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8100" activeTab="4"/>
  </bookViews>
  <sheets>
    <sheet name="考核奖励规则" sheetId="1" r:id="rId1"/>
    <sheet name="里程明细9月" sheetId="2" r:id="rId2"/>
    <sheet name="9月计算过程" sheetId="3" r:id="rId3"/>
    <sheet name="车辆考核追踪" sheetId="4" r:id="rId4"/>
    <sheet name="9月奖金发放记录" sheetId="5" r:id="rId5"/>
    <sheet name="9月汇总" sheetId="6" r:id="rId6"/>
    <sheet name="9月汇总（新版界面）" sheetId="7" r:id="rId7"/>
    <sheet name="一部-何文斌" sheetId="8" r:id="rId8"/>
    <sheet name="一部-刘念念" sheetId="9" r:id="rId9"/>
    <sheet name="三部-吴纬涛" sheetId="10" r:id="rId10"/>
    <sheet name="二部-尚建华" sheetId="11" r:id="rId11"/>
    <sheet name="五部-秦挺" sheetId="12" r:id="rId12"/>
    <sheet name="综合部-童军林" sheetId="13" r:id="rId13"/>
    <sheet name="二部-董剑煜" sheetId="14" r:id="rId14"/>
    <sheet name="二部-谯云" sheetId="15" r:id="rId15"/>
    <sheet name="综合部-赵伟军" sheetId="16" r:id="rId16"/>
    <sheet name="综合部-赵小峰" sheetId="17" r:id="rId17"/>
    <sheet name="综合部-赵波" sheetId="18" r:id="rId18"/>
    <sheet name="三部-金可鹏" sheetId="19" r:id="rId19"/>
    <sheet name="一部-钟祥" sheetId="20" r:id="rId20"/>
    <sheet name="一部-陈高伟" sheetId="21" r:id="rId21"/>
    <sheet name="业务考核视图" sheetId="22" r:id="rId22"/>
    <sheet name="逐日取数依据" sheetId="23" r:id="rId23"/>
    <sheet name="里程缺口" sheetId="24" r:id="rId24"/>
    <sheet name="规则与名单" sheetId="25" r:id="rId25"/>
    <sheet name="历史结算资格" sheetId="26" r:id="rId26"/>
    <sheet name="8月已发台账" sheetId="27" r:id="rId27"/>
    <sheet name="9月修正对照" sheetId="28" r:id="rId28"/>
  </sheets>
  <definedNames>
    <definedName name="_xlnm._FilterDatabase" localSheetId="1" hidden="1">里程明细9月!$A$1:$X$342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<sst xmlns="http://schemas.openxmlformats.org/spreadsheetml/2006/main" count="110044" uniqueCount="29783">
  <si>
    <t>考核目标</t>
  </si>
  <si>
    <t>月度目标里程(km)</t>
  </si>
  <si>
    <t>当月达标</t>
  </si>
  <si>
    <t>当月未达标</t>
  </si>
  <si>
    <t>结转</t>
  </si>
  <si>
    <t>补发/累计补发</t>
  </si>
  <si>
    <t>交投40辆4.5T普货</t>
  </si>
  <si>
    <t>150元×天数折算</t>
  </si>
  <si>
    <t>不发</t>
  </si>
  <si>
    <t>150元整月</t>
  </si>
  <si>
    <t>150元×折算</t>
  </si>
  <si>
    <t>交投190辆4.5T冷链车</t>
  </si>
  <si>
    <t>羚牛136辆4.5T冷链车</t>
  </si>
  <si>
    <t>260元×天数折算</t>
  </si>
  <si>
    <t>260元整月</t>
  </si>
  <si>
    <t>260元×折算</t>
  </si>
  <si>
    <t>恒运50辆4.5T普货</t>
  </si>
  <si>
    <t>羚牛100辆18T</t>
  </si>
  <si>
    <t>1000元×天数折算</t>
  </si>
  <si>
    <t>1000元整月</t>
  </si>
  <si>
    <t>1000元×折算</t>
  </si>
  <si>
    <t>名单对应考核目标</t>
  </si>
  <si>
    <t>月目标不变</t>
  </si>
  <si>
    <t>名单当月奖励</t>
  </si>
  <si>
    <t>未达标</t>
  </si>
  <si>
    <t>名单结转</t>
  </si>
  <si>
    <t>9月补发基准</t>
  </si>
  <si>
    <t>300元×天数折算</t>
  </si>
  <si>
    <t>300元整月</t>
  </si>
  <si>
    <t>300元×折算</t>
  </si>
  <si>
    <t>沿用8月原始39辆名单，本月匹配36辆；名单外沿用原金额。折算、结转、补发规则不变，历史月补发仍使用历史基准。亏损暂不处理。</t>
  </si>
  <si>
    <t>8月实际已发45,065.47元锁定。9月沿用8月逐日取数，交接日计前段。缺少所需来源的车辆日保留缺口，按已有里程累计；补数后重新核算。具体口径及完整名单见“规则与名单”。</t>
  </si>
  <si>
    <t>名单车牌</t>
  </si>
  <si>
    <t>考核源表行</t>
  </si>
  <si>
    <t>9月月奖励（元）</t>
  </si>
  <si>
    <t>业务员</t>
  </si>
  <si>
    <t>部门</t>
  </si>
  <si>
    <t>粤A00615F</t>
  </si>
  <si>
    <t>赵伟军</t>
  </si>
  <si>
    <t>综合业务部</t>
  </si>
  <si>
    <t>粤A01939F</t>
  </si>
  <si>
    <t>粤A02661F</t>
  </si>
  <si>
    <t>粤A05322F</t>
  </si>
  <si>
    <t>粤A05428F</t>
  </si>
  <si>
    <t>粤A08933F</t>
  </si>
  <si>
    <t>粤A09578F</t>
  </si>
  <si>
    <t>粤A09706F</t>
  </si>
  <si>
    <t>粤A01620F</t>
  </si>
  <si>
    <t>童军林</t>
  </si>
  <si>
    <t>陈高伟</t>
  </si>
  <si>
    <t>业务一部</t>
  </si>
  <si>
    <t>粤AGP3628</t>
  </si>
  <si>
    <t>钟祥</t>
  </si>
  <si>
    <t>粤AGP3660</t>
  </si>
  <si>
    <t>粤AGP3688</t>
  </si>
  <si>
    <t>粤AGP5138</t>
  </si>
  <si>
    <t>粤AGP5708</t>
  </si>
  <si>
    <t>粤AGP6637</t>
  </si>
  <si>
    <t>粤AGP6675</t>
  </si>
  <si>
    <t>粤AGP9757</t>
  </si>
  <si>
    <t>粤AGR5099</t>
  </si>
  <si>
    <t>粤AGR9818</t>
  </si>
  <si>
    <t>粤AGP9773</t>
  </si>
  <si>
    <t>何文斌</t>
  </si>
  <si>
    <t>粤AGP9753</t>
  </si>
  <si>
    <t>谯云</t>
  </si>
  <si>
    <t>业务二部</t>
  </si>
  <si>
    <t>粤AGQ0178</t>
  </si>
  <si>
    <t>粤AGR0798</t>
  </si>
  <si>
    <t>粤AGP5359</t>
  </si>
  <si>
    <t>吴纬涛</t>
  </si>
  <si>
    <t>业务三部</t>
  </si>
  <si>
    <t>粤AGP5613</t>
  </si>
  <si>
    <t>粤AGP9347</t>
  </si>
  <si>
    <t>粤AGP9351</t>
  </si>
  <si>
    <t>粤AGP9756</t>
  </si>
  <si>
    <t>粤AGP9787</t>
  </si>
  <si>
    <t>粤AGP9790</t>
  </si>
  <si>
    <t>粤AGR0298</t>
  </si>
  <si>
    <t>粤AGR6500</t>
  </si>
  <si>
    <t>粤AGR8737</t>
  </si>
  <si>
    <t>粤AGP3503</t>
  </si>
  <si>
    <t>秦挺</t>
  </si>
  <si>
    <t>业务五部</t>
  </si>
  <si>
    <t>粤AGP5763</t>
  </si>
  <si>
    <t>粤AGP9780</t>
  </si>
  <si>
    <t>车牌号</t>
  </si>
  <si>
    <t>部门名称</t>
  </si>
  <si>
    <t>销售经理</t>
  </si>
  <si>
    <t>客户名称</t>
  </si>
  <si>
    <t>合同编号</t>
  </si>
  <si>
    <t>月度目标里程</t>
  </si>
  <si>
    <t>月奖励金额</t>
  </si>
  <si>
    <t>考核天数</t>
  </si>
  <si>
    <t>9月应考核里程</t>
  </si>
  <si>
    <t>9月实际行驶里程</t>
  </si>
  <si>
    <t>完成率</t>
  </si>
  <si>
    <t>9月是否达标</t>
  </si>
  <si>
    <t>9月奖金(天数折算)</t>
  </si>
  <si>
    <t>多跑里程</t>
  </si>
  <si>
    <t>可结转月数</t>
  </si>
  <si>
    <t>考核状态</t>
  </si>
  <si>
    <t>源表行</t>
  </si>
  <si>
    <t>取数方式</t>
  </si>
  <si>
    <t>新政策</t>
  </si>
  <si>
    <t>考核开始日期</t>
  </si>
  <si>
    <t>考核结束日期</t>
  </si>
  <si>
    <t>说明</t>
  </si>
  <si>
    <t>缺口天数</t>
  </si>
  <si>
    <t>保定市施达物流有限公司</t>
  </si>
  <si>
    <t>LNZLHT2026082402-042</t>
  </si>
  <si>
    <t>进行中</t>
  </si>
  <si>
    <t>非测试日纯氢30天</t>
  </si>
  <si>
    <t>是</t>
  </si>
  <si>
    <t>2026-09-01T00:00:00.000Z</t>
  </si>
  <si>
    <t>2026-09-30T00:00:00.000Z</t>
  </si>
  <si>
    <t>粤A01209F</t>
  </si>
  <si>
    <t>河北昌裕物流有限公司</t>
  </si>
  <si>
    <t>LNZLHT2026091701-042</t>
  </si>
  <si>
    <t>非测试日纯氢5天；测试日GPS1天；测试名单无纯氢GPS2天；非测试日仪表1天</t>
  </si>
  <si>
    <t>否</t>
  </si>
  <si>
    <t>2026-09-22T00:00:00.000Z</t>
  </si>
  <si>
    <t>粤A02058F</t>
  </si>
  <si>
    <t>测试日GPS2天；测试名单无纯氢GPS3天；非测试日纯氢3天；非测试日仪表1天</t>
  </si>
  <si>
    <t>非测试日纯氢28天；缺失1天；非测试日仪表1天</t>
  </si>
  <si>
    <t>非测试日纯氢24天；缺失3天；非测试日仪表3天</t>
  </si>
  <si>
    <t>非测试日仪表1天；非测试日纯氢28天；缺失1天</t>
  </si>
  <si>
    <t>粤A06158F</t>
  </si>
  <si>
    <t>非测试日纯氢7天；缺失1天；非测试日仪表1天</t>
  </si>
  <si>
    <t>粤A08875F</t>
  </si>
  <si>
    <t>非测试日纯氢5天；缺失2天；非测试日仪表2天</t>
  </si>
  <si>
    <t>非测试日纯氢27天；缺失3天</t>
  </si>
  <si>
    <t>粤A09635F</t>
  </si>
  <si>
    <t>非测试日纯氢6天；缺失3天</t>
  </si>
  <si>
    <t>非测试日纯氢25天；缺失3天；非测试日仪表2天</t>
  </si>
  <si>
    <t>粤AGF4101</t>
  </si>
  <si>
    <t>赵小峰</t>
  </si>
  <si>
    <t>平湖市申途达物流有限公司</t>
  </si>
  <si>
    <t>LNZLHT2026092802-042</t>
  </si>
  <si>
    <t>非测试日仪表2天</t>
  </si>
  <si>
    <t>2026-09-29T00:00:00.000Z</t>
  </si>
  <si>
    <t>粤AGE6410</t>
  </si>
  <si>
    <t>赵波</t>
  </si>
  <si>
    <t>新疆中铁黑豹物流有限公司</t>
  </si>
  <si>
    <t>LNZLHT20260930-01-11</t>
  </si>
  <si>
    <t>非测试日仪表30天</t>
  </si>
  <si>
    <t>粤AGP3028</t>
  </si>
  <si>
    <t>粤AGP3502</t>
  </si>
  <si>
    <t>陕西鑫宇瑞通物流有限公司</t>
  </si>
  <si>
    <t>LNZLHT20260904-03-11</t>
  </si>
  <si>
    <t>非测试日纯氢26天</t>
  </si>
  <si>
    <t>2026-09-05T00:00:00.000Z</t>
  </si>
  <si>
    <t>粤AGP4223</t>
  </si>
  <si>
    <t>非测试日纯氢17天；缺失11天；非测试日仪表2天</t>
  </si>
  <si>
    <t>粤AGP5791</t>
  </si>
  <si>
    <t>粤AGR0789</t>
  </si>
  <si>
    <t>粤AGR5068</t>
  </si>
  <si>
    <t>粤AGR5088</t>
  </si>
  <si>
    <t>测试日GPS1天</t>
  </si>
  <si>
    <t>粤AGR5226</t>
  </si>
  <si>
    <t>粤AGR9766</t>
  </si>
  <si>
    <t>非测试日纯氢29天；缺失1天</t>
  </si>
  <si>
    <t>张强</t>
  </si>
  <si>
    <t>LNZLHT2026082602-042</t>
  </si>
  <si>
    <t>非测试日纯氢27天</t>
  </si>
  <si>
    <t>2026-09-04T00:00:00.000Z</t>
  </si>
  <si>
    <t>粤A02509F</t>
  </si>
  <si>
    <t>常州汇程运输有限公司</t>
  </si>
  <si>
    <t>LNZLHT2026090901-042</t>
  </si>
  <si>
    <t>非测试日纯氢8天</t>
  </si>
  <si>
    <t>2026-09-23T00:00:00.000Z</t>
  </si>
  <si>
    <t>粤A02699F</t>
  </si>
  <si>
    <t>测试日GPS1天；非测试日纯氢8天</t>
  </si>
  <si>
    <t>粤A06271F</t>
  </si>
  <si>
    <t>非测试日纯氢12天</t>
  </si>
  <si>
    <t>2026-09-19T00:00:00.000Z</t>
  </si>
  <si>
    <t>粤A00255F</t>
  </si>
  <si>
    <t>环迪新能源（广州）有限公司</t>
  </si>
  <si>
    <t>LNZLHT2026090801-042</t>
  </si>
  <si>
    <t>广州市博众供应链管理有限公司</t>
  </si>
  <si>
    <t>LNZLHT2026021101-042</t>
  </si>
  <si>
    <t>已完成</t>
  </si>
  <si>
    <t>非测试日纯氢9天；测试日GPS1天</t>
  </si>
  <si>
    <t>2026-09-10T00:00:00.000Z</t>
  </si>
  <si>
    <t>粤A01396F</t>
  </si>
  <si>
    <t>非测试日纯氢3天</t>
  </si>
  <si>
    <t>2026-09-03T00:00:00.000Z</t>
  </si>
  <si>
    <t>非测试日纯氢13天</t>
  </si>
  <si>
    <t>粤A02683F</t>
  </si>
  <si>
    <t>武汉至上云合供应链管理有限公司</t>
  </si>
  <si>
    <t>LNZLHT2026032001-042</t>
  </si>
  <si>
    <t>粤A03502F</t>
  </si>
  <si>
    <t>上海昂久国际物流有限公司</t>
  </si>
  <si>
    <t>LNHTSH20260616</t>
  </si>
  <si>
    <t>非测试日纯氢29天；非测试日仪表1天</t>
  </si>
  <si>
    <t>粤A03859F</t>
  </si>
  <si>
    <t>粤A05391F</t>
  </si>
  <si>
    <t>粤A05839F</t>
  </si>
  <si>
    <t>非测试日纯氢17天；测试日GPS2天</t>
  </si>
  <si>
    <t>粤A05985F</t>
  </si>
  <si>
    <t>非测试日纯氢28天；非测试日仪表1天；缺失1天</t>
  </si>
  <si>
    <t>粤A05995F</t>
  </si>
  <si>
    <t>粤A06569F</t>
  </si>
  <si>
    <t>粤A06691F</t>
  </si>
  <si>
    <t>粤A06859F</t>
  </si>
  <si>
    <t>粤A06931F</t>
  </si>
  <si>
    <t>粤A06932F</t>
  </si>
  <si>
    <t>粤A07260F</t>
  </si>
  <si>
    <t>非测试日纯氢21天；测试日GPS1天</t>
  </si>
  <si>
    <t>粤A07555F</t>
  </si>
  <si>
    <t>粤A08512F</t>
  </si>
  <si>
    <t>粤A08910F</t>
  </si>
  <si>
    <t>粤A09262F</t>
  </si>
  <si>
    <t>粤AGP2032</t>
  </si>
  <si>
    <t>重庆蜂途氢能科技有限公司</t>
  </si>
  <si>
    <t>LNZLHT2026082001-042</t>
  </si>
  <si>
    <t>缺失3天；非测试日纯氢26天；非测试日仪表1天</t>
  </si>
  <si>
    <t>粤AGP3071</t>
  </si>
  <si>
    <t>非测试日纯氢16天；缺失10天；非测试日仪表4天</t>
  </si>
  <si>
    <t>粤AGP3082</t>
  </si>
  <si>
    <t>粤AGP3087</t>
  </si>
  <si>
    <t>测试日GPS9天；非测试日纯氢9天；测试名单无纯氢GPS11天；非测试日仪表1天</t>
  </si>
  <si>
    <t>粤AGP3097</t>
  </si>
  <si>
    <t>粤AGP3505</t>
  </si>
  <si>
    <t>测试日GPS19天；非测试日纯氢1天；测试名单无纯氢GPS9天；非测试日仪表1天</t>
  </si>
  <si>
    <t>粤AGP3509</t>
  </si>
  <si>
    <t>测试日GPS16天；非测试日纯氢5天；测试名单无纯氢GPS9天</t>
  </si>
  <si>
    <t>粤AGP3631</t>
  </si>
  <si>
    <t>粤AGP3673</t>
  </si>
  <si>
    <t>武汉洛安供应链有限公司</t>
  </si>
  <si>
    <t>LNZLHT2026040301-042</t>
  </si>
  <si>
    <t>粤AGP4396</t>
  </si>
  <si>
    <t>测试日GPS15天；非测试日纯氢4天；测试名单无纯氢GPS10天；非测试日仪表1天</t>
  </si>
  <si>
    <t>粤AGP4486</t>
  </si>
  <si>
    <t>非测试日纯氢24天；缺失4天；非测试日仪表2天</t>
  </si>
  <si>
    <t>粤AGP4538</t>
  </si>
  <si>
    <t>非测试日纯氢25天；缺失2天；非测试日仪表3天</t>
  </si>
  <si>
    <t>粤AGP4587</t>
  </si>
  <si>
    <t>非测试日纯氢26天；非测试日仪表3天；缺失1天</t>
  </si>
  <si>
    <t>粤AGP5169</t>
  </si>
  <si>
    <t>粤AGP5363</t>
  </si>
  <si>
    <t>缺失3天；非测试日纯氢25天；非测试日仪表2天</t>
  </si>
  <si>
    <t>粤AGP5621</t>
  </si>
  <si>
    <t>测试日GPS14天；非测试日纯氢12天；测试名单无纯氢GPS3天；非测试日仪表1天</t>
  </si>
  <si>
    <t>粤AGP7019</t>
  </si>
  <si>
    <t>测试日GPS5天；非测试日仪表2天；测试名单无纯氢GPS5天；非测试日纯氢18天</t>
  </si>
  <si>
    <t>粤AGP9739</t>
  </si>
  <si>
    <t>粤AGP9827</t>
  </si>
  <si>
    <t>粤AGR8558</t>
  </si>
  <si>
    <t>LNZLHT2026030601-042</t>
  </si>
  <si>
    <t>非测试日纯氢11天；非测试日仪表1天；缺失3天</t>
  </si>
  <si>
    <t>2026-09-15T00:00:00.000Z</t>
  </si>
  <si>
    <t>粤A00116F</t>
  </si>
  <si>
    <t>刘念念</t>
  </si>
  <si>
    <t>嘉兴市京宝物流有限公司</t>
  </si>
  <si>
    <t>LNZLHT 20260510001</t>
  </si>
  <si>
    <t>缺失6天；非测试日纯氢23天；非测试日仪表1天</t>
  </si>
  <si>
    <t>粤A00828F</t>
  </si>
  <si>
    <t>苏州望亭远方物流有限公司</t>
  </si>
  <si>
    <t>LNZLHT 20260225001</t>
  </si>
  <si>
    <t>粤A01013F</t>
  </si>
  <si>
    <t>LNZLHT 20260425001</t>
  </si>
  <si>
    <t>缺失1天；非测试日仪表1天；非测试日纯氢3天</t>
  </si>
  <si>
    <t>粤A01505F</t>
  </si>
  <si>
    <t>上海利合供应链管理有限公司 (二部)</t>
  </si>
  <si>
    <t>LNZLHT 20260414001</t>
  </si>
  <si>
    <t>粤A01506F</t>
  </si>
  <si>
    <t>LNZLHT 20260202002</t>
  </si>
  <si>
    <t>粤A02007F</t>
  </si>
  <si>
    <t>非测试日纯氢28天；缺失2天</t>
  </si>
  <si>
    <t>LNZLHT 20260518001</t>
  </si>
  <si>
    <t>非测试日纯氢5天；测试名单无纯氢GPS2天</t>
  </si>
  <si>
    <t>2026-09-07T00:00:00.000Z</t>
  </si>
  <si>
    <t>粤A02298F</t>
  </si>
  <si>
    <t>粤A03350F</t>
  </si>
  <si>
    <t>非测试日纯氢25天；缺失5天</t>
  </si>
  <si>
    <t>粤A03517F</t>
  </si>
  <si>
    <t>嘉兴市南湖区新丰镇乐果货物运输服务部（个体工商户）</t>
  </si>
  <si>
    <t>LNZLHT20251216001</t>
  </si>
  <si>
    <t>粤A03676F</t>
  </si>
  <si>
    <t>嘉兴市南湖区大桥镇雪观运输装卸服务站</t>
  </si>
  <si>
    <t>LNZLHT20251010001</t>
  </si>
  <si>
    <t>非测试日纯氢22天</t>
  </si>
  <si>
    <t>粤A05609F</t>
  </si>
  <si>
    <t>粤A05650F</t>
  </si>
  <si>
    <t>嘉兴港区众通快递有限公司</t>
  </si>
  <si>
    <t>LNZLHT 20251017001</t>
  </si>
  <si>
    <t>粤A05809F</t>
  </si>
  <si>
    <t>粤A05906F</t>
  </si>
  <si>
    <t>嘉兴智奇供应链管理有限公司</t>
  </si>
  <si>
    <t>LNZLHT 20260413001</t>
  </si>
  <si>
    <t>非测试日纯氢22天；非测试日仪表1天</t>
  </si>
  <si>
    <t>粤A06177F</t>
  </si>
  <si>
    <t>粤A06619F</t>
  </si>
  <si>
    <t>非测试日纯氢23天；缺失6天；非测试日仪表1天</t>
  </si>
  <si>
    <t>粤A06632F</t>
  </si>
  <si>
    <t>上海昕海供应链管理有限公司</t>
  </si>
  <si>
    <t>LNZLHT20260715001</t>
  </si>
  <si>
    <t>非测试日纯氢25天；缺失4天；非测试日仪表1天</t>
  </si>
  <si>
    <t>粤A07577F</t>
  </si>
  <si>
    <t>嘉兴港区韵达快递有限公司新仓分理部</t>
  </si>
  <si>
    <t>LNZLHT 20251202001</t>
  </si>
  <si>
    <t>非测试日纯氢3天；非测试日仪表1天</t>
  </si>
  <si>
    <t>粤A08506F</t>
  </si>
  <si>
    <t>非测试日纯氢5天</t>
  </si>
  <si>
    <t>粤A08578F</t>
  </si>
  <si>
    <t>非测试日仪表1天；非测试日纯氢18天；缺失4天</t>
  </si>
  <si>
    <t>粤A09209F</t>
  </si>
  <si>
    <t>非测试日纯氢26天；缺失3天；非测试日仪表1天</t>
  </si>
  <si>
    <t>粤AFH3525</t>
  </si>
  <si>
    <t>桐乡市丰韵快递有限责任公司</t>
  </si>
  <si>
    <t>LNZLHT 20260104001</t>
  </si>
  <si>
    <t>缺失1天；非测试日仪表29天</t>
  </si>
  <si>
    <t>粤AFQ7882</t>
  </si>
  <si>
    <t>嘉兴港区韵达快递有限公司</t>
  </si>
  <si>
    <t>LNZLHT 20260515001</t>
  </si>
  <si>
    <t>粤AG03213</t>
  </si>
  <si>
    <t>LNZLHT 20241205001</t>
  </si>
  <si>
    <t>粤AG15568</t>
  </si>
  <si>
    <t>LNZLHT 20251020002</t>
  </si>
  <si>
    <t>粤AGP3609</t>
  </si>
  <si>
    <t>嘉兴吉时物流有限公司</t>
  </si>
  <si>
    <t>LNZLHT 20260305002</t>
  </si>
  <si>
    <t>非测试日纯氢2天；测试日GPS1天</t>
  </si>
  <si>
    <t>粤AGP3690</t>
  </si>
  <si>
    <t>LNZLHT 20251209001</t>
  </si>
  <si>
    <t>粤AGP4335</t>
  </si>
  <si>
    <t>嘉兴坤鑫物流有限公司</t>
  </si>
  <si>
    <t>LNZLHT 20260305001</t>
  </si>
  <si>
    <t>非测试日纯氢26天；缺失4天</t>
  </si>
  <si>
    <t>粤AGP4377</t>
  </si>
  <si>
    <t>上海子初供应链管理有限公司</t>
  </si>
  <si>
    <t>LNZLHT 20260423001</t>
  </si>
  <si>
    <t>2026-09-18T00:00:00.000Z</t>
  </si>
  <si>
    <t>粤AGP4583</t>
  </si>
  <si>
    <t>非测试日纯氢25天；非测试日仪表1天；缺失1天</t>
  </si>
  <si>
    <t>2026-09-27T00:00:00.000Z</t>
  </si>
  <si>
    <t>粤AGP4597</t>
  </si>
  <si>
    <t>粤AGP4623</t>
  </si>
  <si>
    <t>LNZLHT 20260703001</t>
  </si>
  <si>
    <t>粤AGP5710</t>
  </si>
  <si>
    <t>非测试日纯氢27天；测试名单无纯氢GPS1天</t>
  </si>
  <si>
    <t>粤AGP9331</t>
  </si>
  <si>
    <t>粤AGP9713</t>
  </si>
  <si>
    <t>嘉兴市振鑫物流有限公司</t>
  </si>
  <si>
    <t>LNZLHT  20260528001</t>
  </si>
  <si>
    <t>粤AGP9759</t>
  </si>
  <si>
    <t>非测试日纯氢16天；测试名单无纯氢GPS1天；测试日GPS1天</t>
  </si>
  <si>
    <t>粤AGQ5838</t>
  </si>
  <si>
    <t>嘉兴市双瑜食品有限公司</t>
  </si>
  <si>
    <t>LNZLHT 20260324001</t>
  </si>
  <si>
    <t>粤A01128F</t>
  </si>
  <si>
    <t>广州腾通物流有限公司</t>
  </si>
  <si>
    <t>LNZLHT2026042014901</t>
  </si>
  <si>
    <t>粤AFH7393</t>
  </si>
  <si>
    <t>东莞沙田炽瑞物流有限公司</t>
  </si>
  <si>
    <t>LNZLHT2025042201</t>
  </si>
  <si>
    <t>非测试日仪表29天；缺失1天</t>
  </si>
  <si>
    <t>粤AG01629</t>
  </si>
  <si>
    <t>粤AG42172</t>
  </si>
  <si>
    <t>广州萧金物流有限公司</t>
  </si>
  <si>
    <t>LNZLHT2026040214902</t>
  </si>
  <si>
    <t>非测试日仪表2天；测试名单无纯氢GPS1天</t>
  </si>
  <si>
    <t>粤AG59208</t>
  </si>
  <si>
    <t>非测试日仪表26天；缺失4天</t>
  </si>
  <si>
    <t>粤AGE5843</t>
  </si>
  <si>
    <t>粤AGF0692</t>
  </si>
  <si>
    <t>非测试日仪表18天；测试日GPS11天；测试名单无纯氢GPS1天</t>
  </si>
  <si>
    <t>粤AGF4063</t>
  </si>
  <si>
    <t>测试日GPS2天；非测试日仪表17天；测试名单无纯氢GPS11天</t>
  </si>
  <si>
    <t>粤AGF6940</t>
  </si>
  <si>
    <t>非测试日仪表28天；缺失2天</t>
  </si>
  <si>
    <t>粤AGF8492</t>
  </si>
  <si>
    <t>粤AGF9106</t>
  </si>
  <si>
    <t>测试日GPS10天；非测试日仪表19天；测试名单无纯氢GPS1天</t>
  </si>
  <si>
    <t>粤AGF9240</t>
  </si>
  <si>
    <t>粤AGG0415</t>
  </si>
  <si>
    <t>广东宝地南华产城发展有限公司</t>
  </si>
  <si>
    <t>LNZLHT2026061114901</t>
  </si>
  <si>
    <t>粤AGG0490</t>
  </si>
  <si>
    <t>测试日GPS18天；非测试日仪表4天；测试名单无纯氢GPS8天</t>
  </si>
  <si>
    <t>粤AGG0540</t>
  </si>
  <si>
    <t>粤AGG3040</t>
  </si>
  <si>
    <t>广州华轩供应链管理有限公司</t>
  </si>
  <si>
    <t>LNZLHT202682414902</t>
  </si>
  <si>
    <t>缺失9天；非测试日仪表21天</t>
  </si>
  <si>
    <t>粤AGG3413</t>
  </si>
  <si>
    <t>非测试日仪表16天；测试名单无纯氢GPS2天；测试日GPS12天</t>
  </si>
  <si>
    <t>粤AGG4013</t>
  </si>
  <si>
    <t>粤AGG4135</t>
  </si>
  <si>
    <t>非测试日仪表2天；缺失28天</t>
  </si>
  <si>
    <t>粤AGG5043</t>
  </si>
  <si>
    <t>粤AGG8042</t>
  </si>
  <si>
    <t>测试名单无纯氢GPS2天；非测试日仪表1天</t>
  </si>
  <si>
    <t>粤AGG9540</t>
  </si>
  <si>
    <t>粤AGH6843</t>
  </si>
  <si>
    <t>非测试日仪表27天；缺失3天</t>
  </si>
  <si>
    <t>粤AGP2009</t>
  </si>
  <si>
    <t>佛山市晋膳美食品供应链有限公司</t>
  </si>
  <si>
    <t>LNZLHT 20260424014901</t>
  </si>
  <si>
    <t>非测试日纯氢24天；缺失6天</t>
  </si>
  <si>
    <t>粤AGP2011</t>
  </si>
  <si>
    <t>运中博(广州) 速运有限公司</t>
  </si>
  <si>
    <t>LNZLHT2026041314901</t>
  </si>
  <si>
    <t>粤AGP2017</t>
  </si>
  <si>
    <t>佛山市龙天运力新能源汽车租赁有限公司</t>
  </si>
  <si>
    <t>LNZLHT2025062301</t>
  </si>
  <si>
    <t>2026-09-13T00:00:00.000Z</t>
  </si>
  <si>
    <t>佛山市三水淼供农产品有限公司</t>
  </si>
  <si>
    <t>LNZLHT2026071414901</t>
  </si>
  <si>
    <t>非测试日纯氢16天；缺失1天</t>
  </si>
  <si>
    <t>2026-09-14T00:00:00.000Z</t>
  </si>
  <si>
    <t>粤AGP3039</t>
  </si>
  <si>
    <t>佛山市三水区国裕饮食管理有限公司</t>
  </si>
  <si>
    <t>LNZLHT2025101303</t>
  </si>
  <si>
    <t>非测试日纯氢27天；缺失2天；非测试日仪表1天</t>
  </si>
  <si>
    <t>粤AGP3088</t>
  </si>
  <si>
    <t>韶关市曲江区新供销荣丰商贸有限公司</t>
  </si>
  <si>
    <t>LNZLHT2025112102</t>
  </si>
  <si>
    <t>缺失5天；非测试日纯氢24天；非测试日仪表1天</t>
  </si>
  <si>
    <t>粤AGP3618</t>
  </si>
  <si>
    <t>广东雄鑫农业发展有限公司</t>
  </si>
  <si>
    <t>LNZLHT2026083114901</t>
  </si>
  <si>
    <t>非测试日纯氢26天；非测试日仪表2天；缺失2天</t>
  </si>
  <si>
    <t>粤AGP3619</t>
  </si>
  <si>
    <t>广东黎耀供应链管理有限公司</t>
  </si>
  <si>
    <t>LNZLHT2026091614901</t>
  </si>
  <si>
    <t>非测试日纯氢27天；缺失1天；非测试日仪表2天</t>
  </si>
  <si>
    <t>佛山市万菜达网络科技有限公司</t>
  </si>
  <si>
    <t>LNZLHT2026082414901</t>
  </si>
  <si>
    <t>非测试日纯氢11天</t>
  </si>
  <si>
    <t>2026-09-11T00:00:00.000Z</t>
  </si>
  <si>
    <t>粤AGP3629</t>
  </si>
  <si>
    <t>LNZLHT2025091402</t>
  </si>
  <si>
    <t>粤AGP3642</t>
  </si>
  <si>
    <t>广东明新供应链有限公司</t>
  </si>
  <si>
    <t>LNZLHT2026060314902</t>
  </si>
  <si>
    <t>非测试日纯氢19天；测试名单无纯氢GPS8天；测试日GPS3天</t>
  </si>
  <si>
    <t>粤AGP3645</t>
  </si>
  <si>
    <t>广东吉胜食品有限公司</t>
  </si>
  <si>
    <t>LNZLHT 2026022714902</t>
  </si>
  <si>
    <t>佛山市南海区洪厨农副产品配送中心</t>
  </si>
  <si>
    <t>LNZLHT2026081114901</t>
  </si>
  <si>
    <t>非测试日纯氢27天；非测试日仪表1天；缺失2天</t>
  </si>
  <si>
    <t>粤AGP4422</t>
  </si>
  <si>
    <t>非测试日纯氢10天</t>
  </si>
  <si>
    <t>粤AGP4482</t>
  </si>
  <si>
    <t>非测试日纯氢23天；非测试日仪表1天；缺失6天</t>
  </si>
  <si>
    <t>粤AGP4566</t>
  </si>
  <si>
    <t>非测试日纯氢28天；非测试日仪表2天</t>
  </si>
  <si>
    <t>韶关市日日旺食品配送有限公司</t>
  </si>
  <si>
    <t>LNZLHT2026081714901</t>
  </si>
  <si>
    <t>粤AGP5350</t>
  </si>
  <si>
    <t>测试日GPS19天；非测试日纯氢7天；非测试日仪表1天；测试名单无纯氢GPS3天</t>
  </si>
  <si>
    <t>粤AGP5368</t>
  </si>
  <si>
    <t>广东粤祥食品供应链运营管理有限公司</t>
  </si>
  <si>
    <t>LNZLHT2026073014902</t>
  </si>
  <si>
    <t>粤AGP5619</t>
  </si>
  <si>
    <t>粤AGP5623</t>
  </si>
  <si>
    <t>非测试日纯氢23天；缺失7天</t>
  </si>
  <si>
    <t>粤AGP5636</t>
  </si>
  <si>
    <t>非测试日纯氢15天；缺失2天</t>
  </si>
  <si>
    <t>粤AGP5658</t>
  </si>
  <si>
    <t>佛山车鑫邦供应链管理有限公司</t>
  </si>
  <si>
    <t>LNZLHT2026081914901</t>
  </si>
  <si>
    <t>非测试日纯氢10天；测试名单无纯氢GPS4天</t>
  </si>
  <si>
    <t>2026-09-17T00:00:00.000Z</t>
  </si>
  <si>
    <t>粤AGP5685</t>
  </si>
  <si>
    <t>中山市蜂驰物流服务有限公司</t>
  </si>
  <si>
    <t>LNZLHT 2026033014901</t>
  </si>
  <si>
    <t>粤AGP5718</t>
  </si>
  <si>
    <t>非测试日纯氢10天；测试日GPS1天；测试名单无纯氢GPS5天</t>
  </si>
  <si>
    <t>2026-09-16T00:00:00.000Z</t>
  </si>
  <si>
    <t>粤AGP5766</t>
  </si>
  <si>
    <t>非测试日纯氢24天；非测试日仪表2天；缺失4天</t>
  </si>
  <si>
    <t>广东丰泉餐饮管理集团有限公司</t>
  </si>
  <si>
    <t>LNZLHT2026072314901</t>
  </si>
  <si>
    <t>非测试日纯氢1天</t>
  </si>
  <si>
    <t>粤AGP7016</t>
  </si>
  <si>
    <t>测试日GPS15天；非测试日纯氢14天；测试名单无纯氢GPS1天</t>
  </si>
  <si>
    <t>粤AGP7022</t>
  </si>
  <si>
    <t>广东省双惠食品有限公司</t>
  </si>
  <si>
    <t>LNZLHT2026073014901</t>
  </si>
  <si>
    <t>粤AGP7068</t>
  </si>
  <si>
    <t>粤AGP8635</t>
  </si>
  <si>
    <t>粤AGP9330</t>
  </si>
  <si>
    <t>非测试日纯氢16天；缺失5天</t>
  </si>
  <si>
    <t>2026-09-21T00:00:00.000Z</t>
  </si>
  <si>
    <t>粤AGP9708</t>
  </si>
  <si>
    <t>非测试日纯氢22天；缺失8天</t>
  </si>
  <si>
    <t>粤AGP9709</t>
  </si>
  <si>
    <t>粤AGP9717</t>
  </si>
  <si>
    <t>LNZLHT 2026011514901</t>
  </si>
  <si>
    <t>粤AGP9719</t>
  </si>
  <si>
    <t>缺失2天；非测试日纯氢1天</t>
  </si>
  <si>
    <t>非测试日纯氢22天；缺失5天</t>
  </si>
  <si>
    <t>粤AGP9731</t>
  </si>
  <si>
    <t>粤AGP9810</t>
  </si>
  <si>
    <t>非测试日纯氢23天；缺失3天；非测试日仪表4天</t>
  </si>
  <si>
    <t>粤AGQ1306</t>
  </si>
  <si>
    <t>粤AGQ1309</t>
  </si>
  <si>
    <t>粤AGQ1328</t>
  </si>
  <si>
    <t>非测试日纯氢16天；测试名单无纯氢GPS6天；测试日GPS1天</t>
  </si>
  <si>
    <t>粤AGQ3028</t>
  </si>
  <si>
    <t>粤AGQ3155</t>
  </si>
  <si>
    <t>非测试日纯氢20天；缺失3天</t>
  </si>
  <si>
    <t>2026-09-08T00:00:00.000Z</t>
  </si>
  <si>
    <t>粤AGQ8376</t>
  </si>
  <si>
    <t>粤AGQ8377</t>
  </si>
  <si>
    <t>LNZLHT2025121014901</t>
  </si>
  <si>
    <t>非测试日纯氢21天；缺失7天；非测试日仪表2天</t>
  </si>
  <si>
    <t>粤AGQ8378</t>
  </si>
  <si>
    <t>粤AGQ8398</t>
  </si>
  <si>
    <t>非测试日纯氢13天；缺失8天；非测试日仪表2天</t>
  </si>
  <si>
    <t>粤AGQ8399</t>
  </si>
  <si>
    <t>粤AGQ9555</t>
  </si>
  <si>
    <t>非测试日纯氢25天；非测试日仪表1天；缺失4天</t>
  </si>
  <si>
    <t>粤AGR0238</t>
  </si>
  <si>
    <t>非测试日纯氢6天；测试名单无纯氢GPS1天；非测试日仪表1天</t>
  </si>
  <si>
    <t>粤AGR5056</t>
  </si>
  <si>
    <t>佛山龙天红专汽车服务有限公司</t>
  </si>
  <si>
    <t>LNZLHT2025070802</t>
  </si>
  <si>
    <t>粤AGR5058</t>
  </si>
  <si>
    <t>非测试日纯氢22天；非测试日仪表2天；缺失6天</t>
  </si>
  <si>
    <t>粤AGR5553</t>
  </si>
  <si>
    <t>LNZLHT2025120914901</t>
  </si>
  <si>
    <t>粤AGR5560</t>
  </si>
  <si>
    <t>非测试日纯氢15天；缺失1天</t>
  </si>
  <si>
    <t>粤AGR6822</t>
  </si>
  <si>
    <t>非测试日纯氢17天；缺失1天</t>
  </si>
  <si>
    <t>非测试日纯氢6天；缺失2天</t>
  </si>
  <si>
    <t>粤AGR6867</t>
  </si>
  <si>
    <t>非测试日纯氢3天；缺失7天</t>
  </si>
  <si>
    <t>粤AGR6885</t>
  </si>
  <si>
    <t>粤AGR7788</t>
  </si>
  <si>
    <t>粤AGR8508</t>
  </si>
  <si>
    <t>粤AGR8559</t>
  </si>
  <si>
    <t>非测试日纯氢14天；缺失2天</t>
  </si>
  <si>
    <t>粤AGR9758</t>
  </si>
  <si>
    <t>非测试日纯氢9天；缺失9天；非测试日仪表5天</t>
  </si>
  <si>
    <t>粤AGR9825</t>
  </si>
  <si>
    <t>非测试日纯氢19天；缺失4天</t>
  </si>
  <si>
    <t>粤AGR9879</t>
  </si>
  <si>
    <t>粤AGR9887</t>
  </si>
  <si>
    <t>广东星空海实业有限公司</t>
  </si>
  <si>
    <t>LNZLHT2026061514901</t>
  </si>
  <si>
    <t>非测试日纯氢23天；非测试日仪表2天；缺失5天</t>
  </si>
  <si>
    <t>粤AGP5768</t>
  </si>
  <si>
    <t>广州民安商贸有限公司</t>
  </si>
  <si>
    <t>LNZLHT2026091414901</t>
  </si>
  <si>
    <t>非测试日纯氢15天</t>
  </si>
  <si>
    <t>广州超俊供应链有限公司</t>
  </si>
  <si>
    <t>LNZLHT2026072114901</t>
  </si>
  <si>
    <t>粤AGR8739</t>
  </si>
  <si>
    <t>广州菲衡达贸易有限责任公司</t>
  </si>
  <si>
    <t>LNZLHT2026092014901</t>
  </si>
  <si>
    <t>测试日GPS1天；非测试日纯氢7天；测试名单无纯氢GPS1天</t>
  </si>
  <si>
    <t>粤AG37790</t>
  </si>
  <si>
    <t>尚建华</t>
  </si>
  <si>
    <t>扬州力骏物流有限公司</t>
  </si>
  <si>
    <t>LNZLHT 20260421001</t>
  </si>
  <si>
    <t>粤AG37862</t>
  </si>
  <si>
    <t>粤AGP3079</t>
  </si>
  <si>
    <t>苏州睿幄物流有限公司</t>
  </si>
  <si>
    <t>LNZLHT 20260430001</t>
  </si>
  <si>
    <t>非测试日纯氢21天；缺失6天；非测试日仪表3天</t>
  </si>
  <si>
    <t>粤AGP3080</t>
  </si>
  <si>
    <t>无锡铭康物流有限公司-1</t>
  </si>
  <si>
    <t>20260316001</t>
  </si>
  <si>
    <t>粤AGP3486</t>
  </si>
  <si>
    <t>新疆佳淇信息科技有限公司</t>
  </si>
  <si>
    <t>LNZLHT 20260317001</t>
  </si>
  <si>
    <t>粤AGP3612</t>
  </si>
  <si>
    <t>嘉兴益顺冷链物流有限公司</t>
  </si>
  <si>
    <t>LNZLHT 20260525001</t>
  </si>
  <si>
    <t>粤AGP3617</t>
  </si>
  <si>
    <t>粤AGP3659</t>
  </si>
  <si>
    <t>非测试日纯氢22天；缺失7天；非测试日仪表1天</t>
  </si>
  <si>
    <t>粤AGP5379</t>
  </si>
  <si>
    <t>非测试日纯氢26天；缺失2天；非测试日仪表2天</t>
  </si>
  <si>
    <t>粤AGP5711</t>
  </si>
  <si>
    <t>黑龙江圣合商贸有限公司新疆分公司</t>
  </si>
  <si>
    <t>LNZLHT 20260414002</t>
  </si>
  <si>
    <t>粤AGP6680</t>
  </si>
  <si>
    <t>嘉兴金小悦贸易有限公司</t>
  </si>
  <si>
    <t>JXLN-23-037(20230911)</t>
  </si>
  <si>
    <t>粤AGP9338</t>
  </si>
  <si>
    <t>20250801001</t>
  </si>
  <si>
    <t>非测试日仪表1天</t>
  </si>
  <si>
    <t>粤AGP9703</t>
  </si>
  <si>
    <t>粤AGQ1330</t>
  </si>
  <si>
    <t>LNZLHT20250912001</t>
  </si>
  <si>
    <t>粤AGQ8393</t>
  </si>
  <si>
    <t>JXLN-24-058</t>
  </si>
  <si>
    <t>粤AGR0772</t>
  </si>
  <si>
    <t>LNZLHT 20260401001-</t>
  </si>
  <si>
    <t>粤AGR2818</t>
  </si>
  <si>
    <t>JXLN-23-037</t>
  </si>
  <si>
    <t>粤AGR3208</t>
  </si>
  <si>
    <t>缺失28天；非测试日仪表2天</t>
  </si>
  <si>
    <t>粤AGR5098</t>
  </si>
  <si>
    <t>粤AGR5535</t>
  </si>
  <si>
    <t>无锡铭康物流有限公司</t>
  </si>
  <si>
    <t>20260119001</t>
  </si>
  <si>
    <t>缺失2天</t>
  </si>
  <si>
    <t>2026-09-02T00:00:00.000Z</t>
  </si>
  <si>
    <t>粤AGR6869</t>
  </si>
  <si>
    <t>嘉兴市鑫峤供应链科技有限公司</t>
  </si>
  <si>
    <t>LNZLHT 20260508001-</t>
  </si>
  <si>
    <t>粤AGP5615</t>
  </si>
  <si>
    <t>平湖聚笙餐饮管理有限公司</t>
  </si>
  <si>
    <t>LNZLHT 20250711001</t>
  </si>
  <si>
    <t>粤AFF7936</t>
  </si>
  <si>
    <t>上海明纳物流有限公司</t>
  </si>
  <si>
    <t>20251127001</t>
  </si>
  <si>
    <t>测试名单无纯氢GPS1天；非测试日仪表4天</t>
  </si>
  <si>
    <t>粤AFN0065</t>
  </si>
  <si>
    <t>测试名单无纯氢GPS2天；非测试日仪表3天</t>
  </si>
  <si>
    <t>粤AFQ8013</t>
  </si>
  <si>
    <t>粤AGP3038</t>
  </si>
  <si>
    <t>无锡双庙运输有限公司</t>
  </si>
  <si>
    <t>LNZLHT 20251217001</t>
  </si>
  <si>
    <t>缺失13天；非测试日纯氢1天</t>
  </si>
  <si>
    <t>粤AGP5159</t>
  </si>
  <si>
    <t>非测试日纯氢4天；缺失25天；非测试日仪表1天</t>
  </si>
  <si>
    <t>粤AGP7047</t>
  </si>
  <si>
    <t>测试名单无纯氢GPS2天；非测试日纯氢3天</t>
  </si>
  <si>
    <t>粤AGP9337</t>
  </si>
  <si>
    <t>测试名单无纯氢GPS13天；非测试日纯氢1天</t>
  </si>
  <si>
    <t>吴凡建</t>
  </si>
  <si>
    <t>LNZLHT20260806-01-11</t>
  </si>
  <si>
    <t>粤AGP9789</t>
  </si>
  <si>
    <t>非测试日纯氢16天；缺失14天</t>
  </si>
  <si>
    <t>张磊</t>
  </si>
  <si>
    <t>LNZLHT2026072101-042</t>
  </si>
  <si>
    <t>郑志兵</t>
  </si>
  <si>
    <t>ZY20260803000250A</t>
  </si>
  <si>
    <t>粤AGR5090</t>
  </si>
  <si>
    <t>非测试日纯氢13天；测试日GPS1天</t>
  </si>
  <si>
    <t>粤AGP9733</t>
  </si>
  <si>
    <t>金可鹏</t>
  </si>
  <si>
    <t>上海冉酷物流有限公司</t>
  </si>
  <si>
    <t>LNZLHT2026012102-042</t>
  </si>
  <si>
    <t>缺失17天；非测试日纯氢7天</t>
  </si>
  <si>
    <t>2026-09-24T00:00:00.000Z</t>
  </si>
  <si>
    <t>粤A03569F</t>
  </si>
  <si>
    <t>广州新运多租赁有限公司</t>
  </si>
  <si>
    <t>LNZLHT2026041402-042</t>
  </si>
  <si>
    <t>缺失4天；非测试日纯氢26天</t>
  </si>
  <si>
    <t>粤AFB6967</t>
  </si>
  <si>
    <t>广州埔供优选配送服务有限公司</t>
  </si>
  <si>
    <t>LNZLHT2026012901-042</t>
  </si>
  <si>
    <t>非测试日纯氢25天；非测试日仪表1天；缺失2天</t>
  </si>
  <si>
    <t>2026-09-28T00:00:00.000Z</t>
  </si>
  <si>
    <t>粤AFG2090</t>
  </si>
  <si>
    <t>广州玉川物流有限公司</t>
  </si>
  <si>
    <t>LNZLHT2026042301-042</t>
  </si>
  <si>
    <t>粤AFH3562</t>
  </si>
  <si>
    <t>佛山市昌盛骏业供应链管理有限公司</t>
  </si>
  <si>
    <t>LNZLHT2026052603-042</t>
  </si>
  <si>
    <t>非测试日仪表29天</t>
  </si>
  <si>
    <t>粤AFQ8722</t>
  </si>
  <si>
    <t>粤AG03779</t>
  </si>
  <si>
    <t>缺失3天；非测试日仪表27天</t>
  </si>
  <si>
    <t>粤AG32783</t>
  </si>
  <si>
    <t>广州市黄埔区小胖兄弟蔬果配送 中心 （个体工商户）</t>
  </si>
  <si>
    <t>LNZLHT2025122301-042</t>
  </si>
  <si>
    <t>非测试日仪表16天；缺失14天</t>
  </si>
  <si>
    <t>粤AG35802</t>
  </si>
  <si>
    <t>粤AG39007</t>
  </si>
  <si>
    <t>广州昊森供应链管理有限公司</t>
  </si>
  <si>
    <t>LNZLHT2026082502-042</t>
  </si>
  <si>
    <t>缺失9天</t>
  </si>
  <si>
    <t>2026-09-09T00:00:00.000Z</t>
  </si>
  <si>
    <t>粤AGE1516</t>
  </si>
  <si>
    <t>粤AGF7490</t>
  </si>
  <si>
    <t>粤AGG4142</t>
  </si>
  <si>
    <t>测试日GPS28天；非测试日仪表1天；测试名单无纯氢GPS1天</t>
  </si>
  <si>
    <t>粤AGH8490</t>
  </si>
  <si>
    <t>非测试日仪表3天</t>
  </si>
  <si>
    <t>粤AGP3672</t>
  </si>
  <si>
    <t>粤AGP4325</t>
  </si>
  <si>
    <t>粤AGP4569</t>
  </si>
  <si>
    <t>非测试日纯氢17天；非测试日仪表1天；测试名单无纯氢GPS3天</t>
  </si>
  <si>
    <t>粤AGP5139</t>
  </si>
  <si>
    <t>LNZLHT2026060901-042</t>
  </si>
  <si>
    <t>缺失30天</t>
  </si>
  <si>
    <t>粤AGP5156</t>
  </si>
  <si>
    <t>粤AGP5163</t>
  </si>
  <si>
    <t>缺失29天；非测试日仪表1天</t>
  </si>
  <si>
    <t>广州市范来餐饮管理有限公司</t>
  </si>
  <si>
    <t>LNZLHT2026081201-042</t>
  </si>
  <si>
    <t>粤AGP5381</t>
  </si>
  <si>
    <t>广州市德利新隆生鲜食品有限公司</t>
  </si>
  <si>
    <t>LNZLHT2026082601-042</t>
  </si>
  <si>
    <t>粤AGP5639</t>
  </si>
  <si>
    <t>粤AGP5653</t>
  </si>
  <si>
    <t>广州星达供应链管理有限公司</t>
  </si>
  <si>
    <t>LNZLHT2026011305-042</t>
  </si>
  <si>
    <t>粤AGP5659</t>
  </si>
  <si>
    <t>非测试日纯氢2天；缺失23天；非测试日仪表5天</t>
  </si>
  <si>
    <t>粤AGP5758</t>
  </si>
  <si>
    <t>粤AGP5759</t>
  </si>
  <si>
    <t>缺失20天；非测试日纯氢9天；非测试日仪表1天</t>
  </si>
  <si>
    <t>粤AGP5767</t>
  </si>
  <si>
    <t>粤AGP5792</t>
  </si>
  <si>
    <t>测试日GPS22天；非测试日纯氢4天；非测试日仪表1天；测试名单无纯氢GPS3天</t>
  </si>
  <si>
    <t>粤AGP5798</t>
  </si>
  <si>
    <t>广州佳晟餐饮服务有限公司</t>
  </si>
  <si>
    <t>LNZLHT2026082401-042</t>
  </si>
  <si>
    <t>非测试日纯氢2天</t>
  </si>
  <si>
    <t>非测试日纯氢24天；缺失5天；非测试日仪表1天</t>
  </si>
  <si>
    <t>粤AGP9728</t>
  </si>
  <si>
    <t>缺失20天；非测试日仪表4天；非测试日纯氢6天</t>
  </si>
  <si>
    <t>粤AGP9738</t>
  </si>
  <si>
    <t>缺失13天；非测试日仪表3天；非测试日纯氢14天</t>
  </si>
  <si>
    <t>粤AGP9788</t>
  </si>
  <si>
    <t>粤AGP9817</t>
  </si>
  <si>
    <t>广州市晨康贸易发展有限公司</t>
  </si>
  <si>
    <t>LNZLHT2026041401-042</t>
  </si>
  <si>
    <t>粤AGQ1308</t>
  </si>
  <si>
    <t>广州市福禧农业发展有限公司</t>
  </si>
  <si>
    <t>LNZLHT2025032802</t>
  </si>
  <si>
    <t>粤AGQ5819</t>
  </si>
  <si>
    <t>粤AGR1586</t>
  </si>
  <si>
    <t>粤AGR3098</t>
  </si>
  <si>
    <t>粤AGR5228</t>
  </si>
  <si>
    <t>粤AGR5278</t>
  </si>
  <si>
    <t>粤AGR5538</t>
  </si>
  <si>
    <t>粤AGR5556</t>
  </si>
  <si>
    <t>粤AGR7898</t>
  </si>
  <si>
    <t>缺失20天；非测试日仪表1天；非测试日纯氢9天</t>
  </si>
  <si>
    <t>粤AGR8536</t>
  </si>
  <si>
    <t>非测试日纯氢24天；非测试日仪表1天；缺失5天</t>
  </si>
  <si>
    <t>粤AGR8551</t>
  </si>
  <si>
    <t>非测试日纯氢25天；缺失4天</t>
  </si>
  <si>
    <t>粤AGR8799</t>
  </si>
  <si>
    <t>非测试日纯氢7天；缺失23天</t>
  </si>
  <si>
    <t>粤AGR9816</t>
  </si>
  <si>
    <t>粤AGR9893</t>
  </si>
  <si>
    <t>粤AGR9899</t>
  </si>
  <si>
    <t>缺失18天；非测试日纯氢12天</t>
  </si>
  <si>
    <t>粤A00585F</t>
  </si>
  <si>
    <t>重庆金时源供应链有限公司</t>
  </si>
  <si>
    <t>LNZLHT2026012602-042</t>
  </si>
  <si>
    <t>测试名单无纯氢GPS3天；非测试日纯氢25天；测试日GPS2天</t>
  </si>
  <si>
    <t>粤A00855F</t>
  </si>
  <si>
    <t>武汉吉辰速运配送有限公司</t>
  </si>
  <si>
    <t>LNZLHT20260807-130</t>
  </si>
  <si>
    <t>粤A01552F</t>
  </si>
  <si>
    <t>粤A01629F</t>
  </si>
  <si>
    <t>非测试日纯氢23天；缺失5天；非测试日仪表2天</t>
  </si>
  <si>
    <t>粤A01766F</t>
  </si>
  <si>
    <t>LNZLHT2026052601-042</t>
  </si>
  <si>
    <t>粤A02393F</t>
  </si>
  <si>
    <t>粤A02956F</t>
  </si>
  <si>
    <t>粤A03186F</t>
  </si>
  <si>
    <t>LNZLHT2025121801-042</t>
  </si>
  <si>
    <t>粤A03809F</t>
  </si>
  <si>
    <t>四川邦达蜀运供应链管理有限公司</t>
  </si>
  <si>
    <t>LNZLHT2026012805-042</t>
  </si>
  <si>
    <t>粤A05106F</t>
  </si>
  <si>
    <t>粤A05378F</t>
  </si>
  <si>
    <t>上海畅霸实业有限公司</t>
  </si>
  <si>
    <t>LNZLHT2026012701-042</t>
  </si>
  <si>
    <t>粤A05579F</t>
  </si>
  <si>
    <t>粤A05700F</t>
  </si>
  <si>
    <t>粤A05718F</t>
  </si>
  <si>
    <t>粤A05776F</t>
  </si>
  <si>
    <t>非测试日纯氢23天</t>
  </si>
  <si>
    <t>粤A05876F</t>
  </si>
  <si>
    <t>粤A05925F</t>
  </si>
  <si>
    <t>粤A05968F</t>
  </si>
  <si>
    <t>粤A06290F</t>
  </si>
  <si>
    <t>日邮物流(中国)有限公司</t>
  </si>
  <si>
    <t>LNZLHT2026022401-042</t>
  </si>
  <si>
    <t>粤A06980F</t>
  </si>
  <si>
    <t>缺失3天；非测试日纯氢27天</t>
  </si>
  <si>
    <t>粤A08177F</t>
  </si>
  <si>
    <t>粤A08190F</t>
  </si>
  <si>
    <t>非测试日纯氢26天；缺失1天</t>
  </si>
  <si>
    <t>粤A08391F</t>
  </si>
  <si>
    <t>粤A08500F</t>
  </si>
  <si>
    <t>粤A08569F</t>
  </si>
  <si>
    <t>粤A08681F</t>
  </si>
  <si>
    <t>粤A08796F</t>
  </si>
  <si>
    <t>粤A08968F</t>
  </si>
  <si>
    <t>非测试日纯氢9天；测试日GPS15天；测试名单无纯氢GPS5天；非测试日仪表1天</t>
  </si>
  <si>
    <t>粤A09369F</t>
  </si>
  <si>
    <t>粤A09620F</t>
  </si>
  <si>
    <t>非测试日纯氢19天；缺失1天；非测试日仪表1天</t>
  </si>
  <si>
    <t>粤A09956F</t>
  </si>
  <si>
    <t>武汉飞飞鹭供应链有限公司</t>
  </si>
  <si>
    <t>LNZLHT2026072903-042</t>
  </si>
  <si>
    <t>粤AGP3627</t>
  </si>
  <si>
    <t>日邮物流（中国）有限公司苏州分公司</t>
  </si>
  <si>
    <t>LNZLHT2025122601-042-B</t>
  </si>
  <si>
    <t>粤AGP3692</t>
  </si>
  <si>
    <t>非测试日纯氢18天；非测试日仪表7天；缺失5天</t>
  </si>
  <si>
    <t>9月记录数</t>
  </si>
  <si>
    <t>9月总天数</t>
  </si>
  <si>
    <t>9月应考核</t>
  </si>
  <si>
    <t>9月实际</t>
  </si>
  <si>
    <t>9月有达标</t>
  </si>
  <si>
    <t>9月奖金</t>
  </si>
  <si>
    <t>累计应考核</t>
  </si>
  <si>
    <t>累计实际</t>
  </si>
  <si>
    <t>累计达标</t>
  </si>
  <si>
    <t>可结转</t>
  </si>
  <si>
    <t>结转发放</t>
  </si>
  <si>
    <t>当月奖金</t>
  </si>
  <si>
    <t>累计补发9月</t>
  </si>
  <si>
    <t>补发8月</t>
  </si>
  <si>
    <t>补发7月</t>
  </si>
  <si>
    <t>补发6月</t>
  </si>
  <si>
    <t>补发5月</t>
  </si>
  <si>
    <t>补发4月</t>
  </si>
  <si>
    <t>补发3月</t>
  </si>
  <si>
    <t>补发2月</t>
  </si>
  <si>
    <t>补发1月</t>
  </si>
  <si>
    <t>9月发放合计</t>
  </si>
  <si>
    <t>无本月考核记录</t>
  </si>
  <si>
    <t>9月缺口天数</t>
  </si>
  <si>
    <t>8月缺口天数</t>
  </si>
  <si>
    <t>上期可用结转</t>
  </si>
  <si>
    <t>已有里程未达标</t>
  </si>
  <si>
    <t>达标</t>
  </si>
  <si>
    <t>粤AGP3508</t>
  </si>
  <si>
    <t>粤AGP3607</t>
  </si>
  <si>
    <t>粤AGP9835</t>
  </si>
  <si>
    <t>粤AGR5050</t>
  </si>
  <si>
    <t>粤AGR8531</t>
  </si>
  <si>
    <t>粤AGP3027</t>
  </si>
  <si>
    <t>粤AGP5158</t>
  </si>
  <si>
    <t>粤AGP5165</t>
  </si>
  <si>
    <t>粤AGP5770</t>
  </si>
  <si>
    <t>粤AGP6639</t>
  </si>
  <si>
    <t>粤AGP9825</t>
  </si>
  <si>
    <t>粤AGQ3688</t>
  </si>
  <si>
    <t>粤AGR0790</t>
  </si>
  <si>
    <t>粤AGR5539</t>
  </si>
  <si>
    <t>粤AGR6859</t>
  </si>
  <si>
    <t>粤AGR6881</t>
  </si>
  <si>
    <t>粤AGR9815</t>
  </si>
  <si>
    <t>粤AGR9866</t>
  </si>
  <si>
    <t>董剑煜</t>
  </si>
  <si>
    <t>粤AGP9785</t>
  </si>
  <si>
    <t>粤AGP9786</t>
  </si>
  <si>
    <t>粤AGR2833</t>
  </si>
  <si>
    <t>粤AGR6828</t>
  </si>
  <si>
    <t>粤AGR6877</t>
  </si>
  <si>
    <t>粤AGR8500</t>
  </si>
  <si>
    <t>粤AGP3506</t>
  </si>
  <si>
    <t>粤AGP5760</t>
  </si>
  <si>
    <t>粤AGP9707</t>
  </si>
  <si>
    <t>粤AGR9769</t>
  </si>
  <si>
    <t>车架号</t>
  </si>
  <si>
    <t>归属公司</t>
  </si>
  <si>
    <t>车型</t>
  </si>
  <si>
    <t>月度奖励</t>
  </si>
  <si>
    <t>1月应考核</t>
  </si>
  <si>
    <t>1月实际</t>
  </si>
  <si>
    <t>1月达标</t>
  </si>
  <si>
    <t>2月应考核</t>
  </si>
  <si>
    <t>2月实际</t>
  </si>
  <si>
    <t>2月达标</t>
  </si>
  <si>
    <t>3月应考核</t>
  </si>
  <si>
    <t>3月实际</t>
  </si>
  <si>
    <t>3月达标</t>
  </si>
  <si>
    <t>4月应考核</t>
  </si>
  <si>
    <t>4月实际</t>
  </si>
  <si>
    <t>4月达标</t>
  </si>
  <si>
    <t>5月应考核</t>
  </si>
  <si>
    <t>5月实际</t>
  </si>
  <si>
    <t>5月达标</t>
  </si>
  <si>
    <t>6月应考核</t>
  </si>
  <si>
    <t>6月实际</t>
  </si>
  <si>
    <t>6月达标</t>
  </si>
  <si>
    <t>7月应考核</t>
  </si>
  <si>
    <t>7月实际</t>
  </si>
  <si>
    <t>7月达标</t>
  </si>
  <si>
    <t>8月应考核</t>
  </si>
  <si>
    <t>8月实际</t>
  </si>
  <si>
    <t>8月达标</t>
  </si>
  <si>
    <t>9月达标</t>
  </si>
  <si>
    <t>累计应完成</t>
  </si>
  <si>
    <t>客户是否亏损</t>
  </si>
  <si>
    <t>考核应发</t>
  </si>
  <si>
    <t>最终发放</t>
  </si>
  <si>
    <t>未发放原因</t>
  </si>
  <si>
    <t>本月无考核记录</t>
  </si>
  <si>
    <t>LB9A32A22R0LS1389</t>
  </si>
  <si>
    <t>广州开发区交投氢能运营管理有限公司</t>
  </si>
  <si>
    <t>4.5吨冷链车</t>
  </si>
  <si>
    <t/>
  </si>
  <si>
    <t>✗</t>
  </si>
  <si>
    <t>暂不处理</t>
  </si>
  <si>
    <t>未满足本月奖励、结转或补发条件</t>
  </si>
  <si>
    <t>LB9A32A27R0LS1548</t>
  </si>
  <si>
    <t>✓</t>
  </si>
  <si>
    <t>LB9A32A26R0LS1346</t>
  </si>
  <si>
    <t>LNXNEGRR9SR318213</t>
  </si>
  <si>
    <t>羚牛氢能科技(广东)有限公司</t>
  </si>
  <si>
    <t>18吨双飞翼货车</t>
  </si>
  <si>
    <t>待补里程</t>
  </si>
  <si>
    <t>已有里程不足，补数后重算</t>
  </si>
  <si>
    <t>LNXNEGRR0SR319444</t>
  </si>
  <si>
    <t>LNXNEGRR5SR318208</t>
  </si>
  <si>
    <t>LNXNEGRR8SR319448</t>
  </si>
  <si>
    <t>LNXNEGRR8SR319451</t>
  </si>
  <si>
    <t>LNXNEGRR7SR319487</t>
  </si>
  <si>
    <t>LNXNEGRR4SR319480</t>
  </si>
  <si>
    <t>LNXNEGRR0SR321372</t>
  </si>
  <si>
    <t>LNXNEGRR3SR319485</t>
  </si>
  <si>
    <t>LNXNEGRR4SR321374</t>
  </si>
  <si>
    <t>LNXNEGRR0SR319458</t>
  </si>
  <si>
    <t>LNXNEGRR7SR319456</t>
  </si>
  <si>
    <t>LNXNEGRR2SR318201</t>
  </si>
  <si>
    <t>LNXNEGRRXSR318205</t>
  </si>
  <si>
    <t>LNXNEGRR2SR319462</t>
  </si>
  <si>
    <t>LNXNEGRR4SR321391</t>
  </si>
  <si>
    <t>LNXNEGRR8SR319479</t>
  </si>
  <si>
    <t>LNXNEGRRXSR319449</t>
  </si>
  <si>
    <t>LNXNEGRR3SR321396</t>
  </si>
  <si>
    <t>LNXNEGRRXSR319483</t>
  </si>
  <si>
    <t>LNXNEGRR7SR318212</t>
  </si>
  <si>
    <t>LNXNEGRR9SR319443</t>
  </si>
  <si>
    <t>LNXNEGRRXSR319466</t>
  </si>
  <si>
    <t>LB9A32A21P0LS1252</t>
  </si>
  <si>
    <t>现代氢能科技(广州)有限公司</t>
  </si>
  <si>
    <t>4.5吨货车</t>
  </si>
  <si>
    <t>LB9A32A27P0LS1255</t>
  </si>
  <si>
    <t>LB9A32A24P0LS1245</t>
  </si>
  <si>
    <t>现代氢能科技（广州）有限公司</t>
  </si>
  <si>
    <t>LB9A32A23P0LS1222</t>
  </si>
  <si>
    <t>LB9A32A20R0LS1424</t>
  </si>
  <si>
    <t>浙江洋开供应链管理有限公司</t>
  </si>
  <si>
    <t>LB9A32A29R0LS1597</t>
  </si>
  <si>
    <t>LB9A32A23R0LS1661</t>
  </si>
  <si>
    <t>LB9A32A20R0LS1584</t>
  </si>
  <si>
    <t>LB9A32A20R0LS1634</t>
  </si>
  <si>
    <t>LB9A32A24R0LS1720</t>
  </si>
  <si>
    <t>LB9A32A27R0LS1663</t>
  </si>
  <si>
    <t>LB9A32A27R0LS1601</t>
  </si>
  <si>
    <t>LB9A32A26R0LS1668</t>
  </si>
  <si>
    <t>LB9A32A23R0LS1594</t>
  </si>
  <si>
    <t>LB9A32A25R0LS1631</t>
  </si>
  <si>
    <t>LB9A32A28R0LS1476</t>
  </si>
  <si>
    <t>LB9A32A2XR0LS1401</t>
  </si>
  <si>
    <t>LB9A32A21R0LS1559</t>
  </si>
  <si>
    <t>LB9A32A27R0LS1422</t>
  </si>
  <si>
    <t>LB9A32A24R0LS1586</t>
  </si>
  <si>
    <t>LB9A32A25R0LS1547</t>
  </si>
  <si>
    <t>LB9A32A29R0LS1390</t>
  </si>
  <si>
    <t>LNXNEGRR8SR321544</t>
  </si>
  <si>
    <t>LB9A32A21R0LS1416</t>
  </si>
  <si>
    <t>LB9A32A24P0LS1262</t>
  </si>
  <si>
    <t>LB9A32A24P0LS1259</t>
  </si>
  <si>
    <t>LB9A32A25P0LS1268</t>
  </si>
  <si>
    <t>LB9A32A2XP0LS1248</t>
  </si>
  <si>
    <t>LB9A32A25P0LS1237</t>
  </si>
  <si>
    <t>LB9A32A24P0LS1231</t>
  </si>
  <si>
    <t>LB9A32A25P0LS1223</t>
  </si>
  <si>
    <t>LB9A32A23R0LS1062</t>
  </si>
  <si>
    <t>LB9A32A22R0LS1067</t>
  </si>
  <si>
    <t>LB9A32A21R0LS1044</t>
  </si>
  <si>
    <t>LB9A32A20R0LS1052</t>
  </si>
  <si>
    <t>LB9A32A22R0LS1621</t>
  </si>
  <si>
    <t>LB9A32A24R0LS1653</t>
  </si>
  <si>
    <t>LB9A32A20R0LS1665</t>
  </si>
  <si>
    <t>LB9A32A25R0LS1354</t>
  </si>
  <si>
    <t>LB9A32A20R0LS1360</t>
  </si>
  <si>
    <t>LB9A32A27R0LS1369</t>
  </si>
  <si>
    <t>LB9A32A24R0LS1524</t>
  </si>
  <si>
    <t>LB9A32A25R0LS1502</t>
  </si>
  <si>
    <t>LB9A32A22R0LS1635</t>
  </si>
  <si>
    <t>LB9A32A26R0LS1539</t>
  </si>
  <si>
    <t>LB9A32A2XR0LS1432</t>
  </si>
  <si>
    <t>LB9A32A27R0LS1436</t>
  </si>
  <si>
    <t>LB9A32A24R0LS1510</t>
  </si>
  <si>
    <t>LB9A32A25R0LS1421</t>
  </si>
  <si>
    <t>LB9A32A25R0LS1435</t>
  </si>
  <si>
    <t>LB9A32A24R0LS1717</t>
  </si>
  <si>
    <t>LB9A32A20R0LS1620</t>
  </si>
  <si>
    <t>LB9A32A23R0LS1403</t>
  </si>
  <si>
    <t>LB9A32A27R0LS1596</t>
  </si>
  <si>
    <t>LB9A32A28R0LS1607</t>
  </si>
  <si>
    <t>LB9A32A26R0LS1492</t>
  </si>
  <si>
    <t>LB9A32A2XR0LS1513</t>
  </si>
  <si>
    <t>LB9A32A28R0LS1400</t>
  </si>
  <si>
    <t>LB9A32A25R0LS1497</t>
  </si>
  <si>
    <t>LB9A32A26R0LS1458</t>
  </si>
  <si>
    <t>LB9A32A28R0LS1641</t>
  </si>
  <si>
    <t>LB9A32A22R0LS1537</t>
  </si>
  <si>
    <t>LB9A32A28R0LS1557</t>
  </si>
  <si>
    <t>LB9A32A20R0LS1469</t>
  </si>
  <si>
    <t>LB9A32A23R0LS1370</t>
  </si>
  <si>
    <t>LB9A32A2XR0LS1415</t>
  </si>
  <si>
    <t>LB9A32A29R0LS1454</t>
  </si>
  <si>
    <t>LB9A32A28R0LS1428</t>
  </si>
  <si>
    <t>LB9A32A21R0LS1447</t>
  </si>
  <si>
    <t>LB9A32A26R0LS1475</t>
  </si>
  <si>
    <t>LB9A32A22R0LS1361</t>
  </si>
  <si>
    <t>LB9A32A23R0LS1417</t>
  </si>
  <si>
    <t>LB9A32A22R0LS1506</t>
  </si>
  <si>
    <t>LB9A32A22R0LS1473</t>
  </si>
  <si>
    <t>LB9A32A22R0LS1408</t>
  </si>
  <si>
    <t>LB9A32A24R0LS1460</t>
  </si>
  <si>
    <t>LB9A32A25R0LS1404</t>
  </si>
  <si>
    <t>LB9A32A29R0LS1423</t>
  </si>
  <si>
    <t>LB9A32A25R0LS1533</t>
  </si>
  <si>
    <t>LB9A32A20R0LS1486</t>
  </si>
  <si>
    <t>LS9A32A26P0LS1232</t>
  </si>
  <si>
    <t>LB9A32A24P0LS1228</t>
  </si>
  <si>
    <t>LB9A32A22R0LS1599</t>
  </si>
  <si>
    <t>LB9A32A20R0LS1553</t>
  </si>
  <si>
    <t>LB9A32A25R0LS1452</t>
  </si>
  <si>
    <t>LB9A32A23R0LS1532</t>
  </si>
  <si>
    <t>LB9A32A29R0LS1700</t>
  </si>
  <si>
    <t>LB9A32A22R0LS1585</t>
  </si>
  <si>
    <t>LB9A32A21R0LS1531</t>
  </si>
  <si>
    <t>LB9A32A29R0LS1471</t>
  </si>
  <si>
    <t>LB9A32A25R0LS1385</t>
  </si>
  <si>
    <t>LB9A32A21R0LS1707</t>
  </si>
  <si>
    <t>LB9A32A26R0LS1637</t>
  </si>
  <si>
    <t>LB9A32A22R0LS1666</t>
  </si>
  <si>
    <t>LB9A32A21R0LS1593</t>
  </si>
  <si>
    <t>LB9A32A24R0LS1507</t>
  </si>
  <si>
    <t>LB9A32A20R0LS1391</t>
  </si>
  <si>
    <t>LB9A32A22R0LS1487</t>
  </si>
  <si>
    <t>LB9A32A21R0LS1349</t>
  </si>
  <si>
    <t>LB9A32A23R0LS1580</t>
  </si>
  <si>
    <t>LB9A32A2XR0LS1575</t>
  </si>
  <si>
    <t>LB9A32A29R0LS1373</t>
  </si>
  <si>
    <t>LB9A32A29R0LS1485</t>
  </si>
  <si>
    <t>LB9A32A26R0LS1461</t>
  </si>
  <si>
    <t>LB9A32A22R0LS1411</t>
  </si>
  <si>
    <t>LB9A32A2XR0LS1382</t>
  </si>
  <si>
    <t>LB9A32A27R0LS1498</t>
  </si>
  <si>
    <t>LB9A32A24R0LS1393</t>
  </si>
  <si>
    <t>LB9A32A24R0LS1409</t>
  </si>
  <si>
    <t>LB9A32A24R0LS1541</t>
  </si>
  <si>
    <t>LB9A32A24R0LS1457</t>
  </si>
  <si>
    <t>LB9A32A22R0LS1425</t>
  </si>
  <si>
    <t>LB9A32A27R0LS1503</t>
  </si>
  <si>
    <t>LB9A32A23R0LS1529</t>
  </si>
  <si>
    <t>LNXNEGRR2SR321390</t>
  </si>
  <si>
    <t>LNXNEGRR9SR318194</t>
  </si>
  <si>
    <t>LNXNEGRR1SR319503</t>
  </si>
  <si>
    <t>LNXNEGRR0SR319461</t>
  </si>
  <si>
    <t>LNXNEGRR3SR321379</t>
  </si>
  <si>
    <t>LNXNEGRR4SR321388</t>
  </si>
  <si>
    <t>LNXNEGRR7SR321515</t>
  </si>
  <si>
    <t>LNXNEGRR2SR319493</t>
  </si>
  <si>
    <t>LNXNEGRR7SR318209</t>
  </si>
  <si>
    <t>LNXNEGRR4SR319446</t>
  </si>
  <si>
    <t>LNXNEGRR6SR319447</t>
  </si>
  <si>
    <t>LNXNEGRR9SR321371</t>
  </si>
  <si>
    <t>LNXNEGRR8SR321393</t>
  </si>
  <si>
    <t>LNXNEGRR0SR321386</t>
  </si>
  <si>
    <t>LNXNEGRR6SR319481</t>
  </si>
  <si>
    <t>LNXNEGRR7SR319506</t>
  </si>
  <si>
    <t>LNXNEGRR3SR318210</t>
  </si>
  <si>
    <t>LNXNEGRR2SR319445</t>
  </si>
  <si>
    <t>LNXNEGRR2SR321373</t>
  </si>
  <si>
    <t>LNXNEGRR7SR321384</t>
  </si>
  <si>
    <t>LNXNEGRR0SR318195</t>
  </si>
  <si>
    <t>LNXNEGRR1SR321395</t>
  </si>
  <si>
    <t>LNXNEGRR4SR321469</t>
  </si>
  <si>
    <t>LNXNEGRR1SR318206</t>
  </si>
  <si>
    <t>LNXNEGRR8SR318199</t>
  </si>
  <si>
    <t>LNXNEGRR6SR319478</t>
  </si>
  <si>
    <t>LNXNEGRR6SR321392</t>
  </si>
  <si>
    <t>LNXNEGRR6SR321389</t>
  </si>
  <si>
    <t>LNXNEGRR6SR321473</t>
  </si>
  <si>
    <t>LNXNEGRR7SR319442</t>
  </si>
  <si>
    <t>LNXNEGRR9SR321368</t>
  </si>
  <si>
    <t>LB9A32A20R0LS1598</t>
  </si>
  <si>
    <t>LB9A32A24R0LS1605</t>
  </si>
  <si>
    <t>LB9A32A27R0LS1727</t>
  </si>
  <si>
    <t>LB9A32A23R0LS1627</t>
  </si>
  <si>
    <t>LB9A32A2XR0LS1348</t>
  </si>
  <si>
    <t>LNXNEGRR8SR319482</t>
  </si>
  <si>
    <t>LNXNEGRR6SR319450</t>
  </si>
  <si>
    <t>LNXNEGRR6SR318203</t>
  </si>
  <si>
    <t>LB9A32A23R0LS1613</t>
  </si>
  <si>
    <t>LB9A32A21R0LS1609</t>
  </si>
  <si>
    <t>LB9A32A24R0LS1345</t>
  </si>
  <si>
    <t>LB9A32A29R0LS1440</t>
  </si>
  <si>
    <t>LB9A32A21R0LS1500</t>
  </si>
  <si>
    <t>LB9A32A22R0LS1442</t>
  </si>
  <si>
    <t>LB9A32A22P0LS1261</t>
  </si>
  <si>
    <t>LB9A32A23P0LS1270</t>
  </si>
  <si>
    <t>LB9A32A25P0LS1254</t>
  </si>
  <si>
    <t>LB9A32A27R0LS1565</t>
  </si>
  <si>
    <t>LB9A32A26R0LS1489</t>
  </si>
  <si>
    <t>LB9A32A29R0LS1437</t>
  </si>
  <si>
    <t>LB9A32A2XR0LS1396</t>
  </si>
  <si>
    <t>LB9A32A26R0LS1704</t>
  </si>
  <si>
    <t>LB9A32A28R0LS1364</t>
  </si>
  <si>
    <t>LB9A32A25R0LS1600</t>
  </si>
  <si>
    <t>LB9A32A21R0LS1643</t>
  </si>
  <si>
    <t>LB9A32A23R0LS1501</t>
  </si>
  <si>
    <t>LB9A32A25R0LS1466</t>
  </si>
  <si>
    <t>LB9A32A23R0LS1398</t>
  </si>
  <si>
    <t>LB9A32A29R0LS1342</t>
  </si>
  <si>
    <t>LB9A32A28R0LS1493</t>
  </si>
  <si>
    <t>LNXNEGRR8SR318204</t>
  </si>
  <si>
    <t>LNXNEGRR4SR319477</t>
  </si>
  <si>
    <t>LNXNEGRR1SR319498</t>
  </si>
  <si>
    <t>LNXNEGRR5SR319455</t>
  </si>
  <si>
    <t>LNXNEGRR2SR319459</t>
  </si>
  <si>
    <t>LNXNEGRR1SR321378</t>
  </si>
  <si>
    <t>LNXNEGRR6SR321375</t>
  </si>
  <si>
    <t>LNXNEGRRXSR321377</t>
  </si>
  <si>
    <t>LNXNEGRR9SR319491</t>
  </si>
  <si>
    <t>LNXNEGRR8SR319496</t>
  </si>
  <si>
    <t>LNXNEGRR9SR319457</t>
  </si>
  <si>
    <t>LNXNEGRR6SR319464</t>
  </si>
  <si>
    <t>LB9A32A26R0LS1038</t>
  </si>
  <si>
    <t>LB9A32A22R0LS1070</t>
  </si>
  <si>
    <t>LB9A32A28R0LS1526</t>
  </si>
  <si>
    <t>LB9A32A27R0LS1646</t>
  </si>
  <si>
    <t>LB9A32A23R0LS1630</t>
  </si>
  <si>
    <t>LB9A32A28R0LS1719</t>
  </si>
  <si>
    <t>LB9A32A21R0LS1612</t>
  </si>
  <si>
    <t>LB9A32A22R0LS1568</t>
  </si>
  <si>
    <t>LB9A32A26R0LS1525</t>
  </si>
  <si>
    <t>LB9A32A28R0LS1509</t>
  </si>
  <si>
    <t>LB9A32A21R0LS1478</t>
  </si>
  <si>
    <t>LB9A32A24R0LS1491</t>
  </si>
  <si>
    <t>LB9A32A27R0LS1341</t>
  </si>
  <si>
    <t>广州市畅远供应链管理有限公司广州分公司</t>
  </si>
  <si>
    <t>LNXNEGRR1SR321512</t>
  </si>
  <si>
    <t>LB9A32A25R0LS1046</t>
  </si>
  <si>
    <t>LB9A32A22R0LS1053</t>
  </si>
  <si>
    <t>LB9A32A23R0LS1045</t>
  </si>
  <si>
    <t>LB9A32A21R0LS1058</t>
  </si>
  <si>
    <t>LB9A32A27R0LS1064</t>
  </si>
  <si>
    <t>LB9A32A28R0LS1056</t>
  </si>
  <si>
    <t>LB9A32A24R0LS1054</t>
  </si>
  <si>
    <t>LB9A32A26R0LS1041</t>
  </si>
  <si>
    <t>LB9A32A27R0LS1047</t>
  </si>
  <si>
    <t>LB9A32A22R0LS1036</t>
  </si>
  <si>
    <t>LB9A32A2XR0LS1043</t>
  </si>
  <si>
    <t>LB9A32A26R0LS1072</t>
  </si>
  <si>
    <t>LB9A32A24R0LS1040</t>
  </si>
  <si>
    <t>LB9A32A2XR0LS1060</t>
  </si>
  <si>
    <t>LB9A32A28R0LS1073</t>
  </si>
  <si>
    <t>LB9A32A29R0LS1065</t>
  </si>
  <si>
    <t>LB9A32A28R0LS1039</t>
  </si>
  <si>
    <t>LB9A32A26R0LS1069</t>
  </si>
  <si>
    <t>LB9A32A28R0LS1042</t>
  </si>
  <si>
    <t>LB9A32A25R0LS1564</t>
  </si>
  <si>
    <t>LB9A32A28R0LS1462</t>
  </si>
  <si>
    <t>LB9A32A28R0LS1445</t>
  </si>
  <si>
    <t>LB9A32A27R0LS1470</t>
  </si>
  <si>
    <t>LB9A32A22R0LS1344</t>
  </si>
  <si>
    <t>LB9A32A26R0LS1363</t>
  </si>
  <si>
    <t>LB9A32A26R0LS1380</t>
  </si>
  <si>
    <t>LB9A32A21R0LS1397</t>
  </si>
  <si>
    <t>LB9A32A26R0LS1542</t>
  </si>
  <si>
    <t>LB9A32A28R0LS1610</t>
  </si>
  <si>
    <t>LB9A32A25R0LS1662</t>
  </si>
  <si>
    <t>LB9A32A20R0LS1570</t>
  </si>
  <si>
    <t>LB9A32A24R0LS1474</t>
  </si>
  <si>
    <t>LB9A32A29R0LS1518</t>
  </si>
  <si>
    <t>LB9A32A22R0LS1716</t>
  </si>
  <si>
    <t>LB9A32A22R0LS1652</t>
  </si>
  <si>
    <t>LB9A32A24R0LS1412</t>
  </si>
  <si>
    <t>LB9A32A29R0LS1602</t>
  </si>
  <si>
    <t>LB9A32A20R0LS1407</t>
  </si>
  <si>
    <t>LB9A32A24R0LS1488</t>
  </si>
  <si>
    <t>LB9A32A28R0LS1624</t>
  </si>
  <si>
    <t>LB9A32A23R0LS1479</t>
  </si>
  <si>
    <t>LB9A32A23R0LS1546</t>
  </si>
  <si>
    <t>LB9A32A2XR0LS1477</t>
  </si>
  <si>
    <t>LB9A32A28R0LS1512</t>
  </si>
  <si>
    <t>LB9A32A25R0LS1614</t>
  </si>
  <si>
    <t>LB9A32A28R0LS1431</t>
  </si>
  <si>
    <t>LB9A32A22R0LS1456</t>
  </si>
  <si>
    <t>LB9A32A27R0LS1615</t>
  </si>
  <si>
    <t>LB9A32A29R0LS1535</t>
  </si>
  <si>
    <t>LB9A32A28R0LS1395</t>
  </si>
  <si>
    <t>LB9A32A25R0LS1368</t>
  </si>
  <si>
    <t>LB9A32A26R0LS1721</t>
  </si>
  <si>
    <t>LB9A32A23R0LS1577</t>
  </si>
  <si>
    <t>LB9A32A2XR0LS1429</t>
  </si>
  <si>
    <t>LB9A32A27R0LS1484</t>
  </si>
  <si>
    <t>LB9A32A2XR0LS1379</t>
  </si>
  <si>
    <t>LB9A32A23R0LS1367</t>
  </si>
  <si>
    <t>LB9A32A23R0LS1563</t>
  </si>
  <si>
    <t>LB9A32A25R0LS1516</t>
  </si>
  <si>
    <t>LB9A32A27R0LS1355</t>
  </si>
  <si>
    <t>LB9A32A21R0LS1545</t>
  </si>
  <si>
    <t>LB9A32A27R0LS1520</t>
  </si>
  <si>
    <t>LB9A32A23R0LS1384</t>
  </si>
  <si>
    <t>LB9A32A20R0LS1410</t>
  </si>
  <si>
    <t>LB9A32A24R0LS1538</t>
  </si>
  <si>
    <t>LB9A32A27R0LS1419</t>
  </si>
  <si>
    <t>LB9A32A28R0LS1543</t>
  </si>
  <si>
    <t>LB9A32A24R0LS1426</t>
  </si>
  <si>
    <t>LB9A32A21R0LS1450</t>
  </si>
  <si>
    <t>LB9A32A27R0LS1386</t>
  </si>
  <si>
    <t>LB9A32A27R0LS1405</t>
  </si>
  <si>
    <t>LB9A32A2XR0LS1463</t>
  </si>
  <si>
    <t>LB9A32A23R0LS1448</t>
  </si>
  <si>
    <t>LB9A32A21R0LS1433</t>
  </si>
  <si>
    <t>LB9A32A25R0LS1371</t>
  </si>
  <si>
    <t>LB9A32A23R0LS1420</t>
  </si>
  <si>
    <t>LB9A32A21R0LS1528</t>
  </si>
  <si>
    <t>LB9A32A2XR0LS1365</t>
  </si>
  <si>
    <t>LB9A32A27R0LS1467</t>
  </si>
  <si>
    <t>LB9A32A29R0LS1566</t>
  </si>
  <si>
    <t>LB9A32A28R0LS1459</t>
  </si>
  <si>
    <t>LB9A32A23R0LS1515</t>
  </si>
  <si>
    <t>LB9A32A2XR0LS1544</t>
  </si>
  <si>
    <t>LB9A32A25R0LS1418</t>
  </si>
  <si>
    <t>LB9A32A21R0LS1495</t>
  </si>
  <si>
    <t>LB9A32A23R0LS1451</t>
  </si>
  <si>
    <t>LNXNEGRRXSR321380</t>
  </si>
  <si>
    <t>LNXNEGRR9SR321533</t>
  </si>
  <si>
    <t>LNXNEGRR3SR318207</t>
  </si>
  <si>
    <t>LNXNEGRR7SR319490</t>
  </si>
  <si>
    <t>LNXNEGRR0SR318200</t>
  </si>
  <si>
    <t>LNXNEGRR7SR321528</t>
  </si>
  <si>
    <t>LNXNEGRR8SR321376</t>
  </si>
  <si>
    <t>LNXNEGRR3SR321527</t>
  </si>
  <si>
    <t>LNXNEGRR7SR321370</t>
  </si>
  <si>
    <t>LNXNEGRR9SR319460</t>
  </si>
  <si>
    <t>LNXNEGRR5SR321514</t>
  </si>
  <si>
    <t>LNXNEGRR4SR318197</t>
  </si>
  <si>
    <t>LNXNEGRR2SR321518</t>
  </si>
  <si>
    <t>LNXNEGRR5SR321478</t>
  </si>
  <si>
    <t>LNXNEGRRXSR319497</t>
  </si>
  <si>
    <t>LNXNEGRR4SR319463</t>
  </si>
  <si>
    <t>LNXNEGRR2SR316612</t>
  </si>
  <si>
    <t>LNXNEGRR6SR318198</t>
  </si>
  <si>
    <t>LNXNEGRR7SR321479</t>
  </si>
  <si>
    <t>LB9A32A27R0LS1629</t>
  </si>
  <si>
    <t>LB9A32A21R0LS1576</t>
  </si>
  <si>
    <t>LB9A32A2XR0LS1608</t>
  </si>
  <si>
    <t>LB9A32A25R0LS1483</t>
  </si>
  <si>
    <t>LB9A32A24R0LS1555</t>
  </si>
  <si>
    <t>LB9A32A24R0LS1703</t>
  </si>
  <si>
    <t>LB9A32A2XR0LS1611</t>
  </si>
  <si>
    <t>LB9A32A27R0LS1517</t>
  </si>
  <si>
    <t>LB9A32A25R0LS1581</t>
  </si>
  <si>
    <t>LB9A32A21R0LS1562</t>
  </si>
  <si>
    <t>LB9A32A24R0LS1667</t>
  </si>
  <si>
    <t>LB9A32A2XR0LS1625</t>
  </si>
  <si>
    <t>LB9A32A20R0LS1617</t>
  </si>
  <si>
    <t>LB9A32A26R0LS1623</t>
  </si>
  <si>
    <t>LB9A32A25R0LS1712</t>
  </si>
  <si>
    <t>LB9A32A23R0LS1658</t>
  </si>
  <si>
    <t>LB9A32A21R0LS1626</t>
  </si>
  <si>
    <t>LB9A32A27R0LS1453</t>
  </si>
  <si>
    <t>LB9A32A28R0LS1669</t>
  </si>
  <si>
    <t>LB9A32A26R0LS1427</t>
  </si>
  <si>
    <t>发放类型</t>
  </si>
  <si>
    <t>对应考核月</t>
  </si>
  <si>
    <t>客户盈亏</t>
  </si>
  <si>
    <t>不发/扣减</t>
  </si>
  <si>
    <t>实发金额</t>
  </si>
  <si>
    <t>奖励基准</t>
  </si>
  <si>
    <t>折算分子</t>
  </si>
  <si>
    <t>折算分母</t>
  </si>
  <si>
    <t>原发放编号</t>
  </si>
  <si>
    <t>本月缺口天数</t>
  </si>
  <si>
    <t>当月</t>
  </si>
  <si>
    <t>数据齐全</t>
  </si>
  <si>
    <t>按现有里程计算</t>
  </si>
  <si>
    <t>合计</t>
  </si>
  <si>
    <t>考核应发(G)−不发/扣减(I)=实发金额(J)。本表金额按现有里程核算，存在缺口，补齐后重算；亏损暂不处理。</t>
  </si>
  <si>
    <t>一、实发明细（按发放类别）</t>
  </si>
  <si>
    <t>实发-当月</t>
  </si>
  <si>
    <t>销售人员</t>
  </si>
  <si>
    <t>车辆数</t>
  </si>
  <si>
    <t>金额</t>
  </si>
  <si>
    <t>总计</t>
  </si>
  <si>
    <t>实发-结转</t>
  </si>
  <si>
    <t>实发-累计补发9月</t>
  </si>
  <si>
    <t>实发-补发8月</t>
  </si>
  <si>
    <t>实发-补发7月</t>
  </si>
  <si>
    <t>实发-补发5月</t>
  </si>
  <si>
    <t>考核应发合计</t>
  </si>
  <si>
    <t>二、亏损处理</t>
  </si>
  <si>
    <t>亏损暂不处理。</t>
  </si>
  <si>
    <t>三、最终发放</t>
  </si>
  <si>
    <t>最终发放明细</t>
  </si>
  <si>
    <t>9月最终发放（按销售人员）</t>
  </si>
  <si>
    <t>9月最终发放（按部门）</t>
  </si>
  <si>
    <t>总览</t>
  </si>
  <si>
    <t>2026年9月里程绩效核算</t>
  </si>
  <si>
    <t>9月核算总额（元）</t>
  </si>
  <si>
    <t>当月（元）</t>
  </si>
  <si>
    <t>结转（元）</t>
  </si>
  <si>
    <t>累计补发9月（元）</t>
  </si>
  <si>
    <t>补发8月（元）</t>
  </si>
  <si>
    <t>补发7月（元）</t>
  </si>
  <si>
    <t>补发6月（元）</t>
  </si>
  <si>
    <t>补发5月（元）</t>
  </si>
  <si>
    <t>补发4月（元）</t>
  </si>
  <si>
    <t>补发3月（元）</t>
  </si>
  <si>
    <t>补发2月（元）</t>
  </si>
  <si>
    <t>补发1月（元）</t>
  </si>
  <si>
    <t>合计（元）</t>
  </si>
  <si>
    <t>发放金额（元）</t>
  </si>
  <si>
    <t>何文斌 | 业务一部 | 9月绩效对账单</t>
  </si>
  <si>
    <t>本月考核及结转车辆：3辆</t>
  </si>
  <si>
    <t>本月核算合计（元）</t>
  </si>
  <si>
    <t>月奖励</t>
  </si>
  <si>
    <t>1月里程/目标</t>
  </si>
  <si>
    <t>2月里程/目标</t>
  </si>
  <si>
    <t>3月里程/目标</t>
  </si>
  <si>
    <t>4月里程/目标</t>
  </si>
  <si>
    <t>5月里程/目标</t>
  </si>
  <si>
    <t>6月里程/目标</t>
  </si>
  <si>
    <t>7月里程/目标</t>
  </si>
  <si>
    <t>8月里程/目标</t>
  </si>
  <si>
    <t>9月里程/目标</t>
  </si>
  <si>
    <t>累计里程/目标</t>
  </si>
  <si>
    <t>-</t>
  </si>
  <si>
    <t>1243.90/1500.00</t>
  </si>
  <si>
    <t>发放项</t>
  </si>
  <si>
    <t>结转余额</t>
  </si>
  <si>
    <t>本月不发</t>
  </si>
  <si>
    <t>本月合计</t>
  </si>
  <si>
    <t>已计入个人汇总</t>
  </si>
  <si>
    <t>上期0期，本期剩余0期</t>
  </si>
  <si>
    <t>594.80/1548.39</t>
  </si>
  <si>
    <t>3583.00/3000.00</t>
  </si>
  <si>
    <t>4177.80/4548.39</t>
  </si>
  <si>
    <t>奖励基准×考核天数/对应月天数</t>
  </si>
  <si>
    <t>本月缺口1天，补数后重算</t>
  </si>
  <si>
    <t>925.40/900.00</t>
  </si>
  <si>
    <t>刘念念 | 业务一部 | 9月绩效对账单</t>
  </si>
  <si>
    <t>本月考核及结转车辆：45辆</t>
  </si>
  <si>
    <t>3360.90/5032.26</t>
  </si>
  <si>
    <t>0.20/6000.00</t>
  </si>
  <si>
    <t>5303.60/6000.00</t>
  </si>
  <si>
    <t>7704.50/6000.00</t>
  </si>
  <si>
    <t>4580.80/6193.55</t>
  </si>
  <si>
    <t>685.30/6000.00</t>
  </si>
  <si>
    <t>760.20/6000.00</t>
  </si>
  <si>
    <t>161.20/6000.00</t>
  </si>
  <si>
    <t>393.70/6000.00</t>
  </si>
  <si>
    <t>22950.40/53225.81</t>
  </si>
  <si>
    <t>已有里程不足，待补数据后再判定</t>
  </si>
  <si>
    <t>本月缺口6天，补数后重算</t>
  </si>
  <si>
    <t>2472.80/1161.29</t>
  </si>
  <si>
    <t>11145.90/6000.00</t>
  </si>
  <si>
    <t>11262.70/6000.00</t>
  </si>
  <si>
    <t>10851.60/6000.00</t>
  </si>
  <si>
    <t>2227.20/6000.00</t>
  </si>
  <si>
    <t>1474.50/6000.00</t>
  </si>
  <si>
    <t>960.10/6000.00</t>
  </si>
  <si>
    <t>40394.80/37161.29</t>
  </si>
  <si>
    <t>本月缺口3天，补数后重算</t>
  </si>
  <si>
    <t>5432.40/3096.77</t>
  </si>
  <si>
    <t>8908.10/6000.00</t>
  </si>
  <si>
    <t>12352.00/6000.00</t>
  </si>
  <si>
    <t>12029.40/6000.00</t>
  </si>
  <si>
    <t>4331.70/6193.54</t>
  </si>
  <si>
    <t>367.20/6000.00</t>
  </si>
  <si>
    <t>228.40/6000.00</t>
  </si>
  <si>
    <t>553.20/6000.00</t>
  </si>
  <si>
    <t>359.00/1000.00</t>
  </si>
  <si>
    <t>44561.40/46290.31</t>
  </si>
  <si>
    <t>490.90/600.00</t>
  </si>
  <si>
    <t>5250.80/6000.00</t>
  </si>
  <si>
    <t>5490.60/6000.00</t>
  </si>
  <si>
    <t>2727.70/6000.00</t>
  </si>
  <si>
    <t>5960.10/6000.00</t>
  </si>
  <si>
    <t>5613.70/6000.00</t>
  </si>
  <si>
    <t>25533.80/30600.00</t>
  </si>
  <si>
    <t>1280.30/5357.14</t>
  </si>
  <si>
    <t>5869.40/6000.00</t>
  </si>
  <si>
    <t>5132.50/6000.00</t>
  </si>
  <si>
    <t>5177.30/6000.00</t>
  </si>
  <si>
    <t>6413.50/6000.00</t>
  </si>
  <si>
    <t>4959.90/6000.00</t>
  </si>
  <si>
    <t>6000.50/6000.00</t>
  </si>
  <si>
    <t>5495.40/6000.00</t>
  </si>
  <si>
    <t>40328.80/47357.14</t>
  </si>
  <si>
    <t>6896.00/5225.81</t>
  </si>
  <si>
    <t>6339.70/6000.00</t>
  </si>
  <si>
    <t>6512.40/6000.00</t>
  </si>
  <si>
    <t>10520.20/6000.00</t>
  </si>
  <si>
    <t>3325.00/6193.54</t>
  </si>
  <si>
    <t>483.10/6000.00</t>
  </si>
  <si>
    <t>48.90/6000.00</t>
  </si>
  <si>
    <t>311.60/6000.00</t>
  </si>
  <si>
    <t>436.50/6000.00</t>
  </si>
  <si>
    <t>34873.40/53419.35</t>
  </si>
  <si>
    <t>本月缺口2天，补数后重算</t>
  </si>
  <si>
    <t>2901.60/4928.57</t>
  </si>
  <si>
    <t>2302.90/5419.35</t>
  </si>
  <si>
    <t>254.80/2516.13</t>
  </si>
  <si>
    <t>3773.60/6000.00</t>
  </si>
  <si>
    <t>909.20/6000.00</t>
  </si>
  <si>
    <t>658.00/6000.00</t>
  </si>
  <si>
    <t>496.20/1400.00</t>
  </si>
  <si>
    <t>11296.30/32264.05</t>
  </si>
  <si>
    <t>7545.30/5032.26</t>
  </si>
  <si>
    <t>6233.20/6000.00</t>
  </si>
  <si>
    <t>10051.70/6000.00</t>
  </si>
  <si>
    <t>10756.20/6000.00</t>
  </si>
  <si>
    <t>5339.70/5806.45</t>
  </si>
  <si>
    <t>311.50/6000.00</t>
  </si>
  <si>
    <t>140.40/6000.00</t>
  </si>
  <si>
    <t>1072.70/6000.00</t>
  </si>
  <si>
    <t>504.00/6000.00</t>
  </si>
  <si>
    <t>41954.70/52838.71</t>
  </si>
  <si>
    <t>4462.90/2903.23</t>
  </si>
  <si>
    <t>836.40/6000.00</t>
  </si>
  <si>
    <t>12162.00/6000.00</t>
  </si>
  <si>
    <t>9826.10/6000.00</t>
  </si>
  <si>
    <t>3544.20/5806.45</t>
  </si>
  <si>
    <t>294.70/6000.00</t>
  </si>
  <si>
    <t>256.30/6000.00</t>
  </si>
  <si>
    <t>756.90/6000.00</t>
  </si>
  <si>
    <t>581.40/6000.00</t>
  </si>
  <si>
    <t>32720.90/50709.68</t>
  </si>
  <si>
    <t>本月缺口5天，补数后重算</t>
  </si>
  <si>
    <t>3699.30/2516.13</t>
  </si>
  <si>
    <t>7673.60/6000.00</t>
  </si>
  <si>
    <t>11301.90/6000.00</t>
  </si>
  <si>
    <t>3687.80/6000.00</t>
  </si>
  <si>
    <t>1507.10/6000.00</t>
  </si>
  <si>
    <t>1688.60/6000.00</t>
  </si>
  <si>
    <t>1692.30/6000.00</t>
  </si>
  <si>
    <t>31250.60/38516.13</t>
  </si>
  <si>
    <t>2417.00/1741.94</t>
  </si>
  <si>
    <t>6031.00/6200.00</t>
  </si>
  <si>
    <t>8266.70/6000.00</t>
  </si>
  <si>
    <t>6887.50/6000.00</t>
  </si>
  <si>
    <t>2324.00/4838.71</t>
  </si>
  <si>
    <t>1478.50/6000.00</t>
  </si>
  <si>
    <t>1078.00/4400.00</t>
  </si>
  <si>
    <t>28482.70/35180.65</t>
  </si>
  <si>
    <t>1435.60/3677.42</t>
  </si>
  <si>
    <t>943.90/6000.00</t>
  </si>
  <si>
    <t>6576.90/6000.00</t>
  </si>
  <si>
    <t>7551.70/6000.00</t>
  </si>
  <si>
    <t>5895.00/6000.00</t>
  </si>
  <si>
    <t>7747.20/6000.00</t>
  </si>
  <si>
    <t>285.30/5419.35</t>
  </si>
  <si>
    <t>458.10/6000.00</t>
  </si>
  <si>
    <t>318.10/6000.00</t>
  </si>
  <si>
    <t>31211.80/51096.77</t>
  </si>
  <si>
    <t>1288.80/2516.13</t>
  </si>
  <si>
    <t>2035.80/6000.00</t>
  </si>
  <si>
    <t>2467.20/6000.00</t>
  </si>
  <si>
    <t>1649.60/3600.00</t>
  </si>
  <si>
    <t>2994.90/3096.77</t>
  </si>
  <si>
    <t>1728.70/3290.32</t>
  </si>
  <si>
    <t>3547.90/6000.00</t>
  </si>
  <si>
    <t>15712.90/30503.22</t>
  </si>
  <si>
    <t>8877.20/5032.26</t>
  </si>
  <si>
    <t>7883.90/6000.00</t>
  </si>
  <si>
    <t>13240.80/6000.00</t>
  </si>
  <si>
    <t>6707.90/6200.00</t>
  </si>
  <si>
    <t>446.30/6000.00</t>
  </si>
  <si>
    <t>643.80/6000.00</t>
  </si>
  <si>
    <t>149.90/6000.00</t>
  </si>
  <si>
    <t>471.10/6000.00</t>
  </si>
  <si>
    <t>262.90/6000.00</t>
  </si>
  <si>
    <t>38683.80/53232.26</t>
  </si>
  <si>
    <t>1550.40/1741.94</t>
  </si>
  <si>
    <t>4392.00/6200.00</t>
  </si>
  <si>
    <t>9051.60/6000.00</t>
  </si>
  <si>
    <t>10525.60/6000.00</t>
  </si>
  <si>
    <t>0.00/6000.00</t>
  </si>
  <si>
    <t>2894.20/6000.00</t>
  </si>
  <si>
    <t>6016.80/4600.00</t>
  </si>
  <si>
    <t>34430.60/36541.94</t>
  </si>
  <si>
    <t>2106.70/4838.71</t>
  </si>
  <si>
    <t>5854.40/6000.00</t>
  </si>
  <si>
    <t>9559.90/6000.00</t>
  </si>
  <si>
    <t>3398.90/6193.55</t>
  </si>
  <si>
    <t>472.70/6000.00</t>
  </si>
  <si>
    <t>708.30/6000.00</t>
  </si>
  <si>
    <t>551.90/6000.00</t>
  </si>
  <si>
    <t>317.40/6000.00</t>
  </si>
  <si>
    <t>22970.20/53032.26</t>
  </si>
  <si>
    <t>355.80/2516.13</t>
  </si>
  <si>
    <t>5644.70/6000.00</t>
  </si>
  <si>
    <t>3156.70/6000.00</t>
  </si>
  <si>
    <t>618.40/6000.00</t>
  </si>
  <si>
    <t>438.90/1400.00</t>
  </si>
  <si>
    <t>10214.50/21916.13</t>
  </si>
  <si>
    <t>369.40/2516.13</t>
  </si>
  <si>
    <t>687.00/6000.00</t>
  </si>
  <si>
    <t>831.00/6000.00</t>
  </si>
  <si>
    <t>267.50/6000.00</t>
  </si>
  <si>
    <t>224.60/6000.00</t>
  </si>
  <si>
    <t>2379.50/26516.13</t>
  </si>
  <si>
    <t>1156.80/3677.42</t>
  </si>
  <si>
    <t>4925.20/6000.00</t>
  </si>
  <si>
    <t>6427.40/6000.00</t>
  </si>
  <si>
    <t>11292.10/6000.00</t>
  </si>
  <si>
    <t>10104.20/6000.00</t>
  </si>
  <si>
    <t>4150.00/5612.91</t>
  </si>
  <si>
    <t>1152.90/6000.00</t>
  </si>
  <si>
    <t>1139.60/6000.00</t>
  </si>
  <si>
    <t>40348.20/51290.33</t>
  </si>
  <si>
    <t>本月缺口4天，补数后重算</t>
  </si>
  <si>
    <t>2422.90/1161.29</t>
  </si>
  <si>
    <t>10296.10/6000.00</t>
  </si>
  <si>
    <t>13707.10/6000.00</t>
  </si>
  <si>
    <t>11502.80/6000.00</t>
  </si>
  <si>
    <t>1432.90/5419.36</t>
  </si>
  <si>
    <t>1426.90/6000.00</t>
  </si>
  <si>
    <t>106.60/800.00</t>
  </si>
  <si>
    <t>40895.30/31380.65</t>
  </si>
  <si>
    <t>2772.10/5225.81</t>
  </si>
  <si>
    <t>132.20/6000.00</t>
  </si>
  <si>
    <t>10851.20/6000.00</t>
  </si>
  <si>
    <t>10938.10/6000.00</t>
  </si>
  <si>
    <t>3846.20/6193.54</t>
  </si>
  <si>
    <t>705.20/6000.00</t>
  </si>
  <si>
    <t>116.00/6000.00</t>
  </si>
  <si>
    <t>249.60/6000.00</t>
  </si>
  <si>
    <t>388.30/1000.00</t>
  </si>
  <si>
    <t>29998.90/48419.35</t>
  </si>
  <si>
    <t>4759.80/6000.00</t>
  </si>
  <si>
    <t>5993.20/6200.00</t>
  </si>
  <si>
    <t>7531.00/6000.00</t>
  </si>
  <si>
    <t>6947.70/6000.00</t>
  </si>
  <si>
    <t>5890.70/5225.80</t>
  </si>
  <si>
    <t>5379.60/6000.00</t>
  </si>
  <si>
    <t>4792.40/4600.00</t>
  </si>
  <si>
    <t>41294.40/40025.80</t>
  </si>
  <si>
    <t>2759.20/1354.84</t>
  </si>
  <si>
    <t>11740.90/6000.00</t>
  </si>
  <si>
    <t>13847.90/6000.00</t>
  </si>
  <si>
    <t>6771.50/6000.00</t>
  </si>
  <si>
    <t>223.40/5419.35</t>
  </si>
  <si>
    <t>191.10/6000.00</t>
  </si>
  <si>
    <t>309.80/6000.00</t>
  </si>
  <si>
    <t>35843.80/36774.19</t>
  </si>
  <si>
    <t>691.90/3000.00</t>
  </si>
  <si>
    <t>1778.10/5000.00</t>
  </si>
  <si>
    <t>1699.50/5000.00</t>
  </si>
  <si>
    <t>1806.80/5000.00</t>
  </si>
  <si>
    <t>1000.50/5000.00</t>
  </si>
  <si>
    <t>1695.20/5000.00</t>
  </si>
  <si>
    <t>8672.00/28000.00</t>
  </si>
  <si>
    <t>386.10/1612.90</t>
  </si>
  <si>
    <t>1316.00/5000.00</t>
  </si>
  <si>
    <t>1715.50/5000.00</t>
  </si>
  <si>
    <t>1471.20/5000.00</t>
  </si>
  <si>
    <t>1285.70/5000.00</t>
  </si>
  <si>
    <t>6174.50/21612.90</t>
  </si>
  <si>
    <t>669.40/3333.33</t>
  </si>
  <si>
    <t>1120.20/5000.00</t>
  </si>
  <si>
    <t>1686.40/5000.00</t>
  </si>
  <si>
    <t>2095.20/5000.00</t>
  </si>
  <si>
    <t>5571.20/18333.33</t>
  </si>
  <si>
    <t>1034.30/3333.33</t>
  </si>
  <si>
    <t>1635.40/5000.00</t>
  </si>
  <si>
    <t>1383.60/5000.00</t>
  </si>
  <si>
    <t>1108.80/5000.00</t>
  </si>
  <si>
    <t>5162.10/18333.33</t>
  </si>
  <si>
    <t>4474.70/3000.00</t>
  </si>
  <si>
    <t>4479.70/3000.00</t>
  </si>
  <si>
    <t>7320.00/3000.00</t>
  </si>
  <si>
    <t>7444.90/3000.00</t>
  </si>
  <si>
    <t>7754.70/3000.00</t>
  </si>
  <si>
    <t>9009.60/3000.00</t>
  </si>
  <si>
    <t>7789.70/3000.00</t>
  </si>
  <si>
    <t>6707.30/2225.81</t>
  </si>
  <si>
    <t>0.00/3000.00</t>
  </si>
  <si>
    <t>54980.60/26225.81</t>
  </si>
  <si>
    <t>历史结转，本月无考核记录</t>
  </si>
  <si>
    <t>上期4期，本期剩余3期</t>
  </si>
  <si>
    <t>4292.80/5000.00</t>
  </si>
  <si>
    <t>1401.00/5000.00</t>
  </si>
  <si>
    <t>4632.80/5000.00</t>
  </si>
  <si>
    <t>1911.30/5000.00</t>
  </si>
  <si>
    <t>10908.50/5000.00</t>
  </si>
  <si>
    <t>13277.30/5000.00</t>
  </si>
  <si>
    <t>8138.60/5000.00</t>
  </si>
  <si>
    <t>8835.70/4516.13</t>
  </si>
  <si>
    <t>0.00/5000.00</t>
  </si>
  <si>
    <t>53398.00/44516.13</t>
  </si>
  <si>
    <t>上期1期，本期剩余0期</t>
  </si>
  <si>
    <t>3688.70/2258.06</t>
  </si>
  <si>
    <t>8068.20/5000.00</t>
  </si>
  <si>
    <t>7468.30/5000.00</t>
  </si>
  <si>
    <t>7261.30/5000.00</t>
  </si>
  <si>
    <t>4765.60/5000.00</t>
  </si>
  <si>
    <t>4531.50/5000.00</t>
  </si>
  <si>
    <t>615.30/500.00</t>
  </si>
  <si>
    <t>36398.90/27758.06</t>
  </si>
  <si>
    <t>552.50/2580.65</t>
  </si>
  <si>
    <t>364.00/5000.00</t>
  </si>
  <si>
    <t>757.00/5000.00</t>
  </si>
  <si>
    <t>549.70/2166.67</t>
  </si>
  <si>
    <t>159.80/4333.33</t>
  </si>
  <si>
    <t>272.00/5000.00</t>
  </si>
  <si>
    <t>349.50/5000.00</t>
  </si>
  <si>
    <t>180.60/5000.00</t>
  </si>
  <si>
    <t>3185.10/34080.65</t>
  </si>
  <si>
    <t>73.40/161.29</t>
  </si>
  <si>
    <t>1865.70/5000.00</t>
  </si>
  <si>
    <t>4896.60/5000.00</t>
  </si>
  <si>
    <t>303.70/666.67</t>
  </si>
  <si>
    <t>3039.70/2741.94</t>
  </si>
  <si>
    <t>6905.20/5000.00</t>
  </si>
  <si>
    <t>5914.10/5000.00</t>
  </si>
  <si>
    <t>5080.00/5000.00</t>
  </si>
  <si>
    <t>5262.30/5000.00</t>
  </si>
  <si>
    <t>33340.70/33569.90</t>
  </si>
  <si>
    <t>1817.50/2166.67</t>
  </si>
  <si>
    <t>3803.60/4500.00</t>
  </si>
  <si>
    <t>1149.50/5000.00</t>
  </si>
  <si>
    <t>691.10/5000.00</t>
  </si>
  <si>
    <t>411.90/5000.00</t>
  </si>
  <si>
    <t>53.90/500.00</t>
  </si>
  <si>
    <t>1779.60/4500.00</t>
  </si>
  <si>
    <t>1918.10/5000.00</t>
  </si>
  <si>
    <t>1952.80/5000.00</t>
  </si>
  <si>
    <t>842.90/5000.00</t>
  </si>
  <si>
    <t>8799.80/35000.00</t>
  </si>
  <si>
    <t>69.00/161.29</t>
  </si>
  <si>
    <t>451.50/5000.00</t>
  </si>
  <si>
    <t>1537.10/3870.97</t>
  </si>
  <si>
    <t>1257.60/4516.13</t>
  </si>
  <si>
    <t>1767.90/5000.00</t>
  </si>
  <si>
    <t>1397.50/5000.00</t>
  </si>
  <si>
    <t>6480.60/23548.39</t>
  </si>
  <si>
    <t>904.90/5000.00</t>
  </si>
  <si>
    <t>4931.90/4677.42</t>
  </si>
  <si>
    <t>8037.20/5000.00</t>
  </si>
  <si>
    <t>3342.09/2419.35</t>
  </si>
  <si>
    <t>199.30/5000.00</t>
  </si>
  <si>
    <t>595.10/5000.00</t>
  </si>
  <si>
    <t>188.50/5000.00</t>
  </si>
  <si>
    <t>18198.99/37096.77</t>
  </si>
  <si>
    <t>4104.40/4666.67</t>
  </si>
  <si>
    <t>5132.60/3000.00</t>
  </si>
  <si>
    <t>618.02/483.87</t>
  </si>
  <si>
    <t>8896.40/5000.00</t>
  </si>
  <si>
    <t>7292.10/5000.00</t>
  </si>
  <si>
    <t>8893.00/5000.00</t>
  </si>
  <si>
    <t>7307.00/5000.00</t>
  </si>
  <si>
    <t>33006.52/20483.87</t>
  </si>
  <si>
    <t>整月结转，不与当月奖励重复</t>
  </si>
  <si>
    <t>2198.40/3000.00</t>
  </si>
  <si>
    <t>5177.30/3000.00</t>
  </si>
  <si>
    <t>3194.70/3000.00</t>
  </si>
  <si>
    <t>6480.10/3000.00</t>
  </si>
  <si>
    <t>6595.30/3000.00</t>
  </si>
  <si>
    <t>5811.30/3000.00</t>
  </si>
  <si>
    <t>6282.30/3000.00</t>
  </si>
  <si>
    <t>6031.00/3000.00</t>
  </si>
  <si>
    <t>4121.20/2129.03</t>
  </si>
  <si>
    <t>43693.20/26129.03</t>
  </si>
  <si>
    <t>1071.70/774.19</t>
  </si>
  <si>
    <t>5656.70/3000.00</t>
  </si>
  <si>
    <t>4348.00/3000.00</t>
  </si>
  <si>
    <t>3721.20/3000.00</t>
  </si>
  <si>
    <t>3716.30/3000.00</t>
  </si>
  <si>
    <t>4915.80/3000.00</t>
  </si>
  <si>
    <t>4173.80/3000.00</t>
  </si>
  <si>
    <t>27603.50/18774.19</t>
  </si>
  <si>
    <t>7948.50/3000.00</t>
  </si>
  <si>
    <t>2881.90/3000.00</t>
  </si>
  <si>
    <t>10960.20/3000.00</t>
  </si>
  <si>
    <t>4680.30/3000.00</t>
  </si>
  <si>
    <t>4808.40/3000.00</t>
  </si>
  <si>
    <t>4963.80/3000.00</t>
  </si>
  <si>
    <t>7850.30/3000.00</t>
  </si>
  <si>
    <t>122.00/1741.94</t>
  </si>
  <si>
    <t>44215.40/25741.94</t>
  </si>
  <si>
    <t>4981.90/2612.90</t>
  </si>
  <si>
    <t>7954.60/3000.00</t>
  </si>
  <si>
    <t>9174.30/3000.00</t>
  </si>
  <si>
    <t>8057.50/3000.00</t>
  </si>
  <si>
    <t>10469.30/2903.23</t>
  </si>
  <si>
    <t>40637.60/20516.13</t>
  </si>
  <si>
    <t>吴纬涛 | 业务三部 | 9月绩效对账单</t>
  </si>
  <si>
    <t>本月考核及结转车辆：58辆</t>
  </si>
  <si>
    <t>29.50/6000.00</t>
  </si>
  <si>
    <t>6637.60/6000.00</t>
  </si>
  <si>
    <t>6667.10/12000.00</t>
  </si>
  <si>
    <t>66.30/967.74</t>
  </si>
  <si>
    <t>1216.90/3000.00</t>
  </si>
  <si>
    <t>827.90/2612.90</t>
  </si>
  <si>
    <t>44.50/96.77</t>
  </si>
  <si>
    <t>1119.30/2800.00</t>
  </si>
  <si>
    <t>3274.90/9477.41</t>
  </si>
  <si>
    <t>3171.80/5000.00</t>
  </si>
  <si>
    <t>4820.30/5000.00</t>
  </si>
  <si>
    <t>7992.10/10000.00</t>
  </si>
  <si>
    <t>662.50/4833.33</t>
  </si>
  <si>
    <t>1232.10/1333.33</t>
  </si>
  <si>
    <t>838.90/5000.00</t>
  </si>
  <si>
    <t>652.00/5000.00</t>
  </si>
  <si>
    <t>710.10/5000.00</t>
  </si>
  <si>
    <t>523.10/5000.00</t>
  </si>
  <si>
    <t>634.90/5000.00</t>
  </si>
  <si>
    <t>4591.10/26333.33</t>
  </si>
  <si>
    <t>5367.24/5000.00</t>
  </si>
  <si>
    <t>3831.10/5000.00</t>
  </si>
  <si>
    <t>9198.34/10000.00</t>
  </si>
  <si>
    <t>0.00/2258.06</t>
  </si>
  <si>
    <t>1433.30/5000.00</t>
  </si>
  <si>
    <t>1433.30/7258.06</t>
  </si>
  <si>
    <t>本月缺口14天，补数后重算</t>
  </si>
  <si>
    <t>4080.90/5000.00</t>
  </si>
  <si>
    <t>3871.90/5000.00</t>
  </si>
  <si>
    <t>7952.80/10000.00</t>
  </si>
  <si>
    <t>0.00/645.16</t>
  </si>
  <si>
    <t>0.00/1500.00</t>
  </si>
  <si>
    <t>0.00/2145.16</t>
  </si>
  <si>
    <t>本月缺口9天，补数后重算</t>
  </si>
  <si>
    <t>3358.60/3000.00</t>
  </si>
  <si>
    <t>3110.60/3000.00</t>
  </si>
  <si>
    <t>6469.20/6000.00</t>
  </si>
  <si>
    <t>3985.80/3000.00</t>
  </si>
  <si>
    <t>3970.20/3000.00</t>
  </si>
  <si>
    <t>7956.00/6000.00</t>
  </si>
  <si>
    <t>803.50/3000.00</t>
  </si>
  <si>
    <t>125.72/3000.00</t>
  </si>
  <si>
    <t>929.22/6000.00</t>
  </si>
  <si>
    <t>548.60/1838.71</t>
  </si>
  <si>
    <t>842.50/3000.00</t>
  </si>
  <si>
    <t>741.40/3000.00</t>
  </si>
  <si>
    <t>620.70/3000.00</t>
  </si>
  <si>
    <t>113.20/300.00</t>
  </si>
  <si>
    <t>2866.40/11138.71</t>
  </si>
  <si>
    <t>566.20/5000.00</t>
  </si>
  <si>
    <t>879.90/5000.00</t>
  </si>
  <si>
    <t>1446.10/10000.00</t>
  </si>
  <si>
    <t>495.40/5000.00</t>
  </si>
  <si>
    <t>755.20/5000.00</t>
  </si>
  <si>
    <t>1250.60/10000.00</t>
  </si>
  <si>
    <t>818.90/3500.00</t>
  </si>
  <si>
    <t>3564.90/3000.00</t>
  </si>
  <si>
    <t>3564.90/6000.00</t>
  </si>
  <si>
    <t>本月缺口30天，补数后重算</t>
  </si>
  <si>
    <t>6610.50/3000.00</t>
  </si>
  <si>
    <t>7222.70/3000.00</t>
  </si>
  <si>
    <t>13833.20/6000.00</t>
  </si>
  <si>
    <t>上期1期，本期剩余1期</t>
  </si>
  <si>
    <t>490.70/3000.00</t>
  </si>
  <si>
    <t>490.70/6000.00</t>
  </si>
  <si>
    <t>本月缺口29天，补数后重算</t>
  </si>
  <si>
    <t>72.60/290.32</t>
  </si>
  <si>
    <t>1793.00/3000.00</t>
  </si>
  <si>
    <t>1865.60/3290.32</t>
  </si>
  <si>
    <t>3235.60/3000.00</t>
  </si>
  <si>
    <t>4561.10/3000.00</t>
  </si>
  <si>
    <t>7796.70/6000.00</t>
  </si>
  <si>
    <t>43.00/322.58</t>
  </si>
  <si>
    <t>922.50/5000.00</t>
  </si>
  <si>
    <t>965.50/5322.58</t>
  </si>
  <si>
    <t>0.20/3000.00</t>
  </si>
  <si>
    <t>3879.10/2903.23</t>
  </si>
  <si>
    <t>5276.80/3000.00</t>
  </si>
  <si>
    <t>9155.90/5903.23</t>
  </si>
  <si>
    <t>上期0期，本期剩余1期</t>
  </si>
  <si>
    <t>5392.30/3000.00</t>
  </si>
  <si>
    <t>97.50/3000.00</t>
  </si>
  <si>
    <t>5489.80/6000.00</t>
  </si>
  <si>
    <t>本月缺口23天，补数后重算</t>
  </si>
  <si>
    <t>18.80/96.77</t>
  </si>
  <si>
    <t>2518.60/3000.00</t>
  </si>
  <si>
    <t>2537.40/3096.77</t>
  </si>
  <si>
    <t>3452.60/3000.00</t>
  </si>
  <si>
    <t>543.60/3000.00</t>
  </si>
  <si>
    <t>3996.20/6000.00</t>
  </si>
  <si>
    <t>本月缺口20天，补数后重算</t>
  </si>
  <si>
    <t>281.20/3000.00</t>
  </si>
  <si>
    <t>281.20/6000.00</t>
  </si>
  <si>
    <t>663.40/5000.00</t>
  </si>
  <si>
    <t>429.43/5000.00</t>
  </si>
  <si>
    <t>1092.83/10000.00</t>
  </si>
  <si>
    <t>6388.10/3000.00</t>
  </si>
  <si>
    <t>5457.90/3000.00</t>
  </si>
  <si>
    <t>11846.00/6000.00</t>
  </si>
  <si>
    <t>16.60/200.00</t>
  </si>
  <si>
    <t>57.40/322.58</t>
  </si>
  <si>
    <t>1585.20/5000.00</t>
  </si>
  <si>
    <t>1642.60/5322.58</t>
  </si>
  <si>
    <t>191.30/483.87</t>
  </si>
  <si>
    <t>849.70/5000.00</t>
  </si>
  <si>
    <t>1041.00/5483.87</t>
  </si>
  <si>
    <t>3608.00/3000.00</t>
  </si>
  <si>
    <t>642.00/3000.00</t>
  </si>
  <si>
    <t>4250.00/6000.00</t>
  </si>
  <si>
    <t>1208.30/3000.00</t>
  </si>
  <si>
    <t>1951.80/3000.00</t>
  </si>
  <si>
    <t>3160.10/6000.00</t>
  </si>
  <si>
    <t>本月缺口13天，补数后重算</t>
  </si>
  <si>
    <t>3463.20/3000.00</t>
  </si>
  <si>
    <t>909.90/3000.00</t>
  </si>
  <si>
    <t>1050.60/3000.00</t>
  </si>
  <si>
    <t>3399.90/3000.00</t>
  </si>
  <si>
    <t>1660.50/3000.00</t>
  </si>
  <si>
    <t>129.90/3000.00</t>
  </si>
  <si>
    <t>194.90/483.87</t>
  </si>
  <si>
    <t>1203.40/3000.00</t>
  </si>
  <si>
    <t>12012.30/21483.87</t>
  </si>
  <si>
    <t>本月缺口7天，补数后重算</t>
  </si>
  <si>
    <t>13.40/290.32</t>
  </si>
  <si>
    <t>1377.10/3000.00</t>
  </si>
  <si>
    <t>1390.50/3290.32</t>
  </si>
  <si>
    <t>5765.70/3000.00</t>
  </si>
  <si>
    <t>5713.40/3000.00</t>
  </si>
  <si>
    <t>11479.10/6000.00</t>
  </si>
  <si>
    <t>122.70/483.87</t>
  </si>
  <si>
    <t>2123.90/5000.00</t>
  </si>
  <si>
    <t>2246.60/5483.87</t>
  </si>
  <si>
    <t>1514.70/4838.71</t>
  </si>
  <si>
    <t>1678.20/5000.00</t>
  </si>
  <si>
    <t>3192.90/9838.71</t>
  </si>
  <si>
    <t>2853.10/3000.00</t>
  </si>
  <si>
    <t>1825.00/2142.86</t>
  </si>
  <si>
    <t>6464.70/3000.00</t>
  </si>
  <si>
    <t>7641.90/3000.00</t>
  </si>
  <si>
    <t>7207.70/3000.00</t>
  </si>
  <si>
    <t>6743.20/3000.00</t>
  </si>
  <si>
    <t>2089.70/3000.00</t>
  </si>
  <si>
    <t>4391.00/3000.00</t>
  </si>
  <si>
    <t>4886.50/3000.00</t>
  </si>
  <si>
    <t>41249.70/23142.86</t>
  </si>
  <si>
    <t>40.60/290.32</t>
  </si>
  <si>
    <t>693.80/3000.00</t>
  </si>
  <si>
    <t>734.40/3290.32</t>
  </si>
  <si>
    <t>4119.90/3000.00</t>
  </si>
  <si>
    <t>4119.90/6000.00</t>
  </si>
  <si>
    <t>6543.10/3000.00</t>
  </si>
  <si>
    <t>6010.30/3000.00</t>
  </si>
  <si>
    <t>12553.40/6000.00</t>
  </si>
  <si>
    <t>1378.80/3000.00</t>
  </si>
  <si>
    <t>4690.20/3000.00</t>
  </si>
  <si>
    <t>6069.00/6000.00</t>
  </si>
  <si>
    <t>7079.10/3000.00</t>
  </si>
  <si>
    <t>6291.80/3000.00</t>
  </si>
  <si>
    <t>13370.90/6000.00</t>
  </si>
  <si>
    <t>7432.60/3000.00</t>
  </si>
  <si>
    <t>4826.20/3000.00</t>
  </si>
  <si>
    <t>12258.80/6000.00</t>
  </si>
  <si>
    <t>829.60/483.87</t>
  </si>
  <si>
    <t>4873.10/3000.00</t>
  </si>
  <si>
    <t>5702.70/3483.87</t>
  </si>
  <si>
    <t>37.90/290.32</t>
  </si>
  <si>
    <t>1699.40/3000.00</t>
  </si>
  <si>
    <t>1737.30/3290.32</t>
  </si>
  <si>
    <t>489.60/3000.00</t>
  </si>
  <si>
    <t>590.20/3000.00</t>
  </si>
  <si>
    <t>1079.80/6000.00</t>
  </si>
  <si>
    <t>371.70/483.87</t>
  </si>
  <si>
    <t>3232.00/3000.00</t>
  </si>
  <si>
    <t>3603.70/3483.87</t>
  </si>
  <si>
    <t>46.40/290.32</t>
  </si>
  <si>
    <t>286.90/2900.00</t>
  </si>
  <si>
    <t>333.30/3190.32</t>
  </si>
  <si>
    <t>1182.70/3000.00</t>
  </si>
  <si>
    <t>668.30/3000.00</t>
  </si>
  <si>
    <t>1851.00/6000.00</t>
  </si>
  <si>
    <t>2402.20/2032.26</t>
  </si>
  <si>
    <t>4754.80/3000.00</t>
  </si>
  <si>
    <t>4049.80/3000.00</t>
  </si>
  <si>
    <t>3725.60/3000.00</t>
  </si>
  <si>
    <t>4313.70/3000.00</t>
  </si>
  <si>
    <t>3480.40/3000.00</t>
  </si>
  <si>
    <t>3429.50/3000.00</t>
  </si>
  <si>
    <t>26156.00/20032.26</t>
  </si>
  <si>
    <t>1654.40/3000.00</t>
  </si>
  <si>
    <t>1654.40/6000.00</t>
  </si>
  <si>
    <t>5703.70/3000.00</t>
  </si>
  <si>
    <t>1823.70/3000.00</t>
  </si>
  <si>
    <t>7527.40/6000.00</t>
  </si>
  <si>
    <t>本月缺口18天，补数后重算</t>
  </si>
  <si>
    <t>尚建华 | 业务二部 | 9月绩效对账单</t>
  </si>
  <si>
    <t>本月考核及结转车辆：34辆</t>
  </si>
  <si>
    <t>3866.40/5000.00</t>
  </si>
  <si>
    <t>4904.10/5000.00</t>
  </si>
  <si>
    <t>4342.00/5000.00</t>
  </si>
  <si>
    <t>5301.70/5000.00</t>
  </si>
  <si>
    <t>8379.80/5000.00</t>
  </si>
  <si>
    <t>4882.10/5000.00</t>
  </si>
  <si>
    <t>6968.20/3870.97</t>
  </si>
  <si>
    <t>29873.80/28870.97</t>
  </si>
  <si>
    <t>2606.30/5000.00</t>
  </si>
  <si>
    <t>122.40/100.00</t>
  </si>
  <si>
    <t>81.90/483.87</t>
  </si>
  <si>
    <t>4143.00/5000.00</t>
  </si>
  <si>
    <t>2929.77/5000.00</t>
  </si>
  <si>
    <t>6339.50/5000.00</t>
  </si>
  <si>
    <t>5059.30/5000.00</t>
  </si>
  <si>
    <t>3846.80/5000.00</t>
  </si>
  <si>
    <t>5302.70/5000.00</t>
  </si>
  <si>
    <t>27702.97/30483.87</t>
  </si>
  <si>
    <t>407.60/645.16</t>
  </si>
  <si>
    <t>4715.70/5000.00</t>
  </si>
  <si>
    <t>4520.60/5000.00</t>
  </si>
  <si>
    <t>4978.20/5000.00</t>
  </si>
  <si>
    <t>6145.10/5000.00</t>
  </si>
  <si>
    <t>20767.20/20645.16</t>
  </si>
  <si>
    <t>190.10/483.87</t>
  </si>
  <si>
    <t>3592.10/5000.00</t>
  </si>
  <si>
    <t>2169.86/5000.00</t>
  </si>
  <si>
    <t>5776.80/5000.00</t>
  </si>
  <si>
    <t>4118.50/5000.00</t>
  </si>
  <si>
    <t>4343.50/5000.00</t>
  </si>
  <si>
    <t>3938.80/5000.00</t>
  </si>
  <si>
    <t>24129.66/30483.87</t>
  </si>
  <si>
    <t>3835.40/5000.00</t>
  </si>
  <si>
    <t>2935.00/3000.00</t>
  </si>
  <si>
    <t>6726.90/3000.00</t>
  </si>
  <si>
    <t>6532.40/3000.00</t>
  </si>
  <si>
    <t>7477.70/3000.00</t>
  </si>
  <si>
    <t>9290.10/3000.00</t>
  </si>
  <si>
    <t>8058.80/3000.00</t>
  </si>
  <si>
    <t>153.10/1451.61</t>
  </si>
  <si>
    <t>41174.00/25451.61</t>
  </si>
  <si>
    <t>5848.10/4166.67</t>
  </si>
  <si>
    <t>5021.40/5000.00</t>
  </si>
  <si>
    <t>8572.60/5000.00</t>
  </si>
  <si>
    <t>8196.70/5000.00</t>
  </si>
  <si>
    <t>5411.00/3548.39</t>
  </si>
  <si>
    <t>33049.80/27715.06</t>
  </si>
  <si>
    <t>3255.00/5000.00</t>
  </si>
  <si>
    <t>74.30/5000.00</t>
  </si>
  <si>
    <t>60.60/5000.00</t>
  </si>
  <si>
    <t>207.00/5000.00</t>
  </si>
  <si>
    <t>317.10/3000.00</t>
  </si>
  <si>
    <t>4300.90/5000.00</t>
  </si>
  <si>
    <t>3240.30/5000.00</t>
  </si>
  <si>
    <t>3175.70/5000.00</t>
  </si>
  <si>
    <t>4009.50/5000.00</t>
  </si>
  <si>
    <t>4099.60/5000.00</t>
  </si>
  <si>
    <t>19485.00/43000.00</t>
  </si>
  <si>
    <t>683.80/645.16</t>
  </si>
  <si>
    <t>9246.90/5000.00</t>
  </si>
  <si>
    <t>5487.90/5000.00</t>
  </si>
  <si>
    <t>7925.00/5000.00</t>
  </si>
  <si>
    <t>23343.60/20645.16</t>
  </si>
  <si>
    <t>4475.60/3000.00</t>
  </si>
  <si>
    <t>536.70/3000.00</t>
  </si>
  <si>
    <t>5417.60/3000.00</t>
  </si>
  <si>
    <t>5312.20/3000.00</t>
  </si>
  <si>
    <t>4922.00/3000.00</t>
  </si>
  <si>
    <t>3823.50/3000.00</t>
  </si>
  <si>
    <t>5363.50/3000.00</t>
  </si>
  <si>
    <t>4579.00/2225.81</t>
  </si>
  <si>
    <t>34430.10/26225.81</t>
  </si>
  <si>
    <t>2365.80/3000.00</t>
  </si>
  <si>
    <t>1432.60/3000.00</t>
  </si>
  <si>
    <t>2378.70/3000.00</t>
  </si>
  <si>
    <t>2379.80/3000.00</t>
  </si>
  <si>
    <t>2402.30/3000.00</t>
  </si>
  <si>
    <t>2367.50/3000.00</t>
  </si>
  <si>
    <t>2393.30/3000.00</t>
  </si>
  <si>
    <t>2363.20/3000.00</t>
  </si>
  <si>
    <t>2171.60/3000.00</t>
  </si>
  <si>
    <t>20254.80/27000.00</t>
  </si>
  <si>
    <t>8623.30/3000.00</t>
  </si>
  <si>
    <t>1248.60/3000.00</t>
  </si>
  <si>
    <t>16.60/3000.00</t>
  </si>
  <si>
    <t>3865.00/3000.00</t>
  </si>
  <si>
    <t>11889.30/3000.00</t>
  </si>
  <si>
    <t>13042.10/3000.00</t>
  </si>
  <si>
    <t>9184.20/3000.00</t>
  </si>
  <si>
    <t>0.00/100.00</t>
  </si>
  <si>
    <t>47869.10/24100.00</t>
  </si>
  <si>
    <t>4220.90/4833.33</t>
  </si>
  <si>
    <t>4746.70/5000.00</t>
  </si>
  <si>
    <t>4782.30/5000.00</t>
  </si>
  <si>
    <t>5054.30/5000.00</t>
  </si>
  <si>
    <t>18804.20/19833.33</t>
  </si>
  <si>
    <t>2641.20/3000.00</t>
  </si>
  <si>
    <t>1861.00/3000.00</t>
  </si>
  <si>
    <t>4100.40/3000.00</t>
  </si>
  <si>
    <t>5755.70/3000.00</t>
  </si>
  <si>
    <t>5792.40/3000.00</t>
  </si>
  <si>
    <t>6706.70/3000.00</t>
  </si>
  <si>
    <t>6489.60/3000.00</t>
  </si>
  <si>
    <t>7883.00/2612.90</t>
  </si>
  <si>
    <t>41230.00/26612.90</t>
  </si>
  <si>
    <t>上期2期，本期剩余1期</t>
  </si>
  <si>
    <t>4425.60/3000.00</t>
  </si>
  <si>
    <t>684.10/3000.00</t>
  </si>
  <si>
    <t>5504.10/3000.00</t>
  </si>
  <si>
    <t>6380.90/3000.00</t>
  </si>
  <si>
    <t>5122.10/3000.00</t>
  </si>
  <si>
    <t>3867.60/3000.00</t>
  </si>
  <si>
    <t>4253.00/3000.00</t>
  </si>
  <si>
    <t>2809.30/3000.00</t>
  </si>
  <si>
    <t>33046.70/27000.00</t>
  </si>
  <si>
    <t>9842.20/3000.00</t>
  </si>
  <si>
    <t>8343.30/3000.00</t>
  </si>
  <si>
    <t>5766.90/3000.00</t>
  </si>
  <si>
    <t>4026.20/3000.00</t>
  </si>
  <si>
    <t>6287.80/3000.00</t>
  </si>
  <si>
    <t>6514.70/3000.00</t>
  </si>
  <si>
    <t>5121.40/3000.00</t>
  </si>
  <si>
    <t>2738.70/2225.81</t>
  </si>
  <si>
    <t>48641.20/26225.81</t>
  </si>
  <si>
    <t>2293.00/3000.00</t>
  </si>
  <si>
    <t>1858.00/3000.00</t>
  </si>
  <si>
    <t>2260.00/3000.00</t>
  </si>
  <si>
    <t>2301.50/3000.00</t>
  </si>
  <si>
    <t>2620.60/3000.00</t>
  </si>
  <si>
    <t>2534.10/3000.00</t>
  </si>
  <si>
    <t>2391.50/3000.00</t>
  </si>
  <si>
    <t>2575.30/3000.00</t>
  </si>
  <si>
    <t>2289.60/3000.00</t>
  </si>
  <si>
    <t>21123.60/27000.00</t>
  </si>
  <si>
    <t>300.60/387.10</t>
  </si>
  <si>
    <t>6170.00/3000.00</t>
  </si>
  <si>
    <t>6470.60/3387.10</t>
  </si>
  <si>
    <t>1867.30/3000.00</t>
  </si>
  <si>
    <t>815.10/3000.00</t>
  </si>
  <si>
    <t>104.40/3000.00</t>
  </si>
  <si>
    <t>3848.50/3000.00</t>
  </si>
  <si>
    <t>5507.50/3000.00</t>
  </si>
  <si>
    <t>6943.10/3000.00</t>
  </si>
  <si>
    <t>6425.70/3000.00</t>
  </si>
  <si>
    <t>9382.90/3000.00</t>
  </si>
  <si>
    <t>34894.50/27000.00</t>
  </si>
  <si>
    <t>3162.90/3000.00</t>
  </si>
  <si>
    <t>3150.50/3000.00</t>
  </si>
  <si>
    <t>6313.40/6000.00</t>
  </si>
  <si>
    <t>3095.60/3000.00</t>
  </si>
  <si>
    <t>1535.90/3000.00</t>
  </si>
  <si>
    <t>3410.30/3000.00</t>
  </si>
  <si>
    <t>845.00/3000.00</t>
  </si>
  <si>
    <t>-0.10/3000.00</t>
  </si>
  <si>
    <t>0.40/3000.00</t>
  </si>
  <si>
    <t>188.10/3000.00</t>
  </si>
  <si>
    <t>283.20/3000.00</t>
  </si>
  <si>
    <t>9358.40/27000.00</t>
  </si>
  <si>
    <t>本月缺口28天，补数后重算</t>
  </si>
  <si>
    <t>2603.30/3000.00</t>
  </si>
  <si>
    <t>36.30/3000.00</t>
  </si>
  <si>
    <t>1805.30/3000.00</t>
  </si>
  <si>
    <t>4368.80/3000.00</t>
  </si>
  <si>
    <t>5964.60/3000.00</t>
  </si>
  <si>
    <t>5050.00/3000.00</t>
  </si>
  <si>
    <t>4125.40/3000.00</t>
  </si>
  <si>
    <t>4088.80/3000.00</t>
  </si>
  <si>
    <t>4665.10/3000.00</t>
  </si>
  <si>
    <t>32707.60/27000.00</t>
  </si>
  <si>
    <t>3489.40/3000.00</t>
  </si>
  <si>
    <t>757.40/321.43</t>
  </si>
  <si>
    <t>0.00/200.00</t>
  </si>
  <si>
    <t>4246.80/3521.43</t>
  </si>
  <si>
    <t>5149.80/3000.00</t>
  </si>
  <si>
    <t>11082.90/3000.00</t>
  </si>
  <si>
    <t>9521.40/3000.00</t>
  </si>
  <si>
    <t>6349.60/3000.00</t>
  </si>
  <si>
    <t>8226.50/3000.00</t>
  </si>
  <si>
    <t>346.90/100.00</t>
  </si>
  <si>
    <t>782.20/1258.06</t>
  </si>
  <si>
    <t>41459.30/22358.06</t>
  </si>
  <si>
    <t>8293.40/3000.00</t>
  </si>
  <si>
    <t>4829.00/3000.00</t>
  </si>
  <si>
    <t>5943.10/3000.00</t>
  </si>
  <si>
    <t>5.20/3000.00</t>
  </si>
  <si>
    <t>3784.60/3000.00</t>
  </si>
  <si>
    <t>9008.60/3000.00</t>
  </si>
  <si>
    <t>8485.50/3000.00</t>
  </si>
  <si>
    <t>7815.30/1935.48</t>
  </si>
  <si>
    <t>48164.70/25935.48</t>
  </si>
  <si>
    <t>上期3期，本期剩余2期</t>
  </si>
  <si>
    <t>8866.00/3000.00</t>
  </si>
  <si>
    <t>55.50/387.10</t>
  </si>
  <si>
    <t>6991.50/3000.00</t>
  </si>
  <si>
    <t>7303.20/3000.00</t>
  </si>
  <si>
    <t>4401.90/2225.81</t>
  </si>
  <si>
    <t>18752.10/11612.91</t>
  </si>
  <si>
    <t>4747.70/3000.00</t>
  </si>
  <si>
    <t>3644.30/3000.00</t>
  </si>
  <si>
    <t>6426.70/3000.00</t>
  </si>
  <si>
    <t>5849.70/3000.00</t>
  </si>
  <si>
    <t>8945.70/3000.00</t>
  </si>
  <si>
    <t>7084.20/3000.00</t>
  </si>
  <si>
    <t>9059.00/3000.00</t>
  </si>
  <si>
    <t>4973.80/1838.71</t>
  </si>
  <si>
    <t>50731.10/25838.71</t>
  </si>
  <si>
    <t>6296.10/3000.00</t>
  </si>
  <si>
    <t>5774.80/3000.00</t>
  </si>
  <si>
    <t>3520.50/3000.00</t>
  </si>
  <si>
    <t>3092.80/3000.00</t>
  </si>
  <si>
    <t>7201.80/3000.00</t>
  </si>
  <si>
    <t>8616.50/3000.00</t>
  </si>
  <si>
    <t>15123.70/3000.00</t>
  </si>
  <si>
    <t>10511.50/1935.48</t>
  </si>
  <si>
    <t>60137.70/25935.48</t>
  </si>
  <si>
    <t>上期7期，本期剩余6期</t>
  </si>
  <si>
    <t>秦挺 | 业务五部 | 9月绩效对账单</t>
  </si>
  <si>
    <t>本月考核及结转车辆：39辆</t>
  </si>
  <si>
    <t>2074.20/6000.00</t>
  </si>
  <si>
    <t>4892.30/6000.00</t>
  </si>
  <si>
    <t>9535.50/6000.00</t>
  </si>
  <si>
    <t>8822.80/6000.00</t>
  </si>
  <si>
    <t>10663.70/6000.00</t>
  </si>
  <si>
    <t>9903.40/6000.00</t>
  </si>
  <si>
    <t>8898.60/6000.00</t>
  </si>
  <si>
    <t>6655.20/6000.00</t>
  </si>
  <si>
    <t>61445.70/48000.00</t>
  </si>
  <si>
    <t>1397.00/6000.00</t>
  </si>
  <si>
    <t>7093.60/6000.00</t>
  </si>
  <si>
    <t>11754.70/6000.00</t>
  </si>
  <si>
    <t>8761.90/6000.00</t>
  </si>
  <si>
    <t>8444.50/6000.00</t>
  </si>
  <si>
    <t>6269.30/6000.00</t>
  </si>
  <si>
    <t>6163.70/6000.00</t>
  </si>
  <si>
    <t>8615.40/6000.00</t>
  </si>
  <si>
    <t>58500.10/48000.00</t>
  </si>
  <si>
    <t>813.70/1600.00</t>
  </si>
  <si>
    <t>1200.00/3000.00</t>
  </si>
  <si>
    <t>2651.00/6000.00</t>
  </si>
  <si>
    <t>7396.60/6000.00</t>
  </si>
  <si>
    <t>10391.90/6000.00</t>
  </si>
  <si>
    <t>8120.60/6000.00</t>
  </si>
  <si>
    <t>11564.90/6000.00</t>
  </si>
  <si>
    <t>7645.80/6000.00</t>
  </si>
  <si>
    <t>8334.10/6000.00</t>
  </si>
  <si>
    <t>9551.80/6000.00</t>
  </si>
  <si>
    <t>65656.70/48000.00</t>
  </si>
  <si>
    <t>4620.80/3200.00</t>
  </si>
  <si>
    <t>7840.20/6000.00</t>
  </si>
  <si>
    <t>747.70/6000.00</t>
  </si>
  <si>
    <t>6870.80/6000.00</t>
  </si>
  <si>
    <t>5887.50/6000.00</t>
  </si>
  <si>
    <t>6266.40/6000.00</t>
  </si>
  <si>
    <t>32233.40/33200.00</t>
  </si>
  <si>
    <t>0.00/2516.13</t>
  </si>
  <si>
    <t>1321.30/6000.00</t>
  </si>
  <si>
    <t>3471.70/6000.00</t>
  </si>
  <si>
    <t>1725.70/6000.00</t>
  </si>
  <si>
    <t>2198.70/6000.00</t>
  </si>
  <si>
    <t>5200.20/6000.00</t>
  </si>
  <si>
    <t>3778.40/6000.00</t>
  </si>
  <si>
    <t>6529.10/6000.00</t>
  </si>
  <si>
    <t>6738.20/6000.00</t>
  </si>
  <si>
    <t>30963.30/50516.13</t>
  </si>
  <si>
    <t>435.80/4064.52</t>
  </si>
  <si>
    <t>79.80/6000.00</t>
  </si>
  <si>
    <t>515.60/10064.52</t>
  </si>
  <si>
    <t>5782.60/5800.00</t>
  </si>
  <si>
    <t>6806.80/6000.00</t>
  </si>
  <si>
    <t>4366.00/4000.00</t>
  </si>
  <si>
    <t>4830.00/6000.00</t>
  </si>
  <si>
    <t>3748.60/6000.00</t>
  </si>
  <si>
    <t>3398.20/6000.00</t>
  </si>
  <si>
    <t>28932.20/33800.00</t>
  </si>
  <si>
    <t>4608.00/3483.87</t>
  </si>
  <si>
    <t>7459.40/6000.00</t>
  </si>
  <si>
    <t>5950.80/6000.00</t>
  </si>
  <si>
    <t>6207.60/6000.00</t>
  </si>
  <si>
    <t>7176.80/6000.00</t>
  </si>
  <si>
    <t>31402.60/27483.87</t>
  </si>
  <si>
    <t>1464.10/967.74</t>
  </si>
  <si>
    <t>257.00/6000.00</t>
  </si>
  <si>
    <t>1721.10/6967.74</t>
  </si>
  <si>
    <t>1585.90/2000.00</t>
  </si>
  <si>
    <t>5858.70/6000.00</t>
  </si>
  <si>
    <t>3750.20/6000.00</t>
  </si>
  <si>
    <t>3740.50/4064.52</t>
  </si>
  <si>
    <t>6842.10/6000.00</t>
  </si>
  <si>
    <t>6194.60/6000.00</t>
  </si>
  <si>
    <t>27972.00/30064.52</t>
  </si>
  <si>
    <t>322.00/6000.00</t>
  </si>
  <si>
    <t>3449.00/6000.00</t>
  </si>
  <si>
    <t>3920.90/6000.00</t>
  </si>
  <si>
    <t>1359.60/6000.00</t>
  </si>
  <si>
    <t>2015.90/6000.00</t>
  </si>
  <si>
    <t>1517.60/6000.00</t>
  </si>
  <si>
    <t>1374.10/6000.00</t>
  </si>
  <si>
    <t>1489.40/6000.00</t>
  </si>
  <si>
    <t>533.90/6000.00</t>
  </si>
  <si>
    <t>15982.40/54000.00</t>
  </si>
  <si>
    <t>2943.80/2322.58</t>
  </si>
  <si>
    <t>3229.50/6000.00</t>
  </si>
  <si>
    <t>7860.10/6000.00</t>
  </si>
  <si>
    <t>10279.80/6000.00</t>
  </si>
  <si>
    <t>5936.50/6000.00</t>
  </si>
  <si>
    <t>6518.10/6000.00</t>
  </si>
  <si>
    <t>2662.40/6000.00</t>
  </si>
  <si>
    <t>6169.40/6000.00</t>
  </si>
  <si>
    <t>7058.20/6000.00</t>
  </si>
  <si>
    <t>52657.80/50322.58</t>
  </si>
  <si>
    <t>3863.70/6000.00</t>
  </si>
  <si>
    <t>8442.20/6000.00</t>
  </si>
  <si>
    <t>9112.70/6000.00</t>
  </si>
  <si>
    <t>10325.20/6000.00</t>
  </si>
  <si>
    <t>9703.50/6000.00</t>
  </si>
  <si>
    <t>8129.50/6000.00</t>
  </si>
  <si>
    <t>10609.00/6000.00</t>
  </si>
  <si>
    <t>9289.90/6000.00</t>
  </si>
  <si>
    <t>69475.70/48000.00</t>
  </si>
  <si>
    <t>1804.20/4600.00</t>
  </si>
  <si>
    <t>1409.40/967.74</t>
  </si>
  <si>
    <t>285.80/6000.00</t>
  </si>
  <si>
    <t>1695.20/6967.74</t>
  </si>
  <si>
    <t>9071.40/4258.06</t>
  </si>
  <si>
    <t>11610.40/6000.00</t>
  </si>
  <si>
    <t>9948.10/6000.00</t>
  </si>
  <si>
    <t>8278.60/6000.00</t>
  </si>
  <si>
    <t>7193.60/6000.00</t>
  </si>
  <si>
    <t>46102.10/28258.06</t>
  </si>
  <si>
    <t>492.40/580.65</t>
  </si>
  <si>
    <t>4886.80/6000.00</t>
  </si>
  <si>
    <t>3814.70/6000.00</t>
  </si>
  <si>
    <t>3768.30/6000.00</t>
  </si>
  <si>
    <t>3109.30/6000.00</t>
  </si>
  <si>
    <t>4472.40/6000.00</t>
  </si>
  <si>
    <t>2813.10/6000.00</t>
  </si>
  <si>
    <t>3983.50/6000.00</t>
  </si>
  <si>
    <t>4618.40/6000.00</t>
  </si>
  <si>
    <t>31958.90/48580.65</t>
  </si>
  <si>
    <t>6257.80/6000.00</t>
  </si>
  <si>
    <t>本月缺口8天，补数后重算</t>
  </si>
  <si>
    <t>1406.70/6000.00</t>
  </si>
  <si>
    <t>5552.90/6000.00</t>
  </si>
  <si>
    <t>1735.60/6000.00</t>
  </si>
  <si>
    <t>2321.40/6000.00</t>
  </si>
  <si>
    <t>1493.90/6000.00</t>
  </si>
  <si>
    <t>1375.70/6000.00</t>
  </si>
  <si>
    <t>3239.70/6000.00</t>
  </si>
  <si>
    <t>2562.30/6000.00</t>
  </si>
  <si>
    <t>19688.20/50516.13</t>
  </si>
  <si>
    <t>913.90/1600.00</t>
  </si>
  <si>
    <t>1285.50/1354.84</t>
  </si>
  <si>
    <t>6370.40/6000.00</t>
  </si>
  <si>
    <t>6480.40/6000.00</t>
  </si>
  <si>
    <t>5822.60/6000.00</t>
  </si>
  <si>
    <t>4309.40/4451.61</t>
  </si>
  <si>
    <t>7112.10/6000.00</t>
  </si>
  <si>
    <t>1224.90/2200.00</t>
  </si>
  <si>
    <t>32605.30/32006.45</t>
  </si>
  <si>
    <t>6537.60/6000.00</t>
  </si>
  <si>
    <t>4832.90/6000.00</t>
  </si>
  <si>
    <t>4095.80/6000.00</t>
  </si>
  <si>
    <t>2052.20/6000.00</t>
  </si>
  <si>
    <t>5597.80/5400.00</t>
  </si>
  <si>
    <t>23116.30/29400.00</t>
  </si>
  <si>
    <t>1927.50/1400.00</t>
  </si>
  <si>
    <t>2421.40/6000.00</t>
  </si>
  <si>
    <t>5160.40/6000.00</t>
  </si>
  <si>
    <t>7532.40/6000.00</t>
  </si>
  <si>
    <t>17041.70/19400.00</t>
  </si>
  <si>
    <t>2277.00/4258.06</t>
  </si>
  <si>
    <t>2362.00/6000.00</t>
  </si>
  <si>
    <t>6939.50/6000.00</t>
  </si>
  <si>
    <t>9570.00/6000.00</t>
  </si>
  <si>
    <t>6526.50/6000.00</t>
  </si>
  <si>
    <t>12648.60/6000.00</t>
  </si>
  <si>
    <t>11326.10/6000.00</t>
  </si>
  <si>
    <t>12390.80/6000.00</t>
  </si>
  <si>
    <t>12547.30/6000.00</t>
  </si>
  <si>
    <t>76587.80/52258.06</t>
  </si>
  <si>
    <t>上期1期，本期剩余2期</t>
  </si>
  <si>
    <t>1024.10/1600.00</t>
  </si>
  <si>
    <t>2938.60/6000.00</t>
  </si>
  <si>
    <t>6694.70/6000.00</t>
  </si>
  <si>
    <t>2201.20/6000.00</t>
  </si>
  <si>
    <t>2073.20/6000.00</t>
  </si>
  <si>
    <t>1571.20/6000.00</t>
  </si>
  <si>
    <t>1638.30/6000.00</t>
  </si>
  <si>
    <t>3472.90/6000.00</t>
  </si>
  <si>
    <t>3673.90/6000.00</t>
  </si>
  <si>
    <t>24264.00/50516.13</t>
  </si>
  <si>
    <t>1121.60/1600.00</t>
  </si>
  <si>
    <t>137.40/2322.58</t>
  </si>
  <si>
    <t>81.70/6000.00</t>
  </si>
  <si>
    <t>219.10/8322.58</t>
  </si>
  <si>
    <t>3133.20/5225.81</t>
  </si>
  <si>
    <t>3612.60/6000.00</t>
  </si>
  <si>
    <t>2064.70/6000.00</t>
  </si>
  <si>
    <t>5281.40/6000.00</t>
  </si>
  <si>
    <t>1644.00/6000.00</t>
  </si>
  <si>
    <t>3439.90/6000.00</t>
  </si>
  <si>
    <t>1659.17/6000.00</t>
  </si>
  <si>
    <t>20834.97/41225.81</t>
  </si>
  <si>
    <t>2462.60/2000.00</t>
  </si>
  <si>
    <t>10433.50/6000.00</t>
  </si>
  <si>
    <t>8075.40/6000.00</t>
  </si>
  <si>
    <t>2969.20/5419.35</t>
  </si>
  <si>
    <t>1313.80/2129.03</t>
  </si>
  <si>
    <t>139.00/6000.00</t>
  </si>
  <si>
    <t>25393.50/27548.38</t>
  </si>
  <si>
    <t>1698.50/4200.00</t>
  </si>
  <si>
    <t>4180.10/3200.00</t>
  </si>
  <si>
    <t>6413.20/6000.00</t>
  </si>
  <si>
    <t>6624.70/6000.00</t>
  </si>
  <si>
    <t>684.40/6000.00</t>
  </si>
  <si>
    <t>582.20/6000.00</t>
  </si>
  <si>
    <t>670.50/6000.00</t>
  </si>
  <si>
    <t>19155.10/33200.00</t>
  </si>
  <si>
    <t>10934.60/4193.55</t>
  </si>
  <si>
    <t>7143.10/5000.00</t>
  </si>
  <si>
    <t>18077.70/9193.55</t>
  </si>
  <si>
    <t>10963.30/5000.00</t>
  </si>
  <si>
    <t>11651.10/5000.00</t>
  </si>
  <si>
    <t>7457.80/4193.55</t>
  </si>
  <si>
    <t>2448.80/5000.00</t>
  </si>
  <si>
    <t>9906.60/9193.55</t>
  </si>
  <si>
    <t>8104.50/2516.13</t>
  </si>
  <si>
    <t>6826.80/3000.00</t>
  </si>
  <si>
    <t>14931.30/5516.13</t>
  </si>
  <si>
    <t>童军林 | 综合业务部 | 9月绩效对账单</t>
  </si>
  <si>
    <t>本月考核及结转车辆：4辆</t>
  </si>
  <si>
    <t>290.80/6000.00</t>
  </si>
  <si>
    <t>306.70/5400.00</t>
  </si>
  <si>
    <t>597.50/11400.00</t>
  </si>
  <si>
    <t>502.00/1600.00</t>
  </si>
  <si>
    <t>846.10/1800.00</t>
  </si>
  <si>
    <t>639.30/2400.00</t>
  </si>
  <si>
    <t>董剑煜 | 业务二部 | 9月绩效对账单</t>
  </si>
  <si>
    <t>本月考核及结转车辆：8辆</t>
  </si>
  <si>
    <t>1778.40/1548.39</t>
  </si>
  <si>
    <t>7126.60/3000.00</t>
  </si>
  <si>
    <t>4104.10/3000.00</t>
  </si>
  <si>
    <t>16354.50/3000.00</t>
  </si>
  <si>
    <t>14560.10/3000.00</t>
  </si>
  <si>
    <t>14823.40/3000.00</t>
  </si>
  <si>
    <t>58747.10/19548.39</t>
  </si>
  <si>
    <t>上期11期，本期剩余10期</t>
  </si>
  <si>
    <t>3835.50/1838.71</t>
  </si>
  <si>
    <t>3623.00/3000.00</t>
  </si>
  <si>
    <t>10970.70/3000.00</t>
  </si>
  <si>
    <t>10492.50/3000.00</t>
  </si>
  <si>
    <t>301.90/2032.26</t>
  </si>
  <si>
    <t>29223.80/18870.97</t>
  </si>
  <si>
    <t>4398.60/2129.03</t>
  </si>
  <si>
    <t>10278.90/3000.00</t>
  </si>
  <si>
    <t>12633.10/3000.00</t>
  </si>
  <si>
    <t>13593.10/3000.00</t>
  </si>
  <si>
    <t>166.80/1451.61</t>
  </si>
  <si>
    <t>41070.50/18580.64</t>
  </si>
  <si>
    <t>上期5期，本期剩余4期</t>
  </si>
  <si>
    <t>46.00/107.14</t>
  </si>
  <si>
    <t>6684.20/3000.00</t>
  </si>
  <si>
    <t>7497.50/3000.00</t>
  </si>
  <si>
    <t>7569.90/3000.00</t>
  </si>
  <si>
    <t>9986.20/3000.00</t>
  </si>
  <si>
    <t>7529.20/3000.00</t>
  </si>
  <si>
    <t>5162.60/2129.03</t>
  </si>
  <si>
    <t>44475.60/20236.17</t>
  </si>
  <si>
    <t>3142.60/1161.29</t>
  </si>
  <si>
    <t>3873.10/3000.00</t>
  </si>
  <si>
    <t>7579.80/3000.00</t>
  </si>
  <si>
    <t>8498.30/3000.00</t>
  </si>
  <si>
    <t>8367.00/3000.00</t>
  </si>
  <si>
    <t>3961.30/1645.16</t>
  </si>
  <si>
    <t>35422.10/17806.45</t>
  </si>
  <si>
    <t>4960.10/2225.81</t>
  </si>
  <si>
    <t>11388.90/3000.00</t>
  </si>
  <si>
    <t>10026.30/3000.00</t>
  </si>
  <si>
    <t>9312.60/3000.00</t>
  </si>
  <si>
    <t>35687.90/14225.81</t>
  </si>
  <si>
    <t>上期6期，本期剩余5期</t>
  </si>
  <si>
    <t>3099.90/2612.90</t>
  </si>
  <si>
    <t>8132.20/3000.00</t>
  </si>
  <si>
    <t>15793.80/3000.00</t>
  </si>
  <si>
    <t>17005.50/3000.00</t>
  </si>
  <si>
    <t>153.00/2225.81</t>
  </si>
  <si>
    <t>44184.40/19838.71</t>
  </si>
  <si>
    <t>6752.70/3000.00</t>
  </si>
  <si>
    <t>6144.00/3000.00</t>
  </si>
  <si>
    <t>6259.30/3000.00</t>
  </si>
  <si>
    <t>5565.40/3000.00</t>
  </si>
  <si>
    <t>6214.00/3000.00</t>
  </si>
  <si>
    <t>4679.80/2225.81</t>
  </si>
  <si>
    <t>35661.20/20332.95</t>
  </si>
  <si>
    <t>谯云 | 业务二部 | 9月绩效对账单</t>
  </si>
  <si>
    <t>本月考核及结转车辆：16辆</t>
  </si>
  <si>
    <t>1624.50/4666.67</t>
  </si>
  <si>
    <t>6208.50/5000.00</t>
  </si>
  <si>
    <t>6638.80/5000.00</t>
  </si>
  <si>
    <t>7238.60/5000.00</t>
  </si>
  <si>
    <t>6384.10/5000.00</t>
  </si>
  <si>
    <t>269.60/833.33</t>
  </si>
  <si>
    <t>28364.10/25500.00</t>
  </si>
  <si>
    <t>1151.10/4000.00</t>
  </si>
  <si>
    <t>6081.70/5000.00</t>
  </si>
  <si>
    <t>6343.50/5000.00</t>
  </si>
  <si>
    <t>5923.20/5000.00</t>
  </si>
  <si>
    <t>6692.50/5000.00</t>
  </si>
  <si>
    <t>82.50/833.33</t>
  </si>
  <si>
    <t>26274.50/24833.33</t>
  </si>
  <si>
    <t>1713.60/4500.00</t>
  </si>
  <si>
    <t>3564.70/5000.00</t>
  </si>
  <si>
    <t>5847.90/5000.00</t>
  </si>
  <si>
    <t>6068.30/5000.00</t>
  </si>
  <si>
    <t>5790.20/5000.00</t>
  </si>
  <si>
    <t>75.10/833.33</t>
  </si>
  <si>
    <t>23059.80/25333.33</t>
  </si>
  <si>
    <t>3536.40/3000.00</t>
  </si>
  <si>
    <t>2031.20/3000.00</t>
  </si>
  <si>
    <t>4400.20/3000.00</t>
  </si>
  <si>
    <t>3537.20/3000.00</t>
  </si>
  <si>
    <t>3975.90/3000.00</t>
  </si>
  <si>
    <t>2527.50/3000.00</t>
  </si>
  <si>
    <t>8631.50/3000.00</t>
  </si>
  <si>
    <t>10036.70/3000.00</t>
  </si>
  <si>
    <t>165.70/1400.00</t>
  </si>
  <si>
    <t>38842.30/25400.00</t>
  </si>
  <si>
    <t>4245.60/4000.00</t>
  </si>
  <si>
    <t>12356.65/5000.00</t>
  </si>
  <si>
    <t>17648.50/5000.00</t>
  </si>
  <si>
    <t>12889.10/5000.00</t>
  </si>
  <si>
    <t>9796.20/3064.52</t>
  </si>
  <si>
    <t>56936.05/27064.52</t>
  </si>
  <si>
    <t>2217.40/3000.00</t>
  </si>
  <si>
    <t>1415.60/3000.00</t>
  </si>
  <si>
    <t>5253.40/3000.00</t>
  </si>
  <si>
    <t>1197.30/3000.00</t>
  </si>
  <si>
    <t>4.20/3000.00</t>
  </si>
  <si>
    <t>7748.50/3000.00</t>
  </si>
  <si>
    <t>7531.40/3000.00</t>
  </si>
  <si>
    <t>4684.60/3000.00</t>
  </si>
  <si>
    <t>208.90/3000.00</t>
  </si>
  <si>
    <t>30261.30/27000.00</t>
  </si>
  <si>
    <t>本月缺口25天，补数后重算</t>
  </si>
  <si>
    <t>5828.40/4000.00</t>
  </si>
  <si>
    <t>14452.29/5000.00</t>
  </si>
  <si>
    <t>13461.40/5000.00</t>
  </si>
  <si>
    <t>11040.00/5000.00</t>
  </si>
  <si>
    <t>88.80/2741.94</t>
  </si>
  <si>
    <t>44870.89/26741.94</t>
  </si>
  <si>
    <t>9039.10/4666.67</t>
  </si>
  <si>
    <t>5642.80/5000.00</t>
  </si>
  <si>
    <t>3493.20/5000.00</t>
  </si>
  <si>
    <t>4672.60/5000.00</t>
  </si>
  <si>
    <t>5238.60/5000.00</t>
  </si>
  <si>
    <t>33.90/833.33</t>
  </si>
  <si>
    <t>28120.20/25500.00</t>
  </si>
  <si>
    <t>4473.60/3000.00</t>
  </si>
  <si>
    <t>4034.20/3000.00</t>
  </si>
  <si>
    <t>6297.20/3000.00</t>
  </si>
  <si>
    <t>2622.10/3000.00</t>
  </si>
  <si>
    <t>2180.60/3000.00</t>
  </si>
  <si>
    <t>104.90/1400.00</t>
  </si>
  <si>
    <t>19712.60/25400.00</t>
  </si>
  <si>
    <t>7538.30/4000.00</t>
  </si>
  <si>
    <t>9372.26/5000.00</t>
  </si>
  <si>
    <t>9838.10/5000.00</t>
  </si>
  <si>
    <t>12393.90/5000.00</t>
  </si>
  <si>
    <t>8197.00/3064.52</t>
  </si>
  <si>
    <t>47339.56/27064.52</t>
  </si>
  <si>
    <t>5948.00/3870.97</t>
  </si>
  <si>
    <t>7373.50/5000.00</t>
  </si>
  <si>
    <t>13321.50/8870.97</t>
  </si>
  <si>
    <t>5575.10/3000.00</t>
  </si>
  <si>
    <t>3441.30/3000.00</t>
  </si>
  <si>
    <t>4342.30/3000.00</t>
  </si>
  <si>
    <t>3803.20/3000.00</t>
  </si>
  <si>
    <t>2063.70/3000.00</t>
  </si>
  <si>
    <t>7546.70/3000.00</t>
  </si>
  <si>
    <t>505.80/3000.00</t>
  </si>
  <si>
    <t>8493.40/3000.00</t>
  </si>
  <si>
    <t>3189.60/3000.00</t>
  </si>
  <si>
    <t>38961.10/27000.00</t>
  </si>
  <si>
    <t>2112.80/870.97</t>
  </si>
  <si>
    <t>3398.80/3000.00</t>
  </si>
  <si>
    <t>0.00/1161.29</t>
  </si>
  <si>
    <t>1808.50/1064.52</t>
  </si>
  <si>
    <t>6410.80/3000.00</t>
  </si>
  <si>
    <t>5973.50/3000.00</t>
  </si>
  <si>
    <t>19704.40/12096.78</t>
  </si>
  <si>
    <t>8044.50/2612.90</t>
  </si>
  <si>
    <t>7217.50/3000.00</t>
  </si>
  <si>
    <t>15262.00/5612.90</t>
  </si>
  <si>
    <t>3919.10/3000.00</t>
  </si>
  <si>
    <t>4988.70/3000.00</t>
  </si>
  <si>
    <t>6400.20/3000.00</t>
  </si>
  <si>
    <t>2106.20/3000.00</t>
  </si>
  <si>
    <t>5233.30/3000.00</t>
  </si>
  <si>
    <t>3086.80/3000.00</t>
  </si>
  <si>
    <t>5556.10/3000.00</t>
  </si>
  <si>
    <t>877.50/3000.00</t>
  </si>
  <si>
    <t>2454.10/1400.00</t>
  </si>
  <si>
    <t>34622.00/25400.00</t>
  </si>
  <si>
    <t>809.00/580.65</t>
  </si>
  <si>
    <t>4098.00/3000.00</t>
  </si>
  <si>
    <t>8357.10/3000.00</t>
  </si>
  <si>
    <t>8903.40/3000.00</t>
  </si>
  <si>
    <t>5894.60/3000.00</t>
  </si>
  <si>
    <t>555.00/1354.84</t>
  </si>
  <si>
    <t>28617.10/16935.49</t>
  </si>
  <si>
    <t>赵伟军 | 综合业务部 | 9月绩效对账单</t>
  </si>
  <si>
    <t>本月考核及结转车辆：13辆</t>
  </si>
  <si>
    <t>2914.70/6000.00</t>
  </si>
  <si>
    <t>4564.60/6000.00</t>
  </si>
  <si>
    <t>7479.30/12000.00</t>
  </si>
  <si>
    <t>1377.70/1800.00</t>
  </si>
  <si>
    <t>1363.70/6000.00</t>
  </si>
  <si>
    <t>599.30/6000.00</t>
  </si>
  <si>
    <t>1963.00/12000.00</t>
  </si>
  <si>
    <t>1333.30/1800.00</t>
  </si>
  <si>
    <t>3017.00/6000.00</t>
  </si>
  <si>
    <t>4785.80/6000.00</t>
  </si>
  <si>
    <t>7802.80/12000.00</t>
  </si>
  <si>
    <t>3467.70/6000.00</t>
  </si>
  <si>
    <t>5217.00/6000.00</t>
  </si>
  <si>
    <t>1486.30/1800.00</t>
  </si>
  <si>
    <t>1356.80/1800.00</t>
  </si>
  <si>
    <t>4198.30/6000.00</t>
  </si>
  <si>
    <t>4483.80/6000.00</t>
  </si>
  <si>
    <t>8682.10/12000.00</t>
  </si>
  <si>
    <t>9010.70/6000.00</t>
  </si>
  <si>
    <t>1222.50/1800.00</t>
  </si>
  <si>
    <t>4692.80/6000.00</t>
  </si>
  <si>
    <t>赵小峰 | 综合业务部 | 9月绩效对账单</t>
  </si>
  <si>
    <t>本月考核及结转车辆：1辆</t>
  </si>
  <si>
    <t>127.30/200.00</t>
  </si>
  <si>
    <t>赵波 | 综合业务部 | 9月绩效对账单</t>
  </si>
  <si>
    <t>本月考核及结转车辆：10辆</t>
  </si>
  <si>
    <t>3956.90/3000.00</t>
  </si>
  <si>
    <t>2771.60/3000.00</t>
  </si>
  <si>
    <t>2271.90/4333.33</t>
  </si>
  <si>
    <t>2162.40/5000.00</t>
  </si>
  <si>
    <t>本月缺口11天，补数后重算</t>
  </si>
  <si>
    <t>5700.00/5000.00</t>
  </si>
  <si>
    <t>4337.60/3000.00</t>
  </si>
  <si>
    <t>3315.10/3000.00</t>
  </si>
  <si>
    <t>76.00/100.00</t>
  </si>
  <si>
    <t>2690.10/3000.00</t>
  </si>
  <si>
    <t>2356.10/3000.00</t>
  </si>
  <si>
    <t>金可鹏 | 业务三部 | 9月绩效对账单</t>
  </si>
  <si>
    <t>6507.50/5000.00</t>
  </si>
  <si>
    <t>5596.20/5000.00</t>
  </si>
  <si>
    <t>13126.80/5000.00</t>
  </si>
  <si>
    <t>13390.70/5000.00</t>
  </si>
  <si>
    <t>13051.60/5000.00</t>
  </si>
  <si>
    <t>13629.90/5000.00</t>
  </si>
  <si>
    <t>13864.00/5000.00</t>
  </si>
  <si>
    <t>12063.90/5000.00</t>
  </si>
  <si>
    <t>91230.60/45000.00</t>
  </si>
  <si>
    <t>9965.70/5000.00</t>
  </si>
  <si>
    <t>10746.50/5000.00</t>
  </si>
  <si>
    <t>8012.90/5000.00</t>
  </si>
  <si>
    <t>6821.60/5000.00</t>
  </si>
  <si>
    <t>7503.00/5000.00</t>
  </si>
  <si>
    <t>6928.60/5000.00</t>
  </si>
  <si>
    <t>10253.30/5000.00</t>
  </si>
  <si>
    <t>12817.50/5000.00</t>
  </si>
  <si>
    <t>73049.10/45000.00</t>
  </si>
  <si>
    <t>15042.00/3000.00</t>
  </si>
  <si>
    <t>15426.10/3000.00</t>
  </si>
  <si>
    <t>14438.40/3000.00</t>
  </si>
  <si>
    <t>11280.90/3000.00</t>
  </si>
  <si>
    <t>935.30/3000.00</t>
  </si>
  <si>
    <t>1178.70/2400.00</t>
  </si>
  <si>
    <t>58301.40/17400.00</t>
  </si>
  <si>
    <t>本月缺口17天，补数后重算</t>
  </si>
  <si>
    <t>上期10期，本期剩余8期</t>
  </si>
  <si>
    <t>9139.80/3000.00</t>
  </si>
  <si>
    <t>6403.50/3000.00</t>
  </si>
  <si>
    <t>9428.60/3000.00</t>
  </si>
  <si>
    <t>9143.00/3000.00</t>
  </si>
  <si>
    <t>9121.90/3000.00</t>
  </si>
  <si>
    <t>3789.80/1500.00</t>
  </si>
  <si>
    <t>47026.60/25500.00</t>
  </si>
  <si>
    <t>钟祥 | 业务一部 | 9月绩效对账单</t>
  </si>
  <si>
    <t>本月考核及结转车辆：92辆</t>
  </si>
  <si>
    <t>4713.30/5600.00</t>
  </si>
  <si>
    <t>5493.40/5225.81</t>
  </si>
  <si>
    <t>3062.00/3290.32</t>
  </si>
  <si>
    <t>5033.10/6000.00</t>
  </si>
  <si>
    <t>5658.00/6000.00</t>
  </si>
  <si>
    <t>23959.80/26116.13</t>
  </si>
  <si>
    <t>2321.50/5000.00</t>
  </si>
  <si>
    <t>1594.20/5000.00</t>
  </si>
  <si>
    <t>3915.70/10000.00</t>
  </si>
  <si>
    <t>2764.00/5000.00</t>
  </si>
  <si>
    <t>2764.00/10000.00</t>
  </si>
  <si>
    <t>2625.60/3000.00</t>
  </si>
  <si>
    <t>1262.30/3000.00</t>
  </si>
  <si>
    <t>3280.70/3000.00</t>
  </si>
  <si>
    <t>3575.40/3000.00</t>
  </si>
  <si>
    <t>1470.80/3000.00</t>
  </si>
  <si>
    <t>1584.20/3000.00</t>
  </si>
  <si>
    <t>438.20/3000.00</t>
  </si>
  <si>
    <t>1826.70/3000.00</t>
  </si>
  <si>
    <t>79.80/300.00</t>
  </si>
  <si>
    <t>16143.70/24300.00</t>
  </si>
  <si>
    <t>1268.50/5000.00</t>
  </si>
  <si>
    <t>1572.50/5000.00</t>
  </si>
  <si>
    <t>2841.00/10000.00</t>
  </si>
  <si>
    <t>1563.20/3000.00</t>
  </si>
  <si>
    <t>1431.40/3000.00</t>
  </si>
  <si>
    <t>2994.60/6000.00</t>
  </si>
  <si>
    <t>1269.50/3000.00</t>
  </si>
  <si>
    <t>756.31/3000.00</t>
  </si>
  <si>
    <t>2025.81/6000.00</t>
  </si>
  <si>
    <t>183.70/3000.00</t>
  </si>
  <si>
    <t>1368.72/3000.00</t>
  </si>
  <si>
    <t>1552.42/6000.00</t>
  </si>
  <si>
    <t>2292.70/3000.00</t>
  </si>
  <si>
    <t>1273.80/3000.00</t>
  </si>
  <si>
    <t>3566.50/6000.00</t>
  </si>
  <si>
    <t>1262.90/3000.00</t>
  </si>
  <si>
    <t>1121.50/3000.00</t>
  </si>
  <si>
    <t>2384.40/6000.00</t>
  </si>
  <si>
    <t>169.40/3000.00</t>
  </si>
  <si>
    <t>616.62/3000.00</t>
  </si>
  <si>
    <t>786.02/6000.00</t>
  </si>
  <si>
    <t>3338.40/3000.00</t>
  </si>
  <si>
    <t>4400.00/3000.00</t>
  </si>
  <si>
    <t>7738.40/6000.00</t>
  </si>
  <si>
    <t>1185.20/3000.00</t>
  </si>
  <si>
    <t>1195.60/3000.00</t>
  </si>
  <si>
    <t>1136.50/3000.00</t>
  </si>
  <si>
    <t>3517.30/9000.00</t>
  </si>
  <si>
    <t>199.00/3000.00</t>
  </si>
  <si>
    <t>129.29/3000.00</t>
  </si>
  <si>
    <t>328.29/6000.00</t>
  </si>
  <si>
    <t>1952.10/3000.00</t>
  </si>
  <si>
    <t>1643.30/3000.00</t>
  </si>
  <si>
    <t>3595.40/6000.00</t>
  </si>
  <si>
    <t>1060.50/1548.39</t>
  </si>
  <si>
    <t>3471.90/2300.00</t>
  </si>
  <si>
    <t>4588.60/3000.00</t>
  </si>
  <si>
    <t>5121.10/3000.00</t>
  </si>
  <si>
    <t>2068.30/3000.00</t>
  </si>
  <si>
    <t>4271.50/3000.00</t>
  </si>
  <si>
    <t>3977.20/3000.00</t>
  </si>
  <si>
    <t>24559.10/18848.39</t>
  </si>
  <si>
    <t>1051.80/3000.00</t>
  </si>
  <si>
    <t>1174.29/3000.00</t>
  </si>
  <si>
    <t>2226.09/6000.00</t>
  </si>
  <si>
    <t>1403.00/3000.00</t>
  </si>
  <si>
    <t>1393.40/3000.00</t>
  </si>
  <si>
    <t>2796.40/6000.00</t>
  </si>
  <si>
    <t>160.60/3000.00</t>
  </si>
  <si>
    <t>9.70/3000.00</t>
  </si>
  <si>
    <t>170.30/6000.00</t>
  </si>
  <si>
    <t>3000.00/3000.00</t>
  </si>
  <si>
    <t>1702.10/3000.00</t>
  </si>
  <si>
    <t>4702.10/6000.00</t>
  </si>
  <si>
    <t>2253.80/3000.00</t>
  </si>
  <si>
    <t>2394.40/3000.00</t>
  </si>
  <si>
    <t>2271.90/3000.00</t>
  </si>
  <si>
    <t>2103.70/3000.00</t>
  </si>
  <si>
    <t>1949.90/3000.00</t>
  </si>
  <si>
    <t>1861.90/3000.00</t>
  </si>
  <si>
    <t>2114.00/3000.00</t>
  </si>
  <si>
    <t>1329.20/3000.00</t>
  </si>
  <si>
    <t>10.70/300.00</t>
  </si>
  <si>
    <t>16289.50/24300.00</t>
  </si>
  <si>
    <t>1010.30/3000.00</t>
  </si>
  <si>
    <t>914.40/3000.00</t>
  </si>
  <si>
    <t>1924.70/6000.00</t>
  </si>
  <si>
    <t>1567.10/3000.00</t>
  </si>
  <si>
    <t>1431.20/3000.00</t>
  </si>
  <si>
    <t>1566.60/3000.00</t>
  </si>
  <si>
    <t>4564.90/9000.00</t>
  </si>
  <si>
    <t>194.10/806.45</t>
  </si>
  <si>
    <t>1210.80/5000.00</t>
  </si>
  <si>
    <t>1404.90/5806.45</t>
  </si>
  <si>
    <t>355.00/322.58</t>
  </si>
  <si>
    <t>4948.20/3035.71</t>
  </si>
  <si>
    <t>12703.80/5000.00</t>
  </si>
  <si>
    <t>12052.20/5000.00</t>
  </si>
  <si>
    <t>11645.50/5000.00</t>
  </si>
  <si>
    <t>8734.80/5000.00</t>
  </si>
  <si>
    <t>378.70/5000.00</t>
  </si>
  <si>
    <t>99.60/5000.00</t>
  </si>
  <si>
    <t>3721.30/5000.00</t>
  </si>
  <si>
    <t>54639.10/38358.29</t>
  </si>
  <si>
    <t>392.40/3392.86</t>
  </si>
  <si>
    <t>2124.00/5000.00</t>
  </si>
  <si>
    <t>2342.90/5000.00</t>
  </si>
  <si>
    <t>920.10/2258.06</t>
  </si>
  <si>
    <t>2108.70/3000.00</t>
  </si>
  <si>
    <t>4595.90/5000.00</t>
  </si>
  <si>
    <t>5555.90/5000.00</t>
  </si>
  <si>
    <t>3981.20/5000.00</t>
  </si>
  <si>
    <t>22021.10/33650.92</t>
  </si>
  <si>
    <t>1179.30/3000.00</t>
  </si>
  <si>
    <t>21.40/3000.00</t>
  </si>
  <si>
    <t>1386.20/3000.00</t>
  </si>
  <si>
    <t>1230.50/3000.00</t>
  </si>
  <si>
    <t>1361.10/3000.00</t>
  </si>
  <si>
    <t>2122.00/3000.00</t>
  </si>
  <si>
    <t>3106.30/3000.00</t>
  </si>
  <si>
    <t>10406.80/21000.00</t>
  </si>
  <si>
    <t>1654.70/3000.00</t>
  </si>
  <si>
    <t>246.40/3000.00</t>
  </si>
  <si>
    <t>3246.30/3000.00</t>
  </si>
  <si>
    <t>2029.60/3000.00</t>
  </si>
  <si>
    <t>3995.60/3000.00</t>
  </si>
  <si>
    <t>9517.90/12000.00</t>
  </si>
  <si>
    <t>1302.70/3000.00</t>
  </si>
  <si>
    <t>2589.30/1100.00</t>
  </si>
  <si>
    <t>2481.80/3000.00</t>
  </si>
  <si>
    <t>311.90/3000.00</t>
  </si>
  <si>
    <t>1806.30/3000.00</t>
  </si>
  <si>
    <t>700.40/3000.00</t>
  </si>
  <si>
    <t>1905.90/3000.00</t>
  </si>
  <si>
    <t>2037.90/3000.00</t>
  </si>
  <si>
    <t>4550.10/3000.00</t>
  </si>
  <si>
    <t>13794.30/21000.00</t>
  </si>
  <si>
    <t>1355.71/5000.00</t>
  </si>
  <si>
    <t>3836.30/5000.00</t>
  </si>
  <si>
    <t>2067.00/3500.00</t>
  </si>
  <si>
    <t>2828.70/5000.00</t>
  </si>
  <si>
    <t>3450.40/5000.00</t>
  </si>
  <si>
    <t>4973.10/5000.00</t>
  </si>
  <si>
    <t>13319.20/18500.00</t>
  </si>
  <si>
    <t>57.90/677.42</t>
  </si>
  <si>
    <t>1451.30/3677.42</t>
  </si>
  <si>
    <t>1187.50/2903.23</t>
  </si>
  <si>
    <t>2077.40/5000.00</t>
  </si>
  <si>
    <t>636.39/1935.48</t>
  </si>
  <si>
    <t>8815.50/4166.67</t>
  </si>
  <si>
    <t>3962.30/5000.00</t>
  </si>
  <si>
    <t>3924.10/5000.00</t>
  </si>
  <si>
    <t>1023.30/1666.67</t>
  </si>
  <si>
    <t>21626.49/25672.05</t>
  </si>
  <si>
    <t>123.70/806.45</t>
  </si>
  <si>
    <t>1663.30/5000.00</t>
  </si>
  <si>
    <t>1787.00/5806.45</t>
  </si>
  <si>
    <t>1104.60/5000.00</t>
  </si>
  <si>
    <t>50.80/5000.00</t>
  </si>
  <si>
    <t>1591.20/5000.00</t>
  </si>
  <si>
    <t>1458.50/5000.00</t>
  </si>
  <si>
    <t>143.60/1612.90</t>
  </si>
  <si>
    <t>1369.50/3500.00</t>
  </si>
  <si>
    <t>2322.30/5000.00</t>
  </si>
  <si>
    <t>2168.20/5000.00</t>
  </si>
  <si>
    <t>1932.80/5000.00</t>
  </si>
  <si>
    <t>12141.50/40112.90</t>
  </si>
  <si>
    <t>718.50/1451.61</t>
  </si>
  <si>
    <t>5213.80/3000.00</t>
  </si>
  <si>
    <t>5932.30/4451.61</t>
  </si>
  <si>
    <t>480.68/5000.00</t>
  </si>
  <si>
    <t>2626.90/2035.71</t>
  </si>
  <si>
    <t>5312.30/3000.00</t>
  </si>
  <si>
    <t>3524.00/3000.00</t>
  </si>
  <si>
    <t>3355.30/3000.00</t>
  </si>
  <si>
    <t>2612.50/3000.00</t>
  </si>
  <si>
    <t>2086.40/3000.00</t>
  </si>
  <si>
    <t>1615.30/3000.00</t>
  </si>
  <si>
    <t>5240.30/3000.00</t>
  </si>
  <si>
    <t>26373.00/23035.71</t>
  </si>
  <si>
    <t>3266.80/3000.00</t>
  </si>
  <si>
    <t>1167.50/3000.00</t>
  </si>
  <si>
    <t>3176.10/3000.00</t>
  </si>
  <si>
    <t>2810.00/3000.00</t>
  </si>
  <si>
    <t>2216.70/3000.00</t>
  </si>
  <si>
    <t>2153.70/3000.00</t>
  </si>
  <si>
    <t>2472.80/3000.00</t>
  </si>
  <si>
    <t>17263.60/21000.00</t>
  </si>
  <si>
    <t>2606.60/5000.00</t>
  </si>
  <si>
    <t>1659.60/5000.00</t>
  </si>
  <si>
    <t>4266.20/10000.00</t>
  </si>
  <si>
    <t>2371.40/1645.16</t>
  </si>
  <si>
    <t>57.00/535.71</t>
  </si>
  <si>
    <t>785.00/1741.94</t>
  </si>
  <si>
    <t>1157.50/3000.00</t>
  </si>
  <si>
    <t>1102.50/3000.00</t>
  </si>
  <si>
    <t>206.40/400.00</t>
  </si>
  <si>
    <t>1481.40/1700.00</t>
  </si>
  <si>
    <t>7161.20/12022.81</t>
  </si>
  <si>
    <t>1013.90/1400.00</t>
  </si>
  <si>
    <t>7111.40/3000.00</t>
  </si>
  <si>
    <t>2893.20/3000.00</t>
  </si>
  <si>
    <t>313.10/3000.00</t>
  </si>
  <si>
    <t>2762.30/3000.00</t>
  </si>
  <si>
    <t>3011.50/3000.00</t>
  </si>
  <si>
    <t>5375.40/3000.00</t>
  </si>
  <si>
    <t>4854.30/3000.00</t>
  </si>
  <si>
    <t>711.80/967.74</t>
  </si>
  <si>
    <t>138.30/677.42</t>
  </si>
  <si>
    <t>1069.40/3000.00</t>
  </si>
  <si>
    <t>21129.30/22645.16</t>
  </si>
  <si>
    <t>83.20/387.10</t>
  </si>
  <si>
    <t>1288.30/1600.00</t>
  </si>
  <si>
    <t>1371.50/1987.10</t>
  </si>
  <si>
    <t>3276.70/3000.00</t>
  </si>
  <si>
    <t>1700.10/3000.00</t>
  </si>
  <si>
    <t>3935.90/3000.00</t>
  </si>
  <si>
    <t>5329.70/3000.00</t>
  </si>
  <si>
    <t>5045.20/3000.00</t>
  </si>
  <si>
    <t>5092.60/3000.00</t>
  </si>
  <si>
    <t>4520.90/3000.00</t>
  </si>
  <si>
    <t>4914.30/3000.00</t>
  </si>
  <si>
    <t>4045.60/3000.00</t>
  </si>
  <si>
    <t>37861.00/27000.00</t>
  </si>
  <si>
    <t>1860.50/3000.00</t>
  </si>
  <si>
    <t>734.70/3000.00</t>
  </si>
  <si>
    <t>2273.00/3000.00</t>
  </si>
  <si>
    <t>2156.00/3000.00</t>
  </si>
  <si>
    <t>2347.60/3000.00</t>
  </si>
  <si>
    <t>2329.60/3000.00</t>
  </si>
  <si>
    <t>410.30/967.74</t>
  </si>
  <si>
    <t>345.50/677.42</t>
  </si>
  <si>
    <t>2151.10/3000.00</t>
  </si>
  <si>
    <t>14608.30/22645.16</t>
  </si>
  <si>
    <t>27.00/193.55</t>
  </si>
  <si>
    <t>684.00/3000.00</t>
  </si>
  <si>
    <t>313.00/100.00</t>
  </si>
  <si>
    <t>1024.00/3293.55</t>
  </si>
  <si>
    <t>1020.30/2419.35</t>
  </si>
  <si>
    <t>2578.10/5000.00</t>
  </si>
  <si>
    <t>2213.20/5000.00</t>
  </si>
  <si>
    <t>1925.04/5000.00</t>
  </si>
  <si>
    <t>2615.15/5000.00</t>
  </si>
  <si>
    <t>10351.79/22419.35</t>
  </si>
  <si>
    <t>798.90/5000.00</t>
  </si>
  <si>
    <t>984.30/5000.00</t>
  </si>
  <si>
    <t>1633.60/5000.00</t>
  </si>
  <si>
    <t>327.90/1612.90</t>
  </si>
  <si>
    <t>3736.00/3500.00</t>
  </si>
  <si>
    <t>3090.60/5000.00</t>
  </si>
  <si>
    <t>1454.30/5000.00</t>
  </si>
  <si>
    <t>2911.00/5000.00</t>
  </si>
  <si>
    <t>14936.60/40112.90</t>
  </si>
  <si>
    <t>1467.00/3000.00</t>
  </si>
  <si>
    <t>1347.90/3000.00</t>
  </si>
  <si>
    <t>1189.30/3000.00</t>
  </si>
  <si>
    <t>1460.50/3000.00</t>
  </si>
  <si>
    <t>1486.00/3000.00</t>
  </si>
  <si>
    <t>3482.30/3000.00</t>
  </si>
  <si>
    <t>10433.20/21000.00</t>
  </si>
  <si>
    <t>1292.60/3000.00</t>
  </si>
  <si>
    <t>516.30/5000.00</t>
  </si>
  <si>
    <t>1057.30/3500.00</t>
  </si>
  <si>
    <t>1573.60/8500.00</t>
  </si>
  <si>
    <t>234.60/387.10</t>
  </si>
  <si>
    <t>1749.70/3000.00</t>
  </si>
  <si>
    <t>1984.30/3387.10</t>
  </si>
  <si>
    <t>1110.20/3000.00</t>
  </si>
  <si>
    <t>4956.00/4838.71</t>
  </si>
  <si>
    <t>4900.00/5000.00</t>
  </si>
  <si>
    <t>1445.58/1935.48</t>
  </si>
  <si>
    <t>3478.10/5000.00</t>
  </si>
  <si>
    <t>14779.68/16774.19</t>
  </si>
  <si>
    <t>1794.80/3000.00</t>
  </si>
  <si>
    <t>1044.10/3000.00</t>
  </si>
  <si>
    <t>2878.10/3000.00</t>
  </si>
  <si>
    <t>2696.60/3000.00</t>
  </si>
  <si>
    <t>2813.40/3000.00</t>
  </si>
  <si>
    <t>5291.90/3000.00</t>
  </si>
  <si>
    <t>5409.90/3000.00</t>
  </si>
  <si>
    <t>1635.80/3000.00</t>
  </si>
  <si>
    <t>914.80/3000.00</t>
  </si>
  <si>
    <t>24479.40/27000.00</t>
  </si>
  <si>
    <t>1069.40/3166.67</t>
  </si>
  <si>
    <t>211.80/1612.90</t>
  </si>
  <si>
    <t>739.30/5000.00</t>
  </si>
  <si>
    <t>2020.50/9779.57</t>
  </si>
  <si>
    <t>226.80/193.55</t>
  </si>
  <si>
    <t>2317.30/3000.00</t>
  </si>
  <si>
    <t>2326.10/3000.00</t>
  </si>
  <si>
    <t>4870.20/6193.55</t>
  </si>
  <si>
    <t>1733.20/3000.00</t>
  </si>
  <si>
    <t>2758.50/3000.00</t>
  </si>
  <si>
    <t>2555.10/3000.00</t>
  </si>
  <si>
    <t>2149.80/3000.00</t>
  </si>
  <si>
    <t>2235.60/3000.00</t>
  </si>
  <si>
    <t>2901.80/3000.00</t>
  </si>
  <si>
    <t>9842.30/12000.00</t>
  </si>
  <si>
    <t>1364.00/3000.00</t>
  </si>
  <si>
    <t>373.50/3000.00</t>
  </si>
  <si>
    <t>2028.50/3000.00</t>
  </si>
  <si>
    <t>2635.50/3000.00</t>
  </si>
  <si>
    <t>2653.20/3000.00</t>
  </si>
  <si>
    <t>3150.30/3000.00</t>
  </si>
  <si>
    <t>705.80/3000.00</t>
  </si>
  <si>
    <t>990.20/3000.00</t>
  </si>
  <si>
    <t>2287.00/2300.00</t>
  </si>
  <si>
    <t>16188.00/26300.00</t>
  </si>
  <si>
    <t>2791.30/3000.00</t>
  </si>
  <si>
    <t>2565.20/3000.00</t>
  </si>
  <si>
    <t>4503.60/3000.00</t>
  </si>
  <si>
    <t>5426.70/3000.00</t>
  </si>
  <si>
    <t>5422.70/3000.00</t>
  </si>
  <si>
    <t>5611.40/3000.00</t>
  </si>
  <si>
    <t>1592.20/3000.00</t>
  </si>
  <si>
    <t>4092.60/3000.00</t>
  </si>
  <si>
    <t>4749.80/3000.00</t>
  </si>
  <si>
    <t>36755.50/27000.00</t>
  </si>
  <si>
    <t>53.30/1071.43</t>
  </si>
  <si>
    <t>3282.10/2300.00</t>
  </si>
  <si>
    <t>3335.80/6371.43</t>
  </si>
  <si>
    <t>166.30/387.10</t>
  </si>
  <si>
    <t>3664.30/3000.00</t>
  </si>
  <si>
    <t>851.90/3000.00</t>
  </si>
  <si>
    <t>701.18/3000.00</t>
  </si>
  <si>
    <t>3166.20/3000.00</t>
  </si>
  <si>
    <t>8549.88/12387.10</t>
  </si>
  <si>
    <t>887.00/3000.00</t>
  </si>
  <si>
    <t>1281.20/1935.48</t>
  </si>
  <si>
    <t>3136.20/3000.00</t>
  </si>
  <si>
    <t>1385.00/3000.00</t>
  </si>
  <si>
    <t>964.60/3000.00</t>
  </si>
  <si>
    <t>2275.50/3000.00</t>
  </si>
  <si>
    <t>9042.50/13935.48</t>
  </si>
  <si>
    <t>2122.80/2300.00</t>
  </si>
  <si>
    <t>7864.90/3000.00</t>
  </si>
  <si>
    <t>1630.40/3000.00</t>
  </si>
  <si>
    <t>59.50/3000.00</t>
  </si>
  <si>
    <t>1450.20/3000.00</t>
  </si>
  <si>
    <t>1720.00/3000.00</t>
  </si>
  <si>
    <t>989.30/3000.00</t>
  </si>
  <si>
    <t>1614.50/3000.00</t>
  </si>
  <si>
    <t>1447.00/3000.00</t>
  </si>
  <si>
    <t>828.17/3000.00</t>
  </si>
  <si>
    <t>2088.80/3000.00</t>
  </si>
  <si>
    <t>11827.87/27000.00</t>
  </si>
  <si>
    <t>92.90/96.77</t>
  </si>
  <si>
    <t>503.40/800.00</t>
  </si>
  <si>
    <t>596.30/896.77</t>
  </si>
  <si>
    <t>2754.70/3000.00</t>
  </si>
  <si>
    <t>1683.30/3000.00</t>
  </si>
  <si>
    <t>5008.00/3000.00</t>
  </si>
  <si>
    <t>5731.90/3000.00</t>
  </si>
  <si>
    <t>5680.70/3000.00</t>
  </si>
  <si>
    <t>376.20/3000.00</t>
  </si>
  <si>
    <t>4619.00/3000.00</t>
  </si>
  <si>
    <t>5590.30/3000.00</t>
  </si>
  <si>
    <t>4743.00/3000.00</t>
  </si>
  <si>
    <t>36187.10/27000.00</t>
  </si>
  <si>
    <t>5124.40/3000.00</t>
  </si>
  <si>
    <t>3295.80/3000.00</t>
  </si>
  <si>
    <t>5515.90/3000.00</t>
  </si>
  <si>
    <t>5389.60/3000.00</t>
  </si>
  <si>
    <t>5054.90/3000.00</t>
  </si>
  <si>
    <t>5648.10/3000.00</t>
  </si>
  <si>
    <t>5070.70/3000.00</t>
  </si>
  <si>
    <t>4947.70/3000.00</t>
  </si>
  <si>
    <t>4967.20/3000.00</t>
  </si>
  <si>
    <t>45014.30/27000.00</t>
  </si>
  <si>
    <t>175.60/677.42</t>
  </si>
  <si>
    <t>1608.20/3000.00</t>
  </si>
  <si>
    <t>1783.80/3677.42</t>
  </si>
  <si>
    <t>1079.30/2129.03</t>
  </si>
  <si>
    <t>1660.40/3000.00</t>
  </si>
  <si>
    <t>4518.00/3000.00</t>
  </si>
  <si>
    <t>7257.70/8129.03</t>
  </si>
  <si>
    <t>1812.40/1354.84</t>
  </si>
  <si>
    <t>1350.40/1700.00</t>
  </si>
  <si>
    <t>3162.80/3054.84</t>
  </si>
  <si>
    <t>629.50/774.19</t>
  </si>
  <si>
    <t>1776.50/2600.00</t>
  </si>
  <si>
    <t>2406.00/3374.19</t>
  </si>
  <si>
    <t>162.60/1000.00</t>
  </si>
  <si>
    <t>1171.70/2129.03</t>
  </si>
  <si>
    <t>2185.60/3000.00</t>
  </si>
  <si>
    <t>2860.20/3000.00</t>
  </si>
  <si>
    <t>6217.50/8129.03</t>
  </si>
  <si>
    <t>584.30/2129.03</t>
  </si>
  <si>
    <t>1532.20/3000.00</t>
  </si>
  <si>
    <t>2859.20/3000.00</t>
  </si>
  <si>
    <t>4975.70/8129.03</t>
  </si>
  <si>
    <t>3165.50/3000.00</t>
  </si>
  <si>
    <t>160.90/3000.00</t>
  </si>
  <si>
    <t>3067.70/3000.00</t>
  </si>
  <si>
    <t>2218.60/3000.00</t>
  </si>
  <si>
    <t>2252.40/3000.00</t>
  </si>
  <si>
    <t>2554.90/3000.00</t>
  </si>
  <si>
    <t>978.20/3000.00</t>
  </si>
  <si>
    <t>701.00/3000.00</t>
  </si>
  <si>
    <t>2784.90/3000.00</t>
  </si>
  <si>
    <t>17884.10/27000.00</t>
  </si>
  <si>
    <t>3014.20/1600.00</t>
  </si>
  <si>
    <t>979.70/2300.00</t>
  </si>
  <si>
    <t>807.20/483.87</t>
  </si>
  <si>
    <t>1604.00/800.00</t>
  </si>
  <si>
    <t>2411.20/1283.87</t>
  </si>
  <si>
    <t>1422.70/2300.00</t>
  </si>
  <si>
    <t>726.50/3000.00</t>
  </si>
  <si>
    <t>1983.20/3000.00</t>
  </si>
  <si>
    <t>4644.30/3000.00</t>
  </si>
  <si>
    <t>760.70/3000.00</t>
  </si>
  <si>
    <t>8114.70/12000.00</t>
  </si>
  <si>
    <t>2859.00/3000.00</t>
  </si>
  <si>
    <t>2978.10/3000.00</t>
  </si>
  <si>
    <t>3262.80/3000.00</t>
  </si>
  <si>
    <t>2256.00/3000.00</t>
  </si>
  <si>
    <t>11355.90/12000.00</t>
  </si>
  <si>
    <t>陈高伟 | 业务一部 | 9月绩效对账单</t>
  </si>
  <si>
    <t>本月考核及结转车辆：42辆</t>
  </si>
  <si>
    <t>1525.80/6000.00</t>
  </si>
  <si>
    <t>613.50/2000.00</t>
  </si>
  <si>
    <t>4196.40/6000.00</t>
  </si>
  <si>
    <t>50.40/600.00</t>
  </si>
  <si>
    <t>1048.70/2600.00</t>
  </si>
  <si>
    <t>3887.10/6000.00</t>
  </si>
  <si>
    <t>4581.80/6000.00</t>
  </si>
  <si>
    <t>4321.40/6000.00</t>
  </si>
  <si>
    <t>4355.10/6000.00</t>
  </si>
  <si>
    <t>1185.60/3800.00</t>
  </si>
  <si>
    <t>3038.20/6000.00</t>
  </si>
  <si>
    <t>2470.20/6000.00</t>
  </si>
  <si>
    <t>3654.50/6000.00</t>
  </si>
  <si>
    <t>7472.90/6000.00</t>
  </si>
  <si>
    <t>4945.20/6000.00</t>
  </si>
  <si>
    <t>5842.00/6000.00</t>
  </si>
  <si>
    <t>4282.80/6000.00</t>
  </si>
  <si>
    <t>1423.90/4400.00</t>
  </si>
  <si>
    <t>7562.00/6000.00</t>
  </si>
  <si>
    <t>5080.50/6000.00</t>
  </si>
  <si>
    <t>7732.90/6000.00</t>
  </si>
  <si>
    <t>3672.20/6000.00</t>
  </si>
  <si>
    <t>4222.70/5000.00</t>
  </si>
  <si>
    <t>4171.30/5000.00</t>
  </si>
  <si>
    <t>本月缺口10天，补数后重算</t>
  </si>
  <si>
    <t>3780.00/5000.00</t>
  </si>
  <si>
    <t>795.39/5000.00</t>
  </si>
  <si>
    <t>2709.10/5000.00</t>
  </si>
  <si>
    <t>162.64/5000.00</t>
  </si>
  <si>
    <t>133.00/5000.00</t>
  </si>
  <si>
    <t>3865.10/5000.00</t>
  </si>
  <si>
    <t>12910.80/5000.00</t>
  </si>
  <si>
    <t>157.18/5000.00</t>
  </si>
  <si>
    <t>3438.70/5000.00</t>
  </si>
  <si>
    <t>3713.10/5000.00</t>
  </si>
  <si>
    <t>12363.90/5000.00</t>
  </si>
  <si>
    <t>3210.90/5000.00</t>
  </si>
  <si>
    <t>2968.60/5000.00</t>
  </si>
  <si>
    <t>1604.72/5000.00</t>
  </si>
  <si>
    <t>2600.10/5000.00</t>
  </si>
  <si>
    <t>3144.90/5000.00</t>
  </si>
  <si>
    <t>12796.20/5000.00</t>
  </si>
  <si>
    <t>1057.60/1500.00</t>
  </si>
  <si>
    <t>考核年份</t>
  </si>
  <si>
    <t>考核月份</t>
  </si>
  <si>
    <t>项目名称</t>
  </si>
  <si>
    <t>考核目标ID</t>
  </si>
  <si>
    <t>应考核里程(km)</t>
  </si>
  <si>
    <t>实际行驶里程(km)</t>
  </si>
  <si>
    <t>完成率(%)</t>
  </si>
  <si>
    <t>是否达标</t>
  </si>
  <si>
    <t>交车日期</t>
  </si>
  <si>
    <t>预计还车日期</t>
  </si>
  <si>
    <t>实际还车日期</t>
  </si>
  <si>
    <t>测试候选</t>
  </si>
  <si>
    <t>已有里程口径</t>
  </si>
  <si>
    <t>核算源行</t>
  </si>
  <si>
    <t>原考核天数</t>
  </si>
  <si>
    <t>原应考核里程</t>
  </si>
  <si>
    <t>取数说明</t>
  </si>
  <si>
    <t>保定施达-租赁帕力安18T</t>
  </si>
  <si>
    <t>2026-09-01 00:00:00</t>
  </si>
  <si>
    <t>2026-09-30 00:00:00</t>
  </si>
  <si>
    <t>2026-07-01 00:00:00</t>
  </si>
  <si>
    <t>昌裕物流-租赁帕力安18T</t>
  </si>
  <si>
    <t>2026-09-22 00:00:00</t>
  </si>
  <si>
    <t>申途达-租赁现代4.5T</t>
  </si>
  <si>
    <t>2026-09-29 00:00:00</t>
  </si>
  <si>
    <t>新疆中铁黑豹物流有限公司-现代*13</t>
  </si>
  <si>
    <t>2025-08-31 00:00:00</t>
  </si>
  <si>
    <t>2025-10-30 00:00:00</t>
  </si>
  <si>
    <t>陕西鑫宇瑞通物流有限公司项目</t>
  </si>
  <si>
    <t>2026-09-05 00:00:00</t>
  </si>
  <si>
    <t>2026-08-24 00:00:00</t>
  </si>
  <si>
    <t>2025-11-06 00:00:00</t>
  </si>
  <si>
    <t>2026-03-23 00:00:00</t>
  </si>
  <si>
    <t>张强-租赁帕力安18T</t>
  </si>
  <si>
    <t>2026-09-04</t>
  </si>
  <si>
    <t>2026-09-03 00:00:00</t>
  </si>
  <si>
    <t>汇程-租赁帕力安18T</t>
  </si>
  <si>
    <t>2026-09-23</t>
  </si>
  <si>
    <t>2026-09-19 00:00:00</t>
  </si>
  <si>
    <t>环迪-以租代售*4辆</t>
  </si>
  <si>
    <t>2026-03-14 00:00:00</t>
  </si>
  <si>
    <t>博众-租赁帕力安18T</t>
  </si>
  <si>
    <t>2026-09-10 00:00:00</t>
  </si>
  <si>
    <t>2026-05-07 00:00:00</t>
  </si>
  <si>
    <t>2026-06-12 00:00:00</t>
  </si>
  <si>
    <t>2026-04-28 00:00:00</t>
  </si>
  <si>
    <t>云合供应链-租赁帕力安18T</t>
  </si>
  <si>
    <t>2026-03-26 00:00:00</t>
  </si>
  <si>
    <t>昂久包车项目</t>
  </si>
  <si>
    <t>2026-03-31 00:00:00</t>
  </si>
  <si>
    <t>2026-04-19 00:00:00</t>
  </si>
  <si>
    <t>2026-04-14 00:00:00</t>
  </si>
  <si>
    <t>2026-03-19 00:00:00</t>
  </si>
  <si>
    <t>2026-04-13 00:00:00</t>
  </si>
  <si>
    <t>2026-03-20 00:00:00</t>
  </si>
  <si>
    <t>2026-05-10 00:00:00</t>
  </si>
  <si>
    <t>2026-04-23 00:00:00</t>
  </si>
  <si>
    <t>2026-04-30 00:00:00</t>
  </si>
  <si>
    <t>2026-04-12 00:00:00</t>
  </si>
  <si>
    <t>2026-05-09 00:00:00</t>
  </si>
  <si>
    <t>蜂途氢能-租赁帕力安4.5T（以租代售）</t>
  </si>
  <si>
    <t>2026-06-01 00:00:00</t>
  </si>
  <si>
    <t>2026-07-12 00:00:00</t>
  </si>
  <si>
    <t>2026-04-08 00:00:00</t>
  </si>
  <si>
    <t>2026-04-20 00:00:00</t>
  </si>
  <si>
    <t>2026-05-31 00:00:00</t>
  </si>
  <si>
    <t>2026-03-15 00:00:00</t>
  </si>
  <si>
    <t>洛安供应链-租赁帕力安4.5T*30</t>
  </si>
  <si>
    <t>2026-06-03 00:00:00</t>
  </si>
  <si>
    <t>博众-租赁帕力安4.5T</t>
  </si>
  <si>
    <t>2026-09-15 00:00:00</t>
  </si>
  <si>
    <t>2026-03-13 00:00:00</t>
  </si>
  <si>
    <t>嘉兴市京宝租赁18T*3</t>
  </si>
  <si>
    <t>2026-05-19 00:00:00</t>
  </si>
  <si>
    <t>苏州望亭租赁现代18T*1</t>
  </si>
  <si>
    <t>2026-07-04 00:00:00</t>
  </si>
  <si>
    <t>2026-10-08 00:00:00</t>
  </si>
  <si>
    <t>嘉兴市京宝租赁18T*4</t>
  </si>
  <si>
    <t>上海利合租赁现代18T*1</t>
  </si>
  <si>
    <t>上海利合租赁18T*1(宇视）</t>
  </si>
  <si>
    <t>2026-02-04 00:00:00</t>
  </si>
  <si>
    <t>嘉兴京宝租赁18T*10</t>
  </si>
  <si>
    <t>2026-09-07 00:00:00</t>
  </si>
  <si>
    <t>2026-05-14 00:00:00</t>
  </si>
  <si>
    <t>新丰乐果运输租赁18T*2</t>
  </si>
  <si>
    <t>2026-06-25 00:00:00</t>
  </si>
  <si>
    <t>雪观运输租赁18T*3</t>
  </si>
  <si>
    <t>2026-07-22 00:00:00</t>
  </si>
  <si>
    <t>2026-07-28 00:00:00</t>
  </si>
  <si>
    <t>嘉兴港区众通18T*2</t>
  </si>
  <si>
    <t>2026-08-25 00:00:00</t>
  </si>
  <si>
    <t>2026-04-26 00:00:00</t>
  </si>
  <si>
    <t>嘉兴智奇租赁现代18T*4</t>
  </si>
  <si>
    <t>2026-09-23 00:00:00</t>
  </si>
  <si>
    <t>上海昕海租赁18T*1</t>
  </si>
  <si>
    <t>2026-07-17 00:00:00</t>
  </si>
  <si>
    <t>新仓港区韵达快递租赁18T*1</t>
  </si>
  <si>
    <t>2026-09-04 00:00:00</t>
  </si>
  <si>
    <t>2026-07-07 00:00:00</t>
  </si>
  <si>
    <t>桐乡韵达租赁4.5T*10</t>
  </si>
  <si>
    <t>嘉兴港区韵达租赁4.5T*1</t>
  </si>
  <si>
    <t>2026-05-22 00:00:00</t>
  </si>
  <si>
    <t>嘉兴港区众通18T租赁</t>
  </si>
  <si>
    <t>2026-06-11 00:00:00</t>
  </si>
  <si>
    <t>嘉兴众通租赁4.5T*2</t>
  </si>
  <si>
    <t>嘉兴吉时物流租赁4.5T*1</t>
  </si>
  <si>
    <t>2026-03-18 00:00:00</t>
  </si>
  <si>
    <t>嘉兴韵达4.5T租赁*1</t>
  </si>
  <si>
    <t>2026-06-05 00:00:00</t>
  </si>
  <si>
    <t>嘉兴坤鑫租赁4.5T*2</t>
  </si>
  <si>
    <t>2026-05-15 00:00:00</t>
  </si>
  <si>
    <t>上海子初租赁4.5T*4</t>
  </si>
  <si>
    <t>2026-09-18 00:00:00</t>
  </si>
  <si>
    <t>2026-09-27 00:00:00</t>
  </si>
  <si>
    <t>2026-06-04 00:00:00</t>
  </si>
  <si>
    <t>嘉兴港区众通租赁4.5T*1</t>
  </si>
  <si>
    <t>振鑫租赁4.5T*1</t>
  </si>
  <si>
    <t>2026-05-29 00:00:00</t>
  </si>
  <si>
    <t>嘉兴双瑜租赁4.5T*1</t>
  </si>
  <si>
    <t>2026-03-24 00:00:00</t>
  </si>
  <si>
    <t>现代18T双飞翼*1</t>
  </si>
  <si>
    <t>2026-07-15 00:00:00</t>
  </si>
  <si>
    <t>炽瑞-租赁现代4.5T</t>
  </si>
  <si>
    <t>2026-07-09 00:00:00</t>
  </si>
  <si>
    <t>萧金物流租赁现代4.5T*15</t>
  </si>
  <si>
    <t>2025-05-08 00:00:00</t>
  </si>
  <si>
    <t>2025-07-07 00:00:00</t>
  </si>
  <si>
    <t>2025-07-08 00:00:00</t>
  </si>
  <si>
    <t>2025-07-03 00:00:00</t>
  </si>
  <si>
    <t>宝地-帕立安4.5T*2</t>
  </si>
  <si>
    <t>2025-08-27 00:00:00</t>
  </si>
  <si>
    <t>2025-10-23 00:00:00</t>
  </si>
  <si>
    <t>现代4.5T货车*3</t>
  </si>
  <si>
    <t>2025-04-24 00:00:00</t>
  </si>
  <si>
    <t>2025-10-24 00:00:00</t>
  </si>
  <si>
    <t>2025-08-18 00:00:00</t>
  </si>
  <si>
    <t>帕力安4.5T（尾板）*2</t>
  </si>
  <si>
    <t>2026-08-27 00:00:00</t>
  </si>
  <si>
    <t>帕立安4.5t（尾板）*2</t>
  </si>
  <si>
    <t>2026-02-26 00:00:00</t>
  </si>
  <si>
    <t>龙天渠道合作项目</t>
  </si>
  <si>
    <t>2026-09-13 00:00:00</t>
  </si>
  <si>
    <t>2026-06-13 00:00:00</t>
  </si>
  <si>
    <t>三水淼-租赁帕力安4.5T</t>
  </si>
  <si>
    <t>2026-09-14 00:00:00</t>
  </si>
  <si>
    <t>国裕新增2辆帕力安4.5T</t>
  </si>
  <si>
    <t>2025-10-16 00:00:00</t>
  </si>
  <si>
    <t>荣丰租赁帕力安4.5T</t>
  </si>
  <si>
    <t>2025-12-01 00:00:00</t>
  </si>
  <si>
    <t>雄鑫-租赁帕力安4.5T</t>
  </si>
  <si>
    <t>2025-06-25 00:00:00</t>
  </si>
  <si>
    <t>黎耀供应链-租赁帕力安4.5T</t>
  </si>
  <si>
    <t>2025-08-29 00:00:00</t>
  </si>
  <si>
    <t>万菜达-帕立安4.5T尾板</t>
  </si>
  <si>
    <t>2026-09-11 00:00:00</t>
  </si>
  <si>
    <t>国裕饮食-租赁帕力安4.5T</t>
  </si>
  <si>
    <t>2025-09-18 00:00:00</t>
  </si>
  <si>
    <t>帕力安4.5T-试用车1台</t>
  </si>
  <si>
    <t>2026-06-07 00:00:00</t>
  </si>
  <si>
    <t>帕立安4.5T尾板*1</t>
  </si>
  <si>
    <t>2026-06-06 00:00:00</t>
  </si>
  <si>
    <t>2026-06-10 00:00:00</t>
  </si>
  <si>
    <t>洪厨-帕立安4.5T尾板（绿通）</t>
  </si>
  <si>
    <t>日日旺-帕立安4.5T</t>
  </si>
  <si>
    <t>2026-08-17 00:00:00</t>
  </si>
  <si>
    <t>2026-10-03 00:00:00</t>
  </si>
  <si>
    <t>粤祥-租赁帕力安4.5T</t>
  </si>
  <si>
    <t>2026-02-10 00:00:00</t>
  </si>
  <si>
    <t>车鑫邦-4.5T冷链带尾板*8</t>
  </si>
  <si>
    <t>2026-09-17 00:00:00</t>
  </si>
  <si>
    <t>帕力安4.5带尾板T*2 -包氢</t>
  </si>
  <si>
    <t>2026-05-11 00:00:00</t>
  </si>
  <si>
    <t>2026-09-16 00:00:00</t>
  </si>
  <si>
    <t>2026-08-28 00:00:00</t>
  </si>
  <si>
    <t>丰泉餐饮4.5T冷链*2</t>
  </si>
  <si>
    <t>2026-07-30 00:00:00</t>
  </si>
  <si>
    <t>2026-05-17 00:00:00</t>
  </si>
  <si>
    <t>帕力安4.5T尾板*1</t>
  </si>
  <si>
    <t>2025-09-22 00:00:00</t>
  </si>
  <si>
    <t>2026-09-21 00:00:00</t>
  </si>
  <si>
    <t>2026-06-02 00:00:00</t>
  </si>
  <si>
    <t>4.5T 冷链车（尾板）*2</t>
  </si>
  <si>
    <t>2026-08-19 00:00:00</t>
  </si>
  <si>
    <t>2026-04-01 00:00:00</t>
  </si>
  <si>
    <t>2026-01-22 00:00:00</t>
  </si>
  <si>
    <t>2025-06-12 00:00:00</t>
  </si>
  <si>
    <t>2025-12-07 00:00:00</t>
  </si>
  <si>
    <t>2026-09-08 00:00:00</t>
  </si>
  <si>
    <t>2026-05-28 00:00:00</t>
  </si>
  <si>
    <t>荣丰-帕立安4.5T*1</t>
  </si>
  <si>
    <t>2025-12-27 00:00:00</t>
  </si>
  <si>
    <t>2026-05-12 00:00:00</t>
  </si>
  <si>
    <t>2025-10-26 00:00:00</t>
  </si>
  <si>
    <t>2026-08-31 00:00:00</t>
  </si>
  <si>
    <t>龙天红专试用帕力安*1</t>
  </si>
  <si>
    <t>2025-09-04 00:00:00</t>
  </si>
  <si>
    <t>2025-09-13 00:00:00</t>
  </si>
  <si>
    <t>国裕帕力安4.5T（尾板）*5</t>
  </si>
  <si>
    <t>2026-08-18 00:00:00</t>
  </si>
  <si>
    <t>2026-09-17</t>
  </si>
  <si>
    <t>星空海-帕立安4.5T*1无尾板</t>
  </si>
  <si>
    <t>民安商贸-试用一台4.5T冷链车</t>
  </si>
  <si>
    <t>超俊-4.5T冷链车1台（绿通）</t>
  </si>
  <si>
    <t>2026-08-16 00:00:00</t>
  </si>
  <si>
    <t>菲衡达-4.5T冷链车（绿通）-试用3个月</t>
  </si>
  <si>
    <t>扬州力骏租赁4.5T*2</t>
  </si>
  <si>
    <t>苏州睿幄物流租赁4.5T*4</t>
  </si>
  <si>
    <t>2026-05-01 00:00:00</t>
  </si>
  <si>
    <t>2026-10-05 00:00:00</t>
  </si>
  <si>
    <t>余姚盒马自运营4.5T*40</t>
  </si>
  <si>
    <t>2026-03-16 00:00:00</t>
  </si>
  <si>
    <t>新疆佳淇租赁4.5T*3</t>
  </si>
  <si>
    <t>2026-03-29 00:00:00</t>
  </si>
  <si>
    <t>嘉兴益顺租赁4.5T*4</t>
  </si>
  <si>
    <t>2026-05-26 00:00:00</t>
  </si>
  <si>
    <t>2026-06-09 00:00:00</t>
  </si>
  <si>
    <t>黑龙江圣和商贸租赁4.5T*1</t>
  </si>
  <si>
    <t>金小悦餐饮配送（新增4.5T*1）</t>
  </si>
  <si>
    <t>2025-08-14 00:00:00</t>
  </si>
  <si>
    <t>嘉兴益顺4.5T物流业务</t>
  </si>
  <si>
    <t>2025-11-24 00:00:00</t>
  </si>
  <si>
    <t>新疆佳淇4.5T*2</t>
  </si>
  <si>
    <t>2025-10-10 00:00:00</t>
  </si>
  <si>
    <t>金小悦4.5T自运营</t>
  </si>
  <si>
    <t>物流自运营-金小悦</t>
  </si>
  <si>
    <t>2025-07-21 00:00:00</t>
  </si>
  <si>
    <t>杭州盒马自运营4.5T*10</t>
  </si>
  <si>
    <t>2026-09-02 00:00:00</t>
  </si>
  <si>
    <t>2026-03-03 00:00:00</t>
  </si>
  <si>
    <t>嘉兴市鑫峤租赁4.5T*1</t>
  </si>
  <si>
    <t>平湖聚笙4.5T*1租赁</t>
  </si>
  <si>
    <t>常熟明纳自运营项目</t>
  </si>
  <si>
    <t>2026-04-03 00:00:00</t>
  </si>
  <si>
    <t>2026-04-07 00:00:00</t>
  </si>
  <si>
    <t>2026-04-04 00:00:00</t>
  </si>
  <si>
    <t>无锡双庙租赁4.5T*</t>
  </si>
  <si>
    <t>吴凡建-个人租赁</t>
  </si>
  <si>
    <t>2026-08-07 00:00:00</t>
  </si>
  <si>
    <t>个人租赁现代4.5T冷藏车</t>
  </si>
  <si>
    <t>2026-07-21 00:00:00</t>
  </si>
  <si>
    <t>郑志兵-个人租赁</t>
  </si>
  <si>
    <t>2026-08-05 00:00:00</t>
  </si>
  <si>
    <t>冉酷物流-租赁帕力安4.5T（包氢）</t>
  </si>
  <si>
    <t>2026-09-24 00:00:00</t>
  </si>
  <si>
    <t>2026-01-13 00:00:00</t>
  </si>
  <si>
    <t>新运多-租赁帕力安18T</t>
  </si>
  <si>
    <t>2026-04-15 00:00:00</t>
  </si>
  <si>
    <t>优选配送-租赁帕力安</t>
  </si>
  <si>
    <t>2026-09-28 00:00:00</t>
  </si>
  <si>
    <t>玉川-租赁现代4.5T</t>
  </si>
  <si>
    <t>2026-04-27 00:00:00</t>
  </si>
  <si>
    <t>骏业-租赁现代普货4.5T（原氢沣）</t>
  </si>
  <si>
    <t>2026-05-30 00:00:00</t>
  </si>
  <si>
    <t>小胖兄弟（个体工商户）-租赁现代4.5T</t>
  </si>
  <si>
    <t>昊森-试用现代4.5T</t>
  </si>
  <si>
    <t>2026-09-09 00:00:00</t>
  </si>
  <si>
    <t>2026-01-01 00:00:00</t>
  </si>
  <si>
    <t>2026-05-13 00:00:00</t>
  </si>
  <si>
    <t>2026-03-10 00:00:00</t>
  </si>
  <si>
    <t>2026-03-06 00:00:00</t>
  </si>
  <si>
    <t>新运多-租赁4.5T</t>
  </si>
  <si>
    <t>范来餐饮-租赁帕力安4.5T</t>
  </si>
  <si>
    <t>2026-08-29 00:00:00</t>
  </si>
  <si>
    <t>德利新隆生鲜-租赁帕力安4.5T</t>
  </si>
  <si>
    <t>2026-08-30 00:00:00</t>
  </si>
  <si>
    <t>星达-3万公里</t>
  </si>
  <si>
    <t>2026-08-02 00:00:00</t>
  </si>
  <si>
    <t>2026-06-16 00:00:00</t>
  </si>
  <si>
    <t>2026-03-09 00:00:00</t>
  </si>
  <si>
    <t>佳晟-租赁帕力安4.5T</t>
  </si>
  <si>
    <t>2026-04-25 00:00:00</t>
  </si>
  <si>
    <t>晨康-租赁帕力安4.5T</t>
  </si>
  <si>
    <t>福禧（帕力安4.5T*1）</t>
  </si>
  <si>
    <t>2025-03-01 00:00:00</t>
  </si>
  <si>
    <t>2026-02-09 00:00:00</t>
  </si>
  <si>
    <t>2026-06-21 00:00:00</t>
  </si>
  <si>
    <t>2026-03-11 00:00:00</t>
  </si>
  <si>
    <t>2026-07-03 00:00:00</t>
  </si>
  <si>
    <t>重庆金时源-租赁帕力安18T</t>
  </si>
  <si>
    <t>2026-01-25 00:00:00</t>
  </si>
  <si>
    <t>2026-01-23 00:00:00</t>
  </si>
  <si>
    <t>武汉吉辰-租赁现代18T</t>
  </si>
  <si>
    <t>武汉吉辰-租赁帕力安18T</t>
  </si>
  <si>
    <t>2026-01-19 00:00:00</t>
  </si>
  <si>
    <t>2026-08-11 00:00:00</t>
  </si>
  <si>
    <t>蜀运供应链-租赁18T</t>
  </si>
  <si>
    <t>畅霸实业-租赁帕力安18T</t>
  </si>
  <si>
    <t>2026-07-20 00:00:00</t>
  </si>
  <si>
    <t>2026-01-20 00:00:00</t>
  </si>
  <si>
    <t>2026-01-29 00:00:00</t>
  </si>
  <si>
    <t>日邮物流-租赁帕力安18T</t>
  </si>
  <si>
    <t>2026-02-27 00:00:00</t>
  </si>
  <si>
    <t>2026-06-24 00:00:00</t>
  </si>
  <si>
    <t>2026-01-10 00:00:00</t>
  </si>
  <si>
    <t>2026-08-20 00:00:00</t>
  </si>
  <si>
    <t>2026-03-05 00:00:00</t>
  </si>
  <si>
    <t>2026-08-21 00:00:00</t>
  </si>
  <si>
    <t>飞飞鹭-租赁帕力安4.5T</t>
  </si>
  <si>
    <t>2026-08-06 00:00:00</t>
  </si>
  <si>
    <t>日邮苏州-租赁帕力安4.5T</t>
  </si>
  <si>
    <t>业务负责人</t>
  </si>
  <si>
    <t>日期</t>
  </si>
  <si>
    <t>仪表(km)</t>
  </si>
  <si>
    <t>GPS(km)</t>
  </si>
  <si>
    <t>纯氢(km)</t>
  </si>
  <si>
    <t>仪表−GPS(km)</t>
  </si>
  <si>
    <t>测试日判定</t>
  </si>
  <si>
    <t>采用来源</t>
  </si>
  <si>
    <t>计入里程(km)</t>
  </si>
  <si>
    <t>缺口标识</t>
  </si>
  <si>
    <t>仪表来源单元格</t>
  </si>
  <si>
    <t>GPS来源单元格</t>
  </si>
  <si>
    <t>纯氢来源单元格</t>
  </si>
  <si>
    <t>车辆里程查询_20260901-20260930_1024辆_仪表里程.xlsx / E386</t>
  </si>
  <si>
    <t>车辆里程查询_20260901-20260930_1024辆_GPS里程.xlsx / E388</t>
  </si>
  <si>
    <t>车辆纯氢气里程查询_20260901-20260930_1024辆.xlsx / E967</t>
  </si>
  <si>
    <t>车辆里程查询_20260901-20260930_1024辆_仪表里程.xlsx / F386</t>
  </si>
  <si>
    <t>车辆里程查询_20260901-20260930_1024辆_GPS里程.xlsx / F388</t>
  </si>
  <si>
    <t>车辆纯氢气里程查询_20260901-20260930_1024辆.xlsx / F967</t>
  </si>
  <si>
    <t>车辆里程查询_20260901-20260930_1024辆_仪表里程.xlsx / G386</t>
  </si>
  <si>
    <t>车辆里程查询_20260901-20260930_1024辆_GPS里程.xlsx / G388</t>
  </si>
  <si>
    <t>车辆纯氢气里程查询_20260901-20260930_1024辆.xlsx / G967</t>
  </si>
  <si>
    <t>车辆里程查询_20260901-20260930_1024辆_仪表里程.xlsx / H386</t>
  </si>
  <si>
    <t>车辆里程查询_20260901-20260930_1024辆_GPS里程.xlsx / H388</t>
  </si>
  <si>
    <t>车辆纯氢气里程查询_20260901-20260930_1024辆.xlsx / H967</t>
  </si>
  <si>
    <t>车辆里程查询_20260901-20260930_1024辆_仪表里程.xlsx / I386</t>
  </si>
  <si>
    <t>车辆里程查询_20260901-20260930_1024辆_GPS里程.xlsx / I388</t>
  </si>
  <si>
    <t>车辆纯氢气里程查询_20260901-20260930_1024辆.xlsx / I967</t>
  </si>
  <si>
    <t>2026-09-06T00:00:00.000Z</t>
  </si>
  <si>
    <t>车辆里程查询_20260901-20260930_1024辆_仪表里程.xlsx / J386</t>
  </si>
  <si>
    <t>车辆里程查询_20260901-20260930_1024辆_GPS里程.xlsx / J388</t>
  </si>
  <si>
    <t>车辆纯氢气里程查询_20260901-20260930_1024辆.xlsx / J967</t>
  </si>
  <si>
    <t>车辆里程查询_20260901-20260930_1024辆_仪表里程.xlsx / K386</t>
  </si>
  <si>
    <t>车辆里程查询_20260901-20260930_1024辆_GPS里程.xlsx / K388</t>
  </si>
  <si>
    <t>车辆纯氢气里程查询_20260901-20260930_1024辆.xlsx / K967</t>
  </si>
  <si>
    <t>车辆里程查询_20260901-20260930_1024辆_仪表里程.xlsx / L386</t>
  </si>
  <si>
    <t>车辆里程查询_20260901-20260930_1024辆_GPS里程.xlsx / L388</t>
  </si>
  <si>
    <t>车辆纯氢气里程查询_20260901-20260930_1024辆.xlsx / L967</t>
  </si>
  <si>
    <t>车辆里程查询_20260901-20260930_1024辆_仪表里程.xlsx / M386</t>
  </si>
  <si>
    <t>车辆里程查询_20260901-20260930_1024辆_GPS里程.xlsx / M388</t>
  </si>
  <si>
    <t>车辆纯氢气里程查询_20260901-20260930_1024辆.xlsx / M967</t>
  </si>
  <si>
    <t>车辆里程查询_20260901-20260930_1024辆_仪表里程.xlsx / N386</t>
  </si>
  <si>
    <t>车辆里程查询_20260901-20260930_1024辆_GPS里程.xlsx / N388</t>
  </si>
  <si>
    <t>车辆纯氢气里程查询_20260901-20260930_1024辆.xlsx / N967</t>
  </si>
  <si>
    <t>车辆里程查询_20260901-20260930_1024辆_仪表里程.xlsx / O386</t>
  </si>
  <si>
    <t>车辆里程查询_20260901-20260930_1024辆_GPS里程.xlsx / O388</t>
  </si>
  <si>
    <t>车辆纯氢气里程查询_20260901-20260930_1024辆.xlsx / O967</t>
  </si>
  <si>
    <t>2026-09-12T00:00:00.000Z</t>
  </si>
  <si>
    <t>车辆里程查询_20260901-20260930_1024辆_仪表里程.xlsx / P386</t>
  </si>
  <si>
    <t>车辆里程查询_20260901-20260930_1024辆_GPS里程.xlsx / P388</t>
  </si>
  <si>
    <t>车辆纯氢气里程查询_20260901-20260930_1024辆.xlsx / P967</t>
  </si>
  <si>
    <t>车辆里程查询_20260901-20260930_1024辆_仪表里程.xlsx / Q386</t>
  </si>
  <si>
    <t>车辆里程查询_20260901-20260930_1024辆_GPS里程.xlsx / Q388</t>
  </si>
  <si>
    <t>车辆纯氢气里程查询_20260901-20260930_1024辆.xlsx / Q967</t>
  </si>
  <si>
    <t>车辆里程查询_20260901-20260930_1024辆_仪表里程.xlsx / R386</t>
  </si>
  <si>
    <t>车辆里程查询_20260901-20260930_1024辆_GPS里程.xlsx / R388</t>
  </si>
  <si>
    <t>车辆纯氢气里程查询_20260901-20260930_1024辆.xlsx / R967</t>
  </si>
  <si>
    <t>车辆里程查询_20260901-20260930_1024辆_仪表里程.xlsx / S386</t>
  </si>
  <si>
    <t>车辆里程查询_20260901-20260930_1024辆_GPS里程.xlsx / S388</t>
  </si>
  <si>
    <t>车辆纯氢气里程查询_20260901-20260930_1024辆.xlsx / S967</t>
  </si>
  <si>
    <t>车辆里程查询_20260901-20260930_1024辆_仪表里程.xlsx / T386</t>
  </si>
  <si>
    <t>车辆里程查询_20260901-20260930_1024辆_GPS里程.xlsx / T388</t>
  </si>
  <si>
    <t>车辆纯氢气里程查询_20260901-20260930_1024辆.xlsx / T967</t>
  </si>
  <si>
    <t>车辆里程查询_20260901-20260930_1024辆_仪表里程.xlsx / U386</t>
  </si>
  <si>
    <t>车辆里程查询_20260901-20260930_1024辆_GPS里程.xlsx / U388</t>
  </si>
  <si>
    <t>车辆纯氢气里程查询_20260901-20260930_1024辆.xlsx / U967</t>
  </si>
  <si>
    <t>车辆里程查询_20260901-20260930_1024辆_仪表里程.xlsx / V386</t>
  </si>
  <si>
    <t>车辆里程查询_20260901-20260930_1024辆_GPS里程.xlsx / V388</t>
  </si>
  <si>
    <t>车辆纯氢气里程查询_20260901-20260930_1024辆.xlsx / V967</t>
  </si>
  <si>
    <t>车辆里程查询_20260901-20260930_1024辆_仪表里程.xlsx / W386</t>
  </si>
  <si>
    <t>车辆里程查询_20260901-20260930_1024辆_GPS里程.xlsx / W388</t>
  </si>
  <si>
    <t>车辆纯氢气里程查询_20260901-20260930_1024辆.xlsx / W967</t>
  </si>
  <si>
    <t>2026-09-20T00:00:00.000Z</t>
  </si>
  <si>
    <t>车辆里程查询_20260901-20260930_1024辆_仪表里程.xlsx / X386</t>
  </si>
  <si>
    <t>车辆里程查询_20260901-20260930_1024辆_GPS里程.xlsx / X388</t>
  </si>
  <si>
    <t>车辆纯氢气里程查询_20260901-20260930_1024辆.xlsx / X967</t>
  </si>
  <si>
    <t>车辆里程查询_20260901-20260930_1024辆_仪表里程.xlsx / Y386</t>
  </si>
  <si>
    <t>车辆里程查询_20260901-20260930_1024辆_GPS里程.xlsx / Y388</t>
  </si>
  <si>
    <t>车辆纯氢气里程查询_20260901-20260930_1024辆.xlsx / Y967</t>
  </si>
  <si>
    <t>车辆里程查询_20260901-20260930_1024辆_仪表里程.xlsx / Z386</t>
  </si>
  <si>
    <t>车辆里程查询_20260901-20260930_1024辆_GPS里程.xlsx / Z388</t>
  </si>
  <si>
    <t>车辆纯氢气里程查询_20260901-20260930_1024辆.xlsx / Z967</t>
  </si>
  <si>
    <t>车辆里程查询_20260901-20260930_1024辆_仪表里程.xlsx / AA386</t>
  </si>
  <si>
    <t>车辆里程查询_20260901-20260930_1024辆_GPS里程.xlsx / AA388</t>
  </si>
  <si>
    <t>车辆纯氢气里程查询_20260901-20260930_1024辆.xlsx / AA967</t>
  </si>
  <si>
    <t>车辆里程查询_20260901-20260930_1024辆_仪表里程.xlsx / AB386</t>
  </si>
  <si>
    <t>车辆里程查询_20260901-20260930_1024辆_GPS里程.xlsx / AB388</t>
  </si>
  <si>
    <t>车辆纯氢气里程查询_20260901-20260930_1024辆.xlsx / AB967</t>
  </si>
  <si>
    <t>2026-09-25T00:00:00.000Z</t>
  </si>
  <si>
    <t>车辆里程查询_20260901-20260930_1024辆_仪表里程.xlsx / AC386</t>
  </si>
  <si>
    <t>车辆里程查询_20260901-20260930_1024辆_GPS里程.xlsx / AC388</t>
  </si>
  <si>
    <t>车辆纯氢气里程查询_20260901-20260930_1024辆.xlsx / AC967</t>
  </si>
  <si>
    <t>2026-09-26T00:00:00.000Z</t>
  </si>
  <si>
    <t>车辆里程查询_20260901-20260930_1024辆_仪表里程.xlsx / AD386</t>
  </si>
  <si>
    <t>车辆里程查询_20260901-20260930_1024辆_GPS里程.xlsx / AD388</t>
  </si>
  <si>
    <t>车辆纯氢气里程查询_20260901-20260930_1024辆.xlsx / AD967</t>
  </si>
  <si>
    <t>车辆里程查询_20260901-20260930_1024辆_仪表里程.xlsx / AE386</t>
  </si>
  <si>
    <t>车辆里程查询_20260901-20260930_1024辆_GPS里程.xlsx / AE388</t>
  </si>
  <si>
    <t>车辆纯氢气里程查询_20260901-20260930_1024辆.xlsx / AE967</t>
  </si>
  <si>
    <t>车辆里程查询_20260901-20260930_1024辆_仪表里程.xlsx / AF386</t>
  </si>
  <si>
    <t>车辆里程查询_20260901-20260930_1024辆_GPS里程.xlsx / AF388</t>
  </si>
  <si>
    <t>车辆纯氢气里程查询_20260901-20260930_1024辆.xlsx / AF967</t>
  </si>
  <si>
    <t>车辆里程查询_20260901-20260930_1024辆_仪表里程.xlsx / AG386</t>
  </si>
  <si>
    <t>车辆里程查询_20260901-20260930_1024辆_GPS里程.xlsx / AG388</t>
  </si>
  <si>
    <t>车辆纯氢气里程查询_20260901-20260930_1024辆.xlsx / AG967</t>
  </si>
  <si>
    <t>车辆里程查询_20260901-20260930_1024辆_仪表里程.xlsx / AH386</t>
  </si>
  <si>
    <t>车辆里程查询_20260901-20260930_1024辆_GPS里程.xlsx / AH388</t>
  </si>
  <si>
    <t>车辆纯氢气里程查询_20260901-20260930_1024辆.xlsx / AH967</t>
  </si>
  <si>
    <t>车辆里程查询_20260901-20260930_1024辆_仪表里程.xlsx / Z349</t>
  </si>
  <si>
    <t>车辆里程查询_20260901-20260930_1024辆_GPS里程.xlsx / Z352</t>
  </si>
  <si>
    <t>车辆纯氢气里程查询_20260901-20260930_1024辆.xlsx / Z930</t>
  </si>
  <si>
    <t>车辆里程查询_20260901-20260930_1024辆_仪表里程.xlsx / AA349</t>
  </si>
  <si>
    <t>车辆里程查询_20260901-20260930_1024辆_GPS里程.xlsx / AA352</t>
  </si>
  <si>
    <t>车辆纯氢气里程查询_20260901-20260930_1024辆.xlsx / AA930</t>
  </si>
  <si>
    <t>车辆里程查询_20260901-20260930_1024辆_仪表里程.xlsx / AB349</t>
  </si>
  <si>
    <t>车辆里程查询_20260901-20260930_1024辆_GPS里程.xlsx / AB352</t>
  </si>
  <si>
    <t>车辆纯氢气里程查询_20260901-20260930_1024辆.xlsx / AB930</t>
  </si>
  <si>
    <t>车辆里程查询_20260901-20260930_1024辆_仪表里程.xlsx / AC349</t>
  </si>
  <si>
    <t>车辆里程查询_20260901-20260930_1024辆_GPS里程.xlsx / AC352</t>
  </si>
  <si>
    <t>车辆纯氢气里程查询_20260901-20260930_1024辆.xlsx / AC930</t>
  </si>
  <si>
    <t>车辆里程查询_20260901-20260930_1024辆_仪表里程.xlsx / AD349</t>
  </si>
  <si>
    <t>车辆里程查询_20260901-20260930_1024辆_GPS里程.xlsx / AD352</t>
  </si>
  <si>
    <t>车辆纯氢气里程查询_20260901-20260930_1024辆.xlsx / AD930</t>
  </si>
  <si>
    <t>车辆里程查询_20260901-20260930_1024辆_仪表里程.xlsx / AE349</t>
  </si>
  <si>
    <t>车辆里程查询_20260901-20260930_1024辆_GPS里程.xlsx / AE352</t>
  </si>
  <si>
    <t>车辆纯氢气里程查询_20260901-20260930_1024辆.xlsx / AE930</t>
  </si>
  <si>
    <t>车辆里程查询_20260901-20260930_1024辆_仪表里程.xlsx / AF349</t>
  </si>
  <si>
    <t>车辆里程查询_20260901-20260930_1024辆_GPS里程.xlsx / AF352</t>
  </si>
  <si>
    <t>车辆纯氢气里程查询_20260901-20260930_1024辆.xlsx / AF930</t>
  </si>
  <si>
    <t>车辆里程查询_20260901-20260930_1024辆_仪表里程.xlsx / AG349</t>
  </si>
  <si>
    <t>车辆里程查询_20260901-20260930_1024辆_GPS里程.xlsx / AG352</t>
  </si>
  <si>
    <t>车辆纯氢气里程查询_20260901-20260930_1024辆.xlsx / AG930</t>
  </si>
  <si>
    <t>车辆里程查询_20260901-20260930_1024辆_仪表里程.xlsx / AH349</t>
  </si>
  <si>
    <t>车辆里程查询_20260901-20260930_1024辆_GPS里程.xlsx / AH352</t>
  </si>
  <si>
    <t>车辆纯氢气里程查询_20260901-20260930_1024辆.xlsx / AH930</t>
  </si>
  <si>
    <t>车辆里程查询_20260901-20260930_1024辆_仪表里程.xlsx / E366</t>
  </si>
  <si>
    <t>车辆里程查询_20260901-20260930_1024辆_GPS里程.xlsx / E368</t>
  </si>
  <si>
    <t>车辆纯氢气里程查询_20260901-20260930_1024辆.xlsx / E903</t>
  </si>
  <si>
    <t>车辆里程查询_20260901-20260930_1024辆_仪表里程.xlsx / F366</t>
  </si>
  <si>
    <t>车辆里程查询_20260901-20260930_1024辆_GPS里程.xlsx / F368</t>
  </si>
  <si>
    <t>车辆纯氢气里程查询_20260901-20260930_1024辆.xlsx / F903</t>
  </si>
  <si>
    <t>车辆里程查询_20260901-20260930_1024辆_仪表里程.xlsx / G366</t>
  </si>
  <si>
    <t>车辆里程查询_20260901-20260930_1024辆_GPS里程.xlsx / G368</t>
  </si>
  <si>
    <t>车辆纯氢气里程查询_20260901-20260930_1024辆.xlsx / G903</t>
  </si>
  <si>
    <t>车辆里程查询_20260901-20260930_1024辆_仪表里程.xlsx / H366</t>
  </si>
  <si>
    <t>车辆里程查询_20260901-20260930_1024辆_GPS里程.xlsx / H368</t>
  </si>
  <si>
    <t>车辆纯氢气里程查询_20260901-20260930_1024辆.xlsx / H903</t>
  </si>
  <si>
    <t>车辆里程查询_20260901-20260930_1024辆_仪表里程.xlsx / I366</t>
  </si>
  <si>
    <t>车辆里程查询_20260901-20260930_1024辆_GPS里程.xlsx / I368</t>
  </si>
  <si>
    <t>车辆纯氢气里程查询_20260901-20260930_1024辆.xlsx / I903</t>
  </si>
  <si>
    <t>车辆里程查询_20260901-20260930_1024辆_仪表里程.xlsx / J366</t>
  </si>
  <si>
    <t>车辆里程查询_20260901-20260930_1024辆_GPS里程.xlsx / J368</t>
  </si>
  <si>
    <t>车辆纯氢气里程查询_20260901-20260930_1024辆.xlsx / J903</t>
  </si>
  <si>
    <t>车辆里程查询_20260901-20260930_1024辆_仪表里程.xlsx / K366</t>
  </si>
  <si>
    <t>车辆里程查询_20260901-20260930_1024辆_GPS里程.xlsx / K368</t>
  </si>
  <si>
    <t>车辆纯氢气里程查询_20260901-20260930_1024辆.xlsx / K903</t>
  </si>
  <si>
    <t>车辆里程查询_20260901-20260930_1024辆_仪表里程.xlsx / L366</t>
  </si>
  <si>
    <t>车辆里程查询_20260901-20260930_1024辆_GPS里程.xlsx / L368</t>
  </si>
  <si>
    <t>车辆纯氢气里程查询_20260901-20260930_1024辆.xlsx / L903</t>
  </si>
  <si>
    <t>车辆里程查询_20260901-20260930_1024辆_仪表里程.xlsx / M366</t>
  </si>
  <si>
    <t>车辆里程查询_20260901-20260930_1024辆_GPS里程.xlsx / M368</t>
  </si>
  <si>
    <t>车辆纯氢气里程查询_20260901-20260930_1024辆.xlsx / M903</t>
  </si>
  <si>
    <t>车辆里程查询_20260901-20260930_1024辆_仪表里程.xlsx / N366</t>
  </si>
  <si>
    <t>车辆里程查询_20260901-20260930_1024辆_GPS里程.xlsx / N368</t>
  </si>
  <si>
    <t>车辆纯氢气里程查询_20260901-20260930_1024辆.xlsx / N903</t>
  </si>
  <si>
    <t>车辆里程查询_20260901-20260930_1024辆_仪表里程.xlsx / O366</t>
  </si>
  <si>
    <t>车辆里程查询_20260901-20260930_1024辆_GPS里程.xlsx / O368</t>
  </si>
  <si>
    <t>车辆纯氢气里程查询_20260901-20260930_1024辆.xlsx / O903</t>
  </si>
  <si>
    <t>车辆里程查询_20260901-20260930_1024辆_仪表里程.xlsx / P366</t>
  </si>
  <si>
    <t>车辆里程查询_20260901-20260930_1024辆_GPS里程.xlsx / P368</t>
  </si>
  <si>
    <t>车辆纯氢气里程查询_20260901-20260930_1024辆.xlsx / P903</t>
  </si>
  <si>
    <t>车辆里程查询_20260901-20260930_1024辆_仪表里程.xlsx / Q366</t>
  </si>
  <si>
    <t>车辆里程查询_20260901-20260930_1024辆_GPS里程.xlsx / Q368</t>
  </si>
  <si>
    <t>车辆纯氢气里程查询_20260901-20260930_1024辆.xlsx / Q903</t>
  </si>
  <si>
    <t>车辆里程查询_20260901-20260930_1024辆_仪表里程.xlsx / R366</t>
  </si>
  <si>
    <t>车辆里程查询_20260901-20260930_1024辆_GPS里程.xlsx / R368</t>
  </si>
  <si>
    <t>车辆纯氢气里程查询_20260901-20260930_1024辆.xlsx / R903</t>
  </si>
  <si>
    <t>车辆里程查询_20260901-20260930_1024辆_仪表里程.xlsx / S366</t>
  </si>
  <si>
    <t>车辆里程查询_20260901-20260930_1024辆_GPS里程.xlsx / S368</t>
  </si>
  <si>
    <t>车辆纯氢气里程查询_20260901-20260930_1024辆.xlsx / S903</t>
  </si>
  <si>
    <t>车辆里程查询_20260901-20260930_1024辆_仪表里程.xlsx / T366</t>
  </si>
  <si>
    <t>车辆里程查询_20260901-20260930_1024辆_GPS里程.xlsx / T368</t>
  </si>
  <si>
    <t>车辆纯氢气里程查询_20260901-20260930_1024辆.xlsx / T903</t>
  </si>
  <si>
    <t>车辆里程查询_20260901-20260930_1024辆_仪表里程.xlsx / U366</t>
  </si>
  <si>
    <t>车辆里程查询_20260901-20260930_1024辆_GPS里程.xlsx / U368</t>
  </si>
  <si>
    <t>车辆纯氢气里程查询_20260901-20260930_1024辆.xlsx / U903</t>
  </si>
  <si>
    <t>车辆里程查询_20260901-20260930_1024辆_仪表里程.xlsx / V366</t>
  </si>
  <si>
    <t>车辆里程查询_20260901-20260930_1024辆_GPS里程.xlsx / V368</t>
  </si>
  <si>
    <t>车辆纯氢气里程查询_20260901-20260930_1024辆.xlsx / V903</t>
  </si>
  <si>
    <t>车辆里程查询_20260901-20260930_1024辆_仪表里程.xlsx / W366</t>
  </si>
  <si>
    <t>车辆里程查询_20260901-20260930_1024辆_GPS里程.xlsx / W368</t>
  </si>
  <si>
    <t>车辆纯氢气里程查询_20260901-20260930_1024辆.xlsx / W903</t>
  </si>
  <si>
    <t>车辆里程查询_20260901-20260930_1024辆_仪表里程.xlsx / X366</t>
  </si>
  <si>
    <t>车辆里程查询_20260901-20260930_1024辆_GPS里程.xlsx / X368</t>
  </si>
  <si>
    <t>车辆纯氢气里程查询_20260901-20260930_1024辆.xlsx / X903</t>
  </si>
  <si>
    <t>车辆里程查询_20260901-20260930_1024辆_仪表里程.xlsx / Y366</t>
  </si>
  <si>
    <t>车辆里程查询_20260901-20260930_1024辆_GPS里程.xlsx / Y368</t>
  </si>
  <si>
    <t>车辆纯氢气里程查询_20260901-20260930_1024辆.xlsx / Y903</t>
  </si>
  <si>
    <t>车辆里程查询_20260901-20260930_1024辆_仪表里程.xlsx / Z366</t>
  </si>
  <si>
    <t>车辆里程查询_20260901-20260930_1024辆_GPS里程.xlsx / Z368</t>
  </si>
  <si>
    <t>车辆纯氢气里程查询_20260901-20260930_1024辆.xlsx / Z903</t>
  </si>
  <si>
    <t>车辆里程查询_20260901-20260930_1024辆_仪表里程.xlsx / AA366</t>
  </si>
  <si>
    <t>车辆里程查询_20260901-20260930_1024辆_GPS里程.xlsx / AA368</t>
  </si>
  <si>
    <t>车辆纯氢气里程查询_20260901-20260930_1024辆.xlsx / AA903</t>
  </si>
  <si>
    <t>车辆里程查询_20260901-20260930_1024辆_仪表里程.xlsx / AB366</t>
  </si>
  <si>
    <t>车辆里程查询_20260901-20260930_1024辆_GPS里程.xlsx / AB368</t>
  </si>
  <si>
    <t>车辆纯氢气里程查询_20260901-20260930_1024辆.xlsx / AB903</t>
  </si>
  <si>
    <t>车辆里程查询_20260901-20260930_1024辆_仪表里程.xlsx / AC366</t>
  </si>
  <si>
    <t>车辆里程查询_20260901-20260930_1024辆_GPS里程.xlsx / AC368</t>
  </si>
  <si>
    <t>车辆纯氢气里程查询_20260901-20260930_1024辆.xlsx / AC903</t>
  </si>
  <si>
    <t>车辆里程查询_20260901-20260930_1024辆_仪表里程.xlsx / AD366</t>
  </si>
  <si>
    <t>车辆里程查询_20260901-20260930_1024辆_GPS里程.xlsx / AD368</t>
  </si>
  <si>
    <t>车辆纯氢气里程查询_20260901-20260930_1024辆.xlsx / AD903</t>
  </si>
  <si>
    <t>车辆里程查询_20260901-20260930_1024辆_仪表里程.xlsx / AE366</t>
  </si>
  <si>
    <t>车辆里程查询_20260901-20260930_1024辆_GPS里程.xlsx / AE368</t>
  </si>
  <si>
    <t>车辆纯氢气里程查询_20260901-20260930_1024辆.xlsx / AE903</t>
  </si>
  <si>
    <t>车辆里程查询_20260901-20260930_1024辆_仪表里程.xlsx / AF366</t>
  </si>
  <si>
    <t>车辆里程查询_20260901-20260930_1024辆_GPS里程.xlsx / AF368</t>
  </si>
  <si>
    <t>车辆纯氢气里程查询_20260901-20260930_1024辆.xlsx / AF903</t>
  </si>
  <si>
    <t>车辆里程查询_20260901-20260930_1024辆_仪表里程.xlsx / AG366</t>
  </si>
  <si>
    <t>车辆里程查询_20260901-20260930_1024辆_GPS里程.xlsx / AG368</t>
  </si>
  <si>
    <t>车辆纯氢气里程查询_20260901-20260930_1024辆.xlsx / AG903</t>
  </si>
  <si>
    <t>车辆里程查询_20260901-20260930_1024辆_仪表里程.xlsx / AH366</t>
  </si>
  <si>
    <t>车辆里程查询_20260901-20260930_1024辆_GPS里程.xlsx / AH368</t>
  </si>
  <si>
    <t>车辆纯氢气里程查询_20260901-20260930_1024辆.xlsx / AH903</t>
  </si>
  <si>
    <t>车辆里程查询_20260901-20260930_1024辆_仪表里程.xlsx / Z350</t>
  </si>
  <si>
    <t>车辆里程查询_20260901-20260930_1024辆_GPS里程.xlsx / Z157</t>
  </si>
  <si>
    <t>车辆纯氢气里程查询_20260901-20260930_1024辆.xlsx / Z931</t>
  </si>
  <si>
    <t>车辆里程查询_20260901-20260930_1024辆_仪表里程.xlsx / AA350</t>
  </si>
  <si>
    <t>车辆里程查询_20260901-20260930_1024辆_GPS里程.xlsx / AA157</t>
  </si>
  <si>
    <t>车辆纯氢气里程查询_20260901-20260930_1024辆.xlsx / AA931</t>
  </si>
  <si>
    <t>车辆里程查询_20260901-20260930_1024辆_仪表里程.xlsx / AB350</t>
  </si>
  <si>
    <t>车辆里程查询_20260901-20260930_1024辆_GPS里程.xlsx / AB157</t>
  </si>
  <si>
    <t>车辆纯氢气里程查询_20260901-20260930_1024辆.xlsx / AB931</t>
  </si>
  <si>
    <t>车辆里程查询_20260901-20260930_1024辆_仪表里程.xlsx / AC350</t>
  </si>
  <si>
    <t>车辆里程查询_20260901-20260930_1024辆_GPS里程.xlsx / AC157</t>
  </si>
  <si>
    <t>车辆纯氢气里程查询_20260901-20260930_1024辆.xlsx / AC931</t>
  </si>
  <si>
    <t>车辆里程查询_20260901-20260930_1024辆_仪表里程.xlsx / AD350</t>
  </si>
  <si>
    <t>车辆里程查询_20260901-20260930_1024辆_GPS里程.xlsx / AD157</t>
  </si>
  <si>
    <t>车辆纯氢气里程查询_20260901-20260930_1024辆.xlsx / AD931</t>
  </si>
  <si>
    <t>车辆里程查询_20260901-20260930_1024辆_仪表里程.xlsx / AE350</t>
  </si>
  <si>
    <t>车辆里程查询_20260901-20260930_1024辆_GPS里程.xlsx / AE157</t>
  </si>
  <si>
    <t>车辆纯氢气里程查询_20260901-20260930_1024辆.xlsx / AE931</t>
  </si>
  <si>
    <t>车辆里程查询_20260901-20260930_1024辆_仪表里程.xlsx / AF350</t>
  </si>
  <si>
    <t>车辆里程查询_20260901-20260930_1024辆_GPS里程.xlsx / AF157</t>
  </si>
  <si>
    <t>车辆纯氢气里程查询_20260901-20260930_1024辆.xlsx / AF931</t>
  </si>
  <si>
    <t>车辆里程查询_20260901-20260930_1024辆_仪表里程.xlsx / AG350</t>
  </si>
  <si>
    <t>车辆里程查询_20260901-20260930_1024辆_GPS里程.xlsx / AG157</t>
  </si>
  <si>
    <t>车辆纯氢气里程查询_20260901-20260930_1024辆.xlsx / AG931</t>
  </si>
  <si>
    <t>车辆里程查询_20260901-20260930_1024辆_仪表里程.xlsx / AH350</t>
  </si>
  <si>
    <t>车辆里程查询_20260901-20260930_1024辆_GPS里程.xlsx / AH157</t>
  </si>
  <si>
    <t>车辆纯氢气里程查询_20260901-20260930_1024辆.xlsx / AH931</t>
  </si>
  <si>
    <t>车辆里程查询_20260901-20260930_1024辆_仪表里程.xlsx / E282</t>
  </si>
  <si>
    <t>车辆里程查询_20260901-20260930_1024辆_GPS里程.xlsx / E207</t>
  </si>
  <si>
    <t>车辆纯氢气里程查询_20260901-20260930_1024辆.xlsx / E939</t>
  </si>
  <si>
    <t>车辆里程查询_20260901-20260930_1024辆_仪表里程.xlsx / F282</t>
  </si>
  <si>
    <t>车辆里程查询_20260901-20260930_1024辆_GPS里程.xlsx / F207</t>
  </si>
  <si>
    <t>车辆纯氢气里程查询_20260901-20260930_1024辆.xlsx / F939</t>
  </si>
  <si>
    <t>车辆里程查询_20260901-20260930_1024辆_仪表里程.xlsx / G282</t>
  </si>
  <si>
    <t>车辆里程查询_20260901-20260930_1024辆_GPS里程.xlsx / G207</t>
  </si>
  <si>
    <t>车辆纯氢气里程查询_20260901-20260930_1024辆.xlsx / G939</t>
  </si>
  <si>
    <t>车辆里程查询_20260901-20260930_1024辆_仪表里程.xlsx / H282</t>
  </si>
  <si>
    <t>车辆里程查询_20260901-20260930_1024辆_GPS里程.xlsx / H207</t>
  </si>
  <si>
    <t>车辆纯氢气里程查询_20260901-20260930_1024辆.xlsx / H939</t>
  </si>
  <si>
    <t>车辆里程查询_20260901-20260930_1024辆_仪表里程.xlsx / I282</t>
  </si>
  <si>
    <t>车辆里程查询_20260901-20260930_1024辆_GPS里程.xlsx / I207</t>
  </si>
  <si>
    <t>车辆纯氢气里程查询_20260901-20260930_1024辆.xlsx / I939</t>
  </si>
  <si>
    <t>车辆里程查询_20260901-20260930_1024辆_仪表里程.xlsx / J282</t>
  </si>
  <si>
    <t>车辆里程查询_20260901-20260930_1024辆_GPS里程.xlsx / J207</t>
  </si>
  <si>
    <t>车辆纯氢气里程查询_20260901-20260930_1024辆.xlsx / J939</t>
  </si>
  <si>
    <t>车辆里程查询_20260901-20260930_1024辆_仪表里程.xlsx / K282</t>
  </si>
  <si>
    <t>车辆里程查询_20260901-20260930_1024辆_GPS里程.xlsx / K207</t>
  </si>
  <si>
    <t>车辆纯氢气里程查询_20260901-20260930_1024辆.xlsx / K939</t>
  </si>
  <si>
    <t>车辆里程查询_20260901-20260930_1024辆_仪表里程.xlsx / L282</t>
  </si>
  <si>
    <t>车辆里程查询_20260901-20260930_1024辆_GPS里程.xlsx / L207</t>
  </si>
  <si>
    <t>车辆纯氢气里程查询_20260901-20260930_1024辆.xlsx / L939</t>
  </si>
  <si>
    <t>车辆里程查询_20260901-20260930_1024辆_仪表里程.xlsx / M282</t>
  </si>
  <si>
    <t>车辆里程查询_20260901-20260930_1024辆_GPS里程.xlsx / M207</t>
  </si>
  <si>
    <t>车辆纯氢气里程查询_20260901-20260930_1024辆.xlsx / M939</t>
  </si>
  <si>
    <t>车辆里程查询_20260901-20260930_1024辆_仪表里程.xlsx / N282</t>
  </si>
  <si>
    <t>车辆里程查询_20260901-20260930_1024辆_GPS里程.xlsx / N207</t>
  </si>
  <si>
    <t>车辆纯氢气里程查询_20260901-20260930_1024辆.xlsx / N939</t>
  </si>
  <si>
    <t>车辆里程查询_20260901-20260930_1024辆_仪表里程.xlsx / O282</t>
  </si>
  <si>
    <t>车辆里程查询_20260901-20260930_1024辆_GPS里程.xlsx / O207</t>
  </si>
  <si>
    <t>车辆纯氢气里程查询_20260901-20260930_1024辆.xlsx / O939</t>
  </si>
  <si>
    <t>车辆里程查询_20260901-20260930_1024辆_仪表里程.xlsx / P282</t>
  </si>
  <si>
    <t>车辆里程查询_20260901-20260930_1024辆_GPS里程.xlsx / P207</t>
  </si>
  <si>
    <t>车辆纯氢气里程查询_20260901-20260930_1024辆.xlsx / P939</t>
  </si>
  <si>
    <t>车辆里程查询_20260901-20260930_1024辆_仪表里程.xlsx / Q282</t>
  </si>
  <si>
    <t>车辆里程查询_20260901-20260930_1024辆_GPS里程.xlsx / Q207</t>
  </si>
  <si>
    <t>车辆纯氢气里程查询_20260901-20260930_1024辆.xlsx / Q939</t>
  </si>
  <si>
    <t>车辆里程查询_20260901-20260930_1024辆_仪表里程.xlsx / R282</t>
  </si>
  <si>
    <t>车辆里程查询_20260901-20260930_1024辆_GPS里程.xlsx / R207</t>
  </si>
  <si>
    <t>车辆纯氢气里程查询_20260901-20260930_1024辆.xlsx / R939</t>
  </si>
  <si>
    <t>车辆里程查询_20260901-20260930_1024辆_仪表里程.xlsx / S282</t>
  </si>
  <si>
    <t>车辆里程查询_20260901-20260930_1024辆_GPS里程.xlsx / S207</t>
  </si>
  <si>
    <t>车辆纯氢气里程查询_20260901-20260930_1024辆.xlsx / S939</t>
  </si>
  <si>
    <t>车辆里程查询_20260901-20260930_1024辆_仪表里程.xlsx / T282</t>
  </si>
  <si>
    <t>车辆里程查询_20260901-20260930_1024辆_GPS里程.xlsx / T207</t>
  </si>
  <si>
    <t>车辆纯氢气里程查询_20260901-20260930_1024辆.xlsx / T939</t>
  </si>
  <si>
    <t>车辆里程查询_20260901-20260930_1024辆_仪表里程.xlsx / U282</t>
  </si>
  <si>
    <t>车辆里程查询_20260901-20260930_1024辆_GPS里程.xlsx / U207</t>
  </si>
  <si>
    <t>车辆纯氢气里程查询_20260901-20260930_1024辆.xlsx / U939</t>
  </si>
  <si>
    <t>车辆里程查询_20260901-20260930_1024辆_仪表里程.xlsx / V282</t>
  </si>
  <si>
    <t>车辆里程查询_20260901-20260930_1024辆_GPS里程.xlsx / V207</t>
  </si>
  <si>
    <t>车辆纯氢气里程查询_20260901-20260930_1024辆.xlsx / V939</t>
  </si>
  <si>
    <t>车辆里程查询_20260901-20260930_1024辆_仪表里程.xlsx / W282</t>
  </si>
  <si>
    <t>车辆里程查询_20260901-20260930_1024辆_GPS里程.xlsx / W207</t>
  </si>
  <si>
    <t>车辆纯氢气里程查询_20260901-20260930_1024辆.xlsx / W939</t>
  </si>
  <si>
    <t>车辆里程查询_20260901-20260930_1024辆_仪表里程.xlsx / X282</t>
  </si>
  <si>
    <t>车辆里程查询_20260901-20260930_1024辆_GPS里程.xlsx / X207</t>
  </si>
  <si>
    <t>车辆纯氢气里程查询_20260901-20260930_1024辆.xlsx / X939</t>
  </si>
  <si>
    <t>车辆里程查询_20260901-20260930_1024辆_仪表里程.xlsx / Y282</t>
  </si>
  <si>
    <t>车辆里程查询_20260901-20260930_1024辆_GPS里程.xlsx / Y207</t>
  </si>
  <si>
    <t>车辆纯氢气里程查询_20260901-20260930_1024辆.xlsx / Y939</t>
  </si>
  <si>
    <t>车辆里程查询_20260901-20260930_1024辆_仪表里程.xlsx / Z282</t>
  </si>
  <si>
    <t>车辆里程查询_20260901-20260930_1024辆_GPS里程.xlsx / Z207</t>
  </si>
  <si>
    <t>车辆纯氢气里程查询_20260901-20260930_1024辆.xlsx / Z939</t>
  </si>
  <si>
    <t>车辆里程查询_20260901-20260930_1024辆_仪表里程.xlsx / AA282</t>
  </si>
  <si>
    <t>车辆里程查询_20260901-20260930_1024辆_GPS里程.xlsx / AA207</t>
  </si>
  <si>
    <t>车辆纯氢气里程查询_20260901-20260930_1024辆.xlsx / AA939</t>
  </si>
  <si>
    <t>车辆里程查询_20260901-20260930_1024辆_仪表里程.xlsx / AB282</t>
  </si>
  <si>
    <t>车辆里程查询_20260901-20260930_1024辆_GPS里程.xlsx / AB207</t>
  </si>
  <si>
    <t>车辆纯氢气里程查询_20260901-20260930_1024辆.xlsx / AB939</t>
  </si>
  <si>
    <t>车辆里程查询_20260901-20260930_1024辆_仪表里程.xlsx / AC282</t>
  </si>
  <si>
    <t>车辆里程查询_20260901-20260930_1024辆_GPS里程.xlsx / AC207</t>
  </si>
  <si>
    <t>车辆纯氢气里程查询_20260901-20260930_1024辆.xlsx / AC939</t>
  </si>
  <si>
    <t>车辆里程查询_20260901-20260930_1024辆_仪表里程.xlsx / AD282</t>
  </si>
  <si>
    <t>车辆里程查询_20260901-20260930_1024辆_GPS里程.xlsx / AD207</t>
  </si>
  <si>
    <t>车辆纯氢气里程查询_20260901-20260930_1024辆.xlsx / AD939</t>
  </si>
  <si>
    <t>车辆里程查询_20260901-20260930_1024辆_仪表里程.xlsx / AE282</t>
  </si>
  <si>
    <t>车辆里程查询_20260901-20260930_1024辆_GPS里程.xlsx / AE207</t>
  </si>
  <si>
    <t>车辆纯氢气里程查询_20260901-20260930_1024辆.xlsx / AE939</t>
  </si>
  <si>
    <t>车辆里程查询_20260901-20260930_1024辆_仪表里程.xlsx / AF282</t>
  </si>
  <si>
    <t>车辆里程查询_20260901-20260930_1024辆_GPS里程.xlsx / AF207</t>
  </si>
  <si>
    <t>车辆纯氢气里程查询_20260901-20260930_1024辆.xlsx / AF939</t>
  </si>
  <si>
    <t>车辆里程查询_20260901-20260930_1024辆_仪表里程.xlsx / AG282</t>
  </si>
  <si>
    <t>车辆里程查询_20260901-20260930_1024辆_GPS里程.xlsx / AG207</t>
  </si>
  <si>
    <t>车辆纯氢气里程查询_20260901-20260930_1024辆.xlsx / AG939</t>
  </si>
  <si>
    <t>车辆里程查询_20260901-20260930_1024辆_仪表里程.xlsx / AH282</t>
  </si>
  <si>
    <t>车辆里程查询_20260901-20260930_1024辆_GPS里程.xlsx / AH207</t>
  </si>
  <si>
    <t>车辆纯氢气里程查询_20260901-20260930_1024辆.xlsx / AH939</t>
  </si>
  <si>
    <t>车辆里程查询_20260901-20260930_1024辆_仪表里程.xlsx / E347</t>
  </si>
  <si>
    <t>车辆里程查询_20260901-20260930_1024辆_GPS里程.xlsx / E350</t>
  </si>
  <si>
    <t>车辆纯氢气里程查询_20260901-20260930_1024辆.xlsx / E912</t>
  </si>
  <si>
    <t>车辆里程查询_20260901-20260930_1024辆_仪表里程.xlsx / F347</t>
  </si>
  <si>
    <t>车辆里程查询_20260901-20260930_1024辆_GPS里程.xlsx / F350</t>
  </si>
  <si>
    <t>车辆纯氢气里程查询_20260901-20260930_1024辆.xlsx / F912</t>
  </si>
  <si>
    <t>车辆里程查询_20260901-20260930_1024辆_仪表里程.xlsx / G347</t>
  </si>
  <si>
    <t>车辆里程查询_20260901-20260930_1024辆_GPS里程.xlsx / G350</t>
  </si>
  <si>
    <t>车辆纯氢气里程查询_20260901-20260930_1024辆.xlsx / G912</t>
  </si>
  <si>
    <t>车辆里程查询_20260901-20260930_1024辆_仪表里程.xlsx / H347</t>
  </si>
  <si>
    <t>车辆里程查询_20260901-20260930_1024辆_GPS里程.xlsx / H350</t>
  </si>
  <si>
    <t>车辆纯氢气里程查询_20260901-20260930_1024辆.xlsx / H912</t>
  </si>
  <si>
    <t>车辆里程查询_20260901-20260930_1024辆_仪表里程.xlsx / I347</t>
  </si>
  <si>
    <t>车辆里程查询_20260901-20260930_1024辆_GPS里程.xlsx / I350</t>
  </si>
  <si>
    <t>车辆纯氢气里程查询_20260901-20260930_1024辆.xlsx / I912</t>
  </si>
  <si>
    <t>车辆里程查询_20260901-20260930_1024辆_仪表里程.xlsx / J347</t>
  </si>
  <si>
    <t>车辆里程查询_20260901-20260930_1024辆_GPS里程.xlsx / J350</t>
  </si>
  <si>
    <t>车辆纯氢气里程查询_20260901-20260930_1024辆.xlsx / J912</t>
  </si>
  <si>
    <t>车辆里程查询_20260901-20260930_1024辆_仪表里程.xlsx / K347</t>
  </si>
  <si>
    <t>车辆里程查询_20260901-20260930_1024辆_GPS里程.xlsx / K350</t>
  </si>
  <si>
    <t>车辆纯氢气里程查询_20260901-20260930_1024辆.xlsx / K912</t>
  </si>
  <si>
    <t>车辆里程查询_20260901-20260930_1024辆_仪表里程.xlsx / L347</t>
  </si>
  <si>
    <t>车辆里程查询_20260901-20260930_1024辆_GPS里程.xlsx / L350</t>
  </si>
  <si>
    <t>车辆纯氢气里程查询_20260901-20260930_1024辆.xlsx / L912</t>
  </si>
  <si>
    <t>车辆里程查询_20260901-20260930_1024辆_仪表里程.xlsx / M347</t>
  </si>
  <si>
    <t>车辆里程查询_20260901-20260930_1024辆_GPS里程.xlsx / M350</t>
  </si>
  <si>
    <t>车辆纯氢气里程查询_20260901-20260930_1024辆.xlsx / M912</t>
  </si>
  <si>
    <t>车辆里程查询_20260901-20260930_1024辆_仪表里程.xlsx / N347</t>
  </si>
  <si>
    <t>车辆里程查询_20260901-20260930_1024辆_GPS里程.xlsx / N350</t>
  </si>
  <si>
    <t>车辆纯氢气里程查询_20260901-20260930_1024辆.xlsx / N912</t>
  </si>
  <si>
    <t>车辆里程查询_20260901-20260930_1024辆_仪表里程.xlsx / O347</t>
  </si>
  <si>
    <t>车辆里程查询_20260901-20260930_1024辆_GPS里程.xlsx / O350</t>
  </si>
  <si>
    <t>车辆纯氢气里程查询_20260901-20260930_1024辆.xlsx / O912</t>
  </si>
  <si>
    <t>车辆里程查询_20260901-20260930_1024辆_仪表里程.xlsx / P347</t>
  </si>
  <si>
    <t>车辆里程查询_20260901-20260930_1024辆_GPS里程.xlsx / P350</t>
  </si>
  <si>
    <t>车辆纯氢气里程查询_20260901-20260930_1024辆.xlsx / P912</t>
  </si>
  <si>
    <t>车辆里程查询_20260901-20260930_1024辆_仪表里程.xlsx / Q347</t>
  </si>
  <si>
    <t>车辆里程查询_20260901-20260930_1024辆_GPS里程.xlsx / Q350</t>
  </si>
  <si>
    <t>车辆纯氢气里程查询_20260901-20260930_1024辆.xlsx / Q912</t>
  </si>
  <si>
    <t>车辆里程查询_20260901-20260930_1024辆_仪表里程.xlsx / R347</t>
  </si>
  <si>
    <t>车辆里程查询_20260901-20260930_1024辆_GPS里程.xlsx / R350</t>
  </si>
  <si>
    <t>车辆纯氢气里程查询_20260901-20260930_1024辆.xlsx / R912</t>
  </si>
  <si>
    <t>车辆里程查询_20260901-20260930_1024辆_仪表里程.xlsx / S347</t>
  </si>
  <si>
    <t>车辆里程查询_20260901-20260930_1024辆_GPS里程.xlsx / S350</t>
  </si>
  <si>
    <t>车辆纯氢气里程查询_20260901-20260930_1024辆.xlsx / S912</t>
  </si>
  <si>
    <t>车辆里程查询_20260901-20260930_1024辆_仪表里程.xlsx / T347</t>
  </si>
  <si>
    <t>车辆里程查询_20260901-20260930_1024辆_GPS里程.xlsx / T350</t>
  </si>
  <si>
    <t>车辆纯氢气里程查询_20260901-20260930_1024辆.xlsx / T912</t>
  </si>
  <si>
    <t>车辆里程查询_20260901-20260930_1024辆_仪表里程.xlsx / U347</t>
  </si>
  <si>
    <t>车辆里程查询_20260901-20260930_1024辆_GPS里程.xlsx / U350</t>
  </si>
  <si>
    <t>车辆纯氢气里程查询_20260901-20260930_1024辆.xlsx / U912</t>
  </si>
  <si>
    <t>车辆里程查询_20260901-20260930_1024辆_仪表里程.xlsx / V347</t>
  </si>
  <si>
    <t>车辆里程查询_20260901-20260930_1024辆_GPS里程.xlsx / V350</t>
  </si>
  <si>
    <t>车辆纯氢气里程查询_20260901-20260930_1024辆.xlsx / V912</t>
  </si>
  <si>
    <t>车辆里程查询_20260901-20260930_1024辆_仪表里程.xlsx / W347</t>
  </si>
  <si>
    <t>车辆里程查询_20260901-20260930_1024辆_GPS里程.xlsx / W350</t>
  </si>
  <si>
    <t>车辆纯氢气里程查询_20260901-20260930_1024辆.xlsx / W912</t>
  </si>
  <si>
    <t>车辆里程查询_20260901-20260930_1024辆_仪表里程.xlsx / X347</t>
  </si>
  <si>
    <t>车辆里程查询_20260901-20260930_1024辆_GPS里程.xlsx / X350</t>
  </si>
  <si>
    <t>车辆纯氢气里程查询_20260901-20260930_1024辆.xlsx / X912</t>
  </si>
  <si>
    <t>车辆里程查询_20260901-20260930_1024辆_仪表里程.xlsx / Y347</t>
  </si>
  <si>
    <t>车辆里程查询_20260901-20260930_1024辆_GPS里程.xlsx / Y350</t>
  </si>
  <si>
    <t>车辆纯氢气里程查询_20260901-20260930_1024辆.xlsx / Y912</t>
  </si>
  <si>
    <t>车辆里程查询_20260901-20260930_1024辆_仪表里程.xlsx / Z347</t>
  </si>
  <si>
    <t>车辆里程查询_20260901-20260930_1024辆_GPS里程.xlsx / Z350</t>
  </si>
  <si>
    <t>车辆纯氢气里程查询_20260901-20260930_1024辆.xlsx / Z912</t>
  </si>
  <si>
    <t>车辆里程查询_20260901-20260930_1024辆_仪表里程.xlsx / AA347</t>
  </si>
  <si>
    <t>车辆里程查询_20260901-20260930_1024辆_GPS里程.xlsx / AA350</t>
  </si>
  <si>
    <t>车辆纯氢气里程查询_20260901-20260930_1024辆.xlsx / AA912</t>
  </si>
  <si>
    <t>车辆里程查询_20260901-20260930_1024辆_仪表里程.xlsx / AB347</t>
  </si>
  <si>
    <t>车辆里程查询_20260901-20260930_1024辆_GPS里程.xlsx / AB350</t>
  </si>
  <si>
    <t>车辆纯氢气里程查询_20260901-20260930_1024辆.xlsx / AB912</t>
  </si>
  <si>
    <t>车辆里程查询_20260901-20260930_1024辆_仪表里程.xlsx / AC347</t>
  </si>
  <si>
    <t>车辆里程查询_20260901-20260930_1024辆_GPS里程.xlsx / AC350</t>
  </si>
  <si>
    <t>车辆纯氢气里程查询_20260901-20260930_1024辆.xlsx / AC912</t>
  </si>
  <si>
    <t>车辆里程查询_20260901-20260930_1024辆_仪表里程.xlsx / AD347</t>
  </si>
  <si>
    <t>车辆里程查询_20260901-20260930_1024辆_GPS里程.xlsx / AD350</t>
  </si>
  <si>
    <t>车辆纯氢气里程查询_20260901-20260930_1024辆.xlsx / AD912</t>
  </si>
  <si>
    <t>车辆里程查询_20260901-20260930_1024辆_仪表里程.xlsx / AE347</t>
  </si>
  <si>
    <t>车辆里程查询_20260901-20260930_1024辆_GPS里程.xlsx / AE350</t>
  </si>
  <si>
    <t>车辆纯氢气里程查询_20260901-20260930_1024辆.xlsx / AE912</t>
  </si>
  <si>
    <t>车辆里程查询_20260901-20260930_1024辆_仪表里程.xlsx / AF347</t>
  </si>
  <si>
    <t>车辆里程查询_20260901-20260930_1024辆_GPS里程.xlsx / AF350</t>
  </si>
  <si>
    <t>车辆纯氢气里程查询_20260901-20260930_1024辆.xlsx / AF912</t>
  </si>
  <si>
    <t>车辆里程查询_20260901-20260930_1024辆_仪表里程.xlsx / AG347</t>
  </si>
  <si>
    <t>车辆里程查询_20260901-20260930_1024辆_GPS里程.xlsx / AG350</t>
  </si>
  <si>
    <t>车辆纯氢气里程查询_20260901-20260930_1024辆.xlsx / AG912</t>
  </si>
  <si>
    <t>车辆里程查询_20260901-20260930_1024辆_仪表里程.xlsx / AH347</t>
  </si>
  <si>
    <t>车辆里程查询_20260901-20260930_1024辆_GPS里程.xlsx / AH350</t>
  </si>
  <si>
    <t>车辆纯氢气里程查询_20260901-20260930_1024辆.xlsx / AH912</t>
  </si>
  <si>
    <t>车辆里程查询_20260901-20260930_1024辆_仪表里程.xlsx / E278</t>
  </si>
  <si>
    <t>车辆里程查询_20260901-20260930_1024辆_GPS里程.xlsx / E203</t>
  </si>
  <si>
    <t>车辆纯氢气里程查询_20260901-20260930_1024辆.xlsx / E905</t>
  </si>
  <si>
    <t>车辆里程查询_20260901-20260930_1024辆_仪表里程.xlsx / F278</t>
  </si>
  <si>
    <t>车辆里程查询_20260901-20260930_1024辆_GPS里程.xlsx / F203</t>
  </si>
  <si>
    <t>车辆纯氢气里程查询_20260901-20260930_1024辆.xlsx / F905</t>
  </si>
  <si>
    <t>车辆里程查询_20260901-20260930_1024辆_仪表里程.xlsx / G278</t>
  </si>
  <si>
    <t>车辆里程查询_20260901-20260930_1024辆_GPS里程.xlsx / G203</t>
  </si>
  <si>
    <t>车辆纯氢气里程查询_20260901-20260930_1024辆.xlsx / G905</t>
  </si>
  <si>
    <t>车辆里程查询_20260901-20260930_1024辆_仪表里程.xlsx / H278</t>
  </si>
  <si>
    <t>车辆里程查询_20260901-20260930_1024辆_GPS里程.xlsx / H203</t>
  </si>
  <si>
    <t>车辆纯氢气里程查询_20260901-20260930_1024辆.xlsx / H905</t>
  </si>
  <si>
    <t>车辆里程查询_20260901-20260930_1024辆_仪表里程.xlsx / I278</t>
  </si>
  <si>
    <t>车辆里程查询_20260901-20260930_1024辆_GPS里程.xlsx / I203</t>
  </si>
  <si>
    <t>车辆纯氢气里程查询_20260901-20260930_1024辆.xlsx / I905</t>
  </si>
  <si>
    <t>车辆里程查询_20260901-20260930_1024辆_仪表里程.xlsx / J278</t>
  </si>
  <si>
    <t>车辆里程查询_20260901-20260930_1024辆_GPS里程.xlsx / J203</t>
  </si>
  <si>
    <t>车辆纯氢气里程查询_20260901-20260930_1024辆.xlsx / J905</t>
  </si>
  <si>
    <t>车辆里程查询_20260901-20260930_1024辆_仪表里程.xlsx / K278</t>
  </si>
  <si>
    <t>车辆里程查询_20260901-20260930_1024辆_GPS里程.xlsx / K203</t>
  </si>
  <si>
    <t>车辆纯氢气里程查询_20260901-20260930_1024辆.xlsx / K905</t>
  </si>
  <si>
    <t>车辆里程查询_20260901-20260930_1024辆_仪表里程.xlsx / L278</t>
  </si>
  <si>
    <t>车辆里程查询_20260901-20260930_1024辆_GPS里程.xlsx / L203</t>
  </si>
  <si>
    <t>车辆纯氢气里程查询_20260901-20260930_1024辆.xlsx / L905</t>
  </si>
  <si>
    <t>车辆里程查询_20260901-20260930_1024辆_仪表里程.xlsx / M278</t>
  </si>
  <si>
    <t>车辆里程查询_20260901-20260930_1024辆_GPS里程.xlsx / M203</t>
  </si>
  <si>
    <t>车辆纯氢气里程查询_20260901-20260930_1024辆.xlsx / M905</t>
  </si>
  <si>
    <t>车辆里程查询_20260901-20260930_1024辆_仪表里程.xlsx / N278</t>
  </si>
  <si>
    <t>车辆里程查询_20260901-20260930_1024辆_GPS里程.xlsx / N203</t>
  </si>
  <si>
    <t>车辆纯氢气里程查询_20260901-20260930_1024辆.xlsx / N905</t>
  </si>
  <si>
    <t>车辆里程查询_20260901-20260930_1024辆_仪表里程.xlsx / O278</t>
  </si>
  <si>
    <t>车辆里程查询_20260901-20260930_1024辆_GPS里程.xlsx / O203</t>
  </si>
  <si>
    <t>车辆纯氢气里程查询_20260901-20260930_1024辆.xlsx / O905</t>
  </si>
  <si>
    <t>车辆里程查询_20260901-20260930_1024辆_仪表里程.xlsx / P278</t>
  </si>
  <si>
    <t>车辆里程查询_20260901-20260930_1024辆_GPS里程.xlsx / P203</t>
  </si>
  <si>
    <t>车辆纯氢气里程查询_20260901-20260930_1024辆.xlsx / P905</t>
  </si>
  <si>
    <t>车辆里程查询_20260901-20260930_1024辆_仪表里程.xlsx / Q278</t>
  </si>
  <si>
    <t>车辆里程查询_20260901-20260930_1024辆_GPS里程.xlsx / Q203</t>
  </si>
  <si>
    <t>车辆纯氢气里程查询_20260901-20260930_1024辆.xlsx / Q905</t>
  </si>
  <si>
    <t>车辆里程查询_20260901-20260930_1024辆_仪表里程.xlsx / R278</t>
  </si>
  <si>
    <t>车辆里程查询_20260901-20260930_1024辆_GPS里程.xlsx / R203</t>
  </si>
  <si>
    <t>车辆纯氢气里程查询_20260901-20260930_1024辆.xlsx / R905</t>
  </si>
  <si>
    <t>车辆里程查询_20260901-20260930_1024辆_仪表里程.xlsx / S278</t>
  </si>
  <si>
    <t>车辆里程查询_20260901-20260930_1024辆_GPS里程.xlsx / S203</t>
  </si>
  <si>
    <t>车辆纯氢气里程查询_20260901-20260930_1024辆.xlsx / S905</t>
  </si>
  <si>
    <t>车辆里程查询_20260901-20260930_1024辆_仪表里程.xlsx / T278</t>
  </si>
  <si>
    <t>车辆里程查询_20260901-20260930_1024辆_GPS里程.xlsx / T203</t>
  </si>
  <si>
    <t>车辆纯氢气里程查询_20260901-20260930_1024辆.xlsx / T905</t>
  </si>
  <si>
    <t>车辆里程查询_20260901-20260930_1024辆_仪表里程.xlsx / U278</t>
  </si>
  <si>
    <t>车辆里程查询_20260901-20260930_1024辆_GPS里程.xlsx / U203</t>
  </si>
  <si>
    <t>车辆纯氢气里程查询_20260901-20260930_1024辆.xlsx / U905</t>
  </si>
  <si>
    <t>车辆里程查询_20260901-20260930_1024辆_仪表里程.xlsx / V278</t>
  </si>
  <si>
    <t>车辆里程查询_20260901-20260930_1024辆_GPS里程.xlsx / V203</t>
  </si>
  <si>
    <t>车辆纯氢气里程查询_20260901-20260930_1024辆.xlsx / V905</t>
  </si>
  <si>
    <t>车辆里程查询_20260901-20260930_1024辆_仪表里程.xlsx / W278</t>
  </si>
  <si>
    <t>车辆里程查询_20260901-20260930_1024辆_GPS里程.xlsx / W203</t>
  </si>
  <si>
    <t>车辆纯氢气里程查询_20260901-20260930_1024辆.xlsx / W905</t>
  </si>
  <si>
    <t>车辆里程查询_20260901-20260930_1024辆_仪表里程.xlsx / X278</t>
  </si>
  <si>
    <t>车辆里程查询_20260901-20260930_1024辆_GPS里程.xlsx / X203</t>
  </si>
  <si>
    <t>车辆纯氢气里程查询_20260901-20260930_1024辆.xlsx / X905</t>
  </si>
  <si>
    <t>车辆里程查询_20260901-20260930_1024辆_仪表里程.xlsx / Y278</t>
  </si>
  <si>
    <t>车辆里程查询_20260901-20260930_1024辆_GPS里程.xlsx / Y203</t>
  </si>
  <si>
    <t>车辆纯氢气里程查询_20260901-20260930_1024辆.xlsx / Y905</t>
  </si>
  <si>
    <t>车辆里程查询_20260901-20260930_1024辆_仪表里程.xlsx / Z278</t>
  </si>
  <si>
    <t>车辆里程查询_20260901-20260930_1024辆_GPS里程.xlsx / Z203</t>
  </si>
  <si>
    <t>车辆纯氢气里程查询_20260901-20260930_1024辆.xlsx / Z905</t>
  </si>
  <si>
    <t>车辆里程查询_20260901-20260930_1024辆_仪表里程.xlsx / AA278</t>
  </si>
  <si>
    <t>车辆里程查询_20260901-20260930_1024辆_GPS里程.xlsx / AA203</t>
  </si>
  <si>
    <t>车辆纯氢气里程查询_20260901-20260930_1024辆.xlsx / AA905</t>
  </si>
  <si>
    <t>车辆里程查询_20260901-20260930_1024辆_仪表里程.xlsx / AB278</t>
  </si>
  <si>
    <t>车辆里程查询_20260901-20260930_1024辆_GPS里程.xlsx / AB203</t>
  </si>
  <si>
    <t>车辆纯氢气里程查询_20260901-20260930_1024辆.xlsx / AB905</t>
  </si>
  <si>
    <t>车辆里程查询_20260901-20260930_1024辆_仪表里程.xlsx / AC278</t>
  </si>
  <si>
    <t>车辆里程查询_20260901-20260930_1024辆_GPS里程.xlsx / AC203</t>
  </si>
  <si>
    <t>车辆纯氢气里程查询_20260901-20260930_1024辆.xlsx / AC905</t>
  </si>
  <si>
    <t>车辆里程查询_20260901-20260930_1024辆_仪表里程.xlsx / AD278</t>
  </si>
  <si>
    <t>车辆里程查询_20260901-20260930_1024辆_GPS里程.xlsx / AD203</t>
  </si>
  <si>
    <t>车辆纯氢气里程查询_20260901-20260930_1024辆.xlsx / AD905</t>
  </si>
  <si>
    <t>车辆里程查询_20260901-20260930_1024辆_仪表里程.xlsx / AE278</t>
  </si>
  <si>
    <t>车辆里程查询_20260901-20260930_1024辆_GPS里程.xlsx / AE203</t>
  </si>
  <si>
    <t>车辆纯氢气里程查询_20260901-20260930_1024辆.xlsx / AE905</t>
  </si>
  <si>
    <t>车辆里程查询_20260901-20260930_1024辆_仪表里程.xlsx / AF278</t>
  </si>
  <si>
    <t>车辆里程查询_20260901-20260930_1024辆_GPS里程.xlsx / AF203</t>
  </si>
  <si>
    <t>车辆纯氢气里程查询_20260901-20260930_1024辆.xlsx / AF905</t>
  </si>
  <si>
    <t>车辆里程查询_20260901-20260930_1024辆_仪表里程.xlsx / AG278</t>
  </si>
  <si>
    <t>车辆里程查询_20260901-20260930_1024辆_GPS里程.xlsx / AG203</t>
  </si>
  <si>
    <t>车辆纯氢气里程查询_20260901-20260930_1024辆.xlsx / AG905</t>
  </si>
  <si>
    <t>车辆里程查询_20260901-20260930_1024辆_仪表里程.xlsx / AH278</t>
  </si>
  <si>
    <t>车辆里程查询_20260901-20260930_1024辆_GPS里程.xlsx / AH203</t>
  </si>
  <si>
    <t>车辆纯氢气里程查询_20260901-20260930_1024辆.xlsx / AH905</t>
  </si>
  <si>
    <t>车辆里程查询_20260901-20260930_1024辆_仪表里程.xlsx / Z342</t>
  </si>
  <si>
    <t>车辆里程查询_20260901-20260930_1024辆_GPS里程.xlsx / Z345</t>
  </si>
  <si>
    <t>车辆纯氢气里程查询_20260901-20260930_1024辆.xlsx / Z951</t>
  </si>
  <si>
    <t>车辆里程查询_20260901-20260930_1024辆_仪表里程.xlsx / AA342</t>
  </si>
  <si>
    <t>车辆里程查询_20260901-20260930_1024辆_GPS里程.xlsx / AA345</t>
  </si>
  <si>
    <t>车辆纯氢气里程查询_20260901-20260930_1024辆.xlsx / AA951</t>
  </si>
  <si>
    <t>车辆里程查询_20260901-20260930_1024辆_仪表里程.xlsx / AB342</t>
  </si>
  <si>
    <t>车辆里程查询_20260901-20260930_1024辆_GPS里程.xlsx / AB345</t>
  </si>
  <si>
    <t>车辆纯氢气里程查询_20260901-20260930_1024辆.xlsx / AB951</t>
  </si>
  <si>
    <t>车辆里程查询_20260901-20260930_1024辆_仪表里程.xlsx / AC342</t>
  </si>
  <si>
    <t>车辆里程查询_20260901-20260930_1024辆_GPS里程.xlsx / AC345</t>
  </si>
  <si>
    <t>车辆纯氢气里程查询_20260901-20260930_1024辆.xlsx / AC951</t>
  </si>
  <si>
    <t>车辆里程查询_20260901-20260930_1024辆_仪表里程.xlsx / AD342</t>
  </si>
  <si>
    <t>车辆里程查询_20260901-20260930_1024辆_GPS里程.xlsx / AD345</t>
  </si>
  <si>
    <t>车辆纯氢气里程查询_20260901-20260930_1024辆.xlsx / AD951</t>
  </si>
  <si>
    <t>车辆里程查询_20260901-20260930_1024辆_仪表里程.xlsx / AE342</t>
  </si>
  <si>
    <t>车辆里程查询_20260901-20260930_1024辆_GPS里程.xlsx / AE345</t>
  </si>
  <si>
    <t>车辆纯氢气里程查询_20260901-20260930_1024辆.xlsx / AE951</t>
  </si>
  <si>
    <t>车辆里程查询_20260901-20260930_1024辆_仪表里程.xlsx / AF342</t>
  </si>
  <si>
    <t>车辆里程查询_20260901-20260930_1024辆_GPS里程.xlsx / AF345</t>
  </si>
  <si>
    <t>车辆纯氢气里程查询_20260901-20260930_1024辆.xlsx / AF951</t>
  </si>
  <si>
    <t>车辆里程查询_20260901-20260930_1024辆_仪表里程.xlsx / AG342</t>
  </si>
  <si>
    <t>车辆里程查询_20260901-20260930_1024辆_GPS里程.xlsx / AG345</t>
  </si>
  <si>
    <t>车辆纯氢气里程查询_20260901-20260930_1024辆.xlsx / AG951</t>
  </si>
  <si>
    <t>车辆里程查询_20260901-20260930_1024辆_仪表里程.xlsx / AH342</t>
  </si>
  <si>
    <t>车辆里程查询_20260901-20260930_1024辆_GPS里程.xlsx / AH345</t>
  </si>
  <si>
    <t>车辆纯氢气里程查询_20260901-20260930_1024辆.xlsx / AH951</t>
  </si>
  <si>
    <t>车辆里程查询_20260901-20260930_1024辆_仪表里程.xlsx / Z431</t>
  </si>
  <si>
    <t>车辆里程查询_20260901-20260930_1024辆_GPS里程.xlsx / Z431</t>
  </si>
  <si>
    <t>车辆纯氢气里程查询_20260901-20260930_1024辆.xlsx / Z991</t>
  </si>
  <si>
    <t>车辆里程查询_20260901-20260930_1024辆_仪表里程.xlsx / AA431</t>
  </si>
  <si>
    <t>车辆里程查询_20260901-20260930_1024辆_GPS里程.xlsx / AA431</t>
  </si>
  <si>
    <t>车辆纯氢气里程查询_20260901-20260930_1024辆.xlsx / AA991</t>
  </si>
  <si>
    <t>车辆里程查询_20260901-20260930_1024辆_仪表里程.xlsx / AB431</t>
  </si>
  <si>
    <t>车辆里程查询_20260901-20260930_1024辆_GPS里程.xlsx / AB431</t>
  </si>
  <si>
    <t>车辆纯氢气里程查询_20260901-20260930_1024辆.xlsx / AB991</t>
  </si>
  <si>
    <t>车辆里程查询_20260901-20260930_1024辆_仪表里程.xlsx / AC431</t>
  </si>
  <si>
    <t>车辆里程查询_20260901-20260930_1024辆_GPS里程.xlsx / AC431</t>
  </si>
  <si>
    <t>车辆纯氢气里程查询_20260901-20260930_1024辆.xlsx / AC991</t>
  </si>
  <si>
    <t>车辆里程查询_20260901-20260930_1024辆_仪表里程.xlsx / AD431</t>
  </si>
  <si>
    <t>车辆里程查询_20260901-20260930_1024辆_GPS里程.xlsx / AD431</t>
  </si>
  <si>
    <t>车辆纯氢气里程查询_20260901-20260930_1024辆.xlsx / AD991</t>
  </si>
  <si>
    <t>车辆里程查询_20260901-20260930_1024辆_仪表里程.xlsx / AE431</t>
  </si>
  <si>
    <t>车辆里程查询_20260901-20260930_1024辆_GPS里程.xlsx / AE431</t>
  </si>
  <si>
    <t>车辆纯氢气里程查询_20260901-20260930_1024辆.xlsx / AE991</t>
  </si>
  <si>
    <t>车辆里程查询_20260901-20260930_1024辆_仪表里程.xlsx / AF431</t>
  </si>
  <si>
    <t>车辆里程查询_20260901-20260930_1024辆_GPS里程.xlsx / AF431</t>
  </si>
  <si>
    <t>车辆纯氢气里程查询_20260901-20260930_1024辆.xlsx / AF991</t>
  </si>
  <si>
    <t>车辆里程查询_20260901-20260930_1024辆_仪表里程.xlsx / AG431</t>
  </si>
  <si>
    <t>车辆里程查询_20260901-20260930_1024辆_GPS里程.xlsx / AG431</t>
  </si>
  <si>
    <t>车辆纯氢气里程查询_20260901-20260930_1024辆.xlsx / AG991</t>
  </si>
  <si>
    <t>车辆里程查询_20260901-20260930_1024辆_仪表里程.xlsx / AH431</t>
  </si>
  <si>
    <t>车辆里程查询_20260901-20260930_1024辆_GPS里程.xlsx / AH431</t>
  </si>
  <si>
    <t>车辆纯氢气里程查询_20260901-20260930_1024辆.xlsx / AH991</t>
  </si>
  <si>
    <t>车辆里程查询_20260901-20260930_1024辆_仪表里程.xlsx / E388</t>
  </si>
  <si>
    <t>车辆里程查询_20260901-20260930_1024辆_GPS里程.xlsx / E390</t>
  </si>
  <si>
    <t>车辆纯氢气里程查询_20260901-20260930_1024辆.xlsx / E981</t>
  </si>
  <si>
    <t>车辆里程查询_20260901-20260930_1024辆_仪表里程.xlsx / F388</t>
  </si>
  <si>
    <t>车辆里程查询_20260901-20260930_1024辆_GPS里程.xlsx / F390</t>
  </si>
  <si>
    <t>车辆纯氢气里程查询_20260901-20260930_1024辆.xlsx / F981</t>
  </si>
  <si>
    <t>车辆里程查询_20260901-20260930_1024辆_仪表里程.xlsx / G388</t>
  </si>
  <si>
    <t>车辆里程查询_20260901-20260930_1024辆_GPS里程.xlsx / G390</t>
  </si>
  <si>
    <t>车辆纯氢气里程查询_20260901-20260930_1024辆.xlsx / G981</t>
  </si>
  <si>
    <t>车辆里程查询_20260901-20260930_1024辆_仪表里程.xlsx / H388</t>
  </si>
  <si>
    <t>车辆里程查询_20260901-20260930_1024辆_GPS里程.xlsx / H390</t>
  </si>
  <si>
    <t>车辆纯氢气里程查询_20260901-20260930_1024辆.xlsx / H981</t>
  </si>
  <si>
    <t>车辆里程查询_20260901-20260930_1024辆_仪表里程.xlsx / I388</t>
  </si>
  <si>
    <t>车辆里程查询_20260901-20260930_1024辆_GPS里程.xlsx / I390</t>
  </si>
  <si>
    <t>车辆纯氢气里程查询_20260901-20260930_1024辆.xlsx / I981</t>
  </si>
  <si>
    <t>车辆里程查询_20260901-20260930_1024辆_仪表里程.xlsx / J388</t>
  </si>
  <si>
    <t>车辆里程查询_20260901-20260930_1024辆_GPS里程.xlsx / J390</t>
  </si>
  <si>
    <t>车辆纯氢气里程查询_20260901-20260930_1024辆.xlsx / J981</t>
  </si>
  <si>
    <t>车辆里程查询_20260901-20260930_1024辆_仪表里程.xlsx / K388</t>
  </si>
  <si>
    <t>车辆里程查询_20260901-20260930_1024辆_GPS里程.xlsx / K390</t>
  </si>
  <si>
    <t>车辆纯氢气里程查询_20260901-20260930_1024辆.xlsx / K981</t>
  </si>
  <si>
    <t>车辆里程查询_20260901-20260930_1024辆_仪表里程.xlsx / L388</t>
  </si>
  <si>
    <t>车辆里程查询_20260901-20260930_1024辆_GPS里程.xlsx / L390</t>
  </si>
  <si>
    <t>车辆纯氢气里程查询_20260901-20260930_1024辆.xlsx / L981</t>
  </si>
  <si>
    <t>车辆里程查询_20260901-20260930_1024辆_仪表里程.xlsx / M388</t>
  </si>
  <si>
    <t>车辆里程查询_20260901-20260930_1024辆_GPS里程.xlsx / M390</t>
  </si>
  <si>
    <t>车辆纯氢气里程查询_20260901-20260930_1024辆.xlsx / M981</t>
  </si>
  <si>
    <t>车辆里程查询_20260901-20260930_1024辆_仪表里程.xlsx / N388</t>
  </si>
  <si>
    <t>车辆里程查询_20260901-20260930_1024辆_GPS里程.xlsx / N390</t>
  </si>
  <si>
    <t>车辆纯氢气里程查询_20260901-20260930_1024辆.xlsx / N981</t>
  </si>
  <si>
    <t>车辆里程查询_20260901-20260930_1024辆_仪表里程.xlsx / O388</t>
  </si>
  <si>
    <t>车辆里程查询_20260901-20260930_1024辆_GPS里程.xlsx / O390</t>
  </si>
  <si>
    <t>车辆纯氢气里程查询_20260901-20260930_1024辆.xlsx / O981</t>
  </si>
  <si>
    <t>车辆里程查询_20260901-20260930_1024辆_仪表里程.xlsx / P388</t>
  </si>
  <si>
    <t>车辆里程查询_20260901-20260930_1024辆_GPS里程.xlsx / P390</t>
  </si>
  <si>
    <t>车辆纯氢气里程查询_20260901-20260930_1024辆.xlsx / P981</t>
  </si>
  <si>
    <t>车辆里程查询_20260901-20260930_1024辆_仪表里程.xlsx / Q388</t>
  </si>
  <si>
    <t>车辆里程查询_20260901-20260930_1024辆_GPS里程.xlsx / Q390</t>
  </si>
  <si>
    <t>车辆纯氢气里程查询_20260901-20260930_1024辆.xlsx / Q981</t>
  </si>
  <si>
    <t>车辆里程查询_20260901-20260930_1024辆_仪表里程.xlsx / R388</t>
  </si>
  <si>
    <t>车辆里程查询_20260901-20260930_1024辆_GPS里程.xlsx / R390</t>
  </si>
  <si>
    <t>车辆纯氢气里程查询_20260901-20260930_1024辆.xlsx / R981</t>
  </si>
  <si>
    <t>车辆里程查询_20260901-20260930_1024辆_仪表里程.xlsx / S388</t>
  </si>
  <si>
    <t>车辆里程查询_20260901-20260930_1024辆_GPS里程.xlsx / S390</t>
  </si>
  <si>
    <t>车辆纯氢气里程查询_20260901-20260930_1024辆.xlsx / S981</t>
  </si>
  <si>
    <t>车辆里程查询_20260901-20260930_1024辆_仪表里程.xlsx / T388</t>
  </si>
  <si>
    <t>车辆里程查询_20260901-20260930_1024辆_GPS里程.xlsx / T390</t>
  </si>
  <si>
    <t>车辆纯氢气里程查询_20260901-20260930_1024辆.xlsx / T981</t>
  </si>
  <si>
    <t>车辆里程查询_20260901-20260930_1024辆_仪表里程.xlsx / U388</t>
  </si>
  <si>
    <t>车辆里程查询_20260901-20260930_1024辆_GPS里程.xlsx / U390</t>
  </si>
  <si>
    <t>车辆纯氢气里程查询_20260901-20260930_1024辆.xlsx / U981</t>
  </si>
  <si>
    <t>车辆里程查询_20260901-20260930_1024辆_仪表里程.xlsx / V388</t>
  </si>
  <si>
    <t>车辆里程查询_20260901-20260930_1024辆_GPS里程.xlsx / V390</t>
  </si>
  <si>
    <t>车辆纯氢气里程查询_20260901-20260930_1024辆.xlsx / V981</t>
  </si>
  <si>
    <t>车辆里程查询_20260901-20260930_1024辆_仪表里程.xlsx / W388</t>
  </si>
  <si>
    <t>车辆里程查询_20260901-20260930_1024辆_GPS里程.xlsx / W390</t>
  </si>
  <si>
    <t>车辆纯氢气里程查询_20260901-20260930_1024辆.xlsx / W981</t>
  </si>
  <si>
    <t>车辆里程查询_20260901-20260930_1024辆_仪表里程.xlsx / X388</t>
  </si>
  <si>
    <t>车辆里程查询_20260901-20260930_1024辆_GPS里程.xlsx / X390</t>
  </si>
  <si>
    <t>车辆纯氢气里程查询_20260901-20260930_1024辆.xlsx / X981</t>
  </si>
  <si>
    <t>车辆里程查询_20260901-20260930_1024辆_仪表里程.xlsx / Y388</t>
  </si>
  <si>
    <t>车辆里程查询_20260901-20260930_1024辆_GPS里程.xlsx / Y390</t>
  </si>
  <si>
    <t>车辆纯氢气里程查询_20260901-20260930_1024辆.xlsx / Y981</t>
  </si>
  <si>
    <t>车辆里程查询_20260901-20260930_1024辆_仪表里程.xlsx / Z388</t>
  </si>
  <si>
    <t>车辆里程查询_20260901-20260930_1024辆_GPS里程.xlsx / Z390</t>
  </si>
  <si>
    <t>车辆纯氢气里程查询_20260901-20260930_1024辆.xlsx / Z981</t>
  </si>
  <si>
    <t>车辆里程查询_20260901-20260930_1024辆_仪表里程.xlsx / AA388</t>
  </si>
  <si>
    <t>车辆里程查询_20260901-20260930_1024辆_GPS里程.xlsx / AA390</t>
  </si>
  <si>
    <t>车辆纯氢气里程查询_20260901-20260930_1024辆.xlsx / AA981</t>
  </si>
  <si>
    <t>车辆里程查询_20260901-20260930_1024辆_仪表里程.xlsx / AB388</t>
  </si>
  <si>
    <t>车辆里程查询_20260901-20260930_1024辆_GPS里程.xlsx / AB390</t>
  </si>
  <si>
    <t>车辆纯氢气里程查询_20260901-20260930_1024辆.xlsx / AB981</t>
  </si>
  <si>
    <t>车辆里程查询_20260901-20260930_1024辆_仪表里程.xlsx / AC388</t>
  </si>
  <si>
    <t>车辆里程查询_20260901-20260930_1024辆_GPS里程.xlsx / AC390</t>
  </si>
  <si>
    <t>车辆纯氢气里程查询_20260901-20260930_1024辆.xlsx / AC981</t>
  </si>
  <si>
    <t>车辆里程查询_20260901-20260930_1024辆_仪表里程.xlsx / AD388</t>
  </si>
  <si>
    <t>车辆里程查询_20260901-20260930_1024辆_GPS里程.xlsx / AD390</t>
  </si>
  <si>
    <t>车辆纯氢气里程查询_20260901-20260930_1024辆.xlsx / AD981</t>
  </si>
  <si>
    <t>车辆里程查询_20260901-20260930_1024辆_仪表里程.xlsx / AE388</t>
  </si>
  <si>
    <t>车辆里程查询_20260901-20260930_1024辆_GPS里程.xlsx / AE390</t>
  </si>
  <si>
    <t>车辆纯氢气里程查询_20260901-20260930_1024辆.xlsx / AE981</t>
  </si>
  <si>
    <t>车辆里程查询_20260901-20260930_1024辆_仪表里程.xlsx / AF388</t>
  </si>
  <si>
    <t>车辆里程查询_20260901-20260930_1024辆_GPS里程.xlsx / AF390</t>
  </si>
  <si>
    <t>车辆纯氢气里程查询_20260901-20260930_1024辆.xlsx / AF981</t>
  </si>
  <si>
    <t>车辆里程查询_20260901-20260930_1024辆_仪表里程.xlsx / AG388</t>
  </si>
  <si>
    <t>车辆里程查询_20260901-20260930_1024辆_GPS里程.xlsx / AG390</t>
  </si>
  <si>
    <t>车辆纯氢气里程查询_20260901-20260930_1024辆.xlsx / AG981</t>
  </si>
  <si>
    <t>车辆里程查询_20260901-20260930_1024辆_仪表里程.xlsx / AH388</t>
  </si>
  <si>
    <t>车辆里程查询_20260901-20260930_1024辆_GPS里程.xlsx / AH390</t>
  </si>
  <si>
    <t>车辆纯氢气里程查询_20260901-20260930_1024辆.xlsx / AH981</t>
  </si>
  <si>
    <t>车辆里程查询_20260901-20260930_1024辆_仪表里程.xlsx / E313</t>
  </si>
  <si>
    <t>车辆里程查询_20260901-20260930_1024辆_GPS里程.xlsx / E318</t>
  </si>
  <si>
    <t>车辆纯氢气里程查询_20260901-20260930_1024辆.xlsx / E973</t>
  </si>
  <si>
    <t>车辆里程查询_20260901-20260930_1024辆_仪表里程.xlsx / F313</t>
  </si>
  <si>
    <t>车辆里程查询_20260901-20260930_1024辆_GPS里程.xlsx / F318</t>
  </si>
  <si>
    <t>车辆纯氢气里程查询_20260901-20260930_1024辆.xlsx / F973</t>
  </si>
  <si>
    <t>车辆里程查询_20260901-20260930_1024辆_仪表里程.xlsx / G313</t>
  </si>
  <si>
    <t>车辆里程查询_20260901-20260930_1024辆_GPS里程.xlsx / G318</t>
  </si>
  <si>
    <t>车辆纯氢气里程查询_20260901-20260930_1024辆.xlsx / G973</t>
  </si>
  <si>
    <t>车辆里程查询_20260901-20260930_1024辆_仪表里程.xlsx / H313</t>
  </si>
  <si>
    <t>车辆里程查询_20260901-20260930_1024辆_GPS里程.xlsx / H318</t>
  </si>
  <si>
    <t>车辆纯氢气里程查询_20260901-20260930_1024辆.xlsx / H973</t>
  </si>
  <si>
    <t>车辆里程查询_20260901-20260930_1024辆_仪表里程.xlsx / I313</t>
  </si>
  <si>
    <t>车辆里程查询_20260901-20260930_1024辆_GPS里程.xlsx / I318</t>
  </si>
  <si>
    <t>车辆纯氢气里程查询_20260901-20260930_1024辆.xlsx / I973</t>
  </si>
  <si>
    <t>车辆里程查询_20260901-20260930_1024辆_仪表里程.xlsx / J313</t>
  </si>
  <si>
    <t>车辆里程查询_20260901-20260930_1024辆_GPS里程.xlsx / J318</t>
  </si>
  <si>
    <t>车辆纯氢气里程查询_20260901-20260930_1024辆.xlsx / J973</t>
  </si>
  <si>
    <t>车辆里程查询_20260901-20260930_1024辆_仪表里程.xlsx / K313</t>
  </si>
  <si>
    <t>车辆里程查询_20260901-20260930_1024辆_GPS里程.xlsx / K318</t>
  </si>
  <si>
    <t>车辆纯氢气里程查询_20260901-20260930_1024辆.xlsx / K973</t>
  </si>
  <si>
    <t>车辆里程查询_20260901-20260930_1024辆_仪表里程.xlsx / L313</t>
  </si>
  <si>
    <t>车辆里程查询_20260901-20260930_1024辆_GPS里程.xlsx / L318</t>
  </si>
  <si>
    <t>车辆纯氢气里程查询_20260901-20260930_1024辆.xlsx / L973</t>
  </si>
  <si>
    <t>车辆里程查询_20260901-20260930_1024辆_仪表里程.xlsx / M313</t>
  </si>
  <si>
    <t>车辆里程查询_20260901-20260930_1024辆_GPS里程.xlsx / M318</t>
  </si>
  <si>
    <t>车辆纯氢气里程查询_20260901-20260930_1024辆.xlsx / M973</t>
  </si>
  <si>
    <t>车辆里程查询_20260901-20260930_1024辆_仪表里程.xlsx / N313</t>
  </si>
  <si>
    <t>车辆里程查询_20260901-20260930_1024辆_GPS里程.xlsx / N318</t>
  </si>
  <si>
    <t>车辆纯氢气里程查询_20260901-20260930_1024辆.xlsx / N973</t>
  </si>
  <si>
    <t>车辆里程查询_20260901-20260930_1024辆_仪表里程.xlsx / O313</t>
  </si>
  <si>
    <t>车辆里程查询_20260901-20260930_1024辆_GPS里程.xlsx / O318</t>
  </si>
  <si>
    <t>车辆纯氢气里程查询_20260901-20260930_1024辆.xlsx / O973</t>
  </si>
  <si>
    <t>车辆里程查询_20260901-20260930_1024辆_仪表里程.xlsx / P313</t>
  </si>
  <si>
    <t>车辆里程查询_20260901-20260930_1024辆_GPS里程.xlsx / P318</t>
  </si>
  <si>
    <t>车辆纯氢气里程查询_20260901-20260930_1024辆.xlsx / P973</t>
  </si>
  <si>
    <t>车辆里程查询_20260901-20260930_1024辆_仪表里程.xlsx / Q313</t>
  </si>
  <si>
    <t>车辆里程查询_20260901-20260930_1024辆_GPS里程.xlsx / Q318</t>
  </si>
  <si>
    <t>车辆纯氢气里程查询_20260901-20260930_1024辆.xlsx / Q973</t>
  </si>
  <si>
    <t>车辆里程查询_20260901-20260930_1024辆_仪表里程.xlsx / R313</t>
  </si>
  <si>
    <t>车辆里程查询_20260901-20260930_1024辆_GPS里程.xlsx / R318</t>
  </si>
  <si>
    <t>车辆纯氢气里程查询_20260901-20260930_1024辆.xlsx / R973</t>
  </si>
  <si>
    <t>车辆里程查询_20260901-20260930_1024辆_仪表里程.xlsx / S313</t>
  </si>
  <si>
    <t>车辆里程查询_20260901-20260930_1024辆_GPS里程.xlsx / S318</t>
  </si>
  <si>
    <t>车辆纯氢气里程查询_20260901-20260930_1024辆.xlsx / S973</t>
  </si>
  <si>
    <t>车辆里程查询_20260901-20260930_1024辆_仪表里程.xlsx / T313</t>
  </si>
  <si>
    <t>车辆里程查询_20260901-20260930_1024辆_GPS里程.xlsx / T318</t>
  </si>
  <si>
    <t>车辆纯氢气里程查询_20260901-20260930_1024辆.xlsx / T973</t>
  </si>
  <si>
    <t>车辆里程查询_20260901-20260930_1024辆_仪表里程.xlsx / U313</t>
  </si>
  <si>
    <t>车辆里程查询_20260901-20260930_1024辆_GPS里程.xlsx / U318</t>
  </si>
  <si>
    <t>车辆纯氢气里程查询_20260901-20260930_1024辆.xlsx / U973</t>
  </si>
  <si>
    <t>车辆里程查询_20260901-20260930_1024辆_仪表里程.xlsx / V313</t>
  </si>
  <si>
    <t>车辆里程查询_20260901-20260930_1024辆_GPS里程.xlsx / V318</t>
  </si>
  <si>
    <t>车辆纯氢气里程查询_20260901-20260930_1024辆.xlsx / V973</t>
  </si>
  <si>
    <t>车辆里程查询_20260901-20260930_1024辆_仪表里程.xlsx / W313</t>
  </si>
  <si>
    <t>车辆里程查询_20260901-20260930_1024辆_GPS里程.xlsx / W318</t>
  </si>
  <si>
    <t>车辆纯氢气里程查询_20260901-20260930_1024辆.xlsx / W973</t>
  </si>
  <si>
    <t>车辆里程查询_20260901-20260930_1024辆_仪表里程.xlsx / X313</t>
  </si>
  <si>
    <t>车辆里程查询_20260901-20260930_1024辆_GPS里程.xlsx / X318</t>
  </si>
  <si>
    <t>车辆纯氢气里程查询_20260901-20260930_1024辆.xlsx / X973</t>
  </si>
  <si>
    <t>车辆里程查询_20260901-20260930_1024辆_仪表里程.xlsx / Y313</t>
  </si>
  <si>
    <t>车辆里程查询_20260901-20260930_1024辆_GPS里程.xlsx / Y318</t>
  </si>
  <si>
    <t>车辆纯氢气里程查询_20260901-20260930_1024辆.xlsx / Y973</t>
  </si>
  <si>
    <t>车辆里程查询_20260901-20260930_1024辆_仪表里程.xlsx / Z313</t>
  </si>
  <si>
    <t>车辆里程查询_20260901-20260930_1024辆_GPS里程.xlsx / Z318</t>
  </si>
  <si>
    <t>车辆纯氢气里程查询_20260901-20260930_1024辆.xlsx / Z973</t>
  </si>
  <si>
    <t>车辆里程查询_20260901-20260930_1024辆_仪表里程.xlsx / AA313</t>
  </si>
  <si>
    <t>车辆里程查询_20260901-20260930_1024辆_GPS里程.xlsx / AA318</t>
  </si>
  <si>
    <t>车辆纯氢气里程查询_20260901-20260930_1024辆.xlsx / AA973</t>
  </si>
  <si>
    <t>车辆里程查询_20260901-20260930_1024辆_仪表里程.xlsx / AB313</t>
  </si>
  <si>
    <t>车辆里程查询_20260901-20260930_1024辆_GPS里程.xlsx / AB318</t>
  </si>
  <si>
    <t>车辆纯氢气里程查询_20260901-20260930_1024辆.xlsx / AB973</t>
  </si>
  <si>
    <t>车辆里程查询_20260901-20260930_1024辆_仪表里程.xlsx / AC313</t>
  </si>
  <si>
    <t>车辆里程查询_20260901-20260930_1024辆_GPS里程.xlsx / AC318</t>
  </si>
  <si>
    <t>车辆纯氢气里程查询_20260901-20260930_1024辆.xlsx / AC973</t>
  </si>
  <si>
    <t>车辆里程查询_20260901-20260930_1024辆_仪表里程.xlsx / AD313</t>
  </si>
  <si>
    <t>车辆里程查询_20260901-20260930_1024辆_GPS里程.xlsx / AD318</t>
  </si>
  <si>
    <t>车辆纯氢气里程查询_20260901-20260930_1024辆.xlsx / AD973</t>
  </si>
  <si>
    <t>车辆里程查询_20260901-20260930_1024辆_仪表里程.xlsx / AE313</t>
  </si>
  <si>
    <t>车辆里程查询_20260901-20260930_1024辆_GPS里程.xlsx / AE318</t>
  </si>
  <si>
    <t>车辆纯氢气里程查询_20260901-20260930_1024辆.xlsx / AE973</t>
  </si>
  <si>
    <t>车辆里程查询_20260901-20260930_1024辆_仪表里程.xlsx / AF313</t>
  </si>
  <si>
    <t>车辆里程查询_20260901-20260930_1024辆_GPS里程.xlsx / AF318</t>
  </si>
  <si>
    <t>车辆纯氢气里程查询_20260901-20260930_1024辆.xlsx / AF973</t>
  </si>
  <si>
    <t>车辆里程查询_20260901-20260930_1024辆_仪表里程.xlsx / AG313</t>
  </si>
  <si>
    <t>车辆里程查询_20260901-20260930_1024辆_GPS里程.xlsx / AG318</t>
  </si>
  <si>
    <t>车辆纯氢气里程查询_20260901-20260930_1024辆.xlsx / AG973</t>
  </si>
  <si>
    <t>车辆里程查询_20260901-20260930_1024辆_仪表里程.xlsx / AH313</t>
  </si>
  <si>
    <t>车辆里程查询_20260901-20260930_1024辆_GPS里程.xlsx / AH318</t>
  </si>
  <si>
    <t>车辆纯氢气里程查询_20260901-20260930_1024辆.xlsx / AH973</t>
  </si>
  <si>
    <t>车辆里程查询_20260901-20260930_1024辆_仪表里程.xlsx / Z249</t>
  </si>
  <si>
    <t>车辆里程查询_20260901-20260930_1024辆_GPS里程.xlsx / Z181</t>
  </si>
  <si>
    <t>车辆纯氢气里程查询_20260901-20260930_1024辆.xlsx / Z979</t>
  </si>
  <si>
    <t>车辆里程查询_20260901-20260930_1024辆_仪表里程.xlsx / AA249</t>
  </si>
  <si>
    <t>车辆里程查询_20260901-20260930_1024辆_GPS里程.xlsx / AA181</t>
  </si>
  <si>
    <t>车辆纯氢气里程查询_20260901-20260930_1024辆.xlsx / AA979</t>
  </si>
  <si>
    <t>车辆里程查询_20260901-20260930_1024辆_仪表里程.xlsx / AB249</t>
  </si>
  <si>
    <t>车辆里程查询_20260901-20260930_1024辆_GPS里程.xlsx / AB181</t>
  </si>
  <si>
    <t>车辆纯氢气里程查询_20260901-20260930_1024辆.xlsx / AB979</t>
  </si>
  <si>
    <t>车辆里程查询_20260901-20260930_1024辆_仪表里程.xlsx / AC249</t>
  </si>
  <si>
    <t>车辆里程查询_20260901-20260930_1024辆_GPS里程.xlsx / AC181</t>
  </si>
  <si>
    <t>车辆纯氢气里程查询_20260901-20260930_1024辆.xlsx / AC979</t>
  </si>
  <si>
    <t>车辆里程查询_20260901-20260930_1024辆_仪表里程.xlsx / AD249</t>
  </si>
  <si>
    <t>车辆里程查询_20260901-20260930_1024辆_GPS里程.xlsx / AD181</t>
  </si>
  <si>
    <t>车辆纯氢气里程查询_20260901-20260930_1024辆.xlsx / AD979</t>
  </si>
  <si>
    <t>车辆里程查询_20260901-20260930_1024辆_仪表里程.xlsx / AE249</t>
  </si>
  <si>
    <t>车辆里程查询_20260901-20260930_1024辆_GPS里程.xlsx / AE181</t>
  </si>
  <si>
    <t>车辆纯氢气里程查询_20260901-20260930_1024辆.xlsx / AE979</t>
  </si>
  <si>
    <t>车辆里程查询_20260901-20260930_1024辆_仪表里程.xlsx / AF249</t>
  </si>
  <si>
    <t>车辆里程查询_20260901-20260930_1024辆_GPS里程.xlsx / AF181</t>
  </si>
  <si>
    <t>车辆纯氢气里程查询_20260901-20260930_1024辆.xlsx / AF979</t>
  </si>
  <si>
    <t>车辆里程查询_20260901-20260930_1024辆_仪表里程.xlsx / AG249</t>
  </si>
  <si>
    <t>车辆里程查询_20260901-20260930_1024辆_GPS里程.xlsx / AG181</t>
  </si>
  <si>
    <t>车辆纯氢气里程查询_20260901-20260930_1024辆.xlsx / AG979</t>
  </si>
  <si>
    <t>车辆里程查询_20260901-20260930_1024辆_仪表里程.xlsx / AH249</t>
  </si>
  <si>
    <t>车辆里程查询_20260901-20260930_1024辆_GPS里程.xlsx / AH181</t>
  </si>
  <si>
    <t>车辆纯氢气里程查询_20260901-20260930_1024辆.xlsx / AH979</t>
  </si>
  <si>
    <t>车辆里程查询_20260901-20260930_1024辆_仪表里程.xlsx / E354</t>
  </si>
  <si>
    <t>车辆里程查询_20260901-20260930_1024辆_GPS里程.xlsx / E356</t>
  </si>
  <si>
    <t>车辆纯氢气里程查询_20260901-20260930_1024辆.xlsx / E948</t>
  </si>
  <si>
    <t>车辆里程查询_20260901-20260930_1024辆_仪表里程.xlsx / F354</t>
  </si>
  <si>
    <t>车辆里程查询_20260901-20260930_1024辆_GPS里程.xlsx / F356</t>
  </si>
  <si>
    <t>车辆纯氢气里程查询_20260901-20260930_1024辆.xlsx / F948</t>
  </si>
  <si>
    <t>车辆里程查询_20260901-20260930_1024辆_仪表里程.xlsx / G354</t>
  </si>
  <si>
    <t>车辆里程查询_20260901-20260930_1024辆_GPS里程.xlsx / G356</t>
  </si>
  <si>
    <t>车辆纯氢气里程查询_20260901-20260930_1024辆.xlsx / G948</t>
  </si>
  <si>
    <t>车辆里程查询_20260901-20260930_1024辆_仪表里程.xlsx / H354</t>
  </si>
  <si>
    <t>车辆里程查询_20260901-20260930_1024辆_GPS里程.xlsx / H356</t>
  </si>
  <si>
    <t>车辆纯氢气里程查询_20260901-20260930_1024辆.xlsx / H948</t>
  </si>
  <si>
    <t>车辆里程查询_20260901-20260930_1024辆_仪表里程.xlsx / I354</t>
  </si>
  <si>
    <t>车辆里程查询_20260901-20260930_1024辆_GPS里程.xlsx / I356</t>
  </si>
  <si>
    <t>车辆纯氢气里程查询_20260901-20260930_1024辆.xlsx / I948</t>
  </si>
  <si>
    <t>车辆里程查询_20260901-20260930_1024辆_仪表里程.xlsx / J354</t>
  </si>
  <si>
    <t>车辆里程查询_20260901-20260930_1024辆_GPS里程.xlsx / J356</t>
  </si>
  <si>
    <t>车辆纯氢气里程查询_20260901-20260930_1024辆.xlsx / J948</t>
  </si>
  <si>
    <t>车辆里程查询_20260901-20260930_1024辆_仪表里程.xlsx / K354</t>
  </si>
  <si>
    <t>车辆里程查询_20260901-20260930_1024辆_GPS里程.xlsx / K356</t>
  </si>
  <si>
    <t>车辆纯氢气里程查询_20260901-20260930_1024辆.xlsx / K948</t>
  </si>
  <si>
    <t>车辆里程查询_20260901-20260930_1024辆_仪表里程.xlsx / L354</t>
  </si>
  <si>
    <t>车辆里程查询_20260901-20260930_1024辆_GPS里程.xlsx / L356</t>
  </si>
  <si>
    <t>车辆纯氢气里程查询_20260901-20260930_1024辆.xlsx / L948</t>
  </si>
  <si>
    <t>车辆里程查询_20260901-20260930_1024辆_仪表里程.xlsx / M354</t>
  </si>
  <si>
    <t>车辆里程查询_20260901-20260930_1024辆_GPS里程.xlsx / M356</t>
  </si>
  <si>
    <t>车辆纯氢气里程查询_20260901-20260930_1024辆.xlsx / M948</t>
  </si>
  <si>
    <t>车辆里程查询_20260901-20260930_1024辆_仪表里程.xlsx / N354</t>
  </si>
  <si>
    <t>车辆里程查询_20260901-20260930_1024辆_GPS里程.xlsx / N356</t>
  </si>
  <si>
    <t>车辆纯氢气里程查询_20260901-20260930_1024辆.xlsx / N948</t>
  </si>
  <si>
    <t>车辆里程查询_20260901-20260930_1024辆_仪表里程.xlsx / O354</t>
  </si>
  <si>
    <t>车辆里程查询_20260901-20260930_1024辆_GPS里程.xlsx / O356</t>
  </si>
  <si>
    <t>车辆纯氢气里程查询_20260901-20260930_1024辆.xlsx / O948</t>
  </si>
  <si>
    <t>车辆里程查询_20260901-20260930_1024辆_仪表里程.xlsx / P354</t>
  </si>
  <si>
    <t>车辆里程查询_20260901-20260930_1024辆_GPS里程.xlsx / P356</t>
  </si>
  <si>
    <t>车辆纯氢气里程查询_20260901-20260930_1024辆.xlsx / P948</t>
  </si>
  <si>
    <t>车辆里程查询_20260901-20260930_1024辆_仪表里程.xlsx / Q354</t>
  </si>
  <si>
    <t>车辆里程查询_20260901-20260930_1024辆_GPS里程.xlsx / Q356</t>
  </si>
  <si>
    <t>车辆纯氢气里程查询_20260901-20260930_1024辆.xlsx / Q948</t>
  </si>
  <si>
    <t>车辆里程查询_20260901-20260930_1024辆_仪表里程.xlsx / R354</t>
  </si>
  <si>
    <t>车辆里程查询_20260901-20260930_1024辆_GPS里程.xlsx / R356</t>
  </si>
  <si>
    <t>车辆纯氢气里程查询_20260901-20260930_1024辆.xlsx / R948</t>
  </si>
  <si>
    <t>车辆里程查询_20260901-20260930_1024辆_仪表里程.xlsx / S354</t>
  </si>
  <si>
    <t>车辆里程查询_20260901-20260930_1024辆_GPS里程.xlsx / S356</t>
  </si>
  <si>
    <t>车辆纯氢气里程查询_20260901-20260930_1024辆.xlsx / S948</t>
  </si>
  <si>
    <t>车辆里程查询_20260901-20260930_1024辆_仪表里程.xlsx / T354</t>
  </si>
  <si>
    <t>车辆里程查询_20260901-20260930_1024辆_GPS里程.xlsx / T356</t>
  </si>
  <si>
    <t>车辆纯氢气里程查询_20260901-20260930_1024辆.xlsx / T948</t>
  </si>
  <si>
    <t>车辆里程查询_20260901-20260930_1024辆_仪表里程.xlsx / U354</t>
  </si>
  <si>
    <t>车辆里程查询_20260901-20260930_1024辆_GPS里程.xlsx / U356</t>
  </si>
  <si>
    <t>车辆纯氢气里程查询_20260901-20260930_1024辆.xlsx / U948</t>
  </si>
  <si>
    <t>车辆里程查询_20260901-20260930_1024辆_仪表里程.xlsx / V354</t>
  </si>
  <si>
    <t>车辆里程查询_20260901-20260930_1024辆_GPS里程.xlsx / V356</t>
  </si>
  <si>
    <t>车辆纯氢气里程查询_20260901-20260930_1024辆.xlsx / V948</t>
  </si>
  <si>
    <t>车辆里程查询_20260901-20260930_1024辆_仪表里程.xlsx / W354</t>
  </si>
  <si>
    <t>车辆里程查询_20260901-20260930_1024辆_GPS里程.xlsx / W356</t>
  </si>
  <si>
    <t>车辆纯氢气里程查询_20260901-20260930_1024辆.xlsx / W948</t>
  </si>
  <si>
    <t>车辆里程查询_20260901-20260930_1024辆_仪表里程.xlsx / X354</t>
  </si>
  <si>
    <t>车辆里程查询_20260901-20260930_1024辆_GPS里程.xlsx / X356</t>
  </si>
  <si>
    <t>车辆纯氢气里程查询_20260901-20260930_1024辆.xlsx / X948</t>
  </si>
  <si>
    <t>车辆里程查询_20260901-20260930_1024辆_仪表里程.xlsx / Y354</t>
  </si>
  <si>
    <t>车辆里程查询_20260901-20260930_1024辆_GPS里程.xlsx / Y356</t>
  </si>
  <si>
    <t>车辆纯氢气里程查询_20260901-20260930_1024辆.xlsx / Y948</t>
  </si>
  <si>
    <t>车辆里程查询_20260901-20260930_1024辆_仪表里程.xlsx / Z354</t>
  </si>
  <si>
    <t>车辆里程查询_20260901-20260930_1024辆_GPS里程.xlsx / Z356</t>
  </si>
  <si>
    <t>车辆纯氢气里程查询_20260901-20260930_1024辆.xlsx / Z948</t>
  </si>
  <si>
    <t>车辆里程查询_20260901-20260930_1024辆_仪表里程.xlsx / AA354</t>
  </si>
  <si>
    <t>车辆里程查询_20260901-20260930_1024辆_GPS里程.xlsx / AA356</t>
  </si>
  <si>
    <t>车辆纯氢气里程查询_20260901-20260930_1024辆.xlsx / AA948</t>
  </si>
  <si>
    <t>车辆里程查询_20260901-20260930_1024辆_仪表里程.xlsx / AB354</t>
  </si>
  <si>
    <t>车辆里程查询_20260901-20260930_1024辆_GPS里程.xlsx / AB356</t>
  </si>
  <si>
    <t>车辆纯氢气里程查询_20260901-20260930_1024辆.xlsx / AB948</t>
  </si>
  <si>
    <t>车辆里程查询_20260901-20260930_1024辆_仪表里程.xlsx / AC354</t>
  </si>
  <si>
    <t>车辆里程查询_20260901-20260930_1024辆_GPS里程.xlsx / AC356</t>
  </si>
  <si>
    <t>车辆纯氢气里程查询_20260901-20260930_1024辆.xlsx / AC948</t>
  </si>
  <si>
    <t>车辆里程查询_20260901-20260930_1024辆_仪表里程.xlsx / AD354</t>
  </si>
  <si>
    <t>车辆里程查询_20260901-20260930_1024辆_GPS里程.xlsx / AD356</t>
  </si>
  <si>
    <t>车辆纯氢气里程查询_20260901-20260930_1024辆.xlsx / AD948</t>
  </si>
  <si>
    <t>车辆里程查询_20260901-20260930_1024辆_仪表里程.xlsx / AE354</t>
  </si>
  <si>
    <t>车辆里程查询_20260901-20260930_1024辆_GPS里程.xlsx / AE356</t>
  </si>
  <si>
    <t>车辆纯氢气里程查询_20260901-20260930_1024辆.xlsx / AE948</t>
  </si>
  <si>
    <t>车辆里程查询_20260901-20260930_1024辆_仪表里程.xlsx / AF354</t>
  </si>
  <si>
    <t>车辆里程查询_20260901-20260930_1024辆_GPS里程.xlsx / AF356</t>
  </si>
  <si>
    <t>车辆纯氢气里程查询_20260901-20260930_1024辆.xlsx / AF948</t>
  </si>
  <si>
    <t>车辆里程查询_20260901-20260930_1024辆_仪表里程.xlsx / AG354</t>
  </si>
  <si>
    <t>车辆里程查询_20260901-20260930_1024辆_GPS里程.xlsx / AG356</t>
  </si>
  <si>
    <t>车辆纯氢气里程查询_20260901-20260930_1024辆.xlsx / AG948</t>
  </si>
  <si>
    <t>车辆里程查询_20260901-20260930_1024辆_仪表里程.xlsx / AH354</t>
  </si>
  <si>
    <t>车辆里程查询_20260901-20260930_1024辆_GPS里程.xlsx / AH356</t>
  </si>
  <si>
    <t>车辆纯氢气里程查询_20260901-20260930_1024辆.xlsx / AH948</t>
  </si>
  <si>
    <t>车辆里程查询_20260901-20260930_1024辆_仪表里程.xlsx / AG474</t>
  </si>
  <si>
    <t>车辆里程查询_20260901-20260930_1024辆_GPS里程.xlsx / AG474</t>
  </si>
  <si>
    <t>车辆纯氢气里程查询_20260901-20260930_1024辆.xlsx / AG435</t>
  </si>
  <si>
    <t>车辆里程查询_20260901-20260930_1024辆_仪表里程.xlsx / AH474</t>
  </si>
  <si>
    <t>车辆里程查询_20260901-20260930_1024辆_GPS里程.xlsx / AH474</t>
  </si>
  <si>
    <t>车辆纯氢气里程查询_20260901-20260930_1024辆.xlsx / AH435</t>
  </si>
  <si>
    <t>车辆里程查询_20260901-20260930_1024辆_仪表里程.xlsx / E141</t>
  </si>
  <si>
    <t>车辆里程查询_20260901-20260930_1024辆_GPS里程.xlsx / E93</t>
  </si>
  <si>
    <t>车辆纯氢气里程查询_20260901-20260930_1024辆.xlsx / E286</t>
  </si>
  <si>
    <t>车辆里程查询_20260901-20260930_1024辆_仪表里程.xlsx / F141</t>
  </si>
  <si>
    <t>车辆里程查询_20260901-20260930_1024辆_GPS里程.xlsx / F93</t>
  </si>
  <si>
    <t>车辆纯氢气里程查询_20260901-20260930_1024辆.xlsx / F286</t>
  </si>
  <si>
    <t>车辆里程查询_20260901-20260930_1024辆_仪表里程.xlsx / G141</t>
  </si>
  <si>
    <t>车辆里程查询_20260901-20260930_1024辆_GPS里程.xlsx / G93</t>
  </si>
  <si>
    <t>车辆纯氢气里程查询_20260901-20260930_1024辆.xlsx / G286</t>
  </si>
  <si>
    <t>车辆里程查询_20260901-20260930_1024辆_仪表里程.xlsx / H141</t>
  </si>
  <si>
    <t>车辆里程查询_20260901-20260930_1024辆_GPS里程.xlsx / H93</t>
  </si>
  <si>
    <t>车辆纯氢气里程查询_20260901-20260930_1024辆.xlsx / H286</t>
  </si>
  <si>
    <t>车辆里程查询_20260901-20260930_1024辆_仪表里程.xlsx / I141</t>
  </si>
  <si>
    <t>车辆里程查询_20260901-20260930_1024辆_GPS里程.xlsx / I93</t>
  </si>
  <si>
    <t>车辆纯氢气里程查询_20260901-20260930_1024辆.xlsx / I286</t>
  </si>
  <si>
    <t>车辆里程查询_20260901-20260930_1024辆_仪表里程.xlsx / J141</t>
  </si>
  <si>
    <t>车辆里程查询_20260901-20260930_1024辆_GPS里程.xlsx / J93</t>
  </si>
  <si>
    <t>车辆纯氢气里程查询_20260901-20260930_1024辆.xlsx / J286</t>
  </si>
  <si>
    <t>车辆里程查询_20260901-20260930_1024辆_仪表里程.xlsx / K141</t>
  </si>
  <si>
    <t>车辆里程查询_20260901-20260930_1024辆_GPS里程.xlsx / K93</t>
  </si>
  <si>
    <t>车辆纯氢气里程查询_20260901-20260930_1024辆.xlsx / K286</t>
  </si>
  <si>
    <t>车辆里程查询_20260901-20260930_1024辆_仪表里程.xlsx / L141</t>
  </si>
  <si>
    <t>车辆里程查询_20260901-20260930_1024辆_GPS里程.xlsx / L93</t>
  </si>
  <si>
    <t>车辆纯氢气里程查询_20260901-20260930_1024辆.xlsx / L286</t>
  </si>
  <si>
    <t>车辆里程查询_20260901-20260930_1024辆_仪表里程.xlsx / M141</t>
  </si>
  <si>
    <t>车辆里程查询_20260901-20260930_1024辆_GPS里程.xlsx / M93</t>
  </si>
  <si>
    <t>车辆纯氢气里程查询_20260901-20260930_1024辆.xlsx / M286</t>
  </si>
  <si>
    <t>车辆里程查询_20260901-20260930_1024辆_仪表里程.xlsx / N141</t>
  </si>
  <si>
    <t>车辆里程查询_20260901-20260930_1024辆_GPS里程.xlsx / N93</t>
  </si>
  <si>
    <t>车辆纯氢气里程查询_20260901-20260930_1024辆.xlsx / N286</t>
  </si>
  <si>
    <t>车辆里程查询_20260901-20260930_1024辆_仪表里程.xlsx / O141</t>
  </si>
  <si>
    <t>车辆里程查询_20260901-20260930_1024辆_GPS里程.xlsx / O93</t>
  </si>
  <si>
    <t>车辆纯氢气里程查询_20260901-20260930_1024辆.xlsx / O286</t>
  </si>
  <si>
    <t>车辆里程查询_20260901-20260930_1024辆_仪表里程.xlsx / P141</t>
  </si>
  <si>
    <t>车辆里程查询_20260901-20260930_1024辆_GPS里程.xlsx / P93</t>
  </si>
  <si>
    <t>车辆纯氢气里程查询_20260901-20260930_1024辆.xlsx / P286</t>
  </si>
  <si>
    <t>车辆里程查询_20260901-20260930_1024辆_仪表里程.xlsx / Q141</t>
  </si>
  <si>
    <t>车辆里程查询_20260901-20260930_1024辆_GPS里程.xlsx / Q93</t>
  </si>
  <si>
    <t>车辆纯氢气里程查询_20260901-20260930_1024辆.xlsx / Q286</t>
  </si>
  <si>
    <t>车辆里程查询_20260901-20260930_1024辆_仪表里程.xlsx / R141</t>
  </si>
  <si>
    <t>车辆里程查询_20260901-20260930_1024辆_GPS里程.xlsx / R93</t>
  </si>
  <si>
    <t>车辆纯氢气里程查询_20260901-20260930_1024辆.xlsx / R286</t>
  </si>
  <si>
    <t>车辆里程查询_20260901-20260930_1024辆_仪表里程.xlsx / S141</t>
  </si>
  <si>
    <t>车辆里程查询_20260901-20260930_1024辆_GPS里程.xlsx / S93</t>
  </si>
  <si>
    <t>车辆纯氢气里程查询_20260901-20260930_1024辆.xlsx / S286</t>
  </si>
  <si>
    <t>车辆里程查询_20260901-20260930_1024辆_仪表里程.xlsx / T141</t>
  </si>
  <si>
    <t>车辆里程查询_20260901-20260930_1024辆_GPS里程.xlsx / T93</t>
  </si>
  <si>
    <t>车辆纯氢气里程查询_20260901-20260930_1024辆.xlsx / T286</t>
  </si>
  <si>
    <t>车辆里程查询_20260901-20260930_1024辆_仪表里程.xlsx / U141</t>
  </si>
  <si>
    <t>车辆里程查询_20260901-20260930_1024辆_GPS里程.xlsx / U93</t>
  </si>
  <si>
    <t>车辆纯氢气里程查询_20260901-20260930_1024辆.xlsx / U286</t>
  </si>
  <si>
    <t>车辆里程查询_20260901-20260930_1024辆_仪表里程.xlsx / V141</t>
  </si>
  <si>
    <t>车辆里程查询_20260901-20260930_1024辆_GPS里程.xlsx / V93</t>
  </si>
  <si>
    <t>车辆纯氢气里程查询_20260901-20260930_1024辆.xlsx / V286</t>
  </si>
  <si>
    <t>车辆里程查询_20260901-20260930_1024辆_仪表里程.xlsx / W141</t>
  </si>
  <si>
    <t>车辆里程查询_20260901-20260930_1024辆_GPS里程.xlsx / W93</t>
  </si>
  <si>
    <t>车辆纯氢气里程查询_20260901-20260930_1024辆.xlsx / W286</t>
  </si>
  <si>
    <t>车辆里程查询_20260901-20260930_1024辆_仪表里程.xlsx / X141</t>
  </si>
  <si>
    <t>车辆里程查询_20260901-20260930_1024辆_GPS里程.xlsx / X93</t>
  </si>
  <si>
    <t>车辆纯氢气里程查询_20260901-20260930_1024辆.xlsx / X286</t>
  </si>
  <si>
    <t>车辆里程查询_20260901-20260930_1024辆_仪表里程.xlsx / Y141</t>
  </si>
  <si>
    <t>车辆里程查询_20260901-20260930_1024辆_GPS里程.xlsx / Y93</t>
  </si>
  <si>
    <t>车辆纯氢气里程查询_20260901-20260930_1024辆.xlsx / Y286</t>
  </si>
  <si>
    <t>车辆里程查询_20260901-20260930_1024辆_仪表里程.xlsx / Z141</t>
  </si>
  <si>
    <t>车辆里程查询_20260901-20260930_1024辆_GPS里程.xlsx / Z93</t>
  </si>
  <si>
    <t>车辆纯氢气里程查询_20260901-20260930_1024辆.xlsx / Z286</t>
  </si>
  <si>
    <t>车辆里程查询_20260901-20260930_1024辆_仪表里程.xlsx / AA141</t>
  </si>
  <si>
    <t>车辆里程查询_20260901-20260930_1024辆_GPS里程.xlsx / AA93</t>
  </si>
  <si>
    <t>车辆纯氢气里程查询_20260901-20260930_1024辆.xlsx / AA286</t>
  </si>
  <si>
    <t>车辆里程查询_20260901-20260930_1024辆_仪表里程.xlsx / AB141</t>
  </si>
  <si>
    <t>车辆里程查询_20260901-20260930_1024辆_GPS里程.xlsx / AB93</t>
  </si>
  <si>
    <t>车辆纯氢气里程查询_20260901-20260930_1024辆.xlsx / AB286</t>
  </si>
  <si>
    <t>车辆里程查询_20260901-20260930_1024辆_仪表里程.xlsx / AC141</t>
  </si>
  <si>
    <t>车辆里程查询_20260901-20260930_1024辆_GPS里程.xlsx / AC93</t>
  </si>
  <si>
    <t>车辆纯氢气里程查询_20260901-20260930_1024辆.xlsx / AC286</t>
  </si>
  <si>
    <t>车辆里程查询_20260901-20260930_1024辆_仪表里程.xlsx / AD141</t>
  </si>
  <si>
    <t>车辆里程查询_20260901-20260930_1024辆_GPS里程.xlsx / AD93</t>
  </si>
  <si>
    <t>车辆纯氢气里程查询_20260901-20260930_1024辆.xlsx / AD286</t>
  </si>
  <si>
    <t>车辆里程查询_20260901-20260930_1024辆_仪表里程.xlsx / AE141</t>
  </si>
  <si>
    <t>车辆里程查询_20260901-20260930_1024辆_GPS里程.xlsx / AE93</t>
  </si>
  <si>
    <t>车辆纯氢气里程查询_20260901-20260930_1024辆.xlsx / AE286</t>
  </si>
  <si>
    <t>车辆里程查询_20260901-20260930_1024辆_仪表里程.xlsx / AF141</t>
  </si>
  <si>
    <t>车辆里程查询_20260901-20260930_1024辆_GPS里程.xlsx / AF93</t>
  </si>
  <si>
    <t>车辆纯氢气里程查询_20260901-20260930_1024辆.xlsx / AF286</t>
  </si>
  <si>
    <t>车辆里程查询_20260901-20260930_1024辆_仪表里程.xlsx / AG141</t>
  </si>
  <si>
    <t>车辆里程查询_20260901-20260930_1024辆_GPS里程.xlsx / AG93</t>
  </si>
  <si>
    <t>车辆纯氢气里程查询_20260901-20260930_1024辆.xlsx / AG286</t>
  </si>
  <si>
    <t>车辆里程查询_20260901-20260930_1024辆_仪表里程.xlsx / AH141</t>
  </si>
  <si>
    <t>车辆里程查询_20260901-20260930_1024辆_GPS里程.xlsx / AH93</t>
  </si>
  <si>
    <t>车辆纯氢气里程查询_20260901-20260930_1024辆.xlsx / AH286</t>
  </si>
  <si>
    <t>车辆里程查询_20260901-20260930_1024辆_仪表里程.xlsx / E436</t>
  </si>
  <si>
    <t>车辆里程查询_20260901-20260930_1024辆_GPS里程.xlsx / E436</t>
  </si>
  <si>
    <t>车辆纯氢气里程查询_20260901-20260930_1024辆.xlsx / E531</t>
  </si>
  <si>
    <t>车辆里程查询_20260901-20260930_1024辆_仪表里程.xlsx / F436</t>
  </si>
  <si>
    <t>车辆里程查询_20260901-20260930_1024辆_GPS里程.xlsx / F436</t>
  </si>
  <si>
    <t>车辆纯氢气里程查询_20260901-20260930_1024辆.xlsx / F531</t>
  </si>
  <si>
    <t>车辆里程查询_20260901-20260930_1024辆_仪表里程.xlsx / G436</t>
  </si>
  <si>
    <t>车辆里程查询_20260901-20260930_1024辆_GPS里程.xlsx / G436</t>
  </si>
  <si>
    <t>车辆纯氢气里程查询_20260901-20260930_1024辆.xlsx / G531</t>
  </si>
  <si>
    <t>车辆里程查询_20260901-20260930_1024辆_仪表里程.xlsx / H436</t>
  </si>
  <si>
    <t>车辆里程查询_20260901-20260930_1024辆_GPS里程.xlsx / H436</t>
  </si>
  <si>
    <t>车辆纯氢气里程查询_20260901-20260930_1024辆.xlsx / H531</t>
  </si>
  <si>
    <t>车辆里程查询_20260901-20260930_1024辆_仪表里程.xlsx / I436</t>
  </si>
  <si>
    <t>车辆里程查询_20260901-20260930_1024辆_GPS里程.xlsx / I436</t>
  </si>
  <si>
    <t>车辆纯氢气里程查询_20260901-20260930_1024辆.xlsx / I531</t>
  </si>
  <si>
    <t>车辆里程查询_20260901-20260930_1024辆_仪表里程.xlsx / J436</t>
  </si>
  <si>
    <t>车辆里程查询_20260901-20260930_1024辆_GPS里程.xlsx / J436</t>
  </si>
  <si>
    <t>车辆纯氢气里程查询_20260901-20260930_1024辆.xlsx / J531</t>
  </si>
  <si>
    <t>车辆里程查询_20260901-20260930_1024辆_仪表里程.xlsx / K436</t>
  </si>
  <si>
    <t>车辆里程查询_20260901-20260930_1024辆_GPS里程.xlsx / K436</t>
  </si>
  <si>
    <t>车辆纯氢气里程查询_20260901-20260930_1024辆.xlsx / K531</t>
  </si>
  <si>
    <t>车辆里程查询_20260901-20260930_1024辆_仪表里程.xlsx / L436</t>
  </si>
  <si>
    <t>车辆里程查询_20260901-20260930_1024辆_GPS里程.xlsx / L436</t>
  </si>
  <si>
    <t>车辆纯氢气里程查询_20260901-20260930_1024辆.xlsx / L531</t>
  </si>
  <si>
    <t>车辆里程查询_20260901-20260930_1024辆_仪表里程.xlsx / M436</t>
  </si>
  <si>
    <t>车辆里程查询_20260901-20260930_1024辆_GPS里程.xlsx / M436</t>
  </si>
  <si>
    <t>车辆纯氢气里程查询_20260901-20260930_1024辆.xlsx / M531</t>
  </si>
  <si>
    <t>车辆里程查询_20260901-20260930_1024辆_仪表里程.xlsx / N436</t>
  </si>
  <si>
    <t>车辆里程查询_20260901-20260930_1024辆_GPS里程.xlsx / N436</t>
  </si>
  <si>
    <t>车辆纯氢气里程查询_20260901-20260930_1024辆.xlsx / N531</t>
  </si>
  <si>
    <t>车辆里程查询_20260901-20260930_1024辆_仪表里程.xlsx / O436</t>
  </si>
  <si>
    <t>车辆里程查询_20260901-20260930_1024辆_GPS里程.xlsx / O436</t>
  </si>
  <si>
    <t>车辆纯氢气里程查询_20260901-20260930_1024辆.xlsx / O531</t>
  </si>
  <si>
    <t>车辆里程查询_20260901-20260930_1024辆_仪表里程.xlsx / P436</t>
  </si>
  <si>
    <t>车辆里程查询_20260901-20260930_1024辆_GPS里程.xlsx / P436</t>
  </si>
  <si>
    <t>车辆纯氢气里程查询_20260901-20260930_1024辆.xlsx / P531</t>
  </si>
  <si>
    <t>车辆里程查询_20260901-20260930_1024辆_仪表里程.xlsx / Q436</t>
  </si>
  <si>
    <t>车辆里程查询_20260901-20260930_1024辆_GPS里程.xlsx / Q436</t>
  </si>
  <si>
    <t>车辆纯氢气里程查询_20260901-20260930_1024辆.xlsx / Q531</t>
  </si>
  <si>
    <t>车辆里程查询_20260901-20260930_1024辆_仪表里程.xlsx / R436</t>
  </si>
  <si>
    <t>车辆里程查询_20260901-20260930_1024辆_GPS里程.xlsx / R436</t>
  </si>
  <si>
    <t>车辆纯氢气里程查询_20260901-20260930_1024辆.xlsx / R531</t>
  </si>
  <si>
    <t>车辆里程查询_20260901-20260930_1024辆_仪表里程.xlsx / S436</t>
  </si>
  <si>
    <t>车辆里程查询_20260901-20260930_1024辆_GPS里程.xlsx / S436</t>
  </si>
  <si>
    <t>车辆纯氢气里程查询_20260901-20260930_1024辆.xlsx / S531</t>
  </si>
  <si>
    <t>车辆里程查询_20260901-20260930_1024辆_仪表里程.xlsx / T436</t>
  </si>
  <si>
    <t>车辆里程查询_20260901-20260930_1024辆_GPS里程.xlsx / T436</t>
  </si>
  <si>
    <t>车辆纯氢气里程查询_20260901-20260930_1024辆.xlsx / T531</t>
  </si>
  <si>
    <t>车辆里程查询_20260901-20260930_1024辆_仪表里程.xlsx / U436</t>
  </si>
  <si>
    <t>车辆里程查询_20260901-20260930_1024辆_GPS里程.xlsx / U436</t>
  </si>
  <si>
    <t>车辆纯氢气里程查询_20260901-20260930_1024辆.xlsx / U531</t>
  </si>
  <si>
    <t>车辆里程查询_20260901-20260930_1024辆_仪表里程.xlsx / V436</t>
  </si>
  <si>
    <t>车辆里程查询_20260901-20260930_1024辆_GPS里程.xlsx / V436</t>
  </si>
  <si>
    <t>车辆纯氢气里程查询_20260901-20260930_1024辆.xlsx / V531</t>
  </si>
  <si>
    <t>车辆里程查询_20260901-20260930_1024辆_仪表里程.xlsx / W436</t>
  </si>
  <si>
    <t>车辆里程查询_20260901-20260930_1024辆_GPS里程.xlsx / W436</t>
  </si>
  <si>
    <t>车辆纯氢气里程查询_20260901-20260930_1024辆.xlsx / W531</t>
  </si>
  <si>
    <t>车辆里程查询_20260901-20260930_1024辆_仪表里程.xlsx / X436</t>
  </si>
  <si>
    <t>车辆里程查询_20260901-20260930_1024辆_GPS里程.xlsx / X436</t>
  </si>
  <si>
    <t>车辆纯氢气里程查询_20260901-20260930_1024辆.xlsx / X531</t>
  </si>
  <si>
    <t>车辆里程查询_20260901-20260930_1024辆_仪表里程.xlsx / Y436</t>
  </si>
  <si>
    <t>车辆里程查询_20260901-20260930_1024辆_GPS里程.xlsx / Y436</t>
  </si>
  <si>
    <t>车辆纯氢气里程查询_20260901-20260930_1024辆.xlsx / Y531</t>
  </si>
  <si>
    <t>车辆里程查询_20260901-20260930_1024辆_仪表里程.xlsx / Z436</t>
  </si>
  <si>
    <t>车辆里程查询_20260901-20260930_1024辆_GPS里程.xlsx / Z436</t>
  </si>
  <si>
    <t>车辆纯氢气里程查询_20260901-20260930_1024辆.xlsx / Z531</t>
  </si>
  <si>
    <t>车辆里程查询_20260901-20260930_1024辆_仪表里程.xlsx / AA436</t>
  </si>
  <si>
    <t>车辆里程查询_20260901-20260930_1024辆_GPS里程.xlsx / AA436</t>
  </si>
  <si>
    <t>车辆纯氢气里程查询_20260901-20260930_1024辆.xlsx / AA531</t>
  </si>
  <si>
    <t>车辆里程查询_20260901-20260930_1024辆_仪表里程.xlsx / AB436</t>
  </si>
  <si>
    <t>车辆里程查询_20260901-20260930_1024辆_GPS里程.xlsx / AB436</t>
  </si>
  <si>
    <t>车辆纯氢气里程查询_20260901-20260930_1024辆.xlsx / AB531</t>
  </si>
  <si>
    <t>车辆里程查询_20260901-20260930_1024辆_仪表里程.xlsx / AC436</t>
  </si>
  <si>
    <t>车辆里程查询_20260901-20260930_1024辆_GPS里程.xlsx / AC436</t>
  </si>
  <si>
    <t>车辆纯氢气里程查询_20260901-20260930_1024辆.xlsx / AC531</t>
  </si>
  <si>
    <t>车辆里程查询_20260901-20260930_1024辆_仪表里程.xlsx / AD436</t>
  </si>
  <si>
    <t>车辆里程查询_20260901-20260930_1024辆_GPS里程.xlsx / AD436</t>
  </si>
  <si>
    <t>车辆纯氢气里程查询_20260901-20260930_1024辆.xlsx / AD531</t>
  </si>
  <si>
    <t>车辆里程查询_20260901-20260930_1024辆_仪表里程.xlsx / AE436</t>
  </si>
  <si>
    <t>车辆里程查询_20260901-20260930_1024辆_GPS里程.xlsx / AE436</t>
  </si>
  <si>
    <t>车辆纯氢气里程查询_20260901-20260930_1024辆.xlsx / AE531</t>
  </si>
  <si>
    <t>车辆里程查询_20260901-20260930_1024辆_仪表里程.xlsx / AF436</t>
  </si>
  <si>
    <t>车辆里程查询_20260901-20260930_1024辆_GPS里程.xlsx / AF436</t>
  </si>
  <si>
    <t>车辆纯氢气里程查询_20260901-20260930_1024辆.xlsx / AF531</t>
  </si>
  <si>
    <t>车辆里程查询_20260901-20260930_1024辆_仪表里程.xlsx / AG436</t>
  </si>
  <si>
    <t>车辆里程查询_20260901-20260930_1024辆_GPS里程.xlsx / AG436</t>
  </si>
  <si>
    <t>车辆纯氢气里程查询_20260901-20260930_1024辆.xlsx / AG531</t>
  </si>
  <si>
    <t>车辆里程查询_20260901-20260930_1024辆_仪表里程.xlsx / AH436</t>
  </si>
  <si>
    <t>车辆里程查询_20260901-20260930_1024辆_GPS里程.xlsx / AH436</t>
  </si>
  <si>
    <t>车辆纯氢气里程查询_20260901-20260930_1024辆.xlsx / AH531</t>
  </si>
  <si>
    <t>车辆里程查询_20260901-20260930_1024辆_仪表里程.xlsx / I60</t>
  </si>
  <si>
    <t>车辆里程查询_20260901-20260930_1024辆_GPS里程.xlsx / I254</t>
  </si>
  <si>
    <t>车辆纯氢气里程查询_20260901-20260930_1024辆.xlsx / I502</t>
  </si>
  <si>
    <t>车辆里程查询_20260901-20260930_1024辆_仪表里程.xlsx / J60</t>
  </si>
  <si>
    <t>车辆里程查询_20260901-20260930_1024辆_GPS里程.xlsx / J254</t>
  </si>
  <si>
    <t>车辆纯氢气里程查询_20260901-20260930_1024辆.xlsx / J502</t>
  </si>
  <si>
    <t>车辆里程查询_20260901-20260930_1024辆_仪表里程.xlsx / K60</t>
  </si>
  <si>
    <t>车辆里程查询_20260901-20260930_1024辆_GPS里程.xlsx / K254</t>
  </si>
  <si>
    <t>车辆纯氢气里程查询_20260901-20260930_1024辆.xlsx / K502</t>
  </si>
  <si>
    <t>车辆里程查询_20260901-20260930_1024辆_仪表里程.xlsx / L60</t>
  </si>
  <si>
    <t>车辆里程查询_20260901-20260930_1024辆_GPS里程.xlsx / L254</t>
  </si>
  <si>
    <t>车辆纯氢气里程查询_20260901-20260930_1024辆.xlsx / L502</t>
  </si>
  <si>
    <t>车辆里程查询_20260901-20260930_1024辆_仪表里程.xlsx / M60</t>
  </si>
  <si>
    <t>车辆里程查询_20260901-20260930_1024辆_GPS里程.xlsx / M254</t>
  </si>
  <si>
    <t>车辆纯氢气里程查询_20260901-20260930_1024辆.xlsx / M502</t>
  </si>
  <si>
    <t>车辆里程查询_20260901-20260930_1024辆_仪表里程.xlsx / N60</t>
  </si>
  <si>
    <t>车辆里程查询_20260901-20260930_1024辆_GPS里程.xlsx / N254</t>
  </si>
  <si>
    <t>车辆纯氢气里程查询_20260901-20260930_1024辆.xlsx / N502</t>
  </si>
  <si>
    <t>车辆里程查询_20260901-20260930_1024辆_仪表里程.xlsx / O60</t>
  </si>
  <si>
    <t>车辆里程查询_20260901-20260930_1024辆_GPS里程.xlsx / O254</t>
  </si>
  <si>
    <t>车辆纯氢气里程查询_20260901-20260930_1024辆.xlsx / O502</t>
  </si>
  <si>
    <t>车辆里程查询_20260901-20260930_1024辆_仪表里程.xlsx / P60</t>
  </si>
  <si>
    <t>车辆里程查询_20260901-20260930_1024辆_GPS里程.xlsx / P254</t>
  </si>
  <si>
    <t>车辆纯氢气里程查询_20260901-20260930_1024辆.xlsx / P502</t>
  </si>
  <si>
    <t>车辆里程查询_20260901-20260930_1024辆_仪表里程.xlsx / Q60</t>
  </si>
  <si>
    <t>车辆里程查询_20260901-20260930_1024辆_GPS里程.xlsx / Q254</t>
  </si>
  <si>
    <t>车辆纯氢气里程查询_20260901-20260930_1024辆.xlsx / Q502</t>
  </si>
  <si>
    <t>车辆里程查询_20260901-20260930_1024辆_仪表里程.xlsx / R60</t>
  </si>
  <si>
    <t>车辆里程查询_20260901-20260930_1024辆_GPS里程.xlsx / R254</t>
  </si>
  <si>
    <t>车辆纯氢气里程查询_20260901-20260930_1024辆.xlsx / R502</t>
  </si>
  <si>
    <t>车辆里程查询_20260901-20260930_1024辆_仪表里程.xlsx / S60</t>
  </si>
  <si>
    <t>车辆里程查询_20260901-20260930_1024辆_GPS里程.xlsx / S254</t>
  </si>
  <si>
    <t>车辆纯氢气里程查询_20260901-20260930_1024辆.xlsx / S502</t>
  </si>
  <si>
    <t>车辆里程查询_20260901-20260930_1024辆_仪表里程.xlsx / T60</t>
  </si>
  <si>
    <t>车辆里程查询_20260901-20260930_1024辆_GPS里程.xlsx / T254</t>
  </si>
  <si>
    <t>车辆纯氢气里程查询_20260901-20260930_1024辆.xlsx / T502</t>
  </si>
  <si>
    <t>车辆里程查询_20260901-20260930_1024辆_仪表里程.xlsx / U60</t>
  </si>
  <si>
    <t>车辆里程查询_20260901-20260930_1024辆_GPS里程.xlsx / U254</t>
  </si>
  <si>
    <t>车辆纯氢气里程查询_20260901-20260930_1024辆.xlsx / U502</t>
  </si>
  <si>
    <t>车辆里程查询_20260901-20260930_1024辆_仪表里程.xlsx / V60</t>
  </si>
  <si>
    <t>车辆里程查询_20260901-20260930_1024辆_GPS里程.xlsx / V254</t>
  </si>
  <si>
    <t>车辆纯氢气里程查询_20260901-20260930_1024辆.xlsx / V502</t>
  </si>
  <si>
    <t>车辆里程查询_20260901-20260930_1024辆_仪表里程.xlsx / W60</t>
  </si>
  <si>
    <t>车辆里程查询_20260901-20260930_1024辆_GPS里程.xlsx / W254</t>
  </si>
  <si>
    <t>车辆纯氢气里程查询_20260901-20260930_1024辆.xlsx / W502</t>
  </si>
  <si>
    <t>车辆里程查询_20260901-20260930_1024辆_仪表里程.xlsx / X60</t>
  </si>
  <si>
    <t>车辆里程查询_20260901-20260930_1024辆_GPS里程.xlsx / X254</t>
  </si>
  <si>
    <t>车辆纯氢气里程查询_20260901-20260930_1024辆.xlsx / X502</t>
  </si>
  <si>
    <t>车辆里程查询_20260901-20260930_1024辆_仪表里程.xlsx / Y60</t>
  </si>
  <si>
    <t>车辆里程查询_20260901-20260930_1024辆_GPS里程.xlsx / Y254</t>
  </si>
  <si>
    <t>车辆纯氢气里程查询_20260901-20260930_1024辆.xlsx / Y502</t>
  </si>
  <si>
    <t>车辆里程查询_20260901-20260930_1024辆_仪表里程.xlsx / Z60</t>
  </si>
  <si>
    <t>车辆里程查询_20260901-20260930_1024辆_GPS里程.xlsx / Z254</t>
  </si>
  <si>
    <t>车辆纯氢气里程查询_20260901-20260930_1024辆.xlsx / Z502</t>
  </si>
  <si>
    <t>车辆里程查询_20260901-20260930_1024辆_仪表里程.xlsx / AA60</t>
  </si>
  <si>
    <t>车辆里程查询_20260901-20260930_1024辆_GPS里程.xlsx / AA254</t>
  </si>
  <si>
    <t>车辆纯氢气里程查询_20260901-20260930_1024辆.xlsx / AA502</t>
  </si>
  <si>
    <t>车辆里程查询_20260901-20260930_1024辆_仪表里程.xlsx / AB60</t>
  </si>
  <si>
    <t>车辆里程查询_20260901-20260930_1024辆_GPS里程.xlsx / AB254</t>
  </si>
  <si>
    <t>车辆纯氢气里程查询_20260901-20260930_1024辆.xlsx / AB502</t>
  </si>
  <si>
    <t>车辆里程查询_20260901-20260930_1024辆_仪表里程.xlsx / AC60</t>
  </si>
  <si>
    <t>车辆里程查询_20260901-20260930_1024辆_GPS里程.xlsx / AC254</t>
  </si>
  <si>
    <t>车辆纯氢气里程查询_20260901-20260930_1024辆.xlsx / AC502</t>
  </si>
  <si>
    <t>车辆里程查询_20260901-20260930_1024辆_仪表里程.xlsx / AD60</t>
  </si>
  <si>
    <t>车辆里程查询_20260901-20260930_1024辆_GPS里程.xlsx / AD254</t>
  </si>
  <si>
    <t>车辆纯氢气里程查询_20260901-20260930_1024辆.xlsx / AD502</t>
  </si>
  <si>
    <t>车辆里程查询_20260901-20260930_1024辆_仪表里程.xlsx / AE60</t>
  </si>
  <si>
    <t>车辆里程查询_20260901-20260930_1024辆_GPS里程.xlsx / AE254</t>
  </si>
  <si>
    <t>车辆纯氢气里程查询_20260901-20260930_1024辆.xlsx / AE502</t>
  </si>
  <si>
    <t>车辆里程查询_20260901-20260930_1024辆_仪表里程.xlsx / AF60</t>
  </si>
  <si>
    <t>车辆里程查询_20260901-20260930_1024辆_GPS里程.xlsx / AF254</t>
  </si>
  <si>
    <t>车辆纯氢气里程查询_20260901-20260930_1024辆.xlsx / AF502</t>
  </si>
  <si>
    <t>车辆里程查询_20260901-20260930_1024辆_仪表里程.xlsx / AG60</t>
  </si>
  <si>
    <t>车辆里程查询_20260901-20260930_1024辆_GPS里程.xlsx / AG254</t>
  </si>
  <si>
    <t>车辆纯氢气里程查询_20260901-20260930_1024辆.xlsx / AG502</t>
  </si>
  <si>
    <t>车辆里程查询_20260901-20260930_1024辆_仪表里程.xlsx / AH60</t>
  </si>
  <si>
    <t>车辆里程查询_20260901-20260930_1024辆_GPS里程.xlsx / AH254</t>
  </si>
  <si>
    <t>车辆纯氢气里程查询_20260901-20260930_1024辆.xlsx / AH502</t>
  </si>
  <si>
    <t>车辆里程查询_20260901-20260930_1024辆_仪表里程.xlsx / E418</t>
  </si>
  <si>
    <t>车辆里程查询_20260901-20260930_1024辆_GPS里程.xlsx / E418</t>
  </si>
  <si>
    <t>车辆纯氢气里程查询_20260901-20260930_1024辆.xlsx / E349</t>
  </si>
  <si>
    <t>车辆里程查询_20260901-20260930_1024辆_仪表里程.xlsx / F418</t>
  </si>
  <si>
    <t>车辆里程查询_20260901-20260930_1024辆_GPS里程.xlsx / F418</t>
  </si>
  <si>
    <t>车辆纯氢气里程查询_20260901-20260930_1024辆.xlsx / F349</t>
  </si>
  <si>
    <t>车辆里程查询_20260901-20260930_1024辆_仪表里程.xlsx / G418</t>
  </si>
  <si>
    <t>车辆里程查询_20260901-20260930_1024辆_GPS里程.xlsx / G418</t>
  </si>
  <si>
    <t>车辆纯氢气里程查询_20260901-20260930_1024辆.xlsx / G349</t>
  </si>
  <si>
    <t>车辆里程查询_20260901-20260930_1024辆_仪表里程.xlsx / H418</t>
  </si>
  <si>
    <t>车辆里程查询_20260901-20260930_1024辆_GPS里程.xlsx / H418</t>
  </si>
  <si>
    <t>车辆纯氢气里程查询_20260901-20260930_1024辆.xlsx / H349</t>
  </si>
  <si>
    <t>车辆里程查询_20260901-20260930_1024辆_仪表里程.xlsx / I418</t>
  </si>
  <si>
    <t>车辆里程查询_20260901-20260930_1024辆_GPS里程.xlsx / I418</t>
  </si>
  <si>
    <t>车辆纯氢气里程查询_20260901-20260930_1024辆.xlsx / I349</t>
  </si>
  <si>
    <t>车辆里程查询_20260901-20260930_1024辆_仪表里程.xlsx / J418</t>
  </si>
  <si>
    <t>车辆里程查询_20260901-20260930_1024辆_GPS里程.xlsx / J418</t>
  </si>
  <si>
    <t>车辆纯氢气里程查询_20260901-20260930_1024辆.xlsx / J349</t>
  </si>
  <si>
    <t>车辆里程查询_20260901-20260930_1024辆_仪表里程.xlsx / K418</t>
  </si>
  <si>
    <t>车辆里程查询_20260901-20260930_1024辆_GPS里程.xlsx / K418</t>
  </si>
  <si>
    <t>车辆纯氢气里程查询_20260901-20260930_1024辆.xlsx / K349</t>
  </si>
  <si>
    <t>车辆里程查询_20260901-20260930_1024辆_仪表里程.xlsx / L418</t>
  </si>
  <si>
    <t>车辆里程查询_20260901-20260930_1024辆_GPS里程.xlsx / L418</t>
  </si>
  <si>
    <t>车辆纯氢气里程查询_20260901-20260930_1024辆.xlsx / L349</t>
  </si>
  <si>
    <t>车辆里程查询_20260901-20260930_1024辆_仪表里程.xlsx / M418</t>
  </si>
  <si>
    <t>车辆里程查询_20260901-20260930_1024辆_GPS里程.xlsx / M418</t>
  </si>
  <si>
    <t>车辆纯氢气里程查询_20260901-20260930_1024辆.xlsx / M349</t>
  </si>
  <si>
    <t>车辆里程查询_20260901-20260930_1024辆_仪表里程.xlsx / N418</t>
  </si>
  <si>
    <t>车辆里程查询_20260901-20260930_1024辆_GPS里程.xlsx / N418</t>
  </si>
  <si>
    <t>车辆纯氢气里程查询_20260901-20260930_1024辆.xlsx / N349</t>
  </si>
  <si>
    <t>车辆里程查询_20260901-20260930_1024辆_仪表里程.xlsx / O418</t>
  </si>
  <si>
    <t>车辆里程查询_20260901-20260930_1024辆_GPS里程.xlsx / O418</t>
  </si>
  <si>
    <t>车辆纯氢气里程查询_20260901-20260930_1024辆.xlsx / O349</t>
  </si>
  <si>
    <t>车辆里程查询_20260901-20260930_1024辆_仪表里程.xlsx / P418</t>
  </si>
  <si>
    <t>车辆里程查询_20260901-20260930_1024辆_GPS里程.xlsx / P418</t>
  </si>
  <si>
    <t>车辆纯氢气里程查询_20260901-20260930_1024辆.xlsx / P349</t>
  </si>
  <si>
    <t>车辆里程查询_20260901-20260930_1024辆_仪表里程.xlsx / Q418</t>
  </si>
  <si>
    <t>车辆里程查询_20260901-20260930_1024辆_GPS里程.xlsx / Q418</t>
  </si>
  <si>
    <t>车辆纯氢气里程查询_20260901-20260930_1024辆.xlsx / Q349</t>
  </si>
  <si>
    <t>车辆里程查询_20260901-20260930_1024辆_仪表里程.xlsx / R418</t>
  </si>
  <si>
    <t>车辆里程查询_20260901-20260930_1024辆_GPS里程.xlsx / R418</t>
  </si>
  <si>
    <t>车辆纯氢气里程查询_20260901-20260930_1024辆.xlsx / R349</t>
  </si>
  <si>
    <t>车辆里程查询_20260901-20260930_1024辆_仪表里程.xlsx / S418</t>
  </si>
  <si>
    <t>车辆里程查询_20260901-20260930_1024辆_GPS里程.xlsx / S418</t>
  </si>
  <si>
    <t>车辆纯氢气里程查询_20260901-20260930_1024辆.xlsx / S349</t>
  </si>
  <si>
    <t>车辆里程查询_20260901-20260930_1024辆_仪表里程.xlsx / T418</t>
  </si>
  <si>
    <t>车辆里程查询_20260901-20260930_1024辆_GPS里程.xlsx / T418</t>
  </si>
  <si>
    <t>车辆纯氢气里程查询_20260901-20260930_1024辆.xlsx / T349</t>
  </si>
  <si>
    <t>车辆里程查询_20260901-20260930_1024辆_仪表里程.xlsx / U418</t>
  </si>
  <si>
    <t>车辆里程查询_20260901-20260930_1024辆_GPS里程.xlsx / U418</t>
  </si>
  <si>
    <t>车辆纯氢气里程查询_20260901-20260930_1024辆.xlsx / U349</t>
  </si>
  <si>
    <t>车辆里程查询_20260901-20260930_1024辆_仪表里程.xlsx / V418</t>
  </si>
  <si>
    <t>车辆里程查询_20260901-20260930_1024辆_GPS里程.xlsx / V418</t>
  </si>
  <si>
    <t>车辆纯氢气里程查询_20260901-20260930_1024辆.xlsx / V349</t>
  </si>
  <si>
    <t>车辆里程查询_20260901-20260930_1024辆_仪表里程.xlsx / W418</t>
  </si>
  <si>
    <t>车辆里程查询_20260901-20260930_1024辆_GPS里程.xlsx / W418</t>
  </si>
  <si>
    <t>车辆纯氢气里程查询_20260901-20260930_1024辆.xlsx / W349</t>
  </si>
  <si>
    <t>车辆里程查询_20260901-20260930_1024辆_仪表里程.xlsx / X418</t>
  </si>
  <si>
    <t>车辆里程查询_20260901-20260930_1024辆_GPS里程.xlsx / X418</t>
  </si>
  <si>
    <t>车辆纯氢气里程查询_20260901-20260930_1024辆.xlsx / X349</t>
  </si>
  <si>
    <t>车辆里程查询_20260901-20260930_1024辆_仪表里程.xlsx / Y418</t>
  </si>
  <si>
    <t>车辆里程查询_20260901-20260930_1024辆_GPS里程.xlsx / Y418</t>
  </si>
  <si>
    <t>车辆纯氢气里程查询_20260901-20260930_1024辆.xlsx / Y349</t>
  </si>
  <si>
    <t>车辆里程查询_20260901-20260930_1024辆_仪表里程.xlsx / Z418</t>
  </si>
  <si>
    <t>车辆里程查询_20260901-20260930_1024辆_GPS里程.xlsx / Z418</t>
  </si>
  <si>
    <t>车辆纯氢气里程查询_20260901-20260930_1024辆.xlsx / Z349</t>
  </si>
  <si>
    <t>车辆里程查询_20260901-20260930_1024辆_仪表里程.xlsx / AA418</t>
  </si>
  <si>
    <t>车辆里程查询_20260901-20260930_1024辆_GPS里程.xlsx / AA418</t>
  </si>
  <si>
    <t>车辆纯氢气里程查询_20260901-20260930_1024辆.xlsx / AA349</t>
  </si>
  <si>
    <t>车辆里程查询_20260901-20260930_1024辆_仪表里程.xlsx / AB418</t>
  </si>
  <si>
    <t>车辆里程查询_20260901-20260930_1024辆_GPS里程.xlsx / AB418</t>
  </si>
  <si>
    <t>车辆纯氢气里程查询_20260901-20260930_1024辆.xlsx / AB349</t>
  </si>
  <si>
    <t>车辆里程查询_20260901-20260930_1024辆_仪表里程.xlsx / AC418</t>
  </si>
  <si>
    <t>车辆里程查询_20260901-20260930_1024辆_GPS里程.xlsx / AC418</t>
  </si>
  <si>
    <t>车辆纯氢气里程查询_20260901-20260930_1024辆.xlsx / AC349</t>
  </si>
  <si>
    <t>车辆里程查询_20260901-20260930_1024辆_仪表里程.xlsx / AD418</t>
  </si>
  <si>
    <t>车辆里程查询_20260901-20260930_1024辆_GPS里程.xlsx / AD418</t>
  </si>
  <si>
    <t>车辆纯氢气里程查询_20260901-20260930_1024辆.xlsx / AD349</t>
  </si>
  <si>
    <t>车辆里程查询_20260901-20260930_1024辆_仪表里程.xlsx / AE418</t>
  </si>
  <si>
    <t>车辆里程查询_20260901-20260930_1024辆_GPS里程.xlsx / AE418</t>
  </si>
  <si>
    <t>车辆纯氢气里程查询_20260901-20260930_1024辆.xlsx / AE349</t>
  </si>
  <si>
    <t>车辆里程查询_20260901-20260930_1024辆_仪表里程.xlsx / AF418</t>
  </si>
  <si>
    <t>车辆里程查询_20260901-20260930_1024辆_GPS里程.xlsx / AF418</t>
  </si>
  <si>
    <t>车辆纯氢气里程查询_20260901-20260930_1024辆.xlsx / AF349</t>
  </si>
  <si>
    <t>车辆里程查询_20260901-20260930_1024辆_仪表里程.xlsx / AG418</t>
  </si>
  <si>
    <t>车辆里程查询_20260901-20260930_1024辆_GPS里程.xlsx / AG418</t>
  </si>
  <si>
    <t>车辆纯氢气里程查询_20260901-20260930_1024辆.xlsx / AG349</t>
  </si>
  <si>
    <t>车辆里程查询_20260901-20260930_1024辆_仪表里程.xlsx / AH418</t>
  </si>
  <si>
    <t>车辆里程查询_20260901-20260930_1024辆_GPS里程.xlsx / AH418</t>
  </si>
  <si>
    <t>车辆纯氢气里程查询_20260901-20260930_1024辆.xlsx / AH349</t>
  </si>
  <si>
    <t>车辆里程查询_20260901-20260930_1024辆_仪表里程.xlsx / E159</t>
  </si>
  <si>
    <t>车辆里程查询_20260901-20260930_1024辆_GPS里程.xlsx / E141</t>
  </si>
  <si>
    <t>车辆纯氢气里程查询_20260901-20260930_1024辆.xlsx / E544</t>
  </si>
  <si>
    <t>车辆里程查询_20260901-20260930_1024辆_仪表里程.xlsx / F159</t>
  </si>
  <si>
    <t>车辆里程查询_20260901-20260930_1024辆_GPS里程.xlsx / F141</t>
  </si>
  <si>
    <t>车辆纯氢气里程查询_20260901-20260930_1024辆.xlsx / F544</t>
  </si>
  <si>
    <t>车辆里程查询_20260901-20260930_1024辆_仪表里程.xlsx / G159</t>
  </si>
  <si>
    <t>车辆里程查询_20260901-20260930_1024辆_GPS里程.xlsx / G141</t>
  </si>
  <si>
    <t>车辆纯氢气里程查询_20260901-20260930_1024辆.xlsx / G544</t>
  </si>
  <si>
    <t>车辆里程查询_20260901-20260930_1024辆_仪表里程.xlsx / H159</t>
  </si>
  <si>
    <t>车辆里程查询_20260901-20260930_1024辆_GPS里程.xlsx / H141</t>
  </si>
  <si>
    <t>车辆纯氢气里程查询_20260901-20260930_1024辆.xlsx / H544</t>
  </si>
  <si>
    <t>车辆里程查询_20260901-20260930_1024辆_仪表里程.xlsx / I159</t>
  </si>
  <si>
    <t>车辆里程查询_20260901-20260930_1024辆_GPS里程.xlsx / I141</t>
  </si>
  <si>
    <t>车辆纯氢气里程查询_20260901-20260930_1024辆.xlsx / I544</t>
  </si>
  <si>
    <t>车辆里程查询_20260901-20260930_1024辆_仪表里程.xlsx / J159</t>
  </si>
  <si>
    <t>车辆里程查询_20260901-20260930_1024辆_GPS里程.xlsx / J141</t>
  </si>
  <si>
    <t>车辆纯氢气里程查询_20260901-20260930_1024辆.xlsx / J544</t>
  </si>
  <si>
    <t>车辆里程查询_20260901-20260930_1024辆_仪表里程.xlsx / K159</t>
  </si>
  <si>
    <t>车辆里程查询_20260901-20260930_1024辆_GPS里程.xlsx / K141</t>
  </si>
  <si>
    <t>车辆纯氢气里程查询_20260901-20260930_1024辆.xlsx / K544</t>
  </si>
  <si>
    <t>车辆里程查询_20260901-20260930_1024辆_仪表里程.xlsx / L159</t>
  </si>
  <si>
    <t>车辆里程查询_20260901-20260930_1024辆_GPS里程.xlsx / L141</t>
  </si>
  <si>
    <t>车辆纯氢气里程查询_20260901-20260930_1024辆.xlsx / L544</t>
  </si>
  <si>
    <t>车辆里程查询_20260901-20260930_1024辆_仪表里程.xlsx / M159</t>
  </si>
  <si>
    <t>车辆里程查询_20260901-20260930_1024辆_GPS里程.xlsx / M141</t>
  </si>
  <si>
    <t>车辆纯氢气里程查询_20260901-20260930_1024辆.xlsx / M544</t>
  </si>
  <si>
    <t>车辆里程查询_20260901-20260930_1024辆_仪表里程.xlsx / N159</t>
  </si>
  <si>
    <t>车辆里程查询_20260901-20260930_1024辆_GPS里程.xlsx / N141</t>
  </si>
  <si>
    <t>车辆纯氢气里程查询_20260901-20260930_1024辆.xlsx / N544</t>
  </si>
  <si>
    <t>车辆里程查询_20260901-20260930_1024辆_仪表里程.xlsx / O159</t>
  </si>
  <si>
    <t>车辆里程查询_20260901-20260930_1024辆_GPS里程.xlsx / O141</t>
  </si>
  <si>
    <t>车辆纯氢气里程查询_20260901-20260930_1024辆.xlsx / O544</t>
  </si>
  <si>
    <t>车辆里程查询_20260901-20260930_1024辆_仪表里程.xlsx / P159</t>
  </si>
  <si>
    <t>车辆里程查询_20260901-20260930_1024辆_GPS里程.xlsx / P141</t>
  </si>
  <si>
    <t>车辆纯氢气里程查询_20260901-20260930_1024辆.xlsx / P544</t>
  </si>
  <si>
    <t>车辆里程查询_20260901-20260930_1024辆_仪表里程.xlsx / Q159</t>
  </si>
  <si>
    <t>车辆里程查询_20260901-20260930_1024辆_GPS里程.xlsx / Q141</t>
  </si>
  <si>
    <t>车辆纯氢气里程查询_20260901-20260930_1024辆.xlsx / Q544</t>
  </si>
  <si>
    <t>车辆里程查询_20260901-20260930_1024辆_仪表里程.xlsx / R159</t>
  </si>
  <si>
    <t>车辆里程查询_20260901-20260930_1024辆_GPS里程.xlsx / R141</t>
  </si>
  <si>
    <t>车辆纯氢气里程查询_20260901-20260930_1024辆.xlsx / R544</t>
  </si>
  <si>
    <t>车辆里程查询_20260901-20260930_1024辆_仪表里程.xlsx / S159</t>
  </si>
  <si>
    <t>车辆里程查询_20260901-20260930_1024辆_GPS里程.xlsx / S141</t>
  </si>
  <si>
    <t>车辆纯氢气里程查询_20260901-20260930_1024辆.xlsx / S544</t>
  </si>
  <si>
    <t>车辆里程查询_20260901-20260930_1024辆_仪表里程.xlsx / T159</t>
  </si>
  <si>
    <t>车辆里程查询_20260901-20260930_1024辆_GPS里程.xlsx / T141</t>
  </si>
  <si>
    <t>车辆纯氢气里程查询_20260901-20260930_1024辆.xlsx / T544</t>
  </si>
  <si>
    <t>车辆里程查询_20260901-20260930_1024辆_仪表里程.xlsx / U159</t>
  </si>
  <si>
    <t>车辆里程查询_20260901-20260930_1024辆_GPS里程.xlsx / U141</t>
  </si>
  <si>
    <t>车辆纯氢气里程查询_20260901-20260930_1024辆.xlsx / U544</t>
  </si>
  <si>
    <t>车辆里程查询_20260901-20260930_1024辆_仪表里程.xlsx / V159</t>
  </si>
  <si>
    <t>车辆里程查询_20260901-20260930_1024辆_GPS里程.xlsx / V141</t>
  </si>
  <si>
    <t>车辆纯氢气里程查询_20260901-20260930_1024辆.xlsx / V544</t>
  </si>
  <si>
    <t>车辆里程查询_20260901-20260930_1024辆_仪表里程.xlsx / W159</t>
  </si>
  <si>
    <t>车辆里程查询_20260901-20260930_1024辆_GPS里程.xlsx / W141</t>
  </si>
  <si>
    <t>车辆纯氢气里程查询_20260901-20260930_1024辆.xlsx / W544</t>
  </si>
  <si>
    <t>车辆里程查询_20260901-20260930_1024辆_仪表里程.xlsx / X159</t>
  </si>
  <si>
    <t>车辆里程查询_20260901-20260930_1024辆_GPS里程.xlsx / X141</t>
  </si>
  <si>
    <t>车辆纯氢气里程查询_20260901-20260930_1024辆.xlsx / X544</t>
  </si>
  <si>
    <t>车辆里程查询_20260901-20260930_1024辆_仪表里程.xlsx / Y159</t>
  </si>
  <si>
    <t>车辆里程查询_20260901-20260930_1024辆_GPS里程.xlsx / Y141</t>
  </si>
  <si>
    <t>车辆纯氢气里程查询_20260901-20260930_1024辆.xlsx / Y544</t>
  </si>
  <si>
    <t>车辆里程查询_20260901-20260930_1024辆_仪表里程.xlsx / Z159</t>
  </si>
  <si>
    <t>车辆里程查询_20260901-20260930_1024辆_GPS里程.xlsx / Z141</t>
  </si>
  <si>
    <t>车辆纯氢气里程查询_20260901-20260930_1024辆.xlsx / Z544</t>
  </si>
  <si>
    <t>车辆里程查询_20260901-20260930_1024辆_仪表里程.xlsx / AA159</t>
  </si>
  <si>
    <t>车辆里程查询_20260901-20260930_1024辆_GPS里程.xlsx / AA141</t>
  </si>
  <si>
    <t>车辆纯氢气里程查询_20260901-20260930_1024辆.xlsx / AA544</t>
  </si>
  <si>
    <t>车辆里程查询_20260901-20260930_1024辆_仪表里程.xlsx / AB159</t>
  </si>
  <si>
    <t>车辆里程查询_20260901-20260930_1024辆_GPS里程.xlsx / AB141</t>
  </si>
  <si>
    <t>车辆纯氢气里程查询_20260901-20260930_1024辆.xlsx / AB544</t>
  </si>
  <si>
    <t>车辆里程查询_20260901-20260930_1024辆_仪表里程.xlsx / AC159</t>
  </si>
  <si>
    <t>车辆里程查询_20260901-20260930_1024辆_GPS里程.xlsx / AC141</t>
  </si>
  <si>
    <t>车辆纯氢气里程查询_20260901-20260930_1024辆.xlsx / AC544</t>
  </si>
  <si>
    <t>车辆里程查询_20260901-20260930_1024辆_仪表里程.xlsx / AD159</t>
  </si>
  <si>
    <t>车辆里程查询_20260901-20260930_1024辆_GPS里程.xlsx / AD141</t>
  </si>
  <si>
    <t>车辆纯氢气里程查询_20260901-20260930_1024辆.xlsx / AD544</t>
  </si>
  <si>
    <t>车辆里程查询_20260901-20260930_1024辆_仪表里程.xlsx / AE159</t>
  </si>
  <si>
    <t>车辆里程查询_20260901-20260930_1024辆_GPS里程.xlsx / AE141</t>
  </si>
  <si>
    <t>车辆纯氢气里程查询_20260901-20260930_1024辆.xlsx / AE544</t>
  </si>
  <si>
    <t>车辆里程查询_20260901-20260930_1024辆_仪表里程.xlsx / AF159</t>
  </si>
  <si>
    <t>车辆里程查询_20260901-20260930_1024辆_GPS里程.xlsx / AF141</t>
  </si>
  <si>
    <t>车辆纯氢气里程查询_20260901-20260930_1024辆.xlsx / AF544</t>
  </si>
  <si>
    <t>车辆里程查询_20260901-20260930_1024辆_仪表里程.xlsx / AG159</t>
  </si>
  <si>
    <t>车辆里程查询_20260901-20260930_1024辆_GPS里程.xlsx / AG141</t>
  </si>
  <si>
    <t>车辆纯氢气里程查询_20260901-20260930_1024辆.xlsx / AG544</t>
  </si>
  <si>
    <t>车辆里程查询_20260901-20260930_1024辆_仪表里程.xlsx / AH159</t>
  </si>
  <si>
    <t>车辆里程查询_20260901-20260930_1024辆_GPS里程.xlsx / AH141</t>
  </si>
  <si>
    <t>车辆纯氢气里程查询_20260901-20260930_1024辆.xlsx / AH544</t>
  </si>
  <si>
    <t>车辆里程查询_20260901-20260930_1024辆_仪表里程.xlsx / E433</t>
  </si>
  <si>
    <t>车辆里程查询_20260901-20260930_1024辆_GPS里程.xlsx / E433</t>
  </si>
  <si>
    <t>车辆纯氢气里程查询_20260901-20260930_1024辆.xlsx / E276</t>
  </si>
  <si>
    <t>车辆里程查询_20260901-20260930_1024辆_仪表里程.xlsx / F433</t>
  </si>
  <si>
    <t>车辆里程查询_20260901-20260930_1024辆_GPS里程.xlsx / F433</t>
  </si>
  <si>
    <t>车辆纯氢气里程查询_20260901-20260930_1024辆.xlsx / F276</t>
  </si>
  <si>
    <t>车辆里程查询_20260901-20260930_1024辆_仪表里程.xlsx / G433</t>
  </si>
  <si>
    <t>车辆里程查询_20260901-20260930_1024辆_GPS里程.xlsx / G433</t>
  </si>
  <si>
    <t>车辆纯氢气里程查询_20260901-20260930_1024辆.xlsx / G276</t>
  </si>
  <si>
    <t>车辆里程查询_20260901-20260930_1024辆_仪表里程.xlsx / H433</t>
  </si>
  <si>
    <t>车辆里程查询_20260901-20260930_1024辆_GPS里程.xlsx / H433</t>
  </si>
  <si>
    <t>车辆纯氢气里程查询_20260901-20260930_1024辆.xlsx / H276</t>
  </si>
  <si>
    <t>车辆里程查询_20260901-20260930_1024辆_仪表里程.xlsx / I433</t>
  </si>
  <si>
    <t>车辆里程查询_20260901-20260930_1024辆_GPS里程.xlsx / I433</t>
  </si>
  <si>
    <t>车辆纯氢气里程查询_20260901-20260930_1024辆.xlsx / I276</t>
  </si>
  <si>
    <t>车辆里程查询_20260901-20260930_1024辆_仪表里程.xlsx / J433</t>
  </si>
  <si>
    <t>车辆里程查询_20260901-20260930_1024辆_GPS里程.xlsx / J433</t>
  </si>
  <si>
    <t>车辆纯氢气里程查询_20260901-20260930_1024辆.xlsx / J276</t>
  </si>
  <si>
    <t>车辆里程查询_20260901-20260930_1024辆_仪表里程.xlsx / K433</t>
  </si>
  <si>
    <t>车辆里程查询_20260901-20260930_1024辆_GPS里程.xlsx / K433</t>
  </si>
  <si>
    <t>车辆纯氢气里程查询_20260901-20260930_1024辆.xlsx / K276</t>
  </si>
  <si>
    <t>车辆里程查询_20260901-20260930_1024辆_仪表里程.xlsx / L433</t>
  </si>
  <si>
    <t>车辆里程查询_20260901-20260930_1024辆_GPS里程.xlsx / L433</t>
  </si>
  <si>
    <t>车辆纯氢气里程查询_20260901-20260930_1024辆.xlsx / L276</t>
  </si>
  <si>
    <t>车辆里程查询_20260901-20260930_1024辆_仪表里程.xlsx / M433</t>
  </si>
  <si>
    <t>车辆里程查询_20260901-20260930_1024辆_GPS里程.xlsx / M433</t>
  </si>
  <si>
    <t>车辆纯氢气里程查询_20260901-20260930_1024辆.xlsx / M276</t>
  </si>
  <si>
    <t>车辆里程查询_20260901-20260930_1024辆_仪表里程.xlsx / N433</t>
  </si>
  <si>
    <t>车辆里程查询_20260901-20260930_1024辆_GPS里程.xlsx / N433</t>
  </si>
  <si>
    <t>车辆纯氢气里程查询_20260901-20260930_1024辆.xlsx / N276</t>
  </si>
  <si>
    <t>车辆里程查询_20260901-20260930_1024辆_仪表里程.xlsx / O433</t>
  </si>
  <si>
    <t>车辆里程查询_20260901-20260930_1024辆_GPS里程.xlsx / O433</t>
  </si>
  <si>
    <t>车辆纯氢气里程查询_20260901-20260930_1024辆.xlsx / O276</t>
  </si>
  <si>
    <t>车辆里程查询_20260901-20260930_1024辆_仪表里程.xlsx / P433</t>
  </si>
  <si>
    <t>车辆里程查询_20260901-20260930_1024辆_GPS里程.xlsx / P433</t>
  </si>
  <si>
    <t>车辆纯氢气里程查询_20260901-20260930_1024辆.xlsx / P276</t>
  </si>
  <si>
    <t>车辆里程查询_20260901-20260930_1024辆_仪表里程.xlsx / Q433</t>
  </si>
  <si>
    <t>车辆里程查询_20260901-20260930_1024辆_GPS里程.xlsx / Q433</t>
  </si>
  <si>
    <t>车辆纯氢气里程查询_20260901-20260930_1024辆.xlsx / Q276</t>
  </si>
  <si>
    <t>车辆里程查询_20260901-20260930_1024辆_仪表里程.xlsx / R433</t>
  </si>
  <si>
    <t>车辆里程查询_20260901-20260930_1024辆_GPS里程.xlsx / R433</t>
  </si>
  <si>
    <t>车辆纯氢气里程查询_20260901-20260930_1024辆.xlsx / R276</t>
  </si>
  <si>
    <t>车辆里程查询_20260901-20260930_1024辆_仪表里程.xlsx / S433</t>
  </si>
  <si>
    <t>车辆里程查询_20260901-20260930_1024辆_GPS里程.xlsx / S433</t>
  </si>
  <si>
    <t>车辆纯氢气里程查询_20260901-20260930_1024辆.xlsx / S276</t>
  </si>
  <si>
    <t>车辆里程查询_20260901-20260930_1024辆_仪表里程.xlsx / T433</t>
  </si>
  <si>
    <t>车辆里程查询_20260901-20260930_1024辆_GPS里程.xlsx / T433</t>
  </si>
  <si>
    <t>车辆纯氢气里程查询_20260901-20260930_1024辆.xlsx / T276</t>
  </si>
  <si>
    <t>车辆里程查询_20260901-20260930_1024辆_仪表里程.xlsx / U433</t>
  </si>
  <si>
    <t>车辆里程查询_20260901-20260930_1024辆_GPS里程.xlsx / U433</t>
  </si>
  <si>
    <t>车辆纯氢气里程查询_20260901-20260930_1024辆.xlsx / U276</t>
  </si>
  <si>
    <t>车辆里程查询_20260901-20260930_1024辆_仪表里程.xlsx / V433</t>
  </si>
  <si>
    <t>车辆里程查询_20260901-20260930_1024辆_GPS里程.xlsx / V433</t>
  </si>
  <si>
    <t>车辆纯氢气里程查询_20260901-20260930_1024辆.xlsx / V276</t>
  </si>
  <si>
    <t>车辆里程查询_20260901-20260930_1024辆_仪表里程.xlsx / W433</t>
  </si>
  <si>
    <t>车辆里程查询_20260901-20260930_1024辆_GPS里程.xlsx / W433</t>
  </si>
  <si>
    <t>车辆纯氢气里程查询_20260901-20260930_1024辆.xlsx / W276</t>
  </si>
  <si>
    <t>车辆里程查询_20260901-20260930_1024辆_仪表里程.xlsx / X433</t>
  </si>
  <si>
    <t>车辆里程查询_20260901-20260930_1024辆_GPS里程.xlsx / X433</t>
  </si>
  <si>
    <t>车辆纯氢气里程查询_20260901-20260930_1024辆.xlsx / X276</t>
  </si>
  <si>
    <t>车辆里程查询_20260901-20260930_1024辆_仪表里程.xlsx / Y433</t>
  </si>
  <si>
    <t>车辆里程查询_20260901-20260930_1024辆_GPS里程.xlsx / Y433</t>
  </si>
  <si>
    <t>车辆纯氢气里程查询_20260901-20260930_1024辆.xlsx / Y276</t>
  </si>
  <si>
    <t>车辆里程查询_20260901-20260930_1024辆_仪表里程.xlsx / Z433</t>
  </si>
  <si>
    <t>车辆里程查询_20260901-20260930_1024辆_GPS里程.xlsx / Z433</t>
  </si>
  <si>
    <t>车辆纯氢气里程查询_20260901-20260930_1024辆.xlsx / Z276</t>
  </si>
  <si>
    <t>车辆里程查询_20260901-20260930_1024辆_仪表里程.xlsx / AA433</t>
  </si>
  <si>
    <t>车辆里程查询_20260901-20260930_1024辆_GPS里程.xlsx / AA433</t>
  </si>
  <si>
    <t>车辆纯氢气里程查询_20260901-20260930_1024辆.xlsx / AA276</t>
  </si>
  <si>
    <t>车辆里程查询_20260901-20260930_1024辆_仪表里程.xlsx / AB433</t>
  </si>
  <si>
    <t>车辆里程查询_20260901-20260930_1024辆_GPS里程.xlsx / AB433</t>
  </si>
  <si>
    <t>车辆纯氢气里程查询_20260901-20260930_1024辆.xlsx / AB276</t>
  </si>
  <si>
    <t>车辆里程查询_20260901-20260930_1024辆_仪表里程.xlsx / AC433</t>
  </si>
  <si>
    <t>车辆里程查询_20260901-20260930_1024辆_GPS里程.xlsx / AC433</t>
  </si>
  <si>
    <t>车辆纯氢气里程查询_20260901-20260930_1024辆.xlsx / AC276</t>
  </si>
  <si>
    <t>车辆里程查询_20260901-20260930_1024辆_仪表里程.xlsx / AD433</t>
  </si>
  <si>
    <t>车辆里程查询_20260901-20260930_1024辆_GPS里程.xlsx / AD433</t>
  </si>
  <si>
    <t>车辆纯氢气里程查询_20260901-20260930_1024辆.xlsx / AD276</t>
  </si>
  <si>
    <t>车辆里程查询_20260901-20260930_1024辆_仪表里程.xlsx / AE433</t>
  </si>
  <si>
    <t>车辆里程查询_20260901-20260930_1024辆_GPS里程.xlsx / AE433</t>
  </si>
  <si>
    <t>车辆纯氢气里程查询_20260901-20260930_1024辆.xlsx / AE276</t>
  </si>
  <si>
    <t>车辆里程查询_20260901-20260930_1024辆_仪表里程.xlsx / AF433</t>
  </si>
  <si>
    <t>车辆里程查询_20260901-20260930_1024辆_GPS里程.xlsx / AF433</t>
  </si>
  <si>
    <t>车辆纯氢气里程查询_20260901-20260930_1024辆.xlsx / AF276</t>
  </si>
  <si>
    <t>车辆里程查询_20260901-20260930_1024辆_仪表里程.xlsx / AG433</t>
  </si>
  <si>
    <t>车辆里程查询_20260901-20260930_1024辆_GPS里程.xlsx / AG433</t>
  </si>
  <si>
    <t>车辆纯氢气里程查询_20260901-20260930_1024辆.xlsx / AG276</t>
  </si>
  <si>
    <t>车辆里程查询_20260901-20260930_1024辆_仪表里程.xlsx / AH433</t>
  </si>
  <si>
    <t>车辆里程查询_20260901-20260930_1024辆_GPS里程.xlsx / AH433</t>
  </si>
  <si>
    <t>车辆纯氢气里程查询_20260901-20260930_1024辆.xlsx / AH276</t>
  </si>
  <si>
    <t>车辆里程查询_20260901-20260930_1024辆_仪表里程.xlsx / E34</t>
  </si>
  <si>
    <t>车辆里程查询_20260901-20260930_1024辆_GPS里程.xlsx / E236</t>
  </si>
  <si>
    <t>车辆纯氢气里程查询_20260901-20260930_1024辆.xlsx / E307</t>
  </si>
  <si>
    <t>车辆里程查询_20260901-20260930_1024辆_仪表里程.xlsx / F34</t>
  </si>
  <si>
    <t>车辆里程查询_20260901-20260930_1024辆_GPS里程.xlsx / F236</t>
  </si>
  <si>
    <t>车辆纯氢气里程查询_20260901-20260930_1024辆.xlsx / F307</t>
  </si>
  <si>
    <t>车辆里程查询_20260901-20260930_1024辆_仪表里程.xlsx / G34</t>
  </si>
  <si>
    <t>车辆里程查询_20260901-20260930_1024辆_GPS里程.xlsx / G236</t>
  </si>
  <si>
    <t>车辆纯氢气里程查询_20260901-20260930_1024辆.xlsx / G307</t>
  </si>
  <si>
    <t>车辆里程查询_20260901-20260930_1024辆_仪表里程.xlsx / H34</t>
  </si>
  <si>
    <t>车辆里程查询_20260901-20260930_1024辆_GPS里程.xlsx / H236</t>
  </si>
  <si>
    <t>车辆纯氢气里程查询_20260901-20260930_1024辆.xlsx / H307</t>
  </si>
  <si>
    <t>车辆里程查询_20260901-20260930_1024辆_仪表里程.xlsx / I34</t>
  </si>
  <si>
    <t>车辆里程查询_20260901-20260930_1024辆_GPS里程.xlsx / I236</t>
  </si>
  <si>
    <t>车辆纯氢气里程查询_20260901-20260930_1024辆.xlsx / I307</t>
  </si>
  <si>
    <t>车辆里程查询_20260901-20260930_1024辆_仪表里程.xlsx / J34</t>
  </si>
  <si>
    <t>车辆里程查询_20260901-20260930_1024辆_GPS里程.xlsx / J236</t>
  </si>
  <si>
    <t>车辆纯氢气里程查询_20260901-20260930_1024辆.xlsx / J307</t>
  </si>
  <si>
    <t>车辆里程查询_20260901-20260930_1024辆_仪表里程.xlsx / K34</t>
  </si>
  <si>
    <t>车辆里程查询_20260901-20260930_1024辆_GPS里程.xlsx / K236</t>
  </si>
  <si>
    <t>车辆纯氢气里程查询_20260901-20260930_1024辆.xlsx / K307</t>
  </si>
  <si>
    <t>车辆里程查询_20260901-20260930_1024辆_仪表里程.xlsx / L34</t>
  </si>
  <si>
    <t>车辆里程查询_20260901-20260930_1024辆_GPS里程.xlsx / L236</t>
  </si>
  <si>
    <t>车辆纯氢气里程查询_20260901-20260930_1024辆.xlsx / L307</t>
  </si>
  <si>
    <t>车辆里程查询_20260901-20260930_1024辆_仪表里程.xlsx / M34</t>
  </si>
  <si>
    <t>车辆里程查询_20260901-20260930_1024辆_GPS里程.xlsx / M236</t>
  </si>
  <si>
    <t>车辆纯氢气里程查询_20260901-20260930_1024辆.xlsx / M307</t>
  </si>
  <si>
    <t>车辆里程查询_20260901-20260930_1024辆_仪表里程.xlsx / N34</t>
  </si>
  <si>
    <t>车辆里程查询_20260901-20260930_1024辆_GPS里程.xlsx / N236</t>
  </si>
  <si>
    <t>车辆纯氢气里程查询_20260901-20260930_1024辆.xlsx / N307</t>
  </si>
  <si>
    <t>车辆里程查询_20260901-20260930_1024辆_仪表里程.xlsx / O34</t>
  </si>
  <si>
    <t>车辆里程查询_20260901-20260930_1024辆_GPS里程.xlsx / O236</t>
  </si>
  <si>
    <t>车辆纯氢气里程查询_20260901-20260930_1024辆.xlsx / O307</t>
  </si>
  <si>
    <t>车辆里程查询_20260901-20260930_1024辆_仪表里程.xlsx / P34</t>
  </si>
  <si>
    <t>车辆里程查询_20260901-20260930_1024辆_GPS里程.xlsx / P236</t>
  </si>
  <si>
    <t>车辆纯氢气里程查询_20260901-20260930_1024辆.xlsx / P307</t>
  </si>
  <si>
    <t>车辆里程查询_20260901-20260930_1024辆_仪表里程.xlsx / Q34</t>
  </si>
  <si>
    <t>车辆里程查询_20260901-20260930_1024辆_GPS里程.xlsx / Q236</t>
  </si>
  <si>
    <t>车辆纯氢气里程查询_20260901-20260930_1024辆.xlsx / Q307</t>
  </si>
  <si>
    <t>车辆里程查询_20260901-20260930_1024辆_仪表里程.xlsx / R34</t>
  </si>
  <si>
    <t>车辆里程查询_20260901-20260930_1024辆_GPS里程.xlsx / R236</t>
  </si>
  <si>
    <t>车辆纯氢气里程查询_20260901-20260930_1024辆.xlsx / R307</t>
  </si>
  <si>
    <t>车辆里程查询_20260901-20260930_1024辆_仪表里程.xlsx / S34</t>
  </si>
  <si>
    <t>车辆里程查询_20260901-20260930_1024辆_GPS里程.xlsx / S236</t>
  </si>
  <si>
    <t>车辆纯氢气里程查询_20260901-20260930_1024辆.xlsx / S307</t>
  </si>
  <si>
    <t>车辆里程查询_20260901-20260930_1024辆_仪表里程.xlsx / T34</t>
  </si>
  <si>
    <t>车辆里程查询_20260901-20260930_1024辆_GPS里程.xlsx / T236</t>
  </si>
  <si>
    <t>车辆纯氢气里程查询_20260901-20260930_1024辆.xlsx / T307</t>
  </si>
  <si>
    <t>车辆里程查询_20260901-20260930_1024辆_仪表里程.xlsx / U34</t>
  </si>
  <si>
    <t>车辆里程查询_20260901-20260930_1024辆_GPS里程.xlsx / U236</t>
  </si>
  <si>
    <t>车辆纯氢气里程查询_20260901-20260930_1024辆.xlsx / U307</t>
  </si>
  <si>
    <t>车辆里程查询_20260901-20260930_1024辆_仪表里程.xlsx / V34</t>
  </si>
  <si>
    <t>车辆里程查询_20260901-20260930_1024辆_GPS里程.xlsx / V236</t>
  </si>
  <si>
    <t>车辆纯氢气里程查询_20260901-20260930_1024辆.xlsx / V307</t>
  </si>
  <si>
    <t>车辆里程查询_20260901-20260930_1024辆_仪表里程.xlsx / W34</t>
  </si>
  <si>
    <t>车辆里程查询_20260901-20260930_1024辆_GPS里程.xlsx / W236</t>
  </si>
  <si>
    <t>车辆纯氢气里程查询_20260901-20260930_1024辆.xlsx / W307</t>
  </si>
  <si>
    <t>车辆里程查询_20260901-20260930_1024辆_仪表里程.xlsx / X34</t>
  </si>
  <si>
    <t>车辆里程查询_20260901-20260930_1024辆_GPS里程.xlsx / X236</t>
  </si>
  <si>
    <t>车辆纯氢气里程查询_20260901-20260930_1024辆.xlsx / X307</t>
  </si>
  <si>
    <t>车辆里程查询_20260901-20260930_1024辆_仪表里程.xlsx / Y34</t>
  </si>
  <si>
    <t>车辆里程查询_20260901-20260930_1024辆_GPS里程.xlsx / Y236</t>
  </si>
  <si>
    <t>车辆纯氢气里程查询_20260901-20260930_1024辆.xlsx / Y307</t>
  </si>
  <si>
    <t>车辆里程查询_20260901-20260930_1024辆_仪表里程.xlsx / Z34</t>
  </si>
  <si>
    <t>车辆里程查询_20260901-20260930_1024辆_GPS里程.xlsx / Z236</t>
  </si>
  <si>
    <t>车辆纯氢气里程查询_20260901-20260930_1024辆.xlsx / Z307</t>
  </si>
  <si>
    <t>车辆里程查询_20260901-20260930_1024辆_仪表里程.xlsx / AA34</t>
  </si>
  <si>
    <t>车辆里程查询_20260901-20260930_1024辆_GPS里程.xlsx / AA236</t>
  </si>
  <si>
    <t>车辆纯氢气里程查询_20260901-20260930_1024辆.xlsx / AA307</t>
  </si>
  <si>
    <t>车辆里程查询_20260901-20260930_1024辆_仪表里程.xlsx / AB34</t>
  </si>
  <si>
    <t>车辆里程查询_20260901-20260930_1024辆_GPS里程.xlsx / AB236</t>
  </si>
  <si>
    <t>车辆纯氢气里程查询_20260901-20260930_1024辆.xlsx / AB307</t>
  </si>
  <si>
    <t>车辆里程查询_20260901-20260930_1024辆_仪表里程.xlsx / AC34</t>
  </si>
  <si>
    <t>车辆里程查询_20260901-20260930_1024辆_GPS里程.xlsx / AC236</t>
  </si>
  <si>
    <t>车辆纯氢气里程查询_20260901-20260930_1024辆.xlsx / AC307</t>
  </si>
  <si>
    <t>车辆里程查询_20260901-20260930_1024辆_仪表里程.xlsx / AD34</t>
  </si>
  <si>
    <t>车辆里程查询_20260901-20260930_1024辆_GPS里程.xlsx / AD236</t>
  </si>
  <si>
    <t>车辆纯氢气里程查询_20260901-20260930_1024辆.xlsx / AD307</t>
  </si>
  <si>
    <t>车辆里程查询_20260901-20260930_1024辆_仪表里程.xlsx / AE34</t>
  </si>
  <si>
    <t>车辆里程查询_20260901-20260930_1024辆_GPS里程.xlsx / AE236</t>
  </si>
  <si>
    <t>车辆纯氢气里程查询_20260901-20260930_1024辆.xlsx / AE307</t>
  </si>
  <si>
    <t>车辆里程查询_20260901-20260930_1024辆_仪表里程.xlsx / AF34</t>
  </si>
  <si>
    <t>车辆里程查询_20260901-20260930_1024辆_GPS里程.xlsx / AF236</t>
  </si>
  <si>
    <t>车辆纯氢气里程查询_20260901-20260930_1024辆.xlsx / AF307</t>
  </si>
  <si>
    <t>车辆里程查询_20260901-20260930_1024辆_仪表里程.xlsx / AG34</t>
  </si>
  <si>
    <t>车辆里程查询_20260901-20260930_1024辆_GPS里程.xlsx / AG236</t>
  </si>
  <si>
    <t>车辆纯氢气里程查询_20260901-20260930_1024辆.xlsx / AG307</t>
  </si>
  <si>
    <t>车辆里程查询_20260901-20260930_1024辆_仪表里程.xlsx / AH34</t>
  </si>
  <si>
    <t>车辆里程查询_20260901-20260930_1024辆_GPS里程.xlsx / AH236</t>
  </si>
  <si>
    <t>车辆纯氢气里程查询_20260901-20260930_1024辆.xlsx / AH307</t>
  </si>
  <si>
    <t>车辆里程查询_20260901-20260930_1024辆_仪表里程.xlsx / AH57</t>
  </si>
  <si>
    <t>车辆里程查询_20260901-20260930_1024辆_GPS里程.xlsx / AH14</t>
  </si>
  <si>
    <t>车辆纯氢气里程查询_20260901-20260930_1024辆.xlsx / AH452</t>
  </si>
  <si>
    <t>车辆里程查询_20260901-20260930_1024辆_仪表里程.xlsx / E275</t>
  </si>
  <si>
    <t>车辆里程查询_20260901-20260930_1024辆_GPS里程.xlsx / E195</t>
  </si>
  <si>
    <t>车辆纯氢气里程查询_20260901-20260930_1024辆.xlsx / E529</t>
  </si>
  <si>
    <t>车辆里程查询_20260901-20260930_1024辆_仪表里程.xlsx / F275</t>
  </si>
  <si>
    <t>车辆里程查询_20260901-20260930_1024辆_GPS里程.xlsx / F195</t>
  </si>
  <si>
    <t>车辆纯氢气里程查询_20260901-20260930_1024辆.xlsx / F529</t>
  </si>
  <si>
    <t>车辆里程查询_20260901-20260930_1024辆_仪表里程.xlsx / G275</t>
  </si>
  <si>
    <t>车辆里程查询_20260901-20260930_1024辆_GPS里程.xlsx / G195</t>
  </si>
  <si>
    <t>车辆纯氢气里程查询_20260901-20260930_1024辆.xlsx / G529</t>
  </si>
  <si>
    <t>车辆里程查询_20260901-20260930_1024辆_仪表里程.xlsx / H275</t>
  </si>
  <si>
    <t>车辆里程查询_20260901-20260930_1024辆_GPS里程.xlsx / H195</t>
  </si>
  <si>
    <t>车辆纯氢气里程查询_20260901-20260930_1024辆.xlsx / H529</t>
  </si>
  <si>
    <t>车辆里程查询_20260901-20260930_1024辆_仪表里程.xlsx / I275</t>
  </si>
  <si>
    <t>车辆里程查询_20260901-20260930_1024辆_GPS里程.xlsx / I195</t>
  </si>
  <si>
    <t>车辆纯氢气里程查询_20260901-20260930_1024辆.xlsx / I529</t>
  </si>
  <si>
    <t>车辆里程查询_20260901-20260930_1024辆_仪表里程.xlsx / J275</t>
  </si>
  <si>
    <t>车辆里程查询_20260901-20260930_1024辆_GPS里程.xlsx / J195</t>
  </si>
  <si>
    <t>车辆纯氢气里程查询_20260901-20260930_1024辆.xlsx / J529</t>
  </si>
  <si>
    <t>车辆里程查询_20260901-20260930_1024辆_仪表里程.xlsx / K275</t>
  </si>
  <si>
    <t>车辆里程查询_20260901-20260930_1024辆_GPS里程.xlsx / K195</t>
  </si>
  <si>
    <t>车辆纯氢气里程查询_20260901-20260930_1024辆.xlsx / K529</t>
  </si>
  <si>
    <t>车辆里程查询_20260901-20260930_1024辆_仪表里程.xlsx / L275</t>
  </si>
  <si>
    <t>车辆里程查询_20260901-20260930_1024辆_GPS里程.xlsx / L195</t>
  </si>
  <si>
    <t>车辆纯氢气里程查询_20260901-20260930_1024辆.xlsx / L529</t>
  </si>
  <si>
    <t>车辆里程查询_20260901-20260930_1024辆_仪表里程.xlsx / M275</t>
  </si>
  <si>
    <t>车辆里程查询_20260901-20260930_1024辆_GPS里程.xlsx / M195</t>
  </si>
  <si>
    <t>车辆纯氢气里程查询_20260901-20260930_1024辆.xlsx / M529</t>
  </si>
  <si>
    <t>车辆里程查询_20260901-20260930_1024辆_仪表里程.xlsx / N275</t>
  </si>
  <si>
    <t>车辆里程查询_20260901-20260930_1024辆_GPS里程.xlsx / N195</t>
  </si>
  <si>
    <t>车辆纯氢气里程查询_20260901-20260930_1024辆.xlsx / N529</t>
  </si>
  <si>
    <t>车辆里程查询_20260901-20260930_1024辆_仪表里程.xlsx / O275</t>
  </si>
  <si>
    <t>车辆里程查询_20260901-20260930_1024辆_GPS里程.xlsx / O195</t>
  </si>
  <si>
    <t>车辆纯氢气里程查询_20260901-20260930_1024辆.xlsx / O529</t>
  </si>
  <si>
    <t>车辆里程查询_20260901-20260930_1024辆_仪表里程.xlsx / P275</t>
  </si>
  <si>
    <t>车辆里程查询_20260901-20260930_1024辆_GPS里程.xlsx / P195</t>
  </si>
  <si>
    <t>车辆纯氢气里程查询_20260901-20260930_1024辆.xlsx / P529</t>
  </si>
  <si>
    <t>车辆里程查询_20260901-20260930_1024辆_仪表里程.xlsx / Q275</t>
  </si>
  <si>
    <t>车辆里程查询_20260901-20260930_1024辆_GPS里程.xlsx / Q195</t>
  </si>
  <si>
    <t>车辆纯氢气里程查询_20260901-20260930_1024辆.xlsx / Q529</t>
  </si>
  <si>
    <t>车辆里程查询_20260901-20260930_1024辆_仪表里程.xlsx / R275</t>
  </si>
  <si>
    <t>车辆里程查询_20260901-20260930_1024辆_GPS里程.xlsx / R195</t>
  </si>
  <si>
    <t>车辆纯氢气里程查询_20260901-20260930_1024辆.xlsx / R529</t>
  </si>
  <si>
    <t>车辆里程查询_20260901-20260930_1024辆_仪表里程.xlsx / S275</t>
  </si>
  <si>
    <t>车辆里程查询_20260901-20260930_1024辆_GPS里程.xlsx / S195</t>
  </si>
  <si>
    <t>车辆纯氢气里程查询_20260901-20260930_1024辆.xlsx / S529</t>
  </si>
  <si>
    <t>车辆里程查询_20260901-20260930_1024辆_仪表里程.xlsx / T275</t>
  </si>
  <si>
    <t>车辆里程查询_20260901-20260930_1024辆_GPS里程.xlsx / T195</t>
  </si>
  <si>
    <t>车辆纯氢气里程查询_20260901-20260930_1024辆.xlsx / T529</t>
  </si>
  <si>
    <t>车辆里程查询_20260901-20260930_1024辆_仪表里程.xlsx / U275</t>
  </si>
  <si>
    <t>车辆里程查询_20260901-20260930_1024辆_GPS里程.xlsx / U195</t>
  </si>
  <si>
    <t>车辆纯氢气里程查询_20260901-20260930_1024辆.xlsx / U529</t>
  </si>
  <si>
    <t>车辆里程查询_20260901-20260930_1024辆_仪表里程.xlsx / V275</t>
  </si>
  <si>
    <t>车辆里程查询_20260901-20260930_1024辆_GPS里程.xlsx / V195</t>
  </si>
  <si>
    <t>车辆纯氢气里程查询_20260901-20260930_1024辆.xlsx / V529</t>
  </si>
  <si>
    <t>车辆里程查询_20260901-20260930_1024辆_仪表里程.xlsx / W275</t>
  </si>
  <si>
    <t>车辆里程查询_20260901-20260930_1024辆_GPS里程.xlsx / W195</t>
  </si>
  <si>
    <t>车辆纯氢气里程查询_20260901-20260930_1024辆.xlsx / W529</t>
  </si>
  <si>
    <t>车辆里程查询_20260901-20260930_1024辆_仪表里程.xlsx / X275</t>
  </si>
  <si>
    <t>车辆里程查询_20260901-20260930_1024辆_GPS里程.xlsx / X195</t>
  </si>
  <si>
    <t>车辆纯氢气里程查询_20260901-20260930_1024辆.xlsx / X529</t>
  </si>
  <si>
    <t>车辆里程查询_20260901-20260930_1024辆_仪表里程.xlsx / Y275</t>
  </si>
  <si>
    <t>车辆里程查询_20260901-20260930_1024辆_GPS里程.xlsx / Y195</t>
  </si>
  <si>
    <t>车辆纯氢气里程查询_20260901-20260930_1024辆.xlsx / Y529</t>
  </si>
  <si>
    <t>车辆里程查询_20260901-20260930_1024辆_仪表里程.xlsx / Z275</t>
  </si>
  <si>
    <t>车辆里程查询_20260901-20260930_1024辆_GPS里程.xlsx / Z195</t>
  </si>
  <si>
    <t>车辆纯氢气里程查询_20260901-20260930_1024辆.xlsx / Z529</t>
  </si>
  <si>
    <t>车辆里程查询_20260901-20260930_1024辆_仪表里程.xlsx / AA275</t>
  </si>
  <si>
    <t>车辆里程查询_20260901-20260930_1024辆_GPS里程.xlsx / AA195</t>
  </si>
  <si>
    <t>车辆纯氢气里程查询_20260901-20260930_1024辆.xlsx / AA529</t>
  </si>
  <si>
    <t>车辆里程查询_20260901-20260930_1024辆_仪表里程.xlsx / AB275</t>
  </si>
  <si>
    <t>车辆里程查询_20260901-20260930_1024辆_GPS里程.xlsx / AB195</t>
  </si>
  <si>
    <t>车辆纯氢气里程查询_20260901-20260930_1024辆.xlsx / AB529</t>
  </si>
  <si>
    <t>车辆里程查询_20260901-20260930_1024辆_仪表里程.xlsx / AC275</t>
  </si>
  <si>
    <t>车辆里程查询_20260901-20260930_1024辆_GPS里程.xlsx / AC195</t>
  </si>
  <si>
    <t>车辆纯氢气里程查询_20260901-20260930_1024辆.xlsx / AC529</t>
  </si>
  <si>
    <t>车辆里程查询_20260901-20260930_1024辆_仪表里程.xlsx / AD275</t>
  </si>
  <si>
    <t>车辆里程查询_20260901-20260930_1024辆_GPS里程.xlsx / AD195</t>
  </si>
  <si>
    <t>车辆纯氢气里程查询_20260901-20260930_1024辆.xlsx / AD529</t>
  </si>
  <si>
    <t>车辆里程查询_20260901-20260930_1024辆_仪表里程.xlsx / AE275</t>
  </si>
  <si>
    <t>车辆里程查询_20260901-20260930_1024辆_GPS里程.xlsx / AE195</t>
  </si>
  <si>
    <t>车辆纯氢气里程查询_20260901-20260930_1024辆.xlsx / AE529</t>
  </si>
  <si>
    <t>车辆里程查询_20260901-20260930_1024辆_仪表里程.xlsx / AF275</t>
  </si>
  <si>
    <t>车辆里程查询_20260901-20260930_1024辆_GPS里程.xlsx / AF195</t>
  </si>
  <si>
    <t>车辆纯氢气里程查询_20260901-20260930_1024辆.xlsx / AF529</t>
  </si>
  <si>
    <t>车辆里程查询_20260901-20260930_1024辆_仪表里程.xlsx / AG275</t>
  </si>
  <si>
    <t>车辆里程查询_20260901-20260930_1024辆_GPS里程.xlsx / AG195</t>
  </si>
  <si>
    <t>车辆纯氢气里程查询_20260901-20260930_1024辆.xlsx / AG529</t>
  </si>
  <si>
    <t>车辆里程查询_20260901-20260930_1024辆_仪表里程.xlsx / AH275</t>
  </si>
  <si>
    <t>车辆里程查询_20260901-20260930_1024辆_GPS里程.xlsx / AH195</t>
  </si>
  <si>
    <t>车辆纯氢气里程查询_20260901-20260930_1024辆.xlsx / AH529</t>
  </si>
  <si>
    <t>车辆里程查询_20260901-20260930_1024辆_仪表里程.xlsx / E184</t>
  </si>
  <si>
    <t>车辆里程查询_20260901-20260930_1024辆_GPS里程.xlsx / E290</t>
  </si>
  <si>
    <t>车辆纯氢气里程查询_20260901-20260930_1024辆.xlsx / E263</t>
  </si>
  <si>
    <t>车辆里程查询_20260901-20260930_1024辆_仪表里程.xlsx / F184</t>
  </si>
  <si>
    <t>车辆里程查询_20260901-20260930_1024辆_GPS里程.xlsx / F290</t>
  </si>
  <si>
    <t>车辆纯氢气里程查询_20260901-20260930_1024辆.xlsx / F263</t>
  </si>
  <si>
    <t>车辆里程查询_20260901-20260930_1024辆_仪表里程.xlsx / G184</t>
  </si>
  <si>
    <t>车辆里程查询_20260901-20260930_1024辆_GPS里程.xlsx / G290</t>
  </si>
  <si>
    <t>车辆纯氢气里程查询_20260901-20260930_1024辆.xlsx / G263</t>
  </si>
  <si>
    <t>车辆里程查询_20260901-20260930_1024辆_仪表里程.xlsx / H184</t>
  </si>
  <si>
    <t>车辆里程查询_20260901-20260930_1024辆_GPS里程.xlsx / H290</t>
  </si>
  <si>
    <t>车辆纯氢气里程查询_20260901-20260930_1024辆.xlsx / H263</t>
  </si>
  <si>
    <t>车辆里程查询_20260901-20260930_1024辆_仪表里程.xlsx / I184</t>
  </si>
  <si>
    <t>车辆里程查询_20260901-20260930_1024辆_GPS里程.xlsx / I290</t>
  </si>
  <si>
    <t>车辆纯氢气里程查询_20260901-20260930_1024辆.xlsx / I263</t>
  </si>
  <si>
    <t>车辆里程查询_20260901-20260930_1024辆_仪表里程.xlsx / J184</t>
  </si>
  <si>
    <t>车辆里程查询_20260901-20260930_1024辆_GPS里程.xlsx / J290</t>
  </si>
  <si>
    <t>车辆纯氢气里程查询_20260901-20260930_1024辆.xlsx / J263</t>
  </si>
  <si>
    <t>车辆里程查询_20260901-20260930_1024辆_仪表里程.xlsx / K184</t>
  </si>
  <si>
    <t>车辆里程查询_20260901-20260930_1024辆_GPS里程.xlsx / K290</t>
  </si>
  <si>
    <t>车辆纯氢气里程查询_20260901-20260930_1024辆.xlsx / K263</t>
  </si>
  <si>
    <t>车辆里程查询_20260901-20260930_1024辆_仪表里程.xlsx / L184</t>
  </si>
  <si>
    <t>车辆里程查询_20260901-20260930_1024辆_GPS里程.xlsx / L290</t>
  </si>
  <si>
    <t>车辆纯氢气里程查询_20260901-20260930_1024辆.xlsx / L263</t>
  </si>
  <si>
    <t>车辆里程查询_20260901-20260930_1024辆_仪表里程.xlsx / M184</t>
  </si>
  <si>
    <t>车辆里程查询_20260901-20260930_1024辆_GPS里程.xlsx / M290</t>
  </si>
  <si>
    <t>车辆纯氢气里程查询_20260901-20260930_1024辆.xlsx / M263</t>
  </si>
  <si>
    <t>车辆里程查询_20260901-20260930_1024辆_仪表里程.xlsx / N184</t>
  </si>
  <si>
    <t>车辆里程查询_20260901-20260930_1024辆_GPS里程.xlsx / N290</t>
  </si>
  <si>
    <t>车辆纯氢气里程查询_20260901-20260930_1024辆.xlsx / N263</t>
  </si>
  <si>
    <t>车辆里程查询_20260901-20260930_1024辆_仪表里程.xlsx / O184</t>
  </si>
  <si>
    <t>车辆里程查询_20260901-20260930_1024辆_GPS里程.xlsx / O290</t>
  </si>
  <si>
    <t>车辆纯氢气里程查询_20260901-20260930_1024辆.xlsx / O263</t>
  </si>
  <si>
    <t>车辆里程查询_20260901-20260930_1024辆_仪表里程.xlsx / P184</t>
  </si>
  <si>
    <t>车辆里程查询_20260901-20260930_1024辆_GPS里程.xlsx / P290</t>
  </si>
  <si>
    <t>车辆纯氢气里程查询_20260901-20260930_1024辆.xlsx / P263</t>
  </si>
  <si>
    <t>车辆里程查询_20260901-20260930_1024辆_仪表里程.xlsx / Q184</t>
  </si>
  <si>
    <t>车辆里程查询_20260901-20260930_1024辆_GPS里程.xlsx / Q290</t>
  </si>
  <si>
    <t>车辆纯氢气里程查询_20260901-20260930_1024辆.xlsx / Q263</t>
  </si>
  <si>
    <t>车辆里程查询_20260901-20260930_1024辆_仪表里程.xlsx / R184</t>
  </si>
  <si>
    <t>车辆里程查询_20260901-20260930_1024辆_GPS里程.xlsx / R290</t>
  </si>
  <si>
    <t>车辆纯氢气里程查询_20260901-20260930_1024辆.xlsx / R263</t>
  </si>
  <si>
    <t>车辆里程查询_20260901-20260930_1024辆_仪表里程.xlsx / S184</t>
  </si>
  <si>
    <t>车辆里程查询_20260901-20260930_1024辆_GPS里程.xlsx / S290</t>
  </si>
  <si>
    <t>车辆纯氢气里程查询_20260901-20260930_1024辆.xlsx / S263</t>
  </si>
  <si>
    <t>车辆里程查询_20260901-20260930_1024辆_仪表里程.xlsx / T184</t>
  </si>
  <si>
    <t>车辆里程查询_20260901-20260930_1024辆_GPS里程.xlsx / T290</t>
  </si>
  <si>
    <t>车辆纯氢气里程查询_20260901-20260930_1024辆.xlsx / T263</t>
  </si>
  <si>
    <t>车辆里程查询_20260901-20260930_1024辆_仪表里程.xlsx / U184</t>
  </si>
  <si>
    <t>车辆里程查询_20260901-20260930_1024辆_GPS里程.xlsx / U290</t>
  </si>
  <si>
    <t>车辆纯氢气里程查询_20260901-20260930_1024辆.xlsx / U263</t>
  </si>
  <si>
    <t>车辆里程查询_20260901-20260930_1024辆_仪表里程.xlsx / V184</t>
  </si>
  <si>
    <t>车辆里程查询_20260901-20260930_1024辆_GPS里程.xlsx / V290</t>
  </si>
  <si>
    <t>车辆纯氢气里程查询_20260901-20260930_1024辆.xlsx / V263</t>
  </si>
  <si>
    <t>车辆里程查询_20260901-20260930_1024辆_仪表里程.xlsx / W184</t>
  </si>
  <si>
    <t>车辆里程查询_20260901-20260930_1024辆_GPS里程.xlsx / W290</t>
  </si>
  <si>
    <t>车辆纯氢气里程查询_20260901-20260930_1024辆.xlsx / W263</t>
  </si>
  <si>
    <t>车辆里程查询_20260901-20260930_1024辆_仪表里程.xlsx / X184</t>
  </si>
  <si>
    <t>车辆里程查询_20260901-20260930_1024辆_GPS里程.xlsx / X290</t>
  </si>
  <si>
    <t>车辆纯氢气里程查询_20260901-20260930_1024辆.xlsx / X263</t>
  </si>
  <si>
    <t>车辆里程查询_20260901-20260930_1024辆_仪表里程.xlsx / Y184</t>
  </si>
  <si>
    <t>车辆里程查询_20260901-20260930_1024辆_GPS里程.xlsx / Y290</t>
  </si>
  <si>
    <t>车辆纯氢气里程查询_20260901-20260930_1024辆.xlsx / Y263</t>
  </si>
  <si>
    <t>车辆里程查询_20260901-20260930_1024辆_仪表里程.xlsx / Z184</t>
  </si>
  <si>
    <t>车辆里程查询_20260901-20260930_1024辆_GPS里程.xlsx / Z290</t>
  </si>
  <si>
    <t>车辆纯氢气里程查询_20260901-20260930_1024辆.xlsx / Z263</t>
  </si>
  <si>
    <t>车辆里程查询_20260901-20260930_1024辆_仪表里程.xlsx / AA184</t>
  </si>
  <si>
    <t>车辆里程查询_20260901-20260930_1024辆_GPS里程.xlsx / AA290</t>
  </si>
  <si>
    <t>车辆纯氢气里程查询_20260901-20260930_1024辆.xlsx / AA263</t>
  </si>
  <si>
    <t>车辆里程查询_20260901-20260930_1024辆_仪表里程.xlsx / AB184</t>
  </si>
  <si>
    <t>车辆里程查询_20260901-20260930_1024辆_GPS里程.xlsx / AB290</t>
  </si>
  <si>
    <t>车辆纯氢气里程查询_20260901-20260930_1024辆.xlsx / AB263</t>
  </si>
  <si>
    <t>车辆里程查询_20260901-20260930_1024辆_仪表里程.xlsx / AC184</t>
  </si>
  <si>
    <t>车辆里程查询_20260901-20260930_1024辆_GPS里程.xlsx / AC290</t>
  </si>
  <si>
    <t>车辆纯氢气里程查询_20260901-20260930_1024辆.xlsx / AC263</t>
  </si>
  <si>
    <t>车辆里程查询_20260901-20260930_1024辆_仪表里程.xlsx / AD184</t>
  </si>
  <si>
    <t>车辆里程查询_20260901-20260930_1024辆_GPS里程.xlsx / AD290</t>
  </si>
  <si>
    <t>车辆纯氢气里程查询_20260901-20260930_1024辆.xlsx / AD263</t>
  </si>
  <si>
    <t>车辆里程查询_20260901-20260930_1024辆_仪表里程.xlsx / AE184</t>
  </si>
  <si>
    <t>车辆里程查询_20260901-20260930_1024辆_GPS里程.xlsx / AE290</t>
  </si>
  <si>
    <t>车辆纯氢气里程查询_20260901-20260930_1024辆.xlsx / AE263</t>
  </si>
  <si>
    <t>车辆里程查询_20260901-20260930_1024辆_仪表里程.xlsx / AF184</t>
  </si>
  <si>
    <t>车辆里程查询_20260901-20260930_1024辆_GPS里程.xlsx / AF290</t>
  </si>
  <si>
    <t>车辆纯氢气里程查询_20260901-20260930_1024辆.xlsx / AF263</t>
  </si>
  <si>
    <t>车辆里程查询_20260901-20260930_1024辆_仪表里程.xlsx / AG184</t>
  </si>
  <si>
    <t>车辆里程查询_20260901-20260930_1024辆_GPS里程.xlsx / AG290</t>
  </si>
  <si>
    <t>车辆纯氢气里程查询_20260901-20260930_1024辆.xlsx / AG263</t>
  </si>
  <si>
    <t>车辆里程查询_20260901-20260930_1024辆_仪表里程.xlsx / AH184</t>
  </si>
  <si>
    <t>车辆里程查询_20260901-20260930_1024辆_GPS里程.xlsx / AH290</t>
  </si>
  <si>
    <t>车辆纯氢气里程查询_20260901-20260930_1024辆.xlsx / AH263</t>
  </si>
  <si>
    <t>车辆里程查询_20260901-20260930_1024辆_仪表里程.xlsx / H358</t>
  </si>
  <si>
    <t>车辆里程查询_20260901-20260930_1024辆_GPS里程.xlsx / H360</t>
  </si>
  <si>
    <t>车辆纯氢气里程查询_20260901-20260930_1024辆.xlsx / H972</t>
  </si>
  <si>
    <t>车辆里程查询_20260901-20260930_1024辆_仪表里程.xlsx / I358</t>
  </si>
  <si>
    <t>车辆里程查询_20260901-20260930_1024辆_GPS里程.xlsx / I360</t>
  </si>
  <si>
    <t>车辆纯氢气里程查询_20260901-20260930_1024辆.xlsx / I972</t>
  </si>
  <si>
    <t>车辆里程查询_20260901-20260930_1024辆_仪表里程.xlsx / J358</t>
  </si>
  <si>
    <t>车辆里程查询_20260901-20260930_1024辆_GPS里程.xlsx / J360</t>
  </si>
  <si>
    <t>车辆纯氢气里程查询_20260901-20260930_1024辆.xlsx / J972</t>
  </si>
  <si>
    <t>车辆里程查询_20260901-20260930_1024辆_仪表里程.xlsx / K358</t>
  </si>
  <si>
    <t>车辆里程查询_20260901-20260930_1024辆_GPS里程.xlsx / K360</t>
  </si>
  <si>
    <t>车辆纯氢气里程查询_20260901-20260930_1024辆.xlsx / K972</t>
  </si>
  <si>
    <t>车辆里程查询_20260901-20260930_1024辆_仪表里程.xlsx / L358</t>
  </si>
  <si>
    <t>车辆里程查询_20260901-20260930_1024辆_GPS里程.xlsx / L360</t>
  </si>
  <si>
    <t>车辆纯氢气里程查询_20260901-20260930_1024辆.xlsx / L972</t>
  </si>
  <si>
    <t>车辆里程查询_20260901-20260930_1024辆_仪表里程.xlsx / M358</t>
  </si>
  <si>
    <t>车辆里程查询_20260901-20260930_1024辆_GPS里程.xlsx / M360</t>
  </si>
  <si>
    <t>车辆纯氢气里程查询_20260901-20260930_1024辆.xlsx / M972</t>
  </si>
  <si>
    <t>车辆里程查询_20260901-20260930_1024辆_仪表里程.xlsx / N358</t>
  </si>
  <si>
    <t>车辆里程查询_20260901-20260930_1024辆_GPS里程.xlsx / N360</t>
  </si>
  <si>
    <t>车辆纯氢气里程查询_20260901-20260930_1024辆.xlsx / N972</t>
  </si>
  <si>
    <t>车辆里程查询_20260901-20260930_1024辆_仪表里程.xlsx / O358</t>
  </si>
  <si>
    <t>车辆里程查询_20260901-20260930_1024辆_GPS里程.xlsx / O360</t>
  </si>
  <si>
    <t>车辆纯氢气里程查询_20260901-20260930_1024辆.xlsx / O972</t>
  </si>
  <si>
    <t>车辆里程查询_20260901-20260930_1024辆_仪表里程.xlsx / P358</t>
  </si>
  <si>
    <t>车辆里程查询_20260901-20260930_1024辆_GPS里程.xlsx / P360</t>
  </si>
  <si>
    <t>车辆纯氢气里程查询_20260901-20260930_1024辆.xlsx / P972</t>
  </si>
  <si>
    <t>车辆里程查询_20260901-20260930_1024辆_仪表里程.xlsx / Q358</t>
  </si>
  <si>
    <t>车辆里程查询_20260901-20260930_1024辆_GPS里程.xlsx / Q360</t>
  </si>
  <si>
    <t>车辆纯氢气里程查询_20260901-20260930_1024辆.xlsx / Q972</t>
  </si>
  <si>
    <t>车辆里程查询_20260901-20260930_1024辆_仪表里程.xlsx / R358</t>
  </si>
  <si>
    <t>车辆里程查询_20260901-20260930_1024辆_GPS里程.xlsx / R360</t>
  </si>
  <si>
    <t>车辆纯氢气里程查询_20260901-20260930_1024辆.xlsx / R972</t>
  </si>
  <si>
    <t>车辆里程查询_20260901-20260930_1024辆_仪表里程.xlsx / S358</t>
  </si>
  <si>
    <t>车辆里程查询_20260901-20260930_1024辆_GPS里程.xlsx / S360</t>
  </si>
  <si>
    <t>车辆纯氢气里程查询_20260901-20260930_1024辆.xlsx / S972</t>
  </si>
  <si>
    <t>车辆里程查询_20260901-20260930_1024辆_仪表里程.xlsx / T358</t>
  </si>
  <si>
    <t>车辆里程查询_20260901-20260930_1024辆_GPS里程.xlsx / T360</t>
  </si>
  <si>
    <t>车辆纯氢气里程查询_20260901-20260930_1024辆.xlsx / T972</t>
  </si>
  <si>
    <t>车辆里程查询_20260901-20260930_1024辆_仪表里程.xlsx / U358</t>
  </si>
  <si>
    <t>车辆里程查询_20260901-20260930_1024辆_GPS里程.xlsx / U360</t>
  </si>
  <si>
    <t>车辆纯氢气里程查询_20260901-20260930_1024辆.xlsx / U972</t>
  </si>
  <si>
    <t>车辆里程查询_20260901-20260930_1024辆_仪表里程.xlsx / V358</t>
  </si>
  <si>
    <t>车辆里程查询_20260901-20260930_1024辆_GPS里程.xlsx / V360</t>
  </si>
  <si>
    <t>车辆纯氢气里程查询_20260901-20260930_1024辆.xlsx / V972</t>
  </si>
  <si>
    <t>车辆里程查询_20260901-20260930_1024辆_仪表里程.xlsx / W358</t>
  </si>
  <si>
    <t>车辆里程查询_20260901-20260930_1024辆_GPS里程.xlsx / W360</t>
  </si>
  <si>
    <t>车辆纯氢气里程查询_20260901-20260930_1024辆.xlsx / W972</t>
  </si>
  <si>
    <t>车辆里程查询_20260901-20260930_1024辆_仪表里程.xlsx / X358</t>
  </si>
  <si>
    <t>车辆里程查询_20260901-20260930_1024辆_GPS里程.xlsx / X360</t>
  </si>
  <si>
    <t>车辆纯氢气里程查询_20260901-20260930_1024辆.xlsx / X972</t>
  </si>
  <si>
    <t>车辆里程查询_20260901-20260930_1024辆_仪表里程.xlsx / Y358</t>
  </si>
  <si>
    <t>车辆里程查询_20260901-20260930_1024辆_GPS里程.xlsx / Y360</t>
  </si>
  <si>
    <t>车辆纯氢气里程查询_20260901-20260930_1024辆.xlsx / Y972</t>
  </si>
  <si>
    <t>车辆里程查询_20260901-20260930_1024辆_仪表里程.xlsx / Z358</t>
  </si>
  <si>
    <t>车辆里程查询_20260901-20260930_1024辆_GPS里程.xlsx / Z360</t>
  </si>
  <si>
    <t>车辆纯氢气里程查询_20260901-20260930_1024辆.xlsx / Z972</t>
  </si>
  <si>
    <t>车辆里程查询_20260901-20260930_1024辆_仪表里程.xlsx / AA358</t>
  </si>
  <si>
    <t>车辆里程查询_20260901-20260930_1024辆_GPS里程.xlsx / AA360</t>
  </si>
  <si>
    <t>车辆纯氢气里程查询_20260901-20260930_1024辆.xlsx / AA972</t>
  </si>
  <si>
    <t>车辆里程查询_20260901-20260930_1024辆_仪表里程.xlsx / AB358</t>
  </si>
  <si>
    <t>车辆里程查询_20260901-20260930_1024辆_GPS里程.xlsx / AB360</t>
  </si>
  <si>
    <t>车辆纯氢气里程查询_20260901-20260930_1024辆.xlsx / AB972</t>
  </si>
  <si>
    <t>车辆里程查询_20260901-20260930_1024辆_仪表里程.xlsx / AC358</t>
  </si>
  <si>
    <t>车辆里程查询_20260901-20260930_1024辆_GPS里程.xlsx / AC360</t>
  </si>
  <si>
    <t>车辆纯氢气里程查询_20260901-20260930_1024辆.xlsx / AC972</t>
  </si>
  <si>
    <t>车辆里程查询_20260901-20260930_1024辆_仪表里程.xlsx / AD358</t>
  </si>
  <si>
    <t>车辆里程查询_20260901-20260930_1024辆_GPS里程.xlsx / AD360</t>
  </si>
  <si>
    <t>车辆纯氢气里程查询_20260901-20260930_1024辆.xlsx / AD972</t>
  </si>
  <si>
    <t>车辆里程查询_20260901-20260930_1024辆_仪表里程.xlsx / AE358</t>
  </si>
  <si>
    <t>车辆里程查询_20260901-20260930_1024辆_GPS里程.xlsx / AE360</t>
  </si>
  <si>
    <t>车辆纯氢气里程查询_20260901-20260930_1024辆.xlsx / AE972</t>
  </si>
  <si>
    <t>车辆里程查询_20260901-20260930_1024辆_仪表里程.xlsx / AF358</t>
  </si>
  <si>
    <t>车辆里程查询_20260901-20260930_1024辆_GPS里程.xlsx / AF360</t>
  </si>
  <si>
    <t>车辆纯氢气里程查询_20260901-20260930_1024辆.xlsx / AF972</t>
  </si>
  <si>
    <t>车辆里程查询_20260901-20260930_1024辆_仪表里程.xlsx / AG358</t>
  </si>
  <si>
    <t>车辆里程查询_20260901-20260930_1024辆_GPS里程.xlsx / AG360</t>
  </si>
  <si>
    <t>车辆纯氢气里程查询_20260901-20260930_1024辆.xlsx / AG972</t>
  </si>
  <si>
    <t>车辆里程查询_20260901-20260930_1024辆_仪表里程.xlsx / AH358</t>
  </si>
  <si>
    <t>车辆里程查询_20260901-20260930_1024辆_GPS里程.xlsx / AH360</t>
  </si>
  <si>
    <t>车辆纯氢气里程查询_20260901-20260930_1024辆.xlsx / AH972</t>
  </si>
  <si>
    <t>车辆里程查询_20260901-20260930_1024辆_仪表里程.xlsx / AA261</t>
  </si>
  <si>
    <t>车辆里程查询_20260901-20260930_1024辆_GPS里程.xlsx / AA177</t>
  </si>
  <si>
    <t>车辆纯氢气里程查询_20260901-20260930_1024辆.xlsx / AA947</t>
  </si>
  <si>
    <t>车辆里程查询_20260901-20260930_1024辆_仪表里程.xlsx / AB261</t>
  </si>
  <si>
    <t>车辆里程查询_20260901-20260930_1024辆_GPS里程.xlsx / AB177</t>
  </si>
  <si>
    <t>车辆纯氢气里程查询_20260901-20260930_1024辆.xlsx / AB947</t>
  </si>
  <si>
    <t>车辆里程查询_20260901-20260930_1024辆_仪表里程.xlsx / AC261</t>
  </si>
  <si>
    <t>车辆里程查询_20260901-20260930_1024辆_GPS里程.xlsx / AC177</t>
  </si>
  <si>
    <t>车辆纯氢气里程查询_20260901-20260930_1024辆.xlsx / AC947</t>
  </si>
  <si>
    <t>车辆里程查询_20260901-20260930_1024辆_仪表里程.xlsx / AD261</t>
  </si>
  <si>
    <t>车辆里程查询_20260901-20260930_1024辆_GPS里程.xlsx / AD177</t>
  </si>
  <si>
    <t>车辆纯氢气里程查询_20260901-20260930_1024辆.xlsx / AD947</t>
  </si>
  <si>
    <t>车辆里程查询_20260901-20260930_1024辆_仪表里程.xlsx / AE261</t>
  </si>
  <si>
    <t>车辆里程查询_20260901-20260930_1024辆_GPS里程.xlsx / AE177</t>
  </si>
  <si>
    <t>车辆纯氢气里程查询_20260901-20260930_1024辆.xlsx / AE947</t>
  </si>
  <si>
    <t>车辆里程查询_20260901-20260930_1024辆_仪表里程.xlsx / AF261</t>
  </si>
  <si>
    <t>车辆里程查询_20260901-20260930_1024辆_GPS里程.xlsx / AF177</t>
  </si>
  <si>
    <t>车辆纯氢气里程查询_20260901-20260930_1024辆.xlsx / AF947</t>
  </si>
  <si>
    <t>车辆里程查询_20260901-20260930_1024辆_仪表里程.xlsx / AG261</t>
  </si>
  <si>
    <t>车辆里程查询_20260901-20260930_1024辆_GPS里程.xlsx / AG177</t>
  </si>
  <si>
    <t>车辆纯氢气里程查询_20260901-20260930_1024辆.xlsx / AG947</t>
  </si>
  <si>
    <t>车辆里程查询_20260901-20260930_1024辆_仪表里程.xlsx / AH261</t>
  </si>
  <si>
    <t>车辆里程查询_20260901-20260930_1024辆_GPS里程.xlsx / AH177</t>
  </si>
  <si>
    <t>车辆纯氢气里程查询_20260901-20260930_1024辆.xlsx / AH947</t>
  </si>
  <si>
    <t>车辆里程查询_20260901-20260930_1024辆_仪表里程.xlsx / Z379</t>
  </si>
  <si>
    <t>车辆里程查询_20260901-20260930_1024辆_GPS里程.xlsx / Z381</t>
  </si>
  <si>
    <t>车辆纯氢气里程查询_20260901-20260930_1024辆.xlsx / Z945</t>
  </si>
  <si>
    <t>车辆里程查询_20260901-20260930_1024辆_仪表里程.xlsx / AA379</t>
  </si>
  <si>
    <t>车辆里程查询_20260901-20260930_1024辆_GPS里程.xlsx / AA381</t>
  </si>
  <si>
    <t>车辆纯氢气里程查询_20260901-20260930_1024辆.xlsx / AA945</t>
  </si>
  <si>
    <t>车辆里程查询_20260901-20260930_1024辆_仪表里程.xlsx / AB379</t>
  </si>
  <si>
    <t>车辆里程查询_20260901-20260930_1024辆_GPS里程.xlsx / AB381</t>
  </si>
  <si>
    <t>车辆纯氢气里程查询_20260901-20260930_1024辆.xlsx / AB945</t>
  </si>
  <si>
    <t>车辆里程查询_20260901-20260930_1024辆_仪表里程.xlsx / AC379</t>
  </si>
  <si>
    <t>车辆里程查询_20260901-20260930_1024辆_GPS里程.xlsx / AC381</t>
  </si>
  <si>
    <t>车辆纯氢气里程查询_20260901-20260930_1024辆.xlsx / AC945</t>
  </si>
  <si>
    <t>车辆里程查询_20260901-20260930_1024辆_仪表里程.xlsx / AD379</t>
  </si>
  <si>
    <t>车辆里程查询_20260901-20260930_1024辆_GPS里程.xlsx / AD381</t>
  </si>
  <si>
    <t>车辆纯氢气里程查询_20260901-20260930_1024辆.xlsx / AD945</t>
  </si>
  <si>
    <t>车辆里程查询_20260901-20260930_1024辆_仪表里程.xlsx / AE379</t>
  </si>
  <si>
    <t>车辆里程查询_20260901-20260930_1024辆_GPS里程.xlsx / AE381</t>
  </si>
  <si>
    <t>车辆纯氢气里程查询_20260901-20260930_1024辆.xlsx / AE945</t>
  </si>
  <si>
    <t>车辆里程查询_20260901-20260930_1024辆_仪表里程.xlsx / AF379</t>
  </si>
  <si>
    <t>车辆里程查询_20260901-20260930_1024辆_GPS里程.xlsx / AF381</t>
  </si>
  <si>
    <t>车辆纯氢气里程查询_20260901-20260930_1024辆.xlsx / AF945</t>
  </si>
  <si>
    <t>车辆里程查询_20260901-20260930_1024辆_仪表里程.xlsx / AG379</t>
  </si>
  <si>
    <t>车辆里程查询_20260901-20260930_1024辆_GPS里程.xlsx / AG381</t>
  </si>
  <si>
    <t>车辆纯氢气里程查询_20260901-20260930_1024辆.xlsx / AG945</t>
  </si>
  <si>
    <t>车辆里程查询_20260901-20260930_1024辆_仪表里程.xlsx / AH379</t>
  </si>
  <si>
    <t>车辆里程查询_20260901-20260930_1024辆_GPS里程.xlsx / AH381</t>
  </si>
  <si>
    <t>车辆纯氢气里程查询_20260901-20260930_1024辆.xlsx / AH945</t>
  </si>
  <si>
    <t>车辆里程查询_20260901-20260930_1024辆_仪表里程.xlsx / W336</t>
  </si>
  <si>
    <t>车辆里程查询_20260901-20260930_1024辆_GPS里程.xlsx / W149</t>
  </si>
  <si>
    <t>车辆纯氢气里程查询_20260901-20260930_1024辆.xlsx / W971</t>
  </si>
  <si>
    <t>车辆里程查询_20260901-20260930_1024辆_仪表里程.xlsx / X336</t>
  </si>
  <si>
    <t>车辆里程查询_20260901-20260930_1024辆_GPS里程.xlsx / X149</t>
  </si>
  <si>
    <t>车辆纯氢气里程查询_20260901-20260930_1024辆.xlsx / X971</t>
  </si>
  <si>
    <t>车辆里程查询_20260901-20260930_1024辆_仪表里程.xlsx / Y336</t>
  </si>
  <si>
    <t>车辆里程查询_20260901-20260930_1024辆_GPS里程.xlsx / Y149</t>
  </si>
  <si>
    <t>车辆纯氢气里程查询_20260901-20260930_1024辆.xlsx / Y971</t>
  </si>
  <si>
    <t>车辆里程查询_20260901-20260930_1024辆_仪表里程.xlsx / Z336</t>
  </si>
  <si>
    <t>车辆里程查询_20260901-20260930_1024辆_GPS里程.xlsx / Z149</t>
  </si>
  <si>
    <t>车辆纯氢气里程查询_20260901-20260930_1024辆.xlsx / Z971</t>
  </si>
  <si>
    <t>车辆里程查询_20260901-20260930_1024辆_仪表里程.xlsx / AA336</t>
  </si>
  <si>
    <t>车辆里程查询_20260901-20260930_1024辆_GPS里程.xlsx / AA149</t>
  </si>
  <si>
    <t>车辆纯氢气里程查询_20260901-20260930_1024辆.xlsx / AA971</t>
  </si>
  <si>
    <t>车辆里程查询_20260901-20260930_1024辆_仪表里程.xlsx / AB336</t>
  </si>
  <si>
    <t>车辆里程查询_20260901-20260930_1024辆_GPS里程.xlsx / AB149</t>
  </si>
  <si>
    <t>车辆纯氢气里程查询_20260901-20260930_1024辆.xlsx / AB971</t>
  </si>
  <si>
    <t>车辆里程查询_20260901-20260930_1024辆_仪表里程.xlsx / AC336</t>
  </si>
  <si>
    <t>车辆里程查询_20260901-20260930_1024辆_GPS里程.xlsx / AC149</t>
  </si>
  <si>
    <t>车辆纯氢气里程查询_20260901-20260930_1024辆.xlsx / AC971</t>
  </si>
  <si>
    <t>车辆里程查询_20260901-20260930_1024辆_仪表里程.xlsx / AD336</t>
  </si>
  <si>
    <t>车辆里程查询_20260901-20260930_1024辆_GPS里程.xlsx / AD149</t>
  </si>
  <si>
    <t>车辆纯氢气里程查询_20260901-20260930_1024辆.xlsx / AD971</t>
  </si>
  <si>
    <t>车辆里程查询_20260901-20260930_1024辆_仪表里程.xlsx / AE336</t>
  </si>
  <si>
    <t>车辆里程查询_20260901-20260930_1024辆_GPS里程.xlsx / AE149</t>
  </si>
  <si>
    <t>车辆纯氢气里程查询_20260901-20260930_1024辆.xlsx / AE971</t>
  </si>
  <si>
    <t>车辆里程查询_20260901-20260930_1024辆_仪表里程.xlsx / AF336</t>
  </si>
  <si>
    <t>车辆里程查询_20260901-20260930_1024辆_GPS里程.xlsx / AF149</t>
  </si>
  <si>
    <t>车辆纯氢气里程查询_20260901-20260930_1024辆.xlsx / AF971</t>
  </si>
  <si>
    <t>车辆里程查询_20260901-20260930_1024辆_仪表里程.xlsx / AG336</t>
  </si>
  <si>
    <t>车辆里程查询_20260901-20260930_1024辆_GPS里程.xlsx / AG149</t>
  </si>
  <si>
    <t>车辆纯氢气里程查询_20260901-20260930_1024辆.xlsx / AG971</t>
  </si>
  <si>
    <t>车辆里程查询_20260901-20260930_1024辆_仪表里程.xlsx / AH336</t>
  </si>
  <si>
    <t>车辆里程查询_20260901-20260930_1024辆_GPS里程.xlsx / AH149</t>
  </si>
  <si>
    <t>车辆纯氢气里程查询_20260901-20260930_1024辆.xlsx / AH971</t>
  </si>
  <si>
    <t>车辆里程查询_20260901-20260930_1024辆_仪表里程.xlsx / E389</t>
  </si>
  <si>
    <t>车辆里程查询_20260901-20260930_1024辆_GPS里程.xlsx / E391</t>
  </si>
  <si>
    <t>车辆纯氢气里程查询_20260901-20260930_1024辆.xlsx / E992</t>
  </si>
  <si>
    <t>车辆里程查询_20260901-20260930_1024辆_仪表里程.xlsx / F389</t>
  </si>
  <si>
    <t>车辆里程查询_20260901-20260930_1024辆_GPS里程.xlsx / F391</t>
  </si>
  <si>
    <t>车辆纯氢气里程查询_20260901-20260930_1024辆.xlsx / F992</t>
  </si>
  <si>
    <t>车辆里程查询_20260901-20260930_1024辆_仪表里程.xlsx / G389</t>
  </si>
  <si>
    <t>车辆里程查询_20260901-20260930_1024辆_GPS里程.xlsx / G391</t>
  </si>
  <si>
    <t>车辆纯氢气里程查询_20260901-20260930_1024辆.xlsx / G992</t>
  </si>
  <si>
    <t>车辆里程查询_20260901-20260930_1024辆_仪表里程.xlsx / H389</t>
  </si>
  <si>
    <t>车辆里程查询_20260901-20260930_1024辆_GPS里程.xlsx / H391</t>
  </si>
  <si>
    <t>车辆纯氢气里程查询_20260901-20260930_1024辆.xlsx / H992</t>
  </si>
  <si>
    <t>车辆里程查询_20260901-20260930_1024辆_仪表里程.xlsx / I389</t>
  </si>
  <si>
    <t>车辆里程查询_20260901-20260930_1024辆_GPS里程.xlsx / I391</t>
  </si>
  <si>
    <t>车辆纯氢气里程查询_20260901-20260930_1024辆.xlsx / I992</t>
  </si>
  <si>
    <t>车辆里程查询_20260901-20260930_1024辆_仪表里程.xlsx / J389</t>
  </si>
  <si>
    <t>车辆里程查询_20260901-20260930_1024辆_GPS里程.xlsx / J391</t>
  </si>
  <si>
    <t>车辆纯氢气里程查询_20260901-20260930_1024辆.xlsx / J992</t>
  </si>
  <si>
    <t>车辆里程查询_20260901-20260930_1024辆_仪表里程.xlsx / K389</t>
  </si>
  <si>
    <t>车辆里程查询_20260901-20260930_1024辆_GPS里程.xlsx / K391</t>
  </si>
  <si>
    <t>车辆纯氢气里程查询_20260901-20260930_1024辆.xlsx / K992</t>
  </si>
  <si>
    <t>车辆里程查询_20260901-20260930_1024辆_仪表里程.xlsx / L389</t>
  </si>
  <si>
    <t>车辆里程查询_20260901-20260930_1024辆_GPS里程.xlsx / L391</t>
  </si>
  <si>
    <t>车辆纯氢气里程查询_20260901-20260930_1024辆.xlsx / L992</t>
  </si>
  <si>
    <t>车辆里程查询_20260901-20260930_1024辆_仪表里程.xlsx / M389</t>
  </si>
  <si>
    <t>车辆里程查询_20260901-20260930_1024辆_GPS里程.xlsx / M391</t>
  </si>
  <si>
    <t>车辆纯氢气里程查询_20260901-20260930_1024辆.xlsx / M992</t>
  </si>
  <si>
    <t>车辆里程查询_20260901-20260930_1024辆_仪表里程.xlsx / N389</t>
  </si>
  <si>
    <t>车辆里程查询_20260901-20260930_1024辆_GPS里程.xlsx / N391</t>
  </si>
  <si>
    <t>车辆纯氢气里程查询_20260901-20260930_1024辆.xlsx / N992</t>
  </si>
  <si>
    <t>车辆里程查询_20260901-20260930_1024辆_仪表里程.xlsx / O389</t>
  </si>
  <si>
    <t>车辆里程查询_20260901-20260930_1024辆_GPS里程.xlsx / O391</t>
  </si>
  <si>
    <t>车辆纯氢气里程查询_20260901-20260930_1024辆.xlsx / O992</t>
  </si>
  <si>
    <t>车辆里程查询_20260901-20260930_1024辆_仪表里程.xlsx / P389</t>
  </si>
  <si>
    <t>车辆里程查询_20260901-20260930_1024辆_GPS里程.xlsx / P391</t>
  </si>
  <si>
    <t>车辆纯氢气里程查询_20260901-20260930_1024辆.xlsx / P992</t>
  </si>
  <si>
    <t>车辆里程查询_20260901-20260930_1024辆_仪表里程.xlsx / Q389</t>
  </si>
  <si>
    <t>车辆里程查询_20260901-20260930_1024辆_GPS里程.xlsx / Q391</t>
  </si>
  <si>
    <t>车辆纯氢气里程查询_20260901-20260930_1024辆.xlsx / Q992</t>
  </si>
  <si>
    <t>车辆里程查询_20260901-20260930_1024辆_仪表里程.xlsx / R389</t>
  </si>
  <si>
    <t>车辆里程查询_20260901-20260930_1024辆_GPS里程.xlsx / R391</t>
  </si>
  <si>
    <t>车辆纯氢气里程查询_20260901-20260930_1024辆.xlsx / R992</t>
  </si>
  <si>
    <t>车辆里程查询_20260901-20260930_1024辆_仪表里程.xlsx / S389</t>
  </si>
  <si>
    <t>车辆里程查询_20260901-20260930_1024辆_GPS里程.xlsx / S391</t>
  </si>
  <si>
    <t>车辆纯氢气里程查询_20260901-20260930_1024辆.xlsx / S992</t>
  </si>
  <si>
    <t>车辆里程查询_20260901-20260930_1024辆_仪表里程.xlsx / T389</t>
  </si>
  <si>
    <t>车辆里程查询_20260901-20260930_1024辆_GPS里程.xlsx / T391</t>
  </si>
  <si>
    <t>车辆纯氢气里程查询_20260901-20260930_1024辆.xlsx / T992</t>
  </si>
  <si>
    <t>车辆里程查询_20260901-20260930_1024辆_仪表里程.xlsx / U389</t>
  </si>
  <si>
    <t>车辆里程查询_20260901-20260930_1024辆_GPS里程.xlsx / U391</t>
  </si>
  <si>
    <t>车辆纯氢气里程查询_20260901-20260930_1024辆.xlsx / U992</t>
  </si>
  <si>
    <t>车辆里程查询_20260901-20260930_1024辆_仪表里程.xlsx / V389</t>
  </si>
  <si>
    <t>车辆里程查询_20260901-20260930_1024辆_GPS里程.xlsx / V391</t>
  </si>
  <si>
    <t>车辆纯氢气里程查询_20260901-20260930_1024辆.xlsx / V992</t>
  </si>
  <si>
    <t>车辆里程查询_20260901-20260930_1024辆_仪表里程.xlsx / W389</t>
  </si>
  <si>
    <t>车辆里程查询_20260901-20260930_1024辆_GPS里程.xlsx / W391</t>
  </si>
  <si>
    <t>车辆纯氢气里程查询_20260901-20260930_1024辆.xlsx / W992</t>
  </si>
  <si>
    <t>车辆里程查询_20260901-20260930_1024辆_仪表里程.xlsx / X389</t>
  </si>
  <si>
    <t>车辆里程查询_20260901-20260930_1024辆_GPS里程.xlsx / X391</t>
  </si>
  <si>
    <t>车辆纯氢气里程查询_20260901-20260930_1024辆.xlsx / X992</t>
  </si>
  <si>
    <t>车辆里程查询_20260901-20260930_1024辆_仪表里程.xlsx / Y389</t>
  </si>
  <si>
    <t>车辆里程查询_20260901-20260930_1024辆_GPS里程.xlsx / Y391</t>
  </si>
  <si>
    <t>车辆纯氢气里程查询_20260901-20260930_1024辆.xlsx / Y992</t>
  </si>
  <si>
    <t>车辆里程查询_20260901-20260930_1024辆_仪表里程.xlsx / Z389</t>
  </si>
  <si>
    <t>车辆里程查询_20260901-20260930_1024辆_GPS里程.xlsx / Z391</t>
  </si>
  <si>
    <t>车辆纯氢气里程查询_20260901-20260930_1024辆.xlsx / Z992</t>
  </si>
  <si>
    <t>车辆里程查询_20260901-20260930_1024辆_仪表里程.xlsx / AA389</t>
  </si>
  <si>
    <t>车辆里程查询_20260901-20260930_1024辆_GPS里程.xlsx / AA391</t>
  </si>
  <si>
    <t>车辆纯氢气里程查询_20260901-20260930_1024辆.xlsx / AA992</t>
  </si>
  <si>
    <t>车辆里程查询_20260901-20260930_1024辆_仪表里程.xlsx / AB389</t>
  </si>
  <si>
    <t>车辆里程查询_20260901-20260930_1024辆_GPS里程.xlsx / AB391</t>
  </si>
  <si>
    <t>车辆纯氢气里程查询_20260901-20260930_1024辆.xlsx / AB992</t>
  </si>
  <si>
    <t>车辆里程查询_20260901-20260930_1024辆_仪表里程.xlsx / AC389</t>
  </si>
  <si>
    <t>车辆里程查询_20260901-20260930_1024辆_GPS里程.xlsx / AC391</t>
  </si>
  <si>
    <t>车辆纯氢气里程查询_20260901-20260930_1024辆.xlsx / AC992</t>
  </si>
  <si>
    <t>车辆里程查询_20260901-20260930_1024辆_仪表里程.xlsx / AD389</t>
  </si>
  <si>
    <t>车辆里程查询_20260901-20260930_1024辆_GPS里程.xlsx / AD391</t>
  </si>
  <si>
    <t>车辆纯氢气里程查询_20260901-20260930_1024辆.xlsx / AD992</t>
  </si>
  <si>
    <t>车辆里程查询_20260901-20260930_1024辆_仪表里程.xlsx / AE389</t>
  </si>
  <si>
    <t>车辆里程查询_20260901-20260930_1024辆_GPS里程.xlsx / AE391</t>
  </si>
  <si>
    <t>车辆纯氢气里程查询_20260901-20260930_1024辆.xlsx / AE992</t>
  </si>
  <si>
    <t>车辆里程查询_20260901-20260930_1024辆_仪表里程.xlsx / AF389</t>
  </si>
  <si>
    <t>车辆里程查询_20260901-20260930_1024辆_GPS里程.xlsx / AF391</t>
  </si>
  <si>
    <t>车辆纯氢气里程查询_20260901-20260930_1024辆.xlsx / AF992</t>
  </si>
  <si>
    <t>车辆里程查询_20260901-20260930_1024辆_仪表里程.xlsx / AG389</t>
  </si>
  <si>
    <t>车辆里程查询_20260901-20260930_1024辆_GPS里程.xlsx / AG391</t>
  </si>
  <si>
    <t>车辆纯氢气里程查询_20260901-20260930_1024辆.xlsx / AG992</t>
  </si>
  <si>
    <t>车辆里程查询_20260901-20260930_1024辆_仪表里程.xlsx / AH389</t>
  </si>
  <si>
    <t>车辆里程查询_20260901-20260930_1024辆_GPS里程.xlsx / AH391</t>
  </si>
  <si>
    <t>车辆纯氢气里程查询_20260901-20260930_1024辆.xlsx / AH992</t>
  </si>
  <si>
    <t>车辆里程查询_20260901-20260930_1024辆_仪表里程.xlsx / E349</t>
  </si>
  <si>
    <t>车辆里程查询_20260901-20260930_1024辆_GPS里程.xlsx / E352</t>
  </si>
  <si>
    <t>车辆纯氢气里程查询_20260901-20260930_1024辆.xlsx / E930</t>
  </si>
  <si>
    <t>车辆里程查询_20260901-20260930_1024辆_仪表里程.xlsx / F349</t>
  </si>
  <si>
    <t>车辆里程查询_20260901-20260930_1024辆_GPS里程.xlsx / F352</t>
  </si>
  <si>
    <t>车辆纯氢气里程查询_20260901-20260930_1024辆.xlsx / F930</t>
  </si>
  <si>
    <t>车辆里程查询_20260901-20260930_1024辆_仪表里程.xlsx / G349</t>
  </si>
  <si>
    <t>车辆里程查询_20260901-20260930_1024辆_GPS里程.xlsx / G352</t>
  </si>
  <si>
    <t>车辆纯氢气里程查询_20260901-20260930_1024辆.xlsx / G930</t>
  </si>
  <si>
    <t>车辆里程查询_20260901-20260930_1024辆_仪表里程.xlsx / H349</t>
  </si>
  <si>
    <t>车辆里程查询_20260901-20260930_1024辆_GPS里程.xlsx / H352</t>
  </si>
  <si>
    <t>车辆纯氢气里程查询_20260901-20260930_1024辆.xlsx / H930</t>
  </si>
  <si>
    <t>车辆里程查询_20260901-20260930_1024辆_仪表里程.xlsx / I349</t>
  </si>
  <si>
    <t>车辆里程查询_20260901-20260930_1024辆_GPS里程.xlsx / I352</t>
  </si>
  <si>
    <t>车辆纯氢气里程查询_20260901-20260930_1024辆.xlsx / I930</t>
  </si>
  <si>
    <t>车辆里程查询_20260901-20260930_1024辆_仪表里程.xlsx / J349</t>
  </si>
  <si>
    <t>车辆里程查询_20260901-20260930_1024辆_GPS里程.xlsx / J352</t>
  </si>
  <si>
    <t>车辆纯氢气里程查询_20260901-20260930_1024辆.xlsx / J930</t>
  </si>
  <si>
    <t>车辆里程查询_20260901-20260930_1024辆_仪表里程.xlsx / K349</t>
  </si>
  <si>
    <t>车辆里程查询_20260901-20260930_1024辆_GPS里程.xlsx / K352</t>
  </si>
  <si>
    <t>车辆纯氢气里程查询_20260901-20260930_1024辆.xlsx / K930</t>
  </si>
  <si>
    <t>车辆里程查询_20260901-20260930_1024辆_仪表里程.xlsx / L349</t>
  </si>
  <si>
    <t>车辆里程查询_20260901-20260930_1024辆_GPS里程.xlsx / L352</t>
  </si>
  <si>
    <t>车辆纯氢气里程查询_20260901-20260930_1024辆.xlsx / L930</t>
  </si>
  <si>
    <t>车辆里程查询_20260901-20260930_1024辆_仪表里程.xlsx / M349</t>
  </si>
  <si>
    <t>车辆里程查询_20260901-20260930_1024辆_GPS里程.xlsx / M352</t>
  </si>
  <si>
    <t>车辆纯氢气里程查询_20260901-20260930_1024辆.xlsx / M930</t>
  </si>
  <si>
    <t>车辆里程查询_20260901-20260930_1024辆_仪表里程.xlsx / N349</t>
  </si>
  <si>
    <t>车辆里程查询_20260901-20260930_1024辆_GPS里程.xlsx / N352</t>
  </si>
  <si>
    <t>车辆纯氢气里程查询_20260901-20260930_1024辆.xlsx / N930</t>
  </si>
  <si>
    <t>车辆里程查询_20260901-20260930_1024辆_仪表里程.xlsx / E360</t>
  </si>
  <si>
    <t>车辆里程查询_20260901-20260930_1024辆_GPS里程.xlsx / E362</t>
  </si>
  <si>
    <t>车辆纯氢气里程查询_20260901-20260930_1024辆.xlsx / E984</t>
  </si>
  <si>
    <t>车辆里程查询_20260901-20260930_1024辆_仪表里程.xlsx / F360</t>
  </si>
  <si>
    <t>车辆里程查询_20260901-20260930_1024辆_GPS里程.xlsx / F362</t>
  </si>
  <si>
    <t>车辆纯氢气里程查询_20260901-20260930_1024辆.xlsx / F984</t>
  </si>
  <si>
    <t>车辆里程查询_20260901-20260930_1024辆_仪表里程.xlsx / G360</t>
  </si>
  <si>
    <t>车辆里程查询_20260901-20260930_1024辆_GPS里程.xlsx / G362</t>
  </si>
  <si>
    <t>车辆纯氢气里程查询_20260901-20260930_1024辆.xlsx / G984</t>
  </si>
  <si>
    <t>车辆里程查询_20260901-20260930_1024辆_仪表里程.xlsx / H360</t>
  </si>
  <si>
    <t>车辆里程查询_20260901-20260930_1024辆_GPS里程.xlsx / H362</t>
  </si>
  <si>
    <t>车辆纯氢气里程查询_20260901-20260930_1024辆.xlsx / H984</t>
  </si>
  <si>
    <t>车辆里程查询_20260901-20260930_1024辆_仪表里程.xlsx / I360</t>
  </si>
  <si>
    <t>车辆里程查询_20260901-20260930_1024辆_GPS里程.xlsx / I362</t>
  </si>
  <si>
    <t>车辆纯氢气里程查询_20260901-20260930_1024辆.xlsx / I984</t>
  </si>
  <si>
    <t>车辆里程查询_20260901-20260930_1024辆_仪表里程.xlsx / J360</t>
  </si>
  <si>
    <t>车辆里程查询_20260901-20260930_1024辆_GPS里程.xlsx / J362</t>
  </si>
  <si>
    <t>车辆纯氢气里程查询_20260901-20260930_1024辆.xlsx / J984</t>
  </si>
  <si>
    <t>车辆里程查询_20260901-20260930_1024辆_仪表里程.xlsx / K360</t>
  </si>
  <si>
    <t>车辆里程查询_20260901-20260930_1024辆_GPS里程.xlsx / K362</t>
  </si>
  <si>
    <t>车辆纯氢气里程查询_20260901-20260930_1024辆.xlsx / K984</t>
  </si>
  <si>
    <t>车辆里程查询_20260901-20260930_1024辆_仪表里程.xlsx / L360</t>
  </si>
  <si>
    <t>车辆里程查询_20260901-20260930_1024辆_GPS里程.xlsx / L362</t>
  </si>
  <si>
    <t>车辆纯氢气里程查询_20260901-20260930_1024辆.xlsx / L984</t>
  </si>
  <si>
    <t>车辆里程查询_20260901-20260930_1024辆_仪表里程.xlsx / M360</t>
  </si>
  <si>
    <t>车辆里程查询_20260901-20260930_1024辆_GPS里程.xlsx / M362</t>
  </si>
  <si>
    <t>车辆纯氢气里程查询_20260901-20260930_1024辆.xlsx / M984</t>
  </si>
  <si>
    <t>车辆里程查询_20260901-20260930_1024辆_仪表里程.xlsx / N360</t>
  </si>
  <si>
    <t>车辆里程查询_20260901-20260930_1024辆_GPS里程.xlsx / N362</t>
  </si>
  <si>
    <t>车辆纯氢气里程查询_20260901-20260930_1024辆.xlsx / N984</t>
  </si>
  <si>
    <t>车辆里程查询_20260901-20260930_1024辆_仪表里程.xlsx / O360</t>
  </si>
  <si>
    <t>车辆里程查询_20260901-20260930_1024辆_GPS里程.xlsx / O362</t>
  </si>
  <si>
    <t>车辆纯氢气里程查询_20260901-20260930_1024辆.xlsx / O984</t>
  </si>
  <si>
    <t>车辆里程查询_20260901-20260930_1024辆_仪表里程.xlsx / P360</t>
  </si>
  <si>
    <t>车辆里程查询_20260901-20260930_1024辆_GPS里程.xlsx / P362</t>
  </si>
  <si>
    <t>车辆纯氢气里程查询_20260901-20260930_1024辆.xlsx / P984</t>
  </si>
  <si>
    <t>车辆里程查询_20260901-20260930_1024辆_仪表里程.xlsx / Q360</t>
  </si>
  <si>
    <t>车辆里程查询_20260901-20260930_1024辆_GPS里程.xlsx / Q362</t>
  </si>
  <si>
    <t>车辆纯氢气里程查询_20260901-20260930_1024辆.xlsx / Q984</t>
  </si>
  <si>
    <t>车辆里程查询_20260901-20260930_1024辆_仪表里程.xlsx / R360</t>
  </si>
  <si>
    <t>车辆里程查询_20260901-20260930_1024辆_GPS里程.xlsx / R362</t>
  </si>
  <si>
    <t>车辆纯氢气里程查询_20260901-20260930_1024辆.xlsx / R984</t>
  </si>
  <si>
    <t>车辆里程查询_20260901-20260930_1024辆_仪表里程.xlsx / S360</t>
  </si>
  <si>
    <t>车辆里程查询_20260901-20260930_1024辆_GPS里程.xlsx / S362</t>
  </si>
  <si>
    <t>车辆纯氢气里程查询_20260901-20260930_1024辆.xlsx / S984</t>
  </si>
  <si>
    <t>车辆里程查询_20260901-20260930_1024辆_仪表里程.xlsx / T360</t>
  </si>
  <si>
    <t>车辆里程查询_20260901-20260930_1024辆_GPS里程.xlsx / T362</t>
  </si>
  <si>
    <t>车辆纯氢气里程查询_20260901-20260930_1024辆.xlsx / T984</t>
  </si>
  <si>
    <t>车辆里程查询_20260901-20260930_1024辆_仪表里程.xlsx / U360</t>
  </si>
  <si>
    <t>车辆里程查询_20260901-20260930_1024辆_GPS里程.xlsx / U362</t>
  </si>
  <si>
    <t>车辆纯氢气里程查询_20260901-20260930_1024辆.xlsx / U984</t>
  </si>
  <si>
    <t>车辆里程查询_20260901-20260930_1024辆_仪表里程.xlsx / V360</t>
  </si>
  <si>
    <t>车辆里程查询_20260901-20260930_1024辆_GPS里程.xlsx / V362</t>
  </si>
  <si>
    <t>车辆纯氢气里程查询_20260901-20260930_1024辆.xlsx / V984</t>
  </si>
  <si>
    <t>车辆里程查询_20260901-20260930_1024辆_仪表里程.xlsx / W360</t>
  </si>
  <si>
    <t>车辆里程查询_20260901-20260930_1024辆_GPS里程.xlsx / W362</t>
  </si>
  <si>
    <t>车辆纯氢气里程查询_20260901-20260930_1024辆.xlsx / W984</t>
  </si>
  <si>
    <t>车辆里程查询_20260901-20260930_1024辆_仪表里程.xlsx / X360</t>
  </si>
  <si>
    <t>车辆里程查询_20260901-20260930_1024辆_GPS里程.xlsx / X362</t>
  </si>
  <si>
    <t>车辆纯氢气里程查询_20260901-20260930_1024辆.xlsx / X984</t>
  </si>
  <si>
    <t>车辆里程查询_20260901-20260930_1024辆_仪表里程.xlsx / Y360</t>
  </si>
  <si>
    <t>车辆里程查询_20260901-20260930_1024辆_GPS里程.xlsx / Y362</t>
  </si>
  <si>
    <t>车辆纯氢气里程查询_20260901-20260930_1024辆.xlsx / Y984</t>
  </si>
  <si>
    <t>车辆里程查询_20260901-20260930_1024辆_仪表里程.xlsx / Z360</t>
  </si>
  <si>
    <t>车辆里程查询_20260901-20260930_1024辆_GPS里程.xlsx / Z362</t>
  </si>
  <si>
    <t>车辆纯氢气里程查询_20260901-20260930_1024辆.xlsx / Z984</t>
  </si>
  <si>
    <t>车辆里程查询_20260901-20260930_1024辆_仪表里程.xlsx / AA360</t>
  </si>
  <si>
    <t>车辆里程查询_20260901-20260930_1024辆_GPS里程.xlsx / AA362</t>
  </si>
  <si>
    <t>车辆纯氢气里程查询_20260901-20260930_1024辆.xlsx / AA984</t>
  </si>
  <si>
    <t>车辆里程查询_20260901-20260930_1024辆_仪表里程.xlsx / AB360</t>
  </si>
  <si>
    <t>车辆里程查询_20260901-20260930_1024辆_GPS里程.xlsx / AB362</t>
  </si>
  <si>
    <t>车辆纯氢气里程查询_20260901-20260930_1024辆.xlsx / AB984</t>
  </si>
  <si>
    <t>车辆里程查询_20260901-20260930_1024辆_仪表里程.xlsx / AC360</t>
  </si>
  <si>
    <t>车辆里程查询_20260901-20260930_1024辆_GPS里程.xlsx / AC362</t>
  </si>
  <si>
    <t>车辆纯氢气里程查询_20260901-20260930_1024辆.xlsx / AC984</t>
  </si>
  <si>
    <t>车辆里程查询_20260901-20260930_1024辆_仪表里程.xlsx / AD360</t>
  </si>
  <si>
    <t>车辆里程查询_20260901-20260930_1024辆_GPS里程.xlsx / AD362</t>
  </si>
  <si>
    <t>车辆纯氢气里程查询_20260901-20260930_1024辆.xlsx / AD984</t>
  </si>
  <si>
    <t>车辆里程查询_20260901-20260930_1024辆_仪表里程.xlsx / AE360</t>
  </si>
  <si>
    <t>车辆里程查询_20260901-20260930_1024辆_GPS里程.xlsx / AE362</t>
  </si>
  <si>
    <t>车辆纯氢气里程查询_20260901-20260930_1024辆.xlsx / AE984</t>
  </si>
  <si>
    <t>车辆里程查询_20260901-20260930_1024辆_仪表里程.xlsx / AF360</t>
  </si>
  <si>
    <t>车辆里程查询_20260901-20260930_1024辆_GPS里程.xlsx / AF362</t>
  </si>
  <si>
    <t>车辆纯氢气里程查询_20260901-20260930_1024辆.xlsx / AF984</t>
  </si>
  <si>
    <t>车辆里程查询_20260901-20260930_1024辆_仪表里程.xlsx / AG360</t>
  </si>
  <si>
    <t>车辆里程查询_20260901-20260930_1024辆_GPS里程.xlsx / AG362</t>
  </si>
  <si>
    <t>车辆纯氢气里程查询_20260901-20260930_1024辆.xlsx / AG984</t>
  </si>
  <si>
    <t>车辆里程查询_20260901-20260930_1024辆_仪表里程.xlsx / AH360</t>
  </si>
  <si>
    <t>车辆里程查询_20260901-20260930_1024辆_GPS里程.xlsx / AH362</t>
  </si>
  <si>
    <t>车辆纯氢气里程查询_20260901-20260930_1024辆.xlsx / AH984</t>
  </si>
  <si>
    <t>车辆里程查询_20260901-20260930_1024辆_仪表里程.xlsx / E358</t>
  </si>
  <si>
    <t>车辆里程查询_20260901-20260930_1024辆_GPS里程.xlsx / E360</t>
  </si>
  <si>
    <t>车辆纯氢气里程查询_20260901-20260930_1024辆.xlsx / E972</t>
  </si>
  <si>
    <t>车辆里程查询_20260901-20260930_1024辆_仪表里程.xlsx / F358</t>
  </si>
  <si>
    <t>车辆里程查询_20260901-20260930_1024辆_GPS里程.xlsx / F360</t>
  </si>
  <si>
    <t>车辆纯氢气里程查询_20260901-20260930_1024辆.xlsx / F972</t>
  </si>
  <si>
    <t>车辆里程查询_20260901-20260930_1024辆_仪表里程.xlsx / G358</t>
  </si>
  <si>
    <t>车辆里程查询_20260901-20260930_1024辆_GPS里程.xlsx / G360</t>
  </si>
  <si>
    <t>车辆纯氢气里程查询_20260901-20260930_1024辆.xlsx / G972</t>
  </si>
  <si>
    <t>车辆里程查询_20260901-20260930_1024辆_仪表里程.xlsx / N261</t>
  </si>
  <si>
    <t>车辆里程查询_20260901-20260930_1024辆_GPS里程.xlsx / N177</t>
  </si>
  <si>
    <t>车辆纯氢气里程查询_20260901-20260930_1024辆.xlsx / N947</t>
  </si>
  <si>
    <t>车辆里程查询_20260901-20260930_1024辆_仪表里程.xlsx / O261</t>
  </si>
  <si>
    <t>车辆里程查询_20260901-20260930_1024辆_GPS里程.xlsx / O177</t>
  </si>
  <si>
    <t>车辆纯氢气里程查询_20260901-20260930_1024辆.xlsx / O947</t>
  </si>
  <si>
    <t>车辆里程查询_20260901-20260930_1024辆_仪表里程.xlsx / P261</t>
  </si>
  <si>
    <t>车辆里程查询_20260901-20260930_1024辆_GPS里程.xlsx / P177</t>
  </si>
  <si>
    <t>车辆纯氢气里程查询_20260901-20260930_1024辆.xlsx / P947</t>
  </si>
  <si>
    <t>车辆里程查询_20260901-20260930_1024辆_仪表里程.xlsx / Q261</t>
  </si>
  <si>
    <t>车辆里程查询_20260901-20260930_1024辆_GPS里程.xlsx / Q177</t>
  </si>
  <si>
    <t>车辆纯氢气里程查询_20260901-20260930_1024辆.xlsx / Q947</t>
  </si>
  <si>
    <t>车辆里程查询_20260901-20260930_1024辆_仪表里程.xlsx / R261</t>
  </si>
  <si>
    <t>车辆里程查询_20260901-20260930_1024辆_GPS里程.xlsx / R177</t>
  </si>
  <si>
    <t>车辆纯氢气里程查询_20260901-20260930_1024辆.xlsx / R947</t>
  </si>
  <si>
    <t>车辆里程查询_20260901-20260930_1024辆_仪表里程.xlsx / S261</t>
  </si>
  <si>
    <t>车辆里程查询_20260901-20260930_1024辆_GPS里程.xlsx / S177</t>
  </si>
  <si>
    <t>车辆纯氢气里程查询_20260901-20260930_1024辆.xlsx / S947</t>
  </si>
  <si>
    <t>车辆里程查询_20260901-20260930_1024辆_仪表里程.xlsx / T261</t>
  </si>
  <si>
    <t>车辆里程查询_20260901-20260930_1024辆_GPS里程.xlsx / T177</t>
  </si>
  <si>
    <t>车辆纯氢气里程查询_20260901-20260930_1024辆.xlsx / T947</t>
  </si>
  <si>
    <t>车辆里程查询_20260901-20260930_1024辆_仪表里程.xlsx / U261</t>
  </si>
  <si>
    <t>车辆里程查询_20260901-20260930_1024辆_GPS里程.xlsx / U177</t>
  </si>
  <si>
    <t>车辆纯氢气里程查询_20260901-20260930_1024辆.xlsx / U947</t>
  </si>
  <si>
    <t>车辆里程查询_20260901-20260930_1024辆_仪表里程.xlsx / V261</t>
  </si>
  <si>
    <t>车辆里程查询_20260901-20260930_1024辆_GPS里程.xlsx / V177</t>
  </si>
  <si>
    <t>车辆纯氢气里程查询_20260901-20260930_1024辆.xlsx / V947</t>
  </si>
  <si>
    <t>车辆里程查询_20260901-20260930_1024辆_仪表里程.xlsx / W261</t>
  </si>
  <si>
    <t>车辆里程查询_20260901-20260930_1024辆_GPS里程.xlsx / W177</t>
  </si>
  <si>
    <t>车辆纯氢气里程查询_20260901-20260930_1024辆.xlsx / W947</t>
  </si>
  <si>
    <t>车辆里程查询_20260901-20260930_1024辆_仪表里程.xlsx / X261</t>
  </si>
  <si>
    <t>车辆里程查询_20260901-20260930_1024辆_GPS里程.xlsx / X177</t>
  </si>
  <si>
    <t>车辆纯氢气里程查询_20260901-20260930_1024辆.xlsx / X947</t>
  </si>
  <si>
    <t>车辆里程查询_20260901-20260930_1024辆_仪表里程.xlsx / Y261</t>
  </si>
  <si>
    <t>车辆里程查询_20260901-20260930_1024辆_GPS里程.xlsx / Y177</t>
  </si>
  <si>
    <t>车辆纯氢气里程查询_20260901-20260930_1024辆.xlsx / Y947</t>
  </si>
  <si>
    <t>车辆里程查询_20260901-20260930_1024辆_仪表里程.xlsx / Z261</t>
  </si>
  <si>
    <t>车辆里程查询_20260901-20260930_1024辆_GPS里程.xlsx / Z177</t>
  </si>
  <si>
    <t>车辆纯氢气里程查询_20260901-20260930_1024辆.xlsx / Z947</t>
  </si>
  <si>
    <t>车辆里程查询_20260901-20260930_1024辆_仪表里程.xlsx / E370</t>
  </si>
  <si>
    <t>车辆里程查询_20260901-20260930_1024辆_GPS里程.xlsx / E372</t>
  </si>
  <si>
    <t>车辆纯氢气里程查询_20260901-20260930_1024辆.xlsx / E918</t>
  </si>
  <si>
    <t>车辆里程查询_20260901-20260930_1024辆_仪表里程.xlsx / F370</t>
  </si>
  <si>
    <t>车辆里程查询_20260901-20260930_1024辆_GPS里程.xlsx / F372</t>
  </si>
  <si>
    <t>车辆纯氢气里程查询_20260901-20260930_1024辆.xlsx / F918</t>
  </si>
  <si>
    <t>车辆里程查询_20260901-20260930_1024辆_仪表里程.xlsx / G370</t>
  </si>
  <si>
    <t>车辆里程查询_20260901-20260930_1024辆_GPS里程.xlsx / G372</t>
  </si>
  <si>
    <t>车辆纯氢气里程查询_20260901-20260930_1024辆.xlsx / G918</t>
  </si>
  <si>
    <t>车辆里程查询_20260901-20260930_1024辆_仪表里程.xlsx / H370</t>
  </si>
  <si>
    <t>车辆里程查询_20260901-20260930_1024辆_GPS里程.xlsx / H372</t>
  </si>
  <si>
    <t>车辆纯氢气里程查询_20260901-20260930_1024辆.xlsx / H918</t>
  </si>
  <si>
    <t>车辆里程查询_20260901-20260930_1024辆_仪表里程.xlsx / I370</t>
  </si>
  <si>
    <t>车辆里程查询_20260901-20260930_1024辆_GPS里程.xlsx / I372</t>
  </si>
  <si>
    <t>车辆纯氢气里程查询_20260901-20260930_1024辆.xlsx / I918</t>
  </si>
  <si>
    <t>车辆里程查询_20260901-20260930_1024辆_仪表里程.xlsx / J370</t>
  </si>
  <si>
    <t>车辆里程查询_20260901-20260930_1024辆_GPS里程.xlsx / J372</t>
  </si>
  <si>
    <t>车辆纯氢气里程查询_20260901-20260930_1024辆.xlsx / J918</t>
  </si>
  <si>
    <t>车辆里程查询_20260901-20260930_1024辆_仪表里程.xlsx / K370</t>
  </si>
  <si>
    <t>车辆里程查询_20260901-20260930_1024辆_GPS里程.xlsx / K372</t>
  </si>
  <si>
    <t>车辆纯氢气里程查询_20260901-20260930_1024辆.xlsx / K918</t>
  </si>
  <si>
    <t>车辆里程查询_20260901-20260930_1024辆_仪表里程.xlsx / L370</t>
  </si>
  <si>
    <t>车辆里程查询_20260901-20260930_1024辆_GPS里程.xlsx / L372</t>
  </si>
  <si>
    <t>车辆纯氢气里程查询_20260901-20260930_1024辆.xlsx / L918</t>
  </si>
  <si>
    <t>车辆里程查询_20260901-20260930_1024辆_仪表里程.xlsx / M370</t>
  </si>
  <si>
    <t>车辆里程查询_20260901-20260930_1024辆_GPS里程.xlsx / M372</t>
  </si>
  <si>
    <t>车辆纯氢气里程查询_20260901-20260930_1024辆.xlsx / M918</t>
  </si>
  <si>
    <t>车辆里程查询_20260901-20260930_1024辆_仪表里程.xlsx / N370</t>
  </si>
  <si>
    <t>车辆里程查询_20260901-20260930_1024辆_GPS里程.xlsx / N372</t>
  </si>
  <si>
    <t>车辆纯氢气里程查询_20260901-20260930_1024辆.xlsx / N918</t>
  </si>
  <si>
    <t>车辆里程查询_20260901-20260930_1024辆_仪表里程.xlsx / O370</t>
  </si>
  <si>
    <t>车辆里程查询_20260901-20260930_1024辆_GPS里程.xlsx / O372</t>
  </si>
  <si>
    <t>车辆纯氢气里程查询_20260901-20260930_1024辆.xlsx / O918</t>
  </si>
  <si>
    <t>车辆里程查询_20260901-20260930_1024辆_仪表里程.xlsx / P370</t>
  </si>
  <si>
    <t>车辆里程查询_20260901-20260930_1024辆_GPS里程.xlsx / P372</t>
  </si>
  <si>
    <t>车辆纯氢气里程查询_20260901-20260930_1024辆.xlsx / P918</t>
  </si>
  <si>
    <t>车辆里程查询_20260901-20260930_1024辆_仪表里程.xlsx / Q370</t>
  </si>
  <si>
    <t>车辆里程查询_20260901-20260930_1024辆_GPS里程.xlsx / Q372</t>
  </si>
  <si>
    <t>车辆纯氢气里程查询_20260901-20260930_1024辆.xlsx / Q918</t>
  </si>
  <si>
    <t>车辆里程查询_20260901-20260930_1024辆_仪表里程.xlsx / R370</t>
  </si>
  <si>
    <t>车辆里程查询_20260901-20260930_1024辆_GPS里程.xlsx / R372</t>
  </si>
  <si>
    <t>车辆纯氢气里程查询_20260901-20260930_1024辆.xlsx / R918</t>
  </si>
  <si>
    <t>车辆里程查询_20260901-20260930_1024辆_仪表里程.xlsx / S370</t>
  </si>
  <si>
    <t>车辆里程查询_20260901-20260930_1024辆_GPS里程.xlsx / S372</t>
  </si>
  <si>
    <t>车辆纯氢气里程查询_20260901-20260930_1024辆.xlsx / S918</t>
  </si>
  <si>
    <t>车辆里程查询_20260901-20260930_1024辆_仪表里程.xlsx / T370</t>
  </si>
  <si>
    <t>车辆里程查询_20260901-20260930_1024辆_GPS里程.xlsx / T372</t>
  </si>
  <si>
    <t>车辆纯氢气里程查询_20260901-20260930_1024辆.xlsx / T918</t>
  </si>
  <si>
    <t>车辆里程查询_20260901-20260930_1024辆_仪表里程.xlsx / U370</t>
  </si>
  <si>
    <t>车辆里程查询_20260901-20260930_1024辆_GPS里程.xlsx / U372</t>
  </si>
  <si>
    <t>车辆纯氢气里程查询_20260901-20260930_1024辆.xlsx / U918</t>
  </si>
  <si>
    <t>车辆里程查询_20260901-20260930_1024辆_仪表里程.xlsx / V370</t>
  </si>
  <si>
    <t>车辆里程查询_20260901-20260930_1024辆_GPS里程.xlsx / V372</t>
  </si>
  <si>
    <t>车辆纯氢气里程查询_20260901-20260930_1024辆.xlsx / V918</t>
  </si>
  <si>
    <t>车辆里程查询_20260901-20260930_1024辆_仪表里程.xlsx / W370</t>
  </si>
  <si>
    <t>车辆里程查询_20260901-20260930_1024辆_GPS里程.xlsx / W372</t>
  </si>
  <si>
    <t>车辆纯氢气里程查询_20260901-20260930_1024辆.xlsx / W918</t>
  </si>
  <si>
    <t>车辆里程查询_20260901-20260930_1024辆_仪表里程.xlsx / X370</t>
  </si>
  <si>
    <t>车辆里程查询_20260901-20260930_1024辆_GPS里程.xlsx / X372</t>
  </si>
  <si>
    <t>车辆纯氢气里程查询_20260901-20260930_1024辆.xlsx / X918</t>
  </si>
  <si>
    <t>车辆里程查询_20260901-20260930_1024辆_仪表里程.xlsx / Y370</t>
  </si>
  <si>
    <t>车辆里程查询_20260901-20260930_1024辆_GPS里程.xlsx / Y372</t>
  </si>
  <si>
    <t>车辆纯氢气里程查询_20260901-20260930_1024辆.xlsx / Y918</t>
  </si>
  <si>
    <t>车辆里程查询_20260901-20260930_1024辆_仪表里程.xlsx / Z370</t>
  </si>
  <si>
    <t>车辆里程查询_20260901-20260930_1024辆_GPS里程.xlsx / Z372</t>
  </si>
  <si>
    <t>车辆纯氢气里程查询_20260901-20260930_1024辆.xlsx / Z918</t>
  </si>
  <si>
    <t>车辆里程查询_20260901-20260930_1024辆_仪表里程.xlsx / AA370</t>
  </si>
  <si>
    <t>车辆里程查询_20260901-20260930_1024辆_GPS里程.xlsx / AA372</t>
  </si>
  <si>
    <t>车辆纯氢气里程查询_20260901-20260930_1024辆.xlsx / AA918</t>
  </si>
  <si>
    <t>车辆里程查询_20260901-20260930_1024辆_仪表里程.xlsx / AB370</t>
  </si>
  <si>
    <t>车辆里程查询_20260901-20260930_1024辆_GPS里程.xlsx / AB372</t>
  </si>
  <si>
    <t>车辆纯氢气里程查询_20260901-20260930_1024辆.xlsx / AB918</t>
  </si>
  <si>
    <t>车辆里程查询_20260901-20260930_1024辆_仪表里程.xlsx / AC370</t>
  </si>
  <si>
    <t>车辆里程查询_20260901-20260930_1024辆_GPS里程.xlsx / AC372</t>
  </si>
  <si>
    <t>车辆纯氢气里程查询_20260901-20260930_1024辆.xlsx / AC918</t>
  </si>
  <si>
    <t>车辆里程查询_20260901-20260930_1024辆_仪表里程.xlsx / AD370</t>
  </si>
  <si>
    <t>车辆里程查询_20260901-20260930_1024辆_GPS里程.xlsx / AD372</t>
  </si>
  <si>
    <t>车辆纯氢气里程查询_20260901-20260930_1024辆.xlsx / AD918</t>
  </si>
  <si>
    <t>车辆里程查询_20260901-20260930_1024辆_仪表里程.xlsx / AE370</t>
  </si>
  <si>
    <t>车辆里程查询_20260901-20260930_1024辆_GPS里程.xlsx / AE372</t>
  </si>
  <si>
    <t>车辆纯氢气里程查询_20260901-20260930_1024辆.xlsx / AE918</t>
  </si>
  <si>
    <t>车辆里程查询_20260901-20260930_1024辆_仪表里程.xlsx / AF370</t>
  </si>
  <si>
    <t>车辆里程查询_20260901-20260930_1024辆_GPS里程.xlsx / AF372</t>
  </si>
  <si>
    <t>车辆纯氢气里程查询_20260901-20260930_1024辆.xlsx / AF918</t>
  </si>
  <si>
    <t>车辆里程查询_20260901-20260930_1024辆_仪表里程.xlsx / AG370</t>
  </si>
  <si>
    <t>车辆里程查询_20260901-20260930_1024辆_GPS里程.xlsx / AG372</t>
  </si>
  <si>
    <t>车辆纯氢气里程查询_20260901-20260930_1024辆.xlsx / AG918</t>
  </si>
  <si>
    <t>车辆里程查询_20260901-20260930_1024辆_仪表里程.xlsx / AH370</t>
  </si>
  <si>
    <t>车辆里程查询_20260901-20260930_1024辆_GPS里程.xlsx / AH372</t>
  </si>
  <si>
    <t>车辆纯氢气里程查询_20260901-20260930_1024辆.xlsx / AH918</t>
  </si>
  <si>
    <t>车辆里程查询_20260901-20260930_1024辆_仪表里程.xlsx / E291</t>
  </si>
  <si>
    <t>车辆里程查询_20260901-20260930_1024辆_GPS里程.xlsx / E216</t>
  </si>
  <si>
    <t>车辆纯氢气里程查询_20260901-20260930_1024辆.xlsx / E960</t>
  </si>
  <si>
    <t>车辆里程查询_20260901-20260930_1024辆_仪表里程.xlsx / F291</t>
  </si>
  <si>
    <t>车辆里程查询_20260901-20260930_1024辆_GPS里程.xlsx / F216</t>
  </si>
  <si>
    <t>车辆纯氢气里程查询_20260901-20260930_1024辆.xlsx / F960</t>
  </si>
  <si>
    <t>车辆里程查询_20260901-20260930_1024辆_仪表里程.xlsx / G291</t>
  </si>
  <si>
    <t>车辆里程查询_20260901-20260930_1024辆_GPS里程.xlsx / G216</t>
  </si>
  <si>
    <t>车辆纯氢气里程查询_20260901-20260930_1024辆.xlsx / G960</t>
  </si>
  <si>
    <t>车辆里程查询_20260901-20260930_1024辆_仪表里程.xlsx / H291</t>
  </si>
  <si>
    <t>车辆里程查询_20260901-20260930_1024辆_GPS里程.xlsx / H216</t>
  </si>
  <si>
    <t>车辆纯氢气里程查询_20260901-20260930_1024辆.xlsx / H960</t>
  </si>
  <si>
    <t>车辆里程查询_20260901-20260930_1024辆_仪表里程.xlsx / I291</t>
  </si>
  <si>
    <t>车辆里程查询_20260901-20260930_1024辆_GPS里程.xlsx / I216</t>
  </si>
  <si>
    <t>车辆纯氢气里程查询_20260901-20260930_1024辆.xlsx / I960</t>
  </si>
  <si>
    <t>车辆里程查询_20260901-20260930_1024辆_仪表里程.xlsx / J291</t>
  </si>
  <si>
    <t>车辆里程查询_20260901-20260930_1024辆_GPS里程.xlsx / J216</t>
  </si>
  <si>
    <t>车辆纯氢气里程查询_20260901-20260930_1024辆.xlsx / J960</t>
  </si>
  <si>
    <t>车辆里程查询_20260901-20260930_1024辆_仪表里程.xlsx / K291</t>
  </si>
  <si>
    <t>车辆里程查询_20260901-20260930_1024辆_GPS里程.xlsx / K216</t>
  </si>
  <si>
    <t>车辆纯氢气里程查询_20260901-20260930_1024辆.xlsx / K960</t>
  </si>
  <si>
    <t>车辆里程查询_20260901-20260930_1024辆_仪表里程.xlsx / L291</t>
  </si>
  <si>
    <t>车辆里程查询_20260901-20260930_1024辆_GPS里程.xlsx / L216</t>
  </si>
  <si>
    <t>车辆纯氢气里程查询_20260901-20260930_1024辆.xlsx / L960</t>
  </si>
  <si>
    <t>车辆里程查询_20260901-20260930_1024辆_仪表里程.xlsx / M291</t>
  </si>
  <si>
    <t>车辆里程查询_20260901-20260930_1024辆_GPS里程.xlsx / M216</t>
  </si>
  <si>
    <t>车辆纯氢气里程查询_20260901-20260930_1024辆.xlsx / M960</t>
  </si>
  <si>
    <t>车辆里程查询_20260901-20260930_1024辆_仪表里程.xlsx / N291</t>
  </si>
  <si>
    <t>车辆里程查询_20260901-20260930_1024辆_GPS里程.xlsx / N216</t>
  </si>
  <si>
    <t>车辆纯氢气里程查询_20260901-20260930_1024辆.xlsx / N960</t>
  </si>
  <si>
    <t>车辆里程查询_20260901-20260930_1024辆_仪表里程.xlsx / O291</t>
  </si>
  <si>
    <t>车辆里程查询_20260901-20260930_1024辆_GPS里程.xlsx / O216</t>
  </si>
  <si>
    <t>车辆纯氢气里程查询_20260901-20260930_1024辆.xlsx / O960</t>
  </si>
  <si>
    <t>车辆里程查询_20260901-20260930_1024辆_仪表里程.xlsx / P291</t>
  </si>
  <si>
    <t>车辆里程查询_20260901-20260930_1024辆_GPS里程.xlsx / P216</t>
  </si>
  <si>
    <t>车辆纯氢气里程查询_20260901-20260930_1024辆.xlsx / P960</t>
  </si>
  <si>
    <t>车辆里程查询_20260901-20260930_1024辆_仪表里程.xlsx / Q291</t>
  </si>
  <si>
    <t>车辆里程查询_20260901-20260930_1024辆_GPS里程.xlsx / Q216</t>
  </si>
  <si>
    <t>车辆纯氢气里程查询_20260901-20260930_1024辆.xlsx / Q960</t>
  </si>
  <si>
    <t>车辆里程查询_20260901-20260930_1024辆_仪表里程.xlsx / R291</t>
  </si>
  <si>
    <t>车辆里程查询_20260901-20260930_1024辆_GPS里程.xlsx / R216</t>
  </si>
  <si>
    <t>车辆纯氢气里程查询_20260901-20260930_1024辆.xlsx / R960</t>
  </si>
  <si>
    <t>车辆里程查询_20260901-20260930_1024辆_仪表里程.xlsx / S291</t>
  </si>
  <si>
    <t>车辆里程查询_20260901-20260930_1024辆_GPS里程.xlsx / S216</t>
  </si>
  <si>
    <t>车辆纯氢气里程查询_20260901-20260930_1024辆.xlsx / S960</t>
  </si>
  <si>
    <t>车辆里程查询_20260901-20260930_1024辆_仪表里程.xlsx / T291</t>
  </si>
  <si>
    <t>车辆里程查询_20260901-20260930_1024辆_GPS里程.xlsx / T216</t>
  </si>
  <si>
    <t>车辆纯氢气里程查询_20260901-20260930_1024辆.xlsx / T960</t>
  </si>
  <si>
    <t>车辆里程查询_20260901-20260930_1024辆_仪表里程.xlsx / U291</t>
  </si>
  <si>
    <t>车辆里程查询_20260901-20260930_1024辆_GPS里程.xlsx / U216</t>
  </si>
  <si>
    <t>车辆纯氢气里程查询_20260901-20260930_1024辆.xlsx / U960</t>
  </si>
  <si>
    <t>车辆里程查询_20260901-20260930_1024辆_仪表里程.xlsx / V291</t>
  </si>
  <si>
    <t>车辆里程查询_20260901-20260930_1024辆_GPS里程.xlsx / V216</t>
  </si>
  <si>
    <t>车辆纯氢气里程查询_20260901-20260930_1024辆.xlsx / V960</t>
  </si>
  <si>
    <t>车辆里程查询_20260901-20260930_1024辆_仪表里程.xlsx / W291</t>
  </si>
  <si>
    <t>车辆里程查询_20260901-20260930_1024辆_GPS里程.xlsx / W216</t>
  </si>
  <si>
    <t>车辆纯氢气里程查询_20260901-20260930_1024辆.xlsx / W960</t>
  </si>
  <si>
    <t>车辆里程查询_20260901-20260930_1024辆_仪表里程.xlsx / X291</t>
  </si>
  <si>
    <t>车辆里程查询_20260901-20260930_1024辆_GPS里程.xlsx / X216</t>
  </si>
  <si>
    <t>车辆纯氢气里程查询_20260901-20260930_1024辆.xlsx / X960</t>
  </si>
  <si>
    <t>车辆里程查询_20260901-20260930_1024辆_仪表里程.xlsx / Y291</t>
  </si>
  <si>
    <t>车辆里程查询_20260901-20260930_1024辆_GPS里程.xlsx / Y216</t>
  </si>
  <si>
    <t>车辆纯氢气里程查询_20260901-20260930_1024辆.xlsx / Y960</t>
  </si>
  <si>
    <t>车辆里程查询_20260901-20260930_1024辆_仪表里程.xlsx / Z291</t>
  </si>
  <si>
    <t>车辆里程查询_20260901-20260930_1024辆_GPS里程.xlsx / Z216</t>
  </si>
  <si>
    <t>车辆纯氢气里程查询_20260901-20260930_1024辆.xlsx / Z960</t>
  </si>
  <si>
    <t>车辆里程查询_20260901-20260930_1024辆_仪表里程.xlsx / AA291</t>
  </si>
  <si>
    <t>车辆里程查询_20260901-20260930_1024辆_GPS里程.xlsx / AA216</t>
  </si>
  <si>
    <t>车辆纯氢气里程查询_20260901-20260930_1024辆.xlsx / AA960</t>
  </si>
  <si>
    <t>车辆里程查询_20260901-20260930_1024辆_仪表里程.xlsx / AB291</t>
  </si>
  <si>
    <t>车辆里程查询_20260901-20260930_1024辆_GPS里程.xlsx / AB216</t>
  </si>
  <si>
    <t>车辆纯氢气里程查询_20260901-20260930_1024辆.xlsx / AB960</t>
  </si>
  <si>
    <t>车辆里程查询_20260901-20260930_1024辆_仪表里程.xlsx / AC291</t>
  </si>
  <si>
    <t>车辆里程查询_20260901-20260930_1024辆_GPS里程.xlsx / AC216</t>
  </si>
  <si>
    <t>车辆纯氢气里程查询_20260901-20260930_1024辆.xlsx / AC960</t>
  </si>
  <si>
    <t>车辆里程查询_20260901-20260930_1024辆_仪表里程.xlsx / AD291</t>
  </si>
  <si>
    <t>车辆里程查询_20260901-20260930_1024辆_GPS里程.xlsx / AD216</t>
  </si>
  <si>
    <t>车辆纯氢气里程查询_20260901-20260930_1024辆.xlsx / AD960</t>
  </si>
  <si>
    <t>车辆里程查询_20260901-20260930_1024辆_仪表里程.xlsx / AE291</t>
  </si>
  <si>
    <t>车辆里程查询_20260901-20260930_1024辆_GPS里程.xlsx / AE216</t>
  </si>
  <si>
    <t>车辆纯氢气里程查询_20260901-20260930_1024辆.xlsx / AE960</t>
  </si>
  <si>
    <t>车辆里程查询_20260901-20260930_1024辆_仪表里程.xlsx / AF291</t>
  </si>
  <si>
    <t>车辆里程查询_20260901-20260930_1024辆_GPS里程.xlsx / AF216</t>
  </si>
  <si>
    <t>车辆纯氢气里程查询_20260901-20260930_1024辆.xlsx / AF960</t>
  </si>
  <si>
    <t>车辆里程查询_20260901-20260930_1024辆_仪表里程.xlsx / AG291</t>
  </si>
  <si>
    <t>车辆里程查询_20260901-20260930_1024辆_GPS里程.xlsx / AG216</t>
  </si>
  <si>
    <t>车辆纯氢气里程查询_20260901-20260930_1024辆.xlsx / AG960</t>
  </si>
  <si>
    <t>车辆里程查询_20260901-20260930_1024辆_仪表里程.xlsx / AH291</t>
  </si>
  <si>
    <t>车辆里程查询_20260901-20260930_1024辆_GPS里程.xlsx / AH216</t>
  </si>
  <si>
    <t>车辆纯氢气里程查询_20260901-20260930_1024辆.xlsx / AH960</t>
  </si>
  <si>
    <t>车辆里程查询_20260901-20260930_1024辆_仪表里程.xlsx / E343</t>
  </si>
  <si>
    <t>车辆里程查询_20260901-20260930_1024辆_GPS里程.xlsx / E346</t>
  </si>
  <si>
    <t>车辆纯氢气里程查询_20260901-20260930_1024辆.xlsx / E894</t>
  </si>
  <si>
    <t>车辆里程查询_20260901-20260930_1024辆_仪表里程.xlsx / F343</t>
  </si>
  <si>
    <t>车辆里程查询_20260901-20260930_1024辆_GPS里程.xlsx / F346</t>
  </si>
  <si>
    <t>车辆纯氢气里程查询_20260901-20260930_1024辆.xlsx / F894</t>
  </si>
  <si>
    <t>车辆里程查询_20260901-20260930_1024辆_仪表里程.xlsx / G343</t>
  </si>
  <si>
    <t>车辆里程查询_20260901-20260930_1024辆_GPS里程.xlsx / G346</t>
  </si>
  <si>
    <t>车辆纯氢气里程查询_20260901-20260930_1024辆.xlsx / G894</t>
  </si>
  <si>
    <t>车辆里程查询_20260901-20260930_1024辆_仪表里程.xlsx / H343</t>
  </si>
  <si>
    <t>车辆里程查询_20260901-20260930_1024辆_GPS里程.xlsx / H346</t>
  </si>
  <si>
    <t>车辆纯氢气里程查询_20260901-20260930_1024辆.xlsx / H894</t>
  </si>
  <si>
    <t>车辆里程查询_20260901-20260930_1024辆_仪表里程.xlsx / I343</t>
  </si>
  <si>
    <t>车辆里程查询_20260901-20260930_1024辆_GPS里程.xlsx / I346</t>
  </si>
  <si>
    <t>车辆纯氢气里程查询_20260901-20260930_1024辆.xlsx / I894</t>
  </si>
  <si>
    <t>车辆里程查询_20260901-20260930_1024辆_仪表里程.xlsx / J343</t>
  </si>
  <si>
    <t>车辆里程查询_20260901-20260930_1024辆_GPS里程.xlsx / J346</t>
  </si>
  <si>
    <t>车辆纯氢气里程查询_20260901-20260930_1024辆.xlsx / J894</t>
  </si>
  <si>
    <t>车辆里程查询_20260901-20260930_1024辆_仪表里程.xlsx / K343</t>
  </si>
  <si>
    <t>车辆里程查询_20260901-20260930_1024辆_GPS里程.xlsx / K346</t>
  </si>
  <si>
    <t>车辆纯氢气里程查询_20260901-20260930_1024辆.xlsx / K894</t>
  </si>
  <si>
    <t>车辆里程查询_20260901-20260930_1024辆_仪表里程.xlsx / L343</t>
  </si>
  <si>
    <t>车辆里程查询_20260901-20260930_1024辆_GPS里程.xlsx / L346</t>
  </si>
  <si>
    <t>车辆纯氢气里程查询_20260901-20260930_1024辆.xlsx / L894</t>
  </si>
  <si>
    <t>车辆里程查询_20260901-20260930_1024辆_仪表里程.xlsx / M343</t>
  </si>
  <si>
    <t>车辆里程查询_20260901-20260930_1024辆_GPS里程.xlsx / M346</t>
  </si>
  <si>
    <t>车辆纯氢气里程查询_20260901-20260930_1024辆.xlsx / M894</t>
  </si>
  <si>
    <t>车辆里程查询_20260901-20260930_1024辆_仪表里程.xlsx / N343</t>
  </si>
  <si>
    <t>车辆里程查询_20260901-20260930_1024辆_GPS里程.xlsx / N346</t>
  </si>
  <si>
    <t>车辆纯氢气里程查询_20260901-20260930_1024辆.xlsx / N894</t>
  </si>
  <si>
    <t>车辆里程查询_20260901-20260930_1024辆_仪表里程.xlsx / O343</t>
  </si>
  <si>
    <t>车辆里程查询_20260901-20260930_1024辆_GPS里程.xlsx / O346</t>
  </si>
  <si>
    <t>车辆纯氢气里程查询_20260901-20260930_1024辆.xlsx / O894</t>
  </si>
  <si>
    <t>车辆里程查询_20260901-20260930_1024辆_仪表里程.xlsx / P343</t>
  </si>
  <si>
    <t>车辆里程查询_20260901-20260930_1024辆_GPS里程.xlsx / P346</t>
  </si>
  <si>
    <t>车辆纯氢气里程查询_20260901-20260930_1024辆.xlsx / P894</t>
  </si>
  <si>
    <t>车辆里程查询_20260901-20260930_1024辆_仪表里程.xlsx / Q343</t>
  </si>
  <si>
    <t>车辆里程查询_20260901-20260930_1024辆_GPS里程.xlsx / Q346</t>
  </si>
  <si>
    <t>车辆纯氢气里程查询_20260901-20260930_1024辆.xlsx / Q894</t>
  </si>
  <si>
    <t>车辆里程查询_20260901-20260930_1024辆_仪表里程.xlsx / R343</t>
  </si>
  <si>
    <t>车辆里程查询_20260901-20260930_1024辆_GPS里程.xlsx / R346</t>
  </si>
  <si>
    <t>车辆纯氢气里程查询_20260901-20260930_1024辆.xlsx / R894</t>
  </si>
  <si>
    <t>车辆里程查询_20260901-20260930_1024辆_仪表里程.xlsx / S343</t>
  </si>
  <si>
    <t>车辆里程查询_20260901-20260930_1024辆_GPS里程.xlsx / S346</t>
  </si>
  <si>
    <t>车辆纯氢气里程查询_20260901-20260930_1024辆.xlsx / S894</t>
  </si>
  <si>
    <t>车辆里程查询_20260901-20260930_1024辆_仪表里程.xlsx / T343</t>
  </si>
  <si>
    <t>车辆里程查询_20260901-20260930_1024辆_GPS里程.xlsx / T346</t>
  </si>
  <si>
    <t>车辆纯氢气里程查询_20260901-20260930_1024辆.xlsx / T894</t>
  </si>
  <si>
    <t>车辆里程查询_20260901-20260930_1024辆_仪表里程.xlsx / U343</t>
  </si>
  <si>
    <t>车辆里程查询_20260901-20260930_1024辆_GPS里程.xlsx / U346</t>
  </si>
  <si>
    <t>车辆纯氢气里程查询_20260901-20260930_1024辆.xlsx / U894</t>
  </si>
  <si>
    <t>车辆里程查询_20260901-20260930_1024辆_仪表里程.xlsx / V343</t>
  </si>
  <si>
    <t>车辆里程查询_20260901-20260930_1024辆_GPS里程.xlsx / V346</t>
  </si>
  <si>
    <t>车辆纯氢气里程查询_20260901-20260930_1024辆.xlsx / V894</t>
  </si>
  <si>
    <t>车辆里程查询_20260901-20260930_1024辆_仪表里程.xlsx / W343</t>
  </si>
  <si>
    <t>车辆里程查询_20260901-20260930_1024辆_GPS里程.xlsx / W346</t>
  </si>
  <si>
    <t>车辆纯氢气里程查询_20260901-20260930_1024辆.xlsx / W894</t>
  </si>
  <si>
    <t>车辆里程查询_20260901-20260930_1024辆_仪表里程.xlsx / X343</t>
  </si>
  <si>
    <t>车辆里程查询_20260901-20260930_1024辆_GPS里程.xlsx / X346</t>
  </si>
  <si>
    <t>车辆纯氢气里程查询_20260901-20260930_1024辆.xlsx / X894</t>
  </si>
  <si>
    <t>车辆里程查询_20260901-20260930_1024辆_仪表里程.xlsx / Y343</t>
  </si>
  <si>
    <t>车辆里程查询_20260901-20260930_1024辆_GPS里程.xlsx / Y346</t>
  </si>
  <si>
    <t>车辆纯氢气里程查询_20260901-20260930_1024辆.xlsx / Y894</t>
  </si>
  <si>
    <t>车辆里程查询_20260901-20260930_1024辆_仪表里程.xlsx / Z343</t>
  </si>
  <si>
    <t>车辆里程查询_20260901-20260930_1024辆_GPS里程.xlsx / Z346</t>
  </si>
  <si>
    <t>车辆纯氢气里程查询_20260901-20260930_1024辆.xlsx / Z894</t>
  </si>
  <si>
    <t>车辆里程查询_20260901-20260930_1024辆_仪表里程.xlsx / AA343</t>
  </si>
  <si>
    <t>车辆里程查询_20260901-20260930_1024辆_GPS里程.xlsx / AA346</t>
  </si>
  <si>
    <t>车辆纯氢气里程查询_20260901-20260930_1024辆.xlsx / AA894</t>
  </si>
  <si>
    <t>车辆里程查询_20260901-20260930_1024辆_仪表里程.xlsx / AB343</t>
  </si>
  <si>
    <t>车辆里程查询_20260901-20260930_1024辆_GPS里程.xlsx / AB346</t>
  </si>
  <si>
    <t>车辆纯氢气里程查询_20260901-20260930_1024辆.xlsx / AB894</t>
  </si>
  <si>
    <t>车辆里程查询_20260901-20260930_1024辆_仪表里程.xlsx / AC343</t>
  </si>
  <si>
    <t>车辆里程查询_20260901-20260930_1024辆_GPS里程.xlsx / AC346</t>
  </si>
  <si>
    <t>车辆纯氢气里程查询_20260901-20260930_1024辆.xlsx / AC894</t>
  </si>
  <si>
    <t>车辆里程查询_20260901-20260930_1024辆_仪表里程.xlsx / AD343</t>
  </si>
  <si>
    <t>车辆里程查询_20260901-20260930_1024辆_GPS里程.xlsx / AD346</t>
  </si>
  <si>
    <t>车辆纯氢气里程查询_20260901-20260930_1024辆.xlsx / AD894</t>
  </si>
  <si>
    <t>车辆里程查询_20260901-20260930_1024辆_仪表里程.xlsx / AE343</t>
  </si>
  <si>
    <t>车辆里程查询_20260901-20260930_1024辆_GPS里程.xlsx / AE346</t>
  </si>
  <si>
    <t>车辆纯氢气里程查询_20260901-20260930_1024辆.xlsx / AE894</t>
  </si>
  <si>
    <t>车辆里程查询_20260901-20260930_1024辆_仪表里程.xlsx / AF343</t>
  </si>
  <si>
    <t>车辆里程查询_20260901-20260930_1024辆_GPS里程.xlsx / AF346</t>
  </si>
  <si>
    <t>车辆纯氢气里程查询_20260901-20260930_1024辆.xlsx / AF894</t>
  </si>
  <si>
    <t>车辆里程查询_20260901-20260930_1024辆_仪表里程.xlsx / AG343</t>
  </si>
  <si>
    <t>车辆里程查询_20260901-20260930_1024辆_GPS里程.xlsx / AG346</t>
  </si>
  <si>
    <t>车辆纯氢气里程查询_20260901-20260930_1024辆.xlsx / AG894</t>
  </si>
  <si>
    <t>车辆里程查询_20260901-20260930_1024辆_仪表里程.xlsx / AH343</t>
  </si>
  <si>
    <t>车辆里程查询_20260901-20260930_1024辆_GPS里程.xlsx / AH346</t>
  </si>
  <si>
    <t>车辆纯氢气里程查询_20260901-20260930_1024辆.xlsx / AH894</t>
  </si>
  <si>
    <t>车辆里程查询_20260901-20260930_1024辆_仪表里程.xlsx / E284</t>
  </si>
  <si>
    <t>车辆里程查询_20260901-20260930_1024辆_GPS里程.xlsx / E209</t>
  </si>
  <si>
    <t>车辆纯氢气里程查询_20260901-20260930_1024辆.xlsx / E943</t>
  </si>
  <si>
    <t>车辆里程查询_20260901-20260930_1024辆_仪表里程.xlsx / F284</t>
  </si>
  <si>
    <t>车辆里程查询_20260901-20260930_1024辆_GPS里程.xlsx / F209</t>
  </si>
  <si>
    <t>车辆纯氢气里程查询_20260901-20260930_1024辆.xlsx / F943</t>
  </si>
  <si>
    <t>车辆里程查询_20260901-20260930_1024辆_仪表里程.xlsx / G284</t>
  </si>
  <si>
    <t>车辆里程查询_20260901-20260930_1024辆_GPS里程.xlsx / G209</t>
  </si>
  <si>
    <t>车辆纯氢气里程查询_20260901-20260930_1024辆.xlsx / G943</t>
  </si>
  <si>
    <t>车辆里程查询_20260901-20260930_1024辆_仪表里程.xlsx / H284</t>
  </si>
  <si>
    <t>车辆里程查询_20260901-20260930_1024辆_GPS里程.xlsx / H209</t>
  </si>
  <si>
    <t>车辆纯氢气里程查询_20260901-20260930_1024辆.xlsx / H943</t>
  </si>
  <si>
    <t>车辆里程查询_20260901-20260930_1024辆_仪表里程.xlsx / I284</t>
  </si>
  <si>
    <t>车辆里程查询_20260901-20260930_1024辆_GPS里程.xlsx / I209</t>
  </si>
  <si>
    <t>车辆纯氢气里程查询_20260901-20260930_1024辆.xlsx / I943</t>
  </si>
  <si>
    <t>车辆里程查询_20260901-20260930_1024辆_仪表里程.xlsx / J284</t>
  </si>
  <si>
    <t>车辆里程查询_20260901-20260930_1024辆_GPS里程.xlsx / J209</t>
  </si>
  <si>
    <t>车辆纯氢气里程查询_20260901-20260930_1024辆.xlsx / J943</t>
  </si>
  <si>
    <t>车辆里程查询_20260901-20260930_1024辆_仪表里程.xlsx / K284</t>
  </si>
  <si>
    <t>车辆里程查询_20260901-20260930_1024辆_GPS里程.xlsx / K209</t>
  </si>
  <si>
    <t>车辆纯氢气里程查询_20260901-20260930_1024辆.xlsx / K943</t>
  </si>
  <si>
    <t>车辆里程查询_20260901-20260930_1024辆_仪表里程.xlsx / L284</t>
  </si>
  <si>
    <t>车辆里程查询_20260901-20260930_1024辆_GPS里程.xlsx / L209</t>
  </si>
  <si>
    <t>车辆纯氢气里程查询_20260901-20260930_1024辆.xlsx / L943</t>
  </si>
  <si>
    <t>车辆里程查询_20260901-20260930_1024辆_仪表里程.xlsx / M284</t>
  </si>
  <si>
    <t>车辆里程查询_20260901-20260930_1024辆_GPS里程.xlsx / M209</t>
  </si>
  <si>
    <t>车辆纯氢气里程查询_20260901-20260930_1024辆.xlsx / M943</t>
  </si>
  <si>
    <t>车辆里程查询_20260901-20260930_1024辆_仪表里程.xlsx / N284</t>
  </si>
  <si>
    <t>车辆里程查询_20260901-20260930_1024辆_GPS里程.xlsx / N209</t>
  </si>
  <si>
    <t>车辆纯氢气里程查询_20260901-20260930_1024辆.xlsx / N943</t>
  </si>
  <si>
    <t>车辆里程查询_20260901-20260930_1024辆_仪表里程.xlsx / O284</t>
  </si>
  <si>
    <t>车辆里程查询_20260901-20260930_1024辆_GPS里程.xlsx / O209</t>
  </si>
  <si>
    <t>车辆纯氢气里程查询_20260901-20260930_1024辆.xlsx / O943</t>
  </si>
  <si>
    <t>车辆里程查询_20260901-20260930_1024辆_仪表里程.xlsx / P284</t>
  </si>
  <si>
    <t>车辆里程查询_20260901-20260930_1024辆_GPS里程.xlsx / P209</t>
  </si>
  <si>
    <t>车辆纯氢气里程查询_20260901-20260930_1024辆.xlsx / P943</t>
  </si>
  <si>
    <t>车辆里程查询_20260901-20260930_1024辆_仪表里程.xlsx / Q284</t>
  </si>
  <si>
    <t>车辆里程查询_20260901-20260930_1024辆_GPS里程.xlsx / Q209</t>
  </si>
  <si>
    <t>车辆纯氢气里程查询_20260901-20260930_1024辆.xlsx / Q943</t>
  </si>
  <si>
    <t>车辆里程查询_20260901-20260930_1024辆_仪表里程.xlsx / R284</t>
  </si>
  <si>
    <t>车辆里程查询_20260901-20260930_1024辆_GPS里程.xlsx / R209</t>
  </si>
  <si>
    <t>车辆纯氢气里程查询_20260901-20260930_1024辆.xlsx / R943</t>
  </si>
  <si>
    <t>车辆里程查询_20260901-20260930_1024辆_仪表里程.xlsx / S284</t>
  </si>
  <si>
    <t>车辆里程查询_20260901-20260930_1024辆_GPS里程.xlsx / S209</t>
  </si>
  <si>
    <t>车辆纯氢气里程查询_20260901-20260930_1024辆.xlsx / S943</t>
  </si>
  <si>
    <t>车辆里程查询_20260901-20260930_1024辆_仪表里程.xlsx / T284</t>
  </si>
  <si>
    <t>车辆里程查询_20260901-20260930_1024辆_GPS里程.xlsx / T209</t>
  </si>
  <si>
    <t>车辆纯氢气里程查询_20260901-20260930_1024辆.xlsx / T943</t>
  </si>
  <si>
    <t>车辆里程查询_20260901-20260930_1024辆_仪表里程.xlsx / U284</t>
  </si>
  <si>
    <t>车辆里程查询_20260901-20260930_1024辆_GPS里程.xlsx / U209</t>
  </si>
  <si>
    <t>车辆纯氢气里程查询_20260901-20260930_1024辆.xlsx / U943</t>
  </si>
  <si>
    <t>车辆里程查询_20260901-20260930_1024辆_仪表里程.xlsx / V284</t>
  </si>
  <si>
    <t>车辆里程查询_20260901-20260930_1024辆_GPS里程.xlsx / V209</t>
  </si>
  <si>
    <t>车辆纯氢气里程查询_20260901-20260930_1024辆.xlsx / V943</t>
  </si>
  <si>
    <t>车辆里程查询_20260901-20260930_1024辆_仪表里程.xlsx / W284</t>
  </si>
  <si>
    <t>车辆里程查询_20260901-20260930_1024辆_GPS里程.xlsx / W209</t>
  </si>
  <si>
    <t>车辆纯氢气里程查询_20260901-20260930_1024辆.xlsx / W943</t>
  </si>
  <si>
    <t>车辆里程查询_20260901-20260930_1024辆_仪表里程.xlsx / X284</t>
  </si>
  <si>
    <t>车辆里程查询_20260901-20260930_1024辆_GPS里程.xlsx / X209</t>
  </si>
  <si>
    <t>车辆纯氢气里程查询_20260901-20260930_1024辆.xlsx / X943</t>
  </si>
  <si>
    <t>车辆里程查询_20260901-20260930_1024辆_仪表里程.xlsx / Y284</t>
  </si>
  <si>
    <t>车辆里程查询_20260901-20260930_1024辆_GPS里程.xlsx / Y209</t>
  </si>
  <si>
    <t>车辆纯氢气里程查询_20260901-20260930_1024辆.xlsx / Y943</t>
  </si>
  <si>
    <t>车辆里程查询_20260901-20260930_1024辆_仪表里程.xlsx / Z284</t>
  </si>
  <si>
    <t>车辆里程查询_20260901-20260930_1024辆_GPS里程.xlsx / Z209</t>
  </si>
  <si>
    <t>车辆纯氢气里程查询_20260901-20260930_1024辆.xlsx / Z943</t>
  </si>
  <si>
    <t>车辆里程查询_20260901-20260930_1024辆_仪表里程.xlsx / AA284</t>
  </si>
  <si>
    <t>车辆里程查询_20260901-20260930_1024辆_GPS里程.xlsx / AA209</t>
  </si>
  <si>
    <t>车辆纯氢气里程查询_20260901-20260930_1024辆.xlsx / AA943</t>
  </si>
  <si>
    <t>车辆里程查询_20260901-20260930_1024辆_仪表里程.xlsx / AB284</t>
  </si>
  <si>
    <t>车辆里程查询_20260901-20260930_1024辆_GPS里程.xlsx / AB209</t>
  </si>
  <si>
    <t>车辆纯氢气里程查询_20260901-20260930_1024辆.xlsx / AB943</t>
  </si>
  <si>
    <t>车辆里程查询_20260901-20260930_1024辆_仪表里程.xlsx / AC284</t>
  </si>
  <si>
    <t>车辆里程查询_20260901-20260930_1024辆_GPS里程.xlsx / AC209</t>
  </si>
  <si>
    <t>车辆纯氢气里程查询_20260901-20260930_1024辆.xlsx / AC943</t>
  </si>
  <si>
    <t>车辆里程查询_20260901-20260930_1024辆_仪表里程.xlsx / AD284</t>
  </si>
  <si>
    <t>车辆里程查询_20260901-20260930_1024辆_GPS里程.xlsx / AD209</t>
  </si>
  <si>
    <t>车辆纯氢气里程查询_20260901-20260930_1024辆.xlsx / AD943</t>
  </si>
  <si>
    <t>车辆里程查询_20260901-20260930_1024辆_仪表里程.xlsx / AE284</t>
  </si>
  <si>
    <t>车辆里程查询_20260901-20260930_1024辆_GPS里程.xlsx / AE209</t>
  </si>
  <si>
    <t>车辆纯氢气里程查询_20260901-20260930_1024辆.xlsx / AE943</t>
  </si>
  <si>
    <t>车辆里程查询_20260901-20260930_1024辆_仪表里程.xlsx / AF284</t>
  </si>
  <si>
    <t>车辆里程查询_20260901-20260930_1024辆_GPS里程.xlsx / AF209</t>
  </si>
  <si>
    <t>车辆纯氢气里程查询_20260901-20260930_1024辆.xlsx / AF943</t>
  </si>
  <si>
    <t>车辆里程查询_20260901-20260930_1024辆_仪表里程.xlsx / AG284</t>
  </si>
  <si>
    <t>车辆里程查询_20260901-20260930_1024辆_GPS里程.xlsx / AG209</t>
  </si>
  <si>
    <t>车辆纯氢气里程查询_20260901-20260930_1024辆.xlsx / AG943</t>
  </si>
  <si>
    <t>车辆里程查询_20260901-20260930_1024辆_仪表里程.xlsx / AH284</t>
  </si>
  <si>
    <t>车辆里程查询_20260901-20260930_1024辆_GPS里程.xlsx / AH209</t>
  </si>
  <si>
    <t>车辆纯氢气里程查询_20260901-20260930_1024辆.xlsx / AH943</t>
  </si>
  <si>
    <t>车辆里程查询_20260901-20260930_1024辆_仪表里程.xlsx / E293</t>
  </si>
  <si>
    <t>车辆里程查询_20260901-20260930_1024辆_GPS里程.xlsx / E218</t>
  </si>
  <si>
    <t>车辆纯氢气里程查询_20260901-20260930_1024辆.xlsx / E974</t>
  </si>
  <si>
    <t>车辆里程查询_20260901-20260930_1024辆_仪表里程.xlsx / F293</t>
  </si>
  <si>
    <t>车辆里程查询_20260901-20260930_1024辆_GPS里程.xlsx / F218</t>
  </si>
  <si>
    <t>车辆纯氢气里程查询_20260901-20260930_1024辆.xlsx / F974</t>
  </si>
  <si>
    <t>车辆里程查询_20260901-20260930_1024辆_仪表里程.xlsx / G293</t>
  </si>
  <si>
    <t>车辆里程查询_20260901-20260930_1024辆_GPS里程.xlsx / G218</t>
  </si>
  <si>
    <t>车辆纯氢气里程查询_20260901-20260930_1024辆.xlsx / G974</t>
  </si>
  <si>
    <t>车辆里程查询_20260901-20260930_1024辆_仪表里程.xlsx / H293</t>
  </si>
  <si>
    <t>车辆里程查询_20260901-20260930_1024辆_GPS里程.xlsx / H218</t>
  </si>
  <si>
    <t>车辆纯氢气里程查询_20260901-20260930_1024辆.xlsx / H974</t>
  </si>
  <si>
    <t>车辆里程查询_20260901-20260930_1024辆_仪表里程.xlsx / I293</t>
  </si>
  <si>
    <t>车辆里程查询_20260901-20260930_1024辆_GPS里程.xlsx / I218</t>
  </si>
  <si>
    <t>车辆纯氢气里程查询_20260901-20260930_1024辆.xlsx / I974</t>
  </si>
  <si>
    <t>车辆里程查询_20260901-20260930_1024辆_仪表里程.xlsx / J293</t>
  </si>
  <si>
    <t>车辆里程查询_20260901-20260930_1024辆_GPS里程.xlsx / J218</t>
  </si>
  <si>
    <t>车辆纯氢气里程查询_20260901-20260930_1024辆.xlsx / J974</t>
  </si>
  <si>
    <t>车辆里程查询_20260901-20260930_1024辆_仪表里程.xlsx / K293</t>
  </si>
  <si>
    <t>车辆里程查询_20260901-20260930_1024辆_GPS里程.xlsx / K218</t>
  </si>
  <si>
    <t>车辆纯氢气里程查询_20260901-20260930_1024辆.xlsx / K974</t>
  </si>
  <si>
    <t>车辆里程查询_20260901-20260930_1024辆_仪表里程.xlsx / L293</t>
  </si>
  <si>
    <t>车辆里程查询_20260901-20260930_1024辆_GPS里程.xlsx / L218</t>
  </si>
  <si>
    <t>车辆纯氢气里程查询_20260901-20260930_1024辆.xlsx / L974</t>
  </si>
  <si>
    <t>车辆里程查询_20260901-20260930_1024辆_仪表里程.xlsx / M293</t>
  </si>
  <si>
    <t>车辆里程查询_20260901-20260930_1024辆_GPS里程.xlsx / M218</t>
  </si>
  <si>
    <t>车辆纯氢气里程查询_20260901-20260930_1024辆.xlsx / M974</t>
  </si>
  <si>
    <t>车辆里程查询_20260901-20260930_1024辆_仪表里程.xlsx / N293</t>
  </si>
  <si>
    <t>车辆里程查询_20260901-20260930_1024辆_GPS里程.xlsx / N218</t>
  </si>
  <si>
    <t>车辆纯氢气里程查询_20260901-20260930_1024辆.xlsx / N974</t>
  </si>
  <si>
    <t>车辆里程查询_20260901-20260930_1024辆_仪表里程.xlsx / O293</t>
  </si>
  <si>
    <t>车辆里程查询_20260901-20260930_1024辆_GPS里程.xlsx / O218</t>
  </si>
  <si>
    <t>车辆纯氢气里程查询_20260901-20260930_1024辆.xlsx / O974</t>
  </si>
  <si>
    <t>车辆里程查询_20260901-20260930_1024辆_仪表里程.xlsx / P293</t>
  </si>
  <si>
    <t>车辆里程查询_20260901-20260930_1024辆_GPS里程.xlsx / P218</t>
  </si>
  <si>
    <t>车辆纯氢气里程查询_20260901-20260930_1024辆.xlsx / P974</t>
  </si>
  <si>
    <t>车辆里程查询_20260901-20260930_1024辆_仪表里程.xlsx / Q293</t>
  </si>
  <si>
    <t>车辆里程查询_20260901-20260930_1024辆_GPS里程.xlsx / Q218</t>
  </si>
  <si>
    <t>车辆纯氢气里程查询_20260901-20260930_1024辆.xlsx / Q974</t>
  </si>
  <si>
    <t>车辆里程查询_20260901-20260930_1024辆_仪表里程.xlsx / R293</t>
  </si>
  <si>
    <t>车辆里程查询_20260901-20260930_1024辆_GPS里程.xlsx / R218</t>
  </si>
  <si>
    <t>车辆纯氢气里程查询_20260901-20260930_1024辆.xlsx / R974</t>
  </si>
  <si>
    <t>车辆里程查询_20260901-20260930_1024辆_仪表里程.xlsx / S293</t>
  </si>
  <si>
    <t>车辆里程查询_20260901-20260930_1024辆_GPS里程.xlsx / S218</t>
  </si>
  <si>
    <t>车辆纯氢气里程查询_20260901-20260930_1024辆.xlsx / S974</t>
  </si>
  <si>
    <t>车辆里程查询_20260901-20260930_1024辆_仪表里程.xlsx / T293</t>
  </si>
  <si>
    <t>车辆里程查询_20260901-20260930_1024辆_GPS里程.xlsx / T218</t>
  </si>
  <si>
    <t>车辆纯氢气里程查询_20260901-20260930_1024辆.xlsx / T974</t>
  </si>
  <si>
    <t>车辆里程查询_20260901-20260930_1024辆_仪表里程.xlsx / U293</t>
  </si>
  <si>
    <t>车辆里程查询_20260901-20260930_1024辆_GPS里程.xlsx / U218</t>
  </si>
  <si>
    <t>车辆纯氢气里程查询_20260901-20260930_1024辆.xlsx / U974</t>
  </si>
  <si>
    <t>车辆里程查询_20260901-20260930_1024辆_仪表里程.xlsx / V293</t>
  </si>
  <si>
    <t>车辆里程查询_20260901-20260930_1024辆_GPS里程.xlsx / V218</t>
  </si>
  <si>
    <t>车辆纯氢气里程查询_20260901-20260930_1024辆.xlsx / V974</t>
  </si>
  <si>
    <t>车辆里程查询_20260901-20260930_1024辆_仪表里程.xlsx / W293</t>
  </si>
  <si>
    <t>车辆里程查询_20260901-20260930_1024辆_GPS里程.xlsx / W218</t>
  </si>
  <si>
    <t>车辆纯氢气里程查询_20260901-20260930_1024辆.xlsx / W974</t>
  </si>
  <si>
    <t>车辆里程查询_20260901-20260930_1024辆_仪表里程.xlsx / E257</t>
  </si>
  <si>
    <t>车辆里程查询_20260901-20260930_1024辆_GPS里程.xlsx / E173</t>
  </si>
  <si>
    <t>车辆纯氢气里程查询_20260901-20260930_1024辆.xlsx / E924</t>
  </si>
  <si>
    <t>车辆里程查询_20260901-20260930_1024辆_仪表里程.xlsx / F257</t>
  </si>
  <si>
    <t>车辆里程查询_20260901-20260930_1024辆_GPS里程.xlsx / F173</t>
  </si>
  <si>
    <t>车辆纯氢气里程查询_20260901-20260930_1024辆.xlsx / F924</t>
  </si>
  <si>
    <t>车辆里程查询_20260901-20260930_1024辆_仪表里程.xlsx / G257</t>
  </si>
  <si>
    <t>车辆里程查询_20260901-20260930_1024辆_GPS里程.xlsx / G173</t>
  </si>
  <si>
    <t>车辆纯氢气里程查询_20260901-20260930_1024辆.xlsx / G924</t>
  </si>
  <si>
    <t>车辆里程查询_20260901-20260930_1024辆_仪表里程.xlsx / H257</t>
  </si>
  <si>
    <t>车辆里程查询_20260901-20260930_1024辆_GPS里程.xlsx / H173</t>
  </si>
  <si>
    <t>车辆纯氢气里程查询_20260901-20260930_1024辆.xlsx / H924</t>
  </si>
  <si>
    <t>车辆里程查询_20260901-20260930_1024辆_仪表里程.xlsx / I257</t>
  </si>
  <si>
    <t>车辆里程查询_20260901-20260930_1024辆_GPS里程.xlsx / I173</t>
  </si>
  <si>
    <t>车辆纯氢气里程查询_20260901-20260930_1024辆.xlsx / I924</t>
  </si>
  <si>
    <t>车辆里程查询_20260901-20260930_1024辆_仪表里程.xlsx / J257</t>
  </si>
  <si>
    <t>车辆里程查询_20260901-20260930_1024辆_GPS里程.xlsx / J173</t>
  </si>
  <si>
    <t>车辆纯氢气里程查询_20260901-20260930_1024辆.xlsx / J924</t>
  </si>
  <si>
    <t>车辆里程查询_20260901-20260930_1024辆_仪表里程.xlsx / K257</t>
  </si>
  <si>
    <t>车辆里程查询_20260901-20260930_1024辆_GPS里程.xlsx / K173</t>
  </si>
  <si>
    <t>车辆纯氢气里程查询_20260901-20260930_1024辆.xlsx / K924</t>
  </si>
  <si>
    <t>车辆里程查询_20260901-20260930_1024辆_仪表里程.xlsx / L257</t>
  </si>
  <si>
    <t>车辆里程查询_20260901-20260930_1024辆_GPS里程.xlsx / L173</t>
  </si>
  <si>
    <t>车辆纯氢气里程查询_20260901-20260930_1024辆.xlsx / L924</t>
  </si>
  <si>
    <t>车辆里程查询_20260901-20260930_1024辆_仪表里程.xlsx / M257</t>
  </si>
  <si>
    <t>车辆里程查询_20260901-20260930_1024辆_GPS里程.xlsx / M173</t>
  </si>
  <si>
    <t>车辆纯氢气里程查询_20260901-20260930_1024辆.xlsx / M924</t>
  </si>
  <si>
    <t>车辆里程查询_20260901-20260930_1024辆_仪表里程.xlsx / N257</t>
  </si>
  <si>
    <t>车辆里程查询_20260901-20260930_1024辆_GPS里程.xlsx / N173</t>
  </si>
  <si>
    <t>车辆纯氢气里程查询_20260901-20260930_1024辆.xlsx / N924</t>
  </si>
  <si>
    <t>车辆里程查询_20260901-20260930_1024辆_仪表里程.xlsx / O257</t>
  </si>
  <si>
    <t>车辆里程查询_20260901-20260930_1024辆_GPS里程.xlsx / O173</t>
  </si>
  <si>
    <t>车辆纯氢气里程查询_20260901-20260930_1024辆.xlsx / O924</t>
  </si>
  <si>
    <t>车辆里程查询_20260901-20260930_1024辆_仪表里程.xlsx / P257</t>
  </si>
  <si>
    <t>车辆里程查询_20260901-20260930_1024辆_GPS里程.xlsx / P173</t>
  </si>
  <si>
    <t>车辆纯氢气里程查询_20260901-20260930_1024辆.xlsx / P924</t>
  </si>
  <si>
    <t>车辆里程查询_20260901-20260930_1024辆_仪表里程.xlsx / Q257</t>
  </si>
  <si>
    <t>车辆里程查询_20260901-20260930_1024辆_GPS里程.xlsx / Q173</t>
  </si>
  <si>
    <t>车辆纯氢气里程查询_20260901-20260930_1024辆.xlsx / Q924</t>
  </si>
  <si>
    <t>车辆里程查询_20260901-20260930_1024辆_仪表里程.xlsx / R257</t>
  </si>
  <si>
    <t>车辆里程查询_20260901-20260930_1024辆_GPS里程.xlsx / R173</t>
  </si>
  <si>
    <t>车辆纯氢气里程查询_20260901-20260930_1024辆.xlsx / R924</t>
  </si>
  <si>
    <t>车辆里程查询_20260901-20260930_1024辆_仪表里程.xlsx / S257</t>
  </si>
  <si>
    <t>车辆里程查询_20260901-20260930_1024辆_GPS里程.xlsx / S173</t>
  </si>
  <si>
    <t>车辆纯氢气里程查询_20260901-20260930_1024辆.xlsx / S924</t>
  </si>
  <si>
    <t>车辆里程查询_20260901-20260930_1024辆_仪表里程.xlsx / T257</t>
  </si>
  <si>
    <t>车辆里程查询_20260901-20260930_1024辆_GPS里程.xlsx / T173</t>
  </si>
  <si>
    <t>车辆纯氢气里程查询_20260901-20260930_1024辆.xlsx / T924</t>
  </si>
  <si>
    <t>车辆里程查询_20260901-20260930_1024辆_仪表里程.xlsx / U257</t>
  </si>
  <si>
    <t>车辆里程查询_20260901-20260930_1024辆_GPS里程.xlsx / U173</t>
  </si>
  <si>
    <t>车辆纯氢气里程查询_20260901-20260930_1024辆.xlsx / U924</t>
  </si>
  <si>
    <t>车辆里程查询_20260901-20260930_1024辆_仪表里程.xlsx / V257</t>
  </si>
  <si>
    <t>车辆里程查询_20260901-20260930_1024辆_GPS里程.xlsx / V173</t>
  </si>
  <si>
    <t>车辆纯氢气里程查询_20260901-20260930_1024辆.xlsx / V924</t>
  </si>
  <si>
    <t>车辆里程查询_20260901-20260930_1024辆_仪表里程.xlsx / W257</t>
  </si>
  <si>
    <t>车辆里程查询_20260901-20260930_1024辆_GPS里程.xlsx / W173</t>
  </si>
  <si>
    <t>车辆纯氢气里程查询_20260901-20260930_1024辆.xlsx / W924</t>
  </si>
  <si>
    <t>车辆里程查询_20260901-20260930_1024辆_仪表里程.xlsx / X257</t>
  </si>
  <si>
    <t>车辆里程查询_20260901-20260930_1024辆_GPS里程.xlsx / X173</t>
  </si>
  <si>
    <t>车辆纯氢气里程查询_20260901-20260930_1024辆.xlsx / X924</t>
  </si>
  <si>
    <t>车辆里程查询_20260901-20260930_1024辆_仪表里程.xlsx / Y257</t>
  </si>
  <si>
    <t>车辆里程查询_20260901-20260930_1024辆_GPS里程.xlsx / Y173</t>
  </si>
  <si>
    <t>车辆纯氢气里程查询_20260901-20260930_1024辆.xlsx / Y924</t>
  </si>
  <si>
    <t>车辆里程查询_20260901-20260930_1024辆_仪表里程.xlsx / Z257</t>
  </si>
  <si>
    <t>车辆里程查询_20260901-20260930_1024辆_GPS里程.xlsx / Z173</t>
  </si>
  <si>
    <t>车辆纯氢气里程查询_20260901-20260930_1024辆.xlsx / Z924</t>
  </si>
  <si>
    <t>车辆里程查询_20260901-20260930_1024辆_仪表里程.xlsx / AA257</t>
  </si>
  <si>
    <t>车辆里程查询_20260901-20260930_1024辆_GPS里程.xlsx / AA173</t>
  </si>
  <si>
    <t>车辆纯氢气里程查询_20260901-20260930_1024辆.xlsx / AA924</t>
  </si>
  <si>
    <t>车辆里程查询_20260901-20260930_1024辆_仪表里程.xlsx / AB257</t>
  </si>
  <si>
    <t>车辆里程查询_20260901-20260930_1024辆_GPS里程.xlsx / AB173</t>
  </si>
  <si>
    <t>车辆纯氢气里程查询_20260901-20260930_1024辆.xlsx / AB924</t>
  </si>
  <si>
    <t>车辆里程查询_20260901-20260930_1024辆_仪表里程.xlsx / AC257</t>
  </si>
  <si>
    <t>车辆里程查询_20260901-20260930_1024辆_GPS里程.xlsx / AC173</t>
  </si>
  <si>
    <t>车辆纯氢气里程查询_20260901-20260930_1024辆.xlsx / AC924</t>
  </si>
  <si>
    <t>车辆里程查询_20260901-20260930_1024辆_仪表里程.xlsx / AD257</t>
  </si>
  <si>
    <t>车辆里程查询_20260901-20260930_1024辆_GPS里程.xlsx / AD173</t>
  </si>
  <si>
    <t>车辆纯氢气里程查询_20260901-20260930_1024辆.xlsx / AD924</t>
  </si>
  <si>
    <t>车辆里程查询_20260901-20260930_1024辆_仪表里程.xlsx / AE257</t>
  </si>
  <si>
    <t>车辆里程查询_20260901-20260930_1024辆_GPS里程.xlsx / AE173</t>
  </si>
  <si>
    <t>车辆纯氢气里程查询_20260901-20260930_1024辆.xlsx / AE924</t>
  </si>
  <si>
    <t>车辆里程查询_20260901-20260930_1024辆_仪表里程.xlsx / AF257</t>
  </si>
  <si>
    <t>车辆里程查询_20260901-20260930_1024辆_GPS里程.xlsx / AF173</t>
  </si>
  <si>
    <t>车辆纯氢气里程查询_20260901-20260930_1024辆.xlsx / AF924</t>
  </si>
  <si>
    <t>车辆里程查询_20260901-20260930_1024辆_仪表里程.xlsx / AG257</t>
  </si>
  <si>
    <t>车辆里程查询_20260901-20260930_1024辆_GPS里程.xlsx / AG173</t>
  </si>
  <si>
    <t>车辆纯氢气里程查询_20260901-20260930_1024辆.xlsx / AG924</t>
  </si>
  <si>
    <t>车辆里程查询_20260901-20260930_1024辆_仪表里程.xlsx / AH257</t>
  </si>
  <si>
    <t>车辆里程查询_20260901-20260930_1024辆_GPS里程.xlsx / AH173</t>
  </si>
  <si>
    <t>车辆纯氢气里程查询_20260901-20260930_1024辆.xlsx / AH924</t>
  </si>
  <si>
    <t>车辆里程查询_20260901-20260930_1024辆_仪表里程.xlsx / E356</t>
  </si>
  <si>
    <t>车辆里程查询_20260901-20260930_1024辆_GPS里程.xlsx / E358</t>
  </si>
  <si>
    <t>车辆纯氢气里程查询_20260901-20260930_1024辆.xlsx / E962</t>
  </si>
  <si>
    <t>车辆里程查询_20260901-20260930_1024辆_仪表里程.xlsx / F356</t>
  </si>
  <si>
    <t>车辆里程查询_20260901-20260930_1024辆_GPS里程.xlsx / F358</t>
  </si>
  <si>
    <t>车辆纯氢气里程查询_20260901-20260930_1024辆.xlsx / F962</t>
  </si>
  <si>
    <t>车辆里程查询_20260901-20260930_1024辆_仪表里程.xlsx / G356</t>
  </si>
  <si>
    <t>车辆里程查询_20260901-20260930_1024辆_GPS里程.xlsx / G358</t>
  </si>
  <si>
    <t>车辆纯氢气里程查询_20260901-20260930_1024辆.xlsx / G962</t>
  </si>
  <si>
    <t>车辆里程查询_20260901-20260930_1024辆_仪表里程.xlsx / H356</t>
  </si>
  <si>
    <t>车辆里程查询_20260901-20260930_1024辆_GPS里程.xlsx / H358</t>
  </si>
  <si>
    <t>车辆纯氢气里程查询_20260901-20260930_1024辆.xlsx / H962</t>
  </si>
  <si>
    <t>车辆里程查询_20260901-20260930_1024辆_仪表里程.xlsx / I356</t>
  </si>
  <si>
    <t>车辆里程查询_20260901-20260930_1024辆_GPS里程.xlsx / I358</t>
  </si>
  <si>
    <t>车辆纯氢气里程查询_20260901-20260930_1024辆.xlsx / I962</t>
  </si>
  <si>
    <t>车辆里程查询_20260901-20260930_1024辆_仪表里程.xlsx / J356</t>
  </si>
  <si>
    <t>车辆里程查询_20260901-20260930_1024辆_GPS里程.xlsx / J358</t>
  </si>
  <si>
    <t>车辆纯氢气里程查询_20260901-20260930_1024辆.xlsx / J962</t>
  </si>
  <si>
    <t>车辆里程查询_20260901-20260930_1024辆_仪表里程.xlsx / K356</t>
  </si>
  <si>
    <t>车辆里程查询_20260901-20260930_1024辆_GPS里程.xlsx / K358</t>
  </si>
  <si>
    <t>车辆纯氢气里程查询_20260901-20260930_1024辆.xlsx / K962</t>
  </si>
  <si>
    <t>车辆里程查询_20260901-20260930_1024辆_仪表里程.xlsx / L356</t>
  </si>
  <si>
    <t>车辆里程查询_20260901-20260930_1024辆_GPS里程.xlsx / L358</t>
  </si>
  <si>
    <t>车辆纯氢气里程查询_20260901-20260930_1024辆.xlsx / L962</t>
  </si>
  <si>
    <t>车辆里程查询_20260901-20260930_1024辆_仪表里程.xlsx / M356</t>
  </si>
  <si>
    <t>车辆里程查询_20260901-20260930_1024辆_GPS里程.xlsx / M358</t>
  </si>
  <si>
    <t>车辆纯氢气里程查询_20260901-20260930_1024辆.xlsx / M962</t>
  </si>
  <si>
    <t>车辆里程查询_20260901-20260930_1024辆_仪表里程.xlsx / N356</t>
  </si>
  <si>
    <t>车辆里程查询_20260901-20260930_1024辆_GPS里程.xlsx / N358</t>
  </si>
  <si>
    <t>车辆纯氢气里程查询_20260901-20260930_1024辆.xlsx / N962</t>
  </si>
  <si>
    <t>车辆里程查询_20260901-20260930_1024辆_仪表里程.xlsx / O356</t>
  </si>
  <si>
    <t>车辆里程查询_20260901-20260930_1024辆_GPS里程.xlsx / O358</t>
  </si>
  <si>
    <t>车辆纯氢气里程查询_20260901-20260930_1024辆.xlsx / O962</t>
  </si>
  <si>
    <t>车辆里程查询_20260901-20260930_1024辆_仪表里程.xlsx / P356</t>
  </si>
  <si>
    <t>车辆里程查询_20260901-20260930_1024辆_GPS里程.xlsx / P358</t>
  </si>
  <si>
    <t>车辆纯氢气里程查询_20260901-20260930_1024辆.xlsx / P962</t>
  </si>
  <si>
    <t>车辆里程查询_20260901-20260930_1024辆_仪表里程.xlsx / Q356</t>
  </si>
  <si>
    <t>车辆里程查询_20260901-20260930_1024辆_GPS里程.xlsx / Q358</t>
  </si>
  <si>
    <t>车辆纯氢气里程查询_20260901-20260930_1024辆.xlsx / Q962</t>
  </si>
  <si>
    <t>车辆里程查询_20260901-20260930_1024辆_仪表里程.xlsx / R356</t>
  </si>
  <si>
    <t>车辆里程查询_20260901-20260930_1024辆_GPS里程.xlsx / R358</t>
  </si>
  <si>
    <t>车辆纯氢气里程查询_20260901-20260930_1024辆.xlsx / R962</t>
  </si>
  <si>
    <t>车辆里程查询_20260901-20260930_1024辆_仪表里程.xlsx / S356</t>
  </si>
  <si>
    <t>车辆里程查询_20260901-20260930_1024辆_GPS里程.xlsx / S358</t>
  </si>
  <si>
    <t>车辆纯氢气里程查询_20260901-20260930_1024辆.xlsx / S962</t>
  </si>
  <si>
    <t>车辆里程查询_20260901-20260930_1024辆_仪表里程.xlsx / T356</t>
  </si>
  <si>
    <t>车辆里程查询_20260901-20260930_1024辆_GPS里程.xlsx / T358</t>
  </si>
  <si>
    <t>车辆纯氢气里程查询_20260901-20260930_1024辆.xlsx / T962</t>
  </si>
  <si>
    <t>车辆里程查询_20260901-20260930_1024辆_仪表里程.xlsx / U356</t>
  </si>
  <si>
    <t>车辆里程查询_20260901-20260930_1024辆_GPS里程.xlsx / U358</t>
  </si>
  <si>
    <t>车辆纯氢气里程查询_20260901-20260930_1024辆.xlsx / U962</t>
  </si>
  <si>
    <t>车辆里程查询_20260901-20260930_1024辆_仪表里程.xlsx / V356</t>
  </si>
  <si>
    <t>车辆里程查询_20260901-20260930_1024辆_GPS里程.xlsx / V358</t>
  </si>
  <si>
    <t>车辆纯氢气里程查询_20260901-20260930_1024辆.xlsx / V962</t>
  </si>
  <si>
    <t>车辆里程查询_20260901-20260930_1024辆_仪表里程.xlsx / W356</t>
  </si>
  <si>
    <t>车辆里程查询_20260901-20260930_1024辆_GPS里程.xlsx / W358</t>
  </si>
  <si>
    <t>车辆纯氢气里程查询_20260901-20260930_1024辆.xlsx / W962</t>
  </si>
  <si>
    <t>车辆里程查询_20260901-20260930_1024辆_仪表里程.xlsx / X356</t>
  </si>
  <si>
    <t>车辆里程查询_20260901-20260930_1024辆_GPS里程.xlsx / X358</t>
  </si>
  <si>
    <t>车辆纯氢气里程查询_20260901-20260930_1024辆.xlsx / X962</t>
  </si>
  <si>
    <t>车辆里程查询_20260901-20260930_1024辆_仪表里程.xlsx / Y356</t>
  </si>
  <si>
    <t>车辆里程查询_20260901-20260930_1024辆_GPS里程.xlsx / Y358</t>
  </si>
  <si>
    <t>车辆纯氢气里程查询_20260901-20260930_1024辆.xlsx / Y962</t>
  </si>
  <si>
    <t>车辆里程查询_20260901-20260930_1024辆_仪表里程.xlsx / Z356</t>
  </si>
  <si>
    <t>车辆里程查询_20260901-20260930_1024辆_GPS里程.xlsx / Z358</t>
  </si>
  <si>
    <t>车辆纯氢气里程查询_20260901-20260930_1024辆.xlsx / Z962</t>
  </si>
  <si>
    <t>车辆里程查询_20260901-20260930_1024辆_仪表里程.xlsx / AA356</t>
  </si>
  <si>
    <t>车辆里程查询_20260901-20260930_1024辆_GPS里程.xlsx / AA358</t>
  </si>
  <si>
    <t>车辆纯氢气里程查询_20260901-20260930_1024辆.xlsx / AA962</t>
  </si>
  <si>
    <t>车辆里程查询_20260901-20260930_1024辆_仪表里程.xlsx / AB356</t>
  </si>
  <si>
    <t>车辆里程查询_20260901-20260930_1024辆_GPS里程.xlsx / AB358</t>
  </si>
  <si>
    <t>车辆纯氢气里程查询_20260901-20260930_1024辆.xlsx / AB962</t>
  </si>
  <si>
    <t>车辆里程查询_20260901-20260930_1024辆_仪表里程.xlsx / AC356</t>
  </si>
  <si>
    <t>车辆里程查询_20260901-20260930_1024辆_GPS里程.xlsx / AC358</t>
  </si>
  <si>
    <t>车辆纯氢气里程查询_20260901-20260930_1024辆.xlsx / AC962</t>
  </si>
  <si>
    <t>车辆里程查询_20260901-20260930_1024辆_仪表里程.xlsx / AD356</t>
  </si>
  <si>
    <t>车辆里程查询_20260901-20260930_1024辆_GPS里程.xlsx / AD358</t>
  </si>
  <si>
    <t>车辆纯氢气里程查询_20260901-20260930_1024辆.xlsx / AD962</t>
  </si>
  <si>
    <t>车辆里程查询_20260901-20260930_1024辆_仪表里程.xlsx / AE356</t>
  </si>
  <si>
    <t>车辆里程查询_20260901-20260930_1024辆_GPS里程.xlsx / AE358</t>
  </si>
  <si>
    <t>车辆纯氢气里程查询_20260901-20260930_1024辆.xlsx / AE962</t>
  </si>
  <si>
    <t>车辆里程查询_20260901-20260930_1024辆_仪表里程.xlsx / AF356</t>
  </si>
  <si>
    <t>车辆里程查询_20260901-20260930_1024辆_GPS里程.xlsx / AF358</t>
  </si>
  <si>
    <t>车辆纯氢气里程查询_20260901-20260930_1024辆.xlsx / AF962</t>
  </si>
  <si>
    <t>车辆里程查询_20260901-20260930_1024辆_仪表里程.xlsx / AG356</t>
  </si>
  <si>
    <t>车辆里程查询_20260901-20260930_1024辆_GPS里程.xlsx / AG358</t>
  </si>
  <si>
    <t>车辆纯氢气里程查询_20260901-20260930_1024辆.xlsx / AG962</t>
  </si>
  <si>
    <t>车辆里程查询_20260901-20260930_1024辆_仪表里程.xlsx / AH356</t>
  </si>
  <si>
    <t>车辆里程查询_20260901-20260930_1024辆_GPS里程.xlsx / AH358</t>
  </si>
  <si>
    <t>车辆纯氢气里程查询_20260901-20260930_1024辆.xlsx / AH962</t>
  </si>
  <si>
    <t>车辆里程查询_20260901-20260930_1024辆_仪表里程.xlsx / E265</t>
  </si>
  <si>
    <t>车辆里程查询_20260901-20260930_1024辆_GPS里程.xlsx / E182</t>
  </si>
  <si>
    <t>车辆纯氢气里程查询_20260901-20260930_1024辆.xlsx / E980</t>
  </si>
  <si>
    <t>车辆里程查询_20260901-20260930_1024辆_仪表里程.xlsx / F265</t>
  </si>
  <si>
    <t>车辆里程查询_20260901-20260930_1024辆_GPS里程.xlsx / F182</t>
  </si>
  <si>
    <t>车辆纯氢气里程查询_20260901-20260930_1024辆.xlsx / F980</t>
  </si>
  <si>
    <t>车辆里程查询_20260901-20260930_1024辆_仪表里程.xlsx / G265</t>
  </si>
  <si>
    <t>车辆里程查询_20260901-20260930_1024辆_GPS里程.xlsx / G182</t>
  </si>
  <si>
    <t>车辆纯氢气里程查询_20260901-20260930_1024辆.xlsx / G980</t>
  </si>
  <si>
    <t>车辆里程查询_20260901-20260930_1024辆_仪表里程.xlsx / H265</t>
  </si>
  <si>
    <t>车辆里程查询_20260901-20260930_1024辆_GPS里程.xlsx / H182</t>
  </si>
  <si>
    <t>车辆纯氢气里程查询_20260901-20260930_1024辆.xlsx / H980</t>
  </si>
  <si>
    <t>车辆里程查询_20260901-20260930_1024辆_仪表里程.xlsx / I265</t>
  </si>
  <si>
    <t>车辆里程查询_20260901-20260930_1024辆_GPS里程.xlsx / I182</t>
  </si>
  <si>
    <t>车辆纯氢气里程查询_20260901-20260930_1024辆.xlsx / I980</t>
  </si>
  <si>
    <t>车辆里程查询_20260901-20260930_1024辆_仪表里程.xlsx / J265</t>
  </si>
  <si>
    <t>车辆里程查询_20260901-20260930_1024辆_GPS里程.xlsx / J182</t>
  </si>
  <si>
    <t>车辆纯氢气里程查询_20260901-20260930_1024辆.xlsx / J980</t>
  </si>
  <si>
    <t>车辆里程查询_20260901-20260930_1024辆_仪表里程.xlsx / K265</t>
  </si>
  <si>
    <t>车辆里程查询_20260901-20260930_1024辆_GPS里程.xlsx / K182</t>
  </si>
  <si>
    <t>车辆纯氢气里程查询_20260901-20260930_1024辆.xlsx / K980</t>
  </si>
  <si>
    <t>车辆里程查询_20260901-20260930_1024辆_仪表里程.xlsx / L265</t>
  </si>
  <si>
    <t>车辆里程查询_20260901-20260930_1024辆_GPS里程.xlsx / L182</t>
  </si>
  <si>
    <t>车辆纯氢气里程查询_20260901-20260930_1024辆.xlsx / L980</t>
  </si>
  <si>
    <t>车辆里程查询_20260901-20260930_1024辆_仪表里程.xlsx / M265</t>
  </si>
  <si>
    <t>车辆里程查询_20260901-20260930_1024辆_GPS里程.xlsx / M182</t>
  </si>
  <si>
    <t>车辆纯氢气里程查询_20260901-20260930_1024辆.xlsx / M980</t>
  </si>
  <si>
    <t>车辆里程查询_20260901-20260930_1024辆_仪表里程.xlsx / N265</t>
  </si>
  <si>
    <t>车辆里程查询_20260901-20260930_1024辆_GPS里程.xlsx / N182</t>
  </si>
  <si>
    <t>车辆纯氢气里程查询_20260901-20260930_1024辆.xlsx / N980</t>
  </si>
  <si>
    <t>车辆里程查询_20260901-20260930_1024辆_仪表里程.xlsx / O265</t>
  </si>
  <si>
    <t>车辆里程查询_20260901-20260930_1024辆_GPS里程.xlsx / O182</t>
  </si>
  <si>
    <t>车辆纯氢气里程查询_20260901-20260930_1024辆.xlsx / O980</t>
  </si>
  <si>
    <t>车辆里程查询_20260901-20260930_1024辆_仪表里程.xlsx / P265</t>
  </si>
  <si>
    <t>车辆里程查询_20260901-20260930_1024辆_GPS里程.xlsx / P182</t>
  </si>
  <si>
    <t>车辆纯氢气里程查询_20260901-20260930_1024辆.xlsx / P980</t>
  </si>
  <si>
    <t>车辆里程查询_20260901-20260930_1024辆_仪表里程.xlsx / Q265</t>
  </si>
  <si>
    <t>车辆里程查询_20260901-20260930_1024辆_GPS里程.xlsx / Q182</t>
  </si>
  <si>
    <t>车辆纯氢气里程查询_20260901-20260930_1024辆.xlsx / Q980</t>
  </si>
  <si>
    <t>车辆里程查询_20260901-20260930_1024辆_仪表里程.xlsx / R265</t>
  </si>
  <si>
    <t>车辆里程查询_20260901-20260930_1024辆_GPS里程.xlsx / R182</t>
  </si>
  <si>
    <t>车辆纯氢气里程查询_20260901-20260930_1024辆.xlsx / R980</t>
  </si>
  <si>
    <t>车辆里程查询_20260901-20260930_1024辆_仪表里程.xlsx / S265</t>
  </si>
  <si>
    <t>车辆里程查询_20260901-20260930_1024辆_GPS里程.xlsx / S182</t>
  </si>
  <si>
    <t>车辆纯氢气里程查询_20260901-20260930_1024辆.xlsx / S980</t>
  </si>
  <si>
    <t>车辆里程查询_20260901-20260930_1024辆_仪表里程.xlsx / T265</t>
  </si>
  <si>
    <t>车辆里程查询_20260901-20260930_1024辆_GPS里程.xlsx / T182</t>
  </si>
  <si>
    <t>车辆纯氢气里程查询_20260901-20260930_1024辆.xlsx / T980</t>
  </si>
  <si>
    <t>车辆里程查询_20260901-20260930_1024辆_仪表里程.xlsx / U265</t>
  </si>
  <si>
    <t>车辆里程查询_20260901-20260930_1024辆_GPS里程.xlsx / U182</t>
  </si>
  <si>
    <t>车辆纯氢气里程查询_20260901-20260930_1024辆.xlsx / U980</t>
  </si>
  <si>
    <t>车辆里程查询_20260901-20260930_1024辆_仪表里程.xlsx / V265</t>
  </si>
  <si>
    <t>车辆里程查询_20260901-20260930_1024辆_GPS里程.xlsx / V182</t>
  </si>
  <si>
    <t>车辆纯氢气里程查询_20260901-20260930_1024辆.xlsx / V980</t>
  </si>
  <si>
    <t>车辆里程查询_20260901-20260930_1024辆_仪表里程.xlsx / W265</t>
  </si>
  <si>
    <t>车辆里程查询_20260901-20260930_1024辆_GPS里程.xlsx / W182</t>
  </si>
  <si>
    <t>车辆纯氢气里程查询_20260901-20260930_1024辆.xlsx / W980</t>
  </si>
  <si>
    <t>车辆里程查询_20260901-20260930_1024辆_仪表里程.xlsx / X265</t>
  </si>
  <si>
    <t>车辆里程查询_20260901-20260930_1024辆_GPS里程.xlsx / X182</t>
  </si>
  <si>
    <t>车辆纯氢气里程查询_20260901-20260930_1024辆.xlsx / X980</t>
  </si>
  <si>
    <t>车辆里程查询_20260901-20260930_1024辆_仪表里程.xlsx / Y265</t>
  </si>
  <si>
    <t>车辆里程查询_20260901-20260930_1024辆_GPS里程.xlsx / Y182</t>
  </si>
  <si>
    <t>车辆纯氢气里程查询_20260901-20260930_1024辆.xlsx / Y980</t>
  </si>
  <si>
    <t>车辆里程查询_20260901-20260930_1024辆_仪表里程.xlsx / Z265</t>
  </si>
  <si>
    <t>车辆里程查询_20260901-20260930_1024辆_GPS里程.xlsx / Z182</t>
  </si>
  <si>
    <t>车辆纯氢气里程查询_20260901-20260930_1024辆.xlsx / Z980</t>
  </si>
  <si>
    <t>车辆里程查询_20260901-20260930_1024辆_仪表里程.xlsx / AA265</t>
  </si>
  <si>
    <t>车辆里程查询_20260901-20260930_1024辆_GPS里程.xlsx / AA182</t>
  </si>
  <si>
    <t>车辆纯氢气里程查询_20260901-20260930_1024辆.xlsx / AA980</t>
  </si>
  <si>
    <t>车辆里程查询_20260901-20260930_1024辆_仪表里程.xlsx / AB265</t>
  </si>
  <si>
    <t>车辆里程查询_20260901-20260930_1024辆_GPS里程.xlsx / AB182</t>
  </si>
  <si>
    <t>车辆纯氢气里程查询_20260901-20260930_1024辆.xlsx / AB980</t>
  </si>
  <si>
    <t>车辆里程查询_20260901-20260930_1024辆_仪表里程.xlsx / AC265</t>
  </si>
  <si>
    <t>车辆里程查询_20260901-20260930_1024辆_GPS里程.xlsx / AC182</t>
  </si>
  <si>
    <t>车辆纯氢气里程查询_20260901-20260930_1024辆.xlsx / AC980</t>
  </si>
  <si>
    <t>车辆里程查询_20260901-20260930_1024辆_仪表里程.xlsx / AD265</t>
  </si>
  <si>
    <t>车辆里程查询_20260901-20260930_1024辆_GPS里程.xlsx / AD182</t>
  </si>
  <si>
    <t>车辆纯氢气里程查询_20260901-20260930_1024辆.xlsx / AD980</t>
  </si>
  <si>
    <t>车辆里程查询_20260901-20260930_1024辆_仪表里程.xlsx / AE265</t>
  </si>
  <si>
    <t>车辆里程查询_20260901-20260930_1024辆_GPS里程.xlsx / AE182</t>
  </si>
  <si>
    <t>车辆纯氢气里程查询_20260901-20260930_1024辆.xlsx / AE980</t>
  </si>
  <si>
    <t>车辆里程查询_20260901-20260930_1024辆_仪表里程.xlsx / AF265</t>
  </si>
  <si>
    <t>车辆里程查询_20260901-20260930_1024辆_GPS里程.xlsx / AF182</t>
  </si>
  <si>
    <t>车辆纯氢气里程查询_20260901-20260930_1024辆.xlsx / AF980</t>
  </si>
  <si>
    <t>车辆里程查询_20260901-20260930_1024辆_仪表里程.xlsx / AG265</t>
  </si>
  <si>
    <t>车辆里程查询_20260901-20260930_1024辆_GPS里程.xlsx / AG182</t>
  </si>
  <si>
    <t>车辆纯氢气里程查询_20260901-20260930_1024辆.xlsx / AG980</t>
  </si>
  <si>
    <t>车辆里程查询_20260901-20260930_1024辆_仪表里程.xlsx / AH265</t>
  </si>
  <si>
    <t>车辆里程查询_20260901-20260930_1024辆_GPS里程.xlsx / AH182</t>
  </si>
  <si>
    <t>车辆纯氢气里程查询_20260901-20260930_1024辆.xlsx / AH980</t>
  </si>
  <si>
    <t>车辆里程查询_20260901-20260930_1024辆_仪表里程.xlsx / E329</t>
  </si>
  <si>
    <t>车辆里程查询_20260901-20260930_1024辆_GPS里程.xlsx / E333</t>
  </si>
  <si>
    <t>车辆纯氢气里程查询_20260901-20260930_1024辆.xlsx / E942</t>
  </si>
  <si>
    <t>车辆里程查询_20260901-20260930_1024辆_仪表里程.xlsx / F329</t>
  </si>
  <si>
    <t>车辆里程查询_20260901-20260930_1024辆_GPS里程.xlsx / F333</t>
  </si>
  <si>
    <t>车辆纯氢气里程查询_20260901-20260930_1024辆.xlsx / F942</t>
  </si>
  <si>
    <t>车辆里程查询_20260901-20260930_1024辆_仪表里程.xlsx / G329</t>
  </si>
  <si>
    <t>车辆里程查询_20260901-20260930_1024辆_GPS里程.xlsx / G333</t>
  </si>
  <si>
    <t>车辆纯氢气里程查询_20260901-20260930_1024辆.xlsx / G942</t>
  </si>
  <si>
    <t>车辆里程查询_20260901-20260930_1024辆_仪表里程.xlsx / H329</t>
  </si>
  <si>
    <t>车辆里程查询_20260901-20260930_1024辆_GPS里程.xlsx / H333</t>
  </si>
  <si>
    <t>车辆纯氢气里程查询_20260901-20260930_1024辆.xlsx / H942</t>
  </si>
  <si>
    <t>车辆里程查询_20260901-20260930_1024辆_仪表里程.xlsx / I329</t>
  </si>
  <si>
    <t>车辆里程查询_20260901-20260930_1024辆_GPS里程.xlsx / I333</t>
  </si>
  <si>
    <t>车辆纯氢气里程查询_20260901-20260930_1024辆.xlsx / I942</t>
  </si>
  <si>
    <t>车辆里程查询_20260901-20260930_1024辆_仪表里程.xlsx / J329</t>
  </si>
  <si>
    <t>车辆里程查询_20260901-20260930_1024辆_GPS里程.xlsx / J333</t>
  </si>
  <si>
    <t>车辆纯氢气里程查询_20260901-20260930_1024辆.xlsx / J942</t>
  </si>
  <si>
    <t>车辆里程查询_20260901-20260930_1024辆_仪表里程.xlsx / K329</t>
  </si>
  <si>
    <t>车辆里程查询_20260901-20260930_1024辆_GPS里程.xlsx / K333</t>
  </si>
  <si>
    <t>车辆纯氢气里程查询_20260901-20260930_1024辆.xlsx / K942</t>
  </si>
  <si>
    <t>车辆里程查询_20260901-20260930_1024辆_仪表里程.xlsx / L329</t>
  </si>
  <si>
    <t>车辆里程查询_20260901-20260930_1024辆_GPS里程.xlsx / L333</t>
  </si>
  <si>
    <t>车辆纯氢气里程查询_20260901-20260930_1024辆.xlsx / L942</t>
  </si>
  <si>
    <t>车辆里程查询_20260901-20260930_1024辆_仪表里程.xlsx / M329</t>
  </si>
  <si>
    <t>车辆里程查询_20260901-20260930_1024辆_GPS里程.xlsx / M333</t>
  </si>
  <si>
    <t>车辆纯氢气里程查询_20260901-20260930_1024辆.xlsx / M942</t>
  </si>
  <si>
    <t>车辆里程查询_20260901-20260930_1024辆_仪表里程.xlsx / N329</t>
  </si>
  <si>
    <t>车辆里程查询_20260901-20260930_1024辆_GPS里程.xlsx / N333</t>
  </si>
  <si>
    <t>车辆纯氢气里程查询_20260901-20260930_1024辆.xlsx / N942</t>
  </si>
  <si>
    <t>车辆里程查询_20260901-20260930_1024辆_仪表里程.xlsx / O329</t>
  </si>
  <si>
    <t>车辆里程查询_20260901-20260930_1024辆_GPS里程.xlsx / O333</t>
  </si>
  <si>
    <t>车辆纯氢气里程查询_20260901-20260930_1024辆.xlsx / O942</t>
  </si>
  <si>
    <t>车辆里程查询_20260901-20260930_1024辆_仪表里程.xlsx / P329</t>
  </si>
  <si>
    <t>车辆里程查询_20260901-20260930_1024辆_GPS里程.xlsx / P333</t>
  </si>
  <si>
    <t>车辆纯氢气里程查询_20260901-20260930_1024辆.xlsx / P942</t>
  </si>
  <si>
    <t>车辆里程查询_20260901-20260930_1024辆_仪表里程.xlsx / Q329</t>
  </si>
  <si>
    <t>车辆里程查询_20260901-20260930_1024辆_GPS里程.xlsx / Q333</t>
  </si>
  <si>
    <t>车辆纯氢气里程查询_20260901-20260930_1024辆.xlsx / Q942</t>
  </si>
  <si>
    <t>车辆里程查询_20260901-20260930_1024辆_仪表里程.xlsx / R329</t>
  </si>
  <si>
    <t>车辆里程查询_20260901-20260930_1024辆_GPS里程.xlsx / R333</t>
  </si>
  <si>
    <t>车辆纯氢气里程查询_20260901-20260930_1024辆.xlsx / R942</t>
  </si>
  <si>
    <t>车辆里程查询_20260901-20260930_1024辆_仪表里程.xlsx / S329</t>
  </si>
  <si>
    <t>车辆里程查询_20260901-20260930_1024辆_GPS里程.xlsx / S333</t>
  </si>
  <si>
    <t>车辆纯氢气里程查询_20260901-20260930_1024辆.xlsx / S942</t>
  </si>
  <si>
    <t>车辆里程查询_20260901-20260930_1024辆_仪表里程.xlsx / T329</t>
  </si>
  <si>
    <t>车辆里程查询_20260901-20260930_1024辆_GPS里程.xlsx / T333</t>
  </si>
  <si>
    <t>车辆纯氢气里程查询_20260901-20260930_1024辆.xlsx / T942</t>
  </si>
  <si>
    <t>车辆里程查询_20260901-20260930_1024辆_仪表里程.xlsx / U329</t>
  </si>
  <si>
    <t>车辆里程查询_20260901-20260930_1024辆_GPS里程.xlsx / U333</t>
  </si>
  <si>
    <t>车辆纯氢气里程查询_20260901-20260930_1024辆.xlsx / U942</t>
  </si>
  <si>
    <t>车辆里程查询_20260901-20260930_1024辆_仪表里程.xlsx / V329</t>
  </si>
  <si>
    <t>车辆里程查询_20260901-20260930_1024辆_GPS里程.xlsx / V333</t>
  </si>
  <si>
    <t>车辆纯氢气里程查询_20260901-20260930_1024辆.xlsx / V942</t>
  </si>
  <si>
    <t>车辆里程查询_20260901-20260930_1024辆_仪表里程.xlsx / W329</t>
  </si>
  <si>
    <t>车辆里程查询_20260901-20260930_1024辆_GPS里程.xlsx / W333</t>
  </si>
  <si>
    <t>车辆纯氢气里程查询_20260901-20260930_1024辆.xlsx / W942</t>
  </si>
  <si>
    <t>车辆里程查询_20260901-20260930_1024辆_仪表里程.xlsx / X329</t>
  </si>
  <si>
    <t>车辆里程查询_20260901-20260930_1024辆_GPS里程.xlsx / X333</t>
  </si>
  <si>
    <t>车辆纯氢气里程查询_20260901-20260930_1024辆.xlsx / X942</t>
  </si>
  <si>
    <t>车辆里程查询_20260901-20260930_1024辆_仪表里程.xlsx / Y329</t>
  </si>
  <si>
    <t>车辆里程查询_20260901-20260930_1024辆_GPS里程.xlsx / Y333</t>
  </si>
  <si>
    <t>车辆纯氢气里程查询_20260901-20260930_1024辆.xlsx / Y942</t>
  </si>
  <si>
    <t>车辆里程查询_20260901-20260930_1024辆_仪表里程.xlsx / Z329</t>
  </si>
  <si>
    <t>车辆里程查询_20260901-20260930_1024辆_GPS里程.xlsx / Z333</t>
  </si>
  <si>
    <t>车辆纯氢气里程查询_20260901-20260930_1024辆.xlsx / Z942</t>
  </si>
  <si>
    <t>车辆里程查询_20260901-20260930_1024辆_仪表里程.xlsx / AA329</t>
  </si>
  <si>
    <t>车辆里程查询_20260901-20260930_1024辆_GPS里程.xlsx / AA333</t>
  </si>
  <si>
    <t>车辆纯氢气里程查询_20260901-20260930_1024辆.xlsx / AA942</t>
  </si>
  <si>
    <t>车辆里程查询_20260901-20260930_1024辆_仪表里程.xlsx / AB329</t>
  </si>
  <si>
    <t>车辆里程查询_20260901-20260930_1024辆_GPS里程.xlsx / AB333</t>
  </si>
  <si>
    <t>车辆纯氢气里程查询_20260901-20260930_1024辆.xlsx / AB942</t>
  </si>
  <si>
    <t>车辆里程查询_20260901-20260930_1024辆_仪表里程.xlsx / AC329</t>
  </si>
  <si>
    <t>车辆里程查询_20260901-20260930_1024辆_GPS里程.xlsx / AC333</t>
  </si>
  <si>
    <t>车辆纯氢气里程查询_20260901-20260930_1024辆.xlsx / AC942</t>
  </si>
  <si>
    <t>车辆里程查询_20260901-20260930_1024辆_仪表里程.xlsx / AD329</t>
  </si>
  <si>
    <t>车辆里程查询_20260901-20260930_1024辆_GPS里程.xlsx / AD333</t>
  </si>
  <si>
    <t>车辆纯氢气里程查询_20260901-20260930_1024辆.xlsx / AD942</t>
  </si>
  <si>
    <t>车辆里程查询_20260901-20260930_1024辆_仪表里程.xlsx / AE329</t>
  </si>
  <si>
    <t>车辆里程查询_20260901-20260930_1024辆_GPS里程.xlsx / AE333</t>
  </si>
  <si>
    <t>车辆纯氢气里程查询_20260901-20260930_1024辆.xlsx / AE942</t>
  </si>
  <si>
    <t>车辆里程查询_20260901-20260930_1024辆_仪表里程.xlsx / AF329</t>
  </si>
  <si>
    <t>车辆里程查询_20260901-20260930_1024辆_GPS里程.xlsx / AF333</t>
  </si>
  <si>
    <t>车辆纯氢气里程查询_20260901-20260930_1024辆.xlsx / AF942</t>
  </si>
  <si>
    <t>车辆里程查询_20260901-20260930_1024辆_仪表里程.xlsx / AG329</t>
  </si>
  <si>
    <t>车辆里程查询_20260901-20260930_1024辆_GPS里程.xlsx / AG333</t>
  </si>
  <si>
    <t>车辆纯氢气里程查询_20260901-20260930_1024辆.xlsx / AG942</t>
  </si>
  <si>
    <t>车辆里程查询_20260901-20260930_1024辆_仪表里程.xlsx / AH329</t>
  </si>
  <si>
    <t>车辆里程查询_20260901-20260930_1024辆_GPS里程.xlsx / AH333</t>
  </si>
  <si>
    <t>车辆纯氢气里程查询_20260901-20260930_1024辆.xlsx / AH942</t>
  </si>
  <si>
    <t>车辆里程查询_20260901-20260930_1024辆_仪表里程.xlsx / E258</t>
  </si>
  <si>
    <t>车辆里程查询_20260901-20260930_1024辆_GPS里程.xlsx / E174</t>
  </si>
  <si>
    <t>车辆纯氢气里程查询_20260901-20260930_1024辆.xlsx / E926</t>
  </si>
  <si>
    <t>车辆里程查询_20260901-20260930_1024辆_仪表里程.xlsx / F258</t>
  </si>
  <si>
    <t>车辆里程查询_20260901-20260930_1024辆_GPS里程.xlsx / F174</t>
  </si>
  <si>
    <t>车辆纯氢气里程查询_20260901-20260930_1024辆.xlsx / F926</t>
  </si>
  <si>
    <t>车辆里程查询_20260901-20260930_1024辆_仪表里程.xlsx / G258</t>
  </si>
  <si>
    <t>车辆里程查询_20260901-20260930_1024辆_GPS里程.xlsx / G174</t>
  </si>
  <si>
    <t>车辆纯氢气里程查询_20260901-20260930_1024辆.xlsx / G926</t>
  </si>
  <si>
    <t>车辆里程查询_20260901-20260930_1024辆_仪表里程.xlsx / H258</t>
  </si>
  <si>
    <t>车辆里程查询_20260901-20260930_1024辆_GPS里程.xlsx / H174</t>
  </si>
  <si>
    <t>车辆纯氢气里程查询_20260901-20260930_1024辆.xlsx / H926</t>
  </si>
  <si>
    <t>车辆里程查询_20260901-20260930_1024辆_仪表里程.xlsx / I258</t>
  </si>
  <si>
    <t>车辆里程查询_20260901-20260930_1024辆_GPS里程.xlsx / I174</t>
  </si>
  <si>
    <t>车辆纯氢气里程查询_20260901-20260930_1024辆.xlsx / I926</t>
  </si>
  <si>
    <t>车辆里程查询_20260901-20260930_1024辆_仪表里程.xlsx / J258</t>
  </si>
  <si>
    <t>车辆里程查询_20260901-20260930_1024辆_GPS里程.xlsx / J174</t>
  </si>
  <si>
    <t>车辆纯氢气里程查询_20260901-20260930_1024辆.xlsx / J926</t>
  </si>
  <si>
    <t>车辆里程查询_20260901-20260930_1024辆_仪表里程.xlsx / K258</t>
  </si>
  <si>
    <t>车辆里程查询_20260901-20260930_1024辆_GPS里程.xlsx / K174</t>
  </si>
  <si>
    <t>车辆纯氢气里程查询_20260901-20260930_1024辆.xlsx / K926</t>
  </si>
  <si>
    <t>车辆里程查询_20260901-20260930_1024辆_仪表里程.xlsx / L258</t>
  </si>
  <si>
    <t>车辆里程查询_20260901-20260930_1024辆_GPS里程.xlsx / L174</t>
  </si>
  <si>
    <t>车辆纯氢气里程查询_20260901-20260930_1024辆.xlsx / L926</t>
  </si>
  <si>
    <t>车辆里程查询_20260901-20260930_1024辆_仪表里程.xlsx / M258</t>
  </si>
  <si>
    <t>车辆里程查询_20260901-20260930_1024辆_GPS里程.xlsx / M174</t>
  </si>
  <si>
    <t>车辆纯氢气里程查询_20260901-20260930_1024辆.xlsx / M926</t>
  </si>
  <si>
    <t>车辆里程查询_20260901-20260930_1024辆_仪表里程.xlsx / N258</t>
  </si>
  <si>
    <t>车辆里程查询_20260901-20260930_1024辆_GPS里程.xlsx / N174</t>
  </si>
  <si>
    <t>车辆纯氢气里程查询_20260901-20260930_1024辆.xlsx / N926</t>
  </si>
  <si>
    <t>车辆里程查询_20260901-20260930_1024辆_仪表里程.xlsx / O258</t>
  </si>
  <si>
    <t>车辆里程查询_20260901-20260930_1024辆_GPS里程.xlsx / O174</t>
  </si>
  <si>
    <t>车辆纯氢气里程查询_20260901-20260930_1024辆.xlsx / O926</t>
  </si>
  <si>
    <t>车辆里程查询_20260901-20260930_1024辆_仪表里程.xlsx / P258</t>
  </si>
  <si>
    <t>车辆里程查询_20260901-20260930_1024辆_GPS里程.xlsx / P174</t>
  </si>
  <si>
    <t>车辆纯氢气里程查询_20260901-20260930_1024辆.xlsx / P926</t>
  </si>
  <si>
    <t>车辆里程查询_20260901-20260930_1024辆_仪表里程.xlsx / Q258</t>
  </si>
  <si>
    <t>车辆里程查询_20260901-20260930_1024辆_GPS里程.xlsx / Q174</t>
  </si>
  <si>
    <t>车辆纯氢气里程查询_20260901-20260930_1024辆.xlsx / Q926</t>
  </si>
  <si>
    <t>车辆里程查询_20260901-20260930_1024辆_仪表里程.xlsx / R258</t>
  </si>
  <si>
    <t>车辆里程查询_20260901-20260930_1024辆_GPS里程.xlsx / R174</t>
  </si>
  <si>
    <t>车辆纯氢气里程查询_20260901-20260930_1024辆.xlsx / R926</t>
  </si>
  <si>
    <t>车辆里程查询_20260901-20260930_1024辆_仪表里程.xlsx / S258</t>
  </si>
  <si>
    <t>车辆里程查询_20260901-20260930_1024辆_GPS里程.xlsx / S174</t>
  </si>
  <si>
    <t>车辆纯氢气里程查询_20260901-20260930_1024辆.xlsx / S926</t>
  </si>
  <si>
    <t>车辆里程查询_20260901-20260930_1024辆_仪表里程.xlsx / T258</t>
  </si>
  <si>
    <t>车辆里程查询_20260901-20260930_1024辆_GPS里程.xlsx / T174</t>
  </si>
  <si>
    <t>车辆纯氢气里程查询_20260901-20260930_1024辆.xlsx / T926</t>
  </si>
  <si>
    <t>车辆里程查询_20260901-20260930_1024辆_仪表里程.xlsx / U258</t>
  </si>
  <si>
    <t>车辆里程查询_20260901-20260930_1024辆_GPS里程.xlsx / U174</t>
  </si>
  <si>
    <t>车辆纯氢气里程查询_20260901-20260930_1024辆.xlsx / U926</t>
  </si>
  <si>
    <t>车辆里程查询_20260901-20260930_1024辆_仪表里程.xlsx / V258</t>
  </si>
  <si>
    <t>车辆里程查询_20260901-20260930_1024辆_GPS里程.xlsx / V174</t>
  </si>
  <si>
    <t>车辆纯氢气里程查询_20260901-20260930_1024辆.xlsx / V926</t>
  </si>
  <si>
    <t>车辆里程查询_20260901-20260930_1024辆_仪表里程.xlsx / W258</t>
  </si>
  <si>
    <t>车辆里程查询_20260901-20260930_1024辆_GPS里程.xlsx / W174</t>
  </si>
  <si>
    <t>车辆纯氢气里程查询_20260901-20260930_1024辆.xlsx / W926</t>
  </si>
  <si>
    <t>车辆里程查询_20260901-20260930_1024辆_仪表里程.xlsx / X258</t>
  </si>
  <si>
    <t>车辆里程查询_20260901-20260930_1024辆_GPS里程.xlsx / X174</t>
  </si>
  <si>
    <t>车辆纯氢气里程查询_20260901-20260930_1024辆.xlsx / X926</t>
  </si>
  <si>
    <t>车辆里程查询_20260901-20260930_1024辆_仪表里程.xlsx / Y258</t>
  </si>
  <si>
    <t>车辆里程查询_20260901-20260930_1024辆_GPS里程.xlsx / Y174</t>
  </si>
  <si>
    <t>车辆纯氢气里程查询_20260901-20260930_1024辆.xlsx / Y926</t>
  </si>
  <si>
    <t>车辆里程查询_20260901-20260930_1024辆_仪表里程.xlsx / Z258</t>
  </si>
  <si>
    <t>车辆里程查询_20260901-20260930_1024辆_GPS里程.xlsx / Z174</t>
  </si>
  <si>
    <t>车辆纯氢气里程查询_20260901-20260930_1024辆.xlsx / Z926</t>
  </si>
  <si>
    <t>车辆里程查询_20260901-20260930_1024辆_仪表里程.xlsx / AA258</t>
  </si>
  <si>
    <t>车辆里程查询_20260901-20260930_1024辆_GPS里程.xlsx / AA174</t>
  </si>
  <si>
    <t>车辆纯氢气里程查询_20260901-20260930_1024辆.xlsx / AA926</t>
  </si>
  <si>
    <t>车辆里程查询_20260901-20260930_1024辆_仪表里程.xlsx / AB258</t>
  </si>
  <si>
    <t>车辆里程查询_20260901-20260930_1024辆_GPS里程.xlsx / AB174</t>
  </si>
  <si>
    <t>车辆纯氢气里程查询_20260901-20260930_1024辆.xlsx / AB926</t>
  </si>
  <si>
    <t>车辆里程查询_20260901-20260930_1024辆_仪表里程.xlsx / AC258</t>
  </si>
  <si>
    <t>车辆里程查询_20260901-20260930_1024辆_GPS里程.xlsx / AC174</t>
  </si>
  <si>
    <t>车辆纯氢气里程查询_20260901-20260930_1024辆.xlsx / AC926</t>
  </si>
  <si>
    <t>车辆里程查询_20260901-20260930_1024辆_仪表里程.xlsx / AD258</t>
  </si>
  <si>
    <t>车辆里程查询_20260901-20260930_1024辆_GPS里程.xlsx / AD174</t>
  </si>
  <si>
    <t>车辆纯氢气里程查询_20260901-20260930_1024辆.xlsx / AD926</t>
  </si>
  <si>
    <t>车辆里程查询_20260901-20260930_1024辆_仪表里程.xlsx / AE258</t>
  </si>
  <si>
    <t>车辆里程查询_20260901-20260930_1024辆_GPS里程.xlsx / AE174</t>
  </si>
  <si>
    <t>车辆纯氢气里程查询_20260901-20260930_1024辆.xlsx / AE926</t>
  </si>
  <si>
    <t>车辆里程查询_20260901-20260930_1024辆_仪表里程.xlsx / AF258</t>
  </si>
  <si>
    <t>车辆里程查询_20260901-20260930_1024辆_GPS里程.xlsx / AF174</t>
  </si>
  <si>
    <t>车辆纯氢气里程查询_20260901-20260930_1024辆.xlsx / AF926</t>
  </si>
  <si>
    <t>车辆里程查询_20260901-20260930_1024辆_仪表里程.xlsx / AG258</t>
  </si>
  <si>
    <t>车辆里程查询_20260901-20260930_1024辆_GPS里程.xlsx / AG174</t>
  </si>
  <si>
    <t>车辆纯氢气里程查询_20260901-20260930_1024辆.xlsx / AG926</t>
  </si>
  <si>
    <t>车辆里程查询_20260901-20260930_1024辆_仪表里程.xlsx / AH258</t>
  </si>
  <si>
    <t>车辆里程查询_20260901-20260930_1024辆_GPS里程.xlsx / AH174</t>
  </si>
  <si>
    <t>车辆纯氢气里程查询_20260901-20260930_1024辆.xlsx / AH926</t>
  </si>
  <si>
    <t>车辆里程查询_20260901-20260930_1024辆_仪表里程.xlsx / E369</t>
  </si>
  <si>
    <t>车辆里程查询_20260901-20260930_1024辆_GPS里程.xlsx / E371</t>
  </si>
  <si>
    <t>车辆纯氢气里程查询_20260901-20260930_1024辆.xlsx / E917</t>
  </si>
  <si>
    <t>车辆里程查询_20260901-20260930_1024辆_仪表里程.xlsx / F369</t>
  </si>
  <si>
    <t>车辆里程查询_20260901-20260930_1024辆_GPS里程.xlsx / F371</t>
  </si>
  <si>
    <t>车辆纯氢气里程查询_20260901-20260930_1024辆.xlsx / F917</t>
  </si>
  <si>
    <t>车辆里程查询_20260901-20260930_1024辆_仪表里程.xlsx / G369</t>
  </si>
  <si>
    <t>车辆里程查询_20260901-20260930_1024辆_GPS里程.xlsx / G371</t>
  </si>
  <si>
    <t>车辆纯氢气里程查询_20260901-20260930_1024辆.xlsx / G917</t>
  </si>
  <si>
    <t>车辆里程查询_20260901-20260930_1024辆_仪表里程.xlsx / H369</t>
  </si>
  <si>
    <t>车辆里程查询_20260901-20260930_1024辆_GPS里程.xlsx / H371</t>
  </si>
  <si>
    <t>车辆纯氢气里程查询_20260901-20260930_1024辆.xlsx / H917</t>
  </si>
  <si>
    <t>车辆里程查询_20260901-20260930_1024辆_仪表里程.xlsx / I369</t>
  </si>
  <si>
    <t>车辆里程查询_20260901-20260930_1024辆_GPS里程.xlsx / I371</t>
  </si>
  <si>
    <t>车辆纯氢气里程查询_20260901-20260930_1024辆.xlsx / I917</t>
  </si>
  <si>
    <t>车辆里程查询_20260901-20260930_1024辆_仪表里程.xlsx / J369</t>
  </si>
  <si>
    <t>车辆里程查询_20260901-20260930_1024辆_GPS里程.xlsx / J371</t>
  </si>
  <si>
    <t>车辆纯氢气里程查询_20260901-20260930_1024辆.xlsx / J917</t>
  </si>
  <si>
    <t>车辆里程查询_20260901-20260930_1024辆_仪表里程.xlsx / K369</t>
  </si>
  <si>
    <t>车辆里程查询_20260901-20260930_1024辆_GPS里程.xlsx / K371</t>
  </si>
  <si>
    <t>车辆纯氢气里程查询_20260901-20260930_1024辆.xlsx / K917</t>
  </si>
  <si>
    <t>车辆里程查询_20260901-20260930_1024辆_仪表里程.xlsx / L369</t>
  </si>
  <si>
    <t>车辆里程查询_20260901-20260930_1024辆_GPS里程.xlsx / L371</t>
  </si>
  <si>
    <t>车辆纯氢气里程查询_20260901-20260930_1024辆.xlsx / L917</t>
  </si>
  <si>
    <t>车辆里程查询_20260901-20260930_1024辆_仪表里程.xlsx / M369</t>
  </si>
  <si>
    <t>车辆里程查询_20260901-20260930_1024辆_GPS里程.xlsx / M371</t>
  </si>
  <si>
    <t>车辆纯氢气里程查询_20260901-20260930_1024辆.xlsx / M917</t>
  </si>
  <si>
    <t>车辆里程查询_20260901-20260930_1024辆_仪表里程.xlsx / N369</t>
  </si>
  <si>
    <t>车辆里程查询_20260901-20260930_1024辆_GPS里程.xlsx / N371</t>
  </si>
  <si>
    <t>车辆纯氢气里程查询_20260901-20260930_1024辆.xlsx / N917</t>
  </si>
  <si>
    <t>车辆里程查询_20260901-20260930_1024辆_仪表里程.xlsx / O369</t>
  </si>
  <si>
    <t>车辆里程查询_20260901-20260930_1024辆_GPS里程.xlsx / O371</t>
  </si>
  <si>
    <t>车辆纯氢气里程查询_20260901-20260930_1024辆.xlsx / O917</t>
  </si>
  <si>
    <t>车辆里程查询_20260901-20260930_1024辆_仪表里程.xlsx / P369</t>
  </si>
  <si>
    <t>车辆里程查询_20260901-20260930_1024辆_GPS里程.xlsx / P371</t>
  </si>
  <si>
    <t>车辆纯氢气里程查询_20260901-20260930_1024辆.xlsx / P917</t>
  </si>
  <si>
    <t>车辆里程查询_20260901-20260930_1024辆_仪表里程.xlsx / Q369</t>
  </si>
  <si>
    <t>车辆里程查询_20260901-20260930_1024辆_GPS里程.xlsx / Q371</t>
  </si>
  <si>
    <t>车辆纯氢气里程查询_20260901-20260930_1024辆.xlsx / Q917</t>
  </si>
  <si>
    <t>车辆里程查询_20260901-20260930_1024辆_仪表里程.xlsx / R369</t>
  </si>
  <si>
    <t>车辆里程查询_20260901-20260930_1024辆_GPS里程.xlsx / R371</t>
  </si>
  <si>
    <t>车辆纯氢气里程查询_20260901-20260930_1024辆.xlsx / R917</t>
  </si>
  <si>
    <t>车辆里程查询_20260901-20260930_1024辆_仪表里程.xlsx / S369</t>
  </si>
  <si>
    <t>车辆里程查询_20260901-20260930_1024辆_GPS里程.xlsx / S371</t>
  </si>
  <si>
    <t>车辆纯氢气里程查询_20260901-20260930_1024辆.xlsx / S917</t>
  </si>
  <si>
    <t>车辆里程查询_20260901-20260930_1024辆_仪表里程.xlsx / T369</t>
  </si>
  <si>
    <t>车辆里程查询_20260901-20260930_1024辆_GPS里程.xlsx / T371</t>
  </si>
  <si>
    <t>车辆纯氢气里程查询_20260901-20260930_1024辆.xlsx / T917</t>
  </si>
  <si>
    <t>车辆里程查询_20260901-20260930_1024辆_仪表里程.xlsx / U369</t>
  </si>
  <si>
    <t>车辆里程查询_20260901-20260930_1024辆_GPS里程.xlsx / U371</t>
  </si>
  <si>
    <t>车辆纯氢气里程查询_20260901-20260930_1024辆.xlsx / U917</t>
  </si>
  <si>
    <t>车辆里程查询_20260901-20260930_1024辆_仪表里程.xlsx / V369</t>
  </si>
  <si>
    <t>车辆里程查询_20260901-20260930_1024辆_GPS里程.xlsx / V371</t>
  </si>
  <si>
    <t>车辆纯氢气里程查询_20260901-20260930_1024辆.xlsx / V917</t>
  </si>
  <si>
    <t>车辆里程查询_20260901-20260930_1024辆_仪表里程.xlsx / W369</t>
  </si>
  <si>
    <t>车辆里程查询_20260901-20260930_1024辆_GPS里程.xlsx / W371</t>
  </si>
  <si>
    <t>车辆纯氢气里程查询_20260901-20260930_1024辆.xlsx / W917</t>
  </si>
  <si>
    <t>车辆里程查询_20260901-20260930_1024辆_仪表里程.xlsx / X369</t>
  </si>
  <si>
    <t>车辆里程查询_20260901-20260930_1024辆_GPS里程.xlsx / X371</t>
  </si>
  <si>
    <t>车辆纯氢气里程查询_20260901-20260930_1024辆.xlsx / X917</t>
  </si>
  <si>
    <t>车辆里程查询_20260901-20260930_1024辆_仪表里程.xlsx / Y369</t>
  </si>
  <si>
    <t>车辆里程查询_20260901-20260930_1024辆_GPS里程.xlsx / Y371</t>
  </si>
  <si>
    <t>车辆纯氢气里程查询_20260901-20260930_1024辆.xlsx / Y917</t>
  </si>
  <si>
    <t>车辆里程查询_20260901-20260930_1024辆_仪表里程.xlsx / Z369</t>
  </si>
  <si>
    <t>车辆里程查询_20260901-20260930_1024辆_GPS里程.xlsx / Z371</t>
  </si>
  <si>
    <t>车辆纯氢气里程查询_20260901-20260930_1024辆.xlsx / Z917</t>
  </si>
  <si>
    <t>车辆里程查询_20260901-20260930_1024辆_仪表里程.xlsx / AA369</t>
  </si>
  <si>
    <t>车辆里程查询_20260901-20260930_1024辆_GPS里程.xlsx / AA371</t>
  </si>
  <si>
    <t>车辆纯氢气里程查询_20260901-20260930_1024辆.xlsx / AA917</t>
  </si>
  <si>
    <t>车辆里程查询_20260901-20260930_1024辆_仪表里程.xlsx / AB369</t>
  </si>
  <si>
    <t>车辆里程查询_20260901-20260930_1024辆_GPS里程.xlsx / AB371</t>
  </si>
  <si>
    <t>车辆纯氢气里程查询_20260901-20260930_1024辆.xlsx / AB917</t>
  </si>
  <si>
    <t>车辆里程查询_20260901-20260930_1024辆_仪表里程.xlsx / AC369</t>
  </si>
  <si>
    <t>车辆里程查询_20260901-20260930_1024辆_GPS里程.xlsx / AC371</t>
  </si>
  <si>
    <t>车辆纯氢气里程查询_20260901-20260930_1024辆.xlsx / AC917</t>
  </si>
  <si>
    <t>车辆里程查询_20260901-20260930_1024辆_仪表里程.xlsx / AD369</t>
  </si>
  <si>
    <t>车辆里程查询_20260901-20260930_1024辆_GPS里程.xlsx / AD371</t>
  </si>
  <si>
    <t>车辆纯氢气里程查询_20260901-20260930_1024辆.xlsx / AD917</t>
  </si>
  <si>
    <t>车辆里程查询_20260901-20260930_1024辆_仪表里程.xlsx / AE369</t>
  </si>
  <si>
    <t>车辆里程查询_20260901-20260930_1024辆_GPS里程.xlsx / AE371</t>
  </si>
  <si>
    <t>车辆纯氢气里程查询_20260901-20260930_1024辆.xlsx / AE917</t>
  </si>
  <si>
    <t>车辆里程查询_20260901-20260930_1024辆_仪表里程.xlsx / AF369</t>
  </si>
  <si>
    <t>车辆里程查询_20260901-20260930_1024辆_GPS里程.xlsx / AF371</t>
  </si>
  <si>
    <t>车辆纯氢气里程查询_20260901-20260930_1024辆.xlsx / AF917</t>
  </si>
  <si>
    <t>车辆里程查询_20260901-20260930_1024辆_仪表里程.xlsx / AG369</t>
  </si>
  <si>
    <t>车辆里程查询_20260901-20260930_1024辆_GPS里程.xlsx / AG371</t>
  </si>
  <si>
    <t>车辆纯氢气里程查询_20260901-20260930_1024辆.xlsx / AG917</t>
  </si>
  <si>
    <t>车辆里程查询_20260901-20260930_1024辆_仪表里程.xlsx / AH369</t>
  </si>
  <si>
    <t>车辆里程查询_20260901-20260930_1024辆_GPS里程.xlsx / AH371</t>
  </si>
  <si>
    <t>车辆纯氢气里程查询_20260901-20260930_1024辆.xlsx / AH917</t>
  </si>
  <si>
    <t>车辆里程查询_20260901-20260930_1024辆_仪表里程.xlsx / E260</t>
  </si>
  <si>
    <t>车辆里程查询_20260901-20260930_1024辆_GPS里程.xlsx / E176</t>
  </si>
  <si>
    <t>车辆纯氢气里程查询_20260901-20260930_1024辆.xlsx / E941</t>
  </si>
  <si>
    <t>车辆里程查询_20260901-20260930_1024辆_仪表里程.xlsx / F260</t>
  </si>
  <si>
    <t>车辆里程查询_20260901-20260930_1024辆_GPS里程.xlsx / F176</t>
  </si>
  <si>
    <t>车辆纯氢气里程查询_20260901-20260930_1024辆.xlsx / F941</t>
  </si>
  <si>
    <t>车辆里程查询_20260901-20260930_1024辆_仪表里程.xlsx / G260</t>
  </si>
  <si>
    <t>车辆里程查询_20260901-20260930_1024辆_GPS里程.xlsx / G176</t>
  </si>
  <si>
    <t>车辆纯氢气里程查询_20260901-20260930_1024辆.xlsx / G941</t>
  </si>
  <si>
    <t>车辆里程查询_20260901-20260930_1024辆_仪表里程.xlsx / H260</t>
  </si>
  <si>
    <t>车辆里程查询_20260901-20260930_1024辆_GPS里程.xlsx / H176</t>
  </si>
  <si>
    <t>车辆纯氢气里程查询_20260901-20260930_1024辆.xlsx / H941</t>
  </si>
  <si>
    <t>车辆里程查询_20260901-20260930_1024辆_仪表里程.xlsx / I260</t>
  </si>
  <si>
    <t>车辆里程查询_20260901-20260930_1024辆_GPS里程.xlsx / I176</t>
  </si>
  <si>
    <t>车辆纯氢气里程查询_20260901-20260930_1024辆.xlsx / I941</t>
  </si>
  <si>
    <t>车辆里程查询_20260901-20260930_1024辆_仪表里程.xlsx / J260</t>
  </si>
  <si>
    <t>车辆里程查询_20260901-20260930_1024辆_GPS里程.xlsx / J176</t>
  </si>
  <si>
    <t>车辆纯氢气里程查询_20260901-20260930_1024辆.xlsx / J941</t>
  </si>
  <si>
    <t>车辆里程查询_20260901-20260930_1024辆_仪表里程.xlsx / K260</t>
  </si>
  <si>
    <t>车辆里程查询_20260901-20260930_1024辆_GPS里程.xlsx / K176</t>
  </si>
  <si>
    <t>车辆纯氢气里程查询_20260901-20260930_1024辆.xlsx / K941</t>
  </si>
  <si>
    <t>车辆里程查询_20260901-20260930_1024辆_仪表里程.xlsx / L260</t>
  </si>
  <si>
    <t>车辆里程查询_20260901-20260930_1024辆_GPS里程.xlsx / L176</t>
  </si>
  <si>
    <t>车辆纯氢气里程查询_20260901-20260930_1024辆.xlsx / L941</t>
  </si>
  <si>
    <t>车辆里程查询_20260901-20260930_1024辆_仪表里程.xlsx / M260</t>
  </si>
  <si>
    <t>车辆里程查询_20260901-20260930_1024辆_GPS里程.xlsx / M176</t>
  </si>
  <si>
    <t>车辆纯氢气里程查询_20260901-20260930_1024辆.xlsx / M941</t>
  </si>
  <si>
    <t>车辆里程查询_20260901-20260930_1024辆_仪表里程.xlsx / N260</t>
  </si>
  <si>
    <t>车辆里程查询_20260901-20260930_1024辆_GPS里程.xlsx / N176</t>
  </si>
  <si>
    <t>车辆纯氢气里程查询_20260901-20260930_1024辆.xlsx / N941</t>
  </si>
  <si>
    <t>车辆里程查询_20260901-20260930_1024辆_仪表里程.xlsx / O260</t>
  </si>
  <si>
    <t>车辆里程查询_20260901-20260930_1024辆_GPS里程.xlsx / O176</t>
  </si>
  <si>
    <t>车辆纯氢气里程查询_20260901-20260930_1024辆.xlsx / O941</t>
  </si>
  <si>
    <t>车辆里程查询_20260901-20260930_1024辆_仪表里程.xlsx / P260</t>
  </si>
  <si>
    <t>车辆里程查询_20260901-20260930_1024辆_GPS里程.xlsx / P176</t>
  </si>
  <si>
    <t>车辆纯氢气里程查询_20260901-20260930_1024辆.xlsx / P941</t>
  </si>
  <si>
    <t>车辆里程查询_20260901-20260930_1024辆_仪表里程.xlsx / Q260</t>
  </si>
  <si>
    <t>车辆里程查询_20260901-20260930_1024辆_GPS里程.xlsx / Q176</t>
  </si>
  <si>
    <t>车辆纯氢气里程查询_20260901-20260930_1024辆.xlsx / Q941</t>
  </si>
  <si>
    <t>车辆里程查询_20260901-20260930_1024辆_仪表里程.xlsx / R260</t>
  </si>
  <si>
    <t>车辆里程查询_20260901-20260930_1024辆_GPS里程.xlsx / R176</t>
  </si>
  <si>
    <t>车辆纯氢气里程查询_20260901-20260930_1024辆.xlsx / R941</t>
  </si>
  <si>
    <t>车辆里程查询_20260901-20260930_1024辆_仪表里程.xlsx / S260</t>
  </si>
  <si>
    <t>车辆里程查询_20260901-20260930_1024辆_GPS里程.xlsx / S176</t>
  </si>
  <si>
    <t>车辆纯氢气里程查询_20260901-20260930_1024辆.xlsx / S941</t>
  </si>
  <si>
    <t>车辆里程查询_20260901-20260930_1024辆_仪表里程.xlsx / T260</t>
  </si>
  <si>
    <t>车辆里程查询_20260901-20260930_1024辆_GPS里程.xlsx / T176</t>
  </si>
  <si>
    <t>车辆纯氢气里程查询_20260901-20260930_1024辆.xlsx / T941</t>
  </si>
  <si>
    <t>车辆里程查询_20260901-20260930_1024辆_仪表里程.xlsx / U260</t>
  </si>
  <si>
    <t>车辆里程查询_20260901-20260930_1024辆_GPS里程.xlsx / U176</t>
  </si>
  <si>
    <t>车辆纯氢气里程查询_20260901-20260930_1024辆.xlsx / U941</t>
  </si>
  <si>
    <t>车辆里程查询_20260901-20260930_1024辆_仪表里程.xlsx / V260</t>
  </si>
  <si>
    <t>车辆里程查询_20260901-20260930_1024辆_GPS里程.xlsx / V176</t>
  </si>
  <si>
    <t>车辆纯氢气里程查询_20260901-20260930_1024辆.xlsx / V941</t>
  </si>
  <si>
    <t>车辆里程查询_20260901-20260930_1024辆_仪表里程.xlsx / W260</t>
  </si>
  <si>
    <t>车辆里程查询_20260901-20260930_1024辆_GPS里程.xlsx / W176</t>
  </si>
  <si>
    <t>车辆纯氢气里程查询_20260901-20260930_1024辆.xlsx / W941</t>
  </si>
  <si>
    <t>车辆里程查询_20260901-20260930_1024辆_仪表里程.xlsx / X260</t>
  </si>
  <si>
    <t>车辆里程查询_20260901-20260930_1024辆_GPS里程.xlsx / X176</t>
  </si>
  <si>
    <t>车辆纯氢气里程查询_20260901-20260930_1024辆.xlsx / X941</t>
  </si>
  <si>
    <t>车辆里程查询_20260901-20260930_1024辆_仪表里程.xlsx / Y260</t>
  </si>
  <si>
    <t>车辆里程查询_20260901-20260930_1024辆_GPS里程.xlsx / Y176</t>
  </si>
  <si>
    <t>车辆纯氢气里程查询_20260901-20260930_1024辆.xlsx / Y941</t>
  </si>
  <si>
    <t>车辆里程查询_20260901-20260930_1024辆_仪表里程.xlsx / Z260</t>
  </si>
  <si>
    <t>车辆里程查询_20260901-20260930_1024辆_GPS里程.xlsx / Z176</t>
  </si>
  <si>
    <t>车辆纯氢气里程查询_20260901-20260930_1024辆.xlsx / Z941</t>
  </si>
  <si>
    <t>车辆里程查询_20260901-20260930_1024辆_仪表里程.xlsx / AA260</t>
  </si>
  <si>
    <t>车辆里程查询_20260901-20260930_1024辆_GPS里程.xlsx / AA176</t>
  </si>
  <si>
    <t>车辆纯氢气里程查询_20260901-20260930_1024辆.xlsx / AA941</t>
  </si>
  <si>
    <t>车辆里程查询_20260901-20260930_1024辆_仪表里程.xlsx / AB260</t>
  </si>
  <si>
    <t>车辆里程查询_20260901-20260930_1024辆_GPS里程.xlsx / AB176</t>
  </si>
  <si>
    <t>车辆纯氢气里程查询_20260901-20260930_1024辆.xlsx / AB941</t>
  </si>
  <si>
    <t>车辆里程查询_20260901-20260930_1024辆_仪表里程.xlsx / AC260</t>
  </si>
  <si>
    <t>车辆里程查询_20260901-20260930_1024辆_GPS里程.xlsx / AC176</t>
  </si>
  <si>
    <t>车辆纯氢气里程查询_20260901-20260930_1024辆.xlsx / AC941</t>
  </si>
  <si>
    <t>车辆里程查询_20260901-20260930_1024辆_仪表里程.xlsx / AD260</t>
  </si>
  <si>
    <t>车辆里程查询_20260901-20260930_1024辆_GPS里程.xlsx / AD176</t>
  </si>
  <si>
    <t>车辆纯氢气里程查询_20260901-20260930_1024辆.xlsx / AD941</t>
  </si>
  <si>
    <t>车辆里程查询_20260901-20260930_1024辆_仪表里程.xlsx / AE260</t>
  </si>
  <si>
    <t>车辆里程查询_20260901-20260930_1024辆_GPS里程.xlsx / AE176</t>
  </si>
  <si>
    <t>车辆纯氢气里程查询_20260901-20260930_1024辆.xlsx / AE941</t>
  </si>
  <si>
    <t>车辆里程查询_20260901-20260930_1024辆_仪表里程.xlsx / AF260</t>
  </si>
  <si>
    <t>车辆里程查询_20260901-20260930_1024辆_GPS里程.xlsx / AF176</t>
  </si>
  <si>
    <t>车辆纯氢气里程查询_20260901-20260930_1024辆.xlsx / AF941</t>
  </si>
  <si>
    <t>车辆里程查询_20260901-20260930_1024辆_仪表里程.xlsx / AG260</t>
  </si>
  <si>
    <t>车辆里程查询_20260901-20260930_1024辆_GPS里程.xlsx / AG176</t>
  </si>
  <si>
    <t>车辆纯氢气里程查询_20260901-20260930_1024辆.xlsx / AG941</t>
  </si>
  <si>
    <t>车辆里程查询_20260901-20260930_1024辆_仪表里程.xlsx / AH260</t>
  </si>
  <si>
    <t>车辆里程查询_20260901-20260930_1024辆_GPS里程.xlsx / AH176</t>
  </si>
  <si>
    <t>车辆纯氢气里程查询_20260901-20260930_1024辆.xlsx / AH941</t>
  </si>
  <si>
    <t>车辆里程查询_20260901-20260930_1024辆_仪表里程.xlsx / E270</t>
  </si>
  <si>
    <t>车辆里程查询_20260901-20260930_1024辆_GPS里程.xlsx / E187</t>
  </si>
  <si>
    <t>车辆纯氢气里程查询_20260901-20260930_1024辆.xlsx / E990</t>
  </si>
  <si>
    <t>车辆里程查询_20260901-20260930_1024辆_仪表里程.xlsx / F270</t>
  </si>
  <si>
    <t>车辆里程查询_20260901-20260930_1024辆_GPS里程.xlsx / F187</t>
  </si>
  <si>
    <t>车辆纯氢气里程查询_20260901-20260930_1024辆.xlsx / F990</t>
  </si>
  <si>
    <t>车辆里程查询_20260901-20260930_1024辆_仪表里程.xlsx / G270</t>
  </si>
  <si>
    <t>车辆里程查询_20260901-20260930_1024辆_GPS里程.xlsx / G187</t>
  </si>
  <si>
    <t>车辆纯氢气里程查询_20260901-20260930_1024辆.xlsx / G990</t>
  </si>
  <si>
    <t>车辆里程查询_20260901-20260930_1024辆_仪表里程.xlsx / H270</t>
  </si>
  <si>
    <t>车辆里程查询_20260901-20260930_1024辆_GPS里程.xlsx / H187</t>
  </si>
  <si>
    <t>车辆纯氢气里程查询_20260901-20260930_1024辆.xlsx / H990</t>
  </si>
  <si>
    <t>车辆里程查询_20260901-20260930_1024辆_仪表里程.xlsx / I270</t>
  </si>
  <si>
    <t>车辆里程查询_20260901-20260930_1024辆_GPS里程.xlsx / I187</t>
  </si>
  <si>
    <t>车辆纯氢气里程查询_20260901-20260930_1024辆.xlsx / I990</t>
  </si>
  <si>
    <t>车辆里程查询_20260901-20260930_1024辆_仪表里程.xlsx / J270</t>
  </si>
  <si>
    <t>车辆里程查询_20260901-20260930_1024辆_GPS里程.xlsx / J187</t>
  </si>
  <si>
    <t>车辆纯氢气里程查询_20260901-20260930_1024辆.xlsx / J990</t>
  </si>
  <si>
    <t>车辆里程查询_20260901-20260930_1024辆_仪表里程.xlsx / K270</t>
  </si>
  <si>
    <t>车辆里程查询_20260901-20260930_1024辆_GPS里程.xlsx / K187</t>
  </si>
  <si>
    <t>车辆纯氢气里程查询_20260901-20260930_1024辆.xlsx / K990</t>
  </si>
  <si>
    <t>车辆里程查询_20260901-20260930_1024辆_仪表里程.xlsx / L270</t>
  </si>
  <si>
    <t>车辆里程查询_20260901-20260930_1024辆_GPS里程.xlsx / L187</t>
  </si>
  <si>
    <t>车辆纯氢气里程查询_20260901-20260930_1024辆.xlsx / L990</t>
  </si>
  <si>
    <t>车辆里程查询_20260901-20260930_1024辆_仪表里程.xlsx / M270</t>
  </si>
  <si>
    <t>车辆里程查询_20260901-20260930_1024辆_GPS里程.xlsx / M187</t>
  </si>
  <si>
    <t>车辆纯氢气里程查询_20260901-20260930_1024辆.xlsx / M990</t>
  </si>
  <si>
    <t>车辆里程查询_20260901-20260930_1024辆_仪表里程.xlsx / N270</t>
  </si>
  <si>
    <t>车辆里程查询_20260901-20260930_1024辆_GPS里程.xlsx / N187</t>
  </si>
  <si>
    <t>车辆纯氢气里程查询_20260901-20260930_1024辆.xlsx / N990</t>
  </si>
  <si>
    <t>车辆里程查询_20260901-20260930_1024辆_仪表里程.xlsx / O270</t>
  </si>
  <si>
    <t>车辆里程查询_20260901-20260930_1024辆_GPS里程.xlsx / O187</t>
  </si>
  <si>
    <t>车辆纯氢气里程查询_20260901-20260930_1024辆.xlsx / O990</t>
  </si>
  <si>
    <t>车辆里程查询_20260901-20260930_1024辆_仪表里程.xlsx / P270</t>
  </si>
  <si>
    <t>车辆里程查询_20260901-20260930_1024辆_GPS里程.xlsx / P187</t>
  </si>
  <si>
    <t>车辆纯氢气里程查询_20260901-20260930_1024辆.xlsx / P990</t>
  </si>
  <si>
    <t>车辆里程查询_20260901-20260930_1024辆_仪表里程.xlsx / Q270</t>
  </si>
  <si>
    <t>车辆里程查询_20260901-20260930_1024辆_GPS里程.xlsx / Q187</t>
  </si>
  <si>
    <t>车辆纯氢气里程查询_20260901-20260930_1024辆.xlsx / Q990</t>
  </si>
  <si>
    <t>车辆里程查询_20260901-20260930_1024辆_仪表里程.xlsx / R270</t>
  </si>
  <si>
    <t>车辆里程查询_20260901-20260930_1024辆_GPS里程.xlsx / R187</t>
  </si>
  <si>
    <t>车辆纯氢气里程查询_20260901-20260930_1024辆.xlsx / R990</t>
  </si>
  <si>
    <t>车辆里程查询_20260901-20260930_1024辆_仪表里程.xlsx / S270</t>
  </si>
  <si>
    <t>车辆里程查询_20260901-20260930_1024辆_GPS里程.xlsx / S187</t>
  </si>
  <si>
    <t>车辆纯氢气里程查询_20260901-20260930_1024辆.xlsx / S990</t>
  </si>
  <si>
    <t>车辆里程查询_20260901-20260930_1024辆_仪表里程.xlsx / T270</t>
  </si>
  <si>
    <t>车辆里程查询_20260901-20260930_1024辆_GPS里程.xlsx / T187</t>
  </si>
  <si>
    <t>车辆纯氢气里程查询_20260901-20260930_1024辆.xlsx / T990</t>
  </si>
  <si>
    <t>车辆里程查询_20260901-20260930_1024辆_仪表里程.xlsx / U270</t>
  </si>
  <si>
    <t>车辆里程查询_20260901-20260930_1024辆_GPS里程.xlsx / U187</t>
  </si>
  <si>
    <t>车辆纯氢气里程查询_20260901-20260930_1024辆.xlsx / U990</t>
  </si>
  <si>
    <t>车辆里程查询_20260901-20260930_1024辆_仪表里程.xlsx / V270</t>
  </si>
  <si>
    <t>车辆里程查询_20260901-20260930_1024辆_GPS里程.xlsx / V187</t>
  </si>
  <si>
    <t>车辆纯氢气里程查询_20260901-20260930_1024辆.xlsx / V990</t>
  </si>
  <si>
    <t>车辆里程查询_20260901-20260930_1024辆_仪表里程.xlsx / W270</t>
  </si>
  <si>
    <t>车辆里程查询_20260901-20260930_1024辆_GPS里程.xlsx / W187</t>
  </si>
  <si>
    <t>车辆纯氢气里程查询_20260901-20260930_1024辆.xlsx / W990</t>
  </si>
  <si>
    <t>车辆里程查询_20260901-20260930_1024辆_仪表里程.xlsx / X270</t>
  </si>
  <si>
    <t>车辆里程查询_20260901-20260930_1024辆_GPS里程.xlsx / X187</t>
  </si>
  <si>
    <t>车辆纯氢气里程查询_20260901-20260930_1024辆.xlsx / X990</t>
  </si>
  <si>
    <t>车辆里程查询_20260901-20260930_1024辆_仪表里程.xlsx / Y270</t>
  </si>
  <si>
    <t>车辆里程查询_20260901-20260930_1024辆_GPS里程.xlsx / Y187</t>
  </si>
  <si>
    <t>车辆纯氢气里程查询_20260901-20260930_1024辆.xlsx / Y990</t>
  </si>
  <si>
    <t>车辆里程查询_20260901-20260930_1024辆_仪表里程.xlsx / Z270</t>
  </si>
  <si>
    <t>车辆里程查询_20260901-20260930_1024辆_GPS里程.xlsx / Z187</t>
  </si>
  <si>
    <t>车辆纯氢气里程查询_20260901-20260930_1024辆.xlsx / Z990</t>
  </si>
  <si>
    <t>车辆里程查询_20260901-20260930_1024辆_仪表里程.xlsx / E376</t>
  </si>
  <si>
    <t>车辆里程查询_20260901-20260930_1024辆_GPS里程.xlsx / E378</t>
  </si>
  <si>
    <t>车辆纯氢气里程查询_20260901-20260930_1024辆.xlsx / E929</t>
  </si>
  <si>
    <t>车辆里程查询_20260901-20260930_1024辆_仪表里程.xlsx / F376</t>
  </si>
  <si>
    <t>车辆里程查询_20260901-20260930_1024辆_GPS里程.xlsx / F378</t>
  </si>
  <si>
    <t>车辆纯氢气里程查询_20260901-20260930_1024辆.xlsx / F929</t>
  </si>
  <si>
    <t>车辆里程查询_20260901-20260930_1024辆_仪表里程.xlsx / G376</t>
  </si>
  <si>
    <t>车辆里程查询_20260901-20260930_1024辆_GPS里程.xlsx / G378</t>
  </si>
  <si>
    <t>车辆纯氢气里程查询_20260901-20260930_1024辆.xlsx / G929</t>
  </si>
  <si>
    <t>车辆里程查询_20260901-20260930_1024辆_仪表里程.xlsx / H376</t>
  </si>
  <si>
    <t>车辆里程查询_20260901-20260930_1024辆_GPS里程.xlsx / H378</t>
  </si>
  <si>
    <t>车辆纯氢气里程查询_20260901-20260930_1024辆.xlsx / H929</t>
  </si>
  <si>
    <t>车辆里程查询_20260901-20260930_1024辆_仪表里程.xlsx / I376</t>
  </si>
  <si>
    <t>车辆里程查询_20260901-20260930_1024辆_GPS里程.xlsx / I378</t>
  </si>
  <si>
    <t>车辆纯氢气里程查询_20260901-20260930_1024辆.xlsx / I929</t>
  </si>
  <si>
    <t>车辆里程查询_20260901-20260930_1024辆_仪表里程.xlsx / J376</t>
  </si>
  <si>
    <t>车辆里程查询_20260901-20260930_1024辆_GPS里程.xlsx / J378</t>
  </si>
  <si>
    <t>车辆纯氢气里程查询_20260901-20260930_1024辆.xlsx / J929</t>
  </si>
  <si>
    <t>车辆里程查询_20260901-20260930_1024辆_仪表里程.xlsx / K376</t>
  </si>
  <si>
    <t>车辆里程查询_20260901-20260930_1024辆_GPS里程.xlsx / K378</t>
  </si>
  <si>
    <t>车辆纯氢气里程查询_20260901-20260930_1024辆.xlsx / K929</t>
  </si>
  <si>
    <t>车辆里程查询_20260901-20260930_1024辆_仪表里程.xlsx / L376</t>
  </si>
  <si>
    <t>车辆里程查询_20260901-20260930_1024辆_GPS里程.xlsx / L378</t>
  </si>
  <si>
    <t>车辆纯氢气里程查询_20260901-20260930_1024辆.xlsx / L929</t>
  </si>
  <si>
    <t>车辆里程查询_20260901-20260930_1024辆_仪表里程.xlsx / M376</t>
  </si>
  <si>
    <t>车辆里程查询_20260901-20260930_1024辆_GPS里程.xlsx / M378</t>
  </si>
  <si>
    <t>车辆纯氢气里程查询_20260901-20260930_1024辆.xlsx / M929</t>
  </si>
  <si>
    <t>车辆里程查询_20260901-20260930_1024辆_仪表里程.xlsx / N376</t>
  </si>
  <si>
    <t>车辆里程查询_20260901-20260930_1024辆_GPS里程.xlsx / N378</t>
  </si>
  <si>
    <t>车辆纯氢气里程查询_20260901-20260930_1024辆.xlsx / N929</t>
  </si>
  <si>
    <t>车辆里程查询_20260901-20260930_1024辆_仪表里程.xlsx / O376</t>
  </si>
  <si>
    <t>车辆里程查询_20260901-20260930_1024辆_GPS里程.xlsx / O378</t>
  </si>
  <si>
    <t>车辆纯氢气里程查询_20260901-20260930_1024辆.xlsx / O929</t>
  </si>
  <si>
    <t>车辆里程查询_20260901-20260930_1024辆_仪表里程.xlsx / P376</t>
  </si>
  <si>
    <t>车辆里程查询_20260901-20260930_1024辆_GPS里程.xlsx / P378</t>
  </si>
  <si>
    <t>车辆纯氢气里程查询_20260901-20260930_1024辆.xlsx / P929</t>
  </si>
  <si>
    <t>车辆里程查询_20260901-20260930_1024辆_仪表里程.xlsx / Q376</t>
  </si>
  <si>
    <t>车辆里程查询_20260901-20260930_1024辆_GPS里程.xlsx / Q378</t>
  </si>
  <si>
    <t>车辆纯氢气里程查询_20260901-20260930_1024辆.xlsx / Q929</t>
  </si>
  <si>
    <t>车辆里程查询_20260901-20260930_1024辆_仪表里程.xlsx / R376</t>
  </si>
  <si>
    <t>车辆里程查询_20260901-20260930_1024辆_GPS里程.xlsx / R378</t>
  </si>
  <si>
    <t>车辆纯氢气里程查询_20260901-20260930_1024辆.xlsx / R929</t>
  </si>
  <si>
    <t>车辆里程查询_20260901-20260930_1024辆_仪表里程.xlsx / S376</t>
  </si>
  <si>
    <t>车辆里程查询_20260901-20260930_1024辆_GPS里程.xlsx / S378</t>
  </si>
  <si>
    <t>车辆纯氢气里程查询_20260901-20260930_1024辆.xlsx / S929</t>
  </si>
  <si>
    <t>车辆里程查询_20260901-20260930_1024辆_仪表里程.xlsx / T376</t>
  </si>
  <si>
    <t>车辆里程查询_20260901-20260930_1024辆_GPS里程.xlsx / T378</t>
  </si>
  <si>
    <t>车辆纯氢气里程查询_20260901-20260930_1024辆.xlsx / T929</t>
  </si>
  <si>
    <t>车辆里程查询_20260901-20260930_1024辆_仪表里程.xlsx / U376</t>
  </si>
  <si>
    <t>车辆里程查询_20260901-20260930_1024辆_GPS里程.xlsx / U378</t>
  </si>
  <si>
    <t>车辆纯氢气里程查询_20260901-20260930_1024辆.xlsx / U929</t>
  </si>
  <si>
    <t>车辆里程查询_20260901-20260930_1024辆_仪表里程.xlsx / V376</t>
  </si>
  <si>
    <t>车辆里程查询_20260901-20260930_1024辆_GPS里程.xlsx / V378</t>
  </si>
  <si>
    <t>车辆纯氢气里程查询_20260901-20260930_1024辆.xlsx / V929</t>
  </si>
  <si>
    <t>车辆里程查询_20260901-20260930_1024辆_仪表里程.xlsx / W376</t>
  </si>
  <si>
    <t>车辆里程查询_20260901-20260930_1024辆_GPS里程.xlsx / W378</t>
  </si>
  <si>
    <t>车辆纯氢气里程查询_20260901-20260930_1024辆.xlsx / W929</t>
  </si>
  <si>
    <t>车辆里程查询_20260901-20260930_1024辆_仪表里程.xlsx / X376</t>
  </si>
  <si>
    <t>车辆里程查询_20260901-20260930_1024辆_GPS里程.xlsx / X378</t>
  </si>
  <si>
    <t>车辆纯氢气里程查询_20260901-20260930_1024辆.xlsx / X929</t>
  </si>
  <si>
    <t>车辆里程查询_20260901-20260930_1024辆_仪表里程.xlsx / Y376</t>
  </si>
  <si>
    <t>车辆里程查询_20260901-20260930_1024辆_GPS里程.xlsx / Y378</t>
  </si>
  <si>
    <t>车辆纯氢气里程查询_20260901-20260930_1024辆.xlsx / Y929</t>
  </si>
  <si>
    <t>车辆里程查询_20260901-20260930_1024辆_仪表里程.xlsx / Z376</t>
  </si>
  <si>
    <t>车辆里程查询_20260901-20260930_1024辆_GPS里程.xlsx / Z378</t>
  </si>
  <si>
    <t>车辆纯氢气里程查询_20260901-20260930_1024辆.xlsx / Z929</t>
  </si>
  <si>
    <t>车辆里程查询_20260901-20260930_1024辆_仪表里程.xlsx / AA376</t>
  </si>
  <si>
    <t>车辆里程查询_20260901-20260930_1024辆_GPS里程.xlsx / AA378</t>
  </si>
  <si>
    <t>车辆纯氢气里程查询_20260901-20260930_1024辆.xlsx / AA929</t>
  </si>
  <si>
    <t>车辆里程查询_20260901-20260930_1024辆_仪表里程.xlsx / AB376</t>
  </si>
  <si>
    <t>车辆里程查询_20260901-20260930_1024辆_GPS里程.xlsx / AB378</t>
  </si>
  <si>
    <t>车辆纯氢气里程查询_20260901-20260930_1024辆.xlsx / AB929</t>
  </si>
  <si>
    <t>车辆里程查询_20260901-20260930_1024辆_仪表里程.xlsx / AC376</t>
  </si>
  <si>
    <t>车辆里程查询_20260901-20260930_1024辆_GPS里程.xlsx / AC378</t>
  </si>
  <si>
    <t>车辆纯氢气里程查询_20260901-20260930_1024辆.xlsx / AC929</t>
  </si>
  <si>
    <t>车辆里程查询_20260901-20260930_1024辆_仪表里程.xlsx / AD376</t>
  </si>
  <si>
    <t>车辆里程查询_20260901-20260930_1024辆_GPS里程.xlsx / AD378</t>
  </si>
  <si>
    <t>车辆纯氢气里程查询_20260901-20260930_1024辆.xlsx / AD929</t>
  </si>
  <si>
    <t>车辆里程查询_20260901-20260930_1024辆_仪表里程.xlsx / AE376</t>
  </si>
  <si>
    <t>车辆里程查询_20260901-20260930_1024辆_GPS里程.xlsx / AE378</t>
  </si>
  <si>
    <t>车辆纯氢气里程查询_20260901-20260930_1024辆.xlsx / AE929</t>
  </si>
  <si>
    <t>车辆里程查询_20260901-20260930_1024辆_仪表里程.xlsx / AF376</t>
  </si>
  <si>
    <t>车辆里程查询_20260901-20260930_1024辆_GPS里程.xlsx / AF378</t>
  </si>
  <si>
    <t>车辆纯氢气里程查询_20260901-20260930_1024辆.xlsx / AF929</t>
  </si>
  <si>
    <t>车辆里程查询_20260901-20260930_1024辆_仪表里程.xlsx / AG376</t>
  </si>
  <si>
    <t>车辆里程查询_20260901-20260930_1024辆_GPS里程.xlsx / AG378</t>
  </si>
  <si>
    <t>车辆纯氢气里程查询_20260901-20260930_1024辆.xlsx / AG929</t>
  </si>
  <si>
    <t>车辆里程查询_20260901-20260930_1024辆_仪表里程.xlsx / AH376</t>
  </si>
  <si>
    <t>车辆里程查询_20260901-20260930_1024辆_GPS里程.xlsx / AH378</t>
  </si>
  <si>
    <t>车辆纯氢气里程查询_20260901-20260930_1024辆.xlsx / AH929</t>
  </si>
  <si>
    <t>车辆里程查询_20260901-20260930_1024辆_仪表里程.xlsx / E346</t>
  </si>
  <si>
    <t>车辆里程查询_20260901-20260930_1024辆_GPS里程.xlsx / E349</t>
  </si>
  <si>
    <t>车辆纯氢气里程查询_20260901-20260930_1024辆.xlsx / E908</t>
  </si>
  <si>
    <t>车辆里程查询_20260901-20260930_1024辆_仪表里程.xlsx / F346</t>
  </si>
  <si>
    <t>车辆里程查询_20260901-20260930_1024辆_GPS里程.xlsx / F349</t>
  </si>
  <si>
    <t>车辆纯氢气里程查询_20260901-20260930_1024辆.xlsx / F908</t>
  </si>
  <si>
    <t>车辆里程查询_20260901-20260930_1024辆_仪表里程.xlsx / G346</t>
  </si>
  <si>
    <t>车辆里程查询_20260901-20260930_1024辆_GPS里程.xlsx / G349</t>
  </si>
  <si>
    <t>车辆纯氢气里程查询_20260901-20260930_1024辆.xlsx / G908</t>
  </si>
  <si>
    <t>车辆里程查询_20260901-20260930_1024辆_仪表里程.xlsx / H346</t>
  </si>
  <si>
    <t>车辆里程查询_20260901-20260930_1024辆_GPS里程.xlsx / H349</t>
  </si>
  <si>
    <t>车辆纯氢气里程查询_20260901-20260930_1024辆.xlsx / H908</t>
  </si>
  <si>
    <t>车辆里程查询_20260901-20260930_1024辆_仪表里程.xlsx / I346</t>
  </si>
  <si>
    <t>车辆里程查询_20260901-20260930_1024辆_GPS里程.xlsx / I349</t>
  </si>
  <si>
    <t>车辆纯氢气里程查询_20260901-20260930_1024辆.xlsx / I908</t>
  </si>
  <si>
    <t>车辆里程查询_20260901-20260930_1024辆_仪表里程.xlsx / J346</t>
  </si>
  <si>
    <t>车辆里程查询_20260901-20260930_1024辆_GPS里程.xlsx / J349</t>
  </si>
  <si>
    <t>车辆纯氢气里程查询_20260901-20260930_1024辆.xlsx / J908</t>
  </si>
  <si>
    <t>车辆里程查询_20260901-20260930_1024辆_仪表里程.xlsx / K346</t>
  </si>
  <si>
    <t>车辆里程查询_20260901-20260930_1024辆_GPS里程.xlsx / K349</t>
  </si>
  <si>
    <t>车辆纯氢气里程查询_20260901-20260930_1024辆.xlsx / K908</t>
  </si>
  <si>
    <t>车辆里程查询_20260901-20260930_1024辆_仪表里程.xlsx / L346</t>
  </si>
  <si>
    <t>车辆里程查询_20260901-20260930_1024辆_GPS里程.xlsx / L349</t>
  </si>
  <si>
    <t>车辆纯氢气里程查询_20260901-20260930_1024辆.xlsx / L908</t>
  </si>
  <si>
    <t>车辆里程查询_20260901-20260930_1024辆_仪表里程.xlsx / M346</t>
  </si>
  <si>
    <t>车辆里程查询_20260901-20260930_1024辆_GPS里程.xlsx / M349</t>
  </si>
  <si>
    <t>车辆纯氢气里程查询_20260901-20260930_1024辆.xlsx / M908</t>
  </si>
  <si>
    <t>车辆里程查询_20260901-20260930_1024辆_仪表里程.xlsx / N346</t>
  </si>
  <si>
    <t>车辆里程查询_20260901-20260930_1024辆_GPS里程.xlsx / N349</t>
  </si>
  <si>
    <t>车辆纯氢气里程查询_20260901-20260930_1024辆.xlsx / N908</t>
  </si>
  <si>
    <t>车辆里程查询_20260901-20260930_1024辆_仪表里程.xlsx / O346</t>
  </si>
  <si>
    <t>车辆里程查询_20260901-20260930_1024辆_GPS里程.xlsx / O349</t>
  </si>
  <si>
    <t>车辆纯氢气里程查询_20260901-20260930_1024辆.xlsx / O908</t>
  </si>
  <si>
    <t>车辆里程查询_20260901-20260930_1024辆_仪表里程.xlsx / P346</t>
  </si>
  <si>
    <t>车辆里程查询_20260901-20260930_1024辆_GPS里程.xlsx / P349</t>
  </si>
  <si>
    <t>车辆纯氢气里程查询_20260901-20260930_1024辆.xlsx / P908</t>
  </si>
  <si>
    <t>车辆里程查询_20260901-20260930_1024辆_仪表里程.xlsx / Q346</t>
  </si>
  <si>
    <t>车辆里程查询_20260901-20260930_1024辆_GPS里程.xlsx / Q349</t>
  </si>
  <si>
    <t>车辆纯氢气里程查询_20260901-20260930_1024辆.xlsx / Q908</t>
  </si>
  <si>
    <t>车辆里程查询_20260901-20260930_1024辆_仪表里程.xlsx / R346</t>
  </si>
  <si>
    <t>车辆里程查询_20260901-20260930_1024辆_GPS里程.xlsx / R349</t>
  </si>
  <si>
    <t>车辆纯氢气里程查询_20260901-20260930_1024辆.xlsx / R908</t>
  </si>
  <si>
    <t>车辆里程查询_20260901-20260930_1024辆_仪表里程.xlsx / S346</t>
  </si>
  <si>
    <t>车辆里程查询_20260901-20260930_1024辆_GPS里程.xlsx / S349</t>
  </si>
  <si>
    <t>车辆纯氢气里程查询_20260901-20260930_1024辆.xlsx / S908</t>
  </si>
  <si>
    <t>车辆里程查询_20260901-20260930_1024辆_仪表里程.xlsx / T346</t>
  </si>
  <si>
    <t>车辆里程查询_20260901-20260930_1024辆_GPS里程.xlsx / T349</t>
  </si>
  <si>
    <t>车辆纯氢气里程查询_20260901-20260930_1024辆.xlsx / T908</t>
  </si>
  <si>
    <t>车辆里程查询_20260901-20260930_1024辆_仪表里程.xlsx / U346</t>
  </si>
  <si>
    <t>车辆里程查询_20260901-20260930_1024辆_GPS里程.xlsx / U349</t>
  </si>
  <si>
    <t>车辆纯氢气里程查询_20260901-20260930_1024辆.xlsx / U908</t>
  </si>
  <si>
    <t>车辆里程查询_20260901-20260930_1024辆_仪表里程.xlsx / V346</t>
  </si>
  <si>
    <t>车辆里程查询_20260901-20260930_1024辆_GPS里程.xlsx / V349</t>
  </si>
  <si>
    <t>车辆纯氢气里程查询_20260901-20260930_1024辆.xlsx / V908</t>
  </si>
  <si>
    <t>车辆里程查询_20260901-20260930_1024辆_仪表里程.xlsx / W346</t>
  </si>
  <si>
    <t>车辆里程查询_20260901-20260930_1024辆_GPS里程.xlsx / W349</t>
  </si>
  <si>
    <t>车辆纯氢气里程查询_20260901-20260930_1024辆.xlsx / W908</t>
  </si>
  <si>
    <t>车辆里程查询_20260901-20260930_1024辆_仪表里程.xlsx / X346</t>
  </si>
  <si>
    <t>车辆里程查询_20260901-20260930_1024辆_GPS里程.xlsx / X349</t>
  </si>
  <si>
    <t>车辆纯氢气里程查询_20260901-20260930_1024辆.xlsx / X908</t>
  </si>
  <si>
    <t>车辆里程查询_20260901-20260930_1024辆_仪表里程.xlsx / Y346</t>
  </si>
  <si>
    <t>车辆里程查询_20260901-20260930_1024辆_GPS里程.xlsx / Y349</t>
  </si>
  <si>
    <t>车辆纯氢气里程查询_20260901-20260930_1024辆.xlsx / Y908</t>
  </si>
  <si>
    <t>车辆里程查询_20260901-20260930_1024辆_仪表里程.xlsx / Z346</t>
  </si>
  <si>
    <t>车辆里程查询_20260901-20260930_1024辆_GPS里程.xlsx / Z349</t>
  </si>
  <si>
    <t>车辆纯氢气里程查询_20260901-20260930_1024辆.xlsx / Z908</t>
  </si>
  <si>
    <t>车辆里程查询_20260901-20260930_1024辆_仪表里程.xlsx / AA346</t>
  </si>
  <si>
    <t>车辆里程查询_20260901-20260930_1024辆_GPS里程.xlsx / AA349</t>
  </si>
  <si>
    <t>车辆纯氢气里程查询_20260901-20260930_1024辆.xlsx / AA908</t>
  </si>
  <si>
    <t>车辆里程查询_20260901-20260930_1024辆_仪表里程.xlsx / AB346</t>
  </si>
  <si>
    <t>车辆里程查询_20260901-20260930_1024辆_GPS里程.xlsx / AB349</t>
  </si>
  <si>
    <t>车辆纯氢气里程查询_20260901-20260930_1024辆.xlsx / AB908</t>
  </si>
  <si>
    <t>车辆里程查询_20260901-20260930_1024辆_仪表里程.xlsx / AC346</t>
  </si>
  <si>
    <t>车辆里程查询_20260901-20260930_1024辆_GPS里程.xlsx / AC349</t>
  </si>
  <si>
    <t>车辆纯氢气里程查询_20260901-20260930_1024辆.xlsx / AC908</t>
  </si>
  <si>
    <t>车辆里程查询_20260901-20260930_1024辆_仪表里程.xlsx / AD346</t>
  </si>
  <si>
    <t>车辆里程查询_20260901-20260930_1024辆_GPS里程.xlsx / AD349</t>
  </si>
  <si>
    <t>车辆纯氢气里程查询_20260901-20260930_1024辆.xlsx / AD908</t>
  </si>
  <si>
    <t>车辆里程查询_20260901-20260930_1024辆_仪表里程.xlsx / AE346</t>
  </si>
  <si>
    <t>车辆里程查询_20260901-20260930_1024辆_GPS里程.xlsx / AE349</t>
  </si>
  <si>
    <t>车辆纯氢气里程查询_20260901-20260930_1024辆.xlsx / AE908</t>
  </si>
  <si>
    <t>车辆里程查询_20260901-20260930_1024辆_仪表里程.xlsx / AF346</t>
  </si>
  <si>
    <t>车辆里程查询_20260901-20260930_1024辆_GPS里程.xlsx / AF349</t>
  </si>
  <si>
    <t>车辆纯氢气里程查询_20260901-20260930_1024辆.xlsx / AF908</t>
  </si>
  <si>
    <t>车辆里程查询_20260901-20260930_1024辆_仪表里程.xlsx / AG346</t>
  </si>
  <si>
    <t>车辆里程查询_20260901-20260930_1024辆_GPS里程.xlsx / AG349</t>
  </si>
  <si>
    <t>车辆纯氢气里程查询_20260901-20260930_1024辆.xlsx / AG908</t>
  </si>
  <si>
    <t>车辆里程查询_20260901-20260930_1024辆_仪表里程.xlsx / AH346</t>
  </si>
  <si>
    <t>车辆里程查询_20260901-20260930_1024辆_GPS里程.xlsx / AH349</t>
  </si>
  <si>
    <t>车辆纯氢气里程查询_20260901-20260930_1024辆.xlsx / AH908</t>
  </si>
  <si>
    <t>车辆里程查询_20260901-20260930_1024辆_仪表里程.xlsx / E353</t>
  </si>
  <si>
    <t>车辆里程查询_20260901-20260930_1024辆_GPS里程.xlsx / E355</t>
  </si>
  <si>
    <t>车辆纯氢气里程查询_20260901-20260930_1024辆.xlsx / E944</t>
  </si>
  <si>
    <t>车辆里程查询_20260901-20260930_1024辆_仪表里程.xlsx / F353</t>
  </si>
  <si>
    <t>车辆里程查询_20260901-20260930_1024辆_GPS里程.xlsx / F355</t>
  </si>
  <si>
    <t>车辆纯氢气里程查询_20260901-20260930_1024辆.xlsx / F944</t>
  </si>
  <si>
    <t>车辆里程查询_20260901-20260930_1024辆_仪表里程.xlsx / G353</t>
  </si>
  <si>
    <t>车辆里程查询_20260901-20260930_1024辆_GPS里程.xlsx / G355</t>
  </si>
  <si>
    <t>车辆纯氢气里程查询_20260901-20260930_1024辆.xlsx / G944</t>
  </si>
  <si>
    <t>车辆里程查询_20260901-20260930_1024辆_仪表里程.xlsx / H353</t>
  </si>
  <si>
    <t>车辆里程查询_20260901-20260930_1024辆_GPS里程.xlsx / H355</t>
  </si>
  <si>
    <t>车辆纯氢气里程查询_20260901-20260930_1024辆.xlsx / H944</t>
  </si>
  <si>
    <t>车辆里程查询_20260901-20260930_1024辆_仪表里程.xlsx / I353</t>
  </si>
  <si>
    <t>车辆里程查询_20260901-20260930_1024辆_GPS里程.xlsx / I355</t>
  </si>
  <si>
    <t>车辆纯氢气里程查询_20260901-20260930_1024辆.xlsx / I944</t>
  </si>
  <si>
    <t>车辆里程查询_20260901-20260930_1024辆_仪表里程.xlsx / J353</t>
  </si>
  <si>
    <t>车辆里程查询_20260901-20260930_1024辆_GPS里程.xlsx / J355</t>
  </si>
  <si>
    <t>车辆纯氢气里程查询_20260901-20260930_1024辆.xlsx / J944</t>
  </si>
  <si>
    <t>车辆里程查询_20260901-20260930_1024辆_仪表里程.xlsx / K353</t>
  </si>
  <si>
    <t>车辆里程查询_20260901-20260930_1024辆_GPS里程.xlsx / K355</t>
  </si>
  <si>
    <t>车辆纯氢气里程查询_20260901-20260930_1024辆.xlsx / K944</t>
  </si>
  <si>
    <t>车辆里程查询_20260901-20260930_1024辆_仪表里程.xlsx / L353</t>
  </si>
  <si>
    <t>车辆里程查询_20260901-20260930_1024辆_GPS里程.xlsx / L355</t>
  </si>
  <si>
    <t>车辆纯氢气里程查询_20260901-20260930_1024辆.xlsx / L944</t>
  </si>
  <si>
    <t>车辆里程查询_20260901-20260930_1024辆_仪表里程.xlsx / M353</t>
  </si>
  <si>
    <t>车辆里程查询_20260901-20260930_1024辆_GPS里程.xlsx / M355</t>
  </si>
  <si>
    <t>车辆纯氢气里程查询_20260901-20260930_1024辆.xlsx / M944</t>
  </si>
  <si>
    <t>车辆里程查询_20260901-20260930_1024辆_仪表里程.xlsx / N353</t>
  </si>
  <si>
    <t>车辆里程查询_20260901-20260930_1024辆_GPS里程.xlsx / N355</t>
  </si>
  <si>
    <t>车辆纯氢气里程查询_20260901-20260930_1024辆.xlsx / N944</t>
  </si>
  <si>
    <t>车辆里程查询_20260901-20260930_1024辆_仪表里程.xlsx / O353</t>
  </si>
  <si>
    <t>车辆里程查询_20260901-20260930_1024辆_GPS里程.xlsx / O355</t>
  </si>
  <si>
    <t>车辆纯氢气里程查询_20260901-20260930_1024辆.xlsx / O944</t>
  </si>
  <si>
    <t>车辆里程查询_20260901-20260930_1024辆_仪表里程.xlsx / P353</t>
  </si>
  <si>
    <t>车辆里程查询_20260901-20260930_1024辆_GPS里程.xlsx / P355</t>
  </si>
  <si>
    <t>车辆纯氢气里程查询_20260901-20260930_1024辆.xlsx / P944</t>
  </si>
  <si>
    <t>车辆里程查询_20260901-20260930_1024辆_仪表里程.xlsx / Q353</t>
  </si>
  <si>
    <t>车辆里程查询_20260901-20260930_1024辆_GPS里程.xlsx / Q355</t>
  </si>
  <si>
    <t>车辆纯氢气里程查询_20260901-20260930_1024辆.xlsx / Q944</t>
  </si>
  <si>
    <t>车辆里程查询_20260901-20260930_1024辆_仪表里程.xlsx / R353</t>
  </si>
  <si>
    <t>车辆里程查询_20260901-20260930_1024辆_GPS里程.xlsx / R355</t>
  </si>
  <si>
    <t>车辆纯氢气里程查询_20260901-20260930_1024辆.xlsx / R944</t>
  </si>
  <si>
    <t>车辆里程查询_20260901-20260930_1024辆_仪表里程.xlsx / S353</t>
  </si>
  <si>
    <t>车辆里程查询_20260901-20260930_1024辆_GPS里程.xlsx / S355</t>
  </si>
  <si>
    <t>车辆纯氢气里程查询_20260901-20260930_1024辆.xlsx / S944</t>
  </si>
  <si>
    <t>车辆里程查询_20260901-20260930_1024辆_仪表里程.xlsx / T353</t>
  </si>
  <si>
    <t>车辆里程查询_20260901-20260930_1024辆_GPS里程.xlsx / T355</t>
  </si>
  <si>
    <t>车辆纯氢气里程查询_20260901-20260930_1024辆.xlsx / T944</t>
  </si>
  <si>
    <t>车辆里程查询_20260901-20260930_1024辆_仪表里程.xlsx / U353</t>
  </si>
  <si>
    <t>车辆里程查询_20260901-20260930_1024辆_GPS里程.xlsx / U355</t>
  </si>
  <si>
    <t>车辆纯氢气里程查询_20260901-20260930_1024辆.xlsx / U944</t>
  </si>
  <si>
    <t>车辆里程查询_20260901-20260930_1024辆_仪表里程.xlsx / V353</t>
  </si>
  <si>
    <t>车辆里程查询_20260901-20260930_1024辆_GPS里程.xlsx / V355</t>
  </si>
  <si>
    <t>车辆纯氢气里程查询_20260901-20260930_1024辆.xlsx / V944</t>
  </si>
  <si>
    <t>车辆里程查询_20260901-20260930_1024辆_仪表里程.xlsx / W353</t>
  </si>
  <si>
    <t>车辆里程查询_20260901-20260930_1024辆_GPS里程.xlsx / W355</t>
  </si>
  <si>
    <t>车辆纯氢气里程查询_20260901-20260930_1024辆.xlsx / W944</t>
  </si>
  <si>
    <t>车辆里程查询_20260901-20260930_1024辆_仪表里程.xlsx / X353</t>
  </si>
  <si>
    <t>车辆里程查询_20260901-20260930_1024辆_GPS里程.xlsx / X355</t>
  </si>
  <si>
    <t>车辆纯氢气里程查询_20260901-20260930_1024辆.xlsx / X944</t>
  </si>
  <si>
    <t>车辆里程查询_20260901-20260930_1024辆_仪表里程.xlsx / Y353</t>
  </si>
  <si>
    <t>车辆里程查询_20260901-20260930_1024辆_GPS里程.xlsx / Y355</t>
  </si>
  <si>
    <t>车辆纯氢气里程查询_20260901-20260930_1024辆.xlsx / Y944</t>
  </si>
  <si>
    <t>车辆里程查询_20260901-20260930_1024辆_仪表里程.xlsx / Z353</t>
  </si>
  <si>
    <t>车辆里程查询_20260901-20260930_1024辆_GPS里程.xlsx / Z355</t>
  </si>
  <si>
    <t>车辆纯氢气里程查询_20260901-20260930_1024辆.xlsx / Z944</t>
  </si>
  <si>
    <t>车辆里程查询_20260901-20260930_1024辆_仪表里程.xlsx / AA353</t>
  </si>
  <si>
    <t>车辆里程查询_20260901-20260930_1024辆_GPS里程.xlsx / AA355</t>
  </si>
  <si>
    <t>车辆纯氢气里程查询_20260901-20260930_1024辆.xlsx / AA944</t>
  </si>
  <si>
    <t>车辆里程查询_20260901-20260930_1024辆_仪表里程.xlsx / AB353</t>
  </si>
  <si>
    <t>车辆里程查询_20260901-20260930_1024辆_GPS里程.xlsx / AB355</t>
  </si>
  <si>
    <t>车辆纯氢气里程查询_20260901-20260930_1024辆.xlsx / AB944</t>
  </si>
  <si>
    <t>车辆里程查询_20260901-20260930_1024辆_仪表里程.xlsx / AC353</t>
  </si>
  <si>
    <t>车辆里程查询_20260901-20260930_1024辆_GPS里程.xlsx / AC355</t>
  </si>
  <si>
    <t>车辆纯氢气里程查询_20260901-20260930_1024辆.xlsx / AC944</t>
  </si>
  <si>
    <t>车辆里程查询_20260901-20260930_1024辆_仪表里程.xlsx / AD353</t>
  </si>
  <si>
    <t>车辆里程查询_20260901-20260930_1024辆_GPS里程.xlsx / AD355</t>
  </si>
  <si>
    <t>车辆纯氢气里程查询_20260901-20260930_1024辆.xlsx / AD944</t>
  </si>
  <si>
    <t>车辆里程查询_20260901-20260930_1024辆_仪表里程.xlsx / AE353</t>
  </si>
  <si>
    <t>车辆里程查询_20260901-20260930_1024辆_GPS里程.xlsx / AE355</t>
  </si>
  <si>
    <t>车辆纯氢气里程查询_20260901-20260930_1024辆.xlsx / AE944</t>
  </si>
  <si>
    <t>车辆里程查询_20260901-20260930_1024辆_仪表里程.xlsx / AF353</t>
  </si>
  <si>
    <t>车辆里程查询_20260901-20260930_1024辆_GPS里程.xlsx / AF355</t>
  </si>
  <si>
    <t>车辆纯氢气里程查询_20260901-20260930_1024辆.xlsx / AF944</t>
  </si>
  <si>
    <t>车辆里程查询_20260901-20260930_1024辆_仪表里程.xlsx / AG353</t>
  </si>
  <si>
    <t>车辆里程查询_20260901-20260930_1024辆_GPS里程.xlsx / AG355</t>
  </si>
  <si>
    <t>车辆纯氢气里程查询_20260901-20260930_1024辆.xlsx / AG944</t>
  </si>
  <si>
    <t>车辆里程查询_20260901-20260930_1024辆_仪表里程.xlsx / AH353</t>
  </si>
  <si>
    <t>车辆里程查询_20260901-20260930_1024辆_GPS里程.xlsx / AH355</t>
  </si>
  <si>
    <t>车辆纯氢气里程查询_20260901-20260930_1024辆.xlsx / AH944</t>
  </si>
  <si>
    <t>车辆里程查询_20260901-20260930_1024辆_仪表里程.xlsx / E263</t>
  </si>
  <si>
    <t>车辆里程查询_20260901-20260930_1024辆_GPS里程.xlsx / E179</t>
  </si>
  <si>
    <t>车辆纯氢气里程查询_20260901-20260930_1024辆.xlsx / E964</t>
  </si>
  <si>
    <t>车辆里程查询_20260901-20260930_1024辆_仪表里程.xlsx / F263</t>
  </si>
  <si>
    <t>车辆里程查询_20260901-20260930_1024辆_GPS里程.xlsx / F179</t>
  </si>
  <si>
    <t>车辆纯氢气里程查询_20260901-20260930_1024辆.xlsx / F964</t>
  </si>
  <si>
    <t>车辆里程查询_20260901-20260930_1024辆_仪表里程.xlsx / G263</t>
  </si>
  <si>
    <t>车辆里程查询_20260901-20260930_1024辆_GPS里程.xlsx / G179</t>
  </si>
  <si>
    <t>车辆纯氢气里程查询_20260901-20260930_1024辆.xlsx / G964</t>
  </si>
  <si>
    <t>车辆里程查询_20260901-20260930_1024辆_仪表里程.xlsx / H263</t>
  </si>
  <si>
    <t>车辆里程查询_20260901-20260930_1024辆_GPS里程.xlsx / H179</t>
  </si>
  <si>
    <t>车辆纯氢气里程查询_20260901-20260930_1024辆.xlsx / H964</t>
  </si>
  <si>
    <t>车辆里程查询_20260901-20260930_1024辆_仪表里程.xlsx / I263</t>
  </si>
  <si>
    <t>车辆里程查询_20260901-20260930_1024辆_GPS里程.xlsx / I179</t>
  </si>
  <si>
    <t>车辆纯氢气里程查询_20260901-20260930_1024辆.xlsx / I964</t>
  </si>
  <si>
    <t>车辆里程查询_20260901-20260930_1024辆_仪表里程.xlsx / J263</t>
  </si>
  <si>
    <t>车辆里程查询_20260901-20260930_1024辆_GPS里程.xlsx / J179</t>
  </si>
  <si>
    <t>车辆纯氢气里程查询_20260901-20260930_1024辆.xlsx / J964</t>
  </si>
  <si>
    <t>车辆里程查询_20260901-20260930_1024辆_仪表里程.xlsx / K263</t>
  </si>
  <si>
    <t>车辆里程查询_20260901-20260930_1024辆_GPS里程.xlsx / K179</t>
  </si>
  <si>
    <t>车辆纯氢气里程查询_20260901-20260930_1024辆.xlsx / K964</t>
  </si>
  <si>
    <t>车辆里程查询_20260901-20260930_1024辆_仪表里程.xlsx / L263</t>
  </si>
  <si>
    <t>车辆里程查询_20260901-20260930_1024辆_GPS里程.xlsx / L179</t>
  </si>
  <si>
    <t>车辆纯氢气里程查询_20260901-20260930_1024辆.xlsx / L964</t>
  </si>
  <si>
    <t>车辆里程查询_20260901-20260930_1024辆_仪表里程.xlsx / M263</t>
  </si>
  <si>
    <t>车辆里程查询_20260901-20260930_1024辆_GPS里程.xlsx / M179</t>
  </si>
  <si>
    <t>车辆纯氢气里程查询_20260901-20260930_1024辆.xlsx / M964</t>
  </si>
  <si>
    <t>车辆里程查询_20260901-20260930_1024辆_仪表里程.xlsx / N263</t>
  </si>
  <si>
    <t>车辆里程查询_20260901-20260930_1024辆_GPS里程.xlsx / N179</t>
  </si>
  <si>
    <t>车辆纯氢气里程查询_20260901-20260930_1024辆.xlsx / N964</t>
  </si>
  <si>
    <t>车辆里程查询_20260901-20260930_1024辆_仪表里程.xlsx / O263</t>
  </si>
  <si>
    <t>车辆里程查询_20260901-20260930_1024辆_GPS里程.xlsx / O179</t>
  </si>
  <si>
    <t>车辆纯氢气里程查询_20260901-20260930_1024辆.xlsx / O964</t>
  </si>
  <si>
    <t>车辆里程查询_20260901-20260930_1024辆_仪表里程.xlsx / P263</t>
  </si>
  <si>
    <t>车辆里程查询_20260901-20260930_1024辆_GPS里程.xlsx / P179</t>
  </si>
  <si>
    <t>车辆纯氢气里程查询_20260901-20260930_1024辆.xlsx / P964</t>
  </si>
  <si>
    <t>车辆里程查询_20260901-20260930_1024辆_仪表里程.xlsx / Q263</t>
  </si>
  <si>
    <t>车辆里程查询_20260901-20260930_1024辆_GPS里程.xlsx / Q179</t>
  </si>
  <si>
    <t>车辆纯氢气里程查询_20260901-20260930_1024辆.xlsx / Q964</t>
  </si>
  <si>
    <t>车辆里程查询_20260901-20260930_1024辆_仪表里程.xlsx / R263</t>
  </si>
  <si>
    <t>车辆里程查询_20260901-20260930_1024辆_GPS里程.xlsx / R179</t>
  </si>
  <si>
    <t>车辆纯氢气里程查询_20260901-20260930_1024辆.xlsx / R964</t>
  </si>
  <si>
    <t>车辆里程查询_20260901-20260930_1024辆_仪表里程.xlsx / S263</t>
  </si>
  <si>
    <t>车辆里程查询_20260901-20260930_1024辆_GPS里程.xlsx / S179</t>
  </si>
  <si>
    <t>车辆纯氢气里程查询_20260901-20260930_1024辆.xlsx / S964</t>
  </si>
  <si>
    <t>车辆里程查询_20260901-20260930_1024辆_仪表里程.xlsx / T263</t>
  </si>
  <si>
    <t>车辆里程查询_20260901-20260930_1024辆_GPS里程.xlsx / T179</t>
  </si>
  <si>
    <t>车辆纯氢气里程查询_20260901-20260930_1024辆.xlsx / T964</t>
  </si>
  <si>
    <t>车辆里程查询_20260901-20260930_1024辆_仪表里程.xlsx / U263</t>
  </si>
  <si>
    <t>车辆里程查询_20260901-20260930_1024辆_GPS里程.xlsx / U179</t>
  </si>
  <si>
    <t>车辆纯氢气里程查询_20260901-20260930_1024辆.xlsx / U964</t>
  </si>
  <si>
    <t>车辆里程查询_20260901-20260930_1024辆_仪表里程.xlsx / V263</t>
  </si>
  <si>
    <t>车辆里程查询_20260901-20260930_1024辆_GPS里程.xlsx / V179</t>
  </si>
  <si>
    <t>车辆纯氢气里程查询_20260901-20260930_1024辆.xlsx / V964</t>
  </si>
  <si>
    <t>车辆里程查询_20260901-20260930_1024辆_仪表里程.xlsx / W263</t>
  </si>
  <si>
    <t>车辆里程查询_20260901-20260930_1024辆_GPS里程.xlsx / W179</t>
  </si>
  <si>
    <t>车辆纯氢气里程查询_20260901-20260930_1024辆.xlsx / W964</t>
  </si>
  <si>
    <t>车辆里程查询_20260901-20260930_1024辆_仪表里程.xlsx / X263</t>
  </si>
  <si>
    <t>车辆里程查询_20260901-20260930_1024辆_GPS里程.xlsx / X179</t>
  </si>
  <si>
    <t>车辆纯氢气里程查询_20260901-20260930_1024辆.xlsx / X964</t>
  </si>
  <si>
    <t>车辆里程查询_20260901-20260930_1024辆_仪表里程.xlsx / Y263</t>
  </si>
  <si>
    <t>车辆里程查询_20260901-20260930_1024辆_GPS里程.xlsx / Y179</t>
  </si>
  <si>
    <t>车辆纯氢气里程查询_20260901-20260930_1024辆.xlsx / Y964</t>
  </si>
  <si>
    <t>车辆里程查询_20260901-20260930_1024辆_仪表里程.xlsx / Z263</t>
  </si>
  <si>
    <t>车辆里程查询_20260901-20260930_1024辆_GPS里程.xlsx / Z179</t>
  </si>
  <si>
    <t>车辆纯氢气里程查询_20260901-20260930_1024辆.xlsx / Z964</t>
  </si>
  <si>
    <t>车辆里程查询_20260901-20260930_1024辆_仪表里程.xlsx / AA263</t>
  </si>
  <si>
    <t>车辆里程查询_20260901-20260930_1024辆_GPS里程.xlsx / AA179</t>
  </si>
  <si>
    <t>车辆纯氢气里程查询_20260901-20260930_1024辆.xlsx / AA964</t>
  </si>
  <si>
    <t>车辆里程查询_20260901-20260930_1024辆_仪表里程.xlsx / AB263</t>
  </si>
  <si>
    <t>车辆里程查询_20260901-20260930_1024辆_GPS里程.xlsx / AB179</t>
  </si>
  <si>
    <t>车辆纯氢气里程查询_20260901-20260930_1024辆.xlsx / AB964</t>
  </si>
  <si>
    <t>车辆里程查询_20260901-20260930_1024辆_仪表里程.xlsx / AC263</t>
  </si>
  <si>
    <t>车辆里程查询_20260901-20260930_1024辆_GPS里程.xlsx / AC179</t>
  </si>
  <si>
    <t>车辆纯氢气里程查询_20260901-20260930_1024辆.xlsx / AC964</t>
  </si>
  <si>
    <t>车辆里程查询_20260901-20260930_1024辆_仪表里程.xlsx / AD263</t>
  </si>
  <si>
    <t>车辆里程查询_20260901-20260930_1024辆_GPS里程.xlsx / AD179</t>
  </si>
  <si>
    <t>车辆纯氢气里程查询_20260901-20260930_1024辆.xlsx / AD964</t>
  </si>
  <si>
    <t>车辆里程查询_20260901-20260930_1024辆_仪表里程.xlsx / AE263</t>
  </si>
  <si>
    <t>车辆里程查询_20260901-20260930_1024辆_GPS里程.xlsx / AE179</t>
  </si>
  <si>
    <t>车辆纯氢气里程查询_20260901-20260930_1024辆.xlsx / AE964</t>
  </si>
  <si>
    <t>车辆里程查询_20260901-20260930_1024辆_仪表里程.xlsx / AF263</t>
  </si>
  <si>
    <t>车辆里程查询_20260901-20260930_1024辆_GPS里程.xlsx / AF179</t>
  </si>
  <si>
    <t>车辆纯氢气里程查询_20260901-20260930_1024辆.xlsx / AF964</t>
  </si>
  <si>
    <t>车辆里程查询_20260901-20260930_1024辆_仪表里程.xlsx / AG263</t>
  </si>
  <si>
    <t>车辆里程查询_20260901-20260930_1024辆_GPS里程.xlsx / AG179</t>
  </si>
  <si>
    <t>车辆纯氢气里程查询_20260901-20260930_1024辆.xlsx / AG964</t>
  </si>
  <si>
    <t>车辆里程查询_20260901-20260930_1024辆_仪表里程.xlsx / AH263</t>
  </si>
  <si>
    <t>车辆里程查询_20260901-20260930_1024辆_GPS里程.xlsx / AH179</t>
  </si>
  <si>
    <t>车辆纯氢气里程查询_20260901-20260930_1024辆.xlsx / AH964</t>
  </si>
  <si>
    <t>车辆里程查询_20260901-20260930_1024辆_仪表里程.xlsx / E175</t>
  </si>
  <si>
    <t>车辆里程查询_20260901-20260930_1024辆_GPS里程.xlsx / E283</t>
  </si>
  <si>
    <t>车辆纯氢气里程查询_20260901-20260930_1024辆.xlsx / E500</t>
  </si>
  <si>
    <t>车辆里程查询_20260901-20260930_1024辆_仪表里程.xlsx / F175</t>
  </si>
  <si>
    <t>车辆里程查询_20260901-20260930_1024辆_GPS里程.xlsx / F283</t>
  </si>
  <si>
    <t>车辆纯氢气里程查询_20260901-20260930_1024辆.xlsx / F500</t>
  </si>
  <si>
    <t>车辆里程查询_20260901-20260930_1024辆_仪表里程.xlsx / G175</t>
  </si>
  <si>
    <t>车辆里程查询_20260901-20260930_1024辆_GPS里程.xlsx / G283</t>
  </si>
  <si>
    <t>车辆纯氢气里程查询_20260901-20260930_1024辆.xlsx / G500</t>
  </si>
  <si>
    <t>车辆里程查询_20260901-20260930_1024辆_仪表里程.xlsx / H175</t>
  </si>
  <si>
    <t>车辆里程查询_20260901-20260930_1024辆_GPS里程.xlsx / H283</t>
  </si>
  <si>
    <t>车辆纯氢气里程查询_20260901-20260930_1024辆.xlsx / H500</t>
  </si>
  <si>
    <t>车辆里程查询_20260901-20260930_1024辆_仪表里程.xlsx / I175</t>
  </si>
  <si>
    <t>车辆里程查询_20260901-20260930_1024辆_GPS里程.xlsx / I283</t>
  </si>
  <si>
    <t>车辆纯氢气里程查询_20260901-20260930_1024辆.xlsx / I500</t>
  </si>
  <si>
    <t>车辆里程查询_20260901-20260930_1024辆_仪表里程.xlsx / J175</t>
  </si>
  <si>
    <t>车辆里程查询_20260901-20260930_1024辆_GPS里程.xlsx / J283</t>
  </si>
  <si>
    <t>车辆纯氢气里程查询_20260901-20260930_1024辆.xlsx / J500</t>
  </si>
  <si>
    <t>车辆里程查询_20260901-20260930_1024辆_仪表里程.xlsx / K175</t>
  </si>
  <si>
    <t>车辆里程查询_20260901-20260930_1024辆_GPS里程.xlsx / K283</t>
  </si>
  <si>
    <t>车辆纯氢气里程查询_20260901-20260930_1024辆.xlsx / K500</t>
  </si>
  <si>
    <t>车辆里程查询_20260901-20260930_1024辆_仪表里程.xlsx / L175</t>
  </si>
  <si>
    <t>车辆里程查询_20260901-20260930_1024辆_GPS里程.xlsx / L283</t>
  </si>
  <si>
    <t>车辆纯氢气里程查询_20260901-20260930_1024辆.xlsx / L500</t>
  </si>
  <si>
    <t>车辆里程查询_20260901-20260930_1024辆_仪表里程.xlsx / M175</t>
  </si>
  <si>
    <t>车辆里程查询_20260901-20260930_1024辆_GPS里程.xlsx / M283</t>
  </si>
  <si>
    <t>车辆纯氢气里程查询_20260901-20260930_1024辆.xlsx / M500</t>
  </si>
  <si>
    <t>车辆里程查询_20260901-20260930_1024辆_仪表里程.xlsx / N175</t>
  </si>
  <si>
    <t>车辆里程查询_20260901-20260930_1024辆_GPS里程.xlsx / N283</t>
  </si>
  <si>
    <t>车辆纯氢气里程查询_20260901-20260930_1024辆.xlsx / N500</t>
  </si>
  <si>
    <t>车辆里程查询_20260901-20260930_1024辆_仪表里程.xlsx / O175</t>
  </si>
  <si>
    <t>车辆里程查询_20260901-20260930_1024辆_GPS里程.xlsx / O283</t>
  </si>
  <si>
    <t>车辆纯氢气里程查询_20260901-20260930_1024辆.xlsx / O500</t>
  </si>
  <si>
    <t>车辆里程查询_20260901-20260930_1024辆_仪表里程.xlsx / P175</t>
  </si>
  <si>
    <t>车辆里程查询_20260901-20260930_1024辆_GPS里程.xlsx / P283</t>
  </si>
  <si>
    <t>车辆纯氢气里程查询_20260901-20260930_1024辆.xlsx / P500</t>
  </si>
  <si>
    <t>车辆里程查询_20260901-20260930_1024辆_仪表里程.xlsx / Q175</t>
  </si>
  <si>
    <t>车辆里程查询_20260901-20260930_1024辆_GPS里程.xlsx / Q283</t>
  </si>
  <si>
    <t>车辆纯氢气里程查询_20260901-20260930_1024辆.xlsx / Q500</t>
  </si>
  <si>
    <t>车辆里程查询_20260901-20260930_1024辆_仪表里程.xlsx / R175</t>
  </si>
  <si>
    <t>车辆里程查询_20260901-20260930_1024辆_GPS里程.xlsx / R283</t>
  </si>
  <si>
    <t>车辆纯氢气里程查询_20260901-20260930_1024辆.xlsx / R500</t>
  </si>
  <si>
    <t>车辆里程查询_20260901-20260930_1024辆_仪表里程.xlsx / S175</t>
  </si>
  <si>
    <t>车辆里程查询_20260901-20260930_1024辆_GPS里程.xlsx / S283</t>
  </si>
  <si>
    <t>车辆纯氢气里程查询_20260901-20260930_1024辆.xlsx / S500</t>
  </si>
  <si>
    <t>车辆里程查询_20260901-20260930_1024辆_仪表里程.xlsx / T175</t>
  </si>
  <si>
    <t>车辆里程查询_20260901-20260930_1024辆_GPS里程.xlsx / T283</t>
  </si>
  <si>
    <t>车辆纯氢气里程查询_20260901-20260930_1024辆.xlsx / T500</t>
  </si>
  <si>
    <t>车辆里程查询_20260901-20260930_1024辆_仪表里程.xlsx / U175</t>
  </si>
  <si>
    <t>车辆里程查询_20260901-20260930_1024辆_GPS里程.xlsx / U283</t>
  </si>
  <si>
    <t>车辆纯氢气里程查询_20260901-20260930_1024辆.xlsx / U500</t>
  </si>
  <si>
    <t>车辆里程查询_20260901-20260930_1024辆_仪表里程.xlsx / V175</t>
  </si>
  <si>
    <t>车辆里程查询_20260901-20260930_1024辆_GPS里程.xlsx / V283</t>
  </si>
  <si>
    <t>车辆纯氢气里程查询_20260901-20260930_1024辆.xlsx / V500</t>
  </si>
  <si>
    <t>车辆里程查询_20260901-20260930_1024辆_仪表里程.xlsx / W175</t>
  </si>
  <si>
    <t>车辆里程查询_20260901-20260930_1024辆_GPS里程.xlsx / W283</t>
  </si>
  <si>
    <t>车辆纯氢气里程查询_20260901-20260930_1024辆.xlsx / W500</t>
  </si>
  <si>
    <t>车辆里程查询_20260901-20260930_1024辆_仪表里程.xlsx / X175</t>
  </si>
  <si>
    <t>车辆里程查询_20260901-20260930_1024辆_GPS里程.xlsx / X283</t>
  </si>
  <si>
    <t>车辆纯氢气里程查询_20260901-20260930_1024辆.xlsx / X500</t>
  </si>
  <si>
    <t>车辆里程查询_20260901-20260930_1024辆_仪表里程.xlsx / Y175</t>
  </si>
  <si>
    <t>车辆里程查询_20260901-20260930_1024辆_GPS里程.xlsx / Y283</t>
  </si>
  <si>
    <t>车辆纯氢气里程查询_20260901-20260930_1024辆.xlsx / Y500</t>
  </si>
  <si>
    <t>车辆里程查询_20260901-20260930_1024辆_仪表里程.xlsx / Z175</t>
  </si>
  <si>
    <t>车辆里程查询_20260901-20260930_1024辆_GPS里程.xlsx / Z283</t>
  </si>
  <si>
    <t>车辆纯氢气里程查询_20260901-20260930_1024辆.xlsx / Z500</t>
  </si>
  <si>
    <t>车辆里程查询_20260901-20260930_1024辆_仪表里程.xlsx / AA175</t>
  </si>
  <si>
    <t>车辆里程查询_20260901-20260930_1024辆_GPS里程.xlsx / AA283</t>
  </si>
  <si>
    <t>车辆纯氢气里程查询_20260901-20260930_1024辆.xlsx / AA500</t>
  </si>
  <si>
    <t>车辆里程查询_20260901-20260930_1024辆_仪表里程.xlsx / AB175</t>
  </si>
  <si>
    <t>车辆里程查询_20260901-20260930_1024辆_GPS里程.xlsx / AB283</t>
  </si>
  <si>
    <t>车辆纯氢气里程查询_20260901-20260930_1024辆.xlsx / AB500</t>
  </si>
  <si>
    <t>车辆里程查询_20260901-20260930_1024辆_仪表里程.xlsx / AC175</t>
  </si>
  <si>
    <t>车辆里程查询_20260901-20260930_1024辆_GPS里程.xlsx / AC283</t>
  </si>
  <si>
    <t>车辆纯氢气里程查询_20260901-20260930_1024辆.xlsx / AC500</t>
  </si>
  <si>
    <t>车辆里程查询_20260901-20260930_1024辆_仪表里程.xlsx / AD175</t>
  </si>
  <si>
    <t>车辆里程查询_20260901-20260930_1024辆_GPS里程.xlsx / AD283</t>
  </si>
  <si>
    <t>车辆纯氢气里程查询_20260901-20260930_1024辆.xlsx / AD500</t>
  </si>
  <si>
    <t>车辆里程查询_20260901-20260930_1024辆_仪表里程.xlsx / AE175</t>
  </si>
  <si>
    <t>车辆里程查询_20260901-20260930_1024辆_GPS里程.xlsx / AE283</t>
  </si>
  <si>
    <t>车辆纯氢气里程查询_20260901-20260930_1024辆.xlsx / AE500</t>
  </si>
  <si>
    <t>车辆里程查询_20260901-20260930_1024辆_仪表里程.xlsx / AF175</t>
  </si>
  <si>
    <t>车辆里程查询_20260901-20260930_1024辆_GPS里程.xlsx / AF283</t>
  </si>
  <si>
    <t>车辆纯氢气里程查询_20260901-20260930_1024辆.xlsx / AF500</t>
  </si>
  <si>
    <t>车辆里程查询_20260901-20260930_1024辆_仪表里程.xlsx / AG175</t>
  </si>
  <si>
    <t>车辆里程查询_20260901-20260930_1024辆_GPS里程.xlsx / AG283</t>
  </si>
  <si>
    <t>车辆纯氢气里程查询_20260901-20260930_1024辆.xlsx / AG500</t>
  </si>
  <si>
    <t>车辆里程查询_20260901-20260930_1024辆_仪表里程.xlsx / AH175</t>
  </si>
  <si>
    <t>车辆里程查询_20260901-20260930_1024辆_GPS里程.xlsx / AH283</t>
  </si>
  <si>
    <t>车辆纯氢气里程查询_20260901-20260930_1024辆.xlsx / AH500</t>
  </si>
  <si>
    <t>车辆里程查询_20260901-20260930_1024辆_仪表里程.xlsx / E51</t>
  </si>
  <si>
    <t>车辆里程查询_20260901-20260930_1024辆_GPS里程.xlsx / E249</t>
  </si>
  <si>
    <t>车辆纯氢气里程查询_20260901-20260930_1024辆.xlsx / E273</t>
  </si>
  <si>
    <t>车辆里程查询_20260901-20260930_1024辆_仪表里程.xlsx / F51</t>
  </si>
  <si>
    <t>车辆里程查询_20260901-20260930_1024辆_GPS里程.xlsx / F249</t>
  </si>
  <si>
    <t>车辆纯氢气里程查询_20260901-20260930_1024辆.xlsx / F273</t>
  </si>
  <si>
    <t>车辆里程查询_20260901-20260930_1024辆_仪表里程.xlsx / G51</t>
  </si>
  <si>
    <t>车辆里程查询_20260901-20260930_1024辆_GPS里程.xlsx / G249</t>
  </si>
  <si>
    <t>车辆纯氢气里程查询_20260901-20260930_1024辆.xlsx / G273</t>
  </si>
  <si>
    <t>车辆里程查询_20260901-20260930_1024辆_仪表里程.xlsx / H51</t>
  </si>
  <si>
    <t>车辆里程查询_20260901-20260930_1024辆_GPS里程.xlsx / H249</t>
  </si>
  <si>
    <t>车辆纯氢气里程查询_20260901-20260930_1024辆.xlsx / H273</t>
  </si>
  <si>
    <t>车辆里程查询_20260901-20260930_1024辆_仪表里程.xlsx / I51</t>
  </si>
  <si>
    <t>车辆里程查询_20260901-20260930_1024辆_GPS里程.xlsx / I249</t>
  </si>
  <si>
    <t>车辆纯氢气里程查询_20260901-20260930_1024辆.xlsx / I273</t>
  </si>
  <si>
    <t>车辆里程查询_20260901-20260930_1024辆_仪表里程.xlsx / J51</t>
  </si>
  <si>
    <t>车辆里程查询_20260901-20260930_1024辆_GPS里程.xlsx / J249</t>
  </si>
  <si>
    <t>车辆纯氢气里程查询_20260901-20260930_1024辆.xlsx / J273</t>
  </si>
  <si>
    <t>车辆里程查询_20260901-20260930_1024辆_仪表里程.xlsx / K51</t>
  </si>
  <si>
    <t>车辆里程查询_20260901-20260930_1024辆_GPS里程.xlsx / K249</t>
  </si>
  <si>
    <t>车辆纯氢气里程查询_20260901-20260930_1024辆.xlsx / K273</t>
  </si>
  <si>
    <t>车辆里程查询_20260901-20260930_1024辆_仪表里程.xlsx / L51</t>
  </si>
  <si>
    <t>车辆里程查询_20260901-20260930_1024辆_GPS里程.xlsx / L249</t>
  </si>
  <si>
    <t>车辆纯氢气里程查询_20260901-20260930_1024辆.xlsx / L273</t>
  </si>
  <si>
    <t>车辆里程查询_20260901-20260930_1024辆_仪表里程.xlsx / M51</t>
  </si>
  <si>
    <t>车辆里程查询_20260901-20260930_1024辆_GPS里程.xlsx / M249</t>
  </si>
  <si>
    <t>车辆纯氢气里程查询_20260901-20260930_1024辆.xlsx / M273</t>
  </si>
  <si>
    <t>车辆里程查询_20260901-20260930_1024辆_仪表里程.xlsx / N51</t>
  </si>
  <si>
    <t>车辆里程查询_20260901-20260930_1024辆_GPS里程.xlsx / N249</t>
  </si>
  <si>
    <t>车辆纯氢气里程查询_20260901-20260930_1024辆.xlsx / N273</t>
  </si>
  <si>
    <t>车辆里程查询_20260901-20260930_1024辆_仪表里程.xlsx / O51</t>
  </si>
  <si>
    <t>车辆里程查询_20260901-20260930_1024辆_GPS里程.xlsx / O249</t>
  </si>
  <si>
    <t>车辆纯氢气里程查询_20260901-20260930_1024辆.xlsx / O273</t>
  </si>
  <si>
    <t>车辆里程查询_20260901-20260930_1024辆_仪表里程.xlsx / P51</t>
  </si>
  <si>
    <t>车辆里程查询_20260901-20260930_1024辆_GPS里程.xlsx / P249</t>
  </si>
  <si>
    <t>车辆纯氢气里程查询_20260901-20260930_1024辆.xlsx / P273</t>
  </si>
  <si>
    <t>车辆里程查询_20260901-20260930_1024辆_仪表里程.xlsx / Q51</t>
  </si>
  <si>
    <t>车辆里程查询_20260901-20260930_1024辆_GPS里程.xlsx / Q249</t>
  </si>
  <si>
    <t>车辆纯氢气里程查询_20260901-20260930_1024辆.xlsx / Q273</t>
  </si>
  <si>
    <t>车辆里程查询_20260901-20260930_1024辆_仪表里程.xlsx / R51</t>
  </si>
  <si>
    <t>车辆里程查询_20260901-20260930_1024辆_GPS里程.xlsx / R249</t>
  </si>
  <si>
    <t>车辆纯氢气里程查询_20260901-20260930_1024辆.xlsx / R273</t>
  </si>
  <si>
    <t>车辆里程查询_20260901-20260930_1024辆_仪表里程.xlsx / S51</t>
  </si>
  <si>
    <t>车辆里程查询_20260901-20260930_1024辆_GPS里程.xlsx / S249</t>
  </si>
  <si>
    <t>车辆纯氢气里程查询_20260901-20260930_1024辆.xlsx / S273</t>
  </si>
  <si>
    <t>车辆里程查询_20260901-20260930_1024辆_仪表里程.xlsx / T51</t>
  </si>
  <si>
    <t>车辆里程查询_20260901-20260930_1024辆_GPS里程.xlsx / T249</t>
  </si>
  <si>
    <t>车辆纯氢气里程查询_20260901-20260930_1024辆.xlsx / T273</t>
  </si>
  <si>
    <t>车辆里程查询_20260901-20260930_1024辆_仪表里程.xlsx / U51</t>
  </si>
  <si>
    <t>车辆里程查询_20260901-20260930_1024辆_GPS里程.xlsx / U249</t>
  </si>
  <si>
    <t>车辆纯氢气里程查询_20260901-20260930_1024辆.xlsx / U273</t>
  </si>
  <si>
    <t>车辆里程查询_20260901-20260930_1024辆_仪表里程.xlsx / V51</t>
  </si>
  <si>
    <t>车辆里程查询_20260901-20260930_1024辆_GPS里程.xlsx / V249</t>
  </si>
  <si>
    <t>车辆纯氢气里程查询_20260901-20260930_1024辆.xlsx / V273</t>
  </si>
  <si>
    <t>车辆里程查询_20260901-20260930_1024辆_仪表里程.xlsx / W51</t>
  </si>
  <si>
    <t>车辆里程查询_20260901-20260930_1024辆_GPS里程.xlsx / W249</t>
  </si>
  <si>
    <t>车辆纯氢气里程查询_20260901-20260930_1024辆.xlsx / W273</t>
  </si>
  <si>
    <t>车辆里程查询_20260901-20260930_1024辆_仪表里程.xlsx / X51</t>
  </si>
  <si>
    <t>车辆里程查询_20260901-20260930_1024辆_GPS里程.xlsx / X249</t>
  </si>
  <si>
    <t>车辆纯氢气里程查询_20260901-20260930_1024辆.xlsx / X273</t>
  </si>
  <si>
    <t>车辆里程查询_20260901-20260930_1024辆_仪表里程.xlsx / Y51</t>
  </si>
  <si>
    <t>车辆里程查询_20260901-20260930_1024辆_GPS里程.xlsx / Y249</t>
  </si>
  <si>
    <t>车辆纯氢气里程查询_20260901-20260930_1024辆.xlsx / Y273</t>
  </si>
  <si>
    <t>车辆里程查询_20260901-20260930_1024辆_仪表里程.xlsx / Z51</t>
  </si>
  <si>
    <t>车辆里程查询_20260901-20260930_1024辆_GPS里程.xlsx / Z249</t>
  </si>
  <si>
    <t>车辆纯氢气里程查询_20260901-20260930_1024辆.xlsx / Z273</t>
  </si>
  <si>
    <t>车辆里程查询_20260901-20260930_1024辆_仪表里程.xlsx / AA51</t>
  </si>
  <si>
    <t>车辆里程查询_20260901-20260930_1024辆_GPS里程.xlsx / AA249</t>
  </si>
  <si>
    <t>车辆纯氢气里程查询_20260901-20260930_1024辆.xlsx / AA273</t>
  </si>
  <si>
    <t>车辆里程查询_20260901-20260930_1024辆_仪表里程.xlsx / AB51</t>
  </si>
  <si>
    <t>车辆里程查询_20260901-20260930_1024辆_GPS里程.xlsx / AB249</t>
  </si>
  <si>
    <t>车辆纯氢气里程查询_20260901-20260930_1024辆.xlsx / AB273</t>
  </si>
  <si>
    <t>车辆里程查询_20260901-20260930_1024辆_仪表里程.xlsx / AC51</t>
  </si>
  <si>
    <t>车辆里程查询_20260901-20260930_1024辆_GPS里程.xlsx / AC249</t>
  </si>
  <si>
    <t>车辆纯氢气里程查询_20260901-20260930_1024辆.xlsx / AC273</t>
  </si>
  <si>
    <t>车辆里程查询_20260901-20260930_1024辆_仪表里程.xlsx / AD51</t>
  </si>
  <si>
    <t>车辆里程查询_20260901-20260930_1024辆_GPS里程.xlsx / AD249</t>
  </si>
  <si>
    <t>车辆纯氢气里程查询_20260901-20260930_1024辆.xlsx / AD273</t>
  </si>
  <si>
    <t>车辆里程查询_20260901-20260930_1024辆_仪表里程.xlsx / AE51</t>
  </si>
  <si>
    <t>车辆里程查询_20260901-20260930_1024辆_GPS里程.xlsx / AE249</t>
  </si>
  <si>
    <t>车辆纯氢气里程查询_20260901-20260930_1024辆.xlsx / AE273</t>
  </si>
  <si>
    <t>车辆里程查询_20260901-20260930_1024辆_仪表里程.xlsx / AF51</t>
  </si>
  <si>
    <t>车辆里程查询_20260901-20260930_1024辆_GPS里程.xlsx / AF249</t>
  </si>
  <si>
    <t>车辆纯氢气里程查询_20260901-20260930_1024辆.xlsx / AF273</t>
  </si>
  <si>
    <t>车辆里程查询_20260901-20260930_1024辆_仪表里程.xlsx / AG51</t>
  </si>
  <si>
    <t>车辆里程查询_20260901-20260930_1024辆_GPS里程.xlsx / AG249</t>
  </si>
  <si>
    <t>车辆纯氢气里程查询_20260901-20260930_1024辆.xlsx / AG273</t>
  </si>
  <si>
    <t>车辆里程查询_20260901-20260930_1024辆_仪表里程.xlsx / AH51</t>
  </si>
  <si>
    <t>车辆里程查询_20260901-20260930_1024辆_GPS里程.xlsx / AH249</t>
  </si>
  <si>
    <t>车辆纯氢气里程查询_20260901-20260930_1024辆.xlsx / AH273</t>
  </si>
  <si>
    <t>车辆里程查询_20260901-20260930_1024辆_仪表里程.xlsx / E541</t>
  </si>
  <si>
    <t>车辆里程查询_20260901-20260930_1024辆_GPS里程.xlsx / E541</t>
  </si>
  <si>
    <t>车辆纯氢气里程查询_20260901-20260930_1024辆.xlsx / E613</t>
  </si>
  <si>
    <t>车辆里程查询_20260901-20260930_1024辆_仪表里程.xlsx / F541</t>
  </si>
  <si>
    <t>车辆里程查询_20260901-20260930_1024辆_GPS里程.xlsx / F541</t>
  </si>
  <si>
    <t>车辆纯氢气里程查询_20260901-20260930_1024辆.xlsx / F613</t>
  </si>
  <si>
    <t>车辆里程查询_20260901-20260930_1024辆_仪表里程.xlsx / G541</t>
  </si>
  <si>
    <t>车辆里程查询_20260901-20260930_1024辆_GPS里程.xlsx / G541</t>
  </si>
  <si>
    <t>车辆纯氢气里程查询_20260901-20260930_1024辆.xlsx / G613</t>
  </si>
  <si>
    <t>车辆里程查询_20260901-20260930_1024辆_仪表里程.xlsx / H541</t>
  </si>
  <si>
    <t>车辆里程查询_20260901-20260930_1024辆_GPS里程.xlsx / H541</t>
  </si>
  <si>
    <t>车辆纯氢气里程查询_20260901-20260930_1024辆.xlsx / H613</t>
  </si>
  <si>
    <t>车辆里程查询_20260901-20260930_1024辆_仪表里程.xlsx / I541</t>
  </si>
  <si>
    <t>车辆里程查询_20260901-20260930_1024辆_GPS里程.xlsx / I541</t>
  </si>
  <si>
    <t>车辆纯氢气里程查询_20260901-20260930_1024辆.xlsx / I613</t>
  </si>
  <si>
    <t>车辆里程查询_20260901-20260930_1024辆_仪表里程.xlsx / J541</t>
  </si>
  <si>
    <t>车辆里程查询_20260901-20260930_1024辆_GPS里程.xlsx / J541</t>
  </si>
  <si>
    <t>车辆纯氢气里程查询_20260901-20260930_1024辆.xlsx / J613</t>
  </si>
  <si>
    <t>车辆里程查询_20260901-20260930_1024辆_仪表里程.xlsx / K541</t>
  </si>
  <si>
    <t>车辆里程查询_20260901-20260930_1024辆_GPS里程.xlsx / K541</t>
  </si>
  <si>
    <t>车辆纯氢气里程查询_20260901-20260930_1024辆.xlsx / K613</t>
  </si>
  <si>
    <t>车辆里程查询_20260901-20260930_1024辆_仪表里程.xlsx / L541</t>
  </si>
  <si>
    <t>车辆里程查询_20260901-20260930_1024辆_GPS里程.xlsx / L541</t>
  </si>
  <si>
    <t>车辆纯氢气里程查询_20260901-20260930_1024辆.xlsx / L613</t>
  </si>
  <si>
    <t>车辆里程查询_20260901-20260930_1024辆_仪表里程.xlsx / M541</t>
  </si>
  <si>
    <t>车辆里程查询_20260901-20260930_1024辆_GPS里程.xlsx / M541</t>
  </si>
  <si>
    <t>车辆纯氢气里程查询_20260901-20260930_1024辆.xlsx / M613</t>
  </si>
  <si>
    <t>车辆里程查询_20260901-20260930_1024辆_仪表里程.xlsx / N541</t>
  </si>
  <si>
    <t>车辆里程查询_20260901-20260930_1024辆_GPS里程.xlsx / N541</t>
  </si>
  <si>
    <t>车辆纯氢气里程查询_20260901-20260930_1024辆.xlsx / N613</t>
  </si>
  <si>
    <t>车辆里程查询_20260901-20260930_1024辆_仪表里程.xlsx / O541</t>
  </si>
  <si>
    <t>车辆里程查询_20260901-20260930_1024辆_GPS里程.xlsx / O541</t>
  </si>
  <si>
    <t>车辆纯氢气里程查询_20260901-20260930_1024辆.xlsx / O613</t>
  </si>
  <si>
    <t>车辆里程查询_20260901-20260930_1024辆_仪表里程.xlsx / P541</t>
  </si>
  <si>
    <t>车辆里程查询_20260901-20260930_1024辆_GPS里程.xlsx / P541</t>
  </si>
  <si>
    <t>车辆纯氢气里程查询_20260901-20260930_1024辆.xlsx / P613</t>
  </si>
  <si>
    <t>车辆里程查询_20260901-20260930_1024辆_仪表里程.xlsx / Q541</t>
  </si>
  <si>
    <t>车辆里程查询_20260901-20260930_1024辆_GPS里程.xlsx / Q541</t>
  </si>
  <si>
    <t>车辆纯氢气里程查询_20260901-20260930_1024辆.xlsx / Q613</t>
  </si>
  <si>
    <t>车辆里程查询_20260901-20260930_1024辆_仪表里程.xlsx / R541</t>
  </si>
  <si>
    <t>车辆里程查询_20260901-20260930_1024辆_GPS里程.xlsx / R541</t>
  </si>
  <si>
    <t>车辆纯氢气里程查询_20260901-20260930_1024辆.xlsx / R613</t>
  </si>
  <si>
    <t>车辆里程查询_20260901-20260930_1024辆_仪表里程.xlsx / S541</t>
  </si>
  <si>
    <t>车辆里程查询_20260901-20260930_1024辆_GPS里程.xlsx / S541</t>
  </si>
  <si>
    <t>车辆纯氢气里程查询_20260901-20260930_1024辆.xlsx / S613</t>
  </si>
  <si>
    <t>车辆里程查询_20260901-20260930_1024辆_仪表里程.xlsx / T541</t>
  </si>
  <si>
    <t>车辆里程查询_20260901-20260930_1024辆_GPS里程.xlsx / T541</t>
  </si>
  <si>
    <t>车辆纯氢气里程查询_20260901-20260930_1024辆.xlsx / T613</t>
  </si>
  <si>
    <t>车辆里程查询_20260901-20260930_1024辆_仪表里程.xlsx / U541</t>
  </si>
  <si>
    <t>车辆里程查询_20260901-20260930_1024辆_GPS里程.xlsx / U541</t>
  </si>
  <si>
    <t>车辆纯氢气里程查询_20260901-20260930_1024辆.xlsx / U613</t>
  </si>
  <si>
    <t>车辆里程查询_20260901-20260930_1024辆_仪表里程.xlsx / V541</t>
  </si>
  <si>
    <t>车辆里程查询_20260901-20260930_1024辆_GPS里程.xlsx / V541</t>
  </si>
  <si>
    <t>车辆纯氢气里程查询_20260901-20260930_1024辆.xlsx / V613</t>
  </si>
  <si>
    <t>车辆里程查询_20260901-20260930_1024辆_仪表里程.xlsx / W541</t>
  </si>
  <si>
    <t>车辆里程查询_20260901-20260930_1024辆_GPS里程.xlsx / W541</t>
  </si>
  <si>
    <t>车辆纯氢气里程查询_20260901-20260930_1024辆.xlsx / W613</t>
  </si>
  <si>
    <t>车辆里程查询_20260901-20260930_1024辆_仪表里程.xlsx / X541</t>
  </si>
  <si>
    <t>车辆里程查询_20260901-20260930_1024辆_GPS里程.xlsx / X541</t>
  </si>
  <si>
    <t>车辆纯氢气里程查询_20260901-20260930_1024辆.xlsx / X613</t>
  </si>
  <si>
    <t>车辆里程查询_20260901-20260930_1024辆_仪表里程.xlsx / Y541</t>
  </si>
  <si>
    <t>车辆里程查询_20260901-20260930_1024辆_GPS里程.xlsx / Y541</t>
  </si>
  <si>
    <t>车辆纯氢气里程查询_20260901-20260930_1024辆.xlsx / Y613</t>
  </si>
  <si>
    <t>车辆里程查询_20260901-20260930_1024辆_仪表里程.xlsx / Z541</t>
  </si>
  <si>
    <t>车辆里程查询_20260901-20260930_1024辆_GPS里程.xlsx / Z541</t>
  </si>
  <si>
    <t>车辆纯氢气里程查询_20260901-20260930_1024辆.xlsx / Z613</t>
  </si>
  <si>
    <t>车辆里程查询_20260901-20260930_1024辆_仪表里程.xlsx / AA541</t>
  </si>
  <si>
    <t>车辆里程查询_20260901-20260930_1024辆_GPS里程.xlsx / AA541</t>
  </si>
  <si>
    <t>车辆纯氢气里程查询_20260901-20260930_1024辆.xlsx / AA613</t>
  </si>
  <si>
    <t>车辆里程查询_20260901-20260930_1024辆_仪表里程.xlsx / AB541</t>
  </si>
  <si>
    <t>车辆里程查询_20260901-20260930_1024辆_GPS里程.xlsx / AB541</t>
  </si>
  <si>
    <t>车辆纯氢气里程查询_20260901-20260930_1024辆.xlsx / AB613</t>
  </si>
  <si>
    <t>车辆里程查询_20260901-20260930_1024辆_仪表里程.xlsx / AC541</t>
  </si>
  <si>
    <t>车辆里程查询_20260901-20260930_1024辆_GPS里程.xlsx / AC541</t>
  </si>
  <si>
    <t>车辆纯氢气里程查询_20260901-20260930_1024辆.xlsx / AC613</t>
  </si>
  <si>
    <t>车辆里程查询_20260901-20260930_1024辆_仪表里程.xlsx / AD541</t>
  </si>
  <si>
    <t>车辆里程查询_20260901-20260930_1024辆_GPS里程.xlsx / AD541</t>
  </si>
  <si>
    <t>车辆纯氢气里程查询_20260901-20260930_1024辆.xlsx / AD613</t>
  </si>
  <si>
    <t>车辆里程查询_20260901-20260930_1024辆_仪表里程.xlsx / AE541</t>
  </si>
  <si>
    <t>车辆里程查询_20260901-20260930_1024辆_GPS里程.xlsx / AE541</t>
  </si>
  <si>
    <t>车辆纯氢气里程查询_20260901-20260930_1024辆.xlsx / AE613</t>
  </si>
  <si>
    <t>车辆里程查询_20260901-20260930_1024辆_仪表里程.xlsx / AF541</t>
  </si>
  <si>
    <t>车辆里程查询_20260901-20260930_1024辆_GPS里程.xlsx / AF541</t>
  </si>
  <si>
    <t>车辆纯氢气里程查询_20260901-20260930_1024辆.xlsx / AF613</t>
  </si>
  <si>
    <t>车辆里程查询_20260901-20260930_1024辆_仪表里程.xlsx / AG541</t>
  </si>
  <si>
    <t>车辆里程查询_20260901-20260930_1024辆_GPS里程.xlsx / AG541</t>
  </si>
  <si>
    <t>车辆纯氢气里程查询_20260901-20260930_1024辆.xlsx / AG613</t>
  </si>
  <si>
    <t>车辆里程查询_20260901-20260930_1024辆_仪表里程.xlsx / AH541</t>
  </si>
  <si>
    <t>车辆里程查询_20260901-20260930_1024辆_GPS里程.xlsx / AH541</t>
  </si>
  <si>
    <t>车辆纯氢气里程查询_20260901-20260930_1024辆.xlsx / AH613</t>
  </si>
  <si>
    <t>车辆里程查询_20260901-20260930_1024辆_仪表里程.xlsx / E55</t>
  </si>
  <si>
    <t>车辆里程查询_20260901-20260930_1024辆_GPS里程.xlsx / E151</t>
  </si>
  <si>
    <t>车辆纯氢气里程查询_20260901-20260930_1024辆.xlsx / E412</t>
  </si>
  <si>
    <t>车辆里程查询_20260901-20260930_1024辆_仪表里程.xlsx / F55</t>
  </si>
  <si>
    <t>车辆里程查询_20260901-20260930_1024辆_GPS里程.xlsx / F151</t>
  </si>
  <si>
    <t>车辆纯氢气里程查询_20260901-20260930_1024辆.xlsx / F412</t>
  </si>
  <si>
    <t>车辆里程查询_20260901-20260930_1024辆_仪表里程.xlsx / G55</t>
  </si>
  <si>
    <t>车辆里程查询_20260901-20260930_1024辆_GPS里程.xlsx / G151</t>
  </si>
  <si>
    <t>车辆纯氢气里程查询_20260901-20260930_1024辆.xlsx / G412</t>
  </si>
  <si>
    <t>车辆里程查询_20260901-20260930_1024辆_仪表里程.xlsx / H55</t>
  </si>
  <si>
    <t>车辆里程查询_20260901-20260930_1024辆_GPS里程.xlsx / H151</t>
  </si>
  <si>
    <t>车辆纯氢气里程查询_20260901-20260930_1024辆.xlsx / H412</t>
  </si>
  <si>
    <t>车辆里程查询_20260901-20260930_1024辆_仪表里程.xlsx / I55</t>
  </si>
  <si>
    <t>车辆里程查询_20260901-20260930_1024辆_GPS里程.xlsx / I151</t>
  </si>
  <si>
    <t>车辆纯氢气里程查询_20260901-20260930_1024辆.xlsx / I412</t>
  </si>
  <si>
    <t>车辆里程查询_20260901-20260930_1024辆_仪表里程.xlsx / J55</t>
  </si>
  <si>
    <t>车辆里程查询_20260901-20260930_1024辆_GPS里程.xlsx / J151</t>
  </si>
  <si>
    <t>车辆纯氢气里程查询_20260901-20260930_1024辆.xlsx / J412</t>
  </si>
  <si>
    <t>车辆里程查询_20260901-20260930_1024辆_仪表里程.xlsx / K55</t>
  </si>
  <si>
    <t>车辆里程查询_20260901-20260930_1024辆_GPS里程.xlsx / K151</t>
  </si>
  <si>
    <t>车辆纯氢气里程查询_20260901-20260930_1024辆.xlsx / K412</t>
  </si>
  <si>
    <t>车辆里程查询_20260901-20260930_1024辆_仪表里程.xlsx / L55</t>
  </si>
  <si>
    <t>车辆里程查询_20260901-20260930_1024辆_GPS里程.xlsx / L151</t>
  </si>
  <si>
    <t>车辆纯氢气里程查询_20260901-20260930_1024辆.xlsx / L412</t>
  </si>
  <si>
    <t>车辆里程查询_20260901-20260930_1024辆_仪表里程.xlsx / M55</t>
  </si>
  <si>
    <t>车辆里程查询_20260901-20260930_1024辆_GPS里程.xlsx / M151</t>
  </si>
  <si>
    <t>车辆纯氢气里程查询_20260901-20260930_1024辆.xlsx / M412</t>
  </si>
  <si>
    <t>车辆里程查询_20260901-20260930_1024辆_仪表里程.xlsx / N55</t>
  </si>
  <si>
    <t>车辆里程查询_20260901-20260930_1024辆_GPS里程.xlsx / N151</t>
  </si>
  <si>
    <t>车辆纯氢气里程查询_20260901-20260930_1024辆.xlsx / N412</t>
  </si>
  <si>
    <t>车辆里程查询_20260901-20260930_1024辆_仪表里程.xlsx / O55</t>
  </si>
  <si>
    <t>车辆里程查询_20260901-20260930_1024辆_GPS里程.xlsx / O151</t>
  </si>
  <si>
    <t>车辆纯氢气里程查询_20260901-20260930_1024辆.xlsx / O412</t>
  </si>
  <si>
    <t>车辆里程查询_20260901-20260930_1024辆_仪表里程.xlsx / P55</t>
  </si>
  <si>
    <t>车辆里程查询_20260901-20260930_1024辆_GPS里程.xlsx / P151</t>
  </si>
  <si>
    <t>车辆纯氢气里程查询_20260901-20260930_1024辆.xlsx / P412</t>
  </si>
  <si>
    <t>车辆里程查询_20260901-20260930_1024辆_仪表里程.xlsx / Q55</t>
  </si>
  <si>
    <t>车辆里程查询_20260901-20260930_1024辆_GPS里程.xlsx / Q151</t>
  </si>
  <si>
    <t>车辆纯氢气里程查询_20260901-20260930_1024辆.xlsx / Q412</t>
  </si>
  <si>
    <t>车辆里程查询_20260901-20260930_1024辆_仪表里程.xlsx / R55</t>
  </si>
  <si>
    <t>车辆里程查询_20260901-20260930_1024辆_GPS里程.xlsx / R151</t>
  </si>
  <si>
    <t>车辆纯氢气里程查询_20260901-20260930_1024辆.xlsx / R412</t>
  </si>
  <si>
    <t>车辆里程查询_20260901-20260930_1024辆_仪表里程.xlsx / S55</t>
  </si>
  <si>
    <t>车辆里程查询_20260901-20260930_1024辆_GPS里程.xlsx / S151</t>
  </si>
  <si>
    <t>车辆纯氢气里程查询_20260901-20260930_1024辆.xlsx / S412</t>
  </si>
  <si>
    <t>车辆里程查询_20260901-20260930_1024辆_仪表里程.xlsx / T55</t>
  </si>
  <si>
    <t>车辆里程查询_20260901-20260930_1024辆_GPS里程.xlsx / T151</t>
  </si>
  <si>
    <t>车辆纯氢气里程查询_20260901-20260930_1024辆.xlsx / T412</t>
  </si>
  <si>
    <t>车辆里程查询_20260901-20260930_1024辆_仪表里程.xlsx / U55</t>
  </si>
  <si>
    <t>车辆里程查询_20260901-20260930_1024辆_GPS里程.xlsx / U151</t>
  </si>
  <si>
    <t>车辆纯氢气里程查询_20260901-20260930_1024辆.xlsx / U412</t>
  </si>
  <si>
    <t>车辆里程查询_20260901-20260930_1024辆_仪表里程.xlsx / V55</t>
  </si>
  <si>
    <t>车辆里程查询_20260901-20260930_1024辆_GPS里程.xlsx / V151</t>
  </si>
  <si>
    <t>车辆纯氢气里程查询_20260901-20260930_1024辆.xlsx / V412</t>
  </si>
  <si>
    <t>车辆里程查询_20260901-20260930_1024辆_仪表里程.xlsx / W55</t>
  </si>
  <si>
    <t>车辆里程查询_20260901-20260930_1024辆_GPS里程.xlsx / W151</t>
  </si>
  <si>
    <t>车辆纯氢气里程查询_20260901-20260930_1024辆.xlsx / W412</t>
  </si>
  <si>
    <t>车辆里程查询_20260901-20260930_1024辆_仪表里程.xlsx / X55</t>
  </si>
  <si>
    <t>车辆里程查询_20260901-20260930_1024辆_GPS里程.xlsx / X151</t>
  </si>
  <si>
    <t>车辆纯氢气里程查询_20260901-20260930_1024辆.xlsx / X412</t>
  </si>
  <si>
    <t>车辆里程查询_20260901-20260930_1024辆_仪表里程.xlsx / Y55</t>
  </si>
  <si>
    <t>车辆里程查询_20260901-20260930_1024辆_GPS里程.xlsx / Y151</t>
  </si>
  <si>
    <t>车辆纯氢气里程查询_20260901-20260930_1024辆.xlsx / Y412</t>
  </si>
  <si>
    <t>车辆里程查询_20260901-20260930_1024辆_仪表里程.xlsx / Z55</t>
  </si>
  <si>
    <t>车辆里程查询_20260901-20260930_1024辆_GPS里程.xlsx / Z151</t>
  </si>
  <si>
    <t>车辆纯氢气里程查询_20260901-20260930_1024辆.xlsx / Z412</t>
  </si>
  <si>
    <t>车辆里程查询_20260901-20260930_1024辆_仪表里程.xlsx / AA55</t>
  </si>
  <si>
    <t>车辆里程查询_20260901-20260930_1024辆_GPS里程.xlsx / AA151</t>
  </si>
  <si>
    <t>车辆纯氢气里程查询_20260901-20260930_1024辆.xlsx / AA412</t>
  </si>
  <si>
    <t>车辆里程查询_20260901-20260930_1024辆_仪表里程.xlsx / AB55</t>
  </si>
  <si>
    <t>车辆里程查询_20260901-20260930_1024辆_GPS里程.xlsx / AB151</t>
  </si>
  <si>
    <t>车辆纯氢气里程查询_20260901-20260930_1024辆.xlsx / AB412</t>
  </si>
  <si>
    <t>车辆里程查询_20260901-20260930_1024辆_仪表里程.xlsx / AC55</t>
  </si>
  <si>
    <t>车辆里程查询_20260901-20260930_1024辆_GPS里程.xlsx / AC151</t>
  </si>
  <si>
    <t>车辆纯氢气里程查询_20260901-20260930_1024辆.xlsx / AC412</t>
  </si>
  <si>
    <t>车辆里程查询_20260901-20260930_1024辆_仪表里程.xlsx / AD55</t>
  </si>
  <si>
    <t>车辆里程查询_20260901-20260930_1024辆_GPS里程.xlsx / AD151</t>
  </si>
  <si>
    <t>车辆纯氢气里程查询_20260901-20260930_1024辆.xlsx / AD412</t>
  </si>
  <si>
    <t>车辆里程查询_20260901-20260930_1024辆_仪表里程.xlsx / AE55</t>
  </si>
  <si>
    <t>车辆里程查询_20260901-20260930_1024辆_GPS里程.xlsx / AE151</t>
  </si>
  <si>
    <t>车辆纯氢气里程查询_20260901-20260930_1024辆.xlsx / AE412</t>
  </si>
  <si>
    <t>车辆里程查询_20260901-20260930_1024辆_仪表里程.xlsx / AF55</t>
  </si>
  <si>
    <t>车辆里程查询_20260901-20260930_1024辆_GPS里程.xlsx / AF151</t>
  </si>
  <si>
    <t>车辆纯氢气里程查询_20260901-20260930_1024辆.xlsx / AF412</t>
  </si>
  <si>
    <t>车辆里程查询_20260901-20260930_1024辆_仪表里程.xlsx / AG55</t>
  </si>
  <si>
    <t>车辆里程查询_20260901-20260930_1024辆_GPS里程.xlsx / AG151</t>
  </si>
  <si>
    <t>车辆纯氢气里程查询_20260901-20260930_1024辆.xlsx / AG412</t>
  </si>
  <si>
    <t>车辆里程查询_20260901-20260930_1024辆_仪表里程.xlsx / AH55</t>
  </si>
  <si>
    <t>车辆里程查询_20260901-20260930_1024辆_GPS里程.xlsx / AH151</t>
  </si>
  <si>
    <t>车辆纯氢气里程查询_20260901-20260930_1024辆.xlsx / AH412</t>
  </si>
  <si>
    <t>车辆里程查询_20260901-20260930_1024辆_仪表里程.xlsx / E550</t>
  </si>
  <si>
    <t>车辆里程查询_20260901-20260930_1024辆_GPS里程.xlsx / E550</t>
  </si>
  <si>
    <t>车辆纯氢气里程查询_20260901-20260930_1024辆.xlsx / E383</t>
  </si>
  <si>
    <t>车辆里程查询_20260901-20260930_1024辆_仪表里程.xlsx / F550</t>
  </si>
  <si>
    <t>车辆里程查询_20260901-20260930_1024辆_GPS里程.xlsx / F550</t>
  </si>
  <si>
    <t>车辆纯氢气里程查询_20260901-20260930_1024辆.xlsx / F383</t>
  </si>
  <si>
    <t>车辆里程查询_20260901-20260930_1024辆_仪表里程.xlsx / G550</t>
  </si>
  <si>
    <t>车辆里程查询_20260901-20260930_1024辆_GPS里程.xlsx / G550</t>
  </si>
  <si>
    <t>车辆纯氢气里程查询_20260901-20260930_1024辆.xlsx / G383</t>
  </si>
  <si>
    <t>车辆里程查询_20260901-20260930_1024辆_仪表里程.xlsx / H550</t>
  </si>
  <si>
    <t>车辆里程查询_20260901-20260930_1024辆_GPS里程.xlsx / H550</t>
  </si>
  <si>
    <t>车辆纯氢气里程查询_20260901-20260930_1024辆.xlsx / H383</t>
  </si>
  <si>
    <t>车辆里程查询_20260901-20260930_1024辆_仪表里程.xlsx / I550</t>
  </si>
  <si>
    <t>车辆里程查询_20260901-20260930_1024辆_GPS里程.xlsx / I550</t>
  </si>
  <si>
    <t>车辆纯氢气里程查询_20260901-20260930_1024辆.xlsx / I383</t>
  </si>
  <si>
    <t>车辆里程查询_20260901-20260930_1024辆_仪表里程.xlsx / J550</t>
  </si>
  <si>
    <t>车辆里程查询_20260901-20260930_1024辆_GPS里程.xlsx / J550</t>
  </si>
  <si>
    <t>车辆纯氢气里程查询_20260901-20260930_1024辆.xlsx / J383</t>
  </si>
  <si>
    <t>车辆里程查询_20260901-20260930_1024辆_仪表里程.xlsx / K550</t>
  </si>
  <si>
    <t>车辆里程查询_20260901-20260930_1024辆_GPS里程.xlsx / K550</t>
  </si>
  <si>
    <t>车辆纯氢气里程查询_20260901-20260930_1024辆.xlsx / K383</t>
  </si>
  <si>
    <t>车辆里程查询_20260901-20260930_1024辆_仪表里程.xlsx / L550</t>
  </si>
  <si>
    <t>车辆里程查询_20260901-20260930_1024辆_GPS里程.xlsx / L550</t>
  </si>
  <si>
    <t>车辆纯氢气里程查询_20260901-20260930_1024辆.xlsx / L383</t>
  </si>
  <si>
    <t>车辆里程查询_20260901-20260930_1024辆_仪表里程.xlsx / M550</t>
  </si>
  <si>
    <t>车辆里程查询_20260901-20260930_1024辆_GPS里程.xlsx / M550</t>
  </si>
  <si>
    <t>车辆纯氢气里程查询_20260901-20260930_1024辆.xlsx / M383</t>
  </si>
  <si>
    <t>车辆里程查询_20260901-20260930_1024辆_仪表里程.xlsx / N550</t>
  </si>
  <si>
    <t>车辆里程查询_20260901-20260930_1024辆_GPS里程.xlsx / N550</t>
  </si>
  <si>
    <t>车辆纯氢气里程查询_20260901-20260930_1024辆.xlsx / N383</t>
  </si>
  <si>
    <t>车辆里程查询_20260901-20260930_1024辆_仪表里程.xlsx / O550</t>
  </si>
  <si>
    <t>车辆里程查询_20260901-20260930_1024辆_GPS里程.xlsx / O550</t>
  </si>
  <si>
    <t>车辆纯氢气里程查询_20260901-20260930_1024辆.xlsx / O383</t>
  </si>
  <si>
    <t>车辆里程查询_20260901-20260930_1024辆_仪表里程.xlsx / P550</t>
  </si>
  <si>
    <t>车辆里程查询_20260901-20260930_1024辆_GPS里程.xlsx / P550</t>
  </si>
  <si>
    <t>车辆纯氢气里程查询_20260901-20260930_1024辆.xlsx / P383</t>
  </si>
  <si>
    <t>车辆里程查询_20260901-20260930_1024辆_仪表里程.xlsx / Q550</t>
  </si>
  <si>
    <t>车辆里程查询_20260901-20260930_1024辆_GPS里程.xlsx / Q550</t>
  </si>
  <si>
    <t>车辆纯氢气里程查询_20260901-20260930_1024辆.xlsx / Q383</t>
  </si>
  <si>
    <t>车辆里程查询_20260901-20260930_1024辆_仪表里程.xlsx / R550</t>
  </si>
  <si>
    <t>车辆里程查询_20260901-20260930_1024辆_GPS里程.xlsx / R550</t>
  </si>
  <si>
    <t>车辆纯氢气里程查询_20260901-20260930_1024辆.xlsx / R383</t>
  </si>
  <si>
    <t>车辆里程查询_20260901-20260930_1024辆_仪表里程.xlsx / S550</t>
  </si>
  <si>
    <t>车辆里程查询_20260901-20260930_1024辆_GPS里程.xlsx / S550</t>
  </si>
  <si>
    <t>车辆纯氢气里程查询_20260901-20260930_1024辆.xlsx / S383</t>
  </si>
  <si>
    <t>车辆里程查询_20260901-20260930_1024辆_仪表里程.xlsx / T550</t>
  </si>
  <si>
    <t>车辆里程查询_20260901-20260930_1024辆_GPS里程.xlsx / T550</t>
  </si>
  <si>
    <t>车辆纯氢气里程查询_20260901-20260930_1024辆.xlsx / T383</t>
  </si>
  <si>
    <t>车辆里程查询_20260901-20260930_1024辆_仪表里程.xlsx / U550</t>
  </si>
  <si>
    <t>车辆里程查询_20260901-20260930_1024辆_GPS里程.xlsx / U550</t>
  </si>
  <si>
    <t>车辆纯氢气里程查询_20260901-20260930_1024辆.xlsx / U383</t>
  </si>
  <si>
    <t>车辆里程查询_20260901-20260930_1024辆_仪表里程.xlsx / V550</t>
  </si>
  <si>
    <t>车辆里程查询_20260901-20260930_1024辆_GPS里程.xlsx / V550</t>
  </si>
  <si>
    <t>车辆纯氢气里程查询_20260901-20260930_1024辆.xlsx / V383</t>
  </si>
  <si>
    <t>车辆里程查询_20260901-20260930_1024辆_仪表里程.xlsx / W550</t>
  </si>
  <si>
    <t>车辆里程查询_20260901-20260930_1024辆_GPS里程.xlsx / W550</t>
  </si>
  <si>
    <t>车辆纯氢气里程查询_20260901-20260930_1024辆.xlsx / W383</t>
  </si>
  <si>
    <t>车辆里程查询_20260901-20260930_1024辆_仪表里程.xlsx / X550</t>
  </si>
  <si>
    <t>车辆里程查询_20260901-20260930_1024辆_GPS里程.xlsx / X550</t>
  </si>
  <si>
    <t>车辆纯氢气里程查询_20260901-20260930_1024辆.xlsx / X383</t>
  </si>
  <si>
    <t>车辆里程查询_20260901-20260930_1024辆_仪表里程.xlsx / Y550</t>
  </si>
  <si>
    <t>车辆里程查询_20260901-20260930_1024辆_GPS里程.xlsx / Y550</t>
  </si>
  <si>
    <t>车辆纯氢气里程查询_20260901-20260930_1024辆.xlsx / Y383</t>
  </si>
  <si>
    <t>车辆里程查询_20260901-20260930_1024辆_仪表里程.xlsx / Z550</t>
  </si>
  <si>
    <t>车辆里程查询_20260901-20260930_1024辆_GPS里程.xlsx / Z550</t>
  </si>
  <si>
    <t>车辆纯氢气里程查询_20260901-20260930_1024辆.xlsx / Z383</t>
  </si>
  <si>
    <t>车辆里程查询_20260901-20260930_1024辆_仪表里程.xlsx / AA550</t>
  </si>
  <si>
    <t>车辆里程查询_20260901-20260930_1024辆_GPS里程.xlsx / AA550</t>
  </si>
  <si>
    <t>车辆纯氢气里程查询_20260901-20260930_1024辆.xlsx / AA383</t>
  </si>
  <si>
    <t>车辆里程查询_20260901-20260930_1024辆_仪表里程.xlsx / AB550</t>
  </si>
  <si>
    <t>车辆里程查询_20260901-20260930_1024辆_GPS里程.xlsx / AB550</t>
  </si>
  <si>
    <t>车辆纯氢气里程查询_20260901-20260930_1024辆.xlsx / AB383</t>
  </si>
  <si>
    <t>车辆里程查询_20260901-20260930_1024辆_仪表里程.xlsx / AC550</t>
  </si>
  <si>
    <t>车辆里程查询_20260901-20260930_1024辆_GPS里程.xlsx / AC550</t>
  </si>
  <si>
    <t>车辆纯氢气里程查询_20260901-20260930_1024辆.xlsx / AC383</t>
  </si>
  <si>
    <t>车辆里程查询_20260901-20260930_1024辆_仪表里程.xlsx / AD550</t>
  </si>
  <si>
    <t>车辆里程查询_20260901-20260930_1024辆_GPS里程.xlsx / AD550</t>
  </si>
  <si>
    <t>车辆纯氢气里程查询_20260901-20260930_1024辆.xlsx / AD383</t>
  </si>
  <si>
    <t>车辆里程查询_20260901-20260930_1024辆_仪表里程.xlsx / AE550</t>
  </si>
  <si>
    <t>车辆里程查询_20260901-20260930_1024辆_GPS里程.xlsx / AE550</t>
  </si>
  <si>
    <t>车辆纯氢气里程查询_20260901-20260930_1024辆.xlsx / AE383</t>
  </si>
  <si>
    <t>车辆里程查询_20260901-20260930_1024辆_仪表里程.xlsx / AF550</t>
  </si>
  <si>
    <t>车辆里程查询_20260901-20260930_1024辆_GPS里程.xlsx / AF550</t>
  </si>
  <si>
    <t>车辆纯氢气里程查询_20260901-20260930_1024辆.xlsx / AF383</t>
  </si>
  <si>
    <t>车辆里程查询_20260901-20260930_1024辆_仪表里程.xlsx / AG550</t>
  </si>
  <si>
    <t>车辆里程查询_20260901-20260930_1024辆_GPS里程.xlsx / AG550</t>
  </si>
  <si>
    <t>车辆纯氢气里程查询_20260901-20260930_1024辆.xlsx / AG383</t>
  </si>
  <si>
    <t>车辆里程查询_20260901-20260930_1024辆_仪表里程.xlsx / AH550</t>
  </si>
  <si>
    <t>车辆里程查询_20260901-20260930_1024辆_GPS里程.xlsx / AH550</t>
  </si>
  <si>
    <t>车辆纯氢气里程查询_20260901-20260930_1024辆.xlsx / AH383</t>
  </si>
  <si>
    <t>车辆里程查询_20260901-20260930_1024辆_仪表里程.xlsx / E411</t>
  </si>
  <si>
    <t>车辆里程查询_20260901-20260930_1024辆_GPS里程.xlsx / E411</t>
  </si>
  <si>
    <t>车辆纯氢气里程查询_20260901-20260930_1024辆.xlsx / E389</t>
  </si>
  <si>
    <t>车辆里程查询_20260901-20260930_1024辆_仪表里程.xlsx / F411</t>
  </si>
  <si>
    <t>车辆里程查询_20260901-20260930_1024辆_GPS里程.xlsx / F411</t>
  </si>
  <si>
    <t>车辆纯氢气里程查询_20260901-20260930_1024辆.xlsx / F389</t>
  </si>
  <si>
    <t>车辆里程查询_20260901-20260930_1024辆_仪表里程.xlsx / G411</t>
  </si>
  <si>
    <t>车辆里程查询_20260901-20260930_1024辆_GPS里程.xlsx / G411</t>
  </si>
  <si>
    <t>车辆纯氢气里程查询_20260901-20260930_1024辆.xlsx / G389</t>
  </si>
  <si>
    <t>车辆里程查询_20260901-20260930_1024辆_仪表里程.xlsx / H411</t>
  </si>
  <si>
    <t>车辆里程查询_20260901-20260930_1024辆_GPS里程.xlsx / H411</t>
  </si>
  <si>
    <t>车辆纯氢气里程查询_20260901-20260930_1024辆.xlsx / H389</t>
  </si>
  <si>
    <t>车辆里程查询_20260901-20260930_1024辆_仪表里程.xlsx / I411</t>
  </si>
  <si>
    <t>车辆里程查询_20260901-20260930_1024辆_GPS里程.xlsx / I411</t>
  </si>
  <si>
    <t>车辆纯氢气里程查询_20260901-20260930_1024辆.xlsx / I389</t>
  </si>
  <si>
    <t>车辆里程查询_20260901-20260930_1024辆_仪表里程.xlsx / J411</t>
  </si>
  <si>
    <t>车辆里程查询_20260901-20260930_1024辆_GPS里程.xlsx / J411</t>
  </si>
  <si>
    <t>车辆纯氢气里程查询_20260901-20260930_1024辆.xlsx / J389</t>
  </si>
  <si>
    <t>车辆里程查询_20260901-20260930_1024辆_仪表里程.xlsx / K411</t>
  </si>
  <si>
    <t>车辆里程查询_20260901-20260930_1024辆_GPS里程.xlsx / K411</t>
  </si>
  <si>
    <t>车辆纯氢气里程查询_20260901-20260930_1024辆.xlsx / K389</t>
  </si>
  <si>
    <t>车辆里程查询_20260901-20260930_1024辆_仪表里程.xlsx / L411</t>
  </si>
  <si>
    <t>车辆里程查询_20260901-20260930_1024辆_GPS里程.xlsx / L411</t>
  </si>
  <si>
    <t>车辆纯氢气里程查询_20260901-20260930_1024辆.xlsx / L389</t>
  </si>
  <si>
    <t>车辆里程查询_20260901-20260930_1024辆_仪表里程.xlsx / M411</t>
  </si>
  <si>
    <t>车辆里程查询_20260901-20260930_1024辆_GPS里程.xlsx / M411</t>
  </si>
  <si>
    <t>车辆纯氢气里程查询_20260901-20260930_1024辆.xlsx / M389</t>
  </si>
  <si>
    <t>车辆里程查询_20260901-20260930_1024辆_仪表里程.xlsx / N411</t>
  </si>
  <si>
    <t>车辆里程查询_20260901-20260930_1024辆_GPS里程.xlsx / N411</t>
  </si>
  <si>
    <t>车辆纯氢气里程查询_20260901-20260930_1024辆.xlsx / N389</t>
  </si>
  <si>
    <t>车辆里程查询_20260901-20260930_1024辆_仪表里程.xlsx / O411</t>
  </si>
  <si>
    <t>车辆里程查询_20260901-20260930_1024辆_GPS里程.xlsx / O411</t>
  </si>
  <si>
    <t>车辆纯氢气里程查询_20260901-20260930_1024辆.xlsx / O389</t>
  </si>
  <si>
    <t>车辆里程查询_20260901-20260930_1024辆_仪表里程.xlsx / P411</t>
  </si>
  <si>
    <t>车辆里程查询_20260901-20260930_1024辆_GPS里程.xlsx / P411</t>
  </si>
  <si>
    <t>车辆纯氢气里程查询_20260901-20260930_1024辆.xlsx / P389</t>
  </si>
  <si>
    <t>车辆里程查询_20260901-20260930_1024辆_仪表里程.xlsx / Q411</t>
  </si>
  <si>
    <t>车辆里程查询_20260901-20260930_1024辆_GPS里程.xlsx / Q411</t>
  </si>
  <si>
    <t>车辆纯氢气里程查询_20260901-20260930_1024辆.xlsx / Q389</t>
  </si>
  <si>
    <t>车辆里程查询_20260901-20260930_1024辆_仪表里程.xlsx / R411</t>
  </si>
  <si>
    <t>车辆里程查询_20260901-20260930_1024辆_GPS里程.xlsx / R411</t>
  </si>
  <si>
    <t>车辆纯氢气里程查询_20260901-20260930_1024辆.xlsx / R389</t>
  </si>
  <si>
    <t>车辆里程查询_20260901-20260930_1024辆_仪表里程.xlsx / S411</t>
  </si>
  <si>
    <t>车辆里程查询_20260901-20260930_1024辆_GPS里程.xlsx / S411</t>
  </si>
  <si>
    <t>车辆纯氢气里程查询_20260901-20260930_1024辆.xlsx / S389</t>
  </si>
  <si>
    <t>车辆里程查询_20260901-20260930_1024辆_仪表里程.xlsx / T411</t>
  </si>
  <si>
    <t>车辆里程查询_20260901-20260930_1024辆_GPS里程.xlsx / T411</t>
  </si>
  <si>
    <t>车辆纯氢气里程查询_20260901-20260930_1024辆.xlsx / T389</t>
  </si>
  <si>
    <t>车辆里程查询_20260901-20260930_1024辆_仪表里程.xlsx / U411</t>
  </si>
  <si>
    <t>车辆里程查询_20260901-20260930_1024辆_GPS里程.xlsx / U411</t>
  </si>
  <si>
    <t>车辆纯氢气里程查询_20260901-20260930_1024辆.xlsx / U389</t>
  </si>
  <si>
    <t>车辆里程查询_20260901-20260930_1024辆_仪表里程.xlsx / V411</t>
  </si>
  <si>
    <t>车辆里程查询_20260901-20260930_1024辆_GPS里程.xlsx / V411</t>
  </si>
  <si>
    <t>车辆纯氢气里程查询_20260901-20260930_1024辆.xlsx / V389</t>
  </si>
  <si>
    <t>车辆里程查询_20260901-20260930_1024辆_仪表里程.xlsx / W411</t>
  </si>
  <si>
    <t>车辆里程查询_20260901-20260930_1024辆_GPS里程.xlsx / W411</t>
  </si>
  <si>
    <t>车辆纯氢气里程查询_20260901-20260930_1024辆.xlsx / W389</t>
  </si>
  <si>
    <t>车辆里程查询_20260901-20260930_1024辆_仪表里程.xlsx / X411</t>
  </si>
  <si>
    <t>车辆里程查询_20260901-20260930_1024辆_GPS里程.xlsx / X411</t>
  </si>
  <si>
    <t>车辆纯氢气里程查询_20260901-20260930_1024辆.xlsx / X389</t>
  </si>
  <si>
    <t>车辆里程查询_20260901-20260930_1024辆_仪表里程.xlsx / Y411</t>
  </si>
  <si>
    <t>车辆里程查询_20260901-20260930_1024辆_GPS里程.xlsx / Y411</t>
  </si>
  <si>
    <t>车辆纯氢气里程查询_20260901-20260930_1024辆.xlsx / Y389</t>
  </si>
  <si>
    <t>车辆里程查询_20260901-20260930_1024辆_仪表里程.xlsx / Z411</t>
  </si>
  <si>
    <t>车辆里程查询_20260901-20260930_1024辆_GPS里程.xlsx / Z411</t>
  </si>
  <si>
    <t>车辆纯氢气里程查询_20260901-20260930_1024辆.xlsx / Z389</t>
  </si>
  <si>
    <t>车辆里程查询_20260901-20260930_1024辆_仪表里程.xlsx / AA411</t>
  </si>
  <si>
    <t>车辆里程查询_20260901-20260930_1024辆_GPS里程.xlsx / AA411</t>
  </si>
  <si>
    <t>车辆纯氢气里程查询_20260901-20260930_1024辆.xlsx / AA389</t>
  </si>
  <si>
    <t>车辆里程查询_20260901-20260930_1024辆_仪表里程.xlsx / AB411</t>
  </si>
  <si>
    <t>车辆里程查询_20260901-20260930_1024辆_GPS里程.xlsx / AB411</t>
  </si>
  <si>
    <t>车辆纯氢气里程查询_20260901-20260930_1024辆.xlsx / AB389</t>
  </si>
  <si>
    <t>车辆里程查询_20260901-20260930_1024辆_仪表里程.xlsx / AC411</t>
  </si>
  <si>
    <t>车辆里程查询_20260901-20260930_1024辆_GPS里程.xlsx / AC411</t>
  </si>
  <si>
    <t>车辆纯氢气里程查询_20260901-20260930_1024辆.xlsx / AC389</t>
  </si>
  <si>
    <t>车辆里程查询_20260901-20260930_1024辆_仪表里程.xlsx / AD411</t>
  </si>
  <si>
    <t>车辆里程查询_20260901-20260930_1024辆_GPS里程.xlsx / AD411</t>
  </si>
  <si>
    <t>车辆纯氢气里程查询_20260901-20260930_1024辆.xlsx / AD389</t>
  </si>
  <si>
    <t>车辆里程查询_20260901-20260930_1024辆_仪表里程.xlsx / AE411</t>
  </si>
  <si>
    <t>车辆里程查询_20260901-20260930_1024辆_GPS里程.xlsx / AE411</t>
  </si>
  <si>
    <t>车辆纯氢气里程查询_20260901-20260930_1024辆.xlsx / AE389</t>
  </si>
  <si>
    <t>车辆里程查询_20260901-20260930_1024辆_仪表里程.xlsx / AF411</t>
  </si>
  <si>
    <t>车辆里程查询_20260901-20260930_1024辆_GPS里程.xlsx / AF411</t>
  </si>
  <si>
    <t>车辆纯氢气里程查询_20260901-20260930_1024辆.xlsx / AF389</t>
  </si>
  <si>
    <t>车辆里程查询_20260901-20260930_1024辆_仪表里程.xlsx / AG411</t>
  </si>
  <si>
    <t>车辆里程查询_20260901-20260930_1024辆_GPS里程.xlsx / AG411</t>
  </si>
  <si>
    <t>车辆纯氢气里程查询_20260901-20260930_1024辆.xlsx / AG389</t>
  </si>
  <si>
    <t>车辆里程查询_20260901-20260930_1024辆_仪表里程.xlsx / AH411</t>
  </si>
  <si>
    <t>车辆里程查询_20260901-20260930_1024辆_GPS里程.xlsx / AH411</t>
  </si>
  <si>
    <t>车辆纯氢气里程查询_20260901-20260930_1024辆.xlsx / AH389</t>
  </si>
  <si>
    <t>车辆里程查询_20260901-20260930_1024辆_仪表里程.xlsx / E806</t>
  </si>
  <si>
    <t>车辆里程查询_20260901-20260930_1024辆_GPS里程.xlsx / E806</t>
  </si>
  <si>
    <t>车辆纯氢气里程查询_20260901-20260930_1024辆.xlsx / E614</t>
  </si>
  <si>
    <t>车辆里程查询_20260901-20260930_1024辆_仪表里程.xlsx / F806</t>
  </si>
  <si>
    <t>车辆里程查询_20260901-20260930_1024辆_GPS里程.xlsx / F806</t>
  </si>
  <si>
    <t>车辆纯氢气里程查询_20260901-20260930_1024辆.xlsx / F614</t>
  </si>
  <si>
    <t>车辆里程查询_20260901-20260930_1024辆_仪表里程.xlsx / G806</t>
  </si>
  <si>
    <t>车辆里程查询_20260901-20260930_1024辆_GPS里程.xlsx / G806</t>
  </si>
  <si>
    <t>车辆纯氢气里程查询_20260901-20260930_1024辆.xlsx / G614</t>
  </si>
  <si>
    <t>车辆里程查询_20260901-20260930_1024辆_仪表里程.xlsx / H806</t>
  </si>
  <si>
    <t>车辆里程查询_20260901-20260930_1024辆_GPS里程.xlsx / H806</t>
  </si>
  <si>
    <t>车辆纯氢气里程查询_20260901-20260930_1024辆.xlsx / H614</t>
  </si>
  <si>
    <t>车辆里程查询_20260901-20260930_1024辆_仪表里程.xlsx / I806</t>
  </si>
  <si>
    <t>车辆里程查询_20260901-20260930_1024辆_GPS里程.xlsx / I806</t>
  </si>
  <si>
    <t>车辆纯氢气里程查询_20260901-20260930_1024辆.xlsx / I614</t>
  </si>
  <si>
    <t>车辆里程查询_20260901-20260930_1024辆_仪表里程.xlsx / J806</t>
  </si>
  <si>
    <t>车辆里程查询_20260901-20260930_1024辆_GPS里程.xlsx / J806</t>
  </si>
  <si>
    <t>车辆纯氢气里程查询_20260901-20260930_1024辆.xlsx / J614</t>
  </si>
  <si>
    <t>车辆里程查询_20260901-20260930_1024辆_仪表里程.xlsx / K806</t>
  </si>
  <si>
    <t>车辆里程查询_20260901-20260930_1024辆_GPS里程.xlsx / K806</t>
  </si>
  <si>
    <t>车辆纯氢气里程查询_20260901-20260930_1024辆.xlsx / K614</t>
  </si>
  <si>
    <t>车辆里程查询_20260901-20260930_1024辆_仪表里程.xlsx / L806</t>
  </si>
  <si>
    <t>车辆里程查询_20260901-20260930_1024辆_GPS里程.xlsx / L806</t>
  </si>
  <si>
    <t>车辆纯氢气里程查询_20260901-20260930_1024辆.xlsx / L614</t>
  </si>
  <si>
    <t>车辆里程查询_20260901-20260930_1024辆_仪表里程.xlsx / M806</t>
  </si>
  <si>
    <t>车辆里程查询_20260901-20260930_1024辆_GPS里程.xlsx / M806</t>
  </si>
  <si>
    <t>车辆纯氢气里程查询_20260901-20260930_1024辆.xlsx / M614</t>
  </si>
  <si>
    <t>车辆里程查询_20260901-20260930_1024辆_仪表里程.xlsx / N806</t>
  </si>
  <si>
    <t>车辆里程查询_20260901-20260930_1024辆_GPS里程.xlsx / N806</t>
  </si>
  <si>
    <t>车辆纯氢气里程查询_20260901-20260930_1024辆.xlsx / N614</t>
  </si>
  <si>
    <t>车辆里程查询_20260901-20260930_1024辆_仪表里程.xlsx / O806</t>
  </si>
  <si>
    <t>车辆里程查询_20260901-20260930_1024辆_GPS里程.xlsx / O806</t>
  </si>
  <si>
    <t>车辆纯氢气里程查询_20260901-20260930_1024辆.xlsx / O614</t>
  </si>
  <si>
    <t>车辆里程查询_20260901-20260930_1024辆_仪表里程.xlsx / P806</t>
  </si>
  <si>
    <t>车辆里程查询_20260901-20260930_1024辆_GPS里程.xlsx / P806</t>
  </si>
  <si>
    <t>车辆纯氢气里程查询_20260901-20260930_1024辆.xlsx / P614</t>
  </si>
  <si>
    <t>车辆里程查询_20260901-20260930_1024辆_仪表里程.xlsx / Q806</t>
  </si>
  <si>
    <t>车辆里程查询_20260901-20260930_1024辆_GPS里程.xlsx / Q806</t>
  </si>
  <si>
    <t>车辆纯氢气里程查询_20260901-20260930_1024辆.xlsx / Q614</t>
  </si>
  <si>
    <t>车辆里程查询_20260901-20260930_1024辆_仪表里程.xlsx / R806</t>
  </si>
  <si>
    <t>车辆里程查询_20260901-20260930_1024辆_GPS里程.xlsx / R806</t>
  </si>
  <si>
    <t>车辆纯氢气里程查询_20260901-20260930_1024辆.xlsx / R614</t>
  </si>
  <si>
    <t>车辆里程查询_20260901-20260930_1024辆_仪表里程.xlsx / S806</t>
  </si>
  <si>
    <t>车辆里程查询_20260901-20260930_1024辆_GPS里程.xlsx / S806</t>
  </si>
  <si>
    <t>车辆纯氢气里程查询_20260901-20260930_1024辆.xlsx / S614</t>
  </si>
  <si>
    <t>车辆里程查询_20260901-20260930_1024辆_仪表里程.xlsx / T806</t>
  </si>
  <si>
    <t>车辆里程查询_20260901-20260930_1024辆_GPS里程.xlsx / T806</t>
  </si>
  <si>
    <t>车辆纯氢气里程查询_20260901-20260930_1024辆.xlsx / T614</t>
  </si>
  <si>
    <t>车辆里程查询_20260901-20260930_1024辆_仪表里程.xlsx / U806</t>
  </si>
  <si>
    <t>车辆里程查询_20260901-20260930_1024辆_GPS里程.xlsx / U806</t>
  </si>
  <si>
    <t>车辆纯氢气里程查询_20260901-20260930_1024辆.xlsx / U614</t>
  </si>
  <si>
    <t>车辆里程查询_20260901-20260930_1024辆_仪表里程.xlsx / V806</t>
  </si>
  <si>
    <t>车辆里程查询_20260901-20260930_1024辆_GPS里程.xlsx / V806</t>
  </si>
  <si>
    <t>车辆纯氢气里程查询_20260901-20260930_1024辆.xlsx / V614</t>
  </si>
  <si>
    <t>车辆里程查询_20260901-20260930_1024辆_仪表里程.xlsx / W806</t>
  </si>
  <si>
    <t>车辆里程查询_20260901-20260930_1024辆_GPS里程.xlsx / W806</t>
  </si>
  <si>
    <t>车辆纯氢气里程查询_20260901-20260930_1024辆.xlsx / W614</t>
  </si>
  <si>
    <t>车辆里程查询_20260901-20260930_1024辆_仪表里程.xlsx / X806</t>
  </si>
  <si>
    <t>车辆里程查询_20260901-20260930_1024辆_GPS里程.xlsx / X806</t>
  </si>
  <si>
    <t>车辆纯氢气里程查询_20260901-20260930_1024辆.xlsx / X614</t>
  </si>
  <si>
    <t>车辆里程查询_20260901-20260930_1024辆_仪表里程.xlsx / Y806</t>
  </si>
  <si>
    <t>车辆里程查询_20260901-20260930_1024辆_GPS里程.xlsx / Y806</t>
  </si>
  <si>
    <t>车辆纯氢气里程查询_20260901-20260930_1024辆.xlsx / Y614</t>
  </si>
  <si>
    <t>车辆里程查询_20260901-20260930_1024辆_仪表里程.xlsx / Z806</t>
  </si>
  <si>
    <t>车辆里程查询_20260901-20260930_1024辆_GPS里程.xlsx / Z806</t>
  </si>
  <si>
    <t>车辆纯氢气里程查询_20260901-20260930_1024辆.xlsx / Z614</t>
  </si>
  <si>
    <t>车辆里程查询_20260901-20260930_1024辆_仪表里程.xlsx / AA806</t>
  </si>
  <si>
    <t>车辆里程查询_20260901-20260930_1024辆_GPS里程.xlsx / AA806</t>
  </si>
  <si>
    <t>车辆纯氢气里程查询_20260901-20260930_1024辆.xlsx / AA614</t>
  </si>
  <si>
    <t>车辆里程查询_20260901-20260930_1024辆_仪表里程.xlsx / AB806</t>
  </si>
  <si>
    <t>车辆里程查询_20260901-20260930_1024辆_GPS里程.xlsx / AB806</t>
  </si>
  <si>
    <t>车辆纯氢气里程查询_20260901-20260930_1024辆.xlsx / AB614</t>
  </si>
  <si>
    <t>车辆里程查询_20260901-20260930_1024辆_仪表里程.xlsx / AC806</t>
  </si>
  <si>
    <t>车辆里程查询_20260901-20260930_1024辆_GPS里程.xlsx / AC806</t>
  </si>
  <si>
    <t>车辆纯氢气里程查询_20260901-20260930_1024辆.xlsx / AC614</t>
  </si>
  <si>
    <t>车辆里程查询_20260901-20260930_1024辆_仪表里程.xlsx / AD806</t>
  </si>
  <si>
    <t>车辆里程查询_20260901-20260930_1024辆_GPS里程.xlsx / AD806</t>
  </si>
  <si>
    <t>车辆纯氢气里程查询_20260901-20260930_1024辆.xlsx / AD614</t>
  </si>
  <si>
    <t>车辆里程查询_20260901-20260930_1024辆_仪表里程.xlsx / AE806</t>
  </si>
  <si>
    <t>车辆里程查询_20260901-20260930_1024辆_GPS里程.xlsx / AE806</t>
  </si>
  <si>
    <t>车辆纯氢气里程查询_20260901-20260930_1024辆.xlsx / AE614</t>
  </si>
  <si>
    <t>车辆里程查询_20260901-20260930_1024辆_仪表里程.xlsx / AF806</t>
  </si>
  <si>
    <t>车辆里程查询_20260901-20260930_1024辆_GPS里程.xlsx / AF806</t>
  </si>
  <si>
    <t>车辆纯氢气里程查询_20260901-20260930_1024辆.xlsx / AF614</t>
  </si>
  <si>
    <t>车辆里程查询_20260901-20260930_1024辆_仪表里程.xlsx / AG806</t>
  </si>
  <si>
    <t>车辆里程查询_20260901-20260930_1024辆_GPS里程.xlsx / AG806</t>
  </si>
  <si>
    <t>车辆纯氢气里程查询_20260901-20260930_1024辆.xlsx / AG614</t>
  </si>
  <si>
    <t>车辆里程查询_20260901-20260930_1024辆_仪表里程.xlsx / AH806</t>
  </si>
  <si>
    <t>车辆里程查询_20260901-20260930_1024辆_GPS里程.xlsx / AH806</t>
  </si>
  <si>
    <t>车辆纯氢气里程查询_20260901-20260930_1024辆.xlsx / AH614</t>
  </si>
  <si>
    <t>车辆里程查询_20260901-20260930_1024辆_仪表里程.xlsx / E688</t>
  </si>
  <si>
    <t>车辆里程查询_20260901-20260930_1024辆_GPS里程.xlsx / E688</t>
  </si>
  <si>
    <t>车辆纯氢气里程查询_20260901-20260930_1024辆.xlsx / E490</t>
  </si>
  <si>
    <t>车辆里程查询_20260901-20260930_1024辆_仪表里程.xlsx / F688</t>
  </si>
  <si>
    <t>车辆里程查询_20260901-20260930_1024辆_GPS里程.xlsx / F688</t>
  </si>
  <si>
    <t>车辆纯氢气里程查询_20260901-20260930_1024辆.xlsx / F490</t>
  </si>
  <si>
    <t>车辆里程查询_20260901-20260930_1024辆_仪表里程.xlsx / G688</t>
  </si>
  <si>
    <t>车辆里程查询_20260901-20260930_1024辆_GPS里程.xlsx / G688</t>
  </si>
  <si>
    <t>车辆纯氢气里程查询_20260901-20260930_1024辆.xlsx / G490</t>
  </si>
  <si>
    <t>车辆里程查询_20260901-20260930_1024辆_仪表里程.xlsx / H688</t>
  </si>
  <si>
    <t>车辆里程查询_20260901-20260930_1024辆_GPS里程.xlsx / H688</t>
  </si>
  <si>
    <t>车辆纯氢气里程查询_20260901-20260930_1024辆.xlsx / H490</t>
  </si>
  <si>
    <t>车辆里程查询_20260901-20260930_1024辆_仪表里程.xlsx / I688</t>
  </si>
  <si>
    <t>车辆里程查询_20260901-20260930_1024辆_GPS里程.xlsx / I688</t>
  </si>
  <si>
    <t>车辆纯氢气里程查询_20260901-20260930_1024辆.xlsx / I490</t>
  </si>
  <si>
    <t>车辆里程查询_20260901-20260930_1024辆_仪表里程.xlsx / J688</t>
  </si>
  <si>
    <t>车辆里程查询_20260901-20260930_1024辆_GPS里程.xlsx / J688</t>
  </si>
  <si>
    <t>车辆纯氢气里程查询_20260901-20260930_1024辆.xlsx / J490</t>
  </si>
  <si>
    <t>车辆里程查询_20260901-20260930_1024辆_仪表里程.xlsx / K688</t>
  </si>
  <si>
    <t>车辆里程查询_20260901-20260930_1024辆_GPS里程.xlsx / K688</t>
  </si>
  <si>
    <t>车辆纯氢气里程查询_20260901-20260930_1024辆.xlsx / K490</t>
  </si>
  <si>
    <t>车辆里程查询_20260901-20260930_1024辆_仪表里程.xlsx / L688</t>
  </si>
  <si>
    <t>车辆里程查询_20260901-20260930_1024辆_GPS里程.xlsx / L688</t>
  </si>
  <si>
    <t>车辆纯氢气里程查询_20260901-20260930_1024辆.xlsx / L490</t>
  </si>
  <si>
    <t>车辆里程查询_20260901-20260930_1024辆_仪表里程.xlsx / M688</t>
  </si>
  <si>
    <t>车辆里程查询_20260901-20260930_1024辆_GPS里程.xlsx / M688</t>
  </si>
  <si>
    <t>车辆纯氢气里程查询_20260901-20260930_1024辆.xlsx / M490</t>
  </si>
  <si>
    <t>车辆里程查询_20260901-20260930_1024辆_仪表里程.xlsx / N688</t>
  </si>
  <si>
    <t>车辆里程查询_20260901-20260930_1024辆_GPS里程.xlsx / N688</t>
  </si>
  <si>
    <t>车辆纯氢气里程查询_20260901-20260930_1024辆.xlsx / N490</t>
  </si>
  <si>
    <t>车辆里程查询_20260901-20260930_1024辆_仪表里程.xlsx / O688</t>
  </si>
  <si>
    <t>车辆里程查询_20260901-20260930_1024辆_GPS里程.xlsx / O688</t>
  </si>
  <si>
    <t>车辆纯氢气里程查询_20260901-20260930_1024辆.xlsx / O490</t>
  </si>
  <si>
    <t>车辆里程查询_20260901-20260930_1024辆_仪表里程.xlsx / P688</t>
  </si>
  <si>
    <t>车辆里程查询_20260901-20260930_1024辆_GPS里程.xlsx / P688</t>
  </si>
  <si>
    <t>车辆纯氢气里程查询_20260901-20260930_1024辆.xlsx / P490</t>
  </si>
  <si>
    <t>车辆里程查询_20260901-20260930_1024辆_仪表里程.xlsx / Q688</t>
  </si>
  <si>
    <t>车辆里程查询_20260901-20260930_1024辆_GPS里程.xlsx / Q688</t>
  </si>
  <si>
    <t>车辆纯氢气里程查询_20260901-20260930_1024辆.xlsx / Q490</t>
  </si>
  <si>
    <t>车辆里程查询_20260901-20260930_1024辆_仪表里程.xlsx / R688</t>
  </si>
  <si>
    <t>车辆里程查询_20260901-20260930_1024辆_GPS里程.xlsx / R688</t>
  </si>
  <si>
    <t>车辆纯氢气里程查询_20260901-20260930_1024辆.xlsx / R490</t>
  </si>
  <si>
    <t>车辆里程查询_20260901-20260930_1024辆_仪表里程.xlsx / S688</t>
  </si>
  <si>
    <t>车辆里程查询_20260901-20260930_1024辆_GPS里程.xlsx / S688</t>
  </si>
  <si>
    <t>车辆纯氢气里程查询_20260901-20260930_1024辆.xlsx / S490</t>
  </si>
  <si>
    <t>车辆里程查询_20260901-20260930_1024辆_仪表里程.xlsx / T688</t>
  </si>
  <si>
    <t>车辆里程查询_20260901-20260930_1024辆_GPS里程.xlsx / T688</t>
  </si>
  <si>
    <t>车辆纯氢气里程查询_20260901-20260930_1024辆.xlsx / T490</t>
  </si>
  <si>
    <t>车辆里程查询_20260901-20260930_1024辆_仪表里程.xlsx / U688</t>
  </si>
  <si>
    <t>车辆里程查询_20260901-20260930_1024辆_GPS里程.xlsx / U688</t>
  </si>
  <si>
    <t>车辆纯氢气里程查询_20260901-20260930_1024辆.xlsx / U490</t>
  </si>
  <si>
    <t>车辆里程查询_20260901-20260930_1024辆_仪表里程.xlsx / V688</t>
  </si>
  <si>
    <t>车辆里程查询_20260901-20260930_1024辆_GPS里程.xlsx / V688</t>
  </si>
  <si>
    <t>车辆纯氢气里程查询_20260901-20260930_1024辆.xlsx / V490</t>
  </si>
  <si>
    <t>车辆里程查询_20260901-20260930_1024辆_仪表里程.xlsx / W688</t>
  </si>
  <si>
    <t>车辆里程查询_20260901-20260930_1024辆_GPS里程.xlsx / W688</t>
  </si>
  <si>
    <t>车辆纯氢气里程查询_20260901-20260930_1024辆.xlsx / W490</t>
  </si>
  <si>
    <t>车辆里程查询_20260901-20260930_1024辆_仪表里程.xlsx / X688</t>
  </si>
  <si>
    <t>车辆里程查询_20260901-20260930_1024辆_GPS里程.xlsx / X688</t>
  </si>
  <si>
    <t>车辆纯氢气里程查询_20260901-20260930_1024辆.xlsx / X490</t>
  </si>
  <si>
    <t>车辆里程查询_20260901-20260930_1024辆_仪表里程.xlsx / Y688</t>
  </si>
  <si>
    <t>车辆里程查询_20260901-20260930_1024辆_GPS里程.xlsx / Y688</t>
  </si>
  <si>
    <t>车辆纯氢气里程查询_20260901-20260930_1024辆.xlsx / Y490</t>
  </si>
  <si>
    <t>车辆里程查询_20260901-20260930_1024辆_仪表里程.xlsx / Z688</t>
  </si>
  <si>
    <t>车辆里程查询_20260901-20260930_1024辆_GPS里程.xlsx / Z688</t>
  </si>
  <si>
    <t>车辆纯氢气里程查询_20260901-20260930_1024辆.xlsx / Z490</t>
  </si>
  <si>
    <t>车辆里程查询_20260901-20260930_1024辆_仪表里程.xlsx / AA688</t>
  </si>
  <si>
    <t>车辆里程查询_20260901-20260930_1024辆_GPS里程.xlsx / AA688</t>
  </si>
  <si>
    <t>车辆纯氢气里程查询_20260901-20260930_1024辆.xlsx / AA490</t>
  </si>
  <si>
    <t>车辆里程查询_20260901-20260930_1024辆_仪表里程.xlsx / AB688</t>
  </si>
  <si>
    <t>车辆里程查询_20260901-20260930_1024辆_GPS里程.xlsx / AB688</t>
  </si>
  <si>
    <t>车辆纯氢气里程查询_20260901-20260930_1024辆.xlsx / AB490</t>
  </si>
  <si>
    <t>车辆里程查询_20260901-20260930_1024辆_仪表里程.xlsx / AC688</t>
  </si>
  <si>
    <t>车辆里程查询_20260901-20260930_1024辆_GPS里程.xlsx / AC688</t>
  </si>
  <si>
    <t>车辆纯氢气里程查询_20260901-20260930_1024辆.xlsx / AC490</t>
  </si>
  <si>
    <t>车辆里程查询_20260901-20260930_1024辆_仪表里程.xlsx / AD688</t>
  </si>
  <si>
    <t>车辆里程查询_20260901-20260930_1024辆_GPS里程.xlsx / AD688</t>
  </si>
  <si>
    <t>车辆纯氢气里程查询_20260901-20260930_1024辆.xlsx / AD490</t>
  </si>
  <si>
    <t>车辆里程查询_20260901-20260930_1024辆_仪表里程.xlsx / AE688</t>
  </si>
  <si>
    <t>车辆里程查询_20260901-20260930_1024辆_GPS里程.xlsx / AE688</t>
  </si>
  <si>
    <t>车辆纯氢气里程查询_20260901-20260930_1024辆.xlsx / AE490</t>
  </si>
  <si>
    <t>车辆里程查询_20260901-20260930_1024辆_仪表里程.xlsx / AF688</t>
  </si>
  <si>
    <t>车辆里程查询_20260901-20260930_1024辆_GPS里程.xlsx / AF688</t>
  </si>
  <si>
    <t>车辆纯氢气里程查询_20260901-20260930_1024辆.xlsx / AF490</t>
  </si>
  <si>
    <t>车辆里程查询_20260901-20260930_1024辆_仪表里程.xlsx / AG688</t>
  </si>
  <si>
    <t>车辆里程查询_20260901-20260930_1024辆_GPS里程.xlsx / AG688</t>
  </si>
  <si>
    <t>车辆纯氢气里程查询_20260901-20260930_1024辆.xlsx / AG490</t>
  </si>
  <si>
    <t>车辆里程查询_20260901-20260930_1024辆_仪表里程.xlsx / AH688</t>
  </si>
  <si>
    <t>车辆里程查询_20260901-20260930_1024辆_GPS里程.xlsx / AH688</t>
  </si>
  <si>
    <t>车辆纯氢气里程查询_20260901-20260930_1024辆.xlsx / AH490</t>
  </si>
  <si>
    <t>车辆里程查询_20260901-20260930_1024辆_仪表里程.xlsx / E35</t>
  </si>
  <si>
    <t>车辆里程查询_20260901-20260930_1024辆_GPS里程.xlsx / E237</t>
  </si>
  <si>
    <t>车辆纯氢气里程查询_20260901-20260930_1024辆.xlsx / E420</t>
  </si>
  <si>
    <t>车辆里程查询_20260901-20260930_1024辆_仪表里程.xlsx / F35</t>
  </si>
  <si>
    <t>车辆里程查询_20260901-20260930_1024辆_GPS里程.xlsx / F237</t>
  </si>
  <si>
    <t>车辆纯氢气里程查询_20260901-20260930_1024辆.xlsx / F420</t>
  </si>
  <si>
    <t>车辆里程查询_20260901-20260930_1024辆_仪表里程.xlsx / G35</t>
  </si>
  <si>
    <t>车辆里程查询_20260901-20260930_1024辆_GPS里程.xlsx / G237</t>
  </si>
  <si>
    <t>车辆纯氢气里程查询_20260901-20260930_1024辆.xlsx / G420</t>
  </si>
  <si>
    <t>车辆里程查询_20260901-20260930_1024辆_仪表里程.xlsx / H35</t>
  </si>
  <si>
    <t>车辆里程查询_20260901-20260930_1024辆_GPS里程.xlsx / H237</t>
  </si>
  <si>
    <t>车辆纯氢气里程查询_20260901-20260930_1024辆.xlsx / H420</t>
  </si>
  <si>
    <t>车辆里程查询_20260901-20260930_1024辆_仪表里程.xlsx / I35</t>
  </si>
  <si>
    <t>车辆里程查询_20260901-20260930_1024辆_GPS里程.xlsx / I237</t>
  </si>
  <si>
    <t>车辆纯氢气里程查询_20260901-20260930_1024辆.xlsx / I420</t>
  </si>
  <si>
    <t>车辆里程查询_20260901-20260930_1024辆_仪表里程.xlsx / J35</t>
  </si>
  <si>
    <t>车辆里程查询_20260901-20260930_1024辆_GPS里程.xlsx / J237</t>
  </si>
  <si>
    <t>车辆纯氢气里程查询_20260901-20260930_1024辆.xlsx / J420</t>
  </si>
  <si>
    <t>车辆里程查询_20260901-20260930_1024辆_仪表里程.xlsx / K35</t>
  </si>
  <si>
    <t>车辆里程查询_20260901-20260930_1024辆_GPS里程.xlsx / K237</t>
  </si>
  <si>
    <t>车辆纯氢气里程查询_20260901-20260930_1024辆.xlsx / K420</t>
  </si>
  <si>
    <t>车辆里程查询_20260901-20260930_1024辆_仪表里程.xlsx / L35</t>
  </si>
  <si>
    <t>车辆里程查询_20260901-20260930_1024辆_GPS里程.xlsx / L237</t>
  </si>
  <si>
    <t>车辆纯氢气里程查询_20260901-20260930_1024辆.xlsx / L420</t>
  </si>
  <si>
    <t>车辆里程查询_20260901-20260930_1024辆_仪表里程.xlsx / M35</t>
  </si>
  <si>
    <t>车辆里程查询_20260901-20260930_1024辆_GPS里程.xlsx / M237</t>
  </si>
  <si>
    <t>车辆纯氢气里程查询_20260901-20260930_1024辆.xlsx / M420</t>
  </si>
  <si>
    <t>车辆里程查询_20260901-20260930_1024辆_仪表里程.xlsx / N35</t>
  </si>
  <si>
    <t>车辆里程查询_20260901-20260930_1024辆_GPS里程.xlsx / N237</t>
  </si>
  <si>
    <t>车辆纯氢气里程查询_20260901-20260930_1024辆.xlsx / N420</t>
  </si>
  <si>
    <t>车辆里程查询_20260901-20260930_1024辆_仪表里程.xlsx / O35</t>
  </si>
  <si>
    <t>车辆里程查询_20260901-20260930_1024辆_GPS里程.xlsx / O237</t>
  </si>
  <si>
    <t>车辆纯氢气里程查询_20260901-20260930_1024辆.xlsx / O420</t>
  </si>
  <si>
    <t>车辆里程查询_20260901-20260930_1024辆_仪表里程.xlsx / P35</t>
  </si>
  <si>
    <t>车辆里程查询_20260901-20260930_1024辆_GPS里程.xlsx / P237</t>
  </si>
  <si>
    <t>车辆纯氢气里程查询_20260901-20260930_1024辆.xlsx / P420</t>
  </si>
  <si>
    <t>车辆里程查询_20260901-20260930_1024辆_仪表里程.xlsx / Q35</t>
  </si>
  <si>
    <t>车辆里程查询_20260901-20260930_1024辆_GPS里程.xlsx / Q237</t>
  </si>
  <si>
    <t>车辆纯氢气里程查询_20260901-20260930_1024辆.xlsx / Q420</t>
  </si>
  <si>
    <t>车辆里程查询_20260901-20260930_1024辆_仪表里程.xlsx / R35</t>
  </si>
  <si>
    <t>车辆里程查询_20260901-20260930_1024辆_GPS里程.xlsx / R237</t>
  </si>
  <si>
    <t>车辆纯氢气里程查询_20260901-20260930_1024辆.xlsx / R420</t>
  </si>
  <si>
    <t>车辆里程查询_20260901-20260930_1024辆_仪表里程.xlsx / S35</t>
  </si>
  <si>
    <t>车辆里程查询_20260901-20260930_1024辆_GPS里程.xlsx / S237</t>
  </si>
  <si>
    <t>车辆纯氢气里程查询_20260901-20260930_1024辆.xlsx / S420</t>
  </si>
  <si>
    <t>车辆里程查询_20260901-20260930_1024辆_仪表里程.xlsx / T35</t>
  </si>
  <si>
    <t>车辆里程查询_20260901-20260930_1024辆_GPS里程.xlsx / T237</t>
  </si>
  <si>
    <t>车辆纯氢气里程查询_20260901-20260930_1024辆.xlsx / T420</t>
  </si>
  <si>
    <t>车辆里程查询_20260901-20260930_1024辆_仪表里程.xlsx / U35</t>
  </si>
  <si>
    <t>车辆里程查询_20260901-20260930_1024辆_GPS里程.xlsx / U237</t>
  </si>
  <si>
    <t>车辆纯氢气里程查询_20260901-20260930_1024辆.xlsx / U420</t>
  </si>
  <si>
    <t>车辆里程查询_20260901-20260930_1024辆_仪表里程.xlsx / V35</t>
  </si>
  <si>
    <t>车辆里程查询_20260901-20260930_1024辆_GPS里程.xlsx / V237</t>
  </si>
  <si>
    <t>车辆纯氢气里程查询_20260901-20260930_1024辆.xlsx / V420</t>
  </si>
  <si>
    <t>车辆里程查询_20260901-20260930_1024辆_仪表里程.xlsx / W35</t>
  </si>
  <si>
    <t>车辆里程查询_20260901-20260930_1024辆_GPS里程.xlsx / W237</t>
  </si>
  <si>
    <t>车辆纯氢气里程查询_20260901-20260930_1024辆.xlsx / W420</t>
  </si>
  <si>
    <t>车辆里程查询_20260901-20260930_1024辆_仪表里程.xlsx / X35</t>
  </si>
  <si>
    <t>车辆里程查询_20260901-20260930_1024辆_GPS里程.xlsx / X237</t>
  </si>
  <si>
    <t>车辆纯氢气里程查询_20260901-20260930_1024辆.xlsx / X420</t>
  </si>
  <si>
    <t>车辆里程查询_20260901-20260930_1024辆_仪表里程.xlsx / Y35</t>
  </si>
  <si>
    <t>车辆里程查询_20260901-20260930_1024辆_GPS里程.xlsx / Y237</t>
  </si>
  <si>
    <t>车辆纯氢气里程查询_20260901-20260930_1024辆.xlsx / Y420</t>
  </si>
  <si>
    <t>车辆里程查询_20260901-20260930_1024辆_仪表里程.xlsx / Z35</t>
  </si>
  <si>
    <t>车辆里程查询_20260901-20260930_1024辆_GPS里程.xlsx / Z237</t>
  </si>
  <si>
    <t>车辆纯氢气里程查询_20260901-20260930_1024辆.xlsx / Z420</t>
  </si>
  <si>
    <t>车辆里程查询_20260901-20260930_1024辆_仪表里程.xlsx / AA35</t>
  </si>
  <si>
    <t>车辆里程查询_20260901-20260930_1024辆_GPS里程.xlsx / AA237</t>
  </si>
  <si>
    <t>车辆纯氢气里程查询_20260901-20260930_1024辆.xlsx / AA420</t>
  </si>
  <si>
    <t>车辆里程查询_20260901-20260930_1024辆_仪表里程.xlsx / AB35</t>
  </si>
  <si>
    <t>车辆里程查询_20260901-20260930_1024辆_GPS里程.xlsx / AB237</t>
  </si>
  <si>
    <t>车辆纯氢气里程查询_20260901-20260930_1024辆.xlsx / AB420</t>
  </si>
  <si>
    <t>车辆里程查询_20260901-20260930_1024辆_仪表里程.xlsx / AC35</t>
  </si>
  <si>
    <t>车辆里程查询_20260901-20260930_1024辆_GPS里程.xlsx / AC237</t>
  </si>
  <si>
    <t>车辆纯氢气里程查询_20260901-20260930_1024辆.xlsx / AC420</t>
  </si>
  <si>
    <t>车辆里程查询_20260901-20260930_1024辆_仪表里程.xlsx / AD35</t>
  </si>
  <si>
    <t>车辆里程查询_20260901-20260930_1024辆_GPS里程.xlsx / AD237</t>
  </si>
  <si>
    <t>车辆纯氢气里程查询_20260901-20260930_1024辆.xlsx / AD420</t>
  </si>
  <si>
    <t>车辆里程查询_20260901-20260930_1024辆_仪表里程.xlsx / AE35</t>
  </si>
  <si>
    <t>车辆里程查询_20260901-20260930_1024辆_GPS里程.xlsx / AE237</t>
  </si>
  <si>
    <t>车辆纯氢气里程查询_20260901-20260930_1024辆.xlsx / AE420</t>
  </si>
  <si>
    <t>车辆里程查询_20260901-20260930_1024辆_仪表里程.xlsx / AF35</t>
  </si>
  <si>
    <t>车辆里程查询_20260901-20260930_1024辆_GPS里程.xlsx / AF237</t>
  </si>
  <si>
    <t>车辆纯氢气里程查询_20260901-20260930_1024辆.xlsx / AF420</t>
  </si>
  <si>
    <t>车辆里程查询_20260901-20260930_1024辆_仪表里程.xlsx / AG35</t>
  </si>
  <si>
    <t>车辆里程查询_20260901-20260930_1024辆_GPS里程.xlsx / AG237</t>
  </si>
  <si>
    <t>车辆纯氢气里程查询_20260901-20260930_1024辆.xlsx / AG420</t>
  </si>
  <si>
    <t>车辆里程查询_20260901-20260930_1024辆_仪表里程.xlsx / AH35</t>
  </si>
  <si>
    <t>车辆里程查询_20260901-20260930_1024辆_GPS里程.xlsx / AH237</t>
  </si>
  <si>
    <t>车辆纯氢气里程查询_20260901-20260930_1024辆.xlsx / AH420</t>
  </si>
  <si>
    <t>车辆里程查询_20260901-20260930_1024辆_仪表里程.xlsx / E154</t>
  </si>
  <si>
    <t>车辆里程查询_20260901-20260930_1024辆_GPS里程.xlsx / E267</t>
  </si>
  <si>
    <t>车辆纯氢气里程查询_20260901-20260930_1024辆.xlsx / E272</t>
  </si>
  <si>
    <t>车辆里程查询_20260901-20260930_1024辆_仪表里程.xlsx / F154</t>
  </si>
  <si>
    <t>车辆里程查询_20260901-20260930_1024辆_GPS里程.xlsx / F267</t>
  </si>
  <si>
    <t>车辆纯氢气里程查询_20260901-20260930_1024辆.xlsx / F272</t>
  </si>
  <si>
    <t>车辆里程查询_20260901-20260930_1024辆_仪表里程.xlsx / G154</t>
  </si>
  <si>
    <t>车辆里程查询_20260901-20260930_1024辆_GPS里程.xlsx / G267</t>
  </si>
  <si>
    <t>车辆纯氢气里程查询_20260901-20260930_1024辆.xlsx / G272</t>
  </si>
  <si>
    <t>车辆里程查询_20260901-20260930_1024辆_仪表里程.xlsx / H154</t>
  </si>
  <si>
    <t>车辆里程查询_20260901-20260930_1024辆_GPS里程.xlsx / H267</t>
  </si>
  <si>
    <t>车辆纯氢气里程查询_20260901-20260930_1024辆.xlsx / H272</t>
  </si>
  <si>
    <t>车辆里程查询_20260901-20260930_1024辆_仪表里程.xlsx / I154</t>
  </si>
  <si>
    <t>车辆里程查询_20260901-20260930_1024辆_GPS里程.xlsx / I267</t>
  </si>
  <si>
    <t>车辆纯氢气里程查询_20260901-20260930_1024辆.xlsx / I272</t>
  </si>
  <si>
    <t>车辆里程查询_20260901-20260930_1024辆_仪表里程.xlsx / J154</t>
  </si>
  <si>
    <t>车辆里程查询_20260901-20260930_1024辆_GPS里程.xlsx / J267</t>
  </si>
  <si>
    <t>车辆纯氢气里程查询_20260901-20260930_1024辆.xlsx / J272</t>
  </si>
  <si>
    <t>车辆里程查询_20260901-20260930_1024辆_仪表里程.xlsx / K154</t>
  </si>
  <si>
    <t>车辆里程查询_20260901-20260930_1024辆_GPS里程.xlsx / K267</t>
  </si>
  <si>
    <t>车辆纯氢气里程查询_20260901-20260930_1024辆.xlsx / K272</t>
  </si>
  <si>
    <t>车辆里程查询_20260901-20260930_1024辆_仪表里程.xlsx / L154</t>
  </si>
  <si>
    <t>车辆里程查询_20260901-20260930_1024辆_GPS里程.xlsx / L267</t>
  </si>
  <si>
    <t>车辆纯氢气里程查询_20260901-20260930_1024辆.xlsx / L272</t>
  </si>
  <si>
    <t>车辆里程查询_20260901-20260930_1024辆_仪表里程.xlsx / M154</t>
  </si>
  <si>
    <t>车辆里程查询_20260901-20260930_1024辆_GPS里程.xlsx / M267</t>
  </si>
  <si>
    <t>车辆纯氢气里程查询_20260901-20260930_1024辆.xlsx / M272</t>
  </si>
  <si>
    <t>车辆里程查询_20260901-20260930_1024辆_仪表里程.xlsx / N154</t>
  </si>
  <si>
    <t>车辆里程查询_20260901-20260930_1024辆_GPS里程.xlsx / N267</t>
  </si>
  <si>
    <t>车辆纯氢气里程查询_20260901-20260930_1024辆.xlsx / N272</t>
  </si>
  <si>
    <t>车辆里程查询_20260901-20260930_1024辆_仪表里程.xlsx / O154</t>
  </si>
  <si>
    <t>车辆里程查询_20260901-20260930_1024辆_GPS里程.xlsx / O267</t>
  </si>
  <si>
    <t>车辆纯氢气里程查询_20260901-20260930_1024辆.xlsx / O272</t>
  </si>
  <si>
    <t>车辆里程查询_20260901-20260930_1024辆_仪表里程.xlsx / P154</t>
  </si>
  <si>
    <t>车辆里程查询_20260901-20260930_1024辆_GPS里程.xlsx / P267</t>
  </si>
  <si>
    <t>车辆纯氢气里程查询_20260901-20260930_1024辆.xlsx / P272</t>
  </si>
  <si>
    <t>车辆里程查询_20260901-20260930_1024辆_仪表里程.xlsx / Q154</t>
  </si>
  <si>
    <t>车辆里程查询_20260901-20260930_1024辆_GPS里程.xlsx / Q267</t>
  </si>
  <si>
    <t>车辆纯氢气里程查询_20260901-20260930_1024辆.xlsx / Q272</t>
  </si>
  <si>
    <t>车辆里程查询_20260901-20260930_1024辆_仪表里程.xlsx / R154</t>
  </si>
  <si>
    <t>车辆里程查询_20260901-20260930_1024辆_GPS里程.xlsx / R267</t>
  </si>
  <si>
    <t>车辆纯氢气里程查询_20260901-20260930_1024辆.xlsx / R272</t>
  </si>
  <si>
    <t>车辆里程查询_20260901-20260930_1024辆_仪表里程.xlsx / S154</t>
  </si>
  <si>
    <t>车辆里程查询_20260901-20260930_1024辆_GPS里程.xlsx / S267</t>
  </si>
  <si>
    <t>车辆纯氢气里程查询_20260901-20260930_1024辆.xlsx / S272</t>
  </si>
  <si>
    <t>车辆里程查询_20260901-20260930_1024辆_仪表里程.xlsx / T154</t>
  </si>
  <si>
    <t>车辆里程查询_20260901-20260930_1024辆_GPS里程.xlsx / T267</t>
  </si>
  <si>
    <t>车辆纯氢气里程查询_20260901-20260930_1024辆.xlsx / T272</t>
  </si>
  <si>
    <t>车辆里程查询_20260901-20260930_1024辆_仪表里程.xlsx / U154</t>
  </si>
  <si>
    <t>车辆里程查询_20260901-20260930_1024辆_GPS里程.xlsx / U267</t>
  </si>
  <si>
    <t>车辆纯氢气里程查询_20260901-20260930_1024辆.xlsx / U272</t>
  </si>
  <si>
    <t>车辆里程查询_20260901-20260930_1024辆_仪表里程.xlsx / V154</t>
  </si>
  <si>
    <t>车辆里程查询_20260901-20260930_1024辆_GPS里程.xlsx / V267</t>
  </si>
  <si>
    <t>车辆纯氢气里程查询_20260901-20260930_1024辆.xlsx / V272</t>
  </si>
  <si>
    <t>车辆里程查询_20260901-20260930_1024辆_仪表里程.xlsx / W154</t>
  </si>
  <si>
    <t>车辆里程查询_20260901-20260930_1024辆_GPS里程.xlsx / W267</t>
  </si>
  <si>
    <t>车辆纯氢气里程查询_20260901-20260930_1024辆.xlsx / W272</t>
  </si>
  <si>
    <t>车辆里程查询_20260901-20260930_1024辆_仪表里程.xlsx / X154</t>
  </si>
  <si>
    <t>车辆里程查询_20260901-20260930_1024辆_GPS里程.xlsx / X267</t>
  </si>
  <si>
    <t>车辆纯氢气里程查询_20260901-20260930_1024辆.xlsx / X272</t>
  </si>
  <si>
    <t>车辆里程查询_20260901-20260930_1024辆_仪表里程.xlsx / Y154</t>
  </si>
  <si>
    <t>车辆里程查询_20260901-20260930_1024辆_GPS里程.xlsx / Y267</t>
  </si>
  <si>
    <t>车辆纯氢气里程查询_20260901-20260930_1024辆.xlsx / Y272</t>
  </si>
  <si>
    <t>车辆里程查询_20260901-20260930_1024辆_仪表里程.xlsx / Z154</t>
  </si>
  <si>
    <t>车辆里程查询_20260901-20260930_1024辆_GPS里程.xlsx / Z267</t>
  </si>
  <si>
    <t>车辆纯氢气里程查询_20260901-20260930_1024辆.xlsx / Z272</t>
  </si>
  <si>
    <t>车辆里程查询_20260901-20260930_1024辆_仪表里程.xlsx / AA154</t>
  </si>
  <si>
    <t>车辆里程查询_20260901-20260930_1024辆_GPS里程.xlsx / AA267</t>
  </si>
  <si>
    <t>车辆纯氢气里程查询_20260901-20260930_1024辆.xlsx / AA272</t>
  </si>
  <si>
    <t>车辆里程查询_20260901-20260930_1024辆_仪表里程.xlsx / AB154</t>
  </si>
  <si>
    <t>车辆里程查询_20260901-20260930_1024辆_GPS里程.xlsx / AB267</t>
  </si>
  <si>
    <t>车辆纯氢气里程查询_20260901-20260930_1024辆.xlsx / AB272</t>
  </si>
  <si>
    <t>车辆里程查询_20260901-20260930_1024辆_仪表里程.xlsx / AC154</t>
  </si>
  <si>
    <t>车辆里程查询_20260901-20260930_1024辆_GPS里程.xlsx / AC267</t>
  </si>
  <si>
    <t>车辆纯氢气里程查询_20260901-20260930_1024辆.xlsx / AC272</t>
  </si>
  <si>
    <t>车辆里程查询_20260901-20260930_1024辆_仪表里程.xlsx / AD154</t>
  </si>
  <si>
    <t>车辆里程查询_20260901-20260930_1024辆_GPS里程.xlsx / AD267</t>
  </si>
  <si>
    <t>车辆纯氢气里程查询_20260901-20260930_1024辆.xlsx / AD272</t>
  </si>
  <si>
    <t>车辆里程查询_20260901-20260930_1024辆_仪表里程.xlsx / AE154</t>
  </si>
  <si>
    <t>车辆里程查询_20260901-20260930_1024辆_GPS里程.xlsx / AE267</t>
  </si>
  <si>
    <t>车辆纯氢气里程查询_20260901-20260930_1024辆.xlsx / AE272</t>
  </si>
  <si>
    <t>车辆里程查询_20260901-20260930_1024辆_仪表里程.xlsx / AF154</t>
  </si>
  <si>
    <t>车辆里程查询_20260901-20260930_1024辆_GPS里程.xlsx / AF267</t>
  </si>
  <si>
    <t>车辆纯氢气里程查询_20260901-20260930_1024辆.xlsx / AF272</t>
  </si>
  <si>
    <t>车辆里程查询_20260901-20260930_1024辆_仪表里程.xlsx / AG154</t>
  </si>
  <si>
    <t>车辆里程查询_20260901-20260930_1024辆_GPS里程.xlsx / AG267</t>
  </si>
  <si>
    <t>车辆纯氢气里程查询_20260901-20260930_1024辆.xlsx / AG272</t>
  </si>
  <si>
    <t>车辆里程查询_20260901-20260930_1024辆_仪表里程.xlsx / AH154</t>
  </si>
  <si>
    <t>车辆里程查询_20260901-20260930_1024辆_GPS里程.xlsx / AH267</t>
  </si>
  <si>
    <t>车辆纯氢气里程查询_20260901-20260930_1024辆.xlsx / AH272</t>
  </si>
  <si>
    <t>车辆里程查询_20260901-20260930_1024辆_仪表里程.xlsx / E437</t>
  </si>
  <si>
    <t>车辆里程查询_20260901-20260930_1024辆_GPS里程.xlsx / E437</t>
  </si>
  <si>
    <t>车辆纯氢气里程查询_20260901-20260930_1024辆.xlsx / E388</t>
  </si>
  <si>
    <t>车辆里程查询_20260901-20260930_1024辆_仪表里程.xlsx / F437</t>
  </si>
  <si>
    <t>车辆里程查询_20260901-20260930_1024辆_GPS里程.xlsx / F437</t>
  </si>
  <si>
    <t>车辆纯氢气里程查询_20260901-20260930_1024辆.xlsx / F388</t>
  </si>
  <si>
    <t>车辆里程查询_20260901-20260930_1024辆_仪表里程.xlsx / G437</t>
  </si>
  <si>
    <t>车辆里程查询_20260901-20260930_1024辆_GPS里程.xlsx / G437</t>
  </si>
  <si>
    <t>车辆纯氢气里程查询_20260901-20260930_1024辆.xlsx / G388</t>
  </si>
  <si>
    <t>车辆里程查询_20260901-20260930_1024辆_仪表里程.xlsx / H437</t>
  </si>
  <si>
    <t>车辆里程查询_20260901-20260930_1024辆_GPS里程.xlsx / H437</t>
  </si>
  <si>
    <t>车辆纯氢气里程查询_20260901-20260930_1024辆.xlsx / H388</t>
  </si>
  <si>
    <t>车辆里程查询_20260901-20260930_1024辆_仪表里程.xlsx / I437</t>
  </si>
  <si>
    <t>车辆里程查询_20260901-20260930_1024辆_GPS里程.xlsx / I437</t>
  </si>
  <si>
    <t>车辆纯氢气里程查询_20260901-20260930_1024辆.xlsx / I388</t>
  </si>
  <si>
    <t>车辆里程查询_20260901-20260930_1024辆_仪表里程.xlsx / J437</t>
  </si>
  <si>
    <t>车辆里程查询_20260901-20260930_1024辆_GPS里程.xlsx / J437</t>
  </si>
  <si>
    <t>车辆纯氢气里程查询_20260901-20260930_1024辆.xlsx / J388</t>
  </si>
  <si>
    <t>车辆里程查询_20260901-20260930_1024辆_仪表里程.xlsx / K437</t>
  </si>
  <si>
    <t>车辆里程查询_20260901-20260930_1024辆_GPS里程.xlsx / K437</t>
  </si>
  <si>
    <t>车辆纯氢气里程查询_20260901-20260930_1024辆.xlsx / K388</t>
  </si>
  <si>
    <t>车辆里程查询_20260901-20260930_1024辆_仪表里程.xlsx / L437</t>
  </si>
  <si>
    <t>车辆里程查询_20260901-20260930_1024辆_GPS里程.xlsx / L437</t>
  </si>
  <si>
    <t>车辆纯氢气里程查询_20260901-20260930_1024辆.xlsx / L388</t>
  </si>
  <si>
    <t>车辆里程查询_20260901-20260930_1024辆_仪表里程.xlsx / M437</t>
  </si>
  <si>
    <t>车辆里程查询_20260901-20260930_1024辆_GPS里程.xlsx / M437</t>
  </si>
  <si>
    <t>车辆纯氢气里程查询_20260901-20260930_1024辆.xlsx / M388</t>
  </si>
  <si>
    <t>车辆里程查询_20260901-20260930_1024辆_仪表里程.xlsx / N437</t>
  </si>
  <si>
    <t>车辆里程查询_20260901-20260930_1024辆_GPS里程.xlsx / N437</t>
  </si>
  <si>
    <t>车辆纯氢气里程查询_20260901-20260930_1024辆.xlsx / N388</t>
  </si>
  <si>
    <t>车辆里程查询_20260901-20260930_1024辆_仪表里程.xlsx / O437</t>
  </si>
  <si>
    <t>车辆里程查询_20260901-20260930_1024辆_GPS里程.xlsx / O437</t>
  </si>
  <si>
    <t>车辆纯氢气里程查询_20260901-20260930_1024辆.xlsx / O388</t>
  </si>
  <si>
    <t>车辆里程查询_20260901-20260930_1024辆_仪表里程.xlsx / P437</t>
  </si>
  <si>
    <t>车辆里程查询_20260901-20260930_1024辆_GPS里程.xlsx / P437</t>
  </si>
  <si>
    <t>车辆纯氢气里程查询_20260901-20260930_1024辆.xlsx / P388</t>
  </si>
  <si>
    <t>车辆里程查询_20260901-20260930_1024辆_仪表里程.xlsx / Q437</t>
  </si>
  <si>
    <t>车辆里程查询_20260901-20260930_1024辆_GPS里程.xlsx / Q437</t>
  </si>
  <si>
    <t>车辆纯氢气里程查询_20260901-20260930_1024辆.xlsx / Q388</t>
  </si>
  <si>
    <t>车辆里程查询_20260901-20260930_1024辆_仪表里程.xlsx / R437</t>
  </si>
  <si>
    <t>车辆里程查询_20260901-20260930_1024辆_GPS里程.xlsx / R437</t>
  </si>
  <si>
    <t>车辆纯氢气里程查询_20260901-20260930_1024辆.xlsx / R388</t>
  </si>
  <si>
    <t>车辆里程查询_20260901-20260930_1024辆_仪表里程.xlsx / S437</t>
  </si>
  <si>
    <t>车辆里程查询_20260901-20260930_1024辆_GPS里程.xlsx / S437</t>
  </si>
  <si>
    <t>车辆纯氢气里程查询_20260901-20260930_1024辆.xlsx / S388</t>
  </si>
  <si>
    <t>车辆里程查询_20260901-20260930_1024辆_仪表里程.xlsx / T437</t>
  </si>
  <si>
    <t>车辆里程查询_20260901-20260930_1024辆_GPS里程.xlsx / T437</t>
  </si>
  <si>
    <t>车辆纯氢气里程查询_20260901-20260930_1024辆.xlsx / T388</t>
  </si>
  <si>
    <t>车辆里程查询_20260901-20260930_1024辆_仪表里程.xlsx / U437</t>
  </si>
  <si>
    <t>车辆里程查询_20260901-20260930_1024辆_GPS里程.xlsx / U437</t>
  </si>
  <si>
    <t>车辆纯氢气里程查询_20260901-20260930_1024辆.xlsx / U388</t>
  </si>
  <si>
    <t>车辆里程查询_20260901-20260930_1024辆_仪表里程.xlsx / V437</t>
  </si>
  <si>
    <t>车辆里程查询_20260901-20260930_1024辆_GPS里程.xlsx / V437</t>
  </si>
  <si>
    <t>车辆纯氢气里程查询_20260901-20260930_1024辆.xlsx / V388</t>
  </si>
  <si>
    <t>车辆里程查询_20260901-20260930_1024辆_仪表里程.xlsx / W437</t>
  </si>
  <si>
    <t>车辆里程查询_20260901-20260930_1024辆_GPS里程.xlsx / W437</t>
  </si>
  <si>
    <t>车辆纯氢气里程查询_20260901-20260930_1024辆.xlsx / W388</t>
  </si>
  <si>
    <t>车辆里程查询_20260901-20260930_1024辆_仪表里程.xlsx / X437</t>
  </si>
  <si>
    <t>车辆里程查询_20260901-20260930_1024辆_GPS里程.xlsx / X437</t>
  </si>
  <si>
    <t>车辆纯氢气里程查询_20260901-20260930_1024辆.xlsx / X388</t>
  </si>
  <si>
    <t>车辆里程查询_20260901-20260930_1024辆_仪表里程.xlsx / Y437</t>
  </si>
  <si>
    <t>车辆里程查询_20260901-20260930_1024辆_GPS里程.xlsx / Y437</t>
  </si>
  <si>
    <t>车辆纯氢气里程查询_20260901-20260930_1024辆.xlsx / Y388</t>
  </si>
  <si>
    <t>车辆里程查询_20260901-20260930_1024辆_仪表里程.xlsx / Z437</t>
  </si>
  <si>
    <t>车辆里程查询_20260901-20260930_1024辆_GPS里程.xlsx / Z437</t>
  </si>
  <si>
    <t>车辆纯氢气里程查询_20260901-20260930_1024辆.xlsx / Z388</t>
  </si>
  <si>
    <t>车辆里程查询_20260901-20260930_1024辆_仪表里程.xlsx / AA437</t>
  </si>
  <si>
    <t>车辆里程查询_20260901-20260930_1024辆_GPS里程.xlsx / AA437</t>
  </si>
  <si>
    <t>车辆纯氢气里程查询_20260901-20260930_1024辆.xlsx / AA388</t>
  </si>
  <si>
    <t>车辆里程查询_20260901-20260930_1024辆_仪表里程.xlsx / AB437</t>
  </si>
  <si>
    <t>车辆里程查询_20260901-20260930_1024辆_GPS里程.xlsx / AB437</t>
  </si>
  <si>
    <t>车辆纯氢气里程查询_20260901-20260930_1024辆.xlsx / AB388</t>
  </si>
  <si>
    <t>车辆里程查询_20260901-20260930_1024辆_仪表里程.xlsx / AC437</t>
  </si>
  <si>
    <t>车辆里程查询_20260901-20260930_1024辆_GPS里程.xlsx / AC437</t>
  </si>
  <si>
    <t>车辆纯氢气里程查询_20260901-20260930_1024辆.xlsx / AC388</t>
  </si>
  <si>
    <t>车辆里程查询_20260901-20260930_1024辆_仪表里程.xlsx / AD437</t>
  </si>
  <si>
    <t>车辆里程查询_20260901-20260930_1024辆_GPS里程.xlsx / AD437</t>
  </si>
  <si>
    <t>车辆纯氢气里程查询_20260901-20260930_1024辆.xlsx / AD388</t>
  </si>
  <si>
    <t>车辆里程查询_20260901-20260930_1024辆_仪表里程.xlsx / AE437</t>
  </si>
  <si>
    <t>车辆里程查询_20260901-20260930_1024辆_GPS里程.xlsx / AE437</t>
  </si>
  <si>
    <t>车辆纯氢气里程查询_20260901-20260930_1024辆.xlsx / AE388</t>
  </si>
  <si>
    <t>车辆里程查询_20260901-20260930_1024辆_仪表里程.xlsx / AF437</t>
  </si>
  <si>
    <t>车辆里程查询_20260901-20260930_1024辆_GPS里程.xlsx / AF437</t>
  </si>
  <si>
    <t>车辆纯氢气里程查询_20260901-20260930_1024辆.xlsx / AF388</t>
  </si>
  <si>
    <t>车辆里程查询_20260901-20260930_1024辆_仪表里程.xlsx / AG437</t>
  </si>
  <si>
    <t>车辆里程查询_20260901-20260930_1024辆_GPS里程.xlsx / AG437</t>
  </si>
  <si>
    <t>车辆纯氢气里程查询_20260901-20260930_1024辆.xlsx / AG388</t>
  </si>
  <si>
    <t>车辆里程查询_20260901-20260930_1024辆_仪表里程.xlsx / AH437</t>
  </si>
  <si>
    <t>车辆里程查询_20260901-20260930_1024辆_GPS里程.xlsx / AH437</t>
  </si>
  <si>
    <t>车辆纯氢气里程查询_20260901-20260930_1024辆.xlsx / AH388</t>
  </si>
  <si>
    <t>车辆里程查询_20260901-20260930_1024辆_仪表里程.xlsx / E39</t>
  </si>
  <si>
    <t>车辆里程查询_20260901-20260930_1024辆_GPS里程.xlsx / E240</t>
  </si>
  <si>
    <t>车辆纯氢气里程查询_20260901-20260930_1024辆.xlsx / E615</t>
  </si>
  <si>
    <t>车辆里程查询_20260901-20260930_1024辆_仪表里程.xlsx / F39</t>
  </si>
  <si>
    <t>车辆里程查询_20260901-20260930_1024辆_GPS里程.xlsx / F240</t>
  </si>
  <si>
    <t>车辆纯氢气里程查询_20260901-20260930_1024辆.xlsx / F615</t>
  </si>
  <si>
    <t>车辆里程查询_20260901-20260930_1024辆_仪表里程.xlsx / G39</t>
  </si>
  <si>
    <t>车辆里程查询_20260901-20260930_1024辆_GPS里程.xlsx / G240</t>
  </si>
  <si>
    <t>车辆纯氢气里程查询_20260901-20260930_1024辆.xlsx / G615</t>
  </si>
  <si>
    <t>车辆里程查询_20260901-20260930_1024辆_仪表里程.xlsx / H39</t>
  </si>
  <si>
    <t>车辆里程查询_20260901-20260930_1024辆_GPS里程.xlsx / H240</t>
  </si>
  <si>
    <t>车辆纯氢气里程查询_20260901-20260930_1024辆.xlsx / H615</t>
  </si>
  <si>
    <t>车辆里程查询_20260901-20260930_1024辆_仪表里程.xlsx / I39</t>
  </si>
  <si>
    <t>车辆里程查询_20260901-20260930_1024辆_GPS里程.xlsx / I240</t>
  </si>
  <si>
    <t>车辆纯氢气里程查询_20260901-20260930_1024辆.xlsx / I615</t>
  </si>
  <si>
    <t>车辆里程查询_20260901-20260930_1024辆_仪表里程.xlsx / J39</t>
  </si>
  <si>
    <t>车辆里程查询_20260901-20260930_1024辆_GPS里程.xlsx / J240</t>
  </si>
  <si>
    <t>车辆纯氢气里程查询_20260901-20260930_1024辆.xlsx / J615</t>
  </si>
  <si>
    <t>车辆里程查询_20260901-20260930_1024辆_仪表里程.xlsx / K39</t>
  </si>
  <si>
    <t>车辆里程查询_20260901-20260930_1024辆_GPS里程.xlsx / K240</t>
  </si>
  <si>
    <t>车辆纯氢气里程查询_20260901-20260930_1024辆.xlsx / K615</t>
  </si>
  <si>
    <t>车辆里程查询_20260901-20260930_1024辆_仪表里程.xlsx / L39</t>
  </si>
  <si>
    <t>车辆里程查询_20260901-20260930_1024辆_GPS里程.xlsx / L240</t>
  </si>
  <si>
    <t>车辆纯氢气里程查询_20260901-20260930_1024辆.xlsx / L615</t>
  </si>
  <si>
    <t>车辆里程查询_20260901-20260930_1024辆_仪表里程.xlsx / M39</t>
  </si>
  <si>
    <t>车辆里程查询_20260901-20260930_1024辆_GPS里程.xlsx / M240</t>
  </si>
  <si>
    <t>车辆纯氢气里程查询_20260901-20260930_1024辆.xlsx / M615</t>
  </si>
  <si>
    <t>车辆里程查询_20260901-20260930_1024辆_仪表里程.xlsx / N39</t>
  </si>
  <si>
    <t>车辆里程查询_20260901-20260930_1024辆_GPS里程.xlsx / N240</t>
  </si>
  <si>
    <t>车辆纯氢气里程查询_20260901-20260930_1024辆.xlsx / N615</t>
  </si>
  <si>
    <t>车辆里程查询_20260901-20260930_1024辆_仪表里程.xlsx / O39</t>
  </si>
  <si>
    <t>车辆里程查询_20260901-20260930_1024辆_GPS里程.xlsx / O240</t>
  </si>
  <si>
    <t>车辆纯氢气里程查询_20260901-20260930_1024辆.xlsx / O615</t>
  </si>
  <si>
    <t>车辆里程查询_20260901-20260930_1024辆_仪表里程.xlsx / P39</t>
  </si>
  <si>
    <t>车辆里程查询_20260901-20260930_1024辆_GPS里程.xlsx / P240</t>
  </si>
  <si>
    <t>车辆纯氢气里程查询_20260901-20260930_1024辆.xlsx / P615</t>
  </si>
  <si>
    <t>车辆里程查询_20260901-20260930_1024辆_仪表里程.xlsx / Q39</t>
  </si>
  <si>
    <t>车辆里程查询_20260901-20260930_1024辆_GPS里程.xlsx / Q240</t>
  </si>
  <si>
    <t>车辆纯氢气里程查询_20260901-20260930_1024辆.xlsx / Q615</t>
  </si>
  <si>
    <t>车辆里程查询_20260901-20260930_1024辆_仪表里程.xlsx / R39</t>
  </si>
  <si>
    <t>车辆里程查询_20260901-20260930_1024辆_GPS里程.xlsx / R240</t>
  </si>
  <si>
    <t>车辆纯氢气里程查询_20260901-20260930_1024辆.xlsx / R615</t>
  </si>
  <si>
    <t>车辆里程查询_20260901-20260930_1024辆_仪表里程.xlsx / S39</t>
  </si>
  <si>
    <t>车辆里程查询_20260901-20260930_1024辆_GPS里程.xlsx / S240</t>
  </si>
  <si>
    <t>车辆纯氢气里程查询_20260901-20260930_1024辆.xlsx / S615</t>
  </si>
  <si>
    <t>车辆里程查询_20260901-20260930_1024辆_仪表里程.xlsx / T39</t>
  </si>
  <si>
    <t>车辆里程查询_20260901-20260930_1024辆_GPS里程.xlsx / T240</t>
  </si>
  <si>
    <t>车辆纯氢气里程查询_20260901-20260930_1024辆.xlsx / T615</t>
  </si>
  <si>
    <t>车辆里程查询_20260901-20260930_1024辆_仪表里程.xlsx / U39</t>
  </si>
  <si>
    <t>车辆里程查询_20260901-20260930_1024辆_GPS里程.xlsx / U240</t>
  </si>
  <si>
    <t>车辆纯氢气里程查询_20260901-20260930_1024辆.xlsx / U615</t>
  </si>
  <si>
    <t>车辆里程查询_20260901-20260930_1024辆_仪表里程.xlsx / V39</t>
  </si>
  <si>
    <t>车辆里程查询_20260901-20260930_1024辆_GPS里程.xlsx / V240</t>
  </si>
  <si>
    <t>车辆纯氢气里程查询_20260901-20260930_1024辆.xlsx / V615</t>
  </si>
  <si>
    <t>车辆里程查询_20260901-20260930_1024辆_仪表里程.xlsx / W39</t>
  </si>
  <si>
    <t>车辆里程查询_20260901-20260930_1024辆_GPS里程.xlsx / W240</t>
  </si>
  <si>
    <t>车辆纯氢气里程查询_20260901-20260930_1024辆.xlsx / W615</t>
  </si>
  <si>
    <t>车辆里程查询_20260901-20260930_1024辆_仪表里程.xlsx / X39</t>
  </si>
  <si>
    <t>车辆里程查询_20260901-20260930_1024辆_GPS里程.xlsx / X240</t>
  </si>
  <si>
    <t>车辆纯氢气里程查询_20260901-20260930_1024辆.xlsx / X615</t>
  </si>
  <si>
    <t>车辆里程查询_20260901-20260930_1024辆_仪表里程.xlsx / Y39</t>
  </si>
  <si>
    <t>车辆里程查询_20260901-20260930_1024辆_GPS里程.xlsx / Y240</t>
  </si>
  <si>
    <t>车辆纯氢气里程查询_20260901-20260930_1024辆.xlsx / Y615</t>
  </si>
  <si>
    <t>车辆里程查询_20260901-20260930_1024辆_仪表里程.xlsx / Z39</t>
  </si>
  <si>
    <t>车辆里程查询_20260901-20260930_1024辆_GPS里程.xlsx / Z240</t>
  </si>
  <si>
    <t>车辆纯氢气里程查询_20260901-20260930_1024辆.xlsx / Z615</t>
  </si>
  <si>
    <t>车辆里程查询_20260901-20260930_1024辆_仪表里程.xlsx / AA39</t>
  </si>
  <si>
    <t>车辆里程查询_20260901-20260930_1024辆_GPS里程.xlsx / AA240</t>
  </si>
  <si>
    <t>车辆纯氢气里程查询_20260901-20260930_1024辆.xlsx / AA615</t>
  </si>
  <si>
    <t>车辆里程查询_20260901-20260930_1024辆_仪表里程.xlsx / AB39</t>
  </si>
  <si>
    <t>车辆里程查询_20260901-20260930_1024辆_GPS里程.xlsx / AB240</t>
  </si>
  <si>
    <t>车辆纯氢气里程查询_20260901-20260930_1024辆.xlsx / AB615</t>
  </si>
  <si>
    <t>车辆里程查询_20260901-20260930_1024辆_仪表里程.xlsx / AC39</t>
  </si>
  <si>
    <t>车辆里程查询_20260901-20260930_1024辆_GPS里程.xlsx / AC240</t>
  </si>
  <si>
    <t>车辆纯氢气里程查询_20260901-20260930_1024辆.xlsx / AC615</t>
  </si>
  <si>
    <t>车辆里程查询_20260901-20260930_1024辆_仪表里程.xlsx / AD39</t>
  </si>
  <si>
    <t>车辆里程查询_20260901-20260930_1024辆_GPS里程.xlsx / AD240</t>
  </si>
  <si>
    <t>车辆纯氢气里程查询_20260901-20260930_1024辆.xlsx / AD615</t>
  </si>
  <si>
    <t>车辆里程查询_20260901-20260930_1024辆_仪表里程.xlsx / AE39</t>
  </si>
  <si>
    <t>车辆里程查询_20260901-20260930_1024辆_GPS里程.xlsx / AE240</t>
  </si>
  <si>
    <t>车辆纯氢气里程查询_20260901-20260930_1024辆.xlsx / AE615</t>
  </si>
  <si>
    <t>车辆里程查询_20260901-20260930_1024辆_仪表里程.xlsx / AF39</t>
  </si>
  <si>
    <t>车辆里程查询_20260901-20260930_1024辆_GPS里程.xlsx / AF240</t>
  </si>
  <si>
    <t>车辆纯氢气里程查询_20260901-20260930_1024辆.xlsx / AF615</t>
  </si>
  <si>
    <t>车辆里程查询_20260901-20260930_1024辆_仪表里程.xlsx / AG39</t>
  </si>
  <si>
    <t>车辆里程查询_20260901-20260930_1024辆_GPS里程.xlsx / AG240</t>
  </si>
  <si>
    <t>车辆纯氢气里程查询_20260901-20260930_1024辆.xlsx / AG615</t>
  </si>
  <si>
    <t>车辆里程查询_20260901-20260930_1024辆_仪表里程.xlsx / AH39</t>
  </si>
  <si>
    <t>车辆里程查询_20260901-20260930_1024辆_GPS里程.xlsx / AH240</t>
  </si>
  <si>
    <t>车辆纯氢气里程查询_20260901-20260930_1024辆.xlsx / AH615</t>
  </si>
  <si>
    <t>车辆里程查询_20260901-20260930_1024辆_仪表里程.xlsx / E224</t>
  </si>
  <si>
    <t>车辆里程查询_20260901-20260930_1024辆_GPS里程.xlsx / E117</t>
  </si>
  <si>
    <t>车辆纯氢气里程查询_20260901-20260930_1024辆.xlsx / E238</t>
  </si>
  <si>
    <t>车辆里程查询_20260901-20260930_1024辆_仪表里程.xlsx / F224</t>
  </si>
  <si>
    <t>车辆里程查询_20260901-20260930_1024辆_GPS里程.xlsx / F117</t>
  </si>
  <si>
    <t>车辆纯氢气里程查询_20260901-20260930_1024辆.xlsx / F238</t>
  </si>
  <si>
    <t>车辆里程查询_20260901-20260930_1024辆_仪表里程.xlsx / G224</t>
  </si>
  <si>
    <t>车辆里程查询_20260901-20260930_1024辆_GPS里程.xlsx / G117</t>
  </si>
  <si>
    <t>车辆纯氢气里程查询_20260901-20260930_1024辆.xlsx / G238</t>
  </si>
  <si>
    <t>车辆里程查询_20260901-20260930_1024辆_仪表里程.xlsx / H224</t>
  </si>
  <si>
    <t>车辆里程查询_20260901-20260930_1024辆_GPS里程.xlsx / H117</t>
  </si>
  <si>
    <t>车辆纯氢气里程查询_20260901-20260930_1024辆.xlsx / H238</t>
  </si>
  <si>
    <t>车辆里程查询_20260901-20260930_1024辆_仪表里程.xlsx / I224</t>
  </si>
  <si>
    <t>车辆里程查询_20260901-20260930_1024辆_GPS里程.xlsx / I117</t>
  </si>
  <si>
    <t>车辆纯氢气里程查询_20260901-20260930_1024辆.xlsx / I238</t>
  </si>
  <si>
    <t>车辆里程查询_20260901-20260930_1024辆_仪表里程.xlsx / J224</t>
  </si>
  <si>
    <t>车辆里程查询_20260901-20260930_1024辆_GPS里程.xlsx / J117</t>
  </si>
  <si>
    <t>车辆纯氢气里程查询_20260901-20260930_1024辆.xlsx / J238</t>
  </si>
  <si>
    <t>车辆里程查询_20260901-20260930_1024辆_仪表里程.xlsx / K224</t>
  </si>
  <si>
    <t>车辆里程查询_20260901-20260930_1024辆_GPS里程.xlsx / K117</t>
  </si>
  <si>
    <t>车辆纯氢气里程查询_20260901-20260930_1024辆.xlsx / K238</t>
  </si>
  <si>
    <t>车辆里程查询_20260901-20260930_1024辆_仪表里程.xlsx / L224</t>
  </si>
  <si>
    <t>车辆里程查询_20260901-20260930_1024辆_GPS里程.xlsx / L117</t>
  </si>
  <si>
    <t>车辆纯氢气里程查询_20260901-20260930_1024辆.xlsx / L238</t>
  </si>
  <si>
    <t>车辆里程查询_20260901-20260930_1024辆_仪表里程.xlsx / M224</t>
  </si>
  <si>
    <t>车辆里程查询_20260901-20260930_1024辆_GPS里程.xlsx / M117</t>
  </si>
  <si>
    <t>车辆纯氢气里程查询_20260901-20260930_1024辆.xlsx / M238</t>
  </si>
  <si>
    <t>车辆里程查询_20260901-20260930_1024辆_仪表里程.xlsx / N224</t>
  </si>
  <si>
    <t>车辆里程查询_20260901-20260930_1024辆_GPS里程.xlsx / N117</t>
  </si>
  <si>
    <t>车辆纯氢气里程查询_20260901-20260930_1024辆.xlsx / N238</t>
  </si>
  <si>
    <t>车辆里程查询_20260901-20260930_1024辆_仪表里程.xlsx / O224</t>
  </si>
  <si>
    <t>车辆里程查询_20260901-20260930_1024辆_GPS里程.xlsx / O117</t>
  </si>
  <si>
    <t>车辆纯氢气里程查询_20260901-20260930_1024辆.xlsx / O238</t>
  </si>
  <si>
    <t>车辆里程查询_20260901-20260930_1024辆_仪表里程.xlsx / P224</t>
  </si>
  <si>
    <t>车辆里程查询_20260901-20260930_1024辆_GPS里程.xlsx / P117</t>
  </si>
  <si>
    <t>车辆纯氢气里程查询_20260901-20260930_1024辆.xlsx / P238</t>
  </si>
  <si>
    <t>车辆里程查询_20260901-20260930_1024辆_仪表里程.xlsx / Q224</t>
  </si>
  <si>
    <t>车辆里程查询_20260901-20260930_1024辆_GPS里程.xlsx / Q117</t>
  </si>
  <si>
    <t>车辆纯氢气里程查询_20260901-20260930_1024辆.xlsx / Q238</t>
  </si>
  <si>
    <t>车辆里程查询_20260901-20260930_1024辆_仪表里程.xlsx / R224</t>
  </si>
  <si>
    <t>车辆里程查询_20260901-20260930_1024辆_GPS里程.xlsx / R117</t>
  </si>
  <si>
    <t>车辆纯氢气里程查询_20260901-20260930_1024辆.xlsx / R238</t>
  </si>
  <si>
    <t>车辆里程查询_20260901-20260930_1024辆_仪表里程.xlsx / S224</t>
  </si>
  <si>
    <t>车辆里程查询_20260901-20260930_1024辆_GPS里程.xlsx / S117</t>
  </si>
  <si>
    <t>车辆纯氢气里程查询_20260901-20260930_1024辆.xlsx / S238</t>
  </si>
  <si>
    <t>车辆里程查询_20260901-20260930_1024辆_仪表里程.xlsx / T224</t>
  </si>
  <si>
    <t>车辆里程查询_20260901-20260930_1024辆_GPS里程.xlsx / T117</t>
  </si>
  <si>
    <t>车辆纯氢气里程查询_20260901-20260930_1024辆.xlsx / T238</t>
  </si>
  <si>
    <t>车辆里程查询_20260901-20260930_1024辆_仪表里程.xlsx / U224</t>
  </si>
  <si>
    <t>车辆里程查询_20260901-20260930_1024辆_GPS里程.xlsx / U117</t>
  </si>
  <si>
    <t>车辆纯氢气里程查询_20260901-20260930_1024辆.xlsx / U238</t>
  </si>
  <si>
    <t>车辆里程查询_20260901-20260930_1024辆_仪表里程.xlsx / V224</t>
  </si>
  <si>
    <t>车辆里程查询_20260901-20260930_1024辆_GPS里程.xlsx / V117</t>
  </si>
  <si>
    <t>车辆纯氢气里程查询_20260901-20260930_1024辆.xlsx / V238</t>
  </si>
  <si>
    <t>车辆里程查询_20260901-20260930_1024辆_仪表里程.xlsx / W224</t>
  </si>
  <si>
    <t>车辆里程查询_20260901-20260930_1024辆_GPS里程.xlsx / W117</t>
  </si>
  <si>
    <t>车辆纯氢气里程查询_20260901-20260930_1024辆.xlsx / W238</t>
  </si>
  <si>
    <t>车辆里程查询_20260901-20260930_1024辆_仪表里程.xlsx / X224</t>
  </si>
  <si>
    <t>车辆里程查询_20260901-20260930_1024辆_GPS里程.xlsx / X117</t>
  </si>
  <si>
    <t>车辆纯氢气里程查询_20260901-20260930_1024辆.xlsx / X238</t>
  </si>
  <si>
    <t>车辆里程查询_20260901-20260930_1024辆_仪表里程.xlsx / Y224</t>
  </si>
  <si>
    <t>车辆里程查询_20260901-20260930_1024辆_GPS里程.xlsx / Y117</t>
  </si>
  <si>
    <t>车辆纯氢气里程查询_20260901-20260930_1024辆.xlsx / Y238</t>
  </si>
  <si>
    <t>车辆里程查询_20260901-20260930_1024辆_仪表里程.xlsx / Z224</t>
  </si>
  <si>
    <t>车辆里程查询_20260901-20260930_1024辆_GPS里程.xlsx / Z117</t>
  </si>
  <si>
    <t>车辆纯氢气里程查询_20260901-20260930_1024辆.xlsx / Z238</t>
  </si>
  <si>
    <t>车辆里程查询_20260901-20260930_1024辆_仪表里程.xlsx / AA224</t>
  </si>
  <si>
    <t>车辆里程查询_20260901-20260930_1024辆_GPS里程.xlsx / AA117</t>
  </si>
  <si>
    <t>车辆纯氢气里程查询_20260901-20260930_1024辆.xlsx / AA238</t>
  </si>
  <si>
    <t>车辆里程查询_20260901-20260930_1024辆_仪表里程.xlsx / AB224</t>
  </si>
  <si>
    <t>车辆里程查询_20260901-20260930_1024辆_GPS里程.xlsx / AB117</t>
  </si>
  <si>
    <t>车辆纯氢气里程查询_20260901-20260930_1024辆.xlsx / AB238</t>
  </si>
  <si>
    <t>车辆里程查询_20260901-20260930_1024辆_仪表里程.xlsx / AC224</t>
  </si>
  <si>
    <t>车辆里程查询_20260901-20260930_1024辆_GPS里程.xlsx / AC117</t>
  </si>
  <si>
    <t>车辆纯氢气里程查询_20260901-20260930_1024辆.xlsx / AC238</t>
  </si>
  <si>
    <t>车辆里程查询_20260901-20260930_1024辆_仪表里程.xlsx / AD224</t>
  </si>
  <si>
    <t>车辆里程查询_20260901-20260930_1024辆_GPS里程.xlsx / AD117</t>
  </si>
  <si>
    <t>车辆纯氢气里程查询_20260901-20260930_1024辆.xlsx / AD238</t>
  </si>
  <si>
    <t>车辆里程查询_20260901-20260930_1024辆_仪表里程.xlsx / AE224</t>
  </si>
  <si>
    <t>车辆里程查询_20260901-20260930_1024辆_GPS里程.xlsx / AE117</t>
  </si>
  <si>
    <t>车辆纯氢气里程查询_20260901-20260930_1024辆.xlsx / AE238</t>
  </si>
  <si>
    <t>车辆里程查询_20260901-20260930_1024辆_仪表里程.xlsx / AF224</t>
  </si>
  <si>
    <t>车辆里程查询_20260901-20260930_1024辆_GPS里程.xlsx / AF117</t>
  </si>
  <si>
    <t>车辆纯氢气里程查询_20260901-20260930_1024辆.xlsx / AF238</t>
  </si>
  <si>
    <t>车辆里程查询_20260901-20260930_1024辆_仪表里程.xlsx / AG224</t>
  </si>
  <si>
    <t>车辆里程查询_20260901-20260930_1024辆_GPS里程.xlsx / AG117</t>
  </si>
  <si>
    <t>车辆纯氢气里程查询_20260901-20260930_1024辆.xlsx / AG238</t>
  </si>
  <si>
    <t>车辆里程查询_20260901-20260930_1024辆_仪表里程.xlsx / AH224</t>
  </si>
  <si>
    <t>车辆里程查询_20260901-20260930_1024辆_GPS里程.xlsx / AH117</t>
  </si>
  <si>
    <t>车辆纯氢气里程查询_20260901-20260930_1024辆.xlsx / AH238</t>
  </si>
  <si>
    <t>车辆里程查询_20260901-20260930_1024辆_仪表里程.xlsx / E570</t>
  </si>
  <si>
    <t>车辆里程查询_20260901-20260930_1024辆_GPS里程.xlsx / E570</t>
  </si>
  <si>
    <t>车辆纯氢气里程查询_20260901-20260930_1024辆.xlsx / E459</t>
  </si>
  <si>
    <t>车辆里程查询_20260901-20260930_1024辆_仪表里程.xlsx / F570</t>
  </si>
  <si>
    <t>车辆里程查询_20260901-20260930_1024辆_GPS里程.xlsx / F570</t>
  </si>
  <si>
    <t>车辆纯氢气里程查询_20260901-20260930_1024辆.xlsx / F459</t>
  </si>
  <si>
    <t>车辆里程查询_20260901-20260930_1024辆_仪表里程.xlsx / G570</t>
  </si>
  <si>
    <t>车辆里程查询_20260901-20260930_1024辆_GPS里程.xlsx / G570</t>
  </si>
  <si>
    <t>车辆纯氢气里程查询_20260901-20260930_1024辆.xlsx / G459</t>
  </si>
  <si>
    <t>车辆里程查询_20260901-20260930_1024辆_仪表里程.xlsx / H570</t>
  </si>
  <si>
    <t>车辆里程查询_20260901-20260930_1024辆_GPS里程.xlsx / H570</t>
  </si>
  <si>
    <t>车辆纯氢气里程查询_20260901-20260930_1024辆.xlsx / H459</t>
  </si>
  <si>
    <t>车辆里程查询_20260901-20260930_1024辆_仪表里程.xlsx / I570</t>
  </si>
  <si>
    <t>车辆里程查询_20260901-20260930_1024辆_GPS里程.xlsx / I570</t>
  </si>
  <si>
    <t>车辆纯氢气里程查询_20260901-20260930_1024辆.xlsx / I459</t>
  </si>
  <si>
    <t>车辆里程查询_20260901-20260930_1024辆_仪表里程.xlsx / J570</t>
  </si>
  <si>
    <t>车辆里程查询_20260901-20260930_1024辆_GPS里程.xlsx / J570</t>
  </si>
  <si>
    <t>车辆纯氢气里程查询_20260901-20260930_1024辆.xlsx / J459</t>
  </si>
  <si>
    <t>车辆里程查询_20260901-20260930_1024辆_仪表里程.xlsx / K570</t>
  </si>
  <si>
    <t>车辆里程查询_20260901-20260930_1024辆_GPS里程.xlsx / K570</t>
  </si>
  <si>
    <t>车辆纯氢气里程查询_20260901-20260930_1024辆.xlsx / K459</t>
  </si>
  <si>
    <t>车辆里程查询_20260901-20260930_1024辆_仪表里程.xlsx / L570</t>
  </si>
  <si>
    <t>车辆里程查询_20260901-20260930_1024辆_GPS里程.xlsx / L570</t>
  </si>
  <si>
    <t>车辆纯氢气里程查询_20260901-20260930_1024辆.xlsx / L459</t>
  </si>
  <si>
    <t>车辆里程查询_20260901-20260930_1024辆_仪表里程.xlsx / M570</t>
  </si>
  <si>
    <t>车辆里程查询_20260901-20260930_1024辆_GPS里程.xlsx / M570</t>
  </si>
  <si>
    <t>车辆纯氢气里程查询_20260901-20260930_1024辆.xlsx / M459</t>
  </si>
  <si>
    <t>车辆里程查询_20260901-20260930_1024辆_仪表里程.xlsx / N570</t>
  </si>
  <si>
    <t>车辆里程查询_20260901-20260930_1024辆_GPS里程.xlsx / N570</t>
  </si>
  <si>
    <t>车辆纯氢气里程查询_20260901-20260930_1024辆.xlsx / N459</t>
  </si>
  <si>
    <t>车辆里程查询_20260901-20260930_1024辆_仪表里程.xlsx / O570</t>
  </si>
  <si>
    <t>车辆里程查询_20260901-20260930_1024辆_GPS里程.xlsx / O570</t>
  </si>
  <si>
    <t>车辆纯氢气里程查询_20260901-20260930_1024辆.xlsx / O459</t>
  </si>
  <si>
    <t>车辆里程查询_20260901-20260930_1024辆_仪表里程.xlsx / P570</t>
  </si>
  <si>
    <t>车辆里程查询_20260901-20260930_1024辆_GPS里程.xlsx / P570</t>
  </si>
  <si>
    <t>车辆纯氢气里程查询_20260901-20260930_1024辆.xlsx / P459</t>
  </si>
  <si>
    <t>车辆里程查询_20260901-20260930_1024辆_仪表里程.xlsx / Q570</t>
  </si>
  <si>
    <t>车辆里程查询_20260901-20260930_1024辆_GPS里程.xlsx / Q570</t>
  </si>
  <si>
    <t>车辆纯氢气里程查询_20260901-20260930_1024辆.xlsx / Q459</t>
  </si>
  <si>
    <t>车辆里程查询_20260901-20260930_1024辆_仪表里程.xlsx / R570</t>
  </si>
  <si>
    <t>车辆里程查询_20260901-20260930_1024辆_GPS里程.xlsx / R570</t>
  </si>
  <si>
    <t>车辆纯氢气里程查询_20260901-20260930_1024辆.xlsx / R459</t>
  </si>
  <si>
    <t>车辆里程查询_20260901-20260930_1024辆_仪表里程.xlsx / S570</t>
  </si>
  <si>
    <t>车辆里程查询_20260901-20260930_1024辆_GPS里程.xlsx / S570</t>
  </si>
  <si>
    <t>车辆纯氢气里程查询_20260901-20260930_1024辆.xlsx / S459</t>
  </si>
  <si>
    <t>车辆里程查询_20260901-20260930_1024辆_仪表里程.xlsx / T570</t>
  </si>
  <si>
    <t>车辆里程查询_20260901-20260930_1024辆_GPS里程.xlsx / T570</t>
  </si>
  <si>
    <t>车辆纯氢气里程查询_20260901-20260930_1024辆.xlsx / T459</t>
  </si>
  <si>
    <t>车辆里程查询_20260901-20260930_1024辆_仪表里程.xlsx / U570</t>
  </si>
  <si>
    <t>车辆里程查询_20260901-20260930_1024辆_GPS里程.xlsx / U570</t>
  </si>
  <si>
    <t>车辆纯氢气里程查询_20260901-20260930_1024辆.xlsx / U459</t>
  </si>
  <si>
    <t>车辆里程查询_20260901-20260930_1024辆_仪表里程.xlsx / V570</t>
  </si>
  <si>
    <t>车辆里程查询_20260901-20260930_1024辆_GPS里程.xlsx / V570</t>
  </si>
  <si>
    <t>车辆纯氢气里程查询_20260901-20260930_1024辆.xlsx / V459</t>
  </si>
  <si>
    <t>车辆里程查询_20260901-20260930_1024辆_仪表里程.xlsx / W570</t>
  </si>
  <si>
    <t>车辆里程查询_20260901-20260930_1024辆_GPS里程.xlsx / W570</t>
  </si>
  <si>
    <t>车辆纯氢气里程查询_20260901-20260930_1024辆.xlsx / W459</t>
  </si>
  <si>
    <t>车辆里程查询_20260901-20260930_1024辆_仪表里程.xlsx / X570</t>
  </si>
  <si>
    <t>车辆里程查询_20260901-20260930_1024辆_GPS里程.xlsx / X570</t>
  </si>
  <si>
    <t>车辆纯氢气里程查询_20260901-20260930_1024辆.xlsx / X459</t>
  </si>
  <si>
    <t>车辆里程查询_20260901-20260930_1024辆_仪表里程.xlsx / Y570</t>
  </si>
  <si>
    <t>车辆里程查询_20260901-20260930_1024辆_GPS里程.xlsx / Y570</t>
  </si>
  <si>
    <t>车辆纯氢气里程查询_20260901-20260930_1024辆.xlsx / Y459</t>
  </si>
  <si>
    <t>车辆里程查询_20260901-20260930_1024辆_仪表里程.xlsx / Z570</t>
  </si>
  <si>
    <t>车辆里程查询_20260901-20260930_1024辆_GPS里程.xlsx / Z570</t>
  </si>
  <si>
    <t>车辆纯氢气里程查询_20260901-20260930_1024辆.xlsx / Z459</t>
  </si>
  <si>
    <t>车辆里程查询_20260901-20260930_1024辆_仪表里程.xlsx / AA570</t>
  </si>
  <si>
    <t>车辆里程查询_20260901-20260930_1024辆_GPS里程.xlsx / AA570</t>
  </si>
  <si>
    <t>车辆纯氢气里程查询_20260901-20260930_1024辆.xlsx / AA459</t>
  </si>
  <si>
    <t>车辆里程查询_20260901-20260930_1024辆_仪表里程.xlsx / AB570</t>
  </si>
  <si>
    <t>车辆里程查询_20260901-20260930_1024辆_GPS里程.xlsx / AB570</t>
  </si>
  <si>
    <t>车辆纯氢气里程查询_20260901-20260930_1024辆.xlsx / AB459</t>
  </si>
  <si>
    <t>车辆里程查询_20260901-20260930_1024辆_仪表里程.xlsx / AC570</t>
  </si>
  <si>
    <t>车辆里程查询_20260901-20260930_1024辆_GPS里程.xlsx / AC570</t>
  </si>
  <si>
    <t>车辆纯氢气里程查询_20260901-20260930_1024辆.xlsx / AC459</t>
  </si>
  <si>
    <t>车辆里程查询_20260901-20260930_1024辆_仪表里程.xlsx / AD570</t>
  </si>
  <si>
    <t>车辆里程查询_20260901-20260930_1024辆_GPS里程.xlsx / AD570</t>
  </si>
  <si>
    <t>车辆纯氢气里程查询_20260901-20260930_1024辆.xlsx / AD459</t>
  </si>
  <si>
    <t>车辆里程查询_20260901-20260930_1024辆_仪表里程.xlsx / AE570</t>
  </si>
  <si>
    <t>车辆里程查询_20260901-20260930_1024辆_GPS里程.xlsx / AE570</t>
  </si>
  <si>
    <t>车辆纯氢气里程查询_20260901-20260930_1024辆.xlsx / AE459</t>
  </si>
  <si>
    <t>车辆里程查询_20260901-20260930_1024辆_仪表里程.xlsx / AF570</t>
  </si>
  <si>
    <t>车辆里程查询_20260901-20260930_1024辆_GPS里程.xlsx / AF570</t>
  </si>
  <si>
    <t>车辆纯氢气里程查询_20260901-20260930_1024辆.xlsx / AF459</t>
  </si>
  <si>
    <t>车辆里程查询_20260901-20260930_1024辆_仪表里程.xlsx / AG570</t>
  </si>
  <si>
    <t>车辆里程查询_20260901-20260930_1024辆_GPS里程.xlsx / AG570</t>
  </si>
  <si>
    <t>车辆纯氢气里程查询_20260901-20260930_1024辆.xlsx / AG459</t>
  </si>
  <si>
    <t>车辆里程查询_20260901-20260930_1024辆_仪表里程.xlsx / AH570</t>
  </si>
  <si>
    <t>车辆里程查询_20260901-20260930_1024辆_GPS里程.xlsx / AH570</t>
  </si>
  <si>
    <t>车辆纯氢气里程查询_20260901-20260930_1024辆.xlsx / AH459</t>
  </si>
  <si>
    <t>车辆里程查询_20260901-20260930_1024辆_仪表里程.xlsx / E36</t>
  </si>
  <si>
    <t>车辆里程查询_20260901-20260930_1024辆_GPS里程.xlsx / E238</t>
  </si>
  <si>
    <t>车辆纯氢气里程查询_20260901-20260930_1024辆.xlsx / E430</t>
  </si>
  <si>
    <t>车辆里程查询_20260901-20260930_1024辆_仪表里程.xlsx / F36</t>
  </si>
  <si>
    <t>车辆里程查询_20260901-20260930_1024辆_GPS里程.xlsx / F238</t>
  </si>
  <si>
    <t>车辆纯氢气里程查询_20260901-20260930_1024辆.xlsx / F430</t>
  </si>
  <si>
    <t>车辆里程查询_20260901-20260930_1024辆_仪表里程.xlsx / G36</t>
  </si>
  <si>
    <t>车辆里程查询_20260901-20260930_1024辆_GPS里程.xlsx / G238</t>
  </si>
  <si>
    <t>车辆纯氢气里程查询_20260901-20260930_1024辆.xlsx / G430</t>
  </si>
  <si>
    <t>车辆里程查询_20260901-20260930_1024辆_仪表里程.xlsx / H36</t>
  </si>
  <si>
    <t>车辆里程查询_20260901-20260930_1024辆_GPS里程.xlsx / H238</t>
  </si>
  <si>
    <t>车辆纯氢气里程查询_20260901-20260930_1024辆.xlsx / H430</t>
  </si>
  <si>
    <t>车辆里程查询_20260901-20260930_1024辆_仪表里程.xlsx / I36</t>
  </si>
  <si>
    <t>车辆里程查询_20260901-20260930_1024辆_GPS里程.xlsx / I238</t>
  </si>
  <si>
    <t>车辆纯氢气里程查询_20260901-20260930_1024辆.xlsx / I430</t>
  </si>
  <si>
    <t>车辆里程查询_20260901-20260930_1024辆_仪表里程.xlsx / J36</t>
  </si>
  <si>
    <t>车辆里程查询_20260901-20260930_1024辆_GPS里程.xlsx / J238</t>
  </si>
  <si>
    <t>车辆纯氢气里程查询_20260901-20260930_1024辆.xlsx / J430</t>
  </si>
  <si>
    <t>车辆里程查询_20260901-20260930_1024辆_仪表里程.xlsx / K36</t>
  </si>
  <si>
    <t>车辆里程查询_20260901-20260930_1024辆_GPS里程.xlsx / K238</t>
  </si>
  <si>
    <t>车辆纯氢气里程查询_20260901-20260930_1024辆.xlsx / K430</t>
  </si>
  <si>
    <t>车辆里程查询_20260901-20260930_1024辆_仪表里程.xlsx / L36</t>
  </si>
  <si>
    <t>车辆里程查询_20260901-20260930_1024辆_GPS里程.xlsx / L238</t>
  </si>
  <si>
    <t>车辆纯氢气里程查询_20260901-20260930_1024辆.xlsx / L430</t>
  </si>
  <si>
    <t>车辆里程查询_20260901-20260930_1024辆_仪表里程.xlsx / M36</t>
  </si>
  <si>
    <t>车辆里程查询_20260901-20260930_1024辆_GPS里程.xlsx / M238</t>
  </si>
  <si>
    <t>车辆纯氢气里程查询_20260901-20260930_1024辆.xlsx / M430</t>
  </si>
  <si>
    <t>车辆里程查询_20260901-20260930_1024辆_仪表里程.xlsx / N36</t>
  </si>
  <si>
    <t>车辆里程查询_20260901-20260930_1024辆_GPS里程.xlsx / N238</t>
  </si>
  <si>
    <t>车辆纯氢气里程查询_20260901-20260930_1024辆.xlsx / N430</t>
  </si>
  <si>
    <t>车辆里程查询_20260901-20260930_1024辆_仪表里程.xlsx / O36</t>
  </si>
  <si>
    <t>车辆里程查询_20260901-20260930_1024辆_GPS里程.xlsx / O238</t>
  </si>
  <si>
    <t>车辆纯氢气里程查询_20260901-20260930_1024辆.xlsx / O430</t>
  </si>
  <si>
    <t>车辆里程查询_20260901-20260930_1024辆_仪表里程.xlsx / P36</t>
  </si>
  <si>
    <t>车辆里程查询_20260901-20260930_1024辆_GPS里程.xlsx / P238</t>
  </si>
  <si>
    <t>车辆纯氢气里程查询_20260901-20260930_1024辆.xlsx / P430</t>
  </si>
  <si>
    <t>车辆里程查询_20260901-20260930_1024辆_仪表里程.xlsx / Q36</t>
  </si>
  <si>
    <t>车辆里程查询_20260901-20260930_1024辆_GPS里程.xlsx / Q238</t>
  </si>
  <si>
    <t>车辆纯氢气里程查询_20260901-20260930_1024辆.xlsx / Q430</t>
  </si>
  <si>
    <t>车辆里程查询_20260901-20260930_1024辆_仪表里程.xlsx / R36</t>
  </si>
  <si>
    <t>车辆里程查询_20260901-20260930_1024辆_GPS里程.xlsx / R238</t>
  </si>
  <si>
    <t>车辆纯氢气里程查询_20260901-20260930_1024辆.xlsx / R430</t>
  </si>
  <si>
    <t>车辆里程查询_20260901-20260930_1024辆_仪表里程.xlsx / S36</t>
  </si>
  <si>
    <t>车辆里程查询_20260901-20260930_1024辆_GPS里程.xlsx / S238</t>
  </si>
  <si>
    <t>车辆纯氢气里程查询_20260901-20260930_1024辆.xlsx / S430</t>
  </si>
  <si>
    <t>车辆里程查询_20260901-20260930_1024辆_仪表里程.xlsx / T36</t>
  </si>
  <si>
    <t>车辆里程查询_20260901-20260930_1024辆_GPS里程.xlsx / T238</t>
  </si>
  <si>
    <t>车辆纯氢气里程查询_20260901-20260930_1024辆.xlsx / T430</t>
  </si>
  <si>
    <t>车辆里程查询_20260901-20260930_1024辆_仪表里程.xlsx / U36</t>
  </si>
  <si>
    <t>车辆里程查询_20260901-20260930_1024辆_GPS里程.xlsx / U238</t>
  </si>
  <si>
    <t>车辆纯氢气里程查询_20260901-20260930_1024辆.xlsx / U430</t>
  </si>
  <si>
    <t>车辆里程查询_20260901-20260930_1024辆_仪表里程.xlsx / V36</t>
  </si>
  <si>
    <t>车辆里程查询_20260901-20260930_1024辆_GPS里程.xlsx / V238</t>
  </si>
  <si>
    <t>车辆纯氢气里程查询_20260901-20260930_1024辆.xlsx / V430</t>
  </si>
  <si>
    <t>车辆里程查询_20260901-20260930_1024辆_仪表里程.xlsx / W36</t>
  </si>
  <si>
    <t>车辆里程查询_20260901-20260930_1024辆_GPS里程.xlsx / W238</t>
  </si>
  <si>
    <t>车辆纯氢气里程查询_20260901-20260930_1024辆.xlsx / W430</t>
  </si>
  <si>
    <t>车辆里程查询_20260901-20260930_1024辆_仪表里程.xlsx / X36</t>
  </si>
  <si>
    <t>车辆里程查询_20260901-20260930_1024辆_GPS里程.xlsx / X238</t>
  </si>
  <si>
    <t>车辆纯氢气里程查询_20260901-20260930_1024辆.xlsx / X430</t>
  </si>
  <si>
    <t>车辆里程查询_20260901-20260930_1024辆_仪表里程.xlsx / Y36</t>
  </si>
  <si>
    <t>车辆里程查询_20260901-20260930_1024辆_GPS里程.xlsx / Y238</t>
  </si>
  <si>
    <t>车辆纯氢气里程查询_20260901-20260930_1024辆.xlsx / Y430</t>
  </si>
  <si>
    <t>车辆里程查询_20260901-20260930_1024辆_仪表里程.xlsx / Z36</t>
  </si>
  <si>
    <t>车辆里程查询_20260901-20260930_1024辆_GPS里程.xlsx / Z238</t>
  </si>
  <si>
    <t>车辆纯氢气里程查询_20260901-20260930_1024辆.xlsx / Z430</t>
  </si>
  <si>
    <t>车辆里程查询_20260901-20260930_1024辆_仪表里程.xlsx / AA36</t>
  </si>
  <si>
    <t>车辆里程查询_20260901-20260930_1024辆_GPS里程.xlsx / AA238</t>
  </si>
  <si>
    <t>车辆纯氢气里程查询_20260901-20260930_1024辆.xlsx / AA430</t>
  </si>
  <si>
    <t>车辆里程查询_20260901-20260930_1024辆_仪表里程.xlsx / AB36</t>
  </si>
  <si>
    <t>车辆里程查询_20260901-20260930_1024辆_GPS里程.xlsx / AB238</t>
  </si>
  <si>
    <t>车辆纯氢气里程查询_20260901-20260930_1024辆.xlsx / AB430</t>
  </si>
  <si>
    <t>车辆里程查询_20260901-20260930_1024辆_仪表里程.xlsx / AC36</t>
  </si>
  <si>
    <t>车辆里程查询_20260901-20260930_1024辆_GPS里程.xlsx / AC238</t>
  </si>
  <si>
    <t>车辆纯氢气里程查询_20260901-20260930_1024辆.xlsx / AC430</t>
  </si>
  <si>
    <t>车辆里程查询_20260901-20260930_1024辆_仪表里程.xlsx / AD36</t>
  </si>
  <si>
    <t>车辆里程查询_20260901-20260930_1024辆_GPS里程.xlsx / AD238</t>
  </si>
  <si>
    <t>车辆纯氢气里程查询_20260901-20260930_1024辆.xlsx / AD430</t>
  </si>
  <si>
    <t>车辆里程查询_20260901-20260930_1024辆_仪表里程.xlsx / AE36</t>
  </si>
  <si>
    <t>车辆里程查询_20260901-20260930_1024辆_GPS里程.xlsx / AE238</t>
  </si>
  <si>
    <t>车辆纯氢气里程查询_20260901-20260930_1024辆.xlsx / AE430</t>
  </si>
  <si>
    <t>车辆里程查询_20260901-20260930_1024辆_仪表里程.xlsx / AF36</t>
  </si>
  <si>
    <t>车辆里程查询_20260901-20260930_1024辆_GPS里程.xlsx / AF238</t>
  </si>
  <si>
    <t>车辆纯氢气里程查询_20260901-20260930_1024辆.xlsx / AF430</t>
  </si>
  <si>
    <t>车辆里程查询_20260901-20260930_1024辆_仪表里程.xlsx / AG36</t>
  </si>
  <si>
    <t>车辆里程查询_20260901-20260930_1024辆_GPS里程.xlsx / AG238</t>
  </si>
  <si>
    <t>车辆纯氢气里程查询_20260901-20260930_1024辆.xlsx / AG430</t>
  </si>
  <si>
    <t>车辆里程查询_20260901-20260930_1024辆_仪表里程.xlsx / AH36</t>
  </si>
  <si>
    <t>车辆里程查询_20260901-20260930_1024辆_GPS里程.xlsx / AH238</t>
  </si>
  <si>
    <t>车辆纯氢气里程查询_20260901-20260930_1024辆.xlsx / AH430</t>
  </si>
  <si>
    <t>车辆里程查询_20260901-20260930_1024辆_仪表里程.xlsx / E519</t>
  </si>
  <si>
    <t>车辆里程查询_20260901-20260930_1024辆_GPS里程.xlsx / E519</t>
  </si>
  <si>
    <t>车辆纯氢气里程查询_20260901-20260930_1024辆.xlsx / E350</t>
  </si>
  <si>
    <t>车辆里程查询_20260901-20260930_1024辆_仪表里程.xlsx / F519</t>
  </si>
  <si>
    <t>车辆里程查询_20260901-20260930_1024辆_GPS里程.xlsx / F519</t>
  </si>
  <si>
    <t>车辆纯氢气里程查询_20260901-20260930_1024辆.xlsx / F350</t>
  </si>
  <si>
    <t>车辆里程查询_20260901-20260930_1024辆_仪表里程.xlsx / G519</t>
  </si>
  <si>
    <t>车辆里程查询_20260901-20260930_1024辆_GPS里程.xlsx / G519</t>
  </si>
  <si>
    <t>车辆纯氢气里程查询_20260901-20260930_1024辆.xlsx / G350</t>
  </si>
  <si>
    <t>车辆里程查询_20260901-20260930_1024辆_仪表里程.xlsx / H519</t>
  </si>
  <si>
    <t>车辆里程查询_20260901-20260930_1024辆_GPS里程.xlsx / H519</t>
  </si>
  <si>
    <t>车辆纯氢气里程查询_20260901-20260930_1024辆.xlsx / H350</t>
  </si>
  <si>
    <t>车辆里程查询_20260901-20260930_1024辆_仪表里程.xlsx / I519</t>
  </si>
  <si>
    <t>车辆里程查询_20260901-20260930_1024辆_GPS里程.xlsx / I519</t>
  </si>
  <si>
    <t>车辆纯氢气里程查询_20260901-20260930_1024辆.xlsx / I350</t>
  </si>
  <si>
    <t>车辆里程查询_20260901-20260930_1024辆_仪表里程.xlsx / J519</t>
  </si>
  <si>
    <t>车辆里程查询_20260901-20260930_1024辆_GPS里程.xlsx / J519</t>
  </si>
  <si>
    <t>车辆纯氢气里程查询_20260901-20260930_1024辆.xlsx / J350</t>
  </si>
  <si>
    <t>车辆里程查询_20260901-20260930_1024辆_仪表里程.xlsx / K519</t>
  </si>
  <si>
    <t>车辆里程查询_20260901-20260930_1024辆_GPS里程.xlsx / K519</t>
  </si>
  <si>
    <t>车辆纯氢气里程查询_20260901-20260930_1024辆.xlsx / K350</t>
  </si>
  <si>
    <t>车辆里程查询_20260901-20260930_1024辆_仪表里程.xlsx / L519</t>
  </si>
  <si>
    <t>车辆里程查询_20260901-20260930_1024辆_GPS里程.xlsx / L519</t>
  </si>
  <si>
    <t>车辆纯氢气里程查询_20260901-20260930_1024辆.xlsx / L350</t>
  </si>
  <si>
    <t>车辆里程查询_20260901-20260930_1024辆_仪表里程.xlsx / M519</t>
  </si>
  <si>
    <t>车辆里程查询_20260901-20260930_1024辆_GPS里程.xlsx / M519</t>
  </si>
  <si>
    <t>车辆纯氢气里程查询_20260901-20260930_1024辆.xlsx / M350</t>
  </si>
  <si>
    <t>车辆里程查询_20260901-20260930_1024辆_仪表里程.xlsx / N519</t>
  </si>
  <si>
    <t>车辆里程查询_20260901-20260930_1024辆_GPS里程.xlsx / N519</t>
  </si>
  <si>
    <t>车辆纯氢气里程查询_20260901-20260930_1024辆.xlsx / N350</t>
  </si>
  <si>
    <t>车辆里程查询_20260901-20260930_1024辆_仪表里程.xlsx / O519</t>
  </si>
  <si>
    <t>车辆里程查询_20260901-20260930_1024辆_GPS里程.xlsx / O519</t>
  </si>
  <si>
    <t>车辆纯氢气里程查询_20260901-20260930_1024辆.xlsx / O350</t>
  </si>
  <si>
    <t>车辆里程查询_20260901-20260930_1024辆_仪表里程.xlsx / P519</t>
  </si>
  <si>
    <t>车辆里程查询_20260901-20260930_1024辆_GPS里程.xlsx / P519</t>
  </si>
  <si>
    <t>车辆纯氢气里程查询_20260901-20260930_1024辆.xlsx / P350</t>
  </si>
  <si>
    <t>车辆里程查询_20260901-20260930_1024辆_仪表里程.xlsx / Q519</t>
  </si>
  <si>
    <t>车辆里程查询_20260901-20260930_1024辆_GPS里程.xlsx / Q519</t>
  </si>
  <si>
    <t>车辆纯氢气里程查询_20260901-20260930_1024辆.xlsx / Q350</t>
  </si>
  <si>
    <t>车辆里程查询_20260901-20260930_1024辆_仪表里程.xlsx / R519</t>
  </si>
  <si>
    <t>车辆里程查询_20260901-20260930_1024辆_GPS里程.xlsx / R519</t>
  </si>
  <si>
    <t>车辆纯氢气里程查询_20260901-20260930_1024辆.xlsx / R350</t>
  </si>
  <si>
    <t>车辆里程查询_20260901-20260930_1024辆_仪表里程.xlsx / S519</t>
  </si>
  <si>
    <t>车辆里程查询_20260901-20260930_1024辆_GPS里程.xlsx / S519</t>
  </si>
  <si>
    <t>车辆纯氢气里程查询_20260901-20260930_1024辆.xlsx / S350</t>
  </si>
  <si>
    <t>车辆里程查询_20260901-20260930_1024辆_仪表里程.xlsx / T519</t>
  </si>
  <si>
    <t>车辆里程查询_20260901-20260930_1024辆_GPS里程.xlsx / T519</t>
  </si>
  <si>
    <t>车辆纯氢气里程查询_20260901-20260930_1024辆.xlsx / T350</t>
  </si>
  <si>
    <t>车辆里程查询_20260901-20260930_1024辆_仪表里程.xlsx / U519</t>
  </si>
  <si>
    <t>车辆里程查询_20260901-20260930_1024辆_GPS里程.xlsx / U519</t>
  </si>
  <si>
    <t>车辆纯氢气里程查询_20260901-20260930_1024辆.xlsx / U350</t>
  </si>
  <si>
    <t>车辆里程查询_20260901-20260930_1024辆_仪表里程.xlsx / V519</t>
  </si>
  <si>
    <t>车辆里程查询_20260901-20260930_1024辆_GPS里程.xlsx / V519</t>
  </si>
  <si>
    <t>车辆纯氢气里程查询_20260901-20260930_1024辆.xlsx / V350</t>
  </si>
  <si>
    <t>车辆里程查询_20260901-20260930_1024辆_仪表里程.xlsx / W519</t>
  </si>
  <si>
    <t>车辆里程查询_20260901-20260930_1024辆_GPS里程.xlsx / W519</t>
  </si>
  <si>
    <t>车辆纯氢气里程查询_20260901-20260930_1024辆.xlsx / W350</t>
  </si>
  <si>
    <t>车辆里程查询_20260901-20260930_1024辆_仪表里程.xlsx / X519</t>
  </si>
  <si>
    <t>车辆里程查询_20260901-20260930_1024辆_GPS里程.xlsx / X519</t>
  </si>
  <si>
    <t>车辆纯氢气里程查询_20260901-20260930_1024辆.xlsx / X350</t>
  </si>
  <si>
    <t>车辆里程查询_20260901-20260930_1024辆_仪表里程.xlsx / Y519</t>
  </si>
  <si>
    <t>车辆里程查询_20260901-20260930_1024辆_GPS里程.xlsx / Y519</t>
  </si>
  <si>
    <t>车辆纯氢气里程查询_20260901-20260930_1024辆.xlsx / Y350</t>
  </si>
  <si>
    <t>车辆里程查询_20260901-20260930_1024辆_仪表里程.xlsx / Z519</t>
  </si>
  <si>
    <t>车辆里程查询_20260901-20260930_1024辆_GPS里程.xlsx / Z519</t>
  </si>
  <si>
    <t>车辆纯氢气里程查询_20260901-20260930_1024辆.xlsx / Z350</t>
  </si>
  <si>
    <t>车辆里程查询_20260901-20260930_1024辆_仪表里程.xlsx / AA519</t>
  </si>
  <si>
    <t>车辆里程查询_20260901-20260930_1024辆_GPS里程.xlsx / AA519</t>
  </si>
  <si>
    <t>车辆纯氢气里程查询_20260901-20260930_1024辆.xlsx / AA350</t>
  </si>
  <si>
    <t>车辆里程查询_20260901-20260930_1024辆_仪表里程.xlsx / AB519</t>
  </si>
  <si>
    <t>车辆里程查询_20260901-20260930_1024辆_GPS里程.xlsx / AB519</t>
  </si>
  <si>
    <t>车辆纯氢气里程查询_20260901-20260930_1024辆.xlsx / AB350</t>
  </si>
  <si>
    <t>车辆里程查询_20260901-20260930_1024辆_仪表里程.xlsx / AC519</t>
  </si>
  <si>
    <t>车辆里程查询_20260901-20260930_1024辆_GPS里程.xlsx / AC519</t>
  </si>
  <si>
    <t>车辆纯氢气里程查询_20260901-20260930_1024辆.xlsx / AC350</t>
  </si>
  <si>
    <t>车辆里程查询_20260901-20260930_1024辆_仪表里程.xlsx / AD519</t>
  </si>
  <si>
    <t>车辆里程查询_20260901-20260930_1024辆_GPS里程.xlsx / AD519</t>
  </si>
  <si>
    <t>车辆纯氢气里程查询_20260901-20260930_1024辆.xlsx / AD350</t>
  </si>
  <si>
    <t>车辆里程查询_20260901-20260930_1024辆_仪表里程.xlsx / AE519</t>
  </si>
  <si>
    <t>车辆里程查询_20260901-20260930_1024辆_GPS里程.xlsx / AE519</t>
  </si>
  <si>
    <t>车辆纯氢气里程查询_20260901-20260930_1024辆.xlsx / AE350</t>
  </si>
  <si>
    <t>车辆里程查询_20260901-20260930_1024辆_仪表里程.xlsx / AF519</t>
  </si>
  <si>
    <t>车辆里程查询_20260901-20260930_1024辆_GPS里程.xlsx / AF519</t>
  </si>
  <si>
    <t>车辆纯氢气里程查询_20260901-20260930_1024辆.xlsx / AF350</t>
  </si>
  <si>
    <t>车辆里程查询_20260901-20260930_1024辆_仪表里程.xlsx / AG519</t>
  </si>
  <si>
    <t>车辆里程查询_20260901-20260930_1024辆_GPS里程.xlsx / AG519</t>
  </si>
  <si>
    <t>车辆纯氢气里程查询_20260901-20260930_1024辆.xlsx / AG350</t>
  </si>
  <si>
    <t>车辆里程查询_20260901-20260930_1024辆_仪表里程.xlsx / AH519</t>
  </si>
  <si>
    <t>车辆里程查询_20260901-20260930_1024辆_GPS里程.xlsx / AH519</t>
  </si>
  <si>
    <t>车辆纯氢气里程查询_20260901-20260930_1024辆.xlsx / AH350</t>
  </si>
  <si>
    <t>车辆里程查询_20260901-20260930_1024辆_仪表里程.xlsx / E512</t>
  </si>
  <si>
    <t>车辆里程查询_20260901-20260930_1024辆_GPS里程.xlsx / E512</t>
  </si>
  <si>
    <t>车辆纯氢气里程查询_20260901-20260930_1024辆.xlsx / E277</t>
  </si>
  <si>
    <t>车辆里程查询_20260901-20260930_1024辆_仪表里程.xlsx / F512</t>
  </si>
  <si>
    <t>车辆里程查询_20260901-20260930_1024辆_GPS里程.xlsx / F512</t>
  </si>
  <si>
    <t>车辆纯氢气里程查询_20260901-20260930_1024辆.xlsx / F277</t>
  </si>
  <si>
    <t>车辆里程查询_20260901-20260930_1024辆_仪表里程.xlsx / G512</t>
  </si>
  <si>
    <t>车辆里程查询_20260901-20260930_1024辆_GPS里程.xlsx / G512</t>
  </si>
  <si>
    <t>车辆纯氢气里程查询_20260901-20260930_1024辆.xlsx / G277</t>
  </si>
  <si>
    <t>车辆里程查询_20260901-20260930_1024辆_仪表里程.xlsx / H512</t>
  </si>
  <si>
    <t>车辆里程查询_20260901-20260930_1024辆_GPS里程.xlsx / H512</t>
  </si>
  <si>
    <t>车辆纯氢气里程查询_20260901-20260930_1024辆.xlsx / H277</t>
  </si>
  <si>
    <t>车辆里程查询_20260901-20260930_1024辆_仪表里程.xlsx / I512</t>
  </si>
  <si>
    <t>车辆里程查询_20260901-20260930_1024辆_GPS里程.xlsx / I512</t>
  </si>
  <si>
    <t>车辆纯氢气里程查询_20260901-20260930_1024辆.xlsx / I277</t>
  </si>
  <si>
    <t>车辆里程查询_20260901-20260930_1024辆_仪表里程.xlsx / J512</t>
  </si>
  <si>
    <t>车辆里程查询_20260901-20260930_1024辆_GPS里程.xlsx / J512</t>
  </si>
  <si>
    <t>车辆纯氢气里程查询_20260901-20260930_1024辆.xlsx / J277</t>
  </si>
  <si>
    <t>车辆里程查询_20260901-20260930_1024辆_仪表里程.xlsx / K512</t>
  </si>
  <si>
    <t>车辆里程查询_20260901-20260930_1024辆_GPS里程.xlsx / K512</t>
  </si>
  <si>
    <t>车辆纯氢气里程查询_20260901-20260930_1024辆.xlsx / K277</t>
  </si>
  <si>
    <t>车辆里程查询_20260901-20260930_1024辆_仪表里程.xlsx / L512</t>
  </si>
  <si>
    <t>车辆里程查询_20260901-20260930_1024辆_GPS里程.xlsx / L512</t>
  </si>
  <si>
    <t>车辆纯氢气里程查询_20260901-20260930_1024辆.xlsx / L277</t>
  </si>
  <si>
    <t>车辆里程查询_20260901-20260930_1024辆_仪表里程.xlsx / M512</t>
  </si>
  <si>
    <t>车辆里程查询_20260901-20260930_1024辆_GPS里程.xlsx / M512</t>
  </si>
  <si>
    <t>车辆纯氢气里程查询_20260901-20260930_1024辆.xlsx / M277</t>
  </si>
  <si>
    <t>车辆里程查询_20260901-20260930_1024辆_仪表里程.xlsx / N512</t>
  </si>
  <si>
    <t>车辆里程查询_20260901-20260930_1024辆_GPS里程.xlsx / N512</t>
  </si>
  <si>
    <t>车辆纯氢气里程查询_20260901-20260930_1024辆.xlsx / N277</t>
  </si>
  <si>
    <t>车辆里程查询_20260901-20260930_1024辆_仪表里程.xlsx / O512</t>
  </si>
  <si>
    <t>车辆里程查询_20260901-20260930_1024辆_GPS里程.xlsx / O512</t>
  </si>
  <si>
    <t>车辆纯氢气里程查询_20260901-20260930_1024辆.xlsx / O277</t>
  </si>
  <si>
    <t>车辆里程查询_20260901-20260930_1024辆_仪表里程.xlsx / P512</t>
  </si>
  <si>
    <t>车辆里程查询_20260901-20260930_1024辆_GPS里程.xlsx / P512</t>
  </si>
  <si>
    <t>车辆纯氢气里程查询_20260901-20260930_1024辆.xlsx / P277</t>
  </si>
  <si>
    <t>车辆里程查询_20260901-20260930_1024辆_仪表里程.xlsx / Q512</t>
  </si>
  <si>
    <t>车辆里程查询_20260901-20260930_1024辆_GPS里程.xlsx / Q512</t>
  </si>
  <si>
    <t>车辆纯氢气里程查询_20260901-20260930_1024辆.xlsx / Q277</t>
  </si>
  <si>
    <t>车辆里程查询_20260901-20260930_1024辆_仪表里程.xlsx / R512</t>
  </si>
  <si>
    <t>车辆里程查询_20260901-20260930_1024辆_GPS里程.xlsx / R512</t>
  </si>
  <si>
    <t>车辆纯氢气里程查询_20260901-20260930_1024辆.xlsx / R277</t>
  </si>
  <si>
    <t>车辆里程查询_20260901-20260930_1024辆_仪表里程.xlsx / S512</t>
  </si>
  <si>
    <t>车辆里程查询_20260901-20260930_1024辆_GPS里程.xlsx / S512</t>
  </si>
  <si>
    <t>车辆纯氢气里程查询_20260901-20260930_1024辆.xlsx / S277</t>
  </si>
  <si>
    <t>车辆里程查询_20260901-20260930_1024辆_仪表里程.xlsx / T512</t>
  </si>
  <si>
    <t>车辆里程查询_20260901-20260930_1024辆_GPS里程.xlsx / T512</t>
  </si>
  <si>
    <t>车辆纯氢气里程查询_20260901-20260930_1024辆.xlsx / T277</t>
  </si>
  <si>
    <t>车辆里程查询_20260901-20260930_1024辆_仪表里程.xlsx / U512</t>
  </si>
  <si>
    <t>车辆里程查询_20260901-20260930_1024辆_GPS里程.xlsx / U512</t>
  </si>
  <si>
    <t>车辆纯氢气里程查询_20260901-20260930_1024辆.xlsx / U277</t>
  </si>
  <si>
    <t>车辆里程查询_20260901-20260930_1024辆_仪表里程.xlsx / V512</t>
  </si>
  <si>
    <t>车辆里程查询_20260901-20260930_1024辆_GPS里程.xlsx / V512</t>
  </si>
  <si>
    <t>车辆纯氢气里程查询_20260901-20260930_1024辆.xlsx / V277</t>
  </si>
  <si>
    <t>车辆里程查询_20260901-20260930_1024辆_仪表里程.xlsx / W512</t>
  </si>
  <si>
    <t>车辆里程查询_20260901-20260930_1024辆_GPS里程.xlsx / W512</t>
  </si>
  <si>
    <t>车辆纯氢气里程查询_20260901-20260930_1024辆.xlsx / W277</t>
  </si>
  <si>
    <t>车辆里程查询_20260901-20260930_1024辆_仪表里程.xlsx / X512</t>
  </si>
  <si>
    <t>车辆里程查询_20260901-20260930_1024辆_GPS里程.xlsx / X512</t>
  </si>
  <si>
    <t>车辆纯氢气里程查询_20260901-20260930_1024辆.xlsx / X277</t>
  </si>
  <si>
    <t>车辆里程查询_20260901-20260930_1024辆_仪表里程.xlsx / Y512</t>
  </si>
  <si>
    <t>车辆里程查询_20260901-20260930_1024辆_GPS里程.xlsx / Y512</t>
  </si>
  <si>
    <t>车辆纯氢气里程查询_20260901-20260930_1024辆.xlsx / Y277</t>
  </si>
  <si>
    <t>车辆里程查询_20260901-20260930_1024辆_仪表里程.xlsx / Z512</t>
  </si>
  <si>
    <t>车辆里程查询_20260901-20260930_1024辆_GPS里程.xlsx / Z512</t>
  </si>
  <si>
    <t>车辆纯氢气里程查询_20260901-20260930_1024辆.xlsx / Z277</t>
  </si>
  <si>
    <t>车辆里程查询_20260901-20260930_1024辆_仪表里程.xlsx / AA512</t>
  </si>
  <si>
    <t>车辆里程查询_20260901-20260930_1024辆_GPS里程.xlsx / AA512</t>
  </si>
  <si>
    <t>车辆纯氢气里程查询_20260901-20260930_1024辆.xlsx / AA277</t>
  </si>
  <si>
    <t>车辆里程查询_20260901-20260930_1024辆_仪表里程.xlsx / AB512</t>
  </si>
  <si>
    <t>车辆里程查询_20260901-20260930_1024辆_GPS里程.xlsx / AB512</t>
  </si>
  <si>
    <t>车辆纯氢气里程查询_20260901-20260930_1024辆.xlsx / AB277</t>
  </si>
  <si>
    <t>车辆里程查询_20260901-20260930_1024辆_仪表里程.xlsx / AC512</t>
  </si>
  <si>
    <t>车辆里程查询_20260901-20260930_1024辆_GPS里程.xlsx / AC512</t>
  </si>
  <si>
    <t>车辆纯氢气里程查询_20260901-20260930_1024辆.xlsx / AC277</t>
  </si>
  <si>
    <t>车辆里程查询_20260901-20260930_1024辆_仪表里程.xlsx / AD512</t>
  </si>
  <si>
    <t>车辆里程查询_20260901-20260930_1024辆_GPS里程.xlsx / AD512</t>
  </si>
  <si>
    <t>车辆纯氢气里程查询_20260901-20260930_1024辆.xlsx / AD277</t>
  </si>
  <si>
    <t>车辆里程查询_20260901-20260930_1024辆_仪表里程.xlsx / AE512</t>
  </si>
  <si>
    <t>车辆里程查询_20260901-20260930_1024辆_GPS里程.xlsx / AE512</t>
  </si>
  <si>
    <t>车辆纯氢气里程查询_20260901-20260930_1024辆.xlsx / AE277</t>
  </si>
  <si>
    <t>车辆里程查询_20260901-20260930_1024辆_仪表里程.xlsx / AF512</t>
  </si>
  <si>
    <t>车辆里程查询_20260901-20260930_1024辆_GPS里程.xlsx / AF512</t>
  </si>
  <si>
    <t>车辆纯氢气里程查询_20260901-20260930_1024辆.xlsx / AF277</t>
  </si>
  <si>
    <t>车辆里程查询_20260901-20260930_1024辆_仪表里程.xlsx / AG512</t>
  </si>
  <si>
    <t>车辆里程查询_20260901-20260930_1024辆_GPS里程.xlsx / AG512</t>
  </si>
  <si>
    <t>车辆纯氢气里程查询_20260901-20260930_1024辆.xlsx / AG277</t>
  </si>
  <si>
    <t>车辆里程查询_20260901-20260930_1024辆_仪表里程.xlsx / AH512</t>
  </si>
  <si>
    <t>车辆里程查询_20260901-20260930_1024辆_GPS里程.xlsx / AH512</t>
  </si>
  <si>
    <t>车辆纯氢气里程查询_20260901-20260930_1024辆.xlsx / AH277</t>
  </si>
  <si>
    <t>车辆里程查询_20260901-20260930_1024辆_仪表里程.xlsx / E502</t>
  </si>
  <si>
    <t>车辆里程查询_20260901-20260930_1024辆_GPS里程.xlsx / E502</t>
  </si>
  <si>
    <t>车辆纯氢气里程查询_20260901-20260930_1024辆.xlsx / E484</t>
  </si>
  <si>
    <t>车辆里程查询_20260901-20260930_1024辆_仪表里程.xlsx / F502</t>
  </si>
  <si>
    <t>车辆里程查询_20260901-20260930_1024辆_GPS里程.xlsx / F502</t>
  </si>
  <si>
    <t>车辆纯氢气里程查询_20260901-20260930_1024辆.xlsx / F484</t>
  </si>
  <si>
    <t>车辆里程查询_20260901-20260930_1024辆_仪表里程.xlsx / G502</t>
  </si>
  <si>
    <t>车辆里程查询_20260901-20260930_1024辆_GPS里程.xlsx / G502</t>
  </si>
  <si>
    <t>车辆纯氢气里程查询_20260901-20260930_1024辆.xlsx / G484</t>
  </si>
  <si>
    <t>车辆里程查询_20260901-20260930_1024辆_仪表里程.xlsx / H502</t>
  </si>
  <si>
    <t>车辆里程查询_20260901-20260930_1024辆_GPS里程.xlsx / H502</t>
  </si>
  <si>
    <t>车辆纯氢气里程查询_20260901-20260930_1024辆.xlsx / H484</t>
  </si>
  <si>
    <t>车辆里程查询_20260901-20260930_1024辆_仪表里程.xlsx / I502</t>
  </si>
  <si>
    <t>车辆里程查询_20260901-20260930_1024辆_GPS里程.xlsx / I502</t>
  </si>
  <si>
    <t>车辆纯氢气里程查询_20260901-20260930_1024辆.xlsx / I484</t>
  </si>
  <si>
    <t>车辆里程查询_20260901-20260930_1024辆_仪表里程.xlsx / J502</t>
  </si>
  <si>
    <t>车辆里程查询_20260901-20260930_1024辆_GPS里程.xlsx / J502</t>
  </si>
  <si>
    <t>车辆纯氢气里程查询_20260901-20260930_1024辆.xlsx / J484</t>
  </si>
  <si>
    <t>车辆里程查询_20260901-20260930_1024辆_仪表里程.xlsx / K502</t>
  </si>
  <si>
    <t>车辆里程查询_20260901-20260930_1024辆_GPS里程.xlsx / K502</t>
  </si>
  <si>
    <t>车辆纯氢气里程查询_20260901-20260930_1024辆.xlsx / K484</t>
  </si>
  <si>
    <t>车辆里程查询_20260901-20260930_1024辆_仪表里程.xlsx / L502</t>
  </si>
  <si>
    <t>车辆里程查询_20260901-20260930_1024辆_GPS里程.xlsx / L502</t>
  </si>
  <si>
    <t>车辆纯氢气里程查询_20260901-20260930_1024辆.xlsx / L484</t>
  </si>
  <si>
    <t>车辆里程查询_20260901-20260930_1024辆_仪表里程.xlsx / M502</t>
  </si>
  <si>
    <t>车辆里程查询_20260901-20260930_1024辆_GPS里程.xlsx / M502</t>
  </si>
  <si>
    <t>车辆纯氢气里程查询_20260901-20260930_1024辆.xlsx / M484</t>
  </si>
  <si>
    <t>车辆里程查询_20260901-20260930_1024辆_仪表里程.xlsx / N502</t>
  </si>
  <si>
    <t>车辆里程查询_20260901-20260930_1024辆_GPS里程.xlsx / N502</t>
  </si>
  <si>
    <t>车辆纯氢气里程查询_20260901-20260930_1024辆.xlsx / N484</t>
  </si>
  <si>
    <t>车辆里程查询_20260901-20260930_1024辆_仪表里程.xlsx / O502</t>
  </si>
  <si>
    <t>车辆里程查询_20260901-20260930_1024辆_GPS里程.xlsx / O502</t>
  </si>
  <si>
    <t>车辆纯氢气里程查询_20260901-20260930_1024辆.xlsx / O484</t>
  </si>
  <si>
    <t>车辆里程查询_20260901-20260930_1024辆_仪表里程.xlsx / P502</t>
  </si>
  <si>
    <t>车辆里程查询_20260901-20260930_1024辆_GPS里程.xlsx / P502</t>
  </si>
  <si>
    <t>车辆纯氢气里程查询_20260901-20260930_1024辆.xlsx / P484</t>
  </si>
  <si>
    <t>车辆里程查询_20260901-20260930_1024辆_仪表里程.xlsx / Q502</t>
  </si>
  <si>
    <t>车辆里程查询_20260901-20260930_1024辆_GPS里程.xlsx / Q502</t>
  </si>
  <si>
    <t>车辆纯氢气里程查询_20260901-20260930_1024辆.xlsx / Q484</t>
  </si>
  <si>
    <t>车辆里程查询_20260901-20260930_1024辆_仪表里程.xlsx / R502</t>
  </si>
  <si>
    <t>车辆里程查询_20260901-20260930_1024辆_GPS里程.xlsx / R502</t>
  </si>
  <si>
    <t>车辆纯氢气里程查询_20260901-20260930_1024辆.xlsx / R484</t>
  </si>
  <si>
    <t>车辆里程查询_20260901-20260930_1024辆_仪表里程.xlsx / S502</t>
  </si>
  <si>
    <t>车辆里程查询_20260901-20260930_1024辆_GPS里程.xlsx / S502</t>
  </si>
  <si>
    <t>车辆纯氢气里程查询_20260901-20260930_1024辆.xlsx / S484</t>
  </si>
  <si>
    <t>车辆里程查询_20260901-20260930_1024辆_仪表里程.xlsx / T502</t>
  </si>
  <si>
    <t>车辆里程查询_20260901-20260930_1024辆_GPS里程.xlsx / T502</t>
  </si>
  <si>
    <t>车辆纯氢气里程查询_20260901-20260930_1024辆.xlsx / T484</t>
  </si>
  <si>
    <t>车辆里程查询_20260901-20260930_1024辆_仪表里程.xlsx / U502</t>
  </si>
  <si>
    <t>车辆里程查询_20260901-20260930_1024辆_GPS里程.xlsx / U502</t>
  </si>
  <si>
    <t>车辆纯氢气里程查询_20260901-20260930_1024辆.xlsx / U484</t>
  </si>
  <si>
    <t>车辆里程查询_20260901-20260930_1024辆_仪表里程.xlsx / V502</t>
  </si>
  <si>
    <t>车辆里程查询_20260901-20260930_1024辆_GPS里程.xlsx / V502</t>
  </si>
  <si>
    <t>车辆纯氢气里程查询_20260901-20260930_1024辆.xlsx / V484</t>
  </si>
  <si>
    <t>车辆里程查询_20260901-20260930_1024辆_仪表里程.xlsx / W502</t>
  </si>
  <si>
    <t>车辆里程查询_20260901-20260930_1024辆_GPS里程.xlsx / W502</t>
  </si>
  <si>
    <t>车辆纯氢气里程查询_20260901-20260930_1024辆.xlsx / W484</t>
  </si>
  <si>
    <t>车辆里程查询_20260901-20260930_1024辆_仪表里程.xlsx / X502</t>
  </si>
  <si>
    <t>车辆里程查询_20260901-20260930_1024辆_GPS里程.xlsx / X502</t>
  </si>
  <si>
    <t>车辆纯氢气里程查询_20260901-20260930_1024辆.xlsx / X484</t>
  </si>
  <si>
    <t>车辆里程查询_20260901-20260930_1024辆_仪表里程.xlsx / Y502</t>
  </si>
  <si>
    <t>车辆里程查询_20260901-20260930_1024辆_GPS里程.xlsx / Y502</t>
  </si>
  <si>
    <t>车辆纯氢气里程查询_20260901-20260930_1024辆.xlsx / Y484</t>
  </si>
  <si>
    <t>车辆里程查询_20260901-20260930_1024辆_仪表里程.xlsx / Z502</t>
  </si>
  <si>
    <t>车辆里程查询_20260901-20260930_1024辆_GPS里程.xlsx / Z502</t>
  </si>
  <si>
    <t>车辆纯氢气里程查询_20260901-20260930_1024辆.xlsx / Z484</t>
  </si>
  <si>
    <t>车辆里程查询_20260901-20260930_1024辆_仪表里程.xlsx / AA502</t>
  </si>
  <si>
    <t>车辆里程查询_20260901-20260930_1024辆_GPS里程.xlsx / AA502</t>
  </si>
  <si>
    <t>车辆纯氢气里程查询_20260901-20260930_1024辆.xlsx / AA484</t>
  </si>
  <si>
    <t>车辆里程查询_20260901-20260930_1024辆_仪表里程.xlsx / AB502</t>
  </si>
  <si>
    <t>车辆里程查询_20260901-20260930_1024辆_GPS里程.xlsx / AB502</t>
  </si>
  <si>
    <t>车辆纯氢气里程查询_20260901-20260930_1024辆.xlsx / AB484</t>
  </si>
  <si>
    <t>车辆里程查询_20260901-20260930_1024辆_仪表里程.xlsx / AC502</t>
  </si>
  <si>
    <t>车辆里程查询_20260901-20260930_1024辆_GPS里程.xlsx / AC502</t>
  </si>
  <si>
    <t>车辆纯氢气里程查询_20260901-20260930_1024辆.xlsx / AC484</t>
  </si>
  <si>
    <t>车辆里程查询_20260901-20260930_1024辆_仪表里程.xlsx / AD502</t>
  </si>
  <si>
    <t>车辆里程查询_20260901-20260930_1024辆_GPS里程.xlsx / AD502</t>
  </si>
  <si>
    <t>车辆纯氢气里程查询_20260901-20260930_1024辆.xlsx / AD484</t>
  </si>
  <si>
    <t>车辆里程查询_20260901-20260930_1024辆_仪表里程.xlsx / AE502</t>
  </si>
  <si>
    <t>车辆里程查询_20260901-20260930_1024辆_GPS里程.xlsx / AE502</t>
  </si>
  <si>
    <t>车辆纯氢气里程查询_20260901-20260930_1024辆.xlsx / AE484</t>
  </si>
  <si>
    <t>车辆里程查询_20260901-20260930_1024辆_仪表里程.xlsx / AF502</t>
  </si>
  <si>
    <t>车辆里程查询_20260901-20260930_1024辆_GPS里程.xlsx / AF502</t>
  </si>
  <si>
    <t>车辆纯氢气里程查询_20260901-20260930_1024辆.xlsx / AF484</t>
  </si>
  <si>
    <t>车辆里程查询_20260901-20260930_1024辆_仪表里程.xlsx / AG502</t>
  </si>
  <si>
    <t>车辆里程查询_20260901-20260930_1024辆_GPS里程.xlsx / AG502</t>
  </si>
  <si>
    <t>车辆纯氢气里程查询_20260901-20260930_1024辆.xlsx / AG484</t>
  </si>
  <si>
    <t>车辆里程查询_20260901-20260930_1024辆_仪表里程.xlsx / AH502</t>
  </si>
  <si>
    <t>车辆里程查询_20260901-20260930_1024辆_GPS里程.xlsx / AH502</t>
  </si>
  <si>
    <t>车辆纯氢气里程查询_20260901-20260930_1024辆.xlsx / AH484</t>
  </si>
  <si>
    <t>车辆里程查询_20260901-20260930_1024辆_仪表里程.xlsx / E190</t>
  </si>
  <si>
    <t>车辆里程查询_20260901-20260930_1024辆_GPS里程.xlsx / E293</t>
  </si>
  <si>
    <t>车辆纯氢气里程查询_20260901-20260930_1024辆.xlsx / E542</t>
  </si>
  <si>
    <t>车辆里程查询_20260901-20260930_1024辆_仪表里程.xlsx / F190</t>
  </si>
  <si>
    <t>车辆里程查询_20260901-20260930_1024辆_GPS里程.xlsx / F293</t>
  </si>
  <si>
    <t>车辆纯氢气里程查询_20260901-20260930_1024辆.xlsx / F542</t>
  </si>
  <si>
    <t>车辆里程查询_20260901-20260930_1024辆_仪表里程.xlsx / G190</t>
  </si>
  <si>
    <t>车辆里程查询_20260901-20260930_1024辆_GPS里程.xlsx / G293</t>
  </si>
  <si>
    <t>车辆纯氢气里程查询_20260901-20260930_1024辆.xlsx / G542</t>
  </si>
  <si>
    <t>车辆里程查询_20260901-20260930_1024辆_仪表里程.xlsx / H190</t>
  </si>
  <si>
    <t>车辆里程查询_20260901-20260930_1024辆_GPS里程.xlsx / H293</t>
  </si>
  <si>
    <t>车辆纯氢气里程查询_20260901-20260930_1024辆.xlsx / H542</t>
  </si>
  <si>
    <t>车辆里程查询_20260901-20260930_1024辆_仪表里程.xlsx / I190</t>
  </si>
  <si>
    <t>车辆里程查询_20260901-20260930_1024辆_GPS里程.xlsx / I293</t>
  </si>
  <si>
    <t>车辆纯氢气里程查询_20260901-20260930_1024辆.xlsx / I542</t>
  </si>
  <si>
    <t>车辆里程查询_20260901-20260930_1024辆_仪表里程.xlsx / J190</t>
  </si>
  <si>
    <t>车辆里程查询_20260901-20260930_1024辆_GPS里程.xlsx / J293</t>
  </si>
  <si>
    <t>车辆纯氢气里程查询_20260901-20260930_1024辆.xlsx / J542</t>
  </si>
  <si>
    <t>车辆里程查询_20260901-20260930_1024辆_仪表里程.xlsx / K190</t>
  </si>
  <si>
    <t>车辆里程查询_20260901-20260930_1024辆_GPS里程.xlsx / K293</t>
  </si>
  <si>
    <t>车辆纯氢气里程查询_20260901-20260930_1024辆.xlsx / K542</t>
  </si>
  <si>
    <t>车辆里程查询_20260901-20260930_1024辆_仪表里程.xlsx / L190</t>
  </si>
  <si>
    <t>车辆里程查询_20260901-20260930_1024辆_GPS里程.xlsx / L293</t>
  </si>
  <si>
    <t>车辆纯氢气里程查询_20260901-20260930_1024辆.xlsx / L542</t>
  </si>
  <si>
    <t>车辆里程查询_20260901-20260930_1024辆_仪表里程.xlsx / M190</t>
  </si>
  <si>
    <t>车辆里程查询_20260901-20260930_1024辆_GPS里程.xlsx / M293</t>
  </si>
  <si>
    <t>车辆纯氢气里程查询_20260901-20260930_1024辆.xlsx / M542</t>
  </si>
  <si>
    <t>车辆里程查询_20260901-20260930_1024辆_仪表里程.xlsx / N190</t>
  </si>
  <si>
    <t>车辆里程查询_20260901-20260930_1024辆_GPS里程.xlsx / N293</t>
  </si>
  <si>
    <t>车辆纯氢气里程查询_20260901-20260930_1024辆.xlsx / N542</t>
  </si>
  <si>
    <t>车辆里程查询_20260901-20260930_1024辆_仪表里程.xlsx / O190</t>
  </si>
  <si>
    <t>车辆里程查询_20260901-20260930_1024辆_GPS里程.xlsx / O293</t>
  </si>
  <si>
    <t>车辆纯氢气里程查询_20260901-20260930_1024辆.xlsx / O542</t>
  </si>
  <si>
    <t>车辆里程查询_20260901-20260930_1024辆_仪表里程.xlsx / P190</t>
  </si>
  <si>
    <t>车辆里程查询_20260901-20260930_1024辆_GPS里程.xlsx / P293</t>
  </si>
  <si>
    <t>车辆纯氢气里程查询_20260901-20260930_1024辆.xlsx / P542</t>
  </si>
  <si>
    <t>车辆里程查询_20260901-20260930_1024辆_仪表里程.xlsx / Q190</t>
  </si>
  <si>
    <t>车辆里程查询_20260901-20260930_1024辆_GPS里程.xlsx / Q293</t>
  </si>
  <si>
    <t>车辆纯氢气里程查询_20260901-20260930_1024辆.xlsx / Q542</t>
  </si>
  <si>
    <t>车辆里程查询_20260901-20260930_1024辆_仪表里程.xlsx / R190</t>
  </si>
  <si>
    <t>车辆里程查询_20260901-20260930_1024辆_GPS里程.xlsx / R293</t>
  </si>
  <si>
    <t>车辆纯氢气里程查询_20260901-20260930_1024辆.xlsx / R542</t>
  </si>
  <si>
    <t>车辆里程查询_20260901-20260930_1024辆_仪表里程.xlsx / S190</t>
  </si>
  <si>
    <t>车辆里程查询_20260901-20260930_1024辆_GPS里程.xlsx / S293</t>
  </si>
  <si>
    <t>车辆纯氢气里程查询_20260901-20260930_1024辆.xlsx / S542</t>
  </si>
  <si>
    <t>车辆里程查询_20260901-20260930_1024辆_仪表里程.xlsx / T190</t>
  </si>
  <si>
    <t>车辆里程查询_20260901-20260930_1024辆_GPS里程.xlsx / T293</t>
  </si>
  <si>
    <t>车辆纯氢气里程查询_20260901-20260930_1024辆.xlsx / T542</t>
  </si>
  <si>
    <t>车辆里程查询_20260901-20260930_1024辆_仪表里程.xlsx / U190</t>
  </si>
  <si>
    <t>车辆里程查询_20260901-20260930_1024辆_GPS里程.xlsx / U293</t>
  </si>
  <si>
    <t>车辆纯氢气里程查询_20260901-20260930_1024辆.xlsx / U542</t>
  </si>
  <si>
    <t>车辆里程查询_20260901-20260930_1024辆_仪表里程.xlsx / V190</t>
  </si>
  <si>
    <t>车辆里程查询_20260901-20260930_1024辆_GPS里程.xlsx / V293</t>
  </si>
  <si>
    <t>车辆纯氢气里程查询_20260901-20260930_1024辆.xlsx / V542</t>
  </si>
  <si>
    <t>车辆里程查询_20260901-20260930_1024辆_仪表里程.xlsx / W190</t>
  </si>
  <si>
    <t>车辆里程查询_20260901-20260930_1024辆_GPS里程.xlsx / W293</t>
  </si>
  <si>
    <t>车辆纯氢气里程查询_20260901-20260930_1024辆.xlsx / W542</t>
  </si>
  <si>
    <t>车辆里程查询_20260901-20260930_1024辆_仪表里程.xlsx / X190</t>
  </si>
  <si>
    <t>车辆里程查询_20260901-20260930_1024辆_GPS里程.xlsx / X293</t>
  </si>
  <si>
    <t>车辆纯氢气里程查询_20260901-20260930_1024辆.xlsx / X542</t>
  </si>
  <si>
    <t>车辆里程查询_20260901-20260930_1024辆_仪表里程.xlsx / Y190</t>
  </si>
  <si>
    <t>车辆里程查询_20260901-20260930_1024辆_GPS里程.xlsx / Y293</t>
  </si>
  <si>
    <t>车辆纯氢气里程查询_20260901-20260930_1024辆.xlsx / Y542</t>
  </si>
  <si>
    <t>车辆里程查询_20260901-20260930_1024辆_仪表里程.xlsx / Z190</t>
  </si>
  <si>
    <t>车辆里程查询_20260901-20260930_1024辆_GPS里程.xlsx / Z293</t>
  </si>
  <si>
    <t>车辆纯氢气里程查询_20260901-20260930_1024辆.xlsx / Z542</t>
  </si>
  <si>
    <t>车辆里程查询_20260901-20260930_1024辆_仪表里程.xlsx / AA190</t>
  </si>
  <si>
    <t>车辆里程查询_20260901-20260930_1024辆_GPS里程.xlsx / AA293</t>
  </si>
  <si>
    <t>车辆纯氢气里程查询_20260901-20260930_1024辆.xlsx / AA542</t>
  </si>
  <si>
    <t>车辆里程查询_20260901-20260930_1024辆_仪表里程.xlsx / AB190</t>
  </si>
  <si>
    <t>车辆里程查询_20260901-20260930_1024辆_GPS里程.xlsx / AB293</t>
  </si>
  <si>
    <t>车辆纯氢气里程查询_20260901-20260930_1024辆.xlsx / AB542</t>
  </si>
  <si>
    <t>车辆里程查询_20260901-20260930_1024辆_仪表里程.xlsx / AC190</t>
  </si>
  <si>
    <t>车辆里程查询_20260901-20260930_1024辆_GPS里程.xlsx / AC293</t>
  </si>
  <si>
    <t>车辆纯氢气里程查询_20260901-20260930_1024辆.xlsx / AC542</t>
  </si>
  <si>
    <t>车辆里程查询_20260901-20260930_1024辆_仪表里程.xlsx / AD190</t>
  </si>
  <si>
    <t>车辆里程查询_20260901-20260930_1024辆_GPS里程.xlsx / AD293</t>
  </si>
  <si>
    <t>车辆纯氢气里程查询_20260901-20260930_1024辆.xlsx / AD542</t>
  </si>
  <si>
    <t>车辆里程查询_20260901-20260930_1024辆_仪表里程.xlsx / AE190</t>
  </si>
  <si>
    <t>车辆里程查询_20260901-20260930_1024辆_GPS里程.xlsx / AE293</t>
  </si>
  <si>
    <t>车辆纯氢气里程查询_20260901-20260930_1024辆.xlsx / AE542</t>
  </si>
  <si>
    <t>车辆里程查询_20260901-20260930_1024辆_仪表里程.xlsx / AF190</t>
  </si>
  <si>
    <t>车辆里程查询_20260901-20260930_1024辆_GPS里程.xlsx / AF293</t>
  </si>
  <si>
    <t>车辆纯氢气里程查询_20260901-20260930_1024辆.xlsx / AF542</t>
  </si>
  <si>
    <t>车辆里程查询_20260901-20260930_1024辆_仪表里程.xlsx / AG190</t>
  </si>
  <si>
    <t>车辆里程查询_20260901-20260930_1024辆_GPS里程.xlsx / AG293</t>
  </si>
  <si>
    <t>车辆纯氢气里程查询_20260901-20260930_1024辆.xlsx / AG542</t>
  </si>
  <si>
    <t>车辆里程查询_20260901-20260930_1024辆_仪表里程.xlsx / AH190</t>
  </si>
  <si>
    <t>车辆里程查询_20260901-20260930_1024辆_GPS里程.xlsx / AH293</t>
  </si>
  <si>
    <t>车辆纯氢气里程查询_20260901-20260930_1024辆.xlsx / AH542</t>
  </si>
  <si>
    <t>车辆里程查询_20260901-20260930_1024辆_仪表里程.xlsx / E471</t>
  </si>
  <si>
    <t>车辆里程查询_20260901-20260930_1024辆_GPS里程.xlsx / E471</t>
  </si>
  <si>
    <t>车辆纯氢气里程查询_20260901-20260930_1024辆.xlsx / E444</t>
  </si>
  <si>
    <t>车辆里程查询_20260901-20260930_1024辆_仪表里程.xlsx / F471</t>
  </si>
  <si>
    <t>车辆里程查询_20260901-20260930_1024辆_GPS里程.xlsx / F471</t>
  </si>
  <si>
    <t>车辆纯氢气里程查询_20260901-20260930_1024辆.xlsx / F444</t>
  </si>
  <si>
    <t>车辆里程查询_20260901-20260930_1024辆_仪表里程.xlsx / G471</t>
  </si>
  <si>
    <t>车辆里程查询_20260901-20260930_1024辆_GPS里程.xlsx / G471</t>
  </si>
  <si>
    <t>车辆纯氢气里程查询_20260901-20260930_1024辆.xlsx / G444</t>
  </si>
  <si>
    <t>车辆里程查询_20260901-20260930_1024辆_仪表里程.xlsx / H471</t>
  </si>
  <si>
    <t>车辆里程查询_20260901-20260930_1024辆_GPS里程.xlsx / H471</t>
  </si>
  <si>
    <t>车辆纯氢气里程查询_20260901-20260930_1024辆.xlsx / H444</t>
  </si>
  <si>
    <t>车辆里程查询_20260901-20260930_1024辆_仪表里程.xlsx / I471</t>
  </si>
  <si>
    <t>车辆里程查询_20260901-20260930_1024辆_GPS里程.xlsx / I471</t>
  </si>
  <si>
    <t>车辆纯氢气里程查询_20260901-20260930_1024辆.xlsx / I444</t>
  </si>
  <si>
    <t>车辆里程查询_20260901-20260930_1024辆_仪表里程.xlsx / J471</t>
  </si>
  <si>
    <t>车辆里程查询_20260901-20260930_1024辆_GPS里程.xlsx / J471</t>
  </si>
  <si>
    <t>车辆纯氢气里程查询_20260901-20260930_1024辆.xlsx / J444</t>
  </si>
  <si>
    <t>车辆里程查询_20260901-20260930_1024辆_仪表里程.xlsx / K471</t>
  </si>
  <si>
    <t>车辆里程查询_20260901-20260930_1024辆_GPS里程.xlsx / K471</t>
  </si>
  <si>
    <t>车辆纯氢气里程查询_20260901-20260930_1024辆.xlsx / K444</t>
  </si>
  <si>
    <t>车辆里程查询_20260901-20260930_1024辆_仪表里程.xlsx / L471</t>
  </si>
  <si>
    <t>车辆里程查询_20260901-20260930_1024辆_GPS里程.xlsx / L471</t>
  </si>
  <si>
    <t>车辆纯氢气里程查询_20260901-20260930_1024辆.xlsx / L444</t>
  </si>
  <si>
    <t>车辆里程查询_20260901-20260930_1024辆_仪表里程.xlsx / M471</t>
  </si>
  <si>
    <t>车辆里程查询_20260901-20260930_1024辆_GPS里程.xlsx / M471</t>
  </si>
  <si>
    <t>车辆纯氢气里程查询_20260901-20260930_1024辆.xlsx / M444</t>
  </si>
  <si>
    <t>车辆里程查询_20260901-20260930_1024辆_仪表里程.xlsx / N471</t>
  </si>
  <si>
    <t>车辆里程查询_20260901-20260930_1024辆_GPS里程.xlsx / N471</t>
  </si>
  <si>
    <t>车辆纯氢气里程查询_20260901-20260930_1024辆.xlsx / N444</t>
  </si>
  <si>
    <t>车辆里程查询_20260901-20260930_1024辆_仪表里程.xlsx / O471</t>
  </si>
  <si>
    <t>车辆里程查询_20260901-20260930_1024辆_GPS里程.xlsx / O471</t>
  </si>
  <si>
    <t>车辆纯氢气里程查询_20260901-20260930_1024辆.xlsx / O444</t>
  </si>
  <si>
    <t>车辆里程查询_20260901-20260930_1024辆_仪表里程.xlsx / P471</t>
  </si>
  <si>
    <t>车辆里程查询_20260901-20260930_1024辆_GPS里程.xlsx / P471</t>
  </si>
  <si>
    <t>车辆纯氢气里程查询_20260901-20260930_1024辆.xlsx / P444</t>
  </si>
  <si>
    <t>车辆里程查询_20260901-20260930_1024辆_仪表里程.xlsx / Q471</t>
  </si>
  <si>
    <t>车辆里程查询_20260901-20260930_1024辆_GPS里程.xlsx / Q471</t>
  </si>
  <si>
    <t>车辆纯氢气里程查询_20260901-20260930_1024辆.xlsx / Q444</t>
  </si>
  <si>
    <t>车辆里程查询_20260901-20260930_1024辆_仪表里程.xlsx / R471</t>
  </si>
  <si>
    <t>车辆里程查询_20260901-20260930_1024辆_GPS里程.xlsx / R471</t>
  </si>
  <si>
    <t>车辆纯氢气里程查询_20260901-20260930_1024辆.xlsx / R444</t>
  </si>
  <si>
    <t>车辆里程查询_20260901-20260930_1024辆_仪表里程.xlsx / S471</t>
  </si>
  <si>
    <t>车辆里程查询_20260901-20260930_1024辆_GPS里程.xlsx / S471</t>
  </si>
  <si>
    <t>车辆纯氢气里程查询_20260901-20260930_1024辆.xlsx / S444</t>
  </si>
  <si>
    <t>车辆里程查询_20260901-20260930_1024辆_仪表里程.xlsx / E479</t>
  </si>
  <si>
    <t>车辆里程查询_20260901-20260930_1024辆_GPS里程.xlsx / E479</t>
  </si>
  <si>
    <t>车辆纯氢气里程查询_20260901-20260930_1024辆.xlsx / E977</t>
  </si>
  <si>
    <t>车辆里程查询_20260901-20260930_1024辆_仪表里程.xlsx / F479</t>
  </si>
  <si>
    <t>车辆里程查询_20260901-20260930_1024辆_GPS里程.xlsx / F479</t>
  </si>
  <si>
    <t>车辆纯氢气里程查询_20260901-20260930_1024辆.xlsx / F977</t>
  </si>
  <si>
    <t>车辆里程查询_20260901-20260930_1024辆_仪表里程.xlsx / G479</t>
  </si>
  <si>
    <t>车辆里程查询_20260901-20260930_1024辆_GPS里程.xlsx / G479</t>
  </si>
  <si>
    <t>车辆纯氢气里程查询_20260901-20260930_1024辆.xlsx / G977</t>
  </si>
  <si>
    <t>车辆里程查询_20260901-20260930_1024辆_仪表里程.xlsx / H479</t>
  </si>
  <si>
    <t>车辆里程查询_20260901-20260930_1024辆_GPS里程.xlsx / H479</t>
  </si>
  <si>
    <t>车辆纯氢气里程查询_20260901-20260930_1024辆.xlsx / H977</t>
  </si>
  <si>
    <t>车辆里程查询_20260901-20260930_1024辆_仪表里程.xlsx / I479</t>
  </si>
  <si>
    <t>车辆里程查询_20260901-20260930_1024辆_GPS里程.xlsx / I479</t>
  </si>
  <si>
    <t>车辆纯氢气里程查询_20260901-20260930_1024辆.xlsx / I977</t>
  </si>
  <si>
    <t>车辆里程查询_20260901-20260930_1024辆_仪表里程.xlsx / J479</t>
  </si>
  <si>
    <t>车辆里程查询_20260901-20260930_1024辆_GPS里程.xlsx / J479</t>
  </si>
  <si>
    <t>车辆纯氢气里程查询_20260901-20260930_1024辆.xlsx / J977</t>
  </si>
  <si>
    <t>车辆里程查询_20260901-20260930_1024辆_仪表里程.xlsx / K479</t>
  </si>
  <si>
    <t>车辆里程查询_20260901-20260930_1024辆_GPS里程.xlsx / K479</t>
  </si>
  <si>
    <t>车辆纯氢气里程查询_20260901-20260930_1024辆.xlsx / K977</t>
  </si>
  <si>
    <t>车辆里程查询_20260901-20260930_1024辆_仪表里程.xlsx / L479</t>
  </si>
  <si>
    <t>车辆里程查询_20260901-20260930_1024辆_GPS里程.xlsx / L479</t>
  </si>
  <si>
    <t>车辆纯氢气里程查询_20260901-20260930_1024辆.xlsx / L977</t>
  </si>
  <si>
    <t>车辆里程查询_20260901-20260930_1024辆_仪表里程.xlsx / M479</t>
  </si>
  <si>
    <t>车辆里程查询_20260901-20260930_1024辆_GPS里程.xlsx / M479</t>
  </si>
  <si>
    <t>车辆纯氢气里程查询_20260901-20260930_1024辆.xlsx / M977</t>
  </si>
  <si>
    <t>车辆里程查询_20260901-20260930_1024辆_仪表里程.xlsx / N479</t>
  </si>
  <si>
    <t>车辆里程查询_20260901-20260930_1024辆_GPS里程.xlsx / N479</t>
  </si>
  <si>
    <t>车辆纯氢气里程查询_20260901-20260930_1024辆.xlsx / N977</t>
  </si>
  <si>
    <t>车辆里程查询_20260901-20260930_1024辆_仪表里程.xlsx / O479</t>
  </si>
  <si>
    <t>车辆里程查询_20260901-20260930_1024辆_GPS里程.xlsx / O479</t>
  </si>
  <si>
    <t>车辆纯氢气里程查询_20260901-20260930_1024辆.xlsx / O977</t>
  </si>
  <si>
    <t>车辆里程查询_20260901-20260930_1024辆_仪表里程.xlsx / P479</t>
  </si>
  <si>
    <t>车辆里程查询_20260901-20260930_1024辆_GPS里程.xlsx / P479</t>
  </si>
  <si>
    <t>车辆纯氢气里程查询_20260901-20260930_1024辆.xlsx / P977</t>
  </si>
  <si>
    <t>车辆里程查询_20260901-20260930_1024辆_仪表里程.xlsx / Q479</t>
  </si>
  <si>
    <t>车辆里程查询_20260901-20260930_1024辆_GPS里程.xlsx / Q479</t>
  </si>
  <si>
    <t>车辆纯氢气里程查询_20260901-20260930_1024辆.xlsx / Q977</t>
  </si>
  <si>
    <t>车辆里程查询_20260901-20260930_1024辆_仪表里程.xlsx / R479</t>
  </si>
  <si>
    <t>车辆里程查询_20260901-20260930_1024辆_GPS里程.xlsx / R479</t>
  </si>
  <si>
    <t>车辆纯氢气里程查询_20260901-20260930_1024辆.xlsx / R977</t>
  </si>
  <si>
    <t>车辆里程查询_20260901-20260930_1024辆_仪表里程.xlsx / S479</t>
  </si>
  <si>
    <t>车辆里程查询_20260901-20260930_1024辆_GPS里程.xlsx / S479</t>
  </si>
  <si>
    <t>车辆纯氢气里程查询_20260901-20260930_1024辆.xlsx / S977</t>
  </si>
  <si>
    <t>车辆里程查询_20260901-20260930_1024辆_仪表里程.xlsx / T479</t>
  </si>
  <si>
    <t>车辆里程查询_20260901-20260930_1024辆_GPS里程.xlsx / T479</t>
  </si>
  <si>
    <t>车辆纯氢气里程查询_20260901-20260930_1024辆.xlsx / T977</t>
  </si>
  <si>
    <t>车辆里程查询_20260901-20260930_1024辆_仪表里程.xlsx / U479</t>
  </si>
  <si>
    <t>车辆里程查询_20260901-20260930_1024辆_GPS里程.xlsx / U479</t>
  </si>
  <si>
    <t>车辆纯氢气里程查询_20260901-20260930_1024辆.xlsx / U977</t>
  </si>
  <si>
    <t>车辆里程查询_20260901-20260930_1024辆_仪表里程.xlsx / V479</t>
  </si>
  <si>
    <t>车辆里程查询_20260901-20260930_1024辆_GPS里程.xlsx / V479</t>
  </si>
  <si>
    <t>车辆纯氢气里程查询_20260901-20260930_1024辆.xlsx / V977</t>
  </si>
  <si>
    <t>车辆里程查询_20260901-20260930_1024辆_仪表里程.xlsx / W479</t>
  </si>
  <si>
    <t>车辆里程查询_20260901-20260930_1024辆_GPS里程.xlsx / W479</t>
  </si>
  <si>
    <t>车辆纯氢气里程查询_20260901-20260930_1024辆.xlsx / W977</t>
  </si>
  <si>
    <t>车辆里程查询_20260901-20260930_1024辆_仪表里程.xlsx / X479</t>
  </si>
  <si>
    <t>车辆里程查询_20260901-20260930_1024辆_GPS里程.xlsx / X479</t>
  </si>
  <si>
    <t>车辆纯氢气里程查询_20260901-20260930_1024辆.xlsx / X977</t>
  </si>
  <si>
    <t>车辆里程查询_20260901-20260930_1024辆_仪表里程.xlsx / Y479</t>
  </si>
  <si>
    <t>车辆里程查询_20260901-20260930_1024辆_GPS里程.xlsx / Y479</t>
  </si>
  <si>
    <t>车辆纯氢气里程查询_20260901-20260930_1024辆.xlsx / Y977</t>
  </si>
  <si>
    <t>车辆里程查询_20260901-20260930_1024辆_仪表里程.xlsx / Z479</t>
  </si>
  <si>
    <t>车辆里程查询_20260901-20260930_1024辆_GPS里程.xlsx / Z479</t>
  </si>
  <si>
    <t>车辆纯氢气里程查询_20260901-20260930_1024辆.xlsx / Z977</t>
  </si>
  <si>
    <t>车辆里程查询_20260901-20260930_1024辆_仪表里程.xlsx / AA479</t>
  </si>
  <si>
    <t>车辆里程查询_20260901-20260930_1024辆_GPS里程.xlsx / AA479</t>
  </si>
  <si>
    <t>车辆纯氢气里程查询_20260901-20260930_1024辆.xlsx / AA977</t>
  </si>
  <si>
    <t>车辆里程查询_20260901-20260930_1024辆_仪表里程.xlsx / AB479</t>
  </si>
  <si>
    <t>车辆里程查询_20260901-20260930_1024辆_GPS里程.xlsx / AB479</t>
  </si>
  <si>
    <t>车辆纯氢气里程查询_20260901-20260930_1024辆.xlsx / AB977</t>
  </si>
  <si>
    <t>车辆里程查询_20260901-20260930_1024辆_仪表里程.xlsx / AC479</t>
  </si>
  <si>
    <t>车辆里程查询_20260901-20260930_1024辆_GPS里程.xlsx / AC479</t>
  </si>
  <si>
    <t>车辆纯氢气里程查询_20260901-20260930_1024辆.xlsx / AC977</t>
  </si>
  <si>
    <t>车辆里程查询_20260901-20260930_1024辆_仪表里程.xlsx / AD479</t>
  </si>
  <si>
    <t>车辆里程查询_20260901-20260930_1024辆_GPS里程.xlsx / AD479</t>
  </si>
  <si>
    <t>车辆纯氢气里程查询_20260901-20260930_1024辆.xlsx / AD977</t>
  </si>
  <si>
    <t>车辆里程查询_20260901-20260930_1024辆_仪表里程.xlsx / AE479</t>
  </si>
  <si>
    <t>车辆里程查询_20260901-20260930_1024辆_GPS里程.xlsx / AE479</t>
  </si>
  <si>
    <t>车辆纯氢气里程查询_20260901-20260930_1024辆.xlsx / AE977</t>
  </si>
  <si>
    <t>车辆里程查询_20260901-20260930_1024辆_仪表里程.xlsx / AF479</t>
  </si>
  <si>
    <t>车辆里程查询_20260901-20260930_1024辆_GPS里程.xlsx / AF479</t>
  </si>
  <si>
    <t>车辆纯氢气里程查询_20260901-20260930_1024辆.xlsx / AF977</t>
  </si>
  <si>
    <t>车辆里程查询_20260901-20260930_1024辆_仪表里程.xlsx / AG479</t>
  </si>
  <si>
    <t>车辆里程查询_20260901-20260930_1024辆_GPS里程.xlsx / AG479</t>
  </si>
  <si>
    <t>车辆纯氢气里程查询_20260901-20260930_1024辆.xlsx / AG977</t>
  </si>
  <si>
    <t>车辆里程查询_20260901-20260930_1024辆_仪表里程.xlsx / AH479</t>
  </si>
  <si>
    <t>车辆里程查询_20260901-20260930_1024辆_GPS里程.xlsx / AH479</t>
  </si>
  <si>
    <t>车辆纯氢气里程查询_20260901-20260930_1024辆.xlsx / AH977</t>
  </si>
  <si>
    <t>车辆里程查询_20260901-20260930_1024辆_仪表里程.xlsx / E277</t>
  </si>
  <si>
    <t>车辆里程查询_20260901-20260930_1024辆_GPS里程.xlsx / E201</t>
  </si>
  <si>
    <t>车辆纯氢气里程查询_20260901-20260930_1024辆.xlsx / E895</t>
  </si>
  <si>
    <t>车辆里程查询_20260901-20260930_1024辆_仪表里程.xlsx / F277</t>
  </si>
  <si>
    <t>车辆里程查询_20260901-20260930_1024辆_GPS里程.xlsx / F201</t>
  </si>
  <si>
    <t>车辆纯氢气里程查询_20260901-20260930_1024辆.xlsx / F895</t>
  </si>
  <si>
    <t>车辆里程查询_20260901-20260930_1024辆_仪表里程.xlsx / G277</t>
  </si>
  <si>
    <t>车辆里程查询_20260901-20260930_1024辆_GPS里程.xlsx / G201</t>
  </si>
  <si>
    <t>车辆纯氢气里程查询_20260901-20260930_1024辆.xlsx / G895</t>
  </si>
  <si>
    <t>车辆里程查询_20260901-20260930_1024辆_仪表里程.xlsx / H277</t>
  </si>
  <si>
    <t>车辆里程查询_20260901-20260930_1024辆_GPS里程.xlsx / H201</t>
  </si>
  <si>
    <t>车辆纯氢气里程查询_20260901-20260930_1024辆.xlsx / H895</t>
  </si>
  <si>
    <t>车辆里程查询_20260901-20260930_1024辆_仪表里程.xlsx / I277</t>
  </si>
  <si>
    <t>车辆里程查询_20260901-20260930_1024辆_GPS里程.xlsx / I201</t>
  </si>
  <si>
    <t>车辆纯氢气里程查询_20260901-20260930_1024辆.xlsx / I895</t>
  </si>
  <si>
    <t>车辆里程查询_20260901-20260930_1024辆_仪表里程.xlsx / J277</t>
  </si>
  <si>
    <t>车辆里程查询_20260901-20260930_1024辆_GPS里程.xlsx / J201</t>
  </si>
  <si>
    <t>车辆纯氢气里程查询_20260901-20260930_1024辆.xlsx / J895</t>
  </si>
  <si>
    <t>车辆里程查询_20260901-20260930_1024辆_仪表里程.xlsx / K277</t>
  </si>
  <si>
    <t>车辆里程查询_20260901-20260930_1024辆_GPS里程.xlsx / K201</t>
  </si>
  <si>
    <t>车辆纯氢气里程查询_20260901-20260930_1024辆.xlsx / K895</t>
  </si>
  <si>
    <t>车辆里程查询_20260901-20260930_1024辆_仪表里程.xlsx / L277</t>
  </si>
  <si>
    <t>车辆里程查询_20260901-20260930_1024辆_GPS里程.xlsx / L201</t>
  </si>
  <si>
    <t>车辆纯氢气里程查询_20260901-20260930_1024辆.xlsx / L895</t>
  </si>
  <si>
    <t>车辆里程查询_20260901-20260930_1024辆_仪表里程.xlsx / M277</t>
  </si>
  <si>
    <t>车辆里程查询_20260901-20260930_1024辆_GPS里程.xlsx / M201</t>
  </si>
  <si>
    <t>车辆纯氢气里程查询_20260901-20260930_1024辆.xlsx / M895</t>
  </si>
  <si>
    <t>车辆里程查询_20260901-20260930_1024辆_仪表里程.xlsx / N277</t>
  </si>
  <si>
    <t>车辆里程查询_20260901-20260930_1024辆_GPS里程.xlsx / N201</t>
  </si>
  <si>
    <t>车辆纯氢气里程查询_20260901-20260930_1024辆.xlsx / N895</t>
  </si>
  <si>
    <t>车辆里程查询_20260901-20260930_1024辆_仪表里程.xlsx / O277</t>
  </si>
  <si>
    <t>车辆里程查询_20260901-20260930_1024辆_GPS里程.xlsx / O201</t>
  </si>
  <si>
    <t>车辆纯氢气里程查询_20260901-20260930_1024辆.xlsx / O895</t>
  </si>
  <si>
    <t>车辆里程查询_20260901-20260930_1024辆_仪表里程.xlsx / P277</t>
  </si>
  <si>
    <t>车辆里程查询_20260901-20260930_1024辆_GPS里程.xlsx / P201</t>
  </si>
  <si>
    <t>车辆纯氢气里程查询_20260901-20260930_1024辆.xlsx / P895</t>
  </si>
  <si>
    <t>车辆里程查询_20260901-20260930_1024辆_仪表里程.xlsx / Q277</t>
  </si>
  <si>
    <t>车辆里程查询_20260901-20260930_1024辆_GPS里程.xlsx / Q201</t>
  </si>
  <si>
    <t>车辆纯氢气里程查询_20260901-20260930_1024辆.xlsx / Q895</t>
  </si>
  <si>
    <t>车辆里程查询_20260901-20260930_1024辆_仪表里程.xlsx / R277</t>
  </si>
  <si>
    <t>车辆里程查询_20260901-20260930_1024辆_GPS里程.xlsx / R201</t>
  </si>
  <si>
    <t>车辆纯氢气里程查询_20260901-20260930_1024辆.xlsx / R895</t>
  </si>
  <si>
    <t>车辆里程查询_20260901-20260930_1024辆_仪表里程.xlsx / S277</t>
  </si>
  <si>
    <t>车辆里程查询_20260901-20260930_1024辆_GPS里程.xlsx / S201</t>
  </si>
  <si>
    <t>车辆纯氢气里程查询_20260901-20260930_1024辆.xlsx / S895</t>
  </si>
  <si>
    <t>车辆里程查询_20260901-20260930_1024辆_仪表里程.xlsx / T277</t>
  </si>
  <si>
    <t>车辆里程查询_20260901-20260930_1024辆_GPS里程.xlsx / T201</t>
  </si>
  <si>
    <t>车辆纯氢气里程查询_20260901-20260930_1024辆.xlsx / T895</t>
  </si>
  <si>
    <t>车辆里程查询_20260901-20260930_1024辆_仪表里程.xlsx / U277</t>
  </si>
  <si>
    <t>车辆里程查询_20260901-20260930_1024辆_GPS里程.xlsx / U201</t>
  </si>
  <si>
    <t>车辆纯氢气里程查询_20260901-20260930_1024辆.xlsx / U895</t>
  </si>
  <si>
    <t>车辆里程查询_20260901-20260930_1024辆_仪表里程.xlsx / V277</t>
  </si>
  <si>
    <t>车辆里程查询_20260901-20260930_1024辆_GPS里程.xlsx / V201</t>
  </si>
  <si>
    <t>车辆纯氢气里程查询_20260901-20260930_1024辆.xlsx / V895</t>
  </si>
  <si>
    <t>车辆里程查询_20260901-20260930_1024辆_仪表里程.xlsx / W277</t>
  </si>
  <si>
    <t>车辆里程查询_20260901-20260930_1024辆_GPS里程.xlsx / W201</t>
  </si>
  <si>
    <t>车辆纯氢气里程查询_20260901-20260930_1024辆.xlsx / W895</t>
  </si>
  <si>
    <t>车辆里程查询_20260901-20260930_1024辆_仪表里程.xlsx / X277</t>
  </si>
  <si>
    <t>车辆里程查询_20260901-20260930_1024辆_GPS里程.xlsx / X201</t>
  </si>
  <si>
    <t>车辆纯氢气里程查询_20260901-20260930_1024辆.xlsx / X895</t>
  </si>
  <si>
    <t>车辆里程查询_20260901-20260930_1024辆_仪表里程.xlsx / Y277</t>
  </si>
  <si>
    <t>车辆里程查询_20260901-20260930_1024辆_GPS里程.xlsx / Y201</t>
  </si>
  <si>
    <t>车辆纯氢气里程查询_20260901-20260930_1024辆.xlsx / Y895</t>
  </si>
  <si>
    <t>车辆里程查询_20260901-20260930_1024辆_仪表里程.xlsx / Z277</t>
  </si>
  <si>
    <t>车辆里程查询_20260901-20260930_1024辆_GPS里程.xlsx / Z201</t>
  </si>
  <si>
    <t>车辆纯氢气里程查询_20260901-20260930_1024辆.xlsx / Z895</t>
  </si>
  <si>
    <t>车辆里程查询_20260901-20260930_1024辆_仪表里程.xlsx / AA277</t>
  </si>
  <si>
    <t>车辆里程查询_20260901-20260930_1024辆_GPS里程.xlsx / AA201</t>
  </si>
  <si>
    <t>车辆纯氢气里程查询_20260901-20260930_1024辆.xlsx / AA895</t>
  </si>
  <si>
    <t>车辆里程查询_20260901-20260930_1024辆_仪表里程.xlsx / AB277</t>
  </si>
  <si>
    <t>车辆里程查询_20260901-20260930_1024辆_GPS里程.xlsx / AB201</t>
  </si>
  <si>
    <t>车辆纯氢气里程查询_20260901-20260930_1024辆.xlsx / AB895</t>
  </si>
  <si>
    <t>车辆里程查询_20260901-20260930_1024辆_仪表里程.xlsx / AC277</t>
  </si>
  <si>
    <t>车辆里程查询_20260901-20260930_1024辆_GPS里程.xlsx / AC201</t>
  </si>
  <si>
    <t>车辆纯氢气里程查询_20260901-20260930_1024辆.xlsx / AC895</t>
  </si>
  <si>
    <t>车辆里程查询_20260901-20260930_1024辆_仪表里程.xlsx / AD277</t>
  </si>
  <si>
    <t>车辆里程查询_20260901-20260930_1024辆_GPS里程.xlsx / AD201</t>
  </si>
  <si>
    <t>车辆纯氢气里程查询_20260901-20260930_1024辆.xlsx / AD895</t>
  </si>
  <si>
    <t>车辆里程查询_20260901-20260930_1024辆_仪表里程.xlsx / AE277</t>
  </si>
  <si>
    <t>车辆里程查询_20260901-20260930_1024辆_GPS里程.xlsx / AE201</t>
  </si>
  <si>
    <t>车辆纯氢气里程查询_20260901-20260930_1024辆.xlsx / AE895</t>
  </si>
  <si>
    <t>车辆里程查询_20260901-20260930_1024辆_仪表里程.xlsx / AF277</t>
  </si>
  <si>
    <t>车辆里程查询_20260901-20260930_1024辆_GPS里程.xlsx / AF201</t>
  </si>
  <si>
    <t>车辆纯氢气里程查询_20260901-20260930_1024辆.xlsx / AF895</t>
  </si>
  <si>
    <t>车辆里程查询_20260901-20260930_1024辆_仪表里程.xlsx / AG277</t>
  </si>
  <si>
    <t>车辆里程查询_20260901-20260930_1024辆_GPS里程.xlsx / AG201</t>
  </si>
  <si>
    <t>车辆纯氢气里程查询_20260901-20260930_1024辆.xlsx / AG895</t>
  </si>
  <si>
    <t>车辆里程查询_20260901-20260930_1024辆_仪表里程.xlsx / AH277</t>
  </si>
  <si>
    <t>车辆里程查询_20260901-20260930_1024辆_GPS里程.xlsx / AH201</t>
  </si>
  <si>
    <t>车辆纯氢气里程查询_20260901-20260930_1024辆.xlsx / AH895</t>
  </si>
  <si>
    <t>车辆里程查询_20260901-20260930_1024辆_仪表里程.xlsx / E281</t>
  </si>
  <si>
    <t>车辆里程查询_20260901-20260930_1024辆_GPS里程.xlsx / E206</t>
  </si>
  <si>
    <t>车辆纯氢气里程查询_20260901-20260930_1024辆.xlsx / E937</t>
  </si>
  <si>
    <t>车辆里程查询_20260901-20260930_1024辆_仪表里程.xlsx / F281</t>
  </si>
  <si>
    <t>车辆里程查询_20260901-20260930_1024辆_GPS里程.xlsx / F206</t>
  </si>
  <si>
    <t>车辆纯氢气里程查询_20260901-20260930_1024辆.xlsx / F937</t>
  </si>
  <si>
    <t>车辆里程查询_20260901-20260930_1024辆_仪表里程.xlsx / G281</t>
  </si>
  <si>
    <t>车辆里程查询_20260901-20260930_1024辆_GPS里程.xlsx / G206</t>
  </si>
  <si>
    <t>车辆纯氢气里程查询_20260901-20260930_1024辆.xlsx / G937</t>
  </si>
  <si>
    <t>车辆里程查询_20260901-20260930_1024辆_仪表里程.xlsx / H281</t>
  </si>
  <si>
    <t>车辆里程查询_20260901-20260930_1024辆_GPS里程.xlsx / H206</t>
  </si>
  <si>
    <t>车辆纯氢气里程查询_20260901-20260930_1024辆.xlsx / H937</t>
  </si>
  <si>
    <t>车辆里程查询_20260901-20260930_1024辆_仪表里程.xlsx / I281</t>
  </si>
  <si>
    <t>车辆里程查询_20260901-20260930_1024辆_GPS里程.xlsx / I206</t>
  </si>
  <si>
    <t>车辆纯氢气里程查询_20260901-20260930_1024辆.xlsx / I937</t>
  </si>
  <si>
    <t>车辆里程查询_20260901-20260930_1024辆_仪表里程.xlsx / E387</t>
  </si>
  <si>
    <t>车辆里程查询_20260901-20260930_1024辆_GPS里程.xlsx / E389</t>
  </si>
  <si>
    <t>车辆纯氢气里程查询_20260901-20260930_1024辆.xlsx / E968</t>
  </si>
  <si>
    <t>车辆里程查询_20260901-20260930_1024辆_仪表里程.xlsx / F387</t>
  </si>
  <si>
    <t>车辆里程查询_20260901-20260930_1024辆_GPS里程.xlsx / F389</t>
  </si>
  <si>
    <t>车辆纯氢气里程查询_20260901-20260930_1024辆.xlsx / F968</t>
  </si>
  <si>
    <t>车辆里程查询_20260901-20260930_1024辆_仪表里程.xlsx / G387</t>
  </si>
  <si>
    <t>车辆里程查询_20260901-20260930_1024辆_GPS里程.xlsx / G389</t>
  </si>
  <si>
    <t>车辆纯氢气里程查询_20260901-20260930_1024辆.xlsx / G968</t>
  </si>
  <si>
    <t>车辆里程查询_20260901-20260930_1024辆_仪表里程.xlsx / H387</t>
  </si>
  <si>
    <t>车辆里程查询_20260901-20260930_1024辆_GPS里程.xlsx / H389</t>
  </si>
  <si>
    <t>车辆纯氢气里程查询_20260901-20260930_1024辆.xlsx / H968</t>
  </si>
  <si>
    <t>车辆里程查询_20260901-20260930_1024辆_仪表里程.xlsx / I387</t>
  </si>
  <si>
    <t>车辆里程查询_20260901-20260930_1024辆_GPS里程.xlsx / I389</t>
  </si>
  <si>
    <t>车辆纯氢气里程查询_20260901-20260930_1024辆.xlsx / I968</t>
  </si>
  <si>
    <t>车辆里程查询_20260901-20260930_1024辆_仪表里程.xlsx / J387</t>
  </si>
  <si>
    <t>车辆里程查询_20260901-20260930_1024辆_GPS里程.xlsx / J389</t>
  </si>
  <si>
    <t>车辆纯氢气里程查询_20260901-20260930_1024辆.xlsx / J968</t>
  </si>
  <si>
    <t>车辆里程查询_20260901-20260930_1024辆_仪表里程.xlsx / K387</t>
  </si>
  <si>
    <t>车辆里程查询_20260901-20260930_1024辆_GPS里程.xlsx / K389</t>
  </si>
  <si>
    <t>车辆纯氢气里程查询_20260901-20260930_1024辆.xlsx / K968</t>
  </si>
  <si>
    <t>车辆里程查询_20260901-20260930_1024辆_仪表里程.xlsx / L387</t>
  </si>
  <si>
    <t>车辆里程查询_20260901-20260930_1024辆_GPS里程.xlsx / L389</t>
  </si>
  <si>
    <t>车辆纯氢气里程查询_20260901-20260930_1024辆.xlsx / L968</t>
  </si>
  <si>
    <t>车辆里程查询_20260901-20260930_1024辆_仪表里程.xlsx / M387</t>
  </si>
  <si>
    <t>车辆里程查询_20260901-20260930_1024辆_GPS里程.xlsx / M389</t>
  </si>
  <si>
    <t>车辆纯氢气里程查询_20260901-20260930_1024辆.xlsx / M968</t>
  </si>
  <si>
    <t>车辆里程查询_20260901-20260930_1024辆_仪表里程.xlsx / N387</t>
  </si>
  <si>
    <t>车辆里程查询_20260901-20260930_1024辆_GPS里程.xlsx / N389</t>
  </si>
  <si>
    <t>车辆纯氢气里程查询_20260901-20260930_1024辆.xlsx / N968</t>
  </si>
  <si>
    <t>车辆里程查询_20260901-20260930_1024辆_仪表里程.xlsx / O387</t>
  </si>
  <si>
    <t>车辆里程查询_20260901-20260930_1024辆_GPS里程.xlsx / O389</t>
  </si>
  <si>
    <t>车辆纯氢气里程查询_20260901-20260930_1024辆.xlsx / O968</t>
  </si>
  <si>
    <t>车辆里程查询_20260901-20260930_1024辆_仪表里程.xlsx / P387</t>
  </si>
  <si>
    <t>车辆里程查询_20260901-20260930_1024辆_GPS里程.xlsx / P389</t>
  </si>
  <si>
    <t>车辆纯氢气里程查询_20260901-20260930_1024辆.xlsx / P968</t>
  </si>
  <si>
    <t>车辆里程查询_20260901-20260930_1024辆_仪表里程.xlsx / Q387</t>
  </si>
  <si>
    <t>车辆里程查询_20260901-20260930_1024辆_GPS里程.xlsx / Q389</t>
  </si>
  <si>
    <t>车辆纯氢气里程查询_20260901-20260930_1024辆.xlsx / Q968</t>
  </si>
  <si>
    <t>车辆里程查询_20260901-20260930_1024辆_仪表里程.xlsx / R387</t>
  </si>
  <si>
    <t>车辆里程查询_20260901-20260930_1024辆_GPS里程.xlsx / R389</t>
  </si>
  <si>
    <t>车辆纯氢气里程查询_20260901-20260930_1024辆.xlsx / R968</t>
  </si>
  <si>
    <t>车辆里程查询_20260901-20260930_1024辆_仪表里程.xlsx / S387</t>
  </si>
  <si>
    <t>车辆里程查询_20260901-20260930_1024辆_GPS里程.xlsx / S389</t>
  </si>
  <si>
    <t>车辆纯氢气里程查询_20260901-20260930_1024辆.xlsx / S968</t>
  </si>
  <si>
    <t>车辆里程查询_20260901-20260930_1024辆_仪表里程.xlsx / T387</t>
  </si>
  <si>
    <t>车辆里程查询_20260901-20260930_1024辆_GPS里程.xlsx / T389</t>
  </si>
  <si>
    <t>车辆纯氢气里程查询_20260901-20260930_1024辆.xlsx / T968</t>
  </si>
  <si>
    <t>车辆里程查询_20260901-20260930_1024辆_仪表里程.xlsx / U387</t>
  </si>
  <si>
    <t>车辆里程查询_20260901-20260930_1024辆_GPS里程.xlsx / U389</t>
  </si>
  <si>
    <t>车辆纯氢气里程查询_20260901-20260930_1024辆.xlsx / U968</t>
  </si>
  <si>
    <t>车辆里程查询_20260901-20260930_1024辆_仪表里程.xlsx / V387</t>
  </si>
  <si>
    <t>车辆里程查询_20260901-20260930_1024辆_GPS里程.xlsx / V389</t>
  </si>
  <si>
    <t>车辆纯氢气里程查询_20260901-20260930_1024辆.xlsx / V968</t>
  </si>
  <si>
    <t>车辆里程查询_20260901-20260930_1024辆_仪表里程.xlsx / W387</t>
  </si>
  <si>
    <t>车辆里程查询_20260901-20260930_1024辆_GPS里程.xlsx / W389</t>
  </si>
  <si>
    <t>车辆纯氢气里程查询_20260901-20260930_1024辆.xlsx / W968</t>
  </si>
  <si>
    <t>车辆里程查询_20260901-20260930_1024辆_仪表里程.xlsx / X387</t>
  </si>
  <si>
    <t>车辆里程查询_20260901-20260930_1024辆_GPS里程.xlsx / X389</t>
  </si>
  <si>
    <t>车辆纯氢气里程查询_20260901-20260930_1024辆.xlsx / X968</t>
  </si>
  <si>
    <t>车辆里程查询_20260901-20260930_1024辆_仪表里程.xlsx / Y387</t>
  </si>
  <si>
    <t>车辆里程查询_20260901-20260930_1024辆_GPS里程.xlsx / Y389</t>
  </si>
  <si>
    <t>车辆纯氢气里程查询_20260901-20260930_1024辆.xlsx / Y968</t>
  </si>
  <si>
    <t>车辆里程查询_20260901-20260930_1024辆_仪表里程.xlsx / Z387</t>
  </si>
  <si>
    <t>车辆里程查询_20260901-20260930_1024辆_GPS里程.xlsx / Z389</t>
  </si>
  <si>
    <t>车辆纯氢气里程查询_20260901-20260930_1024辆.xlsx / Z968</t>
  </si>
  <si>
    <t>车辆里程查询_20260901-20260930_1024辆_仪表里程.xlsx / AA387</t>
  </si>
  <si>
    <t>车辆里程查询_20260901-20260930_1024辆_GPS里程.xlsx / AA389</t>
  </si>
  <si>
    <t>车辆纯氢气里程查询_20260901-20260930_1024辆.xlsx / AA968</t>
  </si>
  <si>
    <t>车辆里程查询_20260901-20260930_1024辆_仪表里程.xlsx / AB387</t>
  </si>
  <si>
    <t>车辆里程查询_20260901-20260930_1024辆_GPS里程.xlsx / AB389</t>
  </si>
  <si>
    <t>车辆纯氢气里程查询_20260901-20260930_1024辆.xlsx / AB968</t>
  </si>
  <si>
    <t>车辆里程查询_20260901-20260930_1024辆_仪表里程.xlsx / AC387</t>
  </si>
  <si>
    <t>车辆里程查询_20260901-20260930_1024辆_GPS里程.xlsx / AC389</t>
  </si>
  <si>
    <t>车辆纯氢气里程查询_20260901-20260930_1024辆.xlsx / AC968</t>
  </si>
  <si>
    <t>车辆里程查询_20260901-20260930_1024辆_仪表里程.xlsx / AD387</t>
  </si>
  <si>
    <t>车辆里程查询_20260901-20260930_1024辆_GPS里程.xlsx / AD389</t>
  </si>
  <si>
    <t>车辆纯氢气里程查询_20260901-20260930_1024辆.xlsx / AD968</t>
  </si>
  <si>
    <t>车辆里程查询_20260901-20260930_1024辆_仪表里程.xlsx / AE387</t>
  </si>
  <si>
    <t>车辆里程查询_20260901-20260930_1024辆_GPS里程.xlsx / AE389</t>
  </si>
  <si>
    <t>车辆纯氢气里程查询_20260901-20260930_1024辆.xlsx / AE968</t>
  </si>
  <si>
    <t>车辆里程查询_20260901-20260930_1024辆_仪表里程.xlsx / AF387</t>
  </si>
  <si>
    <t>车辆里程查询_20260901-20260930_1024辆_GPS里程.xlsx / AF389</t>
  </si>
  <si>
    <t>车辆纯氢气里程查询_20260901-20260930_1024辆.xlsx / AF968</t>
  </si>
  <si>
    <t>车辆里程查询_20260901-20260930_1024辆_仪表里程.xlsx / AG387</t>
  </si>
  <si>
    <t>车辆里程查询_20260901-20260930_1024辆_GPS里程.xlsx / AG389</t>
  </si>
  <si>
    <t>车辆纯氢气里程查询_20260901-20260930_1024辆.xlsx / AG968</t>
  </si>
  <si>
    <t>车辆里程查询_20260901-20260930_1024辆_仪表里程.xlsx / AH387</t>
  </si>
  <si>
    <t>车辆里程查询_20260901-20260930_1024辆_GPS里程.xlsx / AH389</t>
  </si>
  <si>
    <t>车辆纯氢气里程查询_20260901-20260930_1024辆.xlsx / AH968</t>
  </si>
  <si>
    <t>车辆里程查询_20260901-20260930_1024辆_仪表里程.xlsx / E357</t>
  </si>
  <si>
    <t>车辆里程查询_20260901-20260930_1024辆_GPS里程.xlsx / E359</t>
  </si>
  <si>
    <t>车辆纯氢气里程查询_20260901-20260930_1024辆.xlsx / E969</t>
  </si>
  <si>
    <t>车辆里程查询_20260901-20260930_1024辆_仪表里程.xlsx / F357</t>
  </si>
  <si>
    <t>车辆里程查询_20260901-20260930_1024辆_GPS里程.xlsx / F359</t>
  </si>
  <si>
    <t>车辆纯氢气里程查询_20260901-20260930_1024辆.xlsx / F969</t>
  </si>
  <si>
    <t>车辆里程查询_20260901-20260930_1024辆_仪表里程.xlsx / G357</t>
  </si>
  <si>
    <t>车辆里程查询_20260901-20260930_1024辆_GPS里程.xlsx / G359</t>
  </si>
  <si>
    <t>车辆纯氢气里程查询_20260901-20260930_1024辆.xlsx / G969</t>
  </si>
  <si>
    <t>车辆里程查询_20260901-20260930_1024辆_仪表里程.xlsx / H357</t>
  </si>
  <si>
    <t>车辆里程查询_20260901-20260930_1024辆_GPS里程.xlsx / H359</t>
  </si>
  <si>
    <t>车辆纯氢气里程查询_20260901-20260930_1024辆.xlsx / H969</t>
  </si>
  <si>
    <t>车辆里程查询_20260901-20260930_1024辆_仪表里程.xlsx / I357</t>
  </si>
  <si>
    <t>车辆里程查询_20260901-20260930_1024辆_GPS里程.xlsx / I359</t>
  </si>
  <si>
    <t>车辆纯氢气里程查询_20260901-20260930_1024辆.xlsx / I969</t>
  </si>
  <si>
    <t>车辆里程查询_20260901-20260930_1024辆_仪表里程.xlsx / J357</t>
  </si>
  <si>
    <t>车辆里程查询_20260901-20260930_1024辆_GPS里程.xlsx / J359</t>
  </si>
  <si>
    <t>车辆纯氢气里程查询_20260901-20260930_1024辆.xlsx / J969</t>
  </si>
  <si>
    <t>车辆里程查询_20260901-20260930_1024辆_仪表里程.xlsx / K357</t>
  </si>
  <si>
    <t>车辆里程查询_20260901-20260930_1024辆_GPS里程.xlsx / K359</t>
  </si>
  <si>
    <t>车辆纯氢气里程查询_20260901-20260930_1024辆.xlsx / K969</t>
  </si>
  <si>
    <t>车辆里程查询_20260901-20260930_1024辆_仪表里程.xlsx / L357</t>
  </si>
  <si>
    <t>车辆里程查询_20260901-20260930_1024辆_GPS里程.xlsx / L359</t>
  </si>
  <si>
    <t>车辆纯氢气里程查询_20260901-20260930_1024辆.xlsx / L969</t>
  </si>
  <si>
    <t>车辆里程查询_20260901-20260930_1024辆_仪表里程.xlsx / M357</t>
  </si>
  <si>
    <t>车辆里程查询_20260901-20260930_1024辆_GPS里程.xlsx / M359</t>
  </si>
  <si>
    <t>车辆纯氢气里程查询_20260901-20260930_1024辆.xlsx / M969</t>
  </si>
  <si>
    <t>车辆里程查询_20260901-20260930_1024辆_仪表里程.xlsx / N357</t>
  </si>
  <si>
    <t>车辆里程查询_20260901-20260930_1024辆_GPS里程.xlsx / N359</t>
  </si>
  <si>
    <t>车辆纯氢气里程查询_20260901-20260930_1024辆.xlsx / N969</t>
  </si>
  <si>
    <t>车辆里程查询_20260901-20260930_1024辆_仪表里程.xlsx / O357</t>
  </si>
  <si>
    <t>车辆里程查询_20260901-20260930_1024辆_GPS里程.xlsx / O359</t>
  </si>
  <si>
    <t>车辆纯氢气里程查询_20260901-20260930_1024辆.xlsx / O969</t>
  </si>
  <si>
    <t>车辆里程查询_20260901-20260930_1024辆_仪表里程.xlsx / P357</t>
  </si>
  <si>
    <t>车辆里程查询_20260901-20260930_1024辆_GPS里程.xlsx / P359</t>
  </si>
  <si>
    <t>车辆纯氢气里程查询_20260901-20260930_1024辆.xlsx / P969</t>
  </si>
  <si>
    <t>车辆里程查询_20260901-20260930_1024辆_仪表里程.xlsx / Q357</t>
  </si>
  <si>
    <t>车辆里程查询_20260901-20260930_1024辆_GPS里程.xlsx / Q359</t>
  </si>
  <si>
    <t>车辆纯氢气里程查询_20260901-20260930_1024辆.xlsx / Q969</t>
  </si>
  <si>
    <t>车辆里程查询_20260901-20260930_1024辆_仪表里程.xlsx / R357</t>
  </si>
  <si>
    <t>车辆里程查询_20260901-20260930_1024辆_GPS里程.xlsx / R359</t>
  </si>
  <si>
    <t>车辆纯氢气里程查询_20260901-20260930_1024辆.xlsx / R969</t>
  </si>
  <si>
    <t>车辆里程查询_20260901-20260930_1024辆_仪表里程.xlsx / S357</t>
  </si>
  <si>
    <t>车辆里程查询_20260901-20260930_1024辆_GPS里程.xlsx / S359</t>
  </si>
  <si>
    <t>车辆纯氢气里程查询_20260901-20260930_1024辆.xlsx / S969</t>
  </si>
  <si>
    <t>车辆里程查询_20260901-20260930_1024辆_仪表里程.xlsx / T357</t>
  </si>
  <si>
    <t>车辆里程查询_20260901-20260930_1024辆_GPS里程.xlsx / T359</t>
  </si>
  <si>
    <t>车辆纯氢气里程查询_20260901-20260930_1024辆.xlsx / T969</t>
  </si>
  <si>
    <t>车辆里程查询_20260901-20260930_1024辆_仪表里程.xlsx / U357</t>
  </si>
  <si>
    <t>车辆里程查询_20260901-20260930_1024辆_GPS里程.xlsx / U359</t>
  </si>
  <si>
    <t>车辆纯氢气里程查询_20260901-20260930_1024辆.xlsx / U969</t>
  </si>
  <si>
    <t>车辆里程查询_20260901-20260930_1024辆_仪表里程.xlsx / V357</t>
  </si>
  <si>
    <t>车辆里程查询_20260901-20260930_1024辆_GPS里程.xlsx / V359</t>
  </si>
  <si>
    <t>车辆纯氢气里程查询_20260901-20260930_1024辆.xlsx / V969</t>
  </si>
  <si>
    <t>车辆里程查询_20260901-20260930_1024辆_仪表里程.xlsx / W357</t>
  </si>
  <si>
    <t>车辆里程查询_20260901-20260930_1024辆_GPS里程.xlsx / W359</t>
  </si>
  <si>
    <t>车辆纯氢气里程查询_20260901-20260930_1024辆.xlsx / W969</t>
  </si>
  <si>
    <t>车辆里程查询_20260901-20260930_1024辆_仪表里程.xlsx / X357</t>
  </si>
  <si>
    <t>车辆里程查询_20260901-20260930_1024辆_GPS里程.xlsx / X359</t>
  </si>
  <si>
    <t>车辆纯氢气里程查询_20260901-20260930_1024辆.xlsx / X969</t>
  </si>
  <si>
    <t>车辆里程查询_20260901-20260930_1024辆_仪表里程.xlsx / Y357</t>
  </si>
  <si>
    <t>车辆里程查询_20260901-20260930_1024辆_GPS里程.xlsx / Y359</t>
  </si>
  <si>
    <t>车辆纯氢气里程查询_20260901-20260930_1024辆.xlsx / Y969</t>
  </si>
  <si>
    <t>车辆里程查询_20260901-20260930_1024辆_仪表里程.xlsx / Z357</t>
  </si>
  <si>
    <t>车辆里程查询_20260901-20260930_1024辆_GPS里程.xlsx / Z359</t>
  </si>
  <si>
    <t>车辆纯氢气里程查询_20260901-20260930_1024辆.xlsx / Z969</t>
  </si>
  <si>
    <t>车辆里程查询_20260901-20260930_1024辆_仪表里程.xlsx / AA357</t>
  </si>
  <si>
    <t>车辆里程查询_20260901-20260930_1024辆_GPS里程.xlsx / AA359</t>
  </si>
  <si>
    <t>车辆纯氢气里程查询_20260901-20260930_1024辆.xlsx / AA969</t>
  </si>
  <si>
    <t>车辆里程查询_20260901-20260930_1024辆_仪表里程.xlsx / AB357</t>
  </si>
  <si>
    <t>车辆里程查询_20260901-20260930_1024辆_GPS里程.xlsx / AB359</t>
  </si>
  <si>
    <t>车辆纯氢气里程查询_20260901-20260930_1024辆.xlsx / AB969</t>
  </si>
  <si>
    <t>车辆里程查询_20260901-20260930_1024辆_仪表里程.xlsx / AC357</t>
  </si>
  <si>
    <t>车辆里程查询_20260901-20260930_1024辆_GPS里程.xlsx / AC359</t>
  </si>
  <si>
    <t>车辆纯氢气里程查询_20260901-20260930_1024辆.xlsx / AC969</t>
  </si>
  <si>
    <t>车辆里程查询_20260901-20260930_1024辆_仪表里程.xlsx / AD357</t>
  </si>
  <si>
    <t>车辆里程查询_20260901-20260930_1024辆_GPS里程.xlsx / AD359</t>
  </si>
  <si>
    <t>车辆纯氢气里程查询_20260901-20260930_1024辆.xlsx / AD969</t>
  </si>
  <si>
    <t>车辆里程查询_20260901-20260930_1024辆_仪表里程.xlsx / AE357</t>
  </si>
  <si>
    <t>车辆里程查询_20260901-20260930_1024辆_GPS里程.xlsx / AE359</t>
  </si>
  <si>
    <t>车辆纯氢气里程查询_20260901-20260930_1024辆.xlsx / AE969</t>
  </si>
  <si>
    <t>车辆里程查询_20260901-20260930_1024辆_仪表里程.xlsx / AF357</t>
  </si>
  <si>
    <t>车辆里程查询_20260901-20260930_1024辆_GPS里程.xlsx / AF359</t>
  </si>
  <si>
    <t>车辆纯氢气里程查询_20260901-20260930_1024辆.xlsx / AF969</t>
  </si>
  <si>
    <t>车辆里程查询_20260901-20260930_1024辆_仪表里程.xlsx / AG357</t>
  </si>
  <si>
    <t>车辆里程查询_20260901-20260930_1024辆_GPS里程.xlsx / AG359</t>
  </si>
  <si>
    <t>车辆纯氢气里程查询_20260901-20260930_1024辆.xlsx / AG969</t>
  </si>
  <si>
    <t>车辆里程查询_20260901-20260930_1024辆_仪表里程.xlsx / AH357</t>
  </si>
  <si>
    <t>车辆里程查询_20260901-20260930_1024辆_GPS里程.xlsx / AH359</t>
  </si>
  <si>
    <t>车辆纯氢气里程查询_20260901-20260930_1024辆.xlsx / AH969</t>
  </si>
  <si>
    <t>车辆里程查询_20260901-20260930_1024辆_仪表里程.xlsx / E383</t>
  </si>
  <si>
    <t>车辆里程查询_20260901-20260930_1024辆_GPS里程.xlsx / E385</t>
  </si>
  <si>
    <t>车辆纯氢气里程查询_20260901-20260930_1024辆.xlsx / E959</t>
  </si>
  <si>
    <t>车辆里程查询_20260901-20260930_1024辆_仪表里程.xlsx / F383</t>
  </si>
  <si>
    <t>车辆里程查询_20260901-20260930_1024辆_GPS里程.xlsx / F385</t>
  </si>
  <si>
    <t>车辆纯氢气里程查询_20260901-20260930_1024辆.xlsx / F959</t>
  </si>
  <si>
    <t>车辆里程查询_20260901-20260930_1024辆_仪表里程.xlsx / G383</t>
  </si>
  <si>
    <t>车辆里程查询_20260901-20260930_1024辆_GPS里程.xlsx / G385</t>
  </si>
  <si>
    <t>车辆纯氢气里程查询_20260901-20260930_1024辆.xlsx / G959</t>
  </si>
  <si>
    <t>车辆里程查询_20260901-20260930_1024辆_仪表里程.xlsx / H383</t>
  </si>
  <si>
    <t>车辆里程查询_20260901-20260930_1024辆_GPS里程.xlsx / H385</t>
  </si>
  <si>
    <t>车辆纯氢气里程查询_20260901-20260930_1024辆.xlsx / H959</t>
  </si>
  <si>
    <t>车辆里程查询_20260901-20260930_1024辆_仪表里程.xlsx / I383</t>
  </si>
  <si>
    <t>车辆里程查询_20260901-20260930_1024辆_GPS里程.xlsx / I385</t>
  </si>
  <si>
    <t>车辆纯氢气里程查询_20260901-20260930_1024辆.xlsx / I959</t>
  </si>
  <si>
    <t>车辆里程查询_20260901-20260930_1024辆_仪表里程.xlsx / J383</t>
  </si>
  <si>
    <t>车辆里程查询_20260901-20260930_1024辆_GPS里程.xlsx / J385</t>
  </si>
  <si>
    <t>车辆纯氢气里程查询_20260901-20260930_1024辆.xlsx / J959</t>
  </si>
  <si>
    <t>车辆里程查询_20260901-20260930_1024辆_仪表里程.xlsx / K383</t>
  </si>
  <si>
    <t>车辆里程查询_20260901-20260930_1024辆_GPS里程.xlsx / K385</t>
  </si>
  <si>
    <t>车辆纯氢气里程查询_20260901-20260930_1024辆.xlsx / K959</t>
  </si>
  <si>
    <t>车辆里程查询_20260901-20260930_1024辆_仪表里程.xlsx / L383</t>
  </si>
  <si>
    <t>车辆里程查询_20260901-20260930_1024辆_GPS里程.xlsx / L385</t>
  </si>
  <si>
    <t>车辆纯氢气里程查询_20260901-20260930_1024辆.xlsx / L959</t>
  </si>
  <si>
    <t>车辆里程查询_20260901-20260930_1024辆_仪表里程.xlsx / M383</t>
  </si>
  <si>
    <t>车辆里程查询_20260901-20260930_1024辆_GPS里程.xlsx / M385</t>
  </si>
  <si>
    <t>车辆纯氢气里程查询_20260901-20260930_1024辆.xlsx / M959</t>
  </si>
  <si>
    <t>车辆里程查询_20260901-20260930_1024辆_仪表里程.xlsx / N383</t>
  </si>
  <si>
    <t>车辆里程查询_20260901-20260930_1024辆_GPS里程.xlsx / N385</t>
  </si>
  <si>
    <t>车辆纯氢气里程查询_20260901-20260930_1024辆.xlsx / N959</t>
  </si>
  <si>
    <t>车辆里程查询_20260901-20260930_1024辆_仪表里程.xlsx / O383</t>
  </si>
  <si>
    <t>车辆里程查询_20260901-20260930_1024辆_GPS里程.xlsx / O385</t>
  </si>
  <si>
    <t>车辆纯氢气里程查询_20260901-20260930_1024辆.xlsx / O959</t>
  </si>
  <si>
    <t>车辆里程查询_20260901-20260930_1024辆_仪表里程.xlsx / P383</t>
  </si>
  <si>
    <t>车辆里程查询_20260901-20260930_1024辆_GPS里程.xlsx / P385</t>
  </si>
  <si>
    <t>车辆纯氢气里程查询_20260901-20260930_1024辆.xlsx / P959</t>
  </si>
  <si>
    <t>车辆里程查询_20260901-20260930_1024辆_仪表里程.xlsx / Q383</t>
  </si>
  <si>
    <t>车辆里程查询_20260901-20260930_1024辆_GPS里程.xlsx / Q385</t>
  </si>
  <si>
    <t>车辆纯氢气里程查询_20260901-20260930_1024辆.xlsx / Q959</t>
  </si>
  <si>
    <t>车辆里程查询_20260901-20260930_1024辆_仪表里程.xlsx / R383</t>
  </si>
  <si>
    <t>车辆里程查询_20260901-20260930_1024辆_GPS里程.xlsx / R385</t>
  </si>
  <si>
    <t>车辆纯氢气里程查询_20260901-20260930_1024辆.xlsx / R959</t>
  </si>
  <si>
    <t>车辆里程查询_20260901-20260930_1024辆_仪表里程.xlsx / S383</t>
  </si>
  <si>
    <t>车辆里程查询_20260901-20260930_1024辆_GPS里程.xlsx / S385</t>
  </si>
  <si>
    <t>车辆纯氢气里程查询_20260901-20260930_1024辆.xlsx / S959</t>
  </si>
  <si>
    <t>车辆里程查询_20260901-20260930_1024辆_仪表里程.xlsx / T383</t>
  </si>
  <si>
    <t>车辆里程查询_20260901-20260930_1024辆_GPS里程.xlsx / T385</t>
  </si>
  <si>
    <t>车辆纯氢气里程查询_20260901-20260930_1024辆.xlsx / T959</t>
  </si>
  <si>
    <t>车辆里程查询_20260901-20260930_1024辆_仪表里程.xlsx / U383</t>
  </si>
  <si>
    <t>车辆里程查询_20260901-20260930_1024辆_GPS里程.xlsx / U385</t>
  </si>
  <si>
    <t>车辆纯氢气里程查询_20260901-20260930_1024辆.xlsx / U959</t>
  </si>
  <si>
    <t>车辆里程查询_20260901-20260930_1024辆_仪表里程.xlsx / V383</t>
  </si>
  <si>
    <t>车辆里程查询_20260901-20260930_1024辆_GPS里程.xlsx / V385</t>
  </si>
  <si>
    <t>车辆纯氢气里程查询_20260901-20260930_1024辆.xlsx / V959</t>
  </si>
  <si>
    <t>车辆里程查询_20260901-20260930_1024辆_仪表里程.xlsx / W383</t>
  </si>
  <si>
    <t>车辆里程查询_20260901-20260930_1024辆_GPS里程.xlsx / W385</t>
  </si>
  <si>
    <t>车辆纯氢气里程查询_20260901-20260930_1024辆.xlsx / W959</t>
  </si>
  <si>
    <t>车辆里程查询_20260901-20260930_1024辆_仪表里程.xlsx / X383</t>
  </si>
  <si>
    <t>车辆里程查询_20260901-20260930_1024辆_GPS里程.xlsx / X385</t>
  </si>
  <si>
    <t>车辆纯氢气里程查询_20260901-20260930_1024辆.xlsx / X959</t>
  </si>
  <si>
    <t>车辆里程查询_20260901-20260930_1024辆_仪表里程.xlsx / Y383</t>
  </si>
  <si>
    <t>车辆里程查询_20260901-20260930_1024辆_GPS里程.xlsx / Y385</t>
  </si>
  <si>
    <t>车辆纯氢气里程查询_20260901-20260930_1024辆.xlsx / Y959</t>
  </si>
  <si>
    <t>车辆里程查询_20260901-20260930_1024辆_仪表里程.xlsx / Z383</t>
  </si>
  <si>
    <t>车辆里程查询_20260901-20260930_1024辆_GPS里程.xlsx / Z385</t>
  </si>
  <si>
    <t>车辆纯氢气里程查询_20260901-20260930_1024辆.xlsx / Z959</t>
  </si>
  <si>
    <t>车辆里程查询_20260901-20260930_1024辆_仪表里程.xlsx / AA383</t>
  </si>
  <si>
    <t>车辆里程查询_20260901-20260930_1024辆_GPS里程.xlsx / AA385</t>
  </si>
  <si>
    <t>车辆纯氢气里程查询_20260901-20260930_1024辆.xlsx / AA959</t>
  </si>
  <si>
    <t>车辆里程查询_20260901-20260930_1024辆_仪表里程.xlsx / AB383</t>
  </si>
  <si>
    <t>车辆里程查询_20260901-20260930_1024辆_GPS里程.xlsx / AB385</t>
  </si>
  <si>
    <t>车辆纯氢气里程查询_20260901-20260930_1024辆.xlsx / AB959</t>
  </si>
  <si>
    <t>车辆里程查询_20260901-20260930_1024辆_仪表里程.xlsx / AC383</t>
  </si>
  <si>
    <t>车辆里程查询_20260901-20260930_1024辆_GPS里程.xlsx / AC385</t>
  </si>
  <si>
    <t>车辆纯氢气里程查询_20260901-20260930_1024辆.xlsx / AC959</t>
  </si>
  <si>
    <t>车辆里程查询_20260901-20260930_1024辆_仪表里程.xlsx / AD383</t>
  </si>
  <si>
    <t>车辆里程查询_20260901-20260930_1024辆_GPS里程.xlsx / AD385</t>
  </si>
  <si>
    <t>车辆纯氢气里程查询_20260901-20260930_1024辆.xlsx / AD959</t>
  </si>
  <si>
    <t>车辆里程查询_20260901-20260930_1024辆_仪表里程.xlsx / AE383</t>
  </si>
  <si>
    <t>车辆里程查询_20260901-20260930_1024辆_GPS里程.xlsx / AE385</t>
  </si>
  <si>
    <t>车辆纯氢气里程查询_20260901-20260930_1024辆.xlsx / AE959</t>
  </si>
  <si>
    <t>车辆里程查询_20260901-20260930_1024辆_仪表里程.xlsx / AF383</t>
  </si>
  <si>
    <t>车辆里程查询_20260901-20260930_1024辆_GPS里程.xlsx / AF385</t>
  </si>
  <si>
    <t>车辆纯氢气里程查询_20260901-20260930_1024辆.xlsx / AF959</t>
  </si>
  <si>
    <t>车辆里程查询_20260901-20260930_1024辆_仪表里程.xlsx / AG383</t>
  </si>
  <si>
    <t>车辆里程查询_20260901-20260930_1024辆_GPS里程.xlsx / AG385</t>
  </si>
  <si>
    <t>车辆纯氢气里程查询_20260901-20260930_1024辆.xlsx / AG959</t>
  </si>
  <si>
    <t>车辆里程查询_20260901-20260930_1024辆_仪表里程.xlsx / AH383</t>
  </si>
  <si>
    <t>车辆里程查询_20260901-20260930_1024辆_GPS里程.xlsx / AH385</t>
  </si>
  <si>
    <t>车辆纯氢气里程查询_20260901-20260930_1024辆.xlsx / AH959</t>
  </si>
  <si>
    <t>车辆里程查询_20260901-20260930_1024辆_仪表里程.xlsx / E350</t>
  </si>
  <si>
    <t>车辆里程查询_20260901-20260930_1024辆_GPS里程.xlsx / E157</t>
  </si>
  <si>
    <t>车辆纯氢气里程查询_20260901-20260930_1024辆.xlsx / E931</t>
  </si>
  <si>
    <t>车辆里程查询_20260901-20260930_1024辆_仪表里程.xlsx / F350</t>
  </si>
  <si>
    <t>车辆里程查询_20260901-20260930_1024辆_GPS里程.xlsx / F157</t>
  </si>
  <si>
    <t>车辆纯氢气里程查询_20260901-20260930_1024辆.xlsx / F931</t>
  </si>
  <si>
    <t>车辆里程查询_20260901-20260930_1024辆_仪表里程.xlsx / G350</t>
  </si>
  <si>
    <t>车辆里程查询_20260901-20260930_1024辆_GPS里程.xlsx / G157</t>
  </si>
  <si>
    <t>车辆纯氢气里程查询_20260901-20260930_1024辆.xlsx / G931</t>
  </si>
  <si>
    <t>车辆里程查询_20260901-20260930_1024辆_仪表里程.xlsx / H350</t>
  </si>
  <si>
    <t>车辆里程查询_20260901-20260930_1024辆_GPS里程.xlsx / H157</t>
  </si>
  <si>
    <t>车辆纯氢气里程查询_20260901-20260930_1024辆.xlsx / H931</t>
  </si>
  <si>
    <t>车辆里程查询_20260901-20260930_1024辆_仪表里程.xlsx / I350</t>
  </si>
  <si>
    <t>车辆里程查询_20260901-20260930_1024辆_GPS里程.xlsx / I157</t>
  </si>
  <si>
    <t>车辆纯氢气里程查询_20260901-20260930_1024辆.xlsx / I931</t>
  </si>
  <si>
    <t>车辆里程查询_20260901-20260930_1024辆_仪表里程.xlsx / J350</t>
  </si>
  <si>
    <t>车辆里程查询_20260901-20260930_1024辆_GPS里程.xlsx / J157</t>
  </si>
  <si>
    <t>车辆纯氢气里程查询_20260901-20260930_1024辆.xlsx / J931</t>
  </si>
  <si>
    <t>车辆里程查询_20260901-20260930_1024辆_仪表里程.xlsx / K350</t>
  </si>
  <si>
    <t>车辆里程查询_20260901-20260930_1024辆_GPS里程.xlsx / K157</t>
  </si>
  <si>
    <t>车辆纯氢气里程查询_20260901-20260930_1024辆.xlsx / K931</t>
  </si>
  <si>
    <t>车辆里程查询_20260901-20260930_1024辆_仪表里程.xlsx / E344</t>
  </si>
  <si>
    <t>车辆里程查询_20260901-20260930_1024辆_GPS里程.xlsx / E347</t>
  </si>
  <si>
    <t>车辆纯氢气里程查询_20260901-20260930_1024辆.xlsx / E899</t>
  </si>
  <si>
    <t>车辆里程查询_20260901-20260930_1024辆_仪表里程.xlsx / F344</t>
  </si>
  <si>
    <t>车辆里程查询_20260901-20260930_1024辆_GPS里程.xlsx / F347</t>
  </si>
  <si>
    <t>车辆纯氢气里程查询_20260901-20260930_1024辆.xlsx / F899</t>
  </si>
  <si>
    <t>车辆里程查询_20260901-20260930_1024辆_仪表里程.xlsx / G344</t>
  </si>
  <si>
    <t>车辆里程查询_20260901-20260930_1024辆_GPS里程.xlsx / G347</t>
  </si>
  <si>
    <t>车辆纯氢气里程查询_20260901-20260930_1024辆.xlsx / G899</t>
  </si>
  <si>
    <t>车辆里程查询_20260901-20260930_1024辆_仪表里程.xlsx / H344</t>
  </si>
  <si>
    <t>车辆里程查询_20260901-20260930_1024辆_GPS里程.xlsx / H347</t>
  </si>
  <si>
    <t>车辆纯氢气里程查询_20260901-20260930_1024辆.xlsx / H899</t>
  </si>
  <si>
    <t>车辆里程查询_20260901-20260930_1024辆_仪表里程.xlsx / I344</t>
  </si>
  <si>
    <t>车辆里程查询_20260901-20260930_1024辆_GPS里程.xlsx / I347</t>
  </si>
  <si>
    <t>车辆纯氢气里程查询_20260901-20260930_1024辆.xlsx / I899</t>
  </si>
  <si>
    <t>车辆里程查询_20260901-20260930_1024辆_仪表里程.xlsx / J344</t>
  </si>
  <si>
    <t>车辆里程查询_20260901-20260930_1024辆_GPS里程.xlsx / J347</t>
  </si>
  <si>
    <t>车辆纯氢气里程查询_20260901-20260930_1024辆.xlsx / J899</t>
  </si>
  <si>
    <t>车辆里程查询_20260901-20260930_1024辆_仪表里程.xlsx / K344</t>
  </si>
  <si>
    <t>车辆里程查询_20260901-20260930_1024辆_GPS里程.xlsx / K347</t>
  </si>
  <si>
    <t>车辆纯氢气里程查询_20260901-20260930_1024辆.xlsx / K899</t>
  </si>
  <si>
    <t>车辆里程查询_20260901-20260930_1024辆_仪表里程.xlsx / L344</t>
  </si>
  <si>
    <t>车辆里程查询_20260901-20260930_1024辆_GPS里程.xlsx / L347</t>
  </si>
  <si>
    <t>车辆纯氢气里程查询_20260901-20260930_1024辆.xlsx / L899</t>
  </si>
  <si>
    <t>车辆里程查询_20260901-20260930_1024辆_仪表里程.xlsx / M344</t>
  </si>
  <si>
    <t>车辆里程查询_20260901-20260930_1024辆_GPS里程.xlsx / M347</t>
  </si>
  <si>
    <t>车辆纯氢气里程查询_20260901-20260930_1024辆.xlsx / M899</t>
  </si>
  <si>
    <t>车辆里程查询_20260901-20260930_1024辆_仪表里程.xlsx / N344</t>
  </si>
  <si>
    <t>车辆里程查询_20260901-20260930_1024辆_GPS里程.xlsx / N347</t>
  </si>
  <si>
    <t>车辆纯氢气里程查询_20260901-20260930_1024辆.xlsx / N899</t>
  </si>
  <si>
    <t>车辆里程查询_20260901-20260930_1024辆_仪表里程.xlsx / O344</t>
  </si>
  <si>
    <t>车辆里程查询_20260901-20260930_1024辆_GPS里程.xlsx / O347</t>
  </si>
  <si>
    <t>车辆纯氢气里程查询_20260901-20260930_1024辆.xlsx / O899</t>
  </si>
  <si>
    <t>车辆里程查询_20260901-20260930_1024辆_仪表里程.xlsx / P344</t>
  </si>
  <si>
    <t>车辆里程查询_20260901-20260930_1024辆_GPS里程.xlsx / P347</t>
  </si>
  <si>
    <t>车辆纯氢气里程查询_20260901-20260930_1024辆.xlsx / P899</t>
  </si>
  <si>
    <t>车辆里程查询_20260901-20260930_1024辆_仪表里程.xlsx / Q344</t>
  </si>
  <si>
    <t>车辆里程查询_20260901-20260930_1024辆_GPS里程.xlsx / Q347</t>
  </si>
  <si>
    <t>车辆纯氢气里程查询_20260901-20260930_1024辆.xlsx / Q899</t>
  </si>
  <si>
    <t>车辆里程查询_20260901-20260930_1024辆_仪表里程.xlsx / R344</t>
  </si>
  <si>
    <t>车辆里程查询_20260901-20260930_1024辆_GPS里程.xlsx / R347</t>
  </si>
  <si>
    <t>车辆纯氢气里程查询_20260901-20260930_1024辆.xlsx / R899</t>
  </si>
  <si>
    <t>车辆里程查询_20260901-20260930_1024辆_仪表里程.xlsx / S344</t>
  </si>
  <si>
    <t>车辆里程查询_20260901-20260930_1024辆_GPS里程.xlsx / S347</t>
  </si>
  <si>
    <t>车辆纯氢气里程查询_20260901-20260930_1024辆.xlsx / S899</t>
  </si>
  <si>
    <t>车辆里程查询_20260901-20260930_1024辆_仪表里程.xlsx / T344</t>
  </si>
  <si>
    <t>车辆里程查询_20260901-20260930_1024辆_GPS里程.xlsx / T347</t>
  </si>
  <si>
    <t>车辆纯氢气里程查询_20260901-20260930_1024辆.xlsx / T899</t>
  </si>
  <si>
    <t>车辆里程查询_20260901-20260930_1024辆_仪表里程.xlsx / U344</t>
  </si>
  <si>
    <t>车辆里程查询_20260901-20260930_1024辆_GPS里程.xlsx / U347</t>
  </si>
  <si>
    <t>车辆纯氢气里程查询_20260901-20260930_1024辆.xlsx / U899</t>
  </si>
  <si>
    <t>车辆里程查询_20260901-20260930_1024辆_仪表里程.xlsx / V344</t>
  </si>
  <si>
    <t>车辆里程查询_20260901-20260930_1024辆_GPS里程.xlsx / V347</t>
  </si>
  <si>
    <t>车辆纯氢气里程查询_20260901-20260930_1024辆.xlsx / V899</t>
  </si>
  <si>
    <t>车辆里程查询_20260901-20260930_1024辆_仪表里程.xlsx / W344</t>
  </si>
  <si>
    <t>车辆里程查询_20260901-20260930_1024辆_GPS里程.xlsx / W347</t>
  </si>
  <si>
    <t>车辆纯氢气里程查询_20260901-20260930_1024辆.xlsx / W899</t>
  </si>
  <si>
    <t>车辆里程查询_20260901-20260930_1024辆_仪表里程.xlsx / X344</t>
  </si>
  <si>
    <t>车辆里程查询_20260901-20260930_1024辆_GPS里程.xlsx / X347</t>
  </si>
  <si>
    <t>车辆纯氢气里程查询_20260901-20260930_1024辆.xlsx / X899</t>
  </si>
  <si>
    <t>车辆里程查询_20260901-20260930_1024辆_仪表里程.xlsx / Y344</t>
  </si>
  <si>
    <t>车辆里程查询_20260901-20260930_1024辆_GPS里程.xlsx / Y347</t>
  </si>
  <si>
    <t>车辆纯氢气里程查询_20260901-20260930_1024辆.xlsx / Y899</t>
  </si>
  <si>
    <t>车辆里程查询_20260901-20260930_1024辆_仪表里程.xlsx / Z344</t>
  </si>
  <si>
    <t>车辆里程查询_20260901-20260930_1024辆_GPS里程.xlsx / Z347</t>
  </si>
  <si>
    <t>车辆纯氢气里程查询_20260901-20260930_1024辆.xlsx / Z899</t>
  </si>
  <si>
    <t>车辆里程查询_20260901-20260930_1024辆_仪表里程.xlsx / AA344</t>
  </si>
  <si>
    <t>车辆里程查询_20260901-20260930_1024辆_GPS里程.xlsx / AA347</t>
  </si>
  <si>
    <t>车辆纯氢气里程查询_20260901-20260930_1024辆.xlsx / AA899</t>
  </si>
  <si>
    <t>车辆里程查询_20260901-20260930_1024辆_仪表里程.xlsx / AB344</t>
  </si>
  <si>
    <t>车辆里程查询_20260901-20260930_1024辆_GPS里程.xlsx / AB347</t>
  </si>
  <si>
    <t>车辆纯氢气里程查询_20260901-20260930_1024辆.xlsx / AB899</t>
  </si>
  <si>
    <t>车辆里程查询_20260901-20260930_1024辆_仪表里程.xlsx / AC344</t>
  </si>
  <si>
    <t>车辆里程查询_20260901-20260930_1024辆_GPS里程.xlsx / AC347</t>
  </si>
  <si>
    <t>车辆纯氢气里程查询_20260901-20260930_1024辆.xlsx / AC899</t>
  </si>
  <si>
    <t>车辆里程查询_20260901-20260930_1024辆_仪表里程.xlsx / AD344</t>
  </si>
  <si>
    <t>车辆里程查询_20260901-20260930_1024辆_GPS里程.xlsx / AD347</t>
  </si>
  <si>
    <t>车辆纯氢气里程查询_20260901-20260930_1024辆.xlsx / AD899</t>
  </si>
  <si>
    <t>车辆里程查询_20260901-20260930_1024辆_仪表里程.xlsx / AE344</t>
  </si>
  <si>
    <t>车辆里程查询_20260901-20260930_1024辆_GPS里程.xlsx / AE347</t>
  </si>
  <si>
    <t>车辆纯氢气里程查询_20260901-20260930_1024辆.xlsx / AE899</t>
  </si>
  <si>
    <t>车辆里程查询_20260901-20260930_1024辆_仪表里程.xlsx / AF344</t>
  </si>
  <si>
    <t>车辆里程查询_20260901-20260930_1024辆_GPS里程.xlsx / AF347</t>
  </si>
  <si>
    <t>车辆纯氢气里程查询_20260901-20260930_1024辆.xlsx / AF899</t>
  </si>
  <si>
    <t>车辆里程查询_20260901-20260930_1024辆_仪表里程.xlsx / AG344</t>
  </si>
  <si>
    <t>车辆里程查询_20260901-20260930_1024辆_GPS里程.xlsx / AG347</t>
  </si>
  <si>
    <t>车辆纯氢气里程查询_20260901-20260930_1024辆.xlsx / AG899</t>
  </si>
  <si>
    <t>车辆里程查询_20260901-20260930_1024辆_仪表里程.xlsx / AH344</t>
  </si>
  <si>
    <t>车辆里程查询_20260901-20260930_1024辆_GPS里程.xlsx / AH347</t>
  </si>
  <si>
    <t>车辆纯氢气里程查询_20260901-20260930_1024辆.xlsx / AH899</t>
  </si>
  <si>
    <t>车辆里程查询_20260901-20260930_1024辆_仪表里程.xlsx / E372</t>
  </si>
  <si>
    <t>车辆里程查询_20260901-20260930_1024辆_GPS里程.xlsx / E374</t>
  </si>
  <si>
    <t>车辆纯氢气里程查询_20260901-20260930_1024辆.xlsx / E921</t>
  </si>
  <si>
    <t>车辆里程查询_20260901-20260930_1024辆_仪表里程.xlsx / F372</t>
  </si>
  <si>
    <t>车辆里程查询_20260901-20260930_1024辆_GPS里程.xlsx / F374</t>
  </si>
  <si>
    <t>车辆纯氢气里程查询_20260901-20260930_1024辆.xlsx / F921</t>
  </si>
  <si>
    <t>车辆里程查询_20260901-20260930_1024辆_仪表里程.xlsx / G372</t>
  </si>
  <si>
    <t>车辆里程查询_20260901-20260930_1024辆_GPS里程.xlsx / G374</t>
  </si>
  <si>
    <t>车辆纯氢气里程查询_20260901-20260930_1024辆.xlsx / G921</t>
  </si>
  <si>
    <t>车辆里程查询_20260901-20260930_1024辆_仪表里程.xlsx / H372</t>
  </si>
  <si>
    <t>车辆里程查询_20260901-20260930_1024辆_GPS里程.xlsx / H374</t>
  </si>
  <si>
    <t>车辆纯氢气里程查询_20260901-20260930_1024辆.xlsx / H921</t>
  </si>
  <si>
    <t>车辆里程查询_20260901-20260930_1024辆_仪表里程.xlsx / I372</t>
  </si>
  <si>
    <t>车辆里程查询_20260901-20260930_1024辆_GPS里程.xlsx / I374</t>
  </si>
  <si>
    <t>车辆纯氢气里程查询_20260901-20260930_1024辆.xlsx / I921</t>
  </si>
  <si>
    <t>车辆里程查询_20260901-20260930_1024辆_仪表里程.xlsx / J372</t>
  </si>
  <si>
    <t>车辆里程查询_20260901-20260930_1024辆_GPS里程.xlsx / J374</t>
  </si>
  <si>
    <t>车辆纯氢气里程查询_20260901-20260930_1024辆.xlsx / J921</t>
  </si>
  <si>
    <t>车辆里程查询_20260901-20260930_1024辆_仪表里程.xlsx / K372</t>
  </si>
  <si>
    <t>车辆里程查询_20260901-20260930_1024辆_GPS里程.xlsx / K374</t>
  </si>
  <si>
    <t>车辆纯氢气里程查询_20260901-20260930_1024辆.xlsx / K921</t>
  </si>
  <si>
    <t>车辆里程查询_20260901-20260930_1024辆_仪表里程.xlsx / L372</t>
  </si>
  <si>
    <t>车辆里程查询_20260901-20260930_1024辆_GPS里程.xlsx / L374</t>
  </si>
  <si>
    <t>车辆纯氢气里程查询_20260901-20260930_1024辆.xlsx / L921</t>
  </si>
  <si>
    <t>车辆里程查询_20260901-20260930_1024辆_仪表里程.xlsx / M372</t>
  </si>
  <si>
    <t>车辆里程查询_20260901-20260930_1024辆_GPS里程.xlsx / M374</t>
  </si>
  <si>
    <t>车辆纯氢气里程查询_20260901-20260930_1024辆.xlsx / M921</t>
  </si>
  <si>
    <t>车辆里程查询_20260901-20260930_1024辆_仪表里程.xlsx / N372</t>
  </si>
  <si>
    <t>车辆里程查询_20260901-20260930_1024辆_GPS里程.xlsx / N374</t>
  </si>
  <si>
    <t>车辆纯氢气里程查询_20260901-20260930_1024辆.xlsx / N921</t>
  </si>
  <si>
    <t>车辆里程查询_20260901-20260930_1024辆_仪表里程.xlsx / O372</t>
  </si>
  <si>
    <t>车辆里程查询_20260901-20260930_1024辆_GPS里程.xlsx / O374</t>
  </si>
  <si>
    <t>车辆纯氢气里程查询_20260901-20260930_1024辆.xlsx / O921</t>
  </si>
  <si>
    <t>车辆里程查询_20260901-20260930_1024辆_仪表里程.xlsx / P372</t>
  </si>
  <si>
    <t>车辆里程查询_20260901-20260930_1024辆_GPS里程.xlsx / P374</t>
  </si>
  <si>
    <t>车辆纯氢气里程查询_20260901-20260930_1024辆.xlsx / P921</t>
  </si>
  <si>
    <t>车辆里程查询_20260901-20260930_1024辆_仪表里程.xlsx / Q372</t>
  </si>
  <si>
    <t>车辆里程查询_20260901-20260930_1024辆_GPS里程.xlsx / Q374</t>
  </si>
  <si>
    <t>车辆纯氢气里程查询_20260901-20260930_1024辆.xlsx / Q921</t>
  </si>
  <si>
    <t>车辆里程查询_20260901-20260930_1024辆_仪表里程.xlsx / R372</t>
  </si>
  <si>
    <t>车辆里程查询_20260901-20260930_1024辆_GPS里程.xlsx / R374</t>
  </si>
  <si>
    <t>车辆纯氢气里程查询_20260901-20260930_1024辆.xlsx / R921</t>
  </si>
  <si>
    <t>车辆里程查询_20260901-20260930_1024辆_仪表里程.xlsx / S372</t>
  </si>
  <si>
    <t>车辆里程查询_20260901-20260930_1024辆_GPS里程.xlsx / S374</t>
  </si>
  <si>
    <t>车辆纯氢气里程查询_20260901-20260930_1024辆.xlsx / S921</t>
  </si>
  <si>
    <t>车辆里程查询_20260901-20260930_1024辆_仪表里程.xlsx / T372</t>
  </si>
  <si>
    <t>车辆里程查询_20260901-20260930_1024辆_GPS里程.xlsx / T374</t>
  </si>
  <si>
    <t>车辆纯氢气里程查询_20260901-20260930_1024辆.xlsx / T921</t>
  </si>
  <si>
    <t>车辆里程查询_20260901-20260930_1024辆_仪表里程.xlsx / U372</t>
  </si>
  <si>
    <t>车辆里程查询_20260901-20260930_1024辆_GPS里程.xlsx / U374</t>
  </si>
  <si>
    <t>车辆纯氢气里程查询_20260901-20260930_1024辆.xlsx / U921</t>
  </si>
  <si>
    <t>车辆里程查询_20260901-20260930_1024辆_仪表里程.xlsx / V372</t>
  </si>
  <si>
    <t>车辆里程查询_20260901-20260930_1024辆_GPS里程.xlsx / V374</t>
  </si>
  <si>
    <t>车辆纯氢气里程查询_20260901-20260930_1024辆.xlsx / V921</t>
  </si>
  <si>
    <t>车辆里程查询_20260901-20260930_1024辆_仪表里程.xlsx / W372</t>
  </si>
  <si>
    <t>车辆里程查询_20260901-20260930_1024辆_GPS里程.xlsx / W374</t>
  </si>
  <si>
    <t>车辆纯氢气里程查询_20260901-20260930_1024辆.xlsx / W921</t>
  </si>
  <si>
    <t>车辆里程查询_20260901-20260930_1024辆_仪表里程.xlsx / X372</t>
  </si>
  <si>
    <t>车辆里程查询_20260901-20260930_1024辆_GPS里程.xlsx / X374</t>
  </si>
  <si>
    <t>车辆纯氢气里程查询_20260901-20260930_1024辆.xlsx / X921</t>
  </si>
  <si>
    <t>车辆里程查询_20260901-20260930_1024辆_仪表里程.xlsx / Y372</t>
  </si>
  <si>
    <t>车辆里程查询_20260901-20260930_1024辆_GPS里程.xlsx / Y374</t>
  </si>
  <si>
    <t>车辆纯氢气里程查询_20260901-20260930_1024辆.xlsx / Y921</t>
  </si>
  <si>
    <t>车辆里程查询_20260901-20260930_1024辆_仪表里程.xlsx / Z372</t>
  </si>
  <si>
    <t>车辆里程查询_20260901-20260930_1024辆_GPS里程.xlsx / Z374</t>
  </si>
  <si>
    <t>车辆纯氢气里程查询_20260901-20260930_1024辆.xlsx / Z921</t>
  </si>
  <si>
    <t>车辆里程查询_20260901-20260930_1024辆_仪表里程.xlsx / AA372</t>
  </si>
  <si>
    <t>车辆里程查询_20260901-20260930_1024辆_GPS里程.xlsx / AA374</t>
  </si>
  <si>
    <t>车辆纯氢气里程查询_20260901-20260930_1024辆.xlsx / AA921</t>
  </si>
  <si>
    <t>车辆里程查询_20260901-20260930_1024辆_仪表里程.xlsx / AB372</t>
  </si>
  <si>
    <t>车辆里程查询_20260901-20260930_1024辆_GPS里程.xlsx / AB374</t>
  </si>
  <si>
    <t>车辆纯氢气里程查询_20260901-20260930_1024辆.xlsx / AB921</t>
  </si>
  <si>
    <t>车辆里程查询_20260901-20260930_1024辆_仪表里程.xlsx / AC372</t>
  </si>
  <si>
    <t>车辆里程查询_20260901-20260930_1024辆_GPS里程.xlsx / AC374</t>
  </si>
  <si>
    <t>车辆纯氢气里程查询_20260901-20260930_1024辆.xlsx / AC921</t>
  </si>
  <si>
    <t>车辆里程查询_20260901-20260930_1024辆_仪表里程.xlsx / AD372</t>
  </si>
  <si>
    <t>车辆里程查询_20260901-20260930_1024辆_GPS里程.xlsx / AD374</t>
  </si>
  <si>
    <t>车辆纯氢气里程查询_20260901-20260930_1024辆.xlsx / AD921</t>
  </si>
  <si>
    <t>车辆里程查询_20260901-20260930_1024辆_仪表里程.xlsx / AE372</t>
  </si>
  <si>
    <t>车辆里程查询_20260901-20260930_1024辆_GPS里程.xlsx / AE374</t>
  </si>
  <si>
    <t>车辆纯氢气里程查询_20260901-20260930_1024辆.xlsx / AE921</t>
  </si>
  <si>
    <t>车辆里程查询_20260901-20260930_1024辆_仪表里程.xlsx / AF372</t>
  </si>
  <si>
    <t>车辆里程查询_20260901-20260930_1024辆_GPS里程.xlsx / AF374</t>
  </si>
  <si>
    <t>车辆纯氢气里程查询_20260901-20260930_1024辆.xlsx / AF921</t>
  </si>
  <si>
    <t>车辆里程查询_20260901-20260930_1024辆_仪表里程.xlsx / AG372</t>
  </si>
  <si>
    <t>车辆里程查询_20260901-20260930_1024辆_GPS里程.xlsx / AG374</t>
  </si>
  <si>
    <t>车辆纯氢气里程查询_20260901-20260930_1024辆.xlsx / AG921</t>
  </si>
  <si>
    <t>车辆里程查询_20260901-20260930_1024辆_仪表里程.xlsx / AH372</t>
  </si>
  <si>
    <t>车辆里程查询_20260901-20260930_1024辆_GPS里程.xlsx / AH374</t>
  </si>
  <si>
    <t>车辆纯氢气里程查询_20260901-20260930_1024辆.xlsx / AH921</t>
  </si>
  <si>
    <t>车辆里程查询_20260901-20260930_1024辆_仪表里程.xlsx / E351</t>
  </si>
  <si>
    <t>车辆里程查询_20260901-20260930_1024辆_GPS里程.xlsx / E353</t>
  </si>
  <si>
    <t>车辆纯氢气里程查询_20260901-20260930_1024辆.xlsx / E932</t>
  </si>
  <si>
    <t>车辆里程查询_20260901-20260930_1024辆_仪表里程.xlsx / F351</t>
  </si>
  <si>
    <t>车辆里程查询_20260901-20260930_1024辆_GPS里程.xlsx / F353</t>
  </si>
  <si>
    <t>车辆纯氢气里程查询_20260901-20260930_1024辆.xlsx / F932</t>
  </si>
  <si>
    <t>车辆里程查询_20260901-20260930_1024辆_仪表里程.xlsx / G351</t>
  </si>
  <si>
    <t>车辆里程查询_20260901-20260930_1024辆_GPS里程.xlsx / G353</t>
  </si>
  <si>
    <t>车辆纯氢气里程查询_20260901-20260930_1024辆.xlsx / G932</t>
  </si>
  <si>
    <t>车辆里程查询_20260901-20260930_1024辆_仪表里程.xlsx / H351</t>
  </si>
  <si>
    <t>车辆里程查询_20260901-20260930_1024辆_GPS里程.xlsx / H353</t>
  </si>
  <si>
    <t>车辆纯氢气里程查询_20260901-20260930_1024辆.xlsx / H932</t>
  </si>
  <si>
    <t>车辆里程查询_20260901-20260930_1024辆_仪表里程.xlsx / I351</t>
  </si>
  <si>
    <t>车辆里程查询_20260901-20260930_1024辆_GPS里程.xlsx / I353</t>
  </si>
  <si>
    <t>车辆纯氢气里程查询_20260901-20260930_1024辆.xlsx / I932</t>
  </si>
  <si>
    <t>车辆里程查询_20260901-20260930_1024辆_仪表里程.xlsx / J351</t>
  </si>
  <si>
    <t>车辆里程查询_20260901-20260930_1024辆_GPS里程.xlsx / J353</t>
  </si>
  <si>
    <t>车辆纯氢气里程查询_20260901-20260930_1024辆.xlsx / J932</t>
  </si>
  <si>
    <t>车辆里程查询_20260901-20260930_1024辆_仪表里程.xlsx / K351</t>
  </si>
  <si>
    <t>车辆里程查询_20260901-20260930_1024辆_GPS里程.xlsx / K353</t>
  </si>
  <si>
    <t>车辆纯氢气里程查询_20260901-20260930_1024辆.xlsx / K932</t>
  </si>
  <si>
    <t>车辆里程查询_20260901-20260930_1024辆_仪表里程.xlsx / L351</t>
  </si>
  <si>
    <t>车辆里程查询_20260901-20260930_1024辆_GPS里程.xlsx / L353</t>
  </si>
  <si>
    <t>车辆纯氢气里程查询_20260901-20260930_1024辆.xlsx / L932</t>
  </si>
  <si>
    <t>车辆里程查询_20260901-20260930_1024辆_仪表里程.xlsx / M351</t>
  </si>
  <si>
    <t>车辆里程查询_20260901-20260930_1024辆_GPS里程.xlsx / M353</t>
  </si>
  <si>
    <t>车辆纯氢气里程查询_20260901-20260930_1024辆.xlsx / M932</t>
  </si>
  <si>
    <t>车辆里程查询_20260901-20260930_1024辆_仪表里程.xlsx / N351</t>
  </si>
  <si>
    <t>车辆里程查询_20260901-20260930_1024辆_GPS里程.xlsx / N353</t>
  </si>
  <si>
    <t>车辆纯氢气里程查询_20260901-20260930_1024辆.xlsx / N932</t>
  </si>
  <si>
    <t>车辆里程查询_20260901-20260930_1024辆_仪表里程.xlsx / O351</t>
  </si>
  <si>
    <t>车辆里程查询_20260901-20260930_1024辆_GPS里程.xlsx / O353</t>
  </si>
  <si>
    <t>车辆纯氢气里程查询_20260901-20260930_1024辆.xlsx / O932</t>
  </si>
  <si>
    <t>车辆里程查询_20260901-20260930_1024辆_仪表里程.xlsx / P351</t>
  </si>
  <si>
    <t>车辆里程查询_20260901-20260930_1024辆_GPS里程.xlsx / P353</t>
  </si>
  <si>
    <t>车辆纯氢气里程查询_20260901-20260930_1024辆.xlsx / P932</t>
  </si>
  <si>
    <t>车辆里程查询_20260901-20260930_1024辆_仪表里程.xlsx / Q351</t>
  </si>
  <si>
    <t>车辆里程查询_20260901-20260930_1024辆_GPS里程.xlsx / Q353</t>
  </si>
  <si>
    <t>车辆纯氢气里程查询_20260901-20260930_1024辆.xlsx / Q932</t>
  </si>
  <si>
    <t>车辆里程查询_20260901-20260930_1024辆_仪表里程.xlsx / R351</t>
  </si>
  <si>
    <t>车辆里程查询_20260901-20260930_1024辆_GPS里程.xlsx / R353</t>
  </si>
  <si>
    <t>车辆纯氢气里程查询_20260901-20260930_1024辆.xlsx / R932</t>
  </si>
  <si>
    <t>车辆里程查询_20260901-20260930_1024辆_仪表里程.xlsx / S351</t>
  </si>
  <si>
    <t>车辆里程查询_20260901-20260930_1024辆_GPS里程.xlsx / S353</t>
  </si>
  <si>
    <t>车辆纯氢气里程查询_20260901-20260930_1024辆.xlsx / S932</t>
  </si>
  <si>
    <t>车辆里程查询_20260901-20260930_1024辆_仪表里程.xlsx / T351</t>
  </si>
  <si>
    <t>车辆里程查询_20260901-20260930_1024辆_GPS里程.xlsx / T353</t>
  </si>
  <si>
    <t>车辆纯氢气里程查询_20260901-20260930_1024辆.xlsx / T932</t>
  </si>
  <si>
    <t>车辆里程查询_20260901-20260930_1024辆_仪表里程.xlsx / U351</t>
  </si>
  <si>
    <t>车辆里程查询_20260901-20260930_1024辆_GPS里程.xlsx / U353</t>
  </si>
  <si>
    <t>车辆纯氢气里程查询_20260901-20260930_1024辆.xlsx / U932</t>
  </si>
  <si>
    <t>车辆里程查询_20260901-20260930_1024辆_仪表里程.xlsx / V351</t>
  </si>
  <si>
    <t>车辆里程查询_20260901-20260930_1024辆_GPS里程.xlsx / V353</t>
  </si>
  <si>
    <t>车辆纯氢气里程查询_20260901-20260930_1024辆.xlsx / V932</t>
  </si>
  <si>
    <t>车辆里程查询_20260901-20260930_1024辆_仪表里程.xlsx / W351</t>
  </si>
  <si>
    <t>车辆里程查询_20260901-20260930_1024辆_GPS里程.xlsx / W353</t>
  </si>
  <si>
    <t>车辆纯氢气里程查询_20260901-20260930_1024辆.xlsx / W932</t>
  </si>
  <si>
    <t>车辆里程查询_20260901-20260930_1024辆_仪表里程.xlsx / X351</t>
  </si>
  <si>
    <t>车辆里程查询_20260901-20260930_1024辆_GPS里程.xlsx / X353</t>
  </si>
  <si>
    <t>车辆纯氢气里程查询_20260901-20260930_1024辆.xlsx / X932</t>
  </si>
  <si>
    <t>车辆里程查询_20260901-20260930_1024辆_仪表里程.xlsx / Y351</t>
  </si>
  <si>
    <t>车辆里程查询_20260901-20260930_1024辆_GPS里程.xlsx / Y353</t>
  </si>
  <si>
    <t>车辆纯氢气里程查询_20260901-20260930_1024辆.xlsx / Y932</t>
  </si>
  <si>
    <t>车辆里程查询_20260901-20260930_1024辆_仪表里程.xlsx / Z351</t>
  </si>
  <si>
    <t>车辆里程查询_20260901-20260930_1024辆_GPS里程.xlsx / Z353</t>
  </si>
  <si>
    <t>车辆纯氢气里程查询_20260901-20260930_1024辆.xlsx / Z932</t>
  </si>
  <si>
    <t>车辆里程查询_20260901-20260930_1024辆_仪表里程.xlsx / AA351</t>
  </si>
  <si>
    <t>车辆里程查询_20260901-20260930_1024辆_GPS里程.xlsx / AA353</t>
  </si>
  <si>
    <t>车辆纯氢气里程查询_20260901-20260930_1024辆.xlsx / AA932</t>
  </si>
  <si>
    <t>车辆里程查询_20260901-20260930_1024辆_仪表里程.xlsx / AB351</t>
  </si>
  <si>
    <t>车辆里程查询_20260901-20260930_1024辆_GPS里程.xlsx / AB353</t>
  </si>
  <si>
    <t>车辆纯氢气里程查询_20260901-20260930_1024辆.xlsx / AB932</t>
  </si>
  <si>
    <t>车辆里程查询_20260901-20260930_1024辆_仪表里程.xlsx / AC351</t>
  </si>
  <si>
    <t>车辆里程查询_20260901-20260930_1024辆_GPS里程.xlsx / AC353</t>
  </si>
  <si>
    <t>车辆纯氢气里程查询_20260901-20260930_1024辆.xlsx / AC932</t>
  </si>
  <si>
    <t>车辆里程查询_20260901-20260930_1024辆_仪表里程.xlsx / AD351</t>
  </si>
  <si>
    <t>车辆里程查询_20260901-20260930_1024辆_GPS里程.xlsx / AD353</t>
  </si>
  <si>
    <t>车辆纯氢气里程查询_20260901-20260930_1024辆.xlsx / AD932</t>
  </si>
  <si>
    <t>车辆里程查询_20260901-20260930_1024辆_仪表里程.xlsx / AE351</t>
  </si>
  <si>
    <t>车辆里程查询_20260901-20260930_1024辆_GPS里程.xlsx / AE353</t>
  </si>
  <si>
    <t>车辆纯氢气里程查询_20260901-20260930_1024辆.xlsx / AE932</t>
  </si>
  <si>
    <t>车辆里程查询_20260901-20260930_1024辆_仪表里程.xlsx / AF351</t>
  </si>
  <si>
    <t>车辆里程查询_20260901-20260930_1024辆_GPS里程.xlsx / AF353</t>
  </si>
  <si>
    <t>车辆纯氢气里程查询_20260901-20260930_1024辆.xlsx / AF932</t>
  </si>
  <si>
    <t>车辆里程查询_20260901-20260930_1024辆_仪表里程.xlsx / AG351</t>
  </si>
  <si>
    <t>车辆里程查询_20260901-20260930_1024辆_GPS里程.xlsx / AG353</t>
  </si>
  <si>
    <t>车辆纯氢气里程查询_20260901-20260930_1024辆.xlsx / AG932</t>
  </si>
  <si>
    <t>车辆里程查询_20260901-20260930_1024辆_仪表里程.xlsx / AH351</t>
  </si>
  <si>
    <t>车辆里程查询_20260901-20260930_1024辆_GPS里程.xlsx / AH353</t>
  </si>
  <si>
    <t>车辆纯氢气里程查询_20260901-20260930_1024辆.xlsx / AH932</t>
  </si>
  <si>
    <t>车辆里程查询_20260901-20260930_1024辆_仪表里程.xlsx / E364</t>
  </si>
  <si>
    <t>车辆里程查询_20260901-20260930_1024辆_GPS里程.xlsx / E366</t>
  </si>
  <si>
    <t>车辆纯氢气里程查询_20260901-20260930_1024辆.xlsx / E896</t>
  </si>
  <si>
    <t>车辆里程查询_20260901-20260930_1024辆_仪表里程.xlsx / F364</t>
  </si>
  <si>
    <t>车辆里程查询_20260901-20260930_1024辆_GPS里程.xlsx / F366</t>
  </si>
  <si>
    <t>车辆纯氢气里程查询_20260901-20260930_1024辆.xlsx / F896</t>
  </si>
  <si>
    <t>车辆里程查询_20260901-20260930_1024辆_仪表里程.xlsx / G364</t>
  </si>
  <si>
    <t>车辆里程查询_20260901-20260930_1024辆_GPS里程.xlsx / G366</t>
  </si>
  <si>
    <t>车辆纯氢气里程查询_20260901-20260930_1024辆.xlsx / G896</t>
  </si>
  <si>
    <t>车辆里程查询_20260901-20260930_1024辆_仪表里程.xlsx / H364</t>
  </si>
  <si>
    <t>车辆里程查询_20260901-20260930_1024辆_GPS里程.xlsx / H366</t>
  </si>
  <si>
    <t>车辆纯氢气里程查询_20260901-20260930_1024辆.xlsx / H896</t>
  </si>
  <si>
    <t>车辆里程查询_20260901-20260930_1024辆_仪表里程.xlsx / I364</t>
  </si>
  <si>
    <t>车辆里程查询_20260901-20260930_1024辆_GPS里程.xlsx / I366</t>
  </si>
  <si>
    <t>车辆纯氢气里程查询_20260901-20260930_1024辆.xlsx / I896</t>
  </si>
  <si>
    <t>车辆里程查询_20260901-20260930_1024辆_仪表里程.xlsx / J364</t>
  </si>
  <si>
    <t>车辆里程查询_20260901-20260930_1024辆_GPS里程.xlsx / J366</t>
  </si>
  <si>
    <t>车辆纯氢气里程查询_20260901-20260930_1024辆.xlsx / J896</t>
  </si>
  <si>
    <t>车辆里程查询_20260901-20260930_1024辆_仪表里程.xlsx / K364</t>
  </si>
  <si>
    <t>车辆里程查询_20260901-20260930_1024辆_GPS里程.xlsx / K366</t>
  </si>
  <si>
    <t>车辆纯氢气里程查询_20260901-20260930_1024辆.xlsx / K896</t>
  </si>
  <si>
    <t>车辆里程查询_20260901-20260930_1024辆_仪表里程.xlsx / L364</t>
  </si>
  <si>
    <t>车辆里程查询_20260901-20260930_1024辆_GPS里程.xlsx / L366</t>
  </si>
  <si>
    <t>车辆纯氢气里程查询_20260901-20260930_1024辆.xlsx / L896</t>
  </si>
  <si>
    <t>车辆里程查询_20260901-20260930_1024辆_仪表里程.xlsx / M364</t>
  </si>
  <si>
    <t>车辆里程查询_20260901-20260930_1024辆_GPS里程.xlsx / M366</t>
  </si>
  <si>
    <t>车辆纯氢气里程查询_20260901-20260930_1024辆.xlsx / M896</t>
  </si>
  <si>
    <t>车辆里程查询_20260901-20260930_1024辆_仪表里程.xlsx / N364</t>
  </si>
  <si>
    <t>车辆里程查询_20260901-20260930_1024辆_GPS里程.xlsx / N366</t>
  </si>
  <si>
    <t>车辆纯氢气里程查询_20260901-20260930_1024辆.xlsx / N896</t>
  </si>
  <si>
    <t>车辆里程查询_20260901-20260930_1024辆_仪表里程.xlsx / O364</t>
  </si>
  <si>
    <t>车辆里程查询_20260901-20260930_1024辆_GPS里程.xlsx / O366</t>
  </si>
  <si>
    <t>车辆纯氢气里程查询_20260901-20260930_1024辆.xlsx / O896</t>
  </si>
  <si>
    <t>车辆里程查询_20260901-20260930_1024辆_仪表里程.xlsx / P364</t>
  </si>
  <si>
    <t>车辆里程查询_20260901-20260930_1024辆_GPS里程.xlsx / P366</t>
  </si>
  <si>
    <t>车辆纯氢气里程查询_20260901-20260930_1024辆.xlsx / P896</t>
  </si>
  <si>
    <t>车辆里程查询_20260901-20260930_1024辆_仪表里程.xlsx / Q364</t>
  </si>
  <si>
    <t>车辆里程查询_20260901-20260930_1024辆_GPS里程.xlsx / Q366</t>
  </si>
  <si>
    <t>车辆纯氢气里程查询_20260901-20260930_1024辆.xlsx / Q896</t>
  </si>
  <si>
    <t>车辆里程查询_20260901-20260930_1024辆_仪表里程.xlsx / R364</t>
  </si>
  <si>
    <t>车辆里程查询_20260901-20260930_1024辆_GPS里程.xlsx / R366</t>
  </si>
  <si>
    <t>车辆纯氢气里程查询_20260901-20260930_1024辆.xlsx / R896</t>
  </si>
  <si>
    <t>车辆里程查询_20260901-20260930_1024辆_仪表里程.xlsx / S364</t>
  </si>
  <si>
    <t>车辆里程查询_20260901-20260930_1024辆_GPS里程.xlsx / S366</t>
  </si>
  <si>
    <t>车辆纯氢气里程查询_20260901-20260930_1024辆.xlsx / S896</t>
  </si>
  <si>
    <t>车辆里程查询_20260901-20260930_1024辆_仪表里程.xlsx / T364</t>
  </si>
  <si>
    <t>车辆里程查询_20260901-20260930_1024辆_GPS里程.xlsx / T366</t>
  </si>
  <si>
    <t>车辆纯氢气里程查询_20260901-20260930_1024辆.xlsx / T896</t>
  </si>
  <si>
    <t>车辆里程查询_20260901-20260930_1024辆_仪表里程.xlsx / U364</t>
  </si>
  <si>
    <t>车辆里程查询_20260901-20260930_1024辆_GPS里程.xlsx / U366</t>
  </si>
  <si>
    <t>车辆纯氢气里程查询_20260901-20260930_1024辆.xlsx / U896</t>
  </si>
  <si>
    <t>车辆里程查询_20260901-20260930_1024辆_仪表里程.xlsx / V364</t>
  </si>
  <si>
    <t>车辆里程查询_20260901-20260930_1024辆_GPS里程.xlsx / V366</t>
  </si>
  <si>
    <t>车辆纯氢气里程查询_20260901-20260930_1024辆.xlsx / V896</t>
  </si>
  <si>
    <t>车辆里程查询_20260901-20260930_1024辆_仪表里程.xlsx / W364</t>
  </si>
  <si>
    <t>车辆里程查询_20260901-20260930_1024辆_GPS里程.xlsx / W366</t>
  </si>
  <si>
    <t>车辆纯氢气里程查询_20260901-20260930_1024辆.xlsx / W896</t>
  </si>
  <si>
    <t>车辆里程查询_20260901-20260930_1024辆_仪表里程.xlsx / X364</t>
  </si>
  <si>
    <t>车辆里程查询_20260901-20260930_1024辆_GPS里程.xlsx / X366</t>
  </si>
  <si>
    <t>车辆纯氢气里程查询_20260901-20260930_1024辆.xlsx / X896</t>
  </si>
  <si>
    <t>车辆里程查询_20260901-20260930_1024辆_仪表里程.xlsx / Y364</t>
  </si>
  <si>
    <t>车辆里程查询_20260901-20260930_1024辆_GPS里程.xlsx / Y366</t>
  </si>
  <si>
    <t>车辆纯氢气里程查询_20260901-20260930_1024辆.xlsx / Y896</t>
  </si>
  <si>
    <t>车辆里程查询_20260901-20260930_1024辆_仪表里程.xlsx / Z364</t>
  </si>
  <si>
    <t>车辆里程查询_20260901-20260930_1024辆_GPS里程.xlsx / Z366</t>
  </si>
  <si>
    <t>车辆纯氢气里程查询_20260901-20260930_1024辆.xlsx / Z896</t>
  </si>
  <si>
    <t>车辆里程查询_20260901-20260930_1024辆_仪表里程.xlsx / E262</t>
  </si>
  <si>
    <t>车辆里程查询_20260901-20260930_1024辆_GPS里程.xlsx / E178</t>
  </si>
  <si>
    <t>车辆纯氢气里程查询_20260901-20260930_1024辆.xlsx / E958</t>
  </si>
  <si>
    <t>车辆里程查询_20260901-20260930_1024辆_仪表里程.xlsx / F262</t>
  </si>
  <si>
    <t>车辆里程查询_20260901-20260930_1024辆_GPS里程.xlsx / F178</t>
  </si>
  <si>
    <t>车辆纯氢气里程查询_20260901-20260930_1024辆.xlsx / F958</t>
  </si>
  <si>
    <t>车辆里程查询_20260901-20260930_1024辆_仪表里程.xlsx / G262</t>
  </si>
  <si>
    <t>车辆里程查询_20260901-20260930_1024辆_GPS里程.xlsx / G178</t>
  </si>
  <si>
    <t>车辆纯氢气里程查询_20260901-20260930_1024辆.xlsx / G958</t>
  </si>
  <si>
    <t>车辆里程查询_20260901-20260930_1024辆_仪表里程.xlsx / H262</t>
  </si>
  <si>
    <t>车辆里程查询_20260901-20260930_1024辆_GPS里程.xlsx / H178</t>
  </si>
  <si>
    <t>车辆纯氢气里程查询_20260901-20260930_1024辆.xlsx / H958</t>
  </si>
  <si>
    <t>车辆里程查询_20260901-20260930_1024辆_仪表里程.xlsx / I262</t>
  </si>
  <si>
    <t>车辆里程查询_20260901-20260930_1024辆_GPS里程.xlsx / I178</t>
  </si>
  <si>
    <t>车辆纯氢气里程查询_20260901-20260930_1024辆.xlsx / I958</t>
  </si>
  <si>
    <t>车辆里程查询_20260901-20260930_1024辆_仪表里程.xlsx / J262</t>
  </si>
  <si>
    <t>车辆里程查询_20260901-20260930_1024辆_GPS里程.xlsx / J178</t>
  </si>
  <si>
    <t>车辆纯氢气里程查询_20260901-20260930_1024辆.xlsx / J958</t>
  </si>
  <si>
    <t>车辆里程查询_20260901-20260930_1024辆_仪表里程.xlsx / K262</t>
  </si>
  <si>
    <t>车辆里程查询_20260901-20260930_1024辆_GPS里程.xlsx / K178</t>
  </si>
  <si>
    <t>车辆纯氢气里程查询_20260901-20260930_1024辆.xlsx / K958</t>
  </si>
  <si>
    <t>车辆里程查询_20260901-20260930_1024辆_仪表里程.xlsx / L262</t>
  </si>
  <si>
    <t>车辆里程查询_20260901-20260930_1024辆_GPS里程.xlsx / L178</t>
  </si>
  <si>
    <t>车辆纯氢气里程查询_20260901-20260930_1024辆.xlsx / L958</t>
  </si>
  <si>
    <t>车辆里程查询_20260901-20260930_1024辆_仪表里程.xlsx / M262</t>
  </si>
  <si>
    <t>车辆里程查询_20260901-20260930_1024辆_GPS里程.xlsx / M178</t>
  </si>
  <si>
    <t>车辆纯氢气里程查询_20260901-20260930_1024辆.xlsx / M958</t>
  </si>
  <si>
    <t>车辆里程查询_20260901-20260930_1024辆_仪表里程.xlsx / N262</t>
  </si>
  <si>
    <t>车辆里程查询_20260901-20260930_1024辆_GPS里程.xlsx / N178</t>
  </si>
  <si>
    <t>车辆纯氢气里程查询_20260901-20260930_1024辆.xlsx / N958</t>
  </si>
  <si>
    <t>车辆里程查询_20260901-20260930_1024辆_仪表里程.xlsx / O262</t>
  </si>
  <si>
    <t>车辆里程查询_20260901-20260930_1024辆_GPS里程.xlsx / O178</t>
  </si>
  <si>
    <t>车辆纯氢气里程查询_20260901-20260930_1024辆.xlsx / O958</t>
  </si>
  <si>
    <t>车辆里程查询_20260901-20260930_1024辆_仪表里程.xlsx / P262</t>
  </si>
  <si>
    <t>车辆里程查询_20260901-20260930_1024辆_GPS里程.xlsx / P178</t>
  </si>
  <si>
    <t>车辆纯氢气里程查询_20260901-20260930_1024辆.xlsx / P958</t>
  </si>
  <si>
    <t>车辆里程查询_20260901-20260930_1024辆_仪表里程.xlsx / Q262</t>
  </si>
  <si>
    <t>车辆里程查询_20260901-20260930_1024辆_GPS里程.xlsx / Q178</t>
  </si>
  <si>
    <t>车辆纯氢气里程查询_20260901-20260930_1024辆.xlsx / Q958</t>
  </si>
  <si>
    <t>车辆里程查询_20260901-20260930_1024辆_仪表里程.xlsx / R262</t>
  </si>
  <si>
    <t>车辆里程查询_20260901-20260930_1024辆_GPS里程.xlsx / R178</t>
  </si>
  <si>
    <t>车辆纯氢气里程查询_20260901-20260930_1024辆.xlsx / R958</t>
  </si>
  <si>
    <t>车辆里程查询_20260901-20260930_1024辆_仪表里程.xlsx / S262</t>
  </si>
  <si>
    <t>车辆里程查询_20260901-20260930_1024辆_GPS里程.xlsx / S178</t>
  </si>
  <si>
    <t>车辆纯氢气里程查询_20260901-20260930_1024辆.xlsx / S958</t>
  </si>
  <si>
    <t>车辆里程查询_20260901-20260930_1024辆_仪表里程.xlsx / T262</t>
  </si>
  <si>
    <t>车辆里程查询_20260901-20260930_1024辆_GPS里程.xlsx / T178</t>
  </si>
  <si>
    <t>车辆纯氢气里程查询_20260901-20260930_1024辆.xlsx / T958</t>
  </si>
  <si>
    <t>车辆里程查询_20260901-20260930_1024辆_仪表里程.xlsx / U262</t>
  </si>
  <si>
    <t>车辆里程查询_20260901-20260930_1024辆_GPS里程.xlsx / U178</t>
  </si>
  <si>
    <t>车辆纯氢气里程查询_20260901-20260930_1024辆.xlsx / U958</t>
  </si>
  <si>
    <t>车辆里程查询_20260901-20260930_1024辆_仪表里程.xlsx / V262</t>
  </si>
  <si>
    <t>车辆里程查询_20260901-20260930_1024辆_GPS里程.xlsx / V178</t>
  </si>
  <si>
    <t>车辆纯氢气里程查询_20260901-20260930_1024辆.xlsx / V958</t>
  </si>
  <si>
    <t>车辆里程查询_20260901-20260930_1024辆_仪表里程.xlsx / W262</t>
  </si>
  <si>
    <t>车辆里程查询_20260901-20260930_1024辆_GPS里程.xlsx / W178</t>
  </si>
  <si>
    <t>车辆纯氢气里程查询_20260901-20260930_1024辆.xlsx / W958</t>
  </si>
  <si>
    <t>车辆里程查询_20260901-20260930_1024辆_仪表里程.xlsx / X262</t>
  </si>
  <si>
    <t>车辆里程查询_20260901-20260930_1024辆_GPS里程.xlsx / X178</t>
  </si>
  <si>
    <t>车辆纯氢气里程查询_20260901-20260930_1024辆.xlsx / X958</t>
  </si>
  <si>
    <t>车辆里程查询_20260901-20260930_1024辆_仪表里程.xlsx / Y262</t>
  </si>
  <si>
    <t>车辆里程查询_20260901-20260930_1024辆_GPS里程.xlsx / Y178</t>
  </si>
  <si>
    <t>车辆纯氢气里程查询_20260901-20260930_1024辆.xlsx / Y958</t>
  </si>
  <si>
    <t>车辆里程查询_20260901-20260930_1024辆_仪表里程.xlsx / Z262</t>
  </si>
  <si>
    <t>车辆里程查询_20260901-20260930_1024辆_GPS里程.xlsx / Z178</t>
  </si>
  <si>
    <t>车辆纯氢气里程查询_20260901-20260930_1024辆.xlsx / Z958</t>
  </si>
  <si>
    <t>车辆里程查询_20260901-20260930_1024辆_仪表里程.xlsx / AA262</t>
  </si>
  <si>
    <t>车辆里程查询_20260901-20260930_1024辆_GPS里程.xlsx / AA178</t>
  </si>
  <si>
    <t>车辆纯氢气里程查询_20260901-20260930_1024辆.xlsx / AA958</t>
  </si>
  <si>
    <t>车辆里程查询_20260901-20260930_1024辆_仪表里程.xlsx / AB262</t>
  </si>
  <si>
    <t>车辆里程查询_20260901-20260930_1024辆_GPS里程.xlsx / AB178</t>
  </si>
  <si>
    <t>车辆纯氢气里程查询_20260901-20260930_1024辆.xlsx / AB958</t>
  </si>
  <si>
    <t>车辆里程查询_20260901-20260930_1024辆_仪表里程.xlsx / AC262</t>
  </si>
  <si>
    <t>车辆里程查询_20260901-20260930_1024辆_GPS里程.xlsx / AC178</t>
  </si>
  <si>
    <t>车辆纯氢气里程查询_20260901-20260930_1024辆.xlsx / AC958</t>
  </si>
  <si>
    <t>车辆里程查询_20260901-20260930_1024辆_仪表里程.xlsx / AD262</t>
  </si>
  <si>
    <t>车辆里程查询_20260901-20260930_1024辆_GPS里程.xlsx / AD178</t>
  </si>
  <si>
    <t>车辆纯氢气里程查询_20260901-20260930_1024辆.xlsx / AD958</t>
  </si>
  <si>
    <t>车辆里程查询_20260901-20260930_1024辆_仪表里程.xlsx / AE262</t>
  </si>
  <si>
    <t>车辆里程查询_20260901-20260930_1024辆_GPS里程.xlsx / AE178</t>
  </si>
  <si>
    <t>车辆纯氢气里程查询_20260901-20260930_1024辆.xlsx / AE958</t>
  </si>
  <si>
    <t>车辆里程查询_20260901-20260930_1024辆_仪表里程.xlsx / AF262</t>
  </si>
  <si>
    <t>车辆里程查询_20260901-20260930_1024辆_GPS里程.xlsx / AF178</t>
  </si>
  <si>
    <t>车辆纯氢气里程查询_20260901-20260930_1024辆.xlsx / AF958</t>
  </si>
  <si>
    <t>车辆里程查询_20260901-20260930_1024辆_仪表里程.xlsx / AG262</t>
  </si>
  <si>
    <t>车辆里程查询_20260901-20260930_1024辆_GPS里程.xlsx / AG178</t>
  </si>
  <si>
    <t>车辆纯氢气里程查询_20260901-20260930_1024辆.xlsx / AG958</t>
  </si>
  <si>
    <t>车辆里程查询_20260901-20260930_1024辆_仪表里程.xlsx / AH262</t>
  </si>
  <si>
    <t>车辆里程查询_20260901-20260930_1024辆_GPS里程.xlsx / AH178</t>
  </si>
  <si>
    <t>车辆纯氢气里程查询_20260901-20260930_1024辆.xlsx / AH958</t>
  </si>
  <si>
    <t>车辆里程查询_20260901-20260930_1024辆_仪表里程.xlsx / E367</t>
  </si>
  <si>
    <t>车辆里程查询_20260901-20260930_1024辆_GPS里程.xlsx / E369</t>
  </si>
  <si>
    <t>车辆纯氢气里程查询_20260901-20260930_1024辆.xlsx / E910</t>
  </si>
  <si>
    <t>车辆里程查询_20260901-20260930_1024辆_仪表里程.xlsx / F367</t>
  </si>
  <si>
    <t>车辆里程查询_20260901-20260930_1024辆_GPS里程.xlsx / F369</t>
  </si>
  <si>
    <t>车辆纯氢气里程查询_20260901-20260930_1024辆.xlsx / F910</t>
  </si>
  <si>
    <t>车辆里程查询_20260901-20260930_1024辆_仪表里程.xlsx / G367</t>
  </si>
  <si>
    <t>车辆里程查询_20260901-20260930_1024辆_GPS里程.xlsx / G369</t>
  </si>
  <si>
    <t>车辆纯氢气里程查询_20260901-20260930_1024辆.xlsx / G910</t>
  </si>
  <si>
    <t>车辆里程查询_20260901-20260930_1024辆_仪表里程.xlsx / H367</t>
  </si>
  <si>
    <t>车辆里程查询_20260901-20260930_1024辆_GPS里程.xlsx / H369</t>
  </si>
  <si>
    <t>车辆纯氢气里程查询_20260901-20260930_1024辆.xlsx / H910</t>
  </si>
  <si>
    <t>车辆里程查询_20260901-20260930_1024辆_仪表里程.xlsx / I367</t>
  </si>
  <si>
    <t>车辆里程查询_20260901-20260930_1024辆_GPS里程.xlsx / I369</t>
  </si>
  <si>
    <t>车辆纯氢气里程查询_20260901-20260930_1024辆.xlsx / I910</t>
  </si>
  <si>
    <t>车辆里程查询_20260901-20260930_1024辆_仪表里程.xlsx / J367</t>
  </si>
  <si>
    <t>车辆里程查询_20260901-20260930_1024辆_GPS里程.xlsx / J369</t>
  </si>
  <si>
    <t>车辆纯氢气里程查询_20260901-20260930_1024辆.xlsx / J910</t>
  </si>
  <si>
    <t>车辆里程查询_20260901-20260930_1024辆_仪表里程.xlsx / K367</t>
  </si>
  <si>
    <t>车辆里程查询_20260901-20260930_1024辆_GPS里程.xlsx / K369</t>
  </si>
  <si>
    <t>车辆纯氢气里程查询_20260901-20260930_1024辆.xlsx / K910</t>
  </si>
  <si>
    <t>车辆里程查询_20260901-20260930_1024辆_仪表里程.xlsx / L367</t>
  </si>
  <si>
    <t>车辆里程查询_20260901-20260930_1024辆_GPS里程.xlsx / L369</t>
  </si>
  <si>
    <t>车辆纯氢气里程查询_20260901-20260930_1024辆.xlsx / L910</t>
  </si>
  <si>
    <t>车辆里程查询_20260901-20260930_1024辆_仪表里程.xlsx / M367</t>
  </si>
  <si>
    <t>车辆里程查询_20260901-20260930_1024辆_GPS里程.xlsx / M369</t>
  </si>
  <si>
    <t>车辆纯氢气里程查询_20260901-20260930_1024辆.xlsx / M910</t>
  </si>
  <si>
    <t>车辆里程查询_20260901-20260930_1024辆_仪表里程.xlsx / N367</t>
  </si>
  <si>
    <t>车辆里程查询_20260901-20260930_1024辆_GPS里程.xlsx / N369</t>
  </si>
  <si>
    <t>车辆纯氢气里程查询_20260901-20260930_1024辆.xlsx / N910</t>
  </si>
  <si>
    <t>车辆里程查询_20260901-20260930_1024辆_仪表里程.xlsx / O367</t>
  </si>
  <si>
    <t>车辆里程查询_20260901-20260930_1024辆_GPS里程.xlsx / O369</t>
  </si>
  <si>
    <t>车辆纯氢气里程查询_20260901-20260930_1024辆.xlsx / O910</t>
  </si>
  <si>
    <t>车辆里程查询_20260901-20260930_1024辆_仪表里程.xlsx / P367</t>
  </si>
  <si>
    <t>车辆里程查询_20260901-20260930_1024辆_GPS里程.xlsx / P369</t>
  </si>
  <si>
    <t>车辆纯氢气里程查询_20260901-20260930_1024辆.xlsx / P910</t>
  </si>
  <si>
    <t>车辆里程查询_20260901-20260930_1024辆_仪表里程.xlsx / Q367</t>
  </si>
  <si>
    <t>车辆里程查询_20260901-20260930_1024辆_GPS里程.xlsx / Q369</t>
  </si>
  <si>
    <t>车辆纯氢气里程查询_20260901-20260930_1024辆.xlsx / Q910</t>
  </si>
  <si>
    <t>车辆里程查询_20260901-20260930_1024辆_仪表里程.xlsx / R367</t>
  </si>
  <si>
    <t>车辆里程查询_20260901-20260930_1024辆_GPS里程.xlsx / R369</t>
  </si>
  <si>
    <t>车辆纯氢气里程查询_20260901-20260930_1024辆.xlsx / R910</t>
  </si>
  <si>
    <t>车辆里程查询_20260901-20260930_1024辆_仪表里程.xlsx / S367</t>
  </si>
  <si>
    <t>车辆里程查询_20260901-20260930_1024辆_GPS里程.xlsx / S369</t>
  </si>
  <si>
    <t>车辆纯氢气里程查询_20260901-20260930_1024辆.xlsx / S910</t>
  </si>
  <si>
    <t>车辆里程查询_20260901-20260930_1024辆_仪表里程.xlsx / T367</t>
  </si>
  <si>
    <t>车辆里程查询_20260901-20260930_1024辆_GPS里程.xlsx / T369</t>
  </si>
  <si>
    <t>车辆纯氢气里程查询_20260901-20260930_1024辆.xlsx / T910</t>
  </si>
  <si>
    <t>车辆里程查询_20260901-20260930_1024辆_仪表里程.xlsx / U367</t>
  </si>
  <si>
    <t>车辆里程查询_20260901-20260930_1024辆_GPS里程.xlsx / U369</t>
  </si>
  <si>
    <t>车辆纯氢气里程查询_20260901-20260930_1024辆.xlsx / U910</t>
  </si>
  <si>
    <t>车辆里程查询_20260901-20260930_1024辆_仪表里程.xlsx / V367</t>
  </si>
  <si>
    <t>车辆里程查询_20260901-20260930_1024辆_GPS里程.xlsx / V369</t>
  </si>
  <si>
    <t>车辆纯氢气里程查询_20260901-20260930_1024辆.xlsx / V910</t>
  </si>
  <si>
    <t>车辆里程查询_20260901-20260930_1024辆_仪表里程.xlsx / W367</t>
  </si>
  <si>
    <t>车辆里程查询_20260901-20260930_1024辆_GPS里程.xlsx / W369</t>
  </si>
  <si>
    <t>车辆纯氢气里程查询_20260901-20260930_1024辆.xlsx / W910</t>
  </si>
  <si>
    <t>车辆里程查询_20260901-20260930_1024辆_仪表里程.xlsx / X367</t>
  </si>
  <si>
    <t>车辆里程查询_20260901-20260930_1024辆_GPS里程.xlsx / X369</t>
  </si>
  <si>
    <t>车辆纯氢气里程查询_20260901-20260930_1024辆.xlsx / X910</t>
  </si>
  <si>
    <t>车辆里程查询_20260901-20260930_1024辆_仪表里程.xlsx / Y367</t>
  </si>
  <si>
    <t>车辆里程查询_20260901-20260930_1024辆_GPS里程.xlsx / Y369</t>
  </si>
  <si>
    <t>车辆纯氢气里程查询_20260901-20260930_1024辆.xlsx / Y910</t>
  </si>
  <si>
    <t>车辆里程查询_20260901-20260930_1024辆_仪表里程.xlsx / Z367</t>
  </si>
  <si>
    <t>车辆里程查询_20260901-20260930_1024辆_GPS里程.xlsx / Z369</t>
  </si>
  <si>
    <t>车辆纯氢气里程查询_20260901-20260930_1024辆.xlsx / Z910</t>
  </si>
  <si>
    <t>车辆里程查询_20260901-20260930_1024辆_仪表里程.xlsx / AA367</t>
  </si>
  <si>
    <t>车辆里程查询_20260901-20260930_1024辆_GPS里程.xlsx / AA369</t>
  </si>
  <si>
    <t>车辆纯氢气里程查询_20260901-20260930_1024辆.xlsx / AA910</t>
  </si>
  <si>
    <t>车辆里程查询_20260901-20260930_1024辆_仪表里程.xlsx / AB367</t>
  </si>
  <si>
    <t>车辆里程查询_20260901-20260930_1024辆_GPS里程.xlsx / AB369</t>
  </si>
  <si>
    <t>车辆纯氢气里程查询_20260901-20260930_1024辆.xlsx / AB910</t>
  </si>
  <si>
    <t>车辆里程查询_20260901-20260930_1024辆_仪表里程.xlsx / AC367</t>
  </si>
  <si>
    <t>车辆里程查询_20260901-20260930_1024辆_GPS里程.xlsx / AC369</t>
  </si>
  <si>
    <t>车辆纯氢气里程查询_20260901-20260930_1024辆.xlsx / AC910</t>
  </si>
  <si>
    <t>车辆里程查询_20260901-20260930_1024辆_仪表里程.xlsx / AD367</t>
  </si>
  <si>
    <t>车辆里程查询_20260901-20260930_1024辆_GPS里程.xlsx / AD369</t>
  </si>
  <si>
    <t>车辆纯氢气里程查询_20260901-20260930_1024辆.xlsx / AD910</t>
  </si>
  <si>
    <t>车辆里程查询_20260901-20260930_1024辆_仪表里程.xlsx / AE367</t>
  </si>
  <si>
    <t>车辆里程查询_20260901-20260930_1024辆_GPS里程.xlsx / AE369</t>
  </si>
  <si>
    <t>车辆纯氢气里程查询_20260901-20260930_1024辆.xlsx / AE910</t>
  </si>
  <si>
    <t>车辆里程查询_20260901-20260930_1024辆_仪表里程.xlsx / AF367</t>
  </si>
  <si>
    <t>车辆里程查询_20260901-20260930_1024辆_GPS里程.xlsx / AF369</t>
  </si>
  <si>
    <t>车辆纯氢气里程查询_20260901-20260930_1024辆.xlsx / AF910</t>
  </si>
  <si>
    <t>车辆里程查询_20260901-20260930_1024辆_仪表里程.xlsx / AG367</t>
  </si>
  <si>
    <t>车辆里程查询_20260901-20260930_1024辆_GPS里程.xlsx / AG369</t>
  </si>
  <si>
    <t>车辆纯氢气里程查询_20260901-20260930_1024辆.xlsx / AG910</t>
  </si>
  <si>
    <t>车辆里程查询_20260901-20260930_1024辆_仪表里程.xlsx / AH367</t>
  </si>
  <si>
    <t>车辆里程查询_20260901-20260930_1024辆_GPS里程.xlsx / AH369</t>
  </si>
  <si>
    <t>车辆纯氢气里程查询_20260901-20260930_1024辆.xlsx / AH910</t>
  </si>
  <si>
    <t>车辆里程查询_20260901-20260930_1024辆_仪表里程.xlsx / E268</t>
  </si>
  <si>
    <t>车辆里程查询_20260901-20260930_1024辆_GPS里程.xlsx / E185</t>
  </si>
  <si>
    <t>车辆纯氢气里程查询_20260901-20260930_1024辆.xlsx / E985</t>
  </si>
  <si>
    <t>车辆里程查询_20260901-20260930_1024辆_仪表里程.xlsx / F268</t>
  </si>
  <si>
    <t>车辆里程查询_20260901-20260930_1024辆_GPS里程.xlsx / F185</t>
  </si>
  <si>
    <t>车辆纯氢气里程查询_20260901-20260930_1024辆.xlsx / F985</t>
  </si>
  <si>
    <t>车辆里程查询_20260901-20260930_1024辆_仪表里程.xlsx / G268</t>
  </si>
  <si>
    <t>车辆里程查询_20260901-20260930_1024辆_GPS里程.xlsx / G185</t>
  </si>
  <si>
    <t>车辆纯氢气里程查询_20260901-20260930_1024辆.xlsx / G985</t>
  </si>
  <si>
    <t>车辆里程查询_20260901-20260930_1024辆_仪表里程.xlsx / H268</t>
  </si>
  <si>
    <t>车辆里程查询_20260901-20260930_1024辆_GPS里程.xlsx / H185</t>
  </si>
  <si>
    <t>车辆纯氢气里程查询_20260901-20260930_1024辆.xlsx / H985</t>
  </si>
  <si>
    <t>车辆里程查询_20260901-20260930_1024辆_仪表里程.xlsx / I268</t>
  </si>
  <si>
    <t>车辆里程查询_20260901-20260930_1024辆_GPS里程.xlsx / I185</t>
  </si>
  <si>
    <t>车辆纯氢气里程查询_20260901-20260930_1024辆.xlsx / I985</t>
  </si>
  <si>
    <t>车辆里程查询_20260901-20260930_1024辆_仪表里程.xlsx / J268</t>
  </si>
  <si>
    <t>车辆里程查询_20260901-20260930_1024辆_GPS里程.xlsx / J185</t>
  </si>
  <si>
    <t>车辆纯氢气里程查询_20260901-20260930_1024辆.xlsx / J985</t>
  </si>
  <si>
    <t>车辆里程查询_20260901-20260930_1024辆_仪表里程.xlsx / K268</t>
  </si>
  <si>
    <t>车辆里程查询_20260901-20260930_1024辆_GPS里程.xlsx / K185</t>
  </si>
  <si>
    <t>车辆纯氢气里程查询_20260901-20260930_1024辆.xlsx / K985</t>
  </si>
  <si>
    <t>车辆里程查询_20260901-20260930_1024辆_仪表里程.xlsx / L268</t>
  </si>
  <si>
    <t>车辆里程查询_20260901-20260930_1024辆_GPS里程.xlsx / L185</t>
  </si>
  <si>
    <t>车辆纯氢气里程查询_20260901-20260930_1024辆.xlsx / L985</t>
  </si>
  <si>
    <t>车辆里程查询_20260901-20260930_1024辆_仪表里程.xlsx / M268</t>
  </si>
  <si>
    <t>车辆里程查询_20260901-20260930_1024辆_GPS里程.xlsx / M185</t>
  </si>
  <si>
    <t>车辆纯氢气里程查询_20260901-20260930_1024辆.xlsx / M985</t>
  </si>
  <si>
    <t>车辆里程查询_20260901-20260930_1024辆_仪表里程.xlsx / N268</t>
  </si>
  <si>
    <t>车辆里程查询_20260901-20260930_1024辆_GPS里程.xlsx / N185</t>
  </si>
  <si>
    <t>车辆纯氢气里程查询_20260901-20260930_1024辆.xlsx / N985</t>
  </si>
  <si>
    <t>车辆里程查询_20260901-20260930_1024辆_仪表里程.xlsx / O268</t>
  </si>
  <si>
    <t>车辆里程查询_20260901-20260930_1024辆_GPS里程.xlsx / O185</t>
  </si>
  <si>
    <t>车辆纯氢气里程查询_20260901-20260930_1024辆.xlsx / O985</t>
  </si>
  <si>
    <t>车辆里程查询_20260901-20260930_1024辆_仪表里程.xlsx / P268</t>
  </si>
  <si>
    <t>车辆里程查询_20260901-20260930_1024辆_GPS里程.xlsx / P185</t>
  </si>
  <si>
    <t>车辆纯氢气里程查询_20260901-20260930_1024辆.xlsx / P985</t>
  </si>
  <si>
    <t>车辆里程查询_20260901-20260930_1024辆_仪表里程.xlsx / Q268</t>
  </si>
  <si>
    <t>车辆里程查询_20260901-20260930_1024辆_GPS里程.xlsx / Q185</t>
  </si>
  <si>
    <t>车辆纯氢气里程查询_20260901-20260930_1024辆.xlsx / Q985</t>
  </si>
  <si>
    <t>车辆里程查询_20260901-20260930_1024辆_仪表里程.xlsx / R268</t>
  </si>
  <si>
    <t>车辆里程查询_20260901-20260930_1024辆_GPS里程.xlsx / R185</t>
  </si>
  <si>
    <t>车辆纯氢气里程查询_20260901-20260930_1024辆.xlsx / R985</t>
  </si>
  <si>
    <t>车辆里程查询_20260901-20260930_1024辆_仪表里程.xlsx / S268</t>
  </si>
  <si>
    <t>车辆里程查询_20260901-20260930_1024辆_GPS里程.xlsx / S185</t>
  </si>
  <si>
    <t>车辆纯氢气里程查询_20260901-20260930_1024辆.xlsx / S985</t>
  </si>
  <si>
    <t>车辆里程查询_20260901-20260930_1024辆_仪表里程.xlsx / T268</t>
  </si>
  <si>
    <t>车辆里程查询_20260901-20260930_1024辆_GPS里程.xlsx / T185</t>
  </si>
  <si>
    <t>车辆纯氢气里程查询_20260901-20260930_1024辆.xlsx / T985</t>
  </si>
  <si>
    <t>车辆里程查询_20260901-20260930_1024辆_仪表里程.xlsx / U268</t>
  </si>
  <si>
    <t>车辆里程查询_20260901-20260930_1024辆_GPS里程.xlsx / U185</t>
  </si>
  <si>
    <t>车辆纯氢气里程查询_20260901-20260930_1024辆.xlsx / U985</t>
  </si>
  <si>
    <t>车辆里程查询_20260901-20260930_1024辆_仪表里程.xlsx / V268</t>
  </si>
  <si>
    <t>车辆里程查询_20260901-20260930_1024辆_GPS里程.xlsx / V185</t>
  </si>
  <si>
    <t>车辆纯氢气里程查询_20260901-20260930_1024辆.xlsx / V985</t>
  </si>
  <si>
    <t>车辆里程查询_20260901-20260930_1024辆_仪表里程.xlsx / W268</t>
  </si>
  <si>
    <t>车辆里程查询_20260901-20260930_1024辆_GPS里程.xlsx / W185</t>
  </si>
  <si>
    <t>车辆纯氢气里程查询_20260901-20260930_1024辆.xlsx / W985</t>
  </si>
  <si>
    <t>车辆里程查询_20260901-20260930_1024辆_仪表里程.xlsx / X268</t>
  </si>
  <si>
    <t>车辆里程查询_20260901-20260930_1024辆_GPS里程.xlsx / X185</t>
  </si>
  <si>
    <t>车辆纯氢气里程查询_20260901-20260930_1024辆.xlsx / X985</t>
  </si>
  <si>
    <t>车辆里程查询_20260901-20260930_1024辆_仪表里程.xlsx / Y268</t>
  </si>
  <si>
    <t>车辆里程查询_20260901-20260930_1024辆_GPS里程.xlsx / Y185</t>
  </si>
  <si>
    <t>车辆纯氢气里程查询_20260901-20260930_1024辆.xlsx / Y985</t>
  </si>
  <si>
    <t>车辆里程查询_20260901-20260930_1024辆_仪表里程.xlsx / Z268</t>
  </si>
  <si>
    <t>车辆里程查询_20260901-20260930_1024辆_GPS里程.xlsx / Z185</t>
  </si>
  <si>
    <t>车辆纯氢气里程查询_20260901-20260930_1024辆.xlsx / Z985</t>
  </si>
  <si>
    <t>车辆里程查询_20260901-20260930_1024辆_仪表里程.xlsx / AA268</t>
  </si>
  <si>
    <t>车辆里程查询_20260901-20260930_1024辆_GPS里程.xlsx / AA185</t>
  </si>
  <si>
    <t>车辆纯氢气里程查询_20260901-20260930_1024辆.xlsx / AA985</t>
  </si>
  <si>
    <t>车辆里程查询_20260901-20260930_1024辆_仪表里程.xlsx / AB268</t>
  </si>
  <si>
    <t>车辆里程查询_20260901-20260930_1024辆_GPS里程.xlsx / AB185</t>
  </si>
  <si>
    <t>车辆纯氢气里程查询_20260901-20260930_1024辆.xlsx / AB985</t>
  </si>
  <si>
    <t>车辆里程查询_20260901-20260930_1024辆_仪表里程.xlsx / AC268</t>
  </si>
  <si>
    <t>车辆里程查询_20260901-20260930_1024辆_GPS里程.xlsx / AC185</t>
  </si>
  <si>
    <t>车辆纯氢气里程查询_20260901-20260930_1024辆.xlsx / AC985</t>
  </si>
  <si>
    <t>车辆里程查询_20260901-20260930_1024辆_仪表里程.xlsx / AD268</t>
  </si>
  <si>
    <t>车辆里程查询_20260901-20260930_1024辆_GPS里程.xlsx / AD185</t>
  </si>
  <si>
    <t>车辆纯氢气里程查询_20260901-20260930_1024辆.xlsx / AD985</t>
  </si>
  <si>
    <t>车辆里程查询_20260901-20260930_1024辆_仪表里程.xlsx / AE268</t>
  </si>
  <si>
    <t>车辆里程查询_20260901-20260930_1024辆_GPS里程.xlsx / AE185</t>
  </si>
  <si>
    <t>车辆纯氢气里程查询_20260901-20260930_1024辆.xlsx / AE985</t>
  </si>
  <si>
    <t>车辆里程查询_20260901-20260930_1024辆_仪表里程.xlsx / AF268</t>
  </si>
  <si>
    <t>车辆里程查询_20260901-20260930_1024辆_GPS里程.xlsx / AF185</t>
  </si>
  <si>
    <t>车辆纯氢气里程查询_20260901-20260930_1024辆.xlsx / AF985</t>
  </si>
  <si>
    <t>车辆里程查询_20260901-20260930_1024辆_仪表里程.xlsx / AG268</t>
  </si>
  <si>
    <t>车辆里程查询_20260901-20260930_1024辆_GPS里程.xlsx / AG185</t>
  </si>
  <si>
    <t>车辆纯氢气里程查询_20260901-20260930_1024辆.xlsx / AG985</t>
  </si>
  <si>
    <t>车辆里程查询_20260901-20260930_1024辆_仪表里程.xlsx / AH268</t>
  </si>
  <si>
    <t>车辆里程查询_20260901-20260930_1024辆_GPS里程.xlsx / AH185</t>
  </si>
  <si>
    <t>车辆纯氢气里程查询_20260901-20260930_1024辆.xlsx / AH985</t>
  </si>
  <si>
    <t>车辆里程查询_20260901-20260930_1024辆_仪表里程.xlsx / E410</t>
  </si>
  <si>
    <t>车辆里程查询_20260901-20260930_1024辆_GPS里程.xlsx / E410</t>
  </si>
  <si>
    <t>车辆纯氢气里程查询_20260901-20260930_1024辆.xlsx / E913</t>
  </si>
  <si>
    <t>车辆里程查询_20260901-20260930_1024辆_仪表里程.xlsx / F410</t>
  </si>
  <si>
    <t>车辆里程查询_20260901-20260930_1024辆_GPS里程.xlsx / F410</t>
  </si>
  <si>
    <t>车辆纯氢气里程查询_20260901-20260930_1024辆.xlsx / F913</t>
  </si>
  <si>
    <t>车辆里程查询_20260901-20260930_1024辆_仪表里程.xlsx / G410</t>
  </si>
  <si>
    <t>车辆里程查询_20260901-20260930_1024辆_GPS里程.xlsx / G410</t>
  </si>
  <si>
    <t>车辆纯氢气里程查询_20260901-20260930_1024辆.xlsx / G913</t>
  </si>
  <si>
    <t>车辆里程查询_20260901-20260930_1024辆_仪表里程.xlsx / H410</t>
  </si>
  <si>
    <t>车辆里程查询_20260901-20260930_1024辆_GPS里程.xlsx / H410</t>
  </si>
  <si>
    <t>车辆纯氢气里程查询_20260901-20260930_1024辆.xlsx / H913</t>
  </si>
  <si>
    <t>车辆里程查询_20260901-20260930_1024辆_仪表里程.xlsx / I410</t>
  </si>
  <si>
    <t>车辆里程查询_20260901-20260930_1024辆_GPS里程.xlsx / I410</t>
  </si>
  <si>
    <t>车辆纯氢气里程查询_20260901-20260930_1024辆.xlsx / I913</t>
  </si>
  <si>
    <t>车辆里程查询_20260901-20260930_1024辆_仪表里程.xlsx / J410</t>
  </si>
  <si>
    <t>车辆里程查询_20260901-20260930_1024辆_GPS里程.xlsx / J410</t>
  </si>
  <si>
    <t>车辆纯氢气里程查询_20260901-20260930_1024辆.xlsx / J913</t>
  </si>
  <si>
    <t>车辆里程查询_20260901-20260930_1024辆_仪表里程.xlsx / K410</t>
  </si>
  <si>
    <t>车辆里程查询_20260901-20260930_1024辆_GPS里程.xlsx / K410</t>
  </si>
  <si>
    <t>车辆纯氢气里程查询_20260901-20260930_1024辆.xlsx / K913</t>
  </si>
  <si>
    <t>车辆里程查询_20260901-20260930_1024辆_仪表里程.xlsx / L410</t>
  </si>
  <si>
    <t>车辆里程查询_20260901-20260930_1024辆_GPS里程.xlsx / L410</t>
  </si>
  <si>
    <t>车辆纯氢气里程查询_20260901-20260930_1024辆.xlsx / L913</t>
  </si>
  <si>
    <t>车辆里程查询_20260901-20260930_1024辆_仪表里程.xlsx / M410</t>
  </si>
  <si>
    <t>车辆里程查询_20260901-20260930_1024辆_GPS里程.xlsx / M410</t>
  </si>
  <si>
    <t>车辆纯氢气里程查询_20260901-20260930_1024辆.xlsx / M913</t>
  </si>
  <si>
    <t>车辆里程查询_20260901-20260930_1024辆_仪表里程.xlsx / N410</t>
  </si>
  <si>
    <t>车辆里程查询_20260901-20260930_1024辆_GPS里程.xlsx / N410</t>
  </si>
  <si>
    <t>车辆纯氢气里程查询_20260901-20260930_1024辆.xlsx / N913</t>
  </si>
  <si>
    <t>车辆里程查询_20260901-20260930_1024辆_仪表里程.xlsx / O410</t>
  </si>
  <si>
    <t>车辆里程查询_20260901-20260930_1024辆_GPS里程.xlsx / O410</t>
  </si>
  <si>
    <t>车辆纯氢气里程查询_20260901-20260930_1024辆.xlsx / O913</t>
  </si>
  <si>
    <t>车辆里程查询_20260901-20260930_1024辆_仪表里程.xlsx / P410</t>
  </si>
  <si>
    <t>车辆里程查询_20260901-20260930_1024辆_GPS里程.xlsx / P410</t>
  </si>
  <si>
    <t>车辆纯氢气里程查询_20260901-20260930_1024辆.xlsx / P913</t>
  </si>
  <si>
    <t>车辆里程查询_20260901-20260930_1024辆_仪表里程.xlsx / Q410</t>
  </si>
  <si>
    <t>车辆里程查询_20260901-20260930_1024辆_GPS里程.xlsx / Q410</t>
  </si>
  <si>
    <t>车辆纯氢气里程查询_20260901-20260930_1024辆.xlsx / Q913</t>
  </si>
  <si>
    <t>车辆里程查询_20260901-20260930_1024辆_仪表里程.xlsx / R410</t>
  </si>
  <si>
    <t>车辆里程查询_20260901-20260930_1024辆_GPS里程.xlsx / R410</t>
  </si>
  <si>
    <t>车辆纯氢气里程查询_20260901-20260930_1024辆.xlsx / R913</t>
  </si>
  <si>
    <t>车辆里程查询_20260901-20260930_1024辆_仪表里程.xlsx / S410</t>
  </si>
  <si>
    <t>车辆里程查询_20260901-20260930_1024辆_GPS里程.xlsx / S410</t>
  </si>
  <si>
    <t>车辆纯氢气里程查询_20260901-20260930_1024辆.xlsx / S913</t>
  </si>
  <si>
    <t>车辆里程查询_20260901-20260930_1024辆_仪表里程.xlsx / T410</t>
  </si>
  <si>
    <t>车辆里程查询_20260901-20260930_1024辆_GPS里程.xlsx / T410</t>
  </si>
  <si>
    <t>车辆纯氢气里程查询_20260901-20260930_1024辆.xlsx / T913</t>
  </si>
  <si>
    <t>车辆里程查询_20260901-20260930_1024辆_仪表里程.xlsx / U410</t>
  </si>
  <si>
    <t>车辆里程查询_20260901-20260930_1024辆_GPS里程.xlsx / U410</t>
  </si>
  <si>
    <t>车辆纯氢气里程查询_20260901-20260930_1024辆.xlsx / U913</t>
  </si>
  <si>
    <t>车辆里程查询_20260901-20260930_1024辆_仪表里程.xlsx / V410</t>
  </si>
  <si>
    <t>车辆里程查询_20260901-20260930_1024辆_GPS里程.xlsx / V410</t>
  </si>
  <si>
    <t>车辆纯氢气里程查询_20260901-20260930_1024辆.xlsx / V913</t>
  </si>
  <si>
    <t>车辆里程查询_20260901-20260930_1024辆_仪表里程.xlsx / W410</t>
  </si>
  <si>
    <t>车辆里程查询_20260901-20260930_1024辆_GPS里程.xlsx / W410</t>
  </si>
  <si>
    <t>车辆纯氢气里程查询_20260901-20260930_1024辆.xlsx / W913</t>
  </si>
  <si>
    <t>车辆里程查询_20260901-20260930_1024辆_仪表里程.xlsx / X410</t>
  </si>
  <si>
    <t>车辆里程查询_20260901-20260930_1024辆_GPS里程.xlsx / X410</t>
  </si>
  <si>
    <t>车辆纯氢气里程查询_20260901-20260930_1024辆.xlsx / X913</t>
  </si>
  <si>
    <t>车辆里程查询_20260901-20260930_1024辆_仪表里程.xlsx / Y410</t>
  </si>
  <si>
    <t>车辆里程查询_20260901-20260930_1024辆_GPS里程.xlsx / Y410</t>
  </si>
  <si>
    <t>车辆纯氢气里程查询_20260901-20260930_1024辆.xlsx / Y913</t>
  </si>
  <si>
    <t>车辆里程查询_20260901-20260930_1024辆_仪表里程.xlsx / Z410</t>
  </si>
  <si>
    <t>车辆里程查询_20260901-20260930_1024辆_GPS里程.xlsx / Z410</t>
  </si>
  <si>
    <t>车辆纯氢气里程查询_20260901-20260930_1024辆.xlsx / Z913</t>
  </si>
  <si>
    <t>车辆里程查询_20260901-20260930_1024辆_仪表里程.xlsx / AA410</t>
  </si>
  <si>
    <t>车辆里程查询_20260901-20260930_1024辆_GPS里程.xlsx / AA410</t>
  </si>
  <si>
    <t>车辆纯氢气里程查询_20260901-20260930_1024辆.xlsx / AA913</t>
  </si>
  <si>
    <t>车辆里程查询_20260901-20260930_1024辆_仪表里程.xlsx / E259</t>
  </si>
  <si>
    <t>车辆里程查询_20260901-20260930_1024辆_GPS里程.xlsx / E175</t>
  </si>
  <si>
    <t>车辆纯氢气里程查询_20260901-20260930_1024辆.xlsx / E934</t>
  </si>
  <si>
    <t>车辆里程查询_20260901-20260930_1024辆_仪表里程.xlsx / F259</t>
  </si>
  <si>
    <t>车辆里程查询_20260901-20260930_1024辆_GPS里程.xlsx / F175</t>
  </si>
  <si>
    <t>车辆纯氢气里程查询_20260901-20260930_1024辆.xlsx / F934</t>
  </si>
  <si>
    <t>车辆里程查询_20260901-20260930_1024辆_仪表里程.xlsx / G259</t>
  </si>
  <si>
    <t>车辆里程查询_20260901-20260930_1024辆_GPS里程.xlsx / G175</t>
  </si>
  <si>
    <t>车辆纯氢气里程查询_20260901-20260930_1024辆.xlsx / G934</t>
  </si>
  <si>
    <t>车辆里程查询_20260901-20260930_1024辆_仪表里程.xlsx / H259</t>
  </si>
  <si>
    <t>车辆里程查询_20260901-20260930_1024辆_GPS里程.xlsx / H175</t>
  </si>
  <si>
    <t>车辆纯氢气里程查询_20260901-20260930_1024辆.xlsx / H934</t>
  </si>
  <si>
    <t>车辆里程查询_20260901-20260930_1024辆_仪表里程.xlsx / I259</t>
  </si>
  <si>
    <t>车辆里程查询_20260901-20260930_1024辆_GPS里程.xlsx / I175</t>
  </si>
  <si>
    <t>车辆纯氢气里程查询_20260901-20260930_1024辆.xlsx / I934</t>
  </si>
  <si>
    <t>车辆里程查询_20260901-20260930_1024辆_仪表里程.xlsx / J259</t>
  </si>
  <si>
    <t>车辆里程查询_20260901-20260930_1024辆_GPS里程.xlsx / J175</t>
  </si>
  <si>
    <t>车辆纯氢气里程查询_20260901-20260930_1024辆.xlsx / J934</t>
  </si>
  <si>
    <t>车辆里程查询_20260901-20260930_1024辆_仪表里程.xlsx / K259</t>
  </si>
  <si>
    <t>车辆里程查询_20260901-20260930_1024辆_GPS里程.xlsx / K175</t>
  </si>
  <si>
    <t>车辆纯氢气里程查询_20260901-20260930_1024辆.xlsx / K934</t>
  </si>
  <si>
    <t>车辆里程查询_20260901-20260930_1024辆_仪表里程.xlsx / L259</t>
  </si>
  <si>
    <t>车辆里程查询_20260901-20260930_1024辆_GPS里程.xlsx / L175</t>
  </si>
  <si>
    <t>车辆纯氢气里程查询_20260901-20260930_1024辆.xlsx / L934</t>
  </si>
  <si>
    <t>车辆里程查询_20260901-20260930_1024辆_仪表里程.xlsx / M259</t>
  </si>
  <si>
    <t>车辆里程查询_20260901-20260930_1024辆_GPS里程.xlsx / M175</t>
  </si>
  <si>
    <t>车辆纯氢气里程查询_20260901-20260930_1024辆.xlsx / M934</t>
  </si>
  <si>
    <t>车辆里程查询_20260901-20260930_1024辆_仪表里程.xlsx / N259</t>
  </si>
  <si>
    <t>车辆里程查询_20260901-20260930_1024辆_GPS里程.xlsx / N175</t>
  </si>
  <si>
    <t>车辆纯氢气里程查询_20260901-20260930_1024辆.xlsx / N934</t>
  </si>
  <si>
    <t>车辆里程查询_20260901-20260930_1024辆_仪表里程.xlsx / O259</t>
  </si>
  <si>
    <t>车辆里程查询_20260901-20260930_1024辆_GPS里程.xlsx / O175</t>
  </si>
  <si>
    <t>车辆纯氢气里程查询_20260901-20260930_1024辆.xlsx / O934</t>
  </si>
  <si>
    <t>车辆里程查询_20260901-20260930_1024辆_仪表里程.xlsx / P259</t>
  </si>
  <si>
    <t>车辆里程查询_20260901-20260930_1024辆_GPS里程.xlsx / P175</t>
  </si>
  <si>
    <t>车辆纯氢气里程查询_20260901-20260930_1024辆.xlsx / P934</t>
  </si>
  <si>
    <t>车辆里程查询_20260901-20260930_1024辆_仪表里程.xlsx / Q259</t>
  </si>
  <si>
    <t>车辆里程查询_20260901-20260930_1024辆_GPS里程.xlsx / Q175</t>
  </si>
  <si>
    <t>车辆纯氢气里程查询_20260901-20260930_1024辆.xlsx / Q934</t>
  </si>
  <si>
    <t>车辆里程查询_20260901-20260930_1024辆_仪表里程.xlsx / R259</t>
  </si>
  <si>
    <t>车辆里程查询_20260901-20260930_1024辆_GPS里程.xlsx / R175</t>
  </si>
  <si>
    <t>车辆纯氢气里程查询_20260901-20260930_1024辆.xlsx / R934</t>
  </si>
  <si>
    <t>车辆里程查询_20260901-20260930_1024辆_仪表里程.xlsx / S259</t>
  </si>
  <si>
    <t>车辆里程查询_20260901-20260930_1024辆_GPS里程.xlsx / S175</t>
  </si>
  <si>
    <t>车辆纯氢气里程查询_20260901-20260930_1024辆.xlsx / S934</t>
  </si>
  <si>
    <t>车辆里程查询_20260901-20260930_1024辆_仪表里程.xlsx / T259</t>
  </si>
  <si>
    <t>车辆里程查询_20260901-20260930_1024辆_GPS里程.xlsx / T175</t>
  </si>
  <si>
    <t>车辆纯氢气里程查询_20260901-20260930_1024辆.xlsx / T934</t>
  </si>
  <si>
    <t>车辆里程查询_20260901-20260930_1024辆_仪表里程.xlsx / U259</t>
  </si>
  <si>
    <t>车辆里程查询_20260901-20260930_1024辆_GPS里程.xlsx / U175</t>
  </si>
  <si>
    <t>车辆纯氢气里程查询_20260901-20260930_1024辆.xlsx / U934</t>
  </si>
  <si>
    <t>车辆里程查询_20260901-20260930_1024辆_仪表里程.xlsx / V259</t>
  </si>
  <si>
    <t>车辆里程查询_20260901-20260930_1024辆_GPS里程.xlsx / V175</t>
  </si>
  <si>
    <t>车辆纯氢气里程查询_20260901-20260930_1024辆.xlsx / V934</t>
  </si>
  <si>
    <t>车辆里程查询_20260901-20260930_1024辆_仪表里程.xlsx / W259</t>
  </si>
  <si>
    <t>车辆里程查询_20260901-20260930_1024辆_GPS里程.xlsx / W175</t>
  </si>
  <si>
    <t>车辆纯氢气里程查询_20260901-20260930_1024辆.xlsx / W934</t>
  </si>
  <si>
    <t>车辆里程查询_20260901-20260930_1024辆_仪表里程.xlsx / X259</t>
  </si>
  <si>
    <t>车辆里程查询_20260901-20260930_1024辆_GPS里程.xlsx / X175</t>
  </si>
  <si>
    <t>车辆纯氢气里程查询_20260901-20260930_1024辆.xlsx / X934</t>
  </si>
  <si>
    <t>车辆里程查询_20260901-20260930_1024辆_仪表里程.xlsx / Y259</t>
  </si>
  <si>
    <t>车辆里程查询_20260901-20260930_1024辆_GPS里程.xlsx / Y175</t>
  </si>
  <si>
    <t>车辆纯氢气里程查询_20260901-20260930_1024辆.xlsx / Y934</t>
  </si>
  <si>
    <t>车辆里程查询_20260901-20260930_1024辆_仪表里程.xlsx / Z259</t>
  </si>
  <si>
    <t>车辆里程查询_20260901-20260930_1024辆_GPS里程.xlsx / Z175</t>
  </si>
  <si>
    <t>车辆纯氢气里程查询_20260901-20260930_1024辆.xlsx / Z934</t>
  </si>
  <si>
    <t>车辆里程查询_20260901-20260930_1024辆_仪表里程.xlsx / AA259</t>
  </si>
  <si>
    <t>车辆里程查询_20260901-20260930_1024辆_GPS里程.xlsx / AA175</t>
  </si>
  <si>
    <t>车辆纯氢气里程查询_20260901-20260930_1024辆.xlsx / AA934</t>
  </si>
  <si>
    <t>车辆里程查询_20260901-20260930_1024辆_仪表里程.xlsx / AB259</t>
  </si>
  <si>
    <t>车辆里程查询_20260901-20260930_1024辆_GPS里程.xlsx / AB175</t>
  </si>
  <si>
    <t>车辆纯氢气里程查询_20260901-20260930_1024辆.xlsx / AB934</t>
  </si>
  <si>
    <t>车辆里程查询_20260901-20260930_1024辆_仪表里程.xlsx / AC259</t>
  </si>
  <si>
    <t>车辆里程查询_20260901-20260930_1024辆_GPS里程.xlsx / AC175</t>
  </si>
  <si>
    <t>车辆纯氢气里程查询_20260901-20260930_1024辆.xlsx / AC934</t>
  </si>
  <si>
    <t>车辆里程查询_20260901-20260930_1024辆_仪表里程.xlsx / AD259</t>
  </si>
  <si>
    <t>车辆里程查询_20260901-20260930_1024辆_GPS里程.xlsx / AD175</t>
  </si>
  <si>
    <t>车辆纯氢气里程查询_20260901-20260930_1024辆.xlsx / AD934</t>
  </si>
  <si>
    <t>车辆里程查询_20260901-20260930_1024辆_仪表里程.xlsx / AE259</t>
  </si>
  <si>
    <t>车辆里程查询_20260901-20260930_1024辆_GPS里程.xlsx / AE175</t>
  </si>
  <si>
    <t>车辆纯氢气里程查询_20260901-20260930_1024辆.xlsx / AE934</t>
  </si>
  <si>
    <t>车辆里程查询_20260901-20260930_1024辆_仪表里程.xlsx / AF259</t>
  </si>
  <si>
    <t>车辆里程查询_20260901-20260930_1024辆_GPS里程.xlsx / AF175</t>
  </si>
  <si>
    <t>车辆纯氢气里程查询_20260901-20260930_1024辆.xlsx / AF934</t>
  </si>
  <si>
    <t>车辆里程查询_20260901-20260930_1024辆_仪表里程.xlsx / AG259</t>
  </si>
  <si>
    <t>车辆里程查询_20260901-20260930_1024辆_GPS里程.xlsx / AG175</t>
  </si>
  <si>
    <t>车辆纯氢气里程查询_20260901-20260930_1024辆.xlsx / AG934</t>
  </si>
  <si>
    <t>车辆里程查询_20260901-20260930_1024辆_仪表里程.xlsx / AH259</t>
  </si>
  <si>
    <t>车辆里程查询_20260901-20260930_1024辆_GPS里程.xlsx / AH175</t>
  </si>
  <si>
    <t>车辆纯氢气里程查询_20260901-20260930_1024辆.xlsx / AH934</t>
  </si>
  <si>
    <t>车辆里程查询_20260901-20260930_1024辆_仪表里程.xlsx / E336</t>
  </si>
  <si>
    <t>车辆里程查询_20260901-20260930_1024辆_GPS里程.xlsx / E149</t>
  </si>
  <si>
    <t>车辆纯氢气里程查询_20260901-20260930_1024辆.xlsx / E971</t>
  </si>
  <si>
    <t>车辆里程查询_20260901-20260930_1024辆_仪表里程.xlsx / F336</t>
  </si>
  <si>
    <t>车辆里程查询_20260901-20260930_1024辆_GPS里程.xlsx / F149</t>
  </si>
  <si>
    <t>车辆纯氢气里程查询_20260901-20260930_1024辆.xlsx / F971</t>
  </si>
  <si>
    <t>车辆里程查询_20260901-20260930_1024辆_仪表里程.xlsx / G336</t>
  </si>
  <si>
    <t>车辆里程查询_20260901-20260930_1024辆_GPS里程.xlsx / G149</t>
  </si>
  <si>
    <t>车辆纯氢气里程查询_20260901-20260930_1024辆.xlsx / G971</t>
  </si>
  <si>
    <t>车辆里程查询_20260901-20260930_1024辆_仪表里程.xlsx / H336</t>
  </si>
  <si>
    <t>车辆里程查询_20260901-20260930_1024辆_GPS里程.xlsx / H149</t>
  </si>
  <si>
    <t>车辆纯氢气里程查询_20260901-20260930_1024辆.xlsx / H971</t>
  </si>
  <si>
    <t>车辆里程查询_20260901-20260930_1024辆_仪表里程.xlsx / I336</t>
  </si>
  <si>
    <t>车辆里程查询_20260901-20260930_1024辆_GPS里程.xlsx / I149</t>
  </si>
  <si>
    <t>车辆纯氢气里程查询_20260901-20260930_1024辆.xlsx / I971</t>
  </si>
  <si>
    <t>车辆里程查询_20260901-20260930_1024辆_仪表里程.xlsx / J336</t>
  </si>
  <si>
    <t>车辆里程查询_20260901-20260930_1024辆_GPS里程.xlsx / J149</t>
  </si>
  <si>
    <t>车辆纯氢气里程查询_20260901-20260930_1024辆.xlsx / J971</t>
  </si>
  <si>
    <t>车辆里程查询_20260901-20260930_1024辆_仪表里程.xlsx / K336</t>
  </si>
  <si>
    <t>车辆里程查询_20260901-20260930_1024辆_GPS里程.xlsx / K149</t>
  </si>
  <si>
    <t>车辆纯氢气里程查询_20260901-20260930_1024辆.xlsx / K971</t>
  </si>
  <si>
    <t>车辆里程查询_20260901-20260930_1024辆_仪表里程.xlsx / E269</t>
  </si>
  <si>
    <t>车辆里程查询_20260901-20260930_1024辆_GPS里程.xlsx / E186</t>
  </si>
  <si>
    <t>车辆纯氢气里程查询_20260901-20260930_1024辆.xlsx / E986</t>
  </si>
  <si>
    <t>车辆里程查询_20260901-20260930_1024辆_仪表里程.xlsx / F269</t>
  </si>
  <si>
    <t>车辆里程查询_20260901-20260930_1024辆_GPS里程.xlsx / F186</t>
  </si>
  <si>
    <t>车辆纯氢气里程查询_20260901-20260930_1024辆.xlsx / F986</t>
  </si>
  <si>
    <t>车辆里程查询_20260901-20260930_1024辆_仪表里程.xlsx / G269</t>
  </si>
  <si>
    <t>车辆里程查询_20260901-20260930_1024辆_GPS里程.xlsx / G186</t>
  </si>
  <si>
    <t>车辆纯氢气里程查询_20260901-20260930_1024辆.xlsx / G986</t>
  </si>
  <si>
    <t>车辆里程查询_20260901-20260930_1024辆_仪表里程.xlsx / H269</t>
  </si>
  <si>
    <t>车辆里程查询_20260901-20260930_1024辆_GPS里程.xlsx / H186</t>
  </si>
  <si>
    <t>车辆纯氢气里程查询_20260901-20260930_1024辆.xlsx / H986</t>
  </si>
  <si>
    <t>车辆里程查询_20260901-20260930_1024辆_仪表里程.xlsx / I269</t>
  </si>
  <si>
    <t>车辆里程查询_20260901-20260930_1024辆_GPS里程.xlsx / I186</t>
  </si>
  <si>
    <t>车辆纯氢气里程查询_20260901-20260930_1024辆.xlsx / I986</t>
  </si>
  <si>
    <t>车辆里程查询_20260901-20260930_1024辆_仪表里程.xlsx / J269</t>
  </si>
  <si>
    <t>车辆里程查询_20260901-20260930_1024辆_GPS里程.xlsx / J186</t>
  </si>
  <si>
    <t>车辆纯氢气里程查询_20260901-20260930_1024辆.xlsx / J986</t>
  </si>
  <si>
    <t>车辆里程查询_20260901-20260930_1024辆_仪表里程.xlsx / K269</t>
  </si>
  <si>
    <t>车辆里程查询_20260901-20260930_1024辆_GPS里程.xlsx / K186</t>
  </si>
  <si>
    <t>车辆纯氢气里程查询_20260901-20260930_1024辆.xlsx / K986</t>
  </si>
  <si>
    <t>车辆里程查询_20260901-20260930_1024辆_仪表里程.xlsx / L269</t>
  </si>
  <si>
    <t>车辆里程查询_20260901-20260930_1024辆_GPS里程.xlsx / L186</t>
  </si>
  <si>
    <t>车辆纯氢气里程查询_20260901-20260930_1024辆.xlsx / L986</t>
  </si>
  <si>
    <t>车辆里程查询_20260901-20260930_1024辆_仪表里程.xlsx / M269</t>
  </si>
  <si>
    <t>车辆里程查询_20260901-20260930_1024辆_GPS里程.xlsx / M186</t>
  </si>
  <si>
    <t>车辆纯氢气里程查询_20260901-20260930_1024辆.xlsx / M986</t>
  </si>
  <si>
    <t>车辆里程查询_20260901-20260930_1024辆_仪表里程.xlsx / N269</t>
  </si>
  <si>
    <t>车辆里程查询_20260901-20260930_1024辆_GPS里程.xlsx / N186</t>
  </si>
  <si>
    <t>车辆纯氢气里程查询_20260901-20260930_1024辆.xlsx / N986</t>
  </si>
  <si>
    <t>车辆里程查询_20260901-20260930_1024辆_仪表里程.xlsx / O269</t>
  </si>
  <si>
    <t>车辆里程查询_20260901-20260930_1024辆_GPS里程.xlsx / O186</t>
  </si>
  <si>
    <t>车辆纯氢气里程查询_20260901-20260930_1024辆.xlsx / O986</t>
  </si>
  <si>
    <t>车辆里程查询_20260901-20260930_1024辆_仪表里程.xlsx / P269</t>
  </si>
  <si>
    <t>车辆里程查询_20260901-20260930_1024辆_GPS里程.xlsx / P186</t>
  </si>
  <si>
    <t>车辆纯氢气里程查询_20260901-20260930_1024辆.xlsx / P986</t>
  </si>
  <si>
    <t>车辆里程查询_20260901-20260930_1024辆_仪表里程.xlsx / Q269</t>
  </si>
  <si>
    <t>车辆里程查询_20260901-20260930_1024辆_GPS里程.xlsx / Q186</t>
  </si>
  <si>
    <t>车辆纯氢气里程查询_20260901-20260930_1024辆.xlsx / Q986</t>
  </si>
  <si>
    <t>车辆里程查询_20260901-20260930_1024辆_仪表里程.xlsx / R269</t>
  </si>
  <si>
    <t>车辆里程查询_20260901-20260930_1024辆_GPS里程.xlsx / R186</t>
  </si>
  <si>
    <t>车辆纯氢气里程查询_20260901-20260930_1024辆.xlsx / R986</t>
  </si>
  <si>
    <t>车辆里程查询_20260901-20260930_1024辆_仪表里程.xlsx / S269</t>
  </si>
  <si>
    <t>车辆里程查询_20260901-20260930_1024辆_GPS里程.xlsx / S186</t>
  </si>
  <si>
    <t>车辆纯氢气里程查询_20260901-20260930_1024辆.xlsx / S986</t>
  </si>
  <si>
    <t>车辆里程查询_20260901-20260930_1024辆_仪表里程.xlsx / T269</t>
  </si>
  <si>
    <t>车辆里程查询_20260901-20260930_1024辆_GPS里程.xlsx / T186</t>
  </si>
  <si>
    <t>车辆纯氢气里程查询_20260901-20260930_1024辆.xlsx / T986</t>
  </si>
  <si>
    <t>车辆里程查询_20260901-20260930_1024辆_仪表里程.xlsx / U269</t>
  </si>
  <si>
    <t>车辆里程查询_20260901-20260930_1024辆_GPS里程.xlsx / U186</t>
  </si>
  <si>
    <t>车辆纯氢气里程查询_20260901-20260930_1024辆.xlsx / U986</t>
  </si>
  <si>
    <t>车辆里程查询_20260901-20260930_1024辆_仪表里程.xlsx / V269</t>
  </si>
  <si>
    <t>车辆里程查询_20260901-20260930_1024辆_GPS里程.xlsx / V186</t>
  </si>
  <si>
    <t>车辆纯氢气里程查询_20260901-20260930_1024辆.xlsx / V986</t>
  </si>
  <si>
    <t>车辆里程查询_20260901-20260930_1024辆_仪表里程.xlsx / W269</t>
  </si>
  <si>
    <t>车辆里程查询_20260901-20260930_1024辆_GPS里程.xlsx / W186</t>
  </si>
  <si>
    <t>车辆纯氢气里程查询_20260901-20260930_1024辆.xlsx / W986</t>
  </si>
  <si>
    <t>车辆里程查询_20260901-20260930_1024辆_仪表里程.xlsx / X269</t>
  </si>
  <si>
    <t>车辆里程查询_20260901-20260930_1024辆_GPS里程.xlsx / X186</t>
  </si>
  <si>
    <t>车辆纯氢气里程查询_20260901-20260930_1024辆.xlsx / X986</t>
  </si>
  <si>
    <t>车辆里程查询_20260901-20260930_1024辆_仪表里程.xlsx / Y269</t>
  </si>
  <si>
    <t>车辆里程查询_20260901-20260930_1024辆_GPS里程.xlsx / Y186</t>
  </si>
  <si>
    <t>车辆纯氢气里程查询_20260901-20260930_1024辆.xlsx / Y986</t>
  </si>
  <si>
    <t>车辆里程查询_20260901-20260930_1024辆_仪表里程.xlsx / Z269</t>
  </si>
  <si>
    <t>车辆里程查询_20260901-20260930_1024辆_GPS里程.xlsx / Z186</t>
  </si>
  <si>
    <t>车辆纯氢气里程查询_20260901-20260930_1024辆.xlsx / Z986</t>
  </si>
  <si>
    <t>车辆里程查询_20260901-20260930_1024辆_仪表里程.xlsx / AA269</t>
  </si>
  <si>
    <t>车辆里程查询_20260901-20260930_1024辆_GPS里程.xlsx / AA186</t>
  </si>
  <si>
    <t>车辆纯氢气里程查询_20260901-20260930_1024辆.xlsx / AA986</t>
  </si>
  <si>
    <t>车辆里程查询_20260901-20260930_1024辆_仪表里程.xlsx / AB269</t>
  </si>
  <si>
    <t>车辆里程查询_20260901-20260930_1024辆_GPS里程.xlsx / AB186</t>
  </si>
  <si>
    <t>车辆纯氢气里程查询_20260901-20260930_1024辆.xlsx / AB986</t>
  </si>
  <si>
    <t>车辆里程查询_20260901-20260930_1024辆_仪表里程.xlsx / AC269</t>
  </si>
  <si>
    <t>车辆里程查询_20260901-20260930_1024辆_GPS里程.xlsx / AC186</t>
  </si>
  <si>
    <t>车辆纯氢气里程查询_20260901-20260930_1024辆.xlsx / AC986</t>
  </si>
  <si>
    <t>车辆里程查询_20260901-20260930_1024辆_仪表里程.xlsx / AD269</t>
  </si>
  <si>
    <t>车辆里程查询_20260901-20260930_1024辆_GPS里程.xlsx / AD186</t>
  </si>
  <si>
    <t>车辆纯氢气里程查询_20260901-20260930_1024辆.xlsx / AD986</t>
  </si>
  <si>
    <t>车辆里程查询_20260901-20260930_1024辆_仪表里程.xlsx / AE269</t>
  </si>
  <si>
    <t>车辆里程查询_20260901-20260930_1024辆_GPS里程.xlsx / AE186</t>
  </si>
  <si>
    <t>车辆纯氢气里程查询_20260901-20260930_1024辆.xlsx / AE986</t>
  </si>
  <si>
    <t>车辆里程查询_20260901-20260930_1024辆_仪表里程.xlsx / AF269</t>
  </si>
  <si>
    <t>车辆里程查询_20260901-20260930_1024辆_GPS里程.xlsx / AF186</t>
  </si>
  <si>
    <t>车辆纯氢气里程查询_20260901-20260930_1024辆.xlsx / AF986</t>
  </si>
  <si>
    <t>车辆里程查询_20260901-20260930_1024辆_仪表里程.xlsx / AG269</t>
  </si>
  <si>
    <t>车辆里程查询_20260901-20260930_1024辆_GPS里程.xlsx / AG186</t>
  </si>
  <si>
    <t>车辆纯氢气里程查询_20260901-20260930_1024辆.xlsx / AG986</t>
  </si>
  <si>
    <t>车辆里程查询_20260901-20260930_1024辆_仪表里程.xlsx / AH269</t>
  </si>
  <si>
    <t>车辆里程查询_20260901-20260930_1024辆_GPS里程.xlsx / AH186</t>
  </si>
  <si>
    <t>车辆纯氢气里程查询_20260901-20260930_1024辆.xlsx / AH986</t>
  </si>
  <si>
    <t>车辆里程查询_20260901-20260930_1024辆_仪表里程.xlsx / E412</t>
  </si>
  <si>
    <t>车辆里程查询_20260901-20260930_1024辆_GPS里程.xlsx / E412</t>
  </si>
  <si>
    <t>车辆纯氢气里程查询_20260901-20260930_1024辆.xlsx / E923</t>
  </si>
  <si>
    <t>车辆里程查询_20260901-20260930_1024辆_仪表里程.xlsx / F412</t>
  </si>
  <si>
    <t>车辆里程查询_20260901-20260930_1024辆_GPS里程.xlsx / F412</t>
  </si>
  <si>
    <t>车辆纯氢气里程查询_20260901-20260930_1024辆.xlsx / F923</t>
  </si>
  <si>
    <t>车辆里程查询_20260901-20260930_1024辆_仪表里程.xlsx / G412</t>
  </si>
  <si>
    <t>车辆里程查询_20260901-20260930_1024辆_GPS里程.xlsx / G412</t>
  </si>
  <si>
    <t>车辆纯氢气里程查询_20260901-20260930_1024辆.xlsx / G923</t>
  </si>
  <si>
    <t>车辆里程查询_20260901-20260930_1024辆_仪表里程.xlsx / H412</t>
  </si>
  <si>
    <t>车辆里程查询_20260901-20260930_1024辆_GPS里程.xlsx / H412</t>
  </si>
  <si>
    <t>车辆纯氢气里程查询_20260901-20260930_1024辆.xlsx / H923</t>
  </si>
  <si>
    <t>车辆里程查询_20260901-20260930_1024辆_仪表里程.xlsx / I412</t>
  </si>
  <si>
    <t>车辆里程查询_20260901-20260930_1024辆_GPS里程.xlsx / I412</t>
  </si>
  <si>
    <t>车辆纯氢气里程查询_20260901-20260930_1024辆.xlsx / I923</t>
  </si>
  <si>
    <t>车辆里程查询_20260901-20260930_1024辆_仪表里程.xlsx / J412</t>
  </si>
  <si>
    <t>车辆里程查询_20260901-20260930_1024辆_GPS里程.xlsx / J412</t>
  </si>
  <si>
    <t>车辆纯氢气里程查询_20260901-20260930_1024辆.xlsx / J923</t>
  </si>
  <si>
    <t>车辆里程查询_20260901-20260930_1024辆_仪表里程.xlsx / K412</t>
  </si>
  <si>
    <t>车辆里程查询_20260901-20260930_1024辆_GPS里程.xlsx / K412</t>
  </si>
  <si>
    <t>车辆纯氢气里程查询_20260901-20260930_1024辆.xlsx / K923</t>
  </si>
  <si>
    <t>车辆里程查询_20260901-20260930_1024辆_仪表里程.xlsx / L412</t>
  </si>
  <si>
    <t>车辆里程查询_20260901-20260930_1024辆_GPS里程.xlsx / L412</t>
  </si>
  <si>
    <t>车辆纯氢气里程查询_20260901-20260930_1024辆.xlsx / L923</t>
  </si>
  <si>
    <t>车辆里程查询_20260901-20260930_1024辆_仪表里程.xlsx / M412</t>
  </si>
  <si>
    <t>车辆里程查询_20260901-20260930_1024辆_GPS里程.xlsx / M412</t>
  </si>
  <si>
    <t>车辆纯氢气里程查询_20260901-20260930_1024辆.xlsx / M923</t>
  </si>
  <si>
    <t>车辆里程查询_20260901-20260930_1024辆_仪表里程.xlsx / N412</t>
  </si>
  <si>
    <t>车辆里程查询_20260901-20260930_1024辆_GPS里程.xlsx / N412</t>
  </si>
  <si>
    <t>车辆纯氢气里程查询_20260901-20260930_1024辆.xlsx / N923</t>
  </si>
  <si>
    <t>车辆里程查询_20260901-20260930_1024辆_仪表里程.xlsx / O412</t>
  </si>
  <si>
    <t>车辆里程查询_20260901-20260930_1024辆_GPS里程.xlsx / O412</t>
  </si>
  <si>
    <t>车辆纯氢气里程查询_20260901-20260930_1024辆.xlsx / O923</t>
  </si>
  <si>
    <t>车辆里程查询_20260901-20260930_1024辆_仪表里程.xlsx / P412</t>
  </si>
  <si>
    <t>车辆里程查询_20260901-20260930_1024辆_GPS里程.xlsx / P412</t>
  </si>
  <si>
    <t>车辆纯氢气里程查询_20260901-20260930_1024辆.xlsx / P923</t>
  </si>
  <si>
    <t>车辆里程查询_20260901-20260930_1024辆_仪表里程.xlsx / Q412</t>
  </si>
  <si>
    <t>车辆里程查询_20260901-20260930_1024辆_GPS里程.xlsx / Q412</t>
  </si>
  <si>
    <t>车辆纯氢气里程查询_20260901-20260930_1024辆.xlsx / Q923</t>
  </si>
  <si>
    <t>车辆里程查询_20260901-20260930_1024辆_仪表里程.xlsx / R412</t>
  </si>
  <si>
    <t>车辆里程查询_20260901-20260930_1024辆_GPS里程.xlsx / R412</t>
  </si>
  <si>
    <t>车辆纯氢气里程查询_20260901-20260930_1024辆.xlsx / R923</t>
  </si>
  <si>
    <t>车辆里程查询_20260901-20260930_1024辆_仪表里程.xlsx / S412</t>
  </si>
  <si>
    <t>车辆里程查询_20260901-20260930_1024辆_GPS里程.xlsx / S412</t>
  </si>
  <si>
    <t>车辆纯氢气里程查询_20260901-20260930_1024辆.xlsx / S923</t>
  </si>
  <si>
    <t>车辆里程查询_20260901-20260930_1024辆_仪表里程.xlsx / T412</t>
  </si>
  <si>
    <t>车辆里程查询_20260901-20260930_1024辆_GPS里程.xlsx / T412</t>
  </si>
  <si>
    <t>车辆纯氢气里程查询_20260901-20260930_1024辆.xlsx / T923</t>
  </si>
  <si>
    <t>车辆里程查询_20260901-20260930_1024辆_仪表里程.xlsx / U412</t>
  </si>
  <si>
    <t>车辆里程查询_20260901-20260930_1024辆_GPS里程.xlsx / U412</t>
  </si>
  <si>
    <t>车辆纯氢气里程查询_20260901-20260930_1024辆.xlsx / U923</t>
  </si>
  <si>
    <t>车辆里程查询_20260901-20260930_1024辆_仪表里程.xlsx / V412</t>
  </si>
  <si>
    <t>车辆里程查询_20260901-20260930_1024辆_GPS里程.xlsx / V412</t>
  </si>
  <si>
    <t>车辆纯氢气里程查询_20260901-20260930_1024辆.xlsx / V923</t>
  </si>
  <si>
    <t>车辆里程查询_20260901-20260930_1024辆_仪表里程.xlsx / W412</t>
  </si>
  <si>
    <t>车辆里程查询_20260901-20260930_1024辆_GPS里程.xlsx / W412</t>
  </si>
  <si>
    <t>车辆纯氢气里程查询_20260901-20260930_1024辆.xlsx / W923</t>
  </si>
  <si>
    <t>车辆里程查询_20260901-20260930_1024辆_仪表里程.xlsx / X412</t>
  </si>
  <si>
    <t>车辆里程查询_20260901-20260930_1024辆_GPS里程.xlsx / X412</t>
  </si>
  <si>
    <t>车辆纯氢气里程查询_20260901-20260930_1024辆.xlsx / X923</t>
  </si>
  <si>
    <t>车辆里程查询_20260901-20260930_1024辆_仪表里程.xlsx / Y412</t>
  </si>
  <si>
    <t>车辆里程查询_20260901-20260930_1024辆_GPS里程.xlsx / Y412</t>
  </si>
  <si>
    <t>车辆纯氢气里程查询_20260901-20260930_1024辆.xlsx / Y923</t>
  </si>
  <si>
    <t>车辆里程查询_20260901-20260930_1024辆_仪表里程.xlsx / Z412</t>
  </si>
  <si>
    <t>车辆里程查询_20260901-20260930_1024辆_GPS里程.xlsx / Z412</t>
  </si>
  <si>
    <t>车辆纯氢气里程查询_20260901-20260930_1024辆.xlsx / Z923</t>
  </si>
  <si>
    <t>车辆里程查询_20260901-20260930_1024辆_仪表里程.xlsx / AA412</t>
  </si>
  <si>
    <t>车辆里程查询_20260901-20260930_1024辆_GPS里程.xlsx / AA412</t>
  </si>
  <si>
    <t>车辆纯氢气里程查询_20260901-20260930_1024辆.xlsx / AA923</t>
  </si>
  <si>
    <t>车辆里程查询_20260901-20260930_1024辆_仪表里程.xlsx / AB412</t>
  </si>
  <si>
    <t>车辆里程查询_20260901-20260930_1024辆_GPS里程.xlsx / AB412</t>
  </si>
  <si>
    <t>车辆纯氢气里程查询_20260901-20260930_1024辆.xlsx / AB923</t>
  </si>
  <si>
    <t>车辆里程查询_20260901-20260930_1024辆_仪表里程.xlsx / AC412</t>
  </si>
  <si>
    <t>车辆里程查询_20260901-20260930_1024辆_GPS里程.xlsx / AC412</t>
  </si>
  <si>
    <t>车辆纯氢气里程查询_20260901-20260930_1024辆.xlsx / AC923</t>
  </si>
  <si>
    <t>车辆里程查询_20260901-20260930_1024辆_仪表里程.xlsx / AD412</t>
  </si>
  <si>
    <t>车辆里程查询_20260901-20260930_1024辆_GPS里程.xlsx / AD412</t>
  </si>
  <si>
    <t>车辆纯氢气里程查询_20260901-20260930_1024辆.xlsx / AD923</t>
  </si>
  <si>
    <t>车辆里程查询_20260901-20260930_1024辆_仪表里程.xlsx / AE412</t>
  </si>
  <si>
    <t>车辆里程查询_20260901-20260930_1024辆_GPS里程.xlsx / AE412</t>
  </si>
  <si>
    <t>车辆纯氢气里程查询_20260901-20260930_1024辆.xlsx / AE923</t>
  </si>
  <si>
    <t>车辆里程查询_20260901-20260930_1024辆_仪表里程.xlsx / AF412</t>
  </si>
  <si>
    <t>车辆里程查询_20260901-20260930_1024辆_GPS里程.xlsx / AF412</t>
  </si>
  <si>
    <t>车辆纯氢气里程查询_20260901-20260930_1024辆.xlsx / AF923</t>
  </si>
  <si>
    <t>车辆里程查询_20260901-20260930_1024辆_仪表里程.xlsx / AG412</t>
  </si>
  <si>
    <t>车辆里程查询_20260901-20260930_1024辆_GPS里程.xlsx / AG412</t>
  </si>
  <si>
    <t>车辆纯氢气里程查询_20260901-20260930_1024辆.xlsx / AG923</t>
  </si>
  <si>
    <t>车辆里程查询_20260901-20260930_1024辆_仪表里程.xlsx / AH412</t>
  </si>
  <si>
    <t>车辆里程查询_20260901-20260930_1024辆_GPS里程.xlsx / AH412</t>
  </si>
  <si>
    <t>车辆纯氢气里程查询_20260901-20260930_1024辆.xlsx / AH923</t>
  </si>
  <si>
    <t>车辆里程查询_20260901-20260930_1024辆_仪表里程.xlsx / E362</t>
  </si>
  <si>
    <t>车辆里程查询_20260901-20260930_1024辆_GPS里程.xlsx / E364</t>
  </si>
  <si>
    <t>车辆纯氢气里程查询_20260901-20260930_1024辆.xlsx / E989</t>
  </si>
  <si>
    <t>车辆里程查询_20260901-20260930_1024辆_仪表里程.xlsx / F362</t>
  </si>
  <si>
    <t>车辆里程查询_20260901-20260930_1024辆_GPS里程.xlsx / F364</t>
  </si>
  <si>
    <t>车辆纯氢气里程查询_20260901-20260930_1024辆.xlsx / F989</t>
  </si>
  <si>
    <t>车辆里程查询_20260901-20260930_1024辆_仪表里程.xlsx / G362</t>
  </si>
  <si>
    <t>车辆里程查询_20260901-20260930_1024辆_GPS里程.xlsx / G364</t>
  </si>
  <si>
    <t>车辆纯氢气里程查询_20260901-20260930_1024辆.xlsx / G989</t>
  </si>
  <si>
    <t>车辆里程查询_20260901-20260930_1024辆_仪表里程.xlsx / H362</t>
  </si>
  <si>
    <t>车辆里程查询_20260901-20260930_1024辆_GPS里程.xlsx / H364</t>
  </si>
  <si>
    <t>车辆纯氢气里程查询_20260901-20260930_1024辆.xlsx / H989</t>
  </si>
  <si>
    <t>车辆里程查询_20260901-20260930_1024辆_仪表里程.xlsx / E289</t>
  </si>
  <si>
    <t>车辆里程查询_20260901-20260930_1024辆_GPS里程.xlsx / E214</t>
  </si>
  <si>
    <t>车辆纯氢气里程查询_20260901-20260930_1024辆.xlsx / E956</t>
  </si>
  <si>
    <t>车辆里程查询_20260901-20260930_1024辆_仪表里程.xlsx / F289</t>
  </si>
  <si>
    <t>车辆里程查询_20260901-20260930_1024辆_GPS里程.xlsx / F214</t>
  </si>
  <si>
    <t>车辆纯氢气里程查询_20260901-20260930_1024辆.xlsx / F956</t>
  </si>
  <si>
    <t>车辆里程查询_20260901-20260930_1024辆_仪表里程.xlsx / G289</t>
  </si>
  <si>
    <t>车辆里程查询_20260901-20260930_1024辆_GPS里程.xlsx / G214</t>
  </si>
  <si>
    <t>车辆纯氢气里程查询_20260901-20260930_1024辆.xlsx / G956</t>
  </si>
  <si>
    <t>车辆里程查询_20260901-20260930_1024辆_仪表里程.xlsx / H289</t>
  </si>
  <si>
    <t>车辆里程查询_20260901-20260930_1024辆_GPS里程.xlsx / H214</t>
  </si>
  <si>
    <t>车辆纯氢气里程查询_20260901-20260930_1024辆.xlsx / H956</t>
  </si>
  <si>
    <t>车辆里程查询_20260901-20260930_1024辆_仪表里程.xlsx / I289</t>
  </si>
  <si>
    <t>车辆里程查询_20260901-20260930_1024辆_GPS里程.xlsx / I214</t>
  </si>
  <si>
    <t>车辆纯氢气里程查询_20260901-20260930_1024辆.xlsx / I956</t>
  </si>
  <si>
    <t>车辆里程查询_20260901-20260930_1024辆_仪表里程.xlsx / E565</t>
  </si>
  <si>
    <t>车辆里程查询_20260901-20260930_1024辆_GPS里程.xlsx / E565</t>
  </si>
  <si>
    <t>车辆纯氢气里程查询_20260901-20260930_1024辆.xlsx / E978</t>
  </si>
  <si>
    <t>车辆里程查询_20260901-20260930_1024辆_仪表里程.xlsx / F565</t>
  </si>
  <si>
    <t>车辆里程查询_20260901-20260930_1024辆_GPS里程.xlsx / F565</t>
  </si>
  <si>
    <t>车辆纯氢气里程查询_20260901-20260930_1024辆.xlsx / F978</t>
  </si>
  <si>
    <t>车辆里程查询_20260901-20260930_1024辆_仪表里程.xlsx / G565</t>
  </si>
  <si>
    <t>车辆里程查询_20260901-20260930_1024辆_GPS里程.xlsx / G565</t>
  </si>
  <si>
    <t>车辆纯氢气里程查询_20260901-20260930_1024辆.xlsx / G978</t>
  </si>
  <si>
    <t>车辆里程查询_20260901-20260930_1024辆_仪表里程.xlsx / H565</t>
  </si>
  <si>
    <t>车辆里程查询_20260901-20260930_1024辆_GPS里程.xlsx / H565</t>
  </si>
  <si>
    <t>车辆纯氢气里程查询_20260901-20260930_1024辆.xlsx / H978</t>
  </si>
  <si>
    <t>车辆里程查询_20260901-20260930_1024辆_仪表里程.xlsx / I565</t>
  </si>
  <si>
    <t>车辆里程查询_20260901-20260930_1024辆_GPS里程.xlsx / I565</t>
  </si>
  <si>
    <t>车辆纯氢气里程查询_20260901-20260930_1024辆.xlsx / I978</t>
  </si>
  <si>
    <t>车辆里程查询_20260901-20260930_1024辆_仪表里程.xlsx / J565</t>
  </si>
  <si>
    <t>车辆里程查询_20260901-20260930_1024辆_GPS里程.xlsx / J565</t>
  </si>
  <si>
    <t>车辆纯氢气里程查询_20260901-20260930_1024辆.xlsx / J978</t>
  </si>
  <si>
    <t>车辆里程查询_20260901-20260930_1024辆_仪表里程.xlsx / K565</t>
  </si>
  <si>
    <t>车辆里程查询_20260901-20260930_1024辆_GPS里程.xlsx / K565</t>
  </si>
  <si>
    <t>车辆纯氢气里程查询_20260901-20260930_1024辆.xlsx / K978</t>
  </si>
  <si>
    <t>车辆里程查询_20260901-20260930_1024辆_仪表里程.xlsx / L565</t>
  </si>
  <si>
    <t>车辆里程查询_20260901-20260930_1024辆_GPS里程.xlsx / L565</t>
  </si>
  <si>
    <t>车辆纯氢气里程查询_20260901-20260930_1024辆.xlsx / L978</t>
  </si>
  <si>
    <t>车辆里程查询_20260901-20260930_1024辆_仪表里程.xlsx / M565</t>
  </si>
  <si>
    <t>车辆里程查询_20260901-20260930_1024辆_GPS里程.xlsx / M565</t>
  </si>
  <si>
    <t>车辆纯氢气里程查询_20260901-20260930_1024辆.xlsx / M978</t>
  </si>
  <si>
    <t>车辆里程查询_20260901-20260930_1024辆_仪表里程.xlsx / N565</t>
  </si>
  <si>
    <t>车辆里程查询_20260901-20260930_1024辆_GPS里程.xlsx / N565</t>
  </si>
  <si>
    <t>车辆纯氢气里程查询_20260901-20260930_1024辆.xlsx / N978</t>
  </si>
  <si>
    <t>车辆里程查询_20260901-20260930_1024辆_仪表里程.xlsx / O565</t>
  </si>
  <si>
    <t>车辆里程查询_20260901-20260930_1024辆_GPS里程.xlsx / O565</t>
  </si>
  <si>
    <t>车辆纯氢气里程查询_20260901-20260930_1024辆.xlsx / O978</t>
  </si>
  <si>
    <t>车辆里程查询_20260901-20260930_1024辆_仪表里程.xlsx / P565</t>
  </si>
  <si>
    <t>车辆里程查询_20260901-20260930_1024辆_GPS里程.xlsx / P565</t>
  </si>
  <si>
    <t>车辆纯氢气里程查询_20260901-20260930_1024辆.xlsx / P978</t>
  </si>
  <si>
    <t>车辆里程查询_20260901-20260930_1024辆_仪表里程.xlsx / Q565</t>
  </si>
  <si>
    <t>车辆里程查询_20260901-20260930_1024辆_GPS里程.xlsx / Q565</t>
  </si>
  <si>
    <t>车辆纯氢气里程查询_20260901-20260930_1024辆.xlsx / Q978</t>
  </si>
  <si>
    <t>车辆里程查询_20260901-20260930_1024辆_仪表里程.xlsx / R565</t>
  </si>
  <si>
    <t>车辆里程查询_20260901-20260930_1024辆_GPS里程.xlsx / R565</t>
  </si>
  <si>
    <t>车辆纯氢气里程查询_20260901-20260930_1024辆.xlsx / R978</t>
  </si>
  <si>
    <t>车辆里程查询_20260901-20260930_1024辆_仪表里程.xlsx / S565</t>
  </si>
  <si>
    <t>车辆里程查询_20260901-20260930_1024辆_GPS里程.xlsx / S565</t>
  </si>
  <si>
    <t>车辆纯氢气里程查询_20260901-20260930_1024辆.xlsx / S978</t>
  </si>
  <si>
    <t>车辆里程查询_20260901-20260930_1024辆_仪表里程.xlsx / T565</t>
  </si>
  <si>
    <t>车辆里程查询_20260901-20260930_1024辆_GPS里程.xlsx / T565</t>
  </si>
  <si>
    <t>车辆纯氢气里程查询_20260901-20260930_1024辆.xlsx / T978</t>
  </si>
  <si>
    <t>车辆里程查询_20260901-20260930_1024辆_仪表里程.xlsx / U565</t>
  </si>
  <si>
    <t>车辆里程查询_20260901-20260930_1024辆_GPS里程.xlsx / U565</t>
  </si>
  <si>
    <t>车辆纯氢气里程查询_20260901-20260930_1024辆.xlsx / U978</t>
  </si>
  <si>
    <t>车辆里程查询_20260901-20260930_1024辆_仪表里程.xlsx / V565</t>
  </si>
  <si>
    <t>车辆里程查询_20260901-20260930_1024辆_GPS里程.xlsx / V565</t>
  </si>
  <si>
    <t>车辆纯氢气里程查询_20260901-20260930_1024辆.xlsx / V978</t>
  </si>
  <si>
    <t>车辆里程查询_20260901-20260930_1024辆_仪表里程.xlsx / W565</t>
  </si>
  <si>
    <t>车辆里程查询_20260901-20260930_1024辆_GPS里程.xlsx / W565</t>
  </si>
  <si>
    <t>车辆纯氢气里程查询_20260901-20260930_1024辆.xlsx / W978</t>
  </si>
  <si>
    <t>车辆里程查询_20260901-20260930_1024辆_仪表里程.xlsx / X565</t>
  </si>
  <si>
    <t>车辆里程查询_20260901-20260930_1024辆_GPS里程.xlsx / X565</t>
  </si>
  <si>
    <t>车辆纯氢气里程查询_20260901-20260930_1024辆.xlsx / X978</t>
  </si>
  <si>
    <t>车辆里程查询_20260901-20260930_1024辆_仪表里程.xlsx / Y565</t>
  </si>
  <si>
    <t>车辆里程查询_20260901-20260930_1024辆_GPS里程.xlsx / Y565</t>
  </si>
  <si>
    <t>车辆纯氢气里程查询_20260901-20260930_1024辆.xlsx / Y978</t>
  </si>
  <si>
    <t>车辆里程查询_20260901-20260930_1024辆_仪表里程.xlsx / Z565</t>
  </si>
  <si>
    <t>车辆里程查询_20260901-20260930_1024辆_GPS里程.xlsx / Z565</t>
  </si>
  <si>
    <t>车辆纯氢气里程查询_20260901-20260930_1024辆.xlsx / Z978</t>
  </si>
  <si>
    <t>车辆里程查询_20260901-20260930_1024辆_仪表里程.xlsx / AA565</t>
  </si>
  <si>
    <t>车辆里程查询_20260901-20260930_1024辆_GPS里程.xlsx / AA565</t>
  </si>
  <si>
    <t>车辆纯氢气里程查询_20260901-20260930_1024辆.xlsx / AA978</t>
  </si>
  <si>
    <t>车辆里程查询_20260901-20260930_1024辆_仪表里程.xlsx / E361</t>
  </si>
  <si>
    <t>车辆里程查询_20260901-20260930_1024辆_GPS里程.xlsx / E363</t>
  </si>
  <si>
    <t>车辆纯氢气里程查询_20260901-20260930_1024辆.xlsx / E988</t>
  </si>
  <si>
    <t>车辆里程查询_20260901-20260930_1024辆_仪表里程.xlsx / F361</t>
  </si>
  <si>
    <t>车辆里程查询_20260901-20260930_1024辆_GPS里程.xlsx / F363</t>
  </si>
  <si>
    <t>车辆纯氢气里程查询_20260901-20260930_1024辆.xlsx / F988</t>
  </si>
  <si>
    <t>车辆里程查询_20260901-20260930_1024辆_仪表里程.xlsx / G361</t>
  </si>
  <si>
    <t>车辆里程查询_20260901-20260930_1024辆_GPS里程.xlsx / G363</t>
  </si>
  <si>
    <t>车辆纯氢气里程查询_20260901-20260930_1024辆.xlsx / G988</t>
  </si>
  <si>
    <t>车辆里程查询_20260901-20260930_1024辆_仪表里程.xlsx / H361</t>
  </si>
  <si>
    <t>车辆里程查询_20260901-20260930_1024辆_GPS里程.xlsx / H363</t>
  </si>
  <si>
    <t>车辆纯氢气里程查询_20260901-20260930_1024辆.xlsx / H988</t>
  </si>
  <si>
    <t>车辆里程查询_20260901-20260930_1024辆_仪表里程.xlsx / I361</t>
  </si>
  <si>
    <t>车辆里程查询_20260901-20260930_1024辆_GPS里程.xlsx / I363</t>
  </si>
  <si>
    <t>车辆纯氢气里程查询_20260901-20260930_1024辆.xlsx / I988</t>
  </si>
  <si>
    <t>车辆里程查询_20260901-20260930_1024辆_仪表里程.xlsx / J361</t>
  </si>
  <si>
    <t>车辆里程查询_20260901-20260930_1024辆_GPS里程.xlsx / J363</t>
  </si>
  <si>
    <t>车辆纯氢气里程查询_20260901-20260930_1024辆.xlsx / J988</t>
  </si>
  <si>
    <t>车辆里程查询_20260901-20260930_1024辆_仪表里程.xlsx / K361</t>
  </si>
  <si>
    <t>车辆里程查询_20260901-20260930_1024辆_GPS里程.xlsx / K363</t>
  </si>
  <si>
    <t>车辆纯氢气里程查询_20260901-20260930_1024辆.xlsx / K988</t>
  </si>
  <si>
    <t>车辆里程查询_20260901-20260930_1024辆_仪表里程.xlsx / L361</t>
  </si>
  <si>
    <t>车辆里程查询_20260901-20260930_1024辆_GPS里程.xlsx / L363</t>
  </si>
  <si>
    <t>车辆纯氢气里程查询_20260901-20260930_1024辆.xlsx / L988</t>
  </si>
  <si>
    <t>车辆里程查询_20260901-20260930_1024辆_仪表里程.xlsx / M361</t>
  </si>
  <si>
    <t>车辆里程查询_20260901-20260930_1024辆_GPS里程.xlsx / M363</t>
  </si>
  <si>
    <t>车辆纯氢气里程查询_20260901-20260930_1024辆.xlsx / M988</t>
  </si>
  <si>
    <t>车辆里程查询_20260901-20260930_1024辆_仪表里程.xlsx / N361</t>
  </si>
  <si>
    <t>车辆里程查询_20260901-20260930_1024辆_GPS里程.xlsx / N363</t>
  </si>
  <si>
    <t>车辆纯氢气里程查询_20260901-20260930_1024辆.xlsx / N988</t>
  </si>
  <si>
    <t>车辆里程查询_20260901-20260930_1024辆_仪表里程.xlsx / O361</t>
  </si>
  <si>
    <t>车辆里程查询_20260901-20260930_1024辆_GPS里程.xlsx / O363</t>
  </si>
  <si>
    <t>车辆纯氢气里程查询_20260901-20260930_1024辆.xlsx / O988</t>
  </si>
  <si>
    <t>车辆里程查询_20260901-20260930_1024辆_仪表里程.xlsx / P361</t>
  </si>
  <si>
    <t>车辆里程查询_20260901-20260930_1024辆_GPS里程.xlsx / P363</t>
  </si>
  <si>
    <t>车辆纯氢气里程查询_20260901-20260930_1024辆.xlsx / P988</t>
  </si>
  <si>
    <t>车辆里程查询_20260901-20260930_1024辆_仪表里程.xlsx / Q361</t>
  </si>
  <si>
    <t>车辆里程查询_20260901-20260930_1024辆_GPS里程.xlsx / Q363</t>
  </si>
  <si>
    <t>车辆纯氢气里程查询_20260901-20260930_1024辆.xlsx / Q988</t>
  </si>
  <si>
    <t>车辆里程查询_20260901-20260930_1024辆_仪表里程.xlsx / R361</t>
  </si>
  <si>
    <t>车辆里程查询_20260901-20260930_1024辆_GPS里程.xlsx / R363</t>
  </si>
  <si>
    <t>车辆纯氢气里程查询_20260901-20260930_1024辆.xlsx / R988</t>
  </si>
  <si>
    <t>车辆里程查询_20260901-20260930_1024辆_仪表里程.xlsx / S361</t>
  </si>
  <si>
    <t>车辆里程查询_20260901-20260930_1024辆_GPS里程.xlsx / S363</t>
  </si>
  <si>
    <t>车辆纯氢气里程查询_20260901-20260930_1024辆.xlsx / S988</t>
  </si>
  <si>
    <t>车辆里程查询_20260901-20260930_1024辆_仪表里程.xlsx / T361</t>
  </si>
  <si>
    <t>车辆里程查询_20260901-20260930_1024辆_GPS里程.xlsx / T363</t>
  </si>
  <si>
    <t>车辆纯氢气里程查询_20260901-20260930_1024辆.xlsx / T988</t>
  </si>
  <si>
    <t>车辆里程查询_20260901-20260930_1024辆_仪表里程.xlsx / U361</t>
  </si>
  <si>
    <t>车辆里程查询_20260901-20260930_1024辆_GPS里程.xlsx / U363</t>
  </si>
  <si>
    <t>车辆纯氢气里程查询_20260901-20260930_1024辆.xlsx / U988</t>
  </si>
  <si>
    <t>车辆里程查询_20260901-20260930_1024辆_仪表里程.xlsx / V361</t>
  </si>
  <si>
    <t>车辆里程查询_20260901-20260930_1024辆_GPS里程.xlsx / V363</t>
  </si>
  <si>
    <t>车辆纯氢气里程查询_20260901-20260930_1024辆.xlsx / V988</t>
  </si>
  <si>
    <t>车辆里程查询_20260901-20260930_1024辆_仪表里程.xlsx / W361</t>
  </si>
  <si>
    <t>车辆里程查询_20260901-20260930_1024辆_GPS里程.xlsx / W363</t>
  </si>
  <si>
    <t>车辆纯氢气里程查询_20260901-20260930_1024辆.xlsx / W988</t>
  </si>
  <si>
    <t>车辆里程查询_20260901-20260930_1024辆_仪表里程.xlsx / X361</t>
  </si>
  <si>
    <t>车辆里程查询_20260901-20260930_1024辆_GPS里程.xlsx / X363</t>
  </si>
  <si>
    <t>车辆纯氢气里程查询_20260901-20260930_1024辆.xlsx / X988</t>
  </si>
  <si>
    <t>车辆里程查询_20260901-20260930_1024辆_仪表里程.xlsx / Y361</t>
  </si>
  <si>
    <t>车辆里程查询_20260901-20260930_1024辆_GPS里程.xlsx / Y363</t>
  </si>
  <si>
    <t>车辆纯氢气里程查询_20260901-20260930_1024辆.xlsx / Y988</t>
  </si>
  <si>
    <t>车辆里程查询_20260901-20260930_1024辆_仪表里程.xlsx / Z361</t>
  </si>
  <si>
    <t>车辆里程查询_20260901-20260930_1024辆_GPS里程.xlsx / Z363</t>
  </si>
  <si>
    <t>车辆纯氢气里程查询_20260901-20260930_1024辆.xlsx / Z988</t>
  </si>
  <si>
    <t>车辆里程查询_20260901-20260930_1024辆_仪表里程.xlsx / AA361</t>
  </si>
  <si>
    <t>车辆里程查询_20260901-20260930_1024辆_GPS里程.xlsx / AA363</t>
  </si>
  <si>
    <t>车辆纯氢气里程查询_20260901-20260930_1024辆.xlsx / AA988</t>
  </si>
  <si>
    <t>车辆里程查询_20260901-20260930_1024辆_仪表里程.xlsx / AB361</t>
  </si>
  <si>
    <t>车辆里程查询_20260901-20260930_1024辆_GPS里程.xlsx / AB363</t>
  </si>
  <si>
    <t>车辆纯氢气里程查询_20260901-20260930_1024辆.xlsx / AB988</t>
  </si>
  <si>
    <t>车辆里程查询_20260901-20260930_1024辆_仪表里程.xlsx / AC361</t>
  </si>
  <si>
    <t>车辆里程查询_20260901-20260930_1024辆_GPS里程.xlsx / AC363</t>
  </si>
  <si>
    <t>车辆纯氢气里程查询_20260901-20260930_1024辆.xlsx / AC988</t>
  </si>
  <si>
    <t>车辆里程查询_20260901-20260930_1024辆_仪表里程.xlsx / AD361</t>
  </si>
  <si>
    <t>车辆里程查询_20260901-20260930_1024辆_GPS里程.xlsx / AD363</t>
  </si>
  <si>
    <t>车辆纯氢气里程查询_20260901-20260930_1024辆.xlsx / AD988</t>
  </si>
  <si>
    <t>车辆里程查询_20260901-20260930_1024辆_仪表里程.xlsx / AE361</t>
  </si>
  <si>
    <t>车辆里程查询_20260901-20260930_1024辆_GPS里程.xlsx / AE363</t>
  </si>
  <si>
    <t>车辆纯氢气里程查询_20260901-20260930_1024辆.xlsx / AE988</t>
  </si>
  <si>
    <t>车辆里程查询_20260901-20260930_1024辆_仪表里程.xlsx / AF361</t>
  </si>
  <si>
    <t>车辆里程查询_20260901-20260930_1024辆_GPS里程.xlsx / AF363</t>
  </si>
  <si>
    <t>车辆纯氢气里程查询_20260901-20260930_1024辆.xlsx / AF988</t>
  </si>
  <si>
    <t>车辆里程查询_20260901-20260930_1024辆_仪表里程.xlsx / AG361</t>
  </si>
  <si>
    <t>车辆里程查询_20260901-20260930_1024辆_GPS里程.xlsx / AG363</t>
  </si>
  <si>
    <t>车辆纯氢气里程查询_20260901-20260930_1024辆.xlsx / AG988</t>
  </si>
  <si>
    <t>车辆里程查询_20260901-20260930_1024辆_仪表里程.xlsx / AH361</t>
  </si>
  <si>
    <t>车辆里程查询_20260901-20260930_1024辆_GPS里程.xlsx / AH363</t>
  </si>
  <si>
    <t>车辆纯氢气里程查询_20260901-20260930_1024辆.xlsx / AH988</t>
  </si>
  <si>
    <t>车辆里程查询_20260901-20260930_1024辆_仪表里程.xlsx / E180</t>
  </si>
  <si>
    <t>车辆里程查询_20260901-20260930_1024辆_GPS里程.xlsx / E188</t>
  </si>
  <si>
    <t>车辆纯氢气里程查询_20260901-20260930_1024辆.xlsx / E247</t>
  </si>
  <si>
    <t>车辆里程查询_20260901-20260930_1024辆_仪表里程.xlsx / F180</t>
  </si>
  <si>
    <t>车辆里程查询_20260901-20260930_1024辆_GPS里程.xlsx / F188</t>
  </si>
  <si>
    <t>车辆纯氢气里程查询_20260901-20260930_1024辆.xlsx / F247</t>
  </si>
  <si>
    <t>车辆里程查询_20260901-20260930_1024辆_仪表里程.xlsx / G180</t>
  </si>
  <si>
    <t>车辆里程查询_20260901-20260930_1024辆_GPS里程.xlsx / G188</t>
  </si>
  <si>
    <t>车辆纯氢气里程查询_20260901-20260930_1024辆.xlsx / G247</t>
  </si>
  <si>
    <t>车辆里程查询_20260901-20260930_1024辆_仪表里程.xlsx / H180</t>
  </si>
  <si>
    <t>车辆里程查询_20260901-20260930_1024辆_GPS里程.xlsx / H188</t>
  </si>
  <si>
    <t>车辆纯氢气里程查询_20260901-20260930_1024辆.xlsx / H247</t>
  </si>
  <si>
    <t>车辆里程查询_20260901-20260930_1024辆_仪表里程.xlsx / I180</t>
  </si>
  <si>
    <t>车辆里程查询_20260901-20260930_1024辆_GPS里程.xlsx / I188</t>
  </si>
  <si>
    <t>车辆纯氢气里程查询_20260901-20260930_1024辆.xlsx / I247</t>
  </si>
  <si>
    <t>车辆里程查询_20260901-20260930_1024辆_仪表里程.xlsx / J180</t>
  </si>
  <si>
    <t>车辆里程查询_20260901-20260930_1024辆_GPS里程.xlsx / J188</t>
  </si>
  <si>
    <t>车辆纯氢气里程查询_20260901-20260930_1024辆.xlsx / J247</t>
  </si>
  <si>
    <t>车辆里程查询_20260901-20260930_1024辆_仪表里程.xlsx / K180</t>
  </si>
  <si>
    <t>车辆里程查询_20260901-20260930_1024辆_GPS里程.xlsx / K188</t>
  </si>
  <si>
    <t>车辆纯氢气里程查询_20260901-20260930_1024辆.xlsx / K247</t>
  </si>
  <si>
    <t>车辆里程查询_20260901-20260930_1024辆_仪表里程.xlsx / L180</t>
  </si>
  <si>
    <t>车辆里程查询_20260901-20260930_1024辆_GPS里程.xlsx / L188</t>
  </si>
  <si>
    <t>车辆纯氢气里程查询_20260901-20260930_1024辆.xlsx / L247</t>
  </si>
  <si>
    <t>车辆里程查询_20260901-20260930_1024辆_仪表里程.xlsx / M180</t>
  </si>
  <si>
    <t>车辆里程查询_20260901-20260930_1024辆_GPS里程.xlsx / M188</t>
  </si>
  <si>
    <t>车辆纯氢气里程查询_20260901-20260930_1024辆.xlsx / M247</t>
  </si>
  <si>
    <t>车辆里程查询_20260901-20260930_1024辆_仪表里程.xlsx / N180</t>
  </si>
  <si>
    <t>车辆里程查询_20260901-20260930_1024辆_GPS里程.xlsx / N188</t>
  </si>
  <si>
    <t>车辆纯氢气里程查询_20260901-20260930_1024辆.xlsx / N247</t>
  </si>
  <si>
    <t>车辆里程查询_20260901-20260930_1024辆_仪表里程.xlsx / O180</t>
  </si>
  <si>
    <t>车辆里程查询_20260901-20260930_1024辆_GPS里程.xlsx / O188</t>
  </si>
  <si>
    <t>车辆纯氢气里程查询_20260901-20260930_1024辆.xlsx / O247</t>
  </si>
  <si>
    <t>车辆里程查询_20260901-20260930_1024辆_仪表里程.xlsx / P180</t>
  </si>
  <si>
    <t>车辆里程查询_20260901-20260930_1024辆_GPS里程.xlsx / P188</t>
  </si>
  <si>
    <t>车辆纯氢气里程查询_20260901-20260930_1024辆.xlsx / P247</t>
  </si>
  <si>
    <t>车辆里程查询_20260901-20260930_1024辆_仪表里程.xlsx / Q180</t>
  </si>
  <si>
    <t>车辆里程查询_20260901-20260930_1024辆_GPS里程.xlsx / Q188</t>
  </si>
  <si>
    <t>车辆纯氢气里程查询_20260901-20260930_1024辆.xlsx / Q247</t>
  </si>
  <si>
    <t>车辆里程查询_20260901-20260930_1024辆_仪表里程.xlsx / R180</t>
  </si>
  <si>
    <t>车辆里程查询_20260901-20260930_1024辆_GPS里程.xlsx / R188</t>
  </si>
  <si>
    <t>车辆纯氢气里程查询_20260901-20260930_1024辆.xlsx / R247</t>
  </si>
  <si>
    <t>车辆里程查询_20260901-20260930_1024辆_仪表里程.xlsx / S180</t>
  </si>
  <si>
    <t>车辆里程查询_20260901-20260930_1024辆_GPS里程.xlsx / S188</t>
  </si>
  <si>
    <t>车辆纯氢气里程查询_20260901-20260930_1024辆.xlsx / S247</t>
  </si>
  <si>
    <t>车辆里程查询_20260901-20260930_1024辆_仪表里程.xlsx / T180</t>
  </si>
  <si>
    <t>车辆里程查询_20260901-20260930_1024辆_GPS里程.xlsx / T188</t>
  </si>
  <si>
    <t>车辆纯氢气里程查询_20260901-20260930_1024辆.xlsx / T247</t>
  </si>
  <si>
    <t>车辆里程查询_20260901-20260930_1024辆_仪表里程.xlsx / U180</t>
  </si>
  <si>
    <t>车辆里程查询_20260901-20260930_1024辆_GPS里程.xlsx / U188</t>
  </si>
  <si>
    <t>车辆纯氢气里程查询_20260901-20260930_1024辆.xlsx / U247</t>
  </si>
  <si>
    <t>车辆里程查询_20260901-20260930_1024辆_仪表里程.xlsx / V180</t>
  </si>
  <si>
    <t>车辆里程查询_20260901-20260930_1024辆_GPS里程.xlsx / V188</t>
  </si>
  <si>
    <t>车辆纯氢气里程查询_20260901-20260930_1024辆.xlsx / V247</t>
  </si>
  <si>
    <t>车辆里程查询_20260901-20260930_1024辆_仪表里程.xlsx / W180</t>
  </si>
  <si>
    <t>车辆里程查询_20260901-20260930_1024辆_GPS里程.xlsx / W188</t>
  </si>
  <si>
    <t>车辆纯氢气里程查询_20260901-20260930_1024辆.xlsx / W247</t>
  </si>
  <si>
    <t>车辆里程查询_20260901-20260930_1024辆_仪表里程.xlsx / X180</t>
  </si>
  <si>
    <t>车辆里程查询_20260901-20260930_1024辆_GPS里程.xlsx / X188</t>
  </si>
  <si>
    <t>车辆纯氢气里程查询_20260901-20260930_1024辆.xlsx / X247</t>
  </si>
  <si>
    <t>车辆里程查询_20260901-20260930_1024辆_仪表里程.xlsx / Y180</t>
  </si>
  <si>
    <t>车辆里程查询_20260901-20260930_1024辆_GPS里程.xlsx / Y188</t>
  </si>
  <si>
    <t>车辆纯氢气里程查询_20260901-20260930_1024辆.xlsx / Y247</t>
  </si>
  <si>
    <t>车辆里程查询_20260901-20260930_1024辆_仪表里程.xlsx / Z180</t>
  </si>
  <si>
    <t>车辆里程查询_20260901-20260930_1024辆_GPS里程.xlsx / Z188</t>
  </si>
  <si>
    <t>车辆纯氢气里程查询_20260901-20260930_1024辆.xlsx / Z247</t>
  </si>
  <si>
    <t>车辆里程查询_20260901-20260930_1024辆_仪表里程.xlsx / AA180</t>
  </si>
  <si>
    <t>车辆里程查询_20260901-20260930_1024辆_GPS里程.xlsx / AA188</t>
  </si>
  <si>
    <t>车辆纯氢气里程查询_20260901-20260930_1024辆.xlsx / AA247</t>
  </si>
  <si>
    <t>车辆里程查询_20260901-20260930_1024辆_仪表里程.xlsx / AB180</t>
  </si>
  <si>
    <t>车辆里程查询_20260901-20260930_1024辆_GPS里程.xlsx / AB188</t>
  </si>
  <si>
    <t>车辆纯氢气里程查询_20260901-20260930_1024辆.xlsx / AB247</t>
  </si>
  <si>
    <t>车辆里程查询_20260901-20260930_1024辆_仪表里程.xlsx / AC180</t>
  </si>
  <si>
    <t>车辆里程查询_20260901-20260930_1024辆_GPS里程.xlsx / AC188</t>
  </si>
  <si>
    <t>车辆纯氢气里程查询_20260901-20260930_1024辆.xlsx / AC247</t>
  </si>
  <si>
    <t>车辆里程查询_20260901-20260930_1024辆_仪表里程.xlsx / AD180</t>
  </si>
  <si>
    <t>车辆里程查询_20260901-20260930_1024辆_GPS里程.xlsx / AD188</t>
  </si>
  <si>
    <t>车辆纯氢气里程查询_20260901-20260930_1024辆.xlsx / AD247</t>
  </si>
  <si>
    <t>车辆里程查询_20260901-20260930_1024辆_仪表里程.xlsx / AE180</t>
  </si>
  <si>
    <t>车辆里程查询_20260901-20260930_1024辆_GPS里程.xlsx / AE188</t>
  </si>
  <si>
    <t>车辆纯氢气里程查询_20260901-20260930_1024辆.xlsx / AE247</t>
  </si>
  <si>
    <t>车辆里程查询_20260901-20260930_1024辆_仪表里程.xlsx / AF180</t>
  </si>
  <si>
    <t>车辆里程查询_20260901-20260930_1024辆_GPS里程.xlsx / AF188</t>
  </si>
  <si>
    <t>车辆纯氢气里程查询_20260901-20260930_1024辆.xlsx / AF247</t>
  </si>
  <si>
    <t>车辆里程查询_20260901-20260930_1024辆_仪表里程.xlsx / AG180</t>
  </si>
  <si>
    <t>车辆里程查询_20260901-20260930_1024辆_GPS里程.xlsx / AG188</t>
  </si>
  <si>
    <t>车辆纯氢气里程查询_20260901-20260930_1024辆.xlsx / AG247</t>
  </si>
  <si>
    <t>车辆里程查询_20260901-20260930_1024辆_仪表里程.xlsx / AH180</t>
  </si>
  <si>
    <t>车辆里程查询_20260901-20260930_1024辆_GPS里程.xlsx / AH188</t>
  </si>
  <si>
    <t>车辆纯氢气里程查询_20260901-20260930_1024辆.xlsx / AH247</t>
  </si>
  <si>
    <t>车辆里程查询_20260901-20260930_1024辆_仪表里程.xlsx / E143</t>
  </si>
  <si>
    <t>车辆里程查询_20260901-20260930_1024辆_GPS里程.xlsx / E263</t>
  </si>
  <si>
    <t>车辆纯氢气里程查询_20260901-20260930_1024辆.xlsx / E470</t>
  </si>
  <si>
    <t>车辆里程查询_20260901-20260930_1024辆_仪表里程.xlsx / F143</t>
  </si>
  <si>
    <t>车辆里程查询_20260901-20260930_1024辆_GPS里程.xlsx / F263</t>
  </si>
  <si>
    <t>车辆纯氢气里程查询_20260901-20260930_1024辆.xlsx / F470</t>
  </si>
  <si>
    <t>车辆里程查询_20260901-20260930_1024辆_仪表里程.xlsx / G143</t>
  </si>
  <si>
    <t>车辆里程查询_20260901-20260930_1024辆_GPS里程.xlsx / G263</t>
  </si>
  <si>
    <t>车辆纯氢气里程查询_20260901-20260930_1024辆.xlsx / G470</t>
  </si>
  <si>
    <t>车辆里程查询_20260901-20260930_1024辆_仪表里程.xlsx / H143</t>
  </si>
  <si>
    <t>车辆里程查询_20260901-20260930_1024辆_GPS里程.xlsx / H263</t>
  </si>
  <si>
    <t>车辆纯氢气里程查询_20260901-20260930_1024辆.xlsx / H470</t>
  </si>
  <si>
    <t>车辆里程查询_20260901-20260930_1024辆_仪表里程.xlsx / I143</t>
  </si>
  <si>
    <t>车辆里程查询_20260901-20260930_1024辆_GPS里程.xlsx / I263</t>
  </si>
  <si>
    <t>车辆纯氢气里程查询_20260901-20260930_1024辆.xlsx / I470</t>
  </si>
  <si>
    <t>车辆里程查询_20260901-20260930_1024辆_仪表里程.xlsx / J143</t>
  </si>
  <si>
    <t>车辆里程查询_20260901-20260930_1024辆_GPS里程.xlsx / J263</t>
  </si>
  <si>
    <t>车辆纯氢气里程查询_20260901-20260930_1024辆.xlsx / J470</t>
  </si>
  <si>
    <t>车辆里程查询_20260901-20260930_1024辆_仪表里程.xlsx / K143</t>
  </si>
  <si>
    <t>车辆里程查询_20260901-20260930_1024辆_GPS里程.xlsx / K263</t>
  </si>
  <si>
    <t>车辆纯氢气里程查询_20260901-20260930_1024辆.xlsx / K470</t>
  </si>
  <si>
    <t>车辆里程查询_20260901-20260930_1024辆_仪表里程.xlsx / L143</t>
  </si>
  <si>
    <t>车辆里程查询_20260901-20260930_1024辆_GPS里程.xlsx / L263</t>
  </si>
  <si>
    <t>车辆纯氢气里程查询_20260901-20260930_1024辆.xlsx / L470</t>
  </si>
  <si>
    <t>车辆里程查询_20260901-20260930_1024辆_仪表里程.xlsx / M143</t>
  </si>
  <si>
    <t>车辆里程查询_20260901-20260930_1024辆_GPS里程.xlsx / M263</t>
  </si>
  <si>
    <t>车辆纯氢气里程查询_20260901-20260930_1024辆.xlsx / M470</t>
  </si>
  <si>
    <t>车辆里程查询_20260901-20260930_1024辆_仪表里程.xlsx / N143</t>
  </si>
  <si>
    <t>车辆里程查询_20260901-20260930_1024辆_GPS里程.xlsx / N263</t>
  </si>
  <si>
    <t>车辆纯氢气里程查询_20260901-20260930_1024辆.xlsx / N470</t>
  </si>
  <si>
    <t>车辆里程查询_20260901-20260930_1024辆_仪表里程.xlsx / O143</t>
  </si>
  <si>
    <t>车辆里程查询_20260901-20260930_1024辆_GPS里程.xlsx / O263</t>
  </si>
  <si>
    <t>车辆纯氢气里程查询_20260901-20260930_1024辆.xlsx / O470</t>
  </si>
  <si>
    <t>车辆里程查询_20260901-20260930_1024辆_仪表里程.xlsx / P143</t>
  </si>
  <si>
    <t>车辆里程查询_20260901-20260930_1024辆_GPS里程.xlsx / P263</t>
  </si>
  <si>
    <t>车辆纯氢气里程查询_20260901-20260930_1024辆.xlsx / P470</t>
  </si>
  <si>
    <t>车辆里程查询_20260901-20260930_1024辆_仪表里程.xlsx / Q143</t>
  </si>
  <si>
    <t>车辆里程查询_20260901-20260930_1024辆_GPS里程.xlsx / Q263</t>
  </si>
  <si>
    <t>车辆纯氢气里程查询_20260901-20260930_1024辆.xlsx / Q470</t>
  </si>
  <si>
    <t>车辆里程查询_20260901-20260930_1024辆_仪表里程.xlsx / R143</t>
  </si>
  <si>
    <t>车辆里程查询_20260901-20260930_1024辆_GPS里程.xlsx / R263</t>
  </si>
  <si>
    <t>车辆纯氢气里程查询_20260901-20260930_1024辆.xlsx / R470</t>
  </si>
  <si>
    <t>车辆里程查询_20260901-20260930_1024辆_仪表里程.xlsx / S143</t>
  </si>
  <si>
    <t>车辆里程查询_20260901-20260930_1024辆_GPS里程.xlsx / S263</t>
  </si>
  <si>
    <t>车辆纯氢气里程查询_20260901-20260930_1024辆.xlsx / S470</t>
  </si>
  <si>
    <t>车辆里程查询_20260901-20260930_1024辆_仪表里程.xlsx / T143</t>
  </si>
  <si>
    <t>车辆里程查询_20260901-20260930_1024辆_GPS里程.xlsx / T263</t>
  </si>
  <si>
    <t>车辆纯氢气里程查询_20260901-20260930_1024辆.xlsx / T470</t>
  </si>
  <si>
    <t>车辆里程查询_20260901-20260930_1024辆_仪表里程.xlsx / U143</t>
  </si>
  <si>
    <t>车辆里程查询_20260901-20260930_1024辆_GPS里程.xlsx / U263</t>
  </si>
  <si>
    <t>车辆纯氢气里程查询_20260901-20260930_1024辆.xlsx / U470</t>
  </si>
  <si>
    <t>车辆里程查询_20260901-20260930_1024辆_仪表里程.xlsx / V143</t>
  </si>
  <si>
    <t>车辆里程查询_20260901-20260930_1024辆_GPS里程.xlsx / V263</t>
  </si>
  <si>
    <t>车辆纯氢气里程查询_20260901-20260930_1024辆.xlsx / V470</t>
  </si>
  <si>
    <t>车辆里程查询_20260901-20260930_1024辆_仪表里程.xlsx / W143</t>
  </si>
  <si>
    <t>车辆里程查询_20260901-20260930_1024辆_GPS里程.xlsx / W263</t>
  </si>
  <si>
    <t>车辆纯氢气里程查询_20260901-20260930_1024辆.xlsx / W470</t>
  </si>
  <si>
    <t>车辆里程查询_20260901-20260930_1024辆_仪表里程.xlsx / X143</t>
  </si>
  <si>
    <t>车辆里程查询_20260901-20260930_1024辆_GPS里程.xlsx / X263</t>
  </si>
  <si>
    <t>车辆纯氢气里程查询_20260901-20260930_1024辆.xlsx / X470</t>
  </si>
  <si>
    <t>车辆里程查询_20260901-20260930_1024辆_仪表里程.xlsx / Y143</t>
  </si>
  <si>
    <t>车辆里程查询_20260901-20260930_1024辆_GPS里程.xlsx / Y263</t>
  </si>
  <si>
    <t>车辆纯氢气里程查询_20260901-20260930_1024辆.xlsx / Y470</t>
  </si>
  <si>
    <t>车辆里程查询_20260901-20260930_1024辆_仪表里程.xlsx / Z143</t>
  </si>
  <si>
    <t>车辆里程查询_20260901-20260930_1024辆_GPS里程.xlsx / Z263</t>
  </si>
  <si>
    <t>车辆纯氢气里程查询_20260901-20260930_1024辆.xlsx / Z470</t>
  </si>
  <si>
    <t>车辆里程查询_20260901-20260930_1024辆_仪表里程.xlsx / AA143</t>
  </si>
  <si>
    <t>车辆里程查询_20260901-20260930_1024辆_GPS里程.xlsx / AA263</t>
  </si>
  <si>
    <t>车辆纯氢气里程查询_20260901-20260930_1024辆.xlsx / AA470</t>
  </si>
  <si>
    <t>车辆里程查询_20260901-20260930_1024辆_仪表里程.xlsx / AB143</t>
  </si>
  <si>
    <t>车辆里程查询_20260901-20260930_1024辆_GPS里程.xlsx / AB263</t>
  </si>
  <si>
    <t>车辆纯氢气里程查询_20260901-20260930_1024辆.xlsx / AB470</t>
  </si>
  <si>
    <t>车辆里程查询_20260901-20260930_1024辆_仪表里程.xlsx / AC143</t>
  </si>
  <si>
    <t>车辆里程查询_20260901-20260930_1024辆_GPS里程.xlsx / AC263</t>
  </si>
  <si>
    <t>车辆纯氢气里程查询_20260901-20260930_1024辆.xlsx / AC470</t>
  </si>
  <si>
    <t>车辆里程查询_20260901-20260930_1024辆_仪表里程.xlsx / AD143</t>
  </si>
  <si>
    <t>车辆里程查询_20260901-20260930_1024辆_GPS里程.xlsx / AD263</t>
  </si>
  <si>
    <t>车辆纯氢气里程查询_20260901-20260930_1024辆.xlsx / AD470</t>
  </si>
  <si>
    <t>车辆里程查询_20260901-20260930_1024辆_仪表里程.xlsx / AE143</t>
  </si>
  <si>
    <t>车辆里程查询_20260901-20260930_1024辆_GPS里程.xlsx / AE263</t>
  </si>
  <si>
    <t>车辆纯氢气里程查询_20260901-20260930_1024辆.xlsx / AE470</t>
  </si>
  <si>
    <t>车辆里程查询_20260901-20260930_1024辆_仪表里程.xlsx / AF143</t>
  </si>
  <si>
    <t>车辆里程查询_20260901-20260930_1024辆_GPS里程.xlsx / AF263</t>
  </si>
  <si>
    <t>车辆纯氢气里程查询_20260901-20260930_1024辆.xlsx / AF470</t>
  </si>
  <si>
    <t>车辆里程查询_20260901-20260930_1024辆_仪表里程.xlsx / AG143</t>
  </si>
  <si>
    <t>车辆里程查询_20260901-20260930_1024辆_GPS里程.xlsx / AG263</t>
  </si>
  <si>
    <t>车辆纯氢气里程查询_20260901-20260930_1024辆.xlsx / AG470</t>
  </si>
  <si>
    <t>车辆里程查询_20260901-20260930_1024辆_仪表里程.xlsx / AH143</t>
  </si>
  <si>
    <t>车辆里程查询_20260901-20260930_1024辆_GPS里程.xlsx / AH263</t>
  </si>
  <si>
    <t>车辆纯氢气里程查询_20260901-20260930_1024辆.xlsx / AH470</t>
  </si>
  <si>
    <t>车辆里程查询_20260901-20260930_1024辆_仪表里程.xlsx / E198</t>
  </si>
  <si>
    <t>车辆里程查询_20260901-20260930_1024辆_GPS里程.xlsx / E296</t>
  </si>
  <si>
    <t>车辆纯氢气里程查询_20260901-20260930_1024辆.xlsx / E356</t>
  </si>
  <si>
    <t>车辆里程查询_20260901-20260930_1024辆_仪表里程.xlsx / F198</t>
  </si>
  <si>
    <t>车辆里程查询_20260901-20260930_1024辆_GPS里程.xlsx / F296</t>
  </si>
  <si>
    <t>车辆纯氢气里程查询_20260901-20260930_1024辆.xlsx / F356</t>
  </si>
  <si>
    <t>车辆里程查询_20260901-20260930_1024辆_仪表里程.xlsx / G198</t>
  </si>
  <si>
    <t>车辆里程查询_20260901-20260930_1024辆_GPS里程.xlsx / G296</t>
  </si>
  <si>
    <t>车辆纯氢气里程查询_20260901-20260930_1024辆.xlsx / G356</t>
  </si>
  <si>
    <t>车辆里程查询_20260901-20260930_1024辆_仪表里程.xlsx / H198</t>
  </si>
  <si>
    <t>车辆里程查询_20260901-20260930_1024辆_GPS里程.xlsx / H296</t>
  </si>
  <si>
    <t>车辆纯氢气里程查询_20260901-20260930_1024辆.xlsx / H356</t>
  </si>
  <si>
    <t>车辆里程查询_20260901-20260930_1024辆_仪表里程.xlsx / I198</t>
  </si>
  <si>
    <t>车辆里程查询_20260901-20260930_1024辆_GPS里程.xlsx / I296</t>
  </si>
  <si>
    <t>车辆纯氢气里程查询_20260901-20260930_1024辆.xlsx / I356</t>
  </si>
  <si>
    <t>车辆里程查询_20260901-20260930_1024辆_仪表里程.xlsx / J198</t>
  </si>
  <si>
    <t>车辆里程查询_20260901-20260930_1024辆_GPS里程.xlsx / J296</t>
  </si>
  <si>
    <t>车辆纯氢气里程查询_20260901-20260930_1024辆.xlsx / J356</t>
  </si>
  <si>
    <t>车辆里程查询_20260901-20260930_1024辆_仪表里程.xlsx / K198</t>
  </si>
  <si>
    <t>车辆里程查询_20260901-20260930_1024辆_GPS里程.xlsx / K296</t>
  </si>
  <si>
    <t>车辆纯氢气里程查询_20260901-20260930_1024辆.xlsx / K356</t>
  </si>
  <si>
    <t>车辆里程查询_20260901-20260930_1024辆_仪表里程.xlsx / L198</t>
  </si>
  <si>
    <t>车辆里程查询_20260901-20260930_1024辆_GPS里程.xlsx / L296</t>
  </si>
  <si>
    <t>车辆纯氢气里程查询_20260901-20260930_1024辆.xlsx / L356</t>
  </si>
  <si>
    <t>车辆里程查询_20260901-20260930_1024辆_仪表里程.xlsx / M198</t>
  </si>
  <si>
    <t>车辆里程查询_20260901-20260930_1024辆_GPS里程.xlsx / M296</t>
  </si>
  <si>
    <t>车辆纯氢气里程查询_20260901-20260930_1024辆.xlsx / M356</t>
  </si>
  <si>
    <t>车辆里程查询_20260901-20260930_1024辆_仪表里程.xlsx / N198</t>
  </si>
  <si>
    <t>车辆里程查询_20260901-20260930_1024辆_GPS里程.xlsx / N296</t>
  </si>
  <si>
    <t>车辆纯氢气里程查询_20260901-20260930_1024辆.xlsx / N356</t>
  </si>
  <si>
    <t>车辆里程查询_20260901-20260930_1024辆_仪表里程.xlsx / O198</t>
  </si>
  <si>
    <t>车辆里程查询_20260901-20260930_1024辆_GPS里程.xlsx / O296</t>
  </si>
  <si>
    <t>车辆纯氢气里程查询_20260901-20260930_1024辆.xlsx / O356</t>
  </si>
  <si>
    <t>车辆里程查询_20260901-20260930_1024辆_仪表里程.xlsx / P198</t>
  </si>
  <si>
    <t>车辆里程查询_20260901-20260930_1024辆_GPS里程.xlsx / P296</t>
  </si>
  <si>
    <t>车辆纯氢气里程查询_20260901-20260930_1024辆.xlsx / P356</t>
  </si>
  <si>
    <t>车辆里程查询_20260901-20260930_1024辆_仪表里程.xlsx / Q198</t>
  </si>
  <si>
    <t>车辆里程查询_20260901-20260930_1024辆_GPS里程.xlsx / Q296</t>
  </si>
  <si>
    <t>车辆纯氢气里程查询_20260901-20260930_1024辆.xlsx / Q356</t>
  </si>
  <si>
    <t>车辆里程查询_20260901-20260930_1024辆_仪表里程.xlsx / R198</t>
  </si>
  <si>
    <t>车辆里程查询_20260901-20260930_1024辆_GPS里程.xlsx / R296</t>
  </si>
  <si>
    <t>车辆纯氢气里程查询_20260901-20260930_1024辆.xlsx / R356</t>
  </si>
  <si>
    <t>车辆里程查询_20260901-20260930_1024辆_仪表里程.xlsx / S198</t>
  </si>
  <si>
    <t>车辆里程查询_20260901-20260930_1024辆_GPS里程.xlsx / S296</t>
  </si>
  <si>
    <t>车辆纯氢气里程查询_20260901-20260930_1024辆.xlsx / S356</t>
  </si>
  <si>
    <t>车辆里程查询_20260901-20260930_1024辆_仪表里程.xlsx / T198</t>
  </si>
  <si>
    <t>车辆里程查询_20260901-20260930_1024辆_GPS里程.xlsx / T296</t>
  </si>
  <si>
    <t>车辆纯氢气里程查询_20260901-20260930_1024辆.xlsx / T356</t>
  </si>
  <si>
    <t>车辆里程查询_20260901-20260930_1024辆_仪表里程.xlsx / U198</t>
  </si>
  <si>
    <t>车辆里程查询_20260901-20260930_1024辆_GPS里程.xlsx / U296</t>
  </si>
  <si>
    <t>车辆纯氢气里程查询_20260901-20260930_1024辆.xlsx / U356</t>
  </si>
  <si>
    <t>车辆里程查询_20260901-20260930_1024辆_仪表里程.xlsx / V198</t>
  </si>
  <si>
    <t>车辆里程查询_20260901-20260930_1024辆_GPS里程.xlsx / V296</t>
  </si>
  <si>
    <t>车辆纯氢气里程查询_20260901-20260930_1024辆.xlsx / V356</t>
  </si>
  <si>
    <t>车辆里程查询_20260901-20260930_1024辆_仪表里程.xlsx / W198</t>
  </si>
  <si>
    <t>车辆里程查询_20260901-20260930_1024辆_GPS里程.xlsx / W296</t>
  </si>
  <si>
    <t>车辆纯氢气里程查询_20260901-20260930_1024辆.xlsx / W356</t>
  </si>
  <si>
    <t>车辆里程查询_20260901-20260930_1024辆_仪表里程.xlsx / X198</t>
  </si>
  <si>
    <t>车辆里程查询_20260901-20260930_1024辆_GPS里程.xlsx / X296</t>
  </si>
  <si>
    <t>车辆纯氢气里程查询_20260901-20260930_1024辆.xlsx / X356</t>
  </si>
  <si>
    <t>车辆里程查询_20260901-20260930_1024辆_仪表里程.xlsx / Y198</t>
  </si>
  <si>
    <t>车辆里程查询_20260901-20260930_1024辆_GPS里程.xlsx / Y296</t>
  </si>
  <si>
    <t>车辆纯氢气里程查询_20260901-20260930_1024辆.xlsx / Y356</t>
  </si>
  <si>
    <t>车辆里程查询_20260901-20260930_1024辆_仪表里程.xlsx / Z198</t>
  </si>
  <si>
    <t>车辆里程查询_20260901-20260930_1024辆_GPS里程.xlsx / Z296</t>
  </si>
  <si>
    <t>车辆纯氢气里程查询_20260901-20260930_1024辆.xlsx / Z356</t>
  </si>
  <si>
    <t>车辆里程查询_20260901-20260930_1024辆_仪表里程.xlsx / AA198</t>
  </si>
  <si>
    <t>车辆里程查询_20260901-20260930_1024辆_GPS里程.xlsx / AA296</t>
  </si>
  <si>
    <t>车辆纯氢气里程查询_20260901-20260930_1024辆.xlsx / AA356</t>
  </si>
  <si>
    <t>车辆里程查询_20260901-20260930_1024辆_仪表里程.xlsx / AB198</t>
  </si>
  <si>
    <t>车辆里程查询_20260901-20260930_1024辆_GPS里程.xlsx / AB296</t>
  </si>
  <si>
    <t>车辆纯氢气里程查询_20260901-20260930_1024辆.xlsx / AB356</t>
  </si>
  <si>
    <t>车辆里程查询_20260901-20260930_1024辆_仪表里程.xlsx / AC198</t>
  </si>
  <si>
    <t>车辆里程查询_20260901-20260930_1024辆_GPS里程.xlsx / AC296</t>
  </si>
  <si>
    <t>车辆纯氢气里程查询_20260901-20260930_1024辆.xlsx / AC356</t>
  </si>
  <si>
    <t>车辆里程查询_20260901-20260930_1024辆_仪表里程.xlsx / AD198</t>
  </si>
  <si>
    <t>车辆里程查询_20260901-20260930_1024辆_GPS里程.xlsx / AD296</t>
  </si>
  <si>
    <t>车辆纯氢气里程查询_20260901-20260930_1024辆.xlsx / AD356</t>
  </si>
  <si>
    <t>车辆里程查询_20260901-20260930_1024辆_仪表里程.xlsx / AE198</t>
  </si>
  <si>
    <t>车辆里程查询_20260901-20260930_1024辆_GPS里程.xlsx / AE296</t>
  </si>
  <si>
    <t>车辆纯氢气里程查询_20260901-20260930_1024辆.xlsx / AE356</t>
  </si>
  <si>
    <t>车辆里程查询_20260901-20260930_1024辆_仪表里程.xlsx / AF198</t>
  </si>
  <si>
    <t>车辆里程查询_20260901-20260930_1024辆_GPS里程.xlsx / AF296</t>
  </si>
  <si>
    <t>车辆纯氢气里程查询_20260901-20260930_1024辆.xlsx / AF356</t>
  </si>
  <si>
    <t>车辆里程查询_20260901-20260930_1024辆_仪表里程.xlsx / AG198</t>
  </si>
  <si>
    <t>车辆里程查询_20260901-20260930_1024辆_GPS里程.xlsx / AG296</t>
  </si>
  <si>
    <t>车辆纯氢气里程查询_20260901-20260930_1024辆.xlsx / AG356</t>
  </si>
  <si>
    <t>车辆里程查询_20260901-20260930_1024辆_仪表里程.xlsx / AH198</t>
  </si>
  <si>
    <t>车辆里程查询_20260901-20260930_1024辆_GPS里程.xlsx / AH296</t>
  </si>
  <si>
    <t>车辆纯氢气里程查询_20260901-20260930_1024辆.xlsx / AH356</t>
  </si>
  <si>
    <t>车辆里程查询_20260901-20260930_1024辆_仪表里程.xlsx / E27</t>
  </si>
  <si>
    <t>车辆里程查询_20260901-20260930_1024辆_GPS里程.xlsx / E233</t>
  </si>
  <si>
    <t>车辆纯氢气里程查询_20260901-20260930_1024辆.xlsx / E317</t>
  </si>
  <si>
    <t>车辆里程查询_20260901-20260930_1024辆_仪表里程.xlsx / F27</t>
  </si>
  <si>
    <t>车辆里程查询_20260901-20260930_1024辆_GPS里程.xlsx / F233</t>
  </si>
  <si>
    <t>车辆纯氢气里程查询_20260901-20260930_1024辆.xlsx / F317</t>
  </si>
  <si>
    <t>车辆里程查询_20260901-20260930_1024辆_仪表里程.xlsx / G27</t>
  </si>
  <si>
    <t>车辆里程查询_20260901-20260930_1024辆_GPS里程.xlsx / G233</t>
  </si>
  <si>
    <t>车辆纯氢气里程查询_20260901-20260930_1024辆.xlsx / G317</t>
  </si>
  <si>
    <t>车辆里程查询_20260901-20260930_1024辆_仪表里程.xlsx / H27</t>
  </si>
  <si>
    <t>车辆里程查询_20260901-20260930_1024辆_GPS里程.xlsx / H233</t>
  </si>
  <si>
    <t>车辆纯氢气里程查询_20260901-20260930_1024辆.xlsx / H317</t>
  </si>
  <si>
    <t>车辆里程查询_20260901-20260930_1024辆_仪表里程.xlsx / I27</t>
  </si>
  <si>
    <t>车辆里程查询_20260901-20260930_1024辆_GPS里程.xlsx / I233</t>
  </si>
  <si>
    <t>车辆纯氢气里程查询_20260901-20260930_1024辆.xlsx / I317</t>
  </si>
  <si>
    <t>车辆里程查询_20260901-20260930_1024辆_仪表里程.xlsx / J27</t>
  </si>
  <si>
    <t>车辆里程查询_20260901-20260930_1024辆_GPS里程.xlsx / J233</t>
  </si>
  <si>
    <t>车辆纯氢气里程查询_20260901-20260930_1024辆.xlsx / J317</t>
  </si>
  <si>
    <t>车辆里程查询_20260901-20260930_1024辆_仪表里程.xlsx / K27</t>
  </si>
  <si>
    <t>车辆里程查询_20260901-20260930_1024辆_GPS里程.xlsx / K233</t>
  </si>
  <si>
    <t>车辆纯氢气里程查询_20260901-20260930_1024辆.xlsx / K317</t>
  </si>
  <si>
    <t>车辆里程查询_20260901-20260930_1024辆_仪表里程.xlsx / L27</t>
  </si>
  <si>
    <t>车辆里程查询_20260901-20260930_1024辆_GPS里程.xlsx / L233</t>
  </si>
  <si>
    <t>车辆纯氢气里程查询_20260901-20260930_1024辆.xlsx / L317</t>
  </si>
  <si>
    <t>车辆里程查询_20260901-20260930_1024辆_仪表里程.xlsx / M27</t>
  </si>
  <si>
    <t>车辆里程查询_20260901-20260930_1024辆_GPS里程.xlsx / M233</t>
  </si>
  <si>
    <t>车辆纯氢气里程查询_20260901-20260930_1024辆.xlsx / M317</t>
  </si>
  <si>
    <t>车辆里程查询_20260901-20260930_1024辆_仪表里程.xlsx / N27</t>
  </si>
  <si>
    <t>车辆里程查询_20260901-20260930_1024辆_GPS里程.xlsx / N233</t>
  </si>
  <si>
    <t>车辆纯氢气里程查询_20260901-20260930_1024辆.xlsx / N317</t>
  </si>
  <si>
    <t>车辆里程查询_20260901-20260930_1024辆_仪表里程.xlsx / O27</t>
  </si>
  <si>
    <t>车辆里程查询_20260901-20260930_1024辆_GPS里程.xlsx / O233</t>
  </si>
  <si>
    <t>车辆纯氢气里程查询_20260901-20260930_1024辆.xlsx / O317</t>
  </si>
  <si>
    <t>车辆里程查询_20260901-20260930_1024辆_仪表里程.xlsx / P27</t>
  </si>
  <si>
    <t>车辆里程查询_20260901-20260930_1024辆_GPS里程.xlsx / P233</t>
  </si>
  <si>
    <t>车辆纯氢气里程查询_20260901-20260930_1024辆.xlsx / P317</t>
  </si>
  <si>
    <t>车辆里程查询_20260901-20260930_1024辆_仪表里程.xlsx / Q27</t>
  </si>
  <si>
    <t>车辆里程查询_20260901-20260930_1024辆_GPS里程.xlsx / Q233</t>
  </si>
  <si>
    <t>车辆纯氢气里程查询_20260901-20260930_1024辆.xlsx / Q317</t>
  </si>
  <si>
    <t>车辆里程查询_20260901-20260930_1024辆_仪表里程.xlsx / R27</t>
  </si>
  <si>
    <t>车辆里程查询_20260901-20260930_1024辆_GPS里程.xlsx / R233</t>
  </si>
  <si>
    <t>车辆纯氢气里程查询_20260901-20260930_1024辆.xlsx / R317</t>
  </si>
  <si>
    <t>车辆里程查询_20260901-20260930_1024辆_仪表里程.xlsx / S27</t>
  </si>
  <si>
    <t>车辆里程查询_20260901-20260930_1024辆_GPS里程.xlsx / S233</t>
  </si>
  <si>
    <t>车辆纯氢气里程查询_20260901-20260930_1024辆.xlsx / S317</t>
  </si>
  <si>
    <t>车辆里程查询_20260901-20260930_1024辆_仪表里程.xlsx / T27</t>
  </si>
  <si>
    <t>车辆里程查询_20260901-20260930_1024辆_GPS里程.xlsx / T233</t>
  </si>
  <si>
    <t>车辆纯氢气里程查询_20260901-20260930_1024辆.xlsx / T317</t>
  </si>
  <si>
    <t>车辆里程查询_20260901-20260930_1024辆_仪表里程.xlsx / U27</t>
  </si>
  <si>
    <t>车辆里程查询_20260901-20260930_1024辆_GPS里程.xlsx / U233</t>
  </si>
  <si>
    <t>车辆纯氢气里程查询_20260901-20260930_1024辆.xlsx / U317</t>
  </si>
  <si>
    <t>车辆里程查询_20260901-20260930_1024辆_仪表里程.xlsx / V27</t>
  </si>
  <si>
    <t>车辆里程查询_20260901-20260930_1024辆_GPS里程.xlsx / V233</t>
  </si>
  <si>
    <t>车辆纯氢气里程查询_20260901-20260930_1024辆.xlsx / V317</t>
  </si>
  <si>
    <t>车辆里程查询_20260901-20260930_1024辆_仪表里程.xlsx / W27</t>
  </si>
  <si>
    <t>车辆里程查询_20260901-20260930_1024辆_GPS里程.xlsx / W233</t>
  </si>
  <si>
    <t>车辆纯氢气里程查询_20260901-20260930_1024辆.xlsx / W317</t>
  </si>
  <si>
    <t>车辆里程查询_20260901-20260930_1024辆_仪表里程.xlsx / X27</t>
  </si>
  <si>
    <t>车辆里程查询_20260901-20260930_1024辆_GPS里程.xlsx / X233</t>
  </si>
  <si>
    <t>车辆纯氢气里程查询_20260901-20260930_1024辆.xlsx / X317</t>
  </si>
  <si>
    <t>车辆里程查询_20260901-20260930_1024辆_仪表里程.xlsx / Y27</t>
  </si>
  <si>
    <t>车辆里程查询_20260901-20260930_1024辆_GPS里程.xlsx / Y233</t>
  </si>
  <si>
    <t>车辆纯氢气里程查询_20260901-20260930_1024辆.xlsx / Y317</t>
  </si>
  <si>
    <t>车辆里程查询_20260901-20260930_1024辆_仪表里程.xlsx / Z27</t>
  </si>
  <si>
    <t>车辆里程查询_20260901-20260930_1024辆_GPS里程.xlsx / Z233</t>
  </si>
  <si>
    <t>车辆纯氢气里程查询_20260901-20260930_1024辆.xlsx / Z317</t>
  </si>
  <si>
    <t>车辆里程查询_20260901-20260930_1024辆_仪表里程.xlsx / AA27</t>
  </si>
  <si>
    <t>车辆里程查询_20260901-20260930_1024辆_GPS里程.xlsx / AA233</t>
  </si>
  <si>
    <t>车辆纯氢气里程查询_20260901-20260930_1024辆.xlsx / AA317</t>
  </si>
  <si>
    <t>车辆里程查询_20260901-20260930_1024辆_仪表里程.xlsx / AB27</t>
  </si>
  <si>
    <t>车辆里程查询_20260901-20260930_1024辆_GPS里程.xlsx / AB233</t>
  </si>
  <si>
    <t>车辆纯氢气里程查询_20260901-20260930_1024辆.xlsx / AB317</t>
  </si>
  <si>
    <t>车辆里程查询_20260901-20260930_1024辆_仪表里程.xlsx / AC27</t>
  </si>
  <si>
    <t>车辆里程查询_20260901-20260930_1024辆_GPS里程.xlsx / AC233</t>
  </si>
  <si>
    <t>车辆纯氢气里程查询_20260901-20260930_1024辆.xlsx / AC317</t>
  </si>
  <si>
    <t>车辆里程查询_20260901-20260930_1024辆_仪表里程.xlsx / AD27</t>
  </si>
  <si>
    <t>车辆里程查询_20260901-20260930_1024辆_GPS里程.xlsx / AD233</t>
  </si>
  <si>
    <t>车辆纯氢气里程查询_20260901-20260930_1024辆.xlsx / AD317</t>
  </si>
  <si>
    <t>车辆里程查询_20260901-20260930_1024辆_仪表里程.xlsx / AE27</t>
  </si>
  <si>
    <t>车辆里程查询_20260901-20260930_1024辆_GPS里程.xlsx / AE233</t>
  </si>
  <si>
    <t>车辆纯氢气里程查询_20260901-20260930_1024辆.xlsx / AE317</t>
  </si>
  <si>
    <t>车辆里程查询_20260901-20260930_1024辆_仪表里程.xlsx / AF27</t>
  </si>
  <si>
    <t>车辆里程查询_20260901-20260930_1024辆_GPS里程.xlsx / AF233</t>
  </si>
  <si>
    <t>车辆纯氢气里程查询_20260901-20260930_1024辆.xlsx / AF317</t>
  </si>
  <si>
    <t>车辆里程查询_20260901-20260930_1024辆_仪表里程.xlsx / AG27</t>
  </si>
  <si>
    <t>车辆里程查询_20260901-20260930_1024辆_GPS里程.xlsx / AG233</t>
  </si>
  <si>
    <t>车辆纯氢气里程查询_20260901-20260930_1024辆.xlsx / AG317</t>
  </si>
  <si>
    <t>车辆里程查询_20260901-20260930_1024辆_仪表里程.xlsx / AH27</t>
  </si>
  <si>
    <t>车辆里程查询_20260901-20260930_1024辆_GPS里程.xlsx / AH233</t>
  </si>
  <si>
    <t>车辆纯氢气里程查询_20260901-20260930_1024辆.xlsx / AH317</t>
  </si>
  <si>
    <t>车辆里程查询_20260901-20260930_1024辆_仪表里程.xlsx / E494</t>
  </si>
  <si>
    <t>车辆里程查询_20260901-20260930_1024辆_GPS里程.xlsx / E494</t>
  </si>
  <si>
    <t>车辆纯氢气里程查询_20260901-20260930_1024辆.xlsx / E351</t>
  </si>
  <si>
    <t>车辆里程查询_20260901-20260930_1024辆_仪表里程.xlsx / F494</t>
  </si>
  <si>
    <t>车辆里程查询_20260901-20260930_1024辆_GPS里程.xlsx / F494</t>
  </si>
  <si>
    <t>车辆纯氢气里程查询_20260901-20260930_1024辆.xlsx / F351</t>
  </si>
  <si>
    <t>车辆里程查询_20260901-20260930_1024辆_仪表里程.xlsx / G494</t>
  </si>
  <si>
    <t>车辆里程查询_20260901-20260930_1024辆_GPS里程.xlsx / G494</t>
  </si>
  <si>
    <t>车辆纯氢气里程查询_20260901-20260930_1024辆.xlsx / G351</t>
  </si>
  <si>
    <t>车辆里程查询_20260901-20260930_1024辆_仪表里程.xlsx / E223</t>
  </si>
  <si>
    <t>车辆里程查询_20260901-20260930_1024辆_GPS里程.xlsx / E116</t>
  </si>
  <si>
    <t>车辆纯氢气里程查询_20260901-20260930_1024辆.xlsx / E235</t>
  </si>
  <si>
    <t>车辆里程查询_20260901-20260930_1024辆_仪表里程.xlsx / F223</t>
  </si>
  <si>
    <t>车辆里程查询_20260901-20260930_1024辆_GPS里程.xlsx / F116</t>
  </si>
  <si>
    <t>车辆纯氢气里程查询_20260901-20260930_1024辆.xlsx / F235</t>
  </si>
  <si>
    <t>车辆里程查询_20260901-20260930_1024辆_仪表里程.xlsx / G223</t>
  </si>
  <si>
    <t>车辆里程查询_20260901-20260930_1024辆_GPS里程.xlsx / G116</t>
  </si>
  <si>
    <t>车辆纯氢气里程查询_20260901-20260930_1024辆.xlsx / G235</t>
  </si>
  <si>
    <t>车辆里程查询_20260901-20260930_1024辆_仪表里程.xlsx / H223</t>
  </si>
  <si>
    <t>车辆里程查询_20260901-20260930_1024辆_GPS里程.xlsx / H116</t>
  </si>
  <si>
    <t>车辆纯氢气里程查询_20260901-20260930_1024辆.xlsx / H235</t>
  </si>
  <si>
    <t>车辆里程查询_20260901-20260930_1024辆_仪表里程.xlsx / I223</t>
  </si>
  <si>
    <t>车辆里程查询_20260901-20260930_1024辆_GPS里程.xlsx / I116</t>
  </si>
  <si>
    <t>车辆纯氢气里程查询_20260901-20260930_1024辆.xlsx / I235</t>
  </si>
  <si>
    <t>车辆里程查询_20260901-20260930_1024辆_仪表里程.xlsx / J223</t>
  </si>
  <si>
    <t>车辆里程查询_20260901-20260930_1024辆_GPS里程.xlsx / J116</t>
  </si>
  <si>
    <t>车辆纯氢气里程查询_20260901-20260930_1024辆.xlsx / J235</t>
  </si>
  <si>
    <t>车辆里程查询_20260901-20260930_1024辆_仪表里程.xlsx / K223</t>
  </si>
  <si>
    <t>车辆里程查询_20260901-20260930_1024辆_GPS里程.xlsx / K116</t>
  </si>
  <si>
    <t>车辆纯氢气里程查询_20260901-20260930_1024辆.xlsx / K235</t>
  </si>
  <si>
    <t>车辆里程查询_20260901-20260930_1024辆_仪表里程.xlsx / L223</t>
  </si>
  <si>
    <t>车辆里程查询_20260901-20260930_1024辆_GPS里程.xlsx / L116</t>
  </si>
  <si>
    <t>车辆纯氢气里程查询_20260901-20260930_1024辆.xlsx / L235</t>
  </si>
  <si>
    <t>车辆里程查询_20260901-20260930_1024辆_仪表里程.xlsx / M223</t>
  </si>
  <si>
    <t>车辆里程查询_20260901-20260930_1024辆_GPS里程.xlsx / M116</t>
  </si>
  <si>
    <t>车辆纯氢气里程查询_20260901-20260930_1024辆.xlsx / M235</t>
  </si>
  <si>
    <t>车辆里程查询_20260901-20260930_1024辆_仪表里程.xlsx / N223</t>
  </si>
  <si>
    <t>车辆里程查询_20260901-20260930_1024辆_GPS里程.xlsx / N116</t>
  </si>
  <si>
    <t>车辆纯氢气里程查询_20260901-20260930_1024辆.xlsx / N235</t>
  </si>
  <si>
    <t>车辆里程查询_20260901-20260930_1024辆_仪表里程.xlsx / O223</t>
  </si>
  <si>
    <t>车辆里程查询_20260901-20260930_1024辆_GPS里程.xlsx / O116</t>
  </si>
  <si>
    <t>车辆纯氢气里程查询_20260901-20260930_1024辆.xlsx / O235</t>
  </si>
  <si>
    <t>车辆里程查询_20260901-20260930_1024辆_仪表里程.xlsx / P223</t>
  </si>
  <si>
    <t>车辆里程查询_20260901-20260930_1024辆_GPS里程.xlsx / P116</t>
  </si>
  <si>
    <t>车辆纯氢气里程查询_20260901-20260930_1024辆.xlsx / P235</t>
  </si>
  <si>
    <t>车辆里程查询_20260901-20260930_1024辆_仪表里程.xlsx / Q223</t>
  </si>
  <si>
    <t>车辆里程查询_20260901-20260930_1024辆_GPS里程.xlsx / Q116</t>
  </si>
  <si>
    <t>车辆纯氢气里程查询_20260901-20260930_1024辆.xlsx / Q235</t>
  </si>
  <si>
    <t>车辆里程查询_20260901-20260930_1024辆_仪表里程.xlsx / R223</t>
  </si>
  <si>
    <t>车辆里程查询_20260901-20260930_1024辆_GPS里程.xlsx / R116</t>
  </si>
  <si>
    <t>车辆纯氢气里程查询_20260901-20260930_1024辆.xlsx / R235</t>
  </si>
  <si>
    <t>车辆里程查询_20260901-20260930_1024辆_仪表里程.xlsx / S223</t>
  </si>
  <si>
    <t>车辆里程查询_20260901-20260930_1024辆_GPS里程.xlsx / S116</t>
  </si>
  <si>
    <t>车辆纯氢气里程查询_20260901-20260930_1024辆.xlsx / S235</t>
  </si>
  <si>
    <t>车辆里程查询_20260901-20260930_1024辆_仪表里程.xlsx / T223</t>
  </si>
  <si>
    <t>车辆里程查询_20260901-20260930_1024辆_GPS里程.xlsx / T116</t>
  </si>
  <si>
    <t>车辆纯氢气里程查询_20260901-20260930_1024辆.xlsx / T235</t>
  </si>
  <si>
    <t>车辆里程查询_20260901-20260930_1024辆_仪表里程.xlsx / U223</t>
  </si>
  <si>
    <t>车辆里程查询_20260901-20260930_1024辆_GPS里程.xlsx / U116</t>
  </si>
  <si>
    <t>车辆纯氢气里程查询_20260901-20260930_1024辆.xlsx / U235</t>
  </si>
  <si>
    <t>车辆里程查询_20260901-20260930_1024辆_仪表里程.xlsx / V223</t>
  </si>
  <si>
    <t>车辆里程查询_20260901-20260930_1024辆_GPS里程.xlsx / V116</t>
  </si>
  <si>
    <t>车辆纯氢气里程查询_20260901-20260930_1024辆.xlsx / V235</t>
  </si>
  <si>
    <t>车辆里程查询_20260901-20260930_1024辆_仪表里程.xlsx / W223</t>
  </si>
  <si>
    <t>车辆里程查询_20260901-20260930_1024辆_GPS里程.xlsx / W116</t>
  </si>
  <si>
    <t>车辆纯氢气里程查询_20260901-20260930_1024辆.xlsx / W235</t>
  </si>
  <si>
    <t>车辆里程查询_20260901-20260930_1024辆_仪表里程.xlsx / X223</t>
  </si>
  <si>
    <t>车辆里程查询_20260901-20260930_1024辆_GPS里程.xlsx / X116</t>
  </si>
  <si>
    <t>车辆纯氢气里程查询_20260901-20260930_1024辆.xlsx / X235</t>
  </si>
  <si>
    <t>车辆里程查询_20260901-20260930_1024辆_仪表里程.xlsx / Y223</t>
  </si>
  <si>
    <t>车辆里程查询_20260901-20260930_1024辆_GPS里程.xlsx / Y116</t>
  </si>
  <si>
    <t>车辆纯氢气里程查询_20260901-20260930_1024辆.xlsx / Y235</t>
  </si>
  <si>
    <t>车辆里程查询_20260901-20260930_1024辆_仪表里程.xlsx / Z223</t>
  </si>
  <si>
    <t>车辆里程查询_20260901-20260930_1024辆_GPS里程.xlsx / Z116</t>
  </si>
  <si>
    <t>车辆纯氢气里程查询_20260901-20260930_1024辆.xlsx / Z235</t>
  </si>
  <si>
    <t>车辆里程查询_20260901-20260930_1024辆_仪表里程.xlsx / AA223</t>
  </si>
  <si>
    <t>车辆里程查询_20260901-20260930_1024辆_GPS里程.xlsx / AA116</t>
  </si>
  <si>
    <t>车辆纯氢气里程查询_20260901-20260930_1024辆.xlsx / AA235</t>
  </si>
  <si>
    <t>车辆里程查询_20260901-20260930_1024辆_仪表里程.xlsx / AB223</t>
  </si>
  <si>
    <t>车辆里程查询_20260901-20260930_1024辆_GPS里程.xlsx / AB116</t>
  </si>
  <si>
    <t>车辆纯氢气里程查询_20260901-20260930_1024辆.xlsx / AB235</t>
  </si>
  <si>
    <t>车辆里程查询_20260901-20260930_1024辆_仪表里程.xlsx / AC223</t>
  </si>
  <si>
    <t>车辆里程查询_20260901-20260930_1024辆_GPS里程.xlsx / AC116</t>
  </si>
  <si>
    <t>车辆纯氢气里程查询_20260901-20260930_1024辆.xlsx / AC235</t>
  </si>
  <si>
    <t>车辆里程查询_20260901-20260930_1024辆_仪表里程.xlsx / AD223</t>
  </si>
  <si>
    <t>车辆里程查询_20260901-20260930_1024辆_GPS里程.xlsx / AD116</t>
  </si>
  <si>
    <t>车辆纯氢气里程查询_20260901-20260930_1024辆.xlsx / AD235</t>
  </si>
  <si>
    <t>车辆里程查询_20260901-20260930_1024辆_仪表里程.xlsx / AE223</t>
  </si>
  <si>
    <t>车辆里程查询_20260901-20260930_1024辆_GPS里程.xlsx / AE116</t>
  </si>
  <si>
    <t>车辆纯氢气里程查询_20260901-20260930_1024辆.xlsx / AE235</t>
  </si>
  <si>
    <t>车辆里程查询_20260901-20260930_1024辆_仪表里程.xlsx / AF223</t>
  </si>
  <si>
    <t>车辆里程查询_20260901-20260930_1024辆_GPS里程.xlsx / AF116</t>
  </si>
  <si>
    <t>车辆纯氢气里程查询_20260901-20260930_1024辆.xlsx / AF235</t>
  </si>
  <si>
    <t>车辆里程查询_20260901-20260930_1024辆_仪表里程.xlsx / AG223</t>
  </si>
  <si>
    <t>车辆里程查询_20260901-20260930_1024辆_GPS里程.xlsx / AG116</t>
  </si>
  <si>
    <t>车辆纯氢气里程查询_20260901-20260930_1024辆.xlsx / AG235</t>
  </si>
  <si>
    <t>车辆里程查询_20260901-20260930_1024辆_仪表里程.xlsx / AH223</t>
  </si>
  <si>
    <t>车辆里程查询_20260901-20260930_1024辆_GPS里程.xlsx / AH116</t>
  </si>
  <si>
    <t>车辆纯氢气里程查询_20260901-20260930_1024辆.xlsx / AH235</t>
  </si>
  <si>
    <t>车辆里程查询_20260901-20260930_1024辆_仪表里程.xlsx / E638</t>
  </si>
  <si>
    <t>车辆里程查询_20260901-20260930_1024辆_GPS里程.xlsx / E638</t>
  </si>
  <si>
    <t>车辆纯氢气里程查询_20260901-20260930_1024辆.xlsx / E240</t>
  </si>
  <si>
    <t>车辆里程查询_20260901-20260930_1024辆_仪表里程.xlsx / F638</t>
  </si>
  <si>
    <t>车辆里程查询_20260901-20260930_1024辆_GPS里程.xlsx / F638</t>
  </si>
  <si>
    <t>车辆纯氢气里程查询_20260901-20260930_1024辆.xlsx / F240</t>
  </si>
  <si>
    <t>车辆里程查询_20260901-20260930_1024辆_仪表里程.xlsx / G638</t>
  </si>
  <si>
    <t>车辆里程查询_20260901-20260930_1024辆_GPS里程.xlsx / G638</t>
  </si>
  <si>
    <t>车辆纯氢气里程查询_20260901-20260930_1024辆.xlsx / G240</t>
  </si>
  <si>
    <t>车辆里程查询_20260901-20260930_1024辆_仪表里程.xlsx / H638</t>
  </si>
  <si>
    <t>车辆里程查询_20260901-20260930_1024辆_GPS里程.xlsx / H638</t>
  </si>
  <si>
    <t>车辆纯氢气里程查询_20260901-20260930_1024辆.xlsx / H240</t>
  </si>
  <si>
    <t>车辆里程查询_20260901-20260930_1024辆_仪表里程.xlsx / I638</t>
  </si>
  <si>
    <t>车辆里程查询_20260901-20260930_1024辆_GPS里程.xlsx / I638</t>
  </si>
  <si>
    <t>车辆纯氢气里程查询_20260901-20260930_1024辆.xlsx / I240</t>
  </si>
  <si>
    <t>车辆里程查询_20260901-20260930_1024辆_仪表里程.xlsx / J638</t>
  </si>
  <si>
    <t>车辆里程查询_20260901-20260930_1024辆_GPS里程.xlsx / J638</t>
  </si>
  <si>
    <t>车辆纯氢气里程查询_20260901-20260930_1024辆.xlsx / J240</t>
  </si>
  <si>
    <t>车辆里程查询_20260901-20260930_1024辆_仪表里程.xlsx / K638</t>
  </si>
  <si>
    <t>车辆里程查询_20260901-20260930_1024辆_GPS里程.xlsx / K638</t>
  </si>
  <si>
    <t>车辆纯氢气里程查询_20260901-20260930_1024辆.xlsx / K240</t>
  </si>
  <si>
    <t>车辆里程查询_20260901-20260930_1024辆_仪表里程.xlsx / L638</t>
  </si>
  <si>
    <t>车辆里程查询_20260901-20260930_1024辆_GPS里程.xlsx / L638</t>
  </si>
  <si>
    <t>车辆纯氢气里程查询_20260901-20260930_1024辆.xlsx / L240</t>
  </si>
  <si>
    <t>车辆里程查询_20260901-20260930_1024辆_仪表里程.xlsx / M638</t>
  </si>
  <si>
    <t>车辆里程查询_20260901-20260930_1024辆_GPS里程.xlsx / M638</t>
  </si>
  <si>
    <t>车辆纯氢气里程查询_20260901-20260930_1024辆.xlsx / M240</t>
  </si>
  <si>
    <t>车辆里程查询_20260901-20260930_1024辆_仪表里程.xlsx / N638</t>
  </si>
  <si>
    <t>车辆里程查询_20260901-20260930_1024辆_GPS里程.xlsx / N638</t>
  </si>
  <si>
    <t>车辆纯氢气里程查询_20260901-20260930_1024辆.xlsx / N240</t>
  </si>
  <si>
    <t>车辆里程查询_20260901-20260930_1024辆_仪表里程.xlsx / O638</t>
  </si>
  <si>
    <t>车辆里程查询_20260901-20260930_1024辆_GPS里程.xlsx / O638</t>
  </si>
  <si>
    <t>车辆纯氢气里程查询_20260901-20260930_1024辆.xlsx / O240</t>
  </si>
  <si>
    <t>车辆里程查询_20260901-20260930_1024辆_仪表里程.xlsx / P638</t>
  </si>
  <si>
    <t>车辆里程查询_20260901-20260930_1024辆_GPS里程.xlsx / P638</t>
  </si>
  <si>
    <t>车辆纯氢气里程查询_20260901-20260930_1024辆.xlsx / P240</t>
  </si>
  <si>
    <t>车辆里程查询_20260901-20260930_1024辆_仪表里程.xlsx / Q638</t>
  </si>
  <si>
    <t>车辆里程查询_20260901-20260930_1024辆_GPS里程.xlsx / Q638</t>
  </si>
  <si>
    <t>车辆纯氢气里程查询_20260901-20260930_1024辆.xlsx / Q240</t>
  </si>
  <si>
    <t>车辆里程查询_20260901-20260930_1024辆_仪表里程.xlsx / R638</t>
  </si>
  <si>
    <t>车辆里程查询_20260901-20260930_1024辆_GPS里程.xlsx / R638</t>
  </si>
  <si>
    <t>车辆纯氢气里程查询_20260901-20260930_1024辆.xlsx / R240</t>
  </si>
  <si>
    <t>车辆里程查询_20260901-20260930_1024辆_仪表里程.xlsx / S638</t>
  </si>
  <si>
    <t>车辆里程查询_20260901-20260930_1024辆_GPS里程.xlsx / S638</t>
  </si>
  <si>
    <t>车辆纯氢气里程查询_20260901-20260930_1024辆.xlsx / S240</t>
  </si>
  <si>
    <t>车辆里程查询_20260901-20260930_1024辆_仪表里程.xlsx / T638</t>
  </si>
  <si>
    <t>车辆里程查询_20260901-20260930_1024辆_GPS里程.xlsx / T638</t>
  </si>
  <si>
    <t>车辆纯氢气里程查询_20260901-20260930_1024辆.xlsx / T240</t>
  </si>
  <si>
    <t>车辆里程查询_20260901-20260930_1024辆_仪表里程.xlsx / U638</t>
  </si>
  <si>
    <t>车辆里程查询_20260901-20260930_1024辆_GPS里程.xlsx / U638</t>
  </si>
  <si>
    <t>车辆纯氢气里程查询_20260901-20260930_1024辆.xlsx / U240</t>
  </si>
  <si>
    <t>车辆里程查询_20260901-20260930_1024辆_仪表里程.xlsx / V638</t>
  </si>
  <si>
    <t>车辆里程查询_20260901-20260930_1024辆_GPS里程.xlsx / V638</t>
  </si>
  <si>
    <t>车辆纯氢气里程查询_20260901-20260930_1024辆.xlsx / V240</t>
  </si>
  <si>
    <t>车辆里程查询_20260901-20260930_1024辆_仪表里程.xlsx / W638</t>
  </si>
  <si>
    <t>车辆里程查询_20260901-20260930_1024辆_GPS里程.xlsx / W638</t>
  </si>
  <si>
    <t>车辆纯氢气里程查询_20260901-20260930_1024辆.xlsx / W240</t>
  </si>
  <si>
    <t>车辆里程查询_20260901-20260930_1024辆_仪表里程.xlsx / X638</t>
  </si>
  <si>
    <t>车辆里程查询_20260901-20260930_1024辆_GPS里程.xlsx / X638</t>
  </si>
  <si>
    <t>车辆纯氢气里程查询_20260901-20260930_1024辆.xlsx / X240</t>
  </si>
  <si>
    <t>车辆里程查询_20260901-20260930_1024辆_仪表里程.xlsx / Y638</t>
  </si>
  <si>
    <t>车辆里程查询_20260901-20260930_1024辆_GPS里程.xlsx / Y638</t>
  </si>
  <si>
    <t>车辆纯氢气里程查询_20260901-20260930_1024辆.xlsx / Y240</t>
  </si>
  <si>
    <t>车辆里程查询_20260901-20260930_1024辆_仪表里程.xlsx / Z638</t>
  </si>
  <si>
    <t>车辆里程查询_20260901-20260930_1024辆_GPS里程.xlsx / Z638</t>
  </si>
  <si>
    <t>车辆纯氢气里程查询_20260901-20260930_1024辆.xlsx / Z240</t>
  </si>
  <si>
    <t>车辆里程查询_20260901-20260930_1024辆_仪表里程.xlsx / AA638</t>
  </si>
  <si>
    <t>车辆里程查询_20260901-20260930_1024辆_GPS里程.xlsx / AA638</t>
  </si>
  <si>
    <t>车辆纯氢气里程查询_20260901-20260930_1024辆.xlsx / AA240</t>
  </si>
  <si>
    <t>车辆里程查询_20260901-20260930_1024辆_仪表里程.xlsx / AB638</t>
  </si>
  <si>
    <t>车辆里程查询_20260901-20260930_1024辆_GPS里程.xlsx / AB638</t>
  </si>
  <si>
    <t>车辆纯氢气里程查询_20260901-20260930_1024辆.xlsx / AB240</t>
  </si>
  <si>
    <t>车辆里程查询_20260901-20260930_1024辆_仪表里程.xlsx / AC638</t>
  </si>
  <si>
    <t>车辆里程查询_20260901-20260930_1024辆_GPS里程.xlsx / AC638</t>
  </si>
  <si>
    <t>车辆纯氢气里程查询_20260901-20260930_1024辆.xlsx / AC240</t>
  </si>
  <si>
    <t>车辆里程查询_20260901-20260930_1024辆_仪表里程.xlsx / AD638</t>
  </si>
  <si>
    <t>车辆里程查询_20260901-20260930_1024辆_GPS里程.xlsx / AD638</t>
  </si>
  <si>
    <t>车辆纯氢气里程查询_20260901-20260930_1024辆.xlsx / AD240</t>
  </si>
  <si>
    <t>车辆里程查询_20260901-20260930_1024辆_仪表里程.xlsx / AE638</t>
  </si>
  <si>
    <t>车辆里程查询_20260901-20260930_1024辆_GPS里程.xlsx / AE638</t>
  </si>
  <si>
    <t>车辆纯氢气里程查询_20260901-20260930_1024辆.xlsx / AE240</t>
  </si>
  <si>
    <t>车辆里程查询_20260901-20260930_1024辆_仪表里程.xlsx / AF638</t>
  </si>
  <si>
    <t>车辆里程查询_20260901-20260930_1024辆_GPS里程.xlsx / AF638</t>
  </si>
  <si>
    <t>车辆纯氢气里程查询_20260901-20260930_1024辆.xlsx / AF240</t>
  </si>
  <si>
    <t>车辆里程查询_20260901-20260930_1024辆_仪表里程.xlsx / AG638</t>
  </si>
  <si>
    <t>车辆里程查询_20260901-20260930_1024辆_GPS里程.xlsx / AG638</t>
  </si>
  <si>
    <t>车辆纯氢气里程查询_20260901-20260930_1024辆.xlsx / AG240</t>
  </si>
  <si>
    <t>车辆里程查询_20260901-20260930_1024辆_仪表里程.xlsx / AH638</t>
  </si>
  <si>
    <t>车辆里程查询_20260901-20260930_1024辆_GPS里程.xlsx / AH638</t>
  </si>
  <si>
    <t>车辆纯氢气里程查询_20260901-20260930_1024辆.xlsx / AH240</t>
  </si>
  <si>
    <t>车辆里程查询_20260901-20260930_1024辆_仪表里程.xlsx / V199</t>
  </si>
  <si>
    <t>车辆里程查询_20260901-20260930_1024辆_GPS里程.xlsx / V11</t>
  </si>
  <si>
    <t>车辆纯氢气里程查询_20260901-20260930_1024辆.xlsx / V391</t>
  </si>
  <si>
    <t>车辆里程查询_20260901-20260930_1024辆_仪表里程.xlsx / W199</t>
  </si>
  <si>
    <t>车辆里程查询_20260901-20260930_1024辆_GPS里程.xlsx / W11</t>
  </si>
  <si>
    <t>车辆纯氢气里程查询_20260901-20260930_1024辆.xlsx / W391</t>
  </si>
  <si>
    <t>车辆里程查询_20260901-20260930_1024辆_仪表里程.xlsx / X199</t>
  </si>
  <si>
    <t>车辆里程查询_20260901-20260930_1024辆_GPS里程.xlsx / X11</t>
  </si>
  <si>
    <t>车辆纯氢气里程查询_20260901-20260930_1024辆.xlsx / X391</t>
  </si>
  <si>
    <t>车辆里程查询_20260901-20260930_1024辆_仪表里程.xlsx / Y199</t>
  </si>
  <si>
    <t>车辆里程查询_20260901-20260930_1024辆_GPS里程.xlsx / Y11</t>
  </si>
  <si>
    <t>车辆纯氢气里程查询_20260901-20260930_1024辆.xlsx / Y391</t>
  </si>
  <si>
    <t>车辆里程查询_20260901-20260930_1024辆_仪表里程.xlsx / Z199</t>
  </si>
  <si>
    <t>车辆里程查询_20260901-20260930_1024辆_GPS里程.xlsx / Z11</t>
  </si>
  <si>
    <t>车辆纯氢气里程查询_20260901-20260930_1024辆.xlsx / Z391</t>
  </si>
  <si>
    <t>车辆里程查询_20260901-20260930_1024辆_仪表里程.xlsx / AA199</t>
  </si>
  <si>
    <t>车辆里程查询_20260901-20260930_1024辆_GPS里程.xlsx / AA11</t>
  </si>
  <si>
    <t>车辆纯氢气里程查询_20260901-20260930_1024辆.xlsx / AA391</t>
  </si>
  <si>
    <t>车辆里程查询_20260901-20260930_1024辆_仪表里程.xlsx / AB199</t>
  </si>
  <si>
    <t>车辆里程查询_20260901-20260930_1024辆_GPS里程.xlsx / AB11</t>
  </si>
  <si>
    <t>车辆纯氢气里程查询_20260901-20260930_1024辆.xlsx / AB391</t>
  </si>
  <si>
    <t>车辆里程查询_20260901-20260930_1024辆_仪表里程.xlsx / AC199</t>
  </si>
  <si>
    <t>车辆里程查询_20260901-20260930_1024辆_GPS里程.xlsx / AC11</t>
  </si>
  <si>
    <t>车辆纯氢气里程查询_20260901-20260930_1024辆.xlsx / AC391</t>
  </si>
  <si>
    <t>车辆里程查询_20260901-20260930_1024辆_仪表里程.xlsx / AD199</t>
  </si>
  <si>
    <t>车辆里程查询_20260901-20260930_1024辆_GPS里程.xlsx / AD11</t>
  </si>
  <si>
    <t>车辆纯氢气里程查询_20260901-20260930_1024辆.xlsx / AD391</t>
  </si>
  <si>
    <t>车辆里程查询_20260901-20260930_1024辆_仪表里程.xlsx / AE199</t>
  </si>
  <si>
    <t>车辆里程查询_20260901-20260930_1024辆_GPS里程.xlsx / AE11</t>
  </si>
  <si>
    <t>车辆纯氢气里程查询_20260901-20260930_1024辆.xlsx / AE391</t>
  </si>
  <si>
    <t>车辆里程查询_20260901-20260930_1024辆_仪表里程.xlsx / AF199</t>
  </si>
  <si>
    <t>车辆里程查询_20260901-20260930_1024辆_GPS里程.xlsx / AF11</t>
  </si>
  <si>
    <t>车辆纯氢气里程查询_20260901-20260930_1024辆.xlsx / AF391</t>
  </si>
  <si>
    <t>车辆里程查询_20260901-20260930_1024辆_仪表里程.xlsx / AG199</t>
  </si>
  <si>
    <t>车辆里程查询_20260901-20260930_1024辆_GPS里程.xlsx / AG11</t>
  </si>
  <si>
    <t>车辆纯氢气里程查询_20260901-20260930_1024辆.xlsx / AG391</t>
  </si>
  <si>
    <t>车辆里程查询_20260901-20260930_1024辆_仪表里程.xlsx / AH199</t>
  </si>
  <si>
    <t>车辆里程查询_20260901-20260930_1024辆_GPS里程.xlsx / AH11</t>
  </si>
  <si>
    <t>车辆纯氢气里程查询_20260901-20260930_1024辆.xlsx / AH391</t>
  </si>
  <si>
    <t>车辆里程查询_20260901-20260930_1024辆_仪表里程.xlsx / E219</t>
  </si>
  <si>
    <t>车辆里程查询_20260901-20260930_1024辆_GPS里程.xlsx / E110</t>
  </si>
  <si>
    <t>车辆纯氢气里程查询_20260901-20260930_1024辆.xlsx / E503</t>
  </si>
  <si>
    <t>车辆里程查询_20260901-20260930_1024辆_仪表里程.xlsx / F219</t>
  </si>
  <si>
    <t>车辆里程查询_20260901-20260930_1024辆_GPS里程.xlsx / F110</t>
  </si>
  <si>
    <t>车辆纯氢气里程查询_20260901-20260930_1024辆.xlsx / F503</t>
  </si>
  <si>
    <t>车辆里程查询_20260901-20260930_1024辆_仪表里程.xlsx / G219</t>
  </si>
  <si>
    <t>车辆里程查询_20260901-20260930_1024辆_GPS里程.xlsx / G110</t>
  </si>
  <si>
    <t>车辆纯氢气里程查询_20260901-20260930_1024辆.xlsx / G503</t>
  </si>
  <si>
    <t>车辆里程查询_20260901-20260930_1024辆_仪表里程.xlsx / H219</t>
  </si>
  <si>
    <t>车辆里程查询_20260901-20260930_1024辆_GPS里程.xlsx / H110</t>
  </si>
  <si>
    <t>车辆纯氢气里程查询_20260901-20260930_1024辆.xlsx / H503</t>
  </si>
  <si>
    <t>车辆里程查询_20260901-20260930_1024辆_仪表里程.xlsx / I219</t>
  </si>
  <si>
    <t>车辆里程查询_20260901-20260930_1024辆_GPS里程.xlsx / I110</t>
  </si>
  <si>
    <t>车辆纯氢气里程查询_20260901-20260930_1024辆.xlsx / I503</t>
  </si>
  <si>
    <t>车辆里程查询_20260901-20260930_1024辆_仪表里程.xlsx / J219</t>
  </si>
  <si>
    <t>车辆里程查询_20260901-20260930_1024辆_GPS里程.xlsx / J110</t>
  </si>
  <si>
    <t>车辆纯氢气里程查询_20260901-20260930_1024辆.xlsx / J503</t>
  </si>
  <si>
    <t>车辆里程查询_20260901-20260930_1024辆_仪表里程.xlsx / K219</t>
  </si>
  <si>
    <t>车辆里程查询_20260901-20260930_1024辆_GPS里程.xlsx / K110</t>
  </si>
  <si>
    <t>车辆纯氢气里程查询_20260901-20260930_1024辆.xlsx / K503</t>
  </si>
  <si>
    <t>车辆里程查询_20260901-20260930_1024辆_仪表里程.xlsx / L219</t>
  </si>
  <si>
    <t>车辆里程查询_20260901-20260930_1024辆_GPS里程.xlsx / L110</t>
  </si>
  <si>
    <t>车辆纯氢气里程查询_20260901-20260930_1024辆.xlsx / L503</t>
  </si>
  <si>
    <t>车辆里程查询_20260901-20260930_1024辆_仪表里程.xlsx / M219</t>
  </si>
  <si>
    <t>车辆里程查询_20260901-20260930_1024辆_GPS里程.xlsx / M110</t>
  </si>
  <si>
    <t>车辆纯氢气里程查询_20260901-20260930_1024辆.xlsx / M503</t>
  </si>
  <si>
    <t>车辆里程查询_20260901-20260930_1024辆_仪表里程.xlsx / N219</t>
  </si>
  <si>
    <t>车辆里程查询_20260901-20260930_1024辆_GPS里程.xlsx / N110</t>
  </si>
  <si>
    <t>车辆纯氢气里程查询_20260901-20260930_1024辆.xlsx / N503</t>
  </si>
  <si>
    <t>车辆里程查询_20260901-20260930_1024辆_仪表里程.xlsx / O219</t>
  </si>
  <si>
    <t>车辆里程查询_20260901-20260930_1024辆_GPS里程.xlsx / O110</t>
  </si>
  <si>
    <t>车辆纯氢气里程查询_20260901-20260930_1024辆.xlsx / O503</t>
  </si>
  <si>
    <t>车辆里程查询_20260901-20260930_1024辆_仪表里程.xlsx / P219</t>
  </si>
  <si>
    <t>车辆里程查询_20260901-20260930_1024辆_GPS里程.xlsx / P110</t>
  </si>
  <si>
    <t>车辆纯氢气里程查询_20260901-20260930_1024辆.xlsx / P503</t>
  </si>
  <si>
    <t>车辆里程查询_20260901-20260930_1024辆_仪表里程.xlsx / Q219</t>
  </si>
  <si>
    <t>车辆里程查询_20260901-20260930_1024辆_GPS里程.xlsx / Q110</t>
  </si>
  <si>
    <t>车辆纯氢气里程查询_20260901-20260930_1024辆.xlsx / Q503</t>
  </si>
  <si>
    <t>车辆里程查询_20260901-20260930_1024辆_仪表里程.xlsx / R219</t>
  </si>
  <si>
    <t>车辆里程查询_20260901-20260930_1024辆_GPS里程.xlsx / R110</t>
  </si>
  <si>
    <t>车辆纯氢气里程查询_20260901-20260930_1024辆.xlsx / R503</t>
  </si>
  <si>
    <t>车辆里程查询_20260901-20260930_1024辆_仪表里程.xlsx / S219</t>
  </si>
  <si>
    <t>车辆里程查询_20260901-20260930_1024辆_GPS里程.xlsx / S110</t>
  </si>
  <si>
    <t>车辆纯氢气里程查询_20260901-20260930_1024辆.xlsx / S503</t>
  </si>
  <si>
    <t>车辆里程查询_20260901-20260930_1024辆_仪表里程.xlsx / T219</t>
  </si>
  <si>
    <t>车辆里程查询_20260901-20260930_1024辆_GPS里程.xlsx / T110</t>
  </si>
  <si>
    <t>车辆纯氢气里程查询_20260901-20260930_1024辆.xlsx / T503</t>
  </si>
  <si>
    <t>车辆里程查询_20260901-20260930_1024辆_仪表里程.xlsx / U219</t>
  </si>
  <si>
    <t>车辆里程查询_20260901-20260930_1024辆_GPS里程.xlsx / U110</t>
  </si>
  <si>
    <t>车辆纯氢气里程查询_20260901-20260930_1024辆.xlsx / U503</t>
  </si>
  <si>
    <t>车辆里程查询_20260901-20260930_1024辆_仪表里程.xlsx / V219</t>
  </si>
  <si>
    <t>车辆里程查询_20260901-20260930_1024辆_GPS里程.xlsx / V110</t>
  </si>
  <si>
    <t>车辆纯氢气里程查询_20260901-20260930_1024辆.xlsx / V503</t>
  </si>
  <si>
    <t>车辆里程查询_20260901-20260930_1024辆_仪表里程.xlsx / W219</t>
  </si>
  <si>
    <t>车辆里程查询_20260901-20260930_1024辆_GPS里程.xlsx / W110</t>
  </si>
  <si>
    <t>车辆纯氢气里程查询_20260901-20260930_1024辆.xlsx / W503</t>
  </si>
  <si>
    <t>车辆里程查询_20260901-20260930_1024辆_仪表里程.xlsx / X219</t>
  </si>
  <si>
    <t>车辆里程查询_20260901-20260930_1024辆_GPS里程.xlsx / X110</t>
  </si>
  <si>
    <t>车辆纯氢气里程查询_20260901-20260930_1024辆.xlsx / X503</t>
  </si>
  <si>
    <t>车辆里程查询_20260901-20260930_1024辆_仪表里程.xlsx / Y219</t>
  </si>
  <si>
    <t>车辆里程查询_20260901-20260930_1024辆_GPS里程.xlsx / Y110</t>
  </si>
  <si>
    <t>车辆纯氢气里程查询_20260901-20260930_1024辆.xlsx / Y503</t>
  </si>
  <si>
    <t>车辆里程查询_20260901-20260930_1024辆_仪表里程.xlsx / Z219</t>
  </si>
  <si>
    <t>车辆里程查询_20260901-20260930_1024辆_GPS里程.xlsx / Z110</t>
  </si>
  <si>
    <t>车辆纯氢气里程查询_20260901-20260930_1024辆.xlsx / Z503</t>
  </si>
  <si>
    <t>车辆里程查询_20260901-20260930_1024辆_仪表里程.xlsx / AA219</t>
  </si>
  <si>
    <t>车辆里程查询_20260901-20260930_1024辆_GPS里程.xlsx / AA110</t>
  </si>
  <si>
    <t>车辆纯氢气里程查询_20260901-20260930_1024辆.xlsx / AA503</t>
  </si>
  <si>
    <t>车辆里程查询_20260901-20260930_1024辆_仪表里程.xlsx / AB219</t>
  </si>
  <si>
    <t>车辆里程查询_20260901-20260930_1024辆_GPS里程.xlsx / AB110</t>
  </si>
  <si>
    <t>车辆纯氢气里程查询_20260901-20260930_1024辆.xlsx / AB503</t>
  </si>
  <si>
    <t>车辆里程查询_20260901-20260930_1024辆_仪表里程.xlsx / AC219</t>
  </si>
  <si>
    <t>车辆里程查询_20260901-20260930_1024辆_GPS里程.xlsx / AC110</t>
  </si>
  <si>
    <t>车辆纯氢气里程查询_20260901-20260930_1024辆.xlsx / AC503</t>
  </si>
  <si>
    <t>车辆里程查询_20260901-20260930_1024辆_仪表里程.xlsx / AD219</t>
  </si>
  <si>
    <t>车辆里程查询_20260901-20260930_1024辆_GPS里程.xlsx / AD110</t>
  </si>
  <si>
    <t>车辆纯氢气里程查询_20260901-20260930_1024辆.xlsx / AD503</t>
  </si>
  <si>
    <t>车辆里程查询_20260901-20260930_1024辆_仪表里程.xlsx / AE219</t>
  </si>
  <si>
    <t>车辆里程查询_20260901-20260930_1024辆_GPS里程.xlsx / AE110</t>
  </si>
  <si>
    <t>车辆纯氢气里程查询_20260901-20260930_1024辆.xlsx / AE503</t>
  </si>
  <si>
    <t>车辆里程查询_20260901-20260930_1024辆_仪表里程.xlsx / E157</t>
  </si>
  <si>
    <t>车辆里程查询_20260901-20260930_1024辆_GPS里程.xlsx / E270</t>
  </si>
  <si>
    <t>车辆纯氢气里程查询_20260901-20260930_1024辆.xlsx / E498</t>
  </si>
  <si>
    <t>车辆里程查询_20260901-20260930_1024辆_仪表里程.xlsx / F157</t>
  </si>
  <si>
    <t>车辆里程查询_20260901-20260930_1024辆_GPS里程.xlsx / F270</t>
  </si>
  <si>
    <t>车辆纯氢气里程查询_20260901-20260930_1024辆.xlsx / F498</t>
  </si>
  <si>
    <t>车辆里程查询_20260901-20260930_1024辆_仪表里程.xlsx / G157</t>
  </si>
  <si>
    <t>车辆里程查询_20260901-20260930_1024辆_GPS里程.xlsx / G270</t>
  </si>
  <si>
    <t>车辆纯氢气里程查询_20260901-20260930_1024辆.xlsx / G498</t>
  </si>
  <si>
    <t>车辆里程查询_20260901-20260930_1024辆_仪表里程.xlsx / H157</t>
  </si>
  <si>
    <t>车辆里程查询_20260901-20260930_1024辆_GPS里程.xlsx / H270</t>
  </si>
  <si>
    <t>车辆纯氢气里程查询_20260901-20260930_1024辆.xlsx / H498</t>
  </si>
  <si>
    <t>车辆里程查询_20260901-20260930_1024辆_仪表里程.xlsx / I157</t>
  </si>
  <si>
    <t>车辆里程查询_20260901-20260930_1024辆_GPS里程.xlsx / I270</t>
  </si>
  <si>
    <t>车辆纯氢气里程查询_20260901-20260930_1024辆.xlsx / I498</t>
  </si>
  <si>
    <t>车辆里程查询_20260901-20260930_1024辆_仪表里程.xlsx / J157</t>
  </si>
  <si>
    <t>车辆里程查询_20260901-20260930_1024辆_GPS里程.xlsx / J270</t>
  </si>
  <si>
    <t>车辆纯氢气里程查询_20260901-20260930_1024辆.xlsx / J498</t>
  </si>
  <si>
    <t>车辆里程查询_20260901-20260930_1024辆_仪表里程.xlsx / K157</t>
  </si>
  <si>
    <t>车辆里程查询_20260901-20260930_1024辆_GPS里程.xlsx / K270</t>
  </si>
  <si>
    <t>车辆纯氢气里程查询_20260901-20260930_1024辆.xlsx / K498</t>
  </si>
  <si>
    <t>车辆里程查询_20260901-20260930_1024辆_仪表里程.xlsx / L157</t>
  </si>
  <si>
    <t>车辆里程查询_20260901-20260930_1024辆_GPS里程.xlsx / L270</t>
  </si>
  <si>
    <t>车辆纯氢气里程查询_20260901-20260930_1024辆.xlsx / L498</t>
  </si>
  <si>
    <t>车辆里程查询_20260901-20260930_1024辆_仪表里程.xlsx / M157</t>
  </si>
  <si>
    <t>车辆里程查询_20260901-20260930_1024辆_GPS里程.xlsx / M270</t>
  </si>
  <si>
    <t>车辆纯氢气里程查询_20260901-20260930_1024辆.xlsx / M498</t>
  </si>
  <si>
    <t>车辆里程查询_20260901-20260930_1024辆_仪表里程.xlsx / N157</t>
  </si>
  <si>
    <t>车辆里程查询_20260901-20260930_1024辆_GPS里程.xlsx / N270</t>
  </si>
  <si>
    <t>车辆纯氢气里程查询_20260901-20260930_1024辆.xlsx / N498</t>
  </si>
  <si>
    <t>车辆里程查询_20260901-20260930_1024辆_仪表里程.xlsx / O157</t>
  </si>
  <si>
    <t>车辆里程查询_20260901-20260930_1024辆_GPS里程.xlsx / O270</t>
  </si>
  <si>
    <t>车辆纯氢气里程查询_20260901-20260930_1024辆.xlsx / O498</t>
  </si>
  <si>
    <t>车辆里程查询_20260901-20260930_1024辆_仪表里程.xlsx / P157</t>
  </si>
  <si>
    <t>车辆里程查询_20260901-20260930_1024辆_GPS里程.xlsx / P270</t>
  </si>
  <si>
    <t>车辆纯氢气里程查询_20260901-20260930_1024辆.xlsx / P498</t>
  </si>
  <si>
    <t>车辆里程查询_20260901-20260930_1024辆_仪表里程.xlsx / Q157</t>
  </si>
  <si>
    <t>车辆里程查询_20260901-20260930_1024辆_GPS里程.xlsx / Q270</t>
  </si>
  <si>
    <t>车辆纯氢气里程查询_20260901-20260930_1024辆.xlsx / Q498</t>
  </si>
  <si>
    <t>车辆里程查询_20260901-20260930_1024辆_仪表里程.xlsx / R157</t>
  </si>
  <si>
    <t>车辆里程查询_20260901-20260930_1024辆_GPS里程.xlsx / R270</t>
  </si>
  <si>
    <t>车辆纯氢气里程查询_20260901-20260930_1024辆.xlsx / R498</t>
  </si>
  <si>
    <t>车辆里程查询_20260901-20260930_1024辆_仪表里程.xlsx / S157</t>
  </si>
  <si>
    <t>车辆里程查询_20260901-20260930_1024辆_GPS里程.xlsx / S270</t>
  </si>
  <si>
    <t>车辆纯氢气里程查询_20260901-20260930_1024辆.xlsx / S498</t>
  </si>
  <si>
    <t>车辆里程查询_20260901-20260930_1024辆_仪表里程.xlsx / T157</t>
  </si>
  <si>
    <t>车辆里程查询_20260901-20260930_1024辆_GPS里程.xlsx / T270</t>
  </si>
  <si>
    <t>车辆纯氢气里程查询_20260901-20260930_1024辆.xlsx / T498</t>
  </si>
  <si>
    <t>车辆里程查询_20260901-20260930_1024辆_仪表里程.xlsx / U157</t>
  </si>
  <si>
    <t>车辆里程查询_20260901-20260930_1024辆_GPS里程.xlsx / U270</t>
  </si>
  <si>
    <t>车辆纯氢气里程查询_20260901-20260930_1024辆.xlsx / U498</t>
  </si>
  <si>
    <t>车辆里程查询_20260901-20260930_1024辆_仪表里程.xlsx / V157</t>
  </si>
  <si>
    <t>车辆里程查询_20260901-20260930_1024辆_GPS里程.xlsx / V270</t>
  </si>
  <si>
    <t>车辆纯氢气里程查询_20260901-20260930_1024辆.xlsx / V498</t>
  </si>
  <si>
    <t>车辆里程查询_20260901-20260930_1024辆_仪表里程.xlsx / W157</t>
  </si>
  <si>
    <t>车辆里程查询_20260901-20260930_1024辆_GPS里程.xlsx / W270</t>
  </si>
  <si>
    <t>车辆纯氢气里程查询_20260901-20260930_1024辆.xlsx / W498</t>
  </si>
  <si>
    <t>车辆里程查询_20260901-20260930_1024辆_仪表里程.xlsx / X157</t>
  </si>
  <si>
    <t>车辆里程查询_20260901-20260930_1024辆_GPS里程.xlsx / X270</t>
  </si>
  <si>
    <t>车辆纯氢气里程查询_20260901-20260930_1024辆.xlsx / X498</t>
  </si>
  <si>
    <t>车辆里程查询_20260901-20260930_1024辆_仪表里程.xlsx / Y157</t>
  </si>
  <si>
    <t>车辆里程查询_20260901-20260930_1024辆_GPS里程.xlsx / Y270</t>
  </si>
  <si>
    <t>车辆纯氢气里程查询_20260901-20260930_1024辆.xlsx / Y498</t>
  </si>
  <si>
    <t>车辆里程查询_20260901-20260930_1024辆_仪表里程.xlsx / Z157</t>
  </si>
  <si>
    <t>车辆里程查询_20260901-20260930_1024辆_GPS里程.xlsx / Z270</t>
  </si>
  <si>
    <t>车辆纯氢气里程查询_20260901-20260930_1024辆.xlsx / Z498</t>
  </si>
  <si>
    <t>车辆里程查询_20260901-20260930_1024辆_仪表里程.xlsx / AA157</t>
  </si>
  <si>
    <t>车辆里程查询_20260901-20260930_1024辆_GPS里程.xlsx / AA270</t>
  </si>
  <si>
    <t>车辆纯氢气里程查询_20260901-20260930_1024辆.xlsx / AA498</t>
  </si>
  <si>
    <t>车辆里程查询_20260901-20260930_1024辆_仪表里程.xlsx / AB157</t>
  </si>
  <si>
    <t>车辆里程查询_20260901-20260930_1024辆_GPS里程.xlsx / AB270</t>
  </si>
  <si>
    <t>车辆纯氢气里程查询_20260901-20260930_1024辆.xlsx / AB498</t>
  </si>
  <si>
    <t>车辆里程查询_20260901-20260930_1024辆_仪表里程.xlsx / AC157</t>
  </si>
  <si>
    <t>车辆里程查询_20260901-20260930_1024辆_GPS里程.xlsx / AC270</t>
  </si>
  <si>
    <t>车辆纯氢气里程查询_20260901-20260930_1024辆.xlsx / AC498</t>
  </si>
  <si>
    <t>车辆里程查询_20260901-20260930_1024辆_仪表里程.xlsx / AD157</t>
  </si>
  <si>
    <t>车辆里程查询_20260901-20260930_1024辆_GPS里程.xlsx / AD270</t>
  </si>
  <si>
    <t>车辆纯氢气里程查询_20260901-20260930_1024辆.xlsx / AD498</t>
  </si>
  <si>
    <t>车辆里程查询_20260901-20260930_1024辆_仪表里程.xlsx / AE157</t>
  </si>
  <si>
    <t>车辆里程查询_20260901-20260930_1024辆_GPS里程.xlsx / AE270</t>
  </si>
  <si>
    <t>车辆纯氢气里程查询_20260901-20260930_1024辆.xlsx / AE498</t>
  </si>
  <si>
    <t>车辆里程查询_20260901-20260930_1024辆_仪表里程.xlsx / AF157</t>
  </si>
  <si>
    <t>车辆里程查询_20260901-20260930_1024辆_GPS里程.xlsx / AF270</t>
  </si>
  <si>
    <t>车辆纯氢气里程查询_20260901-20260930_1024辆.xlsx / AF498</t>
  </si>
  <si>
    <t>车辆里程查询_20260901-20260930_1024辆_仪表里程.xlsx / AG157</t>
  </si>
  <si>
    <t>车辆里程查询_20260901-20260930_1024辆_GPS里程.xlsx / AG270</t>
  </si>
  <si>
    <t>车辆纯氢气里程查询_20260901-20260930_1024辆.xlsx / AG498</t>
  </si>
  <si>
    <t>车辆里程查询_20260901-20260930_1024辆_仪表里程.xlsx / AH157</t>
  </si>
  <si>
    <t>车辆里程查询_20260901-20260930_1024辆_GPS里程.xlsx / AH270</t>
  </si>
  <si>
    <t>车辆纯氢气里程查询_20260901-20260930_1024辆.xlsx / AH498</t>
  </si>
  <si>
    <t>车辆里程查询_20260901-20260930_1024辆_仪表里程.xlsx / E202</t>
  </si>
  <si>
    <t>车辆里程查询_20260901-20260930_1024辆_GPS里程.xlsx / E15</t>
  </si>
  <si>
    <t>车辆纯氢气里程查询_20260901-20260930_1024辆.xlsx / E463</t>
  </si>
  <si>
    <t>车辆里程查询_20260901-20260930_1024辆_仪表里程.xlsx / F202</t>
  </si>
  <si>
    <t>车辆里程查询_20260901-20260930_1024辆_GPS里程.xlsx / F15</t>
  </si>
  <si>
    <t>车辆纯氢气里程查询_20260901-20260930_1024辆.xlsx / F463</t>
  </si>
  <si>
    <t>车辆里程查询_20260901-20260930_1024辆_仪表里程.xlsx / G202</t>
  </si>
  <si>
    <t>车辆里程查询_20260901-20260930_1024辆_GPS里程.xlsx / G15</t>
  </si>
  <si>
    <t>车辆纯氢气里程查询_20260901-20260930_1024辆.xlsx / G463</t>
  </si>
  <si>
    <t>车辆里程查询_20260901-20260930_1024辆_仪表里程.xlsx / H202</t>
  </si>
  <si>
    <t>车辆里程查询_20260901-20260930_1024辆_GPS里程.xlsx / H15</t>
  </si>
  <si>
    <t>车辆纯氢气里程查询_20260901-20260930_1024辆.xlsx / H463</t>
  </si>
  <si>
    <t>车辆里程查询_20260901-20260930_1024辆_仪表里程.xlsx / I202</t>
  </si>
  <si>
    <t>车辆里程查询_20260901-20260930_1024辆_GPS里程.xlsx / I15</t>
  </si>
  <si>
    <t>车辆纯氢气里程查询_20260901-20260930_1024辆.xlsx / I463</t>
  </si>
  <si>
    <t>车辆里程查询_20260901-20260930_1024辆_仪表里程.xlsx / J202</t>
  </si>
  <si>
    <t>车辆里程查询_20260901-20260930_1024辆_GPS里程.xlsx / J15</t>
  </si>
  <si>
    <t>车辆纯氢气里程查询_20260901-20260930_1024辆.xlsx / J463</t>
  </si>
  <si>
    <t>车辆里程查询_20260901-20260930_1024辆_仪表里程.xlsx / K202</t>
  </si>
  <si>
    <t>车辆里程查询_20260901-20260930_1024辆_GPS里程.xlsx / K15</t>
  </si>
  <si>
    <t>车辆纯氢气里程查询_20260901-20260930_1024辆.xlsx / K463</t>
  </si>
  <si>
    <t>车辆里程查询_20260901-20260930_1024辆_仪表里程.xlsx / L202</t>
  </si>
  <si>
    <t>车辆里程查询_20260901-20260930_1024辆_GPS里程.xlsx / L15</t>
  </si>
  <si>
    <t>车辆纯氢气里程查询_20260901-20260930_1024辆.xlsx / L463</t>
  </si>
  <si>
    <t>车辆里程查询_20260901-20260930_1024辆_仪表里程.xlsx / M202</t>
  </si>
  <si>
    <t>车辆里程查询_20260901-20260930_1024辆_GPS里程.xlsx / M15</t>
  </si>
  <si>
    <t>车辆纯氢气里程查询_20260901-20260930_1024辆.xlsx / M463</t>
  </si>
  <si>
    <t>车辆里程查询_20260901-20260930_1024辆_仪表里程.xlsx / N202</t>
  </si>
  <si>
    <t>车辆里程查询_20260901-20260930_1024辆_GPS里程.xlsx / N15</t>
  </si>
  <si>
    <t>车辆纯氢气里程查询_20260901-20260930_1024辆.xlsx / N463</t>
  </si>
  <si>
    <t>车辆里程查询_20260901-20260930_1024辆_仪表里程.xlsx / O202</t>
  </si>
  <si>
    <t>车辆里程查询_20260901-20260930_1024辆_GPS里程.xlsx / O15</t>
  </si>
  <si>
    <t>车辆纯氢气里程查询_20260901-20260930_1024辆.xlsx / O463</t>
  </si>
  <si>
    <t>车辆里程查询_20260901-20260930_1024辆_仪表里程.xlsx / P202</t>
  </si>
  <si>
    <t>车辆里程查询_20260901-20260930_1024辆_GPS里程.xlsx / P15</t>
  </si>
  <si>
    <t>车辆纯氢气里程查询_20260901-20260930_1024辆.xlsx / P463</t>
  </si>
  <si>
    <t>车辆里程查询_20260901-20260930_1024辆_仪表里程.xlsx / Q202</t>
  </si>
  <si>
    <t>车辆里程查询_20260901-20260930_1024辆_GPS里程.xlsx / Q15</t>
  </si>
  <si>
    <t>车辆纯氢气里程查询_20260901-20260930_1024辆.xlsx / Q463</t>
  </si>
  <si>
    <t>车辆里程查询_20260901-20260930_1024辆_仪表里程.xlsx / R202</t>
  </si>
  <si>
    <t>车辆里程查询_20260901-20260930_1024辆_GPS里程.xlsx / R15</t>
  </si>
  <si>
    <t>车辆纯氢气里程查询_20260901-20260930_1024辆.xlsx / R463</t>
  </si>
  <si>
    <t>车辆里程查询_20260901-20260930_1024辆_仪表里程.xlsx / S202</t>
  </si>
  <si>
    <t>车辆里程查询_20260901-20260930_1024辆_GPS里程.xlsx / S15</t>
  </si>
  <si>
    <t>车辆纯氢气里程查询_20260901-20260930_1024辆.xlsx / S463</t>
  </si>
  <si>
    <t>车辆里程查询_20260901-20260930_1024辆_仪表里程.xlsx / T202</t>
  </si>
  <si>
    <t>车辆里程查询_20260901-20260930_1024辆_GPS里程.xlsx / T15</t>
  </si>
  <si>
    <t>车辆纯氢气里程查询_20260901-20260930_1024辆.xlsx / T463</t>
  </si>
  <si>
    <t>车辆里程查询_20260901-20260930_1024辆_仪表里程.xlsx / U202</t>
  </si>
  <si>
    <t>车辆里程查询_20260901-20260930_1024辆_GPS里程.xlsx / U15</t>
  </si>
  <si>
    <t>车辆纯氢气里程查询_20260901-20260930_1024辆.xlsx / U463</t>
  </si>
  <si>
    <t>车辆里程查询_20260901-20260930_1024辆_仪表里程.xlsx / V202</t>
  </si>
  <si>
    <t>车辆里程查询_20260901-20260930_1024辆_GPS里程.xlsx / V15</t>
  </si>
  <si>
    <t>车辆纯氢气里程查询_20260901-20260930_1024辆.xlsx / V463</t>
  </si>
  <si>
    <t>车辆里程查询_20260901-20260930_1024辆_仪表里程.xlsx / W202</t>
  </si>
  <si>
    <t>车辆里程查询_20260901-20260930_1024辆_GPS里程.xlsx / W15</t>
  </si>
  <si>
    <t>车辆纯氢气里程查询_20260901-20260930_1024辆.xlsx / W463</t>
  </si>
  <si>
    <t>车辆里程查询_20260901-20260930_1024辆_仪表里程.xlsx / X202</t>
  </si>
  <si>
    <t>车辆里程查询_20260901-20260930_1024辆_GPS里程.xlsx / X15</t>
  </si>
  <si>
    <t>车辆纯氢气里程查询_20260901-20260930_1024辆.xlsx / X463</t>
  </si>
  <si>
    <t>车辆里程查询_20260901-20260930_1024辆_仪表里程.xlsx / Y202</t>
  </si>
  <si>
    <t>车辆里程查询_20260901-20260930_1024辆_GPS里程.xlsx / Y15</t>
  </si>
  <si>
    <t>车辆纯氢气里程查询_20260901-20260930_1024辆.xlsx / Y463</t>
  </si>
  <si>
    <t>车辆里程查询_20260901-20260930_1024辆_仪表里程.xlsx / Z202</t>
  </si>
  <si>
    <t>车辆里程查询_20260901-20260930_1024辆_GPS里程.xlsx / Z15</t>
  </si>
  <si>
    <t>车辆纯氢气里程查询_20260901-20260930_1024辆.xlsx / Z463</t>
  </si>
  <si>
    <t>车辆里程查询_20260901-20260930_1024辆_仪表里程.xlsx / AA202</t>
  </si>
  <si>
    <t>车辆里程查询_20260901-20260930_1024辆_GPS里程.xlsx / AA15</t>
  </si>
  <si>
    <t>车辆纯氢气里程查询_20260901-20260930_1024辆.xlsx / AA463</t>
  </si>
  <si>
    <t>车辆里程查询_20260901-20260930_1024辆_仪表里程.xlsx / AB202</t>
  </si>
  <si>
    <t>车辆里程查询_20260901-20260930_1024辆_GPS里程.xlsx / AB15</t>
  </si>
  <si>
    <t>车辆纯氢气里程查询_20260901-20260930_1024辆.xlsx / AB463</t>
  </si>
  <si>
    <t>车辆里程查询_20260901-20260930_1024辆_仪表里程.xlsx / AC202</t>
  </si>
  <si>
    <t>车辆里程查询_20260901-20260930_1024辆_GPS里程.xlsx / AC15</t>
  </si>
  <si>
    <t>车辆纯氢气里程查询_20260901-20260930_1024辆.xlsx / AC463</t>
  </si>
  <si>
    <t>车辆里程查询_20260901-20260930_1024辆_仪表里程.xlsx / AD202</t>
  </si>
  <si>
    <t>车辆里程查询_20260901-20260930_1024辆_GPS里程.xlsx / AD15</t>
  </si>
  <si>
    <t>车辆纯氢气里程查询_20260901-20260930_1024辆.xlsx / AD463</t>
  </si>
  <si>
    <t>车辆里程查询_20260901-20260930_1024辆_仪表里程.xlsx / AE202</t>
  </si>
  <si>
    <t>车辆里程查询_20260901-20260930_1024辆_GPS里程.xlsx / AE15</t>
  </si>
  <si>
    <t>车辆纯氢气里程查询_20260901-20260930_1024辆.xlsx / AE463</t>
  </si>
  <si>
    <t>车辆里程查询_20260901-20260930_1024辆_仪表里程.xlsx / AF202</t>
  </si>
  <si>
    <t>车辆里程查询_20260901-20260930_1024辆_GPS里程.xlsx / AF15</t>
  </si>
  <si>
    <t>车辆纯氢气里程查询_20260901-20260930_1024辆.xlsx / AF463</t>
  </si>
  <si>
    <t>车辆里程查询_20260901-20260930_1024辆_仪表里程.xlsx / AG202</t>
  </si>
  <si>
    <t>车辆里程查询_20260901-20260930_1024辆_GPS里程.xlsx / AG15</t>
  </si>
  <si>
    <t>车辆纯氢气里程查询_20260901-20260930_1024辆.xlsx / AG463</t>
  </si>
  <si>
    <t>车辆里程查询_20260901-20260930_1024辆_仪表里程.xlsx / AH202</t>
  </si>
  <si>
    <t>车辆里程查询_20260901-20260930_1024辆_GPS里程.xlsx / AH15</t>
  </si>
  <si>
    <t>车辆纯氢气里程查询_20260901-20260930_1024辆.xlsx / AH463</t>
  </si>
  <si>
    <t>车辆里程查询_20260901-20260930_1024辆_仪表里程.xlsx / G200</t>
  </si>
  <si>
    <t>车辆里程查询_20260901-20260930_1024辆_GPS里程.xlsx / G13</t>
  </si>
  <si>
    <t>车辆纯氢气里程查询_20260901-20260930_1024辆.xlsx / G425</t>
  </si>
  <si>
    <t>车辆里程查询_20260901-20260930_1024辆_仪表里程.xlsx / H200</t>
  </si>
  <si>
    <t>车辆里程查询_20260901-20260930_1024辆_GPS里程.xlsx / H13</t>
  </si>
  <si>
    <t>车辆纯氢气里程查询_20260901-20260930_1024辆.xlsx / H425</t>
  </si>
  <si>
    <t>车辆里程查询_20260901-20260930_1024辆_仪表里程.xlsx / I200</t>
  </si>
  <si>
    <t>车辆里程查询_20260901-20260930_1024辆_GPS里程.xlsx / I13</t>
  </si>
  <si>
    <t>车辆纯氢气里程查询_20260901-20260930_1024辆.xlsx / I425</t>
  </si>
  <si>
    <t>车辆里程查询_20260901-20260930_1024辆_仪表里程.xlsx / J200</t>
  </si>
  <si>
    <t>车辆里程查询_20260901-20260930_1024辆_GPS里程.xlsx / J13</t>
  </si>
  <si>
    <t>车辆纯氢气里程查询_20260901-20260930_1024辆.xlsx / J425</t>
  </si>
  <si>
    <t>车辆里程查询_20260901-20260930_1024辆_仪表里程.xlsx / K200</t>
  </si>
  <si>
    <t>车辆里程查询_20260901-20260930_1024辆_GPS里程.xlsx / K13</t>
  </si>
  <si>
    <t>车辆纯氢气里程查询_20260901-20260930_1024辆.xlsx / K425</t>
  </si>
  <si>
    <t>车辆里程查询_20260901-20260930_1024辆_仪表里程.xlsx / L200</t>
  </si>
  <si>
    <t>车辆里程查询_20260901-20260930_1024辆_GPS里程.xlsx / L13</t>
  </si>
  <si>
    <t>车辆纯氢气里程查询_20260901-20260930_1024辆.xlsx / L425</t>
  </si>
  <si>
    <t>车辆里程查询_20260901-20260930_1024辆_仪表里程.xlsx / M200</t>
  </si>
  <si>
    <t>车辆里程查询_20260901-20260930_1024辆_GPS里程.xlsx / M13</t>
  </si>
  <si>
    <t>车辆纯氢气里程查询_20260901-20260930_1024辆.xlsx / M425</t>
  </si>
  <si>
    <t>车辆里程查询_20260901-20260930_1024辆_仪表里程.xlsx / N200</t>
  </si>
  <si>
    <t>车辆里程查询_20260901-20260930_1024辆_GPS里程.xlsx / N13</t>
  </si>
  <si>
    <t>车辆纯氢气里程查询_20260901-20260930_1024辆.xlsx / N425</t>
  </si>
  <si>
    <t>车辆里程查询_20260901-20260930_1024辆_仪表里程.xlsx / O200</t>
  </si>
  <si>
    <t>车辆里程查询_20260901-20260930_1024辆_GPS里程.xlsx / O13</t>
  </si>
  <si>
    <t>车辆纯氢气里程查询_20260901-20260930_1024辆.xlsx / O425</t>
  </si>
  <si>
    <t>车辆里程查询_20260901-20260930_1024辆_仪表里程.xlsx / P200</t>
  </si>
  <si>
    <t>车辆里程查询_20260901-20260930_1024辆_GPS里程.xlsx / P13</t>
  </si>
  <si>
    <t>车辆纯氢气里程查询_20260901-20260930_1024辆.xlsx / P425</t>
  </si>
  <si>
    <t>车辆里程查询_20260901-20260930_1024辆_仪表里程.xlsx / Q200</t>
  </si>
  <si>
    <t>车辆里程查询_20260901-20260930_1024辆_GPS里程.xlsx / Q13</t>
  </si>
  <si>
    <t>车辆纯氢气里程查询_20260901-20260930_1024辆.xlsx / Q425</t>
  </si>
  <si>
    <t>车辆里程查询_20260901-20260930_1024辆_仪表里程.xlsx / R200</t>
  </si>
  <si>
    <t>车辆里程查询_20260901-20260930_1024辆_GPS里程.xlsx / R13</t>
  </si>
  <si>
    <t>车辆纯氢气里程查询_20260901-20260930_1024辆.xlsx / R425</t>
  </si>
  <si>
    <t>车辆里程查询_20260901-20260930_1024辆_仪表里程.xlsx / S200</t>
  </si>
  <si>
    <t>车辆里程查询_20260901-20260930_1024辆_GPS里程.xlsx / S13</t>
  </si>
  <si>
    <t>车辆纯氢气里程查询_20260901-20260930_1024辆.xlsx / S425</t>
  </si>
  <si>
    <t>车辆里程查询_20260901-20260930_1024辆_仪表里程.xlsx / T200</t>
  </si>
  <si>
    <t>车辆里程查询_20260901-20260930_1024辆_GPS里程.xlsx / T13</t>
  </si>
  <si>
    <t>车辆纯氢气里程查询_20260901-20260930_1024辆.xlsx / T425</t>
  </si>
  <si>
    <t>车辆里程查询_20260901-20260930_1024辆_仪表里程.xlsx / U200</t>
  </si>
  <si>
    <t>车辆里程查询_20260901-20260930_1024辆_GPS里程.xlsx / U13</t>
  </si>
  <si>
    <t>车辆纯氢气里程查询_20260901-20260930_1024辆.xlsx / U425</t>
  </si>
  <si>
    <t>车辆里程查询_20260901-20260930_1024辆_仪表里程.xlsx / V200</t>
  </si>
  <si>
    <t>车辆里程查询_20260901-20260930_1024辆_GPS里程.xlsx / V13</t>
  </si>
  <si>
    <t>车辆纯氢气里程查询_20260901-20260930_1024辆.xlsx / V425</t>
  </si>
  <si>
    <t>车辆里程查询_20260901-20260930_1024辆_仪表里程.xlsx / W200</t>
  </si>
  <si>
    <t>车辆里程查询_20260901-20260930_1024辆_GPS里程.xlsx / W13</t>
  </si>
  <si>
    <t>车辆纯氢气里程查询_20260901-20260930_1024辆.xlsx / W425</t>
  </si>
  <si>
    <t>车辆里程查询_20260901-20260930_1024辆_仪表里程.xlsx / X200</t>
  </si>
  <si>
    <t>车辆里程查询_20260901-20260930_1024辆_GPS里程.xlsx / X13</t>
  </si>
  <si>
    <t>车辆纯氢气里程查询_20260901-20260930_1024辆.xlsx / X425</t>
  </si>
  <si>
    <t>车辆里程查询_20260901-20260930_1024辆_仪表里程.xlsx / Y200</t>
  </si>
  <si>
    <t>车辆里程查询_20260901-20260930_1024辆_GPS里程.xlsx / Y13</t>
  </si>
  <si>
    <t>车辆纯氢气里程查询_20260901-20260930_1024辆.xlsx / Y425</t>
  </si>
  <si>
    <t>车辆里程查询_20260901-20260930_1024辆_仪表里程.xlsx / Z200</t>
  </si>
  <si>
    <t>车辆里程查询_20260901-20260930_1024辆_GPS里程.xlsx / Z13</t>
  </si>
  <si>
    <t>车辆纯氢气里程查询_20260901-20260930_1024辆.xlsx / Z425</t>
  </si>
  <si>
    <t>车辆里程查询_20260901-20260930_1024辆_仪表里程.xlsx / AA200</t>
  </si>
  <si>
    <t>车辆里程查询_20260901-20260930_1024辆_GPS里程.xlsx / AA13</t>
  </si>
  <si>
    <t>车辆纯氢气里程查询_20260901-20260930_1024辆.xlsx / AA425</t>
  </si>
  <si>
    <t>车辆里程查询_20260901-20260930_1024辆_仪表里程.xlsx / AB200</t>
  </si>
  <si>
    <t>车辆里程查询_20260901-20260930_1024辆_GPS里程.xlsx / AB13</t>
  </si>
  <si>
    <t>车辆纯氢气里程查询_20260901-20260930_1024辆.xlsx / AB425</t>
  </si>
  <si>
    <t>车辆里程查询_20260901-20260930_1024辆_仪表里程.xlsx / AC200</t>
  </si>
  <si>
    <t>车辆里程查询_20260901-20260930_1024辆_GPS里程.xlsx / AC13</t>
  </si>
  <si>
    <t>车辆纯氢气里程查询_20260901-20260930_1024辆.xlsx / AC425</t>
  </si>
  <si>
    <t>车辆里程查询_20260901-20260930_1024辆_仪表里程.xlsx / AD200</t>
  </si>
  <si>
    <t>车辆里程查询_20260901-20260930_1024辆_GPS里程.xlsx / AD13</t>
  </si>
  <si>
    <t>车辆纯氢气里程查询_20260901-20260930_1024辆.xlsx / AD425</t>
  </si>
  <si>
    <t>车辆里程查询_20260901-20260930_1024辆_仪表里程.xlsx / AE200</t>
  </si>
  <si>
    <t>车辆里程查询_20260901-20260930_1024辆_GPS里程.xlsx / AE13</t>
  </si>
  <si>
    <t>车辆纯氢气里程查询_20260901-20260930_1024辆.xlsx / AE425</t>
  </si>
  <si>
    <t>车辆里程查询_20260901-20260930_1024辆_仪表里程.xlsx / AF200</t>
  </si>
  <si>
    <t>车辆里程查询_20260901-20260930_1024辆_GPS里程.xlsx / AF13</t>
  </si>
  <si>
    <t>车辆纯氢气里程查询_20260901-20260930_1024辆.xlsx / AF425</t>
  </si>
  <si>
    <t>车辆里程查询_20260901-20260930_1024辆_仪表里程.xlsx / AG200</t>
  </si>
  <si>
    <t>车辆里程查询_20260901-20260930_1024辆_GPS里程.xlsx / AG13</t>
  </si>
  <si>
    <t>车辆纯氢气里程查询_20260901-20260930_1024辆.xlsx / AG425</t>
  </si>
  <si>
    <t>车辆里程查询_20260901-20260930_1024辆_仪表里程.xlsx / AH200</t>
  </si>
  <si>
    <t>车辆里程查询_20260901-20260930_1024辆_GPS里程.xlsx / AH13</t>
  </si>
  <si>
    <t>车辆纯氢气里程查询_20260901-20260930_1024辆.xlsx / AH425</t>
  </si>
  <si>
    <t>车辆里程查询_20260901-20260930_1024辆_仪表里程.xlsx / E188</t>
  </si>
  <si>
    <t>车辆里程查询_20260901-20260930_1024辆_GPS里程.xlsx / E194</t>
  </si>
  <si>
    <t>车辆纯氢气里程查询_20260901-20260930_1024辆.xlsx / E527</t>
  </si>
  <si>
    <t>车辆里程查询_20260901-20260930_1024辆_仪表里程.xlsx / F188</t>
  </si>
  <si>
    <t>车辆里程查询_20260901-20260930_1024辆_GPS里程.xlsx / F194</t>
  </si>
  <si>
    <t>车辆纯氢气里程查询_20260901-20260930_1024辆.xlsx / F527</t>
  </si>
  <si>
    <t>车辆里程查询_20260901-20260930_1024辆_仪表里程.xlsx / G188</t>
  </si>
  <si>
    <t>车辆里程查询_20260901-20260930_1024辆_GPS里程.xlsx / G194</t>
  </si>
  <si>
    <t>车辆纯氢气里程查询_20260901-20260930_1024辆.xlsx / G527</t>
  </si>
  <si>
    <t>车辆里程查询_20260901-20260930_1024辆_仪表里程.xlsx / H188</t>
  </si>
  <si>
    <t>车辆里程查询_20260901-20260930_1024辆_GPS里程.xlsx / H194</t>
  </si>
  <si>
    <t>车辆纯氢气里程查询_20260901-20260930_1024辆.xlsx / H527</t>
  </si>
  <si>
    <t>车辆里程查询_20260901-20260930_1024辆_仪表里程.xlsx / I188</t>
  </si>
  <si>
    <t>车辆里程查询_20260901-20260930_1024辆_GPS里程.xlsx / I194</t>
  </si>
  <si>
    <t>车辆纯氢气里程查询_20260901-20260930_1024辆.xlsx / I527</t>
  </si>
  <si>
    <t>车辆里程查询_20260901-20260930_1024辆_仪表里程.xlsx / J188</t>
  </si>
  <si>
    <t>车辆里程查询_20260901-20260930_1024辆_GPS里程.xlsx / J194</t>
  </si>
  <si>
    <t>车辆纯氢气里程查询_20260901-20260930_1024辆.xlsx / J527</t>
  </si>
  <si>
    <t>车辆里程查询_20260901-20260930_1024辆_仪表里程.xlsx / K188</t>
  </si>
  <si>
    <t>车辆里程查询_20260901-20260930_1024辆_GPS里程.xlsx / K194</t>
  </si>
  <si>
    <t>车辆纯氢气里程查询_20260901-20260930_1024辆.xlsx / K527</t>
  </si>
  <si>
    <t>车辆里程查询_20260901-20260930_1024辆_仪表里程.xlsx / L188</t>
  </si>
  <si>
    <t>车辆里程查询_20260901-20260930_1024辆_GPS里程.xlsx / L194</t>
  </si>
  <si>
    <t>车辆纯氢气里程查询_20260901-20260930_1024辆.xlsx / L527</t>
  </si>
  <si>
    <t>车辆里程查询_20260901-20260930_1024辆_仪表里程.xlsx / M188</t>
  </si>
  <si>
    <t>车辆里程查询_20260901-20260930_1024辆_GPS里程.xlsx / M194</t>
  </si>
  <si>
    <t>车辆纯氢气里程查询_20260901-20260930_1024辆.xlsx / M527</t>
  </si>
  <si>
    <t>车辆里程查询_20260901-20260930_1024辆_仪表里程.xlsx / N188</t>
  </si>
  <si>
    <t>车辆里程查询_20260901-20260930_1024辆_GPS里程.xlsx / N194</t>
  </si>
  <si>
    <t>车辆纯氢气里程查询_20260901-20260930_1024辆.xlsx / N527</t>
  </si>
  <si>
    <t>车辆里程查询_20260901-20260930_1024辆_仪表里程.xlsx / O188</t>
  </si>
  <si>
    <t>车辆里程查询_20260901-20260930_1024辆_GPS里程.xlsx / O194</t>
  </si>
  <si>
    <t>车辆纯氢气里程查询_20260901-20260930_1024辆.xlsx / O527</t>
  </si>
  <si>
    <t>车辆里程查询_20260901-20260930_1024辆_仪表里程.xlsx / P188</t>
  </si>
  <si>
    <t>车辆里程查询_20260901-20260930_1024辆_GPS里程.xlsx / P194</t>
  </si>
  <si>
    <t>车辆纯氢气里程查询_20260901-20260930_1024辆.xlsx / P527</t>
  </si>
  <si>
    <t>车辆里程查询_20260901-20260930_1024辆_仪表里程.xlsx / Q188</t>
  </si>
  <si>
    <t>车辆里程查询_20260901-20260930_1024辆_GPS里程.xlsx / Q194</t>
  </si>
  <si>
    <t>车辆纯氢气里程查询_20260901-20260930_1024辆.xlsx / Q527</t>
  </si>
  <si>
    <t>车辆里程查询_20260901-20260930_1024辆_仪表里程.xlsx / R188</t>
  </si>
  <si>
    <t>车辆里程查询_20260901-20260930_1024辆_GPS里程.xlsx / R194</t>
  </si>
  <si>
    <t>车辆纯氢气里程查询_20260901-20260930_1024辆.xlsx / R527</t>
  </si>
  <si>
    <t>车辆里程查询_20260901-20260930_1024辆_仪表里程.xlsx / S188</t>
  </si>
  <si>
    <t>车辆里程查询_20260901-20260930_1024辆_GPS里程.xlsx / S194</t>
  </si>
  <si>
    <t>车辆纯氢气里程查询_20260901-20260930_1024辆.xlsx / S527</t>
  </si>
  <si>
    <t>车辆里程查询_20260901-20260930_1024辆_仪表里程.xlsx / T188</t>
  </si>
  <si>
    <t>车辆里程查询_20260901-20260930_1024辆_GPS里程.xlsx / T194</t>
  </si>
  <si>
    <t>车辆纯氢气里程查询_20260901-20260930_1024辆.xlsx / T527</t>
  </si>
  <si>
    <t>车辆里程查询_20260901-20260930_1024辆_仪表里程.xlsx / U188</t>
  </si>
  <si>
    <t>车辆里程查询_20260901-20260930_1024辆_GPS里程.xlsx / U194</t>
  </si>
  <si>
    <t>车辆纯氢气里程查询_20260901-20260930_1024辆.xlsx / U527</t>
  </si>
  <si>
    <t>车辆里程查询_20260901-20260930_1024辆_仪表里程.xlsx / V188</t>
  </si>
  <si>
    <t>车辆里程查询_20260901-20260930_1024辆_GPS里程.xlsx / V194</t>
  </si>
  <si>
    <t>车辆纯氢气里程查询_20260901-20260930_1024辆.xlsx / V527</t>
  </si>
  <si>
    <t>车辆里程查询_20260901-20260930_1024辆_仪表里程.xlsx / W188</t>
  </si>
  <si>
    <t>车辆里程查询_20260901-20260930_1024辆_GPS里程.xlsx / W194</t>
  </si>
  <si>
    <t>车辆纯氢气里程查询_20260901-20260930_1024辆.xlsx / W527</t>
  </si>
  <si>
    <t>车辆里程查询_20260901-20260930_1024辆_仪表里程.xlsx / X188</t>
  </si>
  <si>
    <t>车辆里程查询_20260901-20260930_1024辆_GPS里程.xlsx / X194</t>
  </si>
  <si>
    <t>车辆纯氢气里程查询_20260901-20260930_1024辆.xlsx / X527</t>
  </si>
  <si>
    <t>车辆里程查询_20260901-20260930_1024辆_仪表里程.xlsx / Y188</t>
  </si>
  <si>
    <t>车辆里程查询_20260901-20260930_1024辆_GPS里程.xlsx / Y194</t>
  </si>
  <si>
    <t>车辆纯氢气里程查询_20260901-20260930_1024辆.xlsx / Y527</t>
  </si>
  <si>
    <t>车辆里程查询_20260901-20260930_1024辆_仪表里程.xlsx / Z188</t>
  </si>
  <si>
    <t>车辆里程查询_20260901-20260930_1024辆_GPS里程.xlsx / Z194</t>
  </si>
  <si>
    <t>车辆纯氢气里程查询_20260901-20260930_1024辆.xlsx / Z527</t>
  </si>
  <si>
    <t>车辆里程查询_20260901-20260930_1024辆_仪表里程.xlsx / AA188</t>
  </si>
  <si>
    <t>车辆里程查询_20260901-20260930_1024辆_GPS里程.xlsx / AA194</t>
  </si>
  <si>
    <t>车辆纯氢气里程查询_20260901-20260930_1024辆.xlsx / AA527</t>
  </si>
  <si>
    <t>车辆里程查询_20260901-20260930_1024辆_仪表里程.xlsx / AB188</t>
  </si>
  <si>
    <t>车辆里程查询_20260901-20260930_1024辆_GPS里程.xlsx / AB194</t>
  </si>
  <si>
    <t>车辆纯氢气里程查询_20260901-20260930_1024辆.xlsx / AB527</t>
  </si>
  <si>
    <t>车辆里程查询_20260901-20260930_1024辆_仪表里程.xlsx / AC188</t>
  </si>
  <si>
    <t>车辆里程查询_20260901-20260930_1024辆_GPS里程.xlsx / AC194</t>
  </si>
  <si>
    <t>车辆纯氢气里程查询_20260901-20260930_1024辆.xlsx / AC527</t>
  </si>
  <si>
    <t>车辆里程查询_20260901-20260930_1024辆_仪表里程.xlsx / AD188</t>
  </si>
  <si>
    <t>车辆里程查询_20260901-20260930_1024辆_GPS里程.xlsx / AD194</t>
  </si>
  <si>
    <t>车辆纯氢气里程查询_20260901-20260930_1024辆.xlsx / AD527</t>
  </si>
  <si>
    <t>车辆里程查询_20260901-20260930_1024辆_仪表里程.xlsx / AE188</t>
  </si>
  <si>
    <t>车辆里程查询_20260901-20260930_1024辆_GPS里程.xlsx / AE194</t>
  </si>
  <si>
    <t>车辆纯氢气里程查询_20260901-20260930_1024辆.xlsx / AE527</t>
  </si>
  <si>
    <t>车辆里程查询_20260901-20260930_1024辆_仪表里程.xlsx / AF188</t>
  </si>
  <si>
    <t>车辆里程查询_20260901-20260930_1024辆_GPS里程.xlsx / AF194</t>
  </si>
  <si>
    <t>车辆纯氢气里程查询_20260901-20260930_1024辆.xlsx / AF527</t>
  </si>
  <si>
    <t>车辆里程查询_20260901-20260930_1024辆_仪表里程.xlsx / AG188</t>
  </si>
  <si>
    <t>车辆里程查询_20260901-20260930_1024辆_GPS里程.xlsx / AG194</t>
  </si>
  <si>
    <t>车辆纯氢气里程查询_20260901-20260930_1024辆.xlsx / AG527</t>
  </si>
  <si>
    <t>车辆里程查询_20260901-20260930_1024辆_仪表里程.xlsx / AH188</t>
  </si>
  <si>
    <t>车辆里程查询_20260901-20260930_1024辆_GPS里程.xlsx / AH194</t>
  </si>
  <si>
    <t>车辆纯氢气里程查询_20260901-20260930_1024辆.xlsx / AH527</t>
  </si>
  <si>
    <t>车辆里程查询_20260901-20260930_1024辆_仪表里程.xlsx / E500</t>
  </si>
  <si>
    <t>车辆里程查询_20260901-20260930_1024辆_GPS里程.xlsx / E500</t>
  </si>
  <si>
    <t>车辆纯氢气里程查询_20260901-20260930_1024辆.xlsx / E596</t>
  </si>
  <si>
    <t>车辆里程查询_20260901-20260930_1024辆_仪表里程.xlsx / F500</t>
  </si>
  <si>
    <t>车辆里程查询_20260901-20260930_1024辆_GPS里程.xlsx / F500</t>
  </si>
  <si>
    <t>车辆纯氢气里程查询_20260901-20260930_1024辆.xlsx / F596</t>
  </si>
  <si>
    <t>车辆里程查询_20260901-20260930_1024辆_仪表里程.xlsx / G500</t>
  </si>
  <si>
    <t>车辆里程查询_20260901-20260930_1024辆_GPS里程.xlsx / G500</t>
  </si>
  <si>
    <t>车辆纯氢气里程查询_20260901-20260930_1024辆.xlsx / G596</t>
  </si>
  <si>
    <t>车辆里程查询_20260901-20260930_1024辆_仪表里程.xlsx / H500</t>
  </si>
  <si>
    <t>车辆里程查询_20260901-20260930_1024辆_GPS里程.xlsx / H500</t>
  </si>
  <si>
    <t>车辆纯氢气里程查询_20260901-20260930_1024辆.xlsx / H596</t>
  </si>
  <si>
    <t>车辆里程查询_20260901-20260930_1024辆_仪表里程.xlsx / I500</t>
  </si>
  <si>
    <t>车辆里程查询_20260901-20260930_1024辆_GPS里程.xlsx / I500</t>
  </si>
  <si>
    <t>车辆纯氢气里程查询_20260901-20260930_1024辆.xlsx / I596</t>
  </si>
  <si>
    <t>车辆里程查询_20260901-20260930_1024辆_仪表里程.xlsx / J500</t>
  </si>
  <si>
    <t>车辆里程查询_20260901-20260930_1024辆_GPS里程.xlsx / J500</t>
  </si>
  <si>
    <t>车辆纯氢气里程查询_20260901-20260930_1024辆.xlsx / J596</t>
  </si>
  <si>
    <t>车辆里程查询_20260901-20260930_1024辆_仪表里程.xlsx / K500</t>
  </si>
  <si>
    <t>车辆里程查询_20260901-20260930_1024辆_GPS里程.xlsx / K500</t>
  </si>
  <si>
    <t>车辆纯氢气里程查询_20260901-20260930_1024辆.xlsx / K596</t>
  </si>
  <si>
    <t>车辆里程查询_20260901-20260930_1024辆_仪表里程.xlsx / L500</t>
  </si>
  <si>
    <t>车辆里程查询_20260901-20260930_1024辆_GPS里程.xlsx / L500</t>
  </si>
  <si>
    <t>车辆纯氢气里程查询_20260901-20260930_1024辆.xlsx / L596</t>
  </si>
  <si>
    <t>车辆里程查询_20260901-20260930_1024辆_仪表里程.xlsx / M500</t>
  </si>
  <si>
    <t>车辆里程查询_20260901-20260930_1024辆_GPS里程.xlsx / M500</t>
  </si>
  <si>
    <t>车辆纯氢气里程查询_20260901-20260930_1024辆.xlsx / M596</t>
  </si>
  <si>
    <t>车辆里程查询_20260901-20260930_1024辆_仪表里程.xlsx / N500</t>
  </si>
  <si>
    <t>车辆里程查询_20260901-20260930_1024辆_GPS里程.xlsx / N500</t>
  </si>
  <si>
    <t>车辆纯氢气里程查询_20260901-20260930_1024辆.xlsx / N596</t>
  </si>
  <si>
    <t>车辆里程查询_20260901-20260930_1024辆_仪表里程.xlsx / O500</t>
  </si>
  <si>
    <t>车辆里程查询_20260901-20260930_1024辆_GPS里程.xlsx / O500</t>
  </si>
  <si>
    <t>车辆纯氢气里程查询_20260901-20260930_1024辆.xlsx / O596</t>
  </si>
  <si>
    <t>车辆里程查询_20260901-20260930_1024辆_仪表里程.xlsx / P500</t>
  </si>
  <si>
    <t>车辆里程查询_20260901-20260930_1024辆_GPS里程.xlsx / P500</t>
  </si>
  <si>
    <t>车辆纯氢气里程查询_20260901-20260930_1024辆.xlsx / P596</t>
  </si>
  <si>
    <t>车辆里程查询_20260901-20260930_1024辆_仪表里程.xlsx / Q500</t>
  </si>
  <si>
    <t>车辆里程查询_20260901-20260930_1024辆_GPS里程.xlsx / Q500</t>
  </si>
  <si>
    <t>车辆纯氢气里程查询_20260901-20260930_1024辆.xlsx / Q596</t>
  </si>
  <si>
    <t>车辆里程查询_20260901-20260930_1024辆_仪表里程.xlsx / R500</t>
  </si>
  <si>
    <t>车辆里程查询_20260901-20260930_1024辆_GPS里程.xlsx / R500</t>
  </si>
  <si>
    <t>车辆纯氢气里程查询_20260901-20260930_1024辆.xlsx / R596</t>
  </si>
  <si>
    <t>车辆里程查询_20260901-20260930_1024辆_仪表里程.xlsx / S500</t>
  </si>
  <si>
    <t>车辆里程查询_20260901-20260930_1024辆_GPS里程.xlsx / S500</t>
  </si>
  <si>
    <t>车辆纯氢气里程查询_20260901-20260930_1024辆.xlsx / S596</t>
  </si>
  <si>
    <t>车辆里程查询_20260901-20260930_1024辆_仪表里程.xlsx / T500</t>
  </si>
  <si>
    <t>车辆里程查询_20260901-20260930_1024辆_GPS里程.xlsx / T500</t>
  </si>
  <si>
    <t>车辆纯氢气里程查询_20260901-20260930_1024辆.xlsx / T596</t>
  </si>
  <si>
    <t>车辆里程查询_20260901-20260930_1024辆_仪表里程.xlsx / U500</t>
  </si>
  <si>
    <t>车辆里程查询_20260901-20260930_1024辆_GPS里程.xlsx / U500</t>
  </si>
  <si>
    <t>车辆纯氢气里程查询_20260901-20260930_1024辆.xlsx / U596</t>
  </si>
  <si>
    <t>车辆里程查询_20260901-20260930_1024辆_仪表里程.xlsx / V500</t>
  </si>
  <si>
    <t>车辆里程查询_20260901-20260930_1024辆_GPS里程.xlsx / V500</t>
  </si>
  <si>
    <t>车辆纯氢气里程查询_20260901-20260930_1024辆.xlsx / V596</t>
  </si>
  <si>
    <t>车辆里程查询_20260901-20260930_1024辆_仪表里程.xlsx / W500</t>
  </si>
  <si>
    <t>车辆里程查询_20260901-20260930_1024辆_GPS里程.xlsx / W500</t>
  </si>
  <si>
    <t>车辆纯氢气里程查询_20260901-20260930_1024辆.xlsx / W596</t>
  </si>
  <si>
    <t>车辆里程查询_20260901-20260930_1024辆_仪表里程.xlsx / X500</t>
  </si>
  <si>
    <t>车辆里程查询_20260901-20260930_1024辆_GPS里程.xlsx / X500</t>
  </si>
  <si>
    <t>车辆纯氢气里程查询_20260901-20260930_1024辆.xlsx / X596</t>
  </si>
  <si>
    <t>车辆里程查询_20260901-20260930_1024辆_仪表里程.xlsx / Y500</t>
  </si>
  <si>
    <t>车辆里程查询_20260901-20260930_1024辆_GPS里程.xlsx / Y500</t>
  </si>
  <si>
    <t>车辆纯氢气里程查询_20260901-20260930_1024辆.xlsx / Y596</t>
  </si>
  <si>
    <t>车辆里程查询_20260901-20260930_1024辆_仪表里程.xlsx / Z500</t>
  </si>
  <si>
    <t>车辆里程查询_20260901-20260930_1024辆_GPS里程.xlsx / Z500</t>
  </si>
  <si>
    <t>车辆纯氢气里程查询_20260901-20260930_1024辆.xlsx / Z596</t>
  </si>
  <si>
    <t>车辆里程查询_20260901-20260930_1024辆_仪表里程.xlsx / AA500</t>
  </si>
  <si>
    <t>车辆里程查询_20260901-20260930_1024辆_GPS里程.xlsx / AA500</t>
  </si>
  <si>
    <t>车辆纯氢气里程查询_20260901-20260930_1024辆.xlsx / AA596</t>
  </si>
  <si>
    <t>车辆里程查询_20260901-20260930_1024辆_仪表里程.xlsx / AB500</t>
  </si>
  <si>
    <t>车辆里程查询_20260901-20260930_1024辆_GPS里程.xlsx / AB500</t>
  </si>
  <si>
    <t>车辆纯氢气里程查询_20260901-20260930_1024辆.xlsx / AB596</t>
  </si>
  <si>
    <t>车辆里程查询_20260901-20260930_1024辆_仪表里程.xlsx / AC500</t>
  </si>
  <si>
    <t>车辆里程查询_20260901-20260930_1024辆_GPS里程.xlsx / AC500</t>
  </si>
  <si>
    <t>车辆纯氢气里程查询_20260901-20260930_1024辆.xlsx / AC596</t>
  </si>
  <si>
    <t>车辆里程查询_20260901-20260930_1024辆_仪表里程.xlsx / AD500</t>
  </si>
  <si>
    <t>车辆里程查询_20260901-20260930_1024辆_GPS里程.xlsx / AD500</t>
  </si>
  <si>
    <t>车辆纯氢气里程查询_20260901-20260930_1024辆.xlsx / AD596</t>
  </si>
  <si>
    <t>车辆里程查询_20260901-20260930_1024辆_仪表里程.xlsx / AE500</t>
  </si>
  <si>
    <t>车辆里程查询_20260901-20260930_1024辆_GPS里程.xlsx / AE500</t>
  </si>
  <si>
    <t>车辆纯氢气里程查询_20260901-20260930_1024辆.xlsx / AE596</t>
  </si>
  <si>
    <t>车辆里程查询_20260901-20260930_1024辆_仪表里程.xlsx / AF500</t>
  </si>
  <si>
    <t>车辆里程查询_20260901-20260930_1024辆_GPS里程.xlsx / AF500</t>
  </si>
  <si>
    <t>车辆纯氢气里程查询_20260901-20260930_1024辆.xlsx / AF596</t>
  </si>
  <si>
    <t>车辆里程查询_20260901-20260930_1024辆_仪表里程.xlsx / AG500</t>
  </si>
  <si>
    <t>车辆里程查询_20260901-20260930_1024辆_GPS里程.xlsx / AG500</t>
  </si>
  <si>
    <t>车辆纯氢气里程查询_20260901-20260930_1024辆.xlsx / AG596</t>
  </si>
  <si>
    <t>车辆里程查询_20260901-20260930_1024辆_仪表里程.xlsx / AH500</t>
  </si>
  <si>
    <t>车辆里程查询_20260901-20260930_1024辆_GPS里程.xlsx / AH500</t>
  </si>
  <si>
    <t>车辆纯氢气里程查询_20260901-20260930_1024辆.xlsx / AH596</t>
  </si>
  <si>
    <t>车辆里程查询_20260901-20260930_1024辆_仪表里程.xlsx / E50</t>
  </si>
  <si>
    <t>车辆里程查询_20260901-20260930_1024辆_GPS里程.xlsx / E248</t>
  </si>
  <si>
    <t>车辆纯氢气里程查询_20260901-20260930_1024辆.xlsx / E271</t>
  </si>
  <si>
    <t>车辆里程查询_20260901-20260930_1024辆_仪表里程.xlsx / F50</t>
  </si>
  <si>
    <t>车辆里程查询_20260901-20260930_1024辆_GPS里程.xlsx / F248</t>
  </si>
  <si>
    <t>车辆纯氢气里程查询_20260901-20260930_1024辆.xlsx / F271</t>
  </si>
  <si>
    <t>车辆里程查询_20260901-20260930_1024辆_仪表里程.xlsx / G50</t>
  </si>
  <si>
    <t>车辆里程查询_20260901-20260930_1024辆_GPS里程.xlsx / G248</t>
  </si>
  <si>
    <t>车辆纯氢气里程查询_20260901-20260930_1024辆.xlsx / G271</t>
  </si>
  <si>
    <t>车辆里程查询_20260901-20260930_1024辆_仪表里程.xlsx / H50</t>
  </si>
  <si>
    <t>车辆里程查询_20260901-20260930_1024辆_GPS里程.xlsx / H248</t>
  </si>
  <si>
    <t>车辆纯氢气里程查询_20260901-20260930_1024辆.xlsx / H271</t>
  </si>
  <si>
    <t>车辆里程查询_20260901-20260930_1024辆_仪表里程.xlsx / I50</t>
  </si>
  <si>
    <t>车辆里程查询_20260901-20260930_1024辆_GPS里程.xlsx / I248</t>
  </si>
  <si>
    <t>车辆纯氢气里程查询_20260901-20260930_1024辆.xlsx / I271</t>
  </si>
  <si>
    <t>车辆里程查询_20260901-20260930_1024辆_仪表里程.xlsx / J50</t>
  </si>
  <si>
    <t>车辆里程查询_20260901-20260930_1024辆_GPS里程.xlsx / J248</t>
  </si>
  <si>
    <t>车辆纯氢气里程查询_20260901-20260930_1024辆.xlsx / J271</t>
  </si>
  <si>
    <t>车辆里程查询_20260901-20260930_1024辆_仪表里程.xlsx / K50</t>
  </si>
  <si>
    <t>车辆里程查询_20260901-20260930_1024辆_GPS里程.xlsx / K248</t>
  </si>
  <si>
    <t>车辆纯氢气里程查询_20260901-20260930_1024辆.xlsx / K271</t>
  </si>
  <si>
    <t>车辆里程查询_20260901-20260930_1024辆_仪表里程.xlsx / L50</t>
  </si>
  <si>
    <t>车辆里程查询_20260901-20260930_1024辆_GPS里程.xlsx / L248</t>
  </si>
  <si>
    <t>车辆纯氢气里程查询_20260901-20260930_1024辆.xlsx / L271</t>
  </si>
  <si>
    <t>车辆里程查询_20260901-20260930_1024辆_仪表里程.xlsx / M50</t>
  </si>
  <si>
    <t>车辆里程查询_20260901-20260930_1024辆_GPS里程.xlsx / M248</t>
  </si>
  <si>
    <t>车辆纯氢气里程查询_20260901-20260930_1024辆.xlsx / M271</t>
  </si>
  <si>
    <t>车辆里程查询_20260901-20260930_1024辆_仪表里程.xlsx / N50</t>
  </si>
  <si>
    <t>车辆里程查询_20260901-20260930_1024辆_GPS里程.xlsx / N248</t>
  </si>
  <si>
    <t>车辆纯氢气里程查询_20260901-20260930_1024辆.xlsx / N271</t>
  </si>
  <si>
    <t>车辆里程查询_20260901-20260930_1024辆_仪表里程.xlsx / O50</t>
  </si>
  <si>
    <t>车辆里程查询_20260901-20260930_1024辆_GPS里程.xlsx / O248</t>
  </si>
  <si>
    <t>车辆纯氢气里程查询_20260901-20260930_1024辆.xlsx / O271</t>
  </si>
  <si>
    <t>车辆里程查询_20260901-20260930_1024辆_仪表里程.xlsx / P50</t>
  </si>
  <si>
    <t>车辆里程查询_20260901-20260930_1024辆_GPS里程.xlsx / P248</t>
  </si>
  <si>
    <t>车辆纯氢气里程查询_20260901-20260930_1024辆.xlsx / P271</t>
  </si>
  <si>
    <t>车辆里程查询_20260901-20260930_1024辆_仪表里程.xlsx / Q50</t>
  </si>
  <si>
    <t>车辆里程查询_20260901-20260930_1024辆_GPS里程.xlsx / Q248</t>
  </si>
  <si>
    <t>车辆纯氢气里程查询_20260901-20260930_1024辆.xlsx / Q271</t>
  </si>
  <si>
    <t>车辆里程查询_20260901-20260930_1024辆_仪表里程.xlsx / R50</t>
  </si>
  <si>
    <t>车辆里程查询_20260901-20260930_1024辆_GPS里程.xlsx / R248</t>
  </si>
  <si>
    <t>车辆纯氢气里程查询_20260901-20260930_1024辆.xlsx / R271</t>
  </si>
  <si>
    <t>车辆里程查询_20260901-20260930_1024辆_仪表里程.xlsx / S50</t>
  </si>
  <si>
    <t>车辆里程查询_20260901-20260930_1024辆_GPS里程.xlsx / S248</t>
  </si>
  <si>
    <t>车辆纯氢气里程查询_20260901-20260930_1024辆.xlsx / S271</t>
  </si>
  <si>
    <t>车辆里程查询_20260901-20260930_1024辆_仪表里程.xlsx / T50</t>
  </si>
  <si>
    <t>车辆里程查询_20260901-20260930_1024辆_GPS里程.xlsx / T248</t>
  </si>
  <si>
    <t>车辆纯氢气里程查询_20260901-20260930_1024辆.xlsx / T271</t>
  </si>
  <si>
    <t>车辆里程查询_20260901-20260930_1024辆_仪表里程.xlsx / U50</t>
  </si>
  <si>
    <t>车辆里程查询_20260901-20260930_1024辆_GPS里程.xlsx / U248</t>
  </si>
  <si>
    <t>车辆纯氢气里程查询_20260901-20260930_1024辆.xlsx / U271</t>
  </si>
  <si>
    <t>车辆里程查询_20260901-20260930_1024辆_仪表里程.xlsx / V50</t>
  </si>
  <si>
    <t>车辆里程查询_20260901-20260930_1024辆_GPS里程.xlsx / V248</t>
  </si>
  <si>
    <t>车辆纯氢气里程查询_20260901-20260930_1024辆.xlsx / V271</t>
  </si>
  <si>
    <t>车辆里程查询_20260901-20260930_1024辆_仪表里程.xlsx / E227</t>
  </si>
  <si>
    <t>车辆里程查询_20260901-20260930_1024辆_GPS里程.xlsx / E120</t>
  </si>
  <si>
    <t>车辆纯氢气里程查询_20260901-20260930_1024辆.xlsx / E384</t>
  </si>
  <si>
    <t>车辆里程查询_20260901-20260930_1024辆_仪表里程.xlsx / F227</t>
  </si>
  <si>
    <t>车辆里程查询_20260901-20260930_1024辆_GPS里程.xlsx / F120</t>
  </si>
  <si>
    <t>车辆纯氢气里程查询_20260901-20260930_1024辆.xlsx / F384</t>
  </si>
  <si>
    <t>车辆里程查询_20260901-20260930_1024辆_仪表里程.xlsx / G227</t>
  </si>
  <si>
    <t>车辆里程查询_20260901-20260930_1024辆_GPS里程.xlsx / G120</t>
  </si>
  <si>
    <t>车辆纯氢气里程查询_20260901-20260930_1024辆.xlsx / G384</t>
  </si>
  <si>
    <t>车辆里程查询_20260901-20260930_1024辆_仪表里程.xlsx / H227</t>
  </si>
  <si>
    <t>车辆里程查询_20260901-20260930_1024辆_GPS里程.xlsx / H120</t>
  </si>
  <si>
    <t>车辆纯氢气里程查询_20260901-20260930_1024辆.xlsx / H384</t>
  </si>
  <si>
    <t>车辆里程查询_20260901-20260930_1024辆_仪表里程.xlsx / I227</t>
  </si>
  <si>
    <t>车辆里程查询_20260901-20260930_1024辆_GPS里程.xlsx / I120</t>
  </si>
  <si>
    <t>车辆纯氢气里程查询_20260901-20260930_1024辆.xlsx / I384</t>
  </si>
  <si>
    <t>车辆里程查询_20260901-20260930_1024辆_仪表里程.xlsx / J227</t>
  </si>
  <si>
    <t>车辆里程查询_20260901-20260930_1024辆_GPS里程.xlsx / J120</t>
  </si>
  <si>
    <t>车辆纯氢气里程查询_20260901-20260930_1024辆.xlsx / J384</t>
  </si>
  <si>
    <t>车辆里程查询_20260901-20260930_1024辆_仪表里程.xlsx / K227</t>
  </si>
  <si>
    <t>车辆里程查询_20260901-20260930_1024辆_GPS里程.xlsx / K120</t>
  </si>
  <si>
    <t>车辆纯氢气里程查询_20260901-20260930_1024辆.xlsx / K384</t>
  </si>
  <si>
    <t>车辆里程查询_20260901-20260930_1024辆_仪表里程.xlsx / L227</t>
  </si>
  <si>
    <t>车辆里程查询_20260901-20260930_1024辆_GPS里程.xlsx / L120</t>
  </si>
  <si>
    <t>车辆纯氢气里程查询_20260901-20260930_1024辆.xlsx / L384</t>
  </si>
  <si>
    <t>车辆里程查询_20260901-20260930_1024辆_仪表里程.xlsx / M227</t>
  </si>
  <si>
    <t>车辆里程查询_20260901-20260930_1024辆_GPS里程.xlsx / M120</t>
  </si>
  <si>
    <t>车辆纯氢气里程查询_20260901-20260930_1024辆.xlsx / M384</t>
  </si>
  <si>
    <t>车辆里程查询_20260901-20260930_1024辆_仪表里程.xlsx / N227</t>
  </si>
  <si>
    <t>车辆里程查询_20260901-20260930_1024辆_GPS里程.xlsx / N120</t>
  </si>
  <si>
    <t>车辆纯氢气里程查询_20260901-20260930_1024辆.xlsx / N384</t>
  </si>
  <si>
    <t>车辆里程查询_20260901-20260930_1024辆_仪表里程.xlsx / O227</t>
  </si>
  <si>
    <t>车辆里程查询_20260901-20260930_1024辆_GPS里程.xlsx / O120</t>
  </si>
  <si>
    <t>车辆纯氢气里程查询_20260901-20260930_1024辆.xlsx / O384</t>
  </si>
  <si>
    <t>车辆里程查询_20260901-20260930_1024辆_仪表里程.xlsx / P227</t>
  </si>
  <si>
    <t>车辆里程查询_20260901-20260930_1024辆_GPS里程.xlsx / P120</t>
  </si>
  <si>
    <t>车辆纯氢气里程查询_20260901-20260930_1024辆.xlsx / P384</t>
  </si>
  <si>
    <t>车辆里程查询_20260901-20260930_1024辆_仪表里程.xlsx / Q227</t>
  </si>
  <si>
    <t>车辆里程查询_20260901-20260930_1024辆_GPS里程.xlsx / Q120</t>
  </si>
  <si>
    <t>车辆纯氢气里程查询_20260901-20260930_1024辆.xlsx / Q384</t>
  </si>
  <si>
    <t>车辆里程查询_20260901-20260930_1024辆_仪表里程.xlsx / R227</t>
  </si>
  <si>
    <t>车辆里程查询_20260901-20260930_1024辆_GPS里程.xlsx / R120</t>
  </si>
  <si>
    <t>车辆纯氢气里程查询_20260901-20260930_1024辆.xlsx / R384</t>
  </si>
  <si>
    <t>车辆里程查询_20260901-20260930_1024辆_仪表里程.xlsx / S227</t>
  </si>
  <si>
    <t>车辆里程查询_20260901-20260930_1024辆_GPS里程.xlsx / S120</t>
  </si>
  <si>
    <t>车辆纯氢气里程查询_20260901-20260930_1024辆.xlsx / S384</t>
  </si>
  <si>
    <t>车辆里程查询_20260901-20260930_1024辆_仪表里程.xlsx / T227</t>
  </si>
  <si>
    <t>车辆里程查询_20260901-20260930_1024辆_GPS里程.xlsx / T120</t>
  </si>
  <si>
    <t>车辆纯氢气里程查询_20260901-20260930_1024辆.xlsx / T384</t>
  </si>
  <si>
    <t>车辆里程查询_20260901-20260930_1024辆_仪表里程.xlsx / U227</t>
  </si>
  <si>
    <t>车辆里程查询_20260901-20260930_1024辆_GPS里程.xlsx / U120</t>
  </si>
  <si>
    <t>车辆纯氢气里程查询_20260901-20260930_1024辆.xlsx / U384</t>
  </si>
  <si>
    <t>车辆里程查询_20260901-20260930_1024辆_仪表里程.xlsx / V227</t>
  </si>
  <si>
    <t>车辆里程查询_20260901-20260930_1024辆_GPS里程.xlsx / V120</t>
  </si>
  <si>
    <t>车辆纯氢气里程查询_20260901-20260930_1024辆.xlsx / V384</t>
  </si>
  <si>
    <t>车辆里程查询_20260901-20260930_1024辆_仪表里程.xlsx / W227</t>
  </si>
  <si>
    <t>车辆里程查询_20260901-20260930_1024辆_GPS里程.xlsx / W120</t>
  </si>
  <si>
    <t>车辆纯氢气里程查询_20260901-20260930_1024辆.xlsx / W384</t>
  </si>
  <si>
    <t>车辆里程查询_20260901-20260930_1024辆_仪表里程.xlsx / X227</t>
  </si>
  <si>
    <t>车辆里程查询_20260901-20260930_1024辆_GPS里程.xlsx / X120</t>
  </si>
  <si>
    <t>车辆纯氢气里程查询_20260901-20260930_1024辆.xlsx / X384</t>
  </si>
  <si>
    <t>车辆里程查询_20260901-20260930_1024辆_仪表里程.xlsx / Y227</t>
  </si>
  <si>
    <t>车辆里程查询_20260901-20260930_1024辆_GPS里程.xlsx / Y120</t>
  </si>
  <si>
    <t>车辆纯氢气里程查询_20260901-20260930_1024辆.xlsx / Y384</t>
  </si>
  <si>
    <t>车辆里程查询_20260901-20260930_1024辆_仪表里程.xlsx / Z227</t>
  </si>
  <si>
    <t>车辆里程查询_20260901-20260930_1024辆_GPS里程.xlsx / Z120</t>
  </si>
  <si>
    <t>车辆纯氢气里程查询_20260901-20260930_1024辆.xlsx / Z384</t>
  </si>
  <si>
    <t>车辆里程查询_20260901-20260930_1024辆_仪表里程.xlsx / AA227</t>
  </si>
  <si>
    <t>车辆里程查询_20260901-20260930_1024辆_GPS里程.xlsx / AA120</t>
  </si>
  <si>
    <t>车辆纯氢气里程查询_20260901-20260930_1024辆.xlsx / AA384</t>
  </si>
  <si>
    <t>车辆里程查询_20260901-20260930_1024辆_仪表里程.xlsx / AB227</t>
  </si>
  <si>
    <t>车辆里程查询_20260901-20260930_1024辆_GPS里程.xlsx / AB120</t>
  </si>
  <si>
    <t>车辆纯氢气里程查询_20260901-20260930_1024辆.xlsx / AB384</t>
  </si>
  <si>
    <t>车辆里程查询_20260901-20260930_1024辆_仪表里程.xlsx / AC227</t>
  </si>
  <si>
    <t>车辆里程查询_20260901-20260930_1024辆_GPS里程.xlsx / AC120</t>
  </si>
  <si>
    <t>车辆纯氢气里程查询_20260901-20260930_1024辆.xlsx / AC384</t>
  </si>
  <si>
    <t>车辆里程查询_20260901-20260930_1024辆_仪表里程.xlsx / AD227</t>
  </si>
  <si>
    <t>车辆里程查询_20260901-20260930_1024辆_GPS里程.xlsx / AD120</t>
  </si>
  <si>
    <t>车辆纯氢气里程查询_20260901-20260930_1024辆.xlsx / AD384</t>
  </si>
  <si>
    <t>车辆里程查询_20260901-20260930_1024辆_仪表里程.xlsx / AE227</t>
  </si>
  <si>
    <t>车辆里程查询_20260901-20260930_1024辆_GPS里程.xlsx / AE120</t>
  </si>
  <si>
    <t>车辆纯氢气里程查询_20260901-20260930_1024辆.xlsx / AE384</t>
  </si>
  <si>
    <t>车辆里程查询_20260901-20260930_1024辆_仪表里程.xlsx / AF227</t>
  </si>
  <si>
    <t>车辆里程查询_20260901-20260930_1024辆_GPS里程.xlsx / AF120</t>
  </si>
  <si>
    <t>车辆纯氢气里程查询_20260901-20260930_1024辆.xlsx / AF384</t>
  </si>
  <si>
    <t>车辆里程查询_20260901-20260930_1024辆_仪表里程.xlsx / AG227</t>
  </si>
  <si>
    <t>车辆里程查询_20260901-20260930_1024辆_GPS里程.xlsx / AG120</t>
  </si>
  <si>
    <t>车辆纯氢气里程查询_20260901-20260930_1024辆.xlsx / AG384</t>
  </si>
  <si>
    <t>车辆里程查询_20260901-20260930_1024辆_仪表里程.xlsx / AH227</t>
  </si>
  <si>
    <t>车辆里程查询_20260901-20260930_1024辆_GPS里程.xlsx / AH120</t>
  </si>
  <si>
    <t>车辆纯氢气里程查询_20260901-20260930_1024辆.xlsx / AH384</t>
  </si>
  <si>
    <t>车辆里程查询_20260901-20260930_1024辆_仪表里程.xlsx / E345</t>
  </si>
  <si>
    <t>车辆里程查询_20260901-20260930_1024辆_GPS里程.xlsx / E348</t>
  </si>
  <si>
    <t>车辆纯氢气里程查询_20260901-20260930_1024辆.xlsx / E907</t>
  </si>
  <si>
    <t>车辆里程查询_20260901-20260930_1024辆_仪表里程.xlsx / F345</t>
  </si>
  <si>
    <t>车辆里程查询_20260901-20260930_1024辆_GPS里程.xlsx / F348</t>
  </si>
  <si>
    <t>车辆纯氢气里程查询_20260901-20260930_1024辆.xlsx / F907</t>
  </si>
  <si>
    <t>车辆里程查询_20260901-20260930_1024辆_仪表里程.xlsx / G345</t>
  </si>
  <si>
    <t>车辆里程查询_20260901-20260930_1024辆_GPS里程.xlsx / G348</t>
  </si>
  <si>
    <t>车辆纯氢气里程查询_20260901-20260930_1024辆.xlsx / G907</t>
  </si>
  <si>
    <t>车辆里程查询_20260901-20260930_1024辆_仪表里程.xlsx / H345</t>
  </si>
  <si>
    <t>车辆里程查询_20260901-20260930_1024辆_GPS里程.xlsx / H348</t>
  </si>
  <si>
    <t>车辆纯氢气里程查询_20260901-20260930_1024辆.xlsx / H907</t>
  </si>
  <si>
    <t>车辆里程查询_20260901-20260930_1024辆_仪表里程.xlsx / I345</t>
  </si>
  <si>
    <t>车辆里程查询_20260901-20260930_1024辆_GPS里程.xlsx / I348</t>
  </si>
  <si>
    <t>车辆纯氢气里程查询_20260901-20260930_1024辆.xlsx / I907</t>
  </si>
  <si>
    <t>车辆里程查询_20260901-20260930_1024辆_仪表里程.xlsx / J345</t>
  </si>
  <si>
    <t>车辆里程查询_20260901-20260930_1024辆_GPS里程.xlsx / J348</t>
  </si>
  <si>
    <t>车辆纯氢气里程查询_20260901-20260930_1024辆.xlsx / J907</t>
  </si>
  <si>
    <t>车辆里程查询_20260901-20260930_1024辆_仪表里程.xlsx / K345</t>
  </si>
  <si>
    <t>车辆里程查询_20260901-20260930_1024辆_GPS里程.xlsx / K348</t>
  </si>
  <si>
    <t>车辆纯氢气里程查询_20260901-20260930_1024辆.xlsx / K907</t>
  </si>
  <si>
    <t>车辆里程查询_20260901-20260930_1024辆_仪表里程.xlsx / L345</t>
  </si>
  <si>
    <t>车辆里程查询_20260901-20260930_1024辆_GPS里程.xlsx / L348</t>
  </si>
  <si>
    <t>车辆纯氢气里程查询_20260901-20260930_1024辆.xlsx / L907</t>
  </si>
  <si>
    <t>车辆里程查询_20260901-20260930_1024辆_仪表里程.xlsx / M345</t>
  </si>
  <si>
    <t>车辆里程查询_20260901-20260930_1024辆_GPS里程.xlsx / M348</t>
  </si>
  <si>
    <t>车辆纯氢气里程查询_20260901-20260930_1024辆.xlsx / M907</t>
  </si>
  <si>
    <t>车辆里程查询_20260901-20260930_1024辆_仪表里程.xlsx / N345</t>
  </si>
  <si>
    <t>车辆里程查询_20260901-20260930_1024辆_GPS里程.xlsx / N348</t>
  </si>
  <si>
    <t>车辆纯氢气里程查询_20260901-20260930_1024辆.xlsx / N907</t>
  </si>
  <si>
    <t>车辆里程查询_20260901-20260930_1024辆_仪表里程.xlsx / O345</t>
  </si>
  <si>
    <t>车辆里程查询_20260901-20260930_1024辆_GPS里程.xlsx / O348</t>
  </si>
  <si>
    <t>车辆纯氢气里程查询_20260901-20260930_1024辆.xlsx / O907</t>
  </si>
  <si>
    <t>车辆里程查询_20260901-20260930_1024辆_仪表里程.xlsx / P345</t>
  </si>
  <si>
    <t>车辆里程查询_20260901-20260930_1024辆_GPS里程.xlsx / P348</t>
  </si>
  <si>
    <t>车辆纯氢气里程查询_20260901-20260930_1024辆.xlsx / P907</t>
  </si>
  <si>
    <t>车辆里程查询_20260901-20260930_1024辆_仪表里程.xlsx / Q345</t>
  </si>
  <si>
    <t>车辆里程查询_20260901-20260930_1024辆_GPS里程.xlsx / Q348</t>
  </si>
  <si>
    <t>车辆纯氢气里程查询_20260901-20260930_1024辆.xlsx / Q907</t>
  </si>
  <si>
    <t>车辆里程查询_20260901-20260930_1024辆_仪表里程.xlsx / R345</t>
  </si>
  <si>
    <t>车辆里程查询_20260901-20260930_1024辆_GPS里程.xlsx / R348</t>
  </si>
  <si>
    <t>车辆纯氢气里程查询_20260901-20260930_1024辆.xlsx / R907</t>
  </si>
  <si>
    <t>车辆里程查询_20260901-20260930_1024辆_仪表里程.xlsx / S345</t>
  </si>
  <si>
    <t>车辆里程查询_20260901-20260930_1024辆_GPS里程.xlsx / S348</t>
  </si>
  <si>
    <t>车辆纯氢气里程查询_20260901-20260930_1024辆.xlsx / S907</t>
  </si>
  <si>
    <t>车辆里程查询_20260901-20260930_1024辆_仪表里程.xlsx / T345</t>
  </si>
  <si>
    <t>车辆里程查询_20260901-20260930_1024辆_GPS里程.xlsx / T348</t>
  </si>
  <si>
    <t>车辆纯氢气里程查询_20260901-20260930_1024辆.xlsx / T907</t>
  </si>
  <si>
    <t>车辆里程查询_20260901-20260930_1024辆_仪表里程.xlsx / U345</t>
  </si>
  <si>
    <t>车辆里程查询_20260901-20260930_1024辆_GPS里程.xlsx / U348</t>
  </si>
  <si>
    <t>车辆纯氢气里程查询_20260901-20260930_1024辆.xlsx / U907</t>
  </si>
  <si>
    <t>车辆里程查询_20260901-20260930_1024辆_仪表里程.xlsx / V345</t>
  </si>
  <si>
    <t>车辆里程查询_20260901-20260930_1024辆_GPS里程.xlsx / V348</t>
  </si>
  <si>
    <t>车辆纯氢气里程查询_20260901-20260930_1024辆.xlsx / V907</t>
  </si>
  <si>
    <t>车辆里程查询_20260901-20260930_1024辆_仪表里程.xlsx / W345</t>
  </si>
  <si>
    <t>车辆里程查询_20260901-20260930_1024辆_GPS里程.xlsx / W348</t>
  </si>
  <si>
    <t>车辆纯氢气里程查询_20260901-20260930_1024辆.xlsx / W907</t>
  </si>
  <si>
    <t>车辆里程查询_20260901-20260930_1024辆_仪表里程.xlsx / X345</t>
  </si>
  <si>
    <t>车辆里程查询_20260901-20260930_1024辆_GPS里程.xlsx / X348</t>
  </si>
  <si>
    <t>车辆纯氢气里程查询_20260901-20260930_1024辆.xlsx / X907</t>
  </si>
  <si>
    <t>车辆里程查询_20260901-20260930_1024辆_仪表里程.xlsx / Y345</t>
  </si>
  <si>
    <t>车辆里程查询_20260901-20260930_1024辆_GPS里程.xlsx / Y348</t>
  </si>
  <si>
    <t>车辆纯氢气里程查询_20260901-20260930_1024辆.xlsx / Y907</t>
  </si>
  <si>
    <t>车辆里程查询_20260901-20260930_1024辆_仪表里程.xlsx / Z345</t>
  </si>
  <si>
    <t>车辆里程查询_20260901-20260930_1024辆_GPS里程.xlsx / Z348</t>
  </si>
  <si>
    <t>车辆纯氢气里程查询_20260901-20260930_1024辆.xlsx / Z907</t>
  </si>
  <si>
    <t>车辆里程查询_20260901-20260930_1024辆_仪表里程.xlsx / AA345</t>
  </si>
  <si>
    <t>车辆里程查询_20260901-20260930_1024辆_GPS里程.xlsx / AA348</t>
  </si>
  <si>
    <t>车辆纯氢气里程查询_20260901-20260930_1024辆.xlsx / AA907</t>
  </si>
  <si>
    <t>车辆里程查询_20260901-20260930_1024辆_仪表里程.xlsx / AB345</t>
  </si>
  <si>
    <t>车辆里程查询_20260901-20260930_1024辆_GPS里程.xlsx / AB348</t>
  </si>
  <si>
    <t>车辆纯氢气里程查询_20260901-20260930_1024辆.xlsx / AB907</t>
  </si>
  <si>
    <t>车辆里程查询_20260901-20260930_1024辆_仪表里程.xlsx / AC345</t>
  </si>
  <si>
    <t>车辆里程查询_20260901-20260930_1024辆_GPS里程.xlsx / AC348</t>
  </si>
  <si>
    <t>车辆纯氢气里程查询_20260901-20260930_1024辆.xlsx / AC907</t>
  </si>
  <si>
    <t>车辆里程查询_20260901-20260930_1024辆_仪表里程.xlsx / AD345</t>
  </si>
  <si>
    <t>车辆里程查询_20260901-20260930_1024辆_GPS里程.xlsx / AD348</t>
  </si>
  <si>
    <t>车辆纯氢气里程查询_20260901-20260930_1024辆.xlsx / AD907</t>
  </si>
  <si>
    <t>车辆里程查询_20260901-20260930_1024辆_仪表里程.xlsx / AE345</t>
  </si>
  <si>
    <t>车辆里程查询_20260901-20260930_1024辆_GPS里程.xlsx / AE348</t>
  </si>
  <si>
    <t>车辆纯氢气里程查询_20260901-20260930_1024辆.xlsx / AE907</t>
  </si>
  <si>
    <t>车辆里程查询_20260901-20260930_1024辆_仪表里程.xlsx / AF345</t>
  </si>
  <si>
    <t>车辆里程查询_20260901-20260930_1024辆_GPS里程.xlsx / AF348</t>
  </si>
  <si>
    <t>车辆纯氢气里程查询_20260901-20260930_1024辆.xlsx / AF907</t>
  </si>
  <si>
    <t>车辆里程查询_20260901-20260930_1024辆_仪表里程.xlsx / AG345</t>
  </si>
  <si>
    <t>车辆里程查询_20260901-20260930_1024辆_GPS里程.xlsx / AG348</t>
  </si>
  <si>
    <t>车辆纯氢气里程查询_20260901-20260930_1024辆.xlsx / AG907</t>
  </si>
  <si>
    <t>车辆里程查询_20260901-20260930_1024辆_仪表里程.xlsx / AH345</t>
  </si>
  <si>
    <t>车辆里程查询_20260901-20260930_1024辆_GPS里程.xlsx / AH348</t>
  </si>
  <si>
    <t>车辆纯氢气里程查询_20260901-20260930_1024辆.xlsx / AH907</t>
  </si>
  <si>
    <t>车辆里程查询_20260901-20260930_1024辆_仪表里程.xlsx / E592</t>
  </si>
  <si>
    <t>车辆里程查询_20260901-20260930_1024辆_GPS里程.xlsx / E592</t>
  </si>
  <si>
    <t>车辆纯氢气里程查询_20260901-20260930_1024辆.xlsx / E248</t>
  </si>
  <si>
    <t>车辆里程查询_20260901-20260930_1024辆_仪表里程.xlsx / F592</t>
  </si>
  <si>
    <t>车辆里程查询_20260901-20260930_1024辆_GPS里程.xlsx / F592</t>
  </si>
  <si>
    <t>车辆纯氢气里程查询_20260901-20260930_1024辆.xlsx / F248</t>
  </si>
  <si>
    <t>车辆里程查询_20260901-20260930_1024辆_仪表里程.xlsx / G592</t>
  </si>
  <si>
    <t>车辆里程查询_20260901-20260930_1024辆_GPS里程.xlsx / G592</t>
  </si>
  <si>
    <t>车辆纯氢气里程查询_20260901-20260930_1024辆.xlsx / G248</t>
  </si>
  <si>
    <t>车辆里程查询_20260901-20260930_1024辆_仪表里程.xlsx / H592</t>
  </si>
  <si>
    <t>车辆里程查询_20260901-20260930_1024辆_GPS里程.xlsx / H592</t>
  </si>
  <si>
    <t>车辆纯氢气里程查询_20260901-20260930_1024辆.xlsx / H248</t>
  </si>
  <si>
    <t>车辆里程查询_20260901-20260930_1024辆_仪表里程.xlsx / I592</t>
  </si>
  <si>
    <t>车辆里程查询_20260901-20260930_1024辆_GPS里程.xlsx / I592</t>
  </si>
  <si>
    <t>车辆纯氢气里程查询_20260901-20260930_1024辆.xlsx / I248</t>
  </si>
  <si>
    <t>车辆里程查询_20260901-20260930_1024辆_仪表里程.xlsx / J592</t>
  </si>
  <si>
    <t>车辆里程查询_20260901-20260930_1024辆_GPS里程.xlsx / J592</t>
  </si>
  <si>
    <t>车辆纯氢气里程查询_20260901-20260930_1024辆.xlsx / J248</t>
  </si>
  <si>
    <t>车辆里程查询_20260901-20260930_1024辆_仪表里程.xlsx / K592</t>
  </si>
  <si>
    <t>车辆里程查询_20260901-20260930_1024辆_GPS里程.xlsx / K592</t>
  </si>
  <si>
    <t>车辆纯氢气里程查询_20260901-20260930_1024辆.xlsx / K248</t>
  </si>
  <si>
    <t>车辆里程查询_20260901-20260930_1024辆_仪表里程.xlsx / L592</t>
  </si>
  <si>
    <t>车辆里程查询_20260901-20260930_1024辆_GPS里程.xlsx / L592</t>
  </si>
  <si>
    <t>车辆纯氢气里程查询_20260901-20260930_1024辆.xlsx / L248</t>
  </si>
  <si>
    <t>车辆里程查询_20260901-20260930_1024辆_仪表里程.xlsx / M592</t>
  </si>
  <si>
    <t>车辆里程查询_20260901-20260930_1024辆_GPS里程.xlsx / M592</t>
  </si>
  <si>
    <t>车辆纯氢气里程查询_20260901-20260930_1024辆.xlsx / M248</t>
  </si>
  <si>
    <t>车辆里程查询_20260901-20260930_1024辆_仪表里程.xlsx / N592</t>
  </si>
  <si>
    <t>车辆里程查询_20260901-20260930_1024辆_GPS里程.xlsx / N592</t>
  </si>
  <si>
    <t>车辆纯氢气里程查询_20260901-20260930_1024辆.xlsx / N248</t>
  </si>
  <si>
    <t>车辆里程查询_20260901-20260930_1024辆_仪表里程.xlsx / O592</t>
  </si>
  <si>
    <t>车辆里程查询_20260901-20260930_1024辆_GPS里程.xlsx / O592</t>
  </si>
  <si>
    <t>车辆纯氢气里程查询_20260901-20260930_1024辆.xlsx / O248</t>
  </si>
  <si>
    <t>车辆里程查询_20260901-20260930_1024辆_仪表里程.xlsx / P592</t>
  </si>
  <si>
    <t>车辆里程查询_20260901-20260930_1024辆_GPS里程.xlsx / P592</t>
  </si>
  <si>
    <t>车辆纯氢气里程查询_20260901-20260930_1024辆.xlsx / P248</t>
  </si>
  <si>
    <t>车辆里程查询_20260901-20260930_1024辆_仪表里程.xlsx / Q592</t>
  </si>
  <si>
    <t>车辆里程查询_20260901-20260930_1024辆_GPS里程.xlsx / Q592</t>
  </si>
  <si>
    <t>车辆纯氢气里程查询_20260901-20260930_1024辆.xlsx / Q248</t>
  </si>
  <si>
    <t>车辆里程查询_20260901-20260930_1024辆_仪表里程.xlsx / R592</t>
  </si>
  <si>
    <t>车辆里程查询_20260901-20260930_1024辆_GPS里程.xlsx / R592</t>
  </si>
  <si>
    <t>车辆纯氢气里程查询_20260901-20260930_1024辆.xlsx / R248</t>
  </si>
  <si>
    <t>车辆里程查询_20260901-20260930_1024辆_仪表里程.xlsx / S592</t>
  </si>
  <si>
    <t>车辆里程查询_20260901-20260930_1024辆_GPS里程.xlsx / S592</t>
  </si>
  <si>
    <t>车辆纯氢气里程查询_20260901-20260930_1024辆.xlsx / S248</t>
  </si>
  <si>
    <t>车辆里程查询_20260901-20260930_1024辆_仪表里程.xlsx / T592</t>
  </si>
  <si>
    <t>车辆里程查询_20260901-20260930_1024辆_GPS里程.xlsx / T592</t>
  </si>
  <si>
    <t>车辆纯氢气里程查询_20260901-20260930_1024辆.xlsx / T248</t>
  </si>
  <si>
    <t>车辆里程查询_20260901-20260930_1024辆_仪表里程.xlsx / U592</t>
  </si>
  <si>
    <t>车辆里程查询_20260901-20260930_1024辆_GPS里程.xlsx / U592</t>
  </si>
  <si>
    <t>车辆纯氢气里程查询_20260901-20260930_1024辆.xlsx / U248</t>
  </si>
  <si>
    <t>车辆里程查询_20260901-20260930_1024辆_仪表里程.xlsx / V592</t>
  </si>
  <si>
    <t>车辆里程查询_20260901-20260930_1024辆_GPS里程.xlsx / V592</t>
  </si>
  <si>
    <t>车辆纯氢气里程查询_20260901-20260930_1024辆.xlsx / V248</t>
  </si>
  <si>
    <t>车辆里程查询_20260901-20260930_1024辆_仪表里程.xlsx / W592</t>
  </si>
  <si>
    <t>车辆里程查询_20260901-20260930_1024辆_GPS里程.xlsx / W592</t>
  </si>
  <si>
    <t>车辆纯氢气里程查询_20260901-20260930_1024辆.xlsx / W248</t>
  </si>
  <si>
    <t>车辆里程查询_20260901-20260930_1024辆_仪表里程.xlsx / X592</t>
  </si>
  <si>
    <t>车辆里程查询_20260901-20260930_1024辆_GPS里程.xlsx / X592</t>
  </si>
  <si>
    <t>车辆纯氢气里程查询_20260901-20260930_1024辆.xlsx / X248</t>
  </si>
  <si>
    <t>车辆里程查询_20260901-20260930_1024辆_仪表里程.xlsx / Y592</t>
  </si>
  <si>
    <t>车辆里程查询_20260901-20260930_1024辆_GPS里程.xlsx / Y592</t>
  </si>
  <si>
    <t>车辆纯氢气里程查询_20260901-20260930_1024辆.xlsx / Y248</t>
  </si>
  <si>
    <t>车辆里程查询_20260901-20260930_1024辆_仪表里程.xlsx / Z592</t>
  </si>
  <si>
    <t>车辆里程查询_20260901-20260930_1024辆_GPS里程.xlsx / Z592</t>
  </si>
  <si>
    <t>车辆纯氢气里程查询_20260901-20260930_1024辆.xlsx / Z248</t>
  </si>
  <si>
    <t>车辆里程查询_20260901-20260930_1024辆_仪表里程.xlsx / AA592</t>
  </si>
  <si>
    <t>车辆里程查询_20260901-20260930_1024辆_GPS里程.xlsx / AA592</t>
  </si>
  <si>
    <t>车辆纯氢气里程查询_20260901-20260930_1024辆.xlsx / AA248</t>
  </si>
  <si>
    <t>车辆里程查询_20260901-20260930_1024辆_仪表里程.xlsx / AB592</t>
  </si>
  <si>
    <t>车辆里程查询_20260901-20260930_1024辆_GPS里程.xlsx / AB592</t>
  </si>
  <si>
    <t>车辆纯氢气里程查询_20260901-20260930_1024辆.xlsx / AB248</t>
  </si>
  <si>
    <t>车辆里程查询_20260901-20260930_1024辆_仪表里程.xlsx / AC592</t>
  </si>
  <si>
    <t>车辆里程查询_20260901-20260930_1024辆_GPS里程.xlsx / AC592</t>
  </si>
  <si>
    <t>车辆纯氢气里程查询_20260901-20260930_1024辆.xlsx / AC248</t>
  </si>
  <si>
    <t>车辆里程查询_20260901-20260930_1024辆_仪表里程.xlsx / AD592</t>
  </si>
  <si>
    <t>车辆里程查询_20260901-20260930_1024辆_GPS里程.xlsx / AD592</t>
  </si>
  <si>
    <t>车辆纯氢气里程查询_20260901-20260930_1024辆.xlsx / AD248</t>
  </si>
  <si>
    <t>车辆里程查询_20260901-20260930_1024辆_仪表里程.xlsx / AE592</t>
  </si>
  <si>
    <t>车辆里程查询_20260901-20260930_1024辆_GPS里程.xlsx / AE592</t>
  </si>
  <si>
    <t>车辆纯氢气里程查询_20260901-20260930_1024辆.xlsx / AE248</t>
  </si>
  <si>
    <t>车辆里程查询_20260901-20260930_1024辆_仪表里程.xlsx / AF592</t>
  </si>
  <si>
    <t>车辆里程查询_20260901-20260930_1024辆_GPS里程.xlsx / AF592</t>
  </si>
  <si>
    <t>车辆纯氢气里程查询_20260901-20260930_1024辆.xlsx / AF248</t>
  </si>
  <si>
    <t>车辆里程查询_20260901-20260930_1024辆_仪表里程.xlsx / AG592</t>
  </si>
  <si>
    <t>车辆里程查询_20260901-20260930_1024辆_GPS里程.xlsx / AG592</t>
  </si>
  <si>
    <t>车辆纯氢气里程查询_20260901-20260930_1024辆.xlsx / AG248</t>
  </si>
  <si>
    <t>车辆里程查询_20260901-20260930_1024辆_仪表里程.xlsx / AH592</t>
  </si>
  <si>
    <t>车辆里程查询_20260901-20260930_1024辆_GPS里程.xlsx / AH592</t>
  </si>
  <si>
    <t>车辆纯氢气里程查询_20260901-20260930_1024辆.xlsx / AH248</t>
  </si>
  <si>
    <t>车辆里程查询_20260901-20260930_1024辆_仪表里程.xlsx / E508</t>
  </si>
  <si>
    <t>车辆里程查询_20260901-20260930_1024辆_GPS里程.xlsx / E508</t>
  </si>
  <si>
    <t>车辆纯氢气里程查询_20260901-20260930_1024辆.xlsx / E467</t>
  </si>
  <si>
    <t>车辆里程查询_20260901-20260930_1024辆_仪表里程.xlsx / F508</t>
  </si>
  <si>
    <t>车辆里程查询_20260901-20260930_1024辆_GPS里程.xlsx / F508</t>
  </si>
  <si>
    <t>车辆纯氢气里程查询_20260901-20260930_1024辆.xlsx / F467</t>
  </si>
  <si>
    <t>车辆里程查询_20260901-20260930_1024辆_仪表里程.xlsx / G508</t>
  </si>
  <si>
    <t>车辆里程查询_20260901-20260930_1024辆_GPS里程.xlsx / G508</t>
  </si>
  <si>
    <t>车辆纯氢气里程查询_20260901-20260930_1024辆.xlsx / G467</t>
  </si>
  <si>
    <t>车辆里程查询_20260901-20260930_1024辆_仪表里程.xlsx / H508</t>
  </si>
  <si>
    <t>车辆里程查询_20260901-20260930_1024辆_GPS里程.xlsx / H508</t>
  </si>
  <si>
    <t>车辆纯氢气里程查询_20260901-20260930_1024辆.xlsx / H467</t>
  </si>
  <si>
    <t>车辆里程查询_20260901-20260930_1024辆_仪表里程.xlsx / I508</t>
  </si>
  <si>
    <t>车辆里程查询_20260901-20260930_1024辆_GPS里程.xlsx / I508</t>
  </si>
  <si>
    <t>车辆纯氢气里程查询_20260901-20260930_1024辆.xlsx / I467</t>
  </si>
  <si>
    <t>车辆里程查询_20260901-20260930_1024辆_仪表里程.xlsx / J508</t>
  </si>
  <si>
    <t>车辆里程查询_20260901-20260930_1024辆_GPS里程.xlsx / J508</t>
  </si>
  <si>
    <t>车辆纯氢气里程查询_20260901-20260930_1024辆.xlsx / J467</t>
  </si>
  <si>
    <t>车辆里程查询_20260901-20260930_1024辆_仪表里程.xlsx / K508</t>
  </si>
  <si>
    <t>车辆里程查询_20260901-20260930_1024辆_GPS里程.xlsx / K508</t>
  </si>
  <si>
    <t>车辆纯氢气里程查询_20260901-20260930_1024辆.xlsx / K467</t>
  </si>
  <si>
    <t>车辆里程查询_20260901-20260930_1024辆_仪表里程.xlsx / L508</t>
  </si>
  <si>
    <t>车辆里程查询_20260901-20260930_1024辆_GPS里程.xlsx / L508</t>
  </si>
  <si>
    <t>车辆纯氢气里程查询_20260901-20260930_1024辆.xlsx / L467</t>
  </si>
  <si>
    <t>车辆里程查询_20260901-20260930_1024辆_仪表里程.xlsx / M508</t>
  </si>
  <si>
    <t>车辆里程查询_20260901-20260930_1024辆_GPS里程.xlsx / M508</t>
  </si>
  <si>
    <t>车辆纯氢气里程查询_20260901-20260930_1024辆.xlsx / M467</t>
  </si>
  <si>
    <t>车辆里程查询_20260901-20260930_1024辆_仪表里程.xlsx / N508</t>
  </si>
  <si>
    <t>车辆里程查询_20260901-20260930_1024辆_GPS里程.xlsx / N508</t>
  </si>
  <si>
    <t>车辆纯氢气里程查询_20260901-20260930_1024辆.xlsx / N467</t>
  </si>
  <si>
    <t>车辆里程查询_20260901-20260930_1024辆_仪表里程.xlsx / O508</t>
  </si>
  <si>
    <t>车辆里程查询_20260901-20260930_1024辆_GPS里程.xlsx / O508</t>
  </si>
  <si>
    <t>车辆纯氢气里程查询_20260901-20260930_1024辆.xlsx / O467</t>
  </si>
  <si>
    <t>车辆里程查询_20260901-20260930_1024辆_仪表里程.xlsx / P508</t>
  </si>
  <si>
    <t>车辆里程查询_20260901-20260930_1024辆_GPS里程.xlsx / P508</t>
  </si>
  <si>
    <t>车辆纯氢气里程查询_20260901-20260930_1024辆.xlsx / P467</t>
  </si>
  <si>
    <t>车辆里程查询_20260901-20260930_1024辆_仪表里程.xlsx / Q508</t>
  </si>
  <si>
    <t>车辆里程查询_20260901-20260930_1024辆_GPS里程.xlsx / Q508</t>
  </si>
  <si>
    <t>车辆纯氢气里程查询_20260901-20260930_1024辆.xlsx / Q467</t>
  </si>
  <si>
    <t>车辆里程查询_20260901-20260930_1024辆_仪表里程.xlsx / R508</t>
  </si>
  <si>
    <t>车辆里程查询_20260901-20260930_1024辆_GPS里程.xlsx / R508</t>
  </si>
  <si>
    <t>车辆纯氢气里程查询_20260901-20260930_1024辆.xlsx / R467</t>
  </si>
  <si>
    <t>车辆里程查询_20260901-20260930_1024辆_仪表里程.xlsx / S508</t>
  </si>
  <si>
    <t>车辆里程查询_20260901-20260930_1024辆_GPS里程.xlsx / S508</t>
  </si>
  <si>
    <t>车辆纯氢气里程查询_20260901-20260930_1024辆.xlsx / S467</t>
  </si>
  <si>
    <t>车辆里程查询_20260901-20260930_1024辆_仪表里程.xlsx / T508</t>
  </si>
  <si>
    <t>车辆里程查询_20260901-20260930_1024辆_GPS里程.xlsx / T508</t>
  </si>
  <si>
    <t>车辆纯氢气里程查询_20260901-20260930_1024辆.xlsx / T467</t>
  </si>
  <si>
    <t>车辆里程查询_20260901-20260930_1024辆_仪表里程.xlsx / U508</t>
  </si>
  <si>
    <t>车辆里程查询_20260901-20260930_1024辆_GPS里程.xlsx / U508</t>
  </si>
  <si>
    <t>车辆纯氢气里程查询_20260901-20260930_1024辆.xlsx / U467</t>
  </si>
  <si>
    <t>车辆里程查询_20260901-20260930_1024辆_仪表里程.xlsx / V508</t>
  </si>
  <si>
    <t>车辆里程查询_20260901-20260930_1024辆_GPS里程.xlsx / V508</t>
  </si>
  <si>
    <t>车辆纯氢气里程查询_20260901-20260930_1024辆.xlsx / V467</t>
  </si>
  <si>
    <t>车辆里程查询_20260901-20260930_1024辆_仪表里程.xlsx / W508</t>
  </si>
  <si>
    <t>车辆里程查询_20260901-20260930_1024辆_GPS里程.xlsx / W508</t>
  </si>
  <si>
    <t>车辆纯氢气里程查询_20260901-20260930_1024辆.xlsx / W467</t>
  </si>
  <si>
    <t>车辆里程查询_20260901-20260930_1024辆_仪表里程.xlsx / X508</t>
  </si>
  <si>
    <t>车辆里程查询_20260901-20260930_1024辆_GPS里程.xlsx / X508</t>
  </si>
  <si>
    <t>车辆纯氢气里程查询_20260901-20260930_1024辆.xlsx / X467</t>
  </si>
  <si>
    <t>车辆里程查询_20260901-20260930_1024辆_仪表里程.xlsx / Y508</t>
  </si>
  <si>
    <t>车辆里程查询_20260901-20260930_1024辆_GPS里程.xlsx / Y508</t>
  </si>
  <si>
    <t>车辆纯氢气里程查询_20260901-20260930_1024辆.xlsx / Y467</t>
  </si>
  <si>
    <t>车辆里程查询_20260901-20260930_1024辆_仪表里程.xlsx / Z508</t>
  </si>
  <si>
    <t>车辆里程查询_20260901-20260930_1024辆_GPS里程.xlsx / Z508</t>
  </si>
  <si>
    <t>车辆纯氢气里程查询_20260901-20260930_1024辆.xlsx / Z467</t>
  </si>
  <si>
    <t>车辆里程查询_20260901-20260930_1024辆_仪表里程.xlsx / AA508</t>
  </si>
  <si>
    <t>车辆里程查询_20260901-20260930_1024辆_GPS里程.xlsx / AA508</t>
  </si>
  <si>
    <t>车辆纯氢气里程查询_20260901-20260930_1024辆.xlsx / AA467</t>
  </si>
  <si>
    <t>车辆里程查询_20260901-20260930_1024辆_仪表里程.xlsx / AB508</t>
  </si>
  <si>
    <t>车辆里程查询_20260901-20260930_1024辆_GPS里程.xlsx / AB508</t>
  </si>
  <si>
    <t>车辆纯氢气里程查询_20260901-20260930_1024辆.xlsx / AB467</t>
  </si>
  <si>
    <t>车辆里程查询_20260901-20260930_1024辆_仪表里程.xlsx / AC508</t>
  </si>
  <si>
    <t>车辆里程查询_20260901-20260930_1024辆_GPS里程.xlsx / AC508</t>
  </si>
  <si>
    <t>车辆纯氢气里程查询_20260901-20260930_1024辆.xlsx / AC467</t>
  </si>
  <si>
    <t>车辆里程查询_20260901-20260930_1024辆_仪表里程.xlsx / AD508</t>
  </si>
  <si>
    <t>车辆里程查询_20260901-20260930_1024辆_GPS里程.xlsx / AD508</t>
  </si>
  <si>
    <t>车辆纯氢气里程查询_20260901-20260930_1024辆.xlsx / AD467</t>
  </si>
  <si>
    <t>车辆里程查询_20260901-20260930_1024辆_仪表里程.xlsx / AE508</t>
  </si>
  <si>
    <t>车辆里程查询_20260901-20260930_1024辆_GPS里程.xlsx / AE508</t>
  </si>
  <si>
    <t>车辆纯氢气里程查询_20260901-20260930_1024辆.xlsx / AE467</t>
  </si>
  <si>
    <t>车辆里程查询_20260901-20260930_1024辆_仪表里程.xlsx / AF508</t>
  </si>
  <si>
    <t>车辆里程查询_20260901-20260930_1024辆_GPS里程.xlsx / AF508</t>
  </si>
  <si>
    <t>车辆纯氢气里程查询_20260901-20260930_1024辆.xlsx / AF467</t>
  </si>
  <si>
    <t>车辆里程查询_20260901-20260930_1024辆_仪表里程.xlsx / AG508</t>
  </si>
  <si>
    <t>车辆里程查询_20260901-20260930_1024辆_GPS里程.xlsx / AG508</t>
  </si>
  <si>
    <t>车辆纯氢气里程查询_20260901-20260930_1024辆.xlsx / AG467</t>
  </si>
  <si>
    <t>车辆里程查询_20260901-20260930_1024辆_仪表里程.xlsx / AH508</t>
  </si>
  <si>
    <t>车辆里程查询_20260901-20260930_1024辆_GPS里程.xlsx / AH508</t>
  </si>
  <si>
    <t>车辆纯氢气里程查询_20260901-20260930_1024辆.xlsx / AH467</t>
  </si>
  <si>
    <t>车辆里程查询_20260901-20260930_1024辆_仪表里程.xlsx / E142</t>
  </si>
  <si>
    <t>车辆里程查询_20260901-20260930_1024辆_GPS里程.xlsx / E12</t>
  </si>
  <si>
    <t>车辆纯氢气里程查询_20260901-20260930_1024辆.xlsx / E398</t>
  </si>
  <si>
    <t>车辆里程查询_20260901-20260930_1024辆_仪表里程.xlsx / F142</t>
  </si>
  <si>
    <t>车辆里程查询_20260901-20260930_1024辆_GPS里程.xlsx / F12</t>
  </si>
  <si>
    <t>车辆纯氢气里程查询_20260901-20260930_1024辆.xlsx / F398</t>
  </si>
  <si>
    <t>车辆里程查询_20260901-20260930_1024辆_仪表里程.xlsx / G142</t>
  </si>
  <si>
    <t>车辆里程查询_20260901-20260930_1024辆_GPS里程.xlsx / G12</t>
  </si>
  <si>
    <t>车辆纯氢气里程查询_20260901-20260930_1024辆.xlsx / G398</t>
  </si>
  <si>
    <t>车辆里程查询_20260901-20260930_1024辆_仪表里程.xlsx / E493</t>
  </si>
  <si>
    <t>车辆里程查询_20260901-20260930_1024辆_GPS里程.xlsx / E493</t>
  </si>
  <si>
    <t>车辆纯氢气里程查询_20260901-20260930_1024辆.xlsx / E507</t>
  </si>
  <si>
    <t>车辆里程查询_20260901-20260930_1024辆_仪表里程.xlsx / F493</t>
  </si>
  <si>
    <t>车辆里程查询_20260901-20260930_1024辆_GPS里程.xlsx / F493</t>
  </si>
  <si>
    <t>车辆纯氢气里程查询_20260901-20260930_1024辆.xlsx / F507</t>
  </si>
  <si>
    <t>车辆里程查询_20260901-20260930_1024辆_仪表里程.xlsx / G493</t>
  </si>
  <si>
    <t>车辆里程查询_20260901-20260930_1024辆_GPS里程.xlsx / G493</t>
  </si>
  <si>
    <t>车辆纯氢气里程查询_20260901-20260930_1024辆.xlsx / G507</t>
  </si>
  <si>
    <t>车辆里程查询_20260901-20260930_1024辆_仪表里程.xlsx / H493</t>
  </si>
  <si>
    <t>车辆里程查询_20260901-20260930_1024辆_GPS里程.xlsx / H493</t>
  </si>
  <si>
    <t>车辆纯氢气里程查询_20260901-20260930_1024辆.xlsx / H507</t>
  </si>
  <si>
    <t>车辆里程查询_20260901-20260930_1024辆_仪表里程.xlsx / I493</t>
  </si>
  <si>
    <t>车辆里程查询_20260901-20260930_1024辆_GPS里程.xlsx / I493</t>
  </si>
  <si>
    <t>车辆纯氢气里程查询_20260901-20260930_1024辆.xlsx / I507</t>
  </si>
  <si>
    <t>车辆里程查询_20260901-20260930_1024辆_仪表里程.xlsx / J493</t>
  </si>
  <si>
    <t>车辆里程查询_20260901-20260930_1024辆_GPS里程.xlsx / J493</t>
  </si>
  <si>
    <t>车辆纯氢气里程查询_20260901-20260930_1024辆.xlsx / J507</t>
  </si>
  <si>
    <t>车辆里程查询_20260901-20260930_1024辆_仪表里程.xlsx / K493</t>
  </si>
  <si>
    <t>车辆里程查询_20260901-20260930_1024辆_GPS里程.xlsx / K493</t>
  </si>
  <si>
    <t>车辆纯氢气里程查询_20260901-20260930_1024辆.xlsx / K507</t>
  </si>
  <si>
    <t>车辆里程查询_20260901-20260930_1024辆_仪表里程.xlsx / L493</t>
  </si>
  <si>
    <t>车辆里程查询_20260901-20260930_1024辆_GPS里程.xlsx / L493</t>
  </si>
  <si>
    <t>车辆纯氢气里程查询_20260901-20260930_1024辆.xlsx / L507</t>
  </si>
  <si>
    <t>车辆里程查询_20260901-20260930_1024辆_仪表里程.xlsx / M493</t>
  </si>
  <si>
    <t>车辆里程查询_20260901-20260930_1024辆_GPS里程.xlsx / M493</t>
  </si>
  <si>
    <t>车辆纯氢气里程查询_20260901-20260930_1024辆.xlsx / M507</t>
  </si>
  <si>
    <t>车辆里程查询_20260901-20260930_1024辆_仪表里程.xlsx / N493</t>
  </si>
  <si>
    <t>车辆里程查询_20260901-20260930_1024辆_GPS里程.xlsx / N493</t>
  </si>
  <si>
    <t>车辆纯氢气里程查询_20260901-20260930_1024辆.xlsx / N507</t>
  </si>
  <si>
    <t>车辆里程查询_20260901-20260930_1024辆_仪表里程.xlsx / O493</t>
  </si>
  <si>
    <t>车辆里程查询_20260901-20260930_1024辆_GPS里程.xlsx / O493</t>
  </si>
  <si>
    <t>车辆纯氢气里程查询_20260901-20260930_1024辆.xlsx / O507</t>
  </si>
  <si>
    <t>车辆里程查询_20260901-20260930_1024辆_仪表里程.xlsx / P493</t>
  </si>
  <si>
    <t>车辆里程查询_20260901-20260930_1024辆_GPS里程.xlsx / P493</t>
  </si>
  <si>
    <t>车辆纯氢气里程查询_20260901-20260930_1024辆.xlsx / P507</t>
  </si>
  <si>
    <t>车辆里程查询_20260901-20260930_1024辆_仪表里程.xlsx / Q493</t>
  </si>
  <si>
    <t>车辆里程查询_20260901-20260930_1024辆_GPS里程.xlsx / Q493</t>
  </si>
  <si>
    <t>车辆纯氢气里程查询_20260901-20260930_1024辆.xlsx / Q507</t>
  </si>
  <si>
    <t>车辆里程查询_20260901-20260930_1024辆_仪表里程.xlsx / R493</t>
  </si>
  <si>
    <t>车辆里程查询_20260901-20260930_1024辆_GPS里程.xlsx / R493</t>
  </si>
  <si>
    <t>车辆纯氢气里程查询_20260901-20260930_1024辆.xlsx / R507</t>
  </si>
  <si>
    <t>车辆里程查询_20260901-20260930_1024辆_仪表里程.xlsx / S493</t>
  </si>
  <si>
    <t>车辆里程查询_20260901-20260930_1024辆_GPS里程.xlsx / S493</t>
  </si>
  <si>
    <t>车辆纯氢气里程查询_20260901-20260930_1024辆.xlsx / S507</t>
  </si>
  <si>
    <t>车辆里程查询_20260901-20260930_1024辆_仪表里程.xlsx / T493</t>
  </si>
  <si>
    <t>车辆里程查询_20260901-20260930_1024辆_GPS里程.xlsx / T493</t>
  </si>
  <si>
    <t>车辆纯氢气里程查询_20260901-20260930_1024辆.xlsx / T507</t>
  </si>
  <si>
    <t>车辆里程查询_20260901-20260930_1024辆_仪表里程.xlsx / U493</t>
  </si>
  <si>
    <t>车辆里程查询_20260901-20260930_1024辆_GPS里程.xlsx / U493</t>
  </si>
  <si>
    <t>车辆纯氢气里程查询_20260901-20260930_1024辆.xlsx / U507</t>
  </si>
  <si>
    <t>车辆里程查询_20260901-20260930_1024辆_仪表里程.xlsx / V493</t>
  </si>
  <si>
    <t>车辆里程查询_20260901-20260930_1024辆_GPS里程.xlsx / V493</t>
  </si>
  <si>
    <t>车辆纯氢气里程查询_20260901-20260930_1024辆.xlsx / V507</t>
  </si>
  <si>
    <t>车辆里程查询_20260901-20260930_1024辆_仪表里程.xlsx / W493</t>
  </si>
  <si>
    <t>车辆里程查询_20260901-20260930_1024辆_GPS里程.xlsx / W493</t>
  </si>
  <si>
    <t>车辆纯氢气里程查询_20260901-20260930_1024辆.xlsx / W507</t>
  </si>
  <si>
    <t>车辆里程查询_20260901-20260930_1024辆_仪表里程.xlsx / X493</t>
  </si>
  <si>
    <t>车辆里程查询_20260901-20260930_1024辆_GPS里程.xlsx / X493</t>
  </si>
  <si>
    <t>车辆纯氢气里程查询_20260901-20260930_1024辆.xlsx / X507</t>
  </si>
  <si>
    <t>车辆里程查询_20260901-20260930_1024辆_仪表里程.xlsx / Y493</t>
  </si>
  <si>
    <t>车辆里程查询_20260901-20260930_1024辆_GPS里程.xlsx / Y493</t>
  </si>
  <si>
    <t>车辆纯氢气里程查询_20260901-20260930_1024辆.xlsx / Y507</t>
  </si>
  <si>
    <t>车辆里程查询_20260901-20260930_1024辆_仪表里程.xlsx / Z493</t>
  </si>
  <si>
    <t>车辆里程查询_20260901-20260930_1024辆_GPS里程.xlsx / Z493</t>
  </si>
  <si>
    <t>车辆纯氢气里程查询_20260901-20260930_1024辆.xlsx / Z507</t>
  </si>
  <si>
    <t>车辆里程查询_20260901-20260930_1024辆_仪表里程.xlsx / AA493</t>
  </si>
  <si>
    <t>车辆里程查询_20260901-20260930_1024辆_GPS里程.xlsx / AA493</t>
  </si>
  <si>
    <t>车辆纯氢气里程查询_20260901-20260930_1024辆.xlsx / AA507</t>
  </si>
  <si>
    <t>车辆里程查询_20260901-20260930_1024辆_仪表里程.xlsx / AB493</t>
  </si>
  <si>
    <t>车辆里程查询_20260901-20260930_1024辆_GPS里程.xlsx / AB493</t>
  </si>
  <si>
    <t>车辆纯氢气里程查询_20260901-20260930_1024辆.xlsx / AB507</t>
  </si>
  <si>
    <t>车辆里程查询_20260901-20260930_1024辆_仪表里程.xlsx / AC493</t>
  </si>
  <si>
    <t>车辆里程查询_20260901-20260930_1024辆_GPS里程.xlsx / AC493</t>
  </si>
  <si>
    <t>车辆纯氢气里程查询_20260901-20260930_1024辆.xlsx / AC507</t>
  </si>
  <si>
    <t>车辆里程查询_20260901-20260930_1024辆_仪表里程.xlsx / AD493</t>
  </si>
  <si>
    <t>车辆里程查询_20260901-20260930_1024辆_GPS里程.xlsx / AD493</t>
  </si>
  <si>
    <t>车辆纯氢气里程查询_20260901-20260930_1024辆.xlsx / AD507</t>
  </si>
  <si>
    <t>车辆里程查询_20260901-20260930_1024辆_仪表里程.xlsx / AE493</t>
  </si>
  <si>
    <t>车辆里程查询_20260901-20260930_1024辆_GPS里程.xlsx / AE493</t>
  </si>
  <si>
    <t>车辆纯氢气里程查询_20260901-20260930_1024辆.xlsx / AE507</t>
  </si>
  <si>
    <t>车辆里程查询_20260901-20260930_1024辆_仪表里程.xlsx / AF493</t>
  </si>
  <si>
    <t>车辆里程查询_20260901-20260930_1024辆_GPS里程.xlsx / AF493</t>
  </si>
  <si>
    <t>车辆纯氢气里程查询_20260901-20260930_1024辆.xlsx / AF507</t>
  </si>
  <si>
    <t>车辆里程查询_20260901-20260930_1024辆_仪表里程.xlsx / AG493</t>
  </si>
  <si>
    <t>车辆里程查询_20260901-20260930_1024辆_GPS里程.xlsx / AG493</t>
  </si>
  <si>
    <t>车辆纯氢气里程查询_20260901-20260930_1024辆.xlsx / AG507</t>
  </si>
  <si>
    <t>车辆里程查询_20260901-20260930_1024辆_仪表里程.xlsx / AH493</t>
  </si>
  <si>
    <t>车辆里程查询_20260901-20260930_1024辆_GPS里程.xlsx / AH493</t>
  </si>
  <si>
    <t>车辆纯氢气里程查询_20260901-20260930_1024辆.xlsx / AH507</t>
  </si>
  <si>
    <t>车辆里程查询_20260901-20260930_1024辆_仪表里程.xlsx / E52</t>
  </si>
  <si>
    <t>车辆里程查询_20260901-20260930_1024辆_GPS里程.xlsx / E250</t>
  </si>
  <si>
    <t>车辆纯氢气里程查询_20260901-20260930_1024辆.xlsx / E284</t>
  </si>
  <si>
    <t>车辆里程查询_20260901-20260930_1024辆_仪表里程.xlsx / F52</t>
  </si>
  <si>
    <t>车辆里程查询_20260901-20260930_1024辆_GPS里程.xlsx / F250</t>
  </si>
  <si>
    <t>车辆纯氢气里程查询_20260901-20260930_1024辆.xlsx / F284</t>
  </si>
  <si>
    <t>车辆里程查询_20260901-20260930_1024辆_仪表里程.xlsx / G52</t>
  </si>
  <si>
    <t>车辆里程查询_20260901-20260930_1024辆_GPS里程.xlsx / G250</t>
  </si>
  <si>
    <t>车辆纯氢气里程查询_20260901-20260930_1024辆.xlsx / G284</t>
  </si>
  <si>
    <t>车辆里程查询_20260901-20260930_1024辆_仪表里程.xlsx / H52</t>
  </si>
  <si>
    <t>车辆里程查询_20260901-20260930_1024辆_GPS里程.xlsx / H250</t>
  </si>
  <si>
    <t>车辆纯氢气里程查询_20260901-20260930_1024辆.xlsx / H284</t>
  </si>
  <si>
    <t>车辆里程查询_20260901-20260930_1024辆_仪表里程.xlsx / I52</t>
  </si>
  <si>
    <t>车辆里程查询_20260901-20260930_1024辆_GPS里程.xlsx / I250</t>
  </si>
  <si>
    <t>车辆纯氢气里程查询_20260901-20260930_1024辆.xlsx / I284</t>
  </si>
  <si>
    <t>车辆里程查询_20260901-20260930_1024辆_仪表里程.xlsx / J52</t>
  </si>
  <si>
    <t>车辆里程查询_20260901-20260930_1024辆_GPS里程.xlsx / J250</t>
  </si>
  <si>
    <t>车辆纯氢气里程查询_20260901-20260930_1024辆.xlsx / J284</t>
  </si>
  <si>
    <t>车辆里程查询_20260901-20260930_1024辆_仪表里程.xlsx / K52</t>
  </si>
  <si>
    <t>车辆里程查询_20260901-20260930_1024辆_GPS里程.xlsx / K250</t>
  </si>
  <si>
    <t>车辆纯氢气里程查询_20260901-20260930_1024辆.xlsx / K284</t>
  </si>
  <si>
    <t>车辆里程查询_20260901-20260930_1024辆_仪表里程.xlsx / L52</t>
  </si>
  <si>
    <t>车辆里程查询_20260901-20260930_1024辆_GPS里程.xlsx / L250</t>
  </si>
  <si>
    <t>车辆纯氢气里程查询_20260901-20260930_1024辆.xlsx / L284</t>
  </si>
  <si>
    <t>车辆里程查询_20260901-20260930_1024辆_仪表里程.xlsx / M52</t>
  </si>
  <si>
    <t>车辆里程查询_20260901-20260930_1024辆_GPS里程.xlsx / M250</t>
  </si>
  <si>
    <t>车辆纯氢气里程查询_20260901-20260930_1024辆.xlsx / M284</t>
  </si>
  <si>
    <t>车辆里程查询_20260901-20260930_1024辆_仪表里程.xlsx / N52</t>
  </si>
  <si>
    <t>车辆里程查询_20260901-20260930_1024辆_GPS里程.xlsx / N250</t>
  </si>
  <si>
    <t>车辆纯氢气里程查询_20260901-20260930_1024辆.xlsx / N284</t>
  </si>
  <si>
    <t>车辆里程查询_20260901-20260930_1024辆_仪表里程.xlsx / O52</t>
  </si>
  <si>
    <t>车辆里程查询_20260901-20260930_1024辆_GPS里程.xlsx / O250</t>
  </si>
  <si>
    <t>车辆纯氢气里程查询_20260901-20260930_1024辆.xlsx / O284</t>
  </si>
  <si>
    <t>车辆里程查询_20260901-20260930_1024辆_仪表里程.xlsx / P52</t>
  </si>
  <si>
    <t>车辆里程查询_20260901-20260930_1024辆_GPS里程.xlsx / P250</t>
  </si>
  <si>
    <t>车辆纯氢气里程查询_20260901-20260930_1024辆.xlsx / P284</t>
  </si>
  <si>
    <t>车辆里程查询_20260901-20260930_1024辆_仪表里程.xlsx / Q52</t>
  </si>
  <si>
    <t>车辆里程查询_20260901-20260930_1024辆_GPS里程.xlsx / Q250</t>
  </si>
  <si>
    <t>车辆纯氢气里程查询_20260901-20260930_1024辆.xlsx / Q284</t>
  </si>
  <si>
    <t>车辆里程查询_20260901-20260930_1024辆_仪表里程.xlsx / R52</t>
  </si>
  <si>
    <t>车辆里程查询_20260901-20260930_1024辆_GPS里程.xlsx / R250</t>
  </si>
  <si>
    <t>车辆纯氢气里程查询_20260901-20260930_1024辆.xlsx / R284</t>
  </si>
  <si>
    <t>车辆里程查询_20260901-20260930_1024辆_仪表里程.xlsx / S52</t>
  </si>
  <si>
    <t>车辆里程查询_20260901-20260930_1024辆_GPS里程.xlsx / S250</t>
  </si>
  <si>
    <t>车辆纯氢气里程查询_20260901-20260930_1024辆.xlsx / S284</t>
  </si>
  <si>
    <t>车辆里程查询_20260901-20260930_1024辆_仪表里程.xlsx / T52</t>
  </si>
  <si>
    <t>车辆里程查询_20260901-20260930_1024辆_GPS里程.xlsx / T250</t>
  </si>
  <si>
    <t>车辆纯氢气里程查询_20260901-20260930_1024辆.xlsx / T284</t>
  </si>
  <si>
    <t>车辆里程查询_20260901-20260930_1024辆_仪表里程.xlsx / U52</t>
  </si>
  <si>
    <t>车辆里程查询_20260901-20260930_1024辆_GPS里程.xlsx / U250</t>
  </si>
  <si>
    <t>车辆纯氢气里程查询_20260901-20260930_1024辆.xlsx / U284</t>
  </si>
  <si>
    <t>车辆里程查询_20260901-20260930_1024辆_仪表里程.xlsx / V52</t>
  </si>
  <si>
    <t>车辆里程查询_20260901-20260930_1024辆_GPS里程.xlsx / V250</t>
  </si>
  <si>
    <t>车辆纯氢气里程查询_20260901-20260930_1024辆.xlsx / V284</t>
  </si>
  <si>
    <t>车辆里程查询_20260901-20260930_1024辆_仪表里程.xlsx / W52</t>
  </si>
  <si>
    <t>车辆里程查询_20260901-20260930_1024辆_GPS里程.xlsx / W250</t>
  </si>
  <si>
    <t>车辆纯氢气里程查询_20260901-20260930_1024辆.xlsx / W284</t>
  </si>
  <si>
    <t>车辆里程查询_20260901-20260930_1024辆_仪表里程.xlsx / X52</t>
  </si>
  <si>
    <t>车辆里程查询_20260901-20260930_1024辆_GPS里程.xlsx / X250</t>
  </si>
  <si>
    <t>车辆纯氢气里程查询_20260901-20260930_1024辆.xlsx / X284</t>
  </si>
  <si>
    <t>车辆里程查询_20260901-20260930_1024辆_仪表里程.xlsx / Y52</t>
  </si>
  <si>
    <t>车辆里程查询_20260901-20260930_1024辆_GPS里程.xlsx / Y250</t>
  </si>
  <si>
    <t>车辆纯氢气里程查询_20260901-20260930_1024辆.xlsx / Y284</t>
  </si>
  <si>
    <t>车辆里程查询_20260901-20260930_1024辆_仪表里程.xlsx / Z52</t>
  </si>
  <si>
    <t>车辆里程查询_20260901-20260930_1024辆_GPS里程.xlsx / Z250</t>
  </si>
  <si>
    <t>车辆纯氢气里程查询_20260901-20260930_1024辆.xlsx / Z284</t>
  </si>
  <si>
    <t>车辆里程查询_20260901-20260930_1024辆_仪表里程.xlsx / AA52</t>
  </si>
  <si>
    <t>车辆里程查询_20260901-20260930_1024辆_GPS里程.xlsx / AA250</t>
  </si>
  <si>
    <t>车辆纯氢气里程查询_20260901-20260930_1024辆.xlsx / AA284</t>
  </si>
  <si>
    <t>车辆里程查询_20260901-20260930_1024辆_仪表里程.xlsx / AB52</t>
  </si>
  <si>
    <t>车辆里程查询_20260901-20260930_1024辆_GPS里程.xlsx / AB250</t>
  </si>
  <si>
    <t>车辆纯氢气里程查询_20260901-20260930_1024辆.xlsx / AB284</t>
  </si>
  <si>
    <t>车辆里程查询_20260901-20260930_1024辆_仪表里程.xlsx / AC52</t>
  </si>
  <si>
    <t>车辆里程查询_20260901-20260930_1024辆_GPS里程.xlsx / AC250</t>
  </si>
  <si>
    <t>车辆纯氢气里程查询_20260901-20260930_1024辆.xlsx / AC284</t>
  </si>
  <si>
    <t>车辆里程查询_20260901-20260930_1024辆_仪表里程.xlsx / AD52</t>
  </si>
  <si>
    <t>车辆里程查询_20260901-20260930_1024辆_GPS里程.xlsx / AD250</t>
  </si>
  <si>
    <t>车辆纯氢气里程查询_20260901-20260930_1024辆.xlsx / AD284</t>
  </si>
  <si>
    <t>车辆里程查询_20260901-20260930_1024辆_仪表里程.xlsx / AE52</t>
  </si>
  <si>
    <t>车辆里程查询_20260901-20260930_1024辆_GPS里程.xlsx / AE250</t>
  </si>
  <si>
    <t>车辆纯氢气里程查询_20260901-20260930_1024辆.xlsx / AE284</t>
  </si>
  <si>
    <t>车辆里程查询_20260901-20260930_1024辆_仪表里程.xlsx / AF52</t>
  </si>
  <si>
    <t>车辆里程查询_20260901-20260930_1024辆_GPS里程.xlsx / AF250</t>
  </si>
  <si>
    <t>车辆纯氢气里程查询_20260901-20260930_1024辆.xlsx / AF284</t>
  </si>
  <si>
    <t>车辆里程查询_20260901-20260930_1024辆_仪表里程.xlsx / AG52</t>
  </si>
  <si>
    <t>车辆里程查询_20260901-20260930_1024辆_GPS里程.xlsx / AG250</t>
  </si>
  <si>
    <t>车辆纯氢气里程查询_20260901-20260930_1024辆.xlsx / AG284</t>
  </si>
  <si>
    <t>车辆里程查询_20260901-20260930_1024辆_仪表里程.xlsx / AH52</t>
  </si>
  <si>
    <t>车辆里程查询_20260901-20260930_1024辆_GPS里程.xlsx / AH250</t>
  </si>
  <si>
    <t>车辆纯氢气里程查询_20260901-20260930_1024辆.xlsx / AH284</t>
  </si>
  <si>
    <t>车辆里程查询_20260901-20260930_1024辆_仪表里程.xlsx / E146</t>
  </si>
  <si>
    <t>车辆里程查询_20260901-20260930_1024辆_GPS里程.xlsx / E137</t>
  </si>
  <si>
    <t>车辆纯氢气里程查询_20260901-20260930_1024辆.xlsx / E321</t>
  </si>
  <si>
    <t>车辆里程查询_20260901-20260930_1024辆_仪表里程.xlsx / F146</t>
  </si>
  <si>
    <t>车辆里程查询_20260901-20260930_1024辆_GPS里程.xlsx / F137</t>
  </si>
  <si>
    <t>车辆纯氢气里程查询_20260901-20260930_1024辆.xlsx / F321</t>
  </si>
  <si>
    <t>车辆里程查询_20260901-20260930_1024辆_仪表里程.xlsx / G146</t>
  </si>
  <si>
    <t>车辆里程查询_20260901-20260930_1024辆_GPS里程.xlsx / G137</t>
  </si>
  <si>
    <t>车辆纯氢气里程查询_20260901-20260930_1024辆.xlsx / G321</t>
  </si>
  <si>
    <t>车辆里程查询_20260901-20260930_1024辆_仪表里程.xlsx / H146</t>
  </si>
  <si>
    <t>车辆里程查询_20260901-20260930_1024辆_GPS里程.xlsx / H137</t>
  </si>
  <si>
    <t>车辆纯氢气里程查询_20260901-20260930_1024辆.xlsx / H321</t>
  </si>
  <si>
    <t>车辆里程查询_20260901-20260930_1024辆_仪表里程.xlsx / I146</t>
  </si>
  <si>
    <t>车辆里程查询_20260901-20260930_1024辆_GPS里程.xlsx / I137</t>
  </si>
  <si>
    <t>车辆纯氢气里程查询_20260901-20260930_1024辆.xlsx / I321</t>
  </si>
  <si>
    <t>车辆里程查询_20260901-20260930_1024辆_仪表里程.xlsx / J146</t>
  </si>
  <si>
    <t>车辆里程查询_20260901-20260930_1024辆_GPS里程.xlsx / J137</t>
  </si>
  <si>
    <t>车辆纯氢气里程查询_20260901-20260930_1024辆.xlsx / J321</t>
  </si>
  <si>
    <t>车辆里程查询_20260901-20260930_1024辆_仪表里程.xlsx / K146</t>
  </si>
  <si>
    <t>车辆里程查询_20260901-20260930_1024辆_GPS里程.xlsx / K137</t>
  </si>
  <si>
    <t>车辆纯氢气里程查询_20260901-20260930_1024辆.xlsx / K321</t>
  </si>
  <si>
    <t>车辆里程查询_20260901-20260930_1024辆_仪表里程.xlsx / L146</t>
  </si>
  <si>
    <t>车辆里程查询_20260901-20260930_1024辆_GPS里程.xlsx / L137</t>
  </si>
  <si>
    <t>车辆纯氢气里程查询_20260901-20260930_1024辆.xlsx / L321</t>
  </si>
  <si>
    <t>车辆里程查询_20260901-20260930_1024辆_仪表里程.xlsx / M146</t>
  </si>
  <si>
    <t>车辆里程查询_20260901-20260930_1024辆_GPS里程.xlsx / M137</t>
  </si>
  <si>
    <t>车辆纯氢气里程查询_20260901-20260930_1024辆.xlsx / M321</t>
  </si>
  <si>
    <t>车辆里程查询_20260901-20260930_1024辆_仪表里程.xlsx / N146</t>
  </si>
  <si>
    <t>车辆里程查询_20260901-20260930_1024辆_GPS里程.xlsx / N137</t>
  </si>
  <si>
    <t>车辆纯氢气里程查询_20260901-20260930_1024辆.xlsx / N321</t>
  </si>
  <si>
    <t>车辆里程查询_20260901-20260930_1024辆_仪表里程.xlsx / O146</t>
  </si>
  <si>
    <t>车辆里程查询_20260901-20260930_1024辆_GPS里程.xlsx / O137</t>
  </si>
  <si>
    <t>车辆纯氢气里程查询_20260901-20260930_1024辆.xlsx / O321</t>
  </si>
  <si>
    <t>车辆里程查询_20260901-20260930_1024辆_仪表里程.xlsx / P146</t>
  </si>
  <si>
    <t>车辆里程查询_20260901-20260930_1024辆_GPS里程.xlsx / P137</t>
  </si>
  <si>
    <t>车辆纯氢气里程查询_20260901-20260930_1024辆.xlsx / P321</t>
  </si>
  <si>
    <t>车辆里程查询_20260901-20260930_1024辆_仪表里程.xlsx / Q146</t>
  </si>
  <si>
    <t>车辆里程查询_20260901-20260930_1024辆_GPS里程.xlsx / Q137</t>
  </si>
  <si>
    <t>车辆纯氢气里程查询_20260901-20260930_1024辆.xlsx / Q321</t>
  </si>
  <si>
    <t>车辆里程查询_20260901-20260930_1024辆_仪表里程.xlsx / R146</t>
  </si>
  <si>
    <t>车辆里程查询_20260901-20260930_1024辆_GPS里程.xlsx / R137</t>
  </si>
  <si>
    <t>车辆纯氢气里程查询_20260901-20260930_1024辆.xlsx / R321</t>
  </si>
  <si>
    <t>车辆里程查询_20260901-20260930_1024辆_仪表里程.xlsx / S146</t>
  </si>
  <si>
    <t>车辆里程查询_20260901-20260930_1024辆_GPS里程.xlsx / S137</t>
  </si>
  <si>
    <t>车辆纯氢气里程查询_20260901-20260930_1024辆.xlsx / S321</t>
  </si>
  <si>
    <t>车辆里程查询_20260901-20260930_1024辆_仪表里程.xlsx / T146</t>
  </si>
  <si>
    <t>车辆里程查询_20260901-20260930_1024辆_GPS里程.xlsx / T137</t>
  </si>
  <si>
    <t>车辆纯氢气里程查询_20260901-20260930_1024辆.xlsx / T321</t>
  </si>
  <si>
    <t>车辆里程查询_20260901-20260930_1024辆_仪表里程.xlsx / U146</t>
  </si>
  <si>
    <t>车辆里程查询_20260901-20260930_1024辆_GPS里程.xlsx / U137</t>
  </si>
  <si>
    <t>车辆纯氢气里程查询_20260901-20260930_1024辆.xlsx / U321</t>
  </si>
  <si>
    <t>车辆里程查询_20260901-20260930_1024辆_仪表里程.xlsx / V146</t>
  </si>
  <si>
    <t>车辆里程查询_20260901-20260930_1024辆_GPS里程.xlsx / V137</t>
  </si>
  <si>
    <t>车辆纯氢气里程查询_20260901-20260930_1024辆.xlsx / V321</t>
  </si>
  <si>
    <t>车辆里程查询_20260901-20260930_1024辆_仪表里程.xlsx / W146</t>
  </si>
  <si>
    <t>车辆里程查询_20260901-20260930_1024辆_GPS里程.xlsx / W137</t>
  </si>
  <si>
    <t>车辆纯氢气里程查询_20260901-20260930_1024辆.xlsx / W321</t>
  </si>
  <si>
    <t>车辆里程查询_20260901-20260930_1024辆_仪表里程.xlsx / X146</t>
  </si>
  <si>
    <t>车辆里程查询_20260901-20260930_1024辆_GPS里程.xlsx / X137</t>
  </si>
  <si>
    <t>车辆纯氢气里程查询_20260901-20260930_1024辆.xlsx / X321</t>
  </si>
  <si>
    <t>车辆里程查询_20260901-20260930_1024辆_仪表里程.xlsx / Y146</t>
  </si>
  <si>
    <t>车辆里程查询_20260901-20260930_1024辆_GPS里程.xlsx / Y137</t>
  </si>
  <si>
    <t>车辆纯氢气里程查询_20260901-20260930_1024辆.xlsx / Y321</t>
  </si>
  <si>
    <t>车辆里程查询_20260901-20260930_1024辆_仪表里程.xlsx / Z146</t>
  </si>
  <si>
    <t>车辆里程查询_20260901-20260930_1024辆_GPS里程.xlsx / Z137</t>
  </si>
  <si>
    <t>车辆纯氢气里程查询_20260901-20260930_1024辆.xlsx / Z321</t>
  </si>
  <si>
    <t>车辆里程查询_20260901-20260930_1024辆_仪表里程.xlsx / AA146</t>
  </si>
  <si>
    <t>车辆里程查询_20260901-20260930_1024辆_GPS里程.xlsx / AA137</t>
  </si>
  <si>
    <t>车辆纯氢气里程查询_20260901-20260930_1024辆.xlsx / AA321</t>
  </si>
  <si>
    <t>车辆里程查询_20260901-20260930_1024辆_仪表里程.xlsx / AB146</t>
  </si>
  <si>
    <t>车辆里程查询_20260901-20260930_1024辆_GPS里程.xlsx / AB137</t>
  </si>
  <si>
    <t>车辆纯氢气里程查询_20260901-20260930_1024辆.xlsx / AB321</t>
  </si>
  <si>
    <t>车辆里程查询_20260901-20260930_1024辆_仪表里程.xlsx / AC146</t>
  </si>
  <si>
    <t>车辆里程查询_20260901-20260930_1024辆_GPS里程.xlsx / AC137</t>
  </si>
  <si>
    <t>车辆纯氢气里程查询_20260901-20260930_1024辆.xlsx / AC321</t>
  </si>
  <si>
    <t>车辆里程查询_20260901-20260930_1024辆_仪表里程.xlsx / AD146</t>
  </si>
  <si>
    <t>车辆里程查询_20260901-20260930_1024辆_GPS里程.xlsx / AD137</t>
  </si>
  <si>
    <t>车辆纯氢气里程查询_20260901-20260930_1024辆.xlsx / AD321</t>
  </si>
  <si>
    <t>车辆里程查询_20260901-20260930_1024辆_仪表里程.xlsx / AE146</t>
  </si>
  <si>
    <t>车辆里程查询_20260901-20260930_1024辆_GPS里程.xlsx / AE137</t>
  </si>
  <si>
    <t>车辆纯氢气里程查询_20260901-20260930_1024辆.xlsx / AE321</t>
  </si>
  <si>
    <t>车辆里程查询_20260901-20260930_1024辆_仪表里程.xlsx / AF146</t>
  </si>
  <si>
    <t>车辆里程查询_20260901-20260930_1024辆_GPS里程.xlsx / AF137</t>
  </si>
  <si>
    <t>车辆纯氢气里程查询_20260901-20260930_1024辆.xlsx / AF321</t>
  </si>
  <si>
    <t>车辆里程查询_20260901-20260930_1024辆_仪表里程.xlsx / AG146</t>
  </si>
  <si>
    <t>车辆里程查询_20260901-20260930_1024辆_GPS里程.xlsx / AG137</t>
  </si>
  <si>
    <t>车辆纯氢气里程查询_20260901-20260930_1024辆.xlsx / AG321</t>
  </si>
  <si>
    <t>车辆里程查询_20260901-20260930_1024辆_仪表里程.xlsx / AH146</t>
  </si>
  <si>
    <t>车辆里程查询_20260901-20260930_1024辆_GPS里程.xlsx / AH137</t>
  </si>
  <si>
    <t>车辆纯氢气里程查询_20260901-20260930_1024辆.xlsx / AH321</t>
  </si>
  <si>
    <t>车辆里程查询_20260901-20260930_1024辆_仪表里程.xlsx / E394</t>
  </si>
  <si>
    <t>车辆里程查询_20260901-20260930_1024辆_GPS里程.xlsx / E189</t>
  </si>
  <si>
    <t>车辆纯氢气里程查询_20260901-20260930_1024辆.xlsx / E250</t>
  </si>
  <si>
    <t>车辆里程查询_20260901-20260930_1024辆_仪表里程.xlsx / F394</t>
  </si>
  <si>
    <t>车辆里程查询_20260901-20260930_1024辆_GPS里程.xlsx / F189</t>
  </si>
  <si>
    <t>车辆纯氢气里程查询_20260901-20260930_1024辆.xlsx / F250</t>
  </si>
  <si>
    <t>车辆里程查询_20260901-20260930_1024辆_仪表里程.xlsx / G394</t>
  </si>
  <si>
    <t>车辆里程查询_20260901-20260930_1024辆_GPS里程.xlsx / G189</t>
  </si>
  <si>
    <t>车辆纯氢气里程查询_20260901-20260930_1024辆.xlsx / G250</t>
  </si>
  <si>
    <t>车辆里程查询_20260901-20260930_1024辆_仪表里程.xlsx / H394</t>
  </si>
  <si>
    <t>车辆里程查询_20260901-20260930_1024辆_GPS里程.xlsx / H189</t>
  </si>
  <si>
    <t>车辆纯氢气里程查询_20260901-20260930_1024辆.xlsx / H250</t>
  </si>
  <si>
    <t>车辆里程查询_20260901-20260930_1024辆_仪表里程.xlsx / I394</t>
  </si>
  <si>
    <t>车辆里程查询_20260901-20260930_1024辆_GPS里程.xlsx / I189</t>
  </si>
  <si>
    <t>车辆纯氢气里程查询_20260901-20260930_1024辆.xlsx / I250</t>
  </si>
  <si>
    <t>车辆里程查询_20260901-20260930_1024辆_仪表里程.xlsx / J394</t>
  </si>
  <si>
    <t>车辆里程查询_20260901-20260930_1024辆_GPS里程.xlsx / J189</t>
  </si>
  <si>
    <t>车辆纯氢气里程查询_20260901-20260930_1024辆.xlsx / J250</t>
  </si>
  <si>
    <t>车辆里程查询_20260901-20260930_1024辆_仪表里程.xlsx / K394</t>
  </si>
  <si>
    <t>车辆里程查询_20260901-20260930_1024辆_GPS里程.xlsx / K189</t>
  </si>
  <si>
    <t>车辆纯氢气里程查询_20260901-20260930_1024辆.xlsx / K250</t>
  </si>
  <si>
    <t>车辆里程查询_20260901-20260930_1024辆_仪表里程.xlsx / L394</t>
  </si>
  <si>
    <t>车辆里程查询_20260901-20260930_1024辆_GPS里程.xlsx / L189</t>
  </si>
  <si>
    <t>车辆纯氢气里程查询_20260901-20260930_1024辆.xlsx / L250</t>
  </si>
  <si>
    <t>车辆里程查询_20260901-20260930_1024辆_仪表里程.xlsx / M394</t>
  </si>
  <si>
    <t>车辆里程查询_20260901-20260930_1024辆_GPS里程.xlsx / M189</t>
  </si>
  <si>
    <t>车辆纯氢气里程查询_20260901-20260930_1024辆.xlsx / M250</t>
  </si>
  <si>
    <t>车辆里程查询_20260901-20260930_1024辆_仪表里程.xlsx / N394</t>
  </si>
  <si>
    <t>车辆里程查询_20260901-20260930_1024辆_GPS里程.xlsx / N189</t>
  </si>
  <si>
    <t>车辆纯氢气里程查询_20260901-20260930_1024辆.xlsx / N250</t>
  </si>
  <si>
    <t>车辆里程查询_20260901-20260930_1024辆_仪表里程.xlsx / O394</t>
  </si>
  <si>
    <t>车辆里程查询_20260901-20260930_1024辆_GPS里程.xlsx / O189</t>
  </si>
  <si>
    <t>车辆纯氢气里程查询_20260901-20260930_1024辆.xlsx / O250</t>
  </si>
  <si>
    <t>车辆里程查询_20260901-20260930_1024辆_仪表里程.xlsx / P394</t>
  </si>
  <si>
    <t>车辆里程查询_20260901-20260930_1024辆_GPS里程.xlsx / P189</t>
  </si>
  <si>
    <t>车辆纯氢气里程查询_20260901-20260930_1024辆.xlsx / P250</t>
  </si>
  <si>
    <t>车辆里程查询_20260901-20260930_1024辆_仪表里程.xlsx / Q394</t>
  </si>
  <si>
    <t>车辆里程查询_20260901-20260930_1024辆_GPS里程.xlsx / Q189</t>
  </si>
  <si>
    <t>车辆纯氢气里程查询_20260901-20260930_1024辆.xlsx / Q250</t>
  </si>
  <si>
    <t>车辆里程查询_20260901-20260930_1024辆_仪表里程.xlsx / R394</t>
  </si>
  <si>
    <t>车辆里程查询_20260901-20260930_1024辆_GPS里程.xlsx / R189</t>
  </si>
  <si>
    <t>车辆纯氢气里程查询_20260901-20260930_1024辆.xlsx / R250</t>
  </si>
  <si>
    <t>车辆里程查询_20260901-20260930_1024辆_仪表里程.xlsx / S394</t>
  </si>
  <si>
    <t>车辆里程查询_20260901-20260930_1024辆_GPS里程.xlsx / S189</t>
  </si>
  <si>
    <t>车辆纯氢气里程查询_20260901-20260930_1024辆.xlsx / S250</t>
  </si>
  <si>
    <t>车辆里程查询_20260901-20260930_1024辆_仪表里程.xlsx / T394</t>
  </si>
  <si>
    <t>车辆里程查询_20260901-20260930_1024辆_GPS里程.xlsx / T189</t>
  </si>
  <si>
    <t>车辆纯氢气里程查询_20260901-20260930_1024辆.xlsx / T250</t>
  </si>
  <si>
    <t>车辆里程查询_20260901-20260930_1024辆_仪表里程.xlsx / U394</t>
  </si>
  <si>
    <t>车辆里程查询_20260901-20260930_1024辆_GPS里程.xlsx / U189</t>
  </si>
  <si>
    <t>车辆纯氢气里程查询_20260901-20260930_1024辆.xlsx / U250</t>
  </si>
  <si>
    <t>车辆里程查询_20260901-20260930_1024辆_仪表里程.xlsx / V394</t>
  </si>
  <si>
    <t>车辆里程查询_20260901-20260930_1024辆_GPS里程.xlsx / V189</t>
  </si>
  <si>
    <t>车辆纯氢气里程查询_20260901-20260930_1024辆.xlsx / V250</t>
  </si>
  <si>
    <t>车辆里程查询_20260901-20260930_1024辆_仪表里程.xlsx / W394</t>
  </si>
  <si>
    <t>车辆里程查询_20260901-20260930_1024辆_GPS里程.xlsx / W189</t>
  </si>
  <si>
    <t>车辆纯氢气里程查询_20260901-20260930_1024辆.xlsx / W250</t>
  </si>
  <si>
    <t>车辆里程查询_20260901-20260930_1024辆_仪表里程.xlsx / X394</t>
  </si>
  <si>
    <t>车辆里程查询_20260901-20260930_1024辆_GPS里程.xlsx / X189</t>
  </si>
  <si>
    <t>车辆纯氢气里程查询_20260901-20260930_1024辆.xlsx / X250</t>
  </si>
  <si>
    <t>车辆里程查询_20260901-20260930_1024辆_仪表里程.xlsx / Y394</t>
  </si>
  <si>
    <t>车辆里程查询_20260901-20260930_1024辆_GPS里程.xlsx / Y189</t>
  </si>
  <si>
    <t>车辆纯氢气里程查询_20260901-20260930_1024辆.xlsx / Y250</t>
  </si>
  <si>
    <t>车辆里程查询_20260901-20260930_1024辆_仪表里程.xlsx / Z394</t>
  </si>
  <si>
    <t>车辆里程查询_20260901-20260930_1024辆_GPS里程.xlsx / Z189</t>
  </si>
  <si>
    <t>车辆纯氢气里程查询_20260901-20260930_1024辆.xlsx / Z250</t>
  </si>
  <si>
    <t>车辆里程查询_20260901-20260930_1024辆_仪表里程.xlsx / AA394</t>
  </si>
  <si>
    <t>车辆里程查询_20260901-20260930_1024辆_GPS里程.xlsx / AA189</t>
  </si>
  <si>
    <t>车辆纯氢气里程查询_20260901-20260930_1024辆.xlsx / AA250</t>
  </si>
  <si>
    <t>车辆里程查询_20260901-20260930_1024辆_仪表里程.xlsx / AB394</t>
  </si>
  <si>
    <t>车辆里程查询_20260901-20260930_1024辆_GPS里程.xlsx / AB189</t>
  </si>
  <si>
    <t>车辆纯氢气里程查询_20260901-20260930_1024辆.xlsx / AB250</t>
  </si>
  <si>
    <t>车辆里程查询_20260901-20260930_1024辆_仪表里程.xlsx / AC394</t>
  </si>
  <si>
    <t>车辆里程查询_20260901-20260930_1024辆_GPS里程.xlsx / AC189</t>
  </si>
  <si>
    <t>车辆纯氢气里程查询_20260901-20260930_1024辆.xlsx / AC250</t>
  </si>
  <si>
    <t>车辆里程查询_20260901-20260930_1024辆_仪表里程.xlsx / AD394</t>
  </si>
  <si>
    <t>车辆里程查询_20260901-20260930_1024辆_GPS里程.xlsx / AD189</t>
  </si>
  <si>
    <t>车辆纯氢气里程查询_20260901-20260930_1024辆.xlsx / AD250</t>
  </si>
  <si>
    <t>车辆里程查询_20260901-20260930_1024辆_仪表里程.xlsx / AE394</t>
  </si>
  <si>
    <t>车辆里程查询_20260901-20260930_1024辆_GPS里程.xlsx / AE189</t>
  </si>
  <si>
    <t>车辆纯氢气里程查询_20260901-20260930_1024辆.xlsx / AE250</t>
  </si>
  <si>
    <t>车辆里程查询_20260901-20260930_1024辆_仪表里程.xlsx / AF394</t>
  </si>
  <si>
    <t>车辆里程查询_20260901-20260930_1024辆_GPS里程.xlsx / AF189</t>
  </si>
  <si>
    <t>车辆纯氢气里程查询_20260901-20260930_1024辆.xlsx / AF250</t>
  </si>
  <si>
    <t>车辆里程查询_20260901-20260930_1024辆_仪表里程.xlsx / AG394</t>
  </si>
  <si>
    <t>车辆里程查询_20260901-20260930_1024辆_GPS里程.xlsx / AG189</t>
  </si>
  <si>
    <t>车辆纯氢气里程查询_20260901-20260930_1024辆.xlsx / AG250</t>
  </si>
  <si>
    <t>车辆里程查询_20260901-20260930_1024辆_仪表里程.xlsx / AH394</t>
  </si>
  <si>
    <t>车辆里程查询_20260901-20260930_1024辆_GPS里程.xlsx / AH189</t>
  </si>
  <si>
    <t>车辆纯氢气里程查询_20260901-20260930_1024辆.xlsx / AH250</t>
  </si>
  <si>
    <t>车辆里程查询_20260901-20260930_1024辆_仪表里程.xlsx / E149</t>
  </si>
  <si>
    <t>车辆里程查询_20260901-20260930_1024辆_GPS里程.xlsx / E97</t>
  </si>
  <si>
    <t>车辆纯氢气里程查询_20260901-20260930_1024辆.xlsx / E474</t>
  </si>
  <si>
    <t>车辆里程查询_20260901-20260930_1024辆_仪表里程.xlsx / F149</t>
  </si>
  <si>
    <t>车辆里程查询_20260901-20260930_1024辆_GPS里程.xlsx / F97</t>
  </si>
  <si>
    <t>车辆纯氢气里程查询_20260901-20260930_1024辆.xlsx / F474</t>
  </si>
  <si>
    <t>车辆里程查询_20260901-20260930_1024辆_仪表里程.xlsx / G149</t>
  </si>
  <si>
    <t>车辆里程查询_20260901-20260930_1024辆_GPS里程.xlsx / G97</t>
  </si>
  <si>
    <t>车辆纯氢气里程查询_20260901-20260930_1024辆.xlsx / G474</t>
  </si>
  <si>
    <t>车辆里程查询_20260901-20260930_1024辆_仪表里程.xlsx / H149</t>
  </si>
  <si>
    <t>车辆里程查询_20260901-20260930_1024辆_GPS里程.xlsx / H97</t>
  </si>
  <si>
    <t>车辆纯氢气里程查询_20260901-20260930_1024辆.xlsx / H474</t>
  </si>
  <si>
    <t>车辆里程查询_20260901-20260930_1024辆_仪表里程.xlsx / I149</t>
  </si>
  <si>
    <t>车辆里程查询_20260901-20260930_1024辆_GPS里程.xlsx / I97</t>
  </si>
  <si>
    <t>车辆纯氢气里程查询_20260901-20260930_1024辆.xlsx / I474</t>
  </si>
  <si>
    <t>车辆里程查询_20260901-20260930_1024辆_仪表里程.xlsx / J149</t>
  </si>
  <si>
    <t>车辆里程查询_20260901-20260930_1024辆_GPS里程.xlsx / J97</t>
  </si>
  <si>
    <t>车辆纯氢气里程查询_20260901-20260930_1024辆.xlsx / J474</t>
  </si>
  <si>
    <t>车辆里程查询_20260901-20260930_1024辆_仪表里程.xlsx / K149</t>
  </si>
  <si>
    <t>车辆里程查询_20260901-20260930_1024辆_GPS里程.xlsx / K97</t>
  </si>
  <si>
    <t>车辆纯氢气里程查询_20260901-20260930_1024辆.xlsx / K474</t>
  </si>
  <si>
    <t>车辆里程查询_20260901-20260930_1024辆_仪表里程.xlsx / L149</t>
  </si>
  <si>
    <t>车辆里程查询_20260901-20260930_1024辆_GPS里程.xlsx / L97</t>
  </si>
  <si>
    <t>车辆纯氢气里程查询_20260901-20260930_1024辆.xlsx / L474</t>
  </si>
  <si>
    <t>车辆里程查询_20260901-20260930_1024辆_仪表里程.xlsx / M149</t>
  </si>
  <si>
    <t>车辆里程查询_20260901-20260930_1024辆_GPS里程.xlsx / M97</t>
  </si>
  <si>
    <t>车辆纯氢气里程查询_20260901-20260930_1024辆.xlsx / M474</t>
  </si>
  <si>
    <t>车辆里程查询_20260901-20260930_1024辆_仪表里程.xlsx / N149</t>
  </si>
  <si>
    <t>车辆里程查询_20260901-20260930_1024辆_GPS里程.xlsx / N97</t>
  </si>
  <si>
    <t>车辆纯氢气里程查询_20260901-20260930_1024辆.xlsx / N474</t>
  </si>
  <si>
    <t>车辆里程查询_20260901-20260930_1024辆_仪表里程.xlsx / O149</t>
  </si>
  <si>
    <t>车辆里程查询_20260901-20260930_1024辆_GPS里程.xlsx / O97</t>
  </si>
  <si>
    <t>车辆纯氢气里程查询_20260901-20260930_1024辆.xlsx / O474</t>
  </si>
  <si>
    <t>车辆里程查询_20260901-20260930_1024辆_仪表里程.xlsx / P149</t>
  </si>
  <si>
    <t>车辆里程查询_20260901-20260930_1024辆_GPS里程.xlsx / P97</t>
  </si>
  <si>
    <t>车辆纯氢气里程查询_20260901-20260930_1024辆.xlsx / P474</t>
  </si>
  <si>
    <t>车辆里程查询_20260901-20260930_1024辆_仪表里程.xlsx / Q149</t>
  </si>
  <si>
    <t>车辆里程查询_20260901-20260930_1024辆_GPS里程.xlsx / Q97</t>
  </si>
  <si>
    <t>车辆纯氢气里程查询_20260901-20260930_1024辆.xlsx / Q474</t>
  </si>
  <si>
    <t>车辆里程查询_20260901-20260930_1024辆_仪表里程.xlsx / R149</t>
  </si>
  <si>
    <t>车辆里程查询_20260901-20260930_1024辆_GPS里程.xlsx / R97</t>
  </si>
  <si>
    <t>车辆纯氢气里程查询_20260901-20260930_1024辆.xlsx / R474</t>
  </si>
  <si>
    <t>车辆里程查询_20260901-20260930_1024辆_仪表里程.xlsx / S149</t>
  </si>
  <si>
    <t>车辆里程查询_20260901-20260930_1024辆_GPS里程.xlsx / S97</t>
  </si>
  <si>
    <t>车辆纯氢气里程查询_20260901-20260930_1024辆.xlsx / S474</t>
  </si>
  <si>
    <t>车辆里程查询_20260901-20260930_1024辆_仪表里程.xlsx / T149</t>
  </si>
  <si>
    <t>车辆里程查询_20260901-20260930_1024辆_GPS里程.xlsx / T97</t>
  </si>
  <si>
    <t>车辆纯氢气里程查询_20260901-20260930_1024辆.xlsx / T474</t>
  </si>
  <si>
    <t>车辆里程查询_20260901-20260930_1024辆_仪表里程.xlsx / U149</t>
  </si>
  <si>
    <t>车辆里程查询_20260901-20260930_1024辆_GPS里程.xlsx / U97</t>
  </si>
  <si>
    <t>车辆纯氢气里程查询_20260901-20260930_1024辆.xlsx / U474</t>
  </si>
  <si>
    <t>车辆里程查询_20260901-20260930_1024辆_仪表里程.xlsx / V149</t>
  </si>
  <si>
    <t>车辆里程查询_20260901-20260930_1024辆_GPS里程.xlsx / V97</t>
  </si>
  <si>
    <t>车辆纯氢气里程查询_20260901-20260930_1024辆.xlsx / V474</t>
  </si>
  <si>
    <t>车辆里程查询_20260901-20260930_1024辆_仪表里程.xlsx / W149</t>
  </si>
  <si>
    <t>车辆里程查询_20260901-20260930_1024辆_GPS里程.xlsx / W97</t>
  </si>
  <si>
    <t>车辆纯氢气里程查询_20260901-20260930_1024辆.xlsx / W474</t>
  </si>
  <si>
    <t>车辆里程查询_20260901-20260930_1024辆_仪表里程.xlsx / X149</t>
  </si>
  <si>
    <t>车辆里程查询_20260901-20260930_1024辆_GPS里程.xlsx / X97</t>
  </si>
  <si>
    <t>车辆纯氢气里程查询_20260901-20260930_1024辆.xlsx / X474</t>
  </si>
  <si>
    <t>车辆里程查询_20260901-20260930_1024辆_仪表里程.xlsx / Y149</t>
  </si>
  <si>
    <t>车辆里程查询_20260901-20260930_1024辆_GPS里程.xlsx / Y97</t>
  </si>
  <si>
    <t>车辆纯氢气里程查询_20260901-20260930_1024辆.xlsx / Y474</t>
  </si>
  <si>
    <t>车辆里程查询_20260901-20260930_1024辆_仪表里程.xlsx / Z149</t>
  </si>
  <si>
    <t>车辆里程查询_20260901-20260930_1024辆_GPS里程.xlsx / Z97</t>
  </si>
  <si>
    <t>车辆纯氢气里程查询_20260901-20260930_1024辆.xlsx / Z474</t>
  </si>
  <si>
    <t>车辆里程查询_20260901-20260930_1024辆_仪表里程.xlsx / AA149</t>
  </si>
  <si>
    <t>车辆里程查询_20260901-20260930_1024辆_GPS里程.xlsx / AA97</t>
  </si>
  <si>
    <t>车辆纯氢气里程查询_20260901-20260930_1024辆.xlsx / AA474</t>
  </si>
  <si>
    <t>车辆里程查询_20260901-20260930_1024辆_仪表里程.xlsx / AB149</t>
  </si>
  <si>
    <t>车辆里程查询_20260901-20260930_1024辆_GPS里程.xlsx / AB97</t>
  </si>
  <si>
    <t>车辆纯氢气里程查询_20260901-20260930_1024辆.xlsx / AB474</t>
  </si>
  <si>
    <t>车辆里程查询_20260901-20260930_1024辆_仪表里程.xlsx / AC149</t>
  </si>
  <si>
    <t>车辆里程查询_20260901-20260930_1024辆_GPS里程.xlsx / AC97</t>
  </si>
  <si>
    <t>车辆纯氢气里程查询_20260901-20260930_1024辆.xlsx / AC474</t>
  </si>
  <si>
    <t>车辆里程查询_20260901-20260930_1024辆_仪表里程.xlsx / AD149</t>
  </si>
  <si>
    <t>车辆里程查询_20260901-20260930_1024辆_GPS里程.xlsx / AD97</t>
  </si>
  <si>
    <t>车辆纯氢气里程查询_20260901-20260930_1024辆.xlsx / AD474</t>
  </si>
  <si>
    <t>车辆里程查询_20260901-20260930_1024辆_仪表里程.xlsx / AE149</t>
  </si>
  <si>
    <t>车辆里程查询_20260901-20260930_1024辆_GPS里程.xlsx / AE97</t>
  </si>
  <si>
    <t>车辆纯氢气里程查询_20260901-20260930_1024辆.xlsx / AE474</t>
  </si>
  <si>
    <t>车辆里程查询_20260901-20260930_1024辆_仪表里程.xlsx / AF149</t>
  </si>
  <si>
    <t>车辆里程查询_20260901-20260930_1024辆_GPS里程.xlsx / AF97</t>
  </si>
  <si>
    <t>车辆纯氢气里程查询_20260901-20260930_1024辆.xlsx / AF474</t>
  </si>
  <si>
    <t>车辆里程查询_20260901-20260930_1024辆_仪表里程.xlsx / AG149</t>
  </si>
  <si>
    <t>车辆里程查询_20260901-20260930_1024辆_GPS里程.xlsx / AG97</t>
  </si>
  <si>
    <t>车辆纯氢气里程查询_20260901-20260930_1024辆.xlsx / AG474</t>
  </si>
  <si>
    <t>车辆里程查询_20260901-20260930_1024辆_仪表里程.xlsx / AH149</t>
  </si>
  <si>
    <t>车辆里程查询_20260901-20260930_1024辆_GPS里程.xlsx / AH97</t>
  </si>
  <si>
    <t>车辆纯氢气里程查询_20260901-20260930_1024辆.xlsx / AH474</t>
  </si>
  <si>
    <t>车辆里程查询_20260901-20260930_1024辆_仪表里程.xlsx / E477</t>
  </si>
  <si>
    <t>车辆里程查询_20260901-20260930_1024辆_GPS里程.xlsx / E477</t>
  </si>
  <si>
    <t>车辆纯氢气里程查询_20260901-20260930_1024辆.xlsx / E512</t>
  </si>
  <si>
    <t>车辆里程查询_20260901-20260930_1024辆_仪表里程.xlsx / F477</t>
  </si>
  <si>
    <t>车辆里程查询_20260901-20260930_1024辆_GPS里程.xlsx / F477</t>
  </si>
  <si>
    <t>车辆纯氢气里程查询_20260901-20260930_1024辆.xlsx / F512</t>
  </si>
  <si>
    <t>车辆里程查询_20260901-20260930_1024辆_仪表里程.xlsx / G477</t>
  </si>
  <si>
    <t>车辆里程查询_20260901-20260930_1024辆_GPS里程.xlsx / G477</t>
  </si>
  <si>
    <t>车辆纯氢气里程查询_20260901-20260930_1024辆.xlsx / G512</t>
  </si>
  <si>
    <t>车辆里程查询_20260901-20260930_1024辆_仪表里程.xlsx / H477</t>
  </si>
  <si>
    <t>车辆里程查询_20260901-20260930_1024辆_GPS里程.xlsx / H477</t>
  </si>
  <si>
    <t>车辆纯氢气里程查询_20260901-20260930_1024辆.xlsx / H512</t>
  </si>
  <si>
    <t>车辆里程查询_20260901-20260930_1024辆_仪表里程.xlsx / I477</t>
  </si>
  <si>
    <t>车辆里程查询_20260901-20260930_1024辆_GPS里程.xlsx / I477</t>
  </si>
  <si>
    <t>车辆纯氢气里程查询_20260901-20260930_1024辆.xlsx / I512</t>
  </si>
  <si>
    <t>车辆里程查询_20260901-20260930_1024辆_仪表里程.xlsx / J477</t>
  </si>
  <si>
    <t>车辆里程查询_20260901-20260930_1024辆_GPS里程.xlsx / J477</t>
  </si>
  <si>
    <t>车辆纯氢气里程查询_20260901-20260930_1024辆.xlsx / J512</t>
  </si>
  <si>
    <t>车辆里程查询_20260901-20260930_1024辆_仪表里程.xlsx / K477</t>
  </si>
  <si>
    <t>车辆里程查询_20260901-20260930_1024辆_GPS里程.xlsx / K477</t>
  </si>
  <si>
    <t>车辆纯氢气里程查询_20260901-20260930_1024辆.xlsx / K512</t>
  </si>
  <si>
    <t>车辆里程查询_20260901-20260930_1024辆_仪表里程.xlsx / L477</t>
  </si>
  <si>
    <t>车辆里程查询_20260901-20260930_1024辆_GPS里程.xlsx / L477</t>
  </si>
  <si>
    <t>车辆纯氢气里程查询_20260901-20260930_1024辆.xlsx / L512</t>
  </si>
  <si>
    <t>车辆里程查询_20260901-20260930_1024辆_仪表里程.xlsx / M477</t>
  </si>
  <si>
    <t>车辆里程查询_20260901-20260930_1024辆_GPS里程.xlsx / M477</t>
  </si>
  <si>
    <t>车辆纯氢气里程查询_20260901-20260930_1024辆.xlsx / M512</t>
  </si>
  <si>
    <t>车辆里程查询_20260901-20260930_1024辆_仪表里程.xlsx / N477</t>
  </si>
  <si>
    <t>车辆里程查询_20260901-20260930_1024辆_GPS里程.xlsx / N477</t>
  </si>
  <si>
    <t>车辆纯氢气里程查询_20260901-20260930_1024辆.xlsx / N512</t>
  </si>
  <si>
    <t>车辆里程查询_20260901-20260930_1024辆_仪表里程.xlsx / O477</t>
  </si>
  <si>
    <t>车辆里程查询_20260901-20260930_1024辆_GPS里程.xlsx / O477</t>
  </si>
  <si>
    <t>车辆纯氢气里程查询_20260901-20260930_1024辆.xlsx / O512</t>
  </si>
  <si>
    <t>车辆里程查询_20260901-20260930_1024辆_仪表里程.xlsx / P477</t>
  </si>
  <si>
    <t>车辆里程查询_20260901-20260930_1024辆_GPS里程.xlsx / P477</t>
  </si>
  <si>
    <t>车辆纯氢气里程查询_20260901-20260930_1024辆.xlsx / P512</t>
  </si>
  <si>
    <t>车辆里程查询_20260901-20260930_1024辆_仪表里程.xlsx / Q477</t>
  </si>
  <si>
    <t>车辆里程查询_20260901-20260930_1024辆_GPS里程.xlsx / Q477</t>
  </si>
  <si>
    <t>车辆纯氢气里程查询_20260901-20260930_1024辆.xlsx / Q512</t>
  </si>
  <si>
    <t>车辆里程查询_20260901-20260930_1024辆_仪表里程.xlsx / R477</t>
  </si>
  <si>
    <t>车辆里程查询_20260901-20260930_1024辆_GPS里程.xlsx / R477</t>
  </si>
  <si>
    <t>车辆纯氢气里程查询_20260901-20260930_1024辆.xlsx / R512</t>
  </si>
  <si>
    <t>车辆里程查询_20260901-20260930_1024辆_仪表里程.xlsx / S477</t>
  </si>
  <si>
    <t>车辆里程查询_20260901-20260930_1024辆_GPS里程.xlsx / S477</t>
  </si>
  <si>
    <t>车辆纯氢气里程查询_20260901-20260930_1024辆.xlsx / S512</t>
  </si>
  <si>
    <t>车辆里程查询_20260901-20260930_1024辆_仪表里程.xlsx / T477</t>
  </si>
  <si>
    <t>车辆里程查询_20260901-20260930_1024辆_GPS里程.xlsx / T477</t>
  </si>
  <si>
    <t>车辆纯氢气里程查询_20260901-20260930_1024辆.xlsx / T512</t>
  </si>
  <si>
    <t>车辆里程查询_20260901-20260930_1024辆_仪表里程.xlsx / U477</t>
  </si>
  <si>
    <t>车辆里程查询_20260901-20260930_1024辆_GPS里程.xlsx / U477</t>
  </si>
  <si>
    <t>车辆纯氢气里程查询_20260901-20260930_1024辆.xlsx / U512</t>
  </si>
  <si>
    <t>车辆里程查询_20260901-20260930_1024辆_仪表里程.xlsx / V477</t>
  </si>
  <si>
    <t>车辆里程查询_20260901-20260930_1024辆_GPS里程.xlsx / V477</t>
  </si>
  <si>
    <t>车辆纯氢气里程查询_20260901-20260930_1024辆.xlsx / V512</t>
  </si>
  <si>
    <t>车辆里程查询_20260901-20260930_1024辆_仪表里程.xlsx / W477</t>
  </si>
  <si>
    <t>车辆里程查询_20260901-20260930_1024辆_GPS里程.xlsx / W477</t>
  </si>
  <si>
    <t>车辆纯氢气里程查询_20260901-20260930_1024辆.xlsx / W512</t>
  </si>
  <si>
    <t>车辆里程查询_20260901-20260930_1024辆_仪表里程.xlsx / X477</t>
  </si>
  <si>
    <t>车辆里程查询_20260901-20260930_1024辆_GPS里程.xlsx / X477</t>
  </si>
  <si>
    <t>车辆纯氢气里程查询_20260901-20260930_1024辆.xlsx / X512</t>
  </si>
  <si>
    <t>车辆里程查询_20260901-20260930_1024辆_仪表里程.xlsx / Y477</t>
  </si>
  <si>
    <t>车辆里程查询_20260901-20260930_1024辆_GPS里程.xlsx / Y477</t>
  </si>
  <si>
    <t>车辆纯氢气里程查询_20260901-20260930_1024辆.xlsx / Y512</t>
  </si>
  <si>
    <t>车辆里程查询_20260901-20260930_1024辆_仪表里程.xlsx / Z477</t>
  </si>
  <si>
    <t>车辆里程查询_20260901-20260930_1024辆_GPS里程.xlsx / Z477</t>
  </si>
  <si>
    <t>车辆纯氢气里程查询_20260901-20260930_1024辆.xlsx / Z512</t>
  </si>
  <si>
    <t>车辆里程查询_20260901-20260930_1024辆_仪表里程.xlsx / AA477</t>
  </si>
  <si>
    <t>车辆里程查询_20260901-20260930_1024辆_GPS里程.xlsx / AA477</t>
  </si>
  <si>
    <t>车辆纯氢气里程查询_20260901-20260930_1024辆.xlsx / AA512</t>
  </si>
  <si>
    <t>车辆里程查询_20260901-20260930_1024辆_仪表里程.xlsx / AB477</t>
  </si>
  <si>
    <t>车辆里程查询_20260901-20260930_1024辆_GPS里程.xlsx / AB477</t>
  </si>
  <si>
    <t>车辆纯氢气里程查询_20260901-20260930_1024辆.xlsx / AB512</t>
  </si>
  <si>
    <t>车辆里程查询_20260901-20260930_1024辆_仪表里程.xlsx / AC477</t>
  </si>
  <si>
    <t>车辆里程查询_20260901-20260930_1024辆_GPS里程.xlsx / AC477</t>
  </si>
  <si>
    <t>车辆纯氢气里程查询_20260901-20260930_1024辆.xlsx / AC512</t>
  </si>
  <si>
    <t>车辆里程查询_20260901-20260930_1024辆_仪表里程.xlsx / AD477</t>
  </si>
  <si>
    <t>车辆里程查询_20260901-20260930_1024辆_GPS里程.xlsx / AD477</t>
  </si>
  <si>
    <t>车辆纯氢气里程查询_20260901-20260930_1024辆.xlsx / AD512</t>
  </si>
  <si>
    <t>车辆里程查询_20260901-20260930_1024辆_仪表里程.xlsx / AE477</t>
  </si>
  <si>
    <t>车辆里程查询_20260901-20260930_1024辆_GPS里程.xlsx / AE477</t>
  </si>
  <si>
    <t>车辆纯氢气里程查询_20260901-20260930_1024辆.xlsx / AE512</t>
  </si>
  <si>
    <t>车辆里程查询_20260901-20260930_1024辆_仪表里程.xlsx / AF477</t>
  </si>
  <si>
    <t>车辆里程查询_20260901-20260930_1024辆_GPS里程.xlsx / AF477</t>
  </si>
  <si>
    <t>车辆纯氢气里程查询_20260901-20260930_1024辆.xlsx / AF512</t>
  </si>
  <si>
    <t>车辆里程查询_20260901-20260930_1024辆_仪表里程.xlsx / AG477</t>
  </si>
  <si>
    <t>车辆里程查询_20260901-20260930_1024辆_GPS里程.xlsx / AG477</t>
  </si>
  <si>
    <t>车辆纯氢气里程查询_20260901-20260930_1024辆.xlsx / AG512</t>
  </si>
  <si>
    <t>车辆里程查询_20260901-20260930_1024辆_仪表里程.xlsx / AH477</t>
  </si>
  <si>
    <t>车辆里程查询_20260901-20260930_1024辆_GPS里程.xlsx / AH477</t>
  </si>
  <si>
    <t>车辆纯氢气里程查询_20260901-20260930_1024辆.xlsx / AH512</t>
  </si>
  <si>
    <t>车辆里程查询_20260901-20260930_1024辆_仪表里程.xlsx / E405</t>
  </si>
  <si>
    <t>车辆里程查询_20260901-20260930_1024辆_GPS里程.xlsx / E405</t>
  </si>
  <si>
    <t>车辆纯氢气里程查询_20260901-20260930_1024辆.xlsx / E361</t>
  </si>
  <si>
    <t>车辆里程查询_20260901-20260930_1024辆_仪表里程.xlsx / F405</t>
  </si>
  <si>
    <t>车辆里程查询_20260901-20260930_1024辆_GPS里程.xlsx / F405</t>
  </si>
  <si>
    <t>车辆纯氢气里程查询_20260901-20260930_1024辆.xlsx / F361</t>
  </si>
  <si>
    <t>车辆里程查询_20260901-20260930_1024辆_仪表里程.xlsx / G405</t>
  </si>
  <si>
    <t>车辆里程查询_20260901-20260930_1024辆_GPS里程.xlsx / G405</t>
  </si>
  <si>
    <t>车辆纯氢气里程查询_20260901-20260930_1024辆.xlsx / G361</t>
  </si>
  <si>
    <t>车辆里程查询_20260901-20260930_1024辆_仪表里程.xlsx / H405</t>
  </si>
  <si>
    <t>车辆里程查询_20260901-20260930_1024辆_GPS里程.xlsx / H405</t>
  </si>
  <si>
    <t>车辆纯氢气里程查询_20260901-20260930_1024辆.xlsx / H361</t>
  </si>
  <si>
    <t>车辆里程查询_20260901-20260930_1024辆_仪表里程.xlsx / I405</t>
  </si>
  <si>
    <t>车辆里程查询_20260901-20260930_1024辆_GPS里程.xlsx / I405</t>
  </si>
  <si>
    <t>车辆纯氢气里程查询_20260901-20260930_1024辆.xlsx / I361</t>
  </si>
  <si>
    <t>车辆里程查询_20260901-20260930_1024辆_仪表里程.xlsx / J405</t>
  </si>
  <si>
    <t>车辆里程查询_20260901-20260930_1024辆_GPS里程.xlsx / J405</t>
  </si>
  <si>
    <t>车辆纯氢气里程查询_20260901-20260930_1024辆.xlsx / J361</t>
  </si>
  <si>
    <t>车辆里程查询_20260901-20260930_1024辆_仪表里程.xlsx / K405</t>
  </si>
  <si>
    <t>车辆里程查询_20260901-20260930_1024辆_GPS里程.xlsx / K405</t>
  </si>
  <si>
    <t>车辆纯氢气里程查询_20260901-20260930_1024辆.xlsx / K361</t>
  </si>
  <si>
    <t>车辆里程查询_20260901-20260930_1024辆_仪表里程.xlsx / L405</t>
  </si>
  <si>
    <t>车辆里程查询_20260901-20260930_1024辆_GPS里程.xlsx / L405</t>
  </si>
  <si>
    <t>车辆纯氢气里程查询_20260901-20260930_1024辆.xlsx / L361</t>
  </si>
  <si>
    <t>车辆里程查询_20260901-20260930_1024辆_仪表里程.xlsx / M405</t>
  </si>
  <si>
    <t>车辆里程查询_20260901-20260930_1024辆_GPS里程.xlsx / M405</t>
  </si>
  <si>
    <t>车辆纯氢气里程查询_20260901-20260930_1024辆.xlsx / M361</t>
  </si>
  <si>
    <t>车辆里程查询_20260901-20260930_1024辆_仪表里程.xlsx / N405</t>
  </si>
  <si>
    <t>车辆里程查询_20260901-20260930_1024辆_GPS里程.xlsx / N405</t>
  </si>
  <si>
    <t>车辆纯氢气里程查询_20260901-20260930_1024辆.xlsx / N361</t>
  </si>
  <si>
    <t>车辆里程查询_20260901-20260930_1024辆_仪表里程.xlsx / O405</t>
  </si>
  <si>
    <t>车辆里程查询_20260901-20260930_1024辆_GPS里程.xlsx / O405</t>
  </si>
  <si>
    <t>车辆纯氢气里程查询_20260901-20260930_1024辆.xlsx / O361</t>
  </si>
  <si>
    <t>车辆里程查询_20260901-20260930_1024辆_仪表里程.xlsx / P405</t>
  </si>
  <si>
    <t>车辆里程查询_20260901-20260930_1024辆_GPS里程.xlsx / P405</t>
  </si>
  <si>
    <t>车辆纯氢气里程查询_20260901-20260930_1024辆.xlsx / P361</t>
  </si>
  <si>
    <t>车辆里程查询_20260901-20260930_1024辆_仪表里程.xlsx / Q405</t>
  </si>
  <si>
    <t>车辆里程查询_20260901-20260930_1024辆_GPS里程.xlsx / Q405</t>
  </si>
  <si>
    <t>车辆纯氢气里程查询_20260901-20260930_1024辆.xlsx / Q361</t>
  </si>
  <si>
    <t>车辆里程查询_20260901-20260930_1024辆_仪表里程.xlsx / R405</t>
  </si>
  <si>
    <t>车辆里程查询_20260901-20260930_1024辆_GPS里程.xlsx / R405</t>
  </si>
  <si>
    <t>车辆纯氢气里程查询_20260901-20260930_1024辆.xlsx / R361</t>
  </si>
  <si>
    <t>车辆里程查询_20260901-20260930_1024辆_仪表里程.xlsx / S405</t>
  </si>
  <si>
    <t>车辆里程查询_20260901-20260930_1024辆_GPS里程.xlsx / S405</t>
  </si>
  <si>
    <t>车辆纯氢气里程查询_20260901-20260930_1024辆.xlsx / S361</t>
  </si>
  <si>
    <t>车辆里程查询_20260901-20260930_1024辆_仪表里程.xlsx / T405</t>
  </si>
  <si>
    <t>车辆里程查询_20260901-20260930_1024辆_GPS里程.xlsx / T405</t>
  </si>
  <si>
    <t>车辆纯氢气里程查询_20260901-20260930_1024辆.xlsx / T361</t>
  </si>
  <si>
    <t>车辆里程查询_20260901-20260930_1024辆_仪表里程.xlsx / U405</t>
  </si>
  <si>
    <t>车辆里程查询_20260901-20260930_1024辆_GPS里程.xlsx / U405</t>
  </si>
  <si>
    <t>车辆纯氢气里程查询_20260901-20260930_1024辆.xlsx / U361</t>
  </si>
  <si>
    <t>车辆里程查询_20260901-20260930_1024辆_仪表里程.xlsx / V405</t>
  </si>
  <si>
    <t>车辆里程查询_20260901-20260930_1024辆_GPS里程.xlsx / V405</t>
  </si>
  <si>
    <t>车辆纯氢气里程查询_20260901-20260930_1024辆.xlsx / V361</t>
  </si>
  <si>
    <t>车辆里程查询_20260901-20260930_1024辆_仪表里程.xlsx / W405</t>
  </si>
  <si>
    <t>车辆里程查询_20260901-20260930_1024辆_GPS里程.xlsx / W405</t>
  </si>
  <si>
    <t>车辆纯氢气里程查询_20260901-20260930_1024辆.xlsx / W361</t>
  </si>
  <si>
    <t>车辆里程查询_20260901-20260930_1024辆_仪表里程.xlsx / X405</t>
  </si>
  <si>
    <t>车辆里程查询_20260901-20260930_1024辆_GPS里程.xlsx / X405</t>
  </si>
  <si>
    <t>车辆纯氢气里程查询_20260901-20260930_1024辆.xlsx / X361</t>
  </si>
  <si>
    <t>车辆里程查询_20260901-20260930_1024辆_仪表里程.xlsx / Y405</t>
  </si>
  <si>
    <t>车辆里程查询_20260901-20260930_1024辆_GPS里程.xlsx / Y405</t>
  </si>
  <si>
    <t>车辆纯氢气里程查询_20260901-20260930_1024辆.xlsx / Y361</t>
  </si>
  <si>
    <t>车辆里程查询_20260901-20260930_1024辆_仪表里程.xlsx / Z405</t>
  </si>
  <si>
    <t>车辆里程查询_20260901-20260930_1024辆_GPS里程.xlsx / Z405</t>
  </si>
  <si>
    <t>车辆纯氢气里程查询_20260901-20260930_1024辆.xlsx / Z361</t>
  </si>
  <si>
    <t>车辆里程查询_20260901-20260930_1024辆_仪表里程.xlsx / AA405</t>
  </si>
  <si>
    <t>车辆里程查询_20260901-20260930_1024辆_GPS里程.xlsx / AA405</t>
  </si>
  <si>
    <t>车辆纯氢气里程查询_20260901-20260930_1024辆.xlsx / AA361</t>
  </si>
  <si>
    <t>车辆里程查询_20260901-20260930_1024辆_仪表里程.xlsx / AB405</t>
  </si>
  <si>
    <t>车辆里程查询_20260901-20260930_1024辆_GPS里程.xlsx / AB405</t>
  </si>
  <si>
    <t>车辆纯氢气里程查询_20260901-20260930_1024辆.xlsx / AB361</t>
  </si>
  <si>
    <t>车辆里程查询_20260901-20260930_1024辆_仪表里程.xlsx / AC405</t>
  </si>
  <si>
    <t>车辆里程查询_20260901-20260930_1024辆_GPS里程.xlsx / AC405</t>
  </si>
  <si>
    <t>车辆纯氢气里程查询_20260901-20260930_1024辆.xlsx / AC361</t>
  </si>
  <si>
    <t>车辆里程查询_20260901-20260930_1024辆_仪表里程.xlsx / AD405</t>
  </si>
  <si>
    <t>车辆里程查询_20260901-20260930_1024辆_GPS里程.xlsx / AD405</t>
  </si>
  <si>
    <t>车辆纯氢气里程查询_20260901-20260930_1024辆.xlsx / AD361</t>
  </si>
  <si>
    <t>车辆里程查询_20260901-20260930_1024辆_仪表里程.xlsx / AE405</t>
  </si>
  <si>
    <t>车辆里程查询_20260901-20260930_1024辆_GPS里程.xlsx / AE405</t>
  </si>
  <si>
    <t>车辆纯氢气里程查询_20260901-20260930_1024辆.xlsx / AE361</t>
  </si>
  <si>
    <t>车辆里程查询_20260901-20260930_1024辆_仪表里程.xlsx / AF405</t>
  </si>
  <si>
    <t>车辆里程查询_20260901-20260930_1024辆_GPS里程.xlsx / AF405</t>
  </si>
  <si>
    <t>车辆纯氢气里程查询_20260901-20260930_1024辆.xlsx / AF361</t>
  </si>
  <si>
    <t>车辆里程查询_20260901-20260930_1024辆_仪表里程.xlsx / AG405</t>
  </si>
  <si>
    <t>车辆里程查询_20260901-20260930_1024辆_GPS里程.xlsx / AG405</t>
  </si>
  <si>
    <t>车辆纯氢气里程查询_20260901-20260930_1024辆.xlsx / AG361</t>
  </si>
  <si>
    <t>车辆里程查询_20260901-20260930_1024辆_仪表里程.xlsx / AH405</t>
  </si>
  <si>
    <t>车辆里程查询_20260901-20260930_1024辆_GPS里程.xlsx / AH405</t>
  </si>
  <si>
    <t>车辆纯氢气里程查询_20260901-20260930_1024辆.xlsx / AH361</t>
  </si>
  <si>
    <t>车辆里程查询_20260901-20260930_1024辆_仪表里程.xlsx / E56</t>
  </si>
  <si>
    <t>车辆里程查询_20260901-20260930_1024辆_GPS里程.xlsx / E152</t>
  </si>
  <si>
    <t>车辆纯氢气里程查询_20260901-20260930_1024辆.xlsx / E436</t>
  </si>
  <si>
    <t>车辆里程查询_20260901-20260930_1024辆_仪表里程.xlsx / F56</t>
  </si>
  <si>
    <t>车辆里程查询_20260901-20260930_1024辆_GPS里程.xlsx / F152</t>
  </si>
  <si>
    <t>车辆纯氢气里程查询_20260901-20260930_1024辆.xlsx / F436</t>
  </si>
  <si>
    <t>车辆里程查询_20260901-20260930_1024辆_仪表里程.xlsx / G56</t>
  </si>
  <si>
    <t>车辆里程查询_20260901-20260930_1024辆_GPS里程.xlsx / G152</t>
  </si>
  <si>
    <t>车辆纯氢气里程查询_20260901-20260930_1024辆.xlsx / G436</t>
  </si>
  <si>
    <t>车辆里程查询_20260901-20260930_1024辆_仪表里程.xlsx / H56</t>
  </si>
  <si>
    <t>车辆里程查询_20260901-20260930_1024辆_GPS里程.xlsx / H152</t>
  </si>
  <si>
    <t>车辆纯氢气里程查询_20260901-20260930_1024辆.xlsx / H436</t>
  </si>
  <si>
    <t>车辆里程查询_20260901-20260930_1024辆_仪表里程.xlsx / I56</t>
  </si>
  <si>
    <t>车辆里程查询_20260901-20260930_1024辆_GPS里程.xlsx / I152</t>
  </si>
  <si>
    <t>车辆纯氢气里程查询_20260901-20260930_1024辆.xlsx / I436</t>
  </si>
  <si>
    <t>车辆里程查询_20260901-20260930_1024辆_仪表里程.xlsx / J56</t>
  </si>
  <si>
    <t>车辆里程查询_20260901-20260930_1024辆_GPS里程.xlsx / J152</t>
  </si>
  <si>
    <t>车辆纯氢气里程查询_20260901-20260930_1024辆.xlsx / J436</t>
  </si>
  <si>
    <t>车辆里程查询_20260901-20260930_1024辆_仪表里程.xlsx / K56</t>
  </si>
  <si>
    <t>车辆里程查询_20260901-20260930_1024辆_GPS里程.xlsx / K152</t>
  </si>
  <si>
    <t>车辆纯氢气里程查询_20260901-20260930_1024辆.xlsx / K436</t>
  </si>
  <si>
    <t>车辆里程查询_20260901-20260930_1024辆_仪表里程.xlsx / L56</t>
  </si>
  <si>
    <t>车辆里程查询_20260901-20260930_1024辆_GPS里程.xlsx / L152</t>
  </si>
  <si>
    <t>车辆纯氢气里程查询_20260901-20260930_1024辆.xlsx / L436</t>
  </si>
  <si>
    <t>车辆里程查询_20260901-20260930_1024辆_仪表里程.xlsx / M56</t>
  </si>
  <si>
    <t>车辆里程查询_20260901-20260930_1024辆_GPS里程.xlsx / M152</t>
  </si>
  <si>
    <t>车辆纯氢气里程查询_20260901-20260930_1024辆.xlsx / M436</t>
  </si>
  <si>
    <t>车辆里程查询_20260901-20260930_1024辆_仪表里程.xlsx / N56</t>
  </si>
  <si>
    <t>车辆里程查询_20260901-20260930_1024辆_GPS里程.xlsx / N152</t>
  </si>
  <si>
    <t>车辆纯氢气里程查询_20260901-20260930_1024辆.xlsx / N436</t>
  </si>
  <si>
    <t>车辆里程查询_20260901-20260930_1024辆_仪表里程.xlsx / O56</t>
  </si>
  <si>
    <t>车辆里程查询_20260901-20260930_1024辆_GPS里程.xlsx / O152</t>
  </si>
  <si>
    <t>车辆纯氢气里程查询_20260901-20260930_1024辆.xlsx / O436</t>
  </si>
  <si>
    <t>车辆里程查询_20260901-20260930_1024辆_仪表里程.xlsx / P56</t>
  </si>
  <si>
    <t>车辆里程查询_20260901-20260930_1024辆_GPS里程.xlsx / P152</t>
  </si>
  <si>
    <t>车辆纯氢气里程查询_20260901-20260930_1024辆.xlsx / P436</t>
  </si>
  <si>
    <t>车辆里程查询_20260901-20260930_1024辆_仪表里程.xlsx / Q56</t>
  </si>
  <si>
    <t>车辆里程查询_20260901-20260930_1024辆_GPS里程.xlsx / Q152</t>
  </si>
  <si>
    <t>车辆纯氢气里程查询_20260901-20260930_1024辆.xlsx / Q436</t>
  </si>
  <si>
    <t>车辆里程查询_20260901-20260930_1024辆_仪表里程.xlsx / R56</t>
  </si>
  <si>
    <t>车辆里程查询_20260901-20260930_1024辆_GPS里程.xlsx / R152</t>
  </si>
  <si>
    <t>车辆纯氢气里程查询_20260901-20260930_1024辆.xlsx / R436</t>
  </si>
  <si>
    <t>车辆里程查询_20260901-20260930_1024辆_仪表里程.xlsx / S56</t>
  </si>
  <si>
    <t>车辆里程查询_20260901-20260930_1024辆_GPS里程.xlsx / S152</t>
  </si>
  <si>
    <t>车辆纯氢气里程查询_20260901-20260930_1024辆.xlsx / S436</t>
  </si>
  <si>
    <t>车辆里程查询_20260901-20260930_1024辆_仪表里程.xlsx / T56</t>
  </si>
  <si>
    <t>车辆里程查询_20260901-20260930_1024辆_GPS里程.xlsx / T152</t>
  </si>
  <si>
    <t>车辆纯氢气里程查询_20260901-20260930_1024辆.xlsx / T436</t>
  </si>
  <si>
    <t>车辆里程查询_20260901-20260930_1024辆_仪表里程.xlsx / U56</t>
  </si>
  <si>
    <t>车辆里程查询_20260901-20260930_1024辆_GPS里程.xlsx / U152</t>
  </si>
  <si>
    <t>车辆纯氢气里程查询_20260901-20260930_1024辆.xlsx / U436</t>
  </si>
  <si>
    <t>车辆里程查询_20260901-20260930_1024辆_仪表里程.xlsx / V56</t>
  </si>
  <si>
    <t>车辆里程查询_20260901-20260930_1024辆_GPS里程.xlsx / V152</t>
  </si>
  <si>
    <t>车辆纯氢气里程查询_20260901-20260930_1024辆.xlsx / V436</t>
  </si>
  <si>
    <t>车辆里程查询_20260901-20260930_1024辆_仪表里程.xlsx / W56</t>
  </si>
  <si>
    <t>车辆里程查询_20260901-20260930_1024辆_GPS里程.xlsx / W152</t>
  </si>
  <si>
    <t>车辆纯氢气里程查询_20260901-20260930_1024辆.xlsx / W436</t>
  </si>
  <si>
    <t>车辆里程查询_20260901-20260930_1024辆_仪表里程.xlsx / X56</t>
  </si>
  <si>
    <t>车辆里程查询_20260901-20260930_1024辆_GPS里程.xlsx / X152</t>
  </si>
  <si>
    <t>车辆纯氢气里程查询_20260901-20260930_1024辆.xlsx / X436</t>
  </si>
  <si>
    <t>车辆里程查询_20260901-20260930_1024辆_仪表里程.xlsx / Y56</t>
  </si>
  <si>
    <t>车辆里程查询_20260901-20260930_1024辆_GPS里程.xlsx / Y152</t>
  </si>
  <si>
    <t>车辆纯氢气里程查询_20260901-20260930_1024辆.xlsx / Y436</t>
  </si>
  <si>
    <t>车辆里程查询_20260901-20260930_1024辆_仪表里程.xlsx / Z56</t>
  </si>
  <si>
    <t>车辆里程查询_20260901-20260930_1024辆_GPS里程.xlsx / Z152</t>
  </si>
  <si>
    <t>车辆纯氢气里程查询_20260901-20260930_1024辆.xlsx / Z436</t>
  </si>
  <si>
    <t>车辆里程查询_20260901-20260930_1024辆_仪表里程.xlsx / AA56</t>
  </si>
  <si>
    <t>车辆里程查询_20260901-20260930_1024辆_GPS里程.xlsx / AA152</t>
  </si>
  <si>
    <t>车辆纯氢气里程查询_20260901-20260930_1024辆.xlsx / AA436</t>
  </si>
  <si>
    <t>车辆里程查询_20260901-20260930_1024辆_仪表里程.xlsx / AB56</t>
  </si>
  <si>
    <t>车辆里程查询_20260901-20260930_1024辆_GPS里程.xlsx / AB152</t>
  </si>
  <si>
    <t>车辆纯氢气里程查询_20260901-20260930_1024辆.xlsx / AB436</t>
  </si>
  <si>
    <t>车辆里程查询_20260901-20260930_1024辆_仪表里程.xlsx / AC56</t>
  </si>
  <si>
    <t>车辆里程查询_20260901-20260930_1024辆_GPS里程.xlsx / AC152</t>
  </si>
  <si>
    <t>车辆纯氢气里程查询_20260901-20260930_1024辆.xlsx / AC436</t>
  </si>
  <si>
    <t>车辆里程查询_20260901-20260930_1024辆_仪表里程.xlsx / AD56</t>
  </si>
  <si>
    <t>车辆里程查询_20260901-20260930_1024辆_GPS里程.xlsx / AD152</t>
  </si>
  <si>
    <t>车辆纯氢气里程查询_20260901-20260930_1024辆.xlsx / AD436</t>
  </si>
  <si>
    <t>车辆里程查询_20260901-20260930_1024辆_仪表里程.xlsx / AE56</t>
  </si>
  <si>
    <t>车辆里程查询_20260901-20260930_1024辆_GPS里程.xlsx / AE152</t>
  </si>
  <si>
    <t>车辆纯氢气里程查询_20260901-20260930_1024辆.xlsx / AE436</t>
  </si>
  <si>
    <t>车辆里程查询_20260901-20260930_1024辆_仪表里程.xlsx / AF56</t>
  </si>
  <si>
    <t>车辆里程查询_20260901-20260930_1024辆_GPS里程.xlsx / AF152</t>
  </si>
  <si>
    <t>车辆纯氢气里程查询_20260901-20260930_1024辆.xlsx / AF436</t>
  </si>
  <si>
    <t>车辆里程查询_20260901-20260930_1024辆_仪表里程.xlsx / AG56</t>
  </si>
  <si>
    <t>车辆里程查询_20260901-20260930_1024辆_GPS里程.xlsx / AG152</t>
  </si>
  <si>
    <t>车辆纯氢气里程查询_20260901-20260930_1024辆.xlsx / AG436</t>
  </si>
  <si>
    <t>车辆里程查询_20260901-20260930_1024辆_仪表里程.xlsx / AH56</t>
  </si>
  <si>
    <t>车辆里程查询_20260901-20260930_1024辆_GPS里程.xlsx / AH152</t>
  </si>
  <si>
    <t>车辆纯氢气里程查询_20260901-20260930_1024辆.xlsx / AH436</t>
  </si>
  <si>
    <t>车辆里程查询_20260901-20260930_1024辆_仪表里程.xlsx / E58</t>
  </si>
  <si>
    <t>车辆里程查询_20260901-20260930_1024辆_GPS里程.xlsx / E94</t>
  </si>
  <si>
    <t>车辆纯氢气里程查询_20260901-20260930_1024辆.xlsx / E472</t>
  </si>
  <si>
    <t>车辆里程查询_20260901-20260930_1024辆_仪表里程.xlsx / F58</t>
  </si>
  <si>
    <t>车辆里程查询_20260901-20260930_1024辆_GPS里程.xlsx / F94</t>
  </si>
  <si>
    <t>车辆纯氢气里程查询_20260901-20260930_1024辆.xlsx / F472</t>
  </si>
  <si>
    <t>车辆里程查询_20260901-20260930_1024辆_仪表里程.xlsx / G58</t>
  </si>
  <si>
    <t>车辆里程查询_20260901-20260930_1024辆_GPS里程.xlsx / G94</t>
  </si>
  <si>
    <t>车辆纯氢气里程查询_20260901-20260930_1024辆.xlsx / G472</t>
  </si>
  <si>
    <t>车辆里程查询_20260901-20260930_1024辆_仪表里程.xlsx / H58</t>
  </si>
  <si>
    <t>车辆里程查询_20260901-20260930_1024辆_GPS里程.xlsx / H94</t>
  </si>
  <si>
    <t>车辆纯氢气里程查询_20260901-20260930_1024辆.xlsx / H472</t>
  </si>
  <si>
    <t>车辆里程查询_20260901-20260930_1024辆_仪表里程.xlsx / I58</t>
  </si>
  <si>
    <t>车辆里程查询_20260901-20260930_1024辆_GPS里程.xlsx / I94</t>
  </si>
  <si>
    <t>车辆纯氢气里程查询_20260901-20260930_1024辆.xlsx / I472</t>
  </si>
  <si>
    <t>车辆里程查询_20260901-20260930_1024辆_仪表里程.xlsx / J58</t>
  </si>
  <si>
    <t>车辆里程查询_20260901-20260930_1024辆_GPS里程.xlsx / J94</t>
  </si>
  <si>
    <t>车辆纯氢气里程查询_20260901-20260930_1024辆.xlsx / J472</t>
  </si>
  <si>
    <t>车辆里程查询_20260901-20260930_1024辆_仪表里程.xlsx / K58</t>
  </si>
  <si>
    <t>车辆里程查询_20260901-20260930_1024辆_GPS里程.xlsx / K94</t>
  </si>
  <si>
    <t>车辆纯氢气里程查询_20260901-20260930_1024辆.xlsx / K472</t>
  </si>
  <si>
    <t>车辆里程查询_20260901-20260930_1024辆_仪表里程.xlsx / L58</t>
  </si>
  <si>
    <t>车辆里程查询_20260901-20260930_1024辆_GPS里程.xlsx / L94</t>
  </si>
  <si>
    <t>车辆纯氢气里程查询_20260901-20260930_1024辆.xlsx / L472</t>
  </si>
  <si>
    <t>车辆里程查询_20260901-20260930_1024辆_仪表里程.xlsx / M58</t>
  </si>
  <si>
    <t>车辆里程查询_20260901-20260930_1024辆_GPS里程.xlsx / M94</t>
  </si>
  <si>
    <t>车辆纯氢气里程查询_20260901-20260930_1024辆.xlsx / M472</t>
  </si>
  <si>
    <t>车辆里程查询_20260901-20260930_1024辆_仪表里程.xlsx / N58</t>
  </si>
  <si>
    <t>车辆里程查询_20260901-20260930_1024辆_GPS里程.xlsx / N94</t>
  </si>
  <si>
    <t>车辆纯氢气里程查询_20260901-20260930_1024辆.xlsx / N472</t>
  </si>
  <si>
    <t>车辆里程查询_20260901-20260930_1024辆_仪表里程.xlsx / O58</t>
  </si>
  <si>
    <t>车辆里程查询_20260901-20260930_1024辆_GPS里程.xlsx / O94</t>
  </si>
  <si>
    <t>车辆纯氢气里程查询_20260901-20260930_1024辆.xlsx / O472</t>
  </si>
  <si>
    <t>车辆里程查询_20260901-20260930_1024辆_仪表里程.xlsx / P58</t>
  </si>
  <si>
    <t>车辆里程查询_20260901-20260930_1024辆_GPS里程.xlsx / P94</t>
  </si>
  <si>
    <t>车辆纯氢气里程查询_20260901-20260930_1024辆.xlsx / P472</t>
  </si>
  <si>
    <t>车辆里程查询_20260901-20260930_1024辆_仪表里程.xlsx / Q58</t>
  </si>
  <si>
    <t>车辆里程查询_20260901-20260930_1024辆_GPS里程.xlsx / Q94</t>
  </si>
  <si>
    <t>车辆纯氢气里程查询_20260901-20260930_1024辆.xlsx / Q472</t>
  </si>
  <si>
    <t>车辆里程查询_20260901-20260930_1024辆_仪表里程.xlsx / R58</t>
  </si>
  <si>
    <t>车辆里程查询_20260901-20260930_1024辆_GPS里程.xlsx / R94</t>
  </si>
  <si>
    <t>车辆纯氢气里程查询_20260901-20260930_1024辆.xlsx / R472</t>
  </si>
  <si>
    <t>车辆里程查询_20260901-20260930_1024辆_仪表里程.xlsx / S58</t>
  </si>
  <si>
    <t>车辆里程查询_20260901-20260930_1024辆_GPS里程.xlsx / S94</t>
  </si>
  <si>
    <t>车辆纯氢气里程查询_20260901-20260930_1024辆.xlsx / S472</t>
  </si>
  <si>
    <t>车辆里程查询_20260901-20260930_1024辆_仪表里程.xlsx / T58</t>
  </si>
  <si>
    <t>车辆里程查询_20260901-20260930_1024辆_GPS里程.xlsx / T94</t>
  </si>
  <si>
    <t>车辆纯氢气里程查询_20260901-20260930_1024辆.xlsx / T472</t>
  </si>
  <si>
    <t>车辆里程查询_20260901-20260930_1024辆_仪表里程.xlsx / U58</t>
  </si>
  <si>
    <t>车辆里程查询_20260901-20260930_1024辆_GPS里程.xlsx / U94</t>
  </si>
  <si>
    <t>车辆纯氢气里程查询_20260901-20260930_1024辆.xlsx / U472</t>
  </si>
  <si>
    <t>车辆里程查询_20260901-20260930_1024辆_仪表里程.xlsx / V58</t>
  </si>
  <si>
    <t>车辆里程查询_20260901-20260930_1024辆_GPS里程.xlsx / V94</t>
  </si>
  <si>
    <t>车辆纯氢气里程查询_20260901-20260930_1024辆.xlsx / V472</t>
  </si>
  <si>
    <t>车辆里程查询_20260901-20260930_1024辆_仪表里程.xlsx / W58</t>
  </si>
  <si>
    <t>车辆里程查询_20260901-20260930_1024辆_GPS里程.xlsx / W94</t>
  </si>
  <si>
    <t>车辆纯氢气里程查询_20260901-20260930_1024辆.xlsx / W472</t>
  </si>
  <si>
    <t>车辆里程查询_20260901-20260930_1024辆_仪表里程.xlsx / X58</t>
  </si>
  <si>
    <t>车辆里程查询_20260901-20260930_1024辆_GPS里程.xlsx / X94</t>
  </si>
  <si>
    <t>车辆纯氢气里程查询_20260901-20260930_1024辆.xlsx / X472</t>
  </si>
  <si>
    <t>车辆里程查询_20260901-20260930_1024辆_仪表里程.xlsx / Y58</t>
  </si>
  <si>
    <t>车辆里程查询_20260901-20260930_1024辆_GPS里程.xlsx / Y94</t>
  </si>
  <si>
    <t>车辆纯氢气里程查询_20260901-20260930_1024辆.xlsx / Y472</t>
  </si>
  <si>
    <t>车辆里程查询_20260901-20260930_1024辆_仪表里程.xlsx / Z58</t>
  </si>
  <si>
    <t>车辆里程查询_20260901-20260930_1024辆_GPS里程.xlsx / Z94</t>
  </si>
  <si>
    <t>车辆纯氢气里程查询_20260901-20260930_1024辆.xlsx / Z472</t>
  </si>
  <si>
    <t>车辆里程查询_20260901-20260930_1024辆_仪表里程.xlsx / AA58</t>
  </si>
  <si>
    <t>车辆里程查询_20260901-20260930_1024辆_GPS里程.xlsx / AA94</t>
  </si>
  <si>
    <t>车辆纯氢气里程查询_20260901-20260930_1024辆.xlsx / AA472</t>
  </si>
  <si>
    <t>车辆里程查询_20260901-20260930_1024辆_仪表里程.xlsx / AB58</t>
  </si>
  <si>
    <t>车辆里程查询_20260901-20260930_1024辆_GPS里程.xlsx / AB94</t>
  </si>
  <si>
    <t>车辆纯氢气里程查询_20260901-20260930_1024辆.xlsx / AB472</t>
  </si>
  <si>
    <t>车辆里程查询_20260901-20260930_1024辆_仪表里程.xlsx / AC58</t>
  </si>
  <si>
    <t>车辆里程查询_20260901-20260930_1024辆_GPS里程.xlsx / AC94</t>
  </si>
  <si>
    <t>车辆纯氢气里程查询_20260901-20260930_1024辆.xlsx / AC472</t>
  </si>
  <si>
    <t>车辆里程查询_20260901-20260930_1024辆_仪表里程.xlsx / AD58</t>
  </si>
  <si>
    <t>车辆里程查询_20260901-20260930_1024辆_GPS里程.xlsx / AD94</t>
  </si>
  <si>
    <t>车辆纯氢气里程查询_20260901-20260930_1024辆.xlsx / AD472</t>
  </si>
  <si>
    <t>车辆里程查询_20260901-20260930_1024辆_仪表里程.xlsx / AE58</t>
  </si>
  <si>
    <t>车辆里程查询_20260901-20260930_1024辆_GPS里程.xlsx / AE94</t>
  </si>
  <si>
    <t>车辆纯氢气里程查询_20260901-20260930_1024辆.xlsx / AE472</t>
  </si>
  <si>
    <t>车辆里程查询_20260901-20260930_1024辆_仪表里程.xlsx / AF58</t>
  </si>
  <si>
    <t>车辆里程查询_20260901-20260930_1024辆_GPS里程.xlsx / AF94</t>
  </si>
  <si>
    <t>车辆纯氢气里程查询_20260901-20260930_1024辆.xlsx / AF472</t>
  </si>
  <si>
    <t>车辆里程查询_20260901-20260930_1024辆_仪表里程.xlsx / AG58</t>
  </si>
  <si>
    <t>车辆里程查询_20260901-20260930_1024辆_GPS里程.xlsx / AG94</t>
  </si>
  <si>
    <t>车辆纯氢气里程查询_20260901-20260930_1024辆.xlsx / AG472</t>
  </si>
  <si>
    <t>车辆里程查询_20260901-20260930_1024辆_仪表里程.xlsx / AH58</t>
  </si>
  <si>
    <t>车辆里程查询_20260901-20260930_1024辆_GPS里程.xlsx / AH94</t>
  </si>
  <si>
    <t>车辆纯氢气里程查询_20260901-20260930_1024辆.xlsx / AH472</t>
  </si>
  <si>
    <t>车辆里程查询_20260901-20260930_1024辆_仪表里程.xlsx / E598</t>
  </si>
  <si>
    <t>车辆里程查询_20260901-20260930_1024辆_GPS里程.xlsx / E598</t>
  </si>
  <si>
    <t>车辆纯氢气里程查询_20260901-20260930_1024辆.xlsx / E283</t>
  </si>
  <si>
    <t>车辆里程查询_20260901-20260930_1024辆_仪表里程.xlsx / F598</t>
  </si>
  <si>
    <t>车辆里程查询_20260901-20260930_1024辆_GPS里程.xlsx / F598</t>
  </si>
  <si>
    <t>车辆纯氢气里程查询_20260901-20260930_1024辆.xlsx / F283</t>
  </si>
  <si>
    <t>车辆里程查询_20260901-20260930_1024辆_仪表里程.xlsx / G598</t>
  </si>
  <si>
    <t>车辆里程查询_20260901-20260930_1024辆_GPS里程.xlsx / G598</t>
  </si>
  <si>
    <t>车辆纯氢气里程查询_20260901-20260930_1024辆.xlsx / G283</t>
  </si>
  <si>
    <t>车辆里程查询_20260901-20260930_1024辆_仪表里程.xlsx / H598</t>
  </si>
  <si>
    <t>车辆里程查询_20260901-20260930_1024辆_GPS里程.xlsx / H598</t>
  </si>
  <si>
    <t>车辆纯氢气里程查询_20260901-20260930_1024辆.xlsx / H283</t>
  </si>
  <si>
    <t>车辆里程查询_20260901-20260930_1024辆_仪表里程.xlsx / I598</t>
  </si>
  <si>
    <t>车辆里程查询_20260901-20260930_1024辆_GPS里程.xlsx / I598</t>
  </si>
  <si>
    <t>车辆纯氢气里程查询_20260901-20260930_1024辆.xlsx / I283</t>
  </si>
  <si>
    <t>车辆里程查询_20260901-20260930_1024辆_仪表里程.xlsx / J598</t>
  </si>
  <si>
    <t>车辆里程查询_20260901-20260930_1024辆_GPS里程.xlsx / J598</t>
  </si>
  <si>
    <t>车辆纯氢气里程查询_20260901-20260930_1024辆.xlsx / J283</t>
  </si>
  <si>
    <t>车辆里程查询_20260901-20260930_1024辆_仪表里程.xlsx / K598</t>
  </si>
  <si>
    <t>车辆里程查询_20260901-20260930_1024辆_GPS里程.xlsx / K598</t>
  </si>
  <si>
    <t>车辆纯氢气里程查询_20260901-20260930_1024辆.xlsx / K283</t>
  </si>
  <si>
    <t>车辆里程查询_20260901-20260930_1024辆_仪表里程.xlsx / L598</t>
  </si>
  <si>
    <t>车辆里程查询_20260901-20260930_1024辆_GPS里程.xlsx / L598</t>
  </si>
  <si>
    <t>车辆纯氢气里程查询_20260901-20260930_1024辆.xlsx / L283</t>
  </si>
  <si>
    <t>车辆里程查询_20260901-20260930_1024辆_仪表里程.xlsx / M598</t>
  </si>
  <si>
    <t>车辆里程查询_20260901-20260930_1024辆_GPS里程.xlsx / M598</t>
  </si>
  <si>
    <t>车辆纯氢气里程查询_20260901-20260930_1024辆.xlsx / M283</t>
  </si>
  <si>
    <t>车辆里程查询_20260901-20260930_1024辆_仪表里程.xlsx / N598</t>
  </si>
  <si>
    <t>车辆里程查询_20260901-20260930_1024辆_GPS里程.xlsx / N598</t>
  </si>
  <si>
    <t>车辆纯氢气里程查询_20260901-20260930_1024辆.xlsx / N283</t>
  </si>
  <si>
    <t>车辆里程查询_20260901-20260930_1024辆_仪表里程.xlsx / O598</t>
  </si>
  <si>
    <t>车辆里程查询_20260901-20260930_1024辆_GPS里程.xlsx / O598</t>
  </si>
  <si>
    <t>车辆纯氢气里程查询_20260901-20260930_1024辆.xlsx / O283</t>
  </si>
  <si>
    <t>车辆里程查询_20260901-20260930_1024辆_仪表里程.xlsx / P598</t>
  </si>
  <si>
    <t>车辆里程查询_20260901-20260930_1024辆_GPS里程.xlsx / P598</t>
  </si>
  <si>
    <t>车辆纯氢气里程查询_20260901-20260930_1024辆.xlsx / P283</t>
  </si>
  <si>
    <t>车辆里程查询_20260901-20260930_1024辆_仪表里程.xlsx / Q598</t>
  </si>
  <si>
    <t>车辆里程查询_20260901-20260930_1024辆_GPS里程.xlsx / Q598</t>
  </si>
  <si>
    <t>车辆纯氢气里程查询_20260901-20260930_1024辆.xlsx / Q283</t>
  </si>
  <si>
    <t>车辆里程查询_20260901-20260930_1024辆_仪表里程.xlsx / R598</t>
  </si>
  <si>
    <t>车辆里程查询_20260901-20260930_1024辆_GPS里程.xlsx / R598</t>
  </si>
  <si>
    <t>车辆纯氢气里程查询_20260901-20260930_1024辆.xlsx / R283</t>
  </si>
  <si>
    <t>车辆里程查询_20260901-20260930_1024辆_仪表里程.xlsx / S598</t>
  </si>
  <si>
    <t>车辆里程查询_20260901-20260930_1024辆_GPS里程.xlsx / S598</t>
  </si>
  <si>
    <t>车辆纯氢气里程查询_20260901-20260930_1024辆.xlsx / S283</t>
  </si>
  <si>
    <t>车辆里程查询_20260901-20260930_1024辆_仪表里程.xlsx / T598</t>
  </si>
  <si>
    <t>车辆里程查询_20260901-20260930_1024辆_GPS里程.xlsx / T598</t>
  </si>
  <si>
    <t>车辆纯氢气里程查询_20260901-20260930_1024辆.xlsx / T283</t>
  </si>
  <si>
    <t>车辆里程查询_20260901-20260930_1024辆_仪表里程.xlsx / U598</t>
  </si>
  <si>
    <t>车辆里程查询_20260901-20260930_1024辆_GPS里程.xlsx / U598</t>
  </si>
  <si>
    <t>车辆纯氢气里程查询_20260901-20260930_1024辆.xlsx / U283</t>
  </si>
  <si>
    <t>车辆里程查询_20260901-20260930_1024辆_仪表里程.xlsx / V598</t>
  </si>
  <si>
    <t>车辆里程查询_20260901-20260930_1024辆_GPS里程.xlsx / V598</t>
  </si>
  <si>
    <t>车辆纯氢气里程查询_20260901-20260930_1024辆.xlsx / V283</t>
  </si>
  <si>
    <t>车辆里程查询_20260901-20260930_1024辆_仪表里程.xlsx / W598</t>
  </si>
  <si>
    <t>车辆里程查询_20260901-20260930_1024辆_GPS里程.xlsx / W598</t>
  </si>
  <si>
    <t>车辆纯氢气里程查询_20260901-20260930_1024辆.xlsx / W283</t>
  </si>
  <si>
    <t>车辆里程查询_20260901-20260930_1024辆_仪表里程.xlsx / X598</t>
  </si>
  <si>
    <t>车辆里程查询_20260901-20260930_1024辆_GPS里程.xlsx / X598</t>
  </si>
  <si>
    <t>车辆纯氢气里程查询_20260901-20260930_1024辆.xlsx / X283</t>
  </si>
  <si>
    <t>车辆里程查询_20260901-20260930_1024辆_仪表里程.xlsx / Y598</t>
  </si>
  <si>
    <t>车辆里程查询_20260901-20260930_1024辆_GPS里程.xlsx / Y598</t>
  </si>
  <si>
    <t>车辆纯氢气里程查询_20260901-20260930_1024辆.xlsx / Y283</t>
  </si>
  <si>
    <t>车辆里程查询_20260901-20260930_1024辆_仪表里程.xlsx / Z598</t>
  </si>
  <si>
    <t>车辆里程查询_20260901-20260930_1024辆_GPS里程.xlsx / Z598</t>
  </si>
  <si>
    <t>车辆纯氢气里程查询_20260901-20260930_1024辆.xlsx / Z283</t>
  </si>
  <si>
    <t>车辆里程查询_20260901-20260930_1024辆_仪表里程.xlsx / AA598</t>
  </si>
  <si>
    <t>车辆里程查询_20260901-20260930_1024辆_GPS里程.xlsx / AA598</t>
  </si>
  <si>
    <t>车辆纯氢气里程查询_20260901-20260930_1024辆.xlsx / AA283</t>
  </si>
  <si>
    <t>车辆里程查询_20260901-20260930_1024辆_仪表里程.xlsx / AB598</t>
  </si>
  <si>
    <t>车辆里程查询_20260901-20260930_1024辆_GPS里程.xlsx / AB598</t>
  </si>
  <si>
    <t>车辆纯氢气里程查询_20260901-20260930_1024辆.xlsx / AB283</t>
  </si>
  <si>
    <t>车辆里程查询_20260901-20260930_1024辆_仪表里程.xlsx / AC598</t>
  </si>
  <si>
    <t>车辆里程查询_20260901-20260930_1024辆_GPS里程.xlsx / AC598</t>
  </si>
  <si>
    <t>车辆纯氢气里程查询_20260901-20260930_1024辆.xlsx / AC283</t>
  </si>
  <si>
    <t>车辆里程查询_20260901-20260930_1024辆_仪表里程.xlsx / AD598</t>
  </si>
  <si>
    <t>车辆里程查询_20260901-20260930_1024辆_GPS里程.xlsx / AD598</t>
  </si>
  <si>
    <t>车辆纯氢气里程查询_20260901-20260930_1024辆.xlsx / AD283</t>
  </si>
  <si>
    <t>车辆里程查询_20260901-20260930_1024辆_仪表里程.xlsx / AE598</t>
  </si>
  <si>
    <t>车辆里程查询_20260901-20260930_1024辆_GPS里程.xlsx / AE598</t>
  </si>
  <si>
    <t>车辆纯氢气里程查询_20260901-20260930_1024辆.xlsx / AE283</t>
  </si>
  <si>
    <t>车辆里程查询_20260901-20260930_1024辆_仪表里程.xlsx / AF598</t>
  </si>
  <si>
    <t>车辆里程查询_20260901-20260930_1024辆_GPS里程.xlsx / AF598</t>
  </si>
  <si>
    <t>车辆纯氢气里程查询_20260901-20260930_1024辆.xlsx / AF283</t>
  </si>
  <si>
    <t>车辆里程查询_20260901-20260930_1024辆_仪表里程.xlsx / AG598</t>
  </si>
  <si>
    <t>车辆里程查询_20260901-20260930_1024辆_GPS里程.xlsx / AG598</t>
  </si>
  <si>
    <t>车辆纯氢气里程查询_20260901-20260930_1024辆.xlsx / AG283</t>
  </si>
  <si>
    <t>车辆里程查询_20260901-20260930_1024辆_仪表里程.xlsx / AH598</t>
  </si>
  <si>
    <t>车辆里程查询_20260901-20260930_1024辆_GPS里程.xlsx / AH598</t>
  </si>
  <si>
    <t>车辆纯氢气里程查询_20260901-20260930_1024辆.xlsx / AH283</t>
  </si>
  <si>
    <t>车辆里程查询_20260901-20260930_1024辆_仪表里程.xlsx / E463</t>
  </si>
  <si>
    <t>车辆里程查询_20260901-20260930_1024辆_GPS里程.xlsx / E463</t>
  </si>
  <si>
    <t>车辆纯氢气里程查询_20260901-20260930_1024辆.xlsx / E586</t>
  </si>
  <si>
    <t>车辆里程查询_20260901-20260930_1024辆_仪表里程.xlsx / F463</t>
  </si>
  <si>
    <t>车辆里程查询_20260901-20260930_1024辆_GPS里程.xlsx / F463</t>
  </si>
  <si>
    <t>车辆纯氢气里程查询_20260901-20260930_1024辆.xlsx / F586</t>
  </si>
  <si>
    <t>车辆里程查询_20260901-20260930_1024辆_仪表里程.xlsx / G463</t>
  </si>
  <si>
    <t>车辆里程查询_20260901-20260930_1024辆_GPS里程.xlsx / G463</t>
  </si>
  <si>
    <t>车辆纯氢气里程查询_20260901-20260930_1024辆.xlsx / G586</t>
  </si>
  <si>
    <t>车辆里程查询_20260901-20260930_1024辆_仪表里程.xlsx / H463</t>
  </si>
  <si>
    <t>车辆里程查询_20260901-20260930_1024辆_GPS里程.xlsx / H463</t>
  </si>
  <si>
    <t>车辆纯氢气里程查询_20260901-20260930_1024辆.xlsx / H586</t>
  </si>
  <si>
    <t>车辆里程查询_20260901-20260930_1024辆_仪表里程.xlsx / I463</t>
  </si>
  <si>
    <t>车辆里程查询_20260901-20260930_1024辆_GPS里程.xlsx / I463</t>
  </si>
  <si>
    <t>车辆纯氢气里程查询_20260901-20260930_1024辆.xlsx / I586</t>
  </si>
  <si>
    <t>车辆里程查询_20260901-20260930_1024辆_仪表里程.xlsx / J463</t>
  </si>
  <si>
    <t>车辆里程查询_20260901-20260930_1024辆_GPS里程.xlsx / J463</t>
  </si>
  <si>
    <t>车辆纯氢气里程查询_20260901-20260930_1024辆.xlsx / J586</t>
  </si>
  <si>
    <t>车辆里程查询_20260901-20260930_1024辆_仪表里程.xlsx / K463</t>
  </si>
  <si>
    <t>车辆里程查询_20260901-20260930_1024辆_GPS里程.xlsx / K463</t>
  </si>
  <si>
    <t>车辆纯氢气里程查询_20260901-20260930_1024辆.xlsx / K586</t>
  </si>
  <si>
    <t>车辆里程查询_20260901-20260930_1024辆_仪表里程.xlsx / L463</t>
  </si>
  <si>
    <t>车辆里程查询_20260901-20260930_1024辆_GPS里程.xlsx / L463</t>
  </si>
  <si>
    <t>车辆纯氢气里程查询_20260901-20260930_1024辆.xlsx / L586</t>
  </si>
  <si>
    <t>车辆里程查询_20260901-20260930_1024辆_仪表里程.xlsx / M463</t>
  </si>
  <si>
    <t>车辆里程查询_20260901-20260930_1024辆_GPS里程.xlsx / M463</t>
  </si>
  <si>
    <t>车辆纯氢气里程查询_20260901-20260930_1024辆.xlsx / M586</t>
  </si>
  <si>
    <t>车辆里程查询_20260901-20260930_1024辆_仪表里程.xlsx / N463</t>
  </si>
  <si>
    <t>车辆里程查询_20260901-20260930_1024辆_GPS里程.xlsx / N463</t>
  </si>
  <si>
    <t>车辆纯氢气里程查询_20260901-20260930_1024辆.xlsx / N586</t>
  </si>
  <si>
    <t>车辆里程查询_20260901-20260930_1024辆_仪表里程.xlsx / O463</t>
  </si>
  <si>
    <t>车辆里程查询_20260901-20260930_1024辆_GPS里程.xlsx / O463</t>
  </si>
  <si>
    <t>车辆纯氢气里程查询_20260901-20260930_1024辆.xlsx / O586</t>
  </si>
  <si>
    <t>车辆里程查询_20260901-20260930_1024辆_仪表里程.xlsx / P463</t>
  </si>
  <si>
    <t>车辆里程查询_20260901-20260930_1024辆_GPS里程.xlsx / P463</t>
  </si>
  <si>
    <t>车辆纯氢气里程查询_20260901-20260930_1024辆.xlsx / P586</t>
  </si>
  <si>
    <t>车辆里程查询_20260901-20260930_1024辆_仪表里程.xlsx / Q463</t>
  </si>
  <si>
    <t>车辆里程查询_20260901-20260930_1024辆_GPS里程.xlsx / Q463</t>
  </si>
  <si>
    <t>车辆纯氢气里程查询_20260901-20260930_1024辆.xlsx / Q586</t>
  </si>
  <si>
    <t>车辆里程查询_20260901-20260930_1024辆_仪表里程.xlsx / R463</t>
  </si>
  <si>
    <t>车辆里程查询_20260901-20260930_1024辆_GPS里程.xlsx / R463</t>
  </si>
  <si>
    <t>车辆纯氢气里程查询_20260901-20260930_1024辆.xlsx / R586</t>
  </si>
  <si>
    <t>车辆里程查询_20260901-20260930_1024辆_仪表里程.xlsx / S463</t>
  </si>
  <si>
    <t>车辆里程查询_20260901-20260930_1024辆_GPS里程.xlsx / S463</t>
  </si>
  <si>
    <t>车辆纯氢气里程查询_20260901-20260930_1024辆.xlsx / S586</t>
  </si>
  <si>
    <t>车辆里程查询_20260901-20260930_1024辆_仪表里程.xlsx / T463</t>
  </si>
  <si>
    <t>车辆里程查询_20260901-20260930_1024辆_GPS里程.xlsx / T463</t>
  </si>
  <si>
    <t>车辆纯氢气里程查询_20260901-20260930_1024辆.xlsx / T586</t>
  </si>
  <si>
    <t>车辆里程查询_20260901-20260930_1024辆_仪表里程.xlsx / U463</t>
  </si>
  <si>
    <t>车辆里程查询_20260901-20260930_1024辆_GPS里程.xlsx / U463</t>
  </si>
  <si>
    <t>车辆纯氢气里程查询_20260901-20260930_1024辆.xlsx / U586</t>
  </si>
  <si>
    <t>车辆里程查询_20260901-20260930_1024辆_仪表里程.xlsx / V463</t>
  </si>
  <si>
    <t>车辆里程查询_20260901-20260930_1024辆_GPS里程.xlsx / V463</t>
  </si>
  <si>
    <t>车辆纯氢气里程查询_20260901-20260930_1024辆.xlsx / V586</t>
  </si>
  <si>
    <t>车辆里程查询_20260901-20260930_1024辆_仪表里程.xlsx / W463</t>
  </si>
  <si>
    <t>车辆里程查询_20260901-20260930_1024辆_GPS里程.xlsx / W463</t>
  </si>
  <si>
    <t>车辆纯氢气里程查询_20260901-20260930_1024辆.xlsx / W586</t>
  </si>
  <si>
    <t>车辆里程查询_20260901-20260930_1024辆_仪表里程.xlsx / X463</t>
  </si>
  <si>
    <t>车辆里程查询_20260901-20260930_1024辆_GPS里程.xlsx / X463</t>
  </si>
  <si>
    <t>车辆纯氢气里程查询_20260901-20260930_1024辆.xlsx / X586</t>
  </si>
  <si>
    <t>车辆里程查询_20260901-20260930_1024辆_仪表里程.xlsx / Y463</t>
  </si>
  <si>
    <t>车辆里程查询_20260901-20260930_1024辆_GPS里程.xlsx / Y463</t>
  </si>
  <si>
    <t>车辆纯氢气里程查询_20260901-20260930_1024辆.xlsx / Y586</t>
  </si>
  <si>
    <t>车辆里程查询_20260901-20260930_1024辆_仪表里程.xlsx / Z463</t>
  </si>
  <si>
    <t>车辆里程查询_20260901-20260930_1024辆_GPS里程.xlsx / Z463</t>
  </si>
  <si>
    <t>车辆纯氢气里程查询_20260901-20260930_1024辆.xlsx / Z586</t>
  </si>
  <si>
    <t>车辆里程查询_20260901-20260930_1024辆_仪表里程.xlsx / AA463</t>
  </si>
  <si>
    <t>车辆里程查询_20260901-20260930_1024辆_GPS里程.xlsx / AA463</t>
  </si>
  <si>
    <t>车辆纯氢气里程查询_20260901-20260930_1024辆.xlsx / AA586</t>
  </si>
  <si>
    <t>车辆里程查询_20260901-20260930_1024辆_仪表里程.xlsx / AB463</t>
  </si>
  <si>
    <t>车辆里程查询_20260901-20260930_1024辆_GPS里程.xlsx / AB463</t>
  </si>
  <si>
    <t>车辆纯氢气里程查询_20260901-20260930_1024辆.xlsx / AB586</t>
  </si>
  <si>
    <t>车辆里程查询_20260901-20260930_1024辆_仪表里程.xlsx / AC463</t>
  </si>
  <si>
    <t>车辆里程查询_20260901-20260930_1024辆_GPS里程.xlsx / AC463</t>
  </si>
  <si>
    <t>车辆纯氢气里程查询_20260901-20260930_1024辆.xlsx / AC586</t>
  </si>
  <si>
    <t>车辆里程查询_20260901-20260930_1024辆_仪表里程.xlsx / AD463</t>
  </si>
  <si>
    <t>车辆里程查询_20260901-20260930_1024辆_GPS里程.xlsx / AD463</t>
  </si>
  <si>
    <t>车辆纯氢气里程查询_20260901-20260930_1024辆.xlsx / AD586</t>
  </si>
  <si>
    <t>车辆里程查询_20260901-20260930_1024辆_仪表里程.xlsx / AE463</t>
  </si>
  <si>
    <t>车辆里程查询_20260901-20260930_1024辆_GPS里程.xlsx / AE463</t>
  </si>
  <si>
    <t>车辆纯氢气里程查询_20260901-20260930_1024辆.xlsx / AE586</t>
  </si>
  <si>
    <t>车辆里程查询_20260901-20260930_1024辆_仪表里程.xlsx / AF463</t>
  </si>
  <si>
    <t>车辆里程查询_20260901-20260930_1024辆_GPS里程.xlsx / AF463</t>
  </si>
  <si>
    <t>车辆纯氢气里程查询_20260901-20260930_1024辆.xlsx / AF586</t>
  </si>
  <si>
    <t>车辆里程查询_20260901-20260930_1024辆_仪表里程.xlsx / AG463</t>
  </si>
  <si>
    <t>车辆里程查询_20260901-20260930_1024辆_GPS里程.xlsx / AG463</t>
  </si>
  <si>
    <t>车辆纯氢气里程查询_20260901-20260930_1024辆.xlsx / AG586</t>
  </si>
  <si>
    <t>车辆里程查询_20260901-20260930_1024辆_仪表里程.xlsx / AH463</t>
  </si>
  <si>
    <t>车辆里程查询_20260901-20260930_1024辆_GPS里程.xlsx / AH463</t>
  </si>
  <si>
    <t>车辆纯氢气里程查询_20260901-20260930_1024辆.xlsx / AH586</t>
  </si>
  <si>
    <t>车辆里程查询_20260901-20260930_1024辆_仪表里程.xlsx / E390</t>
  </si>
  <si>
    <t>车辆里程查询_20260901-20260930_1024辆_GPS里程.xlsx / E392</t>
  </si>
  <si>
    <t>车辆纯氢气里程查询_20260901-20260930_1024辆.xlsx / E439</t>
  </si>
  <si>
    <t>车辆里程查询_20260901-20260930_1024辆_仪表里程.xlsx / F390</t>
  </si>
  <si>
    <t>车辆里程查询_20260901-20260930_1024辆_GPS里程.xlsx / F392</t>
  </si>
  <si>
    <t>车辆纯氢气里程查询_20260901-20260930_1024辆.xlsx / F439</t>
  </si>
  <si>
    <t>车辆里程查询_20260901-20260930_1024辆_仪表里程.xlsx / G390</t>
  </si>
  <si>
    <t>车辆里程查询_20260901-20260930_1024辆_GPS里程.xlsx / G392</t>
  </si>
  <si>
    <t>车辆纯氢气里程查询_20260901-20260930_1024辆.xlsx / G439</t>
  </si>
  <si>
    <t>车辆里程查询_20260901-20260930_1024辆_仪表里程.xlsx / H390</t>
  </si>
  <si>
    <t>车辆里程查询_20260901-20260930_1024辆_GPS里程.xlsx / H392</t>
  </si>
  <si>
    <t>车辆纯氢气里程查询_20260901-20260930_1024辆.xlsx / H439</t>
  </si>
  <si>
    <t>车辆里程查询_20260901-20260930_1024辆_仪表里程.xlsx / I390</t>
  </si>
  <si>
    <t>车辆里程查询_20260901-20260930_1024辆_GPS里程.xlsx / I392</t>
  </si>
  <si>
    <t>车辆纯氢气里程查询_20260901-20260930_1024辆.xlsx / I439</t>
  </si>
  <si>
    <t>车辆里程查询_20260901-20260930_1024辆_仪表里程.xlsx / J390</t>
  </si>
  <si>
    <t>车辆里程查询_20260901-20260930_1024辆_GPS里程.xlsx / J392</t>
  </si>
  <si>
    <t>车辆纯氢气里程查询_20260901-20260930_1024辆.xlsx / J439</t>
  </si>
  <si>
    <t>车辆里程查询_20260901-20260930_1024辆_仪表里程.xlsx / K390</t>
  </si>
  <si>
    <t>车辆里程查询_20260901-20260930_1024辆_GPS里程.xlsx / K392</t>
  </si>
  <si>
    <t>车辆纯氢气里程查询_20260901-20260930_1024辆.xlsx / K439</t>
  </si>
  <si>
    <t>车辆里程查询_20260901-20260930_1024辆_仪表里程.xlsx / L390</t>
  </si>
  <si>
    <t>车辆里程查询_20260901-20260930_1024辆_GPS里程.xlsx / L392</t>
  </si>
  <si>
    <t>车辆纯氢气里程查询_20260901-20260930_1024辆.xlsx / L439</t>
  </si>
  <si>
    <t>车辆里程查询_20260901-20260930_1024辆_仪表里程.xlsx / M390</t>
  </si>
  <si>
    <t>车辆里程查询_20260901-20260930_1024辆_GPS里程.xlsx / M392</t>
  </si>
  <si>
    <t>车辆纯氢气里程查询_20260901-20260930_1024辆.xlsx / M439</t>
  </si>
  <si>
    <t>车辆里程查询_20260901-20260930_1024辆_仪表里程.xlsx / N390</t>
  </si>
  <si>
    <t>车辆里程查询_20260901-20260930_1024辆_GPS里程.xlsx / N392</t>
  </si>
  <si>
    <t>车辆纯氢气里程查询_20260901-20260930_1024辆.xlsx / N439</t>
  </si>
  <si>
    <t>车辆里程查询_20260901-20260930_1024辆_仪表里程.xlsx / O390</t>
  </si>
  <si>
    <t>车辆里程查询_20260901-20260930_1024辆_GPS里程.xlsx / O392</t>
  </si>
  <si>
    <t>车辆纯氢气里程查询_20260901-20260930_1024辆.xlsx / O439</t>
  </si>
  <si>
    <t>车辆里程查询_20260901-20260930_1024辆_仪表里程.xlsx / P390</t>
  </si>
  <si>
    <t>车辆里程查询_20260901-20260930_1024辆_GPS里程.xlsx / P392</t>
  </si>
  <si>
    <t>车辆纯氢气里程查询_20260901-20260930_1024辆.xlsx / P439</t>
  </si>
  <si>
    <t>车辆里程查询_20260901-20260930_1024辆_仪表里程.xlsx / Q390</t>
  </si>
  <si>
    <t>车辆里程查询_20260901-20260930_1024辆_GPS里程.xlsx / Q392</t>
  </si>
  <si>
    <t>车辆纯氢气里程查询_20260901-20260930_1024辆.xlsx / Q439</t>
  </si>
  <si>
    <t>车辆里程查询_20260901-20260930_1024辆_仪表里程.xlsx / R390</t>
  </si>
  <si>
    <t>车辆里程查询_20260901-20260930_1024辆_GPS里程.xlsx / R392</t>
  </si>
  <si>
    <t>车辆纯氢气里程查询_20260901-20260930_1024辆.xlsx / R439</t>
  </si>
  <si>
    <t>车辆里程查询_20260901-20260930_1024辆_仪表里程.xlsx / S390</t>
  </si>
  <si>
    <t>车辆里程查询_20260901-20260930_1024辆_GPS里程.xlsx / S392</t>
  </si>
  <si>
    <t>车辆纯氢气里程查询_20260901-20260930_1024辆.xlsx / S439</t>
  </si>
  <si>
    <t>车辆里程查询_20260901-20260930_1024辆_仪表里程.xlsx / T390</t>
  </si>
  <si>
    <t>车辆里程查询_20260901-20260930_1024辆_GPS里程.xlsx / T392</t>
  </si>
  <si>
    <t>车辆纯氢气里程查询_20260901-20260930_1024辆.xlsx / T439</t>
  </si>
  <si>
    <t>车辆里程查询_20260901-20260930_1024辆_仪表里程.xlsx / U390</t>
  </si>
  <si>
    <t>车辆里程查询_20260901-20260930_1024辆_GPS里程.xlsx / U392</t>
  </si>
  <si>
    <t>车辆纯氢气里程查询_20260901-20260930_1024辆.xlsx / U439</t>
  </si>
  <si>
    <t>车辆里程查询_20260901-20260930_1024辆_仪表里程.xlsx / V390</t>
  </si>
  <si>
    <t>车辆里程查询_20260901-20260930_1024辆_GPS里程.xlsx / V392</t>
  </si>
  <si>
    <t>车辆纯氢气里程查询_20260901-20260930_1024辆.xlsx / V439</t>
  </si>
  <si>
    <t>车辆里程查询_20260901-20260930_1024辆_仪表里程.xlsx / W390</t>
  </si>
  <si>
    <t>车辆里程查询_20260901-20260930_1024辆_GPS里程.xlsx / W392</t>
  </si>
  <si>
    <t>车辆纯氢气里程查询_20260901-20260930_1024辆.xlsx / W439</t>
  </si>
  <si>
    <t>车辆里程查询_20260901-20260930_1024辆_仪表里程.xlsx / X390</t>
  </si>
  <si>
    <t>车辆里程查询_20260901-20260930_1024辆_GPS里程.xlsx / X392</t>
  </si>
  <si>
    <t>车辆纯氢气里程查询_20260901-20260930_1024辆.xlsx / X439</t>
  </si>
  <si>
    <t>车辆里程查询_20260901-20260930_1024辆_仪表里程.xlsx / Y390</t>
  </si>
  <si>
    <t>车辆里程查询_20260901-20260930_1024辆_GPS里程.xlsx / Y392</t>
  </si>
  <si>
    <t>车辆纯氢气里程查询_20260901-20260930_1024辆.xlsx / Y439</t>
  </si>
  <si>
    <t>车辆里程查询_20260901-20260930_1024辆_仪表里程.xlsx / Z390</t>
  </si>
  <si>
    <t>车辆里程查询_20260901-20260930_1024辆_GPS里程.xlsx / Z392</t>
  </si>
  <si>
    <t>车辆纯氢气里程查询_20260901-20260930_1024辆.xlsx / Z439</t>
  </si>
  <si>
    <t>车辆里程查询_20260901-20260930_1024辆_仪表里程.xlsx / AA390</t>
  </si>
  <si>
    <t>车辆里程查询_20260901-20260930_1024辆_GPS里程.xlsx / AA392</t>
  </si>
  <si>
    <t>车辆纯氢气里程查询_20260901-20260930_1024辆.xlsx / AA439</t>
  </si>
  <si>
    <t>车辆里程查询_20260901-20260930_1024辆_仪表里程.xlsx / AB390</t>
  </si>
  <si>
    <t>车辆里程查询_20260901-20260930_1024辆_GPS里程.xlsx / AB392</t>
  </si>
  <si>
    <t>车辆纯氢气里程查询_20260901-20260930_1024辆.xlsx / AB439</t>
  </si>
  <si>
    <t>车辆里程查询_20260901-20260930_1024辆_仪表里程.xlsx / AC390</t>
  </si>
  <si>
    <t>车辆里程查询_20260901-20260930_1024辆_GPS里程.xlsx / AC392</t>
  </si>
  <si>
    <t>车辆纯氢气里程查询_20260901-20260930_1024辆.xlsx / AC439</t>
  </si>
  <si>
    <t>车辆里程查询_20260901-20260930_1024辆_仪表里程.xlsx / AD390</t>
  </si>
  <si>
    <t>车辆里程查询_20260901-20260930_1024辆_GPS里程.xlsx / AD392</t>
  </si>
  <si>
    <t>车辆纯氢气里程查询_20260901-20260930_1024辆.xlsx / AD439</t>
  </si>
  <si>
    <t>车辆里程查询_20260901-20260930_1024辆_仪表里程.xlsx / AE390</t>
  </si>
  <si>
    <t>车辆里程查询_20260901-20260930_1024辆_GPS里程.xlsx / AE392</t>
  </si>
  <si>
    <t>车辆纯氢气里程查询_20260901-20260930_1024辆.xlsx / AE439</t>
  </si>
  <si>
    <t>车辆里程查询_20260901-20260930_1024辆_仪表里程.xlsx / AF390</t>
  </si>
  <si>
    <t>车辆里程查询_20260901-20260930_1024辆_GPS里程.xlsx / AF392</t>
  </si>
  <si>
    <t>车辆纯氢气里程查询_20260901-20260930_1024辆.xlsx / AF439</t>
  </si>
  <si>
    <t>车辆里程查询_20260901-20260930_1024辆_仪表里程.xlsx / AG390</t>
  </si>
  <si>
    <t>车辆里程查询_20260901-20260930_1024辆_GPS里程.xlsx / AG392</t>
  </si>
  <si>
    <t>车辆纯氢气里程查询_20260901-20260930_1024辆.xlsx / AG439</t>
  </si>
  <si>
    <t>车辆里程查询_20260901-20260930_1024辆_仪表里程.xlsx / AH390</t>
  </si>
  <si>
    <t>车辆里程查询_20260901-20260930_1024辆_GPS里程.xlsx / AH392</t>
  </si>
  <si>
    <t>车辆纯氢气里程查询_20260901-20260930_1024辆.xlsx / AH439</t>
  </si>
  <si>
    <t>车辆里程查询_20260901-20260930_1024辆_仪表里程.xlsx / E148</t>
  </si>
  <si>
    <t>车辆里程查询_20260901-20260930_1024辆_GPS里程.xlsx / E101</t>
  </si>
  <si>
    <t>车辆纯氢气里程查询_20260901-20260930_1024辆.xlsx / E360</t>
  </si>
  <si>
    <t>车辆里程查询_20260901-20260930_1024辆_仪表里程.xlsx / F148</t>
  </si>
  <si>
    <t>车辆里程查询_20260901-20260930_1024辆_GPS里程.xlsx / F101</t>
  </si>
  <si>
    <t>车辆纯氢气里程查询_20260901-20260930_1024辆.xlsx / F360</t>
  </si>
  <si>
    <t>车辆里程查询_20260901-20260930_1024辆_仪表里程.xlsx / G148</t>
  </si>
  <si>
    <t>车辆里程查询_20260901-20260930_1024辆_GPS里程.xlsx / G101</t>
  </si>
  <si>
    <t>车辆纯氢气里程查询_20260901-20260930_1024辆.xlsx / G360</t>
  </si>
  <si>
    <t>车辆里程查询_20260901-20260930_1024辆_仪表里程.xlsx / H148</t>
  </si>
  <si>
    <t>车辆里程查询_20260901-20260930_1024辆_GPS里程.xlsx / H101</t>
  </si>
  <si>
    <t>车辆纯氢气里程查询_20260901-20260930_1024辆.xlsx / H360</t>
  </si>
  <si>
    <t>车辆里程查询_20260901-20260930_1024辆_仪表里程.xlsx / I148</t>
  </si>
  <si>
    <t>车辆里程查询_20260901-20260930_1024辆_GPS里程.xlsx / I101</t>
  </si>
  <si>
    <t>车辆纯氢气里程查询_20260901-20260930_1024辆.xlsx / I360</t>
  </si>
  <si>
    <t>车辆里程查询_20260901-20260930_1024辆_仪表里程.xlsx / J148</t>
  </si>
  <si>
    <t>车辆里程查询_20260901-20260930_1024辆_GPS里程.xlsx / J101</t>
  </si>
  <si>
    <t>车辆纯氢气里程查询_20260901-20260930_1024辆.xlsx / J360</t>
  </si>
  <si>
    <t>车辆里程查询_20260901-20260930_1024辆_仪表里程.xlsx / K148</t>
  </si>
  <si>
    <t>车辆里程查询_20260901-20260930_1024辆_GPS里程.xlsx / K101</t>
  </si>
  <si>
    <t>车辆纯氢气里程查询_20260901-20260930_1024辆.xlsx / K360</t>
  </si>
  <si>
    <t>车辆里程查询_20260901-20260930_1024辆_仪表里程.xlsx / L148</t>
  </si>
  <si>
    <t>车辆里程查询_20260901-20260930_1024辆_GPS里程.xlsx / L101</t>
  </si>
  <si>
    <t>车辆纯氢气里程查询_20260901-20260930_1024辆.xlsx / L360</t>
  </si>
  <si>
    <t>车辆里程查询_20260901-20260930_1024辆_仪表里程.xlsx / M148</t>
  </si>
  <si>
    <t>车辆里程查询_20260901-20260930_1024辆_GPS里程.xlsx / M101</t>
  </si>
  <si>
    <t>车辆纯氢气里程查询_20260901-20260930_1024辆.xlsx / M360</t>
  </si>
  <si>
    <t>车辆里程查询_20260901-20260930_1024辆_仪表里程.xlsx / N148</t>
  </si>
  <si>
    <t>车辆里程查询_20260901-20260930_1024辆_GPS里程.xlsx / N101</t>
  </si>
  <si>
    <t>车辆纯氢气里程查询_20260901-20260930_1024辆.xlsx / N360</t>
  </si>
  <si>
    <t>车辆里程查询_20260901-20260930_1024辆_仪表里程.xlsx / O148</t>
  </si>
  <si>
    <t>车辆里程查询_20260901-20260930_1024辆_GPS里程.xlsx / O101</t>
  </si>
  <si>
    <t>车辆纯氢气里程查询_20260901-20260930_1024辆.xlsx / O360</t>
  </si>
  <si>
    <t>车辆里程查询_20260901-20260930_1024辆_仪表里程.xlsx / P148</t>
  </si>
  <si>
    <t>车辆里程查询_20260901-20260930_1024辆_GPS里程.xlsx / P101</t>
  </si>
  <si>
    <t>车辆纯氢气里程查询_20260901-20260930_1024辆.xlsx / P360</t>
  </si>
  <si>
    <t>车辆里程查询_20260901-20260930_1024辆_仪表里程.xlsx / Q148</t>
  </si>
  <si>
    <t>车辆里程查询_20260901-20260930_1024辆_GPS里程.xlsx / Q101</t>
  </si>
  <si>
    <t>车辆纯氢气里程查询_20260901-20260930_1024辆.xlsx / Q360</t>
  </si>
  <si>
    <t>车辆里程查询_20260901-20260930_1024辆_仪表里程.xlsx / R148</t>
  </si>
  <si>
    <t>车辆里程查询_20260901-20260930_1024辆_GPS里程.xlsx / R101</t>
  </si>
  <si>
    <t>车辆纯氢气里程查询_20260901-20260930_1024辆.xlsx / R360</t>
  </si>
  <si>
    <t>车辆里程查询_20260901-20260930_1024辆_仪表里程.xlsx / S148</t>
  </si>
  <si>
    <t>车辆里程查询_20260901-20260930_1024辆_GPS里程.xlsx / S101</t>
  </si>
  <si>
    <t>车辆纯氢气里程查询_20260901-20260930_1024辆.xlsx / S360</t>
  </si>
  <si>
    <t>车辆里程查询_20260901-20260930_1024辆_仪表里程.xlsx / T148</t>
  </si>
  <si>
    <t>车辆里程查询_20260901-20260930_1024辆_GPS里程.xlsx / T101</t>
  </si>
  <si>
    <t>车辆纯氢气里程查询_20260901-20260930_1024辆.xlsx / T360</t>
  </si>
  <si>
    <t>车辆里程查询_20260901-20260930_1024辆_仪表里程.xlsx / U148</t>
  </si>
  <si>
    <t>车辆里程查询_20260901-20260930_1024辆_GPS里程.xlsx / U101</t>
  </si>
  <si>
    <t>车辆纯氢气里程查询_20260901-20260930_1024辆.xlsx / U360</t>
  </si>
  <si>
    <t>车辆里程查询_20260901-20260930_1024辆_仪表里程.xlsx / V148</t>
  </si>
  <si>
    <t>车辆里程查询_20260901-20260930_1024辆_GPS里程.xlsx / V101</t>
  </si>
  <si>
    <t>车辆纯氢气里程查询_20260901-20260930_1024辆.xlsx / V360</t>
  </si>
  <si>
    <t>车辆里程查询_20260901-20260930_1024辆_仪表里程.xlsx / W148</t>
  </si>
  <si>
    <t>车辆里程查询_20260901-20260930_1024辆_GPS里程.xlsx / W101</t>
  </si>
  <si>
    <t>车辆纯氢气里程查询_20260901-20260930_1024辆.xlsx / W360</t>
  </si>
  <si>
    <t>车辆里程查询_20260901-20260930_1024辆_仪表里程.xlsx / X148</t>
  </si>
  <si>
    <t>车辆里程查询_20260901-20260930_1024辆_GPS里程.xlsx / X101</t>
  </si>
  <si>
    <t>车辆纯氢气里程查询_20260901-20260930_1024辆.xlsx / X360</t>
  </si>
  <si>
    <t>车辆里程查询_20260901-20260930_1024辆_仪表里程.xlsx / Y148</t>
  </si>
  <si>
    <t>车辆里程查询_20260901-20260930_1024辆_GPS里程.xlsx / Y101</t>
  </si>
  <si>
    <t>车辆纯氢气里程查询_20260901-20260930_1024辆.xlsx / Y360</t>
  </si>
  <si>
    <t>车辆里程查询_20260901-20260930_1024辆_仪表里程.xlsx / Z148</t>
  </si>
  <si>
    <t>车辆里程查询_20260901-20260930_1024辆_GPS里程.xlsx / Z101</t>
  </si>
  <si>
    <t>车辆纯氢气里程查询_20260901-20260930_1024辆.xlsx / Z360</t>
  </si>
  <si>
    <t>车辆里程查询_20260901-20260930_1024辆_仪表里程.xlsx / AA148</t>
  </si>
  <si>
    <t>车辆里程查询_20260901-20260930_1024辆_GPS里程.xlsx / AA101</t>
  </si>
  <si>
    <t>车辆纯氢气里程查询_20260901-20260930_1024辆.xlsx / AA360</t>
  </si>
  <si>
    <t>车辆里程查询_20260901-20260930_1024辆_仪表里程.xlsx / AB148</t>
  </si>
  <si>
    <t>车辆里程查询_20260901-20260930_1024辆_GPS里程.xlsx / AB101</t>
  </si>
  <si>
    <t>车辆纯氢气里程查询_20260901-20260930_1024辆.xlsx / AB360</t>
  </si>
  <si>
    <t>车辆里程查询_20260901-20260930_1024辆_仪表里程.xlsx / AC148</t>
  </si>
  <si>
    <t>车辆里程查询_20260901-20260930_1024辆_GPS里程.xlsx / AC101</t>
  </si>
  <si>
    <t>车辆纯氢气里程查询_20260901-20260930_1024辆.xlsx / AC360</t>
  </si>
  <si>
    <t>车辆里程查询_20260901-20260930_1024辆_仪表里程.xlsx / AD148</t>
  </si>
  <si>
    <t>车辆里程查询_20260901-20260930_1024辆_GPS里程.xlsx / AD101</t>
  </si>
  <si>
    <t>车辆纯氢气里程查询_20260901-20260930_1024辆.xlsx / AD360</t>
  </si>
  <si>
    <t>车辆里程查询_20260901-20260930_1024辆_仪表里程.xlsx / AE148</t>
  </si>
  <si>
    <t>车辆里程查询_20260901-20260930_1024辆_GPS里程.xlsx / AE101</t>
  </si>
  <si>
    <t>车辆纯氢气里程查询_20260901-20260930_1024辆.xlsx / AE360</t>
  </si>
  <si>
    <t>车辆里程查询_20260901-20260930_1024辆_仪表里程.xlsx / AF148</t>
  </si>
  <si>
    <t>车辆里程查询_20260901-20260930_1024辆_GPS里程.xlsx / AF101</t>
  </si>
  <si>
    <t>车辆纯氢气里程查询_20260901-20260930_1024辆.xlsx / AF360</t>
  </si>
  <si>
    <t>车辆里程查询_20260901-20260930_1024辆_仪表里程.xlsx / AG148</t>
  </si>
  <si>
    <t>车辆里程查询_20260901-20260930_1024辆_GPS里程.xlsx / AG101</t>
  </si>
  <si>
    <t>车辆纯氢气里程查询_20260901-20260930_1024辆.xlsx / AG360</t>
  </si>
  <si>
    <t>车辆里程查询_20260901-20260930_1024辆_仪表里程.xlsx / AH148</t>
  </si>
  <si>
    <t>车辆里程查询_20260901-20260930_1024辆_GPS里程.xlsx / AH101</t>
  </si>
  <si>
    <t>车辆纯氢气里程查询_20260901-20260930_1024辆.xlsx / AH360</t>
  </si>
  <si>
    <t>车辆里程查询_20260901-20260930_1024辆_仪表里程.xlsx / E489</t>
  </si>
  <si>
    <t>车辆里程查询_20260901-20260930_1024辆_GPS里程.xlsx / E489</t>
  </si>
  <si>
    <t>车辆纯氢气里程查询_20260901-20260930_1024辆.xlsx / E588</t>
  </si>
  <si>
    <t>车辆里程查询_20260901-20260930_1024辆_仪表里程.xlsx / F489</t>
  </si>
  <si>
    <t>车辆里程查询_20260901-20260930_1024辆_GPS里程.xlsx / F489</t>
  </si>
  <si>
    <t>车辆纯氢气里程查询_20260901-20260930_1024辆.xlsx / F588</t>
  </si>
  <si>
    <t>车辆里程查询_20260901-20260930_1024辆_仪表里程.xlsx / G489</t>
  </si>
  <si>
    <t>车辆里程查询_20260901-20260930_1024辆_GPS里程.xlsx / G489</t>
  </si>
  <si>
    <t>车辆纯氢气里程查询_20260901-20260930_1024辆.xlsx / G588</t>
  </si>
  <si>
    <t>车辆里程查询_20260901-20260930_1024辆_仪表里程.xlsx / H489</t>
  </si>
  <si>
    <t>车辆里程查询_20260901-20260930_1024辆_GPS里程.xlsx / H489</t>
  </si>
  <si>
    <t>车辆纯氢气里程查询_20260901-20260930_1024辆.xlsx / H588</t>
  </si>
  <si>
    <t>车辆里程查询_20260901-20260930_1024辆_仪表里程.xlsx / I489</t>
  </si>
  <si>
    <t>车辆里程查询_20260901-20260930_1024辆_GPS里程.xlsx / I489</t>
  </si>
  <si>
    <t>车辆纯氢气里程查询_20260901-20260930_1024辆.xlsx / I588</t>
  </si>
  <si>
    <t>车辆里程查询_20260901-20260930_1024辆_仪表里程.xlsx / J489</t>
  </si>
  <si>
    <t>车辆里程查询_20260901-20260930_1024辆_GPS里程.xlsx / J489</t>
  </si>
  <si>
    <t>车辆纯氢气里程查询_20260901-20260930_1024辆.xlsx / J588</t>
  </si>
  <si>
    <t>车辆里程查询_20260901-20260930_1024辆_仪表里程.xlsx / K489</t>
  </si>
  <si>
    <t>车辆里程查询_20260901-20260930_1024辆_GPS里程.xlsx / K489</t>
  </si>
  <si>
    <t>车辆纯氢气里程查询_20260901-20260930_1024辆.xlsx / K588</t>
  </si>
  <si>
    <t>车辆里程查询_20260901-20260930_1024辆_仪表里程.xlsx / L489</t>
  </si>
  <si>
    <t>车辆里程查询_20260901-20260930_1024辆_GPS里程.xlsx / L489</t>
  </si>
  <si>
    <t>车辆纯氢气里程查询_20260901-20260930_1024辆.xlsx / L588</t>
  </si>
  <si>
    <t>车辆里程查询_20260901-20260930_1024辆_仪表里程.xlsx / M489</t>
  </si>
  <si>
    <t>车辆里程查询_20260901-20260930_1024辆_GPS里程.xlsx / M489</t>
  </si>
  <si>
    <t>车辆纯氢气里程查询_20260901-20260930_1024辆.xlsx / M588</t>
  </si>
  <si>
    <t>车辆里程查询_20260901-20260930_1024辆_仪表里程.xlsx / N489</t>
  </si>
  <si>
    <t>车辆里程查询_20260901-20260930_1024辆_GPS里程.xlsx / N489</t>
  </si>
  <si>
    <t>车辆纯氢气里程查询_20260901-20260930_1024辆.xlsx / N588</t>
  </si>
  <si>
    <t>车辆里程查询_20260901-20260930_1024辆_仪表里程.xlsx / O489</t>
  </si>
  <si>
    <t>车辆里程查询_20260901-20260930_1024辆_GPS里程.xlsx / O489</t>
  </si>
  <si>
    <t>车辆纯氢气里程查询_20260901-20260930_1024辆.xlsx / O588</t>
  </si>
  <si>
    <t>车辆里程查询_20260901-20260930_1024辆_仪表里程.xlsx / P489</t>
  </si>
  <si>
    <t>车辆里程查询_20260901-20260930_1024辆_GPS里程.xlsx / P489</t>
  </si>
  <si>
    <t>车辆纯氢气里程查询_20260901-20260930_1024辆.xlsx / P588</t>
  </si>
  <si>
    <t>车辆里程查询_20260901-20260930_1024辆_仪表里程.xlsx / Q489</t>
  </si>
  <si>
    <t>车辆里程查询_20260901-20260930_1024辆_GPS里程.xlsx / Q489</t>
  </si>
  <si>
    <t>车辆纯氢气里程查询_20260901-20260930_1024辆.xlsx / Q588</t>
  </si>
  <si>
    <t>车辆里程查询_20260901-20260930_1024辆_仪表里程.xlsx / R489</t>
  </si>
  <si>
    <t>车辆里程查询_20260901-20260930_1024辆_GPS里程.xlsx / R489</t>
  </si>
  <si>
    <t>车辆纯氢气里程查询_20260901-20260930_1024辆.xlsx / R588</t>
  </si>
  <si>
    <t>车辆里程查询_20260901-20260930_1024辆_仪表里程.xlsx / S489</t>
  </si>
  <si>
    <t>车辆里程查询_20260901-20260930_1024辆_GPS里程.xlsx / S489</t>
  </si>
  <si>
    <t>车辆纯氢气里程查询_20260901-20260930_1024辆.xlsx / S588</t>
  </si>
  <si>
    <t>车辆里程查询_20260901-20260930_1024辆_仪表里程.xlsx / T489</t>
  </si>
  <si>
    <t>车辆里程查询_20260901-20260930_1024辆_GPS里程.xlsx / T489</t>
  </si>
  <si>
    <t>车辆纯氢气里程查询_20260901-20260930_1024辆.xlsx / T588</t>
  </si>
  <si>
    <t>车辆里程查询_20260901-20260930_1024辆_仪表里程.xlsx / U489</t>
  </si>
  <si>
    <t>车辆里程查询_20260901-20260930_1024辆_GPS里程.xlsx / U489</t>
  </si>
  <si>
    <t>车辆纯氢气里程查询_20260901-20260930_1024辆.xlsx / U588</t>
  </si>
  <si>
    <t>车辆里程查询_20260901-20260930_1024辆_仪表里程.xlsx / V489</t>
  </si>
  <si>
    <t>车辆里程查询_20260901-20260930_1024辆_GPS里程.xlsx / V489</t>
  </si>
  <si>
    <t>车辆纯氢气里程查询_20260901-20260930_1024辆.xlsx / V588</t>
  </si>
  <si>
    <t>车辆里程查询_20260901-20260930_1024辆_仪表里程.xlsx / W489</t>
  </si>
  <si>
    <t>车辆里程查询_20260901-20260930_1024辆_GPS里程.xlsx / W489</t>
  </si>
  <si>
    <t>车辆纯氢气里程查询_20260901-20260930_1024辆.xlsx / W588</t>
  </si>
  <si>
    <t>车辆里程查询_20260901-20260930_1024辆_仪表里程.xlsx / X489</t>
  </si>
  <si>
    <t>车辆里程查询_20260901-20260930_1024辆_GPS里程.xlsx / X489</t>
  </si>
  <si>
    <t>车辆纯氢气里程查询_20260901-20260930_1024辆.xlsx / X588</t>
  </si>
  <si>
    <t>车辆里程查询_20260901-20260930_1024辆_仪表里程.xlsx / Y489</t>
  </si>
  <si>
    <t>车辆里程查询_20260901-20260930_1024辆_GPS里程.xlsx / Y489</t>
  </si>
  <si>
    <t>车辆纯氢气里程查询_20260901-20260930_1024辆.xlsx / Y588</t>
  </si>
  <si>
    <t>车辆里程查询_20260901-20260930_1024辆_仪表里程.xlsx / Z489</t>
  </si>
  <si>
    <t>车辆里程查询_20260901-20260930_1024辆_GPS里程.xlsx / Z489</t>
  </si>
  <si>
    <t>车辆纯氢气里程查询_20260901-20260930_1024辆.xlsx / Z588</t>
  </si>
  <si>
    <t>车辆里程查询_20260901-20260930_1024辆_仪表里程.xlsx / AA489</t>
  </si>
  <si>
    <t>车辆里程查询_20260901-20260930_1024辆_GPS里程.xlsx / AA489</t>
  </si>
  <si>
    <t>车辆纯氢气里程查询_20260901-20260930_1024辆.xlsx / AA588</t>
  </si>
  <si>
    <t>车辆里程查询_20260901-20260930_1024辆_仪表里程.xlsx / AB489</t>
  </si>
  <si>
    <t>车辆里程查询_20260901-20260930_1024辆_GPS里程.xlsx / AB489</t>
  </si>
  <si>
    <t>车辆纯氢气里程查询_20260901-20260930_1024辆.xlsx / AB588</t>
  </si>
  <si>
    <t>车辆里程查询_20260901-20260930_1024辆_仪表里程.xlsx / AC489</t>
  </si>
  <si>
    <t>车辆里程查询_20260901-20260930_1024辆_GPS里程.xlsx / AC489</t>
  </si>
  <si>
    <t>车辆纯氢气里程查询_20260901-20260930_1024辆.xlsx / AC588</t>
  </si>
  <si>
    <t>车辆里程查询_20260901-20260930_1024辆_仪表里程.xlsx / AD489</t>
  </si>
  <si>
    <t>车辆里程查询_20260901-20260930_1024辆_GPS里程.xlsx / AD489</t>
  </si>
  <si>
    <t>车辆纯氢气里程查询_20260901-20260930_1024辆.xlsx / AD588</t>
  </si>
  <si>
    <t>车辆里程查询_20260901-20260930_1024辆_仪表里程.xlsx / AE489</t>
  </si>
  <si>
    <t>车辆里程查询_20260901-20260930_1024辆_GPS里程.xlsx / AE489</t>
  </si>
  <si>
    <t>车辆纯氢气里程查询_20260901-20260930_1024辆.xlsx / AE588</t>
  </si>
  <si>
    <t>车辆里程查询_20260901-20260930_1024辆_仪表里程.xlsx / AF489</t>
  </si>
  <si>
    <t>车辆里程查询_20260901-20260930_1024辆_GPS里程.xlsx / AF489</t>
  </si>
  <si>
    <t>车辆纯氢气里程查询_20260901-20260930_1024辆.xlsx / AF588</t>
  </si>
  <si>
    <t>车辆里程查询_20260901-20260930_1024辆_仪表里程.xlsx / AG489</t>
  </si>
  <si>
    <t>车辆里程查询_20260901-20260930_1024辆_GPS里程.xlsx / AG489</t>
  </si>
  <si>
    <t>车辆纯氢气里程查询_20260901-20260930_1024辆.xlsx / AG588</t>
  </si>
  <si>
    <t>车辆里程查询_20260901-20260930_1024辆_仪表里程.xlsx / AH489</t>
  </si>
  <si>
    <t>车辆里程查询_20260901-20260930_1024辆_GPS里程.xlsx / AH489</t>
  </si>
  <si>
    <t>车辆纯氢气里程查询_20260901-20260930_1024辆.xlsx / AH588</t>
  </si>
  <si>
    <t>车辆里程查询_20260901-20260930_1024辆_仪表里程.xlsx / E545</t>
  </si>
  <si>
    <t>车辆里程查询_20260901-20260930_1024辆_GPS里程.xlsx / E545</t>
  </si>
  <si>
    <t>车辆纯氢气里程查询_20260901-20260930_1024辆.xlsx / E513</t>
  </si>
  <si>
    <t>车辆里程查询_20260901-20260930_1024辆_仪表里程.xlsx / F545</t>
  </si>
  <si>
    <t>车辆里程查询_20260901-20260930_1024辆_GPS里程.xlsx / F545</t>
  </si>
  <si>
    <t>车辆纯氢气里程查询_20260901-20260930_1024辆.xlsx / F513</t>
  </si>
  <si>
    <t>车辆里程查询_20260901-20260930_1024辆_仪表里程.xlsx / G545</t>
  </si>
  <si>
    <t>车辆里程查询_20260901-20260930_1024辆_GPS里程.xlsx / G545</t>
  </si>
  <si>
    <t>车辆纯氢气里程查询_20260901-20260930_1024辆.xlsx / G513</t>
  </si>
  <si>
    <t>车辆里程查询_20260901-20260930_1024辆_仪表里程.xlsx / H545</t>
  </si>
  <si>
    <t>车辆里程查询_20260901-20260930_1024辆_GPS里程.xlsx / H545</t>
  </si>
  <si>
    <t>车辆纯氢气里程查询_20260901-20260930_1024辆.xlsx / H513</t>
  </si>
  <si>
    <t>车辆里程查询_20260901-20260930_1024辆_仪表里程.xlsx / I545</t>
  </si>
  <si>
    <t>车辆里程查询_20260901-20260930_1024辆_GPS里程.xlsx / I545</t>
  </si>
  <si>
    <t>车辆纯氢气里程查询_20260901-20260930_1024辆.xlsx / I513</t>
  </si>
  <si>
    <t>车辆里程查询_20260901-20260930_1024辆_仪表里程.xlsx / J545</t>
  </si>
  <si>
    <t>车辆里程查询_20260901-20260930_1024辆_GPS里程.xlsx / J545</t>
  </si>
  <si>
    <t>车辆纯氢气里程查询_20260901-20260930_1024辆.xlsx / J513</t>
  </si>
  <si>
    <t>车辆里程查询_20260901-20260930_1024辆_仪表里程.xlsx / K545</t>
  </si>
  <si>
    <t>车辆里程查询_20260901-20260930_1024辆_GPS里程.xlsx / K545</t>
  </si>
  <si>
    <t>车辆纯氢气里程查询_20260901-20260930_1024辆.xlsx / K513</t>
  </si>
  <si>
    <t>车辆里程查询_20260901-20260930_1024辆_仪表里程.xlsx / L545</t>
  </si>
  <si>
    <t>车辆里程查询_20260901-20260930_1024辆_GPS里程.xlsx / L545</t>
  </si>
  <si>
    <t>车辆纯氢气里程查询_20260901-20260930_1024辆.xlsx / L513</t>
  </si>
  <si>
    <t>车辆里程查询_20260901-20260930_1024辆_仪表里程.xlsx / M545</t>
  </si>
  <si>
    <t>车辆里程查询_20260901-20260930_1024辆_GPS里程.xlsx / M545</t>
  </si>
  <si>
    <t>车辆纯氢气里程查询_20260901-20260930_1024辆.xlsx / M513</t>
  </si>
  <si>
    <t>车辆里程查询_20260901-20260930_1024辆_仪表里程.xlsx / N545</t>
  </si>
  <si>
    <t>车辆里程查询_20260901-20260930_1024辆_GPS里程.xlsx / N545</t>
  </si>
  <si>
    <t>车辆纯氢气里程查询_20260901-20260930_1024辆.xlsx / N513</t>
  </si>
  <si>
    <t>车辆里程查询_20260901-20260930_1024辆_仪表里程.xlsx / O545</t>
  </si>
  <si>
    <t>车辆里程查询_20260901-20260930_1024辆_GPS里程.xlsx / O545</t>
  </si>
  <si>
    <t>车辆纯氢气里程查询_20260901-20260930_1024辆.xlsx / O513</t>
  </si>
  <si>
    <t>车辆里程查询_20260901-20260930_1024辆_仪表里程.xlsx / P545</t>
  </si>
  <si>
    <t>车辆里程查询_20260901-20260930_1024辆_GPS里程.xlsx / P545</t>
  </si>
  <si>
    <t>车辆纯氢气里程查询_20260901-20260930_1024辆.xlsx / P513</t>
  </si>
  <si>
    <t>车辆里程查询_20260901-20260930_1024辆_仪表里程.xlsx / Q545</t>
  </si>
  <si>
    <t>车辆里程查询_20260901-20260930_1024辆_GPS里程.xlsx / Q545</t>
  </si>
  <si>
    <t>车辆纯氢气里程查询_20260901-20260930_1024辆.xlsx / Q513</t>
  </si>
  <si>
    <t>车辆里程查询_20260901-20260930_1024辆_仪表里程.xlsx / R545</t>
  </si>
  <si>
    <t>车辆里程查询_20260901-20260930_1024辆_GPS里程.xlsx / R545</t>
  </si>
  <si>
    <t>车辆纯氢气里程查询_20260901-20260930_1024辆.xlsx / R513</t>
  </si>
  <si>
    <t>车辆里程查询_20260901-20260930_1024辆_仪表里程.xlsx / S545</t>
  </si>
  <si>
    <t>车辆里程查询_20260901-20260930_1024辆_GPS里程.xlsx / S545</t>
  </si>
  <si>
    <t>车辆纯氢气里程查询_20260901-20260930_1024辆.xlsx / S513</t>
  </si>
  <si>
    <t>车辆里程查询_20260901-20260930_1024辆_仪表里程.xlsx / T545</t>
  </si>
  <si>
    <t>车辆里程查询_20260901-20260930_1024辆_GPS里程.xlsx / T545</t>
  </si>
  <si>
    <t>车辆纯氢气里程查询_20260901-20260930_1024辆.xlsx / T513</t>
  </si>
  <si>
    <t>车辆里程查询_20260901-20260930_1024辆_仪表里程.xlsx / U545</t>
  </si>
  <si>
    <t>车辆里程查询_20260901-20260930_1024辆_GPS里程.xlsx / U545</t>
  </si>
  <si>
    <t>车辆纯氢气里程查询_20260901-20260930_1024辆.xlsx / U513</t>
  </si>
  <si>
    <t>车辆里程查询_20260901-20260930_1024辆_仪表里程.xlsx / V545</t>
  </si>
  <si>
    <t>车辆里程查询_20260901-20260930_1024辆_GPS里程.xlsx / V545</t>
  </si>
  <si>
    <t>车辆纯氢气里程查询_20260901-20260930_1024辆.xlsx / V513</t>
  </si>
  <si>
    <t>车辆里程查询_20260901-20260930_1024辆_仪表里程.xlsx / W545</t>
  </si>
  <si>
    <t>车辆里程查询_20260901-20260930_1024辆_GPS里程.xlsx / W545</t>
  </si>
  <si>
    <t>车辆纯氢气里程查询_20260901-20260930_1024辆.xlsx / W513</t>
  </si>
  <si>
    <t>车辆里程查询_20260901-20260930_1024辆_仪表里程.xlsx / X545</t>
  </si>
  <si>
    <t>车辆里程查询_20260901-20260930_1024辆_GPS里程.xlsx / X545</t>
  </si>
  <si>
    <t>车辆纯氢气里程查询_20260901-20260930_1024辆.xlsx / X513</t>
  </si>
  <si>
    <t>车辆里程查询_20260901-20260930_1024辆_仪表里程.xlsx / Y545</t>
  </si>
  <si>
    <t>车辆里程查询_20260901-20260930_1024辆_GPS里程.xlsx / Y545</t>
  </si>
  <si>
    <t>车辆纯氢气里程查询_20260901-20260930_1024辆.xlsx / Y513</t>
  </si>
  <si>
    <t>车辆里程查询_20260901-20260930_1024辆_仪表里程.xlsx / Z545</t>
  </si>
  <si>
    <t>车辆里程查询_20260901-20260930_1024辆_GPS里程.xlsx / Z545</t>
  </si>
  <si>
    <t>车辆纯氢气里程查询_20260901-20260930_1024辆.xlsx / Z513</t>
  </si>
  <si>
    <t>车辆里程查询_20260901-20260930_1024辆_仪表里程.xlsx / AA545</t>
  </si>
  <si>
    <t>车辆里程查询_20260901-20260930_1024辆_GPS里程.xlsx / AA545</t>
  </si>
  <si>
    <t>车辆纯氢气里程查询_20260901-20260930_1024辆.xlsx / AA513</t>
  </si>
  <si>
    <t>车辆里程查询_20260901-20260930_1024辆_仪表里程.xlsx / AB545</t>
  </si>
  <si>
    <t>车辆里程查询_20260901-20260930_1024辆_GPS里程.xlsx / AB545</t>
  </si>
  <si>
    <t>车辆纯氢气里程查询_20260901-20260930_1024辆.xlsx / AB513</t>
  </si>
  <si>
    <t>车辆里程查询_20260901-20260930_1024辆_仪表里程.xlsx / AC545</t>
  </si>
  <si>
    <t>车辆里程查询_20260901-20260930_1024辆_GPS里程.xlsx / AC545</t>
  </si>
  <si>
    <t>车辆纯氢气里程查询_20260901-20260930_1024辆.xlsx / AC513</t>
  </si>
  <si>
    <t>车辆里程查询_20260901-20260930_1024辆_仪表里程.xlsx / AD545</t>
  </si>
  <si>
    <t>车辆里程查询_20260901-20260930_1024辆_GPS里程.xlsx / AD545</t>
  </si>
  <si>
    <t>车辆纯氢气里程查询_20260901-20260930_1024辆.xlsx / AD513</t>
  </si>
  <si>
    <t>车辆里程查询_20260901-20260930_1024辆_仪表里程.xlsx / AE545</t>
  </si>
  <si>
    <t>车辆里程查询_20260901-20260930_1024辆_GPS里程.xlsx / AE545</t>
  </si>
  <si>
    <t>车辆纯氢气里程查询_20260901-20260930_1024辆.xlsx / AE513</t>
  </si>
  <si>
    <t>车辆里程查询_20260901-20260930_1024辆_仪表里程.xlsx / AF545</t>
  </si>
  <si>
    <t>车辆里程查询_20260901-20260930_1024辆_GPS里程.xlsx / AF545</t>
  </si>
  <si>
    <t>车辆纯氢气里程查询_20260901-20260930_1024辆.xlsx / AF513</t>
  </si>
  <si>
    <t>车辆里程查询_20260901-20260930_1024辆_仪表里程.xlsx / AG545</t>
  </si>
  <si>
    <t>车辆里程查询_20260901-20260930_1024辆_GPS里程.xlsx / AG545</t>
  </si>
  <si>
    <t>车辆纯氢气里程查询_20260901-20260930_1024辆.xlsx / AG513</t>
  </si>
  <si>
    <t>车辆里程查询_20260901-20260930_1024辆_仪表里程.xlsx / AH545</t>
  </si>
  <si>
    <t>车辆里程查询_20260901-20260930_1024辆_GPS里程.xlsx / AH545</t>
  </si>
  <si>
    <t>车辆纯氢气里程查询_20260901-20260930_1024辆.xlsx / AH513</t>
  </si>
  <si>
    <t>车辆里程查询_20260901-20260930_1024辆_仪表里程.xlsx / E498</t>
  </si>
  <si>
    <t>车辆里程查询_20260901-20260930_1024辆_GPS里程.xlsx / E498</t>
  </si>
  <si>
    <t>车辆纯氢气里程查询_20260901-20260930_1024辆.xlsx / E552</t>
  </si>
  <si>
    <t>车辆里程查询_20260901-20260930_1024辆_仪表里程.xlsx / F498</t>
  </si>
  <si>
    <t>车辆里程查询_20260901-20260930_1024辆_GPS里程.xlsx / F498</t>
  </si>
  <si>
    <t>车辆纯氢气里程查询_20260901-20260930_1024辆.xlsx / F552</t>
  </si>
  <si>
    <t>车辆里程查询_20260901-20260930_1024辆_仪表里程.xlsx / G498</t>
  </si>
  <si>
    <t>车辆里程查询_20260901-20260930_1024辆_GPS里程.xlsx / G498</t>
  </si>
  <si>
    <t>车辆纯氢气里程查询_20260901-20260930_1024辆.xlsx / G552</t>
  </si>
  <si>
    <t>车辆里程查询_20260901-20260930_1024辆_仪表里程.xlsx / H498</t>
  </si>
  <si>
    <t>车辆里程查询_20260901-20260930_1024辆_GPS里程.xlsx / H498</t>
  </si>
  <si>
    <t>车辆纯氢气里程查询_20260901-20260930_1024辆.xlsx / H552</t>
  </si>
  <si>
    <t>车辆里程查询_20260901-20260930_1024辆_仪表里程.xlsx / I498</t>
  </si>
  <si>
    <t>车辆里程查询_20260901-20260930_1024辆_GPS里程.xlsx / I498</t>
  </si>
  <si>
    <t>车辆纯氢气里程查询_20260901-20260930_1024辆.xlsx / I552</t>
  </si>
  <si>
    <t>车辆里程查询_20260901-20260930_1024辆_仪表里程.xlsx / J498</t>
  </si>
  <si>
    <t>车辆里程查询_20260901-20260930_1024辆_GPS里程.xlsx / J498</t>
  </si>
  <si>
    <t>车辆纯氢气里程查询_20260901-20260930_1024辆.xlsx / J552</t>
  </si>
  <si>
    <t>车辆里程查询_20260901-20260930_1024辆_仪表里程.xlsx / K498</t>
  </si>
  <si>
    <t>车辆里程查询_20260901-20260930_1024辆_GPS里程.xlsx / K498</t>
  </si>
  <si>
    <t>车辆纯氢气里程查询_20260901-20260930_1024辆.xlsx / K552</t>
  </si>
  <si>
    <t>车辆里程查询_20260901-20260930_1024辆_仪表里程.xlsx / L498</t>
  </si>
  <si>
    <t>车辆里程查询_20260901-20260930_1024辆_GPS里程.xlsx / L498</t>
  </si>
  <si>
    <t>车辆纯氢气里程查询_20260901-20260930_1024辆.xlsx / L552</t>
  </si>
  <si>
    <t>车辆里程查询_20260901-20260930_1024辆_仪表里程.xlsx / M498</t>
  </si>
  <si>
    <t>车辆里程查询_20260901-20260930_1024辆_GPS里程.xlsx / M498</t>
  </si>
  <si>
    <t>车辆纯氢气里程查询_20260901-20260930_1024辆.xlsx / M552</t>
  </si>
  <si>
    <t>车辆里程查询_20260901-20260930_1024辆_仪表里程.xlsx / N498</t>
  </si>
  <si>
    <t>车辆里程查询_20260901-20260930_1024辆_GPS里程.xlsx / N498</t>
  </si>
  <si>
    <t>车辆纯氢气里程查询_20260901-20260930_1024辆.xlsx / N552</t>
  </si>
  <si>
    <t>车辆里程查询_20260901-20260930_1024辆_仪表里程.xlsx / O498</t>
  </si>
  <si>
    <t>车辆里程查询_20260901-20260930_1024辆_GPS里程.xlsx / O498</t>
  </si>
  <si>
    <t>车辆纯氢气里程查询_20260901-20260930_1024辆.xlsx / O552</t>
  </si>
  <si>
    <t>车辆里程查询_20260901-20260930_1024辆_仪表里程.xlsx / P498</t>
  </si>
  <si>
    <t>车辆里程查询_20260901-20260930_1024辆_GPS里程.xlsx / P498</t>
  </si>
  <si>
    <t>车辆纯氢气里程查询_20260901-20260930_1024辆.xlsx / P552</t>
  </si>
  <si>
    <t>车辆里程查询_20260901-20260930_1024辆_仪表里程.xlsx / Q498</t>
  </si>
  <si>
    <t>车辆里程查询_20260901-20260930_1024辆_GPS里程.xlsx / Q498</t>
  </si>
  <si>
    <t>车辆纯氢气里程查询_20260901-20260930_1024辆.xlsx / Q552</t>
  </si>
  <si>
    <t>车辆里程查询_20260901-20260930_1024辆_仪表里程.xlsx / R498</t>
  </si>
  <si>
    <t>车辆里程查询_20260901-20260930_1024辆_GPS里程.xlsx / R498</t>
  </si>
  <si>
    <t>车辆纯氢气里程查询_20260901-20260930_1024辆.xlsx / R552</t>
  </si>
  <si>
    <t>车辆里程查询_20260901-20260930_1024辆_仪表里程.xlsx / S498</t>
  </si>
  <si>
    <t>车辆里程查询_20260901-20260930_1024辆_GPS里程.xlsx / S498</t>
  </si>
  <si>
    <t>车辆纯氢气里程查询_20260901-20260930_1024辆.xlsx / S552</t>
  </si>
  <si>
    <t>车辆里程查询_20260901-20260930_1024辆_仪表里程.xlsx / T498</t>
  </si>
  <si>
    <t>车辆里程查询_20260901-20260930_1024辆_GPS里程.xlsx / T498</t>
  </si>
  <si>
    <t>车辆纯氢气里程查询_20260901-20260930_1024辆.xlsx / T552</t>
  </si>
  <si>
    <t>车辆里程查询_20260901-20260930_1024辆_仪表里程.xlsx / U498</t>
  </si>
  <si>
    <t>车辆里程查询_20260901-20260930_1024辆_GPS里程.xlsx / U498</t>
  </si>
  <si>
    <t>车辆纯氢气里程查询_20260901-20260930_1024辆.xlsx / U552</t>
  </si>
  <si>
    <t>车辆里程查询_20260901-20260930_1024辆_仪表里程.xlsx / V498</t>
  </si>
  <si>
    <t>车辆里程查询_20260901-20260930_1024辆_GPS里程.xlsx / V498</t>
  </si>
  <si>
    <t>车辆纯氢气里程查询_20260901-20260930_1024辆.xlsx / V552</t>
  </si>
  <si>
    <t>车辆里程查询_20260901-20260930_1024辆_仪表里程.xlsx / W498</t>
  </si>
  <si>
    <t>车辆里程查询_20260901-20260930_1024辆_GPS里程.xlsx / W498</t>
  </si>
  <si>
    <t>车辆纯氢气里程查询_20260901-20260930_1024辆.xlsx / W552</t>
  </si>
  <si>
    <t>车辆里程查询_20260901-20260930_1024辆_仪表里程.xlsx / X498</t>
  </si>
  <si>
    <t>车辆里程查询_20260901-20260930_1024辆_GPS里程.xlsx / X498</t>
  </si>
  <si>
    <t>车辆纯氢气里程查询_20260901-20260930_1024辆.xlsx / X552</t>
  </si>
  <si>
    <t>车辆里程查询_20260901-20260930_1024辆_仪表里程.xlsx / Y498</t>
  </si>
  <si>
    <t>车辆里程查询_20260901-20260930_1024辆_GPS里程.xlsx / Y498</t>
  </si>
  <si>
    <t>车辆纯氢气里程查询_20260901-20260930_1024辆.xlsx / Y552</t>
  </si>
  <si>
    <t>车辆里程查询_20260901-20260930_1024辆_仪表里程.xlsx / Z498</t>
  </si>
  <si>
    <t>车辆里程查询_20260901-20260930_1024辆_GPS里程.xlsx / Z498</t>
  </si>
  <si>
    <t>车辆纯氢气里程查询_20260901-20260930_1024辆.xlsx / Z552</t>
  </si>
  <si>
    <t>车辆里程查询_20260901-20260930_1024辆_仪表里程.xlsx / AA498</t>
  </si>
  <si>
    <t>车辆里程查询_20260901-20260930_1024辆_GPS里程.xlsx / AA498</t>
  </si>
  <si>
    <t>车辆纯氢气里程查询_20260901-20260930_1024辆.xlsx / AA552</t>
  </si>
  <si>
    <t>车辆里程查询_20260901-20260930_1024辆_仪表里程.xlsx / AB498</t>
  </si>
  <si>
    <t>车辆里程查询_20260901-20260930_1024辆_GPS里程.xlsx / AB498</t>
  </si>
  <si>
    <t>车辆纯氢气里程查询_20260901-20260930_1024辆.xlsx / AB552</t>
  </si>
  <si>
    <t>车辆里程查询_20260901-20260930_1024辆_仪表里程.xlsx / AC498</t>
  </si>
  <si>
    <t>车辆里程查询_20260901-20260930_1024辆_GPS里程.xlsx / AC498</t>
  </si>
  <si>
    <t>车辆纯氢气里程查询_20260901-20260930_1024辆.xlsx / AC552</t>
  </si>
  <si>
    <t>车辆里程查询_20260901-20260930_1024辆_仪表里程.xlsx / AD498</t>
  </si>
  <si>
    <t>车辆里程查询_20260901-20260930_1024辆_GPS里程.xlsx / AD498</t>
  </si>
  <si>
    <t>车辆纯氢气里程查询_20260901-20260930_1024辆.xlsx / AD552</t>
  </si>
  <si>
    <t>车辆里程查询_20260901-20260930_1024辆_仪表里程.xlsx / AE498</t>
  </si>
  <si>
    <t>车辆里程查询_20260901-20260930_1024辆_GPS里程.xlsx / AE498</t>
  </si>
  <si>
    <t>车辆纯氢气里程查询_20260901-20260930_1024辆.xlsx / AE552</t>
  </si>
  <si>
    <t>车辆里程查询_20260901-20260930_1024辆_仪表里程.xlsx / AF498</t>
  </si>
  <si>
    <t>车辆里程查询_20260901-20260930_1024辆_GPS里程.xlsx / AF498</t>
  </si>
  <si>
    <t>车辆纯氢气里程查询_20260901-20260930_1024辆.xlsx / AF552</t>
  </si>
  <si>
    <t>车辆里程查询_20260901-20260930_1024辆_仪表里程.xlsx / AG498</t>
  </si>
  <si>
    <t>车辆里程查询_20260901-20260930_1024辆_GPS里程.xlsx / AG498</t>
  </si>
  <si>
    <t>车辆纯氢气里程查询_20260901-20260930_1024辆.xlsx / AG552</t>
  </si>
  <si>
    <t>车辆里程查询_20260901-20260930_1024辆_仪表里程.xlsx / AH498</t>
  </si>
  <si>
    <t>车辆里程查询_20260901-20260930_1024辆_GPS里程.xlsx / AH498</t>
  </si>
  <si>
    <t>车辆纯氢气里程查询_20260901-20260930_1024辆.xlsx / AH552</t>
  </si>
  <si>
    <t>车辆里程查询_20260901-20260930_1024辆_仪表里程.xlsx / E23</t>
  </si>
  <si>
    <t>车辆里程查询_20260901-20260930_1024辆_GPS里程.xlsx / E127</t>
  </si>
  <si>
    <t>车辆纯氢气里程查询_20260901-20260930_1024辆.xlsx / E510</t>
  </si>
  <si>
    <t>车辆里程查询_20260901-20260930_1024辆_仪表里程.xlsx / F23</t>
  </si>
  <si>
    <t>车辆里程查询_20260901-20260930_1024辆_GPS里程.xlsx / F127</t>
  </si>
  <si>
    <t>车辆纯氢气里程查询_20260901-20260930_1024辆.xlsx / F510</t>
  </si>
  <si>
    <t>车辆里程查询_20260901-20260930_1024辆_仪表里程.xlsx / G23</t>
  </si>
  <si>
    <t>车辆里程查询_20260901-20260930_1024辆_GPS里程.xlsx / G127</t>
  </si>
  <si>
    <t>车辆纯氢气里程查询_20260901-20260930_1024辆.xlsx / G510</t>
  </si>
  <si>
    <t>车辆里程查询_20260901-20260930_1024辆_仪表里程.xlsx / E303</t>
  </si>
  <si>
    <t>车辆里程查询_20260901-20260930_1024辆_GPS里程.xlsx / E309</t>
  </si>
  <si>
    <t>车辆纯氢气里程查询_20260901-20260930_1024辆.xlsx / E438</t>
  </si>
  <si>
    <t>车辆里程查询_20260901-20260930_1024辆_仪表里程.xlsx / F303</t>
  </si>
  <si>
    <t>车辆里程查询_20260901-20260930_1024辆_GPS里程.xlsx / F309</t>
  </si>
  <si>
    <t>车辆纯氢气里程查询_20260901-20260930_1024辆.xlsx / F438</t>
  </si>
  <si>
    <t>车辆里程查询_20260901-20260930_1024辆_仪表里程.xlsx / G303</t>
  </si>
  <si>
    <t>车辆里程查询_20260901-20260930_1024辆_GPS里程.xlsx / G309</t>
  </si>
  <si>
    <t>车辆纯氢气里程查询_20260901-20260930_1024辆.xlsx / G438</t>
  </si>
  <si>
    <t>车辆里程查询_20260901-20260930_1024辆_仪表里程.xlsx / H303</t>
  </si>
  <si>
    <t>车辆里程查询_20260901-20260930_1024辆_GPS里程.xlsx / H309</t>
  </si>
  <si>
    <t>车辆纯氢气里程查询_20260901-20260930_1024辆.xlsx / H438</t>
  </si>
  <si>
    <t>车辆里程查询_20260901-20260930_1024辆_仪表里程.xlsx / I303</t>
  </si>
  <si>
    <t>车辆里程查询_20260901-20260930_1024辆_GPS里程.xlsx / I309</t>
  </si>
  <si>
    <t>车辆纯氢气里程查询_20260901-20260930_1024辆.xlsx / I438</t>
  </si>
  <si>
    <t>车辆里程查询_20260901-20260930_1024辆_仪表里程.xlsx / J303</t>
  </si>
  <si>
    <t>车辆里程查询_20260901-20260930_1024辆_GPS里程.xlsx / J309</t>
  </si>
  <si>
    <t>车辆纯氢气里程查询_20260901-20260930_1024辆.xlsx / J438</t>
  </si>
  <si>
    <t>车辆里程查询_20260901-20260930_1024辆_仪表里程.xlsx / K303</t>
  </si>
  <si>
    <t>车辆里程查询_20260901-20260930_1024辆_GPS里程.xlsx / K309</t>
  </si>
  <si>
    <t>车辆纯氢气里程查询_20260901-20260930_1024辆.xlsx / K438</t>
  </si>
  <si>
    <t>车辆里程查询_20260901-20260930_1024辆_仪表里程.xlsx / L303</t>
  </si>
  <si>
    <t>车辆里程查询_20260901-20260930_1024辆_GPS里程.xlsx / L309</t>
  </si>
  <si>
    <t>车辆纯氢气里程查询_20260901-20260930_1024辆.xlsx / L438</t>
  </si>
  <si>
    <t>车辆里程查询_20260901-20260930_1024辆_仪表里程.xlsx / M303</t>
  </si>
  <si>
    <t>车辆里程查询_20260901-20260930_1024辆_GPS里程.xlsx / M309</t>
  </si>
  <si>
    <t>车辆纯氢气里程查询_20260901-20260930_1024辆.xlsx / M438</t>
  </si>
  <si>
    <t>车辆里程查询_20260901-20260930_1024辆_仪表里程.xlsx / N303</t>
  </si>
  <si>
    <t>车辆里程查询_20260901-20260930_1024辆_GPS里程.xlsx / N309</t>
  </si>
  <si>
    <t>车辆纯氢气里程查询_20260901-20260930_1024辆.xlsx / N438</t>
  </si>
  <si>
    <t>车辆里程查询_20260901-20260930_1024辆_仪表里程.xlsx / O303</t>
  </si>
  <si>
    <t>车辆里程查询_20260901-20260930_1024辆_GPS里程.xlsx / O309</t>
  </si>
  <si>
    <t>车辆纯氢气里程查询_20260901-20260930_1024辆.xlsx / O438</t>
  </si>
  <si>
    <t>车辆里程查询_20260901-20260930_1024辆_仪表里程.xlsx / P303</t>
  </si>
  <si>
    <t>车辆里程查询_20260901-20260930_1024辆_GPS里程.xlsx / P309</t>
  </si>
  <si>
    <t>车辆纯氢气里程查询_20260901-20260930_1024辆.xlsx / P438</t>
  </si>
  <si>
    <t>车辆里程查询_20260901-20260930_1024辆_仪表里程.xlsx / Q303</t>
  </si>
  <si>
    <t>车辆里程查询_20260901-20260930_1024辆_GPS里程.xlsx / Q309</t>
  </si>
  <si>
    <t>车辆纯氢气里程查询_20260901-20260930_1024辆.xlsx / Q438</t>
  </si>
  <si>
    <t>车辆里程查询_20260901-20260930_1024辆_仪表里程.xlsx / R303</t>
  </si>
  <si>
    <t>车辆里程查询_20260901-20260930_1024辆_GPS里程.xlsx / R309</t>
  </si>
  <si>
    <t>车辆纯氢气里程查询_20260901-20260930_1024辆.xlsx / R438</t>
  </si>
  <si>
    <t>车辆里程查询_20260901-20260930_1024辆_仪表里程.xlsx / S303</t>
  </si>
  <si>
    <t>车辆里程查询_20260901-20260930_1024辆_GPS里程.xlsx / S309</t>
  </si>
  <si>
    <t>车辆纯氢气里程查询_20260901-20260930_1024辆.xlsx / S438</t>
  </si>
  <si>
    <t>车辆里程查询_20260901-20260930_1024辆_仪表里程.xlsx / T303</t>
  </si>
  <si>
    <t>车辆里程查询_20260901-20260930_1024辆_GPS里程.xlsx / T309</t>
  </si>
  <si>
    <t>车辆纯氢气里程查询_20260901-20260930_1024辆.xlsx / T438</t>
  </si>
  <si>
    <t>车辆里程查询_20260901-20260930_1024辆_仪表里程.xlsx / U303</t>
  </si>
  <si>
    <t>车辆里程查询_20260901-20260930_1024辆_GPS里程.xlsx / U309</t>
  </si>
  <si>
    <t>车辆纯氢气里程查询_20260901-20260930_1024辆.xlsx / U438</t>
  </si>
  <si>
    <t>车辆里程查询_20260901-20260930_1024辆_仪表里程.xlsx / V303</t>
  </si>
  <si>
    <t>车辆里程查询_20260901-20260930_1024辆_GPS里程.xlsx / V309</t>
  </si>
  <si>
    <t>车辆纯氢气里程查询_20260901-20260930_1024辆.xlsx / V438</t>
  </si>
  <si>
    <t>车辆里程查询_20260901-20260930_1024辆_仪表里程.xlsx / W303</t>
  </si>
  <si>
    <t>车辆里程查询_20260901-20260930_1024辆_GPS里程.xlsx / W309</t>
  </si>
  <si>
    <t>车辆纯氢气里程查询_20260901-20260930_1024辆.xlsx / W438</t>
  </si>
  <si>
    <t>车辆里程查询_20260901-20260930_1024辆_仪表里程.xlsx / X303</t>
  </si>
  <si>
    <t>车辆里程查询_20260901-20260930_1024辆_GPS里程.xlsx / X309</t>
  </si>
  <si>
    <t>车辆纯氢气里程查询_20260901-20260930_1024辆.xlsx / X438</t>
  </si>
  <si>
    <t>车辆里程查询_20260901-20260930_1024辆_仪表里程.xlsx / Y303</t>
  </si>
  <si>
    <t>车辆里程查询_20260901-20260930_1024辆_GPS里程.xlsx / Y309</t>
  </si>
  <si>
    <t>车辆纯氢气里程查询_20260901-20260930_1024辆.xlsx / Y438</t>
  </si>
  <si>
    <t>车辆里程查询_20260901-20260930_1024辆_仪表里程.xlsx / Z303</t>
  </si>
  <si>
    <t>车辆里程查询_20260901-20260930_1024辆_GPS里程.xlsx / Z309</t>
  </si>
  <si>
    <t>车辆纯氢气里程查询_20260901-20260930_1024辆.xlsx / Z438</t>
  </si>
  <si>
    <t>车辆里程查询_20260901-20260930_1024辆_仪表里程.xlsx / AA303</t>
  </si>
  <si>
    <t>车辆里程查询_20260901-20260930_1024辆_GPS里程.xlsx / AA309</t>
  </si>
  <si>
    <t>车辆纯氢气里程查询_20260901-20260930_1024辆.xlsx / AA438</t>
  </si>
  <si>
    <t>车辆里程查询_20260901-20260930_1024辆_仪表里程.xlsx / AB303</t>
  </si>
  <si>
    <t>车辆里程查询_20260901-20260930_1024辆_GPS里程.xlsx / AB309</t>
  </si>
  <si>
    <t>车辆纯氢气里程查询_20260901-20260930_1024辆.xlsx / AB438</t>
  </si>
  <si>
    <t>车辆里程查询_20260901-20260930_1024辆_仪表里程.xlsx / AC303</t>
  </si>
  <si>
    <t>车辆里程查询_20260901-20260930_1024辆_GPS里程.xlsx / AC309</t>
  </si>
  <si>
    <t>车辆纯氢气里程查询_20260901-20260930_1024辆.xlsx / AC438</t>
  </si>
  <si>
    <t>车辆里程查询_20260901-20260930_1024辆_仪表里程.xlsx / AD303</t>
  </si>
  <si>
    <t>车辆里程查询_20260901-20260930_1024辆_GPS里程.xlsx / AD309</t>
  </si>
  <si>
    <t>车辆纯氢气里程查询_20260901-20260930_1024辆.xlsx / AD438</t>
  </si>
  <si>
    <t>车辆里程查询_20260901-20260930_1024辆_仪表里程.xlsx / AE303</t>
  </si>
  <si>
    <t>车辆里程查询_20260901-20260930_1024辆_GPS里程.xlsx / AE309</t>
  </si>
  <si>
    <t>车辆纯氢气里程查询_20260901-20260930_1024辆.xlsx / AE438</t>
  </si>
  <si>
    <t>车辆里程查询_20260901-20260930_1024辆_仪表里程.xlsx / AF303</t>
  </si>
  <si>
    <t>车辆里程查询_20260901-20260930_1024辆_GPS里程.xlsx / AF309</t>
  </si>
  <si>
    <t>车辆纯氢气里程查询_20260901-20260930_1024辆.xlsx / AF438</t>
  </si>
  <si>
    <t>车辆里程查询_20260901-20260930_1024辆_仪表里程.xlsx / AG303</t>
  </si>
  <si>
    <t>车辆里程查询_20260901-20260930_1024辆_GPS里程.xlsx / AG309</t>
  </si>
  <si>
    <t>车辆纯氢气里程查询_20260901-20260930_1024辆.xlsx / AG438</t>
  </si>
  <si>
    <t>车辆里程查询_20260901-20260930_1024辆_仪表里程.xlsx / AH303</t>
  </si>
  <si>
    <t>车辆里程查询_20260901-20260930_1024辆_GPS里程.xlsx / AH309</t>
  </si>
  <si>
    <t>车辆纯氢气里程查询_20260901-20260930_1024辆.xlsx / AH438</t>
  </si>
  <si>
    <t>车辆里程查询_20260901-20260930_1024辆_仪表里程.xlsx / E338</t>
  </si>
  <si>
    <t>车辆里程查询_20260901-20260930_1024辆_GPS里程.xlsx / E341</t>
  </si>
  <si>
    <t>车辆纯氢气里程查询_20260901-20260930_1024辆.xlsx / E511</t>
  </si>
  <si>
    <t>车辆里程查询_20260901-20260930_1024辆_仪表里程.xlsx / F338</t>
  </si>
  <si>
    <t>车辆里程查询_20260901-20260930_1024辆_GPS里程.xlsx / F341</t>
  </si>
  <si>
    <t>车辆纯氢气里程查询_20260901-20260930_1024辆.xlsx / F511</t>
  </si>
  <si>
    <t>车辆里程查询_20260901-20260930_1024辆_仪表里程.xlsx / G338</t>
  </si>
  <si>
    <t>车辆里程查询_20260901-20260930_1024辆_GPS里程.xlsx / G341</t>
  </si>
  <si>
    <t>车辆纯氢气里程查询_20260901-20260930_1024辆.xlsx / G511</t>
  </si>
  <si>
    <t>车辆里程查询_20260901-20260930_1024辆_仪表里程.xlsx / H338</t>
  </si>
  <si>
    <t>车辆里程查询_20260901-20260930_1024辆_GPS里程.xlsx / H341</t>
  </si>
  <si>
    <t>车辆纯氢气里程查询_20260901-20260930_1024辆.xlsx / H511</t>
  </si>
  <si>
    <t>车辆里程查询_20260901-20260930_1024辆_仪表里程.xlsx / I338</t>
  </si>
  <si>
    <t>车辆里程查询_20260901-20260930_1024辆_GPS里程.xlsx / I341</t>
  </si>
  <si>
    <t>车辆纯氢气里程查询_20260901-20260930_1024辆.xlsx / I511</t>
  </si>
  <si>
    <t>车辆里程查询_20260901-20260930_1024辆_仪表里程.xlsx / J338</t>
  </si>
  <si>
    <t>车辆里程查询_20260901-20260930_1024辆_GPS里程.xlsx / J341</t>
  </si>
  <si>
    <t>车辆纯氢气里程查询_20260901-20260930_1024辆.xlsx / J511</t>
  </si>
  <si>
    <t>车辆里程查询_20260901-20260930_1024辆_仪表里程.xlsx / K338</t>
  </si>
  <si>
    <t>车辆里程查询_20260901-20260930_1024辆_GPS里程.xlsx / K341</t>
  </si>
  <si>
    <t>车辆纯氢气里程查询_20260901-20260930_1024辆.xlsx / K511</t>
  </si>
  <si>
    <t>车辆里程查询_20260901-20260930_1024辆_仪表里程.xlsx / L338</t>
  </si>
  <si>
    <t>车辆里程查询_20260901-20260930_1024辆_GPS里程.xlsx / L341</t>
  </si>
  <si>
    <t>车辆纯氢气里程查询_20260901-20260930_1024辆.xlsx / L511</t>
  </si>
  <si>
    <t>车辆里程查询_20260901-20260930_1024辆_仪表里程.xlsx / M338</t>
  </si>
  <si>
    <t>车辆里程查询_20260901-20260930_1024辆_GPS里程.xlsx / M341</t>
  </si>
  <si>
    <t>车辆纯氢气里程查询_20260901-20260930_1024辆.xlsx / M511</t>
  </si>
  <si>
    <t>车辆里程查询_20260901-20260930_1024辆_仪表里程.xlsx / N338</t>
  </si>
  <si>
    <t>车辆里程查询_20260901-20260930_1024辆_GPS里程.xlsx / N341</t>
  </si>
  <si>
    <t>车辆纯氢气里程查询_20260901-20260930_1024辆.xlsx / N511</t>
  </si>
  <si>
    <t>车辆里程查询_20260901-20260930_1024辆_仪表里程.xlsx / O338</t>
  </si>
  <si>
    <t>车辆里程查询_20260901-20260930_1024辆_GPS里程.xlsx / O341</t>
  </si>
  <si>
    <t>车辆纯氢气里程查询_20260901-20260930_1024辆.xlsx / O511</t>
  </si>
  <si>
    <t>车辆里程查询_20260901-20260930_1024辆_仪表里程.xlsx / P338</t>
  </si>
  <si>
    <t>车辆里程查询_20260901-20260930_1024辆_GPS里程.xlsx / P341</t>
  </si>
  <si>
    <t>车辆纯氢气里程查询_20260901-20260930_1024辆.xlsx / P511</t>
  </si>
  <si>
    <t>车辆里程查询_20260901-20260930_1024辆_仪表里程.xlsx / Q338</t>
  </si>
  <si>
    <t>车辆里程查询_20260901-20260930_1024辆_GPS里程.xlsx / Q341</t>
  </si>
  <si>
    <t>车辆纯氢气里程查询_20260901-20260930_1024辆.xlsx / Q511</t>
  </si>
  <si>
    <t>车辆里程查询_20260901-20260930_1024辆_仪表里程.xlsx / R338</t>
  </si>
  <si>
    <t>车辆里程查询_20260901-20260930_1024辆_GPS里程.xlsx / R341</t>
  </si>
  <si>
    <t>车辆纯氢气里程查询_20260901-20260930_1024辆.xlsx / R511</t>
  </si>
  <si>
    <t>车辆里程查询_20260901-20260930_1024辆_仪表里程.xlsx / S338</t>
  </si>
  <si>
    <t>车辆里程查询_20260901-20260930_1024辆_GPS里程.xlsx / S341</t>
  </si>
  <si>
    <t>车辆纯氢气里程查询_20260901-20260930_1024辆.xlsx / S511</t>
  </si>
  <si>
    <t>车辆里程查询_20260901-20260930_1024辆_仪表里程.xlsx / T338</t>
  </si>
  <si>
    <t>车辆里程查询_20260901-20260930_1024辆_GPS里程.xlsx / T341</t>
  </si>
  <si>
    <t>车辆纯氢气里程查询_20260901-20260930_1024辆.xlsx / T511</t>
  </si>
  <si>
    <t>车辆里程查询_20260901-20260930_1024辆_仪表里程.xlsx / U338</t>
  </si>
  <si>
    <t>车辆里程查询_20260901-20260930_1024辆_GPS里程.xlsx / U341</t>
  </si>
  <si>
    <t>车辆纯氢气里程查询_20260901-20260930_1024辆.xlsx / U511</t>
  </si>
  <si>
    <t>车辆里程查询_20260901-20260930_1024辆_仪表里程.xlsx / V338</t>
  </si>
  <si>
    <t>车辆里程查询_20260901-20260930_1024辆_GPS里程.xlsx / V341</t>
  </si>
  <si>
    <t>车辆纯氢气里程查询_20260901-20260930_1024辆.xlsx / V511</t>
  </si>
  <si>
    <t>车辆里程查询_20260901-20260930_1024辆_仪表里程.xlsx / W338</t>
  </si>
  <si>
    <t>车辆里程查询_20260901-20260930_1024辆_GPS里程.xlsx / W341</t>
  </si>
  <si>
    <t>车辆纯氢气里程查询_20260901-20260930_1024辆.xlsx / W511</t>
  </si>
  <si>
    <t>车辆里程查询_20260901-20260930_1024辆_仪表里程.xlsx / X338</t>
  </si>
  <si>
    <t>车辆里程查询_20260901-20260930_1024辆_GPS里程.xlsx / X341</t>
  </si>
  <si>
    <t>车辆纯氢气里程查询_20260901-20260930_1024辆.xlsx / X511</t>
  </si>
  <si>
    <t>车辆里程查询_20260901-20260930_1024辆_仪表里程.xlsx / Y338</t>
  </si>
  <si>
    <t>车辆里程查询_20260901-20260930_1024辆_GPS里程.xlsx / Y341</t>
  </si>
  <si>
    <t>车辆纯氢气里程查询_20260901-20260930_1024辆.xlsx / Y511</t>
  </si>
  <si>
    <t>车辆里程查询_20260901-20260930_1024辆_仪表里程.xlsx / Z338</t>
  </si>
  <si>
    <t>车辆里程查询_20260901-20260930_1024辆_GPS里程.xlsx / Z341</t>
  </si>
  <si>
    <t>车辆纯氢气里程查询_20260901-20260930_1024辆.xlsx / Z511</t>
  </si>
  <si>
    <t>车辆里程查询_20260901-20260930_1024辆_仪表里程.xlsx / AA338</t>
  </si>
  <si>
    <t>车辆里程查询_20260901-20260930_1024辆_GPS里程.xlsx / AA341</t>
  </si>
  <si>
    <t>车辆纯氢气里程查询_20260901-20260930_1024辆.xlsx / AA511</t>
  </si>
  <si>
    <t>车辆里程查询_20260901-20260930_1024辆_仪表里程.xlsx / AB338</t>
  </si>
  <si>
    <t>车辆里程查询_20260901-20260930_1024辆_GPS里程.xlsx / AB341</t>
  </si>
  <si>
    <t>车辆纯氢气里程查询_20260901-20260930_1024辆.xlsx / AB511</t>
  </si>
  <si>
    <t>车辆里程查询_20260901-20260930_1024辆_仪表里程.xlsx / AC338</t>
  </si>
  <si>
    <t>车辆里程查询_20260901-20260930_1024辆_GPS里程.xlsx / AC341</t>
  </si>
  <si>
    <t>车辆纯氢气里程查询_20260901-20260930_1024辆.xlsx / AC511</t>
  </si>
  <si>
    <t>车辆里程查询_20260901-20260930_1024辆_仪表里程.xlsx / AD338</t>
  </si>
  <si>
    <t>车辆里程查询_20260901-20260930_1024辆_GPS里程.xlsx / AD341</t>
  </si>
  <si>
    <t>车辆纯氢气里程查询_20260901-20260930_1024辆.xlsx / AD511</t>
  </si>
  <si>
    <t>车辆里程查询_20260901-20260930_1024辆_仪表里程.xlsx / AE338</t>
  </si>
  <si>
    <t>车辆里程查询_20260901-20260930_1024辆_GPS里程.xlsx / AE341</t>
  </si>
  <si>
    <t>车辆纯氢气里程查询_20260901-20260930_1024辆.xlsx / AE511</t>
  </si>
  <si>
    <t>车辆里程查询_20260901-20260930_1024辆_仪表里程.xlsx / AF338</t>
  </si>
  <si>
    <t>车辆里程查询_20260901-20260930_1024辆_GPS里程.xlsx / AF341</t>
  </si>
  <si>
    <t>车辆纯氢气里程查询_20260901-20260930_1024辆.xlsx / AF511</t>
  </si>
  <si>
    <t>车辆里程查询_20260901-20260930_1024辆_仪表里程.xlsx / AG338</t>
  </si>
  <si>
    <t>车辆里程查询_20260901-20260930_1024辆_GPS里程.xlsx / AG341</t>
  </si>
  <si>
    <t>车辆纯氢气里程查询_20260901-20260930_1024辆.xlsx / AG511</t>
  </si>
  <si>
    <t>车辆里程查询_20260901-20260930_1024辆_仪表里程.xlsx / AH338</t>
  </si>
  <si>
    <t>车辆里程查询_20260901-20260930_1024辆_GPS里程.xlsx / AH341</t>
  </si>
  <si>
    <t>车辆纯氢气里程查询_20260901-20260930_1024辆.xlsx / AH511</t>
  </si>
  <si>
    <t>车辆里程查询_20260901-20260930_1024辆_仪表里程.xlsx / E497</t>
  </si>
  <si>
    <t>车辆里程查询_20260901-20260930_1024辆_GPS里程.xlsx / E497</t>
  </si>
  <si>
    <t>车辆纯氢气里程查询_20260901-20260930_1024辆.xlsx / E419</t>
  </si>
  <si>
    <t>车辆里程查询_20260901-20260930_1024辆_仪表里程.xlsx / F497</t>
  </si>
  <si>
    <t>车辆里程查询_20260901-20260930_1024辆_GPS里程.xlsx / F497</t>
  </si>
  <si>
    <t>车辆纯氢气里程查询_20260901-20260930_1024辆.xlsx / F419</t>
  </si>
  <si>
    <t>车辆里程查询_20260901-20260930_1024辆_仪表里程.xlsx / G497</t>
  </si>
  <si>
    <t>车辆里程查询_20260901-20260930_1024辆_GPS里程.xlsx / G497</t>
  </si>
  <si>
    <t>车辆纯氢气里程查询_20260901-20260930_1024辆.xlsx / G419</t>
  </si>
  <si>
    <t>车辆里程查询_20260901-20260930_1024辆_仪表里程.xlsx / H497</t>
  </si>
  <si>
    <t>车辆里程查询_20260901-20260930_1024辆_GPS里程.xlsx / H497</t>
  </si>
  <si>
    <t>车辆纯氢气里程查询_20260901-20260930_1024辆.xlsx / H419</t>
  </si>
  <si>
    <t>车辆里程查询_20260901-20260930_1024辆_仪表里程.xlsx / I497</t>
  </si>
  <si>
    <t>车辆里程查询_20260901-20260930_1024辆_GPS里程.xlsx / I497</t>
  </si>
  <si>
    <t>车辆纯氢气里程查询_20260901-20260930_1024辆.xlsx / I419</t>
  </si>
  <si>
    <t>车辆里程查询_20260901-20260930_1024辆_仪表里程.xlsx / J497</t>
  </si>
  <si>
    <t>车辆里程查询_20260901-20260930_1024辆_GPS里程.xlsx / J497</t>
  </si>
  <si>
    <t>车辆纯氢气里程查询_20260901-20260930_1024辆.xlsx / J419</t>
  </si>
  <si>
    <t>车辆里程查询_20260901-20260930_1024辆_仪表里程.xlsx / K497</t>
  </si>
  <si>
    <t>车辆里程查询_20260901-20260930_1024辆_GPS里程.xlsx / K497</t>
  </si>
  <si>
    <t>车辆纯氢气里程查询_20260901-20260930_1024辆.xlsx / K419</t>
  </si>
  <si>
    <t>车辆里程查询_20260901-20260930_1024辆_仪表里程.xlsx / L497</t>
  </si>
  <si>
    <t>车辆里程查询_20260901-20260930_1024辆_GPS里程.xlsx / L497</t>
  </si>
  <si>
    <t>车辆纯氢气里程查询_20260901-20260930_1024辆.xlsx / L419</t>
  </si>
  <si>
    <t>车辆里程查询_20260901-20260930_1024辆_仪表里程.xlsx / M497</t>
  </si>
  <si>
    <t>车辆里程查询_20260901-20260930_1024辆_GPS里程.xlsx / M497</t>
  </si>
  <si>
    <t>车辆纯氢气里程查询_20260901-20260930_1024辆.xlsx / M419</t>
  </si>
  <si>
    <t>车辆里程查询_20260901-20260930_1024辆_仪表里程.xlsx / N497</t>
  </si>
  <si>
    <t>车辆里程查询_20260901-20260930_1024辆_GPS里程.xlsx / N497</t>
  </si>
  <si>
    <t>车辆纯氢气里程查询_20260901-20260930_1024辆.xlsx / N419</t>
  </si>
  <si>
    <t>车辆里程查询_20260901-20260930_1024辆_仪表里程.xlsx / O497</t>
  </si>
  <si>
    <t>车辆里程查询_20260901-20260930_1024辆_GPS里程.xlsx / O497</t>
  </si>
  <si>
    <t>车辆纯氢气里程查询_20260901-20260930_1024辆.xlsx / O419</t>
  </si>
  <si>
    <t>车辆里程查询_20260901-20260930_1024辆_仪表里程.xlsx / P497</t>
  </si>
  <si>
    <t>车辆里程查询_20260901-20260930_1024辆_GPS里程.xlsx / P497</t>
  </si>
  <si>
    <t>车辆纯氢气里程查询_20260901-20260930_1024辆.xlsx / P419</t>
  </si>
  <si>
    <t>车辆里程查询_20260901-20260930_1024辆_仪表里程.xlsx / Q497</t>
  </si>
  <si>
    <t>车辆里程查询_20260901-20260930_1024辆_GPS里程.xlsx / Q497</t>
  </si>
  <si>
    <t>车辆纯氢气里程查询_20260901-20260930_1024辆.xlsx / Q419</t>
  </si>
  <si>
    <t>车辆里程查询_20260901-20260930_1024辆_仪表里程.xlsx / R497</t>
  </si>
  <si>
    <t>车辆里程查询_20260901-20260930_1024辆_GPS里程.xlsx / R497</t>
  </si>
  <si>
    <t>车辆纯氢气里程查询_20260901-20260930_1024辆.xlsx / R419</t>
  </si>
  <si>
    <t>车辆里程查询_20260901-20260930_1024辆_仪表里程.xlsx / S497</t>
  </si>
  <si>
    <t>车辆里程查询_20260901-20260930_1024辆_GPS里程.xlsx / S497</t>
  </si>
  <si>
    <t>车辆纯氢气里程查询_20260901-20260930_1024辆.xlsx / S419</t>
  </si>
  <si>
    <t>车辆里程查询_20260901-20260930_1024辆_仪表里程.xlsx / T497</t>
  </si>
  <si>
    <t>车辆里程查询_20260901-20260930_1024辆_GPS里程.xlsx / T497</t>
  </si>
  <si>
    <t>车辆纯氢气里程查询_20260901-20260930_1024辆.xlsx / T419</t>
  </si>
  <si>
    <t>车辆里程查询_20260901-20260930_1024辆_仪表里程.xlsx / U497</t>
  </si>
  <si>
    <t>车辆里程查询_20260901-20260930_1024辆_GPS里程.xlsx / U497</t>
  </si>
  <si>
    <t>车辆纯氢气里程查询_20260901-20260930_1024辆.xlsx / U419</t>
  </si>
  <si>
    <t>车辆里程查询_20260901-20260930_1024辆_仪表里程.xlsx / V497</t>
  </si>
  <si>
    <t>车辆里程查询_20260901-20260930_1024辆_GPS里程.xlsx / V497</t>
  </si>
  <si>
    <t>车辆纯氢气里程查询_20260901-20260930_1024辆.xlsx / V419</t>
  </si>
  <si>
    <t>车辆里程查询_20260901-20260930_1024辆_仪表里程.xlsx / W497</t>
  </si>
  <si>
    <t>车辆里程查询_20260901-20260930_1024辆_GPS里程.xlsx / W497</t>
  </si>
  <si>
    <t>车辆纯氢气里程查询_20260901-20260930_1024辆.xlsx / W419</t>
  </si>
  <si>
    <t>车辆里程查询_20260901-20260930_1024辆_仪表里程.xlsx / X497</t>
  </si>
  <si>
    <t>车辆里程查询_20260901-20260930_1024辆_GPS里程.xlsx / X497</t>
  </si>
  <si>
    <t>车辆纯氢气里程查询_20260901-20260930_1024辆.xlsx / X419</t>
  </si>
  <si>
    <t>车辆里程查询_20260901-20260930_1024辆_仪表里程.xlsx / Y497</t>
  </si>
  <si>
    <t>车辆里程查询_20260901-20260930_1024辆_GPS里程.xlsx / Y497</t>
  </si>
  <si>
    <t>车辆纯氢气里程查询_20260901-20260930_1024辆.xlsx / Y419</t>
  </si>
  <si>
    <t>车辆里程查询_20260901-20260930_1024辆_仪表里程.xlsx / Z497</t>
  </si>
  <si>
    <t>车辆里程查询_20260901-20260930_1024辆_GPS里程.xlsx / Z497</t>
  </si>
  <si>
    <t>车辆纯氢气里程查询_20260901-20260930_1024辆.xlsx / Z419</t>
  </si>
  <si>
    <t>车辆里程查询_20260901-20260930_1024辆_仪表里程.xlsx / AA497</t>
  </si>
  <si>
    <t>车辆里程查询_20260901-20260930_1024辆_GPS里程.xlsx / AA497</t>
  </si>
  <si>
    <t>车辆纯氢气里程查询_20260901-20260930_1024辆.xlsx / AA419</t>
  </si>
  <si>
    <t>车辆里程查询_20260901-20260930_1024辆_仪表里程.xlsx / AB497</t>
  </si>
  <si>
    <t>车辆里程查询_20260901-20260930_1024辆_GPS里程.xlsx / AB497</t>
  </si>
  <si>
    <t>车辆纯氢气里程查询_20260901-20260930_1024辆.xlsx / AB419</t>
  </si>
  <si>
    <t>车辆里程查询_20260901-20260930_1024辆_仪表里程.xlsx / AC497</t>
  </si>
  <si>
    <t>车辆里程查询_20260901-20260930_1024辆_GPS里程.xlsx / AC497</t>
  </si>
  <si>
    <t>车辆纯氢气里程查询_20260901-20260930_1024辆.xlsx / AC419</t>
  </si>
  <si>
    <t>车辆里程查询_20260901-20260930_1024辆_仪表里程.xlsx / AD497</t>
  </si>
  <si>
    <t>车辆里程查询_20260901-20260930_1024辆_GPS里程.xlsx / AD497</t>
  </si>
  <si>
    <t>车辆纯氢气里程查询_20260901-20260930_1024辆.xlsx / AD419</t>
  </si>
  <si>
    <t>车辆里程查询_20260901-20260930_1024辆_仪表里程.xlsx / AE497</t>
  </si>
  <si>
    <t>车辆里程查询_20260901-20260930_1024辆_GPS里程.xlsx / AE497</t>
  </si>
  <si>
    <t>车辆纯氢气里程查询_20260901-20260930_1024辆.xlsx / AE419</t>
  </si>
  <si>
    <t>车辆里程查询_20260901-20260930_1024辆_仪表里程.xlsx / AF497</t>
  </si>
  <si>
    <t>车辆里程查询_20260901-20260930_1024辆_GPS里程.xlsx / AF497</t>
  </si>
  <si>
    <t>车辆纯氢气里程查询_20260901-20260930_1024辆.xlsx / AF419</t>
  </si>
  <si>
    <t>车辆里程查询_20260901-20260930_1024辆_仪表里程.xlsx / AG497</t>
  </si>
  <si>
    <t>车辆里程查询_20260901-20260930_1024辆_GPS里程.xlsx / AG497</t>
  </si>
  <si>
    <t>车辆纯氢气里程查询_20260901-20260930_1024辆.xlsx / AG419</t>
  </si>
  <si>
    <t>车辆里程查询_20260901-20260930_1024辆_仪表里程.xlsx / AH497</t>
  </si>
  <si>
    <t>车辆里程查询_20260901-20260930_1024辆_GPS里程.xlsx / AH497</t>
  </si>
  <si>
    <t>车辆纯氢气里程查询_20260901-20260930_1024辆.xlsx / AH419</t>
  </si>
  <si>
    <t>车辆里程查询_20260901-20260930_1024辆_仪表里程.xlsx / E305</t>
  </si>
  <si>
    <t>车辆里程查询_20260901-20260930_1024辆_GPS里程.xlsx / E112</t>
  </si>
  <si>
    <t>车辆纯氢气里程查询_20260901-20260930_1024辆.xlsx / E526</t>
  </si>
  <si>
    <t>车辆里程查询_20260901-20260930_1024辆_仪表里程.xlsx / F305</t>
  </si>
  <si>
    <t>车辆里程查询_20260901-20260930_1024辆_GPS里程.xlsx / F112</t>
  </si>
  <si>
    <t>车辆纯氢气里程查询_20260901-20260930_1024辆.xlsx / F526</t>
  </si>
  <si>
    <t>车辆里程查询_20260901-20260930_1024辆_仪表里程.xlsx / G305</t>
  </si>
  <si>
    <t>车辆里程查询_20260901-20260930_1024辆_GPS里程.xlsx / G112</t>
  </si>
  <si>
    <t>车辆纯氢气里程查询_20260901-20260930_1024辆.xlsx / G526</t>
  </si>
  <si>
    <t>车辆里程查询_20260901-20260930_1024辆_仪表里程.xlsx / H305</t>
  </si>
  <si>
    <t>车辆里程查询_20260901-20260930_1024辆_GPS里程.xlsx / H112</t>
  </si>
  <si>
    <t>车辆纯氢气里程查询_20260901-20260930_1024辆.xlsx / H526</t>
  </si>
  <si>
    <t>车辆里程查询_20260901-20260930_1024辆_仪表里程.xlsx / I305</t>
  </si>
  <si>
    <t>车辆里程查询_20260901-20260930_1024辆_GPS里程.xlsx / I112</t>
  </si>
  <si>
    <t>车辆纯氢气里程查询_20260901-20260930_1024辆.xlsx / I526</t>
  </si>
  <si>
    <t>车辆里程查询_20260901-20260930_1024辆_仪表里程.xlsx / J305</t>
  </si>
  <si>
    <t>车辆里程查询_20260901-20260930_1024辆_GPS里程.xlsx / J112</t>
  </si>
  <si>
    <t>车辆纯氢气里程查询_20260901-20260930_1024辆.xlsx / J526</t>
  </si>
  <si>
    <t>车辆里程查询_20260901-20260930_1024辆_仪表里程.xlsx / K305</t>
  </si>
  <si>
    <t>车辆里程查询_20260901-20260930_1024辆_GPS里程.xlsx / K112</t>
  </si>
  <si>
    <t>车辆纯氢气里程查询_20260901-20260930_1024辆.xlsx / K526</t>
  </si>
  <si>
    <t>车辆里程查询_20260901-20260930_1024辆_仪表里程.xlsx / L305</t>
  </si>
  <si>
    <t>车辆里程查询_20260901-20260930_1024辆_GPS里程.xlsx / L112</t>
  </si>
  <si>
    <t>车辆纯氢气里程查询_20260901-20260930_1024辆.xlsx / L526</t>
  </si>
  <si>
    <t>车辆里程查询_20260901-20260930_1024辆_仪表里程.xlsx / M305</t>
  </si>
  <si>
    <t>车辆里程查询_20260901-20260930_1024辆_GPS里程.xlsx / M112</t>
  </si>
  <si>
    <t>车辆纯氢气里程查询_20260901-20260930_1024辆.xlsx / M526</t>
  </si>
  <si>
    <t>车辆里程查询_20260901-20260930_1024辆_仪表里程.xlsx / N305</t>
  </si>
  <si>
    <t>车辆里程查询_20260901-20260930_1024辆_GPS里程.xlsx / N112</t>
  </si>
  <si>
    <t>车辆纯氢气里程查询_20260901-20260930_1024辆.xlsx / N526</t>
  </si>
  <si>
    <t>车辆里程查询_20260901-20260930_1024辆_仪表里程.xlsx / O305</t>
  </si>
  <si>
    <t>车辆里程查询_20260901-20260930_1024辆_GPS里程.xlsx / O112</t>
  </si>
  <si>
    <t>车辆纯氢气里程查询_20260901-20260930_1024辆.xlsx / O526</t>
  </si>
  <si>
    <t>车辆里程查询_20260901-20260930_1024辆_仪表里程.xlsx / P305</t>
  </si>
  <si>
    <t>车辆里程查询_20260901-20260930_1024辆_GPS里程.xlsx / P112</t>
  </si>
  <si>
    <t>车辆纯氢气里程查询_20260901-20260930_1024辆.xlsx / P526</t>
  </si>
  <si>
    <t>车辆里程查询_20260901-20260930_1024辆_仪表里程.xlsx / Q305</t>
  </si>
  <si>
    <t>车辆里程查询_20260901-20260930_1024辆_GPS里程.xlsx / Q112</t>
  </si>
  <si>
    <t>车辆纯氢气里程查询_20260901-20260930_1024辆.xlsx / Q526</t>
  </si>
  <si>
    <t>车辆里程查询_20260901-20260930_1024辆_仪表里程.xlsx / R305</t>
  </si>
  <si>
    <t>车辆里程查询_20260901-20260930_1024辆_GPS里程.xlsx / R112</t>
  </si>
  <si>
    <t>车辆纯氢气里程查询_20260901-20260930_1024辆.xlsx / R526</t>
  </si>
  <si>
    <t>车辆里程查询_20260901-20260930_1024辆_仪表里程.xlsx / S305</t>
  </si>
  <si>
    <t>车辆里程查询_20260901-20260930_1024辆_GPS里程.xlsx / S112</t>
  </si>
  <si>
    <t>车辆纯氢气里程查询_20260901-20260930_1024辆.xlsx / S526</t>
  </si>
  <si>
    <t>车辆里程查询_20260901-20260930_1024辆_仪表里程.xlsx / T305</t>
  </si>
  <si>
    <t>车辆里程查询_20260901-20260930_1024辆_GPS里程.xlsx / T112</t>
  </si>
  <si>
    <t>车辆纯氢气里程查询_20260901-20260930_1024辆.xlsx / T526</t>
  </si>
  <si>
    <t>车辆里程查询_20260901-20260930_1024辆_仪表里程.xlsx / U305</t>
  </si>
  <si>
    <t>车辆里程查询_20260901-20260930_1024辆_GPS里程.xlsx / U112</t>
  </si>
  <si>
    <t>车辆纯氢气里程查询_20260901-20260930_1024辆.xlsx / U526</t>
  </si>
  <si>
    <t>车辆里程查询_20260901-20260930_1024辆_仪表里程.xlsx / V305</t>
  </si>
  <si>
    <t>车辆里程查询_20260901-20260930_1024辆_GPS里程.xlsx / V112</t>
  </si>
  <si>
    <t>车辆纯氢气里程查询_20260901-20260930_1024辆.xlsx / V526</t>
  </si>
  <si>
    <t>车辆里程查询_20260901-20260930_1024辆_仪表里程.xlsx / W305</t>
  </si>
  <si>
    <t>车辆里程查询_20260901-20260930_1024辆_GPS里程.xlsx / W112</t>
  </si>
  <si>
    <t>车辆纯氢气里程查询_20260901-20260930_1024辆.xlsx / W526</t>
  </si>
  <si>
    <t>车辆里程查询_20260901-20260930_1024辆_仪表里程.xlsx / X305</t>
  </si>
  <si>
    <t>车辆里程查询_20260901-20260930_1024辆_GPS里程.xlsx / X112</t>
  </si>
  <si>
    <t>车辆纯氢气里程查询_20260901-20260930_1024辆.xlsx / X526</t>
  </si>
  <si>
    <t>车辆里程查询_20260901-20260930_1024辆_仪表里程.xlsx / Y305</t>
  </si>
  <si>
    <t>车辆里程查询_20260901-20260930_1024辆_GPS里程.xlsx / Y112</t>
  </si>
  <si>
    <t>车辆纯氢气里程查询_20260901-20260930_1024辆.xlsx / Y526</t>
  </si>
  <si>
    <t>车辆里程查询_20260901-20260930_1024辆_仪表里程.xlsx / Z305</t>
  </si>
  <si>
    <t>车辆里程查询_20260901-20260930_1024辆_GPS里程.xlsx / Z112</t>
  </si>
  <si>
    <t>车辆纯氢气里程查询_20260901-20260930_1024辆.xlsx / Z526</t>
  </si>
  <si>
    <t>车辆里程查询_20260901-20260930_1024辆_仪表里程.xlsx / AA305</t>
  </si>
  <si>
    <t>车辆里程查询_20260901-20260930_1024辆_GPS里程.xlsx / AA112</t>
  </si>
  <si>
    <t>车辆纯氢气里程查询_20260901-20260930_1024辆.xlsx / AA526</t>
  </si>
  <si>
    <t>车辆里程查询_20260901-20260930_1024辆_仪表里程.xlsx / AB305</t>
  </si>
  <si>
    <t>车辆里程查询_20260901-20260930_1024辆_GPS里程.xlsx / AB112</t>
  </si>
  <si>
    <t>车辆纯氢气里程查询_20260901-20260930_1024辆.xlsx / AB526</t>
  </si>
  <si>
    <t>车辆里程查询_20260901-20260930_1024辆_仪表里程.xlsx / AC305</t>
  </si>
  <si>
    <t>车辆里程查询_20260901-20260930_1024辆_GPS里程.xlsx / AC112</t>
  </si>
  <si>
    <t>车辆纯氢气里程查询_20260901-20260930_1024辆.xlsx / AC526</t>
  </si>
  <si>
    <t>车辆里程查询_20260901-20260930_1024辆_仪表里程.xlsx / AD305</t>
  </si>
  <si>
    <t>车辆里程查询_20260901-20260930_1024辆_GPS里程.xlsx / AD112</t>
  </si>
  <si>
    <t>车辆纯氢气里程查询_20260901-20260930_1024辆.xlsx / AD526</t>
  </si>
  <si>
    <t>车辆里程查询_20260901-20260930_1024辆_仪表里程.xlsx / AE305</t>
  </si>
  <si>
    <t>车辆里程查询_20260901-20260930_1024辆_GPS里程.xlsx / AE112</t>
  </si>
  <si>
    <t>车辆纯氢气里程查询_20260901-20260930_1024辆.xlsx / AE526</t>
  </si>
  <si>
    <t>车辆里程查询_20260901-20260930_1024辆_仪表里程.xlsx / AF305</t>
  </si>
  <si>
    <t>车辆里程查询_20260901-20260930_1024辆_GPS里程.xlsx / AF112</t>
  </si>
  <si>
    <t>车辆纯氢气里程查询_20260901-20260930_1024辆.xlsx / AF526</t>
  </si>
  <si>
    <t>车辆里程查询_20260901-20260930_1024辆_仪表里程.xlsx / AG305</t>
  </si>
  <si>
    <t>车辆里程查询_20260901-20260930_1024辆_GPS里程.xlsx / AG112</t>
  </si>
  <si>
    <t>车辆纯氢气里程查询_20260901-20260930_1024辆.xlsx / AG526</t>
  </si>
  <si>
    <t>车辆里程查询_20260901-20260930_1024辆_仪表里程.xlsx / AH305</t>
  </si>
  <si>
    <t>车辆里程查询_20260901-20260930_1024辆_GPS里程.xlsx / AH112</t>
  </si>
  <si>
    <t>车辆纯氢气里程查询_20260901-20260930_1024辆.xlsx / AH526</t>
  </si>
  <si>
    <t>车辆里程查询_20260901-20260930_1024辆_仪表里程.xlsx / E187</t>
  </si>
  <si>
    <t>车辆里程查询_20260901-20260930_1024辆_GPS里程.xlsx / E193</t>
  </si>
  <si>
    <t>车辆纯氢气里程查询_20260901-20260930_1024辆.xlsx / E524</t>
  </si>
  <si>
    <t>车辆里程查询_20260901-20260930_1024辆_仪表里程.xlsx / F187</t>
  </si>
  <si>
    <t>车辆里程查询_20260901-20260930_1024辆_GPS里程.xlsx / F193</t>
  </si>
  <si>
    <t>车辆纯氢气里程查询_20260901-20260930_1024辆.xlsx / F524</t>
  </si>
  <si>
    <t>车辆里程查询_20260901-20260930_1024辆_仪表里程.xlsx / G187</t>
  </si>
  <si>
    <t>车辆里程查询_20260901-20260930_1024辆_GPS里程.xlsx / G193</t>
  </si>
  <si>
    <t>车辆纯氢气里程查询_20260901-20260930_1024辆.xlsx / G524</t>
  </si>
  <si>
    <t>车辆里程查询_20260901-20260930_1024辆_仪表里程.xlsx / H187</t>
  </si>
  <si>
    <t>车辆里程查询_20260901-20260930_1024辆_GPS里程.xlsx / H193</t>
  </si>
  <si>
    <t>车辆纯氢气里程查询_20260901-20260930_1024辆.xlsx / H524</t>
  </si>
  <si>
    <t>车辆里程查询_20260901-20260930_1024辆_仪表里程.xlsx / I187</t>
  </si>
  <si>
    <t>车辆里程查询_20260901-20260930_1024辆_GPS里程.xlsx / I193</t>
  </si>
  <si>
    <t>车辆纯氢气里程查询_20260901-20260930_1024辆.xlsx / I524</t>
  </si>
  <si>
    <t>车辆里程查询_20260901-20260930_1024辆_仪表里程.xlsx / J187</t>
  </si>
  <si>
    <t>车辆里程查询_20260901-20260930_1024辆_GPS里程.xlsx / J193</t>
  </si>
  <si>
    <t>车辆纯氢气里程查询_20260901-20260930_1024辆.xlsx / J524</t>
  </si>
  <si>
    <t>车辆里程查询_20260901-20260930_1024辆_仪表里程.xlsx / K187</t>
  </si>
  <si>
    <t>车辆里程查询_20260901-20260930_1024辆_GPS里程.xlsx / K193</t>
  </si>
  <si>
    <t>车辆纯氢气里程查询_20260901-20260930_1024辆.xlsx / K524</t>
  </si>
  <si>
    <t>车辆里程查询_20260901-20260930_1024辆_仪表里程.xlsx / L187</t>
  </si>
  <si>
    <t>车辆里程查询_20260901-20260930_1024辆_GPS里程.xlsx / L193</t>
  </si>
  <si>
    <t>车辆纯氢气里程查询_20260901-20260930_1024辆.xlsx / L524</t>
  </si>
  <si>
    <t>车辆里程查询_20260901-20260930_1024辆_仪表里程.xlsx / M187</t>
  </si>
  <si>
    <t>车辆里程查询_20260901-20260930_1024辆_GPS里程.xlsx / M193</t>
  </si>
  <si>
    <t>车辆纯氢气里程查询_20260901-20260930_1024辆.xlsx / M524</t>
  </si>
  <si>
    <t>车辆里程查询_20260901-20260930_1024辆_仪表里程.xlsx / N187</t>
  </si>
  <si>
    <t>车辆里程查询_20260901-20260930_1024辆_GPS里程.xlsx / N193</t>
  </si>
  <si>
    <t>车辆纯氢气里程查询_20260901-20260930_1024辆.xlsx / N524</t>
  </si>
  <si>
    <t>车辆里程查询_20260901-20260930_1024辆_仪表里程.xlsx / O187</t>
  </si>
  <si>
    <t>车辆里程查询_20260901-20260930_1024辆_GPS里程.xlsx / O193</t>
  </si>
  <si>
    <t>车辆纯氢气里程查询_20260901-20260930_1024辆.xlsx / O524</t>
  </si>
  <si>
    <t>车辆里程查询_20260901-20260930_1024辆_仪表里程.xlsx / P187</t>
  </si>
  <si>
    <t>车辆里程查询_20260901-20260930_1024辆_GPS里程.xlsx / P193</t>
  </si>
  <si>
    <t>车辆纯氢气里程查询_20260901-20260930_1024辆.xlsx / P524</t>
  </si>
  <si>
    <t>车辆里程查询_20260901-20260930_1024辆_仪表里程.xlsx / Q187</t>
  </si>
  <si>
    <t>车辆里程查询_20260901-20260930_1024辆_GPS里程.xlsx / Q193</t>
  </si>
  <si>
    <t>车辆纯氢气里程查询_20260901-20260930_1024辆.xlsx / Q524</t>
  </si>
  <si>
    <t>车辆里程查询_20260901-20260930_1024辆_仪表里程.xlsx / R187</t>
  </si>
  <si>
    <t>车辆里程查询_20260901-20260930_1024辆_GPS里程.xlsx / R193</t>
  </si>
  <si>
    <t>车辆纯氢气里程查询_20260901-20260930_1024辆.xlsx / R524</t>
  </si>
  <si>
    <t>车辆里程查询_20260901-20260930_1024辆_仪表里程.xlsx / S187</t>
  </si>
  <si>
    <t>车辆里程查询_20260901-20260930_1024辆_GPS里程.xlsx / S193</t>
  </si>
  <si>
    <t>车辆纯氢气里程查询_20260901-20260930_1024辆.xlsx / S524</t>
  </si>
  <si>
    <t>车辆里程查询_20260901-20260930_1024辆_仪表里程.xlsx / T187</t>
  </si>
  <si>
    <t>车辆里程查询_20260901-20260930_1024辆_GPS里程.xlsx / T193</t>
  </si>
  <si>
    <t>车辆纯氢气里程查询_20260901-20260930_1024辆.xlsx / T524</t>
  </si>
  <si>
    <t>车辆里程查询_20260901-20260930_1024辆_仪表里程.xlsx / U187</t>
  </si>
  <si>
    <t>车辆里程查询_20260901-20260930_1024辆_GPS里程.xlsx / U193</t>
  </si>
  <si>
    <t>车辆纯氢气里程查询_20260901-20260930_1024辆.xlsx / U524</t>
  </si>
  <si>
    <t>车辆里程查询_20260901-20260930_1024辆_仪表里程.xlsx / V187</t>
  </si>
  <si>
    <t>车辆里程查询_20260901-20260930_1024辆_GPS里程.xlsx / V193</t>
  </si>
  <si>
    <t>车辆纯氢气里程查询_20260901-20260930_1024辆.xlsx / V524</t>
  </si>
  <si>
    <t>车辆里程查询_20260901-20260930_1024辆_仪表里程.xlsx / W187</t>
  </si>
  <si>
    <t>车辆里程查询_20260901-20260930_1024辆_GPS里程.xlsx / W193</t>
  </si>
  <si>
    <t>车辆纯氢气里程查询_20260901-20260930_1024辆.xlsx / W524</t>
  </si>
  <si>
    <t>车辆里程查询_20260901-20260930_1024辆_仪表里程.xlsx / X187</t>
  </si>
  <si>
    <t>车辆里程查询_20260901-20260930_1024辆_GPS里程.xlsx / X193</t>
  </si>
  <si>
    <t>车辆纯氢气里程查询_20260901-20260930_1024辆.xlsx / X524</t>
  </si>
  <si>
    <t>车辆里程查询_20260901-20260930_1024辆_仪表里程.xlsx / Y187</t>
  </si>
  <si>
    <t>车辆里程查询_20260901-20260930_1024辆_GPS里程.xlsx / Y193</t>
  </si>
  <si>
    <t>车辆纯氢气里程查询_20260901-20260930_1024辆.xlsx / Y524</t>
  </si>
  <si>
    <t>车辆里程查询_20260901-20260930_1024辆_仪表里程.xlsx / Z187</t>
  </si>
  <si>
    <t>车辆里程查询_20260901-20260930_1024辆_GPS里程.xlsx / Z193</t>
  </si>
  <si>
    <t>车辆纯氢气里程查询_20260901-20260930_1024辆.xlsx / Z524</t>
  </si>
  <si>
    <t>车辆里程查询_20260901-20260930_1024辆_仪表里程.xlsx / AA187</t>
  </si>
  <si>
    <t>车辆里程查询_20260901-20260930_1024辆_GPS里程.xlsx / AA193</t>
  </si>
  <si>
    <t>车辆纯氢气里程查询_20260901-20260930_1024辆.xlsx / AA524</t>
  </si>
  <si>
    <t>车辆里程查询_20260901-20260930_1024辆_仪表里程.xlsx / AB187</t>
  </si>
  <si>
    <t>车辆里程查询_20260901-20260930_1024辆_GPS里程.xlsx / AB193</t>
  </si>
  <si>
    <t>车辆纯氢气里程查询_20260901-20260930_1024辆.xlsx / AB524</t>
  </si>
  <si>
    <t>车辆里程查询_20260901-20260930_1024辆_仪表里程.xlsx / AC187</t>
  </si>
  <si>
    <t>车辆里程查询_20260901-20260930_1024辆_GPS里程.xlsx / AC193</t>
  </si>
  <si>
    <t>车辆纯氢气里程查询_20260901-20260930_1024辆.xlsx / AC524</t>
  </si>
  <si>
    <t>车辆里程查询_20260901-20260930_1024辆_仪表里程.xlsx / AD187</t>
  </si>
  <si>
    <t>车辆里程查询_20260901-20260930_1024辆_GPS里程.xlsx / AD193</t>
  </si>
  <si>
    <t>车辆纯氢气里程查询_20260901-20260930_1024辆.xlsx / AD524</t>
  </si>
  <si>
    <t>车辆里程查询_20260901-20260930_1024辆_仪表里程.xlsx / AE187</t>
  </si>
  <si>
    <t>车辆里程查询_20260901-20260930_1024辆_GPS里程.xlsx / AE193</t>
  </si>
  <si>
    <t>车辆纯氢气里程查询_20260901-20260930_1024辆.xlsx / AE524</t>
  </si>
  <si>
    <t>车辆里程查询_20260901-20260930_1024辆_仪表里程.xlsx / AF187</t>
  </si>
  <si>
    <t>车辆里程查询_20260901-20260930_1024辆_GPS里程.xlsx / AF193</t>
  </si>
  <si>
    <t>车辆纯氢气里程查询_20260901-20260930_1024辆.xlsx / AF524</t>
  </si>
  <si>
    <t>车辆里程查询_20260901-20260930_1024辆_仪表里程.xlsx / AG187</t>
  </si>
  <si>
    <t>车辆里程查询_20260901-20260930_1024辆_GPS里程.xlsx / AG193</t>
  </si>
  <si>
    <t>车辆纯氢气里程查询_20260901-20260930_1024辆.xlsx / AG524</t>
  </si>
  <si>
    <t>车辆里程查询_20260901-20260930_1024辆_仪表里程.xlsx / AH187</t>
  </si>
  <si>
    <t>车辆里程查询_20260901-20260930_1024辆_GPS里程.xlsx / AH193</t>
  </si>
  <si>
    <t>车辆纯氢气里程查询_20260901-20260930_1024辆.xlsx / AH524</t>
  </si>
  <si>
    <t>车辆里程查询_20260901-20260930_1024辆_仪表里程.xlsx / E174</t>
  </si>
  <si>
    <t>车辆里程查询_20260901-20260930_1024辆_GPS里程.xlsx / E282</t>
  </si>
  <si>
    <t>车辆纯氢气里程查询_20260901-20260930_1024辆.xlsx / E486</t>
  </si>
  <si>
    <t>车辆里程查询_20260901-20260930_1024辆_仪表里程.xlsx / F174</t>
  </si>
  <si>
    <t>车辆里程查询_20260901-20260930_1024辆_GPS里程.xlsx / F282</t>
  </si>
  <si>
    <t>车辆纯氢气里程查询_20260901-20260930_1024辆.xlsx / F486</t>
  </si>
  <si>
    <t>车辆里程查询_20260901-20260930_1024辆_仪表里程.xlsx / G174</t>
  </si>
  <si>
    <t>车辆里程查询_20260901-20260930_1024辆_GPS里程.xlsx / G282</t>
  </si>
  <si>
    <t>车辆纯氢气里程查询_20260901-20260930_1024辆.xlsx / G486</t>
  </si>
  <si>
    <t>车辆里程查询_20260901-20260930_1024辆_仪表里程.xlsx / H174</t>
  </si>
  <si>
    <t>车辆里程查询_20260901-20260930_1024辆_GPS里程.xlsx / H282</t>
  </si>
  <si>
    <t>车辆纯氢气里程查询_20260901-20260930_1024辆.xlsx / H486</t>
  </si>
  <si>
    <t>车辆里程查询_20260901-20260930_1024辆_仪表里程.xlsx / I174</t>
  </si>
  <si>
    <t>车辆里程查询_20260901-20260930_1024辆_GPS里程.xlsx / I282</t>
  </si>
  <si>
    <t>车辆纯氢气里程查询_20260901-20260930_1024辆.xlsx / I486</t>
  </si>
  <si>
    <t>车辆里程查询_20260901-20260930_1024辆_仪表里程.xlsx / J174</t>
  </si>
  <si>
    <t>车辆里程查询_20260901-20260930_1024辆_GPS里程.xlsx / J282</t>
  </si>
  <si>
    <t>车辆纯氢气里程查询_20260901-20260930_1024辆.xlsx / J486</t>
  </si>
  <si>
    <t>车辆里程查询_20260901-20260930_1024辆_仪表里程.xlsx / K174</t>
  </si>
  <si>
    <t>车辆里程查询_20260901-20260930_1024辆_GPS里程.xlsx / K282</t>
  </si>
  <si>
    <t>车辆纯氢气里程查询_20260901-20260930_1024辆.xlsx / K486</t>
  </si>
  <si>
    <t>车辆里程查询_20260901-20260930_1024辆_仪表里程.xlsx / L174</t>
  </si>
  <si>
    <t>车辆里程查询_20260901-20260930_1024辆_GPS里程.xlsx / L282</t>
  </si>
  <si>
    <t>车辆纯氢气里程查询_20260901-20260930_1024辆.xlsx / L486</t>
  </si>
  <si>
    <t>车辆里程查询_20260901-20260930_1024辆_仪表里程.xlsx / M174</t>
  </si>
  <si>
    <t>车辆里程查询_20260901-20260930_1024辆_GPS里程.xlsx / M282</t>
  </si>
  <si>
    <t>车辆纯氢气里程查询_20260901-20260930_1024辆.xlsx / M486</t>
  </si>
  <si>
    <t>车辆里程查询_20260901-20260930_1024辆_仪表里程.xlsx / N174</t>
  </si>
  <si>
    <t>车辆里程查询_20260901-20260930_1024辆_GPS里程.xlsx / N282</t>
  </si>
  <si>
    <t>车辆纯氢气里程查询_20260901-20260930_1024辆.xlsx / N486</t>
  </si>
  <si>
    <t>车辆里程查询_20260901-20260930_1024辆_仪表里程.xlsx / O174</t>
  </si>
  <si>
    <t>车辆里程查询_20260901-20260930_1024辆_GPS里程.xlsx / O282</t>
  </si>
  <si>
    <t>车辆纯氢气里程查询_20260901-20260930_1024辆.xlsx / O486</t>
  </si>
  <si>
    <t>车辆里程查询_20260901-20260930_1024辆_仪表里程.xlsx / P174</t>
  </si>
  <si>
    <t>车辆里程查询_20260901-20260930_1024辆_GPS里程.xlsx / P282</t>
  </si>
  <si>
    <t>车辆纯氢气里程查询_20260901-20260930_1024辆.xlsx / P486</t>
  </si>
  <si>
    <t>车辆里程查询_20260901-20260930_1024辆_仪表里程.xlsx / Q174</t>
  </si>
  <si>
    <t>车辆里程查询_20260901-20260930_1024辆_GPS里程.xlsx / Q282</t>
  </si>
  <si>
    <t>车辆纯氢气里程查询_20260901-20260930_1024辆.xlsx / Q486</t>
  </si>
  <si>
    <t>车辆里程查询_20260901-20260930_1024辆_仪表里程.xlsx / R174</t>
  </si>
  <si>
    <t>车辆里程查询_20260901-20260930_1024辆_GPS里程.xlsx / R282</t>
  </si>
  <si>
    <t>车辆纯氢气里程查询_20260901-20260930_1024辆.xlsx / R486</t>
  </si>
  <si>
    <t>车辆里程查询_20260901-20260930_1024辆_仪表里程.xlsx / S174</t>
  </si>
  <si>
    <t>车辆里程查询_20260901-20260930_1024辆_GPS里程.xlsx / S282</t>
  </si>
  <si>
    <t>车辆纯氢气里程查询_20260901-20260930_1024辆.xlsx / S486</t>
  </si>
  <si>
    <t>车辆里程查询_20260901-20260930_1024辆_仪表里程.xlsx / T174</t>
  </si>
  <si>
    <t>车辆里程查询_20260901-20260930_1024辆_GPS里程.xlsx / T282</t>
  </si>
  <si>
    <t>车辆纯氢气里程查询_20260901-20260930_1024辆.xlsx / T486</t>
  </si>
  <si>
    <t>车辆里程查询_20260901-20260930_1024辆_仪表里程.xlsx / U174</t>
  </si>
  <si>
    <t>车辆里程查询_20260901-20260930_1024辆_GPS里程.xlsx / U282</t>
  </si>
  <si>
    <t>车辆纯氢气里程查询_20260901-20260930_1024辆.xlsx / U486</t>
  </si>
  <si>
    <t>车辆里程查询_20260901-20260930_1024辆_仪表里程.xlsx / V174</t>
  </si>
  <si>
    <t>车辆里程查询_20260901-20260930_1024辆_GPS里程.xlsx / V282</t>
  </si>
  <si>
    <t>车辆纯氢气里程查询_20260901-20260930_1024辆.xlsx / V486</t>
  </si>
  <si>
    <t>车辆里程查询_20260901-20260930_1024辆_仪表里程.xlsx / W174</t>
  </si>
  <si>
    <t>车辆里程查询_20260901-20260930_1024辆_GPS里程.xlsx / W282</t>
  </si>
  <si>
    <t>车辆纯氢气里程查询_20260901-20260930_1024辆.xlsx / W486</t>
  </si>
  <si>
    <t>车辆里程查询_20260901-20260930_1024辆_仪表里程.xlsx / X174</t>
  </si>
  <si>
    <t>车辆里程查询_20260901-20260930_1024辆_GPS里程.xlsx / X282</t>
  </si>
  <si>
    <t>车辆纯氢气里程查询_20260901-20260930_1024辆.xlsx / X486</t>
  </si>
  <si>
    <t>车辆里程查询_20260901-20260930_1024辆_仪表里程.xlsx / Y174</t>
  </si>
  <si>
    <t>车辆里程查询_20260901-20260930_1024辆_GPS里程.xlsx / Y282</t>
  </si>
  <si>
    <t>车辆纯氢气里程查询_20260901-20260930_1024辆.xlsx / Y486</t>
  </si>
  <si>
    <t>车辆里程查询_20260901-20260930_1024辆_仪表里程.xlsx / Z174</t>
  </si>
  <si>
    <t>车辆里程查询_20260901-20260930_1024辆_GPS里程.xlsx / Z282</t>
  </si>
  <si>
    <t>车辆纯氢气里程查询_20260901-20260930_1024辆.xlsx / Z486</t>
  </si>
  <si>
    <t>车辆里程查询_20260901-20260930_1024辆_仪表里程.xlsx / AA174</t>
  </si>
  <si>
    <t>车辆里程查询_20260901-20260930_1024辆_GPS里程.xlsx / AA282</t>
  </si>
  <si>
    <t>车辆纯氢气里程查询_20260901-20260930_1024辆.xlsx / AA486</t>
  </si>
  <si>
    <t>车辆里程查询_20260901-20260930_1024辆_仪表里程.xlsx / AB174</t>
  </si>
  <si>
    <t>车辆里程查询_20260901-20260930_1024辆_GPS里程.xlsx / AB282</t>
  </si>
  <si>
    <t>车辆纯氢气里程查询_20260901-20260930_1024辆.xlsx / AB486</t>
  </si>
  <si>
    <t>车辆里程查询_20260901-20260930_1024辆_仪表里程.xlsx / AC174</t>
  </si>
  <si>
    <t>车辆里程查询_20260901-20260930_1024辆_GPS里程.xlsx / AC282</t>
  </si>
  <si>
    <t>车辆纯氢气里程查询_20260901-20260930_1024辆.xlsx / AC486</t>
  </si>
  <si>
    <t>车辆里程查询_20260901-20260930_1024辆_仪表里程.xlsx / AD174</t>
  </si>
  <si>
    <t>车辆里程查询_20260901-20260930_1024辆_GPS里程.xlsx / AD282</t>
  </si>
  <si>
    <t>车辆纯氢气里程查询_20260901-20260930_1024辆.xlsx / AD486</t>
  </si>
  <si>
    <t>车辆里程查询_20260901-20260930_1024辆_仪表里程.xlsx / AE174</t>
  </si>
  <si>
    <t>车辆里程查询_20260901-20260930_1024辆_GPS里程.xlsx / AE282</t>
  </si>
  <si>
    <t>车辆纯氢气里程查询_20260901-20260930_1024辆.xlsx / AE486</t>
  </si>
  <si>
    <t>车辆里程查询_20260901-20260930_1024辆_仪表里程.xlsx / AF174</t>
  </si>
  <si>
    <t>车辆里程查询_20260901-20260930_1024辆_GPS里程.xlsx / AF282</t>
  </si>
  <si>
    <t>车辆纯氢气里程查询_20260901-20260930_1024辆.xlsx / AF486</t>
  </si>
  <si>
    <t>车辆里程查询_20260901-20260930_1024辆_仪表里程.xlsx / AG174</t>
  </si>
  <si>
    <t>车辆里程查询_20260901-20260930_1024辆_GPS里程.xlsx / AG282</t>
  </si>
  <si>
    <t>车辆纯氢气里程查询_20260901-20260930_1024辆.xlsx / AG486</t>
  </si>
  <si>
    <t>车辆里程查询_20260901-20260930_1024辆_仪表里程.xlsx / AH174</t>
  </si>
  <si>
    <t>车辆里程查询_20260901-20260930_1024辆_GPS里程.xlsx / AH282</t>
  </si>
  <si>
    <t>车辆纯氢气里程查询_20260901-20260930_1024辆.xlsx / AH486</t>
  </si>
  <si>
    <t>车辆里程查询_20260901-20260930_1024辆_仪表里程.xlsx / E506</t>
  </si>
  <si>
    <t>车辆里程查询_20260901-20260930_1024辆_GPS里程.xlsx / E506</t>
  </si>
  <si>
    <t>车辆纯氢气里程查询_20260901-20260930_1024辆.xlsx / E287</t>
  </si>
  <si>
    <t>车辆里程查询_20260901-20260930_1024辆_仪表里程.xlsx / F506</t>
  </si>
  <si>
    <t>车辆里程查询_20260901-20260930_1024辆_GPS里程.xlsx / F506</t>
  </si>
  <si>
    <t>车辆纯氢气里程查询_20260901-20260930_1024辆.xlsx / F287</t>
  </si>
  <si>
    <t>车辆里程查询_20260901-20260930_1024辆_仪表里程.xlsx / G506</t>
  </si>
  <si>
    <t>车辆里程查询_20260901-20260930_1024辆_GPS里程.xlsx / G506</t>
  </si>
  <si>
    <t>车辆纯氢气里程查询_20260901-20260930_1024辆.xlsx / G287</t>
  </si>
  <si>
    <t>车辆里程查询_20260901-20260930_1024辆_仪表里程.xlsx / H506</t>
  </si>
  <si>
    <t>车辆里程查询_20260901-20260930_1024辆_GPS里程.xlsx / H506</t>
  </si>
  <si>
    <t>车辆纯氢气里程查询_20260901-20260930_1024辆.xlsx / H287</t>
  </si>
  <si>
    <t>车辆里程查询_20260901-20260930_1024辆_仪表里程.xlsx / I506</t>
  </si>
  <si>
    <t>车辆里程查询_20260901-20260930_1024辆_GPS里程.xlsx / I506</t>
  </si>
  <si>
    <t>车辆纯氢气里程查询_20260901-20260930_1024辆.xlsx / I287</t>
  </si>
  <si>
    <t>车辆里程查询_20260901-20260930_1024辆_仪表里程.xlsx / J506</t>
  </si>
  <si>
    <t>车辆里程查询_20260901-20260930_1024辆_GPS里程.xlsx / J506</t>
  </si>
  <si>
    <t>车辆纯氢气里程查询_20260901-20260930_1024辆.xlsx / J287</t>
  </si>
  <si>
    <t>车辆里程查询_20260901-20260930_1024辆_仪表里程.xlsx / K506</t>
  </si>
  <si>
    <t>车辆里程查询_20260901-20260930_1024辆_GPS里程.xlsx / K506</t>
  </si>
  <si>
    <t>车辆纯氢气里程查询_20260901-20260930_1024辆.xlsx / K287</t>
  </si>
  <si>
    <t>车辆里程查询_20260901-20260930_1024辆_仪表里程.xlsx / L506</t>
  </si>
  <si>
    <t>车辆里程查询_20260901-20260930_1024辆_GPS里程.xlsx / L506</t>
  </si>
  <si>
    <t>车辆纯氢气里程查询_20260901-20260930_1024辆.xlsx / L287</t>
  </si>
  <si>
    <t>车辆里程查询_20260901-20260930_1024辆_仪表里程.xlsx / M506</t>
  </si>
  <si>
    <t>车辆里程查询_20260901-20260930_1024辆_GPS里程.xlsx / M506</t>
  </si>
  <si>
    <t>车辆纯氢气里程查询_20260901-20260930_1024辆.xlsx / M287</t>
  </si>
  <si>
    <t>车辆里程查询_20260901-20260930_1024辆_仪表里程.xlsx / N506</t>
  </si>
  <si>
    <t>车辆里程查询_20260901-20260930_1024辆_GPS里程.xlsx / N506</t>
  </si>
  <si>
    <t>车辆纯氢气里程查询_20260901-20260930_1024辆.xlsx / N287</t>
  </si>
  <si>
    <t>车辆里程查询_20260901-20260930_1024辆_仪表里程.xlsx / O506</t>
  </si>
  <si>
    <t>车辆里程查询_20260901-20260930_1024辆_GPS里程.xlsx / O506</t>
  </si>
  <si>
    <t>车辆纯氢气里程查询_20260901-20260930_1024辆.xlsx / O287</t>
  </si>
  <si>
    <t>车辆里程查询_20260901-20260930_1024辆_仪表里程.xlsx / P506</t>
  </si>
  <si>
    <t>车辆里程查询_20260901-20260930_1024辆_GPS里程.xlsx / P506</t>
  </si>
  <si>
    <t>车辆纯氢气里程查询_20260901-20260930_1024辆.xlsx / P287</t>
  </si>
  <si>
    <t>车辆里程查询_20260901-20260930_1024辆_仪表里程.xlsx / Q506</t>
  </si>
  <si>
    <t>车辆里程查询_20260901-20260930_1024辆_GPS里程.xlsx / Q506</t>
  </si>
  <si>
    <t>车辆纯氢气里程查询_20260901-20260930_1024辆.xlsx / Q287</t>
  </si>
  <si>
    <t>车辆里程查询_20260901-20260930_1024辆_仪表里程.xlsx / R506</t>
  </si>
  <si>
    <t>车辆里程查询_20260901-20260930_1024辆_GPS里程.xlsx / R506</t>
  </si>
  <si>
    <t>车辆纯氢气里程查询_20260901-20260930_1024辆.xlsx / R287</t>
  </si>
  <si>
    <t>车辆里程查询_20260901-20260930_1024辆_仪表里程.xlsx / S506</t>
  </si>
  <si>
    <t>车辆里程查询_20260901-20260930_1024辆_GPS里程.xlsx / S506</t>
  </si>
  <si>
    <t>车辆纯氢气里程查询_20260901-20260930_1024辆.xlsx / S287</t>
  </si>
  <si>
    <t>车辆里程查询_20260901-20260930_1024辆_仪表里程.xlsx / T506</t>
  </si>
  <si>
    <t>车辆里程查询_20260901-20260930_1024辆_GPS里程.xlsx / T506</t>
  </si>
  <si>
    <t>车辆纯氢气里程查询_20260901-20260930_1024辆.xlsx / T287</t>
  </si>
  <si>
    <t>车辆里程查询_20260901-20260930_1024辆_仪表里程.xlsx / U506</t>
  </si>
  <si>
    <t>车辆里程查询_20260901-20260930_1024辆_GPS里程.xlsx / U506</t>
  </si>
  <si>
    <t>车辆纯氢气里程查询_20260901-20260930_1024辆.xlsx / U287</t>
  </si>
  <si>
    <t>车辆里程查询_20260901-20260930_1024辆_仪表里程.xlsx / V506</t>
  </si>
  <si>
    <t>车辆里程查询_20260901-20260930_1024辆_GPS里程.xlsx / V506</t>
  </si>
  <si>
    <t>车辆纯氢气里程查询_20260901-20260930_1024辆.xlsx / V287</t>
  </si>
  <si>
    <t>车辆里程查询_20260901-20260930_1024辆_仪表里程.xlsx / W506</t>
  </si>
  <si>
    <t>车辆里程查询_20260901-20260930_1024辆_GPS里程.xlsx / W506</t>
  </si>
  <si>
    <t>车辆纯氢气里程查询_20260901-20260930_1024辆.xlsx / W287</t>
  </si>
  <si>
    <t>车辆里程查询_20260901-20260930_1024辆_仪表里程.xlsx / X506</t>
  </si>
  <si>
    <t>车辆里程查询_20260901-20260930_1024辆_GPS里程.xlsx / X506</t>
  </si>
  <si>
    <t>车辆纯氢气里程查询_20260901-20260930_1024辆.xlsx / X287</t>
  </si>
  <si>
    <t>车辆里程查询_20260901-20260930_1024辆_仪表里程.xlsx / Y506</t>
  </si>
  <si>
    <t>车辆里程查询_20260901-20260930_1024辆_GPS里程.xlsx / Y506</t>
  </si>
  <si>
    <t>车辆纯氢气里程查询_20260901-20260930_1024辆.xlsx / Y287</t>
  </si>
  <si>
    <t>车辆里程查询_20260901-20260930_1024辆_仪表里程.xlsx / Z506</t>
  </si>
  <si>
    <t>车辆里程查询_20260901-20260930_1024辆_GPS里程.xlsx / Z506</t>
  </si>
  <si>
    <t>车辆纯氢气里程查询_20260901-20260930_1024辆.xlsx / Z287</t>
  </si>
  <si>
    <t>车辆里程查询_20260901-20260930_1024辆_仪表里程.xlsx / AA506</t>
  </si>
  <si>
    <t>车辆里程查询_20260901-20260930_1024辆_GPS里程.xlsx / AA506</t>
  </si>
  <si>
    <t>车辆纯氢气里程查询_20260901-20260930_1024辆.xlsx / AA287</t>
  </si>
  <si>
    <t>车辆里程查询_20260901-20260930_1024辆_仪表里程.xlsx / AB506</t>
  </si>
  <si>
    <t>车辆里程查询_20260901-20260930_1024辆_GPS里程.xlsx / AB506</t>
  </si>
  <si>
    <t>车辆纯氢气里程查询_20260901-20260930_1024辆.xlsx / AB287</t>
  </si>
  <si>
    <t>车辆里程查询_20260901-20260930_1024辆_仪表里程.xlsx / AC506</t>
  </si>
  <si>
    <t>车辆里程查询_20260901-20260930_1024辆_GPS里程.xlsx / AC506</t>
  </si>
  <si>
    <t>车辆纯氢气里程查询_20260901-20260930_1024辆.xlsx / AC287</t>
  </si>
  <si>
    <t>车辆里程查询_20260901-20260930_1024辆_仪表里程.xlsx / AD506</t>
  </si>
  <si>
    <t>车辆里程查询_20260901-20260930_1024辆_GPS里程.xlsx / AD506</t>
  </si>
  <si>
    <t>车辆纯氢气里程查询_20260901-20260930_1024辆.xlsx / AD287</t>
  </si>
  <si>
    <t>车辆里程查询_20260901-20260930_1024辆_仪表里程.xlsx / AE506</t>
  </si>
  <si>
    <t>车辆里程查询_20260901-20260930_1024辆_GPS里程.xlsx / AE506</t>
  </si>
  <si>
    <t>车辆纯氢气里程查询_20260901-20260930_1024辆.xlsx / AE287</t>
  </si>
  <si>
    <t>车辆里程查询_20260901-20260930_1024辆_仪表里程.xlsx / AF506</t>
  </si>
  <si>
    <t>车辆里程查询_20260901-20260930_1024辆_GPS里程.xlsx / AF506</t>
  </si>
  <si>
    <t>车辆纯氢气里程查询_20260901-20260930_1024辆.xlsx / AF287</t>
  </si>
  <si>
    <t>车辆里程查询_20260901-20260930_1024辆_仪表里程.xlsx / AG506</t>
  </si>
  <si>
    <t>车辆里程查询_20260901-20260930_1024辆_GPS里程.xlsx / AG506</t>
  </si>
  <si>
    <t>车辆纯氢气里程查询_20260901-20260930_1024辆.xlsx / AG287</t>
  </si>
  <si>
    <t>车辆里程查询_20260901-20260930_1024辆_仪表里程.xlsx / AH506</t>
  </si>
  <si>
    <t>车辆里程查询_20260901-20260930_1024辆_GPS里程.xlsx / AH506</t>
  </si>
  <si>
    <t>车辆纯氢气里程查询_20260901-20260930_1024辆.xlsx / AH287</t>
  </si>
  <si>
    <t>车辆里程查询_20260901-20260930_1024辆_仪表里程.xlsx / E787</t>
  </si>
  <si>
    <t>车辆里程查询_20260901-20260930_1024辆_GPS里程.xlsx / E787</t>
  </si>
  <si>
    <t>车辆纯氢气里程查询_20260901-20260930_1024辆.xlsx / E441</t>
  </si>
  <si>
    <t>车辆里程查询_20260901-20260930_1024辆_仪表里程.xlsx / F787</t>
  </si>
  <si>
    <t>车辆里程查询_20260901-20260930_1024辆_GPS里程.xlsx / F787</t>
  </si>
  <si>
    <t>车辆纯氢气里程查询_20260901-20260930_1024辆.xlsx / F441</t>
  </si>
  <si>
    <t>车辆里程查询_20260901-20260930_1024辆_仪表里程.xlsx / G787</t>
  </si>
  <si>
    <t>车辆里程查询_20260901-20260930_1024辆_GPS里程.xlsx / G787</t>
  </si>
  <si>
    <t>车辆纯氢气里程查询_20260901-20260930_1024辆.xlsx / G441</t>
  </si>
  <si>
    <t>车辆里程查询_20260901-20260930_1024辆_仪表里程.xlsx / H787</t>
  </si>
  <si>
    <t>车辆里程查询_20260901-20260930_1024辆_GPS里程.xlsx / H787</t>
  </si>
  <si>
    <t>车辆纯氢气里程查询_20260901-20260930_1024辆.xlsx / H441</t>
  </si>
  <si>
    <t>车辆里程查询_20260901-20260930_1024辆_仪表里程.xlsx / I787</t>
  </si>
  <si>
    <t>车辆里程查询_20260901-20260930_1024辆_GPS里程.xlsx / I787</t>
  </si>
  <si>
    <t>车辆纯氢气里程查询_20260901-20260930_1024辆.xlsx / I441</t>
  </si>
  <si>
    <t>车辆里程查询_20260901-20260930_1024辆_仪表里程.xlsx / J787</t>
  </si>
  <si>
    <t>车辆里程查询_20260901-20260930_1024辆_GPS里程.xlsx / J787</t>
  </si>
  <si>
    <t>车辆纯氢气里程查询_20260901-20260930_1024辆.xlsx / J441</t>
  </si>
  <si>
    <t>车辆里程查询_20260901-20260930_1024辆_仪表里程.xlsx / K787</t>
  </si>
  <si>
    <t>车辆里程查询_20260901-20260930_1024辆_GPS里程.xlsx / K787</t>
  </si>
  <si>
    <t>车辆纯氢气里程查询_20260901-20260930_1024辆.xlsx / K441</t>
  </si>
  <si>
    <t>车辆里程查询_20260901-20260930_1024辆_仪表里程.xlsx / L787</t>
  </si>
  <si>
    <t>车辆里程查询_20260901-20260930_1024辆_GPS里程.xlsx / L787</t>
  </si>
  <si>
    <t>车辆纯氢气里程查询_20260901-20260930_1024辆.xlsx / L441</t>
  </si>
  <si>
    <t>车辆里程查询_20260901-20260930_1024辆_仪表里程.xlsx / M787</t>
  </si>
  <si>
    <t>车辆里程查询_20260901-20260930_1024辆_GPS里程.xlsx / M787</t>
  </si>
  <si>
    <t>车辆纯氢气里程查询_20260901-20260930_1024辆.xlsx / M441</t>
  </si>
  <si>
    <t>车辆里程查询_20260901-20260930_1024辆_仪表里程.xlsx / N787</t>
  </si>
  <si>
    <t>车辆里程查询_20260901-20260930_1024辆_GPS里程.xlsx / N787</t>
  </si>
  <si>
    <t>车辆纯氢气里程查询_20260901-20260930_1024辆.xlsx / N441</t>
  </si>
  <si>
    <t>车辆里程查询_20260901-20260930_1024辆_仪表里程.xlsx / O787</t>
  </si>
  <si>
    <t>车辆里程查询_20260901-20260930_1024辆_GPS里程.xlsx / O787</t>
  </si>
  <si>
    <t>车辆纯氢气里程查询_20260901-20260930_1024辆.xlsx / O441</t>
  </si>
  <si>
    <t>车辆里程查询_20260901-20260930_1024辆_仪表里程.xlsx / P787</t>
  </si>
  <si>
    <t>车辆里程查询_20260901-20260930_1024辆_GPS里程.xlsx / P787</t>
  </si>
  <si>
    <t>车辆纯氢气里程查询_20260901-20260930_1024辆.xlsx / P441</t>
  </si>
  <si>
    <t>车辆里程查询_20260901-20260930_1024辆_仪表里程.xlsx / Q787</t>
  </si>
  <si>
    <t>车辆里程查询_20260901-20260930_1024辆_GPS里程.xlsx / Q787</t>
  </si>
  <si>
    <t>车辆纯氢气里程查询_20260901-20260930_1024辆.xlsx / Q441</t>
  </si>
  <si>
    <t>车辆里程查询_20260901-20260930_1024辆_仪表里程.xlsx / R787</t>
  </si>
  <si>
    <t>车辆里程查询_20260901-20260930_1024辆_GPS里程.xlsx / R787</t>
  </si>
  <si>
    <t>车辆纯氢气里程查询_20260901-20260930_1024辆.xlsx / R441</t>
  </si>
  <si>
    <t>车辆里程查询_20260901-20260930_1024辆_仪表里程.xlsx / S787</t>
  </si>
  <si>
    <t>车辆里程查询_20260901-20260930_1024辆_GPS里程.xlsx / S787</t>
  </si>
  <si>
    <t>车辆纯氢气里程查询_20260901-20260930_1024辆.xlsx / S441</t>
  </si>
  <si>
    <t>车辆里程查询_20260901-20260930_1024辆_仪表里程.xlsx / T787</t>
  </si>
  <si>
    <t>车辆里程查询_20260901-20260930_1024辆_GPS里程.xlsx / T787</t>
  </si>
  <si>
    <t>车辆纯氢气里程查询_20260901-20260930_1024辆.xlsx / T441</t>
  </si>
  <si>
    <t>车辆里程查询_20260901-20260930_1024辆_仪表里程.xlsx / U787</t>
  </si>
  <si>
    <t>车辆里程查询_20260901-20260930_1024辆_GPS里程.xlsx / U787</t>
  </si>
  <si>
    <t>车辆纯氢气里程查询_20260901-20260930_1024辆.xlsx / U441</t>
  </si>
  <si>
    <t>车辆里程查询_20260901-20260930_1024辆_仪表里程.xlsx / V787</t>
  </si>
  <si>
    <t>车辆里程查询_20260901-20260930_1024辆_GPS里程.xlsx / V787</t>
  </si>
  <si>
    <t>车辆纯氢气里程查询_20260901-20260930_1024辆.xlsx / V441</t>
  </si>
  <si>
    <t>车辆里程查询_20260901-20260930_1024辆_仪表里程.xlsx / W787</t>
  </si>
  <si>
    <t>车辆里程查询_20260901-20260930_1024辆_GPS里程.xlsx / W787</t>
  </si>
  <si>
    <t>车辆纯氢气里程查询_20260901-20260930_1024辆.xlsx / W441</t>
  </si>
  <si>
    <t>车辆里程查询_20260901-20260930_1024辆_仪表里程.xlsx / X787</t>
  </si>
  <si>
    <t>车辆里程查询_20260901-20260930_1024辆_GPS里程.xlsx / X787</t>
  </si>
  <si>
    <t>车辆纯氢气里程查询_20260901-20260930_1024辆.xlsx / X441</t>
  </si>
  <si>
    <t>车辆里程查询_20260901-20260930_1024辆_仪表里程.xlsx / Y787</t>
  </si>
  <si>
    <t>车辆里程查询_20260901-20260930_1024辆_GPS里程.xlsx / Y787</t>
  </si>
  <si>
    <t>车辆纯氢气里程查询_20260901-20260930_1024辆.xlsx / Y441</t>
  </si>
  <si>
    <t>车辆里程查询_20260901-20260930_1024辆_仪表里程.xlsx / Z787</t>
  </si>
  <si>
    <t>车辆里程查询_20260901-20260930_1024辆_GPS里程.xlsx / Z787</t>
  </si>
  <si>
    <t>车辆纯氢气里程查询_20260901-20260930_1024辆.xlsx / Z441</t>
  </si>
  <si>
    <t>车辆里程查询_20260901-20260930_1024辆_仪表里程.xlsx / AA787</t>
  </si>
  <si>
    <t>车辆里程查询_20260901-20260930_1024辆_GPS里程.xlsx / AA787</t>
  </si>
  <si>
    <t>车辆纯氢气里程查询_20260901-20260930_1024辆.xlsx / AA441</t>
  </si>
  <si>
    <t>车辆里程查询_20260901-20260930_1024辆_仪表里程.xlsx / AB787</t>
  </si>
  <si>
    <t>车辆里程查询_20260901-20260930_1024辆_GPS里程.xlsx / AB787</t>
  </si>
  <si>
    <t>车辆纯氢气里程查询_20260901-20260930_1024辆.xlsx / AB441</t>
  </si>
  <si>
    <t>车辆里程查询_20260901-20260930_1024辆_仪表里程.xlsx / AC787</t>
  </si>
  <si>
    <t>车辆里程查询_20260901-20260930_1024辆_GPS里程.xlsx / AC787</t>
  </si>
  <si>
    <t>车辆纯氢气里程查询_20260901-20260930_1024辆.xlsx / AC441</t>
  </si>
  <si>
    <t>车辆里程查询_20260901-20260930_1024辆_仪表里程.xlsx / AD787</t>
  </si>
  <si>
    <t>车辆里程查询_20260901-20260930_1024辆_GPS里程.xlsx / AD787</t>
  </si>
  <si>
    <t>车辆纯氢气里程查询_20260901-20260930_1024辆.xlsx / AD441</t>
  </si>
  <si>
    <t>车辆里程查询_20260901-20260930_1024辆_仪表里程.xlsx / AE787</t>
  </si>
  <si>
    <t>车辆里程查询_20260901-20260930_1024辆_GPS里程.xlsx / AE787</t>
  </si>
  <si>
    <t>车辆纯氢气里程查询_20260901-20260930_1024辆.xlsx / AE441</t>
  </si>
  <si>
    <t>车辆里程查询_20260901-20260930_1024辆_仪表里程.xlsx / AF787</t>
  </si>
  <si>
    <t>车辆里程查询_20260901-20260930_1024辆_GPS里程.xlsx / AF787</t>
  </si>
  <si>
    <t>车辆纯氢气里程查询_20260901-20260930_1024辆.xlsx / AF441</t>
  </si>
  <si>
    <t>车辆里程查询_20260901-20260930_1024辆_仪表里程.xlsx / AG787</t>
  </si>
  <si>
    <t>车辆里程查询_20260901-20260930_1024辆_GPS里程.xlsx / AG787</t>
  </si>
  <si>
    <t>车辆纯氢气里程查询_20260901-20260930_1024辆.xlsx / AG441</t>
  </si>
  <si>
    <t>车辆里程查询_20260901-20260930_1024辆_仪表里程.xlsx / AH787</t>
  </si>
  <si>
    <t>车辆里程查询_20260901-20260930_1024辆_GPS里程.xlsx / AH787</t>
  </si>
  <si>
    <t>车辆纯氢气里程查询_20260901-20260930_1024辆.xlsx / AH441</t>
  </si>
  <si>
    <t>车辆里程查询_20260901-20260930_1024辆_仪表里程.xlsx / E273</t>
  </si>
  <si>
    <t>车辆里程查询_20260901-20260930_1024辆_GPS里程.xlsx / E191</t>
  </si>
  <si>
    <t>车辆纯氢气里程查询_20260901-20260930_1024辆.xlsx / E442</t>
  </si>
  <si>
    <t>车辆里程查询_20260901-20260930_1024辆_仪表里程.xlsx / F273</t>
  </si>
  <si>
    <t>车辆里程查询_20260901-20260930_1024辆_GPS里程.xlsx / F191</t>
  </si>
  <si>
    <t>车辆纯氢气里程查询_20260901-20260930_1024辆.xlsx / F442</t>
  </si>
  <si>
    <t>车辆里程查询_20260901-20260930_1024辆_仪表里程.xlsx / G273</t>
  </si>
  <si>
    <t>车辆里程查询_20260901-20260930_1024辆_GPS里程.xlsx / G191</t>
  </si>
  <si>
    <t>车辆纯氢气里程查询_20260901-20260930_1024辆.xlsx / G442</t>
  </si>
  <si>
    <t>车辆里程查询_20260901-20260930_1024辆_仪表里程.xlsx / H273</t>
  </si>
  <si>
    <t>车辆里程查询_20260901-20260930_1024辆_GPS里程.xlsx / H191</t>
  </si>
  <si>
    <t>车辆纯氢气里程查询_20260901-20260930_1024辆.xlsx / H442</t>
  </si>
  <si>
    <t>车辆里程查询_20260901-20260930_1024辆_仪表里程.xlsx / I273</t>
  </si>
  <si>
    <t>车辆里程查询_20260901-20260930_1024辆_GPS里程.xlsx / I191</t>
  </si>
  <si>
    <t>车辆纯氢气里程查询_20260901-20260930_1024辆.xlsx / I442</t>
  </si>
  <si>
    <t>车辆里程查询_20260901-20260930_1024辆_仪表里程.xlsx / J273</t>
  </si>
  <si>
    <t>车辆里程查询_20260901-20260930_1024辆_GPS里程.xlsx / J191</t>
  </si>
  <si>
    <t>车辆纯氢气里程查询_20260901-20260930_1024辆.xlsx / J442</t>
  </si>
  <si>
    <t>车辆里程查询_20260901-20260930_1024辆_仪表里程.xlsx / K273</t>
  </si>
  <si>
    <t>车辆里程查询_20260901-20260930_1024辆_GPS里程.xlsx / K191</t>
  </si>
  <si>
    <t>车辆纯氢气里程查询_20260901-20260930_1024辆.xlsx / K442</t>
  </si>
  <si>
    <t>车辆里程查询_20260901-20260930_1024辆_仪表里程.xlsx / L273</t>
  </si>
  <si>
    <t>车辆里程查询_20260901-20260930_1024辆_GPS里程.xlsx / L191</t>
  </si>
  <si>
    <t>车辆纯氢气里程查询_20260901-20260930_1024辆.xlsx / L442</t>
  </si>
  <si>
    <t>车辆里程查询_20260901-20260930_1024辆_仪表里程.xlsx / M273</t>
  </si>
  <si>
    <t>车辆里程查询_20260901-20260930_1024辆_GPS里程.xlsx / M191</t>
  </si>
  <si>
    <t>车辆纯氢气里程查询_20260901-20260930_1024辆.xlsx / M442</t>
  </si>
  <si>
    <t>车辆里程查询_20260901-20260930_1024辆_仪表里程.xlsx / N273</t>
  </si>
  <si>
    <t>车辆里程查询_20260901-20260930_1024辆_GPS里程.xlsx / N191</t>
  </si>
  <si>
    <t>车辆纯氢气里程查询_20260901-20260930_1024辆.xlsx / N442</t>
  </si>
  <si>
    <t>车辆里程查询_20260901-20260930_1024辆_仪表里程.xlsx / O273</t>
  </si>
  <si>
    <t>车辆里程查询_20260901-20260930_1024辆_GPS里程.xlsx / O191</t>
  </si>
  <si>
    <t>车辆纯氢气里程查询_20260901-20260930_1024辆.xlsx / O442</t>
  </si>
  <si>
    <t>车辆里程查询_20260901-20260930_1024辆_仪表里程.xlsx / P273</t>
  </si>
  <si>
    <t>车辆里程查询_20260901-20260930_1024辆_GPS里程.xlsx / P191</t>
  </si>
  <si>
    <t>车辆纯氢气里程查询_20260901-20260930_1024辆.xlsx / P442</t>
  </si>
  <si>
    <t>车辆里程查询_20260901-20260930_1024辆_仪表里程.xlsx / Q273</t>
  </si>
  <si>
    <t>车辆里程查询_20260901-20260930_1024辆_GPS里程.xlsx / Q191</t>
  </si>
  <si>
    <t>车辆纯氢气里程查询_20260901-20260930_1024辆.xlsx / Q442</t>
  </si>
  <si>
    <t>车辆里程查询_20260901-20260930_1024辆_仪表里程.xlsx / R273</t>
  </si>
  <si>
    <t>车辆里程查询_20260901-20260930_1024辆_GPS里程.xlsx / R191</t>
  </si>
  <si>
    <t>车辆纯氢气里程查询_20260901-20260930_1024辆.xlsx / R442</t>
  </si>
  <si>
    <t>车辆里程查询_20260901-20260930_1024辆_仪表里程.xlsx / S273</t>
  </si>
  <si>
    <t>车辆里程查询_20260901-20260930_1024辆_GPS里程.xlsx / S191</t>
  </si>
  <si>
    <t>车辆纯氢气里程查询_20260901-20260930_1024辆.xlsx / S442</t>
  </si>
  <si>
    <t>车辆里程查询_20260901-20260930_1024辆_仪表里程.xlsx / T273</t>
  </si>
  <si>
    <t>车辆里程查询_20260901-20260930_1024辆_GPS里程.xlsx / T191</t>
  </si>
  <si>
    <t>车辆纯氢气里程查询_20260901-20260930_1024辆.xlsx / T442</t>
  </si>
  <si>
    <t>车辆里程查询_20260901-20260930_1024辆_仪表里程.xlsx / U273</t>
  </si>
  <si>
    <t>车辆里程查询_20260901-20260930_1024辆_GPS里程.xlsx / U191</t>
  </si>
  <si>
    <t>车辆纯氢气里程查询_20260901-20260930_1024辆.xlsx / U442</t>
  </si>
  <si>
    <t>车辆里程查询_20260901-20260930_1024辆_仪表里程.xlsx / V273</t>
  </si>
  <si>
    <t>车辆里程查询_20260901-20260930_1024辆_GPS里程.xlsx / V191</t>
  </si>
  <si>
    <t>车辆纯氢气里程查询_20260901-20260930_1024辆.xlsx / V442</t>
  </si>
  <si>
    <t>车辆里程查询_20260901-20260930_1024辆_仪表里程.xlsx / W273</t>
  </si>
  <si>
    <t>车辆里程查询_20260901-20260930_1024辆_GPS里程.xlsx / W191</t>
  </si>
  <si>
    <t>车辆纯氢气里程查询_20260901-20260930_1024辆.xlsx / W442</t>
  </si>
  <si>
    <t>车辆里程查询_20260901-20260930_1024辆_仪表里程.xlsx / X273</t>
  </si>
  <si>
    <t>车辆里程查询_20260901-20260930_1024辆_GPS里程.xlsx / X191</t>
  </si>
  <si>
    <t>车辆纯氢气里程查询_20260901-20260930_1024辆.xlsx / X442</t>
  </si>
  <si>
    <t>车辆里程查询_20260901-20260930_1024辆_仪表里程.xlsx / Y273</t>
  </si>
  <si>
    <t>车辆里程查询_20260901-20260930_1024辆_GPS里程.xlsx / Y191</t>
  </si>
  <si>
    <t>车辆纯氢气里程查询_20260901-20260930_1024辆.xlsx / Y442</t>
  </si>
  <si>
    <t>车辆里程查询_20260901-20260930_1024辆_仪表里程.xlsx / Z273</t>
  </si>
  <si>
    <t>车辆里程查询_20260901-20260930_1024辆_GPS里程.xlsx / Z191</t>
  </si>
  <si>
    <t>车辆纯氢气里程查询_20260901-20260930_1024辆.xlsx / Z442</t>
  </si>
  <si>
    <t>车辆里程查询_20260901-20260930_1024辆_仪表里程.xlsx / AA273</t>
  </si>
  <si>
    <t>车辆里程查询_20260901-20260930_1024辆_GPS里程.xlsx / AA191</t>
  </si>
  <si>
    <t>车辆纯氢气里程查询_20260901-20260930_1024辆.xlsx / AA442</t>
  </si>
  <si>
    <t>车辆里程查询_20260901-20260930_1024辆_仪表里程.xlsx / AB273</t>
  </si>
  <si>
    <t>车辆里程查询_20260901-20260930_1024辆_GPS里程.xlsx / AB191</t>
  </si>
  <si>
    <t>车辆纯氢气里程查询_20260901-20260930_1024辆.xlsx / AB442</t>
  </si>
  <si>
    <t>车辆里程查询_20260901-20260930_1024辆_仪表里程.xlsx / AC273</t>
  </si>
  <si>
    <t>车辆里程查询_20260901-20260930_1024辆_GPS里程.xlsx / AC191</t>
  </si>
  <si>
    <t>车辆纯氢气里程查询_20260901-20260930_1024辆.xlsx / AC442</t>
  </si>
  <si>
    <t>车辆里程查询_20260901-20260930_1024辆_仪表里程.xlsx / AD273</t>
  </si>
  <si>
    <t>车辆里程查询_20260901-20260930_1024辆_GPS里程.xlsx / AD191</t>
  </si>
  <si>
    <t>车辆纯氢气里程查询_20260901-20260930_1024辆.xlsx / AD442</t>
  </si>
  <si>
    <t>车辆里程查询_20260901-20260930_1024辆_仪表里程.xlsx / AE273</t>
  </si>
  <si>
    <t>车辆里程查询_20260901-20260930_1024辆_GPS里程.xlsx / AE191</t>
  </si>
  <si>
    <t>车辆纯氢气里程查询_20260901-20260930_1024辆.xlsx / AE442</t>
  </si>
  <si>
    <t>车辆里程查询_20260901-20260930_1024辆_仪表里程.xlsx / AF273</t>
  </si>
  <si>
    <t>车辆里程查询_20260901-20260930_1024辆_GPS里程.xlsx / AF191</t>
  </si>
  <si>
    <t>车辆纯氢气里程查询_20260901-20260930_1024辆.xlsx / AF442</t>
  </si>
  <si>
    <t>车辆里程查询_20260901-20260930_1024辆_仪表里程.xlsx / AG273</t>
  </si>
  <si>
    <t>车辆里程查询_20260901-20260930_1024辆_GPS里程.xlsx / AG191</t>
  </si>
  <si>
    <t>车辆纯氢气里程查询_20260901-20260930_1024辆.xlsx / AG442</t>
  </si>
  <si>
    <t>车辆里程查询_20260901-20260930_1024辆_仪表里程.xlsx / AH273</t>
  </si>
  <si>
    <t>车辆里程查询_20260901-20260930_1024辆_GPS里程.xlsx / AH191</t>
  </si>
  <si>
    <t>车辆纯氢气里程查询_20260901-20260930_1024辆.xlsx / AH442</t>
  </si>
  <si>
    <t>车辆里程查询_20260901-20260930_1024辆_仪表里程.xlsx / E302</t>
  </si>
  <si>
    <t>车辆里程查询_20260901-20260930_1024辆_GPS里程.xlsx / E8</t>
  </si>
  <si>
    <t>车辆纯氢气里程查询_20260901-20260930_1024辆.xlsx / E256</t>
  </si>
  <si>
    <t>车辆里程查询_20260901-20260930_1024辆_仪表里程.xlsx / F302</t>
  </si>
  <si>
    <t>车辆里程查询_20260901-20260930_1024辆_GPS里程.xlsx / F8</t>
  </si>
  <si>
    <t>车辆纯氢气里程查询_20260901-20260930_1024辆.xlsx / F256</t>
  </si>
  <si>
    <t>车辆里程查询_20260901-20260930_1024辆_仪表里程.xlsx / G302</t>
  </si>
  <si>
    <t>车辆里程查询_20260901-20260930_1024辆_GPS里程.xlsx / G8</t>
  </si>
  <si>
    <t>车辆纯氢气里程查询_20260901-20260930_1024辆.xlsx / G256</t>
  </si>
  <si>
    <t>车辆里程查询_20260901-20260930_1024辆_仪表里程.xlsx / H302</t>
  </si>
  <si>
    <t>车辆里程查询_20260901-20260930_1024辆_GPS里程.xlsx / H8</t>
  </si>
  <si>
    <t>车辆纯氢气里程查询_20260901-20260930_1024辆.xlsx / H256</t>
  </si>
  <si>
    <t>车辆里程查询_20260901-20260930_1024辆_仪表里程.xlsx / I302</t>
  </si>
  <si>
    <t>车辆里程查询_20260901-20260930_1024辆_GPS里程.xlsx / I8</t>
  </si>
  <si>
    <t>车辆纯氢气里程查询_20260901-20260930_1024辆.xlsx / I256</t>
  </si>
  <si>
    <t>车辆里程查询_20260901-20260930_1024辆_仪表里程.xlsx / J302</t>
  </si>
  <si>
    <t>车辆里程查询_20260901-20260930_1024辆_GPS里程.xlsx / J8</t>
  </si>
  <si>
    <t>车辆纯氢气里程查询_20260901-20260930_1024辆.xlsx / J256</t>
  </si>
  <si>
    <t>车辆里程查询_20260901-20260930_1024辆_仪表里程.xlsx / K302</t>
  </si>
  <si>
    <t>车辆里程查询_20260901-20260930_1024辆_GPS里程.xlsx / K8</t>
  </si>
  <si>
    <t>车辆纯氢气里程查询_20260901-20260930_1024辆.xlsx / K256</t>
  </si>
  <si>
    <t>车辆里程查询_20260901-20260930_1024辆_仪表里程.xlsx / L302</t>
  </si>
  <si>
    <t>车辆里程查询_20260901-20260930_1024辆_GPS里程.xlsx / L8</t>
  </si>
  <si>
    <t>车辆纯氢气里程查询_20260901-20260930_1024辆.xlsx / L256</t>
  </si>
  <si>
    <t>车辆里程查询_20260901-20260930_1024辆_仪表里程.xlsx / M302</t>
  </si>
  <si>
    <t>车辆里程查询_20260901-20260930_1024辆_GPS里程.xlsx / M8</t>
  </si>
  <si>
    <t>车辆纯氢气里程查询_20260901-20260930_1024辆.xlsx / M256</t>
  </si>
  <si>
    <t>车辆里程查询_20260901-20260930_1024辆_仪表里程.xlsx / N302</t>
  </si>
  <si>
    <t>车辆里程查询_20260901-20260930_1024辆_GPS里程.xlsx / N8</t>
  </si>
  <si>
    <t>车辆纯氢气里程查询_20260901-20260930_1024辆.xlsx / N256</t>
  </si>
  <si>
    <t>车辆里程查询_20260901-20260930_1024辆_仪表里程.xlsx / O302</t>
  </si>
  <si>
    <t>车辆里程查询_20260901-20260930_1024辆_GPS里程.xlsx / O8</t>
  </si>
  <si>
    <t>车辆纯氢气里程查询_20260901-20260930_1024辆.xlsx / O256</t>
  </si>
  <si>
    <t>车辆里程查询_20260901-20260930_1024辆_仪表里程.xlsx / E561</t>
  </si>
  <si>
    <t>车辆里程查询_20260901-20260930_1024辆_GPS里程.xlsx / E561</t>
  </si>
  <si>
    <t>车辆纯氢气里程查询_20260901-20260930_1024辆.xlsx / E454</t>
  </si>
  <si>
    <t>车辆里程查询_20260901-20260930_1024辆_仪表里程.xlsx / F561</t>
  </si>
  <si>
    <t>车辆里程查询_20260901-20260930_1024辆_GPS里程.xlsx / F561</t>
  </si>
  <si>
    <t>车辆纯氢气里程查询_20260901-20260930_1024辆.xlsx / F454</t>
  </si>
  <si>
    <t>车辆里程查询_20260901-20260930_1024辆_仪表里程.xlsx / G561</t>
  </si>
  <si>
    <t>车辆里程查询_20260901-20260930_1024辆_GPS里程.xlsx / G561</t>
  </si>
  <si>
    <t>车辆纯氢气里程查询_20260901-20260930_1024辆.xlsx / G454</t>
  </si>
  <si>
    <t>车辆里程查询_20260901-20260930_1024辆_仪表里程.xlsx / H561</t>
  </si>
  <si>
    <t>车辆里程查询_20260901-20260930_1024辆_GPS里程.xlsx / H561</t>
  </si>
  <si>
    <t>车辆纯氢气里程查询_20260901-20260930_1024辆.xlsx / H454</t>
  </si>
  <si>
    <t>车辆里程查询_20260901-20260930_1024辆_仪表里程.xlsx / I561</t>
  </si>
  <si>
    <t>车辆里程查询_20260901-20260930_1024辆_GPS里程.xlsx / I561</t>
  </si>
  <si>
    <t>车辆纯氢气里程查询_20260901-20260930_1024辆.xlsx / I454</t>
  </si>
  <si>
    <t>车辆里程查询_20260901-20260930_1024辆_仪表里程.xlsx / J561</t>
  </si>
  <si>
    <t>车辆里程查询_20260901-20260930_1024辆_GPS里程.xlsx / J561</t>
  </si>
  <si>
    <t>车辆纯氢气里程查询_20260901-20260930_1024辆.xlsx / J454</t>
  </si>
  <si>
    <t>车辆里程查询_20260901-20260930_1024辆_仪表里程.xlsx / K561</t>
  </si>
  <si>
    <t>车辆里程查询_20260901-20260930_1024辆_GPS里程.xlsx / K561</t>
  </si>
  <si>
    <t>车辆纯氢气里程查询_20260901-20260930_1024辆.xlsx / K454</t>
  </si>
  <si>
    <t>车辆里程查询_20260901-20260930_1024辆_仪表里程.xlsx / L561</t>
  </si>
  <si>
    <t>车辆里程查询_20260901-20260930_1024辆_GPS里程.xlsx / L561</t>
  </si>
  <si>
    <t>车辆纯氢气里程查询_20260901-20260930_1024辆.xlsx / L454</t>
  </si>
  <si>
    <t>车辆里程查询_20260901-20260930_1024辆_仪表里程.xlsx / M561</t>
  </si>
  <si>
    <t>车辆里程查询_20260901-20260930_1024辆_GPS里程.xlsx / M561</t>
  </si>
  <si>
    <t>车辆纯氢气里程查询_20260901-20260930_1024辆.xlsx / M454</t>
  </si>
  <si>
    <t>车辆里程查询_20260901-20260930_1024辆_仪表里程.xlsx / N561</t>
  </si>
  <si>
    <t>车辆里程查询_20260901-20260930_1024辆_GPS里程.xlsx / N561</t>
  </si>
  <si>
    <t>车辆纯氢气里程查询_20260901-20260930_1024辆.xlsx / N454</t>
  </si>
  <si>
    <t>车辆里程查询_20260901-20260930_1024辆_仪表里程.xlsx / O561</t>
  </si>
  <si>
    <t>车辆里程查询_20260901-20260930_1024辆_GPS里程.xlsx / O561</t>
  </si>
  <si>
    <t>车辆纯氢气里程查询_20260901-20260930_1024辆.xlsx / O454</t>
  </si>
  <si>
    <t>车辆里程查询_20260901-20260930_1024辆_仪表里程.xlsx / P561</t>
  </si>
  <si>
    <t>车辆里程查询_20260901-20260930_1024辆_GPS里程.xlsx / P561</t>
  </si>
  <si>
    <t>车辆纯氢气里程查询_20260901-20260930_1024辆.xlsx / P454</t>
  </si>
  <si>
    <t>车辆里程查询_20260901-20260930_1024辆_仪表里程.xlsx / Q561</t>
  </si>
  <si>
    <t>车辆里程查询_20260901-20260930_1024辆_GPS里程.xlsx / Q561</t>
  </si>
  <si>
    <t>车辆纯氢气里程查询_20260901-20260930_1024辆.xlsx / Q454</t>
  </si>
  <si>
    <t>车辆里程查询_20260901-20260930_1024辆_仪表里程.xlsx / R561</t>
  </si>
  <si>
    <t>车辆里程查询_20260901-20260930_1024辆_GPS里程.xlsx / R561</t>
  </si>
  <si>
    <t>车辆纯氢气里程查询_20260901-20260930_1024辆.xlsx / R454</t>
  </si>
  <si>
    <t>车辆里程查询_20260901-20260930_1024辆_仪表里程.xlsx / S561</t>
  </si>
  <si>
    <t>车辆里程查询_20260901-20260930_1024辆_GPS里程.xlsx / S561</t>
  </si>
  <si>
    <t>车辆纯氢气里程查询_20260901-20260930_1024辆.xlsx / S454</t>
  </si>
  <si>
    <t>车辆里程查询_20260901-20260930_1024辆_仪表里程.xlsx / T561</t>
  </si>
  <si>
    <t>车辆里程查询_20260901-20260930_1024辆_GPS里程.xlsx / T561</t>
  </si>
  <si>
    <t>车辆纯氢气里程查询_20260901-20260930_1024辆.xlsx / T454</t>
  </si>
  <si>
    <t>车辆里程查询_20260901-20260930_1024辆_仪表里程.xlsx / U561</t>
  </si>
  <si>
    <t>车辆里程查询_20260901-20260930_1024辆_GPS里程.xlsx / U561</t>
  </si>
  <si>
    <t>车辆纯氢气里程查询_20260901-20260930_1024辆.xlsx / U454</t>
  </si>
  <si>
    <t>车辆里程查询_20260901-20260930_1024辆_仪表里程.xlsx / V561</t>
  </si>
  <si>
    <t>车辆里程查询_20260901-20260930_1024辆_GPS里程.xlsx / V561</t>
  </si>
  <si>
    <t>车辆纯氢气里程查询_20260901-20260930_1024辆.xlsx / V454</t>
  </si>
  <si>
    <t>车辆里程查询_20260901-20260930_1024辆_仪表里程.xlsx / W561</t>
  </si>
  <si>
    <t>车辆里程查询_20260901-20260930_1024辆_GPS里程.xlsx / W561</t>
  </si>
  <si>
    <t>车辆纯氢气里程查询_20260901-20260930_1024辆.xlsx / W454</t>
  </si>
  <si>
    <t>车辆里程查询_20260901-20260930_1024辆_仪表里程.xlsx / X561</t>
  </si>
  <si>
    <t>车辆里程查询_20260901-20260930_1024辆_GPS里程.xlsx / X561</t>
  </si>
  <si>
    <t>车辆纯氢气里程查询_20260901-20260930_1024辆.xlsx / X454</t>
  </si>
  <si>
    <t>车辆里程查询_20260901-20260930_1024辆_仪表里程.xlsx / Y561</t>
  </si>
  <si>
    <t>车辆里程查询_20260901-20260930_1024辆_GPS里程.xlsx / Y561</t>
  </si>
  <si>
    <t>车辆纯氢气里程查询_20260901-20260930_1024辆.xlsx / Y454</t>
  </si>
  <si>
    <t>车辆里程查询_20260901-20260930_1024辆_仪表里程.xlsx / Z561</t>
  </si>
  <si>
    <t>车辆里程查询_20260901-20260930_1024辆_GPS里程.xlsx / Z561</t>
  </si>
  <si>
    <t>车辆纯氢气里程查询_20260901-20260930_1024辆.xlsx / Z454</t>
  </si>
  <si>
    <t>车辆里程查询_20260901-20260930_1024辆_仪表里程.xlsx / AA561</t>
  </si>
  <si>
    <t>车辆里程查询_20260901-20260930_1024辆_GPS里程.xlsx / AA561</t>
  </si>
  <si>
    <t>车辆纯氢气里程查询_20260901-20260930_1024辆.xlsx / AA454</t>
  </si>
  <si>
    <t>车辆里程查询_20260901-20260930_1024辆_仪表里程.xlsx / AB561</t>
  </si>
  <si>
    <t>车辆里程查询_20260901-20260930_1024辆_GPS里程.xlsx / AB561</t>
  </si>
  <si>
    <t>车辆纯氢气里程查询_20260901-20260930_1024辆.xlsx / AB454</t>
  </si>
  <si>
    <t>车辆里程查询_20260901-20260930_1024辆_仪表里程.xlsx / AC561</t>
  </si>
  <si>
    <t>车辆里程查询_20260901-20260930_1024辆_GPS里程.xlsx / AC561</t>
  </si>
  <si>
    <t>车辆纯氢气里程查询_20260901-20260930_1024辆.xlsx / AC454</t>
  </si>
  <si>
    <t>车辆里程查询_20260901-20260930_1024辆_仪表里程.xlsx / AD561</t>
  </si>
  <si>
    <t>车辆里程查询_20260901-20260930_1024辆_GPS里程.xlsx / AD561</t>
  </si>
  <si>
    <t>车辆纯氢气里程查询_20260901-20260930_1024辆.xlsx / AD454</t>
  </si>
  <si>
    <t>车辆里程查询_20260901-20260930_1024辆_仪表里程.xlsx / AE561</t>
  </si>
  <si>
    <t>车辆里程查询_20260901-20260930_1024辆_GPS里程.xlsx / AE561</t>
  </si>
  <si>
    <t>车辆纯氢气里程查询_20260901-20260930_1024辆.xlsx / AE454</t>
  </si>
  <si>
    <t>车辆里程查询_20260901-20260930_1024辆_仪表里程.xlsx / AF561</t>
  </si>
  <si>
    <t>车辆里程查询_20260901-20260930_1024辆_GPS里程.xlsx / AF561</t>
  </si>
  <si>
    <t>车辆纯氢气里程查询_20260901-20260930_1024辆.xlsx / AF454</t>
  </si>
  <si>
    <t>车辆里程查询_20260901-20260930_1024辆_仪表里程.xlsx / AG561</t>
  </si>
  <si>
    <t>车辆里程查询_20260901-20260930_1024辆_GPS里程.xlsx / AG561</t>
  </si>
  <si>
    <t>车辆纯氢气里程查询_20260901-20260930_1024辆.xlsx / AG454</t>
  </si>
  <si>
    <t>车辆里程查询_20260901-20260930_1024辆_仪表里程.xlsx / AH561</t>
  </si>
  <si>
    <t>车辆里程查询_20260901-20260930_1024辆_GPS里程.xlsx / AH561</t>
  </si>
  <si>
    <t>车辆纯氢气里程查询_20260901-20260930_1024辆.xlsx / AH454</t>
  </si>
  <si>
    <t>车辆里程查询_20260901-20260930_1024辆_仪表里程.xlsx / E189</t>
  </si>
  <si>
    <t>车辆里程查询_20260901-20260930_1024辆_GPS里程.xlsx / E292</t>
  </si>
  <si>
    <t>车辆纯氢气里程查询_20260901-20260930_1024辆.xlsx / E538</t>
  </si>
  <si>
    <t>车辆里程查询_20260901-20260930_1024辆_仪表里程.xlsx / F189</t>
  </si>
  <si>
    <t>车辆里程查询_20260901-20260930_1024辆_GPS里程.xlsx / F292</t>
  </si>
  <si>
    <t>车辆纯氢气里程查询_20260901-20260930_1024辆.xlsx / F538</t>
  </si>
  <si>
    <t>车辆里程查询_20260901-20260930_1024辆_仪表里程.xlsx / G189</t>
  </si>
  <si>
    <t>车辆里程查询_20260901-20260930_1024辆_GPS里程.xlsx / G292</t>
  </si>
  <si>
    <t>车辆纯氢气里程查询_20260901-20260930_1024辆.xlsx / G538</t>
  </si>
  <si>
    <t>车辆里程查询_20260901-20260930_1024辆_仪表里程.xlsx / H189</t>
  </si>
  <si>
    <t>车辆里程查询_20260901-20260930_1024辆_GPS里程.xlsx / H292</t>
  </si>
  <si>
    <t>车辆纯氢气里程查询_20260901-20260930_1024辆.xlsx / H538</t>
  </si>
  <si>
    <t>车辆里程查询_20260901-20260930_1024辆_仪表里程.xlsx / I189</t>
  </si>
  <si>
    <t>车辆里程查询_20260901-20260930_1024辆_GPS里程.xlsx / I292</t>
  </si>
  <si>
    <t>车辆纯氢气里程查询_20260901-20260930_1024辆.xlsx / I538</t>
  </si>
  <si>
    <t>车辆里程查询_20260901-20260930_1024辆_仪表里程.xlsx / J189</t>
  </si>
  <si>
    <t>车辆里程查询_20260901-20260930_1024辆_GPS里程.xlsx / J292</t>
  </si>
  <si>
    <t>车辆纯氢气里程查询_20260901-20260930_1024辆.xlsx / J538</t>
  </si>
  <si>
    <t>车辆里程查询_20260901-20260930_1024辆_仪表里程.xlsx / K189</t>
  </si>
  <si>
    <t>车辆里程查询_20260901-20260930_1024辆_GPS里程.xlsx / K292</t>
  </si>
  <si>
    <t>车辆纯氢气里程查询_20260901-20260930_1024辆.xlsx / K538</t>
  </si>
  <si>
    <t>车辆里程查询_20260901-20260930_1024辆_仪表里程.xlsx / L189</t>
  </si>
  <si>
    <t>车辆里程查询_20260901-20260930_1024辆_GPS里程.xlsx / L292</t>
  </si>
  <si>
    <t>车辆纯氢气里程查询_20260901-20260930_1024辆.xlsx / L538</t>
  </si>
  <si>
    <t>车辆里程查询_20260901-20260930_1024辆_仪表里程.xlsx / M189</t>
  </si>
  <si>
    <t>车辆里程查询_20260901-20260930_1024辆_GPS里程.xlsx / M292</t>
  </si>
  <si>
    <t>车辆纯氢气里程查询_20260901-20260930_1024辆.xlsx / M538</t>
  </si>
  <si>
    <t>车辆里程查询_20260901-20260930_1024辆_仪表里程.xlsx / N189</t>
  </si>
  <si>
    <t>车辆里程查询_20260901-20260930_1024辆_GPS里程.xlsx / N292</t>
  </si>
  <si>
    <t>车辆纯氢气里程查询_20260901-20260930_1024辆.xlsx / N538</t>
  </si>
  <si>
    <t>车辆里程查询_20260901-20260930_1024辆_仪表里程.xlsx / O189</t>
  </si>
  <si>
    <t>车辆里程查询_20260901-20260930_1024辆_GPS里程.xlsx / O292</t>
  </si>
  <si>
    <t>车辆纯氢气里程查询_20260901-20260930_1024辆.xlsx / O538</t>
  </si>
  <si>
    <t>车辆里程查询_20260901-20260930_1024辆_仪表里程.xlsx / P189</t>
  </si>
  <si>
    <t>车辆里程查询_20260901-20260930_1024辆_GPS里程.xlsx / P292</t>
  </si>
  <si>
    <t>车辆纯氢气里程查询_20260901-20260930_1024辆.xlsx / P538</t>
  </si>
  <si>
    <t>车辆里程查询_20260901-20260930_1024辆_仪表里程.xlsx / Q189</t>
  </si>
  <si>
    <t>车辆里程查询_20260901-20260930_1024辆_GPS里程.xlsx / Q292</t>
  </si>
  <si>
    <t>车辆纯氢气里程查询_20260901-20260930_1024辆.xlsx / Q538</t>
  </si>
  <si>
    <t>车辆里程查询_20260901-20260930_1024辆_仪表里程.xlsx / R189</t>
  </si>
  <si>
    <t>车辆里程查询_20260901-20260930_1024辆_GPS里程.xlsx / R292</t>
  </si>
  <si>
    <t>车辆纯氢气里程查询_20260901-20260930_1024辆.xlsx / R538</t>
  </si>
  <si>
    <t>车辆里程查询_20260901-20260930_1024辆_仪表里程.xlsx / S189</t>
  </si>
  <si>
    <t>车辆里程查询_20260901-20260930_1024辆_GPS里程.xlsx / S292</t>
  </si>
  <si>
    <t>车辆纯氢气里程查询_20260901-20260930_1024辆.xlsx / S538</t>
  </si>
  <si>
    <t>车辆里程查询_20260901-20260930_1024辆_仪表里程.xlsx / T189</t>
  </si>
  <si>
    <t>车辆里程查询_20260901-20260930_1024辆_GPS里程.xlsx / T292</t>
  </si>
  <si>
    <t>车辆纯氢气里程查询_20260901-20260930_1024辆.xlsx / T538</t>
  </si>
  <si>
    <t>车辆里程查询_20260901-20260930_1024辆_仪表里程.xlsx / U189</t>
  </si>
  <si>
    <t>车辆里程查询_20260901-20260930_1024辆_GPS里程.xlsx / U292</t>
  </si>
  <si>
    <t>车辆纯氢气里程查询_20260901-20260930_1024辆.xlsx / U538</t>
  </si>
  <si>
    <t>车辆里程查询_20260901-20260930_1024辆_仪表里程.xlsx / V189</t>
  </si>
  <si>
    <t>车辆里程查询_20260901-20260930_1024辆_GPS里程.xlsx / V292</t>
  </si>
  <si>
    <t>车辆纯氢气里程查询_20260901-20260930_1024辆.xlsx / V538</t>
  </si>
  <si>
    <t>车辆里程查询_20260901-20260930_1024辆_仪表里程.xlsx / W189</t>
  </si>
  <si>
    <t>车辆里程查询_20260901-20260930_1024辆_GPS里程.xlsx / W292</t>
  </si>
  <si>
    <t>车辆纯氢气里程查询_20260901-20260930_1024辆.xlsx / W538</t>
  </si>
  <si>
    <t>车辆里程查询_20260901-20260930_1024辆_仪表里程.xlsx / X189</t>
  </si>
  <si>
    <t>车辆里程查询_20260901-20260930_1024辆_GPS里程.xlsx / X292</t>
  </si>
  <si>
    <t>车辆纯氢气里程查询_20260901-20260930_1024辆.xlsx / X538</t>
  </si>
  <si>
    <t>车辆里程查询_20260901-20260930_1024辆_仪表里程.xlsx / Y189</t>
  </si>
  <si>
    <t>车辆里程查询_20260901-20260930_1024辆_GPS里程.xlsx / Y292</t>
  </si>
  <si>
    <t>车辆纯氢气里程查询_20260901-20260930_1024辆.xlsx / Y538</t>
  </si>
  <si>
    <t>车辆里程查询_20260901-20260930_1024辆_仪表里程.xlsx / Z189</t>
  </si>
  <si>
    <t>车辆里程查询_20260901-20260930_1024辆_GPS里程.xlsx / Z292</t>
  </si>
  <si>
    <t>车辆纯氢气里程查询_20260901-20260930_1024辆.xlsx / Z538</t>
  </si>
  <si>
    <t>车辆里程查询_20260901-20260930_1024辆_仪表里程.xlsx / AA189</t>
  </si>
  <si>
    <t>车辆里程查询_20260901-20260930_1024辆_GPS里程.xlsx / AA292</t>
  </si>
  <si>
    <t>车辆纯氢气里程查询_20260901-20260930_1024辆.xlsx / AA538</t>
  </si>
  <si>
    <t>车辆里程查询_20260901-20260930_1024辆_仪表里程.xlsx / AB189</t>
  </si>
  <si>
    <t>车辆里程查询_20260901-20260930_1024辆_GPS里程.xlsx / AB292</t>
  </si>
  <si>
    <t>车辆纯氢气里程查询_20260901-20260930_1024辆.xlsx / AB538</t>
  </si>
  <si>
    <t>车辆里程查询_20260901-20260930_1024辆_仪表里程.xlsx / AC189</t>
  </si>
  <si>
    <t>车辆里程查询_20260901-20260930_1024辆_GPS里程.xlsx / AC292</t>
  </si>
  <si>
    <t>车辆纯氢气里程查询_20260901-20260930_1024辆.xlsx / AC538</t>
  </si>
  <si>
    <t>车辆里程查询_20260901-20260930_1024辆_仪表里程.xlsx / AD189</t>
  </si>
  <si>
    <t>车辆里程查询_20260901-20260930_1024辆_GPS里程.xlsx / AD292</t>
  </si>
  <si>
    <t>车辆纯氢气里程查询_20260901-20260930_1024辆.xlsx / AD538</t>
  </si>
  <si>
    <t>车辆里程查询_20260901-20260930_1024辆_仪表里程.xlsx / AE189</t>
  </si>
  <si>
    <t>车辆里程查询_20260901-20260930_1024辆_GPS里程.xlsx / AE292</t>
  </si>
  <si>
    <t>车辆纯氢气里程查询_20260901-20260930_1024辆.xlsx / AE538</t>
  </si>
  <si>
    <t>车辆里程查询_20260901-20260930_1024辆_仪表里程.xlsx / AF189</t>
  </si>
  <si>
    <t>车辆里程查询_20260901-20260930_1024辆_GPS里程.xlsx / AF292</t>
  </si>
  <si>
    <t>车辆纯氢气里程查询_20260901-20260930_1024辆.xlsx / AF538</t>
  </si>
  <si>
    <t>车辆里程查询_20260901-20260930_1024辆_仪表里程.xlsx / AG189</t>
  </si>
  <si>
    <t>车辆里程查询_20260901-20260930_1024辆_GPS里程.xlsx / AG292</t>
  </si>
  <si>
    <t>车辆纯氢气里程查询_20260901-20260930_1024辆.xlsx / AG538</t>
  </si>
  <si>
    <t>车辆里程查询_20260901-20260930_1024辆_仪表里程.xlsx / AH189</t>
  </si>
  <si>
    <t>车辆里程查询_20260901-20260930_1024辆_GPS里程.xlsx / AH292</t>
  </si>
  <si>
    <t>车辆纯氢气里程查询_20260901-20260930_1024辆.xlsx / AH538</t>
  </si>
  <si>
    <t>车辆里程查询_20260901-20260930_1024辆_仪表里程.xlsx / E495</t>
  </si>
  <si>
    <t>车辆里程查询_20260901-20260930_1024辆_GPS里程.xlsx / E495</t>
  </si>
  <si>
    <t>车辆纯氢气里程查询_20260901-20260930_1024辆.xlsx / E428</t>
  </si>
  <si>
    <t>车辆里程查询_20260901-20260930_1024辆_仪表里程.xlsx / F495</t>
  </si>
  <si>
    <t>车辆里程查询_20260901-20260930_1024辆_GPS里程.xlsx / F495</t>
  </si>
  <si>
    <t>车辆纯氢气里程查询_20260901-20260930_1024辆.xlsx / F428</t>
  </si>
  <si>
    <t>车辆里程查询_20260901-20260930_1024辆_仪表里程.xlsx / G495</t>
  </si>
  <si>
    <t>车辆里程查询_20260901-20260930_1024辆_GPS里程.xlsx / G495</t>
  </si>
  <si>
    <t>车辆纯氢气里程查询_20260901-20260930_1024辆.xlsx / G428</t>
  </si>
  <si>
    <t>车辆里程查询_20260901-20260930_1024辆_仪表里程.xlsx / H495</t>
  </si>
  <si>
    <t>车辆里程查询_20260901-20260930_1024辆_GPS里程.xlsx / H495</t>
  </si>
  <si>
    <t>车辆纯氢气里程查询_20260901-20260930_1024辆.xlsx / H428</t>
  </si>
  <si>
    <t>车辆里程查询_20260901-20260930_1024辆_仪表里程.xlsx / I495</t>
  </si>
  <si>
    <t>车辆里程查询_20260901-20260930_1024辆_GPS里程.xlsx / I495</t>
  </si>
  <si>
    <t>车辆纯氢气里程查询_20260901-20260930_1024辆.xlsx / I428</t>
  </si>
  <si>
    <t>车辆里程查询_20260901-20260930_1024辆_仪表里程.xlsx / J495</t>
  </si>
  <si>
    <t>车辆里程查询_20260901-20260930_1024辆_GPS里程.xlsx / J495</t>
  </si>
  <si>
    <t>车辆纯氢气里程查询_20260901-20260930_1024辆.xlsx / J428</t>
  </si>
  <si>
    <t>车辆里程查询_20260901-20260930_1024辆_仪表里程.xlsx / K495</t>
  </si>
  <si>
    <t>车辆里程查询_20260901-20260930_1024辆_GPS里程.xlsx / K495</t>
  </si>
  <si>
    <t>车辆纯氢气里程查询_20260901-20260930_1024辆.xlsx / K428</t>
  </si>
  <si>
    <t>车辆里程查询_20260901-20260930_1024辆_仪表里程.xlsx / L495</t>
  </si>
  <si>
    <t>车辆里程查询_20260901-20260930_1024辆_GPS里程.xlsx / L495</t>
  </si>
  <si>
    <t>车辆纯氢气里程查询_20260901-20260930_1024辆.xlsx / L428</t>
  </si>
  <si>
    <t>车辆里程查询_20260901-20260930_1024辆_仪表里程.xlsx / M495</t>
  </si>
  <si>
    <t>车辆里程查询_20260901-20260930_1024辆_GPS里程.xlsx / M495</t>
  </si>
  <si>
    <t>车辆纯氢气里程查询_20260901-20260930_1024辆.xlsx / M428</t>
  </si>
  <si>
    <t>车辆里程查询_20260901-20260930_1024辆_仪表里程.xlsx / N495</t>
  </si>
  <si>
    <t>车辆里程查询_20260901-20260930_1024辆_GPS里程.xlsx / N495</t>
  </si>
  <si>
    <t>车辆纯氢气里程查询_20260901-20260930_1024辆.xlsx / N428</t>
  </si>
  <si>
    <t>车辆里程查询_20260901-20260930_1024辆_仪表里程.xlsx / O495</t>
  </si>
  <si>
    <t>车辆里程查询_20260901-20260930_1024辆_GPS里程.xlsx / O495</t>
  </si>
  <si>
    <t>车辆纯氢气里程查询_20260901-20260930_1024辆.xlsx / O428</t>
  </si>
  <si>
    <t>车辆里程查询_20260901-20260930_1024辆_仪表里程.xlsx / P495</t>
  </si>
  <si>
    <t>车辆里程查询_20260901-20260930_1024辆_GPS里程.xlsx / P495</t>
  </si>
  <si>
    <t>车辆纯氢气里程查询_20260901-20260930_1024辆.xlsx / P428</t>
  </si>
  <si>
    <t>车辆里程查询_20260901-20260930_1024辆_仪表里程.xlsx / Q495</t>
  </si>
  <si>
    <t>车辆里程查询_20260901-20260930_1024辆_GPS里程.xlsx / Q495</t>
  </si>
  <si>
    <t>车辆纯氢气里程查询_20260901-20260930_1024辆.xlsx / Q428</t>
  </si>
  <si>
    <t>车辆里程查询_20260901-20260930_1024辆_仪表里程.xlsx / R495</t>
  </si>
  <si>
    <t>车辆里程查询_20260901-20260930_1024辆_GPS里程.xlsx / R495</t>
  </si>
  <si>
    <t>车辆纯氢气里程查询_20260901-20260930_1024辆.xlsx / R428</t>
  </si>
  <si>
    <t>车辆里程查询_20260901-20260930_1024辆_仪表里程.xlsx / S495</t>
  </si>
  <si>
    <t>车辆里程查询_20260901-20260930_1024辆_GPS里程.xlsx / S495</t>
  </si>
  <si>
    <t>车辆纯氢气里程查询_20260901-20260930_1024辆.xlsx / S428</t>
  </si>
  <si>
    <t>车辆里程查询_20260901-20260930_1024辆_仪表里程.xlsx / T495</t>
  </si>
  <si>
    <t>车辆里程查询_20260901-20260930_1024辆_GPS里程.xlsx / T495</t>
  </si>
  <si>
    <t>车辆纯氢气里程查询_20260901-20260930_1024辆.xlsx / T428</t>
  </si>
  <si>
    <t>车辆里程查询_20260901-20260930_1024辆_仪表里程.xlsx / U495</t>
  </si>
  <si>
    <t>车辆里程查询_20260901-20260930_1024辆_GPS里程.xlsx / U495</t>
  </si>
  <si>
    <t>车辆纯氢气里程查询_20260901-20260930_1024辆.xlsx / U428</t>
  </si>
  <si>
    <t>车辆里程查询_20260901-20260930_1024辆_仪表里程.xlsx / V495</t>
  </si>
  <si>
    <t>车辆里程查询_20260901-20260930_1024辆_GPS里程.xlsx / V495</t>
  </si>
  <si>
    <t>车辆纯氢气里程查询_20260901-20260930_1024辆.xlsx / V428</t>
  </si>
  <si>
    <t>车辆里程查询_20260901-20260930_1024辆_仪表里程.xlsx / W495</t>
  </si>
  <si>
    <t>车辆里程查询_20260901-20260930_1024辆_GPS里程.xlsx / W495</t>
  </si>
  <si>
    <t>车辆纯氢气里程查询_20260901-20260930_1024辆.xlsx / W428</t>
  </si>
  <si>
    <t>车辆里程查询_20260901-20260930_1024辆_仪表里程.xlsx / X495</t>
  </si>
  <si>
    <t>车辆里程查询_20260901-20260930_1024辆_GPS里程.xlsx / X495</t>
  </si>
  <si>
    <t>车辆纯氢气里程查询_20260901-20260930_1024辆.xlsx / X428</t>
  </si>
  <si>
    <t>车辆里程查询_20260901-20260930_1024辆_仪表里程.xlsx / Y495</t>
  </si>
  <si>
    <t>车辆里程查询_20260901-20260930_1024辆_GPS里程.xlsx / Y495</t>
  </si>
  <si>
    <t>车辆纯氢气里程查询_20260901-20260930_1024辆.xlsx / Y428</t>
  </si>
  <si>
    <t>车辆里程查询_20260901-20260930_1024辆_仪表里程.xlsx / Z495</t>
  </si>
  <si>
    <t>车辆里程查询_20260901-20260930_1024辆_GPS里程.xlsx / Z495</t>
  </si>
  <si>
    <t>车辆纯氢气里程查询_20260901-20260930_1024辆.xlsx / Z428</t>
  </si>
  <si>
    <t>车辆里程查询_20260901-20260930_1024辆_仪表里程.xlsx / AA495</t>
  </si>
  <si>
    <t>车辆里程查询_20260901-20260930_1024辆_GPS里程.xlsx / AA495</t>
  </si>
  <si>
    <t>车辆纯氢气里程查询_20260901-20260930_1024辆.xlsx / AA428</t>
  </si>
  <si>
    <t>车辆里程查询_20260901-20260930_1024辆_仪表里程.xlsx / AB495</t>
  </si>
  <si>
    <t>车辆里程查询_20260901-20260930_1024辆_GPS里程.xlsx / AB495</t>
  </si>
  <si>
    <t>车辆纯氢气里程查询_20260901-20260930_1024辆.xlsx / AB428</t>
  </si>
  <si>
    <t>车辆里程查询_20260901-20260930_1024辆_仪表里程.xlsx / AC495</t>
  </si>
  <si>
    <t>车辆里程查询_20260901-20260930_1024辆_GPS里程.xlsx / AC495</t>
  </si>
  <si>
    <t>车辆纯氢气里程查询_20260901-20260930_1024辆.xlsx / AC428</t>
  </si>
  <si>
    <t>车辆里程查询_20260901-20260930_1024辆_仪表里程.xlsx / AD495</t>
  </si>
  <si>
    <t>车辆里程查询_20260901-20260930_1024辆_GPS里程.xlsx / AD495</t>
  </si>
  <si>
    <t>车辆纯氢气里程查询_20260901-20260930_1024辆.xlsx / AD428</t>
  </si>
  <si>
    <t>车辆里程查询_20260901-20260930_1024辆_仪表里程.xlsx / AE495</t>
  </si>
  <si>
    <t>车辆里程查询_20260901-20260930_1024辆_GPS里程.xlsx / AE495</t>
  </si>
  <si>
    <t>车辆纯氢气里程查询_20260901-20260930_1024辆.xlsx / AE428</t>
  </si>
  <si>
    <t>车辆里程查询_20260901-20260930_1024辆_仪表里程.xlsx / AF495</t>
  </si>
  <si>
    <t>车辆里程查询_20260901-20260930_1024辆_GPS里程.xlsx / AF495</t>
  </si>
  <si>
    <t>车辆纯氢气里程查询_20260901-20260930_1024辆.xlsx / AF428</t>
  </si>
  <si>
    <t>车辆里程查询_20260901-20260930_1024辆_仪表里程.xlsx / AG495</t>
  </si>
  <si>
    <t>车辆里程查询_20260901-20260930_1024辆_GPS里程.xlsx / AG495</t>
  </si>
  <si>
    <t>车辆纯氢气里程查询_20260901-20260930_1024辆.xlsx / AG428</t>
  </si>
  <si>
    <t>车辆里程查询_20260901-20260930_1024辆_仪表里程.xlsx / AH495</t>
  </si>
  <si>
    <t>车辆里程查询_20260901-20260930_1024辆_GPS里程.xlsx / AH495</t>
  </si>
  <si>
    <t>车辆纯氢气里程查询_20260901-20260930_1024辆.xlsx / AH428</t>
  </si>
  <si>
    <t>车辆里程查询_20260901-20260930_1024辆_仪表里程.xlsx / E234</t>
  </si>
  <si>
    <t>车辆里程查询_20260901-20260930_1024辆_GPS里程.xlsx / E136</t>
  </si>
  <si>
    <t>车辆纯氢气里程查询_20260901-20260930_1024辆.xlsx / E234</t>
  </si>
  <si>
    <t>车辆里程查询_20260901-20260930_1024辆_仪表里程.xlsx / F234</t>
  </si>
  <si>
    <t>车辆里程查询_20260901-20260930_1024辆_GPS里程.xlsx / F136</t>
  </si>
  <si>
    <t>车辆纯氢气里程查询_20260901-20260930_1024辆.xlsx / F234</t>
  </si>
  <si>
    <t>车辆里程查询_20260901-20260930_1024辆_仪表里程.xlsx / G234</t>
  </si>
  <si>
    <t>车辆里程查询_20260901-20260930_1024辆_GPS里程.xlsx / G136</t>
  </si>
  <si>
    <t>车辆纯氢气里程查询_20260901-20260930_1024辆.xlsx / G234</t>
  </si>
  <si>
    <t>车辆里程查询_20260901-20260930_1024辆_仪表里程.xlsx / H234</t>
  </si>
  <si>
    <t>车辆里程查询_20260901-20260930_1024辆_GPS里程.xlsx / H136</t>
  </si>
  <si>
    <t>车辆纯氢气里程查询_20260901-20260930_1024辆.xlsx / H234</t>
  </si>
  <si>
    <t>车辆里程查询_20260901-20260930_1024辆_仪表里程.xlsx / I234</t>
  </si>
  <si>
    <t>车辆里程查询_20260901-20260930_1024辆_GPS里程.xlsx / I136</t>
  </si>
  <si>
    <t>车辆纯氢气里程查询_20260901-20260930_1024辆.xlsx / I234</t>
  </si>
  <si>
    <t>车辆里程查询_20260901-20260930_1024辆_仪表里程.xlsx / J234</t>
  </si>
  <si>
    <t>车辆里程查询_20260901-20260930_1024辆_GPS里程.xlsx / J136</t>
  </si>
  <si>
    <t>车辆纯氢气里程查询_20260901-20260930_1024辆.xlsx / J234</t>
  </si>
  <si>
    <t>车辆里程查询_20260901-20260930_1024辆_仪表里程.xlsx / K234</t>
  </si>
  <si>
    <t>车辆里程查询_20260901-20260930_1024辆_GPS里程.xlsx / K136</t>
  </si>
  <si>
    <t>车辆纯氢气里程查询_20260901-20260930_1024辆.xlsx / K234</t>
  </si>
  <si>
    <t>车辆里程查询_20260901-20260930_1024辆_仪表里程.xlsx / L234</t>
  </si>
  <si>
    <t>车辆里程查询_20260901-20260930_1024辆_GPS里程.xlsx / L136</t>
  </si>
  <si>
    <t>车辆纯氢气里程查询_20260901-20260930_1024辆.xlsx / L234</t>
  </si>
  <si>
    <t>车辆里程查询_20260901-20260930_1024辆_仪表里程.xlsx / M234</t>
  </si>
  <si>
    <t>车辆里程查询_20260901-20260930_1024辆_GPS里程.xlsx / M136</t>
  </si>
  <si>
    <t>车辆纯氢气里程查询_20260901-20260930_1024辆.xlsx / M234</t>
  </si>
  <si>
    <t>车辆里程查询_20260901-20260930_1024辆_仪表里程.xlsx / N234</t>
  </si>
  <si>
    <t>车辆里程查询_20260901-20260930_1024辆_GPS里程.xlsx / N136</t>
  </si>
  <si>
    <t>车辆纯氢气里程查询_20260901-20260930_1024辆.xlsx / N234</t>
  </si>
  <si>
    <t>车辆里程查询_20260901-20260930_1024辆_仪表里程.xlsx / O234</t>
  </si>
  <si>
    <t>车辆里程查询_20260901-20260930_1024辆_GPS里程.xlsx / O136</t>
  </si>
  <si>
    <t>车辆纯氢气里程查询_20260901-20260930_1024辆.xlsx / O234</t>
  </si>
  <si>
    <t>车辆里程查询_20260901-20260930_1024辆_仪表里程.xlsx / P234</t>
  </si>
  <si>
    <t>车辆里程查询_20260901-20260930_1024辆_GPS里程.xlsx / P136</t>
  </si>
  <si>
    <t>车辆纯氢气里程查询_20260901-20260930_1024辆.xlsx / P234</t>
  </si>
  <si>
    <t>车辆里程查询_20260901-20260930_1024辆_仪表里程.xlsx / Q234</t>
  </si>
  <si>
    <t>车辆里程查询_20260901-20260930_1024辆_GPS里程.xlsx / Q136</t>
  </si>
  <si>
    <t>车辆纯氢气里程查询_20260901-20260930_1024辆.xlsx / Q234</t>
  </si>
  <si>
    <t>车辆里程查询_20260901-20260930_1024辆_仪表里程.xlsx / R234</t>
  </si>
  <si>
    <t>车辆里程查询_20260901-20260930_1024辆_GPS里程.xlsx / R136</t>
  </si>
  <si>
    <t>车辆纯氢气里程查询_20260901-20260930_1024辆.xlsx / R234</t>
  </si>
  <si>
    <t>车辆里程查询_20260901-20260930_1024辆_仪表里程.xlsx / S234</t>
  </si>
  <si>
    <t>车辆里程查询_20260901-20260930_1024辆_GPS里程.xlsx / S136</t>
  </si>
  <si>
    <t>车辆纯氢气里程查询_20260901-20260930_1024辆.xlsx / S234</t>
  </si>
  <si>
    <t>车辆里程查询_20260901-20260930_1024辆_仪表里程.xlsx / T234</t>
  </si>
  <si>
    <t>车辆里程查询_20260901-20260930_1024辆_GPS里程.xlsx / T136</t>
  </si>
  <si>
    <t>车辆纯氢气里程查询_20260901-20260930_1024辆.xlsx / T234</t>
  </si>
  <si>
    <t>车辆里程查询_20260901-20260930_1024辆_仪表里程.xlsx / U234</t>
  </si>
  <si>
    <t>车辆里程查询_20260901-20260930_1024辆_GPS里程.xlsx / U136</t>
  </si>
  <si>
    <t>车辆纯氢气里程查询_20260901-20260930_1024辆.xlsx / U234</t>
  </si>
  <si>
    <t>车辆里程查询_20260901-20260930_1024辆_仪表里程.xlsx / V234</t>
  </si>
  <si>
    <t>车辆里程查询_20260901-20260930_1024辆_GPS里程.xlsx / V136</t>
  </si>
  <si>
    <t>车辆纯氢气里程查询_20260901-20260930_1024辆.xlsx / V234</t>
  </si>
  <si>
    <t>车辆里程查询_20260901-20260930_1024辆_仪表里程.xlsx / W234</t>
  </si>
  <si>
    <t>车辆里程查询_20260901-20260930_1024辆_GPS里程.xlsx / W136</t>
  </si>
  <si>
    <t>车辆纯氢气里程查询_20260901-20260930_1024辆.xlsx / W234</t>
  </si>
  <si>
    <t>车辆里程查询_20260901-20260930_1024辆_仪表里程.xlsx / X234</t>
  </si>
  <si>
    <t>车辆里程查询_20260901-20260930_1024辆_GPS里程.xlsx / X136</t>
  </si>
  <si>
    <t>车辆纯氢气里程查询_20260901-20260930_1024辆.xlsx / X234</t>
  </si>
  <si>
    <t>车辆里程查询_20260901-20260930_1024辆_仪表里程.xlsx / Y234</t>
  </si>
  <si>
    <t>车辆里程查询_20260901-20260930_1024辆_GPS里程.xlsx / Y136</t>
  </si>
  <si>
    <t>车辆纯氢气里程查询_20260901-20260930_1024辆.xlsx / Y234</t>
  </si>
  <si>
    <t>车辆里程查询_20260901-20260930_1024辆_仪表里程.xlsx / Z234</t>
  </si>
  <si>
    <t>车辆里程查询_20260901-20260930_1024辆_GPS里程.xlsx / Z136</t>
  </si>
  <si>
    <t>车辆纯氢气里程查询_20260901-20260930_1024辆.xlsx / Z234</t>
  </si>
  <si>
    <t>车辆里程查询_20260901-20260930_1024辆_仪表里程.xlsx / AA234</t>
  </si>
  <si>
    <t>车辆里程查询_20260901-20260930_1024辆_GPS里程.xlsx / AA136</t>
  </si>
  <si>
    <t>车辆纯氢气里程查询_20260901-20260930_1024辆.xlsx / AA234</t>
  </si>
  <si>
    <t>车辆里程查询_20260901-20260930_1024辆_仪表里程.xlsx / AB234</t>
  </si>
  <si>
    <t>车辆里程查询_20260901-20260930_1024辆_GPS里程.xlsx / AB136</t>
  </si>
  <si>
    <t>车辆纯氢气里程查询_20260901-20260930_1024辆.xlsx / AB234</t>
  </si>
  <si>
    <t>车辆里程查询_20260901-20260930_1024辆_仪表里程.xlsx / AC234</t>
  </si>
  <si>
    <t>车辆里程查询_20260901-20260930_1024辆_GPS里程.xlsx / AC136</t>
  </si>
  <si>
    <t>车辆纯氢气里程查询_20260901-20260930_1024辆.xlsx / AC234</t>
  </si>
  <si>
    <t>车辆里程查询_20260901-20260930_1024辆_仪表里程.xlsx / AD234</t>
  </si>
  <si>
    <t>车辆里程查询_20260901-20260930_1024辆_GPS里程.xlsx / AD136</t>
  </si>
  <si>
    <t>车辆纯氢气里程查询_20260901-20260930_1024辆.xlsx / AD234</t>
  </si>
  <si>
    <t>车辆里程查询_20260901-20260930_1024辆_仪表里程.xlsx / AE234</t>
  </si>
  <si>
    <t>车辆里程查询_20260901-20260930_1024辆_GPS里程.xlsx / AE136</t>
  </si>
  <si>
    <t>车辆纯氢气里程查询_20260901-20260930_1024辆.xlsx / AE234</t>
  </si>
  <si>
    <t>车辆里程查询_20260901-20260930_1024辆_仪表里程.xlsx / AF234</t>
  </si>
  <si>
    <t>车辆里程查询_20260901-20260930_1024辆_GPS里程.xlsx / AF136</t>
  </si>
  <si>
    <t>车辆纯氢气里程查询_20260901-20260930_1024辆.xlsx / AF234</t>
  </si>
  <si>
    <t>车辆里程查询_20260901-20260930_1024辆_仪表里程.xlsx / AG234</t>
  </si>
  <si>
    <t>车辆里程查询_20260901-20260930_1024辆_GPS里程.xlsx / AG136</t>
  </si>
  <si>
    <t>车辆纯氢气里程查询_20260901-20260930_1024辆.xlsx / AG234</t>
  </si>
  <si>
    <t>车辆里程查询_20260901-20260930_1024辆_仪表里程.xlsx / AH234</t>
  </si>
  <si>
    <t>车辆里程查询_20260901-20260930_1024辆_GPS里程.xlsx / AH136</t>
  </si>
  <si>
    <t>车辆纯氢气里程查询_20260901-20260930_1024辆.xlsx / AH234</t>
  </si>
  <si>
    <t>车辆里程查询_20260901-20260930_1024辆_仪表里程.xlsx / E568</t>
  </si>
  <si>
    <t>车辆里程查询_20260901-20260930_1024辆_GPS里程.xlsx / E568</t>
  </si>
  <si>
    <t>车辆纯氢气里程查询_20260901-20260930_1024辆.xlsx / E375</t>
  </si>
  <si>
    <t>车辆里程查询_20260901-20260930_1024辆_仪表里程.xlsx / F568</t>
  </si>
  <si>
    <t>车辆里程查询_20260901-20260930_1024辆_GPS里程.xlsx / F568</t>
  </si>
  <si>
    <t>车辆纯氢气里程查询_20260901-20260930_1024辆.xlsx / F375</t>
  </si>
  <si>
    <t>车辆里程查询_20260901-20260930_1024辆_仪表里程.xlsx / G568</t>
  </si>
  <si>
    <t>车辆里程查询_20260901-20260930_1024辆_GPS里程.xlsx / G568</t>
  </si>
  <si>
    <t>车辆纯氢气里程查询_20260901-20260930_1024辆.xlsx / G375</t>
  </si>
  <si>
    <t>车辆里程查询_20260901-20260930_1024辆_仪表里程.xlsx / H568</t>
  </si>
  <si>
    <t>车辆里程查询_20260901-20260930_1024辆_GPS里程.xlsx / H568</t>
  </si>
  <si>
    <t>车辆纯氢气里程查询_20260901-20260930_1024辆.xlsx / H375</t>
  </si>
  <si>
    <t>车辆里程查询_20260901-20260930_1024辆_仪表里程.xlsx / I568</t>
  </si>
  <si>
    <t>车辆里程查询_20260901-20260930_1024辆_GPS里程.xlsx / I568</t>
  </si>
  <si>
    <t>车辆纯氢气里程查询_20260901-20260930_1024辆.xlsx / I375</t>
  </si>
  <si>
    <t>车辆里程查询_20260901-20260930_1024辆_仪表里程.xlsx / J568</t>
  </si>
  <si>
    <t>车辆里程查询_20260901-20260930_1024辆_GPS里程.xlsx / J568</t>
  </si>
  <si>
    <t>车辆纯氢气里程查询_20260901-20260930_1024辆.xlsx / J375</t>
  </si>
  <si>
    <t>车辆里程查询_20260901-20260930_1024辆_仪表里程.xlsx / K568</t>
  </si>
  <si>
    <t>车辆里程查询_20260901-20260930_1024辆_GPS里程.xlsx / K568</t>
  </si>
  <si>
    <t>车辆纯氢气里程查询_20260901-20260930_1024辆.xlsx / K375</t>
  </si>
  <si>
    <t>车辆里程查询_20260901-20260930_1024辆_仪表里程.xlsx / L568</t>
  </si>
  <si>
    <t>车辆里程查询_20260901-20260930_1024辆_GPS里程.xlsx / L568</t>
  </si>
  <si>
    <t>车辆纯氢气里程查询_20260901-20260930_1024辆.xlsx / L375</t>
  </si>
  <si>
    <t>车辆里程查询_20260901-20260930_1024辆_仪表里程.xlsx / M568</t>
  </si>
  <si>
    <t>车辆里程查询_20260901-20260930_1024辆_GPS里程.xlsx / M568</t>
  </si>
  <si>
    <t>车辆纯氢气里程查询_20260901-20260930_1024辆.xlsx / M375</t>
  </si>
  <si>
    <t>车辆里程查询_20260901-20260930_1024辆_仪表里程.xlsx / N568</t>
  </si>
  <si>
    <t>车辆里程查询_20260901-20260930_1024辆_GPS里程.xlsx / N568</t>
  </si>
  <si>
    <t>车辆纯氢气里程查询_20260901-20260930_1024辆.xlsx / N375</t>
  </si>
  <si>
    <t>车辆里程查询_20260901-20260930_1024辆_仪表里程.xlsx / O568</t>
  </si>
  <si>
    <t>车辆里程查询_20260901-20260930_1024辆_GPS里程.xlsx / O568</t>
  </si>
  <si>
    <t>车辆纯氢气里程查询_20260901-20260930_1024辆.xlsx / O375</t>
  </si>
  <si>
    <t>车辆里程查询_20260901-20260930_1024辆_仪表里程.xlsx / P568</t>
  </si>
  <si>
    <t>车辆里程查询_20260901-20260930_1024辆_GPS里程.xlsx / P568</t>
  </si>
  <si>
    <t>车辆纯氢气里程查询_20260901-20260930_1024辆.xlsx / P375</t>
  </si>
  <si>
    <t>车辆里程查询_20260901-20260930_1024辆_仪表里程.xlsx / Q568</t>
  </si>
  <si>
    <t>车辆里程查询_20260901-20260930_1024辆_GPS里程.xlsx / Q568</t>
  </si>
  <si>
    <t>车辆纯氢气里程查询_20260901-20260930_1024辆.xlsx / Q375</t>
  </si>
  <si>
    <t>车辆里程查询_20260901-20260930_1024辆_仪表里程.xlsx / R568</t>
  </si>
  <si>
    <t>车辆里程查询_20260901-20260930_1024辆_GPS里程.xlsx / R568</t>
  </si>
  <si>
    <t>车辆纯氢气里程查询_20260901-20260930_1024辆.xlsx / R375</t>
  </si>
  <si>
    <t>车辆里程查询_20260901-20260930_1024辆_仪表里程.xlsx / S568</t>
  </si>
  <si>
    <t>车辆里程查询_20260901-20260930_1024辆_GPS里程.xlsx / S568</t>
  </si>
  <si>
    <t>车辆纯氢气里程查询_20260901-20260930_1024辆.xlsx / S375</t>
  </si>
  <si>
    <t>车辆里程查询_20260901-20260930_1024辆_仪表里程.xlsx / T568</t>
  </si>
  <si>
    <t>车辆里程查询_20260901-20260930_1024辆_GPS里程.xlsx / T568</t>
  </si>
  <si>
    <t>车辆纯氢气里程查询_20260901-20260930_1024辆.xlsx / T375</t>
  </si>
  <si>
    <t>车辆里程查询_20260901-20260930_1024辆_仪表里程.xlsx / U568</t>
  </si>
  <si>
    <t>车辆里程查询_20260901-20260930_1024辆_GPS里程.xlsx / U568</t>
  </si>
  <si>
    <t>车辆纯氢气里程查询_20260901-20260930_1024辆.xlsx / U375</t>
  </si>
  <si>
    <t>车辆里程查询_20260901-20260930_1024辆_仪表里程.xlsx / V568</t>
  </si>
  <si>
    <t>车辆里程查询_20260901-20260930_1024辆_GPS里程.xlsx / V568</t>
  </si>
  <si>
    <t>车辆纯氢气里程查询_20260901-20260930_1024辆.xlsx / V375</t>
  </si>
  <si>
    <t>车辆里程查询_20260901-20260930_1024辆_仪表里程.xlsx / W568</t>
  </si>
  <si>
    <t>车辆里程查询_20260901-20260930_1024辆_GPS里程.xlsx / W568</t>
  </si>
  <si>
    <t>车辆纯氢气里程查询_20260901-20260930_1024辆.xlsx / W375</t>
  </si>
  <si>
    <t>车辆里程查询_20260901-20260930_1024辆_仪表里程.xlsx / X568</t>
  </si>
  <si>
    <t>车辆里程查询_20260901-20260930_1024辆_GPS里程.xlsx / X568</t>
  </si>
  <si>
    <t>车辆纯氢气里程查询_20260901-20260930_1024辆.xlsx / X375</t>
  </si>
  <si>
    <t>车辆里程查询_20260901-20260930_1024辆_仪表里程.xlsx / Y568</t>
  </si>
  <si>
    <t>车辆里程查询_20260901-20260930_1024辆_GPS里程.xlsx / Y568</t>
  </si>
  <si>
    <t>车辆纯氢气里程查询_20260901-20260930_1024辆.xlsx / Y375</t>
  </si>
  <si>
    <t>车辆里程查询_20260901-20260930_1024辆_仪表里程.xlsx / Z568</t>
  </si>
  <si>
    <t>车辆里程查询_20260901-20260930_1024辆_GPS里程.xlsx / Z568</t>
  </si>
  <si>
    <t>车辆纯氢气里程查询_20260901-20260930_1024辆.xlsx / Z375</t>
  </si>
  <si>
    <t>车辆里程查询_20260901-20260930_1024辆_仪表里程.xlsx / AA568</t>
  </si>
  <si>
    <t>车辆里程查询_20260901-20260930_1024辆_GPS里程.xlsx / AA568</t>
  </si>
  <si>
    <t>车辆纯氢气里程查询_20260901-20260930_1024辆.xlsx / AA375</t>
  </si>
  <si>
    <t>车辆里程查询_20260901-20260930_1024辆_仪表里程.xlsx / AB568</t>
  </si>
  <si>
    <t>车辆里程查询_20260901-20260930_1024辆_GPS里程.xlsx / AB568</t>
  </si>
  <si>
    <t>车辆纯氢气里程查询_20260901-20260930_1024辆.xlsx / AB375</t>
  </si>
  <si>
    <t>车辆里程查询_20260901-20260930_1024辆_仪表里程.xlsx / AC568</t>
  </si>
  <si>
    <t>车辆里程查询_20260901-20260930_1024辆_GPS里程.xlsx / AC568</t>
  </si>
  <si>
    <t>车辆纯氢气里程查询_20260901-20260930_1024辆.xlsx / AC375</t>
  </si>
  <si>
    <t>车辆里程查询_20260901-20260930_1024辆_仪表里程.xlsx / AD568</t>
  </si>
  <si>
    <t>车辆里程查询_20260901-20260930_1024辆_GPS里程.xlsx / AD568</t>
  </si>
  <si>
    <t>车辆纯氢气里程查询_20260901-20260930_1024辆.xlsx / AD375</t>
  </si>
  <si>
    <t>车辆里程查询_20260901-20260930_1024辆_仪表里程.xlsx / AE568</t>
  </si>
  <si>
    <t>车辆里程查询_20260901-20260930_1024辆_GPS里程.xlsx / AE568</t>
  </si>
  <si>
    <t>车辆纯氢气里程查询_20260901-20260930_1024辆.xlsx / AE375</t>
  </si>
  <si>
    <t>车辆里程查询_20260901-20260930_1024辆_仪表里程.xlsx / AF568</t>
  </si>
  <si>
    <t>车辆里程查询_20260901-20260930_1024辆_GPS里程.xlsx / AF568</t>
  </si>
  <si>
    <t>车辆纯氢气里程查询_20260901-20260930_1024辆.xlsx / AF375</t>
  </si>
  <si>
    <t>车辆里程查询_20260901-20260930_1024辆_仪表里程.xlsx / AG568</t>
  </si>
  <si>
    <t>车辆里程查询_20260901-20260930_1024辆_GPS里程.xlsx / AG568</t>
  </si>
  <si>
    <t>车辆纯氢气里程查询_20260901-20260930_1024辆.xlsx / AG375</t>
  </si>
  <si>
    <t>车辆里程查询_20260901-20260930_1024辆_仪表里程.xlsx / AH568</t>
  </si>
  <si>
    <t>车辆里程查询_20260901-20260930_1024辆_GPS里程.xlsx / AH568</t>
  </si>
  <si>
    <t>车辆纯氢气里程查询_20260901-20260930_1024辆.xlsx / AH375</t>
  </si>
  <si>
    <t>车辆里程查询_20260901-20260930_1024辆_仪表里程.xlsx / E229</t>
  </si>
  <si>
    <t>车辆里程查询_20260901-20260930_1024辆_GPS里程.xlsx / E122</t>
  </si>
  <si>
    <t>车辆纯氢气里程查询_20260901-20260930_1024辆.xlsx / E568</t>
  </si>
  <si>
    <t>车辆里程查询_20260901-20260930_1024辆_仪表里程.xlsx / F229</t>
  </si>
  <si>
    <t>车辆里程查询_20260901-20260930_1024辆_GPS里程.xlsx / F122</t>
  </si>
  <si>
    <t>车辆纯氢气里程查询_20260901-20260930_1024辆.xlsx / F568</t>
  </si>
  <si>
    <t>车辆里程查询_20260901-20260930_1024辆_仪表里程.xlsx / G229</t>
  </si>
  <si>
    <t>车辆里程查询_20260901-20260930_1024辆_GPS里程.xlsx / G122</t>
  </si>
  <si>
    <t>车辆纯氢气里程查询_20260901-20260930_1024辆.xlsx / G568</t>
  </si>
  <si>
    <t>车辆里程查询_20260901-20260930_1024辆_仪表里程.xlsx / H229</t>
  </si>
  <si>
    <t>车辆里程查询_20260901-20260930_1024辆_GPS里程.xlsx / H122</t>
  </si>
  <si>
    <t>车辆纯氢气里程查询_20260901-20260930_1024辆.xlsx / H568</t>
  </si>
  <si>
    <t>车辆里程查询_20260901-20260930_1024辆_仪表里程.xlsx / I229</t>
  </si>
  <si>
    <t>车辆里程查询_20260901-20260930_1024辆_GPS里程.xlsx / I122</t>
  </si>
  <si>
    <t>车辆纯氢气里程查询_20260901-20260930_1024辆.xlsx / I568</t>
  </si>
  <si>
    <t>车辆里程查询_20260901-20260930_1024辆_仪表里程.xlsx / J229</t>
  </si>
  <si>
    <t>车辆里程查询_20260901-20260930_1024辆_GPS里程.xlsx / J122</t>
  </si>
  <si>
    <t>车辆纯氢气里程查询_20260901-20260930_1024辆.xlsx / J568</t>
  </si>
  <si>
    <t>车辆里程查询_20260901-20260930_1024辆_仪表里程.xlsx / K229</t>
  </si>
  <si>
    <t>车辆里程查询_20260901-20260930_1024辆_GPS里程.xlsx / K122</t>
  </si>
  <si>
    <t>车辆纯氢气里程查询_20260901-20260930_1024辆.xlsx / K568</t>
  </si>
  <si>
    <t>车辆里程查询_20260901-20260930_1024辆_仪表里程.xlsx / L229</t>
  </si>
  <si>
    <t>车辆里程查询_20260901-20260930_1024辆_GPS里程.xlsx / L122</t>
  </si>
  <si>
    <t>车辆纯氢气里程查询_20260901-20260930_1024辆.xlsx / L568</t>
  </si>
  <si>
    <t>车辆里程查询_20260901-20260930_1024辆_仪表里程.xlsx / M229</t>
  </si>
  <si>
    <t>车辆里程查询_20260901-20260930_1024辆_GPS里程.xlsx / M122</t>
  </si>
  <si>
    <t>车辆纯氢气里程查询_20260901-20260930_1024辆.xlsx / M568</t>
  </si>
  <si>
    <t>车辆里程查询_20260901-20260930_1024辆_仪表里程.xlsx / N229</t>
  </si>
  <si>
    <t>车辆里程查询_20260901-20260930_1024辆_GPS里程.xlsx / N122</t>
  </si>
  <si>
    <t>车辆纯氢气里程查询_20260901-20260930_1024辆.xlsx / N568</t>
  </si>
  <si>
    <t>车辆里程查询_20260901-20260930_1024辆_仪表里程.xlsx / E413</t>
  </si>
  <si>
    <t>车辆里程查询_20260901-20260930_1024辆_GPS里程.xlsx / E413</t>
  </si>
  <si>
    <t>车辆纯氢气里程查询_20260901-20260930_1024辆.xlsx / E316</t>
  </si>
  <si>
    <t>车辆里程查询_20260901-20260930_1024辆_仪表里程.xlsx / F413</t>
  </si>
  <si>
    <t>车辆里程查询_20260901-20260930_1024辆_GPS里程.xlsx / F413</t>
  </si>
  <si>
    <t>车辆纯氢气里程查询_20260901-20260930_1024辆.xlsx / F316</t>
  </si>
  <si>
    <t>车辆里程查询_20260901-20260930_1024辆_仪表里程.xlsx / G413</t>
  </si>
  <si>
    <t>车辆里程查询_20260901-20260930_1024辆_GPS里程.xlsx / G413</t>
  </si>
  <si>
    <t>车辆纯氢气里程查询_20260901-20260930_1024辆.xlsx / G316</t>
  </si>
  <si>
    <t>车辆里程查询_20260901-20260930_1024辆_仪表里程.xlsx / H413</t>
  </si>
  <si>
    <t>车辆里程查询_20260901-20260930_1024辆_GPS里程.xlsx / H413</t>
  </si>
  <si>
    <t>车辆纯氢气里程查询_20260901-20260930_1024辆.xlsx / H316</t>
  </si>
  <si>
    <t>车辆里程查询_20260901-20260930_1024辆_仪表里程.xlsx / I413</t>
  </si>
  <si>
    <t>车辆里程查询_20260901-20260930_1024辆_GPS里程.xlsx / I413</t>
  </si>
  <si>
    <t>车辆纯氢气里程查询_20260901-20260930_1024辆.xlsx / I316</t>
  </si>
  <si>
    <t>车辆里程查询_20260901-20260930_1024辆_仪表里程.xlsx / J413</t>
  </si>
  <si>
    <t>车辆里程查询_20260901-20260930_1024辆_GPS里程.xlsx / J413</t>
  </si>
  <si>
    <t>车辆纯氢气里程查询_20260901-20260930_1024辆.xlsx / J316</t>
  </si>
  <si>
    <t>车辆里程查询_20260901-20260930_1024辆_仪表里程.xlsx / K413</t>
  </si>
  <si>
    <t>车辆里程查询_20260901-20260930_1024辆_GPS里程.xlsx / K413</t>
  </si>
  <si>
    <t>车辆纯氢气里程查询_20260901-20260930_1024辆.xlsx / K316</t>
  </si>
  <si>
    <t>车辆里程查询_20260901-20260930_1024辆_仪表里程.xlsx / L413</t>
  </si>
  <si>
    <t>车辆里程查询_20260901-20260930_1024辆_GPS里程.xlsx / L413</t>
  </si>
  <si>
    <t>车辆纯氢气里程查询_20260901-20260930_1024辆.xlsx / L316</t>
  </si>
  <si>
    <t>车辆里程查询_20260901-20260930_1024辆_仪表里程.xlsx / M413</t>
  </si>
  <si>
    <t>车辆里程查询_20260901-20260930_1024辆_GPS里程.xlsx / M413</t>
  </si>
  <si>
    <t>车辆纯氢气里程查询_20260901-20260930_1024辆.xlsx / M316</t>
  </si>
  <si>
    <t>车辆里程查询_20260901-20260930_1024辆_仪表里程.xlsx / N413</t>
  </si>
  <si>
    <t>车辆里程查询_20260901-20260930_1024辆_GPS里程.xlsx / N413</t>
  </si>
  <si>
    <t>车辆纯氢气里程查询_20260901-20260930_1024辆.xlsx / N316</t>
  </si>
  <si>
    <t>车辆里程查询_20260901-20260930_1024辆_仪表里程.xlsx / O413</t>
  </si>
  <si>
    <t>车辆里程查询_20260901-20260930_1024辆_GPS里程.xlsx / O413</t>
  </si>
  <si>
    <t>车辆纯氢气里程查询_20260901-20260930_1024辆.xlsx / O316</t>
  </si>
  <si>
    <t>车辆里程查询_20260901-20260930_1024辆_仪表里程.xlsx / P413</t>
  </si>
  <si>
    <t>车辆里程查询_20260901-20260930_1024辆_GPS里程.xlsx / P413</t>
  </si>
  <si>
    <t>车辆纯氢气里程查询_20260901-20260930_1024辆.xlsx / P316</t>
  </si>
  <si>
    <t>车辆里程查询_20260901-20260930_1024辆_仪表里程.xlsx / Q413</t>
  </si>
  <si>
    <t>车辆里程查询_20260901-20260930_1024辆_GPS里程.xlsx / Q413</t>
  </si>
  <si>
    <t>车辆纯氢气里程查询_20260901-20260930_1024辆.xlsx / Q316</t>
  </si>
  <si>
    <t>车辆里程查询_20260901-20260930_1024辆_仪表里程.xlsx / R413</t>
  </si>
  <si>
    <t>车辆里程查询_20260901-20260930_1024辆_GPS里程.xlsx / R413</t>
  </si>
  <si>
    <t>车辆纯氢气里程查询_20260901-20260930_1024辆.xlsx / R316</t>
  </si>
  <si>
    <t>车辆里程查询_20260901-20260930_1024辆_仪表里程.xlsx / S413</t>
  </si>
  <si>
    <t>车辆里程查询_20260901-20260930_1024辆_GPS里程.xlsx / S413</t>
  </si>
  <si>
    <t>车辆纯氢气里程查询_20260901-20260930_1024辆.xlsx / S316</t>
  </si>
  <si>
    <t>车辆里程查询_20260901-20260930_1024辆_仪表里程.xlsx / T413</t>
  </si>
  <si>
    <t>车辆里程查询_20260901-20260930_1024辆_GPS里程.xlsx / T413</t>
  </si>
  <si>
    <t>车辆纯氢气里程查询_20260901-20260930_1024辆.xlsx / T316</t>
  </si>
  <si>
    <t>车辆里程查询_20260901-20260930_1024辆_仪表里程.xlsx / U413</t>
  </si>
  <si>
    <t>车辆里程查询_20260901-20260930_1024辆_GPS里程.xlsx / U413</t>
  </si>
  <si>
    <t>车辆纯氢气里程查询_20260901-20260930_1024辆.xlsx / U316</t>
  </si>
  <si>
    <t>车辆里程查询_20260901-20260930_1024辆_仪表里程.xlsx / V413</t>
  </si>
  <si>
    <t>车辆里程查询_20260901-20260930_1024辆_GPS里程.xlsx / V413</t>
  </si>
  <si>
    <t>车辆纯氢气里程查询_20260901-20260930_1024辆.xlsx / V316</t>
  </si>
  <si>
    <t>车辆里程查询_20260901-20260930_1024辆_仪表里程.xlsx / W413</t>
  </si>
  <si>
    <t>车辆里程查询_20260901-20260930_1024辆_GPS里程.xlsx / W413</t>
  </si>
  <si>
    <t>车辆纯氢气里程查询_20260901-20260930_1024辆.xlsx / W316</t>
  </si>
  <si>
    <t>车辆里程查询_20260901-20260930_1024辆_仪表里程.xlsx / X413</t>
  </si>
  <si>
    <t>车辆里程查询_20260901-20260930_1024辆_GPS里程.xlsx / X413</t>
  </si>
  <si>
    <t>车辆纯氢气里程查询_20260901-20260930_1024辆.xlsx / X316</t>
  </si>
  <si>
    <t>车辆里程查询_20260901-20260930_1024辆_仪表里程.xlsx / Y413</t>
  </si>
  <si>
    <t>车辆里程查询_20260901-20260930_1024辆_GPS里程.xlsx / Y413</t>
  </si>
  <si>
    <t>车辆纯氢气里程查询_20260901-20260930_1024辆.xlsx / Y316</t>
  </si>
  <si>
    <t>车辆里程查询_20260901-20260930_1024辆_仪表里程.xlsx / Z413</t>
  </si>
  <si>
    <t>车辆里程查询_20260901-20260930_1024辆_GPS里程.xlsx / Z413</t>
  </si>
  <si>
    <t>车辆纯氢气里程查询_20260901-20260930_1024辆.xlsx / Z316</t>
  </si>
  <si>
    <t>车辆里程查询_20260901-20260930_1024辆_仪表里程.xlsx / AA413</t>
  </si>
  <si>
    <t>车辆里程查询_20260901-20260930_1024辆_GPS里程.xlsx / AA413</t>
  </si>
  <si>
    <t>车辆纯氢气里程查询_20260901-20260930_1024辆.xlsx / AA316</t>
  </si>
  <si>
    <t>车辆里程查询_20260901-20260930_1024辆_仪表里程.xlsx / AB413</t>
  </si>
  <si>
    <t>车辆里程查询_20260901-20260930_1024辆_GPS里程.xlsx / AB413</t>
  </si>
  <si>
    <t>车辆纯氢气里程查询_20260901-20260930_1024辆.xlsx / AB316</t>
  </si>
  <si>
    <t>车辆里程查询_20260901-20260930_1024辆_仪表里程.xlsx / AC413</t>
  </si>
  <si>
    <t>车辆里程查询_20260901-20260930_1024辆_GPS里程.xlsx / AC413</t>
  </si>
  <si>
    <t>车辆纯氢气里程查询_20260901-20260930_1024辆.xlsx / AC316</t>
  </si>
  <si>
    <t>车辆里程查询_20260901-20260930_1024辆_仪表里程.xlsx / AD413</t>
  </si>
  <si>
    <t>车辆里程查询_20260901-20260930_1024辆_GPS里程.xlsx / AD413</t>
  </si>
  <si>
    <t>车辆纯氢气里程查询_20260901-20260930_1024辆.xlsx / AD316</t>
  </si>
  <si>
    <t>车辆里程查询_20260901-20260930_1024辆_仪表里程.xlsx / AE413</t>
  </si>
  <si>
    <t>车辆里程查询_20260901-20260930_1024辆_GPS里程.xlsx / AE413</t>
  </si>
  <si>
    <t>车辆纯氢气里程查询_20260901-20260930_1024辆.xlsx / AE316</t>
  </si>
  <si>
    <t>车辆里程查询_20260901-20260930_1024辆_仪表里程.xlsx / AF413</t>
  </si>
  <si>
    <t>车辆里程查询_20260901-20260930_1024辆_GPS里程.xlsx / AF413</t>
  </si>
  <si>
    <t>车辆纯氢气里程查询_20260901-20260930_1024辆.xlsx / AF316</t>
  </si>
  <si>
    <t>车辆里程查询_20260901-20260930_1024辆_仪表里程.xlsx / AG413</t>
  </si>
  <si>
    <t>车辆里程查询_20260901-20260930_1024辆_GPS里程.xlsx / AG413</t>
  </si>
  <si>
    <t>车辆纯氢气里程查询_20260901-20260930_1024辆.xlsx / AG316</t>
  </si>
  <si>
    <t>车辆里程查询_20260901-20260930_1024辆_仪表里程.xlsx / AH413</t>
  </si>
  <si>
    <t>车辆里程查询_20260901-20260930_1024辆_GPS里程.xlsx / AH413</t>
  </si>
  <si>
    <t>车辆纯氢气里程查询_20260901-20260930_1024辆.xlsx / AH316</t>
  </si>
  <si>
    <t>车辆里程查询_20260901-20260930_1024辆_仪表里程.xlsx / E539</t>
  </si>
  <si>
    <t>车辆里程查询_20260901-20260930_1024辆_GPS里程.xlsx / E539</t>
  </si>
  <si>
    <t>车辆纯氢气里程查询_20260901-20260930_1024辆.xlsx / E313</t>
  </si>
  <si>
    <t>车辆里程查询_20260901-20260930_1024辆_仪表里程.xlsx / F539</t>
  </si>
  <si>
    <t>车辆里程查询_20260901-20260930_1024辆_GPS里程.xlsx / F539</t>
  </si>
  <si>
    <t>车辆纯氢气里程查询_20260901-20260930_1024辆.xlsx / F313</t>
  </si>
  <si>
    <t>车辆里程查询_20260901-20260930_1024辆_仪表里程.xlsx / G539</t>
  </si>
  <si>
    <t>车辆里程查询_20260901-20260930_1024辆_GPS里程.xlsx / G539</t>
  </si>
  <si>
    <t>车辆纯氢气里程查询_20260901-20260930_1024辆.xlsx / G313</t>
  </si>
  <si>
    <t>车辆里程查询_20260901-20260930_1024辆_仪表里程.xlsx / H539</t>
  </si>
  <si>
    <t>车辆里程查询_20260901-20260930_1024辆_GPS里程.xlsx / H539</t>
  </si>
  <si>
    <t>车辆纯氢气里程查询_20260901-20260930_1024辆.xlsx / H313</t>
  </si>
  <si>
    <t>车辆里程查询_20260901-20260930_1024辆_仪表里程.xlsx / I539</t>
  </si>
  <si>
    <t>车辆里程查询_20260901-20260930_1024辆_GPS里程.xlsx / I539</t>
  </si>
  <si>
    <t>车辆纯氢气里程查询_20260901-20260930_1024辆.xlsx / I313</t>
  </si>
  <si>
    <t>车辆里程查询_20260901-20260930_1024辆_仪表里程.xlsx / J539</t>
  </si>
  <si>
    <t>车辆里程查询_20260901-20260930_1024辆_GPS里程.xlsx / J539</t>
  </si>
  <si>
    <t>车辆纯氢气里程查询_20260901-20260930_1024辆.xlsx / J313</t>
  </si>
  <si>
    <t>车辆里程查询_20260901-20260930_1024辆_仪表里程.xlsx / K539</t>
  </si>
  <si>
    <t>车辆里程查询_20260901-20260930_1024辆_GPS里程.xlsx / K539</t>
  </si>
  <si>
    <t>车辆纯氢气里程查询_20260901-20260930_1024辆.xlsx / K313</t>
  </si>
  <si>
    <t>车辆里程查询_20260901-20260930_1024辆_仪表里程.xlsx / L539</t>
  </si>
  <si>
    <t>车辆里程查询_20260901-20260930_1024辆_GPS里程.xlsx / L539</t>
  </si>
  <si>
    <t>车辆纯氢气里程查询_20260901-20260930_1024辆.xlsx / L313</t>
  </si>
  <si>
    <t>车辆里程查询_20260901-20260930_1024辆_仪表里程.xlsx / M539</t>
  </si>
  <si>
    <t>车辆里程查询_20260901-20260930_1024辆_GPS里程.xlsx / M539</t>
  </si>
  <si>
    <t>车辆纯氢气里程查询_20260901-20260930_1024辆.xlsx / M313</t>
  </si>
  <si>
    <t>车辆里程查询_20260901-20260930_1024辆_仪表里程.xlsx / N539</t>
  </si>
  <si>
    <t>车辆里程查询_20260901-20260930_1024辆_GPS里程.xlsx / N539</t>
  </si>
  <si>
    <t>车辆纯氢气里程查询_20260901-20260930_1024辆.xlsx / N313</t>
  </si>
  <si>
    <t>车辆里程查询_20260901-20260930_1024辆_仪表里程.xlsx / O539</t>
  </si>
  <si>
    <t>车辆里程查询_20260901-20260930_1024辆_GPS里程.xlsx / O539</t>
  </si>
  <si>
    <t>车辆纯氢气里程查询_20260901-20260930_1024辆.xlsx / O313</t>
  </si>
  <si>
    <t>车辆里程查询_20260901-20260930_1024辆_仪表里程.xlsx / P539</t>
  </si>
  <si>
    <t>车辆里程查询_20260901-20260930_1024辆_GPS里程.xlsx / P539</t>
  </si>
  <si>
    <t>车辆纯氢气里程查询_20260901-20260930_1024辆.xlsx / P313</t>
  </si>
  <si>
    <t>车辆里程查询_20260901-20260930_1024辆_仪表里程.xlsx / Q539</t>
  </si>
  <si>
    <t>车辆里程查询_20260901-20260930_1024辆_GPS里程.xlsx / Q539</t>
  </si>
  <si>
    <t>车辆纯氢气里程查询_20260901-20260930_1024辆.xlsx / Q313</t>
  </si>
  <si>
    <t>车辆里程查询_20260901-20260930_1024辆_仪表里程.xlsx / R539</t>
  </si>
  <si>
    <t>车辆里程查询_20260901-20260930_1024辆_GPS里程.xlsx / R539</t>
  </si>
  <si>
    <t>车辆纯氢气里程查询_20260901-20260930_1024辆.xlsx / R313</t>
  </si>
  <si>
    <t>车辆里程查询_20260901-20260930_1024辆_仪表里程.xlsx / S539</t>
  </si>
  <si>
    <t>车辆里程查询_20260901-20260930_1024辆_GPS里程.xlsx / S539</t>
  </si>
  <si>
    <t>车辆纯氢气里程查询_20260901-20260930_1024辆.xlsx / S313</t>
  </si>
  <si>
    <t>车辆里程查询_20260901-20260930_1024辆_仪表里程.xlsx / T539</t>
  </si>
  <si>
    <t>车辆里程查询_20260901-20260930_1024辆_GPS里程.xlsx / T539</t>
  </si>
  <si>
    <t>车辆纯氢气里程查询_20260901-20260930_1024辆.xlsx / T313</t>
  </si>
  <si>
    <t>车辆里程查询_20260901-20260930_1024辆_仪表里程.xlsx / U539</t>
  </si>
  <si>
    <t>车辆里程查询_20260901-20260930_1024辆_GPS里程.xlsx / U539</t>
  </si>
  <si>
    <t>车辆纯氢气里程查询_20260901-20260930_1024辆.xlsx / U313</t>
  </si>
  <si>
    <t>车辆里程查询_20260901-20260930_1024辆_仪表里程.xlsx / V539</t>
  </si>
  <si>
    <t>车辆里程查询_20260901-20260930_1024辆_GPS里程.xlsx / V539</t>
  </si>
  <si>
    <t>车辆纯氢气里程查询_20260901-20260930_1024辆.xlsx / V313</t>
  </si>
  <si>
    <t>车辆里程查询_20260901-20260930_1024辆_仪表里程.xlsx / W539</t>
  </si>
  <si>
    <t>车辆里程查询_20260901-20260930_1024辆_GPS里程.xlsx / W539</t>
  </si>
  <si>
    <t>车辆纯氢气里程查询_20260901-20260930_1024辆.xlsx / W313</t>
  </si>
  <si>
    <t>车辆里程查询_20260901-20260930_1024辆_仪表里程.xlsx / X539</t>
  </si>
  <si>
    <t>车辆里程查询_20260901-20260930_1024辆_GPS里程.xlsx / X539</t>
  </si>
  <si>
    <t>车辆纯氢气里程查询_20260901-20260930_1024辆.xlsx / X313</t>
  </si>
  <si>
    <t>车辆里程查询_20260901-20260930_1024辆_仪表里程.xlsx / Y539</t>
  </si>
  <si>
    <t>车辆里程查询_20260901-20260930_1024辆_GPS里程.xlsx / Y539</t>
  </si>
  <si>
    <t>车辆纯氢气里程查询_20260901-20260930_1024辆.xlsx / Y313</t>
  </si>
  <si>
    <t>车辆里程查询_20260901-20260930_1024辆_仪表里程.xlsx / Z539</t>
  </si>
  <si>
    <t>车辆里程查询_20260901-20260930_1024辆_GPS里程.xlsx / Z539</t>
  </si>
  <si>
    <t>车辆纯氢气里程查询_20260901-20260930_1024辆.xlsx / Z313</t>
  </si>
  <si>
    <t>车辆里程查询_20260901-20260930_1024辆_仪表里程.xlsx / AA539</t>
  </si>
  <si>
    <t>车辆里程查询_20260901-20260930_1024辆_GPS里程.xlsx / AA539</t>
  </si>
  <si>
    <t>车辆纯氢气里程查询_20260901-20260930_1024辆.xlsx / AA313</t>
  </si>
  <si>
    <t>车辆里程查询_20260901-20260930_1024辆_仪表里程.xlsx / AB539</t>
  </si>
  <si>
    <t>车辆里程查询_20260901-20260930_1024辆_GPS里程.xlsx / AB539</t>
  </si>
  <si>
    <t>车辆纯氢气里程查询_20260901-20260930_1024辆.xlsx / AB313</t>
  </si>
  <si>
    <t>车辆里程查询_20260901-20260930_1024辆_仪表里程.xlsx / AC539</t>
  </si>
  <si>
    <t>车辆里程查询_20260901-20260930_1024辆_GPS里程.xlsx / AC539</t>
  </si>
  <si>
    <t>车辆纯氢气里程查询_20260901-20260930_1024辆.xlsx / AC313</t>
  </si>
  <si>
    <t>车辆里程查询_20260901-20260930_1024辆_仪表里程.xlsx / AD539</t>
  </si>
  <si>
    <t>车辆里程查询_20260901-20260930_1024辆_GPS里程.xlsx / AD539</t>
  </si>
  <si>
    <t>车辆纯氢气里程查询_20260901-20260930_1024辆.xlsx / AD313</t>
  </si>
  <si>
    <t>车辆里程查询_20260901-20260930_1024辆_仪表里程.xlsx / AE539</t>
  </si>
  <si>
    <t>车辆里程查询_20260901-20260930_1024辆_GPS里程.xlsx / AE539</t>
  </si>
  <si>
    <t>车辆纯氢气里程查询_20260901-20260930_1024辆.xlsx / AE313</t>
  </si>
  <si>
    <t>车辆里程查询_20260901-20260930_1024辆_仪表里程.xlsx / AF539</t>
  </si>
  <si>
    <t>车辆里程查询_20260901-20260930_1024辆_GPS里程.xlsx / AF539</t>
  </si>
  <si>
    <t>车辆纯氢气里程查询_20260901-20260930_1024辆.xlsx / AF313</t>
  </si>
  <si>
    <t>车辆里程查询_20260901-20260930_1024辆_仪表里程.xlsx / AG539</t>
  </si>
  <si>
    <t>车辆里程查询_20260901-20260930_1024辆_GPS里程.xlsx / AG539</t>
  </si>
  <si>
    <t>车辆纯氢气里程查询_20260901-20260930_1024辆.xlsx / AG313</t>
  </si>
  <si>
    <t>车辆里程查询_20260901-20260930_1024辆_仪表里程.xlsx / AH539</t>
  </si>
  <si>
    <t>车辆里程查询_20260901-20260930_1024辆_GPS里程.xlsx / AH539</t>
  </si>
  <si>
    <t>车辆纯氢气里程查询_20260901-20260930_1024辆.xlsx / AH313</t>
  </si>
  <si>
    <t>车辆里程查询_20260901-20260930_1024辆_仪表里程.xlsx / E662</t>
  </si>
  <si>
    <t>车辆里程查询_20260901-20260930_1024辆_GPS里程.xlsx / E662</t>
  </si>
  <si>
    <t>车辆纯氢气里程查询_20260901-20260930_1024辆.xlsx / E370</t>
  </si>
  <si>
    <t>车辆里程查询_20260901-20260930_1024辆_仪表里程.xlsx / F662</t>
  </si>
  <si>
    <t>车辆里程查询_20260901-20260930_1024辆_GPS里程.xlsx / F662</t>
  </si>
  <si>
    <t>车辆纯氢气里程查询_20260901-20260930_1024辆.xlsx / F370</t>
  </si>
  <si>
    <t>车辆里程查询_20260901-20260930_1024辆_仪表里程.xlsx / G662</t>
  </si>
  <si>
    <t>车辆里程查询_20260901-20260930_1024辆_GPS里程.xlsx / G662</t>
  </si>
  <si>
    <t>车辆纯氢气里程查询_20260901-20260930_1024辆.xlsx / G370</t>
  </si>
  <si>
    <t>车辆里程查询_20260901-20260930_1024辆_仪表里程.xlsx / H662</t>
  </si>
  <si>
    <t>车辆里程查询_20260901-20260930_1024辆_GPS里程.xlsx / H662</t>
  </si>
  <si>
    <t>车辆纯氢气里程查询_20260901-20260930_1024辆.xlsx / H370</t>
  </si>
  <si>
    <t>车辆里程查询_20260901-20260930_1024辆_仪表里程.xlsx / I662</t>
  </si>
  <si>
    <t>车辆里程查询_20260901-20260930_1024辆_GPS里程.xlsx / I662</t>
  </si>
  <si>
    <t>车辆纯氢气里程查询_20260901-20260930_1024辆.xlsx / I370</t>
  </si>
  <si>
    <t>车辆里程查询_20260901-20260930_1024辆_仪表里程.xlsx / J662</t>
  </si>
  <si>
    <t>车辆里程查询_20260901-20260930_1024辆_GPS里程.xlsx / J662</t>
  </si>
  <si>
    <t>车辆纯氢气里程查询_20260901-20260930_1024辆.xlsx / J370</t>
  </si>
  <si>
    <t>车辆里程查询_20260901-20260930_1024辆_仪表里程.xlsx / K662</t>
  </si>
  <si>
    <t>车辆里程查询_20260901-20260930_1024辆_GPS里程.xlsx / K662</t>
  </si>
  <si>
    <t>车辆纯氢气里程查询_20260901-20260930_1024辆.xlsx / K370</t>
  </si>
  <si>
    <t>车辆里程查询_20260901-20260930_1024辆_仪表里程.xlsx / L662</t>
  </si>
  <si>
    <t>车辆里程查询_20260901-20260930_1024辆_GPS里程.xlsx / L662</t>
  </si>
  <si>
    <t>车辆纯氢气里程查询_20260901-20260930_1024辆.xlsx / L370</t>
  </si>
  <si>
    <t>车辆里程查询_20260901-20260930_1024辆_仪表里程.xlsx / M662</t>
  </si>
  <si>
    <t>车辆里程查询_20260901-20260930_1024辆_GPS里程.xlsx / M662</t>
  </si>
  <si>
    <t>车辆纯氢气里程查询_20260901-20260930_1024辆.xlsx / M370</t>
  </si>
  <si>
    <t>车辆里程查询_20260901-20260930_1024辆_仪表里程.xlsx / N662</t>
  </si>
  <si>
    <t>车辆里程查询_20260901-20260930_1024辆_GPS里程.xlsx / N662</t>
  </si>
  <si>
    <t>车辆纯氢气里程查询_20260901-20260930_1024辆.xlsx / N370</t>
  </si>
  <si>
    <t>车辆里程查询_20260901-20260930_1024辆_仪表里程.xlsx / O662</t>
  </si>
  <si>
    <t>车辆里程查询_20260901-20260930_1024辆_GPS里程.xlsx / O662</t>
  </si>
  <si>
    <t>车辆纯氢气里程查询_20260901-20260930_1024辆.xlsx / O370</t>
  </si>
  <si>
    <t>车辆里程查询_20260901-20260930_1024辆_仪表里程.xlsx / P662</t>
  </si>
  <si>
    <t>车辆里程查询_20260901-20260930_1024辆_GPS里程.xlsx / P662</t>
  </si>
  <si>
    <t>车辆纯氢气里程查询_20260901-20260930_1024辆.xlsx / P370</t>
  </si>
  <si>
    <t>车辆里程查询_20260901-20260930_1024辆_仪表里程.xlsx / Q662</t>
  </si>
  <si>
    <t>车辆里程查询_20260901-20260930_1024辆_GPS里程.xlsx / Q662</t>
  </si>
  <si>
    <t>车辆纯氢气里程查询_20260901-20260930_1024辆.xlsx / Q370</t>
  </si>
  <si>
    <t>车辆里程查询_20260901-20260930_1024辆_仪表里程.xlsx / R662</t>
  </si>
  <si>
    <t>车辆里程查询_20260901-20260930_1024辆_GPS里程.xlsx / R662</t>
  </si>
  <si>
    <t>车辆纯氢气里程查询_20260901-20260930_1024辆.xlsx / R370</t>
  </si>
  <si>
    <t>车辆里程查询_20260901-20260930_1024辆_仪表里程.xlsx / S662</t>
  </si>
  <si>
    <t>车辆里程查询_20260901-20260930_1024辆_GPS里程.xlsx / S662</t>
  </si>
  <si>
    <t>车辆纯氢气里程查询_20260901-20260930_1024辆.xlsx / S370</t>
  </si>
  <si>
    <t>车辆里程查询_20260901-20260930_1024辆_仪表里程.xlsx / T662</t>
  </si>
  <si>
    <t>车辆里程查询_20260901-20260930_1024辆_GPS里程.xlsx / T662</t>
  </si>
  <si>
    <t>车辆纯氢气里程查询_20260901-20260930_1024辆.xlsx / T370</t>
  </si>
  <si>
    <t>车辆里程查询_20260901-20260930_1024辆_仪表里程.xlsx / U662</t>
  </si>
  <si>
    <t>车辆里程查询_20260901-20260930_1024辆_GPS里程.xlsx / U662</t>
  </si>
  <si>
    <t>车辆纯氢气里程查询_20260901-20260930_1024辆.xlsx / U370</t>
  </si>
  <si>
    <t>车辆里程查询_20260901-20260930_1024辆_仪表里程.xlsx / V662</t>
  </si>
  <si>
    <t>车辆里程查询_20260901-20260930_1024辆_GPS里程.xlsx / V662</t>
  </si>
  <si>
    <t>车辆纯氢气里程查询_20260901-20260930_1024辆.xlsx / V370</t>
  </si>
  <si>
    <t>车辆里程查询_20260901-20260930_1024辆_仪表里程.xlsx / W662</t>
  </si>
  <si>
    <t>车辆里程查询_20260901-20260930_1024辆_GPS里程.xlsx / W662</t>
  </si>
  <si>
    <t>车辆纯氢气里程查询_20260901-20260930_1024辆.xlsx / W370</t>
  </si>
  <si>
    <t>车辆里程查询_20260901-20260930_1024辆_仪表里程.xlsx / X662</t>
  </si>
  <si>
    <t>车辆里程查询_20260901-20260930_1024辆_GPS里程.xlsx / X662</t>
  </si>
  <si>
    <t>车辆纯氢气里程查询_20260901-20260930_1024辆.xlsx / X370</t>
  </si>
  <si>
    <t>车辆里程查询_20260901-20260930_1024辆_仪表里程.xlsx / Y662</t>
  </si>
  <si>
    <t>车辆里程查询_20260901-20260930_1024辆_GPS里程.xlsx / Y662</t>
  </si>
  <si>
    <t>车辆纯氢气里程查询_20260901-20260930_1024辆.xlsx / Y370</t>
  </si>
  <si>
    <t>车辆里程查询_20260901-20260930_1024辆_仪表里程.xlsx / Z662</t>
  </si>
  <si>
    <t>车辆里程查询_20260901-20260930_1024辆_GPS里程.xlsx / Z662</t>
  </si>
  <si>
    <t>车辆纯氢气里程查询_20260901-20260930_1024辆.xlsx / Z370</t>
  </si>
  <si>
    <t>车辆里程查询_20260901-20260930_1024辆_仪表里程.xlsx / AA662</t>
  </si>
  <si>
    <t>车辆里程查询_20260901-20260930_1024辆_GPS里程.xlsx / AA662</t>
  </si>
  <si>
    <t>车辆纯氢气里程查询_20260901-20260930_1024辆.xlsx / AA370</t>
  </si>
  <si>
    <t>车辆里程查询_20260901-20260930_1024辆_仪表里程.xlsx / AB662</t>
  </si>
  <si>
    <t>车辆里程查询_20260901-20260930_1024辆_GPS里程.xlsx / AB662</t>
  </si>
  <si>
    <t>车辆纯氢气里程查询_20260901-20260930_1024辆.xlsx / AB370</t>
  </si>
  <si>
    <t>车辆里程查询_20260901-20260930_1024辆_仪表里程.xlsx / AC662</t>
  </si>
  <si>
    <t>车辆里程查询_20260901-20260930_1024辆_GPS里程.xlsx / AC662</t>
  </si>
  <si>
    <t>车辆纯氢气里程查询_20260901-20260930_1024辆.xlsx / AC370</t>
  </si>
  <si>
    <t>车辆里程查询_20260901-20260930_1024辆_仪表里程.xlsx / AD662</t>
  </si>
  <si>
    <t>车辆里程查询_20260901-20260930_1024辆_GPS里程.xlsx / AD662</t>
  </si>
  <si>
    <t>车辆纯氢气里程查询_20260901-20260930_1024辆.xlsx / AD370</t>
  </si>
  <si>
    <t>车辆里程查询_20260901-20260930_1024辆_仪表里程.xlsx / AE662</t>
  </si>
  <si>
    <t>车辆里程查询_20260901-20260930_1024辆_GPS里程.xlsx / AE662</t>
  </si>
  <si>
    <t>车辆纯氢气里程查询_20260901-20260930_1024辆.xlsx / AE370</t>
  </si>
  <si>
    <t>车辆里程查询_20260901-20260930_1024辆_仪表里程.xlsx / AF662</t>
  </si>
  <si>
    <t>车辆里程查询_20260901-20260930_1024辆_GPS里程.xlsx / AF662</t>
  </si>
  <si>
    <t>车辆纯氢气里程查询_20260901-20260930_1024辆.xlsx / AF370</t>
  </si>
  <si>
    <t>车辆里程查询_20260901-20260930_1024辆_仪表里程.xlsx / AG662</t>
  </si>
  <si>
    <t>车辆里程查询_20260901-20260930_1024辆_GPS里程.xlsx / AG662</t>
  </si>
  <si>
    <t>车辆纯氢气里程查询_20260901-20260930_1024辆.xlsx / AG370</t>
  </si>
  <si>
    <t>车辆里程查询_20260901-20260930_1024辆_仪表里程.xlsx / AH662</t>
  </si>
  <si>
    <t>车辆里程查询_20260901-20260930_1024辆_GPS里程.xlsx / AH662</t>
  </si>
  <si>
    <t>车辆纯氢气里程查询_20260901-20260930_1024辆.xlsx / AH370</t>
  </si>
  <si>
    <t>车辆里程查询_20260901-20260930_1024辆_仪表里程.xlsx / E523</t>
  </si>
  <si>
    <t>车辆里程查询_20260901-20260930_1024辆_GPS里程.xlsx / E523</t>
  </si>
  <si>
    <t>车辆纯氢气里程查询_20260901-20260930_1024辆.xlsx / E576</t>
  </si>
  <si>
    <t>车辆里程查询_20260901-20260930_1024辆_仪表里程.xlsx / F523</t>
  </si>
  <si>
    <t>车辆里程查询_20260901-20260930_1024辆_GPS里程.xlsx / F523</t>
  </si>
  <si>
    <t>车辆纯氢气里程查询_20260901-20260930_1024辆.xlsx / F576</t>
  </si>
  <si>
    <t>车辆里程查询_20260901-20260930_1024辆_仪表里程.xlsx / G523</t>
  </si>
  <si>
    <t>车辆里程查询_20260901-20260930_1024辆_GPS里程.xlsx / G523</t>
  </si>
  <si>
    <t>车辆纯氢气里程查询_20260901-20260930_1024辆.xlsx / G576</t>
  </si>
  <si>
    <t>车辆里程查询_20260901-20260930_1024辆_仪表里程.xlsx / H523</t>
  </si>
  <si>
    <t>车辆里程查询_20260901-20260930_1024辆_GPS里程.xlsx / H523</t>
  </si>
  <si>
    <t>车辆纯氢气里程查询_20260901-20260930_1024辆.xlsx / H576</t>
  </si>
  <si>
    <t>车辆里程查询_20260901-20260930_1024辆_仪表里程.xlsx / I523</t>
  </si>
  <si>
    <t>车辆里程查询_20260901-20260930_1024辆_GPS里程.xlsx / I523</t>
  </si>
  <si>
    <t>车辆纯氢气里程查询_20260901-20260930_1024辆.xlsx / I576</t>
  </si>
  <si>
    <t>车辆里程查询_20260901-20260930_1024辆_仪表里程.xlsx / J523</t>
  </si>
  <si>
    <t>车辆里程查询_20260901-20260930_1024辆_GPS里程.xlsx / J523</t>
  </si>
  <si>
    <t>车辆纯氢气里程查询_20260901-20260930_1024辆.xlsx / J576</t>
  </si>
  <si>
    <t>车辆里程查询_20260901-20260930_1024辆_仪表里程.xlsx / K523</t>
  </si>
  <si>
    <t>车辆里程查询_20260901-20260930_1024辆_GPS里程.xlsx / K523</t>
  </si>
  <si>
    <t>车辆纯氢气里程查询_20260901-20260930_1024辆.xlsx / K576</t>
  </si>
  <si>
    <t>车辆里程查询_20260901-20260930_1024辆_仪表里程.xlsx / L523</t>
  </si>
  <si>
    <t>车辆里程查询_20260901-20260930_1024辆_GPS里程.xlsx / L523</t>
  </si>
  <si>
    <t>车辆纯氢气里程查询_20260901-20260930_1024辆.xlsx / L576</t>
  </si>
  <si>
    <t>车辆里程查询_20260901-20260930_1024辆_仪表里程.xlsx / M523</t>
  </si>
  <si>
    <t>车辆里程查询_20260901-20260930_1024辆_GPS里程.xlsx / M523</t>
  </si>
  <si>
    <t>车辆纯氢气里程查询_20260901-20260930_1024辆.xlsx / M576</t>
  </si>
  <si>
    <t>车辆里程查询_20260901-20260930_1024辆_仪表里程.xlsx / N523</t>
  </si>
  <si>
    <t>车辆里程查询_20260901-20260930_1024辆_GPS里程.xlsx / N523</t>
  </si>
  <si>
    <t>车辆纯氢气里程查询_20260901-20260930_1024辆.xlsx / N576</t>
  </si>
  <si>
    <t>车辆里程查询_20260901-20260930_1024辆_仪表里程.xlsx / O523</t>
  </si>
  <si>
    <t>车辆里程查询_20260901-20260930_1024辆_GPS里程.xlsx / O523</t>
  </si>
  <si>
    <t>车辆纯氢气里程查询_20260901-20260930_1024辆.xlsx / O576</t>
  </si>
  <si>
    <t>车辆里程查询_20260901-20260930_1024辆_仪表里程.xlsx / P523</t>
  </si>
  <si>
    <t>车辆里程查询_20260901-20260930_1024辆_GPS里程.xlsx / P523</t>
  </si>
  <si>
    <t>车辆纯氢气里程查询_20260901-20260930_1024辆.xlsx / P576</t>
  </si>
  <si>
    <t>车辆里程查询_20260901-20260930_1024辆_仪表里程.xlsx / Q523</t>
  </si>
  <si>
    <t>车辆里程查询_20260901-20260930_1024辆_GPS里程.xlsx / Q523</t>
  </si>
  <si>
    <t>车辆纯氢气里程查询_20260901-20260930_1024辆.xlsx / Q576</t>
  </si>
  <si>
    <t>车辆里程查询_20260901-20260930_1024辆_仪表里程.xlsx / R523</t>
  </si>
  <si>
    <t>车辆里程查询_20260901-20260930_1024辆_GPS里程.xlsx / R523</t>
  </si>
  <si>
    <t>车辆纯氢气里程查询_20260901-20260930_1024辆.xlsx / R576</t>
  </si>
  <si>
    <t>车辆里程查询_20260901-20260930_1024辆_仪表里程.xlsx / S523</t>
  </si>
  <si>
    <t>车辆里程查询_20260901-20260930_1024辆_GPS里程.xlsx / S523</t>
  </si>
  <si>
    <t>车辆纯氢气里程查询_20260901-20260930_1024辆.xlsx / S576</t>
  </si>
  <si>
    <t>车辆里程查询_20260901-20260930_1024辆_仪表里程.xlsx / T523</t>
  </si>
  <si>
    <t>车辆里程查询_20260901-20260930_1024辆_GPS里程.xlsx / T523</t>
  </si>
  <si>
    <t>车辆纯氢气里程查询_20260901-20260930_1024辆.xlsx / T576</t>
  </si>
  <si>
    <t>车辆里程查询_20260901-20260930_1024辆_仪表里程.xlsx / U523</t>
  </si>
  <si>
    <t>车辆里程查询_20260901-20260930_1024辆_GPS里程.xlsx / U523</t>
  </si>
  <si>
    <t>车辆纯氢气里程查询_20260901-20260930_1024辆.xlsx / U576</t>
  </si>
  <si>
    <t>车辆里程查询_20260901-20260930_1024辆_仪表里程.xlsx / V523</t>
  </si>
  <si>
    <t>车辆里程查询_20260901-20260930_1024辆_GPS里程.xlsx / V523</t>
  </si>
  <si>
    <t>车辆纯氢气里程查询_20260901-20260930_1024辆.xlsx / V576</t>
  </si>
  <si>
    <t>车辆里程查询_20260901-20260930_1024辆_仪表里程.xlsx / W523</t>
  </si>
  <si>
    <t>车辆里程查询_20260901-20260930_1024辆_GPS里程.xlsx / W523</t>
  </si>
  <si>
    <t>车辆纯氢气里程查询_20260901-20260930_1024辆.xlsx / W576</t>
  </si>
  <si>
    <t>车辆里程查询_20260901-20260930_1024辆_仪表里程.xlsx / X523</t>
  </si>
  <si>
    <t>车辆里程查询_20260901-20260930_1024辆_GPS里程.xlsx / X523</t>
  </si>
  <si>
    <t>车辆纯氢气里程查询_20260901-20260930_1024辆.xlsx / X576</t>
  </si>
  <si>
    <t>车辆里程查询_20260901-20260930_1024辆_仪表里程.xlsx / Y523</t>
  </si>
  <si>
    <t>车辆里程查询_20260901-20260930_1024辆_GPS里程.xlsx / Y523</t>
  </si>
  <si>
    <t>车辆纯氢气里程查询_20260901-20260930_1024辆.xlsx / Y576</t>
  </si>
  <si>
    <t>车辆里程查询_20260901-20260930_1024辆_仪表里程.xlsx / Z523</t>
  </si>
  <si>
    <t>车辆里程查询_20260901-20260930_1024辆_GPS里程.xlsx / Z523</t>
  </si>
  <si>
    <t>车辆纯氢气里程查询_20260901-20260930_1024辆.xlsx / Z576</t>
  </si>
  <si>
    <t>车辆里程查询_20260901-20260930_1024辆_仪表里程.xlsx / AA523</t>
  </si>
  <si>
    <t>车辆里程查询_20260901-20260930_1024辆_GPS里程.xlsx / AA523</t>
  </si>
  <si>
    <t>车辆纯氢气里程查询_20260901-20260930_1024辆.xlsx / AA576</t>
  </si>
  <si>
    <t>车辆里程查询_20260901-20260930_1024辆_仪表里程.xlsx / AB523</t>
  </si>
  <si>
    <t>车辆里程查询_20260901-20260930_1024辆_GPS里程.xlsx / AB523</t>
  </si>
  <si>
    <t>车辆纯氢气里程查询_20260901-20260930_1024辆.xlsx / AB576</t>
  </si>
  <si>
    <t>车辆里程查询_20260901-20260930_1024辆_仪表里程.xlsx / AC523</t>
  </si>
  <si>
    <t>车辆里程查询_20260901-20260930_1024辆_GPS里程.xlsx / AC523</t>
  </si>
  <si>
    <t>车辆纯氢气里程查询_20260901-20260930_1024辆.xlsx / AC576</t>
  </si>
  <si>
    <t>车辆里程查询_20260901-20260930_1024辆_仪表里程.xlsx / AD523</t>
  </si>
  <si>
    <t>车辆里程查询_20260901-20260930_1024辆_GPS里程.xlsx / AD523</t>
  </si>
  <si>
    <t>车辆纯氢气里程查询_20260901-20260930_1024辆.xlsx / AD576</t>
  </si>
  <si>
    <t>车辆里程查询_20260901-20260930_1024辆_仪表里程.xlsx / AE523</t>
  </si>
  <si>
    <t>车辆里程查询_20260901-20260930_1024辆_GPS里程.xlsx / AE523</t>
  </si>
  <si>
    <t>车辆纯氢气里程查询_20260901-20260930_1024辆.xlsx / AE576</t>
  </si>
  <si>
    <t>车辆里程查询_20260901-20260930_1024辆_仪表里程.xlsx / AF523</t>
  </si>
  <si>
    <t>车辆里程查询_20260901-20260930_1024辆_GPS里程.xlsx / AF523</t>
  </si>
  <si>
    <t>车辆纯氢气里程查询_20260901-20260930_1024辆.xlsx / AF576</t>
  </si>
  <si>
    <t>车辆里程查询_20260901-20260930_1024辆_仪表里程.xlsx / AG523</t>
  </si>
  <si>
    <t>车辆里程查询_20260901-20260930_1024辆_GPS里程.xlsx / AG523</t>
  </si>
  <si>
    <t>车辆纯氢气里程查询_20260901-20260930_1024辆.xlsx / AG576</t>
  </si>
  <si>
    <t>车辆里程查询_20260901-20260930_1024辆_仪表里程.xlsx / AH523</t>
  </si>
  <si>
    <t>车辆里程查询_20260901-20260930_1024辆_GPS里程.xlsx / AH523</t>
  </si>
  <si>
    <t>车辆纯氢气里程查询_20260901-20260930_1024辆.xlsx / AH576</t>
  </si>
  <si>
    <t>车辆里程查询_20260901-20260930_1024辆_仪表里程.xlsx / E222</t>
  </si>
  <si>
    <t>车辆里程查询_20260901-20260930_1024辆_GPS里程.xlsx / E150</t>
  </si>
  <si>
    <t>车辆纯氢气里程查询_20260901-20260930_1024辆.xlsx / E220</t>
  </si>
  <si>
    <t>车辆里程查询_20260901-20260930_1024辆_仪表里程.xlsx / F222</t>
  </si>
  <si>
    <t>车辆里程查询_20260901-20260930_1024辆_GPS里程.xlsx / F150</t>
  </si>
  <si>
    <t>车辆纯氢气里程查询_20260901-20260930_1024辆.xlsx / F220</t>
  </si>
  <si>
    <t>车辆里程查询_20260901-20260930_1024辆_仪表里程.xlsx / G222</t>
  </si>
  <si>
    <t>车辆里程查询_20260901-20260930_1024辆_GPS里程.xlsx / G150</t>
  </si>
  <si>
    <t>车辆纯氢气里程查询_20260901-20260930_1024辆.xlsx / G220</t>
  </si>
  <si>
    <t>车辆里程查询_20260901-20260930_1024辆_仪表里程.xlsx / H222</t>
  </si>
  <si>
    <t>车辆里程查询_20260901-20260930_1024辆_GPS里程.xlsx / H150</t>
  </si>
  <si>
    <t>车辆纯氢气里程查询_20260901-20260930_1024辆.xlsx / H220</t>
  </si>
  <si>
    <t>车辆里程查询_20260901-20260930_1024辆_仪表里程.xlsx / I222</t>
  </si>
  <si>
    <t>车辆里程查询_20260901-20260930_1024辆_GPS里程.xlsx / I150</t>
  </si>
  <si>
    <t>车辆纯氢气里程查询_20260901-20260930_1024辆.xlsx / I220</t>
  </si>
  <si>
    <t>车辆里程查询_20260901-20260930_1024辆_仪表里程.xlsx / J222</t>
  </si>
  <si>
    <t>车辆里程查询_20260901-20260930_1024辆_GPS里程.xlsx / J150</t>
  </si>
  <si>
    <t>车辆纯氢气里程查询_20260901-20260930_1024辆.xlsx / J220</t>
  </si>
  <si>
    <t>车辆里程查询_20260901-20260930_1024辆_仪表里程.xlsx / K222</t>
  </si>
  <si>
    <t>车辆里程查询_20260901-20260930_1024辆_GPS里程.xlsx / K150</t>
  </si>
  <si>
    <t>车辆纯氢气里程查询_20260901-20260930_1024辆.xlsx / K220</t>
  </si>
  <si>
    <t>车辆里程查询_20260901-20260930_1024辆_仪表里程.xlsx / L222</t>
  </si>
  <si>
    <t>车辆里程查询_20260901-20260930_1024辆_GPS里程.xlsx / L150</t>
  </si>
  <si>
    <t>车辆纯氢气里程查询_20260901-20260930_1024辆.xlsx / L220</t>
  </si>
  <si>
    <t>车辆里程查询_20260901-20260930_1024辆_仪表里程.xlsx / M222</t>
  </si>
  <si>
    <t>车辆里程查询_20260901-20260930_1024辆_GPS里程.xlsx / M150</t>
  </si>
  <si>
    <t>车辆纯氢气里程查询_20260901-20260930_1024辆.xlsx / M220</t>
  </si>
  <si>
    <t>车辆里程查询_20260901-20260930_1024辆_仪表里程.xlsx / N222</t>
  </si>
  <si>
    <t>车辆里程查询_20260901-20260930_1024辆_GPS里程.xlsx / N150</t>
  </si>
  <si>
    <t>车辆纯氢气里程查询_20260901-20260930_1024辆.xlsx / N220</t>
  </si>
  <si>
    <t>车辆里程查询_20260901-20260930_1024辆_仪表里程.xlsx / O222</t>
  </si>
  <si>
    <t>车辆里程查询_20260901-20260930_1024辆_GPS里程.xlsx / O150</t>
  </si>
  <si>
    <t>车辆纯氢气里程查询_20260901-20260930_1024辆.xlsx / O220</t>
  </si>
  <si>
    <t>车辆里程查询_20260901-20260930_1024辆_仪表里程.xlsx / P222</t>
  </si>
  <si>
    <t>车辆里程查询_20260901-20260930_1024辆_GPS里程.xlsx / P150</t>
  </si>
  <si>
    <t>车辆纯氢气里程查询_20260901-20260930_1024辆.xlsx / P220</t>
  </si>
  <si>
    <t>车辆里程查询_20260901-20260930_1024辆_仪表里程.xlsx / Q222</t>
  </si>
  <si>
    <t>车辆里程查询_20260901-20260930_1024辆_GPS里程.xlsx / Q150</t>
  </si>
  <si>
    <t>车辆纯氢气里程查询_20260901-20260930_1024辆.xlsx / Q220</t>
  </si>
  <si>
    <t>车辆里程查询_20260901-20260930_1024辆_仪表里程.xlsx / R222</t>
  </si>
  <si>
    <t>车辆里程查询_20260901-20260930_1024辆_GPS里程.xlsx / R150</t>
  </si>
  <si>
    <t>车辆纯氢气里程查询_20260901-20260930_1024辆.xlsx / R220</t>
  </si>
  <si>
    <t>车辆里程查询_20260901-20260930_1024辆_仪表里程.xlsx / S222</t>
  </si>
  <si>
    <t>车辆里程查询_20260901-20260930_1024辆_GPS里程.xlsx / S150</t>
  </si>
  <si>
    <t>车辆纯氢气里程查询_20260901-20260930_1024辆.xlsx / S220</t>
  </si>
  <si>
    <t>车辆里程查询_20260901-20260930_1024辆_仪表里程.xlsx / T222</t>
  </si>
  <si>
    <t>车辆里程查询_20260901-20260930_1024辆_GPS里程.xlsx / T150</t>
  </si>
  <si>
    <t>车辆纯氢气里程查询_20260901-20260930_1024辆.xlsx / T220</t>
  </si>
  <si>
    <t>车辆里程查询_20260901-20260930_1024辆_仪表里程.xlsx / U222</t>
  </si>
  <si>
    <t>车辆里程查询_20260901-20260930_1024辆_GPS里程.xlsx / U150</t>
  </si>
  <si>
    <t>车辆纯氢气里程查询_20260901-20260930_1024辆.xlsx / U220</t>
  </si>
  <si>
    <t>车辆里程查询_20260901-20260930_1024辆_仪表里程.xlsx / V222</t>
  </si>
  <si>
    <t>车辆里程查询_20260901-20260930_1024辆_GPS里程.xlsx / V150</t>
  </si>
  <si>
    <t>车辆纯氢气里程查询_20260901-20260930_1024辆.xlsx / V220</t>
  </si>
  <si>
    <t>车辆里程查询_20260901-20260930_1024辆_仪表里程.xlsx / W222</t>
  </si>
  <si>
    <t>车辆里程查询_20260901-20260930_1024辆_GPS里程.xlsx / W150</t>
  </si>
  <si>
    <t>车辆纯氢气里程查询_20260901-20260930_1024辆.xlsx / W220</t>
  </si>
  <si>
    <t>车辆里程查询_20260901-20260930_1024辆_仪表里程.xlsx / X222</t>
  </si>
  <si>
    <t>车辆里程查询_20260901-20260930_1024辆_GPS里程.xlsx / X150</t>
  </si>
  <si>
    <t>车辆纯氢气里程查询_20260901-20260930_1024辆.xlsx / X220</t>
  </si>
  <si>
    <t>车辆里程查询_20260901-20260930_1024辆_仪表里程.xlsx / Y222</t>
  </si>
  <si>
    <t>车辆里程查询_20260901-20260930_1024辆_GPS里程.xlsx / Y150</t>
  </si>
  <si>
    <t>车辆纯氢气里程查询_20260901-20260930_1024辆.xlsx / Y220</t>
  </si>
  <si>
    <t>车辆里程查询_20260901-20260930_1024辆_仪表里程.xlsx / Z222</t>
  </si>
  <si>
    <t>车辆里程查询_20260901-20260930_1024辆_GPS里程.xlsx / Z150</t>
  </si>
  <si>
    <t>车辆纯氢气里程查询_20260901-20260930_1024辆.xlsx / Z220</t>
  </si>
  <si>
    <t>车辆里程查询_20260901-20260930_1024辆_仪表里程.xlsx / AA222</t>
  </si>
  <si>
    <t>车辆里程查询_20260901-20260930_1024辆_GPS里程.xlsx / AA150</t>
  </si>
  <si>
    <t>车辆纯氢气里程查询_20260901-20260930_1024辆.xlsx / AA220</t>
  </si>
  <si>
    <t>车辆里程查询_20260901-20260930_1024辆_仪表里程.xlsx / AB222</t>
  </si>
  <si>
    <t>车辆里程查询_20260901-20260930_1024辆_GPS里程.xlsx / AB150</t>
  </si>
  <si>
    <t>车辆纯氢气里程查询_20260901-20260930_1024辆.xlsx / AB220</t>
  </si>
  <si>
    <t>车辆里程查询_20260901-20260930_1024辆_仪表里程.xlsx / AC222</t>
  </si>
  <si>
    <t>车辆里程查询_20260901-20260930_1024辆_GPS里程.xlsx / AC150</t>
  </si>
  <si>
    <t>车辆纯氢气里程查询_20260901-20260930_1024辆.xlsx / AC220</t>
  </si>
  <si>
    <t>车辆里程查询_20260901-20260930_1024辆_仪表里程.xlsx / AD222</t>
  </si>
  <si>
    <t>车辆里程查询_20260901-20260930_1024辆_GPS里程.xlsx / AD150</t>
  </si>
  <si>
    <t>车辆纯氢气里程查询_20260901-20260930_1024辆.xlsx / AD220</t>
  </si>
  <si>
    <t>车辆里程查询_20260901-20260930_1024辆_仪表里程.xlsx / AE222</t>
  </si>
  <si>
    <t>车辆里程查询_20260901-20260930_1024辆_GPS里程.xlsx / AE150</t>
  </si>
  <si>
    <t>车辆纯氢气里程查询_20260901-20260930_1024辆.xlsx / AE220</t>
  </si>
  <si>
    <t>车辆里程查询_20260901-20260930_1024辆_仪表里程.xlsx / AF222</t>
  </si>
  <si>
    <t>车辆里程查询_20260901-20260930_1024辆_GPS里程.xlsx / AF150</t>
  </si>
  <si>
    <t>车辆纯氢气里程查询_20260901-20260930_1024辆.xlsx / AF220</t>
  </si>
  <si>
    <t>车辆里程查询_20260901-20260930_1024辆_仪表里程.xlsx / AG222</t>
  </si>
  <si>
    <t>车辆里程查询_20260901-20260930_1024辆_GPS里程.xlsx / AG150</t>
  </si>
  <si>
    <t>车辆纯氢气里程查询_20260901-20260930_1024辆.xlsx / AG220</t>
  </si>
  <si>
    <t>车辆里程查询_20260901-20260930_1024辆_仪表里程.xlsx / AH222</t>
  </si>
  <si>
    <t>车辆里程查询_20260901-20260930_1024辆_GPS里程.xlsx / AH150</t>
  </si>
  <si>
    <t>车辆纯氢气里程查询_20260901-20260930_1024辆.xlsx / AH220</t>
  </si>
  <si>
    <t>车辆里程查询_20260901-20260930_1024辆_仪表里程.xlsx / E155</t>
  </si>
  <si>
    <t>车辆里程查询_20260901-20260930_1024辆_GPS里程.xlsx / E268</t>
  </si>
  <si>
    <t>车辆纯氢气里程查询_20260901-20260930_1024辆.xlsx / E376</t>
  </si>
  <si>
    <t>车辆里程查询_20260901-20260930_1024辆_仪表里程.xlsx / F155</t>
  </si>
  <si>
    <t>车辆里程查询_20260901-20260930_1024辆_GPS里程.xlsx / F268</t>
  </si>
  <si>
    <t>车辆纯氢气里程查询_20260901-20260930_1024辆.xlsx / F376</t>
  </si>
  <si>
    <t>车辆里程查询_20260901-20260930_1024辆_仪表里程.xlsx / G155</t>
  </si>
  <si>
    <t>车辆里程查询_20260901-20260930_1024辆_GPS里程.xlsx / G268</t>
  </si>
  <si>
    <t>车辆纯氢气里程查询_20260901-20260930_1024辆.xlsx / G376</t>
  </si>
  <si>
    <t>车辆里程查询_20260901-20260930_1024辆_仪表里程.xlsx / H155</t>
  </si>
  <si>
    <t>车辆里程查询_20260901-20260930_1024辆_GPS里程.xlsx / H268</t>
  </si>
  <si>
    <t>车辆纯氢气里程查询_20260901-20260930_1024辆.xlsx / H376</t>
  </si>
  <si>
    <t>车辆里程查询_20260901-20260930_1024辆_仪表里程.xlsx / I155</t>
  </si>
  <si>
    <t>车辆里程查询_20260901-20260930_1024辆_GPS里程.xlsx / I268</t>
  </si>
  <si>
    <t>车辆纯氢气里程查询_20260901-20260930_1024辆.xlsx / I376</t>
  </si>
  <si>
    <t>车辆里程查询_20260901-20260930_1024辆_仪表里程.xlsx / J155</t>
  </si>
  <si>
    <t>车辆里程查询_20260901-20260930_1024辆_GPS里程.xlsx / J268</t>
  </si>
  <si>
    <t>车辆纯氢气里程查询_20260901-20260930_1024辆.xlsx / J376</t>
  </si>
  <si>
    <t>车辆里程查询_20260901-20260930_1024辆_仪表里程.xlsx / K155</t>
  </si>
  <si>
    <t>车辆里程查询_20260901-20260930_1024辆_GPS里程.xlsx / K268</t>
  </si>
  <si>
    <t>车辆纯氢气里程查询_20260901-20260930_1024辆.xlsx / K376</t>
  </si>
  <si>
    <t>车辆里程查询_20260901-20260930_1024辆_仪表里程.xlsx / L155</t>
  </si>
  <si>
    <t>车辆里程查询_20260901-20260930_1024辆_GPS里程.xlsx / L268</t>
  </si>
  <si>
    <t>车辆纯氢气里程查询_20260901-20260930_1024辆.xlsx / L376</t>
  </si>
  <si>
    <t>车辆里程查询_20260901-20260930_1024辆_仪表里程.xlsx / M155</t>
  </si>
  <si>
    <t>车辆里程查询_20260901-20260930_1024辆_GPS里程.xlsx / M268</t>
  </si>
  <si>
    <t>车辆纯氢气里程查询_20260901-20260930_1024辆.xlsx / M376</t>
  </si>
  <si>
    <t>车辆里程查询_20260901-20260930_1024辆_仪表里程.xlsx / N155</t>
  </si>
  <si>
    <t>车辆里程查询_20260901-20260930_1024辆_GPS里程.xlsx / N268</t>
  </si>
  <si>
    <t>车辆纯氢气里程查询_20260901-20260930_1024辆.xlsx / N376</t>
  </si>
  <si>
    <t>车辆里程查询_20260901-20260930_1024辆_仪表里程.xlsx / O155</t>
  </si>
  <si>
    <t>车辆里程查询_20260901-20260930_1024辆_GPS里程.xlsx / O268</t>
  </si>
  <si>
    <t>车辆纯氢气里程查询_20260901-20260930_1024辆.xlsx / O376</t>
  </si>
  <si>
    <t>车辆里程查询_20260901-20260930_1024辆_仪表里程.xlsx / P155</t>
  </si>
  <si>
    <t>车辆里程查询_20260901-20260930_1024辆_GPS里程.xlsx / P268</t>
  </si>
  <si>
    <t>车辆纯氢气里程查询_20260901-20260930_1024辆.xlsx / P376</t>
  </si>
  <si>
    <t>车辆里程查询_20260901-20260930_1024辆_仪表里程.xlsx / Q155</t>
  </si>
  <si>
    <t>车辆里程查询_20260901-20260930_1024辆_GPS里程.xlsx / Q268</t>
  </si>
  <si>
    <t>车辆纯氢气里程查询_20260901-20260930_1024辆.xlsx / Q376</t>
  </si>
  <si>
    <t>车辆里程查询_20260901-20260930_1024辆_仪表里程.xlsx / R155</t>
  </si>
  <si>
    <t>车辆里程查询_20260901-20260930_1024辆_GPS里程.xlsx / R268</t>
  </si>
  <si>
    <t>车辆纯氢气里程查询_20260901-20260930_1024辆.xlsx / R376</t>
  </si>
  <si>
    <t>车辆里程查询_20260901-20260930_1024辆_仪表里程.xlsx / S155</t>
  </si>
  <si>
    <t>车辆里程查询_20260901-20260930_1024辆_GPS里程.xlsx / S268</t>
  </si>
  <si>
    <t>车辆纯氢气里程查询_20260901-20260930_1024辆.xlsx / S376</t>
  </si>
  <si>
    <t>车辆里程查询_20260901-20260930_1024辆_仪表里程.xlsx / T155</t>
  </si>
  <si>
    <t>车辆里程查询_20260901-20260930_1024辆_GPS里程.xlsx / T268</t>
  </si>
  <si>
    <t>车辆纯氢气里程查询_20260901-20260930_1024辆.xlsx / T376</t>
  </si>
  <si>
    <t>车辆里程查询_20260901-20260930_1024辆_仪表里程.xlsx / U155</t>
  </si>
  <si>
    <t>车辆里程查询_20260901-20260930_1024辆_GPS里程.xlsx / U268</t>
  </si>
  <si>
    <t>车辆纯氢气里程查询_20260901-20260930_1024辆.xlsx / U376</t>
  </si>
  <si>
    <t>车辆里程查询_20260901-20260930_1024辆_仪表里程.xlsx / V155</t>
  </si>
  <si>
    <t>车辆里程查询_20260901-20260930_1024辆_GPS里程.xlsx / V268</t>
  </si>
  <si>
    <t>车辆纯氢气里程查询_20260901-20260930_1024辆.xlsx / V376</t>
  </si>
  <si>
    <t>车辆里程查询_20260901-20260930_1024辆_仪表里程.xlsx / W155</t>
  </si>
  <si>
    <t>车辆里程查询_20260901-20260930_1024辆_GPS里程.xlsx / W268</t>
  </si>
  <si>
    <t>车辆纯氢气里程查询_20260901-20260930_1024辆.xlsx / W376</t>
  </si>
  <si>
    <t>车辆里程查询_20260901-20260930_1024辆_仪表里程.xlsx / X155</t>
  </si>
  <si>
    <t>车辆里程查询_20260901-20260930_1024辆_GPS里程.xlsx / X268</t>
  </si>
  <si>
    <t>车辆纯氢气里程查询_20260901-20260930_1024辆.xlsx / X376</t>
  </si>
  <si>
    <t>车辆里程查询_20260901-20260930_1024辆_仪表里程.xlsx / Y155</t>
  </si>
  <si>
    <t>车辆里程查询_20260901-20260930_1024辆_GPS里程.xlsx / Y268</t>
  </si>
  <si>
    <t>车辆纯氢气里程查询_20260901-20260930_1024辆.xlsx / Y376</t>
  </si>
  <si>
    <t>车辆里程查询_20260901-20260930_1024辆_仪表里程.xlsx / Z155</t>
  </si>
  <si>
    <t>车辆里程查询_20260901-20260930_1024辆_GPS里程.xlsx / Z268</t>
  </si>
  <si>
    <t>车辆纯氢气里程查询_20260901-20260930_1024辆.xlsx / Z376</t>
  </si>
  <si>
    <t>车辆里程查询_20260901-20260930_1024辆_仪表里程.xlsx / AA155</t>
  </si>
  <si>
    <t>车辆里程查询_20260901-20260930_1024辆_GPS里程.xlsx / AA268</t>
  </si>
  <si>
    <t>车辆纯氢气里程查询_20260901-20260930_1024辆.xlsx / AA376</t>
  </si>
  <si>
    <t>车辆里程查询_20260901-20260930_1024辆_仪表里程.xlsx / AB155</t>
  </si>
  <si>
    <t>车辆里程查询_20260901-20260930_1024辆_GPS里程.xlsx / AB268</t>
  </si>
  <si>
    <t>车辆纯氢气里程查询_20260901-20260930_1024辆.xlsx / AB376</t>
  </si>
  <si>
    <t>车辆里程查询_20260901-20260930_1024辆_仪表里程.xlsx / AC155</t>
  </si>
  <si>
    <t>车辆里程查询_20260901-20260930_1024辆_GPS里程.xlsx / AC268</t>
  </si>
  <si>
    <t>车辆纯氢气里程查询_20260901-20260930_1024辆.xlsx / AC376</t>
  </si>
  <si>
    <t>车辆里程查询_20260901-20260930_1024辆_仪表里程.xlsx / AD155</t>
  </si>
  <si>
    <t>车辆里程查询_20260901-20260930_1024辆_GPS里程.xlsx / AD268</t>
  </si>
  <si>
    <t>车辆纯氢气里程查询_20260901-20260930_1024辆.xlsx / AD376</t>
  </si>
  <si>
    <t>车辆里程查询_20260901-20260930_1024辆_仪表里程.xlsx / AE155</t>
  </si>
  <si>
    <t>车辆里程查询_20260901-20260930_1024辆_GPS里程.xlsx / AE268</t>
  </si>
  <si>
    <t>车辆纯氢气里程查询_20260901-20260930_1024辆.xlsx / AE376</t>
  </si>
  <si>
    <t>车辆里程查询_20260901-20260930_1024辆_仪表里程.xlsx / AF155</t>
  </si>
  <si>
    <t>车辆里程查询_20260901-20260930_1024辆_GPS里程.xlsx / AF268</t>
  </si>
  <si>
    <t>车辆纯氢气里程查询_20260901-20260930_1024辆.xlsx / AF376</t>
  </si>
  <si>
    <t>车辆里程查询_20260901-20260930_1024辆_仪表里程.xlsx / AG155</t>
  </si>
  <si>
    <t>车辆里程查询_20260901-20260930_1024辆_GPS里程.xlsx / AG268</t>
  </si>
  <si>
    <t>车辆纯氢气里程查询_20260901-20260930_1024辆.xlsx / AG376</t>
  </si>
  <si>
    <t>车辆里程查询_20260901-20260930_1024辆_仪表里程.xlsx / AH155</t>
  </si>
  <si>
    <t>车辆里程查询_20260901-20260930_1024辆_GPS里程.xlsx / AH268</t>
  </si>
  <si>
    <t>车辆纯氢气里程查询_20260901-20260930_1024辆.xlsx / AH376</t>
  </si>
  <si>
    <t>车辆里程查询_20260901-20260930_1024辆_仪表里程.xlsx / E521</t>
  </si>
  <si>
    <t>车辆里程查询_20260901-20260930_1024辆_GPS里程.xlsx / E521</t>
  </si>
  <si>
    <t>车辆纯氢气里程查询_20260901-20260930_1024辆.xlsx / E539</t>
  </si>
  <si>
    <t>车辆里程查询_20260901-20260930_1024辆_仪表里程.xlsx / F521</t>
  </si>
  <si>
    <t>车辆里程查询_20260901-20260930_1024辆_GPS里程.xlsx / F521</t>
  </si>
  <si>
    <t>车辆纯氢气里程查询_20260901-20260930_1024辆.xlsx / F539</t>
  </si>
  <si>
    <t>车辆里程查询_20260901-20260930_1024辆_仪表里程.xlsx / G521</t>
  </si>
  <si>
    <t>车辆里程查询_20260901-20260930_1024辆_GPS里程.xlsx / G521</t>
  </si>
  <si>
    <t>车辆纯氢气里程查询_20260901-20260930_1024辆.xlsx / G539</t>
  </si>
  <si>
    <t>车辆里程查询_20260901-20260930_1024辆_仪表里程.xlsx / H521</t>
  </si>
  <si>
    <t>车辆里程查询_20260901-20260930_1024辆_GPS里程.xlsx / H521</t>
  </si>
  <si>
    <t>车辆纯氢气里程查询_20260901-20260930_1024辆.xlsx / H539</t>
  </si>
  <si>
    <t>车辆里程查询_20260901-20260930_1024辆_仪表里程.xlsx / I521</t>
  </si>
  <si>
    <t>车辆里程查询_20260901-20260930_1024辆_GPS里程.xlsx / I521</t>
  </si>
  <si>
    <t>车辆纯氢气里程查询_20260901-20260930_1024辆.xlsx / I539</t>
  </si>
  <si>
    <t>车辆里程查询_20260901-20260930_1024辆_仪表里程.xlsx / J521</t>
  </si>
  <si>
    <t>车辆里程查询_20260901-20260930_1024辆_GPS里程.xlsx / J521</t>
  </si>
  <si>
    <t>车辆纯氢气里程查询_20260901-20260930_1024辆.xlsx / J539</t>
  </si>
  <si>
    <t>车辆里程查询_20260901-20260930_1024辆_仪表里程.xlsx / K521</t>
  </si>
  <si>
    <t>车辆里程查询_20260901-20260930_1024辆_GPS里程.xlsx / K521</t>
  </si>
  <si>
    <t>车辆纯氢气里程查询_20260901-20260930_1024辆.xlsx / K539</t>
  </si>
  <si>
    <t>车辆里程查询_20260901-20260930_1024辆_仪表里程.xlsx / L521</t>
  </si>
  <si>
    <t>车辆里程查询_20260901-20260930_1024辆_GPS里程.xlsx / L521</t>
  </si>
  <si>
    <t>车辆纯氢气里程查询_20260901-20260930_1024辆.xlsx / L539</t>
  </si>
  <si>
    <t>车辆里程查询_20260901-20260930_1024辆_仪表里程.xlsx / M521</t>
  </si>
  <si>
    <t>车辆里程查询_20260901-20260930_1024辆_GPS里程.xlsx / M521</t>
  </si>
  <si>
    <t>车辆纯氢气里程查询_20260901-20260930_1024辆.xlsx / M539</t>
  </si>
  <si>
    <t>车辆里程查询_20260901-20260930_1024辆_仪表里程.xlsx / N521</t>
  </si>
  <si>
    <t>车辆里程查询_20260901-20260930_1024辆_GPS里程.xlsx / N521</t>
  </si>
  <si>
    <t>车辆纯氢气里程查询_20260901-20260930_1024辆.xlsx / N539</t>
  </si>
  <si>
    <t>车辆里程查询_20260901-20260930_1024辆_仪表里程.xlsx / O521</t>
  </si>
  <si>
    <t>车辆里程查询_20260901-20260930_1024辆_GPS里程.xlsx / O521</t>
  </si>
  <si>
    <t>车辆纯氢气里程查询_20260901-20260930_1024辆.xlsx / O539</t>
  </si>
  <si>
    <t>车辆里程查询_20260901-20260930_1024辆_仪表里程.xlsx / P521</t>
  </si>
  <si>
    <t>车辆里程查询_20260901-20260930_1024辆_GPS里程.xlsx / P521</t>
  </si>
  <si>
    <t>车辆纯氢气里程查询_20260901-20260930_1024辆.xlsx / P539</t>
  </si>
  <si>
    <t>车辆里程查询_20260901-20260930_1024辆_仪表里程.xlsx / Q521</t>
  </si>
  <si>
    <t>车辆里程查询_20260901-20260930_1024辆_GPS里程.xlsx / Q521</t>
  </si>
  <si>
    <t>车辆纯氢气里程查询_20260901-20260930_1024辆.xlsx / Q539</t>
  </si>
  <si>
    <t>车辆里程查询_20260901-20260930_1024辆_仪表里程.xlsx / R521</t>
  </si>
  <si>
    <t>车辆里程查询_20260901-20260930_1024辆_GPS里程.xlsx / R521</t>
  </si>
  <si>
    <t>车辆纯氢气里程查询_20260901-20260930_1024辆.xlsx / R539</t>
  </si>
  <si>
    <t>车辆里程查询_20260901-20260930_1024辆_仪表里程.xlsx / S521</t>
  </si>
  <si>
    <t>车辆里程查询_20260901-20260930_1024辆_GPS里程.xlsx / S521</t>
  </si>
  <si>
    <t>车辆纯氢气里程查询_20260901-20260930_1024辆.xlsx / S539</t>
  </si>
  <si>
    <t>车辆里程查询_20260901-20260930_1024辆_仪表里程.xlsx / T521</t>
  </si>
  <si>
    <t>车辆里程查询_20260901-20260930_1024辆_GPS里程.xlsx / T521</t>
  </si>
  <si>
    <t>车辆纯氢气里程查询_20260901-20260930_1024辆.xlsx / T539</t>
  </si>
  <si>
    <t>车辆里程查询_20260901-20260930_1024辆_仪表里程.xlsx / U521</t>
  </si>
  <si>
    <t>车辆里程查询_20260901-20260930_1024辆_GPS里程.xlsx / U521</t>
  </si>
  <si>
    <t>车辆纯氢气里程查询_20260901-20260930_1024辆.xlsx / U539</t>
  </si>
  <si>
    <t>车辆里程查询_20260901-20260930_1024辆_仪表里程.xlsx / V521</t>
  </si>
  <si>
    <t>车辆里程查询_20260901-20260930_1024辆_GPS里程.xlsx / V521</t>
  </si>
  <si>
    <t>车辆纯氢气里程查询_20260901-20260930_1024辆.xlsx / V539</t>
  </si>
  <si>
    <t>车辆里程查询_20260901-20260930_1024辆_仪表里程.xlsx / W521</t>
  </si>
  <si>
    <t>车辆里程查询_20260901-20260930_1024辆_GPS里程.xlsx / W521</t>
  </si>
  <si>
    <t>车辆纯氢气里程查询_20260901-20260930_1024辆.xlsx / W539</t>
  </si>
  <si>
    <t>车辆里程查询_20260901-20260930_1024辆_仪表里程.xlsx / X521</t>
  </si>
  <si>
    <t>车辆里程查询_20260901-20260930_1024辆_GPS里程.xlsx / X521</t>
  </si>
  <si>
    <t>车辆纯氢气里程查询_20260901-20260930_1024辆.xlsx / X539</t>
  </si>
  <si>
    <t>车辆里程查询_20260901-20260930_1024辆_仪表里程.xlsx / Y521</t>
  </si>
  <si>
    <t>车辆里程查询_20260901-20260930_1024辆_GPS里程.xlsx / Y521</t>
  </si>
  <si>
    <t>车辆纯氢气里程查询_20260901-20260930_1024辆.xlsx / Y539</t>
  </si>
  <si>
    <t>车辆里程查询_20260901-20260930_1024辆_仪表里程.xlsx / Z521</t>
  </si>
  <si>
    <t>车辆里程查询_20260901-20260930_1024辆_GPS里程.xlsx / Z521</t>
  </si>
  <si>
    <t>车辆纯氢气里程查询_20260901-20260930_1024辆.xlsx / Z539</t>
  </si>
  <si>
    <t>车辆里程查询_20260901-20260930_1024辆_仪表里程.xlsx / AA521</t>
  </si>
  <si>
    <t>车辆里程查询_20260901-20260930_1024辆_GPS里程.xlsx / AA521</t>
  </si>
  <si>
    <t>车辆纯氢气里程查询_20260901-20260930_1024辆.xlsx / AA539</t>
  </si>
  <si>
    <t>车辆里程查询_20260901-20260930_1024辆_仪表里程.xlsx / AB521</t>
  </si>
  <si>
    <t>车辆里程查询_20260901-20260930_1024辆_GPS里程.xlsx / AB521</t>
  </si>
  <si>
    <t>车辆纯氢气里程查询_20260901-20260930_1024辆.xlsx / AB539</t>
  </si>
  <si>
    <t>车辆里程查询_20260901-20260930_1024辆_仪表里程.xlsx / AC521</t>
  </si>
  <si>
    <t>车辆里程查询_20260901-20260930_1024辆_GPS里程.xlsx / AC521</t>
  </si>
  <si>
    <t>车辆纯氢气里程查询_20260901-20260930_1024辆.xlsx / AC539</t>
  </si>
  <si>
    <t>车辆里程查询_20260901-20260930_1024辆_仪表里程.xlsx / AD521</t>
  </si>
  <si>
    <t>车辆里程查询_20260901-20260930_1024辆_GPS里程.xlsx / AD521</t>
  </si>
  <si>
    <t>车辆纯氢气里程查询_20260901-20260930_1024辆.xlsx / AD539</t>
  </si>
  <si>
    <t>车辆里程查询_20260901-20260930_1024辆_仪表里程.xlsx / AE521</t>
  </si>
  <si>
    <t>车辆里程查询_20260901-20260930_1024辆_GPS里程.xlsx / AE521</t>
  </si>
  <si>
    <t>车辆纯氢气里程查询_20260901-20260930_1024辆.xlsx / AE539</t>
  </si>
  <si>
    <t>车辆里程查询_20260901-20260930_1024辆_仪表里程.xlsx / AF521</t>
  </si>
  <si>
    <t>车辆里程查询_20260901-20260930_1024辆_GPS里程.xlsx / AF521</t>
  </si>
  <si>
    <t>车辆纯氢气里程查询_20260901-20260930_1024辆.xlsx / AF539</t>
  </si>
  <si>
    <t>车辆里程查询_20260901-20260930_1024辆_仪表里程.xlsx / AG521</t>
  </si>
  <si>
    <t>车辆里程查询_20260901-20260930_1024辆_GPS里程.xlsx / AG521</t>
  </si>
  <si>
    <t>车辆纯氢气里程查询_20260901-20260930_1024辆.xlsx / AG539</t>
  </si>
  <si>
    <t>车辆里程查询_20260901-20260930_1024辆_仪表里程.xlsx / AH521</t>
  </si>
  <si>
    <t>车辆里程查询_20260901-20260930_1024辆_GPS里程.xlsx / AH521</t>
  </si>
  <si>
    <t>车辆纯氢气里程查询_20260901-20260930_1024辆.xlsx / AH539</t>
  </si>
  <si>
    <t>车辆里程查询_20260901-20260930_1024辆_仪表里程.xlsx / R509</t>
  </si>
  <si>
    <t>车辆里程查询_20260901-20260930_1024辆_GPS里程.xlsx / R509</t>
  </si>
  <si>
    <t>车辆纯氢气里程查询_20260901-20260930_1024辆.xlsx / R335</t>
  </si>
  <si>
    <t>车辆里程查询_20260901-20260930_1024辆_仪表里程.xlsx / S509</t>
  </si>
  <si>
    <t>车辆里程查询_20260901-20260930_1024辆_GPS里程.xlsx / S509</t>
  </si>
  <si>
    <t>车辆纯氢气里程查询_20260901-20260930_1024辆.xlsx / S335</t>
  </si>
  <si>
    <t>车辆里程查询_20260901-20260930_1024辆_仪表里程.xlsx / T509</t>
  </si>
  <si>
    <t>车辆里程查询_20260901-20260930_1024辆_GPS里程.xlsx / T509</t>
  </si>
  <si>
    <t>车辆纯氢气里程查询_20260901-20260930_1024辆.xlsx / T335</t>
  </si>
  <si>
    <t>车辆里程查询_20260901-20260930_1024辆_仪表里程.xlsx / U509</t>
  </si>
  <si>
    <t>车辆里程查询_20260901-20260930_1024辆_GPS里程.xlsx / U509</t>
  </si>
  <si>
    <t>车辆纯氢气里程查询_20260901-20260930_1024辆.xlsx / U335</t>
  </si>
  <si>
    <t>车辆里程查询_20260901-20260930_1024辆_仪表里程.xlsx / V509</t>
  </si>
  <si>
    <t>车辆里程查询_20260901-20260930_1024辆_GPS里程.xlsx / V509</t>
  </si>
  <si>
    <t>车辆纯氢气里程查询_20260901-20260930_1024辆.xlsx / V335</t>
  </si>
  <si>
    <t>车辆里程查询_20260901-20260930_1024辆_仪表里程.xlsx / W509</t>
  </si>
  <si>
    <t>车辆里程查询_20260901-20260930_1024辆_GPS里程.xlsx / W509</t>
  </si>
  <si>
    <t>车辆纯氢气里程查询_20260901-20260930_1024辆.xlsx / W335</t>
  </si>
  <si>
    <t>车辆里程查询_20260901-20260930_1024辆_仪表里程.xlsx / X509</t>
  </si>
  <si>
    <t>车辆里程查询_20260901-20260930_1024辆_GPS里程.xlsx / X509</t>
  </si>
  <si>
    <t>车辆纯氢气里程查询_20260901-20260930_1024辆.xlsx / X335</t>
  </si>
  <si>
    <t>车辆里程查询_20260901-20260930_1024辆_仪表里程.xlsx / Y509</t>
  </si>
  <si>
    <t>车辆里程查询_20260901-20260930_1024辆_GPS里程.xlsx / Y509</t>
  </si>
  <si>
    <t>车辆纯氢气里程查询_20260901-20260930_1024辆.xlsx / Y335</t>
  </si>
  <si>
    <t>车辆里程查询_20260901-20260930_1024辆_仪表里程.xlsx / Z509</t>
  </si>
  <si>
    <t>车辆里程查询_20260901-20260930_1024辆_GPS里程.xlsx / Z509</t>
  </si>
  <si>
    <t>车辆纯氢气里程查询_20260901-20260930_1024辆.xlsx / Z335</t>
  </si>
  <si>
    <t>车辆里程查询_20260901-20260930_1024辆_仪表里程.xlsx / AA509</t>
  </si>
  <si>
    <t>车辆里程查询_20260901-20260930_1024辆_GPS里程.xlsx / AA509</t>
  </si>
  <si>
    <t>车辆纯氢气里程查询_20260901-20260930_1024辆.xlsx / AA335</t>
  </si>
  <si>
    <t>车辆里程查询_20260901-20260930_1024辆_仪表里程.xlsx / AB509</t>
  </si>
  <si>
    <t>车辆里程查询_20260901-20260930_1024辆_GPS里程.xlsx / AB509</t>
  </si>
  <si>
    <t>车辆纯氢气里程查询_20260901-20260930_1024辆.xlsx / AB335</t>
  </si>
  <si>
    <t>车辆里程查询_20260901-20260930_1024辆_仪表里程.xlsx / AC509</t>
  </si>
  <si>
    <t>车辆里程查询_20260901-20260930_1024辆_GPS里程.xlsx / AC509</t>
  </si>
  <si>
    <t>车辆纯氢气里程查询_20260901-20260930_1024辆.xlsx / AC335</t>
  </si>
  <si>
    <t>车辆里程查询_20260901-20260930_1024辆_仪表里程.xlsx / AD509</t>
  </si>
  <si>
    <t>车辆里程查询_20260901-20260930_1024辆_GPS里程.xlsx / AD509</t>
  </si>
  <si>
    <t>车辆纯氢气里程查询_20260901-20260930_1024辆.xlsx / AD335</t>
  </si>
  <si>
    <t>车辆里程查询_20260901-20260930_1024辆_仪表里程.xlsx / AE509</t>
  </si>
  <si>
    <t>车辆里程查询_20260901-20260930_1024辆_GPS里程.xlsx / AE509</t>
  </si>
  <si>
    <t>车辆纯氢气里程查询_20260901-20260930_1024辆.xlsx / AE335</t>
  </si>
  <si>
    <t>车辆里程查询_20260901-20260930_1024辆_仪表里程.xlsx / AF509</t>
  </si>
  <si>
    <t>车辆里程查询_20260901-20260930_1024辆_GPS里程.xlsx / AF509</t>
  </si>
  <si>
    <t>车辆纯氢气里程查询_20260901-20260930_1024辆.xlsx / AF335</t>
  </si>
  <si>
    <t>车辆里程查询_20260901-20260930_1024辆_仪表里程.xlsx / AG509</t>
  </si>
  <si>
    <t>车辆里程查询_20260901-20260930_1024辆_GPS里程.xlsx / AG509</t>
  </si>
  <si>
    <t>车辆纯氢气里程查询_20260901-20260930_1024辆.xlsx / AG335</t>
  </si>
  <si>
    <t>车辆里程查询_20260901-20260930_1024辆_仪表里程.xlsx / AH509</t>
  </si>
  <si>
    <t>车辆里程查询_20260901-20260930_1024辆_GPS里程.xlsx / AH509</t>
  </si>
  <si>
    <t>车辆纯氢气里程查询_20260901-20260930_1024辆.xlsx / AH335</t>
  </si>
  <si>
    <t>车辆里程查询_20260901-20260930_1024辆_仪表里程.xlsx / U537</t>
  </si>
  <si>
    <t>车辆里程查询_20260901-20260930_1024辆_GPS里程.xlsx / U537</t>
  </si>
  <si>
    <t>车辆纯氢气里程查询_20260901-20260930_1024辆.xlsx / U342</t>
  </si>
  <si>
    <t>车辆里程查询_20260901-20260930_1024辆_仪表里程.xlsx / V537</t>
  </si>
  <si>
    <t>车辆里程查询_20260901-20260930_1024辆_GPS里程.xlsx / V537</t>
  </si>
  <si>
    <t>车辆纯氢气里程查询_20260901-20260930_1024辆.xlsx / V342</t>
  </si>
  <si>
    <t>车辆里程查询_20260901-20260930_1024辆_仪表里程.xlsx / W537</t>
  </si>
  <si>
    <t>车辆里程查询_20260901-20260930_1024辆_GPS里程.xlsx / W537</t>
  </si>
  <si>
    <t>车辆纯氢气里程查询_20260901-20260930_1024辆.xlsx / W342</t>
  </si>
  <si>
    <t>车辆里程查询_20260901-20260930_1024辆_仪表里程.xlsx / X537</t>
  </si>
  <si>
    <t>车辆里程查询_20260901-20260930_1024辆_GPS里程.xlsx / X537</t>
  </si>
  <si>
    <t>车辆纯氢气里程查询_20260901-20260930_1024辆.xlsx / X342</t>
  </si>
  <si>
    <t>车辆里程查询_20260901-20260930_1024辆_仪表里程.xlsx / Y537</t>
  </si>
  <si>
    <t>车辆里程查询_20260901-20260930_1024辆_GPS里程.xlsx / Y537</t>
  </si>
  <si>
    <t>车辆纯氢气里程查询_20260901-20260930_1024辆.xlsx / Y342</t>
  </si>
  <si>
    <t>车辆里程查询_20260901-20260930_1024辆_仪表里程.xlsx / Z537</t>
  </si>
  <si>
    <t>车辆里程查询_20260901-20260930_1024辆_GPS里程.xlsx / Z537</t>
  </si>
  <si>
    <t>车辆纯氢气里程查询_20260901-20260930_1024辆.xlsx / Z342</t>
  </si>
  <si>
    <t>车辆里程查询_20260901-20260930_1024辆_仪表里程.xlsx / AA537</t>
  </si>
  <si>
    <t>车辆里程查询_20260901-20260930_1024辆_GPS里程.xlsx / AA537</t>
  </si>
  <si>
    <t>车辆纯氢气里程查询_20260901-20260930_1024辆.xlsx / AA342</t>
  </si>
  <si>
    <t>车辆里程查询_20260901-20260930_1024辆_仪表里程.xlsx / AB537</t>
  </si>
  <si>
    <t>车辆里程查询_20260901-20260930_1024辆_GPS里程.xlsx / AB537</t>
  </si>
  <si>
    <t>车辆纯氢气里程查询_20260901-20260930_1024辆.xlsx / AB342</t>
  </si>
  <si>
    <t>车辆里程查询_20260901-20260930_1024辆_仪表里程.xlsx / AC537</t>
  </si>
  <si>
    <t>车辆里程查询_20260901-20260930_1024辆_GPS里程.xlsx / AC537</t>
  </si>
  <si>
    <t>车辆纯氢气里程查询_20260901-20260930_1024辆.xlsx / AC342</t>
  </si>
  <si>
    <t>车辆里程查询_20260901-20260930_1024辆_仪表里程.xlsx / AD537</t>
  </si>
  <si>
    <t>车辆里程查询_20260901-20260930_1024辆_GPS里程.xlsx / AD537</t>
  </si>
  <si>
    <t>车辆纯氢气里程查询_20260901-20260930_1024辆.xlsx / AD342</t>
  </si>
  <si>
    <t>车辆里程查询_20260901-20260930_1024辆_仪表里程.xlsx / AE537</t>
  </si>
  <si>
    <t>车辆里程查询_20260901-20260930_1024辆_GPS里程.xlsx / AE537</t>
  </si>
  <si>
    <t>车辆纯氢气里程查询_20260901-20260930_1024辆.xlsx / AE342</t>
  </si>
  <si>
    <t>车辆里程查询_20260901-20260930_1024辆_仪表里程.xlsx / AF537</t>
  </si>
  <si>
    <t>车辆里程查询_20260901-20260930_1024辆_GPS里程.xlsx / AF537</t>
  </si>
  <si>
    <t>车辆纯氢气里程查询_20260901-20260930_1024辆.xlsx / AF342</t>
  </si>
  <si>
    <t>车辆里程查询_20260901-20260930_1024辆_仪表里程.xlsx / AG537</t>
  </si>
  <si>
    <t>车辆里程查询_20260901-20260930_1024辆_GPS里程.xlsx / AG537</t>
  </si>
  <si>
    <t>车辆纯氢气里程查询_20260901-20260930_1024辆.xlsx / AG342</t>
  </si>
  <si>
    <t>车辆里程查询_20260901-20260930_1024辆_仪表里程.xlsx / AH537</t>
  </si>
  <si>
    <t>车辆里程查询_20260901-20260930_1024辆_GPS里程.xlsx / AH537</t>
  </si>
  <si>
    <t>车辆纯氢气里程查询_20260901-20260930_1024辆.xlsx / AH342</t>
  </si>
  <si>
    <t>车辆里程查询_20260901-20260930_1024辆_仪表里程.xlsx / E573</t>
  </si>
  <si>
    <t>车辆里程查询_20260901-20260930_1024辆_GPS里程.xlsx / E573</t>
  </si>
  <si>
    <t>车辆纯氢气里程查询_20260901-20260930_1024辆.xlsx / E602</t>
  </si>
  <si>
    <t>车辆里程查询_20260901-20260930_1024辆_仪表里程.xlsx / F573</t>
  </si>
  <si>
    <t>车辆里程查询_20260901-20260930_1024辆_GPS里程.xlsx / F573</t>
  </si>
  <si>
    <t>车辆纯氢气里程查询_20260901-20260930_1024辆.xlsx / F602</t>
  </si>
  <si>
    <t>车辆里程查询_20260901-20260930_1024辆_仪表里程.xlsx / G573</t>
  </si>
  <si>
    <t>车辆里程查询_20260901-20260930_1024辆_GPS里程.xlsx / G573</t>
  </si>
  <si>
    <t>车辆纯氢气里程查询_20260901-20260930_1024辆.xlsx / G602</t>
  </si>
  <si>
    <t>车辆里程查询_20260901-20260930_1024辆_仪表里程.xlsx / H573</t>
  </si>
  <si>
    <t>车辆里程查询_20260901-20260930_1024辆_GPS里程.xlsx / H573</t>
  </si>
  <si>
    <t>车辆纯氢气里程查询_20260901-20260930_1024辆.xlsx / H602</t>
  </si>
  <si>
    <t>车辆里程查询_20260901-20260930_1024辆_仪表里程.xlsx / I573</t>
  </si>
  <si>
    <t>车辆里程查询_20260901-20260930_1024辆_GPS里程.xlsx / I573</t>
  </si>
  <si>
    <t>车辆纯氢气里程查询_20260901-20260930_1024辆.xlsx / I602</t>
  </si>
  <si>
    <t>车辆里程查询_20260901-20260930_1024辆_仪表里程.xlsx / J573</t>
  </si>
  <si>
    <t>车辆里程查询_20260901-20260930_1024辆_GPS里程.xlsx / J573</t>
  </si>
  <si>
    <t>车辆纯氢气里程查询_20260901-20260930_1024辆.xlsx / J602</t>
  </si>
  <si>
    <t>车辆里程查询_20260901-20260930_1024辆_仪表里程.xlsx / K573</t>
  </si>
  <si>
    <t>车辆里程查询_20260901-20260930_1024辆_GPS里程.xlsx / K573</t>
  </si>
  <si>
    <t>车辆纯氢气里程查询_20260901-20260930_1024辆.xlsx / K602</t>
  </si>
  <si>
    <t>车辆里程查询_20260901-20260930_1024辆_仪表里程.xlsx / L573</t>
  </si>
  <si>
    <t>车辆里程查询_20260901-20260930_1024辆_GPS里程.xlsx / L573</t>
  </si>
  <si>
    <t>车辆纯氢气里程查询_20260901-20260930_1024辆.xlsx / L602</t>
  </si>
  <si>
    <t>车辆里程查询_20260901-20260930_1024辆_仪表里程.xlsx / M573</t>
  </si>
  <si>
    <t>车辆里程查询_20260901-20260930_1024辆_GPS里程.xlsx / M573</t>
  </si>
  <si>
    <t>车辆纯氢气里程查询_20260901-20260930_1024辆.xlsx / M602</t>
  </si>
  <si>
    <t>车辆里程查询_20260901-20260930_1024辆_仪表里程.xlsx / N573</t>
  </si>
  <si>
    <t>车辆里程查询_20260901-20260930_1024辆_GPS里程.xlsx / N573</t>
  </si>
  <si>
    <t>车辆纯氢气里程查询_20260901-20260930_1024辆.xlsx / N602</t>
  </si>
  <si>
    <t>车辆里程查询_20260901-20260930_1024辆_仪表里程.xlsx / O573</t>
  </si>
  <si>
    <t>车辆里程查询_20260901-20260930_1024辆_GPS里程.xlsx / O573</t>
  </si>
  <si>
    <t>车辆纯氢气里程查询_20260901-20260930_1024辆.xlsx / O602</t>
  </si>
  <si>
    <t>车辆里程查询_20260901-20260930_1024辆_仪表里程.xlsx / P573</t>
  </si>
  <si>
    <t>车辆里程查询_20260901-20260930_1024辆_GPS里程.xlsx / P573</t>
  </si>
  <si>
    <t>车辆纯氢气里程查询_20260901-20260930_1024辆.xlsx / P602</t>
  </si>
  <si>
    <t>车辆里程查询_20260901-20260930_1024辆_仪表里程.xlsx / Q573</t>
  </si>
  <si>
    <t>车辆里程查询_20260901-20260930_1024辆_GPS里程.xlsx / Q573</t>
  </si>
  <si>
    <t>车辆纯氢气里程查询_20260901-20260930_1024辆.xlsx / Q602</t>
  </si>
  <si>
    <t>车辆里程查询_20260901-20260930_1024辆_仪表里程.xlsx / R573</t>
  </si>
  <si>
    <t>车辆里程查询_20260901-20260930_1024辆_GPS里程.xlsx / R573</t>
  </si>
  <si>
    <t>车辆纯氢气里程查询_20260901-20260930_1024辆.xlsx / R602</t>
  </si>
  <si>
    <t>车辆里程查询_20260901-20260930_1024辆_仪表里程.xlsx / S573</t>
  </si>
  <si>
    <t>车辆里程查询_20260901-20260930_1024辆_GPS里程.xlsx / S573</t>
  </si>
  <si>
    <t>车辆纯氢气里程查询_20260901-20260930_1024辆.xlsx / S602</t>
  </si>
  <si>
    <t>车辆里程查询_20260901-20260930_1024辆_仪表里程.xlsx / T573</t>
  </si>
  <si>
    <t>车辆里程查询_20260901-20260930_1024辆_GPS里程.xlsx / T573</t>
  </si>
  <si>
    <t>车辆纯氢气里程查询_20260901-20260930_1024辆.xlsx / T602</t>
  </si>
  <si>
    <t>车辆里程查询_20260901-20260930_1024辆_仪表里程.xlsx / U573</t>
  </si>
  <si>
    <t>车辆里程查询_20260901-20260930_1024辆_GPS里程.xlsx / U573</t>
  </si>
  <si>
    <t>车辆纯氢气里程查询_20260901-20260930_1024辆.xlsx / U602</t>
  </si>
  <si>
    <t>车辆里程查询_20260901-20260930_1024辆_仪表里程.xlsx / V573</t>
  </si>
  <si>
    <t>车辆里程查询_20260901-20260930_1024辆_GPS里程.xlsx / V573</t>
  </si>
  <si>
    <t>车辆纯氢气里程查询_20260901-20260930_1024辆.xlsx / V602</t>
  </si>
  <si>
    <t>车辆里程查询_20260901-20260930_1024辆_仪表里程.xlsx / W573</t>
  </si>
  <si>
    <t>车辆里程查询_20260901-20260930_1024辆_GPS里程.xlsx / W573</t>
  </si>
  <si>
    <t>车辆纯氢气里程查询_20260901-20260930_1024辆.xlsx / W602</t>
  </si>
  <si>
    <t>车辆里程查询_20260901-20260930_1024辆_仪表里程.xlsx / X573</t>
  </si>
  <si>
    <t>车辆里程查询_20260901-20260930_1024辆_GPS里程.xlsx / X573</t>
  </si>
  <si>
    <t>车辆纯氢气里程查询_20260901-20260930_1024辆.xlsx / X602</t>
  </si>
  <si>
    <t>车辆里程查询_20260901-20260930_1024辆_仪表里程.xlsx / Y573</t>
  </si>
  <si>
    <t>车辆里程查询_20260901-20260930_1024辆_GPS里程.xlsx / Y573</t>
  </si>
  <si>
    <t>车辆纯氢气里程查询_20260901-20260930_1024辆.xlsx / Y602</t>
  </si>
  <si>
    <t>车辆里程查询_20260901-20260930_1024辆_仪表里程.xlsx / Z573</t>
  </si>
  <si>
    <t>车辆里程查询_20260901-20260930_1024辆_GPS里程.xlsx / Z573</t>
  </si>
  <si>
    <t>车辆纯氢气里程查询_20260901-20260930_1024辆.xlsx / Z602</t>
  </si>
  <si>
    <t>车辆里程查询_20260901-20260930_1024辆_仪表里程.xlsx / AA573</t>
  </si>
  <si>
    <t>车辆里程查询_20260901-20260930_1024辆_GPS里程.xlsx / AA573</t>
  </si>
  <si>
    <t>车辆纯氢气里程查询_20260901-20260930_1024辆.xlsx / AA602</t>
  </si>
  <si>
    <t>车辆里程查询_20260901-20260930_1024辆_仪表里程.xlsx / AB573</t>
  </si>
  <si>
    <t>车辆里程查询_20260901-20260930_1024辆_GPS里程.xlsx / AB573</t>
  </si>
  <si>
    <t>车辆纯氢气里程查询_20260901-20260930_1024辆.xlsx / AB602</t>
  </si>
  <si>
    <t>车辆里程查询_20260901-20260930_1024辆_仪表里程.xlsx / AC573</t>
  </si>
  <si>
    <t>车辆里程查询_20260901-20260930_1024辆_GPS里程.xlsx / AC573</t>
  </si>
  <si>
    <t>车辆纯氢气里程查询_20260901-20260930_1024辆.xlsx / AC602</t>
  </si>
  <si>
    <t>车辆里程查询_20260901-20260930_1024辆_仪表里程.xlsx / AD573</t>
  </si>
  <si>
    <t>车辆里程查询_20260901-20260930_1024辆_GPS里程.xlsx / AD573</t>
  </si>
  <si>
    <t>车辆纯氢气里程查询_20260901-20260930_1024辆.xlsx / AD602</t>
  </si>
  <si>
    <t>车辆里程查询_20260901-20260930_1024辆_仪表里程.xlsx / AE573</t>
  </si>
  <si>
    <t>车辆里程查询_20260901-20260930_1024辆_GPS里程.xlsx / AE573</t>
  </si>
  <si>
    <t>车辆纯氢气里程查询_20260901-20260930_1024辆.xlsx / AE602</t>
  </si>
  <si>
    <t>车辆里程查询_20260901-20260930_1024辆_仪表里程.xlsx / AF573</t>
  </si>
  <si>
    <t>车辆里程查询_20260901-20260930_1024辆_GPS里程.xlsx / AF573</t>
  </si>
  <si>
    <t>车辆纯氢气里程查询_20260901-20260930_1024辆.xlsx / AF602</t>
  </si>
  <si>
    <t>车辆里程查询_20260901-20260930_1024辆_仪表里程.xlsx / AG573</t>
  </si>
  <si>
    <t>车辆里程查询_20260901-20260930_1024辆_GPS里程.xlsx / AG573</t>
  </si>
  <si>
    <t>车辆纯氢气里程查询_20260901-20260930_1024辆.xlsx / AG602</t>
  </si>
  <si>
    <t>车辆里程查询_20260901-20260930_1024辆_仪表里程.xlsx / AH573</t>
  </si>
  <si>
    <t>车辆里程查询_20260901-20260930_1024辆_GPS里程.xlsx / AH573</t>
  </si>
  <si>
    <t>车辆纯氢气里程查询_20260901-20260930_1024辆.xlsx / AH602</t>
  </si>
  <si>
    <t>车辆里程查询_20260901-20260930_1024辆_仪表里程.xlsx / E571</t>
  </si>
  <si>
    <t>车辆里程查询_20260901-20260930_1024辆_GPS里程.xlsx / E571</t>
  </si>
  <si>
    <t>车辆纯氢气里程查询_20260901-20260930_1024辆.xlsx / E530</t>
  </si>
  <si>
    <t>车辆里程查询_20260901-20260930_1024辆_仪表里程.xlsx / F571</t>
  </si>
  <si>
    <t>车辆里程查询_20260901-20260930_1024辆_GPS里程.xlsx / F571</t>
  </si>
  <si>
    <t>车辆纯氢气里程查询_20260901-20260930_1024辆.xlsx / F530</t>
  </si>
  <si>
    <t>车辆里程查询_20260901-20260930_1024辆_仪表里程.xlsx / G571</t>
  </si>
  <si>
    <t>车辆里程查询_20260901-20260930_1024辆_GPS里程.xlsx / G571</t>
  </si>
  <si>
    <t>车辆纯氢气里程查询_20260901-20260930_1024辆.xlsx / G530</t>
  </si>
  <si>
    <t>车辆里程查询_20260901-20260930_1024辆_仪表里程.xlsx / H571</t>
  </si>
  <si>
    <t>车辆里程查询_20260901-20260930_1024辆_GPS里程.xlsx / H571</t>
  </si>
  <si>
    <t>车辆纯氢气里程查询_20260901-20260930_1024辆.xlsx / H530</t>
  </si>
  <si>
    <t>车辆里程查询_20260901-20260930_1024辆_仪表里程.xlsx / I571</t>
  </si>
  <si>
    <t>车辆里程查询_20260901-20260930_1024辆_GPS里程.xlsx / I571</t>
  </si>
  <si>
    <t>车辆纯氢气里程查询_20260901-20260930_1024辆.xlsx / I530</t>
  </si>
  <si>
    <t>车辆里程查询_20260901-20260930_1024辆_仪表里程.xlsx / J571</t>
  </si>
  <si>
    <t>车辆里程查询_20260901-20260930_1024辆_GPS里程.xlsx / J571</t>
  </si>
  <si>
    <t>车辆纯氢气里程查询_20260901-20260930_1024辆.xlsx / J530</t>
  </si>
  <si>
    <t>车辆里程查询_20260901-20260930_1024辆_仪表里程.xlsx / K571</t>
  </si>
  <si>
    <t>车辆里程查询_20260901-20260930_1024辆_GPS里程.xlsx / K571</t>
  </si>
  <si>
    <t>车辆纯氢气里程查询_20260901-20260930_1024辆.xlsx / K530</t>
  </si>
  <si>
    <t>车辆里程查询_20260901-20260930_1024辆_仪表里程.xlsx / L571</t>
  </si>
  <si>
    <t>车辆里程查询_20260901-20260930_1024辆_GPS里程.xlsx / L571</t>
  </si>
  <si>
    <t>车辆纯氢气里程查询_20260901-20260930_1024辆.xlsx / L530</t>
  </si>
  <si>
    <t>车辆里程查询_20260901-20260930_1024辆_仪表里程.xlsx / M571</t>
  </si>
  <si>
    <t>车辆里程查询_20260901-20260930_1024辆_GPS里程.xlsx / M571</t>
  </si>
  <si>
    <t>车辆纯氢气里程查询_20260901-20260930_1024辆.xlsx / M530</t>
  </si>
  <si>
    <t>车辆里程查询_20260901-20260930_1024辆_仪表里程.xlsx / N571</t>
  </si>
  <si>
    <t>车辆里程查询_20260901-20260930_1024辆_GPS里程.xlsx / N571</t>
  </si>
  <si>
    <t>车辆纯氢气里程查询_20260901-20260930_1024辆.xlsx / N530</t>
  </si>
  <si>
    <t>车辆里程查询_20260901-20260930_1024辆_仪表里程.xlsx / O571</t>
  </si>
  <si>
    <t>车辆里程查询_20260901-20260930_1024辆_GPS里程.xlsx / O571</t>
  </si>
  <si>
    <t>车辆纯氢气里程查询_20260901-20260930_1024辆.xlsx / O530</t>
  </si>
  <si>
    <t>车辆里程查询_20260901-20260930_1024辆_仪表里程.xlsx / P571</t>
  </si>
  <si>
    <t>车辆里程查询_20260901-20260930_1024辆_GPS里程.xlsx / P571</t>
  </si>
  <si>
    <t>车辆纯氢气里程查询_20260901-20260930_1024辆.xlsx / P530</t>
  </si>
  <si>
    <t>车辆里程查询_20260901-20260930_1024辆_仪表里程.xlsx / Q571</t>
  </si>
  <si>
    <t>车辆里程查询_20260901-20260930_1024辆_GPS里程.xlsx / Q571</t>
  </si>
  <si>
    <t>车辆纯氢气里程查询_20260901-20260930_1024辆.xlsx / Q530</t>
  </si>
  <si>
    <t>车辆里程查询_20260901-20260930_1024辆_仪表里程.xlsx / R571</t>
  </si>
  <si>
    <t>车辆里程查询_20260901-20260930_1024辆_GPS里程.xlsx / R571</t>
  </si>
  <si>
    <t>车辆纯氢气里程查询_20260901-20260930_1024辆.xlsx / R530</t>
  </si>
  <si>
    <t>车辆里程查询_20260901-20260930_1024辆_仪表里程.xlsx / S571</t>
  </si>
  <si>
    <t>车辆里程查询_20260901-20260930_1024辆_GPS里程.xlsx / S571</t>
  </si>
  <si>
    <t>车辆纯氢气里程查询_20260901-20260930_1024辆.xlsx / S530</t>
  </si>
  <si>
    <t>车辆里程查询_20260901-20260930_1024辆_仪表里程.xlsx / T571</t>
  </si>
  <si>
    <t>车辆里程查询_20260901-20260930_1024辆_GPS里程.xlsx / T571</t>
  </si>
  <si>
    <t>车辆纯氢气里程查询_20260901-20260930_1024辆.xlsx / T530</t>
  </si>
  <si>
    <t>车辆里程查询_20260901-20260930_1024辆_仪表里程.xlsx / U571</t>
  </si>
  <si>
    <t>车辆里程查询_20260901-20260930_1024辆_GPS里程.xlsx / U571</t>
  </si>
  <si>
    <t>车辆纯氢气里程查询_20260901-20260930_1024辆.xlsx / U530</t>
  </si>
  <si>
    <t>车辆里程查询_20260901-20260930_1024辆_仪表里程.xlsx / V571</t>
  </si>
  <si>
    <t>车辆里程查询_20260901-20260930_1024辆_GPS里程.xlsx / V571</t>
  </si>
  <si>
    <t>车辆纯氢气里程查询_20260901-20260930_1024辆.xlsx / V530</t>
  </si>
  <si>
    <t>车辆里程查询_20260901-20260930_1024辆_仪表里程.xlsx / W571</t>
  </si>
  <si>
    <t>车辆里程查询_20260901-20260930_1024辆_GPS里程.xlsx / W571</t>
  </si>
  <si>
    <t>车辆纯氢气里程查询_20260901-20260930_1024辆.xlsx / W530</t>
  </si>
  <si>
    <t>车辆里程查询_20260901-20260930_1024辆_仪表里程.xlsx / X571</t>
  </si>
  <si>
    <t>车辆里程查询_20260901-20260930_1024辆_GPS里程.xlsx / X571</t>
  </si>
  <si>
    <t>车辆纯氢气里程查询_20260901-20260930_1024辆.xlsx / X530</t>
  </si>
  <si>
    <t>车辆里程查询_20260901-20260930_1024辆_仪表里程.xlsx / Y571</t>
  </si>
  <si>
    <t>车辆里程查询_20260901-20260930_1024辆_GPS里程.xlsx / Y571</t>
  </si>
  <si>
    <t>车辆纯氢气里程查询_20260901-20260930_1024辆.xlsx / Y530</t>
  </si>
  <si>
    <t>车辆里程查询_20260901-20260930_1024辆_仪表里程.xlsx / Z571</t>
  </si>
  <si>
    <t>车辆里程查询_20260901-20260930_1024辆_GPS里程.xlsx / Z571</t>
  </si>
  <si>
    <t>车辆纯氢气里程查询_20260901-20260930_1024辆.xlsx / Z530</t>
  </si>
  <si>
    <t>车辆里程查询_20260901-20260930_1024辆_仪表里程.xlsx / AA571</t>
  </si>
  <si>
    <t>车辆里程查询_20260901-20260930_1024辆_GPS里程.xlsx / AA571</t>
  </si>
  <si>
    <t>车辆纯氢气里程查询_20260901-20260930_1024辆.xlsx / AA530</t>
  </si>
  <si>
    <t>车辆里程查询_20260901-20260930_1024辆_仪表里程.xlsx / AB571</t>
  </si>
  <si>
    <t>车辆里程查询_20260901-20260930_1024辆_GPS里程.xlsx / AB571</t>
  </si>
  <si>
    <t>车辆纯氢气里程查询_20260901-20260930_1024辆.xlsx / AB530</t>
  </si>
  <si>
    <t>车辆里程查询_20260901-20260930_1024辆_仪表里程.xlsx / AC571</t>
  </si>
  <si>
    <t>车辆里程查询_20260901-20260930_1024辆_GPS里程.xlsx / AC571</t>
  </si>
  <si>
    <t>车辆纯氢气里程查询_20260901-20260930_1024辆.xlsx / AC530</t>
  </si>
  <si>
    <t>车辆里程查询_20260901-20260930_1024辆_仪表里程.xlsx / AD571</t>
  </si>
  <si>
    <t>车辆里程查询_20260901-20260930_1024辆_GPS里程.xlsx / AD571</t>
  </si>
  <si>
    <t>车辆纯氢气里程查询_20260901-20260930_1024辆.xlsx / AD530</t>
  </si>
  <si>
    <t>车辆里程查询_20260901-20260930_1024辆_仪表里程.xlsx / AE571</t>
  </si>
  <si>
    <t>车辆里程查询_20260901-20260930_1024辆_GPS里程.xlsx / AE571</t>
  </si>
  <si>
    <t>车辆纯氢气里程查询_20260901-20260930_1024辆.xlsx / AE530</t>
  </si>
  <si>
    <t>车辆里程查询_20260901-20260930_1024辆_仪表里程.xlsx / AF571</t>
  </si>
  <si>
    <t>车辆里程查询_20260901-20260930_1024辆_GPS里程.xlsx / AF571</t>
  </si>
  <si>
    <t>车辆纯氢气里程查询_20260901-20260930_1024辆.xlsx / AF530</t>
  </si>
  <si>
    <t>车辆里程查询_20260901-20260930_1024辆_仪表里程.xlsx / AG571</t>
  </si>
  <si>
    <t>车辆里程查询_20260901-20260930_1024辆_GPS里程.xlsx / AG571</t>
  </si>
  <si>
    <t>车辆纯氢气里程查询_20260901-20260930_1024辆.xlsx / AG530</t>
  </si>
  <si>
    <t>车辆里程查询_20260901-20260930_1024辆_仪表里程.xlsx / AH571</t>
  </si>
  <si>
    <t>车辆里程查询_20260901-20260930_1024辆_GPS里程.xlsx / AH571</t>
  </si>
  <si>
    <t>车辆纯氢气里程查询_20260901-20260930_1024辆.xlsx / AH530</t>
  </si>
  <si>
    <t>车辆里程查询_20260901-20260930_1024辆_仪表里程.xlsx / E645</t>
  </si>
  <si>
    <t>车辆里程查询_20260901-20260930_1024辆_GPS里程.xlsx / E645</t>
  </si>
  <si>
    <t>车辆纯氢气里程查询_20260901-20260930_1024辆.xlsx / E423</t>
  </si>
  <si>
    <t>车辆里程查询_20260901-20260930_1024辆_仪表里程.xlsx / F645</t>
  </si>
  <si>
    <t>车辆里程查询_20260901-20260930_1024辆_GPS里程.xlsx / F645</t>
  </si>
  <si>
    <t>车辆纯氢气里程查询_20260901-20260930_1024辆.xlsx / F423</t>
  </si>
  <si>
    <t>车辆里程查询_20260901-20260930_1024辆_仪表里程.xlsx / G645</t>
  </si>
  <si>
    <t>车辆里程查询_20260901-20260930_1024辆_GPS里程.xlsx / G645</t>
  </si>
  <si>
    <t>车辆纯氢气里程查询_20260901-20260930_1024辆.xlsx / G423</t>
  </si>
  <si>
    <t>车辆里程查询_20260901-20260930_1024辆_仪表里程.xlsx / H645</t>
  </si>
  <si>
    <t>车辆里程查询_20260901-20260930_1024辆_GPS里程.xlsx / H645</t>
  </si>
  <si>
    <t>车辆纯氢气里程查询_20260901-20260930_1024辆.xlsx / H423</t>
  </si>
  <si>
    <t>车辆里程查询_20260901-20260930_1024辆_仪表里程.xlsx / I645</t>
  </si>
  <si>
    <t>车辆里程查询_20260901-20260930_1024辆_GPS里程.xlsx / I645</t>
  </si>
  <si>
    <t>车辆纯氢气里程查询_20260901-20260930_1024辆.xlsx / I423</t>
  </si>
  <si>
    <t>车辆里程查询_20260901-20260930_1024辆_仪表里程.xlsx / J645</t>
  </si>
  <si>
    <t>车辆里程查询_20260901-20260930_1024辆_GPS里程.xlsx / J645</t>
  </si>
  <si>
    <t>车辆纯氢气里程查询_20260901-20260930_1024辆.xlsx / J423</t>
  </si>
  <si>
    <t>车辆里程查询_20260901-20260930_1024辆_仪表里程.xlsx / K645</t>
  </si>
  <si>
    <t>车辆里程查询_20260901-20260930_1024辆_GPS里程.xlsx / K645</t>
  </si>
  <si>
    <t>车辆纯氢气里程查询_20260901-20260930_1024辆.xlsx / K423</t>
  </si>
  <si>
    <t>车辆里程查询_20260901-20260930_1024辆_仪表里程.xlsx / L645</t>
  </si>
  <si>
    <t>车辆里程查询_20260901-20260930_1024辆_GPS里程.xlsx / L645</t>
  </si>
  <si>
    <t>车辆纯氢气里程查询_20260901-20260930_1024辆.xlsx / L423</t>
  </si>
  <si>
    <t>车辆里程查询_20260901-20260930_1024辆_仪表里程.xlsx / M645</t>
  </si>
  <si>
    <t>车辆里程查询_20260901-20260930_1024辆_GPS里程.xlsx / M645</t>
  </si>
  <si>
    <t>车辆纯氢气里程查询_20260901-20260930_1024辆.xlsx / M423</t>
  </si>
  <si>
    <t>车辆里程查询_20260901-20260930_1024辆_仪表里程.xlsx / N645</t>
  </si>
  <si>
    <t>车辆里程查询_20260901-20260930_1024辆_GPS里程.xlsx / N645</t>
  </si>
  <si>
    <t>车辆纯氢气里程查询_20260901-20260930_1024辆.xlsx / N423</t>
  </si>
  <si>
    <t>车辆里程查询_20260901-20260930_1024辆_仪表里程.xlsx / O645</t>
  </si>
  <si>
    <t>车辆里程查询_20260901-20260930_1024辆_GPS里程.xlsx / O645</t>
  </si>
  <si>
    <t>车辆纯氢气里程查询_20260901-20260930_1024辆.xlsx / O423</t>
  </si>
  <si>
    <t>车辆里程查询_20260901-20260930_1024辆_仪表里程.xlsx / P645</t>
  </si>
  <si>
    <t>车辆里程查询_20260901-20260930_1024辆_GPS里程.xlsx / P645</t>
  </si>
  <si>
    <t>车辆纯氢气里程查询_20260901-20260930_1024辆.xlsx / P423</t>
  </si>
  <si>
    <t>车辆里程查询_20260901-20260930_1024辆_仪表里程.xlsx / Q645</t>
  </si>
  <si>
    <t>车辆里程查询_20260901-20260930_1024辆_GPS里程.xlsx / Q645</t>
  </si>
  <si>
    <t>车辆纯氢气里程查询_20260901-20260930_1024辆.xlsx / Q423</t>
  </si>
  <si>
    <t>车辆里程查询_20260901-20260930_1024辆_仪表里程.xlsx / R645</t>
  </si>
  <si>
    <t>车辆里程查询_20260901-20260930_1024辆_GPS里程.xlsx / R645</t>
  </si>
  <si>
    <t>车辆纯氢气里程查询_20260901-20260930_1024辆.xlsx / R423</t>
  </si>
  <si>
    <t>车辆里程查询_20260901-20260930_1024辆_仪表里程.xlsx / S645</t>
  </si>
  <si>
    <t>车辆里程查询_20260901-20260930_1024辆_GPS里程.xlsx / S645</t>
  </si>
  <si>
    <t>车辆纯氢气里程查询_20260901-20260930_1024辆.xlsx / S423</t>
  </si>
  <si>
    <t>车辆里程查询_20260901-20260930_1024辆_仪表里程.xlsx / T645</t>
  </si>
  <si>
    <t>车辆里程查询_20260901-20260930_1024辆_GPS里程.xlsx / T645</t>
  </si>
  <si>
    <t>车辆纯氢气里程查询_20260901-20260930_1024辆.xlsx / T423</t>
  </si>
  <si>
    <t>车辆里程查询_20260901-20260930_1024辆_仪表里程.xlsx / E61</t>
  </si>
  <si>
    <t>车辆里程查询_20260901-20260930_1024辆_GPS里程.xlsx / E255</t>
  </si>
  <si>
    <t>车辆纯氢气里程查询_20260901-20260930_1024辆.xlsx / E523</t>
  </si>
  <si>
    <t>车辆里程查询_20260901-20260930_1024辆_仪表里程.xlsx / F61</t>
  </si>
  <si>
    <t>车辆里程查询_20260901-20260930_1024辆_GPS里程.xlsx / F255</t>
  </si>
  <si>
    <t>车辆纯氢气里程查询_20260901-20260930_1024辆.xlsx / F523</t>
  </si>
  <si>
    <t>车辆里程查询_20260901-20260930_1024辆_仪表里程.xlsx / G61</t>
  </si>
  <si>
    <t>车辆里程查询_20260901-20260930_1024辆_GPS里程.xlsx / G255</t>
  </si>
  <si>
    <t>车辆纯氢气里程查询_20260901-20260930_1024辆.xlsx / G523</t>
  </si>
  <si>
    <t>车辆里程查询_20260901-20260930_1024辆_仪表里程.xlsx / H61</t>
  </si>
  <si>
    <t>车辆里程查询_20260901-20260930_1024辆_GPS里程.xlsx / H255</t>
  </si>
  <si>
    <t>车辆纯氢气里程查询_20260901-20260930_1024辆.xlsx / H523</t>
  </si>
  <si>
    <t>车辆里程查询_20260901-20260930_1024辆_仪表里程.xlsx / I61</t>
  </si>
  <si>
    <t>车辆里程查询_20260901-20260930_1024辆_GPS里程.xlsx / I255</t>
  </si>
  <si>
    <t>车辆纯氢气里程查询_20260901-20260930_1024辆.xlsx / I523</t>
  </si>
  <si>
    <t>车辆里程查询_20260901-20260930_1024辆_仪表里程.xlsx / J61</t>
  </si>
  <si>
    <t>车辆里程查询_20260901-20260930_1024辆_GPS里程.xlsx / J255</t>
  </si>
  <si>
    <t>车辆纯氢气里程查询_20260901-20260930_1024辆.xlsx / J523</t>
  </si>
  <si>
    <t>车辆里程查询_20260901-20260930_1024辆_仪表里程.xlsx / K61</t>
  </si>
  <si>
    <t>车辆里程查询_20260901-20260930_1024辆_GPS里程.xlsx / K255</t>
  </si>
  <si>
    <t>车辆纯氢气里程查询_20260901-20260930_1024辆.xlsx / K523</t>
  </si>
  <si>
    <t>车辆里程查询_20260901-20260930_1024辆_仪表里程.xlsx / L61</t>
  </si>
  <si>
    <t>车辆里程查询_20260901-20260930_1024辆_GPS里程.xlsx / L255</t>
  </si>
  <si>
    <t>车辆纯氢气里程查询_20260901-20260930_1024辆.xlsx / L523</t>
  </si>
  <si>
    <t>车辆里程查询_20260901-20260930_1024辆_仪表里程.xlsx / M61</t>
  </si>
  <si>
    <t>车辆里程查询_20260901-20260930_1024辆_GPS里程.xlsx / M255</t>
  </si>
  <si>
    <t>车辆纯氢气里程查询_20260901-20260930_1024辆.xlsx / M523</t>
  </si>
  <si>
    <t>车辆里程查询_20260901-20260930_1024辆_仪表里程.xlsx / N61</t>
  </si>
  <si>
    <t>车辆里程查询_20260901-20260930_1024辆_GPS里程.xlsx / N255</t>
  </si>
  <si>
    <t>车辆纯氢气里程查询_20260901-20260930_1024辆.xlsx / N523</t>
  </si>
  <si>
    <t>车辆里程查询_20260901-20260930_1024辆_仪表里程.xlsx / O61</t>
  </si>
  <si>
    <t>车辆里程查询_20260901-20260930_1024辆_GPS里程.xlsx / O255</t>
  </si>
  <si>
    <t>车辆纯氢气里程查询_20260901-20260930_1024辆.xlsx / O523</t>
  </si>
  <si>
    <t>车辆里程查询_20260901-20260930_1024辆_仪表里程.xlsx / P61</t>
  </si>
  <si>
    <t>车辆里程查询_20260901-20260930_1024辆_GPS里程.xlsx / P255</t>
  </si>
  <si>
    <t>车辆纯氢气里程查询_20260901-20260930_1024辆.xlsx / P523</t>
  </si>
  <si>
    <t>车辆里程查询_20260901-20260930_1024辆_仪表里程.xlsx / Q61</t>
  </si>
  <si>
    <t>车辆里程查询_20260901-20260930_1024辆_GPS里程.xlsx / Q255</t>
  </si>
  <si>
    <t>车辆纯氢气里程查询_20260901-20260930_1024辆.xlsx / Q523</t>
  </si>
  <si>
    <t>车辆里程查询_20260901-20260930_1024辆_仪表里程.xlsx / R61</t>
  </si>
  <si>
    <t>车辆里程查询_20260901-20260930_1024辆_GPS里程.xlsx / R255</t>
  </si>
  <si>
    <t>车辆纯氢气里程查询_20260901-20260930_1024辆.xlsx / R523</t>
  </si>
  <si>
    <t>车辆里程查询_20260901-20260930_1024辆_仪表里程.xlsx / S61</t>
  </si>
  <si>
    <t>车辆里程查询_20260901-20260930_1024辆_GPS里程.xlsx / S255</t>
  </si>
  <si>
    <t>车辆纯氢气里程查询_20260901-20260930_1024辆.xlsx / S523</t>
  </si>
  <si>
    <t>车辆里程查询_20260901-20260930_1024辆_仪表里程.xlsx / T61</t>
  </si>
  <si>
    <t>车辆里程查询_20260901-20260930_1024辆_GPS里程.xlsx / T255</t>
  </si>
  <si>
    <t>车辆纯氢气里程查询_20260901-20260930_1024辆.xlsx / T523</t>
  </si>
  <si>
    <t>车辆里程查询_20260901-20260930_1024辆_仪表里程.xlsx / U61</t>
  </si>
  <si>
    <t>车辆里程查询_20260901-20260930_1024辆_GPS里程.xlsx / U255</t>
  </si>
  <si>
    <t>车辆纯氢气里程查询_20260901-20260930_1024辆.xlsx / U523</t>
  </si>
  <si>
    <t>车辆里程查询_20260901-20260930_1024辆_仪表里程.xlsx / V61</t>
  </si>
  <si>
    <t>车辆里程查询_20260901-20260930_1024辆_GPS里程.xlsx / V255</t>
  </si>
  <si>
    <t>车辆纯氢气里程查询_20260901-20260930_1024辆.xlsx / V523</t>
  </si>
  <si>
    <t>车辆里程查询_20260901-20260930_1024辆_仪表里程.xlsx / W61</t>
  </si>
  <si>
    <t>车辆里程查询_20260901-20260930_1024辆_GPS里程.xlsx / W255</t>
  </si>
  <si>
    <t>车辆纯氢气里程查询_20260901-20260930_1024辆.xlsx / W523</t>
  </si>
  <si>
    <t>车辆里程查询_20260901-20260930_1024辆_仪表里程.xlsx / X61</t>
  </si>
  <si>
    <t>车辆里程查询_20260901-20260930_1024辆_GPS里程.xlsx / X255</t>
  </si>
  <si>
    <t>车辆纯氢气里程查询_20260901-20260930_1024辆.xlsx / X523</t>
  </si>
  <si>
    <t>车辆里程查询_20260901-20260930_1024辆_仪表里程.xlsx / Y61</t>
  </si>
  <si>
    <t>车辆里程查询_20260901-20260930_1024辆_GPS里程.xlsx / Y255</t>
  </si>
  <si>
    <t>车辆纯氢气里程查询_20260901-20260930_1024辆.xlsx / Y523</t>
  </si>
  <si>
    <t>车辆里程查询_20260901-20260930_1024辆_仪表里程.xlsx / Z61</t>
  </si>
  <si>
    <t>车辆里程查询_20260901-20260930_1024辆_GPS里程.xlsx / Z255</t>
  </si>
  <si>
    <t>车辆纯氢气里程查询_20260901-20260930_1024辆.xlsx / Z523</t>
  </si>
  <si>
    <t>车辆里程查询_20260901-20260930_1024辆_仪表里程.xlsx / AA61</t>
  </si>
  <si>
    <t>车辆里程查询_20260901-20260930_1024辆_GPS里程.xlsx / AA255</t>
  </si>
  <si>
    <t>车辆纯氢气里程查询_20260901-20260930_1024辆.xlsx / AA523</t>
  </si>
  <si>
    <t>车辆里程查询_20260901-20260930_1024辆_仪表里程.xlsx / AB61</t>
  </si>
  <si>
    <t>车辆里程查询_20260901-20260930_1024辆_GPS里程.xlsx / AB255</t>
  </si>
  <si>
    <t>车辆纯氢气里程查询_20260901-20260930_1024辆.xlsx / AB523</t>
  </si>
  <si>
    <t>车辆里程查询_20260901-20260930_1024辆_仪表里程.xlsx / AC61</t>
  </si>
  <si>
    <t>车辆里程查询_20260901-20260930_1024辆_GPS里程.xlsx / AC255</t>
  </si>
  <si>
    <t>车辆纯氢气里程查询_20260901-20260930_1024辆.xlsx / AC523</t>
  </si>
  <si>
    <t>车辆里程查询_20260901-20260930_1024辆_仪表里程.xlsx / AD61</t>
  </si>
  <si>
    <t>车辆里程查询_20260901-20260930_1024辆_GPS里程.xlsx / AD255</t>
  </si>
  <si>
    <t>车辆纯氢气里程查询_20260901-20260930_1024辆.xlsx / AD523</t>
  </si>
  <si>
    <t>车辆里程查询_20260901-20260930_1024辆_仪表里程.xlsx / AE61</t>
  </si>
  <si>
    <t>车辆里程查询_20260901-20260930_1024辆_GPS里程.xlsx / AE255</t>
  </si>
  <si>
    <t>车辆纯氢气里程查询_20260901-20260930_1024辆.xlsx / AE523</t>
  </si>
  <si>
    <t>车辆里程查询_20260901-20260930_1024辆_仪表里程.xlsx / AF61</t>
  </si>
  <si>
    <t>车辆里程查询_20260901-20260930_1024辆_GPS里程.xlsx / AF255</t>
  </si>
  <si>
    <t>车辆纯氢气里程查询_20260901-20260930_1024辆.xlsx / AF523</t>
  </si>
  <si>
    <t>车辆里程查询_20260901-20260930_1024辆_仪表里程.xlsx / AG61</t>
  </si>
  <si>
    <t>车辆里程查询_20260901-20260930_1024辆_GPS里程.xlsx / AG255</t>
  </si>
  <si>
    <t>车辆纯氢气里程查询_20260901-20260930_1024辆.xlsx / AG523</t>
  </si>
  <si>
    <t>车辆里程查询_20260901-20260930_1024辆_仪表里程.xlsx / AH61</t>
  </si>
  <si>
    <t>车辆里程查询_20260901-20260930_1024辆_GPS里程.xlsx / AH255</t>
  </si>
  <si>
    <t>车辆纯氢气里程查询_20260901-20260930_1024辆.xlsx / AH523</t>
  </si>
  <si>
    <t>车辆里程查询_20260901-20260930_1024辆_仪表里程.xlsx / E555</t>
  </si>
  <si>
    <t>车辆里程查询_20260901-20260930_1024辆_GPS里程.xlsx / E555</t>
  </si>
  <si>
    <t>车辆纯氢气里程查询_20260901-20260930_1024辆.xlsx / E298</t>
  </si>
  <si>
    <t>车辆里程查询_20260901-20260930_1024辆_仪表里程.xlsx / F555</t>
  </si>
  <si>
    <t>车辆里程查询_20260901-20260930_1024辆_GPS里程.xlsx / F555</t>
  </si>
  <si>
    <t>车辆纯氢气里程查询_20260901-20260930_1024辆.xlsx / F298</t>
  </si>
  <si>
    <t>车辆里程查询_20260901-20260930_1024辆_仪表里程.xlsx / G555</t>
  </si>
  <si>
    <t>车辆里程查询_20260901-20260930_1024辆_GPS里程.xlsx / G555</t>
  </si>
  <si>
    <t>车辆纯氢气里程查询_20260901-20260930_1024辆.xlsx / G298</t>
  </si>
  <si>
    <t>车辆里程查询_20260901-20260930_1024辆_仪表里程.xlsx / H555</t>
  </si>
  <si>
    <t>车辆里程查询_20260901-20260930_1024辆_GPS里程.xlsx / H555</t>
  </si>
  <si>
    <t>车辆纯氢气里程查询_20260901-20260930_1024辆.xlsx / H298</t>
  </si>
  <si>
    <t>车辆里程查询_20260901-20260930_1024辆_仪表里程.xlsx / I555</t>
  </si>
  <si>
    <t>车辆里程查询_20260901-20260930_1024辆_GPS里程.xlsx / I555</t>
  </si>
  <si>
    <t>车辆纯氢气里程查询_20260901-20260930_1024辆.xlsx / I298</t>
  </si>
  <si>
    <t>车辆里程查询_20260901-20260930_1024辆_仪表里程.xlsx / J555</t>
  </si>
  <si>
    <t>车辆里程查询_20260901-20260930_1024辆_GPS里程.xlsx / J555</t>
  </si>
  <si>
    <t>车辆纯氢气里程查询_20260901-20260930_1024辆.xlsx / J298</t>
  </si>
  <si>
    <t>车辆里程查询_20260901-20260930_1024辆_仪表里程.xlsx / K555</t>
  </si>
  <si>
    <t>车辆里程查询_20260901-20260930_1024辆_GPS里程.xlsx / K555</t>
  </si>
  <si>
    <t>车辆纯氢气里程查询_20260901-20260930_1024辆.xlsx / K298</t>
  </si>
  <si>
    <t>车辆里程查询_20260901-20260930_1024辆_仪表里程.xlsx / L555</t>
  </si>
  <si>
    <t>车辆里程查询_20260901-20260930_1024辆_GPS里程.xlsx / L555</t>
  </si>
  <si>
    <t>车辆纯氢气里程查询_20260901-20260930_1024辆.xlsx / L298</t>
  </si>
  <si>
    <t>车辆里程查询_20260901-20260930_1024辆_仪表里程.xlsx / M555</t>
  </si>
  <si>
    <t>车辆里程查询_20260901-20260930_1024辆_GPS里程.xlsx / M555</t>
  </si>
  <si>
    <t>车辆纯氢气里程查询_20260901-20260930_1024辆.xlsx / M298</t>
  </si>
  <si>
    <t>车辆里程查询_20260901-20260930_1024辆_仪表里程.xlsx / N555</t>
  </si>
  <si>
    <t>车辆里程查询_20260901-20260930_1024辆_GPS里程.xlsx / N555</t>
  </si>
  <si>
    <t>车辆纯氢气里程查询_20260901-20260930_1024辆.xlsx / N298</t>
  </si>
  <si>
    <t>车辆里程查询_20260901-20260930_1024辆_仪表里程.xlsx / O555</t>
  </si>
  <si>
    <t>车辆里程查询_20260901-20260930_1024辆_GPS里程.xlsx / O555</t>
  </si>
  <si>
    <t>车辆纯氢气里程查询_20260901-20260930_1024辆.xlsx / O298</t>
  </si>
  <si>
    <t>车辆里程查询_20260901-20260930_1024辆_仪表里程.xlsx / P555</t>
  </si>
  <si>
    <t>车辆里程查询_20260901-20260930_1024辆_GPS里程.xlsx / P555</t>
  </si>
  <si>
    <t>车辆纯氢气里程查询_20260901-20260930_1024辆.xlsx / P298</t>
  </si>
  <si>
    <t>车辆里程查询_20260901-20260930_1024辆_仪表里程.xlsx / Q555</t>
  </si>
  <si>
    <t>车辆里程查询_20260901-20260930_1024辆_GPS里程.xlsx / Q555</t>
  </si>
  <si>
    <t>车辆纯氢气里程查询_20260901-20260930_1024辆.xlsx / Q298</t>
  </si>
  <si>
    <t>车辆里程查询_20260901-20260930_1024辆_仪表里程.xlsx / R555</t>
  </si>
  <si>
    <t>车辆里程查询_20260901-20260930_1024辆_GPS里程.xlsx / R555</t>
  </si>
  <si>
    <t>车辆纯氢气里程查询_20260901-20260930_1024辆.xlsx / R298</t>
  </si>
  <si>
    <t>车辆里程查询_20260901-20260930_1024辆_仪表里程.xlsx / S555</t>
  </si>
  <si>
    <t>车辆里程查询_20260901-20260930_1024辆_GPS里程.xlsx / S555</t>
  </si>
  <si>
    <t>车辆纯氢气里程查询_20260901-20260930_1024辆.xlsx / S298</t>
  </si>
  <si>
    <t>车辆里程查询_20260901-20260930_1024辆_仪表里程.xlsx / T555</t>
  </si>
  <si>
    <t>车辆里程查询_20260901-20260930_1024辆_GPS里程.xlsx / T555</t>
  </si>
  <si>
    <t>车辆纯氢气里程查询_20260901-20260930_1024辆.xlsx / T298</t>
  </si>
  <si>
    <t>车辆里程查询_20260901-20260930_1024辆_仪表里程.xlsx / U555</t>
  </si>
  <si>
    <t>车辆里程查询_20260901-20260930_1024辆_GPS里程.xlsx / U555</t>
  </si>
  <si>
    <t>车辆纯氢气里程查询_20260901-20260930_1024辆.xlsx / U298</t>
  </si>
  <si>
    <t>车辆里程查询_20260901-20260930_1024辆_仪表里程.xlsx / V555</t>
  </si>
  <si>
    <t>车辆里程查询_20260901-20260930_1024辆_GPS里程.xlsx / V555</t>
  </si>
  <si>
    <t>车辆纯氢气里程查询_20260901-20260930_1024辆.xlsx / V298</t>
  </si>
  <si>
    <t>车辆里程查询_20260901-20260930_1024辆_仪表里程.xlsx / W555</t>
  </si>
  <si>
    <t>车辆里程查询_20260901-20260930_1024辆_GPS里程.xlsx / W555</t>
  </si>
  <si>
    <t>车辆纯氢气里程查询_20260901-20260930_1024辆.xlsx / W298</t>
  </si>
  <si>
    <t>车辆里程查询_20260901-20260930_1024辆_仪表里程.xlsx / X555</t>
  </si>
  <si>
    <t>车辆里程查询_20260901-20260930_1024辆_GPS里程.xlsx / X555</t>
  </si>
  <si>
    <t>车辆纯氢气里程查询_20260901-20260930_1024辆.xlsx / X298</t>
  </si>
  <si>
    <t>车辆里程查询_20260901-20260930_1024辆_仪表里程.xlsx / Y555</t>
  </si>
  <si>
    <t>车辆里程查询_20260901-20260930_1024辆_GPS里程.xlsx / Y555</t>
  </si>
  <si>
    <t>车辆纯氢气里程查询_20260901-20260930_1024辆.xlsx / Y298</t>
  </si>
  <si>
    <t>车辆里程查询_20260901-20260930_1024辆_仪表里程.xlsx / Z555</t>
  </si>
  <si>
    <t>车辆里程查询_20260901-20260930_1024辆_GPS里程.xlsx / Z555</t>
  </si>
  <si>
    <t>车辆纯氢气里程查询_20260901-20260930_1024辆.xlsx / Z298</t>
  </si>
  <si>
    <t>车辆里程查询_20260901-20260930_1024辆_仪表里程.xlsx / AA555</t>
  </si>
  <si>
    <t>车辆里程查询_20260901-20260930_1024辆_GPS里程.xlsx / AA555</t>
  </si>
  <si>
    <t>车辆纯氢气里程查询_20260901-20260930_1024辆.xlsx / AA298</t>
  </si>
  <si>
    <t>车辆里程查询_20260901-20260930_1024辆_仪表里程.xlsx / AB555</t>
  </si>
  <si>
    <t>车辆里程查询_20260901-20260930_1024辆_GPS里程.xlsx / AB555</t>
  </si>
  <si>
    <t>车辆纯氢气里程查询_20260901-20260930_1024辆.xlsx / AB298</t>
  </si>
  <si>
    <t>车辆里程查询_20260901-20260930_1024辆_仪表里程.xlsx / AC555</t>
  </si>
  <si>
    <t>车辆里程查询_20260901-20260930_1024辆_GPS里程.xlsx / AC555</t>
  </si>
  <si>
    <t>车辆纯氢气里程查询_20260901-20260930_1024辆.xlsx / AC298</t>
  </si>
  <si>
    <t>车辆里程查询_20260901-20260930_1024辆_仪表里程.xlsx / AD555</t>
  </si>
  <si>
    <t>车辆里程查询_20260901-20260930_1024辆_GPS里程.xlsx / AD555</t>
  </si>
  <si>
    <t>车辆纯氢气里程查询_20260901-20260930_1024辆.xlsx / AD298</t>
  </si>
  <si>
    <t>车辆里程查询_20260901-20260930_1024辆_仪表里程.xlsx / AE555</t>
  </si>
  <si>
    <t>车辆里程查询_20260901-20260930_1024辆_GPS里程.xlsx / AE555</t>
  </si>
  <si>
    <t>车辆纯氢气里程查询_20260901-20260930_1024辆.xlsx / AE298</t>
  </si>
  <si>
    <t>车辆里程查询_20260901-20260930_1024辆_仪表里程.xlsx / AF555</t>
  </si>
  <si>
    <t>车辆里程查询_20260901-20260930_1024辆_GPS里程.xlsx / AF555</t>
  </si>
  <si>
    <t>车辆纯氢气里程查询_20260901-20260930_1024辆.xlsx / AF298</t>
  </si>
  <si>
    <t>车辆里程查询_20260901-20260930_1024辆_仪表里程.xlsx / AG555</t>
  </si>
  <si>
    <t>车辆里程查询_20260901-20260930_1024辆_GPS里程.xlsx / AG555</t>
  </si>
  <si>
    <t>车辆纯氢气里程查询_20260901-20260930_1024辆.xlsx / AG298</t>
  </si>
  <si>
    <t>车辆里程查询_20260901-20260930_1024辆_仪表里程.xlsx / AH555</t>
  </si>
  <si>
    <t>车辆里程查询_20260901-20260930_1024辆_GPS里程.xlsx / AH555</t>
  </si>
  <si>
    <t>车辆纯氢气里程查询_20260901-20260930_1024辆.xlsx / AH298</t>
  </si>
  <si>
    <t>车辆里程查询_20260901-20260930_1024辆_仪表里程.xlsx / E235</t>
  </si>
  <si>
    <t>车辆里程查询_20260901-20260930_1024辆_GPS里程.xlsx / E138</t>
  </si>
  <si>
    <t>车辆纯氢气里程查询_20260901-20260930_1024辆.xlsx / E328</t>
  </si>
  <si>
    <t>车辆里程查询_20260901-20260930_1024辆_仪表里程.xlsx / E547</t>
  </si>
  <si>
    <t>车辆里程查询_20260901-20260930_1024辆_GPS里程.xlsx / E547</t>
  </si>
  <si>
    <t>车辆纯氢气里程查询_20260901-20260930_1024辆.xlsx / E499</t>
  </si>
  <si>
    <t>车辆里程查询_20260901-20260930_1024辆_仪表里程.xlsx / F547</t>
  </si>
  <si>
    <t>车辆里程查询_20260901-20260930_1024辆_GPS里程.xlsx / F547</t>
  </si>
  <si>
    <t>车辆纯氢气里程查询_20260901-20260930_1024辆.xlsx / F499</t>
  </si>
  <si>
    <t>车辆里程查询_20260901-20260930_1024辆_仪表里程.xlsx / G547</t>
  </si>
  <si>
    <t>车辆里程查询_20260901-20260930_1024辆_GPS里程.xlsx / G547</t>
  </si>
  <si>
    <t>车辆纯氢气里程查询_20260901-20260930_1024辆.xlsx / G499</t>
  </si>
  <si>
    <t>车辆里程查询_20260901-20260930_1024辆_仪表里程.xlsx / H547</t>
  </si>
  <si>
    <t>车辆里程查询_20260901-20260930_1024辆_GPS里程.xlsx / H547</t>
  </si>
  <si>
    <t>车辆纯氢气里程查询_20260901-20260930_1024辆.xlsx / H499</t>
  </si>
  <si>
    <t>车辆里程查询_20260901-20260930_1024辆_仪表里程.xlsx / I547</t>
  </si>
  <si>
    <t>车辆里程查询_20260901-20260930_1024辆_GPS里程.xlsx / I547</t>
  </si>
  <si>
    <t>车辆纯氢气里程查询_20260901-20260930_1024辆.xlsx / I499</t>
  </si>
  <si>
    <t>车辆里程查询_20260901-20260930_1024辆_仪表里程.xlsx / J547</t>
  </si>
  <si>
    <t>车辆里程查询_20260901-20260930_1024辆_GPS里程.xlsx / J547</t>
  </si>
  <si>
    <t>车辆纯氢气里程查询_20260901-20260930_1024辆.xlsx / J499</t>
  </si>
  <si>
    <t>车辆里程查询_20260901-20260930_1024辆_仪表里程.xlsx / K547</t>
  </si>
  <si>
    <t>车辆里程查询_20260901-20260930_1024辆_GPS里程.xlsx / K547</t>
  </si>
  <si>
    <t>车辆纯氢气里程查询_20260901-20260930_1024辆.xlsx / K499</t>
  </si>
  <si>
    <t>车辆里程查询_20260901-20260930_1024辆_仪表里程.xlsx / L547</t>
  </si>
  <si>
    <t>车辆里程查询_20260901-20260930_1024辆_GPS里程.xlsx / L547</t>
  </si>
  <si>
    <t>车辆纯氢气里程查询_20260901-20260930_1024辆.xlsx / L499</t>
  </si>
  <si>
    <t>车辆里程查询_20260901-20260930_1024辆_仪表里程.xlsx / M547</t>
  </si>
  <si>
    <t>车辆里程查询_20260901-20260930_1024辆_GPS里程.xlsx / M547</t>
  </si>
  <si>
    <t>车辆纯氢气里程查询_20260901-20260930_1024辆.xlsx / M499</t>
  </si>
  <si>
    <t>车辆里程查询_20260901-20260930_1024辆_仪表里程.xlsx / N547</t>
  </si>
  <si>
    <t>车辆里程查询_20260901-20260930_1024辆_GPS里程.xlsx / N547</t>
  </si>
  <si>
    <t>车辆纯氢气里程查询_20260901-20260930_1024辆.xlsx / N499</t>
  </si>
  <si>
    <t>车辆里程查询_20260901-20260930_1024辆_仪表里程.xlsx / O547</t>
  </si>
  <si>
    <t>车辆里程查询_20260901-20260930_1024辆_GPS里程.xlsx / O547</t>
  </si>
  <si>
    <t>车辆纯氢气里程查询_20260901-20260930_1024辆.xlsx / O499</t>
  </si>
  <si>
    <t>车辆里程查询_20260901-20260930_1024辆_仪表里程.xlsx / P547</t>
  </si>
  <si>
    <t>车辆里程查询_20260901-20260930_1024辆_GPS里程.xlsx / P547</t>
  </si>
  <si>
    <t>车辆纯氢气里程查询_20260901-20260930_1024辆.xlsx / P499</t>
  </si>
  <si>
    <t>车辆里程查询_20260901-20260930_1024辆_仪表里程.xlsx / Q547</t>
  </si>
  <si>
    <t>车辆里程查询_20260901-20260930_1024辆_GPS里程.xlsx / Q547</t>
  </si>
  <si>
    <t>车辆纯氢气里程查询_20260901-20260930_1024辆.xlsx / Q499</t>
  </si>
  <si>
    <t>车辆里程查询_20260901-20260930_1024辆_仪表里程.xlsx / R547</t>
  </si>
  <si>
    <t>车辆里程查询_20260901-20260930_1024辆_GPS里程.xlsx / R547</t>
  </si>
  <si>
    <t>车辆纯氢气里程查询_20260901-20260930_1024辆.xlsx / R499</t>
  </si>
  <si>
    <t>车辆里程查询_20260901-20260930_1024辆_仪表里程.xlsx / S547</t>
  </si>
  <si>
    <t>车辆里程查询_20260901-20260930_1024辆_GPS里程.xlsx / S547</t>
  </si>
  <si>
    <t>车辆纯氢气里程查询_20260901-20260930_1024辆.xlsx / S499</t>
  </si>
  <si>
    <t>车辆里程查询_20260901-20260930_1024辆_仪表里程.xlsx / T547</t>
  </si>
  <si>
    <t>车辆里程查询_20260901-20260930_1024辆_GPS里程.xlsx / T547</t>
  </si>
  <si>
    <t>车辆纯氢气里程查询_20260901-20260930_1024辆.xlsx / T499</t>
  </si>
  <si>
    <t>车辆里程查询_20260901-20260930_1024辆_仪表里程.xlsx / U547</t>
  </si>
  <si>
    <t>车辆里程查询_20260901-20260930_1024辆_GPS里程.xlsx / U547</t>
  </si>
  <si>
    <t>车辆纯氢气里程查询_20260901-20260930_1024辆.xlsx / U499</t>
  </si>
  <si>
    <t>车辆里程查询_20260901-20260930_1024辆_仪表里程.xlsx / V547</t>
  </si>
  <si>
    <t>车辆里程查询_20260901-20260930_1024辆_GPS里程.xlsx / V547</t>
  </si>
  <si>
    <t>车辆纯氢气里程查询_20260901-20260930_1024辆.xlsx / V499</t>
  </si>
  <si>
    <t>车辆里程查询_20260901-20260930_1024辆_仪表里程.xlsx / W547</t>
  </si>
  <si>
    <t>车辆里程查询_20260901-20260930_1024辆_GPS里程.xlsx / W547</t>
  </si>
  <si>
    <t>车辆纯氢气里程查询_20260901-20260930_1024辆.xlsx / W499</t>
  </si>
  <si>
    <t>车辆里程查询_20260901-20260930_1024辆_仪表里程.xlsx / X547</t>
  </si>
  <si>
    <t>车辆里程查询_20260901-20260930_1024辆_GPS里程.xlsx / X547</t>
  </si>
  <si>
    <t>车辆纯氢气里程查询_20260901-20260930_1024辆.xlsx / X499</t>
  </si>
  <si>
    <t>车辆里程查询_20260901-20260930_1024辆_仪表里程.xlsx / Y547</t>
  </si>
  <si>
    <t>车辆里程查询_20260901-20260930_1024辆_GPS里程.xlsx / Y547</t>
  </si>
  <si>
    <t>车辆纯氢气里程查询_20260901-20260930_1024辆.xlsx / Y499</t>
  </si>
  <si>
    <t>车辆里程查询_20260901-20260930_1024辆_仪表里程.xlsx / Z547</t>
  </si>
  <si>
    <t>车辆里程查询_20260901-20260930_1024辆_GPS里程.xlsx / Z547</t>
  </si>
  <si>
    <t>车辆纯氢气里程查询_20260901-20260930_1024辆.xlsx / Z499</t>
  </si>
  <si>
    <t>车辆里程查询_20260901-20260930_1024辆_仪表里程.xlsx / AA547</t>
  </si>
  <si>
    <t>车辆里程查询_20260901-20260930_1024辆_GPS里程.xlsx / AA547</t>
  </si>
  <si>
    <t>车辆纯氢气里程查询_20260901-20260930_1024辆.xlsx / AA499</t>
  </si>
  <si>
    <t>车辆里程查询_20260901-20260930_1024辆_仪表里程.xlsx / AB547</t>
  </si>
  <si>
    <t>车辆里程查询_20260901-20260930_1024辆_GPS里程.xlsx / AB547</t>
  </si>
  <si>
    <t>车辆纯氢气里程查询_20260901-20260930_1024辆.xlsx / AB499</t>
  </si>
  <si>
    <t>车辆里程查询_20260901-20260930_1024辆_仪表里程.xlsx / AC547</t>
  </si>
  <si>
    <t>车辆里程查询_20260901-20260930_1024辆_GPS里程.xlsx / AC547</t>
  </si>
  <si>
    <t>车辆纯氢气里程查询_20260901-20260930_1024辆.xlsx / AC499</t>
  </si>
  <si>
    <t>车辆里程查询_20260901-20260930_1024辆_仪表里程.xlsx / AD547</t>
  </si>
  <si>
    <t>车辆里程查询_20260901-20260930_1024辆_GPS里程.xlsx / AD547</t>
  </si>
  <si>
    <t>车辆纯氢气里程查询_20260901-20260930_1024辆.xlsx / AD499</t>
  </si>
  <si>
    <t>车辆里程查询_20260901-20260930_1024辆_仪表里程.xlsx / AE547</t>
  </si>
  <si>
    <t>车辆里程查询_20260901-20260930_1024辆_GPS里程.xlsx / AE547</t>
  </si>
  <si>
    <t>车辆纯氢气里程查询_20260901-20260930_1024辆.xlsx / AE499</t>
  </si>
  <si>
    <t>车辆里程查询_20260901-20260930_1024辆_仪表里程.xlsx / AF547</t>
  </si>
  <si>
    <t>车辆里程查询_20260901-20260930_1024辆_GPS里程.xlsx / AF547</t>
  </si>
  <si>
    <t>车辆纯氢气里程查询_20260901-20260930_1024辆.xlsx / AF499</t>
  </si>
  <si>
    <t>车辆里程查询_20260901-20260930_1024辆_仪表里程.xlsx / AG547</t>
  </si>
  <si>
    <t>车辆里程查询_20260901-20260930_1024辆_GPS里程.xlsx / AG547</t>
  </si>
  <si>
    <t>车辆纯氢气里程查询_20260901-20260930_1024辆.xlsx / AG499</t>
  </si>
  <si>
    <t>车辆里程查询_20260901-20260930_1024辆_仪表里程.xlsx / AH547</t>
  </si>
  <si>
    <t>车辆里程查询_20260901-20260930_1024辆_GPS里程.xlsx / AH547</t>
  </si>
  <si>
    <t>车辆纯氢气里程查询_20260901-20260930_1024辆.xlsx / AH499</t>
  </si>
  <si>
    <t>车辆里程查询_20260901-20260930_1024辆_仪表里程.xlsx / E220</t>
  </si>
  <si>
    <t>车辆里程查询_20260901-20260930_1024辆_GPS里程.xlsx / E113</t>
  </si>
  <si>
    <t>车辆纯氢气里程查询_20260901-20260930_1024辆.xlsx / E570</t>
  </si>
  <si>
    <t>车辆里程查询_20260901-20260930_1024辆_仪表里程.xlsx / F220</t>
  </si>
  <si>
    <t>车辆里程查询_20260901-20260930_1024辆_GPS里程.xlsx / F113</t>
  </si>
  <si>
    <t>车辆纯氢气里程查询_20260901-20260930_1024辆.xlsx / F570</t>
  </si>
  <si>
    <t>车辆里程查询_20260901-20260930_1024辆_仪表里程.xlsx / G220</t>
  </si>
  <si>
    <t>车辆里程查询_20260901-20260930_1024辆_GPS里程.xlsx / G113</t>
  </si>
  <si>
    <t>车辆纯氢气里程查询_20260901-20260930_1024辆.xlsx / G570</t>
  </si>
  <si>
    <t>车辆里程查询_20260901-20260930_1024辆_仪表里程.xlsx / H220</t>
  </si>
  <si>
    <t>车辆里程查询_20260901-20260930_1024辆_GPS里程.xlsx / H113</t>
  </si>
  <si>
    <t>车辆纯氢气里程查询_20260901-20260930_1024辆.xlsx / H570</t>
  </si>
  <si>
    <t>车辆里程查询_20260901-20260930_1024辆_仪表里程.xlsx / I220</t>
  </si>
  <si>
    <t>车辆里程查询_20260901-20260930_1024辆_GPS里程.xlsx / I113</t>
  </si>
  <si>
    <t>车辆纯氢气里程查询_20260901-20260930_1024辆.xlsx / I570</t>
  </si>
  <si>
    <t>车辆里程查询_20260901-20260930_1024辆_仪表里程.xlsx / J220</t>
  </si>
  <si>
    <t>车辆里程查询_20260901-20260930_1024辆_GPS里程.xlsx / J113</t>
  </si>
  <si>
    <t>车辆纯氢气里程查询_20260901-20260930_1024辆.xlsx / J570</t>
  </si>
  <si>
    <t>车辆里程查询_20260901-20260930_1024辆_仪表里程.xlsx / K220</t>
  </si>
  <si>
    <t>车辆里程查询_20260901-20260930_1024辆_GPS里程.xlsx / K113</t>
  </si>
  <si>
    <t>车辆纯氢气里程查询_20260901-20260930_1024辆.xlsx / K570</t>
  </si>
  <si>
    <t>车辆里程查询_20260901-20260930_1024辆_仪表里程.xlsx / L220</t>
  </si>
  <si>
    <t>车辆里程查询_20260901-20260930_1024辆_GPS里程.xlsx / L113</t>
  </si>
  <si>
    <t>车辆纯氢气里程查询_20260901-20260930_1024辆.xlsx / L570</t>
  </si>
  <si>
    <t>车辆里程查询_20260901-20260930_1024辆_仪表里程.xlsx / M220</t>
  </si>
  <si>
    <t>车辆里程查询_20260901-20260930_1024辆_GPS里程.xlsx / M113</t>
  </si>
  <si>
    <t>车辆纯氢气里程查询_20260901-20260930_1024辆.xlsx / M570</t>
  </si>
  <si>
    <t>车辆里程查询_20260901-20260930_1024辆_仪表里程.xlsx / N220</t>
  </si>
  <si>
    <t>车辆里程查询_20260901-20260930_1024辆_GPS里程.xlsx / N113</t>
  </si>
  <si>
    <t>车辆纯氢气里程查询_20260901-20260930_1024辆.xlsx / N570</t>
  </si>
  <si>
    <t>车辆里程查询_20260901-20260930_1024辆_仪表里程.xlsx / O220</t>
  </si>
  <si>
    <t>车辆里程查询_20260901-20260930_1024辆_GPS里程.xlsx / O113</t>
  </si>
  <si>
    <t>车辆纯氢气里程查询_20260901-20260930_1024辆.xlsx / O570</t>
  </si>
  <si>
    <t>车辆里程查询_20260901-20260930_1024辆_仪表里程.xlsx / P220</t>
  </si>
  <si>
    <t>车辆里程查询_20260901-20260930_1024辆_GPS里程.xlsx / P113</t>
  </si>
  <si>
    <t>车辆纯氢气里程查询_20260901-20260930_1024辆.xlsx / P570</t>
  </si>
  <si>
    <t>车辆里程查询_20260901-20260930_1024辆_仪表里程.xlsx / Q220</t>
  </si>
  <si>
    <t>车辆里程查询_20260901-20260930_1024辆_GPS里程.xlsx / Q113</t>
  </si>
  <si>
    <t>车辆纯氢气里程查询_20260901-20260930_1024辆.xlsx / Q570</t>
  </si>
  <si>
    <t>车辆里程查询_20260901-20260930_1024辆_仪表里程.xlsx / R220</t>
  </si>
  <si>
    <t>车辆里程查询_20260901-20260930_1024辆_GPS里程.xlsx / R113</t>
  </si>
  <si>
    <t>车辆纯氢气里程查询_20260901-20260930_1024辆.xlsx / R570</t>
  </si>
  <si>
    <t>车辆里程查询_20260901-20260930_1024辆_仪表里程.xlsx / S220</t>
  </si>
  <si>
    <t>车辆里程查询_20260901-20260930_1024辆_GPS里程.xlsx / S113</t>
  </si>
  <si>
    <t>车辆纯氢气里程查询_20260901-20260930_1024辆.xlsx / S570</t>
  </si>
  <si>
    <t>车辆里程查询_20260901-20260930_1024辆_仪表里程.xlsx / T220</t>
  </si>
  <si>
    <t>车辆里程查询_20260901-20260930_1024辆_GPS里程.xlsx / T113</t>
  </si>
  <si>
    <t>车辆纯氢气里程查询_20260901-20260930_1024辆.xlsx / T570</t>
  </si>
  <si>
    <t>车辆里程查询_20260901-20260930_1024辆_仪表里程.xlsx / U220</t>
  </si>
  <si>
    <t>车辆里程查询_20260901-20260930_1024辆_GPS里程.xlsx / U113</t>
  </si>
  <si>
    <t>车辆纯氢气里程查询_20260901-20260930_1024辆.xlsx / U570</t>
  </si>
  <si>
    <t>车辆里程查询_20260901-20260930_1024辆_仪表里程.xlsx / V220</t>
  </si>
  <si>
    <t>车辆里程查询_20260901-20260930_1024辆_GPS里程.xlsx / V113</t>
  </si>
  <si>
    <t>车辆纯氢气里程查询_20260901-20260930_1024辆.xlsx / V570</t>
  </si>
  <si>
    <t>车辆里程查询_20260901-20260930_1024辆_仪表里程.xlsx / W220</t>
  </si>
  <si>
    <t>车辆里程查询_20260901-20260930_1024辆_GPS里程.xlsx / W113</t>
  </si>
  <si>
    <t>车辆纯氢气里程查询_20260901-20260930_1024辆.xlsx / W570</t>
  </si>
  <si>
    <t>车辆里程查询_20260901-20260930_1024辆_仪表里程.xlsx / X220</t>
  </si>
  <si>
    <t>车辆里程查询_20260901-20260930_1024辆_GPS里程.xlsx / X113</t>
  </si>
  <si>
    <t>车辆纯氢气里程查询_20260901-20260930_1024辆.xlsx / X570</t>
  </si>
  <si>
    <t>车辆里程查询_20260901-20260930_1024辆_仪表里程.xlsx / Y220</t>
  </si>
  <si>
    <t>车辆里程查询_20260901-20260930_1024辆_GPS里程.xlsx / Y113</t>
  </si>
  <si>
    <t>车辆纯氢气里程查询_20260901-20260930_1024辆.xlsx / Y570</t>
  </si>
  <si>
    <t>车辆里程查询_20260901-20260930_1024辆_仪表里程.xlsx / Z220</t>
  </si>
  <si>
    <t>车辆里程查询_20260901-20260930_1024辆_GPS里程.xlsx / Z113</t>
  </si>
  <si>
    <t>车辆纯氢气里程查询_20260901-20260930_1024辆.xlsx / Z570</t>
  </si>
  <si>
    <t>车辆里程查询_20260901-20260930_1024辆_仪表里程.xlsx / AA220</t>
  </si>
  <si>
    <t>车辆里程查询_20260901-20260930_1024辆_GPS里程.xlsx / AA113</t>
  </si>
  <si>
    <t>车辆纯氢气里程查询_20260901-20260930_1024辆.xlsx / AA570</t>
  </si>
  <si>
    <t>车辆里程查询_20260901-20260930_1024辆_仪表里程.xlsx / AB220</t>
  </si>
  <si>
    <t>车辆里程查询_20260901-20260930_1024辆_GPS里程.xlsx / AB113</t>
  </si>
  <si>
    <t>车辆纯氢气里程查询_20260901-20260930_1024辆.xlsx / AB570</t>
  </si>
  <si>
    <t>车辆里程查询_20260901-20260930_1024辆_仪表里程.xlsx / AC220</t>
  </si>
  <si>
    <t>车辆里程查询_20260901-20260930_1024辆_GPS里程.xlsx / AC113</t>
  </si>
  <si>
    <t>车辆纯氢气里程查询_20260901-20260930_1024辆.xlsx / AC570</t>
  </si>
  <si>
    <t>车辆里程查询_20260901-20260930_1024辆_仪表里程.xlsx / AD220</t>
  </si>
  <si>
    <t>车辆里程查询_20260901-20260930_1024辆_GPS里程.xlsx / AD113</t>
  </si>
  <si>
    <t>车辆纯氢气里程查询_20260901-20260930_1024辆.xlsx / AD570</t>
  </si>
  <si>
    <t>车辆里程查询_20260901-20260930_1024辆_仪表里程.xlsx / AE220</t>
  </si>
  <si>
    <t>车辆里程查询_20260901-20260930_1024辆_GPS里程.xlsx / AE113</t>
  </si>
  <si>
    <t>车辆纯氢气里程查询_20260901-20260930_1024辆.xlsx / AE570</t>
  </si>
  <si>
    <t>车辆里程查询_20260901-20260930_1024辆_仪表里程.xlsx / AF220</t>
  </si>
  <si>
    <t>车辆里程查询_20260901-20260930_1024辆_GPS里程.xlsx / AF113</t>
  </si>
  <si>
    <t>车辆纯氢气里程查询_20260901-20260930_1024辆.xlsx / AF570</t>
  </si>
  <si>
    <t>车辆里程查询_20260901-20260930_1024辆_仪表里程.xlsx / AG220</t>
  </si>
  <si>
    <t>车辆里程查询_20260901-20260930_1024辆_GPS里程.xlsx / AG113</t>
  </si>
  <si>
    <t>车辆纯氢气里程查询_20260901-20260930_1024辆.xlsx / AG570</t>
  </si>
  <si>
    <t>车辆里程查询_20260901-20260930_1024辆_仪表里程.xlsx / AH220</t>
  </si>
  <si>
    <t>车辆里程查询_20260901-20260930_1024辆_GPS里程.xlsx / AH113</t>
  </si>
  <si>
    <t>车辆纯氢气里程查询_20260901-20260930_1024辆.xlsx / AH570</t>
  </si>
  <si>
    <t>车辆里程查询_20260901-20260930_1024辆_仪表里程.xlsx / E300</t>
  </si>
  <si>
    <t>车辆里程查询_20260901-20260930_1024辆_GPS里程.xlsx / E307</t>
  </si>
  <si>
    <t>车辆纯氢气里程查询_20260901-20260930_1024辆.xlsx / E519</t>
  </si>
  <si>
    <t>车辆里程查询_20260901-20260930_1024辆_仪表里程.xlsx / F300</t>
  </si>
  <si>
    <t>车辆里程查询_20260901-20260930_1024辆_GPS里程.xlsx / F307</t>
  </si>
  <si>
    <t>车辆纯氢气里程查询_20260901-20260930_1024辆.xlsx / F519</t>
  </si>
  <si>
    <t>车辆里程查询_20260901-20260930_1024辆_仪表里程.xlsx / G300</t>
  </si>
  <si>
    <t>车辆里程查询_20260901-20260930_1024辆_GPS里程.xlsx / G307</t>
  </si>
  <si>
    <t>车辆纯氢气里程查询_20260901-20260930_1024辆.xlsx / G519</t>
  </si>
  <si>
    <t>车辆里程查询_20260901-20260930_1024辆_仪表里程.xlsx / H300</t>
  </si>
  <si>
    <t>车辆里程查询_20260901-20260930_1024辆_GPS里程.xlsx / H307</t>
  </si>
  <si>
    <t>车辆纯氢气里程查询_20260901-20260930_1024辆.xlsx / H519</t>
  </si>
  <si>
    <t>车辆里程查询_20260901-20260930_1024辆_仪表里程.xlsx / I300</t>
  </si>
  <si>
    <t>车辆里程查询_20260901-20260930_1024辆_GPS里程.xlsx / I307</t>
  </si>
  <si>
    <t>车辆纯氢气里程查询_20260901-20260930_1024辆.xlsx / I519</t>
  </si>
  <si>
    <t>车辆里程查询_20260901-20260930_1024辆_仪表里程.xlsx / J300</t>
  </si>
  <si>
    <t>车辆里程查询_20260901-20260930_1024辆_GPS里程.xlsx / J307</t>
  </si>
  <si>
    <t>车辆纯氢气里程查询_20260901-20260930_1024辆.xlsx / J519</t>
  </si>
  <si>
    <t>车辆里程查询_20260901-20260930_1024辆_仪表里程.xlsx / K300</t>
  </si>
  <si>
    <t>车辆里程查询_20260901-20260930_1024辆_GPS里程.xlsx / K307</t>
  </si>
  <si>
    <t>车辆纯氢气里程查询_20260901-20260930_1024辆.xlsx / K519</t>
  </si>
  <si>
    <t>车辆里程查询_20260901-20260930_1024辆_仪表里程.xlsx / L300</t>
  </si>
  <si>
    <t>车辆里程查询_20260901-20260930_1024辆_GPS里程.xlsx / L307</t>
  </si>
  <si>
    <t>车辆纯氢气里程查询_20260901-20260930_1024辆.xlsx / L519</t>
  </si>
  <si>
    <t>车辆里程查询_20260901-20260930_1024辆_仪表里程.xlsx / M300</t>
  </si>
  <si>
    <t>车辆里程查询_20260901-20260930_1024辆_GPS里程.xlsx / M307</t>
  </si>
  <si>
    <t>车辆纯氢气里程查询_20260901-20260930_1024辆.xlsx / M519</t>
  </si>
  <si>
    <t>车辆里程查询_20260901-20260930_1024辆_仪表里程.xlsx / N300</t>
  </si>
  <si>
    <t>车辆里程查询_20260901-20260930_1024辆_GPS里程.xlsx / N307</t>
  </si>
  <si>
    <t>车辆纯氢气里程查询_20260901-20260930_1024辆.xlsx / N519</t>
  </si>
  <si>
    <t>车辆里程查询_20260901-20260930_1024辆_仪表里程.xlsx / O300</t>
  </si>
  <si>
    <t>车辆里程查询_20260901-20260930_1024辆_GPS里程.xlsx / O307</t>
  </si>
  <si>
    <t>车辆纯氢气里程查询_20260901-20260930_1024辆.xlsx / O519</t>
  </si>
  <si>
    <t>车辆里程查询_20260901-20260930_1024辆_仪表里程.xlsx / P300</t>
  </si>
  <si>
    <t>车辆里程查询_20260901-20260930_1024辆_GPS里程.xlsx / P307</t>
  </si>
  <si>
    <t>车辆纯氢气里程查询_20260901-20260930_1024辆.xlsx / P519</t>
  </si>
  <si>
    <t>车辆里程查询_20260901-20260930_1024辆_仪表里程.xlsx / Q300</t>
  </si>
  <si>
    <t>车辆里程查询_20260901-20260930_1024辆_GPS里程.xlsx / Q307</t>
  </si>
  <si>
    <t>车辆纯氢气里程查询_20260901-20260930_1024辆.xlsx / Q519</t>
  </si>
  <si>
    <t>车辆里程查询_20260901-20260930_1024辆_仪表里程.xlsx / R300</t>
  </si>
  <si>
    <t>车辆里程查询_20260901-20260930_1024辆_GPS里程.xlsx / R307</t>
  </si>
  <si>
    <t>车辆纯氢气里程查询_20260901-20260930_1024辆.xlsx / R519</t>
  </si>
  <si>
    <t>车辆里程查询_20260901-20260930_1024辆_仪表里程.xlsx / S300</t>
  </si>
  <si>
    <t>车辆里程查询_20260901-20260930_1024辆_GPS里程.xlsx / S307</t>
  </si>
  <si>
    <t>车辆纯氢气里程查询_20260901-20260930_1024辆.xlsx / S519</t>
  </si>
  <si>
    <t>车辆里程查询_20260901-20260930_1024辆_仪表里程.xlsx / T300</t>
  </si>
  <si>
    <t>车辆里程查询_20260901-20260930_1024辆_GPS里程.xlsx / T307</t>
  </si>
  <si>
    <t>车辆纯氢气里程查询_20260901-20260930_1024辆.xlsx / T519</t>
  </si>
  <si>
    <t>车辆里程查询_20260901-20260930_1024辆_仪表里程.xlsx / U300</t>
  </si>
  <si>
    <t>车辆里程查询_20260901-20260930_1024辆_GPS里程.xlsx / U307</t>
  </si>
  <si>
    <t>车辆纯氢气里程查询_20260901-20260930_1024辆.xlsx / U519</t>
  </si>
  <si>
    <t>车辆里程查询_20260901-20260930_1024辆_仪表里程.xlsx / V300</t>
  </si>
  <si>
    <t>车辆里程查询_20260901-20260930_1024辆_GPS里程.xlsx / V307</t>
  </si>
  <si>
    <t>车辆纯氢气里程查询_20260901-20260930_1024辆.xlsx / V519</t>
  </si>
  <si>
    <t>车辆里程查询_20260901-20260930_1024辆_仪表里程.xlsx / W300</t>
  </si>
  <si>
    <t>车辆里程查询_20260901-20260930_1024辆_GPS里程.xlsx / W307</t>
  </si>
  <si>
    <t>车辆纯氢气里程查询_20260901-20260930_1024辆.xlsx / W519</t>
  </si>
  <si>
    <t>车辆里程查询_20260901-20260930_1024辆_仪表里程.xlsx / X300</t>
  </si>
  <si>
    <t>车辆里程查询_20260901-20260930_1024辆_GPS里程.xlsx / X307</t>
  </si>
  <si>
    <t>车辆纯氢气里程查询_20260901-20260930_1024辆.xlsx / X519</t>
  </si>
  <si>
    <t>车辆里程查询_20260901-20260930_1024辆_仪表里程.xlsx / Y300</t>
  </si>
  <si>
    <t>车辆里程查询_20260901-20260930_1024辆_GPS里程.xlsx / Y307</t>
  </si>
  <si>
    <t>车辆纯氢气里程查询_20260901-20260930_1024辆.xlsx / Y519</t>
  </si>
  <si>
    <t>车辆里程查询_20260901-20260930_1024辆_仪表里程.xlsx / Z300</t>
  </si>
  <si>
    <t>车辆里程查询_20260901-20260930_1024辆_GPS里程.xlsx / Z307</t>
  </si>
  <si>
    <t>车辆纯氢气里程查询_20260901-20260930_1024辆.xlsx / Z519</t>
  </si>
  <si>
    <t>车辆里程查询_20260901-20260930_1024辆_仪表里程.xlsx / AA300</t>
  </si>
  <si>
    <t>车辆里程查询_20260901-20260930_1024辆_GPS里程.xlsx / AA307</t>
  </si>
  <si>
    <t>车辆纯氢气里程查询_20260901-20260930_1024辆.xlsx / AA519</t>
  </si>
  <si>
    <t>车辆里程查询_20260901-20260930_1024辆_仪表里程.xlsx / AB300</t>
  </si>
  <si>
    <t>车辆里程查询_20260901-20260930_1024辆_GPS里程.xlsx / AB307</t>
  </si>
  <si>
    <t>车辆纯氢气里程查询_20260901-20260930_1024辆.xlsx / AB519</t>
  </si>
  <si>
    <t>车辆里程查询_20260901-20260930_1024辆_仪表里程.xlsx / AC300</t>
  </si>
  <si>
    <t>车辆里程查询_20260901-20260930_1024辆_GPS里程.xlsx / AC307</t>
  </si>
  <si>
    <t>车辆纯氢气里程查询_20260901-20260930_1024辆.xlsx / AC519</t>
  </si>
  <si>
    <t>车辆里程查询_20260901-20260930_1024辆_仪表里程.xlsx / AD300</t>
  </si>
  <si>
    <t>车辆里程查询_20260901-20260930_1024辆_GPS里程.xlsx / AD307</t>
  </si>
  <si>
    <t>车辆纯氢气里程查询_20260901-20260930_1024辆.xlsx / AD519</t>
  </si>
  <si>
    <t>车辆里程查询_20260901-20260930_1024辆_仪表里程.xlsx / AE300</t>
  </si>
  <si>
    <t>车辆里程查询_20260901-20260930_1024辆_GPS里程.xlsx / AE307</t>
  </si>
  <si>
    <t>车辆纯氢气里程查询_20260901-20260930_1024辆.xlsx / AE519</t>
  </si>
  <si>
    <t>车辆里程查询_20260901-20260930_1024辆_仪表里程.xlsx / AF300</t>
  </si>
  <si>
    <t>车辆里程查询_20260901-20260930_1024辆_GPS里程.xlsx / AF307</t>
  </si>
  <si>
    <t>车辆纯氢气里程查询_20260901-20260930_1024辆.xlsx / AF519</t>
  </si>
  <si>
    <t>车辆里程查询_20260901-20260930_1024辆_仪表里程.xlsx / AG300</t>
  </si>
  <si>
    <t>车辆里程查询_20260901-20260930_1024辆_GPS里程.xlsx / AG307</t>
  </si>
  <si>
    <t>车辆纯氢气里程查询_20260901-20260930_1024辆.xlsx / AG519</t>
  </si>
  <si>
    <t>车辆里程查询_20260901-20260930_1024辆_仪表里程.xlsx / AH300</t>
  </si>
  <si>
    <t>车辆里程查询_20260901-20260930_1024辆_GPS里程.xlsx / AH307</t>
  </si>
  <si>
    <t>车辆纯氢气里程查询_20260901-20260930_1024辆.xlsx / AH519</t>
  </si>
  <si>
    <t>车辆里程查询_20260901-20260930_1024辆_仪表里程.xlsx / E556</t>
  </si>
  <si>
    <t>车辆里程查询_20260901-20260930_1024辆_GPS里程.xlsx / E556</t>
  </si>
  <si>
    <t>车辆纯氢气里程查询_20260901-20260930_1024辆.xlsx / E401</t>
  </si>
  <si>
    <t>车辆里程查询_20260901-20260930_1024辆_仪表里程.xlsx / F556</t>
  </si>
  <si>
    <t>车辆里程查询_20260901-20260930_1024辆_GPS里程.xlsx / F556</t>
  </si>
  <si>
    <t>车辆纯氢气里程查询_20260901-20260930_1024辆.xlsx / F401</t>
  </si>
  <si>
    <t>车辆里程查询_20260901-20260930_1024辆_仪表里程.xlsx / G556</t>
  </si>
  <si>
    <t>车辆里程查询_20260901-20260930_1024辆_GPS里程.xlsx / G556</t>
  </si>
  <si>
    <t>车辆纯氢气里程查询_20260901-20260930_1024辆.xlsx / G401</t>
  </si>
  <si>
    <t>车辆里程查询_20260901-20260930_1024辆_仪表里程.xlsx / H556</t>
  </si>
  <si>
    <t>车辆里程查询_20260901-20260930_1024辆_GPS里程.xlsx / H556</t>
  </si>
  <si>
    <t>车辆纯氢气里程查询_20260901-20260930_1024辆.xlsx / H401</t>
  </si>
  <si>
    <t>车辆里程查询_20260901-20260930_1024辆_仪表里程.xlsx / I556</t>
  </si>
  <si>
    <t>车辆里程查询_20260901-20260930_1024辆_GPS里程.xlsx / I556</t>
  </si>
  <si>
    <t>车辆纯氢气里程查询_20260901-20260930_1024辆.xlsx / I401</t>
  </si>
  <si>
    <t>车辆里程查询_20260901-20260930_1024辆_仪表里程.xlsx / J556</t>
  </si>
  <si>
    <t>车辆里程查询_20260901-20260930_1024辆_GPS里程.xlsx / J556</t>
  </si>
  <si>
    <t>车辆纯氢气里程查询_20260901-20260930_1024辆.xlsx / J401</t>
  </si>
  <si>
    <t>车辆里程查询_20260901-20260930_1024辆_仪表里程.xlsx / K556</t>
  </si>
  <si>
    <t>车辆里程查询_20260901-20260930_1024辆_GPS里程.xlsx / K556</t>
  </si>
  <si>
    <t>车辆纯氢气里程查询_20260901-20260930_1024辆.xlsx / K401</t>
  </si>
  <si>
    <t>车辆里程查询_20260901-20260930_1024辆_仪表里程.xlsx / L556</t>
  </si>
  <si>
    <t>车辆里程查询_20260901-20260930_1024辆_GPS里程.xlsx / L556</t>
  </si>
  <si>
    <t>车辆纯氢气里程查询_20260901-20260930_1024辆.xlsx / L401</t>
  </si>
  <si>
    <t>车辆里程查询_20260901-20260930_1024辆_仪表里程.xlsx / M556</t>
  </si>
  <si>
    <t>车辆里程查询_20260901-20260930_1024辆_GPS里程.xlsx / M556</t>
  </si>
  <si>
    <t>车辆纯氢气里程查询_20260901-20260930_1024辆.xlsx / M401</t>
  </si>
  <si>
    <t>车辆里程查询_20260901-20260930_1024辆_仪表里程.xlsx / N556</t>
  </si>
  <si>
    <t>车辆里程查询_20260901-20260930_1024辆_GPS里程.xlsx / N556</t>
  </si>
  <si>
    <t>车辆纯氢气里程查询_20260901-20260930_1024辆.xlsx / N401</t>
  </si>
  <si>
    <t>车辆里程查询_20260901-20260930_1024辆_仪表里程.xlsx / O556</t>
  </si>
  <si>
    <t>车辆里程查询_20260901-20260930_1024辆_GPS里程.xlsx / O556</t>
  </si>
  <si>
    <t>车辆纯氢气里程查询_20260901-20260930_1024辆.xlsx / O401</t>
  </si>
  <si>
    <t>车辆里程查询_20260901-20260930_1024辆_仪表里程.xlsx / P556</t>
  </si>
  <si>
    <t>车辆里程查询_20260901-20260930_1024辆_GPS里程.xlsx / P556</t>
  </si>
  <si>
    <t>车辆纯氢气里程查询_20260901-20260930_1024辆.xlsx / P401</t>
  </si>
  <si>
    <t>车辆里程查询_20260901-20260930_1024辆_仪表里程.xlsx / Q556</t>
  </si>
  <si>
    <t>车辆里程查询_20260901-20260930_1024辆_GPS里程.xlsx / Q556</t>
  </si>
  <si>
    <t>车辆纯氢气里程查询_20260901-20260930_1024辆.xlsx / Q401</t>
  </si>
  <si>
    <t>车辆里程查询_20260901-20260930_1024辆_仪表里程.xlsx / R556</t>
  </si>
  <si>
    <t>车辆里程查询_20260901-20260930_1024辆_GPS里程.xlsx / R556</t>
  </si>
  <si>
    <t>车辆纯氢气里程查询_20260901-20260930_1024辆.xlsx / R401</t>
  </si>
  <si>
    <t>车辆里程查询_20260901-20260930_1024辆_仪表里程.xlsx / S556</t>
  </si>
  <si>
    <t>车辆里程查询_20260901-20260930_1024辆_GPS里程.xlsx / S556</t>
  </si>
  <si>
    <t>车辆纯氢气里程查询_20260901-20260930_1024辆.xlsx / S401</t>
  </si>
  <si>
    <t>车辆里程查询_20260901-20260930_1024辆_仪表里程.xlsx / T556</t>
  </si>
  <si>
    <t>车辆里程查询_20260901-20260930_1024辆_GPS里程.xlsx / T556</t>
  </si>
  <si>
    <t>车辆纯氢气里程查询_20260901-20260930_1024辆.xlsx / T401</t>
  </si>
  <si>
    <t>车辆里程查询_20260901-20260930_1024辆_仪表里程.xlsx / U556</t>
  </si>
  <si>
    <t>车辆里程查询_20260901-20260930_1024辆_GPS里程.xlsx / U556</t>
  </si>
  <si>
    <t>车辆纯氢气里程查询_20260901-20260930_1024辆.xlsx / U401</t>
  </si>
  <si>
    <t>车辆里程查询_20260901-20260930_1024辆_仪表里程.xlsx / V556</t>
  </si>
  <si>
    <t>车辆里程查询_20260901-20260930_1024辆_GPS里程.xlsx / V556</t>
  </si>
  <si>
    <t>车辆纯氢气里程查询_20260901-20260930_1024辆.xlsx / V401</t>
  </si>
  <si>
    <t>车辆里程查询_20260901-20260930_1024辆_仪表里程.xlsx / W556</t>
  </si>
  <si>
    <t>车辆里程查询_20260901-20260930_1024辆_GPS里程.xlsx / W556</t>
  </si>
  <si>
    <t>车辆纯氢气里程查询_20260901-20260930_1024辆.xlsx / W401</t>
  </si>
  <si>
    <t>车辆里程查询_20260901-20260930_1024辆_仪表里程.xlsx / X556</t>
  </si>
  <si>
    <t>车辆里程查询_20260901-20260930_1024辆_GPS里程.xlsx / X556</t>
  </si>
  <si>
    <t>车辆纯氢气里程查询_20260901-20260930_1024辆.xlsx / X401</t>
  </si>
  <si>
    <t>车辆里程查询_20260901-20260930_1024辆_仪表里程.xlsx / Y556</t>
  </si>
  <si>
    <t>车辆里程查询_20260901-20260930_1024辆_GPS里程.xlsx / Y556</t>
  </si>
  <si>
    <t>车辆纯氢气里程查询_20260901-20260930_1024辆.xlsx / Y401</t>
  </si>
  <si>
    <t>车辆里程查询_20260901-20260930_1024辆_仪表里程.xlsx / Z556</t>
  </si>
  <si>
    <t>车辆里程查询_20260901-20260930_1024辆_GPS里程.xlsx / Z556</t>
  </si>
  <si>
    <t>车辆纯氢气里程查询_20260901-20260930_1024辆.xlsx / Z401</t>
  </si>
  <si>
    <t>车辆里程查询_20260901-20260930_1024辆_仪表里程.xlsx / AA556</t>
  </si>
  <si>
    <t>车辆里程查询_20260901-20260930_1024辆_GPS里程.xlsx / AA556</t>
  </si>
  <si>
    <t>车辆纯氢气里程查询_20260901-20260930_1024辆.xlsx / AA401</t>
  </si>
  <si>
    <t>车辆里程查询_20260901-20260930_1024辆_仪表里程.xlsx / AB556</t>
  </si>
  <si>
    <t>车辆里程查询_20260901-20260930_1024辆_GPS里程.xlsx / AB556</t>
  </si>
  <si>
    <t>车辆纯氢气里程查询_20260901-20260930_1024辆.xlsx / AB401</t>
  </si>
  <si>
    <t>车辆里程查询_20260901-20260930_1024辆_仪表里程.xlsx / AC556</t>
  </si>
  <si>
    <t>车辆里程查询_20260901-20260930_1024辆_GPS里程.xlsx / AC556</t>
  </si>
  <si>
    <t>车辆纯氢气里程查询_20260901-20260930_1024辆.xlsx / AC401</t>
  </si>
  <si>
    <t>车辆里程查询_20260901-20260930_1024辆_仪表里程.xlsx / AD556</t>
  </si>
  <si>
    <t>车辆里程查询_20260901-20260930_1024辆_GPS里程.xlsx / AD556</t>
  </si>
  <si>
    <t>车辆纯氢气里程查询_20260901-20260930_1024辆.xlsx / AD401</t>
  </si>
  <si>
    <t>车辆里程查询_20260901-20260930_1024辆_仪表里程.xlsx / AE556</t>
  </si>
  <si>
    <t>车辆里程查询_20260901-20260930_1024辆_GPS里程.xlsx / AE556</t>
  </si>
  <si>
    <t>车辆纯氢气里程查询_20260901-20260930_1024辆.xlsx / AE401</t>
  </si>
  <si>
    <t>车辆里程查询_20260901-20260930_1024辆_仪表里程.xlsx / AF556</t>
  </si>
  <si>
    <t>车辆里程查询_20260901-20260930_1024辆_GPS里程.xlsx / AF556</t>
  </si>
  <si>
    <t>车辆纯氢气里程查询_20260901-20260930_1024辆.xlsx / AF401</t>
  </si>
  <si>
    <t>车辆里程查询_20260901-20260930_1024辆_仪表里程.xlsx / AG556</t>
  </si>
  <si>
    <t>车辆里程查询_20260901-20260930_1024辆_GPS里程.xlsx / AG556</t>
  </si>
  <si>
    <t>车辆纯氢气里程查询_20260901-20260930_1024辆.xlsx / AG401</t>
  </si>
  <si>
    <t>车辆里程查询_20260901-20260930_1024辆_仪表里程.xlsx / AH556</t>
  </si>
  <si>
    <t>车辆里程查询_20260901-20260930_1024辆_GPS里程.xlsx / AH556</t>
  </si>
  <si>
    <t>车辆纯氢气里程查询_20260901-20260930_1024辆.xlsx / AH401</t>
  </si>
  <si>
    <t>车辆里程查询_20260901-20260930_1024辆_仪表里程.xlsx / E678</t>
  </si>
  <si>
    <t>车辆里程查询_20260901-20260930_1024辆_GPS里程.xlsx / E678</t>
  </si>
  <si>
    <t>车辆纯氢气里程查询_20260901-20260930_1024辆.xlsx / E466</t>
  </si>
  <si>
    <t>车辆里程查询_20260901-20260930_1024辆_仪表里程.xlsx / F678</t>
  </si>
  <si>
    <t>车辆里程查询_20260901-20260930_1024辆_GPS里程.xlsx / F678</t>
  </si>
  <si>
    <t>车辆纯氢气里程查询_20260901-20260930_1024辆.xlsx / F466</t>
  </si>
  <si>
    <t>车辆里程查询_20260901-20260930_1024辆_仪表里程.xlsx / G678</t>
  </si>
  <si>
    <t>车辆里程查询_20260901-20260930_1024辆_GPS里程.xlsx / G678</t>
  </si>
  <si>
    <t>车辆纯氢气里程查询_20260901-20260930_1024辆.xlsx / G466</t>
  </si>
  <si>
    <t>车辆里程查询_20260901-20260930_1024辆_仪表里程.xlsx / H678</t>
  </si>
  <si>
    <t>车辆里程查询_20260901-20260930_1024辆_GPS里程.xlsx / H678</t>
  </si>
  <si>
    <t>车辆纯氢气里程查询_20260901-20260930_1024辆.xlsx / H466</t>
  </si>
  <si>
    <t>车辆里程查询_20260901-20260930_1024辆_仪表里程.xlsx / I678</t>
  </si>
  <si>
    <t>车辆里程查询_20260901-20260930_1024辆_GPS里程.xlsx / I678</t>
  </si>
  <si>
    <t>车辆纯氢气里程查询_20260901-20260930_1024辆.xlsx / I466</t>
  </si>
  <si>
    <t>车辆里程查询_20260901-20260930_1024辆_仪表里程.xlsx / J678</t>
  </si>
  <si>
    <t>车辆里程查询_20260901-20260930_1024辆_GPS里程.xlsx / J678</t>
  </si>
  <si>
    <t>车辆纯氢气里程查询_20260901-20260930_1024辆.xlsx / J466</t>
  </si>
  <si>
    <t>车辆里程查询_20260901-20260930_1024辆_仪表里程.xlsx / K678</t>
  </si>
  <si>
    <t>车辆里程查询_20260901-20260930_1024辆_GPS里程.xlsx / K678</t>
  </si>
  <si>
    <t>车辆纯氢气里程查询_20260901-20260930_1024辆.xlsx / K466</t>
  </si>
  <si>
    <t>车辆里程查询_20260901-20260930_1024辆_仪表里程.xlsx / L678</t>
  </si>
  <si>
    <t>车辆里程查询_20260901-20260930_1024辆_GPS里程.xlsx / L678</t>
  </si>
  <si>
    <t>车辆纯氢气里程查询_20260901-20260930_1024辆.xlsx / L466</t>
  </si>
  <si>
    <t>车辆里程查询_20260901-20260930_1024辆_仪表里程.xlsx / M678</t>
  </si>
  <si>
    <t>车辆里程查询_20260901-20260930_1024辆_GPS里程.xlsx / M678</t>
  </si>
  <si>
    <t>车辆纯氢气里程查询_20260901-20260930_1024辆.xlsx / M466</t>
  </si>
  <si>
    <t>车辆里程查询_20260901-20260930_1024辆_仪表里程.xlsx / N678</t>
  </si>
  <si>
    <t>车辆里程查询_20260901-20260930_1024辆_GPS里程.xlsx / N678</t>
  </si>
  <si>
    <t>车辆纯氢气里程查询_20260901-20260930_1024辆.xlsx / N466</t>
  </si>
  <si>
    <t>车辆里程查询_20260901-20260930_1024辆_仪表里程.xlsx / O678</t>
  </si>
  <si>
    <t>车辆里程查询_20260901-20260930_1024辆_GPS里程.xlsx / O678</t>
  </si>
  <si>
    <t>车辆纯氢气里程查询_20260901-20260930_1024辆.xlsx / O466</t>
  </si>
  <si>
    <t>车辆里程查询_20260901-20260930_1024辆_仪表里程.xlsx / P678</t>
  </si>
  <si>
    <t>车辆里程查询_20260901-20260930_1024辆_GPS里程.xlsx / P678</t>
  </si>
  <si>
    <t>车辆纯氢气里程查询_20260901-20260930_1024辆.xlsx / P466</t>
  </si>
  <si>
    <t>车辆里程查询_20260901-20260930_1024辆_仪表里程.xlsx / Q678</t>
  </si>
  <si>
    <t>车辆里程查询_20260901-20260930_1024辆_GPS里程.xlsx / Q678</t>
  </si>
  <si>
    <t>车辆纯氢气里程查询_20260901-20260930_1024辆.xlsx / Q466</t>
  </si>
  <si>
    <t>车辆里程查询_20260901-20260930_1024辆_仪表里程.xlsx / R678</t>
  </si>
  <si>
    <t>车辆里程查询_20260901-20260930_1024辆_GPS里程.xlsx / R678</t>
  </si>
  <si>
    <t>车辆纯氢气里程查询_20260901-20260930_1024辆.xlsx / R466</t>
  </si>
  <si>
    <t>车辆里程查询_20260901-20260930_1024辆_仪表里程.xlsx / S678</t>
  </si>
  <si>
    <t>车辆里程查询_20260901-20260930_1024辆_GPS里程.xlsx / S678</t>
  </si>
  <si>
    <t>车辆纯氢气里程查询_20260901-20260930_1024辆.xlsx / S466</t>
  </si>
  <si>
    <t>车辆里程查询_20260901-20260930_1024辆_仪表里程.xlsx / T678</t>
  </si>
  <si>
    <t>车辆里程查询_20260901-20260930_1024辆_GPS里程.xlsx / T678</t>
  </si>
  <si>
    <t>车辆纯氢气里程查询_20260901-20260930_1024辆.xlsx / T466</t>
  </si>
  <si>
    <t>车辆里程查询_20260901-20260930_1024辆_仪表里程.xlsx / U678</t>
  </si>
  <si>
    <t>车辆里程查询_20260901-20260930_1024辆_GPS里程.xlsx / U678</t>
  </si>
  <si>
    <t>车辆纯氢气里程查询_20260901-20260930_1024辆.xlsx / U466</t>
  </si>
  <si>
    <t>车辆里程查询_20260901-20260930_1024辆_仪表里程.xlsx / V678</t>
  </si>
  <si>
    <t>车辆里程查询_20260901-20260930_1024辆_GPS里程.xlsx / V678</t>
  </si>
  <si>
    <t>车辆纯氢气里程查询_20260901-20260930_1024辆.xlsx / V466</t>
  </si>
  <si>
    <t>车辆里程查询_20260901-20260930_1024辆_仪表里程.xlsx / W678</t>
  </si>
  <si>
    <t>车辆里程查询_20260901-20260930_1024辆_GPS里程.xlsx / W678</t>
  </si>
  <si>
    <t>车辆纯氢气里程查询_20260901-20260930_1024辆.xlsx / W466</t>
  </si>
  <si>
    <t>车辆里程查询_20260901-20260930_1024辆_仪表里程.xlsx / X678</t>
  </si>
  <si>
    <t>车辆里程查询_20260901-20260930_1024辆_GPS里程.xlsx / X678</t>
  </si>
  <si>
    <t>车辆纯氢气里程查询_20260901-20260930_1024辆.xlsx / X466</t>
  </si>
  <si>
    <t>车辆里程查询_20260901-20260930_1024辆_仪表里程.xlsx / Y678</t>
  </si>
  <si>
    <t>车辆里程查询_20260901-20260930_1024辆_GPS里程.xlsx / Y678</t>
  </si>
  <si>
    <t>车辆纯氢气里程查询_20260901-20260930_1024辆.xlsx / Y466</t>
  </si>
  <si>
    <t>车辆里程查询_20260901-20260930_1024辆_仪表里程.xlsx / E507</t>
  </si>
  <si>
    <t>车辆里程查询_20260901-20260930_1024辆_GPS里程.xlsx / E507</t>
  </si>
  <si>
    <t>车辆纯氢气里程查询_20260901-20260930_1024辆.xlsx / E344</t>
  </si>
  <si>
    <t>车辆里程查询_20260901-20260930_1024辆_仪表里程.xlsx / F507</t>
  </si>
  <si>
    <t>车辆里程查询_20260901-20260930_1024辆_GPS里程.xlsx / F507</t>
  </si>
  <si>
    <t>车辆纯氢气里程查询_20260901-20260930_1024辆.xlsx / F344</t>
  </si>
  <si>
    <t>车辆里程查询_20260901-20260930_1024辆_仪表里程.xlsx / G507</t>
  </si>
  <si>
    <t>车辆里程查询_20260901-20260930_1024辆_GPS里程.xlsx / G507</t>
  </si>
  <si>
    <t>车辆纯氢气里程查询_20260901-20260930_1024辆.xlsx / G344</t>
  </si>
  <si>
    <t>车辆里程查询_20260901-20260930_1024辆_仪表里程.xlsx / H507</t>
  </si>
  <si>
    <t>车辆里程查询_20260901-20260930_1024辆_GPS里程.xlsx / H507</t>
  </si>
  <si>
    <t>车辆纯氢气里程查询_20260901-20260930_1024辆.xlsx / H344</t>
  </si>
  <si>
    <t>车辆里程查询_20260901-20260930_1024辆_仪表里程.xlsx / I507</t>
  </si>
  <si>
    <t>车辆里程查询_20260901-20260930_1024辆_GPS里程.xlsx / I507</t>
  </si>
  <si>
    <t>车辆纯氢气里程查询_20260901-20260930_1024辆.xlsx / I344</t>
  </si>
  <si>
    <t>车辆里程查询_20260901-20260930_1024辆_仪表里程.xlsx / J507</t>
  </si>
  <si>
    <t>车辆里程查询_20260901-20260930_1024辆_GPS里程.xlsx / J507</t>
  </si>
  <si>
    <t>车辆纯氢气里程查询_20260901-20260930_1024辆.xlsx / J344</t>
  </si>
  <si>
    <t>车辆里程查询_20260901-20260930_1024辆_仪表里程.xlsx / K507</t>
  </si>
  <si>
    <t>车辆里程查询_20260901-20260930_1024辆_GPS里程.xlsx / K507</t>
  </si>
  <si>
    <t>车辆纯氢气里程查询_20260901-20260930_1024辆.xlsx / K344</t>
  </si>
  <si>
    <t>车辆里程查询_20260901-20260930_1024辆_仪表里程.xlsx / L507</t>
  </si>
  <si>
    <t>车辆里程查询_20260901-20260930_1024辆_GPS里程.xlsx / L507</t>
  </si>
  <si>
    <t>车辆纯氢气里程查询_20260901-20260930_1024辆.xlsx / L344</t>
  </si>
  <si>
    <t>车辆里程查询_20260901-20260930_1024辆_仪表里程.xlsx / M507</t>
  </si>
  <si>
    <t>车辆里程查询_20260901-20260930_1024辆_GPS里程.xlsx / M507</t>
  </si>
  <si>
    <t>车辆纯氢气里程查询_20260901-20260930_1024辆.xlsx / M344</t>
  </si>
  <si>
    <t>车辆里程查询_20260901-20260930_1024辆_仪表里程.xlsx / N507</t>
  </si>
  <si>
    <t>车辆里程查询_20260901-20260930_1024辆_GPS里程.xlsx / N507</t>
  </si>
  <si>
    <t>车辆纯氢气里程查询_20260901-20260930_1024辆.xlsx / N344</t>
  </si>
  <si>
    <t>车辆里程查询_20260901-20260930_1024辆_仪表里程.xlsx / O507</t>
  </si>
  <si>
    <t>车辆里程查询_20260901-20260930_1024辆_GPS里程.xlsx / O507</t>
  </si>
  <si>
    <t>车辆纯氢气里程查询_20260901-20260930_1024辆.xlsx / O344</t>
  </si>
  <si>
    <t>车辆里程查询_20260901-20260930_1024辆_仪表里程.xlsx / P507</t>
  </si>
  <si>
    <t>车辆里程查询_20260901-20260930_1024辆_GPS里程.xlsx / P507</t>
  </si>
  <si>
    <t>车辆纯氢气里程查询_20260901-20260930_1024辆.xlsx / P344</t>
  </si>
  <si>
    <t>车辆里程查询_20260901-20260930_1024辆_仪表里程.xlsx / Q507</t>
  </si>
  <si>
    <t>车辆里程查询_20260901-20260930_1024辆_GPS里程.xlsx / Q507</t>
  </si>
  <si>
    <t>车辆纯氢气里程查询_20260901-20260930_1024辆.xlsx / Q344</t>
  </si>
  <si>
    <t>车辆里程查询_20260901-20260930_1024辆_仪表里程.xlsx / R507</t>
  </si>
  <si>
    <t>车辆里程查询_20260901-20260930_1024辆_GPS里程.xlsx / R507</t>
  </si>
  <si>
    <t>车辆纯氢气里程查询_20260901-20260930_1024辆.xlsx / R344</t>
  </si>
  <si>
    <t>车辆里程查询_20260901-20260930_1024辆_仪表里程.xlsx / S507</t>
  </si>
  <si>
    <t>车辆里程查询_20260901-20260930_1024辆_GPS里程.xlsx / S507</t>
  </si>
  <si>
    <t>车辆纯氢气里程查询_20260901-20260930_1024辆.xlsx / S344</t>
  </si>
  <si>
    <t>车辆里程查询_20260901-20260930_1024辆_仪表里程.xlsx / T507</t>
  </si>
  <si>
    <t>车辆里程查询_20260901-20260930_1024辆_GPS里程.xlsx / T507</t>
  </si>
  <si>
    <t>车辆纯氢气里程查询_20260901-20260930_1024辆.xlsx / T344</t>
  </si>
  <si>
    <t>车辆里程查询_20260901-20260930_1024辆_仪表里程.xlsx / U507</t>
  </si>
  <si>
    <t>车辆里程查询_20260901-20260930_1024辆_GPS里程.xlsx / U507</t>
  </si>
  <si>
    <t>车辆纯氢气里程查询_20260901-20260930_1024辆.xlsx / U344</t>
  </si>
  <si>
    <t>车辆里程查询_20260901-20260930_1024辆_仪表里程.xlsx / V507</t>
  </si>
  <si>
    <t>车辆里程查询_20260901-20260930_1024辆_GPS里程.xlsx / V507</t>
  </si>
  <si>
    <t>车辆纯氢气里程查询_20260901-20260930_1024辆.xlsx / V344</t>
  </si>
  <si>
    <t>车辆里程查询_20260901-20260930_1024辆_仪表里程.xlsx / W507</t>
  </si>
  <si>
    <t>车辆里程查询_20260901-20260930_1024辆_GPS里程.xlsx / W507</t>
  </si>
  <si>
    <t>车辆纯氢气里程查询_20260901-20260930_1024辆.xlsx / W344</t>
  </si>
  <si>
    <t>车辆里程查询_20260901-20260930_1024辆_仪表里程.xlsx / X507</t>
  </si>
  <si>
    <t>车辆里程查询_20260901-20260930_1024辆_GPS里程.xlsx / X507</t>
  </si>
  <si>
    <t>车辆纯氢气里程查询_20260901-20260930_1024辆.xlsx / X344</t>
  </si>
  <si>
    <t>车辆里程查询_20260901-20260930_1024辆_仪表里程.xlsx / Y507</t>
  </si>
  <si>
    <t>车辆里程查询_20260901-20260930_1024辆_GPS里程.xlsx / Y507</t>
  </si>
  <si>
    <t>车辆纯氢气里程查询_20260901-20260930_1024辆.xlsx / Y344</t>
  </si>
  <si>
    <t>车辆里程查询_20260901-20260930_1024辆_仪表里程.xlsx / Z507</t>
  </si>
  <si>
    <t>车辆里程查询_20260901-20260930_1024辆_GPS里程.xlsx / Z507</t>
  </si>
  <si>
    <t>车辆纯氢气里程查询_20260901-20260930_1024辆.xlsx / Z344</t>
  </si>
  <si>
    <t>车辆里程查询_20260901-20260930_1024辆_仪表里程.xlsx / AA507</t>
  </si>
  <si>
    <t>车辆里程查询_20260901-20260930_1024辆_GPS里程.xlsx / AA507</t>
  </si>
  <si>
    <t>车辆纯氢气里程查询_20260901-20260930_1024辆.xlsx / AA344</t>
  </si>
  <si>
    <t>车辆里程查询_20260901-20260930_1024辆_仪表里程.xlsx / AB507</t>
  </si>
  <si>
    <t>车辆里程查询_20260901-20260930_1024辆_GPS里程.xlsx / AB507</t>
  </si>
  <si>
    <t>车辆纯氢气里程查询_20260901-20260930_1024辆.xlsx / AB344</t>
  </si>
  <si>
    <t>车辆里程查询_20260901-20260930_1024辆_仪表里程.xlsx / AC507</t>
  </si>
  <si>
    <t>车辆里程查询_20260901-20260930_1024辆_GPS里程.xlsx / AC507</t>
  </si>
  <si>
    <t>车辆纯氢气里程查询_20260901-20260930_1024辆.xlsx / AC344</t>
  </si>
  <si>
    <t>车辆里程查询_20260901-20260930_1024辆_仪表里程.xlsx / AD507</t>
  </si>
  <si>
    <t>车辆里程查询_20260901-20260930_1024辆_GPS里程.xlsx / AD507</t>
  </si>
  <si>
    <t>车辆纯氢气里程查询_20260901-20260930_1024辆.xlsx / AD344</t>
  </si>
  <si>
    <t>车辆里程查询_20260901-20260930_1024辆_仪表里程.xlsx / AE507</t>
  </si>
  <si>
    <t>车辆里程查询_20260901-20260930_1024辆_GPS里程.xlsx / AE507</t>
  </si>
  <si>
    <t>车辆纯氢气里程查询_20260901-20260930_1024辆.xlsx / AE344</t>
  </si>
  <si>
    <t>车辆里程查询_20260901-20260930_1024辆_仪表里程.xlsx / AF507</t>
  </si>
  <si>
    <t>车辆里程查询_20260901-20260930_1024辆_GPS里程.xlsx / AF507</t>
  </si>
  <si>
    <t>车辆纯氢气里程查询_20260901-20260930_1024辆.xlsx / AF344</t>
  </si>
  <si>
    <t>车辆里程查询_20260901-20260930_1024辆_仪表里程.xlsx / AG507</t>
  </si>
  <si>
    <t>车辆里程查询_20260901-20260930_1024辆_GPS里程.xlsx / AG507</t>
  </si>
  <si>
    <t>车辆纯氢气里程查询_20260901-20260930_1024辆.xlsx / AG344</t>
  </si>
  <si>
    <t>车辆里程查询_20260901-20260930_1024辆_仪表里程.xlsx / AH507</t>
  </si>
  <si>
    <t>车辆里程查询_20260901-20260930_1024辆_GPS里程.xlsx / AH507</t>
  </si>
  <si>
    <t>车辆纯氢气里程查询_20260901-20260930_1024辆.xlsx / AH344</t>
  </si>
  <si>
    <t>车辆里程查询_20260901-20260930_1024辆_仪表里程.xlsx / E488</t>
  </si>
  <si>
    <t>车辆里程查询_20260901-20260930_1024辆_GPS里程.xlsx / E488</t>
  </si>
  <si>
    <t>车辆纯氢气里程查询_20260901-20260930_1024辆.xlsx / E598</t>
  </si>
  <si>
    <t>车辆里程查询_20260901-20260930_1024辆_仪表里程.xlsx / F488</t>
  </si>
  <si>
    <t>车辆里程查询_20260901-20260930_1024辆_GPS里程.xlsx / F488</t>
  </si>
  <si>
    <t>车辆纯氢气里程查询_20260901-20260930_1024辆.xlsx / F598</t>
  </si>
  <si>
    <t>车辆里程查询_20260901-20260930_1024辆_仪表里程.xlsx / G488</t>
  </si>
  <si>
    <t>车辆里程查询_20260901-20260930_1024辆_GPS里程.xlsx / G488</t>
  </si>
  <si>
    <t>车辆纯氢气里程查询_20260901-20260930_1024辆.xlsx / G598</t>
  </si>
  <si>
    <t>车辆里程查询_20260901-20260930_1024辆_仪表里程.xlsx / H488</t>
  </si>
  <si>
    <t>车辆里程查询_20260901-20260930_1024辆_GPS里程.xlsx / H488</t>
  </si>
  <si>
    <t>车辆纯氢气里程查询_20260901-20260930_1024辆.xlsx / H598</t>
  </si>
  <si>
    <t>车辆里程查询_20260901-20260930_1024辆_仪表里程.xlsx / I488</t>
  </si>
  <si>
    <t>车辆里程查询_20260901-20260930_1024辆_GPS里程.xlsx / I488</t>
  </si>
  <si>
    <t>车辆纯氢气里程查询_20260901-20260930_1024辆.xlsx / I598</t>
  </si>
  <si>
    <t>车辆里程查询_20260901-20260930_1024辆_仪表里程.xlsx / J488</t>
  </si>
  <si>
    <t>车辆里程查询_20260901-20260930_1024辆_GPS里程.xlsx / J488</t>
  </si>
  <si>
    <t>车辆纯氢气里程查询_20260901-20260930_1024辆.xlsx / J598</t>
  </si>
  <si>
    <t>车辆里程查询_20260901-20260930_1024辆_仪表里程.xlsx / K488</t>
  </si>
  <si>
    <t>车辆里程查询_20260901-20260930_1024辆_GPS里程.xlsx / K488</t>
  </si>
  <si>
    <t>车辆纯氢气里程查询_20260901-20260930_1024辆.xlsx / K598</t>
  </si>
  <si>
    <t>车辆里程查询_20260901-20260930_1024辆_仪表里程.xlsx / L488</t>
  </si>
  <si>
    <t>车辆里程查询_20260901-20260930_1024辆_GPS里程.xlsx / L488</t>
  </si>
  <si>
    <t>车辆纯氢气里程查询_20260901-20260930_1024辆.xlsx / L598</t>
  </si>
  <si>
    <t>车辆里程查询_20260901-20260930_1024辆_仪表里程.xlsx / M488</t>
  </si>
  <si>
    <t>车辆里程查询_20260901-20260930_1024辆_GPS里程.xlsx / M488</t>
  </si>
  <si>
    <t>车辆纯氢气里程查询_20260901-20260930_1024辆.xlsx / M598</t>
  </si>
  <si>
    <t>车辆里程查询_20260901-20260930_1024辆_仪表里程.xlsx / N488</t>
  </si>
  <si>
    <t>车辆里程查询_20260901-20260930_1024辆_GPS里程.xlsx / N488</t>
  </si>
  <si>
    <t>车辆纯氢气里程查询_20260901-20260930_1024辆.xlsx / N598</t>
  </si>
  <si>
    <t>车辆里程查询_20260901-20260930_1024辆_仪表里程.xlsx / O488</t>
  </si>
  <si>
    <t>车辆里程查询_20260901-20260930_1024辆_GPS里程.xlsx / O488</t>
  </si>
  <si>
    <t>车辆纯氢气里程查询_20260901-20260930_1024辆.xlsx / O598</t>
  </si>
  <si>
    <t>车辆里程查询_20260901-20260930_1024辆_仪表里程.xlsx / P488</t>
  </si>
  <si>
    <t>车辆里程查询_20260901-20260930_1024辆_GPS里程.xlsx / P488</t>
  </si>
  <si>
    <t>车辆纯氢气里程查询_20260901-20260930_1024辆.xlsx / P598</t>
  </si>
  <si>
    <t>车辆里程查询_20260901-20260930_1024辆_仪表里程.xlsx / Q488</t>
  </si>
  <si>
    <t>车辆里程查询_20260901-20260930_1024辆_GPS里程.xlsx / Q488</t>
  </si>
  <si>
    <t>车辆纯氢气里程查询_20260901-20260930_1024辆.xlsx / Q598</t>
  </si>
  <si>
    <t>车辆里程查询_20260901-20260930_1024辆_仪表里程.xlsx / R488</t>
  </si>
  <si>
    <t>车辆里程查询_20260901-20260930_1024辆_GPS里程.xlsx / R488</t>
  </si>
  <si>
    <t>车辆纯氢气里程查询_20260901-20260930_1024辆.xlsx / R598</t>
  </si>
  <si>
    <t>车辆里程查询_20260901-20260930_1024辆_仪表里程.xlsx / S488</t>
  </si>
  <si>
    <t>车辆里程查询_20260901-20260930_1024辆_GPS里程.xlsx / S488</t>
  </si>
  <si>
    <t>车辆纯氢气里程查询_20260901-20260930_1024辆.xlsx / S598</t>
  </si>
  <si>
    <t>车辆里程查询_20260901-20260930_1024辆_仪表里程.xlsx / T488</t>
  </si>
  <si>
    <t>车辆里程查询_20260901-20260930_1024辆_GPS里程.xlsx / T488</t>
  </si>
  <si>
    <t>车辆纯氢气里程查询_20260901-20260930_1024辆.xlsx / T598</t>
  </si>
  <si>
    <t>车辆里程查询_20260901-20260930_1024辆_仪表里程.xlsx / U488</t>
  </si>
  <si>
    <t>车辆里程查询_20260901-20260930_1024辆_GPS里程.xlsx / U488</t>
  </si>
  <si>
    <t>车辆纯氢气里程查询_20260901-20260930_1024辆.xlsx / U598</t>
  </si>
  <si>
    <t>车辆里程查询_20260901-20260930_1024辆_仪表里程.xlsx / V488</t>
  </si>
  <si>
    <t>车辆里程查询_20260901-20260930_1024辆_GPS里程.xlsx / V488</t>
  </si>
  <si>
    <t>车辆纯氢气里程查询_20260901-20260930_1024辆.xlsx / V598</t>
  </si>
  <si>
    <t>车辆里程查询_20260901-20260930_1024辆_仪表里程.xlsx / W488</t>
  </si>
  <si>
    <t>车辆里程查询_20260901-20260930_1024辆_GPS里程.xlsx / W488</t>
  </si>
  <si>
    <t>车辆纯氢气里程查询_20260901-20260930_1024辆.xlsx / W598</t>
  </si>
  <si>
    <t>车辆里程查询_20260901-20260930_1024辆_仪表里程.xlsx / X488</t>
  </si>
  <si>
    <t>车辆里程查询_20260901-20260930_1024辆_GPS里程.xlsx / X488</t>
  </si>
  <si>
    <t>车辆纯氢气里程查询_20260901-20260930_1024辆.xlsx / X598</t>
  </si>
  <si>
    <t>车辆里程查询_20260901-20260930_1024辆_仪表里程.xlsx / Y488</t>
  </si>
  <si>
    <t>车辆里程查询_20260901-20260930_1024辆_GPS里程.xlsx / Y488</t>
  </si>
  <si>
    <t>车辆纯氢气里程查询_20260901-20260930_1024辆.xlsx / Y598</t>
  </si>
  <si>
    <t>车辆里程查询_20260901-20260930_1024辆_仪表里程.xlsx / Z488</t>
  </si>
  <si>
    <t>车辆里程查询_20260901-20260930_1024辆_GPS里程.xlsx / Z488</t>
  </si>
  <si>
    <t>车辆纯氢气里程查询_20260901-20260930_1024辆.xlsx / Z598</t>
  </si>
  <si>
    <t>车辆里程查询_20260901-20260930_1024辆_仪表里程.xlsx / AA488</t>
  </si>
  <si>
    <t>车辆里程查询_20260901-20260930_1024辆_GPS里程.xlsx / AA488</t>
  </si>
  <si>
    <t>车辆纯氢气里程查询_20260901-20260930_1024辆.xlsx / AA598</t>
  </si>
  <si>
    <t>车辆里程查询_20260901-20260930_1024辆_仪表里程.xlsx / AB488</t>
  </si>
  <si>
    <t>车辆里程查询_20260901-20260930_1024辆_GPS里程.xlsx / AB488</t>
  </si>
  <si>
    <t>车辆纯氢气里程查询_20260901-20260930_1024辆.xlsx / AB598</t>
  </si>
  <si>
    <t>车辆里程查询_20260901-20260930_1024辆_仪表里程.xlsx / AC488</t>
  </si>
  <si>
    <t>车辆里程查询_20260901-20260930_1024辆_GPS里程.xlsx / AC488</t>
  </si>
  <si>
    <t>车辆纯氢气里程查询_20260901-20260930_1024辆.xlsx / AC598</t>
  </si>
  <si>
    <t>车辆里程查询_20260901-20260930_1024辆_仪表里程.xlsx / AD488</t>
  </si>
  <si>
    <t>车辆里程查询_20260901-20260930_1024辆_GPS里程.xlsx / AD488</t>
  </si>
  <si>
    <t>车辆纯氢气里程查询_20260901-20260930_1024辆.xlsx / AD598</t>
  </si>
  <si>
    <t>车辆里程查询_20260901-20260930_1024辆_仪表里程.xlsx / AE488</t>
  </si>
  <si>
    <t>车辆里程查询_20260901-20260930_1024辆_GPS里程.xlsx / AE488</t>
  </si>
  <si>
    <t>车辆纯氢气里程查询_20260901-20260930_1024辆.xlsx / AE598</t>
  </si>
  <si>
    <t>车辆里程查询_20260901-20260930_1024辆_仪表里程.xlsx / AF488</t>
  </si>
  <si>
    <t>车辆里程查询_20260901-20260930_1024辆_GPS里程.xlsx / AF488</t>
  </si>
  <si>
    <t>车辆纯氢气里程查询_20260901-20260930_1024辆.xlsx / AF598</t>
  </si>
  <si>
    <t>车辆里程查询_20260901-20260930_1024辆_仪表里程.xlsx / AG488</t>
  </si>
  <si>
    <t>车辆里程查询_20260901-20260930_1024辆_GPS里程.xlsx / AG488</t>
  </si>
  <si>
    <t>车辆纯氢气里程查询_20260901-20260930_1024辆.xlsx / AG598</t>
  </si>
  <si>
    <t>车辆里程查询_20260901-20260930_1024辆_仪表里程.xlsx / AH488</t>
  </si>
  <si>
    <t>车辆里程查询_20260901-20260930_1024辆_GPS里程.xlsx / AH488</t>
  </si>
  <si>
    <t>车辆纯氢气里程查询_20260901-20260930_1024辆.xlsx / AH598</t>
  </si>
  <si>
    <t>车辆里程查询_20260901-20260930_1024辆_仪表里程.xlsx / E218</t>
  </si>
  <si>
    <t>车辆里程查询_20260901-20260930_1024辆_GPS里程.xlsx / E109</t>
  </si>
  <si>
    <t>车辆纯氢气里程查询_20260901-20260930_1024辆.xlsx / E487</t>
  </si>
  <si>
    <t>车辆里程查询_20260901-20260930_1024辆_仪表里程.xlsx / F218</t>
  </si>
  <si>
    <t>车辆里程查询_20260901-20260930_1024辆_GPS里程.xlsx / F109</t>
  </si>
  <si>
    <t>车辆纯氢气里程查询_20260901-20260930_1024辆.xlsx / F487</t>
  </si>
  <si>
    <t>车辆里程查询_20260901-20260930_1024辆_仪表里程.xlsx / G218</t>
  </si>
  <si>
    <t>车辆里程查询_20260901-20260930_1024辆_GPS里程.xlsx / G109</t>
  </si>
  <si>
    <t>车辆纯氢气里程查询_20260901-20260930_1024辆.xlsx / G487</t>
  </si>
  <si>
    <t>车辆里程查询_20260901-20260930_1024辆_仪表里程.xlsx / H218</t>
  </si>
  <si>
    <t>车辆里程查询_20260901-20260930_1024辆_GPS里程.xlsx / H109</t>
  </si>
  <si>
    <t>车辆纯氢气里程查询_20260901-20260930_1024辆.xlsx / H487</t>
  </si>
  <si>
    <t>车辆里程查询_20260901-20260930_1024辆_仪表里程.xlsx / I218</t>
  </si>
  <si>
    <t>车辆里程查询_20260901-20260930_1024辆_GPS里程.xlsx / I109</t>
  </si>
  <si>
    <t>车辆纯氢气里程查询_20260901-20260930_1024辆.xlsx / I487</t>
  </si>
  <si>
    <t>车辆里程查询_20260901-20260930_1024辆_仪表里程.xlsx / J218</t>
  </si>
  <si>
    <t>车辆里程查询_20260901-20260930_1024辆_GPS里程.xlsx / J109</t>
  </si>
  <si>
    <t>车辆纯氢气里程查询_20260901-20260930_1024辆.xlsx / J487</t>
  </si>
  <si>
    <t>车辆里程查询_20260901-20260930_1024辆_仪表里程.xlsx / K218</t>
  </si>
  <si>
    <t>车辆里程查询_20260901-20260930_1024辆_GPS里程.xlsx / K109</t>
  </si>
  <si>
    <t>车辆纯氢气里程查询_20260901-20260930_1024辆.xlsx / K487</t>
  </si>
  <si>
    <t>车辆里程查询_20260901-20260930_1024辆_仪表里程.xlsx / L218</t>
  </si>
  <si>
    <t>车辆里程查询_20260901-20260930_1024辆_GPS里程.xlsx / L109</t>
  </si>
  <si>
    <t>车辆纯氢气里程查询_20260901-20260930_1024辆.xlsx / L487</t>
  </si>
  <si>
    <t>车辆里程查询_20260901-20260930_1024辆_仪表里程.xlsx / M218</t>
  </si>
  <si>
    <t>车辆里程查询_20260901-20260930_1024辆_GPS里程.xlsx / M109</t>
  </si>
  <si>
    <t>车辆纯氢气里程查询_20260901-20260930_1024辆.xlsx / M487</t>
  </si>
  <si>
    <t>车辆里程查询_20260901-20260930_1024辆_仪表里程.xlsx / N218</t>
  </si>
  <si>
    <t>车辆里程查询_20260901-20260930_1024辆_GPS里程.xlsx / N109</t>
  </si>
  <si>
    <t>车辆纯氢气里程查询_20260901-20260930_1024辆.xlsx / N487</t>
  </si>
  <si>
    <t>车辆里程查询_20260901-20260930_1024辆_仪表里程.xlsx / O218</t>
  </si>
  <si>
    <t>车辆里程查询_20260901-20260930_1024辆_GPS里程.xlsx / O109</t>
  </si>
  <si>
    <t>车辆纯氢气里程查询_20260901-20260930_1024辆.xlsx / O487</t>
  </si>
  <si>
    <t>车辆里程查询_20260901-20260930_1024辆_仪表里程.xlsx / P218</t>
  </si>
  <si>
    <t>车辆里程查询_20260901-20260930_1024辆_GPS里程.xlsx / P109</t>
  </si>
  <si>
    <t>车辆纯氢气里程查询_20260901-20260930_1024辆.xlsx / P487</t>
  </si>
  <si>
    <t>车辆里程查询_20260901-20260930_1024辆_仪表里程.xlsx / Q218</t>
  </si>
  <si>
    <t>车辆里程查询_20260901-20260930_1024辆_GPS里程.xlsx / Q109</t>
  </si>
  <si>
    <t>车辆纯氢气里程查询_20260901-20260930_1024辆.xlsx / Q487</t>
  </si>
  <si>
    <t>车辆里程查询_20260901-20260930_1024辆_仪表里程.xlsx / R218</t>
  </si>
  <si>
    <t>车辆里程查询_20260901-20260930_1024辆_GPS里程.xlsx / R109</t>
  </si>
  <si>
    <t>车辆纯氢气里程查询_20260901-20260930_1024辆.xlsx / R487</t>
  </si>
  <si>
    <t>车辆里程查询_20260901-20260930_1024辆_仪表里程.xlsx / S218</t>
  </si>
  <si>
    <t>车辆里程查询_20260901-20260930_1024辆_GPS里程.xlsx / S109</t>
  </si>
  <si>
    <t>车辆纯氢气里程查询_20260901-20260930_1024辆.xlsx / S487</t>
  </si>
  <si>
    <t>车辆里程查询_20260901-20260930_1024辆_仪表里程.xlsx / T218</t>
  </si>
  <si>
    <t>车辆里程查询_20260901-20260930_1024辆_GPS里程.xlsx / T109</t>
  </si>
  <si>
    <t>车辆纯氢气里程查询_20260901-20260930_1024辆.xlsx / T487</t>
  </si>
  <si>
    <t>车辆里程查询_20260901-20260930_1024辆_仪表里程.xlsx / U218</t>
  </si>
  <si>
    <t>车辆里程查询_20260901-20260930_1024辆_GPS里程.xlsx / U109</t>
  </si>
  <si>
    <t>车辆纯氢气里程查询_20260901-20260930_1024辆.xlsx / U487</t>
  </si>
  <si>
    <t>车辆里程查询_20260901-20260930_1024辆_仪表里程.xlsx / V218</t>
  </si>
  <si>
    <t>车辆里程查询_20260901-20260930_1024辆_GPS里程.xlsx / V109</t>
  </si>
  <si>
    <t>车辆纯氢气里程查询_20260901-20260930_1024辆.xlsx / V487</t>
  </si>
  <si>
    <t>车辆里程查询_20260901-20260930_1024辆_仪表里程.xlsx / W218</t>
  </si>
  <si>
    <t>车辆里程查询_20260901-20260930_1024辆_GPS里程.xlsx / W109</t>
  </si>
  <si>
    <t>车辆纯氢气里程查询_20260901-20260930_1024辆.xlsx / W487</t>
  </si>
  <si>
    <t>车辆里程查询_20260901-20260930_1024辆_仪表里程.xlsx / X218</t>
  </si>
  <si>
    <t>车辆里程查询_20260901-20260930_1024辆_GPS里程.xlsx / X109</t>
  </si>
  <si>
    <t>车辆纯氢气里程查询_20260901-20260930_1024辆.xlsx / X487</t>
  </si>
  <si>
    <t>车辆里程查询_20260901-20260930_1024辆_仪表里程.xlsx / Y218</t>
  </si>
  <si>
    <t>车辆里程查询_20260901-20260930_1024辆_GPS里程.xlsx / Y109</t>
  </si>
  <si>
    <t>车辆纯氢气里程查询_20260901-20260930_1024辆.xlsx / Y487</t>
  </si>
  <si>
    <t>车辆里程查询_20260901-20260930_1024辆_仪表里程.xlsx / Z218</t>
  </si>
  <si>
    <t>车辆里程查询_20260901-20260930_1024辆_GPS里程.xlsx / Z109</t>
  </si>
  <si>
    <t>车辆纯氢气里程查询_20260901-20260930_1024辆.xlsx / Z487</t>
  </si>
  <si>
    <t>车辆里程查询_20260901-20260930_1024辆_仪表里程.xlsx / AA218</t>
  </si>
  <si>
    <t>车辆里程查询_20260901-20260930_1024辆_GPS里程.xlsx / AA109</t>
  </si>
  <si>
    <t>车辆纯氢气里程查询_20260901-20260930_1024辆.xlsx / AA487</t>
  </si>
  <si>
    <t>车辆里程查询_20260901-20260930_1024辆_仪表里程.xlsx / AB218</t>
  </si>
  <si>
    <t>车辆里程查询_20260901-20260930_1024辆_GPS里程.xlsx / AB109</t>
  </si>
  <si>
    <t>车辆纯氢气里程查询_20260901-20260930_1024辆.xlsx / AB487</t>
  </si>
  <si>
    <t>车辆里程查询_20260901-20260930_1024辆_仪表里程.xlsx / AC218</t>
  </si>
  <si>
    <t>车辆里程查询_20260901-20260930_1024辆_GPS里程.xlsx / AC109</t>
  </si>
  <si>
    <t>车辆纯氢气里程查询_20260901-20260930_1024辆.xlsx / AC487</t>
  </si>
  <si>
    <t>车辆里程查询_20260901-20260930_1024辆_仪表里程.xlsx / AD218</t>
  </si>
  <si>
    <t>车辆里程查询_20260901-20260930_1024辆_GPS里程.xlsx / AD109</t>
  </si>
  <si>
    <t>车辆纯氢气里程查询_20260901-20260930_1024辆.xlsx / AD487</t>
  </si>
  <si>
    <t>车辆里程查询_20260901-20260930_1024辆_仪表里程.xlsx / AE218</t>
  </si>
  <si>
    <t>车辆里程查询_20260901-20260930_1024辆_GPS里程.xlsx / AE109</t>
  </si>
  <si>
    <t>车辆纯氢气里程查询_20260901-20260930_1024辆.xlsx / AE487</t>
  </si>
  <si>
    <t>车辆里程查询_20260901-20260930_1024辆_仪表里程.xlsx / AF218</t>
  </si>
  <si>
    <t>车辆里程查询_20260901-20260930_1024辆_GPS里程.xlsx / AF109</t>
  </si>
  <si>
    <t>车辆纯氢气里程查询_20260901-20260930_1024辆.xlsx / AF487</t>
  </si>
  <si>
    <t>车辆里程查询_20260901-20260930_1024辆_仪表里程.xlsx / AG218</t>
  </si>
  <si>
    <t>车辆里程查询_20260901-20260930_1024辆_GPS里程.xlsx / AG109</t>
  </si>
  <si>
    <t>车辆纯氢气里程查询_20260901-20260930_1024辆.xlsx / AG487</t>
  </si>
  <si>
    <t>车辆里程查询_20260901-20260930_1024辆_仪表里程.xlsx / AH218</t>
  </si>
  <si>
    <t>车辆里程查询_20260901-20260930_1024辆_GPS里程.xlsx / AH109</t>
  </si>
  <si>
    <t>车辆纯氢气里程查询_20260901-20260930_1024辆.xlsx / AH487</t>
  </si>
  <si>
    <t>车辆里程查询_20260901-20260930_1024辆_仪表里程.xlsx / E525</t>
  </si>
  <si>
    <t>车辆里程查询_20260901-20260930_1024辆_GPS里程.xlsx / E525</t>
  </si>
  <si>
    <t>车辆纯氢气里程查询_20260901-20260930_1024辆.xlsx / E593</t>
  </si>
  <si>
    <t>车辆里程查询_20260901-20260930_1024辆_仪表里程.xlsx / F525</t>
  </si>
  <si>
    <t>车辆里程查询_20260901-20260930_1024辆_GPS里程.xlsx / F525</t>
  </si>
  <si>
    <t>车辆纯氢气里程查询_20260901-20260930_1024辆.xlsx / F593</t>
  </si>
  <si>
    <t>车辆里程查询_20260901-20260930_1024辆_仪表里程.xlsx / G525</t>
  </si>
  <si>
    <t>车辆里程查询_20260901-20260930_1024辆_GPS里程.xlsx / G525</t>
  </si>
  <si>
    <t>车辆纯氢气里程查询_20260901-20260930_1024辆.xlsx / G593</t>
  </si>
  <si>
    <t>车辆里程查询_20260901-20260930_1024辆_仪表里程.xlsx / H525</t>
  </si>
  <si>
    <t>车辆里程查询_20260901-20260930_1024辆_GPS里程.xlsx / H525</t>
  </si>
  <si>
    <t>车辆纯氢气里程查询_20260901-20260930_1024辆.xlsx / H593</t>
  </si>
  <si>
    <t>车辆里程查询_20260901-20260930_1024辆_仪表里程.xlsx / I525</t>
  </si>
  <si>
    <t>车辆里程查询_20260901-20260930_1024辆_GPS里程.xlsx / I525</t>
  </si>
  <si>
    <t>车辆纯氢气里程查询_20260901-20260930_1024辆.xlsx / I593</t>
  </si>
  <si>
    <t>车辆里程查询_20260901-20260930_1024辆_仪表里程.xlsx / J525</t>
  </si>
  <si>
    <t>车辆里程查询_20260901-20260930_1024辆_GPS里程.xlsx / J525</t>
  </si>
  <si>
    <t>车辆纯氢气里程查询_20260901-20260930_1024辆.xlsx / J593</t>
  </si>
  <si>
    <t>车辆里程查询_20260901-20260930_1024辆_仪表里程.xlsx / K525</t>
  </si>
  <si>
    <t>车辆里程查询_20260901-20260930_1024辆_GPS里程.xlsx / K525</t>
  </si>
  <si>
    <t>车辆纯氢气里程查询_20260901-20260930_1024辆.xlsx / K593</t>
  </si>
  <si>
    <t>车辆里程查询_20260901-20260930_1024辆_仪表里程.xlsx / L525</t>
  </si>
  <si>
    <t>车辆里程查询_20260901-20260930_1024辆_GPS里程.xlsx / L525</t>
  </si>
  <si>
    <t>车辆纯氢气里程查询_20260901-20260930_1024辆.xlsx / L593</t>
  </si>
  <si>
    <t>车辆里程查询_20260901-20260930_1024辆_仪表里程.xlsx / M525</t>
  </si>
  <si>
    <t>车辆里程查询_20260901-20260930_1024辆_GPS里程.xlsx / M525</t>
  </si>
  <si>
    <t>车辆纯氢气里程查询_20260901-20260930_1024辆.xlsx / M593</t>
  </si>
  <si>
    <t>车辆里程查询_20260901-20260930_1024辆_仪表里程.xlsx / N525</t>
  </si>
  <si>
    <t>车辆里程查询_20260901-20260930_1024辆_GPS里程.xlsx / N525</t>
  </si>
  <si>
    <t>车辆纯氢气里程查询_20260901-20260930_1024辆.xlsx / N593</t>
  </si>
  <si>
    <t>车辆里程查询_20260901-20260930_1024辆_仪表里程.xlsx / O525</t>
  </si>
  <si>
    <t>车辆里程查询_20260901-20260930_1024辆_GPS里程.xlsx / O525</t>
  </si>
  <si>
    <t>车辆纯氢气里程查询_20260901-20260930_1024辆.xlsx / O593</t>
  </si>
  <si>
    <t>车辆里程查询_20260901-20260930_1024辆_仪表里程.xlsx / P525</t>
  </si>
  <si>
    <t>车辆里程查询_20260901-20260930_1024辆_GPS里程.xlsx / P525</t>
  </si>
  <si>
    <t>车辆纯氢气里程查询_20260901-20260930_1024辆.xlsx / P593</t>
  </si>
  <si>
    <t>车辆里程查询_20260901-20260930_1024辆_仪表里程.xlsx / Q525</t>
  </si>
  <si>
    <t>车辆里程查询_20260901-20260930_1024辆_GPS里程.xlsx / Q525</t>
  </si>
  <si>
    <t>车辆纯氢气里程查询_20260901-20260930_1024辆.xlsx / Q593</t>
  </si>
  <si>
    <t>车辆里程查询_20260901-20260930_1024辆_仪表里程.xlsx / R525</t>
  </si>
  <si>
    <t>车辆里程查询_20260901-20260930_1024辆_GPS里程.xlsx / R525</t>
  </si>
  <si>
    <t>车辆纯氢气里程查询_20260901-20260930_1024辆.xlsx / R593</t>
  </si>
  <si>
    <t>车辆里程查询_20260901-20260930_1024辆_仪表里程.xlsx / S525</t>
  </si>
  <si>
    <t>车辆里程查询_20260901-20260930_1024辆_GPS里程.xlsx / S525</t>
  </si>
  <si>
    <t>车辆纯氢气里程查询_20260901-20260930_1024辆.xlsx / S593</t>
  </si>
  <si>
    <t>车辆里程查询_20260901-20260930_1024辆_仪表里程.xlsx / T525</t>
  </si>
  <si>
    <t>车辆里程查询_20260901-20260930_1024辆_GPS里程.xlsx / T525</t>
  </si>
  <si>
    <t>车辆纯氢气里程查询_20260901-20260930_1024辆.xlsx / T593</t>
  </si>
  <si>
    <t>车辆里程查询_20260901-20260930_1024辆_仪表里程.xlsx / U525</t>
  </si>
  <si>
    <t>车辆里程查询_20260901-20260930_1024辆_GPS里程.xlsx / U525</t>
  </si>
  <si>
    <t>车辆纯氢气里程查询_20260901-20260930_1024辆.xlsx / U593</t>
  </si>
  <si>
    <t>车辆里程查询_20260901-20260930_1024辆_仪表里程.xlsx / V525</t>
  </si>
  <si>
    <t>车辆里程查询_20260901-20260930_1024辆_GPS里程.xlsx / V525</t>
  </si>
  <si>
    <t>车辆纯氢气里程查询_20260901-20260930_1024辆.xlsx / V593</t>
  </si>
  <si>
    <t>车辆里程查询_20260901-20260930_1024辆_仪表里程.xlsx / W525</t>
  </si>
  <si>
    <t>车辆里程查询_20260901-20260930_1024辆_GPS里程.xlsx / W525</t>
  </si>
  <si>
    <t>车辆纯氢气里程查询_20260901-20260930_1024辆.xlsx / W593</t>
  </si>
  <si>
    <t>车辆里程查询_20260901-20260930_1024辆_仪表里程.xlsx / X525</t>
  </si>
  <si>
    <t>车辆里程查询_20260901-20260930_1024辆_GPS里程.xlsx / X525</t>
  </si>
  <si>
    <t>车辆纯氢气里程查询_20260901-20260930_1024辆.xlsx / X593</t>
  </si>
  <si>
    <t>车辆里程查询_20260901-20260930_1024辆_仪表里程.xlsx / Y525</t>
  </si>
  <si>
    <t>车辆里程查询_20260901-20260930_1024辆_GPS里程.xlsx / Y525</t>
  </si>
  <si>
    <t>车辆纯氢气里程查询_20260901-20260930_1024辆.xlsx / Y593</t>
  </si>
  <si>
    <t>车辆里程查询_20260901-20260930_1024辆_仪表里程.xlsx / Z525</t>
  </si>
  <si>
    <t>车辆里程查询_20260901-20260930_1024辆_GPS里程.xlsx / Z525</t>
  </si>
  <si>
    <t>车辆纯氢气里程查询_20260901-20260930_1024辆.xlsx / Z593</t>
  </si>
  <si>
    <t>车辆里程查询_20260901-20260930_1024辆_仪表里程.xlsx / AA525</t>
  </si>
  <si>
    <t>车辆里程查询_20260901-20260930_1024辆_GPS里程.xlsx / AA525</t>
  </si>
  <si>
    <t>车辆纯氢气里程查询_20260901-20260930_1024辆.xlsx / AA593</t>
  </si>
  <si>
    <t>车辆里程查询_20260901-20260930_1024辆_仪表里程.xlsx / AB525</t>
  </si>
  <si>
    <t>车辆里程查询_20260901-20260930_1024辆_GPS里程.xlsx / AB525</t>
  </si>
  <si>
    <t>车辆纯氢气里程查询_20260901-20260930_1024辆.xlsx / AB593</t>
  </si>
  <si>
    <t>车辆里程查询_20260901-20260930_1024辆_仪表里程.xlsx / AC525</t>
  </si>
  <si>
    <t>车辆里程查询_20260901-20260930_1024辆_GPS里程.xlsx / AC525</t>
  </si>
  <si>
    <t>车辆纯氢气里程查询_20260901-20260930_1024辆.xlsx / AC593</t>
  </si>
  <si>
    <t>车辆里程查询_20260901-20260930_1024辆_仪表里程.xlsx / AD525</t>
  </si>
  <si>
    <t>车辆里程查询_20260901-20260930_1024辆_GPS里程.xlsx / AD525</t>
  </si>
  <si>
    <t>车辆纯氢气里程查询_20260901-20260930_1024辆.xlsx / AD593</t>
  </si>
  <si>
    <t>车辆里程查询_20260901-20260930_1024辆_仪表里程.xlsx / AE525</t>
  </si>
  <si>
    <t>车辆里程查询_20260901-20260930_1024辆_GPS里程.xlsx / AE525</t>
  </si>
  <si>
    <t>车辆纯氢气里程查询_20260901-20260930_1024辆.xlsx / AE593</t>
  </si>
  <si>
    <t>车辆里程查询_20260901-20260930_1024辆_仪表里程.xlsx / AF525</t>
  </si>
  <si>
    <t>车辆里程查询_20260901-20260930_1024辆_GPS里程.xlsx / AF525</t>
  </si>
  <si>
    <t>车辆纯氢气里程查询_20260901-20260930_1024辆.xlsx / AF593</t>
  </si>
  <si>
    <t>车辆里程查询_20260901-20260930_1024辆_仪表里程.xlsx / AG525</t>
  </si>
  <si>
    <t>车辆里程查询_20260901-20260930_1024辆_GPS里程.xlsx / AG525</t>
  </si>
  <si>
    <t>车辆纯氢气里程查询_20260901-20260930_1024辆.xlsx / AG593</t>
  </si>
  <si>
    <t>车辆里程查询_20260901-20260930_1024辆_仪表里程.xlsx / AH525</t>
  </si>
  <si>
    <t>车辆里程查询_20260901-20260930_1024辆_GPS里程.xlsx / AH525</t>
  </si>
  <si>
    <t>车辆纯氢气里程查询_20260901-20260930_1024辆.xlsx / AH593</t>
  </si>
  <si>
    <t>车辆里程查询_20260901-20260930_1024辆_仪表里程.xlsx / E564</t>
  </si>
  <si>
    <t>车辆里程查询_20260901-20260930_1024辆_GPS里程.xlsx / E564</t>
  </si>
  <si>
    <t>车辆纯氢气里程查询_20260901-20260930_1024辆.xlsx / E324</t>
  </si>
  <si>
    <t>车辆里程查询_20260901-20260930_1024辆_仪表里程.xlsx / F564</t>
  </si>
  <si>
    <t>车辆里程查询_20260901-20260930_1024辆_GPS里程.xlsx / F564</t>
  </si>
  <si>
    <t>车辆纯氢气里程查询_20260901-20260930_1024辆.xlsx / F324</t>
  </si>
  <si>
    <t>车辆里程查询_20260901-20260930_1024辆_仪表里程.xlsx / G564</t>
  </si>
  <si>
    <t>车辆里程查询_20260901-20260930_1024辆_GPS里程.xlsx / G564</t>
  </si>
  <si>
    <t>车辆纯氢气里程查询_20260901-20260930_1024辆.xlsx / G324</t>
  </si>
  <si>
    <t>车辆里程查询_20260901-20260930_1024辆_仪表里程.xlsx / H564</t>
  </si>
  <si>
    <t>车辆里程查询_20260901-20260930_1024辆_GPS里程.xlsx / H564</t>
  </si>
  <si>
    <t>车辆纯氢气里程查询_20260901-20260930_1024辆.xlsx / H324</t>
  </si>
  <si>
    <t>车辆里程查询_20260901-20260930_1024辆_仪表里程.xlsx / I564</t>
  </si>
  <si>
    <t>车辆里程查询_20260901-20260930_1024辆_GPS里程.xlsx / I564</t>
  </si>
  <si>
    <t>车辆纯氢气里程查询_20260901-20260930_1024辆.xlsx / I324</t>
  </si>
  <si>
    <t>车辆里程查询_20260901-20260930_1024辆_仪表里程.xlsx / J564</t>
  </si>
  <si>
    <t>车辆里程查询_20260901-20260930_1024辆_GPS里程.xlsx / J564</t>
  </si>
  <si>
    <t>车辆纯氢气里程查询_20260901-20260930_1024辆.xlsx / J324</t>
  </si>
  <si>
    <t>车辆里程查询_20260901-20260930_1024辆_仪表里程.xlsx / K564</t>
  </si>
  <si>
    <t>车辆里程查询_20260901-20260930_1024辆_GPS里程.xlsx / K564</t>
  </si>
  <si>
    <t>车辆纯氢气里程查询_20260901-20260930_1024辆.xlsx / K324</t>
  </si>
  <si>
    <t>车辆里程查询_20260901-20260930_1024辆_仪表里程.xlsx / L564</t>
  </si>
  <si>
    <t>车辆里程查询_20260901-20260930_1024辆_GPS里程.xlsx / L564</t>
  </si>
  <si>
    <t>车辆纯氢气里程查询_20260901-20260930_1024辆.xlsx / L324</t>
  </si>
  <si>
    <t>车辆里程查询_20260901-20260930_1024辆_仪表里程.xlsx / M564</t>
  </si>
  <si>
    <t>车辆里程查询_20260901-20260930_1024辆_GPS里程.xlsx / M564</t>
  </si>
  <si>
    <t>车辆纯氢气里程查询_20260901-20260930_1024辆.xlsx / M324</t>
  </si>
  <si>
    <t>车辆里程查询_20260901-20260930_1024辆_仪表里程.xlsx / N564</t>
  </si>
  <si>
    <t>车辆里程查询_20260901-20260930_1024辆_GPS里程.xlsx / N564</t>
  </si>
  <si>
    <t>车辆纯氢气里程查询_20260901-20260930_1024辆.xlsx / N324</t>
  </si>
  <si>
    <t>车辆里程查询_20260901-20260930_1024辆_仪表里程.xlsx / O564</t>
  </si>
  <si>
    <t>车辆里程查询_20260901-20260930_1024辆_GPS里程.xlsx / O564</t>
  </si>
  <si>
    <t>车辆纯氢气里程查询_20260901-20260930_1024辆.xlsx / O324</t>
  </si>
  <si>
    <t>车辆里程查询_20260901-20260930_1024辆_仪表里程.xlsx / P564</t>
  </si>
  <si>
    <t>车辆里程查询_20260901-20260930_1024辆_GPS里程.xlsx / P564</t>
  </si>
  <si>
    <t>车辆纯氢气里程查询_20260901-20260930_1024辆.xlsx / P324</t>
  </si>
  <si>
    <t>车辆里程查询_20260901-20260930_1024辆_仪表里程.xlsx / Q564</t>
  </si>
  <si>
    <t>车辆里程查询_20260901-20260930_1024辆_GPS里程.xlsx / Q564</t>
  </si>
  <si>
    <t>车辆纯氢气里程查询_20260901-20260930_1024辆.xlsx / Q324</t>
  </si>
  <si>
    <t>车辆里程查询_20260901-20260930_1024辆_仪表里程.xlsx / R564</t>
  </si>
  <si>
    <t>车辆里程查询_20260901-20260930_1024辆_GPS里程.xlsx / R564</t>
  </si>
  <si>
    <t>车辆纯氢气里程查询_20260901-20260930_1024辆.xlsx / R324</t>
  </si>
  <si>
    <t>车辆里程查询_20260901-20260930_1024辆_仪表里程.xlsx / S564</t>
  </si>
  <si>
    <t>车辆里程查询_20260901-20260930_1024辆_GPS里程.xlsx / S564</t>
  </si>
  <si>
    <t>车辆纯氢气里程查询_20260901-20260930_1024辆.xlsx / S324</t>
  </si>
  <si>
    <t>车辆里程查询_20260901-20260930_1024辆_仪表里程.xlsx / T564</t>
  </si>
  <si>
    <t>车辆里程查询_20260901-20260930_1024辆_GPS里程.xlsx / T564</t>
  </si>
  <si>
    <t>车辆纯氢气里程查询_20260901-20260930_1024辆.xlsx / T324</t>
  </si>
  <si>
    <t>车辆里程查询_20260901-20260930_1024辆_仪表里程.xlsx / U564</t>
  </si>
  <si>
    <t>车辆里程查询_20260901-20260930_1024辆_GPS里程.xlsx / U564</t>
  </si>
  <si>
    <t>车辆纯氢气里程查询_20260901-20260930_1024辆.xlsx / U324</t>
  </si>
  <si>
    <t>车辆里程查询_20260901-20260930_1024辆_仪表里程.xlsx / V564</t>
  </si>
  <si>
    <t>车辆里程查询_20260901-20260930_1024辆_GPS里程.xlsx / V564</t>
  </si>
  <si>
    <t>车辆纯氢气里程查询_20260901-20260930_1024辆.xlsx / V324</t>
  </si>
  <si>
    <t>车辆里程查询_20260901-20260930_1024辆_仪表里程.xlsx / W564</t>
  </si>
  <si>
    <t>车辆里程查询_20260901-20260930_1024辆_GPS里程.xlsx / W564</t>
  </si>
  <si>
    <t>车辆纯氢气里程查询_20260901-20260930_1024辆.xlsx / W324</t>
  </si>
  <si>
    <t>车辆里程查询_20260901-20260930_1024辆_仪表里程.xlsx / X564</t>
  </si>
  <si>
    <t>车辆里程查询_20260901-20260930_1024辆_GPS里程.xlsx / X564</t>
  </si>
  <si>
    <t>车辆纯氢气里程查询_20260901-20260930_1024辆.xlsx / X324</t>
  </si>
  <si>
    <t>车辆里程查询_20260901-20260930_1024辆_仪表里程.xlsx / Y564</t>
  </si>
  <si>
    <t>车辆里程查询_20260901-20260930_1024辆_GPS里程.xlsx / Y564</t>
  </si>
  <si>
    <t>车辆纯氢气里程查询_20260901-20260930_1024辆.xlsx / Y324</t>
  </si>
  <si>
    <t>车辆里程查询_20260901-20260930_1024辆_仪表里程.xlsx / Z564</t>
  </si>
  <si>
    <t>车辆里程查询_20260901-20260930_1024辆_GPS里程.xlsx / Z564</t>
  </si>
  <si>
    <t>车辆纯氢气里程查询_20260901-20260930_1024辆.xlsx / Z324</t>
  </si>
  <si>
    <t>车辆里程查询_20260901-20260930_1024辆_仪表里程.xlsx / AA564</t>
  </si>
  <si>
    <t>车辆里程查询_20260901-20260930_1024辆_GPS里程.xlsx / AA564</t>
  </si>
  <si>
    <t>车辆纯氢气里程查询_20260901-20260930_1024辆.xlsx / AA324</t>
  </si>
  <si>
    <t>车辆里程查询_20260901-20260930_1024辆_仪表里程.xlsx / AB564</t>
  </si>
  <si>
    <t>车辆里程查询_20260901-20260930_1024辆_GPS里程.xlsx / AB564</t>
  </si>
  <si>
    <t>车辆纯氢气里程查询_20260901-20260930_1024辆.xlsx / AB324</t>
  </si>
  <si>
    <t>车辆里程查询_20260901-20260930_1024辆_仪表里程.xlsx / AC564</t>
  </si>
  <si>
    <t>车辆里程查询_20260901-20260930_1024辆_GPS里程.xlsx / AC564</t>
  </si>
  <si>
    <t>车辆纯氢气里程查询_20260901-20260930_1024辆.xlsx / AC324</t>
  </si>
  <si>
    <t>车辆里程查询_20260901-20260930_1024辆_仪表里程.xlsx / AD564</t>
  </si>
  <si>
    <t>车辆里程查询_20260901-20260930_1024辆_GPS里程.xlsx / AD564</t>
  </si>
  <si>
    <t>车辆纯氢气里程查询_20260901-20260930_1024辆.xlsx / AD324</t>
  </si>
  <si>
    <t>车辆里程查询_20260901-20260930_1024辆_仪表里程.xlsx / AE564</t>
  </si>
  <si>
    <t>车辆里程查询_20260901-20260930_1024辆_GPS里程.xlsx / AE564</t>
  </si>
  <si>
    <t>车辆纯氢气里程查询_20260901-20260930_1024辆.xlsx / AE324</t>
  </si>
  <si>
    <t>车辆里程查询_20260901-20260930_1024辆_仪表里程.xlsx / AF564</t>
  </si>
  <si>
    <t>车辆里程查询_20260901-20260930_1024辆_GPS里程.xlsx / AF564</t>
  </si>
  <si>
    <t>车辆纯氢气里程查询_20260901-20260930_1024辆.xlsx / AF324</t>
  </si>
  <si>
    <t>车辆里程查询_20260901-20260930_1024辆_仪表里程.xlsx / AG564</t>
  </si>
  <si>
    <t>车辆里程查询_20260901-20260930_1024辆_GPS里程.xlsx / AG564</t>
  </si>
  <si>
    <t>车辆纯氢气里程查询_20260901-20260930_1024辆.xlsx / AG324</t>
  </si>
  <si>
    <t>车辆里程查询_20260901-20260930_1024辆_仪表里程.xlsx / AH564</t>
  </si>
  <si>
    <t>车辆里程查询_20260901-20260930_1024辆_GPS里程.xlsx / AH564</t>
  </si>
  <si>
    <t>车辆纯氢气里程查询_20260901-20260930_1024辆.xlsx / AH324</t>
  </si>
  <si>
    <t>车辆里程查询_20260901-20260930_1024辆_仪表里程.xlsx / E499</t>
  </si>
  <si>
    <t>车辆里程查询_20260901-20260930_1024辆_GPS里程.xlsx / E499</t>
  </si>
  <si>
    <t>车辆纯氢气里程查询_20260901-20260930_1024辆.xlsx / E343</t>
  </si>
  <si>
    <t>车辆里程查询_20260901-20260930_1024辆_仪表里程.xlsx / F499</t>
  </si>
  <si>
    <t>车辆里程查询_20260901-20260930_1024辆_GPS里程.xlsx / F499</t>
  </si>
  <si>
    <t>车辆纯氢气里程查询_20260901-20260930_1024辆.xlsx / F343</t>
  </si>
  <si>
    <t>车辆里程查询_20260901-20260930_1024辆_仪表里程.xlsx / G499</t>
  </si>
  <si>
    <t>车辆里程查询_20260901-20260930_1024辆_GPS里程.xlsx / G499</t>
  </si>
  <si>
    <t>车辆纯氢气里程查询_20260901-20260930_1024辆.xlsx / G343</t>
  </si>
  <si>
    <t>车辆里程查询_20260901-20260930_1024辆_仪表里程.xlsx / H499</t>
  </si>
  <si>
    <t>车辆里程查询_20260901-20260930_1024辆_GPS里程.xlsx / H499</t>
  </si>
  <si>
    <t>车辆纯氢气里程查询_20260901-20260930_1024辆.xlsx / H343</t>
  </si>
  <si>
    <t>车辆里程查询_20260901-20260930_1024辆_仪表里程.xlsx / I499</t>
  </si>
  <si>
    <t>车辆里程查询_20260901-20260930_1024辆_GPS里程.xlsx / I499</t>
  </si>
  <si>
    <t>车辆纯氢气里程查询_20260901-20260930_1024辆.xlsx / I343</t>
  </si>
  <si>
    <t>车辆里程查询_20260901-20260930_1024辆_仪表里程.xlsx / J499</t>
  </si>
  <si>
    <t>车辆里程查询_20260901-20260930_1024辆_GPS里程.xlsx / J499</t>
  </si>
  <si>
    <t>车辆纯氢气里程查询_20260901-20260930_1024辆.xlsx / J343</t>
  </si>
  <si>
    <t>车辆里程查询_20260901-20260930_1024辆_仪表里程.xlsx / K499</t>
  </si>
  <si>
    <t>车辆里程查询_20260901-20260930_1024辆_GPS里程.xlsx / K499</t>
  </si>
  <si>
    <t>车辆纯氢气里程查询_20260901-20260930_1024辆.xlsx / K343</t>
  </si>
  <si>
    <t>车辆里程查询_20260901-20260930_1024辆_仪表里程.xlsx / L499</t>
  </si>
  <si>
    <t>车辆里程查询_20260901-20260930_1024辆_GPS里程.xlsx / L499</t>
  </si>
  <si>
    <t>车辆纯氢气里程查询_20260901-20260930_1024辆.xlsx / L343</t>
  </si>
  <si>
    <t>车辆里程查询_20260901-20260930_1024辆_仪表里程.xlsx / M499</t>
  </si>
  <si>
    <t>车辆里程查询_20260901-20260930_1024辆_GPS里程.xlsx / M499</t>
  </si>
  <si>
    <t>车辆纯氢气里程查询_20260901-20260930_1024辆.xlsx / M343</t>
  </si>
  <si>
    <t>车辆里程查询_20260901-20260930_1024辆_仪表里程.xlsx / N499</t>
  </si>
  <si>
    <t>车辆里程查询_20260901-20260930_1024辆_GPS里程.xlsx / N499</t>
  </si>
  <si>
    <t>车辆纯氢气里程查询_20260901-20260930_1024辆.xlsx / N343</t>
  </si>
  <si>
    <t>车辆里程查询_20260901-20260930_1024辆_仪表里程.xlsx / O499</t>
  </si>
  <si>
    <t>车辆里程查询_20260901-20260930_1024辆_GPS里程.xlsx / O499</t>
  </si>
  <si>
    <t>车辆纯氢气里程查询_20260901-20260930_1024辆.xlsx / O343</t>
  </si>
  <si>
    <t>车辆里程查询_20260901-20260930_1024辆_仪表里程.xlsx / P499</t>
  </si>
  <si>
    <t>车辆里程查询_20260901-20260930_1024辆_GPS里程.xlsx / P499</t>
  </si>
  <si>
    <t>车辆纯氢气里程查询_20260901-20260930_1024辆.xlsx / P343</t>
  </si>
  <si>
    <t>车辆里程查询_20260901-20260930_1024辆_仪表里程.xlsx / Q499</t>
  </si>
  <si>
    <t>车辆里程查询_20260901-20260930_1024辆_GPS里程.xlsx / Q499</t>
  </si>
  <si>
    <t>车辆纯氢气里程查询_20260901-20260930_1024辆.xlsx / Q343</t>
  </si>
  <si>
    <t>车辆里程查询_20260901-20260930_1024辆_仪表里程.xlsx / R499</t>
  </si>
  <si>
    <t>车辆里程查询_20260901-20260930_1024辆_GPS里程.xlsx / R499</t>
  </si>
  <si>
    <t>车辆纯氢气里程查询_20260901-20260930_1024辆.xlsx / R343</t>
  </si>
  <si>
    <t>车辆里程查询_20260901-20260930_1024辆_仪表里程.xlsx / S499</t>
  </si>
  <si>
    <t>车辆里程查询_20260901-20260930_1024辆_GPS里程.xlsx / S499</t>
  </si>
  <si>
    <t>车辆纯氢气里程查询_20260901-20260930_1024辆.xlsx / S343</t>
  </si>
  <si>
    <t>车辆里程查询_20260901-20260930_1024辆_仪表里程.xlsx / T499</t>
  </si>
  <si>
    <t>车辆里程查询_20260901-20260930_1024辆_GPS里程.xlsx / T499</t>
  </si>
  <si>
    <t>车辆纯氢气里程查询_20260901-20260930_1024辆.xlsx / T343</t>
  </si>
  <si>
    <t>车辆里程查询_20260901-20260930_1024辆_仪表里程.xlsx / U499</t>
  </si>
  <si>
    <t>车辆里程查询_20260901-20260930_1024辆_GPS里程.xlsx / U499</t>
  </si>
  <si>
    <t>车辆纯氢气里程查询_20260901-20260930_1024辆.xlsx / U343</t>
  </si>
  <si>
    <t>车辆里程查询_20260901-20260930_1024辆_仪表里程.xlsx / V499</t>
  </si>
  <si>
    <t>车辆里程查询_20260901-20260930_1024辆_GPS里程.xlsx / V499</t>
  </si>
  <si>
    <t>车辆纯氢气里程查询_20260901-20260930_1024辆.xlsx / V343</t>
  </si>
  <si>
    <t>车辆里程查询_20260901-20260930_1024辆_仪表里程.xlsx / W499</t>
  </si>
  <si>
    <t>车辆里程查询_20260901-20260930_1024辆_GPS里程.xlsx / W499</t>
  </si>
  <si>
    <t>车辆纯氢气里程查询_20260901-20260930_1024辆.xlsx / W343</t>
  </si>
  <si>
    <t>车辆里程查询_20260901-20260930_1024辆_仪表里程.xlsx / X499</t>
  </si>
  <si>
    <t>车辆里程查询_20260901-20260930_1024辆_GPS里程.xlsx / X499</t>
  </si>
  <si>
    <t>车辆纯氢气里程查询_20260901-20260930_1024辆.xlsx / X343</t>
  </si>
  <si>
    <t>车辆里程查询_20260901-20260930_1024辆_仪表里程.xlsx / Y499</t>
  </si>
  <si>
    <t>车辆里程查询_20260901-20260930_1024辆_GPS里程.xlsx / Y499</t>
  </si>
  <si>
    <t>车辆纯氢气里程查询_20260901-20260930_1024辆.xlsx / Y343</t>
  </si>
  <si>
    <t>车辆里程查询_20260901-20260930_1024辆_仪表里程.xlsx / Z499</t>
  </si>
  <si>
    <t>车辆里程查询_20260901-20260930_1024辆_GPS里程.xlsx / Z499</t>
  </si>
  <si>
    <t>车辆纯氢气里程查询_20260901-20260930_1024辆.xlsx / Z343</t>
  </si>
  <si>
    <t>车辆里程查询_20260901-20260930_1024辆_仪表里程.xlsx / AA499</t>
  </si>
  <si>
    <t>车辆里程查询_20260901-20260930_1024辆_GPS里程.xlsx / AA499</t>
  </si>
  <si>
    <t>车辆纯氢气里程查询_20260901-20260930_1024辆.xlsx / AA343</t>
  </si>
  <si>
    <t>车辆里程查询_20260901-20260930_1024辆_仪表里程.xlsx / AB499</t>
  </si>
  <si>
    <t>车辆里程查询_20260901-20260930_1024辆_GPS里程.xlsx / AB499</t>
  </si>
  <si>
    <t>车辆纯氢气里程查询_20260901-20260930_1024辆.xlsx / AB343</t>
  </si>
  <si>
    <t>车辆里程查询_20260901-20260930_1024辆_仪表里程.xlsx / AC499</t>
  </si>
  <si>
    <t>车辆里程查询_20260901-20260930_1024辆_GPS里程.xlsx / AC499</t>
  </si>
  <si>
    <t>车辆纯氢气里程查询_20260901-20260930_1024辆.xlsx / AC343</t>
  </si>
  <si>
    <t>车辆里程查询_20260901-20260930_1024辆_仪表里程.xlsx / AD499</t>
  </si>
  <si>
    <t>车辆里程查询_20260901-20260930_1024辆_GPS里程.xlsx / AD499</t>
  </si>
  <si>
    <t>车辆纯氢气里程查询_20260901-20260930_1024辆.xlsx / AD343</t>
  </si>
  <si>
    <t>车辆里程查询_20260901-20260930_1024辆_仪表里程.xlsx / AE499</t>
  </si>
  <si>
    <t>车辆里程查询_20260901-20260930_1024辆_GPS里程.xlsx / AE499</t>
  </si>
  <si>
    <t>车辆纯氢气里程查询_20260901-20260930_1024辆.xlsx / AE343</t>
  </si>
  <si>
    <t>车辆里程查询_20260901-20260930_1024辆_仪表里程.xlsx / AF499</t>
  </si>
  <si>
    <t>车辆里程查询_20260901-20260930_1024辆_GPS里程.xlsx / AF499</t>
  </si>
  <si>
    <t>车辆纯氢气里程查询_20260901-20260930_1024辆.xlsx / AF343</t>
  </si>
  <si>
    <t>车辆里程查询_20260901-20260930_1024辆_仪表里程.xlsx / AG499</t>
  </si>
  <si>
    <t>车辆里程查询_20260901-20260930_1024辆_GPS里程.xlsx / AG499</t>
  </si>
  <si>
    <t>车辆纯氢气里程查询_20260901-20260930_1024辆.xlsx / AG343</t>
  </si>
  <si>
    <t>车辆里程查询_20260901-20260930_1024辆_仪表里程.xlsx / AH499</t>
  </si>
  <si>
    <t>车辆里程查询_20260901-20260930_1024辆_GPS里程.xlsx / AH499</t>
  </si>
  <si>
    <t>车辆纯氢气里程查询_20260901-20260930_1024辆.xlsx / AH343</t>
  </si>
  <si>
    <t>车辆里程查询_20260901-20260930_1024辆_仪表里程.xlsx / E173</t>
  </si>
  <si>
    <t>车辆里程查询_20260901-20260930_1024辆_GPS里程.xlsx / E281</t>
  </si>
  <si>
    <t>车辆纯氢气里程查询_20260901-20260930_1024辆.xlsx / E415</t>
  </si>
  <si>
    <t>车辆里程查询_20260901-20260930_1024辆_仪表里程.xlsx / F173</t>
  </si>
  <si>
    <t>车辆里程查询_20260901-20260930_1024辆_GPS里程.xlsx / F281</t>
  </si>
  <si>
    <t>车辆纯氢气里程查询_20260901-20260930_1024辆.xlsx / F415</t>
  </si>
  <si>
    <t>车辆里程查询_20260901-20260930_1024辆_仪表里程.xlsx / G173</t>
  </si>
  <si>
    <t>车辆里程查询_20260901-20260930_1024辆_GPS里程.xlsx / G281</t>
  </si>
  <si>
    <t>车辆纯氢气里程查询_20260901-20260930_1024辆.xlsx / G415</t>
  </si>
  <si>
    <t>车辆里程查询_20260901-20260930_1024辆_仪表里程.xlsx / H173</t>
  </si>
  <si>
    <t>车辆里程查询_20260901-20260930_1024辆_GPS里程.xlsx / H281</t>
  </si>
  <si>
    <t>车辆纯氢气里程查询_20260901-20260930_1024辆.xlsx / H415</t>
  </si>
  <si>
    <t>车辆里程查询_20260901-20260930_1024辆_仪表里程.xlsx / I173</t>
  </si>
  <si>
    <t>车辆里程查询_20260901-20260930_1024辆_GPS里程.xlsx / I281</t>
  </si>
  <si>
    <t>车辆纯氢气里程查询_20260901-20260930_1024辆.xlsx / I415</t>
  </si>
  <si>
    <t>车辆里程查询_20260901-20260930_1024辆_仪表里程.xlsx / J173</t>
  </si>
  <si>
    <t>车辆里程查询_20260901-20260930_1024辆_GPS里程.xlsx / J281</t>
  </si>
  <si>
    <t>车辆纯氢气里程查询_20260901-20260930_1024辆.xlsx / J415</t>
  </si>
  <si>
    <t>车辆里程查询_20260901-20260930_1024辆_仪表里程.xlsx / K173</t>
  </si>
  <si>
    <t>车辆里程查询_20260901-20260930_1024辆_GPS里程.xlsx / K281</t>
  </si>
  <si>
    <t>车辆纯氢气里程查询_20260901-20260930_1024辆.xlsx / K415</t>
  </si>
  <si>
    <t>车辆里程查询_20260901-20260930_1024辆_仪表里程.xlsx / L173</t>
  </si>
  <si>
    <t>车辆里程查询_20260901-20260930_1024辆_GPS里程.xlsx / L281</t>
  </si>
  <si>
    <t>车辆纯氢气里程查询_20260901-20260930_1024辆.xlsx / L415</t>
  </si>
  <si>
    <t>车辆里程查询_20260901-20260930_1024辆_仪表里程.xlsx / M173</t>
  </si>
  <si>
    <t>车辆里程查询_20260901-20260930_1024辆_GPS里程.xlsx / M281</t>
  </si>
  <si>
    <t>车辆纯氢气里程查询_20260901-20260930_1024辆.xlsx / M415</t>
  </si>
  <si>
    <t>车辆里程查询_20260901-20260930_1024辆_仪表里程.xlsx / N173</t>
  </si>
  <si>
    <t>车辆里程查询_20260901-20260930_1024辆_GPS里程.xlsx / N281</t>
  </si>
  <si>
    <t>车辆纯氢气里程查询_20260901-20260930_1024辆.xlsx / N415</t>
  </si>
  <si>
    <t>车辆里程查询_20260901-20260930_1024辆_仪表里程.xlsx / O173</t>
  </si>
  <si>
    <t>车辆里程查询_20260901-20260930_1024辆_GPS里程.xlsx / O281</t>
  </si>
  <si>
    <t>车辆纯氢气里程查询_20260901-20260930_1024辆.xlsx / O415</t>
  </si>
  <si>
    <t>车辆里程查询_20260901-20260930_1024辆_仪表里程.xlsx / P173</t>
  </si>
  <si>
    <t>车辆里程查询_20260901-20260930_1024辆_GPS里程.xlsx / P281</t>
  </si>
  <si>
    <t>车辆纯氢气里程查询_20260901-20260930_1024辆.xlsx / P415</t>
  </si>
  <si>
    <t>车辆里程查询_20260901-20260930_1024辆_仪表里程.xlsx / Q173</t>
  </si>
  <si>
    <t>车辆里程查询_20260901-20260930_1024辆_GPS里程.xlsx / Q281</t>
  </si>
  <si>
    <t>车辆纯氢气里程查询_20260901-20260930_1024辆.xlsx / Q415</t>
  </si>
  <si>
    <t>车辆里程查询_20260901-20260930_1024辆_仪表里程.xlsx / R173</t>
  </si>
  <si>
    <t>车辆里程查询_20260901-20260930_1024辆_GPS里程.xlsx / R281</t>
  </si>
  <si>
    <t>车辆纯氢气里程查询_20260901-20260930_1024辆.xlsx / R415</t>
  </si>
  <si>
    <t>车辆里程查询_20260901-20260930_1024辆_仪表里程.xlsx / S173</t>
  </si>
  <si>
    <t>车辆里程查询_20260901-20260930_1024辆_GPS里程.xlsx / S281</t>
  </si>
  <si>
    <t>车辆纯氢气里程查询_20260901-20260930_1024辆.xlsx / S415</t>
  </si>
  <si>
    <t>车辆里程查询_20260901-20260930_1024辆_仪表里程.xlsx / T173</t>
  </si>
  <si>
    <t>车辆里程查询_20260901-20260930_1024辆_GPS里程.xlsx / T281</t>
  </si>
  <si>
    <t>车辆纯氢气里程查询_20260901-20260930_1024辆.xlsx / T415</t>
  </si>
  <si>
    <t>车辆里程查询_20260901-20260930_1024辆_仪表里程.xlsx / U173</t>
  </si>
  <si>
    <t>车辆里程查询_20260901-20260930_1024辆_GPS里程.xlsx / U281</t>
  </si>
  <si>
    <t>车辆纯氢气里程查询_20260901-20260930_1024辆.xlsx / U415</t>
  </si>
  <si>
    <t>车辆里程查询_20260901-20260930_1024辆_仪表里程.xlsx / V173</t>
  </si>
  <si>
    <t>车辆里程查询_20260901-20260930_1024辆_GPS里程.xlsx / V281</t>
  </si>
  <si>
    <t>车辆纯氢气里程查询_20260901-20260930_1024辆.xlsx / V415</t>
  </si>
  <si>
    <t>车辆里程查询_20260901-20260930_1024辆_仪表里程.xlsx / W173</t>
  </si>
  <si>
    <t>车辆里程查询_20260901-20260930_1024辆_GPS里程.xlsx / W281</t>
  </si>
  <si>
    <t>车辆纯氢气里程查询_20260901-20260930_1024辆.xlsx / W415</t>
  </si>
  <si>
    <t>车辆里程查询_20260901-20260930_1024辆_仪表里程.xlsx / X173</t>
  </si>
  <si>
    <t>车辆里程查询_20260901-20260930_1024辆_GPS里程.xlsx / X281</t>
  </si>
  <si>
    <t>车辆纯氢气里程查询_20260901-20260930_1024辆.xlsx / X415</t>
  </si>
  <si>
    <t>车辆里程查询_20260901-20260930_1024辆_仪表里程.xlsx / Y173</t>
  </si>
  <si>
    <t>车辆里程查询_20260901-20260930_1024辆_GPS里程.xlsx / Y281</t>
  </si>
  <si>
    <t>车辆纯氢气里程查询_20260901-20260930_1024辆.xlsx / Y415</t>
  </si>
  <si>
    <t>车辆里程查询_20260901-20260930_1024辆_仪表里程.xlsx / Z173</t>
  </si>
  <si>
    <t>车辆里程查询_20260901-20260930_1024辆_GPS里程.xlsx / Z281</t>
  </si>
  <si>
    <t>车辆纯氢气里程查询_20260901-20260930_1024辆.xlsx / Z415</t>
  </si>
  <si>
    <t>车辆里程查询_20260901-20260930_1024辆_仪表里程.xlsx / AA173</t>
  </si>
  <si>
    <t>车辆里程查询_20260901-20260930_1024辆_GPS里程.xlsx / AA281</t>
  </si>
  <si>
    <t>车辆纯氢气里程查询_20260901-20260930_1024辆.xlsx / AA415</t>
  </si>
  <si>
    <t>车辆里程查询_20260901-20260930_1024辆_仪表里程.xlsx / AB173</t>
  </si>
  <si>
    <t>车辆里程查询_20260901-20260930_1024辆_GPS里程.xlsx / AB281</t>
  </si>
  <si>
    <t>车辆纯氢气里程查询_20260901-20260930_1024辆.xlsx / AB415</t>
  </si>
  <si>
    <t>车辆里程查询_20260901-20260930_1024辆_仪表里程.xlsx / AC173</t>
  </si>
  <si>
    <t>车辆里程查询_20260901-20260930_1024辆_GPS里程.xlsx / AC281</t>
  </si>
  <si>
    <t>车辆纯氢气里程查询_20260901-20260930_1024辆.xlsx / AC415</t>
  </si>
  <si>
    <t>车辆里程查询_20260901-20260930_1024辆_仪表里程.xlsx / AD173</t>
  </si>
  <si>
    <t>车辆里程查询_20260901-20260930_1024辆_GPS里程.xlsx / AD281</t>
  </si>
  <si>
    <t>车辆纯氢气里程查询_20260901-20260930_1024辆.xlsx / AD415</t>
  </si>
  <si>
    <t>车辆里程查询_20260901-20260930_1024辆_仪表里程.xlsx / AE173</t>
  </si>
  <si>
    <t>车辆里程查询_20260901-20260930_1024辆_GPS里程.xlsx / AE281</t>
  </si>
  <si>
    <t>车辆纯氢气里程查询_20260901-20260930_1024辆.xlsx / AE415</t>
  </si>
  <si>
    <t>车辆里程查询_20260901-20260930_1024辆_仪表里程.xlsx / AF173</t>
  </si>
  <si>
    <t>车辆里程查询_20260901-20260930_1024辆_GPS里程.xlsx / AF281</t>
  </si>
  <si>
    <t>车辆纯氢气里程查询_20260901-20260930_1024辆.xlsx / AF415</t>
  </si>
  <si>
    <t>车辆里程查询_20260901-20260930_1024辆_仪表里程.xlsx / AG173</t>
  </si>
  <si>
    <t>车辆里程查询_20260901-20260930_1024辆_GPS里程.xlsx / AG281</t>
  </si>
  <si>
    <t>车辆纯氢气里程查询_20260901-20260930_1024辆.xlsx / AG415</t>
  </si>
  <si>
    <t>车辆里程查询_20260901-20260930_1024辆_仪表里程.xlsx / AH173</t>
  </si>
  <si>
    <t>车辆里程查询_20260901-20260930_1024辆_GPS里程.xlsx / AH281</t>
  </si>
  <si>
    <t>车辆纯氢气里程查询_20260901-20260930_1024辆.xlsx / AH415</t>
  </si>
  <si>
    <t>车辆里程查询_20260901-20260930_1024辆_仪表里程.xlsx / E511</t>
  </si>
  <si>
    <t>车辆里程查询_20260901-20260930_1024辆_GPS里程.xlsx / E511</t>
  </si>
  <si>
    <t>车辆纯氢气里程查询_20260901-20260930_1024辆.xlsx / E476</t>
  </si>
  <si>
    <t>车辆里程查询_20260901-20260930_1024辆_仪表里程.xlsx / F511</t>
  </si>
  <si>
    <t>车辆里程查询_20260901-20260930_1024辆_GPS里程.xlsx / F511</t>
  </si>
  <si>
    <t>车辆纯氢气里程查询_20260901-20260930_1024辆.xlsx / F476</t>
  </si>
  <si>
    <t>车辆里程查询_20260901-20260930_1024辆_仪表里程.xlsx / G511</t>
  </si>
  <si>
    <t>车辆里程查询_20260901-20260930_1024辆_GPS里程.xlsx / G511</t>
  </si>
  <si>
    <t>车辆纯氢气里程查询_20260901-20260930_1024辆.xlsx / G476</t>
  </si>
  <si>
    <t>车辆里程查询_20260901-20260930_1024辆_仪表里程.xlsx / H511</t>
  </si>
  <si>
    <t>车辆里程查询_20260901-20260930_1024辆_GPS里程.xlsx / H511</t>
  </si>
  <si>
    <t>车辆纯氢气里程查询_20260901-20260930_1024辆.xlsx / H476</t>
  </si>
  <si>
    <t>车辆里程查询_20260901-20260930_1024辆_仪表里程.xlsx / I511</t>
  </si>
  <si>
    <t>车辆里程查询_20260901-20260930_1024辆_GPS里程.xlsx / I511</t>
  </si>
  <si>
    <t>车辆纯氢气里程查询_20260901-20260930_1024辆.xlsx / I476</t>
  </si>
  <si>
    <t>车辆里程查询_20260901-20260930_1024辆_仪表里程.xlsx / J511</t>
  </si>
  <si>
    <t>车辆里程查询_20260901-20260930_1024辆_GPS里程.xlsx / J511</t>
  </si>
  <si>
    <t>车辆纯氢气里程查询_20260901-20260930_1024辆.xlsx / J476</t>
  </si>
  <si>
    <t>车辆里程查询_20260901-20260930_1024辆_仪表里程.xlsx / K511</t>
  </si>
  <si>
    <t>车辆里程查询_20260901-20260930_1024辆_GPS里程.xlsx / K511</t>
  </si>
  <si>
    <t>车辆纯氢气里程查询_20260901-20260930_1024辆.xlsx / K476</t>
  </si>
  <si>
    <t>车辆里程查询_20260901-20260930_1024辆_仪表里程.xlsx / L511</t>
  </si>
  <si>
    <t>车辆里程查询_20260901-20260930_1024辆_GPS里程.xlsx / L511</t>
  </si>
  <si>
    <t>车辆纯氢气里程查询_20260901-20260930_1024辆.xlsx / L476</t>
  </si>
  <si>
    <t>车辆里程查询_20260901-20260930_1024辆_仪表里程.xlsx / M511</t>
  </si>
  <si>
    <t>车辆里程查询_20260901-20260930_1024辆_GPS里程.xlsx / M511</t>
  </si>
  <si>
    <t>车辆纯氢气里程查询_20260901-20260930_1024辆.xlsx / M476</t>
  </si>
  <si>
    <t>车辆里程查询_20260901-20260930_1024辆_仪表里程.xlsx / N511</t>
  </si>
  <si>
    <t>车辆里程查询_20260901-20260930_1024辆_GPS里程.xlsx / N511</t>
  </si>
  <si>
    <t>车辆纯氢气里程查询_20260901-20260930_1024辆.xlsx / N476</t>
  </si>
  <si>
    <t>车辆里程查询_20260901-20260930_1024辆_仪表里程.xlsx / O511</t>
  </si>
  <si>
    <t>车辆里程查询_20260901-20260930_1024辆_GPS里程.xlsx / O511</t>
  </si>
  <si>
    <t>车辆纯氢气里程查询_20260901-20260930_1024辆.xlsx / O476</t>
  </si>
  <si>
    <t>车辆里程查询_20260901-20260930_1024辆_仪表里程.xlsx / P511</t>
  </si>
  <si>
    <t>车辆里程查询_20260901-20260930_1024辆_GPS里程.xlsx / P511</t>
  </si>
  <si>
    <t>车辆纯氢气里程查询_20260901-20260930_1024辆.xlsx / P476</t>
  </si>
  <si>
    <t>车辆里程查询_20260901-20260930_1024辆_仪表里程.xlsx / Q511</t>
  </si>
  <si>
    <t>车辆里程查询_20260901-20260930_1024辆_GPS里程.xlsx / Q511</t>
  </si>
  <si>
    <t>车辆纯氢气里程查询_20260901-20260930_1024辆.xlsx / Q476</t>
  </si>
  <si>
    <t>车辆里程查询_20260901-20260930_1024辆_仪表里程.xlsx / R511</t>
  </si>
  <si>
    <t>车辆里程查询_20260901-20260930_1024辆_GPS里程.xlsx / R511</t>
  </si>
  <si>
    <t>车辆纯氢气里程查询_20260901-20260930_1024辆.xlsx / R476</t>
  </si>
  <si>
    <t>车辆里程查询_20260901-20260930_1024辆_仪表里程.xlsx / S511</t>
  </si>
  <si>
    <t>车辆里程查询_20260901-20260930_1024辆_GPS里程.xlsx / S511</t>
  </si>
  <si>
    <t>车辆纯氢气里程查询_20260901-20260930_1024辆.xlsx / S476</t>
  </si>
  <si>
    <t>车辆里程查询_20260901-20260930_1024辆_仪表里程.xlsx / T511</t>
  </si>
  <si>
    <t>车辆里程查询_20260901-20260930_1024辆_GPS里程.xlsx / T511</t>
  </si>
  <si>
    <t>车辆纯氢气里程查询_20260901-20260930_1024辆.xlsx / T476</t>
  </si>
  <si>
    <t>车辆里程查询_20260901-20260930_1024辆_仪表里程.xlsx / U511</t>
  </si>
  <si>
    <t>车辆里程查询_20260901-20260930_1024辆_GPS里程.xlsx / U511</t>
  </si>
  <si>
    <t>车辆纯氢气里程查询_20260901-20260930_1024辆.xlsx / U476</t>
  </si>
  <si>
    <t>车辆里程查询_20260901-20260930_1024辆_仪表里程.xlsx / V511</t>
  </si>
  <si>
    <t>车辆里程查询_20260901-20260930_1024辆_GPS里程.xlsx / V511</t>
  </si>
  <si>
    <t>车辆纯氢气里程查询_20260901-20260930_1024辆.xlsx / V476</t>
  </si>
  <si>
    <t>车辆里程查询_20260901-20260930_1024辆_仪表里程.xlsx / W511</t>
  </si>
  <si>
    <t>车辆里程查询_20260901-20260930_1024辆_GPS里程.xlsx / W511</t>
  </si>
  <si>
    <t>车辆纯氢气里程查询_20260901-20260930_1024辆.xlsx / W476</t>
  </si>
  <si>
    <t>车辆里程查询_20260901-20260930_1024辆_仪表里程.xlsx / X511</t>
  </si>
  <si>
    <t>车辆里程查询_20260901-20260930_1024辆_GPS里程.xlsx / X511</t>
  </si>
  <si>
    <t>车辆纯氢气里程查询_20260901-20260930_1024辆.xlsx / X476</t>
  </si>
  <si>
    <t>车辆里程查询_20260901-20260930_1024辆_仪表里程.xlsx / Y511</t>
  </si>
  <si>
    <t>车辆里程查询_20260901-20260930_1024辆_GPS里程.xlsx / Y511</t>
  </si>
  <si>
    <t>车辆纯氢气里程查询_20260901-20260930_1024辆.xlsx / Y476</t>
  </si>
  <si>
    <t>车辆里程查询_20260901-20260930_1024辆_仪表里程.xlsx / Z511</t>
  </si>
  <si>
    <t>车辆里程查询_20260901-20260930_1024辆_GPS里程.xlsx / Z511</t>
  </si>
  <si>
    <t>车辆纯氢气里程查询_20260901-20260930_1024辆.xlsx / Z476</t>
  </si>
  <si>
    <t>车辆里程查询_20260901-20260930_1024辆_仪表里程.xlsx / AA511</t>
  </si>
  <si>
    <t>车辆里程查询_20260901-20260930_1024辆_GPS里程.xlsx / AA511</t>
  </si>
  <si>
    <t>车辆纯氢气里程查询_20260901-20260930_1024辆.xlsx / AA476</t>
  </si>
  <si>
    <t>车辆里程查询_20260901-20260930_1024辆_仪表里程.xlsx / AB511</t>
  </si>
  <si>
    <t>车辆里程查询_20260901-20260930_1024辆_GPS里程.xlsx / AB511</t>
  </si>
  <si>
    <t>车辆纯氢气里程查询_20260901-20260930_1024辆.xlsx / AB476</t>
  </si>
  <si>
    <t>车辆里程查询_20260901-20260930_1024辆_仪表里程.xlsx / AC511</t>
  </si>
  <si>
    <t>车辆里程查询_20260901-20260930_1024辆_GPS里程.xlsx / AC511</t>
  </si>
  <si>
    <t>车辆纯氢气里程查询_20260901-20260930_1024辆.xlsx / AC476</t>
  </si>
  <si>
    <t>车辆里程查询_20260901-20260930_1024辆_仪表里程.xlsx / AD511</t>
  </si>
  <si>
    <t>车辆里程查询_20260901-20260930_1024辆_GPS里程.xlsx / AD511</t>
  </si>
  <si>
    <t>车辆纯氢气里程查询_20260901-20260930_1024辆.xlsx / AD476</t>
  </si>
  <si>
    <t>车辆里程查询_20260901-20260930_1024辆_仪表里程.xlsx / AE511</t>
  </si>
  <si>
    <t>车辆里程查询_20260901-20260930_1024辆_GPS里程.xlsx / AE511</t>
  </si>
  <si>
    <t>车辆纯氢气里程查询_20260901-20260930_1024辆.xlsx / AE476</t>
  </si>
  <si>
    <t>车辆里程查询_20260901-20260930_1024辆_仪表里程.xlsx / AF511</t>
  </si>
  <si>
    <t>车辆里程查询_20260901-20260930_1024辆_GPS里程.xlsx / AF511</t>
  </si>
  <si>
    <t>车辆纯氢气里程查询_20260901-20260930_1024辆.xlsx / AF476</t>
  </si>
  <si>
    <t>车辆里程查询_20260901-20260930_1024辆_仪表里程.xlsx / AG511</t>
  </si>
  <si>
    <t>车辆里程查询_20260901-20260930_1024辆_GPS里程.xlsx / AG511</t>
  </si>
  <si>
    <t>车辆纯氢气里程查询_20260901-20260930_1024辆.xlsx / AG476</t>
  </si>
  <si>
    <t>车辆里程查询_20260901-20260930_1024辆_仪表里程.xlsx / AH511</t>
  </si>
  <si>
    <t>车辆里程查询_20260901-20260930_1024辆_GPS里程.xlsx / AH511</t>
  </si>
  <si>
    <t>车辆纯氢气里程查询_20260901-20260930_1024辆.xlsx / AH476</t>
  </si>
  <si>
    <t>车辆里程查询_20260901-20260930_1024辆_仪表里程.xlsx / E514</t>
  </si>
  <si>
    <t>车辆里程查询_20260901-20260930_1024辆_GPS里程.xlsx / E514</t>
  </si>
  <si>
    <t>车辆纯氢气里程查询_20260901-20260930_1024辆.xlsx / E270</t>
  </si>
  <si>
    <t>车辆里程查询_20260901-20260930_1024辆_仪表里程.xlsx / F514</t>
  </si>
  <si>
    <t>车辆里程查询_20260901-20260930_1024辆_GPS里程.xlsx / F514</t>
  </si>
  <si>
    <t>车辆纯氢气里程查询_20260901-20260930_1024辆.xlsx / F270</t>
  </si>
  <si>
    <t>车辆里程查询_20260901-20260930_1024辆_仪表里程.xlsx / G514</t>
  </si>
  <si>
    <t>车辆里程查询_20260901-20260930_1024辆_GPS里程.xlsx / G514</t>
  </si>
  <si>
    <t>车辆纯氢气里程查询_20260901-20260930_1024辆.xlsx / G270</t>
  </si>
  <si>
    <t>车辆里程查询_20260901-20260930_1024辆_仪表里程.xlsx / H514</t>
  </si>
  <si>
    <t>车辆里程查询_20260901-20260930_1024辆_GPS里程.xlsx / H514</t>
  </si>
  <si>
    <t>车辆纯氢气里程查询_20260901-20260930_1024辆.xlsx / H270</t>
  </si>
  <si>
    <t>车辆里程查询_20260901-20260930_1024辆_仪表里程.xlsx / I514</t>
  </si>
  <si>
    <t>车辆里程查询_20260901-20260930_1024辆_GPS里程.xlsx / I514</t>
  </si>
  <si>
    <t>车辆纯氢气里程查询_20260901-20260930_1024辆.xlsx / I270</t>
  </si>
  <si>
    <t>车辆里程查询_20260901-20260930_1024辆_仪表里程.xlsx / J514</t>
  </si>
  <si>
    <t>车辆里程查询_20260901-20260930_1024辆_GPS里程.xlsx / J514</t>
  </si>
  <si>
    <t>车辆纯氢气里程查询_20260901-20260930_1024辆.xlsx / J270</t>
  </si>
  <si>
    <t>车辆里程查询_20260901-20260930_1024辆_仪表里程.xlsx / K514</t>
  </si>
  <si>
    <t>车辆里程查询_20260901-20260930_1024辆_GPS里程.xlsx / K514</t>
  </si>
  <si>
    <t>车辆纯氢气里程查询_20260901-20260930_1024辆.xlsx / K270</t>
  </si>
  <si>
    <t>车辆里程查询_20260901-20260930_1024辆_仪表里程.xlsx / L514</t>
  </si>
  <si>
    <t>车辆里程查询_20260901-20260930_1024辆_GPS里程.xlsx / L514</t>
  </si>
  <si>
    <t>车辆纯氢气里程查询_20260901-20260930_1024辆.xlsx / L270</t>
  </si>
  <si>
    <t>车辆里程查询_20260901-20260930_1024辆_仪表里程.xlsx / M514</t>
  </si>
  <si>
    <t>车辆里程查询_20260901-20260930_1024辆_GPS里程.xlsx / M514</t>
  </si>
  <si>
    <t>车辆纯氢气里程查询_20260901-20260930_1024辆.xlsx / M270</t>
  </si>
  <si>
    <t>车辆里程查询_20260901-20260930_1024辆_仪表里程.xlsx / N514</t>
  </si>
  <si>
    <t>车辆里程查询_20260901-20260930_1024辆_GPS里程.xlsx / N514</t>
  </si>
  <si>
    <t>车辆纯氢气里程查询_20260901-20260930_1024辆.xlsx / N270</t>
  </si>
  <si>
    <t>车辆里程查询_20260901-20260930_1024辆_仪表里程.xlsx / O514</t>
  </si>
  <si>
    <t>车辆里程查询_20260901-20260930_1024辆_GPS里程.xlsx / O514</t>
  </si>
  <si>
    <t>车辆纯氢气里程查询_20260901-20260930_1024辆.xlsx / O270</t>
  </si>
  <si>
    <t>车辆里程查询_20260901-20260930_1024辆_仪表里程.xlsx / P514</t>
  </si>
  <si>
    <t>车辆里程查询_20260901-20260930_1024辆_GPS里程.xlsx / P514</t>
  </si>
  <si>
    <t>车辆纯氢气里程查询_20260901-20260930_1024辆.xlsx / P270</t>
  </si>
  <si>
    <t>车辆里程查询_20260901-20260930_1024辆_仪表里程.xlsx / Q514</t>
  </si>
  <si>
    <t>车辆里程查询_20260901-20260930_1024辆_GPS里程.xlsx / Q514</t>
  </si>
  <si>
    <t>车辆纯氢气里程查询_20260901-20260930_1024辆.xlsx / Q270</t>
  </si>
  <si>
    <t>车辆里程查询_20260901-20260930_1024辆_仪表里程.xlsx / R514</t>
  </si>
  <si>
    <t>车辆里程查询_20260901-20260930_1024辆_GPS里程.xlsx / R514</t>
  </si>
  <si>
    <t>车辆纯氢气里程查询_20260901-20260930_1024辆.xlsx / R270</t>
  </si>
  <si>
    <t>车辆里程查询_20260901-20260930_1024辆_仪表里程.xlsx / S514</t>
  </si>
  <si>
    <t>车辆里程查询_20260901-20260930_1024辆_GPS里程.xlsx / S514</t>
  </si>
  <si>
    <t>车辆纯氢气里程查询_20260901-20260930_1024辆.xlsx / S270</t>
  </si>
  <si>
    <t>车辆里程查询_20260901-20260930_1024辆_仪表里程.xlsx / T514</t>
  </si>
  <si>
    <t>车辆里程查询_20260901-20260930_1024辆_GPS里程.xlsx / T514</t>
  </si>
  <si>
    <t>车辆纯氢气里程查询_20260901-20260930_1024辆.xlsx / T270</t>
  </si>
  <si>
    <t>车辆里程查询_20260901-20260930_1024辆_仪表里程.xlsx / U514</t>
  </si>
  <si>
    <t>车辆里程查询_20260901-20260930_1024辆_GPS里程.xlsx / U514</t>
  </si>
  <si>
    <t>车辆纯氢气里程查询_20260901-20260930_1024辆.xlsx / U270</t>
  </si>
  <si>
    <t>车辆里程查询_20260901-20260930_1024辆_仪表里程.xlsx / V514</t>
  </si>
  <si>
    <t>车辆里程查询_20260901-20260930_1024辆_GPS里程.xlsx / V514</t>
  </si>
  <si>
    <t>车辆纯氢气里程查询_20260901-20260930_1024辆.xlsx / V270</t>
  </si>
  <si>
    <t>车辆里程查询_20260901-20260930_1024辆_仪表里程.xlsx / W514</t>
  </si>
  <si>
    <t>车辆里程查询_20260901-20260930_1024辆_GPS里程.xlsx / W514</t>
  </si>
  <si>
    <t>车辆纯氢气里程查询_20260901-20260930_1024辆.xlsx / W270</t>
  </si>
  <si>
    <t>车辆里程查询_20260901-20260930_1024辆_仪表里程.xlsx / X514</t>
  </si>
  <si>
    <t>车辆里程查询_20260901-20260930_1024辆_GPS里程.xlsx / X514</t>
  </si>
  <si>
    <t>车辆纯氢气里程查询_20260901-20260930_1024辆.xlsx / X270</t>
  </si>
  <si>
    <t>车辆里程查询_20260901-20260930_1024辆_仪表里程.xlsx / Y514</t>
  </si>
  <si>
    <t>车辆里程查询_20260901-20260930_1024辆_GPS里程.xlsx / Y514</t>
  </si>
  <si>
    <t>车辆纯氢气里程查询_20260901-20260930_1024辆.xlsx / Y270</t>
  </si>
  <si>
    <t>车辆里程查询_20260901-20260930_1024辆_仪表里程.xlsx / Z514</t>
  </si>
  <si>
    <t>车辆里程查询_20260901-20260930_1024辆_GPS里程.xlsx / Z514</t>
  </si>
  <si>
    <t>车辆纯氢气里程查询_20260901-20260930_1024辆.xlsx / Z270</t>
  </si>
  <si>
    <t>车辆里程查询_20260901-20260930_1024辆_仪表里程.xlsx / AA514</t>
  </si>
  <si>
    <t>车辆里程查询_20260901-20260930_1024辆_GPS里程.xlsx / AA514</t>
  </si>
  <si>
    <t>车辆纯氢气里程查询_20260901-20260930_1024辆.xlsx / AA270</t>
  </si>
  <si>
    <t>车辆里程查询_20260901-20260930_1024辆_仪表里程.xlsx / AB514</t>
  </si>
  <si>
    <t>车辆里程查询_20260901-20260930_1024辆_GPS里程.xlsx / AB514</t>
  </si>
  <si>
    <t>车辆纯氢气里程查询_20260901-20260930_1024辆.xlsx / AB270</t>
  </si>
  <si>
    <t>车辆里程查询_20260901-20260930_1024辆_仪表里程.xlsx / AC514</t>
  </si>
  <si>
    <t>车辆里程查询_20260901-20260930_1024辆_GPS里程.xlsx / AC514</t>
  </si>
  <si>
    <t>车辆纯氢气里程查询_20260901-20260930_1024辆.xlsx / AC270</t>
  </si>
  <si>
    <t>车辆里程查询_20260901-20260930_1024辆_仪表里程.xlsx / AD514</t>
  </si>
  <si>
    <t>车辆里程查询_20260901-20260930_1024辆_GPS里程.xlsx / AD514</t>
  </si>
  <si>
    <t>车辆纯氢气里程查询_20260901-20260930_1024辆.xlsx / AD270</t>
  </si>
  <si>
    <t>车辆里程查询_20260901-20260930_1024辆_仪表里程.xlsx / AE514</t>
  </si>
  <si>
    <t>车辆里程查询_20260901-20260930_1024辆_GPS里程.xlsx / AE514</t>
  </si>
  <si>
    <t>车辆纯氢气里程查询_20260901-20260930_1024辆.xlsx / AE270</t>
  </si>
  <si>
    <t>车辆里程查询_20260901-20260930_1024辆_仪表里程.xlsx / AF514</t>
  </si>
  <si>
    <t>车辆里程查询_20260901-20260930_1024辆_GPS里程.xlsx / AF514</t>
  </si>
  <si>
    <t>车辆纯氢气里程查询_20260901-20260930_1024辆.xlsx / AF270</t>
  </si>
  <si>
    <t>车辆里程查询_20260901-20260930_1024辆_仪表里程.xlsx / AG514</t>
  </si>
  <si>
    <t>车辆里程查询_20260901-20260930_1024辆_GPS里程.xlsx / AG514</t>
  </si>
  <si>
    <t>车辆纯氢气里程查询_20260901-20260930_1024辆.xlsx / AG270</t>
  </si>
  <si>
    <t>车辆里程查询_20260901-20260930_1024辆_仪表里程.xlsx / AH514</t>
  </si>
  <si>
    <t>车辆里程查询_20260901-20260930_1024辆_GPS里程.xlsx / AH514</t>
  </si>
  <si>
    <t>车辆纯氢气里程查询_20260901-20260930_1024辆.xlsx / AH270</t>
  </si>
  <si>
    <t>车辆里程查询_20260901-20260930_1024辆_仪表里程.xlsx / E38</t>
  </si>
  <si>
    <t>车辆里程查询_20260901-20260930_1024辆_GPS里程.xlsx / E239</t>
  </si>
  <si>
    <t>车辆纯氢气里程查询_20260901-20260930_1024辆.xlsx / E491</t>
  </si>
  <si>
    <t>车辆里程查询_20260901-20260930_1024辆_仪表里程.xlsx / F38</t>
  </si>
  <si>
    <t>车辆里程查询_20260901-20260930_1024辆_GPS里程.xlsx / F239</t>
  </si>
  <si>
    <t>车辆纯氢气里程查询_20260901-20260930_1024辆.xlsx / F491</t>
  </si>
  <si>
    <t>车辆里程查询_20260901-20260930_1024辆_仪表里程.xlsx / G38</t>
  </si>
  <si>
    <t>车辆里程查询_20260901-20260930_1024辆_GPS里程.xlsx / G239</t>
  </si>
  <si>
    <t>车辆纯氢气里程查询_20260901-20260930_1024辆.xlsx / G491</t>
  </si>
  <si>
    <t>车辆里程查询_20260901-20260930_1024辆_仪表里程.xlsx / H38</t>
  </si>
  <si>
    <t>车辆里程查询_20260901-20260930_1024辆_GPS里程.xlsx / H239</t>
  </si>
  <si>
    <t>车辆纯氢气里程查询_20260901-20260930_1024辆.xlsx / H491</t>
  </si>
  <si>
    <t>车辆里程查询_20260901-20260930_1024辆_仪表里程.xlsx / I38</t>
  </si>
  <si>
    <t>车辆里程查询_20260901-20260930_1024辆_GPS里程.xlsx / I239</t>
  </si>
  <si>
    <t>车辆纯氢气里程查询_20260901-20260930_1024辆.xlsx / I491</t>
  </si>
  <si>
    <t>车辆里程查询_20260901-20260930_1024辆_仪表里程.xlsx / J38</t>
  </si>
  <si>
    <t>车辆里程查询_20260901-20260930_1024辆_GPS里程.xlsx / J239</t>
  </si>
  <si>
    <t>车辆纯氢气里程查询_20260901-20260930_1024辆.xlsx / J491</t>
  </si>
  <si>
    <t>车辆里程查询_20260901-20260930_1024辆_仪表里程.xlsx / K38</t>
  </si>
  <si>
    <t>车辆里程查询_20260901-20260930_1024辆_GPS里程.xlsx / K239</t>
  </si>
  <si>
    <t>车辆纯氢气里程查询_20260901-20260930_1024辆.xlsx / K491</t>
  </si>
  <si>
    <t>车辆里程查询_20260901-20260930_1024辆_仪表里程.xlsx / L38</t>
  </si>
  <si>
    <t>车辆里程查询_20260901-20260930_1024辆_GPS里程.xlsx / L239</t>
  </si>
  <si>
    <t>车辆纯氢气里程查询_20260901-20260930_1024辆.xlsx / L491</t>
  </si>
  <si>
    <t>车辆里程查询_20260901-20260930_1024辆_仪表里程.xlsx / M38</t>
  </si>
  <si>
    <t>车辆里程查询_20260901-20260930_1024辆_GPS里程.xlsx / M239</t>
  </si>
  <si>
    <t>车辆纯氢气里程查询_20260901-20260930_1024辆.xlsx / M491</t>
  </si>
  <si>
    <t>车辆里程查询_20260901-20260930_1024辆_仪表里程.xlsx / N38</t>
  </si>
  <si>
    <t>车辆里程查询_20260901-20260930_1024辆_GPS里程.xlsx / N239</t>
  </si>
  <si>
    <t>车辆纯氢气里程查询_20260901-20260930_1024辆.xlsx / N491</t>
  </si>
  <si>
    <t>车辆里程查询_20260901-20260930_1024辆_仪表里程.xlsx / O38</t>
  </si>
  <si>
    <t>车辆里程查询_20260901-20260930_1024辆_GPS里程.xlsx / O239</t>
  </si>
  <si>
    <t>车辆纯氢气里程查询_20260901-20260930_1024辆.xlsx / O491</t>
  </si>
  <si>
    <t>车辆里程查询_20260901-20260930_1024辆_仪表里程.xlsx / P38</t>
  </si>
  <si>
    <t>车辆里程查询_20260901-20260930_1024辆_GPS里程.xlsx / P239</t>
  </si>
  <si>
    <t>车辆纯氢气里程查询_20260901-20260930_1024辆.xlsx / P491</t>
  </si>
  <si>
    <t>车辆里程查询_20260901-20260930_1024辆_仪表里程.xlsx / Q38</t>
  </si>
  <si>
    <t>车辆里程查询_20260901-20260930_1024辆_GPS里程.xlsx / Q239</t>
  </si>
  <si>
    <t>车辆纯氢气里程查询_20260901-20260930_1024辆.xlsx / Q491</t>
  </si>
  <si>
    <t>车辆里程查询_20260901-20260930_1024辆_仪表里程.xlsx / R38</t>
  </si>
  <si>
    <t>车辆里程查询_20260901-20260930_1024辆_GPS里程.xlsx / R239</t>
  </si>
  <si>
    <t>车辆纯氢气里程查询_20260901-20260930_1024辆.xlsx / R491</t>
  </si>
  <si>
    <t>车辆里程查询_20260901-20260930_1024辆_仪表里程.xlsx / S38</t>
  </si>
  <si>
    <t>车辆里程查询_20260901-20260930_1024辆_GPS里程.xlsx / S239</t>
  </si>
  <si>
    <t>车辆纯氢气里程查询_20260901-20260930_1024辆.xlsx / S491</t>
  </si>
  <si>
    <t>车辆里程查询_20260901-20260930_1024辆_仪表里程.xlsx / T38</t>
  </si>
  <si>
    <t>车辆里程查询_20260901-20260930_1024辆_GPS里程.xlsx / T239</t>
  </si>
  <si>
    <t>车辆纯氢气里程查询_20260901-20260930_1024辆.xlsx / T491</t>
  </si>
  <si>
    <t>车辆里程查询_20260901-20260930_1024辆_仪表里程.xlsx / U38</t>
  </si>
  <si>
    <t>车辆里程查询_20260901-20260930_1024辆_GPS里程.xlsx / U239</t>
  </si>
  <si>
    <t>车辆纯氢气里程查询_20260901-20260930_1024辆.xlsx / U491</t>
  </si>
  <si>
    <t>车辆里程查询_20260901-20260930_1024辆_仪表里程.xlsx / V38</t>
  </si>
  <si>
    <t>车辆里程查询_20260901-20260930_1024辆_GPS里程.xlsx / V239</t>
  </si>
  <si>
    <t>车辆纯氢气里程查询_20260901-20260930_1024辆.xlsx / V491</t>
  </si>
  <si>
    <t>车辆里程查询_20260901-20260930_1024辆_仪表里程.xlsx / W38</t>
  </si>
  <si>
    <t>车辆里程查询_20260901-20260930_1024辆_GPS里程.xlsx / W239</t>
  </si>
  <si>
    <t>车辆纯氢气里程查询_20260901-20260930_1024辆.xlsx / W491</t>
  </si>
  <si>
    <t>车辆里程查询_20260901-20260930_1024辆_仪表里程.xlsx / X38</t>
  </si>
  <si>
    <t>车辆里程查询_20260901-20260930_1024辆_GPS里程.xlsx / X239</t>
  </si>
  <si>
    <t>车辆纯氢气里程查询_20260901-20260930_1024辆.xlsx / X491</t>
  </si>
  <si>
    <t>车辆里程查询_20260901-20260930_1024辆_仪表里程.xlsx / Y38</t>
  </si>
  <si>
    <t>车辆里程查询_20260901-20260930_1024辆_GPS里程.xlsx / Y239</t>
  </si>
  <si>
    <t>车辆纯氢气里程查询_20260901-20260930_1024辆.xlsx / Y491</t>
  </si>
  <si>
    <t>车辆里程查询_20260901-20260930_1024辆_仪表里程.xlsx / Z38</t>
  </si>
  <si>
    <t>车辆里程查询_20260901-20260930_1024辆_GPS里程.xlsx / Z239</t>
  </si>
  <si>
    <t>车辆纯氢气里程查询_20260901-20260930_1024辆.xlsx / Z491</t>
  </si>
  <si>
    <t>车辆里程查询_20260901-20260930_1024辆_仪表里程.xlsx / AA38</t>
  </si>
  <si>
    <t>车辆里程查询_20260901-20260930_1024辆_GPS里程.xlsx / AA239</t>
  </si>
  <si>
    <t>车辆纯氢气里程查询_20260901-20260930_1024辆.xlsx / AA491</t>
  </si>
  <si>
    <t>车辆里程查询_20260901-20260930_1024辆_仪表里程.xlsx / E217</t>
  </si>
  <si>
    <t>车辆里程查询_20260901-20260930_1024辆_GPS里程.xlsx / E108</t>
  </si>
  <si>
    <t>车辆纯氢气里程查询_20260901-20260930_1024辆.xlsx / E326</t>
  </si>
  <si>
    <t>车辆里程查询_20260901-20260930_1024辆_仪表里程.xlsx / F217</t>
  </si>
  <si>
    <t>车辆里程查询_20260901-20260930_1024辆_GPS里程.xlsx / F108</t>
  </si>
  <si>
    <t>车辆纯氢气里程查询_20260901-20260930_1024辆.xlsx / F326</t>
  </si>
  <si>
    <t>车辆里程查询_20260901-20260930_1024辆_仪表里程.xlsx / G217</t>
  </si>
  <si>
    <t>车辆里程查询_20260901-20260930_1024辆_GPS里程.xlsx / G108</t>
  </si>
  <si>
    <t>车辆纯氢气里程查询_20260901-20260930_1024辆.xlsx / G326</t>
  </si>
  <si>
    <t>车辆里程查询_20260901-20260930_1024辆_仪表里程.xlsx / H217</t>
  </si>
  <si>
    <t>车辆里程查询_20260901-20260930_1024辆_GPS里程.xlsx / H108</t>
  </si>
  <si>
    <t>车辆纯氢气里程查询_20260901-20260930_1024辆.xlsx / H326</t>
  </si>
  <si>
    <t>车辆里程查询_20260901-20260930_1024辆_仪表里程.xlsx / I217</t>
  </si>
  <si>
    <t>车辆里程查询_20260901-20260930_1024辆_GPS里程.xlsx / I108</t>
  </si>
  <si>
    <t>车辆纯氢气里程查询_20260901-20260930_1024辆.xlsx / I326</t>
  </si>
  <si>
    <t>车辆里程查询_20260901-20260930_1024辆_仪表里程.xlsx / J217</t>
  </si>
  <si>
    <t>车辆里程查询_20260901-20260930_1024辆_GPS里程.xlsx / J108</t>
  </si>
  <si>
    <t>车辆纯氢气里程查询_20260901-20260930_1024辆.xlsx / J326</t>
  </si>
  <si>
    <t>车辆里程查询_20260901-20260930_1024辆_仪表里程.xlsx / K217</t>
  </si>
  <si>
    <t>车辆里程查询_20260901-20260930_1024辆_GPS里程.xlsx / K108</t>
  </si>
  <si>
    <t>车辆纯氢气里程查询_20260901-20260930_1024辆.xlsx / K326</t>
  </si>
  <si>
    <t>车辆里程查询_20260901-20260930_1024辆_仪表里程.xlsx / L217</t>
  </si>
  <si>
    <t>车辆里程查询_20260901-20260930_1024辆_GPS里程.xlsx / L108</t>
  </si>
  <si>
    <t>车辆纯氢气里程查询_20260901-20260930_1024辆.xlsx / L326</t>
  </si>
  <si>
    <t>车辆里程查询_20260901-20260930_1024辆_仪表里程.xlsx / M217</t>
  </si>
  <si>
    <t>车辆里程查询_20260901-20260930_1024辆_GPS里程.xlsx / M108</t>
  </si>
  <si>
    <t>车辆纯氢气里程查询_20260901-20260930_1024辆.xlsx / M326</t>
  </si>
  <si>
    <t>车辆里程查询_20260901-20260930_1024辆_仪表里程.xlsx / N217</t>
  </si>
  <si>
    <t>车辆里程查询_20260901-20260930_1024辆_GPS里程.xlsx / N108</t>
  </si>
  <si>
    <t>车辆纯氢气里程查询_20260901-20260930_1024辆.xlsx / N326</t>
  </si>
  <si>
    <t>车辆里程查询_20260901-20260930_1024辆_仪表里程.xlsx / O217</t>
  </si>
  <si>
    <t>车辆里程查询_20260901-20260930_1024辆_GPS里程.xlsx / O108</t>
  </si>
  <si>
    <t>车辆纯氢气里程查询_20260901-20260930_1024辆.xlsx / O326</t>
  </si>
  <si>
    <t>车辆里程查询_20260901-20260930_1024辆_仪表里程.xlsx / P217</t>
  </si>
  <si>
    <t>车辆里程查询_20260901-20260930_1024辆_GPS里程.xlsx / P108</t>
  </si>
  <si>
    <t>车辆纯氢气里程查询_20260901-20260930_1024辆.xlsx / P326</t>
  </si>
  <si>
    <t>车辆里程查询_20260901-20260930_1024辆_仪表里程.xlsx / Q217</t>
  </si>
  <si>
    <t>车辆里程查询_20260901-20260930_1024辆_GPS里程.xlsx / Q108</t>
  </si>
  <si>
    <t>车辆纯氢气里程查询_20260901-20260930_1024辆.xlsx / Q326</t>
  </si>
  <si>
    <t>车辆里程查询_20260901-20260930_1024辆_仪表里程.xlsx / R217</t>
  </si>
  <si>
    <t>车辆里程查询_20260901-20260930_1024辆_GPS里程.xlsx / R108</t>
  </si>
  <si>
    <t>车辆纯氢气里程查询_20260901-20260930_1024辆.xlsx / R326</t>
  </si>
  <si>
    <t>车辆里程查询_20260901-20260930_1024辆_仪表里程.xlsx / S217</t>
  </si>
  <si>
    <t>车辆里程查询_20260901-20260930_1024辆_GPS里程.xlsx / S108</t>
  </si>
  <si>
    <t>车辆纯氢气里程查询_20260901-20260930_1024辆.xlsx / S326</t>
  </si>
  <si>
    <t>车辆里程查询_20260901-20260930_1024辆_仪表里程.xlsx / T217</t>
  </si>
  <si>
    <t>车辆里程查询_20260901-20260930_1024辆_GPS里程.xlsx / T108</t>
  </si>
  <si>
    <t>车辆纯氢气里程查询_20260901-20260930_1024辆.xlsx / T326</t>
  </si>
  <si>
    <t>车辆里程查询_20260901-20260930_1024辆_仪表里程.xlsx / U217</t>
  </si>
  <si>
    <t>车辆里程查询_20260901-20260930_1024辆_GPS里程.xlsx / U108</t>
  </si>
  <si>
    <t>车辆纯氢气里程查询_20260901-20260930_1024辆.xlsx / U326</t>
  </si>
  <si>
    <t>车辆里程查询_20260901-20260930_1024辆_仪表里程.xlsx / V217</t>
  </si>
  <si>
    <t>车辆里程查询_20260901-20260930_1024辆_GPS里程.xlsx / V108</t>
  </si>
  <si>
    <t>车辆纯氢气里程查询_20260901-20260930_1024辆.xlsx / V326</t>
  </si>
  <si>
    <t>车辆里程查询_20260901-20260930_1024辆_仪表里程.xlsx / W217</t>
  </si>
  <si>
    <t>车辆里程查询_20260901-20260930_1024辆_GPS里程.xlsx / W108</t>
  </si>
  <si>
    <t>车辆纯氢气里程查询_20260901-20260930_1024辆.xlsx / W326</t>
  </si>
  <si>
    <t>车辆里程查询_20260901-20260930_1024辆_仪表里程.xlsx / X217</t>
  </si>
  <si>
    <t>车辆里程查询_20260901-20260930_1024辆_GPS里程.xlsx / X108</t>
  </si>
  <si>
    <t>车辆纯氢气里程查询_20260901-20260930_1024辆.xlsx / X326</t>
  </si>
  <si>
    <t>车辆里程查询_20260901-20260930_1024辆_仪表里程.xlsx / Y217</t>
  </si>
  <si>
    <t>车辆里程查询_20260901-20260930_1024辆_GPS里程.xlsx / Y108</t>
  </si>
  <si>
    <t>车辆纯氢气里程查询_20260901-20260930_1024辆.xlsx / Y326</t>
  </si>
  <si>
    <t>车辆里程查询_20260901-20260930_1024辆_仪表里程.xlsx / Z217</t>
  </si>
  <si>
    <t>车辆里程查询_20260901-20260930_1024辆_GPS里程.xlsx / Z108</t>
  </si>
  <si>
    <t>车辆纯氢气里程查询_20260901-20260930_1024辆.xlsx / Z326</t>
  </si>
  <si>
    <t>车辆里程查询_20260901-20260930_1024辆_仪表里程.xlsx / AA217</t>
  </si>
  <si>
    <t>车辆里程查询_20260901-20260930_1024辆_GPS里程.xlsx / AA108</t>
  </si>
  <si>
    <t>车辆纯氢气里程查询_20260901-20260930_1024辆.xlsx / AA326</t>
  </si>
  <si>
    <t>车辆里程查询_20260901-20260930_1024辆_仪表里程.xlsx / AB217</t>
  </si>
  <si>
    <t>车辆里程查询_20260901-20260930_1024辆_GPS里程.xlsx / AB108</t>
  </si>
  <si>
    <t>车辆纯氢气里程查询_20260901-20260930_1024辆.xlsx / AB326</t>
  </si>
  <si>
    <t>车辆里程查询_20260901-20260930_1024辆_仪表里程.xlsx / AC217</t>
  </si>
  <si>
    <t>车辆里程查询_20260901-20260930_1024辆_GPS里程.xlsx / AC108</t>
  </si>
  <si>
    <t>车辆纯氢气里程查询_20260901-20260930_1024辆.xlsx / AC326</t>
  </si>
  <si>
    <t>车辆里程查询_20260901-20260930_1024辆_仪表里程.xlsx / AD217</t>
  </si>
  <si>
    <t>车辆里程查询_20260901-20260930_1024辆_GPS里程.xlsx / AD108</t>
  </si>
  <si>
    <t>车辆纯氢气里程查询_20260901-20260930_1024辆.xlsx / AD326</t>
  </si>
  <si>
    <t>车辆里程查询_20260901-20260930_1024辆_仪表里程.xlsx / AE217</t>
  </si>
  <si>
    <t>车辆里程查询_20260901-20260930_1024辆_GPS里程.xlsx / AE108</t>
  </si>
  <si>
    <t>车辆纯氢气里程查询_20260901-20260930_1024辆.xlsx / AE326</t>
  </si>
  <si>
    <t>车辆里程查询_20260901-20260930_1024辆_仪表里程.xlsx / AF217</t>
  </si>
  <si>
    <t>车辆里程查询_20260901-20260930_1024辆_GPS里程.xlsx / AF108</t>
  </si>
  <si>
    <t>车辆纯氢气里程查询_20260901-20260930_1024辆.xlsx / AF326</t>
  </si>
  <si>
    <t>车辆里程查询_20260901-20260930_1024辆_仪表里程.xlsx / AG217</t>
  </si>
  <si>
    <t>车辆里程查询_20260901-20260930_1024辆_GPS里程.xlsx / AG108</t>
  </si>
  <si>
    <t>车辆纯氢气里程查询_20260901-20260930_1024辆.xlsx / AG326</t>
  </si>
  <si>
    <t>车辆里程查询_20260901-20260930_1024辆_仪表里程.xlsx / AH217</t>
  </si>
  <si>
    <t>车辆里程查询_20260901-20260930_1024辆_GPS里程.xlsx / AH108</t>
  </si>
  <si>
    <t>车辆纯氢气里程查询_20260901-20260930_1024辆.xlsx / AH326</t>
  </si>
  <si>
    <t>车辆里程查询_20260901-20260930_1024辆_仪表里程.xlsx / L516</t>
  </si>
  <si>
    <t>车辆里程查询_20260901-20260930_1024辆_GPS里程.xlsx / L516</t>
  </si>
  <si>
    <t>车辆纯氢气里程查询_20260901-20260930_1024辆.xlsx / L221</t>
  </si>
  <si>
    <t>车辆里程查询_20260901-20260930_1024辆_仪表里程.xlsx / M516</t>
  </si>
  <si>
    <t>车辆里程查询_20260901-20260930_1024辆_GPS里程.xlsx / M516</t>
  </si>
  <si>
    <t>车辆纯氢气里程查询_20260901-20260930_1024辆.xlsx / M221</t>
  </si>
  <si>
    <t>车辆里程查询_20260901-20260930_1024辆_仪表里程.xlsx / N516</t>
  </si>
  <si>
    <t>车辆里程查询_20260901-20260930_1024辆_GPS里程.xlsx / N516</t>
  </si>
  <si>
    <t>车辆纯氢气里程查询_20260901-20260930_1024辆.xlsx / N221</t>
  </si>
  <si>
    <t>车辆里程查询_20260901-20260930_1024辆_仪表里程.xlsx / O516</t>
  </si>
  <si>
    <t>车辆里程查询_20260901-20260930_1024辆_GPS里程.xlsx / O516</t>
  </si>
  <si>
    <t>车辆纯氢气里程查询_20260901-20260930_1024辆.xlsx / O221</t>
  </si>
  <si>
    <t>车辆里程查询_20260901-20260930_1024辆_仪表里程.xlsx / P516</t>
  </si>
  <si>
    <t>车辆里程查询_20260901-20260930_1024辆_GPS里程.xlsx / P516</t>
  </si>
  <si>
    <t>车辆纯氢气里程查询_20260901-20260930_1024辆.xlsx / P221</t>
  </si>
  <si>
    <t>车辆里程查询_20260901-20260930_1024辆_仪表里程.xlsx / Q516</t>
  </si>
  <si>
    <t>车辆里程查询_20260901-20260930_1024辆_GPS里程.xlsx / Q516</t>
  </si>
  <si>
    <t>车辆纯氢气里程查询_20260901-20260930_1024辆.xlsx / Q221</t>
  </si>
  <si>
    <t>车辆里程查询_20260901-20260930_1024辆_仪表里程.xlsx / R516</t>
  </si>
  <si>
    <t>车辆里程查询_20260901-20260930_1024辆_GPS里程.xlsx / R516</t>
  </si>
  <si>
    <t>车辆纯氢气里程查询_20260901-20260930_1024辆.xlsx / R221</t>
  </si>
  <si>
    <t>车辆里程查询_20260901-20260930_1024辆_仪表里程.xlsx / S516</t>
  </si>
  <si>
    <t>车辆里程查询_20260901-20260930_1024辆_GPS里程.xlsx / S516</t>
  </si>
  <si>
    <t>车辆纯氢气里程查询_20260901-20260930_1024辆.xlsx / S221</t>
  </si>
  <si>
    <t>车辆里程查询_20260901-20260930_1024辆_仪表里程.xlsx / T516</t>
  </si>
  <si>
    <t>车辆里程查询_20260901-20260930_1024辆_GPS里程.xlsx / T516</t>
  </si>
  <si>
    <t>车辆纯氢气里程查询_20260901-20260930_1024辆.xlsx / T221</t>
  </si>
  <si>
    <t>车辆里程查询_20260901-20260930_1024辆_仪表里程.xlsx / U516</t>
  </si>
  <si>
    <t>车辆里程查询_20260901-20260930_1024辆_GPS里程.xlsx / U516</t>
  </si>
  <si>
    <t>车辆纯氢气里程查询_20260901-20260930_1024辆.xlsx / U221</t>
  </si>
  <si>
    <t>车辆里程查询_20260901-20260930_1024辆_仪表里程.xlsx / V516</t>
  </si>
  <si>
    <t>车辆里程查询_20260901-20260930_1024辆_GPS里程.xlsx / V516</t>
  </si>
  <si>
    <t>车辆纯氢气里程查询_20260901-20260930_1024辆.xlsx / V221</t>
  </si>
  <si>
    <t>车辆里程查询_20260901-20260930_1024辆_仪表里程.xlsx / W516</t>
  </si>
  <si>
    <t>车辆里程查询_20260901-20260930_1024辆_GPS里程.xlsx / W516</t>
  </si>
  <si>
    <t>车辆纯氢气里程查询_20260901-20260930_1024辆.xlsx / W221</t>
  </si>
  <si>
    <t>车辆里程查询_20260901-20260930_1024辆_仪表里程.xlsx / X516</t>
  </si>
  <si>
    <t>车辆里程查询_20260901-20260930_1024辆_GPS里程.xlsx / X516</t>
  </si>
  <si>
    <t>车辆纯氢气里程查询_20260901-20260930_1024辆.xlsx / X221</t>
  </si>
  <si>
    <t>车辆里程查询_20260901-20260930_1024辆_仪表里程.xlsx / Y516</t>
  </si>
  <si>
    <t>车辆里程查询_20260901-20260930_1024辆_GPS里程.xlsx / Y516</t>
  </si>
  <si>
    <t>车辆纯氢气里程查询_20260901-20260930_1024辆.xlsx / Y221</t>
  </si>
  <si>
    <t>车辆里程查询_20260901-20260930_1024辆_仪表里程.xlsx / Z516</t>
  </si>
  <si>
    <t>车辆里程查询_20260901-20260930_1024辆_GPS里程.xlsx / Z516</t>
  </si>
  <si>
    <t>车辆纯氢气里程查询_20260901-20260930_1024辆.xlsx / Z221</t>
  </si>
  <si>
    <t>车辆里程查询_20260901-20260930_1024辆_仪表里程.xlsx / AA516</t>
  </si>
  <si>
    <t>车辆里程查询_20260901-20260930_1024辆_GPS里程.xlsx / AA516</t>
  </si>
  <si>
    <t>车辆纯氢气里程查询_20260901-20260930_1024辆.xlsx / AA221</t>
  </si>
  <si>
    <t>车辆里程查询_20260901-20260930_1024辆_仪表里程.xlsx / AB516</t>
  </si>
  <si>
    <t>车辆里程查询_20260901-20260930_1024辆_GPS里程.xlsx / AB516</t>
  </si>
  <si>
    <t>车辆纯氢气里程查询_20260901-20260930_1024辆.xlsx / AB221</t>
  </si>
  <si>
    <t>车辆里程查询_20260901-20260930_1024辆_仪表里程.xlsx / AC516</t>
  </si>
  <si>
    <t>车辆里程查询_20260901-20260930_1024辆_GPS里程.xlsx / AC516</t>
  </si>
  <si>
    <t>车辆纯氢气里程查询_20260901-20260930_1024辆.xlsx / AC221</t>
  </si>
  <si>
    <t>车辆里程查询_20260901-20260930_1024辆_仪表里程.xlsx / AD516</t>
  </si>
  <si>
    <t>车辆里程查询_20260901-20260930_1024辆_GPS里程.xlsx / AD516</t>
  </si>
  <si>
    <t>车辆纯氢气里程查询_20260901-20260930_1024辆.xlsx / AD221</t>
  </si>
  <si>
    <t>车辆里程查询_20260901-20260930_1024辆_仪表里程.xlsx / AE516</t>
  </si>
  <si>
    <t>车辆里程查询_20260901-20260930_1024辆_GPS里程.xlsx / AE516</t>
  </si>
  <si>
    <t>车辆纯氢气里程查询_20260901-20260930_1024辆.xlsx / AE221</t>
  </si>
  <si>
    <t>车辆里程查询_20260901-20260930_1024辆_仪表里程.xlsx / AF516</t>
  </si>
  <si>
    <t>车辆里程查询_20260901-20260930_1024辆_GPS里程.xlsx / AF516</t>
  </si>
  <si>
    <t>车辆纯氢气里程查询_20260901-20260930_1024辆.xlsx / AF221</t>
  </si>
  <si>
    <t>车辆里程查询_20260901-20260930_1024辆_仪表里程.xlsx / AG516</t>
  </si>
  <si>
    <t>车辆里程查询_20260901-20260930_1024辆_GPS里程.xlsx / AG516</t>
  </si>
  <si>
    <t>车辆纯氢气里程查询_20260901-20260930_1024辆.xlsx / AG221</t>
  </si>
  <si>
    <t>车辆里程查询_20260901-20260930_1024辆_仪表里程.xlsx / AH516</t>
  </si>
  <si>
    <t>车辆里程查询_20260901-20260930_1024辆_GPS里程.xlsx / AH516</t>
  </si>
  <si>
    <t>车辆纯氢气里程查询_20260901-20260930_1024辆.xlsx / AH221</t>
  </si>
  <si>
    <t>车辆里程查询_20260901-20260930_1024辆_仪表里程.xlsx / E517</t>
  </si>
  <si>
    <t>车辆里程查询_20260901-20260930_1024辆_GPS里程.xlsx / E517</t>
  </si>
  <si>
    <t>车辆纯氢气里程查询_20260901-20260930_1024辆.xlsx / E381</t>
  </si>
  <si>
    <t>车辆里程查询_20260901-20260930_1024辆_仪表里程.xlsx / F517</t>
  </si>
  <si>
    <t>车辆里程查询_20260901-20260930_1024辆_GPS里程.xlsx / F517</t>
  </si>
  <si>
    <t>车辆纯氢气里程查询_20260901-20260930_1024辆.xlsx / F381</t>
  </si>
  <si>
    <t>车辆里程查询_20260901-20260930_1024辆_仪表里程.xlsx / G517</t>
  </si>
  <si>
    <t>车辆里程查询_20260901-20260930_1024辆_GPS里程.xlsx / G517</t>
  </si>
  <si>
    <t>车辆纯氢气里程查询_20260901-20260930_1024辆.xlsx / G381</t>
  </si>
  <si>
    <t>车辆里程查询_20260901-20260930_1024辆_仪表里程.xlsx / H517</t>
  </si>
  <si>
    <t>车辆里程查询_20260901-20260930_1024辆_GPS里程.xlsx / H517</t>
  </si>
  <si>
    <t>车辆纯氢气里程查询_20260901-20260930_1024辆.xlsx / H381</t>
  </si>
  <si>
    <t>车辆里程查询_20260901-20260930_1024辆_仪表里程.xlsx / I517</t>
  </si>
  <si>
    <t>车辆里程查询_20260901-20260930_1024辆_GPS里程.xlsx / I517</t>
  </si>
  <si>
    <t>车辆纯氢气里程查询_20260901-20260930_1024辆.xlsx / I381</t>
  </si>
  <si>
    <t>车辆里程查询_20260901-20260930_1024辆_仪表里程.xlsx / J517</t>
  </si>
  <si>
    <t>车辆里程查询_20260901-20260930_1024辆_GPS里程.xlsx / J517</t>
  </si>
  <si>
    <t>车辆纯氢气里程查询_20260901-20260930_1024辆.xlsx / J381</t>
  </si>
  <si>
    <t>车辆里程查询_20260901-20260930_1024辆_仪表里程.xlsx / K517</t>
  </si>
  <si>
    <t>车辆里程查询_20260901-20260930_1024辆_GPS里程.xlsx / K517</t>
  </si>
  <si>
    <t>车辆纯氢气里程查询_20260901-20260930_1024辆.xlsx / K381</t>
  </si>
  <si>
    <t>车辆里程查询_20260901-20260930_1024辆_仪表里程.xlsx / L517</t>
  </si>
  <si>
    <t>车辆里程查询_20260901-20260930_1024辆_GPS里程.xlsx / L517</t>
  </si>
  <si>
    <t>车辆纯氢气里程查询_20260901-20260930_1024辆.xlsx / L381</t>
  </si>
  <si>
    <t>车辆里程查询_20260901-20260930_1024辆_仪表里程.xlsx / M517</t>
  </si>
  <si>
    <t>车辆里程查询_20260901-20260930_1024辆_GPS里程.xlsx / M517</t>
  </si>
  <si>
    <t>车辆纯氢气里程查询_20260901-20260930_1024辆.xlsx / M381</t>
  </si>
  <si>
    <t>车辆里程查询_20260901-20260930_1024辆_仪表里程.xlsx / N517</t>
  </si>
  <si>
    <t>车辆里程查询_20260901-20260930_1024辆_GPS里程.xlsx / N517</t>
  </si>
  <si>
    <t>车辆纯氢气里程查询_20260901-20260930_1024辆.xlsx / N381</t>
  </si>
  <si>
    <t>车辆里程查询_20260901-20260930_1024辆_仪表里程.xlsx / O517</t>
  </si>
  <si>
    <t>车辆里程查询_20260901-20260930_1024辆_GPS里程.xlsx / O517</t>
  </si>
  <si>
    <t>车辆纯氢气里程查询_20260901-20260930_1024辆.xlsx / O381</t>
  </si>
  <si>
    <t>车辆里程查询_20260901-20260930_1024辆_仪表里程.xlsx / P517</t>
  </si>
  <si>
    <t>车辆里程查询_20260901-20260930_1024辆_GPS里程.xlsx / P517</t>
  </si>
  <si>
    <t>车辆纯氢气里程查询_20260901-20260930_1024辆.xlsx / P381</t>
  </si>
  <si>
    <t>车辆里程查询_20260901-20260930_1024辆_仪表里程.xlsx / Q517</t>
  </si>
  <si>
    <t>车辆里程查询_20260901-20260930_1024辆_GPS里程.xlsx / Q517</t>
  </si>
  <si>
    <t>车辆纯氢气里程查询_20260901-20260930_1024辆.xlsx / Q381</t>
  </si>
  <si>
    <t>车辆里程查询_20260901-20260930_1024辆_仪表里程.xlsx / R517</t>
  </si>
  <si>
    <t>车辆里程查询_20260901-20260930_1024辆_GPS里程.xlsx / R517</t>
  </si>
  <si>
    <t>车辆纯氢气里程查询_20260901-20260930_1024辆.xlsx / R381</t>
  </si>
  <si>
    <t>车辆里程查询_20260901-20260930_1024辆_仪表里程.xlsx / S517</t>
  </si>
  <si>
    <t>车辆里程查询_20260901-20260930_1024辆_GPS里程.xlsx / S517</t>
  </si>
  <si>
    <t>车辆纯氢气里程查询_20260901-20260930_1024辆.xlsx / S381</t>
  </si>
  <si>
    <t>车辆里程查询_20260901-20260930_1024辆_仪表里程.xlsx / T517</t>
  </si>
  <si>
    <t>车辆里程查询_20260901-20260930_1024辆_GPS里程.xlsx / T517</t>
  </si>
  <si>
    <t>车辆纯氢气里程查询_20260901-20260930_1024辆.xlsx / T381</t>
  </si>
  <si>
    <t>车辆里程查询_20260901-20260930_1024辆_仪表里程.xlsx / U517</t>
  </si>
  <si>
    <t>车辆里程查询_20260901-20260930_1024辆_GPS里程.xlsx / U517</t>
  </si>
  <si>
    <t>车辆纯氢气里程查询_20260901-20260930_1024辆.xlsx / U381</t>
  </si>
  <si>
    <t>车辆里程查询_20260901-20260930_1024辆_仪表里程.xlsx / V517</t>
  </si>
  <si>
    <t>车辆里程查询_20260901-20260930_1024辆_GPS里程.xlsx / V517</t>
  </si>
  <si>
    <t>车辆纯氢气里程查询_20260901-20260930_1024辆.xlsx / V381</t>
  </si>
  <si>
    <t>车辆里程查询_20260901-20260930_1024辆_仪表里程.xlsx / W517</t>
  </si>
  <si>
    <t>车辆里程查询_20260901-20260930_1024辆_GPS里程.xlsx / W517</t>
  </si>
  <si>
    <t>车辆纯氢气里程查询_20260901-20260930_1024辆.xlsx / W381</t>
  </si>
  <si>
    <t>车辆里程查询_20260901-20260930_1024辆_仪表里程.xlsx / X517</t>
  </si>
  <si>
    <t>车辆里程查询_20260901-20260930_1024辆_GPS里程.xlsx / X517</t>
  </si>
  <si>
    <t>车辆纯氢气里程查询_20260901-20260930_1024辆.xlsx / X381</t>
  </si>
  <si>
    <t>车辆里程查询_20260901-20260930_1024辆_仪表里程.xlsx / Y517</t>
  </si>
  <si>
    <t>车辆里程查询_20260901-20260930_1024辆_GPS里程.xlsx / Y517</t>
  </si>
  <si>
    <t>车辆纯氢气里程查询_20260901-20260930_1024辆.xlsx / Y381</t>
  </si>
  <si>
    <t>车辆里程查询_20260901-20260930_1024辆_仪表里程.xlsx / Z517</t>
  </si>
  <si>
    <t>车辆里程查询_20260901-20260930_1024辆_GPS里程.xlsx / Z517</t>
  </si>
  <si>
    <t>车辆纯氢气里程查询_20260901-20260930_1024辆.xlsx / Z381</t>
  </si>
  <si>
    <t>车辆里程查询_20260901-20260930_1024辆_仪表里程.xlsx / AA517</t>
  </si>
  <si>
    <t>车辆里程查询_20260901-20260930_1024辆_GPS里程.xlsx / AA517</t>
  </si>
  <si>
    <t>车辆纯氢气里程查询_20260901-20260930_1024辆.xlsx / AA381</t>
  </si>
  <si>
    <t>车辆里程查询_20260901-20260930_1024辆_仪表里程.xlsx / AB517</t>
  </si>
  <si>
    <t>车辆里程查询_20260901-20260930_1024辆_GPS里程.xlsx / AB517</t>
  </si>
  <si>
    <t>车辆纯氢气里程查询_20260901-20260930_1024辆.xlsx / AB381</t>
  </si>
  <si>
    <t>车辆里程查询_20260901-20260930_1024辆_仪表里程.xlsx / AC517</t>
  </si>
  <si>
    <t>车辆里程查询_20260901-20260930_1024辆_GPS里程.xlsx / AC517</t>
  </si>
  <si>
    <t>车辆纯氢气里程查询_20260901-20260930_1024辆.xlsx / AC381</t>
  </si>
  <si>
    <t>车辆里程查询_20260901-20260930_1024辆_仪表里程.xlsx / AD517</t>
  </si>
  <si>
    <t>车辆里程查询_20260901-20260930_1024辆_GPS里程.xlsx / AD517</t>
  </si>
  <si>
    <t>车辆纯氢气里程查询_20260901-20260930_1024辆.xlsx / AD381</t>
  </si>
  <si>
    <t>车辆里程查询_20260901-20260930_1024辆_仪表里程.xlsx / AE517</t>
  </si>
  <si>
    <t>车辆里程查询_20260901-20260930_1024辆_GPS里程.xlsx / AE517</t>
  </si>
  <si>
    <t>车辆纯氢气里程查询_20260901-20260930_1024辆.xlsx / AE381</t>
  </si>
  <si>
    <t>车辆里程查询_20260901-20260930_1024辆_仪表里程.xlsx / AF517</t>
  </si>
  <si>
    <t>车辆里程查询_20260901-20260930_1024辆_GPS里程.xlsx / AF517</t>
  </si>
  <si>
    <t>车辆纯氢气里程查询_20260901-20260930_1024辆.xlsx / AF381</t>
  </si>
  <si>
    <t>车辆里程查询_20260901-20260930_1024辆_仪表里程.xlsx / AG517</t>
  </si>
  <si>
    <t>车辆里程查询_20260901-20260930_1024辆_GPS里程.xlsx / AG517</t>
  </si>
  <si>
    <t>车辆纯氢气里程查询_20260901-20260930_1024辆.xlsx / AG381</t>
  </si>
  <si>
    <t>车辆里程查询_20260901-20260930_1024辆_仪表里程.xlsx / AH517</t>
  </si>
  <si>
    <t>车辆里程查询_20260901-20260930_1024辆_GPS里程.xlsx / AH517</t>
  </si>
  <si>
    <t>车辆纯氢气里程查询_20260901-20260930_1024辆.xlsx / AH381</t>
  </si>
  <si>
    <t>车辆里程查询_20260901-20260930_1024辆_仪表里程.xlsx / E655</t>
  </si>
  <si>
    <t>车辆里程查询_20260901-20260930_1024辆_GPS里程.xlsx / E655</t>
  </si>
  <si>
    <t>车辆纯氢气里程查询_20260901-20260930_1024辆.xlsx / E481</t>
  </si>
  <si>
    <t>车辆里程查询_20260901-20260930_1024辆_仪表里程.xlsx / F655</t>
  </si>
  <si>
    <t>车辆里程查询_20260901-20260930_1024辆_GPS里程.xlsx / F655</t>
  </si>
  <si>
    <t>车辆纯氢气里程查询_20260901-20260930_1024辆.xlsx / F481</t>
  </si>
  <si>
    <t>车辆里程查询_20260901-20260930_1024辆_仪表里程.xlsx / G655</t>
  </si>
  <si>
    <t>车辆里程查询_20260901-20260930_1024辆_GPS里程.xlsx / G655</t>
  </si>
  <si>
    <t>车辆纯氢气里程查询_20260901-20260930_1024辆.xlsx / G481</t>
  </si>
  <si>
    <t>车辆里程查询_20260901-20260930_1024辆_仪表里程.xlsx / H655</t>
  </si>
  <si>
    <t>车辆里程查询_20260901-20260930_1024辆_GPS里程.xlsx / H655</t>
  </si>
  <si>
    <t>车辆纯氢气里程查询_20260901-20260930_1024辆.xlsx / H481</t>
  </si>
  <si>
    <t>车辆里程查询_20260901-20260930_1024辆_仪表里程.xlsx / I655</t>
  </si>
  <si>
    <t>车辆里程查询_20260901-20260930_1024辆_GPS里程.xlsx / I655</t>
  </si>
  <si>
    <t>车辆纯氢气里程查询_20260901-20260930_1024辆.xlsx / I481</t>
  </si>
  <si>
    <t>车辆里程查询_20260901-20260930_1024辆_仪表里程.xlsx / J655</t>
  </si>
  <si>
    <t>车辆里程查询_20260901-20260930_1024辆_GPS里程.xlsx / J655</t>
  </si>
  <si>
    <t>车辆纯氢气里程查询_20260901-20260930_1024辆.xlsx / J481</t>
  </si>
  <si>
    <t>车辆里程查询_20260901-20260930_1024辆_仪表里程.xlsx / K655</t>
  </si>
  <si>
    <t>车辆里程查询_20260901-20260930_1024辆_GPS里程.xlsx / K655</t>
  </si>
  <si>
    <t>车辆纯氢气里程查询_20260901-20260930_1024辆.xlsx / K481</t>
  </si>
  <si>
    <t>车辆里程查询_20260901-20260930_1024辆_仪表里程.xlsx / L655</t>
  </si>
  <si>
    <t>车辆里程查询_20260901-20260930_1024辆_GPS里程.xlsx / L655</t>
  </si>
  <si>
    <t>车辆纯氢气里程查询_20260901-20260930_1024辆.xlsx / L481</t>
  </si>
  <si>
    <t>车辆里程查询_20260901-20260930_1024辆_仪表里程.xlsx / M655</t>
  </si>
  <si>
    <t>车辆里程查询_20260901-20260930_1024辆_GPS里程.xlsx / M655</t>
  </si>
  <si>
    <t>车辆纯氢气里程查询_20260901-20260930_1024辆.xlsx / M481</t>
  </si>
  <si>
    <t>车辆里程查询_20260901-20260930_1024辆_仪表里程.xlsx / N655</t>
  </si>
  <si>
    <t>车辆里程查询_20260901-20260930_1024辆_GPS里程.xlsx / N655</t>
  </si>
  <si>
    <t>车辆纯氢气里程查询_20260901-20260930_1024辆.xlsx / N481</t>
  </si>
  <si>
    <t>车辆里程查询_20260901-20260930_1024辆_仪表里程.xlsx / O655</t>
  </si>
  <si>
    <t>车辆里程查询_20260901-20260930_1024辆_GPS里程.xlsx / O655</t>
  </si>
  <si>
    <t>车辆纯氢气里程查询_20260901-20260930_1024辆.xlsx / O481</t>
  </si>
  <si>
    <t>车辆里程查询_20260901-20260930_1024辆_仪表里程.xlsx / P655</t>
  </si>
  <si>
    <t>车辆里程查询_20260901-20260930_1024辆_GPS里程.xlsx / P655</t>
  </si>
  <si>
    <t>车辆纯氢气里程查询_20260901-20260930_1024辆.xlsx / P481</t>
  </si>
  <si>
    <t>车辆里程查询_20260901-20260930_1024辆_仪表里程.xlsx / Q655</t>
  </si>
  <si>
    <t>车辆里程查询_20260901-20260930_1024辆_GPS里程.xlsx / Q655</t>
  </si>
  <si>
    <t>车辆纯氢气里程查询_20260901-20260930_1024辆.xlsx / Q481</t>
  </si>
  <si>
    <t>车辆里程查询_20260901-20260930_1024辆_仪表里程.xlsx / R655</t>
  </si>
  <si>
    <t>车辆里程查询_20260901-20260930_1024辆_GPS里程.xlsx / R655</t>
  </si>
  <si>
    <t>车辆纯氢气里程查询_20260901-20260930_1024辆.xlsx / R481</t>
  </si>
  <si>
    <t>车辆里程查询_20260901-20260930_1024辆_仪表里程.xlsx / S655</t>
  </si>
  <si>
    <t>车辆里程查询_20260901-20260930_1024辆_GPS里程.xlsx / S655</t>
  </si>
  <si>
    <t>车辆纯氢气里程查询_20260901-20260930_1024辆.xlsx / S481</t>
  </si>
  <si>
    <t>车辆里程查询_20260901-20260930_1024辆_仪表里程.xlsx / T655</t>
  </si>
  <si>
    <t>车辆里程查询_20260901-20260930_1024辆_GPS里程.xlsx / T655</t>
  </si>
  <si>
    <t>车辆纯氢气里程查询_20260901-20260930_1024辆.xlsx / T481</t>
  </si>
  <si>
    <t>车辆里程查询_20260901-20260930_1024辆_仪表里程.xlsx / U655</t>
  </si>
  <si>
    <t>车辆里程查询_20260901-20260930_1024辆_GPS里程.xlsx / U655</t>
  </si>
  <si>
    <t>车辆纯氢气里程查询_20260901-20260930_1024辆.xlsx / U481</t>
  </si>
  <si>
    <t>车辆里程查询_20260901-20260930_1024辆_仪表里程.xlsx / V655</t>
  </si>
  <si>
    <t>车辆里程查询_20260901-20260930_1024辆_GPS里程.xlsx / V655</t>
  </si>
  <si>
    <t>车辆纯氢气里程查询_20260901-20260930_1024辆.xlsx / V481</t>
  </si>
  <si>
    <t>车辆里程查询_20260901-20260930_1024辆_仪表里程.xlsx / W655</t>
  </si>
  <si>
    <t>车辆里程查询_20260901-20260930_1024辆_GPS里程.xlsx / W655</t>
  </si>
  <si>
    <t>车辆纯氢气里程查询_20260901-20260930_1024辆.xlsx / W481</t>
  </si>
  <si>
    <t>车辆里程查询_20260901-20260930_1024辆_仪表里程.xlsx / X655</t>
  </si>
  <si>
    <t>车辆里程查询_20260901-20260930_1024辆_GPS里程.xlsx / X655</t>
  </si>
  <si>
    <t>车辆纯氢气里程查询_20260901-20260930_1024辆.xlsx / X481</t>
  </si>
  <si>
    <t>车辆里程查询_20260901-20260930_1024辆_仪表里程.xlsx / Y655</t>
  </si>
  <si>
    <t>车辆里程查询_20260901-20260930_1024辆_GPS里程.xlsx / Y655</t>
  </si>
  <si>
    <t>车辆纯氢气里程查询_20260901-20260930_1024辆.xlsx / Y481</t>
  </si>
  <si>
    <t>车辆里程查询_20260901-20260930_1024辆_仪表里程.xlsx / Z655</t>
  </si>
  <si>
    <t>车辆里程查询_20260901-20260930_1024辆_GPS里程.xlsx / Z655</t>
  </si>
  <si>
    <t>车辆纯氢气里程查询_20260901-20260930_1024辆.xlsx / Z481</t>
  </si>
  <si>
    <t>车辆里程查询_20260901-20260930_1024辆_仪表里程.xlsx / AA655</t>
  </si>
  <si>
    <t>车辆里程查询_20260901-20260930_1024辆_GPS里程.xlsx / AA655</t>
  </si>
  <si>
    <t>车辆纯氢气里程查询_20260901-20260930_1024辆.xlsx / AA481</t>
  </si>
  <si>
    <t>车辆里程查询_20260901-20260930_1024辆_仪表里程.xlsx / AB655</t>
  </si>
  <si>
    <t>车辆里程查询_20260901-20260930_1024辆_GPS里程.xlsx / AB655</t>
  </si>
  <si>
    <t>车辆纯氢气里程查询_20260901-20260930_1024辆.xlsx / AB481</t>
  </si>
  <si>
    <t>车辆里程查询_20260901-20260930_1024辆_仪表里程.xlsx / AC655</t>
  </si>
  <si>
    <t>车辆里程查询_20260901-20260930_1024辆_GPS里程.xlsx / AC655</t>
  </si>
  <si>
    <t>车辆纯氢气里程查询_20260901-20260930_1024辆.xlsx / AC481</t>
  </si>
  <si>
    <t>车辆里程查询_20260901-20260930_1024辆_仪表里程.xlsx / AD655</t>
  </si>
  <si>
    <t>车辆里程查询_20260901-20260930_1024辆_GPS里程.xlsx / AD655</t>
  </si>
  <si>
    <t>车辆纯氢气里程查询_20260901-20260930_1024辆.xlsx / AD481</t>
  </si>
  <si>
    <t>车辆里程查询_20260901-20260930_1024辆_仪表里程.xlsx / AE655</t>
  </si>
  <si>
    <t>车辆里程查询_20260901-20260930_1024辆_GPS里程.xlsx / AE655</t>
  </si>
  <si>
    <t>车辆纯氢气里程查询_20260901-20260930_1024辆.xlsx / AE481</t>
  </si>
  <si>
    <t>车辆里程查询_20260901-20260930_1024辆_仪表里程.xlsx / AF655</t>
  </si>
  <si>
    <t>车辆里程查询_20260901-20260930_1024辆_GPS里程.xlsx / AF655</t>
  </si>
  <si>
    <t>车辆纯氢气里程查询_20260901-20260930_1024辆.xlsx / AF481</t>
  </si>
  <si>
    <t>车辆里程查询_20260901-20260930_1024辆_仪表里程.xlsx / AG655</t>
  </si>
  <si>
    <t>车辆里程查询_20260901-20260930_1024辆_GPS里程.xlsx / AG655</t>
  </si>
  <si>
    <t>车辆纯氢气里程查询_20260901-20260930_1024辆.xlsx / AG481</t>
  </si>
  <si>
    <t>车辆里程查询_20260901-20260930_1024辆_仪表里程.xlsx / AH655</t>
  </si>
  <si>
    <t>车辆里程查询_20260901-20260930_1024辆_GPS里程.xlsx / AH655</t>
  </si>
  <si>
    <t>车辆纯氢气里程查询_20260901-20260930_1024辆.xlsx / AH481</t>
  </si>
  <si>
    <t>车辆里程查询_20260901-20260930_1024辆_仪表里程.xlsx / E510</t>
  </si>
  <si>
    <t>车辆里程查询_20260901-20260930_1024辆_GPS里程.xlsx / E510</t>
  </si>
  <si>
    <t>车辆纯氢气里程查询_20260901-20260930_1024辆.xlsx / E532</t>
  </si>
  <si>
    <t>车辆里程查询_20260901-20260930_1024辆_仪表里程.xlsx / F510</t>
  </si>
  <si>
    <t>车辆里程查询_20260901-20260930_1024辆_GPS里程.xlsx / F510</t>
  </si>
  <si>
    <t>车辆纯氢气里程查询_20260901-20260930_1024辆.xlsx / F532</t>
  </si>
  <si>
    <t>车辆里程查询_20260901-20260930_1024辆_仪表里程.xlsx / G510</t>
  </si>
  <si>
    <t>车辆里程查询_20260901-20260930_1024辆_GPS里程.xlsx / G510</t>
  </si>
  <si>
    <t>车辆纯氢气里程查询_20260901-20260930_1024辆.xlsx / G532</t>
  </si>
  <si>
    <t>车辆里程查询_20260901-20260930_1024辆_仪表里程.xlsx / H510</t>
  </si>
  <si>
    <t>车辆里程查询_20260901-20260930_1024辆_GPS里程.xlsx / H510</t>
  </si>
  <si>
    <t>车辆纯氢气里程查询_20260901-20260930_1024辆.xlsx / H532</t>
  </si>
  <si>
    <t>车辆里程查询_20260901-20260930_1024辆_仪表里程.xlsx / I510</t>
  </si>
  <si>
    <t>车辆里程查询_20260901-20260930_1024辆_GPS里程.xlsx / I510</t>
  </si>
  <si>
    <t>车辆纯氢气里程查询_20260901-20260930_1024辆.xlsx / I532</t>
  </si>
  <si>
    <t>车辆里程查询_20260901-20260930_1024辆_仪表里程.xlsx / J510</t>
  </si>
  <si>
    <t>车辆里程查询_20260901-20260930_1024辆_GPS里程.xlsx / J510</t>
  </si>
  <si>
    <t>车辆纯氢气里程查询_20260901-20260930_1024辆.xlsx / J532</t>
  </si>
  <si>
    <t>车辆里程查询_20260901-20260930_1024辆_仪表里程.xlsx / K510</t>
  </si>
  <si>
    <t>车辆里程查询_20260901-20260930_1024辆_GPS里程.xlsx / K510</t>
  </si>
  <si>
    <t>车辆纯氢气里程查询_20260901-20260930_1024辆.xlsx / K532</t>
  </si>
  <si>
    <t>车辆里程查询_20260901-20260930_1024辆_仪表里程.xlsx / L510</t>
  </si>
  <si>
    <t>车辆里程查询_20260901-20260930_1024辆_GPS里程.xlsx / L510</t>
  </si>
  <si>
    <t>车辆纯氢气里程查询_20260901-20260930_1024辆.xlsx / L532</t>
  </si>
  <si>
    <t>车辆里程查询_20260901-20260930_1024辆_仪表里程.xlsx / M510</t>
  </si>
  <si>
    <t>车辆里程查询_20260901-20260930_1024辆_GPS里程.xlsx / M510</t>
  </si>
  <si>
    <t>车辆纯氢气里程查询_20260901-20260930_1024辆.xlsx / M532</t>
  </si>
  <si>
    <t>车辆里程查询_20260901-20260930_1024辆_仪表里程.xlsx / N510</t>
  </si>
  <si>
    <t>车辆里程查询_20260901-20260930_1024辆_GPS里程.xlsx / N510</t>
  </si>
  <si>
    <t>车辆纯氢气里程查询_20260901-20260930_1024辆.xlsx / N532</t>
  </si>
  <si>
    <t>车辆里程查询_20260901-20260930_1024辆_仪表里程.xlsx / O510</t>
  </si>
  <si>
    <t>车辆里程查询_20260901-20260930_1024辆_GPS里程.xlsx / O510</t>
  </si>
  <si>
    <t>车辆纯氢气里程查询_20260901-20260930_1024辆.xlsx / O532</t>
  </si>
  <si>
    <t>车辆里程查询_20260901-20260930_1024辆_仪表里程.xlsx / P510</t>
  </si>
  <si>
    <t>车辆里程查询_20260901-20260930_1024辆_GPS里程.xlsx / P510</t>
  </si>
  <si>
    <t>车辆纯氢气里程查询_20260901-20260930_1024辆.xlsx / P532</t>
  </si>
  <si>
    <t>车辆里程查询_20260901-20260930_1024辆_仪表里程.xlsx / Q510</t>
  </si>
  <si>
    <t>车辆里程查询_20260901-20260930_1024辆_GPS里程.xlsx / Q510</t>
  </si>
  <si>
    <t>车辆纯氢气里程查询_20260901-20260930_1024辆.xlsx / Q532</t>
  </si>
  <si>
    <t>车辆里程查询_20260901-20260930_1024辆_仪表里程.xlsx / R510</t>
  </si>
  <si>
    <t>车辆里程查询_20260901-20260930_1024辆_GPS里程.xlsx / R510</t>
  </si>
  <si>
    <t>车辆纯氢气里程查询_20260901-20260930_1024辆.xlsx / R532</t>
  </si>
  <si>
    <t>车辆里程查询_20260901-20260930_1024辆_仪表里程.xlsx / S510</t>
  </si>
  <si>
    <t>车辆里程查询_20260901-20260930_1024辆_GPS里程.xlsx / S510</t>
  </si>
  <si>
    <t>车辆纯氢气里程查询_20260901-20260930_1024辆.xlsx / S532</t>
  </si>
  <si>
    <t>车辆里程查询_20260901-20260930_1024辆_仪表里程.xlsx / T510</t>
  </si>
  <si>
    <t>车辆里程查询_20260901-20260930_1024辆_GPS里程.xlsx / T510</t>
  </si>
  <si>
    <t>车辆纯氢气里程查询_20260901-20260930_1024辆.xlsx / T532</t>
  </si>
  <si>
    <t>车辆里程查询_20260901-20260930_1024辆_仪表里程.xlsx / U510</t>
  </si>
  <si>
    <t>车辆里程查询_20260901-20260930_1024辆_GPS里程.xlsx / U510</t>
  </si>
  <si>
    <t>车辆纯氢气里程查询_20260901-20260930_1024辆.xlsx / U532</t>
  </si>
  <si>
    <t>车辆里程查询_20260901-20260930_1024辆_仪表里程.xlsx / V510</t>
  </si>
  <si>
    <t>车辆里程查询_20260901-20260930_1024辆_GPS里程.xlsx / V510</t>
  </si>
  <si>
    <t>车辆纯氢气里程查询_20260901-20260930_1024辆.xlsx / V532</t>
  </si>
  <si>
    <t>车辆里程查询_20260901-20260930_1024辆_仪表里程.xlsx / W510</t>
  </si>
  <si>
    <t>车辆里程查询_20260901-20260930_1024辆_GPS里程.xlsx / W510</t>
  </si>
  <si>
    <t>车辆纯氢气里程查询_20260901-20260930_1024辆.xlsx / W532</t>
  </si>
  <si>
    <t>车辆里程查询_20260901-20260930_1024辆_仪表里程.xlsx / X510</t>
  </si>
  <si>
    <t>车辆里程查询_20260901-20260930_1024辆_GPS里程.xlsx / X510</t>
  </si>
  <si>
    <t>车辆纯氢气里程查询_20260901-20260930_1024辆.xlsx / X532</t>
  </si>
  <si>
    <t>车辆里程查询_20260901-20260930_1024辆_仪表里程.xlsx / Y510</t>
  </si>
  <si>
    <t>车辆里程查询_20260901-20260930_1024辆_GPS里程.xlsx / Y510</t>
  </si>
  <si>
    <t>车辆纯氢气里程查询_20260901-20260930_1024辆.xlsx / Y532</t>
  </si>
  <si>
    <t>车辆里程查询_20260901-20260930_1024辆_仪表里程.xlsx / Z510</t>
  </si>
  <si>
    <t>车辆里程查询_20260901-20260930_1024辆_GPS里程.xlsx / Z510</t>
  </si>
  <si>
    <t>车辆纯氢气里程查询_20260901-20260930_1024辆.xlsx / Z532</t>
  </si>
  <si>
    <t>车辆里程查询_20260901-20260930_1024辆_仪表里程.xlsx / AA510</t>
  </si>
  <si>
    <t>车辆里程查询_20260901-20260930_1024辆_GPS里程.xlsx / AA510</t>
  </si>
  <si>
    <t>车辆纯氢气里程查询_20260901-20260930_1024辆.xlsx / AA532</t>
  </si>
  <si>
    <t>车辆里程查询_20260901-20260930_1024辆_仪表里程.xlsx / AB510</t>
  </si>
  <si>
    <t>车辆里程查询_20260901-20260930_1024辆_GPS里程.xlsx / AB510</t>
  </si>
  <si>
    <t>车辆纯氢气里程查询_20260901-20260930_1024辆.xlsx / AB532</t>
  </si>
  <si>
    <t>车辆里程查询_20260901-20260930_1024辆_仪表里程.xlsx / AC510</t>
  </si>
  <si>
    <t>车辆里程查询_20260901-20260930_1024辆_GPS里程.xlsx / AC510</t>
  </si>
  <si>
    <t>车辆纯氢气里程查询_20260901-20260930_1024辆.xlsx / AC532</t>
  </si>
  <si>
    <t>车辆里程查询_20260901-20260930_1024辆_仪表里程.xlsx / AD510</t>
  </si>
  <si>
    <t>车辆里程查询_20260901-20260930_1024辆_GPS里程.xlsx / AD510</t>
  </si>
  <si>
    <t>车辆纯氢气里程查询_20260901-20260930_1024辆.xlsx / AD532</t>
  </si>
  <si>
    <t>车辆里程查询_20260901-20260930_1024辆_仪表里程.xlsx / AE510</t>
  </si>
  <si>
    <t>车辆里程查询_20260901-20260930_1024辆_GPS里程.xlsx / AE510</t>
  </si>
  <si>
    <t>车辆纯氢气里程查询_20260901-20260930_1024辆.xlsx / AE532</t>
  </si>
  <si>
    <t>车辆里程查询_20260901-20260930_1024辆_仪表里程.xlsx / AF510</t>
  </si>
  <si>
    <t>车辆里程查询_20260901-20260930_1024辆_GPS里程.xlsx / AF510</t>
  </si>
  <si>
    <t>车辆纯氢气里程查询_20260901-20260930_1024辆.xlsx / AF532</t>
  </si>
  <si>
    <t>车辆里程查询_20260901-20260930_1024辆_仪表里程.xlsx / AG510</t>
  </si>
  <si>
    <t>车辆里程查询_20260901-20260930_1024辆_GPS里程.xlsx / AG510</t>
  </si>
  <si>
    <t>车辆纯氢气里程查询_20260901-20260930_1024辆.xlsx / AG532</t>
  </si>
  <si>
    <t>车辆里程查询_20260901-20260930_1024辆_仪表里程.xlsx / AH510</t>
  </si>
  <si>
    <t>车辆里程查询_20260901-20260930_1024辆_GPS里程.xlsx / AH510</t>
  </si>
  <si>
    <t>车辆纯氢气里程查询_20260901-20260930_1024辆.xlsx / AH532</t>
  </si>
  <si>
    <t>车辆里程查询_20260901-20260930_1024辆_仪表里程.xlsx / L435</t>
  </si>
  <si>
    <t>车辆里程查询_20260901-20260930_1024辆_GPS里程.xlsx / L435</t>
  </si>
  <si>
    <t>车辆纯氢气里程查询_20260901-20260930_1024辆.xlsx / L371</t>
  </si>
  <si>
    <t>车辆里程查询_20260901-20260930_1024辆_仪表里程.xlsx / M435</t>
  </si>
  <si>
    <t>车辆里程查询_20260901-20260930_1024辆_GPS里程.xlsx / M435</t>
  </si>
  <si>
    <t>车辆纯氢气里程查询_20260901-20260930_1024辆.xlsx / M371</t>
  </si>
  <si>
    <t>车辆里程查询_20260901-20260930_1024辆_仪表里程.xlsx / N435</t>
  </si>
  <si>
    <t>车辆里程查询_20260901-20260930_1024辆_GPS里程.xlsx / N435</t>
  </si>
  <si>
    <t>车辆纯氢气里程查询_20260901-20260930_1024辆.xlsx / N371</t>
  </si>
  <si>
    <t>车辆里程查询_20260901-20260930_1024辆_仪表里程.xlsx / O435</t>
  </si>
  <si>
    <t>车辆里程查询_20260901-20260930_1024辆_GPS里程.xlsx / O435</t>
  </si>
  <si>
    <t>车辆纯氢气里程查询_20260901-20260930_1024辆.xlsx / O371</t>
  </si>
  <si>
    <t>车辆里程查询_20260901-20260930_1024辆_仪表里程.xlsx / P435</t>
  </si>
  <si>
    <t>车辆里程查询_20260901-20260930_1024辆_GPS里程.xlsx / P435</t>
  </si>
  <si>
    <t>车辆纯氢气里程查询_20260901-20260930_1024辆.xlsx / P371</t>
  </si>
  <si>
    <t>车辆里程查询_20260901-20260930_1024辆_仪表里程.xlsx / Q435</t>
  </si>
  <si>
    <t>车辆里程查询_20260901-20260930_1024辆_GPS里程.xlsx / Q435</t>
  </si>
  <si>
    <t>车辆纯氢气里程查询_20260901-20260930_1024辆.xlsx / Q371</t>
  </si>
  <si>
    <t>车辆里程查询_20260901-20260930_1024辆_仪表里程.xlsx / R435</t>
  </si>
  <si>
    <t>车辆里程查询_20260901-20260930_1024辆_GPS里程.xlsx / R435</t>
  </si>
  <si>
    <t>车辆纯氢气里程查询_20260901-20260930_1024辆.xlsx / R371</t>
  </si>
  <si>
    <t>车辆里程查询_20260901-20260930_1024辆_仪表里程.xlsx / S435</t>
  </si>
  <si>
    <t>车辆里程查询_20260901-20260930_1024辆_GPS里程.xlsx / S435</t>
  </si>
  <si>
    <t>车辆纯氢气里程查询_20260901-20260930_1024辆.xlsx / S371</t>
  </si>
  <si>
    <t>车辆里程查询_20260901-20260930_1024辆_仪表里程.xlsx / T435</t>
  </si>
  <si>
    <t>车辆里程查询_20260901-20260930_1024辆_GPS里程.xlsx / T435</t>
  </si>
  <si>
    <t>车辆纯氢气里程查询_20260901-20260930_1024辆.xlsx / T371</t>
  </si>
  <si>
    <t>车辆里程查询_20260901-20260930_1024辆_仪表里程.xlsx / U435</t>
  </si>
  <si>
    <t>车辆里程查询_20260901-20260930_1024辆_GPS里程.xlsx / U435</t>
  </si>
  <si>
    <t>车辆纯氢气里程查询_20260901-20260930_1024辆.xlsx / U371</t>
  </si>
  <si>
    <t>车辆里程查询_20260901-20260930_1024辆_仪表里程.xlsx / V435</t>
  </si>
  <si>
    <t>车辆里程查询_20260901-20260930_1024辆_GPS里程.xlsx / V435</t>
  </si>
  <si>
    <t>车辆纯氢气里程查询_20260901-20260930_1024辆.xlsx / V371</t>
  </si>
  <si>
    <t>车辆里程查询_20260901-20260930_1024辆_仪表里程.xlsx / W435</t>
  </si>
  <si>
    <t>车辆里程查询_20260901-20260930_1024辆_GPS里程.xlsx / W435</t>
  </si>
  <si>
    <t>车辆纯氢气里程查询_20260901-20260930_1024辆.xlsx / W371</t>
  </si>
  <si>
    <t>车辆里程查询_20260901-20260930_1024辆_仪表里程.xlsx / X435</t>
  </si>
  <si>
    <t>车辆里程查询_20260901-20260930_1024辆_GPS里程.xlsx / X435</t>
  </si>
  <si>
    <t>车辆纯氢气里程查询_20260901-20260930_1024辆.xlsx / X371</t>
  </si>
  <si>
    <t>车辆里程查询_20260901-20260930_1024辆_仪表里程.xlsx / Y435</t>
  </si>
  <si>
    <t>车辆里程查询_20260901-20260930_1024辆_GPS里程.xlsx / Y435</t>
  </si>
  <si>
    <t>车辆纯氢气里程查询_20260901-20260930_1024辆.xlsx / Y371</t>
  </si>
  <si>
    <t>车辆里程查询_20260901-20260930_1024辆_仪表里程.xlsx / Z435</t>
  </si>
  <si>
    <t>车辆里程查询_20260901-20260930_1024辆_GPS里程.xlsx / Z435</t>
  </si>
  <si>
    <t>车辆纯氢气里程查询_20260901-20260930_1024辆.xlsx / Z371</t>
  </si>
  <si>
    <t>车辆里程查询_20260901-20260930_1024辆_仪表里程.xlsx / AA435</t>
  </si>
  <si>
    <t>车辆里程查询_20260901-20260930_1024辆_GPS里程.xlsx / AA435</t>
  </si>
  <si>
    <t>车辆纯氢气里程查询_20260901-20260930_1024辆.xlsx / AA371</t>
  </si>
  <si>
    <t>车辆里程查询_20260901-20260930_1024辆_仪表里程.xlsx / AB435</t>
  </si>
  <si>
    <t>车辆里程查询_20260901-20260930_1024辆_GPS里程.xlsx / AB435</t>
  </si>
  <si>
    <t>车辆纯氢气里程查询_20260901-20260930_1024辆.xlsx / AB371</t>
  </si>
  <si>
    <t>车辆里程查询_20260901-20260930_1024辆_仪表里程.xlsx / AC435</t>
  </si>
  <si>
    <t>车辆里程查询_20260901-20260930_1024辆_GPS里程.xlsx / AC435</t>
  </si>
  <si>
    <t>车辆纯氢气里程查询_20260901-20260930_1024辆.xlsx / AC371</t>
  </si>
  <si>
    <t>车辆里程查询_20260901-20260930_1024辆_仪表里程.xlsx / AD435</t>
  </si>
  <si>
    <t>车辆里程查询_20260901-20260930_1024辆_GPS里程.xlsx / AD435</t>
  </si>
  <si>
    <t>车辆纯氢气里程查询_20260901-20260930_1024辆.xlsx / AD371</t>
  </si>
  <si>
    <t>车辆里程查询_20260901-20260930_1024辆_仪表里程.xlsx / AE435</t>
  </si>
  <si>
    <t>车辆里程查询_20260901-20260930_1024辆_GPS里程.xlsx / AE435</t>
  </si>
  <si>
    <t>车辆纯氢气里程查询_20260901-20260930_1024辆.xlsx / AE371</t>
  </si>
  <si>
    <t>车辆里程查询_20260901-20260930_1024辆_仪表里程.xlsx / AF435</t>
  </si>
  <si>
    <t>车辆里程查询_20260901-20260930_1024辆_GPS里程.xlsx / AF435</t>
  </si>
  <si>
    <t>车辆纯氢气里程查询_20260901-20260930_1024辆.xlsx / AF371</t>
  </si>
  <si>
    <t>车辆里程查询_20260901-20260930_1024辆_仪表里程.xlsx / AG435</t>
  </si>
  <si>
    <t>车辆里程查询_20260901-20260930_1024辆_GPS里程.xlsx / AG435</t>
  </si>
  <si>
    <t>车辆纯氢气里程查询_20260901-20260930_1024辆.xlsx / AG371</t>
  </si>
  <si>
    <t>车辆里程查询_20260901-20260930_1024辆_仪表里程.xlsx / AH435</t>
  </si>
  <si>
    <t>车辆里程查询_20260901-20260930_1024辆_GPS里程.xlsx / AH435</t>
  </si>
  <si>
    <t>车辆纯氢气里程查询_20260901-20260930_1024辆.xlsx / AH371</t>
  </si>
  <si>
    <t>车辆里程查询_20260901-20260930_1024辆_仪表里程.xlsx / E559</t>
  </si>
  <si>
    <t>车辆里程查询_20260901-20260930_1024辆_GPS里程.xlsx / E559</t>
  </si>
  <si>
    <t>车辆纯氢气里程查询_20260901-20260930_1024辆.xlsx / E261</t>
  </si>
  <si>
    <t>车辆里程查询_20260901-20260930_1024辆_仪表里程.xlsx / F559</t>
  </si>
  <si>
    <t>车辆里程查询_20260901-20260930_1024辆_GPS里程.xlsx / F559</t>
  </si>
  <si>
    <t>车辆纯氢气里程查询_20260901-20260930_1024辆.xlsx / F261</t>
  </si>
  <si>
    <t>车辆里程查询_20260901-20260930_1024辆_仪表里程.xlsx / G559</t>
  </si>
  <si>
    <t>车辆里程查询_20260901-20260930_1024辆_GPS里程.xlsx / G559</t>
  </si>
  <si>
    <t>车辆纯氢气里程查询_20260901-20260930_1024辆.xlsx / G261</t>
  </si>
  <si>
    <t>车辆里程查询_20260901-20260930_1024辆_仪表里程.xlsx / H559</t>
  </si>
  <si>
    <t>车辆里程查询_20260901-20260930_1024辆_GPS里程.xlsx / H559</t>
  </si>
  <si>
    <t>车辆纯氢气里程查询_20260901-20260930_1024辆.xlsx / H261</t>
  </si>
  <si>
    <t>车辆里程查询_20260901-20260930_1024辆_仪表里程.xlsx / I559</t>
  </si>
  <si>
    <t>车辆里程查询_20260901-20260930_1024辆_GPS里程.xlsx / I559</t>
  </si>
  <si>
    <t>车辆纯氢气里程查询_20260901-20260930_1024辆.xlsx / I261</t>
  </si>
  <si>
    <t>车辆里程查询_20260901-20260930_1024辆_仪表里程.xlsx / J559</t>
  </si>
  <si>
    <t>车辆里程查询_20260901-20260930_1024辆_GPS里程.xlsx / J559</t>
  </si>
  <si>
    <t>车辆纯氢气里程查询_20260901-20260930_1024辆.xlsx / J261</t>
  </si>
  <si>
    <t>车辆里程查询_20260901-20260930_1024辆_仪表里程.xlsx / K559</t>
  </si>
  <si>
    <t>车辆里程查询_20260901-20260930_1024辆_GPS里程.xlsx / K559</t>
  </si>
  <si>
    <t>车辆纯氢气里程查询_20260901-20260930_1024辆.xlsx / K261</t>
  </si>
  <si>
    <t>车辆里程查询_20260901-20260930_1024辆_仪表里程.xlsx / L559</t>
  </si>
  <si>
    <t>车辆里程查询_20260901-20260930_1024辆_GPS里程.xlsx / L559</t>
  </si>
  <si>
    <t>车辆纯氢气里程查询_20260901-20260930_1024辆.xlsx / L261</t>
  </si>
  <si>
    <t>车辆里程查询_20260901-20260930_1024辆_仪表里程.xlsx / M559</t>
  </si>
  <si>
    <t>车辆里程查询_20260901-20260930_1024辆_GPS里程.xlsx / M559</t>
  </si>
  <si>
    <t>车辆纯氢气里程查询_20260901-20260930_1024辆.xlsx / M261</t>
  </si>
  <si>
    <t>车辆里程查询_20260901-20260930_1024辆_仪表里程.xlsx / N559</t>
  </si>
  <si>
    <t>车辆里程查询_20260901-20260930_1024辆_GPS里程.xlsx / N559</t>
  </si>
  <si>
    <t>车辆纯氢气里程查询_20260901-20260930_1024辆.xlsx / N261</t>
  </si>
  <si>
    <t>车辆里程查询_20260901-20260930_1024辆_仪表里程.xlsx / O559</t>
  </si>
  <si>
    <t>车辆里程查询_20260901-20260930_1024辆_GPS里程.xlsx / O559</t>
  </si>
  <si>
    <t>车辆纯氢气里程查询_20260901-20260930_1024辆.xlsx / O261</t>
  </si>
  <si>
    <t>车辆里程查询_20260901-20260930_1024辆_仪表里程.xlsx / P559</t>
  </si>
  <si>
    <t>车辆里程查询_20260901-20260930_1024辆_GPS里程.xlsx / P559</t>
  </si>
  <si>
    <t>车辆纯氢气里程查询_20260901-20260930_1024辆.xlsx / P261</t>
  </si>
  <si>
    <t>车辆里程查询_20260901-20260930_1024辆_仪表里程.xlsx / Q559</t>
  </si>
  <si>
    <t>车辆里程查询_20260901-20260930_1024辆_GPS里程.xlsx / Q559</t>
  </si>
  <si>
    <t>车辆纯氢气里程查询_20260901-20260930_1024辆.xlsx / Q261</t>
  </si>
  <si>
    <t>车辆里程查询_20260901-20260930_1024辆_仪表里程.xlsx / R559</t>
  </si>
  <si>
    <t>车辆里程查询_20260901-20260930_1024辆_GPS里程.xlsx / R559</t>
  </si>
  <si>
    <t>车辆纯氢气里程查询_20260901-20260930_1024辆.xlsx / R261</t>
  </si>
  <si>
    <t>车辆里程查询_20260901-20260930_1024辆_仪表里程.xlsx / S559</t>
  </si>
  <si>
    <t>车辆里程查询_20260901-20260930_1024辆_GPS里程.xlsx / S559</t>
  </si>
  <si>
    <t>车辆纯氢气里程查询_20260901-20260930_1024辆.xlsx / S261</t>
  </si>
  <si>
    <t>车辆里程查询_20260901-20260930_1024辆_仪表里程.xlsx / T559</t>
  </si>
  <si>
    <t>车辆里程查询_20260901-20260930_1024辆_GPS里程.xlsx / T559</t>
  </si>
  <si>
    <t>车辆纯氢气里程查询_20260901-20260930_1024辆.xlsx / T261</t>
  </si>
  <si>
    <t>车辆里程查询_20260901-20260930_1024辆_仪表里程.xlsx / U559</t>
  </si>
  <si>
    <t>车辆里程查询_20260901-20260930_1024辆_GPS里程.xlsx / U559</t>
  </si>
  <si>
    <t>车辆纯氢气里程查询_20260901-20260930_1024辆.xlsx / U261</t>
  </si>
  <si>
    <t>车辆里程查询_20260901-20260930_1024辆_仪表里程.xlsx / V559</t>
  </si>
  <si>
    <t>车辆里程查询_20260901-20260930_1024辆_GPS里程.xlsx / V559</t>
  </si>
  <si>
    <t>车辆纯氢气里程查询_20260901-20260930_1024辆.xlsx / V261</t>
  </si>
  <si>
    <t>车辆里程查询_20260901-20260930_1024辆_仪表里程.xlsx / W559</t>
  </si>
  <si>
    <t>车辆里程查询_20260901-20260930_1024辆_GPS里程.xlsx / W559</t>
  </si>
  <si>
    <t>车辆纯氢气里程查询_20260901-20260930_1024辆.xlsx / W261</t>
  </si>
  <si>
    <t>车辆里程查询_20260901-20260930_1024辆_仪表里程.xlsx / X559</t>
  </si>
  <si>
    <t>车辆里程查询_20260901-20260930_1024辆_GPS里程.xlsx / X559</t>
  </si>
  <si>
    <t>车辆纯氢气里程查询_20260901-20260930_1024辆.xlsx / X261</t>
  </si>
  <si>
    <t>车辆里程查询_20260901-20260930_1024辆_仪表里程.xlsx / Y559</t>
  </si>
  <si>
    <t>车辆里程查询_20260901-20260930_1024辆_GPS里程.xlsx / Y559</t>
  </si>
  <si>
    <t>车辆纯氢气里程查询_20260901-20260930_1024辆.xlsx / Y261</t>
  </si>
  <si>
    <t>车辆里程查询_20260901-20260930_1024辆_仪表里程.xlsx / Z559</t>
  </si>
  <si>
    <t>车辆里程查询_20260901-20260930_1024辆_GPS里程.xlsx / Z559</t>
  </si>
  <si>
    <t>车辆纯氢气里程查询_20260901-20260930_1024辆.xlsx / Z261</t>
  </si>
  <si>
    <t>车辆里程查询_20260901-20260930_1024辆_仪表里程.xlsx / AA559</t>
  </si>
  <si>
    <t>车辆里程查询_20260901-20260930_1024辆_GPS里程.xlsx / AA559</t>
  </si>
  <si>
    <t>车辆纯氢气里程查询_20260901-20260930_1024辆.xlsx / AA261</t>
  </si>
  <si>
    <t>车辆里程查询_20260901-20260930_1024辆_仪表里程.xlsx / AB559</t>
  </si>
  <si>
    <t>车辆里程查询_20260901-20260930_1024辆_GPS里程.xlsx / AB559</t>
  </si>
  <si>
    <t>车辆纯氢气里程查询_20260901-20260930_1024辆.xlsx / AB261</t>
  </si>
  <si>
    <t>车辆里程查询_20260901-20260930_1024辆_仪表里程.xlsx / AC559</t>
  </si>
  <si>
    <t>车辆里程查询_20260901-20260930_1024辆_GPS里程.xlsx / AC559</t>
  </si>
  <si>
    <t>车辆纯氢气里程查询_20260901-20260930_1024辆.xlsx / AC261</t>
  </si>
  <si>
    <t>车辆里程查询_20260901-20260930_1024辆_仪表里程.xlsx / AD559</t>
  </si>
  <si>
    <t>车辆里程查询_20260901-20260930_1024辆_GPS里程.xlsx / AD559</t>
  </si>
  <si>
    <t>车辆纯氢气里程查询_20260901-20260930_1024辆.xlsx / AD261</t>
  </si>
  <si>
    <t>车辆里程查询_20260901-20260930_1024辆_仪表里程.xlsx / AE559</t>
  </si>
  <si>
    <t>车辆里程查询_20260901-20260930_1024辆_GPS里程.xlsx / AE559</t>
  </si>
  <si>
    <t>车辆纯氢气里程查询_20260901-20260930_1024辆.xlsx / AE261</t>
  </si>
  <si>
    <t>车辆里程查询_20260901-20260930_1024辆_仪表里程.xlsx / AF559</t>
  </si>
  <si>
    <t>车辆里程查询_20260901-20260930_1024辆_GPS里程.xlsx / AF559</t>
  </si>
  <si>
    <t>车辆纯氢气里程查询_20260901-20260930_1024辆.xlsx / AF261</t>
  </si>
  <si>
    <t>车辆里程查询_20260901-20260930_1024辆_仪表里程.xlsx / AG559</t>
  </si>
  <si>
    <t>车辆里程查询_20260901-20260930_1024辆_GPS里程.xlsx / AG559</t>
  </si>
  <si>
    <t>车辆纯氢气里程查询_20260901-20260930_1024辆.xlsx / AG261</t>
  </si>
  <si>
    <t>车辆里程查询_20260901-20260930_1024辆_仪表里程.xlsx / AH559</t>
  </si>
  <si>
    <t>车辆里程查询_20260901-20260930_1024辆_GPS里程.xlsx / AH559</t>
  </si>
  <si>
    <t>车辆纯氢气里程查询_20260901-20260930_1024辆.xlsx / AH261</t>
  </si>
  <si>
    <t>车辆里程查询_20260901-20260930_1024辆_仪表里程.xlsx / E563</t>
  </si>
  <si>
    <t>车辆里程查询_20260901-20260930_1024辆_GPS里程.xlsx / E563</t>
  </si>
  <si>
    <t>车辆纯氢气里程查询_20260901-20260930_1024辆.xlsx / E479</t>
  </si>
  <si>
    <t>车辆里程查询_20260901-20260930_1024辆_仪表里程.xlsx / F563</t>
  </si>
  <si>
    <t>车辆里程查询_20260901-20260930_1024辆_GPS里程.xlsx / F563</t>
  </si>
  <si>
    <t>车辆纯氢气里程查询_20260901-20260930_1024辆.xlsx / F479</t>
  </si>
  <si>
    <t>车辆里程查询_20260901-20260930_1024辆_仪表里程.xlsx / G563</t>
  </si>
  <si>
    <t>车辆里程查询_20260901-20260930_1024辆_GPS里程.xlsx / G563</t>
  </si>
  <si>
    <t>车辆纯氢气里程查询_20260901-20260930_1024辆.xlsx / G479</t>
  </si>
  <si>
    <t>车辆里程查询_20260901-20260930_1024辆_仪表里程.xlsx / H563</t>
  </si>
  <si>
    <t>车辆里程查询_20260901-20260930_1024辆_GPS里程.xlsx / H563</t>
  </si>
  <si>
    <t>车辆纯氢气里程查询_20260901-20260930_1024辆.xlsx / H479</t>
  </si>
  <si>
    <t>车辆里程查询_20260901-20260930_1024辆_仪表里程.xlsx / I563</t>
  </si>
  <si>
    <t>车辆里程查询_20260901-20260930_1024辆_GPS里程.xlsx / I563</t>
  </si>
  <si>
    <t>车辆纯氢气里程查询_20260901-20260930_1024辆.xlsx / I479</t>
  </si>
  <si>
    <t>车辆里程查询_20260901-20260930_1024辆_仪表里程.xlsx / J563</t>
  </si>
  <si>
    <t>车辆里程查询_20260901-20260930_1024辆_GPS里程.xlsx / J563</t>
  </si>
  <si>
    <t>车辆纯氢气里程查询_20260901-20260930_1024辆.xlsx / J479</t>
  </si>
  <si>
    <t>车辆里程查询_20260901-20260930_1024辆_仪表里程.xlsx / K563</t>
  </si>
  <si>
    <t>车辆里程查询_20260901-20260930_1024辆_GPS里程.xlsx / K563</t>
  </si>
  <si>
    <t>车辆纯氢气里程查询_20260901-20260930_1024辆.xlsx / K479</t>
  </si>
  <si>
    <t>车辆里程查询_20260901-20260930_1024辆_仪表里程.xlsx / L563</t>
  </si>
  <si>
    <t>车辆里程查询_20260901-20260930_1024辆_GPS里程.xlsx / L563</t>
  </si>
  <si>
    <t>车辆纯氢气里程查询_20260901-20260930_1024辆.xlsx / L479</t>
  </si>
  <si>
    <t>车辆里程查询_20260901-20260930_1024辆_仪表里程.xlsx / M563</t>
  </si>
  <si>
    <t>车辆里程查询_20260901-20260930_1024辆_GPS里程.xlsx / M563</t>
  </si>
  <si>
    <t>车辆纯氢气里程查询_20260901-20260930_1024辆.xlsx / M479</t>
  </si>
  <si>
    <t>车辆里程查询_20260901-20260930_1024辆_仪表里程.xlsx / N563</t>
  </si>
  <si>
    <t>车辆里程查询_20260901-20260930_1024辆_GPS里程.xlsx / N563</t>
  </si>
  <si>
    <t>车辆纯氢气里程查询_20260901-20260930_1024辆.xlsx / N479</t>
  </si>
  <si>
    <t>车辆里程查询_20260901-20260930_1024辆_仪表里程.xlsx / O563</t>
  </si>
  <si>
    <t>车辆里程查询_20260901-20260930_1024辆_GPS里程.xlsx / O563</t>
  </si>
  <si>
    <t>车辆纯氢气里程查询_20260901-20260930_1024辆.xlsx / O479</t>
  </si>
  <si>
    <t>车辆里程查询_20260901-20260930_1024辆_仪表里程.xlsx / P563</t>
  </si>
  <si>
    <t>车辆里程查询_20260901-20260930_1024辆_GPS里程.xlsx / P563</t>
  </si>
  <si>
    <t>车辆纯氢气里程查询_20260901-20260930_1024辆.xlsx / P479</t>
  </si>
  <si>
    <t>车辆里程查询_20260901-20260930_1024辆_仪表里程.xlsx / Q563</t>
  </si>
  <si>
    <t>车辆里程查询_20260901-20260930_1024辆_GPS里程.xlsx / Q563</t>
  </si>
  <si>
    <t>车辆纯氢气里程查询_20260901-20260930_1024辆.xlsx / Q479</t>
  </si>
  <si>
    <t>车辆里程查询_20260901-20260930_1024辆_仪表里程.xlsx / R563</t>
  </si>
  <si>
    <t>车辆里程查询_20260901-20260930_1024辆_GPS里程.xlsx / R563</t>
  </si>
  <si>
    <t>车辆纯氢气里程查询_20260901-20260930_1024辆.xlsx / R479</t>
  </si>
  <si>
    <t>车辆里程查询_20260901-20260930_1024辆_仪表里程.xlsx / S563</t>
  </si>
  <si>
    <t>车辆里程查询_20260901-20260930_1024辆_GPS里程.xlsx / S563</t>
  </si>
  <si>
    <t>车辆纯氢气里程查询_20260901-20260930_1024辆.xlsx / S479</t>
  </si>
  <si>
    <t>车辆里程查询_20260901-20260930_1024辆_仪表里程.xlsx / T563</t>
  </si>
  <si>
    <t>车辆里程查询_20260901-20260930_1024辆_GPS里程.xlsx / T563</t>
  </si>
  <si>
    <t>车辆纯氢气里程查询_20260901-20260930_1024辆.xlsx / T479</t>
  </si>
  <si>
    <t>车辆里程查询_20260901-20260930_1024辆_仪表里程.xlsx / U563</t>
  </si>
  <si>
    <t>车辆里程查询_20260901-20260930_1024辆_GPS里程.xlsx / U563</t>
  </si>
  <si>
    <t>车辆纯氢气里程查询_20260901-20260930_1024辆.xlsx / U479</t>
  </si>
  <si>
    <t>车辆里程查询_20260901-20260930_1024辆_仪表里程.xlsx / V563</t>
  </si>
  <si>
    <t>车辆里程查询_20260901-20260930_1024辆_GPS里程.xlsx / V563</t>
  </si>
  <si>
    <t>车辆纯氢气里程查询_20260901-20260930_1024辆.xlsx / V479</t>
  </si>
  <si>
    <t>车辆里程查询_20260901-20260930_1024辆_仪表里程.xlsx / W563</t>
  </si>
  <si>
    <t>车辆里程查询_20260901-20260930_1024辆_GPS里程.xlsx / W563</t>
  </si>
  <si>
    <t>车辆纯氢气里程查询_20260901-20260930_1024辆.xlsx / W479</t>
  </si>
  <si>
    <t>车辆里程查询_20260901-20260930_1024辆_仪表里程.xlsx / X563</t>
  </si>
  <si>
    <t>车辆里程查询_20260901-20260930_1024辆_GPS里程.xlsx / X563</t>
  </si>
  <si>
    <t>车辆纯氢气里程查询_20260901-20260930_1024辆.xlsx / X479</t>
  </si>
  <si>
    <t>车辆里程查询_20260901-20260930_1024辆_仪表里程.xlsx / Y563</t>
  </si>
  <si>
    <t>车辆里程查询_20260901-20260930_1024辆_GPS里程.xlsx / Y563</t>
  </si>
  <si>
    <t>车辆纯氢气里程查询_20260901-20260930_1024辆.xlsx / Y479</t>
  </si>
  <si>
    <t>车辆里程查询_20260901-20260930_1024辆_仪表里程.xlsx / Z563</t>
  </si>
  <si>
    <t>车辆里程查询_20260901-20260930_1024辆_GPS里程.xlsx / Z563</t>
  </si>
  <si>
    <t>车辆纯氢气里程查询_20260901-20260930_1024辆.xlsx / Z479</t>
  </si>
  <si>
    <t>车辆里程查询_20260901-20260930_1024辆_仪表里程.xlsx / AA563</t>
  </si>
  <si>
    <t>车辆里程查询_20260901-20260930_1024辆_GPS里程.xlsx / AA563</t>
  </si>
  <si>
    <t>车辆纯氢气里程查询_20260901-20260930_1024辆.xlsx / AA479</t>
  </si>
  <si>
    <t>车辆里程查询_20260901-20260930_1024辆_仪表里程.xlsx / AB563</t>
  </si>
  <si>
    <t>车辆里程查询_20260901-20260930_1024辆_GPS里程.xlsx / AB563</t>
  </si>
  <si>
    <t>车辆纯氢气里程查询_20260901-20260930_1024辆.xlsx / AB479</t>
  </si>
  <si>
    <t>车辆里程查询_20260901-20260930_1024辆_仪表里程.xlsx / AC563</t>
  </si>
  <si>
    <t>车辆里程查询_20260901-20260930_1024辆_GPS里程.xlsx / AC563</t>
  </si>
  <si>
    <t>车辆纯氢气里程查询_20260901-20260930_1024辆.xlsx / AC479</t>
  </si>
  <si>
    <t>车辆里程查询_20260901-20260930_1024辆_仪表里程.xlsx / AD563</t>
  </si>
  <si>
    <t>车辆里程查询_20260901-20260930_1024辆_GPS里程.xlsx / AD563</t>
  </si>
  <si>
    <t>车辆纯氢气里程查询_20260901-20260930_1024辆.xlsx / AD479</t>
  </si>
  <si>
    <t>车辆里程查询_20260901-20260930_1024辆_仪表里程.xlsx / AE563</t>
  </si>
  <si>
    <t>车辆里程查询_20260901-20260930_1024辆_GPS里程.xlsx / AE563</t>
  </si>
  <si>
    <t>车辆纯氢气里程查询_20260901-20260930_1024辆.xlsx / AE479</t>
  </si>
  <si>
    <t>车辆里程查询_20260901-20260930_1024辆_仪表里程.xlsx / AF563</t>
  </si>
  <si>
    <t>车辆里程查询_20260901-20260930_1024辆_GPS里程.xlsx / AF563</t>
  </si>
  <si>
    <t>车辆纯氢气里程查询_20260901-20260930_1024辆.xlsx / AF479</t>
  </si>
  <si>
    <t>车辆里程查询_20260901-20260930_1024辆_仪表里程.xlsx / AG563</t>
  </si>
  <si>
    <t>车辆里程查询_20260901-20260930_1024辆_GPS里程.xlsx / AG563</t>
  </si>
  <si>
    <t>车辆纯氢气里程查询_20260901-20260930_1024辆.xlsx / AG479</t>
  </si>
  <si>
    <t>车辆里程查询_20260901-20260930_1024辆_仪表里程.xlsx / AH563</t>
  </si>
  <si>
    <t>车辆里程查询_20260901-20260930_1024辆_GPS里程.xlsx / AH563</t>
  </si>
  <si>
    <t>车辆纯氢气里程查询_20260901-20260930_1024辆.xlsx / AH479</t>
  </si>
  <si>
    <t>车辆里程查询_20260901-20260930_1024辆_仪表里程.xlsx / E461</t>
  </si>
  <si>
    <t>车辆里程查询_20260901-20260930_1024辆_GPS里程.xlsx / E461</t>
  </si>
  <si>
    <t>车辆纯氢气里程查询_20260901-20260930_1024辆.xlsx / E480</t>
  </si>
  <si>
    <t>车辆里程查询_20260901-20260930_1024辆_仪表里程.xlsx / F461</t>
  </si>
  <si>
    <t>车辆里程查询_20260901-20260930_1024辆_GPS里程.xlsx / F461</t>
  </si>
  <si>
    <t>车辆纯氢气里程查询_20260901-20260930_1024辆.xlsx / F480</t>
  </si>
  <si>
    <t>车辆里程查询_20260901-20260930_1024辆_仪表里程.xlsx / G461</t>
  </si>
  <si>
    <t>车辆里程查询_20260901-20260930_1024辆_GPS里程.xlsx / G461</t>
  </si>
  <si>
    <t>车辆纯氢气里程查询_20260901-20260930_1024辆.xlsx / G480</t>
  </si>
  <si>
    <t>车辆里程查询_20260901-20260930_1024辆_仪表里程.xlsx / H461</t>
  </si>
  <si>
    <t>车辆里程查询_20260901-20260930_1024辆_GPS里程.xlsx / H461</t>
  </si>
  <si>
    <t>车辆纯氢气里程查询_20260901-20260930_1024辆.xlsx / H480</t>
  </si>
  <si>
    <t>车辆里程查询_20260901-20260930_1024辆_仪表里程.xlsx / I461</t>
  </si>
  <si>
    <t>车辆里程查询_20260901-20260930_1024辆_GPS里程.xlsx / I461</t>
  </si>
  <si>
    <t>车辆纯氢气里程查询_20260901-20260930_1024辆.xlsx / I480</t>
  </si>
  <si>
    <t>车辆里程查询_20260901-20260930_1024辆_仪表里程.xlsx / J461</t>
  </si>
  <si>
    <t>车辆里程查询_20260901-20260930_1024辆_GPS里程.xlsx / J461</t>
  </si>
  <si>
    <t>车辆纯氢气里程查询_20260901-20260930_1024辆.xlsx / J480</t>
  </si>
  <si>
    <t>车辆里程查询_20260901-20260930_1024辆_仪表里程.xlsx / K461</t>
  </si>
  <si>
    <t>车辆里程查询_20260901-20260930_1024辆_GPS里程.xlsx / K461</t>
  </si>
  <si>
    <t>车辆纯氢气里程查询_20260901-20260930_1024辆.xlsx / K480</t>
  </si>
  <si>
    <t>车辆里程查询_20260901-20260930_1024辆_仪表里程.xlsx / L461</t>
  </si>
  <si>
    <t>车辆里程查询_20260901-20260930_1024辆_GPS里程.xlsx / L461</t>
  </si>
  <si>
    <t>车辆纯氢气里程查询_20260901-20260930_1024辆.xlsx / L480</t>
  </si>
  <si>
    <t>车辆里程查询_20260901-20260930_1024辆_仪表里程.xlsx / E205</t>
  </si>
  <si>
    <t>车辆里程查询_20260901-20260930_1024辆_GPS里程.xlsx / E18</t>
  </si>
  <si>
    <t>车辆纯氢气里程查询_20260901-20260930_1024辆.xlsx / E601</t>
  </si>
  <si>
    <t>车辆里程查询_20260901-20260930_1024辆_仪表里程.xlsx / F205</t>
  </si>
  <si>
    <t>车辆里程查询_20260901-20260930_1024辆_GPS里程.xlsx / F18</t>
  </si>
  <si>
    <t>车辆纯氢气里程查询_20260901-20260930_1024辆.xlsx / F601</t>
  </si>
  <si>
    <t>车辆里程查询_20260901-20260930_1024辆_仪表里程.xlsx / G205</t>
  </si>
  <si>
    <t>车辆里程查询_20260901-20260930_1024辆_GPS里程.xlsx / G18</t>
  </si>
  <si>
    <t>车辆纯氢气里程查询_20260901-20260930_1024辆.xlsx / G601</t>
  </si>
  <si>
    <t>车辆里程查询_20260901-20260930_1024辆_仪表里程.xlsx / H205</t>
  </si>
  <si>
    <t>车辆里程查询_20260901-20260930_1024辆_GPS里程.xlsx / H18</t>
  </si>
  <si>
    <t>车辆纯氢气里程查询_20260901-20260930_1024辆.xlsx / H601</t>
  </si>
  <si>
    <t>车辆里程查询_20260901-20260930_1024辆_仪表里程.xlsx / I205</t>
  </si>
  <si>
    <t>车辆里程查询_20260901-20260930_1024辆_GPS里程.xlsx / I18</t>
  </si>
  <si>
    <t>车辆纯氢气里程查询_20260901-20260930_1024辆.xlsx / I601</t>
  </si>
  <si>
    <t>车辆里程查询_20260901-20260930_1024辆_仪表里程.xlsx / J205</t>
  </si>
  <si>
    <t>车辆里程查询_20260901-20260930_1024辆_GPS里程.xlsx / J18</t>
  </si>
  <si>
    <t>车辆纯氢气里程查询_20260901-20260930_1024辆.xlsx / J601</t>
  </si>
  <si>
    <t>车辆里程查询_20260901-20260930_1024辆_仪表里程.xlsx / K205</t>
  </si>
  <si>
    <t>车辆里程查询_20260901-20260930_1024辆_GPS里程.xlsx / K18</t>
  </si>
  <si>
    <t>车辆纯氢气里程查询_20260901-20260930_1024辆.xlsx / K601</t>
  </si>
  <si>
    <t>车辆里程查询_20260901-20260930_1024辆_仪表里程.xlsx / L205</t>
  </si>
  <si>
    <t>车辆里程查询_20260901-20260930_1024辆_GPS里程.xlsx / L18</t>
  </si>
  <si>
    <t>车辆纯氢气里程查询_20260901-20260930_1024辆.xlsx / L601</t>
  </si>
  <si>
    <t>车辆里程查询_20260901-20260930_1024辆_仪表里程.xlsx / M205</t>
  </si>
  <si>
    <t>车辆里程查询_20260901-20260930_1024辆_GPS里程.xlsx / M18</t>
  </si>
  <si>
    <t>车辆纯氢气里程查询_20260901-20260930_1024辆.xlsx / M601</t>
  </si>
  <si>
    <t>车辆里程查询_20260901-20260930_1024辆_仪表里程.xlsx / N205</t>
  </si>
  <si>
    <t>车辆里程查询_20260901-20260930_1024辆_GPS里程.xlsx / N18</t>
  </si>
  <si>
    <t>车辆纯氢气里程查询_20260901-20260930_1024辆.xlsx / N601</t>
  </si>
  <si>
    <t>车辆里程查询_20260901-20260930_1024辆_仪表里程.xlsx / O205</t>
  </si>
  <si>
    <t>车辆里程查询_20260901-20260930_1024辆_GPS里程.xlsx / O18</t>
  </si>
  <si>
    <t>车辆纯氢气里程查询_20260901-20260930_1024辆.xlsx / O601</t>
  </si>
  <si>
    <t>车辆里程查询_20260901-20260930_1024辆_仪表里程.xlsx / P205</t>
  </si>
  <si>
    <t>车辆里程查询_20260901-20260930_1024辆_GPS里程.xlsx / P18</t>
  </si>
  <si>
    <t>车辆纯氢气里程查询_20260901-20260930_1024辆.xlsx / P601</t>
  </si>
  <si>
    <t>车辆里程查询_20260901-20260930_1024辆_仪表里程.xlsx / Q205</t>
  </si>
  <si>
    <t>车辆里程查询_20260901-20260930_1024辆_GPS里程.xlsx / Q18</t>
  </si>
  <si>
    <t>车辆纯氢气里程查询_20260901-20260930_1024辆.xlsx / Q601</t>
  </si>
  <si>
    <t>车辆里程查询_20260901-20260930_1024辆_仪表里程.xlsx / R205</t>
  </si>
  <si>
    <t>车辆里程查询_20260901-20260930_1024辆_GPS里程.xlsx / R18</t>
  </si>
  <si>
    <t>车辆纯氢气里程查询_20260901-20260930_1024辆.xlsx / R601</t>
  </si>
  <si>
    <t>车辆里程查询_20260901-20260930_1024辆_仪表里程.xlsx / S205</t>
  </si>
  <si>
    <t>车辆里程查询_20260901-20260930_1024辆_GPS里程.xlsx / S18</t>
  </si>
  <si>
    <t>车辆纯氢气里程查询_20260901-20260930_1024辆.xlsx / S601</t>
  </si>
  <si>
    <t>车辆里程查询_20260901-20260930_1024辆_仪表里程.xlsx / T205</t>
  </si>
  <si>
    <t>车辆里程查询_20260901-20260930_1024辆_GPS里程.xlsx / T18</t>
  </si>
  <si>
    <t>车辆纯氢气里程查询_20260901-20260930_1024辆.xlsx / T601</t>
  </si>
  <si>
    <t>车辆里程查询_20260901-20260930_1024辆_仪表里程.xlsx / U205</t>
  </si>
  <si>
    <t>车辆里程查询_20260901-20260930_1024辆_GPS里程.xlsx / U18</t>
  </si>
  <si>
    <t>车辆纯氢气里程查询_20260901-20260930_1024辆.xlsx / U601</t>
  </si>
  <si>
    <t>车辆里程查询_20260901-20260930_1024辆_仪表里程.xlsx / V205</t>
  </si>
  <si>
    <t>车辆里程查询_20260901-20260930_1024辆_GPS里程.xlsx / V18</t>
  </si>
  <si>
    <t>车辆纯氢气里程查询_20260901-20260930_1024辆.xlsx / V601</t>
  </si>
  <si>
    <t>车辆里程查询_20260901-20260930_1024辆_仪表里程.xlsx / W205</t>
  </si>
  <si>
    <t>车辆里程查询_20260901-20260930_1024辆_GPS里程.xlsx / W18</t>
  </si>
  <si>
    <t>车辆纯氢气里程查询_20260901-20260930_1024辆.xlsx / W601</t>
  </si>
  <si>
    <t>车辆里程查询_20260901-20260930_1024辆_仪表里程.xlsx / X205</t>
  </si>
  <si>
    <t>车辆里程查询_20260901-20260930_1024辆_GPS里程.xlsx / X18</t>
  </si>
  <si>
    <t>车辆纯氢气里程查询_20260901-20260930_1024辆.xlsx / X601</t>
  </si>
  <si>
    <t>车辆里程查询_20260901-20260930_1024辆_仪表里程.xlsx / Y205</t>
  </si>
  <si>
    <t>车辆里程查询_20260901-20260930_1024辆_GPS里程.xlsx / Y18</t>
  </si>
  <si>
    <t>车辆纯氢气里程查询_20260901-20260930_1024辆.xlsx / Y601</t>
  </si>
  <si>
    <t>车辆里程查询_20260901-20260930_1024辆_仪表里程.xlsx / Z205</t>
  </si>
  <si>
    <t>车辆里程查询_20260901-20260930_1024辆_GPS里程.xlsx / Z18</t>
  </si>
  <si>
    <t>车辆纯氢气里程查询_20260901-20260930_1024辆.xlsx / Z601</t>
  </si>
  <si>
    <t>车辆里程查询_20260901-20260930_1024辆_仪表里程.xlsx / AA205</t>
  </si>
  <si>
    <t>车辆里程查询_20260901-20260930_1024辆_GPS里程.xlsx / AA18</t>
  </si>
  <si>
    <t>车辆纯氢气里程查询_20260901-20260930_1024辆.xlsx / AA601</t>
  </si>
  <si>
    <t>车辆里程查询_20260901-20260930_1024辆_仪表里程.xlsx / AB205</t>
  </si>
  <si>
    <t>车辆里程查询_20260901-20260930_1024辆_GPS里程.xlsx / AB18</t>
  </si>
  <si>
    <t>车辆纯氢气里程查询_20260901-20260930_1024辆.xlsx / AB601</t>
  </si>
  <si>
    <t>车辆里程查询_20260901-20260930_1024辆_仪表里程.xlsx / AC205</t>
  </si>
  <si>
    <t>车辆里程查询_20260901-20260930_1024辆_GPS里程.xlsx / AC18</t>
  </si>
  <si>
    <t>车辆纯氢气里程查询_20260901-20260930_1024辆.xlsx / AC601</t>
  </si>
  <si>
    <t>车辆里程查询_20260901-20260930_1024辆_仪表里程.xlsx / AD205</t>
  </si>
  <si>
    <t>车辆里程查询_20260901-20260930_1024辆_GPS里程.xlsx / AD18</t>
  </si>
  <si>
    <t>车辆纯氢气里程查询_20260901-20260930_1024辆.xlsx / AD601</t>
  </si>
  <si>
    <t>车辆里程查询_20260901-20260930_1024辆_仪表里程.xlsx / AE205</t>
  </si>
  <si>
    <t>车辆里程查询_20260901-20260930_1024辆_GPS里程.xlsx / AE18</t>
  </si>
  <si>
    <t>车辆纯氢气里程查询_20260901-20260930_1024辆.xlsx / AE601</t>
  </si>
  <si>
    <t>车辆里程查询_20260901-20260930_1024辆_仪表里程.xlsx / AF205</t>
  </si>
  <si>
    <t>车辆里程查询_20260901-20260930_1024辆_GPS里程.xlsx / AF18</t>
  </si>
  <si>
    <t>车辆纯氢气里程查询_20260901-20260930_1024辆.xlsx / AF601</t>
  </si>
  <si>
    <t>车辆里程查询_20260901-20260930_1024辆_仪表里程.xlsx / AG205</t>
  </si>
  <si>
    <t>车辆里程查询_20260901-20260930_1024辆_GPS里程.xlsx / AG18</t>
  </si>
  <si>
    <t>车辆纯氢气里程查询_20260901-20260930_1024辆.xlsx / AG601</t>
  </si>
  <si>
    <t>车辆里程查询_20260901-20260930_1024辆_仪表里程.xlsx / AH205</t>
  </si>
  <si>
    <t>车辆里程查询_20260901-20260930_1024辆_GPS里程.xlsx / AH18</t>
  </si>
  <si>
    <t>车辆纯氢气里程查询_20260901-20260930_1024辆.xlsx / AH601</t>
  </si>
  <si>
    <t>车辆里程查询_20260901-20260930_1024辆_仪表里程.xlsx / E225</t>
  </si>
  <si>
    <t>车辆里程查询_20260901-20260930_1024辆_GPS里程.xlsx / E118</t>
  </si>
  <si>
    <t>车辆纯氢气里程查询_20260901-20260930_1024辆.xlsx / E332</t>
  </si>
  <si>
    <t>车辆里程查询_20260901-20260930_1024辆_仪表里程.xlsx / F225</t>
  </si>
  <si>
    <t>车辆里程查询_20260901-20260930_1024辆_GPS里程.xlsx / F118</t>
  </si>
  <si>
    <t>车辆纯氢气里程查询_20260901-20260930_1024辆.xlsx / F332</t>
  </si>
  <si>
    <t>车辆里程查询_20260901-20260930_1024辆_仪表里程.xlsx / G225</t>
  </si>
  <si>
    <t>车辆里程查询_20260901-20260930_1024辆_GPS里程.xlsx / G118</t>
  </si>
  <si>
    <t>车辆纯氢气里程查询_20260901-20260930_1024辆.xlsx / G332</t>
  </si>
  <si>
    <t>车辆里程查询_20260901-20260930_1024辆_仪表里程.xlsx / H225</t>
  </si>
  <si>
    <t>车辆里程查询_20260901-20260930_1024辆_GPS里程.xlsx / H118</t>
  </si>
  <si>
    <t>车辆纯氢气里程查询_20260901-20260930_1024辆.xlsx / H332</t>
  </si>
  <si>
    <t>车辆里程查询_20260901-20260930_1024辆_仪表里程.xlsx / I225</t>
  </si>
  <si>
    <t>车辆里程查询_20260901-20260930_1024辆_GPS里程.xlsx / I118</t>
  </si>
  <si>
    <t>车辆纯氢气里程查询_20260901-20260930_1024辆.xlsx / I332</t>
  </si>
  <si>
    <t>车辆里程查询_20260901-20260930_1024辆_仪表里程.xlsx / J225</t>
  </si>
  <si>
    <t>车辆里程查询_20260901-20260930_1024辆_GPS里程.xlsx / J118</t>
  </si>
  <si>
    <t>车辆纯氢气里程查询_20260901-20260930_1024辆.xlsx / J332</t>
  </si>
  <si>
    <t>车辆里程查询_20260901-20260930_1024辆_仪表里程.xlsx / K225</t>
  </si>
  <si>
    <t>车辆里程查询_20260901-20260930_1024辆_GPS里程.xlsx / K118</t>
  </si>
  <si>
    <t>车辆纯氢气里程查询_20260901-20260930_1024辆.xlsx / K332</t>
  </si>
  <si>
    <t>车辆里程查询_20260901-20260930_1024辆_仪表里程.xlsx / L225</t>
  </si>
  <si>
    <t>车辆里程查询_20260901-20260930_1024辆_GPS里程.xlsx / L118</t>
  </si>
  <si>
    <t>车辆纯氢气里程查询_20260901-20260930_1024辆.xlsx / L332</t>
  </si>
  <si>
    <t>车辆里程查询_20260901-20260930_1024辆_仪表里程.xlsx / M225</t>
  </si>
  <si>
    <t>车辆里程查询_20260901-20260930_1024辆_GPS里程.xlsx / M118</t>
  </si>
  <si>
    <t>车辆纯氢气里程查询_20260901-20260930_1024辆.xlsx / M332</t>
  </si>
  <si>
    <t>车辆里程查询_20260901-20260930_1024辆_仪表里程.xlsx / N225</t>
  </si>
  <si>
    <t>车辆里程查询_20260901-20260930_1024辆_GPS里程.xlsx / N118</t>
  </si>
  <si>
    <t>车辆纯氢气里程查询_20260901-20260930_1024辆.xlsx / N332</t>
  </si>
  <si>
    <t>车辆里程查询_20260901-20260930_1024辆_仪表里程.xlsx / O225</t>
  </si>
  <si>
    <t>车辆里程查询_20260901-20260930_1024辆_GPS里程.xlsx / O118</t>
  </si>
  <si>
    <t>车辆纯氢气里程查询_20260901-20260930_1024辆.xlsx / O332</t>
  </si>
  <si>
    <t>车辆里程查询_20260901-20260930_1024辆_仪表里程.xlsx / P225</t>
  </si>
  <si>
    <t>车辆里程查询_20260901-20260930_1024辆_GPS里程.xlsx / P118</t>
  </si>
  <si>
    <t>车辆纯氢气里程查询_20260901-20260930_1024辆.xlsx / P332</t>
  </si>
  <si>
    <t>车辆里程查询_20260901-20260930_1024辆_仪表里程.xlsx / Q225</t>
  </si>
  <si>
    <t>车辆里程查询_20260901-20260930_1024辆_GPS里程.xlsx / Q118</t>
  </si>
  <si>
    <t>车辆纯氢气里程查询_20260901-20260930_1024辆.xlsx / Q332</t>
  </si>
  <si>
    <t>车辆里程查询_20260901-20260930_1024辆_仪表里程.xlsx / R225</t>
  </si>
  <si>
    <t>车辆里程查询_20260901-20260930_1024辆_GPS里程.xlsx / R118</t>
  </si>
  <si>
    <t>车辆纯氢气里程查询_20260901-20260930_1024辆.xlsx / R332</t>
  </si>
  <si>
    <t>车辆里程查询_20260901-20260930_1024辆_仪表里程.xlsx / S225</t>
  </si>
  <si>
    <t>车辆里程查询_20260901-20260930_1024辆_GPS里程.xlsx / S118</t>
  </si>
  <si>
    <t>车辆纯氢气里程查询_20260901-20260930_1024辆.xlsx / S332</t>
  </si>
  <si>
    <t>车辆里程查询_20260901-20260930_1024辆_仪表里程.xlsx / T225</t>
  </si>
  <si>
    <t>车辆里程查询_20260901-20260930_1024辆_GPS里程.xlsx / T118</t>
  </si>
  <si>
    <t>车辆纯氢气里程查询_20260901-20260930_1024辆.xlsx / T332</t>
  </si>
  <si>
    <t>车辆里程查询_20260901-20260930_1024辆_仪表里程.xlsx / U225</t>
  </si>
  <si>
    <t>车辆里程查询_20260901-20260930_1024辆_GPS里程.xlsx / U118</t>
  </si>
  <si>
    <t>车辆纯氢气里程查询_20260901-20260930_1024辆.xlsx / U332</t>
  </si>
  <si>
    <t>车辆里程查询_20260901-20260930_1024辆_仪表里程.xlsx / V225</t>
  </si>
  <si>
    <t>车辆里程查询_20260901-20260930_1024辆_GPS里程.xlsx / V118</t>
  </si>
  <si>
    <t>车辆纯氢气里程查询_20260901-20260930_1024辆.xlsx / V332</t>
  </si>
  <si>
    <t>车辆里程查询_20260901-20260930_1024辆_仪表里程.xlsx / W225</t>
  </si>
  <si>
    <t>车辆里程查询_20260901-20260930_1024辆_GPS里程.xlsx / W118</t>
  </si>
  <si>
    <t>车辆纯氢气里程查询_20260901-20260930_1024辆.xlsx / W332</t>
  </si>
  <si>
    <t>车辆里程查询_20260901-20260930_1024辆_仪表里程.xlsx / X225</t>
  </si>
  <si>
    <t>车辆里程查询_20260901-20260930_1024辆_GPS里程.xlsx / X118</t>
  </si>
  <si>
    <t>车辆纯氢气里程查询_20260901-20260930_1024辆.xlsx / X332</t>
  </si>
  <si>
    <t>车辆里程查询_20260901-20260930_1024辆_仪表里程.xlsx / Y225</t>
  </si>
  <si>
    <t>车辆里程查询_20260901-20260930_1024辆_GPS里程.xlsx / Y118</t>
  </si>
  <si>
    <t>车辆纯氢气里程查询_20260901-20260930_1024辆.xlsx / Y332</t>
  </si>
  <si>
    <t>车辆里程查询_20260901-20260930_1024辆_仪表里程.xlsx / Z225</t>
  </si>
  <si>
    <t>车辆里程查询_20260901-20260930_1024辆_GPS里程.xlsx / Z118</t>
  </si>
  <si>
    <t>车辆纯氢气里程查询_20260901-20260930_1024辆.xlsx / Z332</t>
  </si>
  <si>
    <t>车辆里程查询_20260901-20260930_1024辆_仪表里程.xlsx / AA225</t>
  </si>
  <si>
    <t>车辆里程查询_20260901-20260930_1024辆_GPS里程.xlsx / AA118</t>
  </si>
  <si>
    <t>车辆纯氢气里程查询_20260901-20260930_1024辆.xlsx / AA332</t>
  </si>
  <si>
    <t>车辆里程查询_20260901-20260930_1024辆_仪表里程.xlsx / AB225</t>
  </si>
  <si>
    <t>车辆里程查询_20260901-20260930_1024辆_GPS里程.xlsx / AB118</t>
  </si>
  <si>
    <t>车辆纯氢气里程查询_20260901-20260930_1024辆.xlsx / AB332</t>
  </si>
  <si>
    <t>车辆里程查询_20260901-20260930_1024辆_仪表里程.xlsx / AC225</t>
  </si>
  <si>
    <t>车辆里程查询_20260901-20260930_1024辆_GPS里程.xlsx / AC118</t>
  </si>
  <si>
    <t>车辆纯氢气里程查询_20260901-20260930_1024辆.xlsx / AC332</t>
  </si>
  <si>
    <t>车辆里程查询_20260901-20260930_1024辆_仪表里程.xlsx / AD225</t>
  </si>
  <si>
    <t>车辆里程查询_20260901-20260930_1024辆_GPS里程.xlsx / AD118</t>
  </si>
  <si>
    <t>车辆纯氢气里程查询_20260901-20260930_1024辆.xlsx / AD332</t>
  </si>
  <si>
    <t>车辆里程查询_20260901-20260930_1024辆_仪表里程.xlsx / AE225</t>
  </si>
  <si>
    <t>车辆里程查询_20260901-20260930_1024辆_GPS里程.xlsx / AE118</t>
  </si>
  <si>
    <t>车辆纯氢气里程查询_20260901-20260930_1024辆.xlsx / AE332</t>
  </si>
  <si>
    <t>车辆里程查询_20260901-20260930_1024辆_仪表里程.xlsx / AF225</t>
  </si>
  <si>
    <t>车辆里程查询_20260901-20260930_1024辆_GPS里程.xlsx / AF118</t>
  </si>
  <si>
    <t>车辆纯氢气里程查询_20260901-20260930_1024辆.xlsx / AF332</t>
  </si>
  <si>
    <t>车辆里程查询_20260901-20260930_1024辆_仪表里程.xlsx / AG225</t>
  </si>
  <si>
    <t>车辆里程查询_20260901-20260930_1024辆_GPS里程.xlsx / AG118</t>
  </si>
  <si>
    <t>车辆纯氢气里程查询_20260901-20260930_1024辆.xlsx / AG332</t>
  </si>
  <si>
    <t>车辆里程查询_20260901-20260930_1024辆_仪表里程.xlsx / AH225</t>
  </si>
  <si>
    <t>车辆里程查询_20260901-20260930_1024辆_GPS里程.xlsx / AH118</t>
  </si>
  <si>
    <t>车辆纯氢气里程查询_20260901-20260930_1024辆.xlsx / AH332</t>
  </si>
  <si>
    <t>车辆里程查询_20260901-20260930_1024辆_仪表里程.xlsx / E566</t>
  </si>
  <si>
    <t>车辆里程查询_20260901-20260930_1024辆_GPS里程.xlsx / E566</t>
  </si>
  <si>
    <t>车辆纯氢气里程查询_20260901-20260930_1024辆.xlsx / E259</t>
  </si>
  <si>
    <t>车辆里程查询_20260901-20260930_1024辆_仪表里程.xlsx / F566</t>
  </si>
  <si>
    <t>车辆里程查询_20260901-20260930_1024辆_GPS里程.xlsx / F566</t>
  </si>
  <si>
    <t>车辆纯氢气里程查询_20260901-20260930_1024辆.xlsx / F259</t>
  </si>
  <si>
    <t>车辆里程查询_20260901-20260930_1024辆_仪表里程.xlsx / G566</t>
  </si>
  <si>
    <t>车辆里程查询_20260901-20260930_1024辆_GPS里程.xlsx / G566</t>
  </si>
  <si>
    <t>车辆纯氢气里程查询_20260901-20260930_1024辆.xlsx / G259</t>
  </si>
  <si>
    <t>车辆里程查询_20260901-20260930_1024辆_仪表里程.xlsx / H566</t>
  </si>
  <si>
    <t>车辆里程查询_20260901-20260930_1024辆_GPS里程.xlsx / H566</t>
  </si>
  <si>
    <t>车辆纯氢气里程查询_20260901-20260930_1024辆.xlsx / H259</t>
  </si>
  <si>
    <t>车辆里程查询_20260901-20260930_1024辆_仪表里程.xlsx / I566</t>
  </si>
  <si>
    <t>车辆里程查询_20260901-20260930_1024辆_GPS里程.xlsx / I566</t>
  </si>
  <si>
    <t>车辆纯氢气里程查询_20260901-20260930_1024辆.xlsx / I259</t>
  </si>
  <si>
    <t>车辆里程查询_20260901-20260930_1024辆_仪表里程.xlsx / J566</t>
  </si>
  <si>
    <t>车辆里程查询_20260901-20260930_1024辆_GPS里程.xlsx / J566</t>
  </si>
  <si>
    <t>车辆纯氢气里程查询_20260901-20260930_1024辆.xlsx / J259</t>
  </si>
  <si>
    <t>车辆里程查询_20260901-20260930_1024辆_仪表里程.xlsx / K566</t>
  </si>
  <si>
    <t>车辆里程查询_20260901-20260930_1024辆_GPS里程.xlsx / K566</t>
  </si>
  <si>
    <t>车辆纯氢气里程查询_20260901-20260930_1024辆.xlsx / K259</t>
  </si>
  <si>
    <t>车辆里程查询_20260901-20260930_1024辆_仪表里程.xlsx / L566</t>
  </si>
  <si>
    <t>车辆里程查询_20260901-20260930_1024辆_GPS里程.xlsx / L566</t>
  </si>
  <si>
    <t>车辆纯氢气里程查询_20260901-20260930_1024辆.xlsx / L259</t>
  </si>
  <si>
    <t>车辆里程查询_20260901-20260930_1024辆_仪表里程.xlsx / M566</t>
  </si>
  <si>
    <t>车辆里程查询_20260901-20260930_1024辆_GPS里程.xlsx / M566</t>
  </si>
  <si>
    <t>车辆纯氢气里程查询_20260901-20260930_1024辆.xlsx / M259</t>
  </si>
  <si>
    <t>车辆里程查询_20260901-20260930_1024辆_仪表里程.xlsx / N566</t>
  </si>
  <si>
    <t>车辆里程查询_20260901-20260930_1024辆_GPS里程.xlsx / N566</t>
  </si>
  <si>
    <t>车辆纯氢气里程查询_20260901-20260930_1024辆.xlsx / N259</t>
  </si>
  <si>
    <t>车辆里程查询_20260901-20260930_1024辆_仪表里程.xlsx / O566</t>
  </si>
  <si>
    <t>车辆里程查询_20260901-20260930_1024辆_GPS里程.xlsx / O566</t>
  </si>
  <si>
    <t>车辆纯氢气里程查询_20260901-20260930_1024辆.xlsx / O259</t>
  </si>
  <si>
    <t>车辆里程查询_20260901-20260930_1024辆_仪表里程.xlsx / P566</t>
  </si>
  <si>
    <t>车辆里程查询_20260901-20260930_1024辆_GPS里程.xlsx / P566</t>
  </si>
  <si>
    <t>车辆纯氢气里程查询_20260901-20260930_1024辆.xlsx / P259</t>
  </si>
  <si>
    <t>车辆里程查询_20260901-20260930_1024辆_仪表里程.xlsx / Q566</t>
  </si>
  <si>
    <t>车辆里程查询_20260901-20260930_1024辆_GPS里程.xlsx / Q566</t>
  </si>
  <si>
    <t>车辆纯氢气里程查询_20260901-20260930_1024辆.xlsx / Q259</t>
  </si>
  <si>
    <t>车辆里程查询_20260901-20260930_1024辆_仪表里程.xlsx / R566</t>
  </si>
  <si>
    <t>车辆里程查询_20260901-20260930_1024辆_GPS里程.xlsx / R566</t>
  </si>
  <si>
    <t>车辆纯氢气里程查询_20260901-20260930_1024辆.xlsx / R259</t>
  </si>
  <si>
    <t>车辆里程查询_20260901-20260930_1024辆_仪表里程.xlsx / S566</t>
  </si>
  <si>
    <t>车辆里程查询_20260901-20260930_1024辆_GPS里程.xlsx / S566</t>
  </si>
  <si>
    <t>车辆纯氢气里程查询_20260901-20260930_1024辆.xlsx / S259</t>
  </si>
  <si>
    <t>车辆里程查询_20260901-20260930_1024辆_仪表里程.xlsx / T566</t>
  </si>
  <si>
    <t>车辆里程查询_20260901-20260930_1024辆_GPS里程.xlsx / T566</t>
  </si>
  <si>
    <t>车辆纯氢气里程查询_20260901-20260930_1024辆.xlsx / T259</t>
  </si>
  <si>
    <t>车辆里程查询_20260901-20260930_1024辆_仪表里程.xlsx / U566</t>
  </si>
  <si>
    <t>车辆里程查询_20260901-20260930_1024辆_GPS里程.xlsx / U566</t>
  </si>
  <si>
    <t>车辆纯氢气里程查询_20260901-20260930_1024辆.xlsx / U259</t>
  </si>
  <si>
    <t>车辆里程查询_20260901-20260930_1024辆_仪表里程.xlsx / V566</t>
  </si>
  <si>
    <t>车辆里程查询_20260901-20260930_1024辆_GPS里程.xlsx / V566</t>
  </si>
  <si>
    <t>车辆纯氢气里程查询_20260901-20260930_1024辆.xlsx / V259</t>
  </si>
  <si>
    <t>车辆里程查询_20260901-20260930_1024辆_仪表里程.xlsx / W566</t>
  </si>
  <si>
    <t>车辆里程查询_20260901-20260930_1024辆_GPS里程.xlsx / W566</t>
  </si>
  <si>
    <t>车辆纯氢气里程查询_20260901-20260930_1024辆.xlsx / W259</t>
  </si>
  <si>
    <t>车辆里程查询_20260901-20260930_1024辆_仪表里程.xlsx / X566</t>
  </si>
  <si>
    <t>车辆里程查询_20260901-20260930_1024辆_GPS里程.xlsx / X566</t>
  </si>
  <si>
    <t>车辆纯氢气里程查询_20260901-20260930_1024辆.xlsx / X259</t>
  </si>
  <si>
    <t>车辆里程查询_20260901-20260930_1024辆_仪表里程.xlsx / Y566</t>
  </si>
  <si>
    <t>车辆里程查询_20260901-20260930_1024辆_GPS里程.xlsx / Y566</t>
  </si>
  <si>
    <t>车辆纯氢气里程查询_20260901-20260930_1024辆.xlsx / Y259</t>
  </si>
  <si>
    <t>车辆里程查询_20260901-20260930_1024辆_仪表里程.xlsx / Z566</t>
  </si>
  <si>
    <t>车辆里程查询_20260901-20260930_1024辆_GPS里程.xlsx / Z566</t>
  </si>
  <si>
    <t>车辆纯氢气里程查询_20260901-20260930_1024辆.xlsx / Z259</t>
  </si>
  <si>
    <t>车辆里程查询_20260901-20260930_1024辆_仪表里程.xlsx / AA566</t>
  </si>
  <si>
    <t>车辆里程查询_20260901-20260930_1024辆_GPS里程.xlsx / AA566</t>
  </si>
  <si>
    <t>车辆纯氢气里程查询_20260901-20260930_1024辆.xlsx / AA259</t>
  </si>
  <si>
    <t>车辆里程查询_20260901-20260930_1024辆_仪表里程.xlsx / AB566</t>
  </si>
  <si>
    <t>车辆里程查询_20260901-20260930_1024辆_GPS里程.xlsx / AB566</t>
  </si>
  <si>
    <t>车辆纯氢气里程查询_20260901-20260930_1024辆.xlsx / AB259</t>
  </si>
  <si>
    <t>车辆里程查询_20260901-20260930_1024辆_仪表里程.xlsx / AC566</t>
  </si>
  <si>
    <t>车辆里程查询_20260901-20260930_1024辆_GPS里程.xlsx / AC566</t>
  </si>
  <si>
    <t>车辆纯氢气里程查询_20260901-20260930_1024辆.xlsx / AC259</t>
  </si>
  <si>
    <t>车辆里程查询_20260901-20260930_1024辆_仪表里程.xlsx / AD566</t>
  </si>
  <si>
    <t>车辆里程查询_20260901-20260930_1024辆_GPS里程.xlsx / AD566</t>
  </si>
  <si>
    <t>车辆纯氢气里程查询_20260901-20260930_1024辆.xlsx / AD259</t>
  </si>
  <si>
    <t>车辆里程查询_20260901-20260930_1024辆_仪表里程.xlsx / AE566</t>
  </si>
  <si>
    <t>车辆里程查询_20260901-20260930_1024辆_GPS里程.xlsx / AE566</t>
  </si>
  <si>
    <t>车辆纯氢气里程查询_20260901-20260930_1024辆.xlsx / AE259</t>
  </si>
  <si>
    <t>车辆里程查询_20260901-20260930_1024辆_仪表里程.xlsx / AF566</t>
  </si>
  <si>
    <t>车辆里程查询_20260901-20260930_1024辆_GPS里程.xlsx / AF566</t>
  </si>
  <si>
    <t>车辆纯氢气里程查询_20260901-20260930_1024辆.xlsx / AF259</t>
  </si>
  <si>
    <t>车辆里程查询_20260901-20260930_1024辆_仪表里程.xlsx / AG566</t>
  </si>
  <si>
    <t>车辆里程查询_20260901-20260930_1024辆_GPS里程.xlsx / AG566</t>
  </si>
  <si>
    <t>车辆纯氢气里程查询_20260901-20260930_1024辆.xlsx / AG259</t>
  </si>
  <si>
    <t>车辆里程查询_20260901-20260930_1024辆_仪表里程.xlsx / AH566</t>
  </si>
  <si>
    <t>车辆里程查询_20260901-20260930_1024辆_GPS里程.xlsx / AH566</t>
  </si>
  <si>
    <t>车辆纯氢气里程查询_20260901-20260930_1024辆.xlsx / AH259</t>
  </si>
  <si>
    <t>车辆里程查询_20260901-20260930_1024辆_仪表里程.xlsx / E299</t>
  </si>
  <si>
    <t>车辆里程查询_20260901-20260930_1024辆_GPS里程.xlsx / E306</t>
  </si>
  <si>
    <t>车辆纯氢气里程查询_20260901-20260930_1024辆.xlsx / E402</t>
  </si>
  <si>
    <t>车辆里程查询_20260901-20260930_1024辆_仪表里程.xlsx / F299</t>
  </si>
  <si>
    <t>车辆里程查询_20260901-20260930_1024辆_GPS里程.xlsx / F306</t>
  </si>
  <si>
    <t>车辆纯氢气里程查询_20260901-20260930_1024辆.xlsx / F402</t>
  </si>
  <si>
    <t>车辆里程查询_20260901-20260930_1024辆_仪表里程.xlsx / G299</t>
  </si>
  <si>
    <t>车辆里程查询_20260901-20260930_1024辆_GPS里程.xlsx / G306</t>
  </si>
  <si>
    <t>车辆纯氢气里程查询_20260901-20260930_1024辆.xlsx / G402</t>
  </si>
  <si>
    <t>车辆里程查询_20260901-20260930_1024辆_仪表里程.xlsx / H299</t>
  </si>
  <si>
    <t>车辆里程查询_20260901-20260930_1024辆_GPS里程.xlsx / H306</t>
  </si>
  <si>
    <t>车辆纯氢气里程查询_20260901-20260930_1024辆.xlsx / H402</t>
  </si>
  <si>
    <t>车辆里程查询_20260901-20260930_1024辆_仪表里程.xlsx / I299</t>
  </si>
  <si>
    <t>车辆里程查询_20260901-20260930_1024辆_GPS里程.xlsx / I306</t>
  </si>
  <si>
    <t>车辆纯氢气里程查询_20260901-20260930_1024辆.xlsx / I402</t>
  </si>
  <si>
    <t>车辆里程查询_20260901-20260930_1024辆_仪表里程.xlsx / J299</t>
  </si>
  <si>
    <t>车辆里程查询_20260901-20260930_1024辆_GPS里程.xlsx / J306</t>
  </si>
  <si>
    <t>车辆纯氢气里程查询_20260901-20260930_1024辆.xlsx / J402</t>
  </si>
  <si>
    <t>车辆里程查询_20260901-20260930_1024辆_仪表里程.xlsx / K299</t>
  </si>
  <si>
    <t>车辆里程查询_20260901-20260930_1024辆_GPS里程.xlsx / K306</t>
  </si>
  <si>
    <t>车辆纯氢气里程查询_20260901-20260930_1024辆.xlsx / K402</t>
  </si>
  <si>
    <t>车辆里程查询_20260901-20260930_1024辆_仪表里程.xlsx / L299</t>
  </si>
  <si>
    <t>车辆里程查询_20260901-20260930_1024辆_GPS里程.xlsx / L306</t>
  </si>
  <si>
    <t>车辆纯氢气里程查询_20260901-20260930_1024辆.xlsx / L402</t>
  </si>
  <si>
    <t>车辆里程查询_20260901-20260930_1024辆_仪表里程.xlsx / M299</t>
  </si>
  <si>
    <t>车辆里程查询_20260901-20260930_1024辆_GPS里程.xlsx / M306</t>
  </si>
  <si>
    <t>车辆纯氢气里程查询_20260901-20260930_1024辆.xlsx / M402</t>
  </si>
  <si>
    <t>车辆里程查询_20260901-20260930_1024辆_仪表里程.xlsx / N299</t>
  </si>
  <si>
    <t>车辆里程查询_20260901-20260930_1024辆_GPS里程.xlsx / N306</t>
  </si>
  <si>
    <t>车辆纯氢气里程查询_20260901-20260930_1024辆.xlsx / N402</t>
  </si>
  <si>
    <t>车辆里程查询_20260901-20260930_1024辆_仪表里程.xlsx / O299</t>
  </si>
  <si>
    <t>车辆里程查询_20260901-20260930_1024辆_GPS里程.xlsx / O306</t>
  </si>
  <si>
    <t>车辆纯氢气里程查询_20260901-20260930_1024辆.xlsx / O402</t>
  </si>
  <si>
    <t>车辆里程查询_20260901-20260930_1024辆_仪表里程.xlsx / P299</t>
  </si>
  <si>
    <t>车辆里程查询_20260901-20260930_1024辆_GPS里程.xlsx / P306</t>
  </si>
  <si>
    <t>车辆纯氢气里程查询_20260901-20260930_1024辆.xlsx / P402</t>
  </si>
  <si>
    <t>车辆里程查询_20260901-20260930_1024辆_仪表里程.xlsx / Q299</t>
  </si>
  <si>
    <t>车辆里程查询_20260901-20260930_1024辆_GPS里程.xlsx / Q306</t>
  </si>
  <si>
    <t>车辆纯氢气里程查询_20260901-20260930_1024辆.xlsx / Q402</t>
  </si>
  <si>
    <t>车辆里程查询_20260901-20260930_1024辆_仪表里程.xlsx / R299</t>
  </si>
  <si>
    <t>车辆里程查询_20260901-20260930_1024辆_GPS里程.xlsx / R306</t>
  </si>
  <si>
    <t>车辆纯氢气里程查询_20260901-20260930_1024辆.xlsx / R402</t>
  </si>
  <si>
    <t>车辆里程查询_20260901-20260930_1024辆_仪表里程.xlsx / S299</t>
  </si>
  <si>
    <t>车辆里程查询_20260901-20260930_1024辆_GPS里程.xlsx / S306</t>
  </si>
  <si>
    <t>车辆纯氢气里程查询_20260901-20260930_1024辆.xlsx / S402</t>
  </si>
  <si>
    <t>车辆里程查询_20260901-20260930_1024辆_仪表里程.xlsx / T299</t>
  </si>
  <si>
    <t>车辆里程查询_20260901-20260930_1024辆_GPS里程.xlsx / T306</t>
  </si>
  <si>
    <t>车辆纯氢气里程查询_20260901-20260930_1024辆.xlsx / T402</t>
  </si>
  <si>
    <t>车辆里程查询_20260901-20260930_1024辆_仪表里程.xlsx / U299</t>
  </si>
  <si>
    <t>车辆里程查询_20260901-20260930_1024辆_GPS里程.xlsx / U306</t>
  </si>
  <si>
    <t>车辆纯氢气里程查询_20260901-20260930_1024辆.xlsx / U402</t>
  </si>
  <si>
    <t>车辆里程查询_20260901-20260930_1024辆_仪表里程.xlsx / V299</t>
  </si>
  <si>
    <t>车辆里程查询_20260901-20260930_1024辆_GPS里程.xlsx / V306</t>
  </si>
  <si>
    <t>车辆纯氢气里程查询_20260901-20260930_1024辆.xlsx / V402</t>
  </si>
  <si>
    <t>车辆里程查询_20260901-20260930_1024辆_仪表里程.xlsx / W299</t>
  </si>
  <si>
    <t>车辆里程查询_20260901-20260930_1024辆_GPS里程.xlsx / W306</t>
  </si>
  <si>
    <t>车辆纯氢气里程查询_20260901-20260930_1024辆.xlsx / W402</t>
  </si>
  <si>
    <t>车辆里程查询_20260901-20260930_1024辆_仪表里程.xlsx / X299</t>
  </si>
  <si>
    <t>车辆里程查询_20260901-20260930_1024辆_GPS里程.xlsx / X306</t>
  </si>
  <si>
    <t>车辆纯氢气里程查询_20260901-20260930_1024辆.xlsx / X402</t>
  </si>
  <si>
    <t>车辆里程查询_20260901-20260930_1024辆_仪表里程.xlsx / Y299</t>
  </si>
  <si>
    <t>车辆里程查询_20260901-20260930_1024辆_GPS里程.xlsx / Y306</t>
  </si>
  <si>
    <t>车辆纯氢气里程查询_20260901-20260930_1024辆.xlsx / Y402</t>
  </si>
  <si>
    <t>车辆里程查询_20260901-20260930_1024辆_仪表里程.xlsx / Z299</t>
  </si>
  <si>
    <t>车辆里程查询_20260901-20260930_1024辆_GPS里程.xlsx / Z306</t>
  </si>
  <si>
    <t>车辆纯氢气里程查询_20260901-20260930_1024辆.xlsx / Z402</t>
  </si>
  <si>
    <t>车辆里程查询_20260901-20260930_1024辆_仪表里程.xlsx / AA299</t>
  </si>
  <si>
    <t>车辆里程查询_20260901-20260930_1024辆_GPS里程.xlsx / AA306</t>
  </si>
  <si>
    <t>车辆纯氢气里程查询_20260901-20260930_1024辆.xlsx / AA402</t>
  </si>
  <si>
    <t>车辆里程查询_20260901-20260930_1024辆_仪表里程.xlsx / AB299</t>
  </si>
  <si>
    <t>车辆里程查询_20260901-20260930_1024辆_GPS里程.xlsx / AB306</t>
  </si>
  <si>
    <t>车辆纯氢气里程查询_20260901-20260930_1024辆.xlsx / AB402</t>
  </si>
  <si>
    <t>车辆里程查询_20260901-20260930_1024辆_仪表里程.xlsx / AC299</t>
  </si>
  <si>
    <t>车辆里程查询_20260901-20260930_1024辆_GPS里程.xlsx / AC306</t>
  </si>
  <si>
    <t>车辆纯氢气里程查询_20260901-20260930_1024辆.xlsx / AC402</t>
  </si>
  <si>
    <t>车辆里程查询_20260901-20260930_1024辆_仪表里程.xlsx / AD299</t>
  </si>
  <si>
    <t>车辆里程查询_20260901-20260930_1024辆_GPS里程.xlsx / AD306</t>
  </si>
  <si>
    <t>车辆纯氢气里程查询_20260901-20260930_1024辆.xlsx / AD402</t>
  </si>
  <si>
    <t>车辆里程查询_20260901-20260930_1024辆_仪表里程.xlsx / AE299</t>
  </si>
  <si>
    <t>车辆里程查询_20260901-20260930_1024辆_GPS里程.xlsx / AE306</t>
  </si>
  <si>
    <t>车辆纯氢气里程查询_20260901-20260930_1024辆.xlsx / AE402</t>
  </si>
  <si>
    <t>车辆里程查询_20260901-20260930_1024辆_仪表里程.xlsx / AF299</t>
  </si>
  <si>
    <t>车辆里程查询_20260901-20260930_1024辆_GPS里程.xlsx / AF306</t>
  </si>
  <si>
    <t>车辆纯氢气里程查询_20260901-20260930_1024辆.xlsx / AF402</t>
  </si>
  <si>
    <t>车辆里程查询_20260901-20260930_1024辆_仪表里程.xlsx / AG299</t>
  </si>
  <si>
    <t>车辆里程查询_20260901-20260930_1024辆_GPS里程.xlsx / AG306</t>
  </si>
  <si>
    <t>车辆纯氢气里程查询_20260901-20260930_1024辆.xlsx / AG402</t>
  </si>
  <si>
    <t>车辆里程查询_20260901-20260930_1024辆_仪表里程.xlsx / AH299</t>
  </si>
  <si>
    <t>车辆里程查询_20260901-20260930_1024辆_GPS里程.xlsx / AH306</t>
  </si>
  <si>
    <t>车辆纯氢气里程查询_20260901-20260930_1024辆.xlsx / AH402</t>
  </si>
  <si>
    <t>车辆里程查询_20260901-20260930_1024辆_仪表里程.xlsx / E599</t>
  </si>
  <si>
    <t>车辆里程查询_20260901-20260930_1024辆_GPS里程.xlsx / E599</t>
  </si>
  <si>
    <t>车辆纯氢气里程查询_20260901-20260930_1024辆.xlsx / E475</t>
  </si>
  <si>
    <t>车辆里程查询_20260901-20260930_1024辆_仪表里程.xlsx / F599</t>
  </si>
  <si>
    <t>车辆里程查询_20260901-20260930_1024辆_GPS里程.xlsx / F599</t>
  </si>
  <si>
    <t>车辆纯氢气里程查询_20260901-20260930_1024辆.xlsx / F475</t>
  </si>
  <si>
    <t>车辆里程查询_20260901-20260930_1024辆_仪表里程.xlsx / G599</t>
  </si>
  <si>
    <t>车辆里程查询_20260901-20260930_1024辆_GPS里程.xlsx / G599</t>
  </si>
  <si>
    <t>车辆纯氢气里程查询_20260901-20260930_1024辆.xlsx / G475</t>
  </si>
  <si>
    <t>车辆里程查询_20260901-20260930_1024辆_仪表里程.xlsx / H599</t>
  </si>
  <si>
    <t>车辆里程查询_20260901-20260930_1024辆_GPS里程.xlsx / H599</t>
  </si>
  <si>
    <t>车辆纯氢气里程查询_20260901-20260930_1024辆.xlsx / H475</t>
  </si>
  <si>
    <t>车辆里程查询_20260901-20260930_1024辆_仪表里程.xlsx / I599</t>
  </si>
  <si>
    <t>车辆里程查询_20260901-20260930_1024辆_GPS里程.xlsx / I599</t>
  </si>
  <si>
    <t>车辆纯氢气里程查询_20260901-20260930_1024辆.xlsx / I475</t>
  </si>
  <si>
    <t>车辆里程查询_20260901-20260930_1024辆_仪表里程.xlsx / J599</t>
  </si>
  <si>
    <t>车辆里程查询_20260901-20260930_1024辆_GPS里程.xlsx / J599</t>
  </si>
  <si>
    <t>车辆纯氢气里程查询_20260901-20260930_1024辆.xlsx / J475</t>
  </si>
  <si>
    <t>车辆里程查询_20260901-20260930_1024辆_仪表里程.xlsx / K599</t>
  </si>
  <si>
    <t>车辆里程查询_20260901-20260930_1024辆_GPS里程.xlsx / K599</t>
  </si>
  <si>
    <t>车辆纯氢气里程查询_20260901-20260930_1024辆.xlsx / K475</t>
  </si>
  <si>
    <t>车辆里程查询_20260901-20260930_1024辆_仪表里程.xlsx / L599</t>
  </si>
  <si>
    <t>车辆里程查询_20260901-20260930_1024辆_GPS里程.xlsx / L599</t>
  </si>
  <si>
    <t>车辆纯氢气里程查询_20260901-20260930_1024辆.xlsx / L475</t>
  </si>
  <si>
    <t>车辆里程查询_20260901-20260930_1024辆_仪表里程.xlsx / M599</t>
  </si>
  <si>
    <t>车辆里程查询_20260901-20260930_1024辆_GPS里程.xlsx / M599</t>
  </si>
  <si>
    <t>车辆纯氢气里程查询_20260901-20260930_1024辆.xlsx / M475</t>
  </si>
  <si>
    <t>车辆里程查询_20260901-20260930_1024辆_仪表里程.xlsx / N599</t>
  </si>
  <si>
    <t>车辆里程查询_20260901-20260930_1024辆_GPS里程.xlsx / N599</t>
  </si>
  <si>
    <t>车辆纯氢气里程查询_20260901-20260930_1024辆.xlsx / N475</t>
  </si>
  <si>
    <t>车辆里程查询_20260901-20260930_1024辆_仪表里程.xlsx / O599</t>
  </si>
  <si>
    <t>车辆里程查询_20260901-20260930_1024辆_GPS里程.xlsx / O599</t>
  </si>
  <si>
    <t>车辆纯氢气里程查询_20260901-20260930_1024辆.xlsx / O475</t>
  </si>
  <si>
    <t>车辆里程查询_20260901-20260930_1024辆_仪表里程.xlsx / P599</t>
  </si>
  <si>
    <t>车辆里程查询_20260901-20260930_1024辆_GPS里程.xlsx / P599</t>
  </si>
  <si>
    <t>车辆纯氢气里程查询_20260901-20260930_1024辆.xlsx / P475</t>
  </si>
  <si>
    <t>车辆里程查询_20260901-20260930_1024辆_仪表里程.xlsx / Q599</t>
  </si>
  <si>
    <t>车辆里程查询_20260901-20260930_1024辆_GPS里程.xlsx / Q599</t>
  </si>
  <si>
    <t>车辆纯氢气里程查询_20260901-20260930_1024辆.xlsx / Q475</t>
  </si>
  <si>
    <t>车辆里程查询_20260901-20260930_1024辆_仪表里程.xlsx / R599</t>
  </si>
  <si>
    <t>车辆里程查询_20260901-20260930_1024辆_GPS里程.xlsx / R599</t>
  </si>
  <si>
    <t>车辆纯氢气里程查询_20260901-20260930_1024辆.xlsx / R475</t>
  </si>
  <si>
    <t>车辆里程查询_20260901-20260930_1024辆_仪表里程.xlsx / S599</t>
  </si>
  <si>
    <t>车辆里程查询_20260901-20260930_1024辆_GPS里程.xlsx / S599</t>
  </si>
  <si>
    <t>车辆纯氢气里程查询_20260901-20260930_1024辆.xlsx / S475</t>
  </si>
  <si>
    <t>车辆里程查询_20260901-20260930_1024辆_仪表里程.xlsx / T599</t>
  </si>
  <si>
    <t>车辆里程查询_20260901-20260930_1024辆_GPS里程.xlsx / T599</t>
  </si>
  <si>
    <t>车辆纯氢气里程查询_20260901-20260930_1024辆.xlsx / T475</t>
  </si>
  <si>
    <t>车辆里程查询_20260901-20260930_1024辆_仪表里程.xlsx / U599</t>
  </si>
  <si>
    <t>车辆里程查询_20260901-20260930_1024辆_GPS里程.xlsx / U599</t>
  </si>
  <si>
    <t>车辆纯氢气里程查询_20260901-20260930_1024辆.xlsx / U475</t>
  </si>
  <si>
    <t>车辆里程查询_20260901-20260930_1024辆_仪表里程.xlsx / E572</t>
  </si>
  <si>
    <t>车辆里程查询_20260901-20260930_1024辆_GPS里程.xlsx / E572</t>
  </si>
  <si>
    <t>车辆纯氢气里程查询_20260901-20260930_1024辆.xlsx / E330</t>
  </si>
  <si>
    <t>车辆里程查询_20260901-20260930_1024辆_仪表里程.xlsx / F572</t>
  </si>
  <si>
    <t>车辆里程查询_20260901-20260930_1024辆_GPS里程.xlsx / F572</t>
  </si>
  <si>
    <t>车辆纯氢气里程查询_20260901-20260930_1024辆.xlsx / F330</t>
  </si>
  <si>
    <t>车辆里程查询_20260901-20260930_1024辆_仪表里程.xlsx / G572</t>
  </si>
  <si>
    <t>车辆里程查询_20260901-20260930_1024辆_GPS里程.xlsx / G572</t>
  </si>
  <si>
    <t>车辆纯氢气里程查询_20260901-20260930_1024辆.xlsx / G330</t>
  </si>
  <si>
    <t>车辆里程查询_20260901-20260930_1024辆_仪表里程.xlsx / H572</t>
  </si>
  <si>
    <t>车辆里程查询_20260901-20260930_1024辆_GPS里程.xlsx / H572</t>
  </si>
  <si>
    <t>车辆纯氢气里程查询_20260901-20260930_1024辆.xlsx / H330</t>
  </si>
  <si>
    <t>车辆里程查询_20260901-20260930_1024辆_仪表里程.xlsx / I572</t>
  </si>
  <si>
    <t>车辆里程查询_20260901-20260930_1024辆_GPS里程.xlsx / I572</t>
  </si>
  <si>
    <t>车辆纯氢气里程查询_20260901-20260930_1024辆.xlsx / I330</t>
  </si>
  <si>
    <t>车辆里程查询_20260901-20260930_1024辆_仪表里程.xlsx / J572</t>
  </si>
  <si>
    <t>车辆里程查询_20260901-20260930_1024辆_GPS里程.xlsx / J572</t>
  </si>
  <si>
    <t>车辆纯氢气里程查询_20260901-20260930_1024辆.xlsx / J330</t>
  </si>
  <si>
    <t>车辆里程查询_20260901-20260930_1024辆_仪表里程.xlsx / K572</t>
  </si>
  <si>
    <t>车辆里程查询_20260901-20260930_1024辆_GPS里程.xlsx / K572</t>
  </si>
  <si>
    <t>车辆纯氢气里程查询_20260901-20260930_1024辆.xlsx / K330</t>
  </si>
  <si>
    <t>车辆里程查询_20260901-20260930_1024辆_仪表里程.xlsx / L572</t>
  </si>
  <si>
    <t>车辆里程查询_20260901-20260930_1024辆_GPS里程.xlsx / L572</t>
  </si>
  <si>
    <t>车辆纯氢气里程查询_20260901-20260930_1024辆.xlsx / L330</t>
  </si>
  <si>
    <t>车辆里程查询_20260901-20260930_1024辆_仪表里程.xlsx / M572</t>
  </si>
  <si>
    <t>车辆里程查询_20260901-20260930_1024辆_GPS里程.xlsx / M572</t>
  </si>
  <si>
    <t>车辆纯氢气里程查询_20260901-20260930_1024辆.xlsx / M330</t>
  </si>
  <si>
    <t>车辆里程查询_20260901-20260930_1024辆_仪表里程.xlsx / N572</t>
  </si>
  <si>
    <t>车辆里程查询_20260901-20260930_1024辆_GPS里程.xlsx / N572</t>
  </si>
  <si>
    <t>车辆纯氢气里程查询_20260901-20260930_1024辆.xlsx / N330</t>
  </si>
  <si>
    <t>车辆里程查询_20260901-20260930_1024辆_仪表里程.xlsx / O572</t>
  </si>
  <si>
    <t>车辆里程查询_20260901-20260930_1024辆_GPS里程.xlsx / O572</t>
  </si>
  <si>
    <t>车辆纯氢气里程查询_20260901-20260930_1024辆.xlsx / O330</t>
  </si>
  <si>
    <t>车辆里程查询_20260901-20260930_1024辆_仪表里程.xlsx / P572</t>
  </si>
  <si>
    <t>车辆里程查询_20260901-20260930_1024辆_GPS里程.xlsx / P572</t>
  </si>
  <si>
    <t>车辆纯氢气里程查询_20260901-20260930_1024辆.xlsx / P330</t>
  </si>
  <si>
    <t>车辆里程查询_20260901-20260930_1024辆_仪表里程.xlsx / Q572</t>
  </si>
  <si>
    <t>车辆里程查询_20260901-20260930_1024辆_GPS里程.xlsx / Q572</t>
  </si>
  <si>
    <t>车辆纯氢气里程查询_20260901-20260930_1024辆.xlsx / Q330</t>
  </si>
  <si>
    <t>车辆里程查询_20260901-20260930_1024辆_仪表里程.xlsx / R572</t>
  </si>
  <si>
    <t>车辆里程查询_20260901-20260930_1024辆_GPS里程.xlsx / R572</t>
  </si>
  <si>
    <t>车辆纯氢气里程查询_20260901-20260930_1024辆.xlsx / R330</t>
  </si>
  <si>
    <t>车辆里程查询_20260901-20260930_1024辆_仪表里程.xlsx / S572</t>
  </si>
  <si>
    <t>车辆里程查询_20260901-20260930_1024辆_GPS里程.xlsx / S572</t>
  </si>
  <si>
    <t>车辆纯氢气里程查询_20260901-20260930_1024辆.xlsx / S330</t>
  </si>
  <si>
    <t>车辆里程查询_20260901-20260930_1024辆_仪表里程.xlsx / T572</t>
  </si>
  <si>
    <t>车辆里程查询_20260901-20260930_1024辆_GPS里程.xlsx / T572</t>
  </si>
  <si>
    <t>车辆纯氢气里程查询_20260901-20260930_1024辆.xlsx / T330</t>
  </si>
  <si>
    <t>车辆里程查询_20260901-20260930_1024辆_仪表里程.xlsx / U572</t>
  </si>
  <si>
    <t>车辆里程查询_20260901-20260930_1024辆_GPS里程.xlsx / U572</t>
  </si>
  <si>
    <t>车辆纯氢气里程查询_20260901-20260930_1024辆.xlsx / U330</t>
  </si>
  <si>
    <t>车辆里程查询_20260901-20260930_1024辆_仪表里程.xlsx / V572</t>
  </si>
  <si>
    <t>车辆里程查询_20260901-20260930_1024辆_GPS里程.xlsx / V572</t>
  </si>
  <si>
    <t>车辆纯氢气里程查询_20260901-20260930_1024辆.xlsx / V330</t>
  </si>
  <si>
    <t>车辆里程查询_20260901-20260930_1024辆_仪表里程.xlsx / AA572</t>
  </si>
  <si>
    <t>车辆里程查询_20260901-20260930_1024辆_GPS里程.xlsx / AA572</t>
  </si>
  <si>
    <t>车辆纯氢气里程查询_20260901-20260930_1024辆.xlsx / AA330</t>
  </si>
  <si>
    <t>车辆里程查询_20260901-20260930_1024辆_仪表里程.xlsx / AB572</t>
  </si>
  <si>
    <t>车辆里程查询_20260901-20260930_1024辆_GPS里程.xlsx / AB572</t>
  </si>
  <si>
    <t>车辆纯氢气里程查询_20260901-20260930_1024辆.xlsx / AB330</t>
  </si>
  <si>
    <t>车辆里程查询_20260901-20260930_1024辆_仪表里程.xlsx / AC572</t>
  </si>
  <si>
    <t>车辆里程查询_20260901-20260930_1024辆_GPS里程.xlsx / AC572</t>
  </si>
  <si>
    <t>车辆纯氢气里程查询_20260901-20260930_1024辆.xlsx / AC330</t>
  </si>
  <si>
    <t>车辆里程查询_20260901-20260930_1024辆_仪表里程.xlsx / AD572</t>
  </si>
  <si>
    <t>车辆里程查询_20260901-20260930_1024辆_GPS里程.xlsx / AD572</t>
  </si>
  <si>
    <t>车辆纯氢气里程查询_20260901-20260930_1024辆.xlsx / AD330</t>
  </si>
  <si>
    <t>车辆里程查询_20260901-20260930_1024辆_仪表里程.xlsx / AE572</t>
  </si>
  <si>
    <t>车辆里程查询_20260901-20260930_1024辆_GPS里程.xlsx / AE572</t>
  </si>
  <si>
    <t>车辆纯氢气里程查询_20260901-20260930_1024辆.xlsx / AE330</t>
  </si>
  <si>
    <t>车辆里程查询_20260901-20260930_1024辆_仪表里程.xlsx / AF572</t>
  </si>
  <si>
    <t>车辆里程查询_20260901-20260930_1024辆_GPS里程.xlsx / AF572</t>
  </si>
  <si>
    <t>车辆纯氢气里程查询_20260901-20260930_1024辆.xlsx / AF330</t>
  </si>
  <si>
    <t>车辆里程查询_20260901-20260930_1024辆_仪表里程.xlsx / AG572</t>
  </si>
  <si>
    <t>车辆里程查询_20260901-20260930_1024辆_GPS里程.xlsx / AG572</t>
  </si>
  <si>
    <t>车辆纯氢气里程查询_20260901-20260930_1024辆.xlsx / AG330</t>
  </si>
  <si>
    <t>车辆里程查询_20260901-20260930_1024辆_仪表里程.xlsx / AH572</t>
  </si>
  <si>
    <t>车辆里程查询_20260901-20260930_1024辆_GPS里程.xlsx / AH572</t>
  </si>
  <si>
    <t>车辆纯氢气里程查询_20260901-20260930_1024辆.xlsx / AH330</t>
  </si>
  <si>
    <t>车辆里程查询_20260901-20260930_1024辆_仪表里程.xlsx / Y540</t>
  </si>
  <si>
    <t>车辆里程查询_20260901-20260930_1024辆_GPS里程.xlsx / Y540</t>
  </si>
  <si>
    <t>车辆纯氢气里程查询_20260901-20260930_1024辆.xlsx / Y268</t>
  </si>
  <si>
    <t>车辆里程查询_20260901-20260930_1024辆_仪表里程.xlsx / Z540</t>
  </si>
  <si>
    <t>车辆里程查询_20260901-20260930_1024辆_GPS里程.xlsx / Z540</t>
  </si>
  <si>
    <t>车辆纯氢气里程查询_20260901-20260930_1024辆.xlsx / Z268</t>
  </si>
  <si>
    <t>车辆里程查询_20260901-20260930_1024辆_仪表里程.xlsx / AA540</t>
  </si>
  <si>
    <t>车辆里程查询_20260901-20260930_1024辆_GPS里程.xlsx / AA540</t>
  </si>
  <si>
    <t>车辆纯氢气里程查询_20260901-20260930_1024辆.xlsx / AA268</t>
  </si>
  <si>
    <t>车辆里程查询_20260901-20260930_1024辆_仪表里程.xlsx / AB540</t>
  </si>
  <si>
    <t>车辆里程查询_20260901-20260930_1024辆_GPS里程.xlsx / AB540</t>
  </si>
  <si>
    <t>车辆纯氢气里程查询_20260901-20260930_1024辆.xlsx / AB268</t>
  </si>
  <si>
    <t>车辆里程查询_20260901-20260930_1024辆_仪表里程.xlsx / AC540</t>
  </si>
  <si>
    <t>车辆里程查询_20260901-20260930_1024辆_GPS里程.xlsx / AC540</t>
  </si>
  <si>
    <t>车辆纯氢气里程查询_20260901-20260930_1024辆.xlsx / AC268</t>
  </si>
  <si>
    <t>车辆里程查询_20260901-20260930_1024辆_仪表里程.xlsx / AD540</t>
  </si>
  <si>
    <t>车辆里程查询_20260901-20260930_1024辆_GPS里程.xlsx / AD540</t>
  </si>
  <si>
    <t>车辆纯氢气里程查询_20260901-20260930_1024辆.xlsx / AD268</t>
  </si>
  <si>
    <t>车辆里程查询_20260901-20260930_1024辆_仪表里程.xlsx / AE540</t>
  </si>
  <si>
    <t>车辆里程查询_20260901-20260930_1024辆_GPS里程.xlsx / AE540</t>
  </si>
  <si>
    <t>车辆纯氢气里程查询_20260901-20260930_1024辆.xlsx / AE268</t>
  </si>
  <si>
    <t>车辆里程查询_20260901-20260930_1024辆_仪表里程.xlsx / AF540</t>
  </si>
  <si>
    <t>车辆里程查询_20260901-20260930_1024辆_GPS里程.xlsx / AF540</t>
  </si>
  <si>
    <t>车辆纯氢气里程查询_20260901-20260930_1024辆.xlsx / AF268</t>
  </si>
  <si>
    <t>车辆里程查询_20260901-20260930_1024辆_仪表里程.xlsx / AG540</t>
  </si>
  <si>
    <t>车辆里程查询_20260901-20260930_1024辆_GPS里程.xlsx / AG540</t>
  </si>
  <si>
    <t>车辆纯氢气里程查询_20260901-20260930_1024辆.xlsx / AG268</t>
  </si>
  <si>
    <t>车辆里程查询_20260901-20260930_1024辆_仪表里程.xlsx / AH540</t>
  </si>
  <si>
    <t>车辆里程查询_20260901-20260930_1024辆_GPS里程.xlsx / AH540</t>
  </si>
  <si>
    <t>车辆纯氢气里程查询_20260901-20260930_1024辆.xlsx / AH268</t>
  </si>
  <si>
    <t>车辆里程查询_20260901-20260930_1024辆_仪表里程.xlsx / E14</t>
  </si>
  <si>
    <t>车辆里程查询_20260901-20260930_1024辆_GPS里程.xlsx / E225</t>
  </si>
  <si>
    <t>车辆纯氢气里程查询_20260901-20260930_1024辆.xlsx / E592</t>
  </si>
  <si>
    <t>车辆里程查询_20260901-20260930_1024辆_仪表里程.xlsx / F14</t>
  </si>
  <si>
    <t>车辆里程查询_20260901-20260930_1024辆_GPS里程.xlsx / F225</t>
  </si>
  <si>
    <t>车辆纯氢气里程查询_20260901-20260930_1024辆.xlsx / F592</t>
  </si>
  <si>
    <t>车辆里程查询_20260901-20260930_1024辆_仪表里程.xlsx / G14</t>
  </si>
  <si>
    <t>车辆里程查询_20260901-20260930_1024辆_GPS里程.xlsx / G225</t>
  </si>
  <si>
    <t>车辆纯氢气里程查询_20260901-20260930_1024辆.xlsx / G592</t>
  </si>
  <si>
    <t>车辆里程查询_20260901-20260930_1024辆_仪表里程.xlsx / H14</t>
  </si>
  <si>
    <t>车辆里程查询_20260901-20260930_1024辆_GPS里程.xlsx / H225</t>
  </si>
  <si>
    <t>车辆纯氢气里程查询_20260901-20260930_1024辆.xlsx / H592</t>
  </si>
  <si>
    <t>车辆里程查询_20260901-20260930_1024辆_仪表里程.xlsx / I14</t>
  </si>
  <si>
    <t>车辆里程查询_20260901-20260930_1024辆_GPS里程.xlsx / I225</t>
  </si>
  <si>
    <t>车辆纯氢气里程查询_20260901-20260930_1024辆.xlsx / I592</t>
  </si>
  <si>
    <t>车辆里程查询_20260901-20260930_1024辆_仪表里程.xlsx / J14</t>
  </si>
  <si>
    <t>车辆里程查询_20260901-20260930_1024辆_GPS里程.xlsx / J225</t>
  </si>
  <si>
    <t>车辆纯氢气里程查询_20260901-20260930_1024辆.xlsx / J592</t>
  </si>
  <si>
    <t>车辆里程查询_20260901-20260930_1024辆_仪表里程.xlsx / K14</t>
  </si>
  <si>
    <t>车辆里程查询_20260901-20260930_1024辆_GPS里程.xlsx / K225</t>
  </si>
  <si>
    <t>车辆纯氢气里程查询_20260901-20260930_1024辆.xlsx / K592</t>
  </si>
  <si>
    <t>车辆里程查询_20260901-20260930_1024辆_仪表里程.xlsx / L14</t>
  </si>
  <si>
    <t>车辆里程查询_20260901-20260930_1024辆_GPS里程.xlsx / L225</t>
  </si>
  <si>
    <t>车辆纯氢气里程查询_20260901-20260930_1024辆.xlsx / L592</t>
  </si>
  <si>
    <t>车辆里程查询_20260901-20260930_1024辆_仪表里程.xlsx / M14</t>
  </si>
  <si>
    <t>车辆里程查询_20260901-20260930_1024辆_GPS里程.xlsx / M225</t>
  </si>
  <si>
    <t>车辆纯氢气里程查询_20260901-20260930_1024辆.xlsx / M592</t>
  </si>
  <si>
    <t>车辆里程查询_20260901-20260930_1024辆_仪表里程.xlsx / N14</t>
  </si>
  <si>
    <t>车辆里程查询_20260901-20260930_1024辆_GPS里程.xlsx / N225</t>
  </si>
  <si>
    <t>车辆纯氢气里程查询_20260901-20260930_1024辆.xlsx / N592</t>
  </si>
  <si>
    <t>车辆里程查询_20260901-20260930_1024辆_仪表里程.xlsx / O14</t>
  </si>
  <si>
    <t>车辆里程查询_20260901-20260930_1024辆_GPS里程.xlsx / O225</t>
  </si>
  <si>
    <t>车辆纯氢气里程查询_20260901-20260930_1024辆.xlsx / O592</t>
  </si>
  <si>
    <t>车辆里程查询_20260901-20260930_1024辆_仪表里程.xlsx / P14</t>
  </si>
  <si>
    <t>车辆里程查询_20260901-20260930_1024辆_GPS里程.xlsx / P225</t>
  </si>
  <si>
    <t>车辆纯氢气里程查询_20260901-20260930_1024辆.xlsx / P592</t>
  </si>
  <si>
    <t>车辆里程查询_20260901-20260930_1024辆_仪表里程.xlsx / Q14</t>
  </si>
  <si>
    <t>车辆里程查询_20260901-20260930_1024辆_GPS里程.xlsx / Q225</t>
  </si>
  <si>
    <t>车辆纯氢气里程查询_20260901-20260930_1024辆.xlsx / Q592</t>
  </si>
  <si>
    <t>车辆里程查询_20260901-20260930_1024辆_仪表里程.xlsx / R14</t>
  </si>
  <si>
    <t>车辆里程查询_20260901-20260930_1024辆_GPS里程.xlsx / R225</t>
  </si>
  <si>
    <t>车辆纯氢气里程查询_20260901-20260930_1024辆.xlsx / R592</t>
  </si>
  <si>
    <t>车辆里程查询_20260901-20260930_1024辆_仪表里程.xlsx / S14</t>
  </si>
  <si>
    <t>车辆里程查询_20260901-20260930_1024辆_GPS里程.xlsx / S225</t>
  </si>
  <si>
    <t>车辆纯氢气里程查询_20260901-20260930_1024辆.xlsx / S592</t>
  </si>
  <si>
    <t>车辆里程查询_20260901-20260930_1024辆_仪表里程.xlsx / T14</t>
  </si>
  <si>
    <t>车辆里程查询_20260901-20260930_1024辆_GPS里程.xlsx / T225</t>
  </si>
  <si>
    <t>车辆纯氢气里程查询_20260901-20260930_1024辆.xlsx / T592</t>
  </si>
  <si>
    <t>车辆里程查询_20260901-20260930_1024辆_仪表里程.xlsx / U14</t>
  </si>
  <si>
    <t>车辆里程查询_20260901-20260930_1024辆_GPS里程.xlsx / U225</t>
  </si>
  <si>
    <t>车辆纯氢气里程查询_20260901-20260930_1024辆.xlsx / U592</t>
  </si>
  <si>
    <t>车辆里程查询_20260901-20260930_1024辆_仪表里程.xlsx / V14</t>
  </si>
  <si>
    <t>车辆里程查询_20260901-20260930_1024辆_GPS里程.xlsx / V225</t>
  </si>
  <si>
    <t>车辆纯氢气里程查询_20260901-20260930_1024辆.xlsx / V592</t>
  </si>
  <si>
    <t>车辆里程查询_20260901-20260930_1024辆_仪表里程.xlsx / W14</t>
  </si>
  <si>
    <t>车辆里程查询_20260901-20260930_1024辆_GPS里程.xlsx / W225</t>
  </si>
  <si>
    <t>车辆纯氢气里程查询_20260901-20260930_1024辆.xlsx / W592</t>
  </si>
  <si>
    <t>车辆里程查询_20260901-20260930_1024辆_仪表里程.xlsx / X14</t>
  </si>
  <si>
    <t>车辆里程查询_20260901-20260930_1024辆_GPS里程.xlsx / X225</t>
  </si>
  <si>
    <t>车辆纯氢气里程查询_20260901-20260930_1024辆.xlsx / X592</t>
  </si>
  <si>
    <t>车辆里程查询_20260901-20260930_1024辆_仪表里程.xlsx / Y14</t>
  </si>
  <si>
    <t>车辆里程查询_20260901-20260930_1024辆_GPS里程.xlsx / Y225</t>
  </si>
  <si>
    <t>车辆纯氢气里程查询_20260901-20260930_1024辆.xlsx / Y592</t>
  </si>
  <si>
    <t>车辆里程查询_20260901-20260930_1024辆_仪表里程.xlsx / Z14</t>
  </si>
  <si>
    <t>车辆里程查询_20260901-20260930_1024辆_GPS里程.xlsx / Z225</t>
  </si>
  <si>
    <t>车辆纯氢气里程查询_20260901-20260930_1024辆.xlsx / Z592</t>
  </si>
  <si>
    <t>车辆里程查询_20260901-20260930_1024辆_仪表里程.xlsx / AA14</t>
  </si>
  <si>
    <t>车辆里程查询_20260901-20260930_1024辆_GPS里程.xlsx / AA225</t>
  </si>
  <si>
    <t>车辆纯氢气里程查询_20260901-20260930_1024辆.xlsx / AA592</t>
  </si>
  <si>
    <t>车辆里程查询_20260901-20260930_1024辆_仪表里程.xlsx / AB14</t>
  </si>
  <si>
    <t>车辆里程查询_20260901-20260930_1024辆_GPS里程.xlsx / AB225</t>
  </si>
  <si>
    <t>车辆纯氢气里程查询_20260901-20260930_1024辆.xlsx / AB592</t>
  </si>
  <si>
    <t>车辆里程查询_20260901-20260930_1024辆_仪表里程.xlsx / AC14</t>
  </si>
  <si>
    <t>车辆里程查询_20260901-20260930_1024辆_GPS里程.xlsx / AC225</t>
  </si>
  <si>
    <t>车辆纯氢气里程查询_20260901-20260930_1024辆.xlsx / AC592</t>
  </si>
  <si>
    <t>车辆里程查询_20260901-20260930_1024辆_仪表里程.xlsx / AD14</t>
  </si>
  <si>
    <t>车辆里程查询_20260901-20260930_1024辆_GPS里程.xlsx / AD225</t>
  </si>
  <si>
    <t>车辆纯氢气里程查询_20260901-20260930_1024辆.xlsx / AD592</t>
  </si>
  <si>
    <t>车辆里程查询_20260901-20260930_1024辆_仪表里程.xlsx / AE14</t>
  </si>
  <si>
    <t>车辆里程查询_20260901-20260930_1024辆_GPS里程.xlsx / AE225</t>
  </si>
  <si>
    <t>车辆纯氢气里程查询_20260901-20260930_1024辆.xlsx / AE592</t>
  </si>
  <si>
    <t>车辆里程查询_20260901-20260930_1024辆_仪表里程.xlsx / AF14</t>
  </si>
  <si>
    <t>车辆里程查询_20260901-20260930_1024辆_GPS里程.xlsx / AF225</t>
  </si>
  <si>
    <t>车辆纯氢气里程查询_20260901-20260930_1024辆.xlsx / AF592</t>
  </si>
  <si>
    <t>车辆里程查询_20260901-20260930_1024辆_仪表里程.xlsx / AG14</t>
  </si>
  <si>
    <t>车辆里程查询_20260901-20260930_1024辆_GPS里程.xlsx / AG225</t>
  </si>
  <si>
    <t>车辆纯氢气里程查询_20260901-20260930_1024辆.xlsx / AG592</t>
  </si>
  <si>
    <t>车辆里程查询_20260901-20260930_1024辆_仪表里程.xlsx / AH14</t>
  </si>
  <si>
    <t>车辆里程查询_20260901-20260930_1024辆_GPS里程.xlsx / AH225</t>
  </si>
  <si>
    <t>车辆纯氢气里程查询_20260901-20260930_1024辆.xlsx / AH592</t>
  </si>
  <si>
    <t>车辆里程查询_20260901-20260930_1024辆_仪表里程.xlsx / E657</t>
  </si>
  <si>
    <t>车辆里程查询_20260901-20260930_1024辆_GPS里程.xlsx / E657</t>
  </si>
  <si>
    <t>车辆纯氢气里程查询_20260901-20260930_1024辆.xlsx / E485</t>
  </si>
  <si>
    <t>车辆里程查询_20260901-20260930_1024辆_仪表里程.xlsx / F657</t>
  </si>
  <si>
    <t>车辆里程查询_20260901-20260930_1024辆_GPS里程.xlsx / F657</t>
  </si>
  <si>
    <t>车辆纯氢气里程查询_20260901-20260930_1024辆.xlsx / F485</t>
  </si>
  <si>
    <t>车辆里程查询_20260901-20260930_1024辆_仪表里程.xlsx / G657</t>
  </si>
  <si>
    <t>车辆里程查询_20260901-20260930_1024辆_GPS里程.xlsx / G657</t>
  </si>
  <si>
    <t>车辆纯氢气里程查询_20260901-20260930_1024辆.xlsx / G485</t>
  </si>
  <si>
    <t>车辆里程查询_20260901-20260930_1024辆_仪表里程.xlsx / H657</t>
  </si>
  <si>
    <t>车辆里程查询_20260901-20260930_1024辆_GPS里程.xlsx / H657</t>
  </si>
  <si>
    <t>车辆纯氢气里程查询_20260901-20260930_1024辆.xlsx / H485</t>
  </si>
  <si>
    <t>车辆里程查询_20260901-20260930_1024辆_仪表里程.xlsx / I657</t>
  </si>
  <si>
    <t>车辆里程查询_20260901-20260930_1024辆_GPS里程.xlsx / I657</t>
  </si>
  <si>
    <t>车辆纯氢气里程查询_20260901-20260930_1024辆.xlsx / I485</t>
  </si>
  <si>
    <t>车辆里程查询_20260901-20260930_1024辆_仪表里程.xlsx / J657</t>
  </si>
  <si>
    <t>车辆里程查询_20260901-20260930_1024辆_GPS里程.xlsx / J657</t>
  </si>
  <si>
    <t>车辆纯氢气里程查询_20260901-20260930_1024辆.xlsx / J485</t>
  </si>
  <si>
    <t>车辆里程查询_20260901-20260930_1024辆_仪表里程.xlsx / K657</t>
  </si>
  <si>
    <t>车辆里程查询_20260901-20260930_1024辆_GPS里程.xlsx / K657</t>
  </si>
  <si>
    <t>车辆纯氢气里程查询_20260901-20260930_1024辆.xlsx / K485</t>
  </si>
  <si>
    <t>车辆里程查询_20260901-20260930_1024辆_仪表里程.xlsx / L657</t>
  </si>
  <si>
    <t>车辆里程查询_20260901-20260930_1024辆_GPS里程.xlsx / L657</t>
  </si>
  <si>
    <t>车辆纯氢气里程查询_20260901-20260930_1024辆.xlsx / L485</t>
  </si>
  <si>
    <t>车辆里程查询_20260901-20260930_1024辆_仪表里程.xlsx / M657</t>
  </si>
  <si>
    <t>车辆里程查询_20260901-20260930_1024辆_GPS里程.xlsx / M657</t>
  </si>
  <si>
    <t>车辆纯氢气里程查询_20260901-20260930_1024辆.xlsx / M485</t>
  </si>
  <si>
    <t>车辆里程查询_20260901-20260930_1024辆_仪表里程.xlsx / N657</t>
  </si>
  <si>
    <t>车辆里程查询_20260901-20260930_1024辆_GPS里程.xlsx / N657</t>
  </si>
  <si>
    <t>车辆纯氢气里程查询_20260901-20260930_1024辆.xlsx / N485</t>
  </si>
  <si>
    <t>车辆里程查询_20260901-20260930_1024辆_仪表里程.xlsx / O657</t>
  </si>
  <si>
    <t>车辆里程查询_20260901-20260930_1024辆_GPS里程.xlsx / O657</t>
  </si>
  <si>
    <t>车辆纯氢气里程查询_20260901-20260930_1024辆.xlsx / O485</t>
  </si>
  <si>
    <t>车辆里程查询_20260901-20260930_1024辆_仪表里程.xlsx / P657</t>
  </si>
  <si>
    <t>车辆里程查询_20260901-20260930_1024辆_GPS里程.xlsx / P657</t>
  </si>
  <si>
    <t>车辆纯氢气里程查询_20260901-20260930_1024辆.xlsx / P485</t>
  </si>
  <si>
    <t>车辆里程查询_20260901-20260930_1024辆_仪表里程.xlsx / Q657</t>
  </si>
  <si>
    <t>车辆里程查询_20260901-20260930_1024辆_GPS里程.xlsx / Q657</t>
  </si>
  <si>
    <t>车辆纯氢气里程查询_20260901-20260930_1024辆.xlsx / Q485</t>
  </si>
  <si>
    <t>车辆里程查询_20260901-20260930_1024辆_仪表里程.xlsx / R657</t>
  </si>
  <si>
    <t>车辆里程查询_20260901-20260930_1024辆_GPS里程.xlsx / R657</t>
  </si>
  <si>
    <t>车辆纯氢气里程查询_20260901-20260930_1024辆.xlsx / R485</t>
  </si>
  <si>
    <t>车辆里程查询_20260901-20260930_1024辆_仪表里程.xlsx / S657</t>
  </si>
  <si>
    <t>车辆里程查询_20260901-20260930_1024辆_GPS里程.xlsx / S657</t>
  </si>
  <si>
    <t>车辆纯氢气里程查询_20260901-20260930_1024辆.xlsx / S485</t>
  </si>
  <si>
    <t>车辆里程查询_20260901-20260930_1024辆_仪表里程.xlsx / T657</t>
  </si>
  <si>
    <t>车辆里程查询_20260901-20260930_1024辆_GPS里程.xlsx / T657</t>
  </si>
  <si>
    <t>车辆纯氢气里程查询_20260901-20260930_1024辆.xlsx / T485</t>
  </si>
  <si>
    <t>车辆里程查询_20260901-20260930_1024辆_仪表里程.xlsx / U657</t>
  </si>
  <si>
    <t>车辆里程查询_20260901-20260930_1024辆_GPS里程.xlsx / U657</t>
  </si>
  <si>
    <t>车辆纯氢气里程查询_20260901-20260930_1024辆.xlsx / U485</t>
  </si>
  <si>
    <t>车辆里程查询_20260901-20260930_1024辆_仪表里程.xlsx / V657</t>
  </si>
  <si>
    <t>车辆里程查询_20260901-20260930_1024辆_GPS里程.xlsx / V657</t>
  </si>
  <si>
    <t>车辆纯氢气里程查询_20260901-20260930_1024辆.xlsx / V485</t>
  </si>
  <si>
    <t>车辆里程查询_20260901-20260930_1024辆_仪表里程.xlsx / W657</t>
  </si>
  <si>
    <t>车辆里程查询_20260901-20260930_1024辆_GPS里程.xlsx / W657</t>
  </si>
  <si>
    <t>车辆纯氢气里程查询_20260901-20260930_1024辆.xlsx / W485</t>
  </si>
  <si>
    <t>车辆里程查询_20260901-20260930_1024辆_仪表里程.xlsx / X657</t>
  </si>
  <si>
    <t>车辆里程查询_20260901-20260930_1024辆_GPS里程.xlsx / X657</t>
  </si>
  <si>
    <t>车辆纯氢气里程查询_20260901-20260930_1024辆.xlsx / X485</t>
  </si>
  <si>
    <t>车辆里程查询_20260901-20260930_1024辆_仪表里程.xlsx / Y657</t>
  </si>
  <si>
    <t>车辆里程查询_20260901-20260930_1024辆_GPS里程.xlsx / Y657</t>
  </si>
  <si>
    <t>车辆纯氢气里程查询_20260901-20260930_1024辆.xlsx / Y485</t>
  </si>
  <si>
    <t>车辆里程查询_20260901-20260930_1024辆_仪表里程.xlsx / Z657</t>
  </si>
  <si>
    <t>车辆里程查询_20260901-20260930_1024辆_GPS里程.xlsx / Z657</t>
  </si>
  <si>
    <t>车辆纯氢气里程查询_20260901-20260930_1024辆.xlsx / Z485</t>
  </si>
  <si>
    <t>车辆里程查询_20260901-20260930_1024辆_仪表里程.xlsx / AA657</t>
  </si>
  <si>
    <t>车辆里程查询_20260901-20260930_1024辆_GPS里程.xlsx / AA657</t>
  </si>
  <si>
    <t>车辆纯氢气里程查询_20260901-20260930_1024辆.xlsx / AA485</t>
  </si>
  <si>
    <t>车辆里程查询_20260901-20260930_1024辆_仪表里程.xlsx / AB657</t>
  </si>
  <si>
    <t>车辆里程查询_20260901-20260930_1024辆_GPS里程.xlsx / AB657</t>
  </si>
  <si>
    <t>车辆纯氢气里程查询_20260901-20260930_1024辆.xlsx / AB485</t>
  </si>
  <si>
    <t>车辆里程查询_20260901-20260930_1024辆_仪表里程.xlsx / AC657</t>
  </si>
  <si>
    <t>车辆里程查询_20260901-20260930_1024辆_GPS里程.xlsx / AC657</t>
  </si>
  <si>
    <t>车辆纯氢气里程查询_20260901-20260930_1024辆.xlsx / AC485</t>
  </si>
  <si>
    <t>车辆里程查询_20260901-20260930_1024辆_仪表里程.xlsx / AD657</t>
  </si>
  <si>
    <t>车辆里程查询_20260901-20260930_1024辆_GPS里程.xlsx / AD657</t>
  </si>
  <si>
    <t>车辆纯氢气里程查询_20260901-20260930_1024辆.xlsx / AD485</t>
  </si>
  <si>
    <t>车辆里程查询_20260901-20260930_1024辆_仪表里程.xlsx / AE657</t>
  </si>
  <si>
    <t>车辆里程查询_20260901-20260930_1024辆_GPS里程.xlsx / AE657</t>
  </si>
  <si>
    <t>车辆纯氢气里程查询_20260901-20260930_1024辆.xlsx / AE485</t>
  </si>
  <si>
    <t>车辆里程查询_20260901-20260930_1024辆_仪表里程.xlsx / AF657</t>
  </si>
  <si>
    <t>车辆里程查询_20260901-20260930_1024辆_GPS里程.xlsx / AF657</t>
  </si>
  <si>
    <t>车辆纯氢气里程查询_20260901-20260930_1024辆.xlsx / AF485</t>
  </si>
  <si>
    <t>车辆里程查询_20260901-20260930_1024辆_仪表里程.xlsx / AG657</t>
  </si>
  <si>
    <t>车辆里程查询_20260901-20260930_1024辆_GPS里程.xlsx / AG657</t>
  </si>
  <si>
    <t>车辆纯氢气里程查询_20260901-20260930_1024辆.xlsx / AG485</t>
  </si>
  <si>
    <t>车辆里程查询_20260901-20260930_1024辆_仪表里程.xlsx / AH657</t>
  </si>
  <si>
    <t>车辆里程查询_20260901-20260930_1024辆_GPS里程.xlsx / AH657</t>
  </si>
  <si>
    <t>车辆纯氢气里程查询_20260901-20260930_1024辆.xlsx / AH485</t>
  </si>
  <si>
    <t>车辆里程查询_20260901-20260930_1024辆_仪表里程.xlsx / E62</t>
  </si>
  <si>
    <t>车辆里程查询_20260901-20260930_1024辆_GPS里程.xlsx / E256</t>
  </si>
  <si>
    <t>车辆纯氢气里程查询_20260901-20260930_1024辆.xlsx / E573</t>
  </si>
  <si>
    <t>车辆里程查询_20260901-20260930_1024辆_仪表里程.xlsx / F62</t>
  </si>
  <si>
    <t>车辆里程查询_20260901-20260930_1024辆_GPS里程.xlsx / F256</t>
  </si>
  <si>
    <t>车辆纯氢气里程查询_20260901-20260930_1024辆.xlsx / F573</t>
  </si>
  <si>
    <t>车辆里程查询_20260901-20260930_1024辆_仪表里程.xlsx / G62</t>
  </si>
  <si>
    <t>车辆里程查询_20260901-20260930_1024辆_GPS里程.xlsx / G256</t>
  </si>
  <si>
    <t>车辆纯氢气里程查询_20260901-20260930_1024辆.xlsx / G573</t>
  </si>
  <si>
    <t>车辆里程查询_20260901-20260930_1024辆_仪表里程.xlsx / H62</t>
  </si>
  <si>
    <t>车辆里程查询_20260901-20260930_1024辆_GPS里程.xlsx / H256</t>
  </si>
  <si>
    <t>车辆纯氢气里程查询_20260901-20260930_1024辆.xlsx / H573</t>
  </si>
  <si>
    <t>车辆里程查询_20260901-20260930_1024辆_仪表里程.xlsx / I62</t>
  </si>
  <si>
    <t>车辆里程查询_20260901-20260930_1024辆_GPS里程.xlsx / I256</t>
  </si>
  <si>
    <t>车辆纯氢气里程查询_20260901-20260930_1024辆.xlsx / I573</t>
  </si>
  <si>
    <t>车辆里程查询_20260901-20260930_1024辆_仪表里程.xlsx / J62</t>
  </si>
  <si>
    <t>车辆里程查询_20260901-20260930_1024辆_GPS里程.xlsx / J256</t>
  </si>
  <si>
    <t>车辆纯氢气里程查询_20260901-20260930_1024辆.xlsx / J573</t>
  </si>
  <si>
    <t>车辆里程查询_20260901-20260930_1024辆_仪表里程.xlsx / K62</t>
  </si>
  <si>
    <t>车辆里程查询_20260901-20260930_1024辆_GPS里程.xlsx / K256</t>
  </si>
  <si>
    <t>车辆纯氢气里程查询_20260901-20260930_1024辆.xlsx / K573</t>
  </si>
  <si>
    <t>车辆里程查询_20260901-20260930_1024辆_仪表里程.xlsx / L62</t>
  </si>
  <si>
    <t>车辆里程查询_20260901-20260930_1024辆_GPS里程.xlsx / L256</t>
  </si>
  <si>
    <t>车辆纯氢气里程查询_20260901-20260930_1024辆.xlsx / L573</t>
  </si>
  <si>
    <t>车辆里程查询_20260901-20260930_1024辆_仪表里程.xlsx / M62</t>
  </si>
  <si>
    <t>车辆里程查询_20260901-20260930_1024辆_GPS里程.xlsx / M256</t>
  </si>
  <si>
    <t>车辆纯氢气里程查询_20260901-20260930_1024辆.xlsx / M573</t>
  </si>
  <si>
    <t>车辆里程查询_20260901-20260930_1024辆_仪表里程.xlsx / N62</t>
  </si>
  <si>
    <t>车辆里程查询_20260901-20260930_1024辆_GPS里程.xlsx / N256</t>
  </si>
  <si>
    <t>车辆纯氢气里程查询_20260901-20260930_1024辆.xlsx / N573</t>
  </si>
  <si>
    <t>车辆里程查询_20260901-20260930_1024辆_仪表里程.xlsx / O62</t>
  </si>
  <si>
    <t>车辆里程查询_20260901-20260930_1024辆_GPS里程.xlsx / O256</t>
  </si>
  <si>
    <t>车辆纯氢气里程查询_20260901-20260930_1024辆.xlsx / O573</t>
  </si>
  <si>
    <t>车辆里程查询_20260901-20260930_1024辆_仪表里程.xlsx / P62</t>
  </si>
  <si>
    <t>车辆里程查询_20260901-20260930_1024辆_GPS里程.xlsx / P256</t>
  </si>
  <si>
    <t>车辆纯氢气里程查询_20260901-20260930_1024辆.xlsx / P573</t>
  </si>
  <si>
    <t>车辆里程查询_20260901-20260930_1024辆_仪表里程.xlsx / Q62</t>
  </si>
  <si>
    <t>车辆里程查询_20260901-20260930_1024辆_GPS里程.xlsx / Q256</t>
  </si>
  <si>
    <t>车辆纯氢气里程查询_20260901-20260930_1024辆.xlsx / Q573</t>
  </si>
  <si>
    <t>车辆里程查询_20260901-20260930_1024辆_仪表里程.xlsx / R62</t>
  </si>
  <si>
    <t>车辆里程查询_20260901-20260930_1024辆_GPS里程.xlsx / R256</t>
  </si>
  <si>
    <t>车辆纯氢气里程查询_20260901-20260930_1024辆.xlsx / R573</t>
  </si>
  <si>
    <t>车辆里程查询_20260901-20260930_1024辆_仪表里程.xlsx / S62</t>
  </si>
  <si>
    <t>车辆里程查询_20260901-20260930_1024辆_GPS里程.xlsx / S256</t>
  </si>
  <si>
    <t>车辆纯氢气里程查询_20260901-20260930_1024辆.xlsx / S573</t>
  </si>
  <si>
    <t>车辆里程查询_20260901-20260930_1024辆_仪表里程.xlsx / T62</t>
  </si>
  <si>
    <t>车辆里程查询_20260901-20260930_1024辆_GPS里程.xlsx / T256</t>
  </si>
  <si>
    <t>车辆纯氢气里程查询_20260901-20260930_1024辆.xlsx / T573</t>
  </si>
  <si>
    <t>车辆里程查询_20260901-20260930_1024辆_仪表里程.xlsx / U62</t>
  </si>
  <si>
    <t>车辆里程查询_20260901-20260930_1024辆_GPS里程.xlsx / U256</t>
  </si>
  <si>
    <t>车辆纯氢气里程查询_20260901-20260930_1024辆.xlsx / U573</t>
  </si>
  <si>
    <t>车辆里程查询_20260901-20260930_1024辆_仪表里程.xlsx / V62</t>
  </si>
  <si>
    <t>车辆里程查询_20260901-20260930_1024辆_GPS里程.xlsx / V256</t>
  </si>
  <si>
    <t>车辆纯氢气里程查询_20260901-20260930_1024辆.xlsx / V573</t>
  </si>
  <si>
    <t>车辆里程查询_20260901-20260930_1024辆_仪表里程.xlsx / W62</t>
  </si>
  <si>
    <t>车辆里程查询_20260901-20260930_1024辆_GPS里程.xlsx / W256</t>
  </si>
  <si>
    <t>车辆纯氢气里程查询_20260901-20260930_1024辆.xlsx / W573</t>
  </si>
  <si>
    <t>车辆里程查询_20260901-20260930_1024辆_仪表里程.xlsx / X62</t>
  </si>
  <si>
    <t>车辆里程查询_20260901-20260930_1024辆_GPS里程.xlsx / X256</t>
  </si>
  <si>
    <t>车辆纯氢气里程查询_20260901-20260930_1024辆.xlsx / X573</t>
  </si>
  <si>
    <t>车辆里程查询_20260901-20260930_1024辆_仪表里程.xlsx / Y62</t>
  </si>
  <si>
    <t>车辆里程查询_20260901-20260930_1024辆_GPS里程.xlsx / Y256</t>
  </si>
  <si>
    <t>车辆纯氢气里程查询_20260901-20260930_1024辆.xlsx / Y573</t>
  </si>
  <si>
    <t>车辆里程查询_20260901-20260930_1024辆_仪表里程.xlsx / Z62</t>
  </si>
  <si>
    <t>车辆里程查询_20260901-20260930_1024辆_GPS里程.xlsx / Z256</t>
  </si>
  <si>
    <t>车辆纯氢气里程查询_20260901-20260930_1024辆.xlsx / Z573</t>
  </si>
  <si>
    <t>车辆里程查询_20260901-20260930_1024辆_仪表里程.xlsx / AA62</t>
  </si>
  <si>
    <t>车辆里程查询_20260901-20260930_1024辆_GPS里程.xlsx / AA256</t>
  </si>
  <si>
    <t>车辆纯氢气里程查询_20260901-20260930_1024辆.xlsx / AA573</t>
  </si>
  <si>
    <t>车辆里程查询_20260901-20260930_1024辆_仪表里程.xlsx / AB62</t>
  </si>
  <si>
    <t>车辆里程查询_20260901-20260930_1024辆_GPS里程.xlsx / AB256</t>
  </si>
  <si>
    <t>车辆纯氢气里程查询_20260901-20260930_1024辆.xlsx / AB573</t>
  </si>
  <si>
    <t>车辆里程查询_20260901-20260930_1024辆_仪表里程.xlsx / AC62</t>
  </si>
  <si>
    <t>车辆里程查询_20260901-20260930_1024辆_GPS里程.xlsx / AC256</t>
  </si>
  <si>
    <t>车辆纯氢气里程查询_20260901-20260930_1024辆.xlsx / AC573</t>
  </si>
  <si>
    <t>车辆里程查询_20260901-20260930_1024辆_仪表里程.xlsx / AD62</t>
  </si>
  <si>
    <t>车辆里程查询_20260901-20260930_1024辆_GPS里程.xlsx / AD256</t>
  </si>
  <si>
    <t>车辆纯氢气里程查询_20260901-20260930_1024辆.xlsx / AD573</t>
  </si>
  <si>
    <t>车辆里程查询_20260901-20260930_1024辆_仪表里程.xlsx / AE62</t>
  </si>
  <si>
    <t>车辆里程查询_20260901-20260930_1024辆_GPS里程.xlsx / AE256</t>
  </si>
  <si>
    <t>车辆纯氢气里程查询_20260901-20260930_1024辆.xlsx / AE573</t>
  </si>
  <si>
    <t>车辆里程查询_20260901-20260930_1024辆_仪表里程.xlsx / AF62</t>
  </si>
  <si>
    <t>车辆里程查询_20260901-20260930_1024辆_GPS里程.xlsx / AF256</t>
  </si>
  <si>
    <t>车辆纯氢气里程查询_20260901-20260930_1024辆.xlsx / AF573</t>
  </si>
  <si>
    <t>车辆里程查询_20260901-20260930_1024辆_仪表里程.xlsx / AG62</t>
  </si>
  <si>
    <t>车辆里程查询_20260901-20260930_1024辆_GPS里程.xlsx / AG256</t>
  </si>
  <si>
    <t>车辆纯氢气里程查询_20260901-20260930_1024辆.xlsx / AG573</t>
  </si>
  <si>
    <t>车辆里程查询_20260901-20260930_1024辆_仪表里程.xlsx / AH62</t>
  </si>
  <si>
    <t>车辆里程查询_20260901-20260930_1024辆_GPS里程.xlsx / AH256</t>
  </si>
  <si>
    <t>车辆纯氢气里程查询_20260901-20260930_1024辆.xlsx / AH573</t>
  </si>
  <si>
    <t>车辆里程查询_20260901-20260930_1024辆_仪表里程.xlsx / S158</t>
  </si>
  <si>
    <t>车辆里程查询_20260901-20260930_1024辆_GPS里程.xlsx / S271</t>
  </si>
  <si>
    <t>车辆纯氢气里程查询_20260901-20260930_1024辆.xlsx / S525</t>
  </si>
  <si>
    <t>车辆里程查询_20260901-20260930_1024辆_仪表里程.xlsx / T158</t>
  </si>
  <si>
    <t>车辆里程查询_20260901-20260930_1024辆_GPS里程.xlsx / T271</t>
  </si>
  <si>
    <t>车辆纯氢气里程查询_20260901-20260930_1024辆.xlsx / T525</t>
  </si>
  <si>
    <t>车辆里程查询_20260901-20260930_1024辆_仪表里程.xlsx / U158</t>
  </si>
  <si>
    <t>车辆里程查询_20260901-20260930_1024辆_GPS里程.xlsx / U271</t>
  </si>
  <si>
    <t>车辆纯氢气里程查询_20260901-20260930_1024辆.xlsx / U525</t>
  </si>
  <si>
    <t>车辆里程查询_20260901-20260930_1024辆_仪表里程.xlsx / V158</t>
  </si>
  <si>
    <t>车辆里程查询_20260901-20260930_1024辆_GPS里程.xlsx / V271</t>
  </si>
  <si>
    <t>车辆纯氢气里程查询_20260901-20260930_1024辆.xlsx / V525</t>
  </si>
  <si>
    <t>车辆里程查询_20260901-20260930_1024辆_仪表里程.xlsx / W158</t>
  </si>
  <si>
    <t>车辆里程查询_20260901-20260930_1024辆_GPS里程.xlsx / W271</t>
  </si>
  <si>
    <t>车辆纯氢气里程查询_20260901-20260930_1024辆.xlsx / W525</t>
  </si>
  <si>
    <t>车辆里程查询_20260901-20260930_1024辆_仪表里程.xlsx / X158</t>
  </si>
  <si>
    <t>车辆里程查询_20260901-20260930_1024辆_GPS里程.xlsx / X271</t>
  </si>
  <si>
    <t>车辆纯氢气里程查询_20260901-20260930_1024辆.xlsx / X525</t>
  </si>
  <si>
    <t>车辆里程查询_20260901-20260930_1024辆_仪表里程.xlsx / Y158</t>
  </si>
  <si>
    <t>车辆里程查询_20260901-20260930_1024辆_GPS里程.xlsx / Y271</t>
  </si>
  <si>
    <t>车辆纯氢气里程查询_20260901-20260930_1024辆.xlsx / Y525</t>
  </si>
  <si>
    <t>车辆里程查询_20260901-20260930_1024辆_仪表里程.xlsx / Z158</t>
  </si>
  <si>
    <t>车辆里程查询_20260901-20260930_1024辆_GPS里程.xlsx / Z271</t>
  </si>
  <si>
    <t>车辆纯氢气里程查询_20260901-20260930_1024辆.xlsx / Z525</t>
  </si>
  <si>
    <t>车辆里程查询_20260901-20260930_1024辆_仪表里程.xlsx / AA158</t>
  </si>
  <si>
    <t>车辆里程查询_20260901-20260930_1024辆_GPS里程.xlsx / AA271</t>
  </si>
  <si>
    <t>车辆纯氢气里程查询_20260901-20260930_1024辆.xlsx / AA525</t>
  </si>
  <si>
    <t>车辆里程查询_20260901-20260930_1024辆_仪表里程.xlsx / AB158</t>
  </si>
  <si>
    <t>车辆里程查询_20260901-20260930_1024辆_GPS里程.xlsx / AB271</t>
  </si>
  <si>
    <t>车辆纯氢气里程查询_20260901-20260930_1024辆.xlsx / AB525</t>
  </si>
  <si>
    <t>车辆里程查询_20260901-20260930_1024辆_仪表里程.xlsx / AC158</t>
  </si>
  <si>
    <t>车辆里程查询_20260901-20260930_1024辆_GPS里程.xlsx / AC271</t>
  </si>
  <si>
    <t>车辆纯氢气里程查询_20260901-20260930_1024辆.xlsx / AC525</t>
  </si>
  <si>
    <t>车辆里程查询_20260901-20260930_1024辆_仪表里程.xlsx / AD158</t>
  </si>
  <si>
    <t>车辆里程查询_20260901-20260930_1024辆_GPS里程.xlsx / AD271</t>
  </si>
  <si>
    <t>车辆纯氢气里程查询_20260901-20260930_1024辆.xlsx / AD525</t>
  </si>
  <si>
    <t>车辆里程查询_20260901-20260930_1024辆_仪表里程.xlsx / AE158</t>
  </si>
  <si>
    <t>车辆里程查询_20260901-20260930_1024辆_GPS里程.xlsx / AE271</t>
  </si>
  <si>
    <t>车辆纯氢气里程查询_20260901-20260930_1024辆.xlsx / AE525</t>
  </si>
  <si>
    <t>车辆里程查询_20260901-20260930_1024辆_仪表里程.xlsx / AF158</t>
  </si>
  <si>
    <t>车辆里程查询_20260901-20260930_1024辆_GPS里程.xlsx / AF271</t>
  </si>
  <si>
    <t>车辆纯氢气里程查询_20260901-20260930_1024辆.xlsx / AF525</t>
  </si>
  <si>
    <t>车辆里程查询_20260901-20260930_1024辆_仪表里程.xlsx / AG158</t>
  </si>
  <si>
    <t>车辆里程查询_20260901-20260930_1024辆_GPS里程.xlsx / AG271</t>
  </si>
  <si>
    <t>车辆纯氢气里程查询_20260901-20260930_1024辆.xlsx / AG525</t>
  </si>
  <si>
    <t>车辆里程查询_20260901-20260930_1024辆_仪表里程.xlsx / AH158</t>
  </si>
  <si>
    <t>车辆里程查询_20260901-20260930_1024辆_GPS里程.xlsx / AH271</t>
  </si>
  <si>
    <t>车辆纯氢气里程查询_20260901-20260930_1024辆.xlsx / AH525</t>
  </si>
  <si>
    <t>车辆里程查询_20260901-20260930_1024辆_仪表里程.xlsx / L487</t>
  </si>
  <si>
    <t>车辆里程查询_20260901-20260930_1024辆_GPS里程.xlsx / L487</t>
  </si>
  <si>
    <t>车辆纯氢气里程查询_20260901-20260930_1024辆.xlsx / L339</t>
  </si>
  <si>
    <t>车辆里程查询_20260901-20260930_1024辆_仪表里程.xlsx / M487</t>
  </si>
  <si>
    <t>车辆里程查询_20260901-20260930_1024辆_GPS里程.xlsx / M487</t>
  </si>
  <si>
    <t>车辆纯氢气里程查询_20260901-20260930_1024辆.xlsx / M339</t>
  </si>
  <si>
    <t>车辆里程查询_20260901-20260930_1024辆_仪表里程.xlsx / N487</t>
  </si>
  <si>
    <t>车辆里程查询_20260901-20260930_1024辆_GPS里程.xlsx / N487</t>
  </si>
  <si>
    <t>车辆纯氢气里程查询_20260901-20260930_1024辆.xlsx / N339</t>
  </si>
  <si>
    <t>车辆里程查询_20260901-20260930_1024辆_仪表里程.xlsx / O487</t>
  </si>
  <si>
    <t>车辆里程查询_20260901-20260930_1024辆_GPS里程.xlsx / O487</t>
  </si>
  <si>
    <t>车辆纯氢气里程查询_20260901-20260930_1024辆.xlsx / O339</t>
  </si>
  <si>
    <t>车辆里程查询_20260901-20260930_1024辆_仪表里程.xlsx / P487</t>
  </si>
  <si>
    <t>车辆里程查询_20260901-20260930_1024辆_GPS里程.xlsx / P487</t>
  </si>
  <si>
    <t>车辆纯氢气里程查询_20260901-20260930_1024辆.xlsx / P339</t>
  </si>
  <si>
    <t>车辆里程查询_20260901-20260930_1024辆_仪表里程.xlsx / Q487</t>
  </si>
  <si>
    <t>车辆里程查询_20260901-20260930_1024辆_GPS里程.xlsx / Q487</t>
  </si>
  <si>
    <t>车辆纯氢气里程查询_20260901-20260930_1024辆.xlsx / Q339</t>
  </si>
  <si>
    <t>车辆里程查询_20260901-20260930_1024辆_仪表里程.xlsx / R487</t>
  </si>
  <si>
    <t>车辆里程查询_20260901-20260930_1024辆_GPS里程.xlsx / R487</t>
  </si>
  <si>
    <t>车辆纯氢气里程查询_20260901-20260930_1024辆.xlsx / R339</t>
  </si>
  <si>
    <t>车辆里程查询_20260901-20260930_1024辆_仪表里程.xlsx / S487</t>
  </si>
  <si>
    <t>车辆里程查询_20260901-20260930_1024辆_GPS里程.xlsx / S487</t>
  </si>
  <si>
    <t>车辆纯氢气里程查询_20260901-20260930_1024辆.xlsx / S339</t>
  </si>
  <si>
    <t>车辆里程查询_20260901-20260930_1024辆_仪表里程.xlsx / T487</t>
  </si>
  <si>
    <t>车辆里程查询_20260901-20260930_1024辆_GPS里程.xlsx / T487</t>
  </si>
  <si>
    <t>车辆纯氢气里程查询_20260901-20260930_1024辆.xlsx / T339</t>
  </si>
  <si>
    <t>车辆里程查询_20260901-20260930_1024辆_仪表里程.xlsx / U487</t>
  </si>
  <si>
    <t>车辆里程查询_20260901-20260930_1024辆_GPS里程.xlsx / U487</t>
  </si>
  <si>
    <t>车辆纯氢气里程查询_20260901-20260930_1024辆.xlsx / U339</t>
  </si>
  <si>
    <t>车辆里程查询_20260901-20260930_1024辆_仪表里程.xlsx / V487</t>
  </si>
  <si>
    <t>车辆里程查询_20260901-20260930_1024辆_GPS里程.xlsx / V487</t>
  </si>
  <si>
    <t>车辆纯氢气里程查询_20260901-20260930_1024辆.xlsx / V339</t>
  </si>
  <si>
    <t>车辆里程查询_20260901-20260930_1024辆_仪表里程.xlsx / W487</t>
  </si>
  <si>
    <t>车辆里程查询_20260901-20260930_1024辆_GPS里程.xlsx / W487</t>
  </si>
  <si>
    <t>车辆纯氢气里程查询_20260901-20260930_1024辆.xlsx / W339</t>
  </si>
  <si>
    <t>车辆里程查询_20260901-20260930_1024辆_仪表里程.xlsx / X487</t>
  </si>
  <si>
    <t>车辆里程查询_20260901-20260930_1024辆_GPS里程.xlsx / X487</t>
  </si>
  <si>
    <t>车辆纯氢气里程查询_20260901-20260930_1024辆.xlsx / X339</t>
  </si>
  <si>
    <t>车辆里程查询_20260901-20260930_1024辆_仪表里程.xlsx / Y487</t>
  </si>
  <si>
    <t>车辆里程查询_20260901-20260930_1024辆_GPS里程.xlsx / Y487</t>
  </si>
  <si>
    <t>车辆纯氢气里程查询_20260901-20260930_1024辆.xlsx / Y339</t>
  </si>
  <si>
    <t>车辆里程查询_20260901-20260930_1024辆_仪表里程.xlsx / Z487</t>
  </si>
  <si>
    <t>车辆里程查询_20260901-20260930_1024辆_GPS里程.xlsx / Z487</t>
  </si>
  <si>
    <t>车辆纯氢气里程查询_20260901-20260930_1024辆.xlsx / Z339</t>
  </si>
  <si>
    <t>车辆里程查询_20260901-20260930_1024辆_仪表里程.xlsx / AA487</t>
  </si>
  <si>
    <t>车辆里程查询_20260901-20260930_1024辆_GPS里程.xlsx / AA487</t>
  </si>
  <si>
    <t>车辆纯氢气里程查询_20260901-20260930_1024辆.xlsx / AA339</t>
  </si>
  <si>
    <t>车辆里程查询_20260901-20260930_1024辆_仪表里程.xlsx / AB487</t>
  </si>
  <si>
    <t>车辆里程查询_20260901-20260930_1024辆_GPS里程.xlsx / AB487</t>
  </si>
  <si>
    <t>车辆纯氢气里程查询_20260901-20260930_1024辆.xlsx / AB339</t>
  </si>
  <si>
    <t>车辆里程查询_20260901-20260930_1024辆_仪表里程.xlsx / AC487</t>
  </si>
  <si>
    <t>车辆里程查询_20260901-20260930_1024辆_GPS里程.xlsx / AC487</t>
  </si>
  <si>
    <t>车辆纯氢气里程查询_20260901-20260930_1024辆.xlsx / AC339</t>
  </si>
  <si>
    <t>车辆里程查询_20260901-20260930_1024辆_仪表里程.xlsx / AD487</t>
  </si>
  <si>
    <t>车辆里程查询_20260901-20260930_1024辆_GPS里程.xlsx / AD487</t>
  </si>
  <si>
    <t>车辆纯氢气里程查询_20260901-20260930_1024辆.xlsx / AD339</t>
  </si>
  <si>
    <t>车辆里程查询_20260901-20260930_1024辆_仪表里程.xlsx / AE487</t>
  </si>
  <si>
    <t>车辆里程查询_20260901-20260930_1024辆_GPS里程.xlsx / AE487</t>
  </si>
  <si>
    <t>车辆纯氢气里程查询_20260901-20260930_1024辆.xlsx / AE339</t>
  </si>
  <si>
    <t>车辆里程查询_20260901-20260930_1024辆_仪表里程.xlsx / AF487</t>
  </si>
  <si>
    <t>车辆里程查询_20260901-20260930_1024辆_GPS里程.xlsx / AF487</t>
  </si>
  <si>
    <t>车辆纯氢气里程查询_20260901-20260930_1024辆.xlsx / AF339</t>
  </si>
  <si>
    <t>车辆里程查询_20260901-20260930_1024辆_仪表里程.xlsx / AG487</t>
  </si>
  <si>
    <t>车辆里程查询_20260901-20260930_1024辆_GPS里程.xlsx / AG487</t>
  </si>
  <si>
    <t>车辆纯氢气里程查询_20260901-20260930_1024辆.xlsx / AG339</t>
  </si>
  <si>
    <t>车辆里程查询_20260901-20260930_1024辆_仪表里程.xlsx / AH487</t>
  </si>
  <si>
    <t>车辆里程查询_20260901-20260930_1024辆_GPS里程.xlsx / AH487</t>
  </si>
  <si>
    <t>车辆纯氢气里程查询_20260901-20260930_1024辆.xlsx / AH339</t>
  </si>
  <si>
    <t>车辆里程查询_20260901-20260930_1024辆_仪表里程.xlsx / E301</t>
  </si>
  <si>
    <t>车辆里程查询_20260901-20260930_1024辆_GPS里程.xlsx / E308</t>
  </si>
  <si>
    <t>车辆纯氢气里程查询_20260901-20260930_1024辆.xlsx / E608</t>
  </si>
  <si>
    <t>车辆里程查询_20260901-20260930_1024辆_仪表里程.xlsx / F301</t>
  </si>
  <si>
    <t>车辆里程查询_20260901-20260930_1024辆_GPS里程.xlsx / F308</t>
  </si>
  <si>
    <t>车辆纯氢气里程查询_20260901-20260930_1024辆.xlsx / F608</t>
  </si>
  <si>
    <t>车辆里程查询_20260901-20260930_1024辆_仪表里程.xlsx / G301</t>
  </si>
  <si>
    <t>车辆里程查询_20260901-20260930_1024辆_GPS里程.xlsx / G308</t>
  </si>
  <si>
    <t>车辆纯氢气里程查询_20260901-20260930_1024辆.xlsx / G608</t>
  </si>
  <si>
    <t>车辆里程查询_20260901-20260930_1024辆_仪表里程.xlsx / H301</t>
  </si>
  <si>
    <t>车辆里程查询_20260901-20260930_1024辆_GPS里程.xlsx / H308</t>
  </si>
  <si>
    <t>车辆纯氢气里程查询_20260901-20260930_1024辆.xlsx / H608</t>
  </si>
  <si>
    <t>车辆里程查询_20260901-20260930_1024辆_仪表里程.xlsx / I301</t>
  </si>
  <si>
    <t>车辆里程查询_20260901-20260930_1024辆_GPS里程.xlsx / I308</t>
  </si>
  <si>
    <t>车辆纯氢气里程查询_20260901-20260930_1024辆.xlsx / I608</t>
  </si>
  <si>
    <t>车辆里程查询_20260901-20260930_1024辆_仪表里程.xlsx / J301</t>
  </si>
  <si>
    <t>车辆里程查询_20260901-20260930_1024辆_GPS里程.xlsx / J308</t>
  </si>
  <si>
    <t>车辆纯氢气里程查询_20260901-20260930_1024辆.xlsx / J608</t>
  </si>
  <si>
    <t>车辆里程查询_20260901-20260930_1024辆_仪表里程.xlsx / K301</t>
  </si>
  <si>
    <t>车辆里程查询_20260901-20260930_1024辆_GPS里程.xlsx / K308</t>
  </si>
  <si>
    <t>车辆纯氢气里程查询_20260901-20260930_1024辆.xlsx / K608</t>
  </si>
  <si>
    <t>车辆里程查询_20260901-20260930_1024辆_仪表里程.xlsx / L301</t>
  </si>
  <si>
    <t>车辆里程查询_20260901-20260930_1024辆_GPS里程.xlsx / L308</t>
  </si>
  <si>
    <t>车辆纯氢气里程查询_20260901-20260930_1024辆.xlsx / L608</t>
  </si>
  <si>
    <t>车辆里程查询_20260901-20260930_1024辆_仪表里程.xlsx / L501</t>
  </si>
  <si>
    <t>车辆里程查询_20260901-20260930_1024辆_GPS里程.xlsx / L501</t>
  </si>
  <si>
    <t>车辆纯氢气里程查询_20260901-20260930_1024辆.xlsx / L406</t>
  </si>
  <si>
    <t>车辆里程查询_20260901-20260930_1024辆_仪表里程.xlsx / M501</t>
  </si>
  <si>
    <t>车辆里程查询_20260901-20260930_1024辆_GPS里程.xlsx / M501</t>
  </si>
  <si>
    <t>车辆纯氢气里程查询_20260901-20260930_1024辆.xlsx / M406</t>
  </si>
  <si>
    <t>车辆里程查询_20260901-20260930_1024辆_仪表里程.xlsx / N501</t>
  </si>
  <si>
    <t>车辆里程查询_20260901-20260930_1024辆_GPS里程.xlsx / N501</t>
  </si>
  <si>
    <t>车辆纯氢气里程查询_20260901-20260930_1024辆.xlsx / N406</t>
  </si>
  <si>
    <t>车辆里程查询_20260901-20260930_1024辆_仪表里程.xlsx / O501</t>
  </si>
  <si>
    <t>车辆里程查询_20260901-20260930_1024辆_GPS里程.xlsx / O501</t>
  </si>
  <si>
    <t>车辆纯氢气里程查询_20260901-20260930_1024辆.xlsx / O406</t>
  </si>
  <si>
    <t>车辆里程查询_20260901-20260930_1024辆_仪表里程.xlsx / P501</t>
  </si>
  <si>
    <t>车辆里程查询_20260901-20260930_1024辆_GPS里程.xlsx / P501</t>
  </si>
  <si>
    <t>车辆纯氢气里程查询_20260901-20260930_1024辆.xlsx / P406</t>
  </si>
  <si>
    <t>车辆里程查询_20260901-20260930_1024辆_仪表里程.xlsx / Q501</t>
  </si>
  <si>
    <t>车辆里程查询_20260901-20260930_1024辆_GPS里程.xlsx / Q501</t>
  </si>
  <si>
    <t>车辆纯氢气里程查询_20260901-20260930_1024辆.xlsx / Q406</t>
  </si>
  <si>
    <t>车辆里程查询_20260901-20260930_1024辆_仪表里程.xlsx / R501</t>
  </si>
  <si>
    <t>车辆里程查询_20260901-20260930_1024辆_GPS里程.xlsx / R501</t>
  </si>
  <si>
    <t>车辆纯氢气里程查询_20260901-20260930_1024辆.xlsx / R406</t>
  </si>
  <si>
    <t>车辆里程查询_20260901-20260930_1024辆_仪表里程.xlsx / S501</t>
  </si>
  <si>
    <t>车辆里程查询_20260901-20260930_1024辆_GPS里程.xlsx / S501</t>
  </si>
  <si>
    <t>车辆纯氢气里程查询_20260901-20260930_1024辆.xlsx / S406</t>
  </si>
  <si>
    <t>车辆里程查询_20260901-20260930_1024辆_仪表里程.xlsx / T501</t>
  </si>
  <si>
    <t>车辆里程查询_20260901-20260930_1024辆_GPS里程.xlsx / T501</t>
  </si>
  <si>
    <t>车辆纯氢气里程查询_20260901-20260930_1024辆.xlsx / T406</t>
  </si>
  <si>
    <t>车辆里程查询_20260901-20260930_1024辆_仪表里程.xlsx / U501</t>
  </si>
  <si>
    <t>车辆里程查询_20260901-20260930_1024辆_GPS里程.xlsx / U501</t>
  </si>
  <si>
    <t>车辆纯氢气里程查询_20260901-20260930_1024辆.xlsx / U406</t>
  </si>
  <si>
    <t>车辆里程查询_20260901-20260930_1024辆_仪表里程.xlsx / V501</t>
  </si>
  <si>
    <t>车辆里程查询_20260901-20260930_1024辆_GPS里程.xlsx / V501</t>
  </si>
  <si>
    <t>车辆纯氢气里程查询_20260901-20260930_1024辆.xlsx / V406</t>
  </si>
  <si>
    <t>车辆里程查询_20260901-20260930_1024辆_仪表里程.xlsx / W501</t>
  </si>
  <si>
    <t>车辆里程查询_20260901-20260930_1024辆_GPS里程.xlsx / W501</t>
  </si>
  <si>
    <t>车辆纯氢气里程查询_20260901-20260930_1024辆.xlsx / W406</t>
  </si>
  <si>
    <t>车辆里程查询_20260901-20260930_1024辆_仪表里程.xlsx / X501</t>
  </si>
  <si>
    <t>车辆里程查询_20260901-20260930_1024辆_GPS里程.xlsx / X501</t>
  </si>
  <si>
    <t>车辆纯氢气里程查询_20260901-20260930_1024辆.xlsx / X406</t>
  </si>
  <si>
    <t>车辆里程查询_20260901-20260930_1024辆_仪表里程.xlsx / Y501</t>
  </si>
  <si>
    <t>车辆里程查询_20260901-20260930_1024辆_GPS里程.xlsx / Y501</t>
  </si>
  <si>
    <t>车辆纯氢气里程查询_20260901-20260930_1024辆.xlsx / Y406</t>
  </si>
  <si>
    <t>车辆里程查询_20260901-20260930_1024辆_仪表里程.xlsx / Z501</t>
  </si>
  <si>
    <t>车辆里程查询_20260901-20260930_1024辆_GPS里程.xlsx / Z501</t>
  </si>
  <si>
    <t>车辆纯氢气里程查询_20260901-20260930_1024辆.xlsx / Z406</t>
  </si>
  <si>
    <t>车辆里程查询_20260901-20260930_1024辆_仪表里程.xlsx / AA501</t>
  </si>
  <si>
    <t>车辆里程查询_20260901-20260930_1024辆_GPS里程.xlsx / AA501</t>
  </si>
  <si>
    <t>车辆纯氢气里程查询_20260901-20260930_1024辆.xlsx / AA406</t>
  </si>
  <si>
    <t>车辆里程查询_20260901-20260930_1024辆_仪表里程.xlsx / AB501</t>
  </si>
  <si>
    <t>车辆里程查询_20260901-20260930_1024辆_GPS里程.xlsx / AB501</t>
  </si>
  <si>
    <t>车辆纯氢气里程查询_20260901-20260930_1024辆.xlsx / AB406</t>
  </si>
  <si>
    <t>车辆里程查询_20260901-20260930_1024辆_仪表里程.xlsx / AC501</t>
  </si>
  <si>
    <t>车辆里程查询_20260901-20260930_1024辆_GPS里程.xlsx / AC501</t>
  </si>
  <si>
    <t>车辆纯氢气里程查询_20260901-20260930_1024辆.xlsx / AC406</t>
  </si>
  <si>
    <t>车辆里程查询_20260901-20260930_1024辆_仪表里程.xlsx / AD501</t>
  </si>
  <si>
    <t>车辆里程查询_20260901-20260930_1024辆_GPS里程.xlsx / AD501</t>
  </si>
  <si>
    <t>车辆纯氢气里程查询_20260901-20260930_1024辆.xlsx / AD406</t>
  </si>
  <si>
    <t>车辆里程查询_20260901-20260930_1024辆_仪表里程.xlsx / AE501</t>
  </si>
  <si>
    <t>车辆里程查询_20260901-20260930_1024辆_GPS里程.xlsx / AE501</t>
  </si>
  <si>
    <t>车辆纯氢气里程查询_20260901-20260930_1024辆.xlsx / AE406</t>
  </si>
  <si>
    <t>车辆里程查询_20260901-20260930_1024辆_仪表里程.xlsx / AF501</t>
  </si>
  <si>
    <t>车辆里程查询_20260901-20260930_1024辆_GPS里程.xlsx / AF501</t>
  </si>
  <si>
    <t>车辆纯氢气里程查询_20260901-20260930_1024辆.xlsx / AF406</t>
  </si>
  <si>
    <t>车辆里程查询_20260901-20260930_1024辆_仪表里程.xlsx / AG501</t>
  </si>
  <si>
    <t>车辆里程查询_20260901-20260930_1024辆_GPS里程.xlsx / AG501</t>
  </si>
  <si>
    <t>车辆纯氢气里程查询_20260901-20260930_1024辆.xlsx / AG406</t>
  </si>
  <si>
    <t>车辆里程查询_20260901-20260930_1024辆_仪表里程.xlsx / AH501</t>
  </si>
  <si>
    <t>车辆里程查询_20260901-20260930_1024辆_GPS里程.xlsx / AH501</t>
  </si>
  <si>
    <t>车辆纯氢气里程查询_20260901-20260930_1024辆.xlsx / AH406</t>
  </si>
  <si>
    <t>车辆里程查询_20260901-20260930_1024辆_仪表里程.xlsx / E551</t>
  </si>
  <si>
    <t>车辆里程查询_20260901-20260930_1024辆_GPS里程.xlsx / E551</t>
  </si>
  <si>
    <t>车辆纯氢气里程查询_20260901-20260930_1024辆.xlsx / E265</t>
  </si>
  <si>
    <t>车辆里程查询_20260901-20260930_1024辆_仪表里程.xlsx / F551</t>
  </si>
  <si>
    <t>车辆里程查询_20260901-20260930_1024辆_GPS里程.xlsx / F551</t>
  </si>
  <si>
    <t>车辆纯氢气里程查询_20260901-20260930_1024辆.xlsx / F265</t>
  </si>
  <si>
    <t>车辆里程查询_20260901-20260930_1024辆_仪表里程.xlsx / G551</t>
  </si>
  <si>
    <t>车辆里程查询_20260901-20260930_1024辆_GPS里程.xlsx / G551</t>
  </si>
  <si>
    <t>车辆纯氢气里程查询_20260901-20260930_1024辆.xlsx / G265</t>
  </si>
  <si>
    <t>车辆里程查询_20260901-20260930_1024辆_仪表里程.xlsx / H551</t>
  </si>
  <si>
    <t>车辆里程查询_20260901-20260930_1024辆_GPS里程.xlsx / H551</t>
  </si>
  <si>
    <t>车辆纯氢气里程查询_20260901-20260930_1024辆.xlsx / H265</t>
  </si>
  <si>
    <t>车辆里程查询_20260901-20260930_1024辆_仪表里程.xlsx / I551</t>
  </si>
  <si>
    <t>车辆里程查询_20260901-20260930_1024辆_GPS里程.xlsx / I551</t>
  </si>
  <si>
    <t>车辆纯氢气里程查询_20260901-20260930_1024辆.xlsx / I265</t>
  </si>
  <si>
    <t>车辆里程查询_20260901-20260930_1024辆_仪表里程.xlsx / J551</t>
  </si>
  <si>
    <t>车辆里程查询_20260901-20260930_1024辆_GPS里程.xlsx / J551</t>
  </si>
  <si>
    <t>车辆纯氢气里程查询_20260901-20260930_1024辆.xlsx / J265</t>
  </si>
  <si>
    <t>车辆里程查询_20260901-20260930_1024辆_仪表里程.xlsx / K551</t>
  </si>
  <si>
    <t>车辆里程查询_20260901-20260930_1024辆_GPS里程.xlsx / K551</t>
  </si>
  <si>
    <t>车辆纯氢气里程查询_20260901-20260930_1024辆.xlsx / K265</t>
  </si>
  <si>
    <t>车辆里程查询_20260901-20260930_1024辆_仪表里程.xlsx / L551</t>
  </si>
  <si>
    <t>车辆里程查询_20260901-20260930_1024辆_GPS里程.xlsx / L551</t>
  </si>
  <si>
    <t>车辆纯氢气里程查询_20260901-20260930_1024辆.xlsx / L265</t>
  </si>
  <si>
    <t>车辆里程查询_20260901-20260930_1024辆_仪表里程.xlsx / M551</t>
  </si>
  <si>
    <t>车辆里程查询_20260901-20260930_1024辆_GPS里程.xlsx / M551</t>
  </si>
  <si>
    <t>车辆纯氢气里程查询_20260901-20260930_1024辆.xlsx / M265</t>
  </si>
  <si>
    <t>车辆里程查询_20260901-20260930_1024辆_仪表里程.xlsx / N551</t>
  </si>
  <si>
    <t>车辆里程查询_20260901-20260930_1024辆_GPS里程.xlsx / N551</t>
  </si>
  <si>
    <t>车辆纯氢气里程查询_20260901-20260930_1024辆.xlsx / N265</t>
  </si>
  <si>
    <t>车辆里程查询_20260901-20260930_1024辆_仪表里程.xlsx / O551</t>
  </si>
  <si>
    <t>车辆里程查询_20260901-20260930_1024辆_GPS里程.xlsx / O551</t>
  </si>
  <si>
    <t>车辆纯氢气里程查询_20260901-20260930_1024辆.xlsx / O265</t>
  </si>
  <si>
    <t>车辆里程查询_20260901-20260930_1024辆_仪表里程.xlsx / P551</t>
  </si>
  <si>
    <t>车辆里程查询_20260901-20260930_1024辆_GPS里程.xlsx / P551</t>
  </si>
  <si>
    <t>车辆纯氢气里程查询_20260901-20260930_1024辆.xlsx / P265</t>
  </si>
  <si>
    <t>车辆里程查询_20260901-20260930_1024辆_仪表里程.xlsx / Q551</t>
  </si>
  <si>
    <t>车辆里程查询_20260901-20260930_1024辆_GPS里程.xlsx / Q551</t>
  </si>
  <si>
    <t>车辆纯氢气里程查询_20260901-20260930_1024辆.xlsx / Q265</t>
  </si>
  <si>
    <t>车辆里程查询_20260901-20260930_1024辆_仪表里程.xlsx / R551</t>
  </si>
  <si>
    <t>车辆里程查询_20260901-20260930_1024辆_GPS里程.xlsx / R551</t>
  </si>
  <si>
    <t>车辆纯氢气里程查询_20260901-20260930_1024辆.xlsx / R265</t>
  </si>
  <si>
    <t>车辆里程查询_20260901-20260930_1024辆_仪表里程.xlsx / S551</t>
  </si>
  <si>
    <t>车辆里程查询_20260901-20260930_1024辆_GPS里程.xlsx / S551</t>
  </si>
  <si>
    <t>车辆纯氢气里程查询_20260901-20260930_1024辆.xlsx / S265</t>
  </si>
  <si>
    <t>车辆里程查询_20260901-20260930_1024辆_仪表里程.xlsx / T551</t>
  </si>
  <si>
    <t>车辆里程查询_20260901-20260930_1024辆_GPS里程.xlsx / T551</t>
  </si>
  <si>
    <t>车辆纯氢气里程查询_20260901-20260930_1024辆.xlsx / T265</t>
  </si>
  <si>
    <t>车辆里程查询_20260901-20260930_1024辆_仪表里程.xlsx / U551</t>
  </si>
  <si>
    <t>车辆里程查询_20260901-20260930_1024辆_GPS里程.xlsx / U551</t>
  </si>
  <si>
    <t>车辆纯氢气里程查询_20260901-20260930_1024辆.xlsx / U265</t>
  </si>
  <si>
    <t>车辆里程查询_20260901-20260930_1024辆_仪表里程.xlsx / V551</t>
  </si>
  <si>
    <t>车辆里程查询_20260901-20260930_1024辆_GPS里程.xlsx / V551</t>
  </si>
  <si>
    <t>车辆纯氢气里程查询_20260901-20260930_1024辆.xlsx / V265</t>
  </si>
  <si>
    <t>车辆里程查询_20260901-20260930_1024辆_仪表里程.xlsx / W551</t>
  </si>
  <si>
    <t>车辆里程查询_20260901-20260930_1024辆_GPS里程.xlsx / W551</t>
  </si>
  <si>
    <t>车辆纯氢气里程查询_20260901-20260930_1024辆.xlsx / W265</t>
  </si>
  <si>
    <t>车辆里程查询_20260901-20260930_1024辆_仪表里程.xlsx / X551</t>
  </si>
  <si>
    <t>车辆里程查询_20260901-20260930_1024辆_GPS里程.xlsx / X551</t>
  </si>
  <si>
    <t>车辆纯氢气里程查询_20260901-20260930_1024辆.xlsx / X265</t>
  </si>
  <si>
    <t>车辆里程查询_20260901-20260930_1024辆_仪表里程.xlsx / Y551</t>
  </si>
  <si>
    <t>车辆里程查询_20260901-20260930_1024辆_GPS里程.xlsx / Y551</t>
  </si>
  <si>
    <t>车辆纯氢气里程查询_20260901-20260930_1024辆.xlsx / Y265</t>
  </si>
  <si>
    <t>车辆里程查询_20260901-20260930_1024辆_仪表里程.xlsx / Z551</t>
  </si>
  <si>
    <t>车辆里程查询_20260901-20260930_1024辆_GPS里程.xlsx / Z551</t>
  </si>
  <si>
    <t>车辆纯氢气里程查询_20260901-20260930_1024辆.xlsx / Z265</t>
  </si>
  <si>
    <t>车辆里程查询_20260901-20260930_1024辆_仪表里程.xlsx / AA551</t>
  </si>
  <si>
    <t>车辆里程查询_20260901-20260930_1024辆_GPS里程.xlsx / AA551</t>
  </si>
  <si>
    <t>车辆纯氢气里程查询_20260901-20260930_1024辆.xlsx / AA265</t>
  </si>
  <si>
    <t>车辆里程查询_20260901-20260930_1024辆_仪表里程.xlsx / AB551</t>
  </si>
  <si>
    <t>车辆里程查询_20260901-20260930_1024辆_GPS里程.xlsx / AB551</t>
  </si>
  <si>
    <t>车辆纯氢气里程查询_20260901-20260930_1024辆.xlsx / AB265</t>
  </si>
  <si>
    <t>车辆里程查询_20260901-20260930_1024辆_仪表里程.xlsx / AC551</t>
  </si>
  <si>
    <t>车辆里程查询_20260901-20260930_1024辆_GPS里程.xlsx / AC551</t>
  </si>
  <si>
    <t>车辆纯氢气里程查询_20260901-20260930_1024辆.xlsx / AC265</t>
  </si>
  <si>
    <t>车辆里程查询_20260901-20260930_1024辆_仪表里程.xlsx / AD551</t>
  </si>
  <si>
    <t>车辆里程查询_20260901-20260930_1024辆_GPS里程.xlsx / AD551</t>
  </si>
  <si>
    <t>车辆纯氢气里程查询_20260901-20260930_1024辆.xlsx / AD265</t>
  </si>
  <si>
    <t>车辆里程查询_20260901-20260930_1024辆_仪表里程.xlsx / AE551</t>
  </si>
  <si>
    <t>车辆里程查询_20260901-20260930_1024辆_GPS里程.xlsx / AE551</t>
  </si>
  <si>
    <t>车辆纯氢气里程查询_20260901-20260930_1024辆.xlsx / AE265</t>
  </si>
  <si>
    <t>车辆里程查询_20260901-20260930_1024辆_仪表里程.xlsx / AF551</t>
  </si>
  <si>
    <t>车辆里程查询_20260901-20260930_1024辆_GPS里程.xlsx / AF551</t>
  </si>
  <si>
    <t>车辆纯氢气里程查询_20260901-20260930_1024辆.xlsx / AF265</t>
  </si>
  <si>
    <t>车辆里程查询_20260901-20260930_1024辆_仪表里程.xlsx / AG551</t>
  </si>
  <si>
    <t>车辆里程查询_20260901-20260930_1024辆_GPS里程.xlsx / AG551</t>
  </si>
  <si>
    <t>车辆纯氢气里程查询_20260901-20260930_1024辆.xlsx / AG265</t>
  </si>
  <si>
    <t>车辆里程查询_20260901-20260930_1024辆_仪表里程.xlsx / AH551</t>
  </si>
  <si>
    <t>车辆里程查询_20260901-20260930_1024辆_GPS里程.xlsx / AH551</t>
  </si>
  <si>
    <t>车辆纯氢气里程查询_20260901-20260930_1024辆.xlsx / AH265</t>
  </si>
  <si>
    <t>车辆里程查询_20260901-20260930_1024辆_仪表里程.xlsx / E491</t>
  </si>
  <si>
    <t>车辆里程查询_20260901-20260930_1024辆_GPS里程.xlsx / E491</t>
  </si>
  <si>
    <t>车辆纯氢气里程查询_20260901-20260930_1024辆.xlsx / E333</t>
  </si>
  <si>
    <t>车辆里程查询_20260901-20260930_1024辆_仪表里程.xlsx / F491</t>
  </si>
  <si>
    <t>车辆里程查询_20260901-20260930_1024辆_GPS里程.xlsx / F491</t>
  </si>
  <si>
    <t>车辆纯氢气里程查询_20260901-20260930_1024辆.xlsx / F333</t>
  </si>
  <si>
    <t>车辆里程查询_20260901-20260930_1024辆_仪表里程.xlsx / G491</t>
  </si>
  <si>
    <t>车辆里程查询_20260901-20260930_1024辆_GPS里程.xlsx / G491</t>
  </si>
  <si>
    <t>车辆纯氢气里程查询_20260901-20260930_1024辆.xlsx / G333</t>
  </si>
  <si>
    <t>车辆里程查询_20260901-20260930_1024辆_仪表里程.xlsx / H491</t>
  </si>
  <si>
    <t>车辆里程查询_20260901-20260930_1024辆_GPS里程.xlsx / H491</t>
  </si>
  <si>
    <t>车辆纯氢气里程查询_20260901-20260930_1024辆.xlsx / H333</t>
  </si>
  <si>
    <t>车辆里程查询_20260901-20260930_1024辆_仪表里程.xlsx / I491</t>
  </si>
  <si>
    <t>车辆里程查询_20260901-20260930_1024辆_GPS里程.xlsx / I491</t>
  </si>
  <si>
    <t>车辆纯氢气里程查询_20260901-20260930_1024辆.xlsx / I333</t>
  </si>
  <si>
    <t>车辆里程查询_20260901-20260930_1024辆_仪表里程.xlsx / J491</t>
  </si>
  <si>
    <t>车辆里程查询_20260901-20260930_1024辆_GPS里程.xlsx / J491</t>
  </si>
  <si>
    <t>车辆纯氢气里程查询_20260901-20260930_1024辆.xlsx / J333</t>
  </si>
  <si>
    <t>车辆里程查询_20260901-20260930_1024辆_仪表里程.xlsx / K491</t>
  </si>
  <si>
    <t>车辆里程查询_20260901-20260930_1024辆_GPS里程.xlsx / K491</t>
  </si>
  <si>
    <t>车辆纯氢气里程查询_20260901-20260930_1024辆.xlsx / K333</t>
  </si>
  <si>
    <t>车辆里程查询_20260901-20260930_1024辆_仪表里程.xlsx / L491</t>
  </si>
  <si>
    <t>车辆里程查询_20260901-20260930_1024辆_GPS里程.xlsx / L491</t>
  </si>
  <si>
    <t>车辆纯氢气里程查询_20260901-20260930_1024辆.xlsx / L333</t>
  </si>
  <si>
    <t>车辆里程查询_20260901-20260930_1024辆_仪表里程.xlsx / M491</t>
  </si>
  <si>
    <t>车辆里程查询_20260901-20260930_1024辆_GPS里程.xlsx / M491</t>
  </si>
  <si>
    <t>车辆纯氢气里程查询_20260901-20260930_1024辆.xlsx / M333</t>
  </si>
  <si>
    <t>车辆里程查询_20260901-20260930_1024辆_仪表里程.xlsx / N491</t>
  </si>
  <si>
    <t>车辆里程查询_20260901-20260930_1024辆_GPS里程.xlsx / N491</t>
  </si>
  <si>
    <t>车辆纯氢气里程查询_20260901-20260930_1024辆.xlsx / N333</t>
  </si>
  <si>
    <t>车辆里程查询_20260901-20260930_1024辆_仪表里程.xlsx / O491</t>
  </si>
  <si>
    <t>车辆里程查询_20260901-20260930_1024辆_GPS里程.xlsx / O491</t>
  </si>
  <si>
    <t>车辆纯氢气里程查询_20260901-20260930_1024辆.xlsx / O333</t>
  </si>
  <si>
    <t>车辆里程查询_20260901-20260930_1024辆_仪表里程.xlsx / P491</t>
  </si>
  <si>
    <t>车辆里程查询_20260901-20260930_1024辆_GPS里程.xlsx / P491</t>
  </si>
  <si>
    <t>车辆纯氢气里程查询_20260901-20260930_1024辆.xlsx / P333</t>
  </si>
  <si>
    <t>车辆里程查询_20260901-20260930_1024辆_仪表里程.xlsx / Q491</t>
  </si>
  <si>
    <t>车辆里程查询_20260901-20260930_1024辆_GPS里程.xlsx / Q491</t>
  </si>
  <si>
    <t>车辆纯氢气里程查询_20260901-20260930_1024辆.xlsx / Q333</t>
  </si>
  <si>
    <t>车辆里程查询_20260901-20260930_1024辆_仪表里程.xlsx / R491</t>
  </si>
  <si>
    <t>车辆里程查询_20260901-20260930_1024辆_GPS里程.xlsx / R491</t>
  </si>
  <si>
    <t>车辆纯氢气里程查询_20260901-20260930_1024辆.xlsx / R333</t>
  </si>
  <si>
    <t>车辆里程查询_20260901-20260930_1024辆_仪表里程.xlsx / S491</t>
  </si>
  <si>
    <t>车辆里程查询_20260901-20260930_1024辆_GPS里程.xlsx / S491</t>
  </si>
  <si>
    <t>车辆纯氢气里程查询_20260901-20260930_1024辆.xlsx / S333</t>
  </si>
  <si>
    <t>车辆里程查询_20260901-20260930_1024辆_仪表里程.xlsx / T491</t>
  </si>
  <si>
    <t>车辆里程查询_20260901-20260930_1024辆_GPS里程.xlsx / T491</t>
  </si>
  <si>
    <t>车辆纯氢气里程查询_20260901-20260930_1024辆.xlsx / T333</t>
  </si>
  <si>
    <t>车辆里程查询_20260901-20260930_1024辆_仪表里程.xlsx / U491</t>
  </si>
  <si>
    <t>车辆里程查询_20260901-20260930_1024辆_GPS里程.xlsx / U491</t>
  </si>
  <si>
    <t>车辆纯氢气里程查询_20260901-20260930_1024辆.xlsx / U333</t>
  </si>
  <si>
    <t>车辆里程查询_20260901-20260930_1024辆_仪表里程.xlsx / V491</t>
  </si>
  <si>
    <t>车辆里程查询_20260901-20260930_1024辆_GPS里程.xlsx / V491</t>
  </si>
  <si>
    <t>车辆纯氢气里程查询_20260901-20260930_1024辆.xlsx / V333</t>
  </si>
  <si>
    <t>车辆里程查询_20260901-20260930_1024辆_仪表里程.xlsx / W491</t>
  </si>
  <si>
    <t>车辆里程查询_20260901-20260930_1024辆_GPS里程.xlsx / W491</t>
  </si>
  <si>
    <t>车辆纯氢气里程查询_20260901-20260930_1024辆.xlsx / W333</t>
  </si>
  <si>
    <t>车辆里程查询_20260901-20260930_1024辆_仪表里程.xlsx / X491</t>
  </si>
  <si>
    <t>车辆里程查询_20260901-20260930_1024辆_GPS里程.xlsx / X491</t>
  </si>
  <si>
    <t>车辆纯氢气里程查询_20260901-20260930_1024辆.xlsx / X333</t>
  </si>
  <si>
    <t>车辆里程查询_20260901-20260930_1024辆_仪表里程.xlsx / Y491</t>
  </si>
  <si>
    <t>车辆里程查询_20260901-20260930_1024辆_GPS里程.xlsx / Y491</t>
  </si>
  <si>
    <t>车辆纯氢气里程查询_20260901-20260930_1024辆.xlsx / Y333</t>
  </si>
  <si>
    <t>车辆里程查询_20260901-20260930_1024辆_仪表里程.xlsx / Z491</t>
  </si>
  <si>
    <t>车辆里程查询_20260901-20260930_1024辆_GPS里程.xlsx / Z491</t>
  </si>
  <si>
    <t>车辆纯氢气里程查询_20260901-20260930_1024辆.xlsx / Z333</t>
  </si>
  <si>
    <t>车辆里程查询_20260901-20260930_1024辆_仪表里程.xlsx / AA491</t>
  </si>
  <si>
    <t>车辆里程查询_20260901-20260930_1024辆_GPS里程.xlsx / AA491</t>
  </si>
  <si>
    <t>车辆纯氢气里程查询_20260901-20260930_1024辆.xlsx / AA333</t>
  </si>
  <si>
    <t>车辆里程查询_20260901-20260930_1024辆_仪表里程.xlsx / AB491</t>
  </si>
  <si>
    <t>车辆里程查询_20260901-20260930_1024辆_GPS里程.xlsx / AB491</t>
  </si>
  <si>
    <t>车辆纯氢气里程查询_20260901-20260930_1024辆.xlsx / AB333</t>
  </si>
  <si>
    <t>车辆里程查询_20260901-20260930_1024辆_仪表里程.xlsx / AC491</t>
  </si>
  <si>
    <t>车辆里程查询_20260901-20260930_1024辆_GPS里程.xlsx / AC491</t>
  </si>
  <si>
    <t>车辆纯氢气里程查询_20260901-20260930_1024辆.xlsx / AC333</t>
  </si>
  <si>
    <t>车辆里程查询_20260901-20260930_1024辆_仪表里程.xlsx / AD491</t>
  </si>
  <si>
    <t>车辆里程查询_20260901-20260930_1024辆_GPS里程.xlsx / AD491</t>
  </si>
  <si>
    <t>车辆纯氢气里程查询_20260901-20260930_1024辆.xlsx / AD333</t>
  </si>
  <si>
    <t>车辆里程查询_20260901-20260930_1024辆_仪表里程.xlsx / AE491</t>
  </si>
  <si>
    <t>车辆里程查询_20260901-20260930_1024辆_GPS里程.xlsx / AE491</t>
  </si>
  <si>
    <t>车辆纯氢气里程查询_20260901-20260930_1024辆.xlsx / AE333</t>
  </si>
  <si>
    <t>车辆里程查询_20260901-20260930_1024辆_仪表里程.xlsx / AF491</t>
  </si>
  <si>
    <t>车辆里程查询_20260901-20260930_1024辆_GPS里程.xlsx / AF491</t>
  </si>
  <si>
    <t>车辆纯氢气里程查询_20260901-20260930_1024辆.xlsx / AF333</t>
  </si>
  <si>
    <t>车辆里程查询_20260901-20260930_1024辆_仪表里程.xlsx / AG491</t>
  </si>
  <si>
    <t>车辆里程查询_20260901-20260930_1024辆_GPS里程.xlsx / AG491</t>
  </si>
  <si>
    <t>车辆纯氢气里程查询_20260901-20260930_1024辆.xlsx / AG333</t>
  </si>
  <si>
    <t>车辆里程查询_20260901-20260930_1024辆_仪表里程.xlsx / AH491</t>
  </si>
  <si>
    <t>车辆里程查询_20260901-20260930_1024辆_GPS里程.xlsx / AH491</t>
  </si>
  <si>
    <t>车辆纯氢气里程查询_20260901-20260930_1024辆.xlsx / AH333</t>
  </si>
  <si>
    <t>车辆里程查询_20260901-20260930_1024辆_仪表里程.xlsx / T580</t>
  </si>
  <si>
    <t>车辆里程查询_20260901-20260930_1024辆_GPS里程.xlsx / T580</t>
  </si>
  <si>
    <t>车辆纯氢气里程查询_20260901-20260930_1024辆.xlsx / T291</t>
  </si>
  <si>
    <t>车辆里程查询_20260901-20260930_1024辆_仪表里程.xlsx / U580</t>
  </si>
  <si>
    <t>车辆里程查询_20260901-20260930_1024辆_GPS里程.xlsx / U580</t>
  </si>
  <si>
    <t>车辆纯氢气里程查询_20260901-20260930_1024辆.xlsx / U291</t>
  </si>
  <si>
    <t>车辆里程查询_20260901-20260930_1024辆_仪表里程.xlsx / V580</t>
  </si>
  <si>
    <t>车辆里程查询_20260901-20260930_1024辆_GPS里程.xlsx / V580</t>
  </si>
  <si>
    <t>车辆纯氢气里程查询_20260901-20260930_1024辆.xlsx / V291</t>
  </si>
  <si>
    <t>车辆里程查询_20260901-20260930_1024辆_仪表里程.xlsx / W580</t>
  </si>
  <si>
    <t>车辆里程查询_20260901-20260930_1024辆_GPS里程.xlsx / W580</t>
  </si>
  <si>
    <t>车辆纯氢气里程查询_20260901-20260930_1024辆.xlsx / W291</t>
  </si>
  <si>
    <t>车辆里程查询_20260901-20260930_1024辆_仪表里程.xlsx / X580</t>
  </si>
  <si>
    <t>车辆里程查询_20260901-20260930_1024辆_GPS里程.xlsx / X580</t>
  </si>
  <si>
    <t>车辆纯氢气里程查询_20260901-20260930_1024辆.xlsx / X291</t>
  </si>
  <si>
    <t>车辆里程查询_20260901-20260930_1024辆_仪表里程.xlsx / Y580</t>
  </si>
  <si>
    <t>车辆里程查询_20260901-20260930_1024辆_GPS里程.xlsx / Y580</t>
  </si>
  <si>
    <t>车辆纯氢气里程查询_20260901-20260930_1024辆.xlsx / Y291</t>
  </si>
  <si>
    <t>车辆里程查询_20260901-20260930_1024辆_仪表里程.xlsx / Z580</t>
  </si>
  <si>
    <t>车辆里程查询_20260901-20260930_1024辆_GPS里程.xlsx / Z580</t>
  </si>
  <si>
    <t>车辆纯氢气里程查询_20260901-20260930_1024辆.xlsx / Z291</t>
  </si>
  <si>
    <t>车辆里程查询_20260901-20260930_1024辆_仪表里程.xlsx / AA580</t>
  </si>
  <si>
    <t>车辆里程查询_20260901-20260930_1024辆_GPS里程.xlsx / AA580</t>
  </si>
  <si>
    <t>车辆纯氢气里程查询_20260901-20260930_1024辆.xlsx / AA291</t>
  </si>
  <si>
    <t>车辆里程查询_20260901-20260930_1024辆_仪表里程.xlsx / AB580</t>
  </si>
  <si>
    <t>车辆里程查询_20260901-20260930_1024辆_GPS里程.xlsx / AB580</t>
  </si>
  <si>
    <t>车辆纯氢气里程查询_20260901-20260930_1024辆.xlsx / AB291</t>
  </si>
  <si>
    <t>车辆里程查询_20260901-20260930_1024辆_仪表里程.xlsx / AC580</t>
  </si>
  <si>
    <t>车辆里程查询_20260901-20260930_1024辆_GPS里程.xlsx / AC580</t>
  </si>
  <si>
    <t>车辆纯氢气里程查询_20260901-20260930_1024辆.xlsx / AC291</t>
  </si>
  <si>
    <t>车辆里程查询_20260901-20260930_1024辆_仪表里程.xlsx / AD580</t>
  </si>
  <si>
    <t>车辆里程查询_20260901-20260930_1024辆_GPS里程.xlsx / AD580</t>
  </si>
  <si>
    <t>车辆纯氢气里程查询_20260901-20260930_1024辆.xlsx / AD291</t>
  </si>
  <si>
    <t>车辆里程查询_20260901-20260930_1024辆_仪表里程.xlsx / AE580</t>
  </si>
  <si>
    <t>车辆里程查询_20260901-20260930_1024辆_GPS里程.xlsx / AE580</t>
  </si>
  <si>
    <t>车辆纯氢气里程查询_20260901-20260930_1024辆.xlsx / AE291</t>
  </si>
  <si>
    <t>车辆里程查询_20260901-20260930_1024辆_仪表里程.xlsx / AF580</t>
  </si>
  <si>
    <t>车辆里程查询_20260901-20260930_1024辆_GPS里程.xlsx / AF580</t>
  </si>
  <si>
    <t>车辆纯氢气里程查询_20260901-20260930_1024辆.xlsx / AF291</t>
  </si>
  <si>
    <t>车辆里程查询_20260901-20260930_1024辆_仪表里程.xlsx / AG580</t>
  </si>
  <si>
    <t>车辆里程查询_20260901-20260930_1024辆_GPS里程.xlsx / AG580</t>
  </si>
  <si>
    <t>车辆纯氢气里程查询_20260901-20260930_1024辆.xlsx / AG291</t>
  </si>
  <si>
    <t>车辆里程查询_20260901-20260930_1024辆_仪表里程.xlsx / AH580</t>
  </si>
  <si>
    <t>车辆里程查询_20260901-20260930_1024辆_GPS里程.xlsx / AH580</t>
  </si>
  <si>
    <t>车辆纯氢气里程查询_20260901-20260930_1024辆.xlsx / AH291</t>
  </si>
  <si>
    <t>车辆里程查询_20260901-20260930_1024辆_仪表里程.xlsx / E13</t>
  </si>
  <si>
    <t>车辆里程查询_20260901-20260930_1024辆_GPS里程.xlsx / E224</t>
  </si>
  <si>
    <t>车辆纯氢气里程查询_20260901-20260930_1024辆.xlsx / E493</t>
  </si>
  <si>
    <t>车辆里程查询_20260901-20260930_1024辆_仪表里程.xlsx / F13</t>
  </si>
  <si>
    <t>车辆里程查询_20260901-20260930_1024辆_GPS里程.xlsx / F224</t>
  </si>
  <si>
    <t>车辆纯氢气里程查询_20260901-20260930_1024辆.xlsx / F493</t>
  </si>
  <si>
    <t>车辆里程查询_20260901-20260930_1024辆_仪表里程.xlsx / G13</t>
  </si>
  <si>
    <t>车辆里程查询_20260901-20260930_1024辆_GPS里程.xlsx / G224</t>
  </si>
  <si>
    <t>车辆纯氢气里程查询_20260901-20260930_1024辆.xlsx / G493</t>
  </si>
  <si>
    <t>车辆里程查询_20260901-20260930_1024辆_仪表里程.xlsx / H13</t>
  </si>
  <si>
    <t>车辆里程查询_20260901-20260930_1024辆_GPS里程.xlsx / H224</t>
  </si>
  <si>
    <t>车辆纯氢气里程查询_20260901-20260930_1024辆.xlsx / H493</t>
  </si>
  <si>
    <t>车辆里程查询_20260901-20260930_1024辆_仪表里程.xlsx / I13</t>
  </si>
  <si>
    <t>车辆里程查询_20260901-20260930_1024辆_GPS里程.xlsx / I224</t>
  </si>
  <si>
    <t>车辆纯氢气里程查询_20260901-20260930_1024辆.xlsx / I493</t>
  </si>
  <si>
    <t>车辆里程查询_20260901-20260930_1024辆_仪表里程.xlsx / J13</t>
  </si>
  <si>
    <t>车辆里程查询_20260901-20260930_1024辆_GPS里程.xlsx / J224</t>
  </si>
  <si>
    <t>车辆纯氢气里程查询_20260901-20260930_1024辆.xlsx / J493</t>
  </si>
  <si>
    <t>车辆里程查询_20260901-20260930_1024辆_仪表里程.xlsx / K13</t>
  </si>
  <si>
    <t>车辆里程查询_20260901-20260930_1024辆_GPS里程.xlsx / K224</t>
  </si>
  <si>
    <t>车辆纯氢气里程查询_20260901-20260930_1024辆.xlsx / K493</t>
  </si>
  <si>
    <t>车辆里程查询_20260901-20260930_1024辆_仪表里程.xlsx / L13</t>
  </si>
  <si>
    <t>车辆里程查询_20260901-20260930_1024辆_GPS里程.xlsx / L224</t>
  </si>
  <si>
    <t>车辆纯氢气里程查询_20260901-20260930_1024辆.xlsx / L493</t>
  </si>
  <si>
    <t>车辆里程查询_20260901-20260930_1024辆_仪表里程.xlsx / M13</t>
  </si>
  <si>
    <t>车辆里程查询_20260901-20260930_1024辆_GPS里程.xlsx / M224</t>
  </si>
  <si>
    <t>车辆纯氢气里程查询_20260901-20260930_1024辆.xlsx / M493</t>
  </si>
  <si>
    <t>车辆里程查询_20260901-20260930_1024辆_仪表里程.xlsx / N13</t>
  </si>
  <si>
    <t>车辆里程查询_20260901-20260930_1024辆_GPS里程.xlsx / N224</t>
  </si>
  <si>
    <t>车辆纯氢气里程查询_20260901-20260930_1024辆.xlsx / N493</t>
  </si>
  <si>
    <t>车辆里程查询_20260901-20260930_1024辆_仪表里程.xlsx / O13</t>
  </si>
  <si>
    <t>车辆里程查询_20260901-20260930_1024辆_GPS里程.xlsx / O224</t>
  </si>
  <si>
    <t>车辆纯氢气里程查询_20260901-20260930_1024辆.xlsx / O493</t>
  </si>
  <si>
    <t>车辆里程查询_20260901-20260930_1024辆_仪表里程.xlsx / P13</t>
  </si>
  <si>
    <t>车辆里程查询_20260901-20260930_1024辆_GPS里程.xlsx / P224</t>
  </si>
  <si>
    <t>车辆纯氢气里程查询_20260901-20260930_1024辆.xlsx / P493</t>
  </si>
  <si>
    <t>车辆里程查询_20260901-20260930_1024辆_仪表里程.xlsx / Q13</t>
  </si>
  <si>
    <t>车辆里程查询_20260901-20260930_1024辆_GPS里程.xlsx / Q224</t>
  </si>
  <si>
    <t>车辆纯氢气里程查询_20260901-20260930_1024辆.xlsx / Q493</t>
  </si>
  <si>
    <t>车辆里程查询_20260901-20260930_1024辆_仪表里程.xlsx / R13</t>
  </si>
  <si>
    <t>车辆里程查询_20260901-20260930_1024辆_GPS里程.xlsx / R224</t>
  </si>
  <si>
    <t>车辆纯氢气里程查询_20260901-20260930_1024辆.xlsx / R493</t>
  </si>
  <si>
    <t>车辆里程查询_20260901-20260930_1024辆_仪表里程.xlsx / S13</t>
  </si>
  <si>
    <t>车辆里程查询_20260901-20260930_1024辆_GPS里程.xlsx / S224</t>
  </si>
  <si>
    <t>车辆纯氢气里程查询_20260901-20260930_1024辆.xlsx / S493</t>
  </si>
  <si>
    <t>车辆里程查询_20260901-20260930_1024辆_仪表里程.xlsx / T13</t>
  </si>
  <si>
    <t>车辆里程查询_20260901-20260930_1024辆_GPS里程.xlsx / T224</t>
  </si>
  <si>
    <t>车辆纯氢气里程查询_20260901-20260930_1024辆.xlsx / T493</t>
  </si>
  <si>
    <t>车辆里程查询_20260901-20260930_1024辆_仪表里程.xlsx / U13</t>
  </si>
  <si>
    <t>车辆里程查询_20260901-20260930_1024辆_GPS里程.xlsx / U224</t>
  </si>
  <si>
    <t>车辆纯氢气里程查询_20260901-20260930_1024辆.xlsx / U493</t>
  </si>
  <si>
    <t>车辆里程查询_20260901-20260930_1024辆_仪表里程.xlsx / V13</t>
  </si>
  <si>
    <t>车辆里程查询_20260901-20260930_1024辆_GPS里程.xlsx / V224</t>
  </si>
  <si>
    <t>车辆纯氢气里程查询_20260901-20260930_1024辆.xlsx / V493</t>
  </si>
  <si>
    <t>车辆里程查询_20260901-20260930_1024辆_仪表里程.xlsx / W13</t>
  </si>
  <si>
    <t>车辆里程查询_20260901-20260930_1024辆_GPS里程.xlsx / W224</t>
  </si>
  <si>
    <t>车辆纯氢气里程查询_20260901-20260930_1024辆.xlsx / W493</t>
  </si>
  <si>
    <t>车辆里程查询_20260901-20260930_1024辆_仪表里程.xlsx / X13</t>
  </si>
  <si>
    <t>车辆里程查询_20260901-20260930_1024辆_GPS里程.xlsx / X224</t>
  </si>
  <si>
    <t>车辆纯氢气里程查询_20260901-20260930_1024辆.xlsx / X493</t>
  </si>
  <si>
    <t>车辆里程查询_20260901-20260930_1024辆_仪表里程.xlsx / Y13</t>
  </si>
  <si>
    <t>车辆里程查询_20260901-20260930_1024辆_GPS里程.xlsx / Y224</t>
  </si>
  <si>
    <t>车辆纯氢气里程查询_20260901-20260930_1024辆.xlsx / Y493</t>
  </si>
  <si>
    <t>车辆里程查询_20260901-20260930_1024辆_仪表里程.xlsx / Z13</t>
  </si>
  <si>
    <t>车辆里程查询_20260901-20260930_1024辆_GPS里程.xlsx / Z224</t>
  </si>
  <si>
    <t>车辆纯氢气里程查询_20260901-20260930_1024辆.xlsx / Z493</t>
  </si>
  <si>
    <t>车辆里程查询_20260901-20260930_1024辆_仪表里程.xlsx / AA13</t>
  </si>
  <si>
    <t>车辆里程查询_20260901-20260930_1024辆_GPS里程.xlsx / AA224</t>
  </si>
  <si>
    <t>车辆纯氢气里程查询_20260901-20260930_1024辆.xlsx / AA493</t>
  </si>
  <si>
    <t>车辆里程查询_20260901-20260930_1024辆_仪表里程.xlsx / AB13</t>
  </si>
  <si>
    <t>车辆里程查询_20260901-20260930_1024辆_GPS里程.xlsx / AB224</t>
  </si>
  <si>
    <t>车辆纯氢气里程查询_20260901-20260930_1024辆.xlsx / AB493</t>
  </si>
  <si>
    <t>车辆里程查询_20260901-20260930_1024辆_仪表里程.xlsx / AC13</t>
  </si>
  <si>
    <t>车辆里程查询_20260901-20260930_1024辆_GPS里程.xlsx / AC224</t>
  </si>
  <si>
    <t>车辆纯氢气里程查询_20260901-20260930_1024辆.xlsx / AC493</t>
  </si>
  <si>
    <t>车辆里程查询_20260901-20260930_1024辆_仪表里程.xlsx / AD13</t>
  </si>
  <si>
    <t>车辆里程查询_20260901-20260930_1024辆_GPS里程.xlsx / AD224</t>
  </si>
  <si>
    <t>车辆纯氢气里程查询_20260901-20260930_1024辆.xlsx / AD493</t>
  </si>
  <si>
    <t>车辆里程查询_20260901-20260930_1024辆_仪表里程.xlsx / AE13</t>
  </si>
  <si>
    <t>车辆里程查询_20260901-20260930_1024辆_GPS里程.xlsx / AE224</t>
  </si>
  <si>
    <t>车辆纯氢气里程查询_20260901-20260930_1024辆.xlsx / AE493</t>
  </si>
  <si>
    <t>车辆里程查询_20260901-20260930_1024辆_仪表里程.xlsx / AF13</t>
  </si>
  <si>
    <t>车辆里程查询_20260901-20260930_1024辆_GPS里程.xlsx / AF224</t>
  </si>
  <si>
    <t>车辆纯氢气里程查询_20260901-20260930_1024辆.xlsx / AF493</t>
  </si>
  <si>
    <t>车辆里程查询_20260901-20260930_1024辆_仪表里程.xlsx / AG13</t>
  </si>
  <si>
    <t>车辆里程查询_20260901-20260930_1024辆_GPS里程.xlsx / AG224</t>
  </si>
  <si>
    <t>车辆纯氢气里程查询_20260901-20260930_1024辆.xlsx / AG493</t>
  </si>
  <si>
    <t>车辆里程查询_20260901-20260930_1024辆_仪表里程.xlsx / AH13</t>
  </si>
  <si>
    <t>车辆里程查询_20260901-20260930_1024辆_GPS里程.xlsx / AH224</t>
  </si>
  <si>
    <t>车辆纯氢气里程查询_20260901-20260930_1024辆.xlsx / AH493</t>
  </si>
  <si>
    <t>车辆里程查询_20260901-20260930_1024辆_仪表里程.xlsx / Z236</t>
  </si>
  <si>
    <t>车辆里程查询_20260901-20260930_1024辆_GPS里程.xlsx / Z139</t>
  </si>
  <si>
    <t>车辆纯氢气里程查询_20260901-20260930_1024辆.xlsx / Z440</t>
  </si>
  <si>
    <t>车辆里程查询_20260901-20260930_1024辆_仪表里程.xlsx / AA236</t>
  </si>
  <si>
    <t>车辆里程查询_20260901-20260930_1024辆_GPS里程.xlsx / AA139</t>
  </si>
  <si>
    <t>车辆纯氢气里程查询_20260901-20260930_1024辆.xlsx / AA440</t>
  </si>
  <si>
    <t>车辆里程查询_20260901-20260930_1024辆_仪表里程.xlsx / AB236</t>
  </si>
  <si>
    <t>车辆里程查询_20260901-20260930_1024辆_GPS里程.xlsx / AB139</t>
  </si>
  <si>
    <t>车辆纯氢气里程查询_20260901-20260930_1024辆.xlsx / AB440</t>
  </si>
  <si>
    <t>车辆里程查询_20260901-20260930_1024辆_仪表里程.xlsx / AC236</t>
  </si>
  <si>
    <t>车辆里程查询_20260901-20260930_1024辆_GPS里程.xlsx / AC139</t>
  </si>
  <si>
    <t>车辆纯氢气里程查询_20260901-20260930_1024辆.xlsx / AC440</t>
  </si>
  <si>
    <t>车辆里程查询_20260901-20260930_1024辆_仪表里程.xlsx / AD236</t>
  </si>
  <si>
    <t>车辆里程查询_20260901-20260930_1024辆_GPS里程.xlsx / AD139</t>
  </si>
  <si>
    <t>车辆纯氢气里程查询_20260901-20260930_1024辆.xlsx / AD440</t>
  </si>
  <si>
    <t>车辆里程查询_20260901-20260930_1024辆_仪表里程.xlsx / AE236</t>
  </si>
  <si>
    <t>车辆里程查询_20260901-20260930_1024辆_GPS里程.xlsx / AE139</t>
  </si>
  <si>
    <t>车辆纯氢气里程查询_20260901-20260930_1024辆.xlsx / AE440</t>
  </si>
  <si>
    <t>车辆里程查询_20260901-20260930_1024辆_仪表里程.xlsx / AF236</t>
  </si>
  <si>
    <t>车辆里程查询_20260901-20260930_1024辆_GPS里程.xlsx / AF139</t>
  </si>
  <si>
    <t>车辆纯氢气里程查询_20260901-20260930_1024辆.xlsx / AF440</t>
  </si>
  <si>
    <t>车辆里程查询_20260901-20260930_1024辆_仪表里程.xlsx / AG236</t>
  </si>
  <si>
    <t>车辆里程查询_20260901-20260930_1024辆_GPS里程.xlsx / AG139</t>
  </si>
  <si>
    <t>车辆纯氢气里程查询_20260901-20260930_1024辆.xlsx / AG440</t>
  </si>
  <si>
    <t>车辆里程查询_20260901-20260930_1024辆_仪表里程.xlsx / AH236</t>
  </si>
  <si>
    <t>车辆里程查询_20260901-20260930_1024辆_GPS里程.xlsx / AH139</t>
  </si>
  <si>
    <t>车辆纯氢气里程查询_20260901-20260930_1024辆.xlsx / AH440</t>
  </si>
  <si>
    <t>车辆里程查询_20260901-20260930_1024辆_仪表里程.xlsx / E22</t>
  </si>
  <si>
    <t>车辆里程查询_20260901-20260930_1024辆_GPS里程.xlsx / E231</t>
  </si>
  <si>
    <t>车辆纯氢气里程查询_20260901-20260930_1024辆.xlsx / E432</t>
  </si>
  <si>
    <t>车辆里程查询_20260901-20260930_1024辆_仪表里程.xlsx / F22</t>
  </si>
  <si>
    <t>车辆里程查询_20260901-20260930_1024辆_GPS里程.xlsx / F231</t>
  </si>
  <si>
    <t>车辆纯氢气里程查询_20260901-20260930_1024辆.xlsx / F432</t>
  </si>
  <si>
    <t>车辆里程查询_20260901-20260930_1024辆_仪表里程.xlsx / G22</t>
  </si>
  <si>
    <t>车辆里程查询_20260901-20260930_1024辆_GPS里程.xlsx / G231</t>
  </si>
  <si>
    <t>车辆纯氢气里程查询_20260901-20260930_1024辆.xlsx / G432</t>
  </si>
  <si>
    <t>车辆里程查询_20260901-20260930_1024辆_仪表里程.xlsx / H22</t>
  </si>
  <si>
    <t>车辆里程查询_20260901-20260930_1024辆_GPS里程.xlsx / H231</t>
  </si>
  <si>
    <t>车辆纯氢气里程查询_20260901-20260930_1024辆.xlsx / H432</t>
  </si>
  <si>
    <t>车辆里程查询_20260901-20260930_1024辆_仪表里程.xlsx / I22</t>
  </si>
  <si>
    <t>车辆里程查询_20260901-20260930_1024辆_GPS里程.xlsx / I231</t>
  </si>
  <si>
    <t>车辆纯氢气里程查询_20260901-20260930_1024辆.xlsx / I432</t>
  </si>
  <si>
    <t>车辆里程查询_20260901-20260930_1024辆_仪表里程.xlsx / J22</t>
  </si>
  <si>
    <t>车辆里程查询_20260901-20260930_1024辆_GPS里程.xlsx / J231</t>
  </si>
  <si>
    <t>车辆纯氢气里程查询_20260901-20260930_1024辆.xlsx / J432</t>
  </si>
  <si>
    <t>车辆里程查询_20260901-20260930_1024辆_仪表里程.xlsx / K22</t>
  </si>
  <si>
    <t>车辆里程查询_20260901-20260930_1024辆_GPS里程.xlsx / K231</t>
  </si>
  <si>
    <t>车辆纯氢气里程查询_20260901-20260930_1024辆.xlsx / K432</t>
  </si>
  <si>
    <t>车辆里程查询_20260901-20260930_1024辆_仪表里程.xlsx / L22</t>
  </si>
  <si>
    <t>车辆里程查询_20260901-20260930_1024辆_GPS里程.xlsx / L231</t>
  </si>
  <si>
    <t>车辆纯氢气里程查询_20260901-20260930_1024辆.xlsx / L432</t>
  </si>
  <si>
    <t>车辆里程查询_20260901-20260930_1024辆_仪表里程.xlsx / M22</t>
  </si>
  <si>
    <t>车辆里程查询_20260901-20260930_1024辆_GPS里程.xlsx / M231</t>
  </si>
  <si>
    <t>车辆纯氢气里程查询_20260901-20260930_1024辆.xlsx / M432</t>
  </si>
  <si>
    <t>车辆里程查询_20260901-20260930_1024辆_仪表里程.xlsx / N22</t>
  </si>
  <si>
    <t>车辆里程查询_20260901-20260930_1024辆_GPS里程.xlsx / N231</t>
  </si>
  <si>
    <t>车辆纯氢气里程查询_20260901-20260930_1024辆.xlsx / N432</t>
  </si>
  <si>
    <t>车辆里程查询_20260901-20260930_1024辆_仪表里程.xlsx / O22</t>
  </si>
  <si>
    <t>车辆里程查询_20260901-20260930_1024辆_GPS里程.xlsx / O231</t>
  </si>
  <si>
    <t>车辆纯氢气里程查询_20260901-20260930_1024辆.xlsx / O432</t>
  </si>
  <si>
    <t>车辆里程查询_20260901-20260930_1024辆_仪表里程.xlsx / P22</t>
  </si>
  <si>
    <t>车辆里程查询_20260901-20260930_1024辆_GPS里程.xlsx / P231</t>
  </si>
  <si>
    <t>车辆纯氢气里程查询_20260901-20260930_1024辆.xlsx / P432</t>
  </si>
  <si>
    <t>车辆里程查询_20260901-20260930_1024辆_仪表里程.xlsx / Q22</t>
  </si>
  <si>
    <t>车辆里程查询_20260901-20260930_1024辆_GPS里程.xlsx / Q231</t>
  </si>
  <si>
    <t>车辆纯氢气里程查询_20260901-20260930_1024辆.xlsx / Q432</t>
  </si>
  <si>
    <t>车辆里程查询_20260901-20260930_1024辆_仪表里程.xlsx / R22</t>
  </si>
  <si>
    <t>车辆里程查询_20260901-20260930_1024辆_GPS里程.xlsx / R231</t>
  </si>
  <si>
    <t>车辆纯氢气里程查询_20260901-20260930_1024辆.xlsx / R432</t>
  </si>
  <si>
    <t>车辆里程查询_20260901-20260930_1024辆_仪表里程.xlsx / S22</t>
  </si>
  <si>
    <t>车辆里程查询_20260901-20260930_1024辆_GPS里程.xlsx / S231</t>
  </si>
  <si>
    <t>车辆纯氢气里程查询_20260901-20260930_1024辆.xlsx / S432</t>
  </si>
  <si>
    <t>车辆里程查询_20260901-20260930_1024辆_仪表里程.xlsx / T22</t>
  </si>
  <si>
    <t>车辆里程查询_20260901-20260930_1024辆_GPS里程.xlsx / T231</t>
  </si>
  <si>
    <t>车辆纯氢气里程查询_20260901-20260930_1024辆.xlsx / T432</t>
  </si>
  <si>
    <t>车辆里程查询_20260901-20260930_1024辆_仪表里程.xlsx / U22</t>
  </si>
  <si>
    <t>车辆里程查询_20260901-20260930_1024辆_GPS里程.xlsx / U231</t>
  </si>
  <si>
    <t>车辆纯氢气里程查询_20260901-20260930_1024辆.xlsx / U432</t>
  </si>
  <si>
    <t>车辆里程查询_20260901-20260930_1024辆_仪表里程.xlsx / V22</t>
  </si>
  <si>
    <t>车辆里程查询_20260901-20260930_1024辆_GPS里程.xlsx / V231</t>
  </si>
  <si>
    <t>车辆纯氢气里程查询_20260901-20260930_1024辆.xlsx / V432</t>
  </si>
  <si>
    <t>车辆里程查询_20260901-20260930_1024辆_仪表里程.xlsx / W22</t>
  </si>
  <si>
    <t>车辆里程查询_20260901-20260930_1024辆_GPS里程.xlsx / W231</t>
  </si>
  <si>
    <t>车辆纯氢气里程查询_20260901-20260930_1024辆.xlsx / W432</t>
  </si>
  <si>
    <t>车辆里程查询_20260901-20260930_1024辆_仪表里程.xlsx / X22</t>
  </si>
  <si>
    <t>车辆里程查询_20260901-20260930_1024辆_GPS里程.xlsx / X231</t>
  </si>
  <si>
    <t>车辆纯氢气里程查询_20260901-20260930_1024辆.xlsx / X432</t>
  </si>
  <si>
    <t>车辆里程查询_20260901-20260930_1024辆_仪表里程.xlsx / Y22</t>
  </si>
  <si>
    <t>车辆里程查询_20260901-20260930_1024辆_GPS里程.xlsx / Y231</t>
  </si>
  <si>
    <t>车辆纯氢气里程查询_20260901-20260930_1024辆.xlsx / Y432</t>
  </si>
  <si>
    <t>车辆里程查询_20260901-20260930_1024辆_仪表里程.xlsx / Z22</t>
  </si>
  <si>
    <t>车辆里程查询_20260901-20260930_1024辆_GPS里程.xlsx / Z231</t>
  </si>
  <si>
    <t>车辆纯氢气里程查询_20260901-20260930_1024辆.xlsx / Z432</t>
  </si>
  <si>
    <t>车辆里程查询_20260901-20260930_1024辆_仪表里程.xlsx / AA22</t>
  </si>
  <si>
    <t>车辆里程查询_20260901-20260930_1024辆_GPS里程.xlsx / AA231</t>
  </si>
  <si>
    <t>车辆纯氢气里程查询_20260901-20260930_1024辆.xlsx / AA432</t>
  </si>
  <si>
    <t>车辆里程查询_20260901-20260930_1024辆_仪表里程.xlsx / AB22</t>
  </si>
  <si>
    <t>车辆里程查询_20260901-20260930_1024辆_GPS里程.xlsx / AB231</t>
  </si>
  <si>
    <t>车辆纯氢气里程查询_20260901-20260930_1024辆.xlsx / AB432</t>
  </si>
  <si>
    <t>车辆里程查询_20260901-20260930_1024辆_仪表里程.xlsx / AC22</t>
  </si>
  <si>
    <t>车辆里程查询_20260901-20260930_1024辆_GPS里程.xlsx / AC231</t>
  </si>
  <si>
    <t>车辆纯氢气里程查询_20260901-20260930_1024辆.xlsx / AC432</t>
  </si>
  <si>
    <t>车辆里程查询_20260901-20260930_1024辆_仪表里程.xlsx / AD22</t>
  </si>
  <si>
    <t>车辆里程查询_20260901-20260930_1024辆_GPS里程.xlsx / AD231</t>
  </si>
  <si>
    <t>车辆纯氢气里程查询_20260901-20260930_1024辆.xlsx / AD432</t>
  </si>
  <si>
    <t>车辆里程查询_20260901-20260930_1024辆_仪表里程.xlsx / AE22</t>
  </si>
  <si>
    <t>车辆里程查询_20260901-20260930_1024辆_GPS里程.xlsx / AE231</t>
  </si>
  <si>
    <t>车辆纯氢气里程查询_20260901-20260930_1024辆.xlsx / AE432</t>
  </si>
  <si>
    <t>车辆里程查询_20260901-20260930_1024辆_仪表里程.xlsx / AF22</t>
  </si>
  <si>
    <t>车辆里程查询_20260901-20260930_1024辆_GPS里程.xlsx / AF231</t>
  </si>
  <si>
    <t>车辆纯氢气里程查询_20260901-20260930_1024辆.xlsx / AF432</t>
  </si>
  <si>
    <t>车辆里程查询_20260901-20260930_1024辆_仪表里程.xlsx / AG22</t>
  </si>
  <si>
    <t>车辆里程查询_20260901-20260930_1024辆_GPS里程.xlsx / AG231</t>
  </si>
  <si>
    <t>车辆纯氢气里程查询_20260901-20260930_1024辆.xlsx / AG432</t>
  </si>
  <si>
    <t>车辆里程查询_20260901-20260930_1024辆_仪表里程.xlsx / AH22</t>
  </si>
  <si>
    <t>车辆里程查询_20260901-20260930_1024辆_GPS里程.xlsx / AH231</t>
  </si>
  <si>
    <t>车辆纯氢气里程查询_20260901-20260930_1024辆.xlsx / AH432</t>
  </si>
  <si>
    <t>车辆里程查询_20260901-20260930_1024辆_仪表里程.xlsx / E319</t>
  </si>
  <si>
    <t>车辆里程查询_20260901-20260930_1024辆_GPS里程.xlsx / E324</t>
  </si>
  <si>
    <t>车辆纯氢气里程查询_20260901-20260930_1024辆.xlsx / E354</t>
  </si>
  <si>
    <t>车辆里程查询_20260901-20260930_1024辆_仪表里程.xlsx / F319</t>
  </si>
  <si>
    <t>车辆里程查询_20260901-20260930_1024辆_GPS里程.xlsx / F324</t>
  </si>
  <si>
    <t>车辆纯氢气里程查询_20260901-20260930_1024辆.xlsx / F354</t>
  </si>
  <si>
    <t>车辆里程查询_20260901-20260930_1024辆_仪表里程.xlsx / G319</t>
  </si>
  <si>
    <t>车辆里程查询_20260901-20260930_1024辆_GPS里程.xlsx / G324</t>
  </si>
  <si>
    <t>车辆纯氢气里程查询_20260901-20260930_1024辆.xlsx / G354</t>
  </si>
  <si>
    <t>车辆里程查询_20260901-20260930_1024辆_仪表里程.xlsx / H319</t>
  </si>
  <si>
    <t>车辆里程查询_20260901-20260930_1024辆_GPS里程.xlsx / H324</t>
  </si>
  <si>
    <t>车辆纯氢气里程查询_20260901-20260930_1024辆.xlsx / H354</t>
  </si>
  <si>
    <t>车辆里程查询_20260901-20260930_1024辆_仪表里程.xlsx / I319</t>
  </si>
  <si>
    <t>车辆里程查询_20260901-20260930_1024辆_GPS里程.xlsx / I324</t>
  </si>
  <si>
    <t>车辆纯氢气里程查询_20260901-20260930_1024辆.xlsx / I354</t>
  </si>
  <si>
    <t>车辆里程查询_20260901-20260930_1024辆_仪表里程.xlsx / J319</t>
  </si>
  <si>
    <t>车辆里程查询_20260901-20260930_1024辆_GPS里程.xlsx / J324</t>
  </si>
  <si>
    <t>车辆纯氢气里程查询_20260901-20260930_1024辆.xlsx / J354</t>
  </si>
  <si>
    <t>车辆里程查询_20260901-20260930_1024辆_仪表里程.xlsx / K319</t>
  </si>
  <si>
    <t>车辆里程查询_20260901-20260930_1024辆_GPS里程.xlsx / K324</t>
  </si>
  <si>
    <t>车辆纯氢气里程查询_20260901-20260930_1024辆.xlsx / K354</t>
  </si>
  <si>
    <t>车辆里程查询_20260901-20260930_1024辆_仪表里程.xlsx / L319</t>
  </si>
  <si>
    <t>车辆里程查询_20260901-20260930_1024辆_GPS里程.xlsx / L324</t>
  </si>
  <si>
    <t>车辆纯氢气里程查询_20260901-20260930_1024辆.xlsx / L354</t>
  </si>
  <si>
    <t>车辆里程查询_20260901-20260930_1024辆_仪表里程.xlsx / M319</t>
  </si>
  <si>
    <t>车辆里程查询_20260901-20260930_1024辆_GPS里程.xlsx / M324</t>
  </si>
  <si>
    <t>车辆纯氢气里程查询_20260901-20260930_1024辆.xlsx / M354</t>
  </si>
  <si>
    <t>车辆里程查询_20260901-20260930_1024辆_仪表里程.xlsx / N319</t>
  </si>
  <si>
    <t>车辆里程查询_20260901-20260930_1024辆_GPS里程.xlsx / N324</t>
  </si>
  <si>
    <t>车辆纯氢气里程查询_20260901-20260930_1024辆.xlsx / N354</t>
  </si>
  <si>
    <t>车辆里程查询_20260901-20260930_1024辆_仪表里程.xlsx / O319</t>
  </si>
  <si>
    <t>车辆里程查询_20260901-20260930_1024辆_GPS里程.xlsx / O324</t>
  </si>
  <si>
    <t>车辆纯氢气里程查询_20260901-20260930_1024辆.xlsx / O354</t>
  </si>
  <si>
    <t>车辆里程查询_20260901-20260930_1024辆_仪表里程.xlsx / P319</t>
  </si>
  <si>
    <t>车辆里程查询_20260901-20260930_1024辆_GPS里程.xlsx / P324</t>
  </si>
  <si>
    <t>车辆纯氢气里程查询_20260901-20260930_1024辆.xlsx / P354</t>
  </si>
  <si>
    <t>车辆里程查询_20260901-20260930_1024辆_仪表里程.xlsx / Q319</t>
  </si>
  <si>
    <t>车辆里程查询_20260901-20260930_1024辆_GPS里程.xlsx / Q324</t>
  </si>
  <si>
    <t>车辆纯氢气里程查询_20260901-20260930_1024辆.xlsx / Q354</t>
  </si>
  <si>
    <t>车辆里程查询_20260901-20260930_1024辆_仪表里程.xlsx / R319</t>
  </si>
  <si>
    <t>车辆里程查询_20260901-20260930_1024辆_GPS里程.xlsx / R324</t>
  </si>
  <si>
    <t>车辆纯氢气里程查询_20260901-20260930_1024辆.xlsx / R354</t>
  </si>
  <si>
    <t>车辆里程查询_20260901-20260930_1024辆_仪表里程.xlsx / S319</t>
  </si>
  <si>
    <t>车辆里程查询_20260901-20260930_1024辆_GPS里程.xlsx / S324</t>
  </si>
  <si>
    <t>车辆纯氢气里程查询_20260901-20260930_1024辆.xlsx / S354</t>
  </si>
  <si>
    <t>车辆里程查询_20260901-20260930_1024辆_仪表里程.xlsx / T319</t>
  </si>
  <si>
    <t>车辆里程查询_20260901-20260930_1024辆_GPS里程.xlsx / T324</t>
  </si>
  <si>
    <t>车辆纯氢气里程查询_20260901-20260930_1024辆.xlsx / T354</t>
  </si>
  <si>
    <t>车辆里程查询_20260901-20260930_1024辆_仪表里程.xlsx / U319</t>
  </si>
  <si>
    <t>车辆里程查询_20260901-20260930_1024辆_GPS里程.xlsx / U324</t>
  </si>
  <si>
    <t>车辆纯氢气里程查询_20260901-20260930_1024辆.xlsx / U354</t>
  </si>
  <si>
    <t>车辆里程查询_20260901-20260930_1024辆_仪表里程.xlsx / V319</t>
  </si>
  <si>
    <t>车辆里程查询_20260901-20260930_1024辆_GPS里程.xlsx / V324</t>
  </si>
  <si>
    <t>车辆纯氢气里程查询_20260901-20260930_1024辆.xlsx / V354</t>
  </si>
  <si>
    <t>车辆里程查询_20260901-20260930_1024辆_仪表里程.xlsx / W319</t>
  </si>
  <si>
    <t>车辆里程查询_20260901-20260930_1024辆_GPS里程.xlsx / W324</t>
  </si>
  <si>
    <t>车辆纯氢气里程查询_20260901-20260930_1024辆.xlsx / W354</t>
  </si>
  <si>
    <t>车辆里程查询_20260901-20260930_1024辆_仪表里程.xlsx / X319</t>
  </si>
  <si>
    <t>车辆里程查询_20260901-20260930_1024辆_GPS里程.xlsx / X324</t>
  </si>
  <si>
    <t>车辆纯氢气里程查询_20260901-20260930_1024辆.xlsx / X354</t>
  </si>
  <si>
    <t>车辆里程查询_20260901-20260930_1024辆_仪表里程.xlsx / Y319</t>
  </si>
  <si>
    <t>车辆里程查询_20260901-20260930_1024辆_GPS里程.xlsx / Y324</t>
  </si>
  <si>
    <t>车辆纯氢气里程查询_20260901-20260930_1024辆.xlsx / Y354</t>
  </si>
  <si>
    <t>车辆里程查询_20260901-20260930_1024辆_仪表里程.xlsx / Z319</t>
  </si>
  <si>
    <t>车辆里程查询_20260901-20260930_1024辆_GPS里程.xlsx / Z324</t>
  </si>
  <si>
    <t>车辆纯氢气里程查询_20260901-20260930_1024辆.xlsx / Z354</t>
  </si>
  <si>
    <t>车辆里程查询_20260901-20260930_1024辆_仪表里程.xlsx / AA319</t>
  </si>
  <si>
    <t>车辆里程查询_20260901-20260930_1024辆_GPS里程.xlsx / AA324</t>
  </si>
  <si>
    <t>车辆纯氢气里程查询_20260901-20260930_1024辆.xlsx / AA354</t>
  </si>
  <si>
    <t>车辆里程查询_20260901-20260930_1024辆_仪表里程.xlsx / AB319</t>
  </si>
  <si>
    <t>车辆里程查询_20260901-20260930_1024辆_GPS里程.xlsx / AB324</t>
  </si>
  <si>
    <t>车辆纯氢气里程查询_20260901-20260930_1024辆.xlsx / AB354</t>
  </si>
  <si>
    <t>车辆里程查询_20260901-20260930_1024辆_仪表里程.xlsx / AC319</t>
  </si>
  <si>
    <t>车辆里程查询_20260901-20260930_1024辆_GPS里程.xlsx / AC324</t>
  </si>
  <si>
    <t>车辆纯氢气里程查询_20260901-20260930_1024辆.xlsx / AC354</t>
  </si>
  <si>
    <t>车辆里程查询_20260901-20260930_1024辆_仪表里程.xlsx / AD319</t>
  </si>
  <si>
    <t>车辆里程查询_20260901-20260930_1024辆_GPS里程.xlsx / AD324</t>
  </si>
  <si>
    <t>车辆纯氢气里程查询_20260901-20260930_1024辆.xlsx / AD354</t>
  </si>
  <si>
    <t>车辆里程查询_20260901-20260930_1024辆_仪表里程.xlsx / AE319</t>
  </si>
  <si>
    <t>车辆里程查询_20260901-20260930_1024辆_GPS里程.xlsx / AE324</t>
  </si>
  <si>
    <t>车辆纯氢气里程查询_20260901-20260930_1024辆.xlsx / AE354</t>
  </si>
  <si>
    <t>车辆里程查询_20260901-20260930_1024辆_仪表里程.xlsx / AF319</t>
  </si>
  <si>
    <t>车辆里程查询_20260901-20260930_1024辆_GPS里程.xlsx / AF324</t>
  </si>
  <si>
    <t>车辆纯氢气里程查询_20260901-20260930_1024辆.xlsx / AF354</t>
  </si>
  <si>
    <t>车辆里程查询_20260901-20260930_1024辆_仪表里程.xlsx / AG319</t>
  </si>
  <si>
    <t>车辆里程查询_20260901-20260930_1024辆_GPS里程.xlsx / AG324</t>
  </si>
  <si>
    <t>车辆纯氢气里程查询_20260901-20260930_1024辆.xlsx / AG354</t>
  </si>
  <si>
    <t>车辆里程查询_20260901-20260930_1024辆_仪表里程.xlsx / AH319</t>
  </si>
  <si>
    <t>车辆里程查询_20260901-20260930_1024辆_GPS里程.xlsx / AH324</t>
  </si>
  <si>
    <t>车辆纯氢气里程查询_20260901-20260930_1024辆.xlsx / AH354</t>
  </si>
  <si>
    <t>车辆里程查询_20260901-20260930_1024辆_仪表里程.xlsx / E32</t>
  </si>
  <si>
    <t>车辆里程查询_20260901-20260930_1024辆_GPS里程.xlsx / E235</t>
  </si>
  <si>
    <t>车辆纯氢气里程查询_20260901-20260930_1024辆.xlsx / E232</t>
  </si>
  <si>
    <t>车辆里程查询_20260901-20260930_1024辆_仪表里程.xlsx / F32</t>
  </si>
  <si>
    <t>车辆里程查询_20260901-20260930_1024辆_GPS里程.xlsx / F235</t>
  </si>
  <si>
    <t>车辆纯氢气里程查询_20260901-20260930_1024辆.xlsx / F232</t>
  </si>
  <si>
    <t>车辆里程查询_20260901-20260930_1024辆_仪表里程.xlsx / G32</t>
  </si>
  <si>
    <t>车辆里程查询_20260901-20260930_1024辆_GPS里程.xlsx / G235</t>
  </si>
  <si>
    <t>车辆纯氢气里程查询_20260901-20260930_1024辆.xlsx / G232</t>
  </si>
  <si>
    <t>车辆里程查询_20260901-20260930_1024辆_仪表里程.xlsx / H32</t>
  </si>
  <si>
    <t>车辆里程查询_20260901-20260930_1024辆_GPS里程.xlsx / H235</t>
  </si>
  <si>
    <t>车辆纯氢气里程查询_20260901-20260930_1024辆.xlsx / H232</t>
  </si>
  <si>
    <t>车辆里程查询_20260901-20260930_1024辆_仪表里程.xlsx / I32</t>
  </si>
  <si>
    <t>车辆里程查询_20260901-20260930_1024辆_GPS里程.xlsx / I235</t>
  </si>
  <si>
    <t>车辆纯氢气里程查询_20260901-20260930_1024辆.xlsx / I232</t>
  </si>
  <si>
    <t>车辆里程查询_20260901-20260930_1024辆_仪表里程.xlsx / J32</t>
  </si>
  <si>
    <t>车辆里程查询_20260901-20260930_1024辆_GPS里程.xlsx / J235</t>
  </si>
  <si>
    <t>车辆纯氢气里程查询_20260901-20260930_1024辆.xlsx / J232</t>
  </si>
  <si>
    <t>车辆里程查询_20260901-20260930_1024辆_仪表里程.xlsx / K32</t>
  </si>
  <si>
    <t>车辆里程查询_20260901-20260930_1024辆_GPS里程.xlsx / K235</t>
  </si>
  <si>
    <t>车辆纯氢气里程查询_20260901-20260930_1024辆.xlsx / K232</t>
  </si>
  <si>
    <t>车辆里程查询_20260901-20260930_1024辆_仪表里程.xlsx / L32</t>
  </si>
  <si>
    <t>车辆里程查询_20260901-20260930_1024辆_GPS里程.xlsx / L235</t>
  </si>
  <si>
    <t>车辆纯氢气里程查询_20260901-20260930_1024辆.xlsx / L232</t>
  </si>
  <si>
    <t>车辆里程查询_20260901-20260930_1024辆_仪表里程.xlsx / M32</t>
  </si>
  <si>
    <t>车辆里程查询_20260901-20260930_1024辆_GPS里程.xlsx / M235</t>
  </si>
  <si>
    <t>车辆纯氢气里程查询_20260901-20260930_1024辆.xlsx / M232</t>
  </si>
  <si>
    <t>车辆里程查询_20260901-20260930_1024辆_仪表里程.xlsx / N32</t>
  </si>
  <si>
    <t>车辆里程查询_20260901-20260930_1024辆_GPS里程.xlsx / N235</t>
  </si>
  <si>
    <t>车辆纯氢气里程查询_20260901-20260930_1024辆.xlsx / N232</t>
  </si>
  <si>
    <t>车辆里程查询_20260901-20260930_1024辆_仪表里程.xlsx / O32</t>
  </si>
  <si>
    <t>车辆里程查询_20260901-20260930_1024辆_GPS里程.xlsx / O235</t>
  </si>
  <si>
    <t>车辆纯氢气里程查询_20260901-20260930_1024辆.xlsx / O232</t>
  </si>
  <si>
    <t>车辆里程查询_20260901-20260930_1024辆_仪表里程.xlsx / P32</t>
  </si>
  <si>
    <t>车辆里程查询_20260901-20260930_1024辆_GPS里程.xlsx / P235</t>
  </si>
  <si>
    <t>车辆纯氢气里程查询_20260901-20260930_1024辆.xlsx / P232</t>
  </si>
  <si>
    <t>车辆里程查询_20260901-20260930_1024辆_仪表里程.xlsx / Q32</t>
  </si>
  <si>
    <t>车辆里程查询_20260901-20260930_1024辆_GPS里程.xlsx / Q235</t>
  </si>
  <si>
    <t>车辆纯氢气里程查询_20260901-20260930_1024辆.xlsx / Q232</t>
  </si>
  <si>
    <t>车辆里程查询_20260901-20260930_1024辆_仪表里程.xlsx / R32</t>
  </si>
  <si>
    <t>车辆里程查询_20260901-20260930_1024辆_GPS里程.xlsx / R235</t>
  </si>
  <si>
    <t>车辆纯氢气里程查询_20260901-20260930_1024辆.xlsx / R232</t>
  </si>
  <si>
    <t>车辆里程查询_20260901-20260930_1024辆_仪表里程.xlsx / S32</t>
  </si>
  <si>
    <t>车辆里程查询_20260901-20260930_1024辆_GPS里程.xlsx / S235</t>
  </si>
  <si>
    <t>车辆纯氢气里程查询_20260901-20260930_1024辆.xlsx / S232</t>
  </si>
  <si>
    <t>车辆里程查询_20260901-20260930_1024辆_仪表里程.xlsx / T32</t>
  </si>
  <si>
    <t>车辆里程查询_20260901-20260930_1024辆_GPS里程.xlsx / T235</t>
  </si>
  <si>
    <t>车辆纯氢气里程查询_20260901-20260930_1024辆.xlsx / T232</t>
  </si>
  <si>
    <t>车辆里程查询_20260901-20260930_1024辆_仪表里程.xlsx / U32</t>
  </si>
  <si>
    <t>车辆里程查询_20260901-20260930_1024辆_GPS里程.xlsx / U235</t>
  </si>
  <si>
    <t>车辆纯氢气里程查询_20260901-20260930_1024辆.xlsx / U232</t>
  </si>
  <si>
    <t>车辆里程查询_20260901-20260930_1024辆_仪表里程.xlsx / V32</t>
  </si>
  <si>
    <t>车辆里程查询_20260901-20260930_1024辆_GPS里程.xlsx / V235</t>
  </si>
  <si>
    <t>车辆纯氢气里程查询_20260901-20260930_1024辆.xlsx / V232</t>
  </si>
  <si>
    <t>车辆里程查询_20260901-20260930_1024辆_仪表里程.xlsx / W32</t>
  </si>
  <si>
    <t>车辆里程查询_20260901-20260930_1024辆_GPS里程.xlsx / W235</t>
  </si>
  <si>
    <t>车辆纯氢气里程查询_20260901-20260930_1024辆.xlsx / W232</t>
  </si>
  <si>
    <t>车辆里程查询_20260901-20260930_1024辆_仪表里程.xlsx / X32</t>
  </si>
  <si>
    <t>车辆里程查询_20260901-20260930_1024辆_GPS里程.xlsx / X235</t>
  </si>
  <si>
    <t>车辆纯氢气里程查询_20260901-20260930_1024辆.xlsx / X232</t>
  </si>
  <si>
    <t>车辆里程查询_20260901-20260930_1024辆_仪表里程.xlsx / Y32</t>
  </si>
  <si>
    <t>车辆里程查询_20260901-20260930_1024辆_GPS里程.xlsx / Y235</t>
  </si>
  <si>
    <t>车辆纯氢气里程查询_20260901-20260930_1024辆.xlsx / Y232</t>
  </si>
  <si>
    <t>车辆里程查询_20260901-20260930_1024辆_仪表里程.xlsx / Z32</t>
  </si>
  <si>
    <t>车辆里程查询_20260901-20260930_1024辆_GPS里程.xlsx / Z235</t>
  </si>
  <si>
    <t>车辆纯氢气里程查询_20260901-20260930_1024辆.xlsx / Z232</t>
  </si>
  <si>
    <t>车辆里程查询_20260901-20260930_1024辆_仪表里程.xlsx / AA32</t>
  </si>
  <si>
    <t>车辆里程查询_20260901-20260930_1024辆_GPS里程.xlsx / AA235</t>
  </si>
  <si>
    <t>车辆纯氢气里程查询_20260901-20260930_1024辆.xlsx / AA232</t>
  </si>
  <si>
    <t>车辆里程查询_20260901-20260930_1024辆_仪表里程.xlsx / AB32</t>
  </si>
  <si>
    <t>车辆里程查询_20260901-20260930_1024辆_GPS里程.xlsx / AB235</t>
  </si>
  <si>
    <t>车辆纯氢气里程查询_20260901-20260930_1024辆.xlsx / AB232</t>
  </si>
  <si>
    <t>车辆里程查询_20260901-20260930_1024辆_仪表里程.xlsx / AC32</t>
  </si>
  <si>
    <t>车辆里程查询_20260901-20260930_1024辆_GPS里程.xlsx / AC235</t>
  </si>
  <si>
    <t>车辆纯氢气里程查询_20260901-20260930_1024辆.xlsx / AC232</t>
  </si>
  <si>
    <t>车辆里程查询_20260901-20260930_1024辆_仪表里程.xlsx / AD32</t>
  </si>
  <si>
    <t>车辆里程查询_20260901-20260930_1024辆_GPS里程.xlsx / AD235</t>
  </si>
  <si>
    <t>车辆纯氢气里程查询_20260901-20260930_1024辆.xlsx / AD232</t>
  </si>
  <si>
    <t>车辆里程查询_20260901-20260930_1024辆_仪表里程.xlsx / AE32</t>
  </si>
  <si>
    <t>车辆里程查询_20260901-20260930_1024辆_GPS里程.xlsx / AE235</t>
  </si>
  <si>
    <t>车辆纯氢气里程查询_20260901-20260930_1024辆.xlsx / AE232</t>
  </si>
  <si>
    <t>车辆里程查询_20260901-20260930_1024辆_仪表里程.xlsx / AF32</t>
  </si>
  <si>
    <t>车辆里程查询_20260901-20260930_1024辆_GPS里程.xlsx / AF235</t>
  </si>
  <si>
    <t>车辆纯氢气里程查询_20260901-20260930_1024辆.xlsx / AF232</t>
  </si>
  <si>
    <t>车辆里程查询_20260901-20260930_1024辆_仪表里程.xlsx / AG32</t>
  </si>
  <si>
    <t>车辆里程查询_20260901-20260930_1024辆_GPS里程.xlsx / AG235</t>
  </si>
  <si>
    <t>车辆纯氢气里程查询_20260901-20260930_1024辆.xlsx / AG232</t>
  </si>
  <si>
    <t>车辆里程查询_20260901-20260930_1024辆_仪表里程.xlsx / AH32</t>
  </si>
  <si>
    <t>车辆里程查询_20260901-20260930_1024辆_GPS里程.xlsx / AH235</t>
  </si>
  <si>
    <t>车辆纯氢气里程查询_20260901-20260930_1024辆.xlsx / AH232</t>
  </si>
  <si>
    <t>车辆里程查询_20260901-20260930_1024辆_仪表里程.xlsx / E741</t>
  </si>
  <si>
    <t>车辆里程查询_20260901-20260930_1024辆_GPS里程.xlsx / E741</t>
  </si>
  <si>
    <t>车辆纯氢气里程查询_20260901-20260930_1024辆.xlsx / E410</t>
  </si>
  <si>
    <t>车辆里程查询_20260901-20260930_1024辆_仪表里程.xlsx / E9</t>
  </si>
  <si>
    <t>车辆里程查询_20260901-20260930_1024辆_GPS里程.xlsx / E220</t>
  </si>
  <si>
    <t>车辆纯氢气里程查询_20260901-20260930_1024辆.xlsx / E341</t>
  </si>
  <si>
    <t>车辆里程查询_20260901-20260930_1024辆_仪表里程.xlsx / F9</t>
  </si>
  <si>
    <t>车辆里程查询_20260901-20260930_1024辆_GPS里程.xlsx / F220</t>
  </si>
  <si>
    <t>车辆纯氢气里程查询_20260901-20260930_1024辆.xlsx / F341</t>
  </si>
  <si>
    <t>车辆里程查询_20260901-20260930_1024辆_仪表里程.xlsx / G9</t>
  </si>
  <si>
    <t>车辆里程查询_20260901-20260930_1024辆_GPS里程.xlsx / G220</t>
  </si>
  <si>
    <t>车辆纯氢气里程查询_20260901-20260930_1024辆.xlsx / G341</t>
  </si>
  <si>
    <t>车辆里程查询_20260901-20260930_1024辆_仪表里程.xlsx / H9</t>
  </si>
  <si>
    <t>车辆里程查询_20260901-20260930_1024辆_GPS里程.xlsx / H220</t>
  </si>
  <si>
    <t>车辆纯氢气里程查询_20260901-20260930_1024辆.xlsx / H341</t>
  </si>
  <si>
    <t>车辆里程查询_20260901-20260930_1024辆_仪表里程.xlsx / I9</t>
  </si>
  <si>
    <t>车辆里程查询_20260901-20260930_1024辆_GPS里程.xlsx / I220</t>
  </si>
  <si>
    <t>车辆纯氢气里程查询_20260901-20260930_1024辆.xlsx / I341</t>
  </si>
  <si>
    <t>车辆里程查询_20260901-20260930_1024辆_仪表里程.xlsx / J9</t>
  </si>
  <si>
    <t>车辆里程查询_20260901-20260930_1024辆_GPS里程.xlsx / J220</t>
  </si>
  <si>
    <t>车辆纯氢气里程查询_20260901-20260930_1024辆.xlsx / J341</t>
  </si>
  <si>
    <t>车辆里程查询_20260901-20260930_1024辆_仪表里程.xlsx / K9</t>
  </si>
  <si>
    <t>车辆里程查询_20260901-20260930_1024辆_GPS里程.xlsx / K220</t>
  </si>
  <si>
    <t>车辆纯氢气里程查询_20260901-20260930_1024辆.xlsx / K341</t>
  </si>
  <si>
    <t>车辆里程查询_20260901-20260930_1024辆_仪表里程.xlsx / L9</t>
  </si>
  <si>
    <t>车辆里程查询_20260901-20260930_1024辆_GPS里程.xlsx / L220</t>
  </si>
  <si>
    <t>车辆纯氢气里程查询_20260901-20260930_1024辆.xlsx / L341</t>
  </si>
  <si>
    <t>车辆里程查询_20260901-20260930_1024辆_仪表里程.xlsx / M9</t>
  </si>
  <si>
    <t>车辆里程查询_20260901-20260930_1024辆_GPS里程.xlsx / M220</t>
  </si>
  <si>
    <t>车辆纯氢气里程查询_20260901-20260930_1024辆.xlsx / M341</t>
  </si>
  <si>
    <t>车辆里程查询_20260901-20260930_1024辆_仪表里程.xlsx / N9</t>
  </si>
  <si>
    <t>车辆里程查询_20260901-20260930_1024辆_GPS里程.xlsx / N220</t>
  </si>
  <si>
    <t>车辆纯氢气里程查询_20260901-20260930_1024辆.xlsx / N341</t>
  </si>
  <si>
    <t>车辆里程查询_20260901-20260930_1024辆_仪表里程.xlsx / O9</t>
  </si>
  <si>
    <t>车辆里程查询_20260901-20260930_1024辆_GPS里程.xlsx / O220</t>
  </si>
  <si>
    <t>车辆纯氢气里程查询_20260901-20260930_1024辆.xlsx / O341</t>
  </si>
  <si>
    <t>车辆里程查询_20260901-20260930_1024辆_仪表里程.xlsx / P9</t>
  </si>
  <si>
    <t>车辆里程查询_20260901-20260930_1024辆_GPS里程.xlsx / P220</t>
  </si>
  <si>
    <t>车辆纯氢气里程查询_20260901-20260930_1024辆.xlsx / P341</t>
  </si>
  <si>
    <t>车辆里程查询_20260901-20260930_1024辆_仪表里程.xlsx / Q9</t>
  </si>
  <si>
    <t>车辆里程查询_20260901-20260930_1024辆_GPS里程.xlsx / Q220</t>
  </si>
  <si>
    <t>车辆纯氢气里程查询_20260901-20260930_1024辆.xlsx / Q341</t>
  </si>
  <si>
    <t>车辆里程查询_20260901-20260930_1024辆_仪表里程.xlsx / R9</t>
  </si>
  <si>
    <t>车辆里程查询_20260901-20260930_1024辆_GPS里程.xlsx / R220</t>
  </si>
  <si>
    <t>车辆纯氢气里程查询_20260901-20260930_1024辆.xlsx / R341</t>
  </si>
  <si>
    <t>车辆里程查询_20260901-20260930_1024辆_仪表里程.xlsx / S9</t>
  </si>
  <si>
    <t>车辆里程查询_20260901-20260930_1024辆_GPS里程.xlsx / S220</t>
  </si>
  <si>
    <t>车辆纯氢气里程查询_20260901-20260930_1024辆.xlsx / S341</t>
  </si>
  <si>
    <t>车辆里程查询_20260901-20260930_1024辆_仪表里程.xlsx / T9</t>
  </si>
  <si>
    <t>车辆里程查询_20260901-20260930_1024辆_GPS里程.xlsx / T220</t>
  </si>
  <si>
    <t>车辆纯氢气里程查询_20260901-20260930_1024辆.xlsx / T341</t>
  </si>
  <si>
    <t>车辆里程查询_20260901-20260930_1024辆_仪表里程.xlsx / U9</t>
  </si>
  <si>
    <t>车辆里程查询_20260901-20260930_1024辆_GPS里程.xlsx / U220</t>
  </si>
  <si>
    <t>车辆纯氢气里程查询_20260901-20260930_1024辆.xlsx / U341</t>
  </si>
  <si>
    <t>车辆里程查询_20260901-20260930_1024辆_仪表里程.xlsx / V9</t>
  </si>
  <si>
    <t>车辆里程查询_20260901-20260930_1024辆_GPS里程.xlsx / V220</t>
  </si>
  <si>
    <t>车辆纯氢气里程查询_20260901-20260930_1024辆.xlsx / V341</t>
  </si>
  <si>
    <t>车辆里程查询_20260901-20260930_1024辆_仪表里程.xlsx / W9</t>
  </si>
  <si>
    <t>车辆里程查询_20260901-20260930_1024辆_GPS里程.xlsx / W220</t>
  </si>
  <si>
    <t>车辆纯氢气里程查询_20260901-20260930_1024辆.xlsx / W341</t>
  </si>
  <si>
    <t>车辆里程查询_20260901-20260930_1024辆_仪表里程.xlsx / X9</t>
  </si>
  <si>
    <t>车辆里程查询_20260901-20260930_1024辆_GPS里程.xlsx / X220</t>
  </si>
  <si>
    <t>车辆纯氢气里程查询_20260901-20260930_1024辆.xlsx / X341</t>
  </si>
  <si>
    <t>车辆里程查询_20260901-20260930_1024辆_仪表里程.xlsx / Y9</t>
  </si>
  <si>
    <t>车辆里程查询_20260901-20260930_1024辆_GPS里程.xlsx / Y220</t>
  </si>
  <si>
    <t>车辆纯氢气里程查询_20260901-20260930_1024辆.xlsx / Y341</t>
  </si>
  <si>
    <t>车辆里程查询_20260901-20260930_1024辆_仪表里程.xlsx / Z9</t>
  </si>
  <si>
    <t>车辆里程查询_20260901-20260930_1024辆_GPS里程.xlsx / Z220</t>
  </si>
  <si>
    <t>车辆纯氢气里程查询_20260901-20260930_1024辆.xlsx / Z341</t>
  </si>
  <si>
    <t>车辆里程查询_20260901-20260930_1024辆_仪表里程.xlsx / AA9</t>
  </si>
  <si>
    <t>车辆里程查询_20260901-20260930_1024辆_GPS里程.xlsx / AA220</t>
  </si>
  <si>
    <t>车辆纯氢气里程查询_20260901-20260930_1024辆.xlsx / AA341</t>
  </si>
  <si>
    <t>车辆里程查询_20260901-20260930_1024辆_仪表里程.xlsx / AB9</t>
  </si>
  <si>
    <t>车辆里程查询_20260901-20260930_1024辆_GPS里程.xlsx / AB220</t>
  </si>
  <si>
    <t>车辆纯氢气里程查询_20260901-20260930_1024辆.xlsx / AB341</t>
  </si>
  <si>
    <t>车辆里程查询_20260901-20260930_1024辆_仪表里程.xlsx / AC9</t>
  </si>
  <si>
    <t>车辆里程查询_20260901-20260930_1024辆_GPS里程.xlsx / AC220</t>
  </si>
  <si>
    <t>车辆纯氢气里程查询_20260901-20260930_1024辆.xlsx / AC341</t>
  </si>
  <si>
    <t>车辆里程查询_20260901-20260930_1024辆_仪表里程.xlsx / AD9</t>
  </si>
  <si>
    <t>车辆里程查询_20260901-20260930_1024辆_GPS里程.xlsx / AD220</t>
  </si>
  <si>
    <t>车辆纯氢气里程查询_20260901-20260930_1024辆.xlsx / AD341</t>
  </si>
  <si>
    <t>车辆里程查询_20260901-20260930_1024辆_仪表里程.xlsx / AE9</t>
  </si>
  <si>
    <t>车辆里程查询_20260901-20260930_1024辆_GPS里程.xlsx / AE220</t>
  </si>
  <si>
    <t>车辆纯氢气里程查询_20260901-20260930_1024辆.xlsx / AE341</t>
  </si>
  <si>
    <t>车辆里程查询_20260901-20260930_1024辆_仪表里程.xlsx / AF9</t>
  </si>
  <si>
    <t>车辆里程查询_20260901-20260930_1024辆_GPS里程.xlsx / AF220</t>
  </si>
  <si>
    <t>车辆纯氢气里程查询_20260901-20260930_1024辆.xlsx / AF341</t>
  </si>
  <si>
    <t>车辆里程查询_20260901-20260930_1024辆_仪表里程.xlsx / AG9</t>
  </si>
  <si>
    <t>车辆里程查询_20260901-20260930_1024辆_GPS里程.xlsx / AG220</t>
  </si>
  <si>
    <t>车辆纯氢气里程查询_20260901-20260930_1024辆.xlsx / AG341</t>
  </si>
  <si>
    <t>车辆里程查询_20260901-20260930_1024辆_仪表里程.xlsx / AH9</t>
  </si>
  <si>
    <t>车辆里程查询_20260901-20260930_1024辆_GPS里程.xlsx / AH220</t>
  </si>
  <si>
    <t>车辆纯氢气里程查询_20260901-20260930_1024辆.xlsx / AH341</t>
  </si>
  <si>
    <t>车辆里程查询_20260901-20260930_1024辆_仪表里程.xlsx / E670</t>
  </si>
  <si>
    <t>车辆里程查询_20260901-20260930_1024辆_GPS里程.xlsx / E670</t>
  </si>
  <si>
    <t>车辆纯氢气里程查询_20260901-20260930_1024辆.xlsx / E581</t>
  </si>
  <si>
    <t>车辆里程查询_20260901-20260930_1024辆_仪表里程.xlsx / F670</t>
  </si>
  <si>
    <t>车辆里程查询_20260901-20260930_1024辆_GPS里程.xlsx / F670</t>
  </si>
  <si>
    <t>车辆纯氢气里程查询_20260901-20260930_1024辆.xlsx / F581</t>
  </si>
  <si>
    <t>车辆里程查询_20260901-20260930_1024辆_仪表里程.xlsx / G670</t>
  </si>
  <si>
    <t>车辆里程查询_20260901-20260930_1024辆_GPS里程.xlsx / G670</t>
  </si>
  <si>
    <t>车辆纯氢气里程查询_20260901-20260930_1024辆.xlsx / G581</t>
  </si>
  <si>
    <t>车辆里程查询_20260901-20260930_1024辆_仪表里程.xlsx / H670</t>
  </si>
  <si>
    <t>车辆里程查询_20260901-20260930_1024辆_GPS里程.xlsx / H670</t>
  </si>
  <si>
    <t>车辆纯氢气里程查询_20260901-20260930_1024辆.xlsx / H581</t>
  </si>
  <si>
    <t>车辆里程查询_20260901-20260930_1024辆_仪表里程.xlsx / I670</t>
  </si>
  <si>
    <t>车辆里程查询_20260901-20260930_1024辆_GPS里程.xlsx / I670</t>
  </si>
  <si>
    <t>车辆纯氢气里程查询_20260901-20260930_1024辆.xlsx / I581</t>
  </si>
  <si>
    <t>车辆里程查询_20260901-20260930_1024辆_仪表里程.xlsx / J670</t>
  </si>
  <si>
    <t>车辆里程查询_20260901-20260930_1024辆_GPS里程.xlsx / J670</t>
  </si>
  <si>
    <t>车辆纯氢气里程查询_20260901-20260930_1024辆.xlsx / J581</t>
  </si>
  <si>
    <t>车辆里程查询_20260901-20260930_1024辆_仪表里程.xlsx / K670</t>
  </si>
  <si>
    <t>车辆里程查询_20260901-20260930_1024辆_GPS里程.xlsx / K670</t>
  </si>
  <si>
    <t>车辆纯氢气里程查询_20260901-20260930_1024辆.xlsx / K581</t>
  </si>
  <si>
    <t>车辆里程查询_20260901-20260930_1024辆_仪表里程.xlsx / L670</t>
  </si>
  <si>
    <t>车辆里程查询_20260901-20260930_1024辆_GPS里程.xlsx / L670</t>
  </si>
  <si>
    <t>车辆纯氢气里程查询_20260901-20260930_1024辆.xlsx / L581</t>
  </si>
  <si>
    <t>车辆里程查询_20260901-20260930_1024辆_仪表里程.xlsx / M670</t>
  </si>
  <si>
    <t>车辆里程查询_20260901-20260930_1024辆_GPS里程.xlsx / M670</t>
  </si>
  <si>
    <t>车辆纯氢气里程查询_20260901-20260930_1024辆.xlsx / M581</t>
  </si>
  <si>
    <t>车辆里程查询_20260901-20260930_1024辆_仪表里程.xlsx / N670</t>
  </si>
  <si>
    <t>车辆里程查询_20260901-20260930_1024辆_GPS里程.xlsx / N670</t>
  </si>
  <si>
    <t>车辆纯氢气里程查询_20260901-20260930_1024辆.xlsx / N581</t>
  </si>
  <si>
    <t>车辆里程查询_20260901-20260930_1024辆_仪表里程.xlsx / O670</t>
  </si>
  <si>
    <t>车辆里程查询_20260901-20260930_1024辆_GPS里程.xlsx / O670</t>
  </si>
  <si>
    <t>车辆纯氢气里程查询_20260901-20260930_1024辆.xlsx / O581</t>
  </si>
  <si>
    <t>车辆里程查询_20260901-20260930_1024辆_仪表里程.xlsx / P670</t>
  </si>
  <si>
    <t>车辆里程查询_20260901-20260930_1024辆_GPS里程.xlsx / P670</t>
  </si>
  <si>
    <t>车辆纯氢气里程查询_20260901-20260930_1024辆.xlsx / P581</t>
  </si>
  <si>
    <t>车辆里程查询_20260901-20260930_1024辆_仪表里程.xlsx / Q670</t>
  </si>
  <si>
    <t>车辆里程查询_20260901-20260930_1024辆_GPS里程.xlsx / Q670</t>
  </si>
  <si>
    <t>车辆纯氢气里程查询_20260901-20260930_1024辆.xlsx / Q581</t>
  </si>
  <si>
    <t>车辆里程查询_20260901-20260930_1024辆_仪表里程.xlsx / R670</t>
  </si>
  <si>
    <t>车辆里程查询_20260901-20260930_1024辆_GPS里程.xlsx / R670</t>
  </si>
  <si>
    <t>车辆纯氢气里程查询_20260901-20260930_1024辆.xlsx / R581</t>
  </si>
  <si>
    <t>车辆里程查询_20260901-20260930_1024辆_仪表里程.xlsx / S670</t>
  </si>
  <si>
    <t>车辆里程查询_20260901-20260930_1024辆_GPS里程.xlsx / S670</t>
  </si>
  <si>
    <t>车辆纯氢气里程查询_20260901-20260930_1024辆.xlsx / S581</t>
  </si>
  <si>
    <t>车辆里程查询_20260901-20260930_1024辆_仪表里程.xlsx / T670</t>
  </si>
  <si>
    <t>车辆里程查询_20260901-20260930_1024辆_GPS里程.xlsx / T670</t>
  </si>
  <si>
    <t>车辆纯氢气里程查询_20260901-20260930_1024辆.xlsx / T581</t>
  </si>
  <si>
    <t>车辆里程查询_20260901-20260930_1024辆_仪表里程.xlsx / U670</t>
  </si>
  <si>
    <t>车辆里程查询_20260901-20260930_1024辆_GPS里程.xlsx / U670</t>
  </si>
  <si>
    <t>车辆纯氢气里程查询_20260901-20260930_1024辆.xlsx / U581</t>
  </si>
  <si>
    <t>车辆里程查询_20260901-20260930_1024辆_仪表里程.xlsx / V670</t>
  </si>
  <si>
    <t>车辆里程查询_20260901-20260930_1024辆_GPS里程.xlsx / V670</t>
  </si>
  <si>
    <t>车辆纯氢气里程查询_20260901-20260930_1024辆.xlsx / V581</t>
  </si>
  <si>
    <t>车辆里程查询_20260901-20260930_1024辆_仪表里程.xlsx / W670</t>
  </si>
  <si>
    <t>车辆里程查询_20260901-20260930_1024辆_GPS里程.xlsx / W670</t>
  </si>
  <si>
    <t>车辆纯氢气里程查询_20260901-20260930_1024辆.xlsx / W581</t>
  </si>
  <si>
    <t>车辆里程查询_20260901-20260930_1024辆_仪表里程.xlsx / X670</t>
  </si>
  <si>
    <t>车辆里程查询_20260901-20260930_1024辆_GPS里程.xlsx / X670</t>
  </si>
  <si>
    <t>车辆纯氢气里程查询_20260901-20260930_1024辆.xlsx / X581</t>
  </si>
  <si>
    <t>车辆里程查询_20260901-20260930_1024辆_仪表里程.xlsx / Y670</t>
  </si>
  <si>
    <t>车辆里程查询_20260901-20260930_1024辆_GPS里程.xlsx / Y670</t>
  </si>
  <si>
    <t>车辆纯氢气里程查询_20260901-20260930_1024辆.xlsx / Y581</t>
  </si>
  <si>
    <t>车辆里程查询_20260901-20260930_1024辆_仪表里程.xlsx / Z670</t>
  </si>
  <si>
    <t>车辆里程查询_20260901-20260930_1024辆_GPS里程.xlsx / Z670</t>
  </si>
  <si>
    <t>车辆纯氢气里程查询_20260901-20260930_1024辆.xlsx / Z581</t>
  </si>
  <si>
    <t>车辆里程查询_20260901-20260930_1024辆_仪表里程.xlsx / AA670</t>
  </si>
  <si>
    <t>车辆里程查询_20260901-20260930_1024辆_GPS里程.xlsx / AA670</t>
  </si>
  <si>
    <t>车辆纯氢气里程查询_20260901-20260930_1024辆.xlsx / AA581</t>
  </si>
  <si>
    <t>车辆里程查询_20260901-20260930_1024辆_仪表里程.xlsx / AB670</t>
  </si>
  <si>
    <t>车辆里程查询_20260901-20260930_1024辆_GPS里程.xlsx / AB670</t>
  </si>
  <si>
    <t>车辆纯氢气里程查询_20260901-20260930_1024辆.xlsx / AB581</t>
  </si>
  <si>
    <t>车辆里程查询_20260901-20260930_1024辆_仪表里程.xlsx / AC670</t>
  </si>
  <si>
    <t>车辆里程查询_20260901-20260930_1024辆_GPS里程.xlsx / AC670</t>
  </si>
  <si>
    <t>车辆纯氢气里程查询_20260901-20260930_1024辆.xlsx / AC581</t>
  </si>
  <si>
    <t>车辆里程查询_20260901-20260930_1024辆_仪表里程.xlsx / AD670</t>
  </si>
  <si>
    <t>车辆里程查询_20260901-20260930_1024辆_GPS里程.xlsx / AD670</t>
  </si>
  <si>
    <t>车辆纯氢气里程查询_20260901-20260930_1024辆.xlsx / AD581</t>
  </si>
  <si>
    <t>车辆里程查询_20260901-20260930_1024辆_仪表里程.xlsx / AE670</t>
  </si>
  <si>
    <t>车辆里程查询_20260901-20260930_1024辆_GPS里程.xlsx / AE670</t>
  </si>
  <si>
    <t>车辆纯氢气里程查询_20260901-20260930_1024辆.xlsx / AE581</t>
  </si>
  <si>
    <t>车辆里程查询_20260901-20260930_1024辆_仪表里程.xlsx / AF670</t>
  </si>
  <si>
    <t>车辆里程查询_20260901-20260930_1024辆_GPS里程.xlsx / AF670</t>
  </si>
  <si>
    <t>车辆纯氢气里程查询_20260901-20260930_1024辆.xlsx / AF581</t>
  </si>
  <si>
    <t>车辆里程查询_20260901-20260930_1024辆_仪表里程.xlsx / AG670</t>
  </si>
  <si>
    <t>车辆里程查询_20260901-20260930_1024辆_GPS里程.xlsx / AG670</t>
  </si>
  <si>
    <t>车辆纯氢气里程查询_20260901-20260930_1024辆.xlsx / AG581</t>
  </si>
  <si>
    <t>车辆里程查询_20260901-20260930_1024辆_仪表里程.xlsx / AH670</t>
  </si>
  <si>
    <t>车辆里程查询_20260901-20260930_1024辆_GPS里程.xlsx / AH670</t>
  </si>
  <si>
    <t>车辆纯氢气里程查询_20260901-20260930_1024辆.xlsx / AH581</t>
  </si>
  <si>
    <t>车辆里程查询_20260901-20260930_1024辆_仪表里程.xlsx / E53</t>
  </si>
  <si>
    <t>车辆里程查询_20260901-20260930_1024辆_GPS里程.xlsx / E251</t>
  </si>
  <si>
    <t>车辆纯氢气里程查询_20260901-20260930_1024辆.xlsx / E308</t>
  </si>
  <si>
    <t>车辆里程查询_20260901-20260930_1024辆_仪表里程.xlsx / F53</t>
  </si>
  <si>
    <t>车辆里程查询_20260901-20260930_1024辆_GPS里程.xlsx / F251</t>
  </si>
  <si>
    <t>车辆纯氢气里程查询_20260901-20260930_1024辆.xlsx / F308</t>
  </si>
  <si>
    <t>车辆里程查询_20260901-20260930_1024辆_仪表里程.xlsx / G53</t>
  </si>
  <si>
    <t>车辆里程查询_20260901-20260930_1024辆_GPS里程.xlsx / G251</t>
  </si>
  <si>
    <t>车辆纯氢气里程查询_20260901-20260930_1024辆.xlsx / G308</t>
  </si>
  <si>
    <t>车辆里程查询_20260901-20260930_1024辆_仪表里程.xlsx / H53</t>
  </si>
  <si>
    <t>车辆里程查询_20260901-20260930_1024辆_GPS里程.xlsx / H251</t>
  </si>
  <si>
    <t>车辆纯氢气里程查询_20260901-20260930_1024辆.xlsx / H308</t>
  </si>
  <si>
    <t>车辆里程查询_20260901-20260930_1024辆_仪表里程.xlsx / I53</t>
  </si>
  <si>
    <t>车辆里程查询_20260901-20260930_1024辆_GPS里程.xlsx / I251</t>
  </si>
  <si>
    <t>车辆纯氢气里程查询_20260901-20260930_1024辆.xlsx / I308</t>
  </si>
  <si>
    <t>车辆里程查询_20260901-20260930_1024辆_仪表里程.xlsx / J53</t>
  </si>
  <si>
    <t>车辆里程查询_20260901-20260930_1024辆_GPS里程.xlsx / J251</t>
  </si>
  <si>
    <t>车辆纯氢气里程查询_20260901-20260930_1024辆.xlsx / J308</t>
  </si>
  <si>
    <t>车辆里程查询_20260901-20260930_1024辆_仪表里程.xlsx / K53</t>
  </si>
  <si>
    <t>车辆里程查询_20260901-20260930_1024辆_GPS里程.xlsx / K251</t>
  </si>
  <si>
    <t>车辆纯氢气里程查询_20260901-20260930_1024辆.xlsx / K308</t>
  </si>
  <si>
    <t>车辆里程查询_20260901-20260930_1024辆_仪表里程.xlsx / L53</t>
  </si>
  <si>
    <t>车辆里程查询_20260901-20260930_1024辆_GPS里程.xlsx / L251</t>
  </si>
  <si>
    <t>车辆纯氢气里程查询_20260901-20260930_1024辆.xlsx / L308</t>
  </si>
  <si>
    <t>车辆里程查询_20260901-20260930_1024辆_仪表里程.xlsx / M53</t>
  </si>
  <si>
    <t>车辆里程查询_20260901-20260930_1024辆_GPS里程.xlsx / M251</t>
  </si>
  <si>
    <t>车辆纯氢气里程查询_20260901-20260930_1024辆.xlsx / M308</t>
  </si>
  <si>
    <t>车辆里程查询_20260901-20260930_1024辆_仪表里程.xlsx / N53</t>
  </si>
  <si>
    <t>车辆里程查询_20260901-20260930_1024辆_GPS里程.xlsx / N251</t>
  </si>
  <si>
    <t>车辆纯氢气里程查询_20260901-20260930_1024辆.xlsx / N308</t>
  </si>
  <si>
    <t>车辆里程查询_20260901-20260930_1024辆_仪表里程.xlsx / O53</t>
  </si>
  <si>
    <t>车辆里程查询_20260901-20260930_1024辆_GPS里程.xlsx / O251</t>
  </si>
  <si>
    <t>车辆纯氢气里程查询_20260901-20260930_1024辆.xlsx / O308</t>
  </si>
  <si>
    <t>车辆里程查询_20260901-20260930_1024辆_仪表里程.xlsx / P53</t>
  </si>
  <si>
    <t>车辆里程查询_20260901-20260930_1024辆_GPS里程.xlsx / P251</t>
  </si>
  <si>
    <t>车辆纯氢气里程查询_20260901-20260930_1024辆.xlsx / P308</t>
  </si>
  <si>
    <t>车辆里程查询_20260901-20260930_1024辆_仪表里程.xlsx / Q53</t>
  </si>
  <si>
    <t>车辆里程查询_20260901-20260930_1024辆_GPS里程.xlsx / Q251</t>
  </si>
  <si>
    <t>车辆纯氢气里程查询_20260901-20260930_1024辆.xlsx / Q308</t>
  </si>
  <si>
    <t>车辆里程查询_20260901-20260930_1024辆_仪表里程.xlsx / R53</t>
  </si>
  <si>
    <t>车辆里程查询_20260901-20260930_1024辆_GPS里程.xlsx / R251</t>
  </si>
  <si>
    <t>车辆纯氢气里程查询_20260901-20260930_1024辆.xlsx / R308</t>
  </si>
  <si>
    <t>车辆里程查询_20260901-20260930_1024辆_仪表里程.xlsx / S53</t>
  </si>
  <si>
    <t>车辆里程查询_20260901-20260930_1024辆_GPS里程.xlsx / S251</t>
  </si>
  <si>
    <t>车辆纯氢气里程查询_20260901-20260930_1024辆.xlsx / S308</t>
  </si>
  <si>
    <t>车辆里程查询_20260901-20260930_1024辆_仪表里程.xlsx / T53</t>
  </si>
  <si>
    <t>车辆里程查询_20260901-20260930_1024辆_GPS里程.xlsx / T251</t>
  </si>
  <si>
    <t>车辆纯氢气里程查询_20260901-20260930_1024辆.xlsx / T308</t>
  </si>
  <si>
    <t>车辆里程查询_20260901-20260930_1024辆_仪表里程.xlsx / U53</t>
  </si>
  <si>
    <t>车辆里程查询_20260901-20260930_1024辆_GPS里程.xlsx / U251</t>
  </si>
  <si>
    <t>车辆纯氢气里程查询_20260901-20260930_1024辆.xlsx / U308</t>
  </si>
  <si>
    <t>车辆里程查询_20260901-20260930_1024辆_仪表里程.xlsx / V53</t>
  </si>
  <si>
    <t>车辆里程查询_20260901-20260930_1024辆_GPS里程.xlsx / V251</t>
  </si>
  <si>
    <t>车辆纯氢气里程查询_20260901-20260930_1024辆.xlsx / V308</t>
  </si>
  <si>
    <t>车辆里程查询_20260901-20260930_1024辆_仪表里程.xlsx / W53</t>
  </si>
  <si>
    <t>车辆里程查询_20260901-20260930_1024辆_GPS里程.xlsx / W251</t>
  </si>
  <si>
    <t>车辆纯氢气里程查询_20260901-20260930_1024辆.xlsx / W308</t>
  </si>
  <si>
    <t>车辆里程查询_20260901-20260930_1024辆_仪表里程.xlsx / X53</t>
  </si>
  <si>
    <t>车辆里程查询_20260901-20260930_1024辆_GPS里程.xlsx / X251</t>
  </si>
  <si>
    <t>车辆纯氢气里程查询_20260901-20260930_1024辆.xlsx / X308</t>
  </si>
  <si>
    <t>车辆里程查询_20260901-20260930_1024辆_仪表里程.xlsx / Y53</t>
  </si>
  <si>
    <t>车辆里程查询_20260901-20260930_1024辆_GPS里程.xlsx / Y251</t>
  </si>
  <si>
    <t>车辆纯氢气里程查询_20260901-20260930_1024辆.xlsx / Y308</t>
  </si>
  <si>
    <t>车辆里程查询_20260901-20260930_1024辆_仪表里程.xlsx / Z53</t>
  </si>
  <si>
    <t>车辆里程查询_20260901-20260930_1024辆_GPS里程.xlsx / Z251</t>
  </si>
  <si>
    <t>车辆纯氢气里程查询_20260901-20260930_1024辆.xlsx / Z308</t>
  </si>
  <si>
    <t>车辆里程查询_20260901-20260930_1024辆_仪表里程.xlsx / AA53</t>
  </si>
  <si>
    <t>车辆里程查询_20260901-20260930_1024辆_GPS里程.xlsx / AA251</t>
  </si>
  <si>
    <t>车辆纯氢气里程查询_20260901-20260930_1024辆.xlsx / AA308</t>
  </si>
  <si>
    <t>车辆里程查询_20260901-20260930_1024辆_仪表里程.xlsx / AB53</t>
  </si>
  <si>
    <t>车辆里程查询_20260901-20260930_1024辆_GPS里程.xlsx / AB251</t>
  </si>
  <si>
    <t>车辆纯氢气里程查询_20260901-20260930_1024辆.xlsx / AB308</t>
  </si>
  <si>
    <t>车辆里程查询_20260901-20260930_1024辆_仪表里程.xlsx / AC53</t>
  </si>
  <si>
    <t>车辆里程查询_20260901-20260930_1024辆_GPS里程.xlsx / AC251</t>
  </si>
  <si>
    <t>车辆纯氢气里程查询_20260901-20260930_1024辆.xlsx / AC308</t>
  </si>
  <si>
    <t>车辆里程查询_20260901-20260930_1024辆_仪表里程.xlsx / AD53</t>
  </si>
  <si>
    <t>车辆里程查询_20260901-20260930_1024辆_GPS里程.xlsx / AD251</t>
  </si>
  <si>
    <t>车辆纯氢气里程查询_20260901-20260930_1024辆.xlsx / AD308</t>
  </si>
  <si>
    <t>车辆里程查询_20260901-20260930_1024辆_仪表里程.xlsx / AE53</t>
  </si>
  <si>
    <t>车辆里程查询_20260901-20260930_1024辆_GPS里程.xlsx / AE251</t>
  </si>
  <si>
    <t>车辆纯氢气里程查询_20260901-20260930_1024辆.xlsx / AE308</t>
  </si>
  <si>
    <t>车辆里程查询_20260901-20260930_1024辆_仪表里程.xlsx / AF53</t>
  </si>
  <si>
    <t>车辆里程查询_20260901-20260930_1024辆_GPS里程.xlsx / AF251</t>
  </si>
  <si>
    <t>车辆纯氢气里程查询_20260901-20260930_1024辆.xlsx / AF308</t>
  </si>
  <si>
    <t>车辆里程查询_20260901-20260930_1024辆_仪表里程.xlsx / AG53</t>
  </si>
  <si>
    <t>车辆里程查询_20260901-20260930_1024辆_GPS里程.xlsx / AG251</t>
  </si>
  <si>
    <t>车辆纯氢气里程查询_20260901-20260930_1024辆.xlsx / AG308</t>
  </si>
  <si>
    <t>车辆里程查询_20260901-20260930_1024辆_仪表里程.xlsx / AH53</t>
  </si>
  <si>
    <t>车辆里程查询_20260901-20260930_1024辆_GPS里程.xlsx / AH251</t>
  </si>
  <si>
    <t>车辆纯氢气里程查询_20260901-20260930_1024辆.xlsx / AH308</t>
  </si>
  <si>
    <t>车辆里程查询_20260901-20260930_1024辆_仪表里程.xlsx / E153</t>
  </si>
  <si>
    <t>车辆里程查询_20260901-20260930_1024辆_GPS里程.xlsx / E266</t>
  </si>
  <si>
    <t>车辆纯氢气里程查询_20260901-20260930_1024辆.xlsx / E269</t>
  </si>
  <si>
    <t>车辆里程查询_20260901-20260930_1024辆_仪表里程.xlsx / F153</t>
  </si>
  <si>
    <t>车辆里程查询_20260901-20260930_1024辆_GPS里程.xlsx / F266</t>
  </si>
  <si>
    <t>车辆纯氢气里程查询_20260901-20260930_1024辆.xlsx / F269</t>
  </si>
  <si>
    <t>车辆里程查询_20260901-20260930_1024辆_仪表里程.xlsx / G153</t>
  </si>
  <si>
    <t>车辆里程查询_20260901-20260930_1024辆_GPS里程.xlsx / G266</t>
  </si>
  <si>
    <t>车辆纯氢气里程查询_20260901-20260930_1024辆.xlsx / G269</t>
  </si>
  <si>
    <t>车辆里程查询_20260901-20260930_1024辆_仪表里程.xlsx / H153</t>
  </si>
  <si>
    <t>车辆里程查询_20260901-20260930_1024辆_GPS里程.xlsx / H266</t>
  </si>
  <si>
    <t>车辆纯氢气里程查询_20260901-20260930_1024辆.xlsx / H269</t>
  </si>
  <si>
    <t>车辆里程查询_20260901-20260930_1024辆_仪表里程.xlsx / I153</t>
  </si>
  <si>
    <t>车辆里程查询_20260901-20260930_1024辆_GPS里程.xlsx / I266</t>
  </si>
  <si>
    <t>车辆纯氢气里程查询_20260901-20260930_1024辆.xlsx / I269</t>
  </si>
  <si>
    <t>车辆里程查询_20260901-20260930_1024辆_仪表里程.xlsx / J153</t>
  </si>
  <si>
    <t>车辆里程查询_20260901-20260930_1024辆_GPS里程.xlsx / J266</t>
  </si>
  <si>
    <t>车辆纯氢气里程查询_20260901-20260930_1024辆.xlsx / J269</t>
  </si>
  <si>
    <t>车辆里程查询_20260901-20260930_1024辆_仪表里程.xlsx / K153</t>
  </si>
  <si>
    <t>车辆里程查询_20260901-20260930_1024辆_GPS里程.xlsx / K266</t>
  </si>
  <si>
    <t>车辆纯氢气里程查询_20260901-20260930_1024辆.xlsx / K269</t>
  </si>
  <si>
    <t>车辆里程查询_20260901-20260930_1024辆_仪表里程.xlsx / L153</t>
  </si>
  <si>
    <t>车辆里程查询_20260901-20260930_1024辆_GPS里程.xlsx / L266</t>
  </si>
  <si>
    <t>车辆纯氢气里程查询_20260901-20260930_1024辆.xlsx / L269</t>
  </si>
  <si>
    <t>车辆里程查询_20260901-20260930_1024辆_仪表里程.xlsx / M153</t>
  </si>
  <si>
    <t>车辆里程查询_20260901-20260930_1024辆_GPS里程.xlsx / M266</t>
  </si>
  <si>
    <t>车辆纯氢气里程查询_20260901-20260930_1024辆.xlsx / M269</t>
  </si>
  <si>
    <t>车辆里程查询_20260901-20260930_1024辆_仪表里程.xlsx / N153</t>
  </si>
  <si>
    <t>车辆里程查询_20260901-20260930_1024辆_GPS里程.xlsx / N266</t>
  </si>
  <si>
    <t>车辆纯氢气里程查询_20260901-20260930_1024辆.xlsx / N269</t>
  </si>
  <si>
    <t>车辆里程查询_20260901-20260930_1024辆_仪表里程.xlsx / O153</t>
  </si>
  <si>
    <t>车辆里程查询_20260901-20260930_1024辆_GPS里程.xlsx / O266</t>
  </si>
  <si>
    <t>车辆纯氢气里程查询_20260901-20260930_1024辆.xlsx / O269</t>
  </si>
  <si>
    <t>车辆里程查询_20260901-20260930_1024辆_仪表里程.xlsx / P153</t>
  </si>
  <si>
    <t>车辆里程查询_20260901-20260930_1024辆_GPS里程.xlsx / P266</t>
  </si>
  <si>
    <t>车辆纯氢气里程查询_20260901-20260930_1024辆.xlsx / P269</t>
  </si>
  <si>
    <t>车辆里程查询_20260901-20260930_1024辆_仪表里程.xlsx / Q153</t>
  </si>
  <si>
    <t>车辆里程查询_20260901-20260930_1024辆_GPS里程.xlsx / Q266</t>
  </si>
  <si>
    <t>车辆纯氢气里程查询_20260901-20260930_1024辆.xlsx / Q269</t>
  </si>
  <si>
    <t>车辆里程查询_20260901-20260930_1024辆_仪表里程.xlsx / R153</t>
  </si>
  <si>
    <t>车辆里程查询_20260901-20260930_1024辆_GPS里程.xlsx / R266</t>
  </si>
  <si>
    <t>车辆纯氢气里程查询_20260901-20260930_1024辆.xlsx / R269</t>
  </si>
  <si>
    <t>车辆里程查询_20260901-20260930_1024辆_仪表里程.xlsx / S153</t>
  </si>
  <si>
    <t>车辆里程查询_20260901-20260930_1024辆_GPS里程.xlsx / S266</t>
  </si>
  <si>
    <t>车辆纯氢气里程查询_20260901-20260930_1024辆.xlsx / S269</t>
  </si>
  <si>
    <t>车辆里程查询_20260901-20260930_1024辆_仪表里程.xlsx / T153</t>
  </si>
  <si>
    <t>车辆里程查询_20260901-20260930_1024辆_GPS里程.xlsx / T266</t>
  </si>
  <si>
    <t>车辆纯氢气里程查询_20260901-20260930_1024辆.xlsx / T269</t>
  </si>
  <si>
    <t>车辆里程查询_20260901-20260930_1024辆_仪表里程.xlsx / U153</t>
  </si>
  <si>
    <t>车辆里程查询_20260901-20260930_1024辆_GPS里程.xlsx / U266</t>
  </si>
  <si>
    <t>车辆纯氢气里程查询_20260901-20260930_1024辆.xlsx / U269</t>
  </si>
  <si>
    <t>车辆里程查询_20260901-20260930_1024辆_仪表里程.xlsx / V153</t>
  </si>
  <si>
    <t>车辆里程查询_20260901-20260930_1024辆_GPS里程.xlsx / V266</t>
  </si>
  <si>
    <t>车辆纯氢气里程查询_20260901-20260930_1024辆.xlsx / V269</t>
  </si>
  <si>
    <t>车辆里程查询_20260901-20260930_1024辆_仪表里程.xlsx / W153</t>
  </si>
  <si>
    <t>车辆里程查询_20260901-20260930_1024辆_GPS里程.xlsx / W266</t>
  </si>
  <si>
    <t>车辆纯氢气里程查询_20260901-20260930_1024辆.xlsx / W269</t>
  </si>
  <si>
    <t>车辆里程查询_20260901-20260930_1024辆_仪表里程.xlsx / X153</t>
  </si>
  <si>
    <t>车辆里程查询_20260901-20260930_1024辆_GPS里程.xlsx / X266</t>
  </si>
  <si>
    <t>车辆纯氢气里程查询_20260901-20260930_1024辆.xlsx / X269</t>
  </si>
  <si>
    <t>车辆里程查询_20260901-20260930_1024辆_仪表里程.xlsx / Y153</t>
  </si>
  <si>
    <t>车辆里程查询_20260901-20260930_1024辆_GPS里程.xlsx / Y266</t>
  </si>
  <si>
    <t>车辆纯氢气里程查询_20260901-20260930_1024辆.xlsx / Y269</t>
  </si>
  <si>
    <t>车辆里程查询_20260901-20260930_1024辆_仪表里程.xlsx / Z153</t>
  </si>
  <si>
    <t>车辆里程查询_20260901-20260930_1024辆_GPS里程.xlsx / Z266</t>
  </si>
  <si>
    <t>车辆纯氢气里程查询_20260901-20260930_1024辆.xlsx / Z269</t>
  </si>
  <si>
    <t>车辆里程查询_20260901-20260930_1024辆_仪表里程.xlsx / AA153</t>
  </si>
  <si>
    <t>车辆里程查询_20260901-20260930_1024辆_GPS里程.xlsx / AA266</t>
  </si>
  <si>
    <t>车辆纯氢气里程查询_20260901-20260930_1024辆.xlsx / AA269</t>
  </si>
  <si>
    <t>车辆里程查询_20260901-20260930_1024辆_仪表里程.xlsx / AB153</t>
  </si>
  <si>
    <t>车辆里程查询_20260901-20260930_1024辆_GPS里程.xlsx / AB266</t>
  </si>
  <si>
    <t>车辆纯氢气里程查询_20260901-20260930_1024辆.xlsx / AB269</t>
  </si>
  <si>
    <t>车辆里程查询_20260901-20260930_1024辆_仪表里程.xlsx / AC153</t>
  </si>
  <si>
    <t>车辆里程查询_20260901-20260930_1024辆_GPS里程.xlsx / AC266</t>
  </si>
  <si>
    <t>车辆纯氢气里程查询_20260901-20260930_1024辆.xlsx / AC269</t>
  </si>
  <si>
    <t>车辆里程查询_20260901-20260930_1024辆_仪表里程.xlsx / AD153</t>
  </si>
  <si>
    <t>车辆里程查询_20260901-20260930_1024辆_GPS里程.xlsx / AD266</t>
  </si>
  <si>
    <t>车辆纯氢气里程查询_20260901-20260930_1024辆.xlsx / AD269</t>
  </si>
  <si>
    <t>车辆里程查询_20260901-20260930_1024辆_仪表里程.xlsx / AE153</t>
  </si>
  <si>
    <t>车辆里程查询_20260901-20260930_1024辆_GPS里程.xlsx / AE266</t>
  </si>
  <si>
    <t>车辆纯氢气里程查询_20260901-20260930_1024辆.xlsx / AE269</t>
  </si>
  <si>
    <t>车辆里程查询_20260901-20260930_1024辆_仪表里程.xlsx / AF153</t>
  </si>
  <si>
    <t>车辆里程查询_20260901-20260930_1024辆_GPS里程.xlsx / AF266</t>
  </si>
  <si>
    <t>车辆纯氢气里程查询_20260901-20260930_1024辆.xlsx / AF269</t>
  </si>
  <si>
    <t>车辆里程查询_20260901-20260930_1024辆_仪表里程.xlsx / AG153</t>
  </si>
  <si>
    <t>车辆里程查询_20260901-20260930_1024辆_GPS里程.xlsx / AG266</t>
  </si>
  <si>
    <t>车辆纯氢气里程查询_20260901-20260930_1024辆.xlsx / AG269</t>
  </si>
  <si>
    <t>车辆里程查询_20260901-20260930_1024辆_仪表里程.xlsx / AH153</t>
  </si>
  <si>
    <t>车辆里程查询_20260901-20260930_1024辆_GPS里程.xlsx / AH266</t>
  </si>
  <si>
    <t>车辆纯氢气里程查询_20260901-20260930_1024辆.xlsx / AH269</t>
  </si>
  <si>
    <t>车辆里程查询_20260901-20260930_1024辆_仪表里程.xlsx / E33</t>
  </si>
  <si>
    <t>车辆里程查询_20260901-20260930_1024辆_GPS里程.xlsx / E105</t>
  </si>
  <si>
    <t>车辆纯氢气里程查询_20260901-20260930_1024辆.xlsx / E279</t>
  </si>
  <si>
    <t>车辆里程查询_20260901-20260930_1024辆_仪表里程.xlsx / F33</t>
  </si>
  <si>
    <t>车辆里程查询_20260901-20260930_1024辆_GPS里程.xlsx / F105</t>
  </si>
  <si>
    <t>车辆纯氢气里程查询_20260901-20260930_1024辆.xlsx / F279</t>
  </si>
  <si>
    <t>车辆里程查询_20260901-20260930_1024辆_仪表里程.xlsx / G33</t>
  </si>
  <si>
    <t>车辆里程查询_20260901-20260930_1024辆_GPS里程.xlsx / G105</t>
  </si>
  <si>
    <t>车辆纯氢气里程查询_20260901-20260930_1024辆.xlsx / G279</t>
  </si>
  <si>
    <t>车辆里程查询_20260901-20260930_1024辆_仪表里程.xlsx / H33</t>
  </si>
  <si>
    <t>车辆里程查询_20260901-20260930_1024辆_GPS里程.xlsx / H105</t>
  </si>
  <si>
    <t>车辆纯氢气里程查询_20260901-20260930_1024辆.xlsx / H279</t>
  </si>
  <si>
    <t>车辆里程查询_20260901-20260930_1024辆_仪表里程.xlsx / I33</t>
  </si>
  <si>
    <t>车辆里程查询_20260901-20260930_1024辆_GPS里程.xlsx / I105</t>
  </si>
  <si>
    <t>车辆纯氢气里程查询_20260901-20260930_1024辆.xlsx / I279</t>
  </si>
  <si>
    <t>车辆里程查询_20260901-20260930_1024辆_仪表里程.xlsx / J33</t>
  </si>
  <si>
    <t>车辆里程查询_20260901-20260930_1024辆_GPS里程.xlsx / J105</t>
  </si>
  <si>
    <t>车辆纯氢气里程查询_20260901-20260930_1024辆.xlsx / J279</t>
  </si>
  <si>
    <t>车辆里程查询_20260901-20260930_1024辆_仪表里程.xlsx / K33</t>
  </si>
  <si>
    <t>车辆里程查询_20260901-20260930_1024辆_GPS里程.xlsx / K105</t>
  </si>
  <si>
    <t>车辆纯氢气里程查询_20260901-20260930_1024辆.xlsx / K279</t>
  </si>
  <si>
    <t>车辆里程查询_20260901-20260930_1024辆_仪表里程.xlsx / L33</t>
  </si>
  <si>
    <t>车辆里程查询_20260901-20260930_1024辆_GPS里程.xlsx / L105</t>
  </si>
  <si>
    <t>车辆纯氢气里程查询_20260901-20260930_1024辆.xlsx / L279</t>
  </si>
  <si>
    <t>车辆里程查询_20260901-20260930_1024辆_仪表里程.xlsx / M33</t>
  </si>
  <si>
    <t>车辆里程查询_20260901-20260930_1024辆_GPS里程.xlsx / M105</t>
  </si>
  <si>
    <t>车辆纯氢气里程查询_20260901-20260930_1024辆.xlsx / M279</t>
  </si>
  <si>
    <t>车辆里程查询_20260901-20260930_1024辆_仪表里程.xlsx / N33</t>
  </si>
  <si>
    <t>车辆里程查询_20260901-20260930_1024辆_GPS里程.xlsx / N105</t>
  </si>
  <si>
    <t>车辆纯氢气里程查询_20260901-20260930_1024辆.xlsx / N279</t>
  </si>
  <si>
    <t>车辆里程查询_20260901-20260930_1024辆_仪表里程.xlsx / O33</t>
  </si>
  <si>
    <t>车辆里程查询_20260901-20260930_1024辆_GPS里程.xlsx / O105</t>
  </si>
  <si>
    <t>车辆纯氢气里程查询_20260901-20260930_1024辆.xlsx / O279</t>
  </si>
  <si>
    <t>车辆里程查询_20260901-20260930_1024辆_仪表里程.xlsx / P33</t>
  </si>
  <si>
    <t>车辆里程查询_20260901-20260930_1024辆_GPS里程.xlsx / P105</t>
  </si>
  <si>
    <t>车辆纯氢气里程查询_20260901-20260930_1024辆.xlsx / P279</t>
  </si>
  <si>
    <t>车辆里程查询_20260901-20260930_1024辆_仪表里程.xlsx / Q33</t>
  </si>
  <si>
    <t>车辆里程查询_20260901-20260930_1024辆_GPS里程.xlsx / Q105</t>
  </si>
  <si>
    <t>车辆纯氢气里程查询_20260901-20260930_1024辆.xlsx / Q279</t>
  </si>
  <si>
    <t>车辆里程查询_20260901-20260930_1024辆_仪表里程.xlsx / R33</t>
  </si>
  <si>
    <t>车辆里程查询_20260901-20260930_1024辆_GPS里程.xlsx / R105</t>
  </si>
  <si>
    <t>车辆纯氢气里程查询_20260901-20260930_1024辆.xlsx / R279</t>
  </si>
  <si>
    <t>车辆里程查询_20260901-20260930_1024辆_仪表里程.xlsx / S33</t>
  </si>
  <si>
    <t>车辆里程查询_20260901-20260930_1024辆_GPS里程.xlsx / S105</t>
  </si>
  <si>
    <t>车辆纯氢气里程查询_20260901-20260930_1024辆.xlsx / S279</t>
  </si>
  <si>
    <t>车辆里程查询_20260901-20260930_1024辆_仪表里程.xlsx / T33</t>
  </si>
  <si>
    <t>车辆里程查询_20260901-20260930_1024辆_GPS里程.xlsx / T105</t>
  </si>
  <si>
    <t>车辆纯氢气里程查询_20260901-20260930_1024辆.xlsx / T279</t>
  </si>
  <si>
    <t>车辆里程查询_20260901-20260930_1024辆_仪表里程.xlsx / U33</t>
  </si>
  <si>
    <t>车辆里程查询_20260901-20260930_1024辆_GPS里程.xlsx / U105</t>
  </si>
  <si>
    <t>车辆纯氢气里程查询_20260901-20260930_1024辆.xlsx / U279</t>
  </si>
  <si>
    <t>车辆里程查询_20260901-20260930_1024辆_仪表里程.xlsx / V33</t>
  </si>
  <si>
    <t>车辆里程查询_20260901-20260930_1024辆_GPS里程.xlsx / V105</t>
  </si>
  <si>
    <t>车辆纯氢气里程查询_20260901-20260930_1024辆.xlsx / V279</t>
  </si>
  <si>
    <t>车辆里程查询_20260901-20260930_1024辆_仪表里程.xlsx / W33</t>
  </si>
  <si>
    <t>车辆里程查询_20260901-20260930_1024辆_GPS里程.xlsx / W105</t>
  </si>
  <si>
    <t>车辆纯氢气里程查询_20260901-20260930_1024辆.xlsx / W279</t>
  </si>
  <si>
    <t>车辆里程查询_20260901-20260930_1024辆_仪表里程.xlsx / X33</t>
  </si>
  <si>
    <t>车辆里程查询_20260901-20260930_1024辆_GPS里程.xlsx / X105</t>
  </si>
  <si>
    <t>车辆纯氢气里程查询_20260901-20260930_1024辆.xlsx / X279</t>
  </si>
  <si>
    <t>车辆里程查询_20260901-20260930_1024辆_仪表里程.xlsx / Y33</t>
  </si>
  <si>
    <t>车辆里程查询_20260901-20260930_1024辆_GPS里程.xlsx / Y105</t>
  </si>
  <si>
    <t>车辆纯氢气里程查询_20260901-20260930_1024辆.xlsx / Y279</t>
  </si>
  <si>
    <t>车辆里程查询_20260901-20260930_1024辆_仪表里程.xlsx / Z33</t>
  </si>
  <si>
    <t>车辆里程查询_20260901-20260930_1024辆_GPS里程.xlsx / Z105</t>
  </si>
  <si>
    <t>车辆纯氢气里程查询_20260901-20260930_1024辆.xlsx / Z279</t>
  </si>
  <si>
    <t>车辆里程查询_20260901-20260930_1024辆_仪表里程.xlsx / AA33</t>
  </si>
  <si>
    <t>车辆里程查询_20260901-20260930_1024辆_GPS里程.xlsx / AA105</t>
  </si>
  <si>
    <t>车辆纯氢气里程查询_20260901-20260930_1024辆.xlsx / AA279</t>
  </si>
  <si>
    <t>车辆里程查询_20260901-20260930_1024辆_仪表里程.xlsx / AB33</t>
  </si>
  <si>
    <t>车辆里程查询_20260901-20260930_1024辆_GPS里程.xlsx / AB105</t>
  </si>
  <si>
    <t>车辆纯氢气里程查询_20260901-20260930_1024辆.xlsx / AB279</t>
  </si>
  <si>
    <t>车辆里程查询_20260901-20260930_1024辆_仪表里程.xlsx / AC33</t>
  </si>
  <si>
    <t>车辆里程查询_20260901-20260930_1024辆_GPS里程.xlsx / AC105</t>
  </si>
  <si>
    <t>车辆纯氢气里程查询_20260901-20260930_1024辆.xlsx / AC279</t>
  </si>
  <si>
    <t>车辆里程查询_20260901-20260930_1024辆_仪表里程.xlsx / AD33</t>
  </si>
  <si>
    <t>车辆里程查询_20260901-20260930_1024辆_GPS里程.xlsx / AD105</t>
  </si>
  <si>
    <t>车辆纯氢气里程查询_20260901-20260930_1024辆.xlsx / AD279</t>
  </si>
  <si>
    <t>车辆里程查询_20260901-20260930_1024辆_仪表里程.xlsx / AE33</t>
  </si>
  <si>
    <t>车辆里程查询_20260901-20260930_1024辆_GPS里程.xlsx / AE105</t>
  </si>
  <si>
    <t>车辆纯氢气里程查询_20260901-20260930_1024辆.xlsx / AE279</t>
  </si>
  <si>
    <t>车辆里程查询_20260901-20260930_1024辆_仪表里程.xlsx / AF33</t>
  </si>
  <si>
    <t>车辆里程查询_20260901-20260930_1024辆_GPS里程.xlsx / AF105</t>
  </si>
  <si>
    <t>车辆纯氢气里程查询_20260901-20260930_1024辆.xlsx / AF279</t>
  </si>
  <si>
    <t>车辆里程查询_20260901-20260930_1024辆_仪表里程.xlsx / AG33</t>
  </si>
  <si>
    <t>车辆里程查询_20260901-20260930_1024辆_GPS里程.xlsx / AG105</t>
  </si>
  <si>
    <t>车辆纯氢气里程查询_20260901-20260930_1024辆.xlsx / AG279</t>
  </si>
  <si>
    <t>车辆里程查询_20260901-20260930_1024辆_仪表里程.xlsx / AH33</t>
  </si>
  <si>
    <t>车辆里程查询_20260901-20260930_1024辆_GPS里程.xlsx / AH105</t>
  </si>
  <si>
    <t>车辆纯氢气里程查询_20260901-20260930_1024辆.xlsx / AH279</t>
  </si>
  <si>
    <t>车辆里程查询_20260901-20260930_1024辆_仪表里程.xlsx / E12</t>
  </si>
  <si>
    <t>车辆里程查询_20260901-20260930_1024辆_GPS里程.xlsx / E223</t>
  </si>
  <si>
    <t>车辆纯氢气里程查询_20260901-20260930_1024辆.xlsx / E460</t>
  </si>
  <si>
    <t>车辆里程查询_20260901-20260930_1024辆_仪表里程.xlsx / F12</t>
  </si>
  <si>
    <t>车辆里程查询_20260901-20260930_1024辆_GPS里程.xlsx / F223</t>
  </si>
  <si>
    <t>车辆纯氢气里程查询_20260901-20260930_1024辆.xlsx / F460</t>
  </si>
  <si>
    <t>车辆里程查询_20260901-20260930_1024辆_仪表里程.xlsx / G12</t>
  </si>
  <si>
    <t>车辆里程查询_20260901-20260930_1024辆_GPS里程.xlsx / G223</t>
  </si>
  <si>
    <t>车辆纯氢气里程查询_20260901-20260930_1024辆.xlsx / G460</t>
  </si>
  <si>
    <t>车辆里程查询_20260901-20260930_1024辆_仪表里程.xlsx / H12</t>
  </si>
  <si>
    <t>车辆里程查询_20260901-20260930_1024辆_GPS里程.xlsx / H223</t>
  </si>
  <si>
    <t>车辆纯氢气里程查询_20260901-20260930_1024辆.xlsx / H460</t>
  </si>
  <si>
    <t>车辆里程查询_20260901-20260930_1024辆_仪表里程.xlsx / I12</t>
  </si>
  <si>
    <t>车辆里程查询_20260901-20260930_1024辆_GPS里程.xlsx / I223</t>
  </si>
  <si>
    <t>车辆纯氢气里程查询_20260901-20260930_1024辆.xlsx / I460</t>
  </si>
  <si>
    <t>车辆里程查询_20260901-20260930_1024辆_仪表里程.xlsx / J12</t>
  </si>
  <si>
    <t>车辆里程查询_20260901-20260930_1024辆_GPS里程.xlsx / J223</t>
  </si>
  <si>
    <t>车辆纯氢气里程查询_20260901-20260930_1024辆.xlsx / J460</t>
  </si>
  <si>
    <t>车辆里程查询_20260901-20260930_1024辆_仪表里程.xlsx / K12</t>
  </si>
  <si>
    <t>车辆里程查询_20260901-20260930_1024辆_GPS里程.xlsx / K223</t>
  </si>
  <si>
    <t>车辆纯氢气里程查询_20260901-20260930_1024辆.xlsx / K460</t>
  </si>
  <si>
    <t>车辆里程查询_20260901-20260930_1024辆_仪表里程.xlsx / L12</t>
  </si>
  <si>
    <t>车辆里程查询_20260901-20260930_1024辆_GPS里程.xlsx / L223</t>
  </si>
  <si>
    <t>车辆纯氢气里程查询_20260901-20260930_1024辆.xlsx / L460</t>
  </si>
  <si>
    <t>车辆里程查询_20260901-20260930_1024辆_仪表里程.xlsx / M12</t>
  </si>
  <si>
    <t>车辆里程查询_20260901-20260930_1024辆_GPS里程.xlsx / M223</t>
  </si>
  <si>
    <t>车辆纯氢气里程查询_20260901-20260930_1024辆.xlsx / M460</t>
  </si>
  <si>
    <t>车辆里程查询_20260901-20260930_1024辆_仪表里程.xlsx / N12</t>
  </si>
  <si>
    <t>车辆里程查询_20260901-20260930_1024辆_GPS里程.xlsx / N223</t>
  </si>
  <si>
    <t>车辆纯氢气里程查询_20260901-20260930_1024辆.xlsx / N460</t>
  </si>
  <si>
    <t>车辆里程查询_20260901-20260930_1024辆_仪表里程.xlsx / O12</t>
  </si>
  <si>
    <t>车辆里程查询_20260901-20260930_1024辆_GPS里程.xlsx / O223</t>
  </si>
  <si>
    <t>车辆纯氢气里程查询_20260901-20260930_1024辆.xlsx / O460</t>
  </si>
  <si>
    <t>车辆里程查询_20260901-20260930_1024辆_仪表里程.xlsx / P12</t>
  </si>
  <si>
    <t>车辆里程查询_20260901-20260930_1024辆_GPS里程.xlsx / P223</t>
  </si>
  <si>
    <t>车辆纯氢气里程查询_20260901-20260930_1024辆.xlsx / P460</t>
  </si>
  <si>
    <t>车辆里程查询_20260901-20260930_1024辆_仪表里程.xlsx / Q12</t>
  </si>
  <si>
    <t>车辆里程查询_20260901-20260930_1024辆_GPS里程.xlsx / Q223</t>
  </si>
  <si>
    <t>车辆纯氢气里程查询_20260901-20260930_1024辆.xlsx / Q460</t>
  </si>
  <si>
    <t>车辆里程查询_20260901-20260930_1024辆_仪表里程.xlsx / R12</t>
  </si>
  <si>
    <t>车辆里程查询_20260901-20260930_1024辆_GPS里程.xlsx / R223</t>
  </si>
  <si>
    <t>车辆纯氢气里程查询_20260901-20260930_1024辆.xlsx / R460</t>
  </si>
  <si>
    <t>车辆里程查询_20260901-20260930_1024辆_仪表里程.xlsx / S12</t>
  </si>
  <si>
    <t>车辆里程查询_20260901-20260930_1024辆_GPS里程.xlsx / S223</t>
  </si>
  <si>
    <t>车辆纯氢气里程查询_20260901-20260930_1024辆.xlsx / S460</t>
  </si>
  <si>
    <t>车辆里程查询_20260901-20260930_1024辆_仪表里程.xlsx / T12</t>
  </si>
  <si>
    <t>车辆里程查询_20260901-20260930_1024辆_GPS里程.xlsx / T223</t>
  </si>
  <si>
    <t>车辆纯氢气里程查询_20260901-20260930_1024辆.xlsx / T460</t>
  </si>
  <si>
    <t>车辆里程查询_20260901-20260930_1024辆_仪表里程.xlsx / U12</t>
  </si>
  <si>
    <t>车辆里程查询_20260901-20260930_1024辆_GPS里程.xlsx / U223</t>
  </si>
  <si>
    <t>车辆纯氢气里程查询_20260901-20260930_1024辆.xlsx / U460</t>
  </si>
  <si>
    <t>车辆里程查询_20260901-20260930_1024辆_仪表里程.xlsx / V12</t>
  </si>
  <si>
    <t>车辆里程查询_20260901-20260930_1024辆_GPS里程.xlsx / V223</t>
  </si>
  <si>
    <t>车辆纯氢气里程查询_20260901-20260930_1024辆.xlsx / V460</t>
  </si>
  <si>
    <t>车辆里程查询_20260901-20260930_1024辆_仪表里程.xlsx / W12</t>
  </si>
  <si>
    <t>车辆里程查询_20260901-20260930_1024辆_GPS里程.xlsx / W223</t>
  </si>
  <si>
    <t>车辆纯氢气里程查询_20260901-20260930_1024辆.xlsx / W460</t>
  </si>
  <si>
    <t>车辆里程查询_20260901-20260930_1024辆_仪表里程.xlsx / X12</t>
  </si>
  <si>
    <t>车辆里程查询_20260901-20260930_1024辆_GPS里程.xlsx / X223</t>
  </si>
  <si>
    <t>车辆纯氢气里程查询_20260901-20260930_1024辆.xlsx / X460</t>
  </si>
  <si>
    <t>车辆里程查询_20260901-20260930_1024辆_仪表里程.xlsx / Y12</t>
  </si>
  <si>
    <t>车辆里程查询_20260901-20260930_1024辆_GPS里程.xlsx / Y223</t>
  </si>
  <si>
    <t>车辆纯氢气里程查询_20260901-20260930_1024辆.xlsx / Y460</t>
  </si>
  <si>
    <t>车辆里程查询_20260901-20260930_1024辆_仪表里程.xlsx / Z12</t>
  </si>
  <si>
    <t>车辆里程查询_20260901-20260930_1024辆_GPS里程.xlsx / Z223</t>
  </si>
  <si>
    <t>车辆纯氢气里程查询_20260901-20260930_1024辆.xlsx / Z460</t>
  </si>
  <si>
    <t>车辆里程查询_20260901-20260930_1024辆_仪表里程.xlsx / AA12</t>
  </si>
  <si>
    <t>车辆里程查询_20260901-20260930_1024辆_GPS里程.xlsx / AA223</t>
  </si>
  <si>
    <t>车辆纯氢气里程查询_20260901-20260930_1024辆.xlsx / AA460</t>
  </si>
  <si>
    <t>车辆里程查询_20260901-20260930_1024辆_仪表里程.xlsx / AB12</t>
  </si>
  <si>
    <t>车辆里程查询_20260901-20260930_1024辆_GPS里程.xlsx / AB223</t>
  </si>
  <si>
    <t>车辆纯氢气里程查询_20260901-20260930_1024辆.xlsx / AB460</t>
  </si>
  <si>
    <t>车辆里程查询_20260901-20260930_1024辆_仪表里程.xlsx / AC12</t>
  </si>
  <si>
    <t>车辆里程查询_20260901-20260930_1024辆_GPS里程.xlsx / AC223</t>
  </si>
  <si>
    <t>车辆纯氢气里程查询_20260901-20260930_1024辆.xlsx / AC460</t>
  </si>
  <si>
    <t>车辆里程查询_20260901-20260930_1024辆_仪表里程.xlsx / AD12</t>
  </si>
  <si>
    <t>车辆里程查询_20260901-20260930_1024辆_GPS里程.xlsx / AD223</t>
  </si>
  <si>
    <t>车辆纯氢气里程查询_20260901-20260930_1024辆.xlsx / AD460</t>
  </si>
  <si>
    <t>车辆里程查询_20260901-20260930_1024辆_仪表里程.xlsx / AE12</t>
  </si>
  <si>
    <t>车辆里程查询_20260901-20260930_1024辆_GPS里程.xlsx / AE223</t>
  </si>
  <si>
    <t>车辆纯氢气里程查询_20260901-20260930_1024辆.xlsx / AE460</t>
  </si>
  <si>
    <t>车辆里程查询_20260901-20260930_1024辆_仪表里程.xlsx / AF12</t>
  </si>
  <si>
    <t>车辆里程查询_20260901-20260930_1024辆_GPS里程.xlsx / AF223</t>
  </si>
  <si>
    <t>车辆纯氢气里程查询_20260901-20260930_1024辆.xlsx / AF460</t>
  </si>
  <si>
    <t>车辆里程查询_20260901-20260930_1024辆_仪表里程.xlsx / AG12</t>
  </si>
  <si>
    <t>车辆里程查询_20260901-20260930_1024辆_GPS里程.xlsx / AG223</t>
  </si>
  <si>
    <t>车辆纯氢气里程查询_20260901-20260930_1024辆.xlsx / AG460</t>
  </si>
  <si>
    <t>车辆里程查询_20260901-20260930_1024辆_仪表里程.xlsx / AH12</t>
  </si>
  <si>
    <t>车辆里程查询_20260901-20260930_1024辆_GPS里程.xlsx / AH223</t>
  </si>
  <si>
    <t>车辆纯氢气里程查询_20260901-20260930_1024辆.xlsx / AH460</t>
  </si>
  <si>
    <t>车辆里程查询_20260901-20260930_1024辆_仪表里程.xlsx / E428</t>
  </si>
  <si>
    <t>车辆里程查询_20260901-20260930_1024辆_GPS里程.xlsx / E428</t>
  </si>
  <si>
    <t>车辆纯氢气里程查询_20260901-20260930_1024辆.xlsx / E378</t>
  </si>
  <si>
    <t>车辆里程查询_20260901-20260930_1024辆_仪表里程.xlsx / F428</t>
  </si>
  <si>
    <t>车辆里程查询_20260901-20260930_1024辆_GPS里程.xlsx / F428</t>
  </si>
  <si>
    <t>车辆纯氢气里程查询_20260901-20260930_1024辆.xlsx / F378</t>
  </si>
  <si>
    <t>车辆里程查询_20260901-20260930_1024辆_仪表里程.xlsx / G428</t>
  </si>
  <si>
    <t>车辆里程查询_20260901-20260930_1024辆_GPS里程.xlsx / G428</t>
  </si>
  <si>
    <t>车辆纯氢气里程查询_20260901-20260930_1024辆.xlsx / G378</t>
  </si>
  <si>
    <t>车辆里程查询_20260901-20260930_1024辆_仪表里程.xlsx / H428</t>
  </si>
  <si>
    <t>车辆里程查询_20260901-20260930_1024辆_GPS里程.xlsx / H428</t>
  </si>
  <si>
    <t>车辆纯氢气里程查询_20260901-20260930_1024辆.xlsx / H378</t>
  </si>
  <si>
    <t>车辆里程查询_20260901-20260930_1024辆_仪表里程.xlsx / I428</t>
  </si>
  <si>
    <t>车辆里程查询_20260901-20260930_1024辆_GPS里程.xlsx / I428</t>
  </si>
  <si>
    <t>车辆纯氢气里程查询_20260901-20260930_1024辆.xlsx / I378</t>
  </si>
  <si>
    <t>车辆里程查询_20260901-20260930_1024辆_仪表里程.xlsx / J428</t>
  </si>
  <si>
    <t>车辆里程查询_20260901-20260930_1024辆_GPS里程.xlsx / J428</t>
  </si>
  <si>
    <t>车辆纯氢气里程查询_20260901-20260930_1024辆.xlsx / J378</t>
  </si>
  <si>
    <t>车辆里程查询_20260901-20260930_1024辆_仪表里程.xlsx / K428</t>
  </si>
  <si>
    <t>车辆里程查询_20260901-20260930_1024辆_GPS里程.xlsx / K428</t>
  </si>
  <si>
    <t>车辆纯氢气里程查询_20260901-20260930_1024辆.xlsx / K378</t>
  </si>
  <si>
    <t>车辆里程查询_20260901-20260930_1024辆_仪表里程.xlsx / L428</t>
  </si>
  <si>
    <t>车辆里程查询_20260901-20260930_1024辆_GPS里程.xlsx / L428</t>
  </si>
  <si>
    <t>车辆纯氢气里程查询_20260901-20260930_1024辆.xlsx / L378</t>
  </si>
  <si>
    <t>车辆里程查询_20260901-20260930_1024辆_仪表里程.xlsx / M428</t>
  </si>
  <si>
    <t>车辆里程查询_20260901-20260930_1024辆_GPS里程.xlsx / M428</t>
  </si>
  <si>
    <t>车辆纯氢气里程查询_20260901-20260930_1024辆.xlsx / M378</t>
  </si>
  <si>
    <t>车辆里程查询_20260901-20260930_1024辆_仪表里程.xlsx / N428</t>
  </si>
  <si>
    <t>车辆里程查询_20260901-20260930_1024辆_GPS里程.xlsx / N428</t>
  </si>
  <si>
    <t>车辆纯氢气里程查询_20260901-20260930_1024辆.xlsx / N378</t>
  </si>
  <si>
    <t>车辆里程查询_20260901-20260930_1024辆_仪表里程.xlsx / O428</t>
  </si>
  <si>
    <t>车辆里程查询_20260901-20260930_1024辆_GPS里程.xlsx / O428</t>
  </si>
  <si>
    <t>车辆纯氢气里程查询_20260901-20260930_1024辆.xlsx / O378</t>
  </si>
  <si>
    <t>车辆里程查询_20260901-20260930_1024辆_仪表里程.xlsx / P428</t>
  </si>
  <si>
    <t>车辆里程查询_20260901-20260930_1024辆_GPS里程.xlsx / P428</t>
  </si>
  <si>
    <t>车辆纯氢气里程查询_20260901-20260930_1024辆.xlsx / P378</t>
  </si>
  <si>
    <t>车辆里程查询_20260901-20260930_1024辆_仪表里程.xlsx / Q428</t>
  </si>
  <si>
    <t>车辆里程查询_20260901-20260930_1024辆_GPS里程.xlsx / Q428</t>
  </si>
  <si>
    <t>车辆纯氢气里程查询_20260901-20260930_1024辆.xlsx / Q378</t>
  </si>
  <si>
    <t>车辆里程查询_20260901-20260930_1024辆_仪表里程.xlsx / R428</t>
  </si>
  <si>
    <t>车辆里程查询_20260901-20260930_1024辆_GPS里程.xlsx / R428</t>
  </si>
  <si>
    <t>车辆纯氢气里程查询_20260901-20260930_1024辆.xlsx / R378</t>
  </si>
  <si>
    <t>车辆里程查询_20260901-20260930_1024辆_仪表里程.xlsx / S428</t>
  </si>
  <si>
    <t>车辆里程查询_20260901-20260930_1024辆_GPS里程.xlsx / S428</t>
  </si>
  <si>
    <t>车辆纯氢气里程查询_20260901-20260930_1024辆.xlsx / S378</t>
  </si>
  <si>
    <t>车辆里程查询_20260901-20260930_1024辆_仪表里程.xlsx / T428</t>
  </si>
  <si>
    <t>车辆里程查询_20260901-20260930_1024辆_GPS里程.xlsx / T428</t>
  </si>
  <si>
    <t>车辆纯氢气里程查询_20260901-20260930_1024辆.xlsx / T378</t>
  </si>
  <si>
    <t>车辆里程查询_20260901-20260930_1024辆_仪表里程.xlsx / U428</t>
  </si>
  <si>
    <t>车辆里程查询_20260901-20260930_1024辆_GPS里程.xlsx / U428</t>
  </si>
  <si>
    <t>车辆纯氢气里程查询_20260901-20260930_1024辆.xlsx / U378</t>
  </si>
  <si>
    <t>车辆里程查询_20260901-20260930_1024辆_仪表里程.xlsx / V428</t>
  </si>
  <si>
    <t>车辆里程查询_20260901-20260930_1024辆_GPS里程.xlsx / V428</t>
  </si>
  <si>
    <t>车辆纯氢气里程查询_20260901-20260930_1024辆.xlsx / V378</t>
  </si>
  <si>
    <t>车辆里程查询_20260901-20260930_1024辆_仪表里程.xlsx / W428</t>
  </si>
  <si>
    <t>车辆里程查询_20260901-20260930_1024辆_GPS里程.xlsx / W428</t>
  </si>
  <si>
    <t>车辆纯氢气里程查询_20260901-20260930_1024辆.xlsx / W378</t>
  </si>
  <si>
    <t>车辆里程查询_20260901-20260930_1024辆_仪表里程.xlsx / X428</t>
  </si>
  <si>
    <t>车辆里程查询_20260901-20260930_1024辆_GPS里程.xlsx / X428</t>
  </si>
  <si>
    <t>车辆纯氢气里程查询_20260901-20260930_1024辆.xlsx / X378</t>
  </si>
  <si>
    <t>车辆里程查询_20260901-20260930_1024辆_仪表里程.xlsx / Y428</t>
  </si>
  <si>
    <t>车辆里程查询_20260901-20260930_1024辆_GPS里程.xlsx / Y428</t>
  </si>
  <si>
    <t>车辆纯氢气里程查询_20260901-20260930_1024辆.xlsx / Y378</t>
  </si>
  <si>
    <t>车辆里程查询_20260901-20260930_1024辆_仪表里程.xlsx / Z428</t>
  </si>
  <si>
    <t>车辆里程查询_20260901-20260930_1024辆_GPS里程.xlsx / Z428</t>
  </si>
  <si>
    <t>车辆纯氢气里程查询_20260901-20260930_1024辆.xlsx / Z378</t>
  </si>
  <si>
    <t>车辆里程查询_20260901-20260930_1024辆_仪表里程.xlsx / AA428</t>
  </si>
  <si>
    <t>车辆里程查询_20260901-20260930_1024辆_GPS里程.xlsx / AA428</t>
  </si>
  <si>
    <t>车辆纯氢气里程查询_20260901-20260930_1024辆.xlsx / AA378</t>
  </si>
  <si>
    <t>车辆里程查询_20260901-20260930_1024辆_仪表里程.xlsx / AB428</t>
  </si>
  <si>
    <t>车辆里程查询_20260901-20260930_1024辆_GPS里程.xlsx / AB428</t>
  </si>
  <si>
    <t>车辆纯氢气里程查询_20260901-20260930_1024辆.xlsx / AB378</t>
  </si>
  <si>
    <t>车辆里程查询_20260901-20260930_1024辆_仪表里程.xlsx / AC428</t>
  </si>
  <si>
    <t>车辆里程查询_20260901-20260930_1024辆_GPS里程.xlsx / AC428</t>
  </si>
  <si>
    <t>车辆纯氢气里程查询_20260901-20260930_1024辆.xlsx / AC378</t>
  </si>
  <si>
    <t>车辆里程查询_20260901-20260930_1024辆_仪表里程.xlsx / AD428</t>
  </si>
  <si>
    <t>车辆里程查询_20260901-20260930_1024辆_GPS里程.xlsx / AD428</t>
  </si>
  <si>
    <t>车辆纯氢气里程查询_20260901-20260930_1024辆.xlsx / AD378</t>
  </si>
  <si>
    <t>车辆里程查询_20260901-20260930_1024辆_仪表里程.xlsx / AE428</t>
  </si>
  <si>
    <t>车辆里程查询_20260901-20260930_1024辆_GPS里程.xlsx / AE428</t>
  </si>
  <si>
    <t>车辆纯氢气里程查询_20260901-20260930_1024辆.xlsx / AE378</t>
  </si>
  <si>
    <t>车辆里程查询_20260901-20260930_1024辆_仪表里程.xlsx / AF428</t>
  </si>
  <si>
    <t>车辆里程查询_20260901-20260930_1024辆_GPS里程.xlsx / AF428</t>
  </si>
  <si>
    <t>车辆纯氢气里程查询_20260901-20260930_1024辆.xlsx / AF378</t>
  </si>
  <si>
    <t>车辆里程查询_20260901-20260930_1024辆_仪表里程.xlsx / AG428</t>
  </si>
  <si>
    <t>车辆里程查询_20260901-20260930_1024辆_GPS里程.xlsx / AG428</t>
  </si>
  <si>
    <t>车辆纯氢气里程查询_20260901-20260930_1024辆.xlsx / AG378</t>
  </si>
  <si>
    <t>车辆里程查询_20260901-20260930_1024辆_仪表里程.xlsx / AH428</t>
  </si>
  <si>
    <t>车辆里程查询_20260901-20260930_1024辆_GPS里程.xlsx / AH428</t>
  </si>
  <si>
    <t>车辆纯氢气里程查询_20260901-20260930_1024辆.xlsx / AH378</t>
  </si>
  <si>
    <t>车辆里程查询_20260901-20260930_1024辆_仪表里程.xlsx / E770</t>
  </si>
  <si>
    <t>车辆里程查询_20260901-20260930_1024辆_GPS里程.xlsx / E770</t>
  </si>
  <si>
    <t>车辆纯氢气里程查询_20260901-20260930_1024辆.xlsx / E219</t>
  </si>
  <si>
    <t>车辆里程查询_20260901-20260930_1024辆_仪表里程.xlsx / E215</t>
  </si>
  <si>
    <t>车辆里程查询_20260901-20260930_1024辆_GPS里程.xlsx / E106</t>
  </si>
  <si>
    <t>车辆纯氢气里程查询_20260901-20260930_1024辆.xlsx / E300</t>
  </si>
  <si>
    <t>车辆里程查询_20260901-20260930_1024辆_仪表里程.xlsx / F215</t>
  </si>
  <si>
    <t>车辆里程查询_20260901-20260930_1024辆_GPS里程.xlsx / F106</t>
  </si>
  <si>
    <t>车辆纯氢气里程查询_20260901-20260930_1024辆.xlsx / F300</t>
  </si>
  <si>
    <t>车辆里程查询_20260901-20260930_1024辆_仪表里程.xlsx / G215</t>
  </si>
  <si>
    <t>车辆里程查询_20260901-20260930_1024辆_GPS里程.xlsx / G106</t>
  </si>
  <si>
    <t>车辆纯氢气里程查询_20260901-20260930_1024辆.xlsx / G300</t>
  </si>
  <si>
    <t>车辆里程查询_20260901-20260930_1024辆_仪表里程.xlsx / H215</t>
  </si>
  <si>
    <t>车辆里程查询_20260901-20260930_1024辆_GPS里程.xlsx / H106</t>
  </si>
  <si>
    <t>车辆纯氢气里程查询_20260901-20260930_1024辆.xlsx / H300</t>
  </si>
  <si>
    <t>车辆里程查询_20260901-20260930_1024辆_仪表里程.xlsx / I215</t>
  </si>
  <si>
    <t>车辆里程查询_20260901-20260930_1024辆_GPS里程.xlsx / I106</t>
  </si>
  <si>
    <t>车辆纯氢气里程查询_20260901-20260930_1024辆.xlsx / I300</t>
  </si>
  <si>
    <t>车辆里程查询_20260901-20260930_1024辆_仪表里程.xlsx / J215</t>
  </si>
  <si>
    <t>车辆里程查询_20260901-20260930_1024辆_GPS里程.xlsx / J106</t>
  </si>
  <si>
    <t>车辆纯氢气里程查询_20260901-20260930_1024辆.xlsx / J300</t>
  </si>
  <si>
    <t>车辆里程查询_20260901-20260930_1024辆_仪表里程.xlsx / K215</t>
  </si>
  <si>
    <t>车辆里程查询_20260901-20260930_1024辆_GPS里程.xlsx / K106</t>
  </si>
  <si>
    <t>车辆纯氢气里程查询_20260901-20260930_1024辆.xlsx / K300</t>
  </si>
  <si>
    <t>车辆里程查询_20260901-20260930_1024辆_仪表里程.xlsx / L215</t>
  </si>
  <si>
    <t>车辆里程查询_20260901-20260930_1024辆_GPS里程.xlsx / L106</t>
  </si>
  <si>
    <t>车辆纯氢气里程查询_20260901-20260930_1024辆.xlsx / L300</t>
  </si>
  <si>
    <t>车辆里程查询_20260901-20260930_1024辆_仪表里程.xlsx / M215</t>
  </si>
  <si>
    <t>车辆里程查询_20260901-20260930_1024辆_GPS里程.xlsx / M106</t>
  </si>
  <si>
    <t>车辆纯氢气里程查询_20260901-20260930_1024辆.xlsx / M300</t>
  </si>
  <si>
    <t>车辆里程查询_20260901-20260930_1024辆_仪表里程.xlsx / N215</t>
  </si>
  <si>
    <t>车辆里程查询_20260901-20260930_1024辆_GPS里程.xlsx / N106</t>
  </si>
  <si>
    <t>车辆纯氢气里程查询_20260901-20260930_1024辆.xlsx / N300</t>
  </si>
  <si>
    <t>车辆里程查询_20260901-20260930_1024辆_仪表里程.xlsx / O215</t>
  </si>
  <si>
    <t>车辆里程查询_20260901-20260930_1024辆_GPS里程.xlsx / O106</t>
  </si>
  <si>
    <t>车辆纯氢气里程查询_20260901-20260930_1024辆.xlsx / O300</t>
  </si>
  <si>
    <t>车辆里程查询_20260901-20260930_1024辆_仪表里程.xlsx / P215</t>
  </si>
  <si>
    <t>车辆里程查询_20260901-20260930_1024辆_GPS里程.xlsx / P106</t>
  </si>
  <si>
    <t>车辆纯氢气里程查询_20260901-20260930_1024辆.xlsx / P300</t>
  </si>
  <si>
    <t>车辆里程查询_20260901-20260930_1024辆_仪表里程.xlsx / Q215</t>
  </si>
  <si>
    <t>车辆里程查询_20260901-20260930_1024辆_GPS里程.xlsx / Q106</t>
  </si>
  <si>
    <t>车辆纯氢气里程查询_20260901-20260930_1024辆.xlsx / Q300</t>
  </si>
  <si>
    <t>车辆里程查询_20260901-20260930_1024辆_仪表里程.xlsx / R215</t>
  </si>
  <si>
    <t>车辆里程查询_20260901-20260930_1024辆_GPS里程.xlsx / R106</t>
  </si>
  <si>
    <t>车辆纯氢气里程查询_20260901-20260930_1024辆.xlsx / R300</t>
  </si>
  <si>
    <t>车辆里程查询_20260901-20260930_1024辆_仪表里程.xlsx / S215</t>
  </si>
  <si>
    <t>车辆里程查询_20260901-20260930_1024辆_GPS里程.xlsx / S106</t>
  </si>
  <si>
    <t>车辆纯氢气里程查询_20260901-20260930_1024辆.xlsx / S300</t>
  </si>
  <si>
    <t>车辆里程查询_20260901-20260930_1024辆_仪表里程.xlsx / T215</t>
  </si>
  <si>
    <t>车辆里程查询_20260901-20260930_1024辆_GPS里程.xlsx / T106</t>
  </si>
  <si>
    <t>车辆纯氢气里程查询_20260901-20260930_1024辆.xlsx / T300</t>
  </si>
  <si>
    <t>车辆里程查询_20260901-20260930_1024辆_仪表里程.xlsx / U215</t>
  </si>
  <si>
    <t>车辆里程查询_20260901-20260930_1024辆_GPS里程.xlsx / U106</t>
  </si>
  <si>
    <t>车辆纯氢气里程查询_20260901-20260930_1024辆.xlsx / U300</t>
  </si>
  <si>
    <t>车辆里程查询_20260901-20260930_1024辆_仪表里程.xlsx / V215</t>
  </si>
  <si>
    <t>车辆里程查询_20260901-20260930_1024辆_GPS里程.xlsx / V106</t>
  </si>
  <si>
    <t>车辆纯氢气里程查询_20260901-20260930_1024辆.xlsx / V300</t>
  </si>
  <si>
    <t>车辆里程查询_20260901-20260930_1024辆_仪表里程.xlsx / W215</t>
  </si>
  <si>
    <t>车辆里程查询_20260901-20260930_1024辆_GPS里程.xlsx / W106</t>
  </si>
  <si>
    <t>车辆纯氢气里程查询_20260901-20260930_1024辆.xlsx / W300</t>
  </si>
  <si>
    <t>车辆里程查询_20260901-20260930_1024辆_仪表里程.xlsx / X215</t>
  </si>
  <si>
    <t>车辆里程查询_20260901-20260930_1024辆_GPS里程.xlsx / X106</t>
  </si>
  <si>
    <t>车辆纯氢气里程查询_20260901-20260930_1024辆.xlsx / X300</t>
  </si>
  <si>
    <t>车辆里程查询_20260901-20260930_1024辆_仪表里程.xlsx / Y215</t>
  </si>
  <si>
    <t>车辆里程查询_20260901-20260930_1024辆_GPS里程.xlsx / Y106</t>
  </si>
  <si>
    <t>车辆纯氢气里程查询_20260901-20260930_1024辆.xlsx / Y300</t>
  </si>
  <si>
    <t>车辆里程查询_20260901-20260930_1024辆_仪表里程.xlsx / Z215</t>
  </si>
  <si>
    <t>车辆里程查询_20260901-20260930_1024辆_GPS里程.xlsx / Z106</t>
  </si>
  <si>
    <t>车辆纯氢气里程查询_20260901-20260930_1024辆.xlsx / Z300</t>
  </si>
  <si>
    <t>车辆里程查询_20260901-20260930_1024辆_仪表里程.xlsx / AA215</t>
  </si>
  <si>
    <t>车辆里程查询_20260901-20260930_1024辆_GPS里程.xlsx / AA106</t>
  </si>
  <si>
    <t>车辆纯氢气里程查询_20260901-20260930_1024辆.xlsx / AA300</t>
  </si>
  <si>
    <t>车辆里程查询_20260901-20260930_1024辆_仪表里程.xlsx / AB215</t>
  </si>
  <si>
    <t>车辆里程查询_20260901-20260930_1024辆_GPS里程.xlsx / AB106</t>
  </si>
  <si>
    <t>车辆纯氢气里程查询_20260901-20260930_1024辆.xlsx / AB300</t>
  </si>
  <si>
    <t>车辆里程查询_20260901-20260930_1024辆_仪表里程.xlsx / AC215</t>
  </si>
  <si>
    <t>车辆里程查询_20260901-20260930_1024辆_GPS里程.xlsx / AC106</t>
  </si>
  <si>
    <t>车辆纯氢气里程查询_20260901-20260930_1024辆.xlsx / AC300</t>
  </si>
  <si>
    <t>车辆里程查询_20260901-20260930_1024辆_仪表里程.xlsx / AD215</t>
  </si>
  <si>
    <t>车辆里程查询_20260901-20260930_1024辆_GPS里程.xlsx / AD106</t>
  </si>
  <si>
    <t>车辆纯氢气里程查询_20260901-20260930_1024辆.xlsx / AD300</t>
  </si>
  <si>
    <t>车辆里程查询_20260901-20260930_1024辆_仪表里程.xlsx / AE215</t>
  </si>
  <si>
    <t>车辆里程查询_20260901-20260930_1024辆_GPS里程.xlsx / AE106</t>
  </si>
  <si>
    <t>车辆纯氢气里程查询_20260901-20260930_1024辆.xlsx / AE300</t>
  </si>
  <si>
    <t>车辆里程查询_20260901-20260930_1024辆_仪表里程.xlsx / AF215</t>
  </si>
  <si>
    <t>车辆里程查询_20260901-20260930_1024辆_GPS里程.xlsx / AF106</t>
  </si>
  <si>
    <t>车辆纯氢气里程查询_20260901-20260930_1024辆.xlsx / AF300</t>
  </si>
  <si>
    <t>车辆里程查询_20260901-20260930_1024辆_仪表里程.xlsx / AG215</t>
  </si>
  <si>
    <t>车辆里程查询_20260901-20260930_1024辆_GPS里程.xlsx / AG106</t>
  </si>
  <si>
    <t>车辆纯氢气里程查询_20260901-20260930_1024辆.xlsx / AG300</t>
  </si>
  <si>
    <t>车辆里程查询_20260901-20260930_1024辆_仪表里程.xlsx / AH215</t>
  </si>
  <si>
    <t>车辆里程查询_20260901-20260930_1024辆_GPS里程.xlsx / AH106</t>
  </si>
  <si>
    <t>车辆纯氢气里程查询_20260901-20260930_1024辆.xlsx / AH300</t>
  </si>
  <si>
    <t>车辆里程查询_20260901-20260930_1024辆_仪表里程.xlsx / E197</t>
  </si>
  <si>
    <t>车辆里程查询_20260901-20260930_1024辆_GPS里程.xlsx / E10</t>
  </si>
  <si>
    <t>车辆纯氢气里程查询_20260901-20260930_1024辆.xlsx / E345</t>
  </si>
  <si>
    <t>车辆里程查询_20260901-20260930_1024辆_仪表里程.xlsx / F197</t>
  </si>
  <si>
    <t>车辆里程查询_20260901-20260930_1024辆_GPS里程.xlsx / F10</t>
  </si>
  <si>
    <t>车辆纯氢气里程查询_20260901-20260930_1024辆.xlsx / F345</t>
  </si>
  <si>
    <t>车辆里程查询_20260901-20260930_1024辆_仪表里程.xlsx / G197</t>
  </si>
  <si>
    <t>车辆里程查询_20260901-20260930_1024辆_GPS里程.xlsx / G10</t>
  </si>
  <si>
    <t>车辆纯氢气里程查询_20260901-20260930_1024辆.xlsx / G345</t>
  </si>
  <si>
    <t>车辆里程查询_20260901-20260930_1024辆_仪表里程.xlsx / H197</t>
  </si>
  <si>
    <t>车辆里程查询_20260901-20260930_1024辆_GPS里程.xlsx / H10</t>
  </si>
  <si>
    <t>车辆纯氢气里程查询_20260901-20260930_1024辆.xlsx / H345</t>
  </si>
  <si>
    <t>车辆里程查询_20260901-20260930_1024辆_仪表里程.xlsx / I197</t>
  </si>
  <si>
    <t>车辆里程查询_20260901-20260930_1024辆_GPS里程.xlsx / I10</t>
  </si>
  <si>
    <t>车辆纯氢气里程查询_20260901-20260930_1024辆.xlsx / I345</t>
  </si>
  <si>
    <t>车辆里程查询_20260901-20260930_1024辆_仪表里程.xlsx / J197</t>
  </si>
  <si>
    <t>车辆里程查询_20260901-20260930_1024辆_GPS里程.xlsx / J10</t>
  </si>
  <si>
    <t>车辆纯氢气里程查询_20260901-20260930_1024辆.xlsx / J345</t>
  </si>
  <si>
    <t>车辆里程查询_20260901-20260930_1024辆_仪表里程.xlsx / K197</t>
  </si>
  <si>
    <t>车辆里程查询_20260901-20260930_1024辆_GPS里程.xlsx / K10</t>
  </si>
  <si>
    <t>车辆纯氢气里程查询_20260901-20260930_1024辆.xlsx / K345</t>
  </si>
  <si>
    <t>车辆里程查询_20260901-20260930_1024辆_仪表里程.xlsx / L197</t>
  </si>
  <si>
    <t>车辆里程查询_20260901-20260930_1024辆_GPS里程.xlsx / L10</t>
  </si>
  <si>
    <t>车辆纯氢气里程查询_20260901-20260930_1024辆.xlsx / L345</t>
  </si>
  <si>
    <t>车辆里程查询_20260901-20260930_1024辆_仪表里程.xlsx / M197</t>
  </si>
  <si>
    <t>车辆里程查询_20260901-20260930_1024辆_GPS里程.xlsx / M10</t>
  </si>
  <si>
    <t>车辆纯氢气里程查询_20260901-20260930_1024辆.xlsx / M345</t>
  </si>
  <si>
    <t>车辆里程查询_20260901-20260930_1024辆_仪表里程.xlsx / N197</t>
  </si>
  <si>
    <t>车辆里程查询_20260901-20260930_1024辆_GPS里程.xlsx / N10</t>
  </si>
  <si>
    <t>车辆纯氢气里程查询_20260901-20260930_1024辆.xlsx / N345</t>
  </si>
  <si>
    <t>车辆里程查询_20260901-20260930_1024辆_仪表里程.xlsx / O197</t>
  </si>
  <si>
    <t>车辆里程查询_20260901-20260930_1024辆_GPS里程.xlsx / O10</t>
  </si>
  <si>
    <t>车辆纯氢气里程查询_20260901-20260930_1024辆.xlsx / O345</t>
  </si>
  <si>
    <t>车辆里程查询_20260901-20260930_1024辆_仪表里程.xlsx / P197</t>
  </si>
  <si>
    <t>车辆里程查询_20260901-20260930_1024辆_GPS里程.xlsx / P10</t>
  </si>
  <si>
    <t>车辆纯氢气里程查询_20260901-20260930_1024辆.xlsx / P345</t>
  </si>
  <si>
    <t>车辆里程查询_20260901-20260930_1024辆_仪表里程.xlsx / Q197</t>
  </si>
  <si>
    <t>车辆里程查询_20260901-20260930_1024辆_GPS里程.xlsx / Q10</t>
  </si>
  <si>
    <t>车辆纯氢气里程查询_20260901-20260930_1024辆.xlsx / Q345</t>
  </si>
  <si>
    <t>车辆里程查询_20260901-20260930_1024辆_仪表里程.xlsx / R197</t>
  </si>
  <si>
    <t>车辆里程查询_20260901-20260930_1024辆_GPS里程.xlsx / R10</t>
  </si>
  <si>
    <t>车辆纯氢气里程查询_20260901-20260930_1024辆.xlsx / R345</t>
  </si>
  <si>
    <t>车辆里程查询_20260901-20260930_1024辆_仪表里程.xlsx / S197</t>
  </si>
  <si>
    <t>车辆里程查询_20260901-20260930_1024辆_GPS里程.xlsx / S10</t>
  </si>
  <si>
    <t>车辆纯氢气里程查询_20260901-20260930_1024辆.xlsx / S345</t>
  </si>
  <si>
    <t>车辆里程查询_20260901-20260930_1024辆_仪表里程.xlsx / T197</t>
  </si>
  <si>
    <t>车辆里程查询_20260901-20260930_1024辆_GPS里程.xlsx / T10</t>
  </si>
  <si>
    <t>车辆纯氢气里程查询_20260901-20260930_1024辆.xlsx / T345</t>
  </si>
  <si>
    <t>车辆里程查询_20260901-20260930_1024辆_仪表里程.xlsx / U197</t>
  </si>
  <si>
    <t>车辆里程查询_20260901-20260930_1024辆_GPS里程.xlsx / U10</t>
  </si>
  <si>
    <t>车辆纯氢气里程查询_20260901-20260930_1024辆.xlsx / U345</t>
  </si>
  <si>
    <t>车辆里程查询_20260901-20260930_1024辆_仪表里程.xlsx / V197</t>
  </si>
  <si>
    <t>车辆里程查询_20260901-20260930_1024辆_GPS里程.xlsx / V10</t>
  </si>
  <si>
    <t>车辆纯氢气里程查询_20260901-20260930_1024辆.xlsx / V345</t>
  </si>
  <si>
    <t>车辆里程查询_20260901-20260930_1024辆_仪表里程.xlsx / W197</t>
  </si>
  <si>
    <t>车辆里程查询_20260901-20260930_1024辆_GPS里程.xlsx / W10</t>
  </si>
  <si>
    <t>车辆纯氢气里程查询_20260901-20260930_1024辆.xlsx / W345</t>
  </si>
  <si>
    <t>车辆里程查询_20260901-20260930_1024辆_仪表里程.xlsx / X197</t>
  </si>
  <si>
    <t>车辆里程查询_20260901-20260930_1024辆_GPS里程.xlsx / X10</t>
  </si>
  <si>
    <t>车辆纯氢气里程查询_20260901-20260930_1024辆.xlsx / X345</t>
  </si>
  <si>
    <t>车辆里程查询_20260901-20260930_1024辆_仪表里程.xlsx / Y197</t>
  </si>
  <si>
    <t>车辆里程查询_20260901-20260930_1024辆_GPS里程.xlsx / Y10</t>
  </si>
  <si>
    <t>车辆纯氢气里程查询_20260901-20260930_1024辆.xlsx / Y345</t>
  </si>
  <si>
    <t>车辆里程查询_20260901-20260930_1024辆_仪表里程.xlsx / Z197</t>
  </si>
  <si>
    <t>车辆里程查询_20260901-20260930_1024辆_GPS里程.xlsx / Z10</t>
  </si>
  <si>
    <t>车辆纯氢气里程查询_20260901-20260930_1024辆.xlsx / Z345</t>
  </si>
  <si>
    <t>车辆里程查询_20260901-20260930_1024辆_仪表里程.xlsx / AA197</t>
  </si>
  <si>
    <t>车辆里程查询_20260901-20260930_1024辆_GPS里程.xlsx / AA10</t>
  </si>
  <si>
    <t>车辆纯氢气里程查询_20260901-20260930_1024辆.xlsx / AA345</t>
  </si>
  <si>
    <t>车辆里程查询_20260901-20260930_1024辆_仪表里程.xlsx / AB197</t>
  </si>
  <si>
    <t>车辆里程查询_20260901-20260930_1024辆_GPS里程.xlsx / AB10</t>
  </si>
  <si>
    <t>车辆纯氢气里程查询_20260901-20260930_1024辆.xlsx / AB345</t>
  </si>
  <si>
    <t>车辆里程查询_20260901-20260930_1024辆_仪表里程.xlsx / AC197</t>
  </si>
  <si>
    <t>车辆里程查询_20260901-20260930_1024辆_GPS里程.xlsx / AC10</t>
  </si>
  <si>
    <t>车辆纯氢气里程查询_20260901-20260930_1024辆.xlsx / AC345</t>
  </si>
  <si>
    <t>车辆里程查询_20260901-20260930_1024辆_仪表里程.xlsx / AD197</t>
  </si>
  <si>
    <t>车辆里程查询_20260901-20260930_1024辆_GPS里程.xlsx / AD10</t>
  </si>
  <si>
    <t>车辆纯氢气里程查询_20260901-20260930_1024辆.xlsx / AD345</t>
  </si>
  <si>
    <t>车辆里程查询_20260901-20260930_1024辆_仪表里程.xlsx / AE197</t>
  </si>
  <si>
    <t>车辆里程查询_20260901-20260930_1024辆_GPS里程.xlsx / AE10</t>
  </si>
  <si>
    <t>车辆纯氢气里程查询_20260901-20260930_1024辆.xlsx / AE345</t>
  </si>
  <si>
    <t>车辆里程查询_20260901-20260930_1024辆_仪表里程.xlsx / AF197</t>
  </si>
  <si>
    <t>车辆里程查询_20260901-20260930_1024辆_GPS里程.xlsx / AF10</t>
  </si>
  <si>
    <t>车辆纯氢气里程查询_20260901-20260930_1024辆.xlsx / AF345</t>
  </si>
  <si>
    <t>车辆里程查询_20260901-20260930_1024辆_仪表里程.xlsx / AG197</t>
  </si>
  <si>
    <t>车辆里程查询_20260901-20260930_1024辆_GPS里程.xlsx / AG10</t>
  </si>
  <si>
    <t>车辆纯氢气里程查询_20260901-20260930_1024辆.xlsx / AG345</t>
  </si>
  <si>
    <t>车辆里程查询_20260901-20260930_1024辆_仪表里程.xlsx / AH197</t>
  </si>
  <si>
    <t>车辆里程查询_20260901-20260930_1024辆_GPS里程.xlsx / AH10</t>
  </si>
  <si>
    <t>车辆纯氢气里程查询_20260901-20260930_1024辆.xlsx / AH345</t>
  </si>
  <si>
    <t>车辆里程查询_20260901-20260930_1024辆_仪表里程.xlsx / E421</t>
  </si>
  <si>
    <t>车辆里程查询_20260901-20260930_1024辆_GPS里程.xlsx / E421</t>
  </si>
  <si>
    <t>车辆纯氢气里程查询_20260901-20260930_1024辆.xlsx / E555</t>
  </si>
  <si>
    <t>车辆里程查询_20260901-20260930_1024辆_仪表里程.xlsx / F421</t>
  </si>
  <si>
    <t>车辆里程查询_20260901-20260930_1024辆_GPS里程.xlsx / F421</t>
  </si>
  <si>
    <t>车辆纯氢气里程查询_20260901-20260930_1024辆.xlsx / F555</t>
  </si>
  <si>
    <t>车辆里程查询_20260901-20260930_1024辆_仪表里程.xlsx / G421</t>
  </si>
  <si>
    <t>车辆里程查询_20260901-20260930_1024辆_GPS里程.xlsx / G421</t>
  </si>
  <si>
    <t>车辆纯氢气里程查询_20260901-20260930_1024辆.xlsx / G555</t>
  </si>
  <si>
    <t>车辆里程查询_20260901-20260930_1024辆_仪表里程.xlsx / H421</t>
  </si>
  <si>
    <t>车辆里程查询_20260901-20260930_1024辆_GPS里程.xlsx / H421</t>
  </si>
  <si>
    <t>车辆纯氢气里程查询_20260901-20260930_1024辆.xlsx / H555</t>
  </si>
  <si>
    <t>车辆里程查询_20260901-20260930_1024辆_仪表里程.xlsx / I421</t>
  </si>
  <si>
    <t>车辆里程查询_20260901-20260930_1024辆_GPS里程.xlsx / I421</t>
  </si>
  <si>
    <t>车辆纯氢气里程查询_20260901-20260930_1024辆.xlsx / I555</t>
  </si>
  <si>
    <t>车辆里程查询_20260901-20260930_1024辆_仪表里程.xlsx / J421</t>
  </si>
  <si>
    <t>车辆里程查询_20260901-20260930_1024辆_GPS里程.xlsx / J421</t>
  </si>
  <si>
    <t>车辆纯氢气里程查询_20260901-20260930_1024辆.xlsx / J555</t>
  </si>
  <si>
    <t>车辆里程查询_20260901-20260930_1024辆_仪表里程.xlsx / K421</t>
  </si>
  <si>
    <t>车辆里程查询_20260901-20260930_1024辆_GPS里程.xlsx / K421</t>
  </si>
  <si>
    <t>车辆纯氢气里程查询_20260901-20260930_1024辆.xlsx / K555</t>
  </si>
  <si>
    <t>车辆里程查询_20260901-20260930_1024辆_仪表里程.xlsx / L421</t>
  </si>
  <si>
    <t>车辆里程查询_20260901-20260930_1024辆_GPS里程.xlsx / L421</t>
  </si>
  <si>
    <t>车辆纯氢气里程查询_20260901-20260930_1024辆.xlsx / L555</t>
  </si>
  <si>
    <t>车辆里程查询_20260901-20260930_1024辆_仪表里程.xlsx / M421</t>
  </si>
  <si>
    <t>车辆里程查询_20260901-20260930_1024辆_GPS里程.xlsx / M421</t>
  </si>
  <si>
    <t>车辆纯氢气里程查询_20260901-20260930_1024辆.xlsx / M555</t>
  </si>
  <si>
    <t>车辆里程查询_20260901-20260930_1024辆_仪表里程.xlsx / N421</t>
  </si>
  <si>
    <t>车辆里程查询_20260901-20260930_1024辆_GPS里程.xlsx / N421</t>
  </si>
  <si>
    <t>车辆纯氢气里程查询_20260901-20260930_1024辆.xlsx / N555</t>
  </si>
  <si>
    <t>车辆里程查询_20260901-20260930_1024辆_仪表里程.xlsx / O421</t>
  </si>
  <si>
    <t>车辆里程查询_20260901-20260930_1024辆_GPS里程.xlsx / O421</t>
  </si>
  <si>
    <t>车辆纯氢气里程查询_20260901-20260930_1024辆.xlsx / O555</t>
  </si>
  <si>
    <t>车辆里程查询_20260901-20260930_1024辆_仪表里程.xlsx / P421</t>
  </si>
  <si>
    <t>车辆里程查询_20260901-20260930_1024辆_GPS里程.xlsx / P421</t>
  </si>
  <si>
    <t>车辆纯氢气里程查询_20260901-20260930_1024辆.xlsx / P555</t>
  </si>
  <si>
    <t>车辆里程查询_20260901-20260930_1024辆_仪表里程.xlsx / Q421</t>
  </si>
  <si>
    <t>车辆里程查询_20260901-20260930_1024辆_GPS里程.xlsx / Q421</t>
  </si>
  <si>
    <t>车辆纯氢气里程查询_20260901-20260930_1024辆.xlsx / Q555</t>
  </si>
  <si>
    <t>车辆里程查询_20260901-20260930_1024辆_仪表里程.xlsx / R421</t>
  </si>
  <si>
    <t>车辆里程查询_20260901-20260930_1024辆_GPS里程.xlsx / R421</t>
  </si>
  <si>
    <t>车辆纯氢气里程查询_20260901-20260930_1024辆.xlsx / R555</t>
  </si>
  <si>
    <t>车辆里程查询_20260901-20260930_1024辆_仪表里程.xlsx / S421</t>
  </si>
  <si>
    <t>车辆里程查询_20260901-20260930_1024辆_GPS里程.xlsx / S421</t>
  </si>
  <si>
    <t>车辆纯氢气里程查询_20260901-20260930_1024辆.xlsx / S555</t>
  </si>
  <si>
    <t>车辆里程查询_20260901-20260930_1024辆_仪表里程.xlsx / T421</t>
  </si>
  <si>
    <t>车辆里程查询_20260901-20260930_1024辆_GPS里程.xlsx / T421</t>
  </si>
  <si>
    <t>车辆纯氢气里程查询_20260901-20260930_1024辆.xlsx / T555</t>
  </si>
  <si>
    <t>车辆里程查询_20260901-20260930_1024辆_仪表里程.xlsx / U421</t>
  </si>
  <si>
    <t>车辆里程查询_20260901-20260930_1024辆_GPS里程.xlsx / U421</t>
  </si>
  <si>
    <t>车辆纯氢气里程查询_20260901-20260930_1024辆.xlsx / U555</t>
  </si>
  <si>
    <t>车辆里程查询_20260901-20260930_1024辆_仪表里程.xlsx / V421</t>
  </si>
  <si>
    <t>车辆里程查询_20260901-20260930_1024辆_GPS里程.xlsx / V421</t>
  </si>
  <si>
    <t>车辆纯氢气里程查询_20260901-20260930_1024辆.xlsx / V555</t>
  </si>
  <si>
    <t>车辆里程查询_20260901-20260930_1024辆_仪表里程.xlsx / W421</t>
  </si>
  <si>
    <t>车辆里程查询_20260901-20260930_1024辆_GPS里程.xlsx / W421</t>
  </si>
  <si>
    <t>车辆纯氢气里程查询_20260901-20260930_1024辆.xlsx / W555</t>
  </si>
  <si>
    <t>车辆里程查询_20260901-20260930_1024辆_仪表里程.xlsx / X421</t>
  </si>
  <si>
    <t>车辆里程查询_20260901-20260930_1024辆_GPS里程.xlsx / X421</t>
  </si>
  <si>
    <t>车辆纯氢气里程查询_20260901-20260930_1024辆.xlsx / X555</t>
  </si>
  <si>
    <t>车辆里程查询_20260901-20260930_1024辆_仪表里程.xlsx / Y421</t>
  </si>
  <si>
    <t>车辆里程查询_20260901-20260930_1024辆_GPS里程.xlsx / Y421</t>
  </si>
  <si>
    <t>车辆纯氢气里程查询_20260901-20260930_1024辆.xlsx / Y555</t>
  </si>
  <si>
    <t>车辆里程查询_20260901-20260930_1024辆_仪表里程.xlsx / Z421</t>
  </si>
  <si>
    <t>车辆里程查询_20260901-20260930_1024辆_GPS里程.xlsx / Z421</t>
  </si>
  <si>
    <t>车辆纯氢气里程查询_20260901-20260930_1024辆.xlsx / Z555</t>
  </si>
  <si>
    <t>车辆里程查询_20260901-20260930_1024辆_仪表里程.xlsx / AA421</t>
  </si>
  <si>
    <t>车辆里程查询_20260901-20260930_1024辆_GPS里程.xlsx / AA421</t>
  </si>
  <si>
    <t>车辆纯氢气里程查询_20260901-20260930_1024辆.xlsx / AA555</t>
  </si>
  <si>
    <t>车辆里程查询_20260901-20260930_1024辆_仪表里程.xlsx / AB421</t>
  </si>
  <si>
    <t>车辆里程查询_20260901-20260930_1024辆_GPS里程.xlsx / AB421</t>
  </si>
  <si>
    <t>车辆纯氢气里程查询_20260901-20260930_1024辆.xlsx / AB555</t>
  </si>
  <si>
    <t>车辆里程查询_20260901-20260930_1024辆_仪表里程.xlsx / AC421</t>
  </si>
  <si>
    <t>车辆里程查询_20260901-20260930_1024辆_GPS里程.xlsx / AC421</t>
  </si>
  <si>
    <t>车辆纯氢气里程查询_20260901-20260930_1024辆.xlsx / AC555</t>
  </si>
  <si>
    <t>车辆里程查询_20260901-20260930_1024辆_仪表里程.xlsx / AD421</t>
  </si>
  <si>
    <t>车辆里程查询_20260901-20260930_1024辆_GPS里程.xlsx / AD421</t>
  </si>
  <si>
    <t>车辆纯氢气里程查询_20260901-20260930_1024辆.xlsx / AD555</t>
  </si>
  <si>
    <t>车辆里程查询_20260901-20260930_1024辆_仪表里程.xlsx / AE421</t>
  </si>
  <si>
    <t>车辆里程查询_20260901-20260930_1024辆_GPS里程.xlsx / AE421</t>
  </si>
  <si>
    <t>车辆纯氢气里程查询_20260901-20260930_1024辆.xlsx / AE555</t>
  </si>
  <si>
    <t>车辆里程查询_20260901-20260930_1024辆_仪表里程.xlsx / AF421</t>
  </si>
  <si>
    <t>车辆里程查询_20260901-20260930_1024辆_GPS里程.xlsx / AF421</t>
  </si>
  <si>
    <t>车辆纯氢气里程查询_20260901-20260930_1024辆.xlsx / AF555</t>
  </si>
  <si>
    <t>车辆里程查询_20260901-20260930_1024辆_仪表里程.xlsx / AG421</t>
  </si>
  <si>
    <t>车辆里程查询_20260901-20260930_1024辆_GPS里程.xlsx / AG421</t>
  </si>
  <si>
    <t>车辆纯氢气里程查询_20260901-20260930_1024辆.xlsx / AG555</t>
  </si>
  <si>
    <t>车辆里程查询_20260901-20260930_1024辆_仪表里程.xlsx / AH421</t>
  </si>
  <si>
    <t>车辆里程查询_20260901-20260930_1024辆_GPS里程.xlsx / AH421</t>
  </si>
  <si>
    <t>车辆纯氢气里程查询_20260901-20260930_1024辆.xlsx / AH555</t>
  </si>
  <si>
    <t>车辆里程查询_20260901-20260930_1024辆_仪表里程.xlsx / E191</t>
  </si>
  <si>
    <t>车辆里程查询_20260901-20260930_1024辆_GPS里程.xlsx / E143</t>
  </si>
  <si>
    <t>车辆纯氢气里程查询_20260901-20260930_1024辆.xlsx / E565</t>
  </si>
  <si>
    <t>车辆里程查询_20260901-20260930_1024辆_仪表里程.xlsx / F191</t>
  </si>
  <si>
    <t>车辆里程查询_20260901-20260930_1024辆_GPS里程.xlsx / F143</t>
  </si>
  <si>
    <t>车辆纯氢气里程查询_20260901-20260930_1024辆.xlsx / F565</t>
  </si>
  <si>
    <t>车辆里程查询_20260901-20260930_1024辆_仪表里程.xlsx / G191</t>
  </si>
  <si>
    <t>车辆里程查询_20260901-20260930_1024辆_GPS里程.xlsx / G143</t>
  </si>
  <si>
    <t>车辆纯氢气里程查询_20260901-20260930_1024辆.xlsx / G565</t>
  </si>
  <si>
    <t>车辆里程查询_20260901-20260930_1024辆_仪表里程.xlsx / H191</t>
  </si>
  <si>
    <t>车辆里程查询_20260901-20260930_1024辆_GPS里程.xlsx / H143</t>
  </si>
  <si>
    <t>车辆纯氢气里程查询_20260901-20260930_1024辆.xlsx / H565</t>
  </si>
  <si>
    <t>车辆里程查询_20260901-20260930_1024辆_仪表里程.xlsx / I191</t>
  </si>
  <si>
    <t>车辆里程查询_20260901-20260930_1024辆_GPS里程.xlsx / I143</t>
  </si>
  <si>
    <t>车辆纯氢气里程查询_20260901-20260930_1024辆.xlsx / I565</t>
  </si>
  <si>
    <t>车辆里程查询_20260901-20260930_1024辆_仪表里程.xlsx / J191</t>
  </si>
  <si>
    <t>车辆里程查询_20260901-20260930_1024辆_GPS里程.xlsx / J143</t>
  </si>
  <si>
    <t>车辆纯氢气里程查询_20260901-20260930_1024辆.xlsx / J565</t>
  </si>
  <si>
    <t>车辆里程查询_20260901-20260930_1024辆_仪表里程.xlsx / K191</t>
  </si>
  <si>
    <t>车辆里程查询_20260901-20260930_1024辆_GPS里程.xlsx / K143</t>
  </si>
  <si>
    <t>车辆纯氢气里程查询_20260901-20260930_1024辆.xlsx / K565</t>
  </si>
  <si>
    <t>车辆里程查询_20260901-20260930_1024辆_仪表里程.xlsx / L191</t>
  </si>
  <si>
    <t>车辆里程查询_20260901-20260930_1024辆_GPS里程.xlsx / L143</t>
  </si>
  <si>
    <t>车辆纯氢气里程查询_20260901-20260930_1024辆.xlsx / L565</t>
  </si>
  <si>
    <t>车辆里程查询_20260901-20260930_1024辆_仪表里程.xlsx / M191</t>
  </si>
  <si>
    <t>车辆里程查询_20260901-20260930_1024辆_GPS里程.xlsx / M143</t>
  </si>
  <si>
    <t>车辆纯氢气里程查询_20260901-20260930_1024辆.xlsx / M565</t>
  </si>
  <si>
    <t>车辆里程查询_20260901-20260930_1024辆_仪表里程.xlsx / N191</t>
  </si>
  <si>
    <t>车辆里程查询_20260901-20260930_1024辆_GPS里程.xlsx / N143</t>
  </si>
  <si>
    <t>车辆纯氢气里程查询_20260901-20260930_1024辆.xlsx / N565</t>
  </si>
  <si>
    <t>车辆里程查询_20260901-20260930_1024辆_仪表里程.xlsx / O191</t>
  </si>
  <si>
    <t>车辆里程查询_20260901-20260930_1024辆_GPS里程.xlsx / O143</t>
  </si>
  <si>
    <t>车辆纯氢气里程查询_20260901-20260930_1024辆.xlsx / O565</t>
  </si>
  <si>
    <t>车辆里程查询_20260901-20260930_1024辆_仪表里程.xlsx / P191</t>
  </si>
  <si>
    <t>车辆里程查询_20260901-20260930_1024辆_GPS里程.xlsx / P143</t>
  </si>
  <si>
    <t>车辆纯氢气里程查询_20260901-20260930_1024辆.xlsx / P565</t>
  </si>
  <si>
    <t>车辆里程查询_20260901-20260930_1024辆_仪表里程.xlsx / Q191</t>
  </si>
  <si>
    <t>车辆里程查询_20260901-20260930_1024辆_GPS里程.xlsx / Q143</t>
  </si>
  <si>
    <t>车辆纯氢气里程查询_20260901-20260930_1024辆.xlsx / Q565</t>
  </si>
  <si>
    <t>车辆里程查询_20260901-20260930_1024辆_仪表里程.xlsx / R191</t>
  </si>
  <si>
    <t>车辆里程查询_20260901-20260930_1024辆_GPS里程.xlsx / R143</t>
  </si>
  <si>
    <t>车辆纯氢气里程查询_20260901-20260930_1024辆.xlsx / R565</t>
  </si>
  <si>
    <t>车辆里程查询_20260901-20260930_1024辆_仪表里程.xlsx / S191</t>
  </si>
  <si>
    <t>车辆里程查询_20260901-20260930_1024辆_GPS里程.xlsx / S143</t>
  </si>
  <si>
    <t>车辆纯氢气里程查询_20260901-20260930_1024辆.xlsx / S565</t>
  </si>
  <si>
    <t>车辆里程查询_20260901-20260930_1024辆_仪表里程.xlsx / T191</t>
  </si>
  <si>
    <t>车辆里程查询_20260901-20260930_1024辆_GPS里程.xlsx / T143</t>
  </si>
  <si>
    <t>车辆纯氢气里程查询_20260901-20260930_1024辆.xlsx / T565</t>
  </si>
  <si>
    <t>车辆里程查询_20260901-20260930_1024辆_仪表里程.xlsx / U191</t>
  </si>
  <si>
    <t>车辆里程查询_20260901-20260930_1024辆_GPS里程.xlsx / U143</t>
  </si>
  <si>
    <t>车辆纯氢气里程查询_20260901-20260930_1024辆.xlsx / U565</t>
  </si>
  <si>
    <t>车辆里程查询_20260901-20260930_1024辆_仪表里程.xlsx / V191</t>
  </si>
  <si>
    <t>车辆里程查询_20260901-20260930_1024辆_GPS里程.xlsx / V143</t>
  </si>
  <si>
    <t>车辆纯氢气里程查询_20260901-20260930_1024辆.xlsx / V565</t>
  </si>
  <si>
    <t>车辆里程查询_20260901-20260930_1024辆_仪表里程.xlsx / W191</t>
  </si>
  <si>
    <t>车辆里程查询_20260901-20260930_1024辆_GPS里程.xlsx / W143</t>
  </si>
  <si>
    <t>车辆纯氢气里程查询_20260901-20260930_1024辆.xlsx / W565</t>
  </si>
  <si>
    <t>车辆里程查询_20260901-20260930_1024辆_仪表里程.xlsx / X191</t>
  </si>
  <si>
    <t>车辆里程查询_20260901-20260930_1024辆_GPS里程.xlsx / X143</t>
  </si>
  <si>
    <t>车辆纯氢气里程查询_20260901-20260930_1024辆.xlsx / X565</t>
  </si>
  <si>
    <t>车辆里程查询_20260901-20260930_1024辆_仪表里程.xlsx / Y191</t>
  </si>
  <si>
    <t>车辆里程查询_20260901-20260930_1024辆_GPS里程.xlsx / Y143</t>
  </si>
  <si>
    <t>车辆纯氢气里程查询_20260901-20260930_1024辆.xlsx / Y565</t>
  </si>
  <si>
    <t>车辆里程查询_20260901-20260930_1024辆_仪表里程.xlsx / Z191</t>
  </si>
  <si>
    <t>车辆里程查询_20260901-20260930_1024辆_GPS里程.xlsx / Z143</t>
  </si>
  <si>
    <t>车辆纯氢气里程查询_20260901-20260930_1024辆.xlsx / Z565</t>
  </si>
  <si>
    <t>车辆里程查询_20260901-20260930_1024辆_仪表里程.xlsx / AA191</t>
  </si>
  <si>
    <t>车辆里程查询_20260901-20260930_1024辆_GPS里程.xlsx / AA143</t>
  </si>
  <si>
    <t>车辆纯氢气里程查询_20260901-20260930_1024辆.xlsx / AA565</t>
  </si>
  <si>
    <t>车辆里程查询_20260901-20260930_1024辆_仪表里程.xlsx / AB191</t>
  </si>
  <si>
    <t>车辆里程查询_20260901-20260930_1024辆_GPS里程.xlsx / AB143</t>
  </si>
  <si>
    <t>车辆纯氢气里程查询_20260901-20260930_1024辆.xlsx / AB565</t>
  </si>
  <si>
    <t>车辆里程查询_20260901-20260930_1024辆_仪表里程.xlsx / AC191</t>
  </si>
  <si>
    <t>车辆里程查询_20260901-20260930_1024辆_GPS里程.xlsx / AC143</t>
  </si>
  <si>
    <t>车辆纯氢气里程查询_20260901-20260930_1024辆.xlsx / AC565</t>
  </si>
  <si>
    <t>车辆里程查询_20260901-20260930_1024辆_仪表里程.xlsx / AD191</t>
  </si>
  <si>
    <t>车辆里程查询_20260901-20260930_1024辆_GPS里程.xlsx / AD143</t>
  </si>
  <si>
    <t>车辆纯氢气里程查询_20260901-20260930_1024辆.xlsx / AD565</t>
  </si>
  <si>
    <t>车辆里程查询_20260901-20260930_1024辆_仪表里程.xlsx / AE191</t>
  </si>
  <si>
    <t>车辆里程查询_20260901-20260930_1024辆_GPS里程.xlsx / AE143</t>
  </si>
  <si>
    <t>车辆纯氢气里程查询_20260901-20260930_1024辆.xlsx / AE565</t>
  </si>
  <si>
    <t>车辆里程查询_20260901-20260930_1024辆_仪表里程.xlsx / AF191</t>
  </si>
  <si>
    <t>车辆里程查询_20260901-20260930_1024辆_GPS里程.xlsx / AF143</t>
  </si>
  <si>
    <t>车辆纯氢气里程查询_20260901-20260930_1024辆.xlsx / AF565</t>
  </si>
  <si>
    <t>车辆里程查询_20260901-20260930_1024辆_仪表里程.xlsx / AG191</t>
  </si>
  <si>
    <t>车辆里程查询_20260901-20260930_1024辆_GPS里程.xlsx / AG143</t>
  </si>
  <si>
    <t>车辆纯氢气里程查询_20260901-20260930_1024辆.xlsx / AG565</t>
  </si>
  <si>
    <t>车辆里程查询_20260901-20260930_1024辆_仪表里程.xlsx / AH191</t>
  </si>
  <si>
    <t>车辆里程查询_20260901-20260930_1024辆_GPS里程.xlsx / AH143</t>
  </si>
  <si>
    <t>车辆纯氢气里程查询_20260901-20260930_1024辆.xlsx / AH565</t>
  </si>
  <si>
    <t>车辆里程查询_20260901-20260930_1024辆_仪表里程.xlsx / E586</t>
  </si>
  <si>
    <t>车辆里程查询_20260901-20260930_1024辆_GPS里程.xlsx / E586</t>
  </si>
  <si>
    <t>车辆纯氢气里程查询_20260901-20260930_1024辆.xlsx / E294</t>
  </si>
  <si>
    <t>车辆里程查询_20260901-20260930_1024辆_仪表里程.xlsx / F586</t>
  </si>
  <si>
    <t>车辆里程查询_20260901-20260930_1024辆_GPS里程.xlsx / F586</t>
  </si>
  <si>
    <t>车辆纯氢气里程查询_20260901-20260930_1024辆.xlsx / F294</t>
  </si>
  <si>
    <t>车辆里程查询_20260901-20260930_1024辆_仪表里程.xlsx / G586</t>
  </si>
  <si>
    <t>车辆里程查询_20260901-20260930_1024辆_GPS里程.xlsx / G586</t>
  </si>
  <si>
    <t>车辆纯氢气里程查询_20260901-20260930_1024辆.xlsx / G294</t>
  </si>
  <si>
    <t>车辆里程查询_20260901-20260930_1024辆_仪表里程.xlsx / H586</t>
  </si>
  <si>
    <t>车辆里程查询_20260901-20260930_1024辆_GPS里程.xlsx / H586</t>
  </si>
  <si>
    <t>车辆纯氢气里程查询_20260901-20260930_1024辆.xlsx / H294</t>
  </si>
  <si>
    <t>车辆里程查询_20260901-20260930_1024辆_仪表里程.xlsx / I586</t>
  </si>
  <si>
    <t>车辆里程查询_20260901-20260930_1024辆_GPS里程.xlsx / I586</t>
  </si>
  <si>
    <t>车辆纯氢气里程查询_20260901-20260930_1024辆.xlsx / I294</t>
  </si>
  <si>
    <t>车辆里程查询_20260901-20260930_1024辆_仪表里程.xlsx / J586</t>
  </si>
  <si>
    <t>车辆里程查询_20260901-20260930_1024辆_GPS里程.xlsx / J586</t>
  </si>
  <si>
    <t>车辆纯氢气里程查询_20260901-20260930_1024辆.xlsx / J294</t>
  </si>
  <si>
    <t>车辆里程查询_20260901-20260930_1024辆_仪表里程.xlsx / K586</t>
  </si>
  <si>
    <t>车辆里程查询_20260901-20260930_1024辆_GPS里程.xlsx / K586</t>
  </si>
  <si>
    <t>车辆纯氢气里程查询_20260901-20260930_1024辆.xlsx / K294</t>
  </si>
  <si>
    <t>车辆里程查询_20260901-20260930_1024辆_仪表里程.xlsx / L586</t>
  </si>
  <si>
    <t>车辆里程查询_20260901-20260930_1024辆_GPS里程.xlsx / L586</t>
  </si>
  <si>
    <t>车辆纯氢气里程查询_20260901-20260930_1024辆.xlsx / L294</t>
  </si>
  <si>
    <t>车辆里程查询_20260901-20260930_1024辆_仪表里程.xlsx / M586</t>
  </si>
  <si>
    <t>车辆里程查询_20260901-20260930_1024辆_GPS里程.xlsx / M586</t>
  </si>
  <si>
    <t>车辆纯氢气里程查询_20260901-20260930_1024辆.xlsx / M294</t>
  </si>
  <si>
    <t>车辆里程查询_20260901-20260930_1024辆_仪表里程.xlsx / N586</t>
  </si>
  <si>
    <t>车辆里程查询_20260901-20260930_1024辆_GPS里程.xlsx / N586</t>
  </si>
  <si>
    <t>车辆纯氢气里程查询_20260901-20260930_1024辆.xlsx / N294</t>
  </si>
  <si>
    <t>车辆里程查询_20260901-20260930_1024辆_仪表里程.xlsx / O586</t>
  </si>
  <si>
    <t>车辆里程查询_20260901-20260930_1024辆_GPS里程.xlsx / O586</t>
  </si>
  <si>
    <t>车辆纯氢气里程查询_20260901-20260930_1024辆.xlsx / O294</t>
  </si>
  <si>
    <t>车辆里程查询_20260901-20260930_1024辆_仪表里程.xlsx / P586</t>
  </si>
  <si>
    <t>车辆里程查询_20260901-20260930_1024辆_GPS里程.xlsx / P586</t>
  </si>
  <si>
    <t>车辆纯氢气里程查询_20260901-20260930_1024辆.xlsx / P294</t>
  </si>
  <si>
    <t>车辆里程查询_20260901-20260930_1024辆_仪表里程.xlsx / Q586</t>
  </si>
  <si>
    <t>车辆里程查询_20260901-20260930_1024辆_GPS里程.xlsx / Q586</t>
  </si>
  <si>
    <t>车辆纯氢气里程查询_20260901-20260930_1024辆.xlsx / Q294</t>
  </si>
  <si>
    <t>车辆里程查询_20260901-20260930_1024辆_仪表里程.xlsx / R586</t>
  </si>
  <si>
    <t>车辆里程查询_20260901-20260930_1024辆_GPS里程.xlsx / R586</t>
  </si>
  <si>
    <t>车辆纯氢气里程查询_20260901-20260930_1024辆.xlsx / R294</t>
  </si>
  <si>
    <t>车辆里程查询_20260901-20260930_1024辆_仪表里程.xlsx / S586</t>
  </si>
  <si>
    <t>车辆里程查询_20260901-20260930_1024辆_GPS里程.xlsx / S586</t>
  </si>
  <si>
    <t>车辆纯氢气里程查询_20260901-20260930_1024辆.xlsx / S294</t>
  </si>
  <si>
    <t>车辆里程查询_20260901-20260930_1024辆_仪表里程.xlsx / T586</t>
  </si>
  <si>
    <t>车辆里程查询_20260901-20260930_1024辆_GPS里程.xlsx / T586</t>
  </si>
  <si>
    <t>车辆纯氢气里程查询_20260901-20260930_1024辆.xlsx / T294</t>
  </si>
  <si>
    <t>车辆里程查询_20260901-20260930_1024辆_仪表里程.xlsx / U586</t>
  </si>
  <si>
    <t>车辆里程查询_20260901-20260930_1024辆_GPS里程.xlsx / U586</t>
  </si>
  <si>
    <t>车辆纯氢气里程查询_20260901-20260930_1024辆.xlsx / U294</t>
  </si>
  <si>
    <t>车辆里程查询_20260901-20260930_1024辆_仪表里程.xlsx / V586</t>
  </si>
  <si>
    <t>车辆里程查询_20260901-20260930_1024辆_GPS里程.xlsx / V586</t>
  </si>
  <si>
    <t>车辆纯氢气里程查询_20260901-20260930_1024辆.xlsx / V294</t>
  </si>
  <si>
    <t>车辆里程查询_20260901-20260930_1024辆_仪表里程.xlsx / W586</t>
  </si>
  <si>
    <t>车辆里程查询_20260901-20260930_1024辆_GPS里程.xlsx / W586</t>
  </si>
  <si>
    <t>车辆纯氢气里程查询_20260901-20260930_1024辆.xlsx / W294</t>
  </si>
  <si>
    <t>车辆里程查询_20260901-20260930_1024辆_仪表里程.xlsx / X586</t>
  </si>
  <si>
    <t>车辆里程查询_20260901-20260930_1024辆_GPS里程.xlsx / X586</t>
  </si>
  <si>
    <t>车辆纯氢气里程查询_20260901-20260930_1024辆.xlsx / X294</t>
  </si>
  <si>
    <t>车辆里程查询_20260901-20260930_1024辆_仪表里程.xlsx / Y586</t>
  </si>
  <si>
    <t>车辆里程查询_20260901-20260930_1024辆_GPS里程.xlsx / Y586</t>
  </si>
  <si>
    <t>车辆纯氢气里程查询_20260901-20260930_1024辆.xlsx / Y294</t>
  </si>
  <si>
    <t>车辆里程查询_20260901-20260930_1024辆_仪表里程.xlsx / Z586</t>
  </si>
  <si>
    <t>车辆里程查询_20260901-20260930_1024辆_GPS里程.xlsx / Z586</t>
  </si>
  <si>
    <t>车辆纯氢气里程查询_20260901-20260930_1024辆.xlsx / Z294</t>
  </si>
  <si>
    <t>车辆里程查询_20260901-20260930_1024辆_仪表里程.xlsx / AA586</t>
  </si>
  <si>
    <t>车辆里程查询_20260901-20260930_1024辆_GPS里程.xlsx / AA586</t>
  </si>
  <si>
    <t>车辆纯氢气里程查询_20260901-20260930_1024辆.xlsx / AA294</t>
  </si>
  <si>
    <t>车辆里程查询_20260901-20260930_1024辆_仪表里程.xlsx / AB586</t>
  </si>
  <si>
    <t>车辆里程查询_20260901-20260930_1024辆_GPS里程.xlsx / AB586</t>
  </si>
  <si>
    <t>车辆纯氢气里程查询_20260901-20260930_1024辆.xlsx / AB294</t>
  </si>
  <si>
    <t>车辆里程查询_20260901-20260930_1024辆_仪表里程.xlsx / AC586</t>
  </si>
  <si>
    <t>车辆里程查询_20260901-20260930_1024辆_GPS里程.xlsx / AC586</t>
  </si>
  <si>
    <t>车辆纯氢气里程查询_20260901-20260930_1024辆.xlsx / AC294</t>
  </si>
  <si>
    <t>车辆里程查询_20260901-20260930_1024辆_仪表里程.xlsx / AD586</t>
  </si>
  <si>
    <t>车辆里程查询_20260901-20260930_1024辆_GPS里程.xlsx / AD586</t>
  </si>
  <si>
    <t>车辆纯氢气里程查询_20260901-20260930_1024辆.xlsx / AD294</t>
  </si>
  <si>
    <t>车辆里程查询_20260901-20260930_1024辆_仪表里程.xlsx / AE586</t>
  </si>
  <si>
    <t>车辆里程查询_20260901-20260930_1024辆_GPS里程.xlsx / AE586</t>
  </si>
  <si>
    <t>车辆纯氢气里程查询_20260901-20260930_1024辆.xlsx / AE294</t>
  </si>
  <si>
    <t>车辆里程查询_20260901-20260930_1024辆_仪表里程.xlsx / AF586</t>
  </si>
  <si>
    <t>车辆里程查询_20260901-20260930_1024辆_GPS里程.xlsx / AF586</t>
  </si>
  <si>
    <t>车辆纯氢气里程查询_20260901-20260930_1024辆.xlsx / AF294</t>
  </si>
  <si>
    <t>车辆里程查询_20260901-20260930_1024辆_仪表里程.xlsx / AG586</t>
  </si>
  <si>
    <t>车辆里程查询_20260901-20260930_1024辆_GPS里程.xlsx / AG586</t>
  </si>
  <si>
    <t>车辆纯氢气里程查询_20260901-20260930_1024辆.xlsx / AG294</t>
  </si>
  <si>
    <t>车辆里程查询_20260901-20260930_1024辆_仪表里程.xlsx / AH586</t>
  </si>
  <si>
    <t>车辆里程查询_20260901-20260930_1024辆_GPS里程.xlsx / AH586</t>
  </si>
  <si>
    <t>车辆纯氢气里程查询_20260901-20260930_1024辆.xlsx / AH294</t>
  </si>
  <si>
    <t>车辆里程查询_20260901-20260930_1024辆_仪表里程.xlsx / E682</t>
  </si>
  <si>
    <t>车辆里程查询_20260901-20260930_1024辆_GPS里程.xlsx / E682</t>
  </si>
  <si>
    <t>车辆纯氢气里程查询_20260901-20260930_1024辆.xlsx / E594</t>
  </si>
  <si>
    <t>车辆里程查询_20260901-20260930_1024辆_仪表里程.xlsx / F682</t>
  </si>
  <si>
    <t>车辆里程查询_20260901-20260930_1024辆_GPS里程.xlsx / F682</t>
  </si>
  <si>
    <t>车辆纯氢气里程查询_20260901-20260930_1024辆.xlsx / F594</t>
  </si>
  <si>
    <t>车辆里程查询_20260901-20260930_1024辆_仪表里程.xlsx / G682</t>
  </si>
  <si>
    <t>车辆里程查询_20260901-20260930_1024辆_GPS里程.xlsx / G682</t>
  </si>
  <si>
    <t>车辆纯氢气里程查询_20260901-20260930_1024辆.xlsx / G594</t>
  </si>
  <si>
    <t>车辆里程查询_20260901-20260930_1024辆_仪表里程.xlsx / H682</t>
  </si>
  <si>
    <t>车辆里程查询_20260901-20260930_1024辆_GPS里程.xlsx / H682</t>
  </si>
  <si>
    <t>车辆纯氢气里程查询_20260901-20260930_1024辆.xlsx / H594</t>
  </si>
  <si>
    <t>车辆里程查询_20260901-20260930_1024辆_仪表里程.xlsx / I682</t>
  </si>
  <si>
    <t>车辆里程查询_20260901-20260930_1024辆_GPS里程.xlsx / I682</t>
  </si>
  <si>
    <t>车辆纯氢气里程查询_20260901-20260930_1024辆.xlsx / I594</t>
  </si>
  <si>
    <t>车辆里程查询_20260901-20260930_1024辆_仪表里程.xlsx / J682</t>
  </si>
  <si>
    <t>车辆里程查询_20260901-20260930_1024辆_GPS里程.xlsx / J682</t>
  </si>
  <si>
    <t>车辆纯氢气里程查询_20260901-20260930_1024辆.xlsx / J594</t>
  </si>
  <si>
    <t>车辆里程查询_20260901-20260930_1024辆_仪表里程.xlsx / K682</t>
  </si>
  <si>
    <t>车辆里程查询_20260901-20260930_1024辆_GPS里程.xlsx / K682</t>
  </si>
  <si>
    <t>车辆纯氢气里程查询_20260901-20260930_1024辆.xlsx / K594</t>
  </si>
  <si>
    <t>车辆里程查询_20260901-20260930_1024辆_仪表里程.xlsx / L682</t>
  </si>
  <si>
    <t>车辆里程查询_20260901-20260930_1024辆_GPS里程.xlsx / L682</t>
  </si>
  <si>
    <t>车辆纯氢气里程查询_20260901-20260930_1024辆.xlsx / L594</t>
  </si>
  <si>
    <t>车辆里程查询_20260901-20260930_1024辆_仪表里程.xlsx / M682</t>
  </si>
  <si>
    <t>车辆里程查询_20260901-20260930_1024辆_GPS里程.xlsx / M682</t>
  </si>
  <si>
    <t>车辆纯氢气里程查询_20260901-20260930_1024辆.xlsx / M594</t>
  </si>
  <si>
    <t>车辆里程查询_20260901-20260930_1024辆_仪表里程.xlsx / N682</t>
  </si>
  <si>
    <t>车辆里程查询_20260901-20260930_1024辆_GPS里程.xlsx / N682</t>
  </si>
  <si>
    <t>车辆纯氢气里程查询_20260901-20260930_1024辆.xlsx / N594</t>
  </si>
  <si>
    <t>车辆里程查询_20260901-20260930_1024辆_仪表里程.xlsx / O682</t>
  </si>
  <si>
    <t>车辆里程查询_20260901-20260930_1024辆_GPS里程.xlsx / O682</t>
  </si>
  <si>
    <t>车辆纯氢气里程查询_20260901-20260930_1024辆.xlsx / O594</t>
  </si>
  <si>
    <t>车辆里程查询_20260901-20260930_1024辆_仪表里程.xlsx / P682</t>
  </si>
  <si>
    <t>车辆里程查询_20260901-20260930_1024辆_GPS里程.xlsx / P682</t>
  </si>
  <si>
    <t>车辆纯氢气里程查询_20260901-20260930_1024辆.xlsx / P594</t>
  </si>
  <si>
    <t>车辆里程查询_20260901-20260930_1024辆_仪表里程.xlsx / Q682</t>
  </si>
  <si>
    <t>车辆里程查询_20260901-20260930_1024辆_GPS里程.xlsx / Q682</t>
  </si>
  <si>
    <t>车辆纯氢气里程查询_20260901-20260930_1024辆.xlsx / Q594</t>
  </si>
  <si>
    <t>车辆里程查询_20260901-20260930_1024辆_仪表里程.xlsx / R682</t>
  </si>
  <si>
    <t>车辆里程查询_20260901-20260930_1024辆_GPS里程.xlsx / R682</t>
  </si>
  <si>
    <t>车辆纯氢气里程查询_20260901-20260930_1024辆.xlsx / R594</t>
  </si>
  <si>
    <t>车辆里程查询_20260901-20260930_1024辆_仪表里程.xlsx / S682</t>
  </si>
  <si>
    <t>车辆里程查询_20260901-20260930_1024辆_GPS里程.xlsx / S682</t>
  </si>
  <si>
    <t>车辆纯氢气里程查询_20260901-20260930_1024辆.xlsx / S594</t>
  </si>
  <si>
    <t>车辆里程查询_20260901-20260930_1024辆_仪表里程.xlsx / T682</t>
  </si>
  <si>
    <t>车辆里程查询_20260901-20260930_1024辆_GPS里程.xlsx / T682</t>
  </si>
  <si>
    <t>车辆纯氢气里程查询_20260901-20260930_1024辆.xlsx / T594</t>
  </si>
  <si>
    <t>车辆里程查询_20260901-20260930_1024辆_仪表里程.xlsx / U682</t>
  </si>
  <si>
    <t>车辆里程查询_20260901-20260930_1024辆_GPS里程.xlsx / U682</t>
  </si>
  <si>
    <t>车辆纯氢气里程查询_20260901-20260930_1024辆.xlsx / U594</t>
  </si>
  <si>
    <t>车辆里程查询_20260901-20260930_1024辆_仪表里程.xlsx / V682</t>
  </si>
  <si>
    <t>车辆里程查询_20260901-20260930_1024辆_GPS里程.xlsx / V682</t>
  </si>
  <si>
    <t>车辆纯氢气里程查询_20260901-20260930_1024辆.xlsx / V594</t>
  </si>
  <si>
    <t>车辆里程查询_20260901-20260930_1024辆_仪表里程.xlsx / W682</t>
  </si>
  <si>
    <t>车辆里程查询_20260901-20260930_1024辆_GPS里程.xlsx / W682</t>
  </si>
  <si>
    <t>车辆纯氢气里程查询_20260901-20260930_1024辆.xlsx / W594</t>
  </si>
  <si>
    <t>车辆里程查询_20260901-20260930_1024辆_仪表里程.xlsx / X682</t>
  </si>
  <si>
    <t>车辆里程查询_20260901-20260930_1024辆_GPS里程.xlsx / X682</t>
  </si>
  <si>
    <t>车辆纯氢气里程查询_20260901-20260930_1024辆.xlsx / X594</t>
  </si>
  <si>
    <t>车辆里程查询_20260901-20260930_1024辆_仪表里程.xlsx / Y682</t>
  </si>
  <si>
    <t>车辆里程查询_20260901-20260930_1024辆_GPS里程.xlsx / Y682</t>
  </si>
  <si>
    <t>车辆纯氢气里程查询_20260901-20260930_1024辆.xlsx / Y594</t>
  </si>
  <si>
    <t>车辆里程查询_20260901-20260930_1024辆_仪表里程.xlsx / Z682</t>
  </si>
  <si>
    <t>车辆里程查询_20260901-20260930_1024辆_GPS里程.xlsx / Z682</t>
  </si>
  <si>
    <t>车辆纯氢气里程查询_20260901-20260930_1024辆.xlsx / Z594</t>
  </si>
  <si>
    <t>车辆里程查询_20260901-20260930_1024辆_仪表里程.xlsx / AA682</t>
  </si>
  <si>
    <t>车辆里程查询_20260901-20260930_1024辆_GPS里程.xlsx / AA682</t>
  </si>
  <si>
    <t>车辆纯氢气里程查询_20260901-20260930_1024辆.xlsx / AA594</t>
  </si>
  <si>
    <t>车辆里程查询_20260901-20260930_1024辆_仪表里程.xlsx / AB682</t>
  </si>
  <si>
    <t>车辆里程查询_20260901-20260930_1024辆_GPS里程.xlsx / AB682</t>
  </si>
  <si>
    <t>车辆纯氢气里程查询_20260901-20260930_1024辆.xlsx / AB594</t>
  </si>
  <si>
    <t>车辆里程查询_20260901-20260930_1024辆_仪表里程.xlsx / AC682</t>
  </si>
  <si>
    <t>车辆里程查询_20260901-20260930_1024辆_GPS里程.xlsx / AC682</t>
  </si>
  <si>
    <t>车辆纯氢气里程查询_20260901-20260930_1024辆.xlsx / AC594</t>
  </si>
  <si>
    <t>车辆里程查询_20260901-20260930_1024辆_仪表里程.xlsx / AD682</t>
  </si>
  <si>
    <t>车辆里程查询_20260901-20260930_1024辆_GPS里程.xlsx / AD682</t>
  </si>
  <si>
    <t>车辆纯氢气里程查询_20260901-20260930_1024辆.xlsx / AD594</t>
  </si>
  <si>
    <t>车辆里程查询_20260901-20260930_1024辆_仪表里程.xlsx / AE682</t>
  </si>
  <si>
    <t>车辆里程查询_20260901-20260930_1024辆_GPS里程.xlsx / AE682</t>
  </si>
  <si>
    <t>车辆纯氢气里程查询_20260901-20260930_1024辆.xlsx / AE594</t>
  </si>
  <si>
    <t>车辆里程查询_20260901-20260930_1024辆_仪表里程.xlsx / AF682</t>
  </si>
  <si>
    <t>车辆里程查询_20260901-20260930_1024辆_GPS里程.xlsx / AF682</t>
  </si>
  <si>
    <t>车辆纯氢气里程查询_20260901-20260930_1024辆.xlsx / AF594</t>
  </si>
  <si>
    <t>车辆里程查询_20260901-20260930_1024辆_仪表里程.xlsx / AG682</t>
  </si>
  <si>
    <t>车辆里程查询_20260901-20260930_1024辆_GPS里程.xlsx / AG682</t>
  </si>
  <si>
    <t>车辆纯氢气里程查询_20260901-20260930_1024辆.xlsx / AG594</t>
  </si>
  <si>
    <t>车辆里程查询_20260901-20260930_1024辆_仪表里程.xlsx / AH682</t>
  </si>
  <si>
    <t>车辆里程查询_20260901-20260930_1024辆_GPS里程.xlsx / AH682</t>
  </si>
  <si>
    <t>车辆纯氢气里程查询_20260901-20260930_1024辆.xlsx / AH594</t>
  </si>
  <si>
    <t>车辆里程查询_20260901-20260930_1024辆_仪表里程.xlsx / E228</t>
  </si>
  <si>
    <t>车辆里程查询_20260901-20260930_1024辆_GPS里程.xlsx / E121</t>
  </si>
  <si>
    <t>车辆纯氢气里程查询_20260901-20260930_1024辆.xlsx / E488</t>
  </si>
  <si>
    <t>车辆里程查询_20260901-20260930_1024辆_仪表里程.xlsx / F228</t>
  </si>
  <si>
    <t>车辆里程查询_20260901-20260930_1024辆_GPS里程.xlsx / F121</t>
  </si>
  <si>
    <t>车辆纯氢气里程查询_20260901-20260930_1024辆.xlsx / F488</t>
  </si>
  <si>
    <t>车辆里程查询_20260901-20260930_1024辆_仪表里程.xlsx / G228</t>
  </si>
  <si>
    <t>车辆里程查询_20260901-20260930_1024辆_GPS里程.xlsx / G121</t>
  </si>
  <si>
    <t>车辆纯氢气里程查询_20260901-20260930_1024辆.xlsx / G488</t>
  </si>
  <si>
    <t>车辆里程查询_20260901-20260930_1024辆_仪表里程.xlsx / H228</t>
  </si>
  <si>
    <t>车辆里程查询_20260901-20260930_1024辆_GPS里程.xlsx / H121</t>
  </si>
  <si>
    <t>车辆纯氢气里程查询_20260901-20260930_1024辆.xlsx / H488</t>
  </si>
  <si>
    <t>车辆里程查询_20260901-20260930_1024辆_仪表里程.xlsx / I228</t>
  </si>
  <si>
    <t>车辆里程查询_20260901-20260930_1024辆_GPS里程.xlsx / I121</t>
  </si>
  <si>
    <t>车辆纯氢气里程查询_20260901-20260930_1024辆.xlsx / I488</t>
  </si>
  <si>
    <t>车辆里程查询_20260901-20260930_1024辆_仪表里程.xlsx / J228</t>
  </si>
  <si>
    <t>车辆里程查询_20260901-20260930_1024辆_GPS里程.xlsx / J121</t>
  </si>
  <si>
    <t>车辆纯氢气里程查询_20260901-20260930_1024辆.xlsx / J488</t>
  </si>
  <si>
    <t>车辆里程查询_20260901-20260930_1024辆_仪表里程.xlsx / K228</t>
  </si>
  <si>
    <t>车辆里程查询_20260901-20260930_1024辆_GPS里程.xlsx / K121</t>
  </si>
  <si>
    <t>车辆纯氢气里程查询_20260901-20260930_1024辆.xlsx / K488</t>
  </si>
  <si>
    <t>车辆里程查询_20260901-20260930_1024辆_仪表里程.xlsx / L228</t>
  </si>
  <si>
    <t>车辆里程查询_20260901-20260930_1024辆_GPS里程.xlsx / L121</t>
  </si>
  <si>
    <t>车辆纯氢气里程查询_20260901-20260930_1024辆.xlsx / L488</t>
  </si>
  <si>
    <t>车辆里程查询_20260901-20260930_1024辆_仪表里程.xlsx / M228</t>
  </si>
  <si>
    <t>车辆里程查询_20260901-20260930_1024辆_GPS里程.xlsx / M121</t>
  </si>
  <si>
    <t>车辆纯氢气里程查询_20260901-20260930_1024辆.xlsx / M488</t>
  </si>
  <si>
    <t>车辆里程查询_20260901-20260930_1024辆_仪表里程.xlsx / N228</t>
  </si>
  <si>
    <t>车辆里程查询_20260901-20260930_1024辆_GPS里程.xlsx / N121</t>
  </si>
  <si>
    <t>车辆纯氢气里程查询_20260901-20260930_1024辆.xlsx / N488</t>
  </si>
  <si>
    <t>车辆里程查询_20260901-20260930_1024辆_仪表里程.xlsx / O228</t>
  </si>
  <si>
    <t>车辆里程查询_20260901-20260930_1024辆_GPS里程.xlsx / O121</t>
  </si>
  <si>
    <t>车辆纯氢气里程查询_20260901-20260930_1024辆.xlsx / O488</t>
  </si>
  <si>
    <t>车辆里程查询_20260901-20260930_1024辆_仪表里程.xlsx / P228</t>
  </si>
  <si>
    <t>车辆里程查询_20260901-20260930_1024辆_GPS里程.xlsx / P121</t>
  </si>
  <si>
    <t>车辆纯氢气里程查询_20260901-20260930_1024辆.xlsx / P488</t>
  </si>
  <si>
    <t>车辆里程查询_20260901-20260930_1024辆_仪表里程.xlsx / Q228</t>
  </si>
  <si>
    <t>车辆里程查询_20260901-20260930_1024辆_GPS里程.xlsx / Q121</t>
  </si>
  <si>
    <t>车辆纯氢气里程查询_20260901-20260930_1024辆.xlsx / Q488</t>
  </si>
  <si>
    <t>车辆里程查询_20260901-20260930_1024辆_仪表里程.xlsx / R228</t>
  </si>
  <si>
    <t>车辆里程查询_20260901-20260930_1024辆_GPS里程.xlsx / R121</t>
  </si>
  <si>
    <t>车辆纯氢气里程查询_20260901-20260930_1024辆.xlsx / R488</t>
  </si>
  <si>
    <t>车辆里程查询_20260901-20260930_1024辆_仪表里程.xlsx / S228</t>
  </si>
  <si>
    <t>车辆里程查询_20260901-20260930_1024辆_GPS里程.xlsx / S121</t>
  </si>
  <si>
    <t>车辆纯氢气里程查询_20260901-20260930_1024辆.xlsx / S488</t>
  </si>
  <si>
    <t>车辆里程查询_20260901-20260930_1024辆_仪表里程.xlsx / T228</t>
  </si>
  <si>
    <t>车辆里程查询_20260901-20260930_1024辆_GPS里程.xlsx / T121</t>
  </si>
  <si>
    <t>车辆纯氢气里程查询_20260901-20260930_1024辆.xlsx / T488</t>
  </si>
  <si>
    <t>车辆里程查询_20260901-20260930_1024辆_仪表里程.xlsx / U228</t>
  </si>
  <si>
    <t>车辆里程查询_20260901-20260930_1024辆_GPS里程.xlsx / U121</t>
  </si>
  <si>
    <t>车辆纯氢气里程查询_20260901-20260930_1024辆.xlsx / U488</t>
  </si>
  <si>
    <t>车辆里程查询_20260901-20260930_1024辆_仪表里程.xlsx / V228</t>
  </si>
  <si>
    <t>车辆里程查询_20260901-20260930_1024辆_GPS里程.xlsx / V121</t>
  </si>
  <si>
    <t>车辆纯氢气里程查询_20260901-20260930_1024辆.xlsx / V488</t>
  </si>
  <si>
    <t>车辆里程查询_20260901-20260930_1024辆_仪表里程.xlsx / W228</t>
  </si>
  <si>
    <t>车辆里程查询_20260901-20260930_1024辆_GPS里程.xlsx / W121</t>
  </si>
  <si>
    <t>车辆纯氢气里程查询_20260901-20260930_1024辆.xlsx / W488</t>
  </si>
  <si>
    <t>车辆里程查询_20260901-20260930_1024辆_仪表里程.xlsx / X228</t>
  </si>
  <si>
    <t>车辆里程查询_20260901-20260930_1024辆_GPS里程.xlsx / X121</t>
  </si>
  <si>
    <t>车辆纯氢气里程查询_20260901-20260930_1024辆.xlsx / X488</t>
  </si>
  <si>
    <t>车辆里程查询_20260901-20260930_1024辆_仪表里程.xlsx / Y228</t>
  </si>
  <si>
    <t>车辆里程查询_20260901-20260930_1024辆_GPS里程.xlsx / Y121</t>
  </si>
  <si>
    <t>车辆纯氢气里程查询_20260901-20260930_1024辆.xlsx / Y488</t>
  </si>
  <si>
    <t>车辆里程查询_20260901-20260930_1024辆_仪表里程.xlsx / Z228</t>
  </si>
  <si>
    <t>车辆里程查询_20260901-20260930_1024辆_GPS里程.xlsx / Z121</t>
  </si>
  <si>
    <t>车辆纯氢气里程查询_20260901-20260930_1024辆.xlsx / Z488</t>
  </si>
  <si>
    <t>车辆里程查询_20260901-20260930_1024辆_仪表里程.xlsx / AA228</t>
  </si>
  <si>
    <t>车辆里程查询_20260901-20260930_1024辆_GPS里程.xlsx / AA121</t>
  </si>
  <si>
    <t>车辆纯氢气里程查询_20260901-20260930_1024辆.xlsx / AA488</t>
  </si>
  <si>
    <t>车辆里程查询_20260901-20260930_1024辆_仪表里程.xlsx / AB228</t>
  </si>
  <si>
    <t>车辆里程查询_20260901-20260930_1024辆_GPS里程.xlsx / AB121</t>
  </si>
  <si>
    <t>车辆纯氢气里程查询_20260901-20260930_1024辆.xlsx / AB488</t>
  </si>
  <si>
    <t>车辆里程查询_20260901-20260930_1024辆_仪表里程.xlsx / AC228</t>
  </si>
  <si>
    <t>车辆里程查询_20260901-20260930_1024辆_GPS里程.xlsx / AC121</t>
  </si>
  <si>
    <t>车辆纯氢气里程查询_20260901-20260930_1024辆.xlsx / AC488</t>
  </si>
  <si>
    <t>车辆里程查询_20260901-20260930_1024辆_仪表里程.xlsx / AD228</t>
  </si>
  <si>
    <t>车辆里程查询_20260901-20260930_1024辆_GPS里程.xlsx / AD121</t>
  </si>
  <si>
    <t>车辆纯氢气里程查询_20260901-20260930_1024辆.xlsx / AD488</t>
  </si>
  <si>
    <t>车辆里程查询_20260901-20260930_1024辆_仪表里程.xlsx / AE228</t>
  </si>
  <si>
    <t>车辆里程查询_20260901-20260930_1024辆_GPS里程.xlsx / AE121</t>
  </si>
  <si>
    <t>车辆纯氢气里程查询_20260901-20260930_1024辆.xlsx / AE488</t>
  </si>
  <si>
    <t>车辆里程查询_20260901-20260930_1024辆_仪表里程.xlsx / AF228</t>
  </si>
  <si>
    <t>车辆里程查询_20260901-20260930_1024辆_GPS里程.xlsx / AF121</t>
  </si>
  <si>
    <t>车辆纯氢气里程查询_20260901-20260930_1024辆.xlsx / AF488</t>
  </si>
  <si>
    <t>车辆里程查询_20260901-20260930_1024辆_仪表里程.xlsx / AG228</t>
  </si>
  <si>
    <t>车辆里程查询_20260901-20260930_1024辆_GPS里程.xlsx / AG121</t>
  </si>
  <si>
    <t>车辆纯氢气里程查询_20260901-20260930_1024辆.xlsx / AG488</t>
  </si>
  <si>
    <t>车辆里程查询_20260901-20260930_1024辆_仪表里程.xlsx / AH228</t>
  </si>
  <si>
    <t>车辆里程查询_20260901-20260930_1024辆_GPS里程.xlsx / AH121</t>
  </si>
  <si>
    <t>车辆纯氢气里程查询_20260901-20260930_1024辆.xlsx / AH488</t>
  </si>
  <si>
    <t>车辆里程查询_20260901-20260930_1024辆_仪表里程.xlsx / E608</t>
  </si>
  <si>
    <t>车辆里程查询_20260901-20260930_1024辆_GPS里程.xlsx / E608</t>
  </si>
  <si>
    <t>车辆纯氢气里程查询_20260901-20260930_1024辆.xlsx / E368</t>
  </si>
  <si>
    <t>车辆里程查询_20260901-20260930_1024辆_仪表里程.xlsx / F608</t>
  </si>
  <si>
    <t>车辆里程查询_20260901-20260930_1024辆_GPS里程.xlsx / F608</t>
  </si>
  <si>
    <t>车辆纯氢气里程查询_20260901-20260930_1024辆.xlsx / F368</t>
  </si>
  <si>
    <t>车辆里程查询_20260901-20260930_1024辆_仪表里程.xlsx / E54</t>
  </si>
  <si>
    <t>车辆里程查询_20260901-20260930_1024辆_GPS里程.xlsx / E252</t>
  </si>
  <si>
    <t>车辆纯氢气里程查询_20260901-20260930_1024辆.xlsx / E373</t>
  </si>
  <si>
    <t>车辆里程查询_20260901-20260930_1024辆_仪表里程.xlsx / F54</t>
  </si>
  <si>
    <t>车辆里程查询_20260901-20260930_1024辆_GPS里程.xlsx / F252</t>
  </si>
  <si>
    <t>车辆纯氢气里程查询_20260901-20260930_1024辆.xlsx / F373</t>
  </si>
  <si>
    <t>车辆里程查询_20260901-20260930_1024辆_仪表里程.xlsx / G54</t>
  </si>
  <si>
    <t>车辆里程查询_20260901-20260930_1024辆_GPS里程.xlsx / G252</t>
  </si>
  <si>
    <t>车辆纯氢气里程查询_20260901-20260930_1024辆.xlsx / G373</t>
  </si>
  <si>
    <t>车辆里程查询_20260901-20260930_1024辆_仪表里程.xlsx / H54</t>
  </si>
  <si>
    <t>车辆里程查询_20260901-20260930_1024辆_GPS里程.xlsx / H252</t>
  </si>
  <si>
    <t>车辆纯氢气里程查询_20260901-20260930_1024辆.xlsx / H373</t>
  </si>
  <si>
    <t>车辆里程查询_20260901-20260930_1024辆_仪表里程.xlsx / I54</t>
  </si>
  <si>
    <t>车辆里程查询_20260901-20260930_1024辆_GPS里程.xlsx / I252</t>
  </si>
  <si>
    <t>车辆纯氢气里程查询_20260901-20260930_1024辆.xlsx / I373</t>
  </si>
  <si>
    <t>车辆里程查询_20260901-20260930_1024辆_仪表里程.xlsx / J54</t>
  </si>
  <si>
    <t>车辆里程查询_20260901-20260930_1024辆_GPS里程.xlsx / J252</t>
  </si>
  <si>
    <t>车辆纯氢气里程查询_20260901-20260930_1024辆.xlsx / J373</t>
  </si>
  <si>
    <t>车辆里程查询_20260901-20260930_1024辆_仪表里程.xlsx / K54</t>
  </si>
  <si>
    <t>车辆里程查询_20260901-20260930_1024辆_GPS里程.xlsx / K252</t>
  </si>
  <si>
    <t>车辆纯氢气里程查询_20260901-20260930_1024辆.xlsx / K373</t>
  </si>
  <si>
    <t>车辆里程查询_20260901-20260930_1024辆_仪表里程.xlsx / L54</t>
  </si>
  <si>
    <t>车辆里程查询_20260901-20260930_1024辆_GPS里程.xlsx / L252</t>
  </si>
  <si>
    <t>车辆纯氢气里程查询_20260901-20260930_1024辆.xlsx / L373</t>
  </si>
  <si>
    <t>车辆里程查询_20260901-20260930_1024辆_仪表里程.xlsx / M54</t>
  </si>
  <si>
    <t>车辆里程查询_20260901-20260930_1024辆_GPS里程.xlsx / M252</t>
  </si>
  <si>
    <t>车辆纯氢气里程查询_20260901-20260930_1024辆.xlsx / M373</t>
  </si>
  <si>
    <t>车辆里程查询_20260901-20260930_1024辆_仪表里程.xlsx / N54</t>
  </si>
  <si>
    <t>车辆里程查询_20260901-20260930_1024辆_GPS里程.xlsx / N252</t>
  </si>
  <si>
    <t>车辆纯氢气里程查询_20260901-20260930_1024辆.xlsx / N373</t>
  </si>
  <si>
    <t>车辆里程查询_20260901-20260930_1024辆_仪表里程.xlsx / O54</t>
  </si>
  <si>
    <t>车辆里程查询_20260901-20260930_1024辆_GPS里程.xlsx / O252</t>
  </si>
  <si>
    <t>车辆纯氢气里程查询_20260901-20260930_1024辆.xlsx / O373</t>
  </si>
  <si>
    <t>车辆里程查询_20260901-20260930_1024辆_仪表里程.xlsx / P54</t>
  </si>
  <si>
    <t>车辆里程查询_20260901-20260930_1024辆_GPS里程.xlsx / P252</t>
  </si>
  <si>
    <t>车辆纯氢气里程查询_20260901-20260930_1024辆.xlsx / P373</t>
  </si>
  <si>
    <t>车辆里程查询_20260901-20260930_1024辆_仪表里程.xlsx / Q54</t>
  </si>
  <si>
    <t>车辆里程查询_20260901-20260930_1024辆_GPS里程.xlsx / Q252</t>
  </si>
  <si>
    <t>车辆纯氢气里程查询_20260901-20260930_1024辆.xlsx / Q373</t>
  </si>
  <si>
    <t>车辆里程查询_20260901-20260930_1024辆_仪表里程.xlsx / R54</t>
  </si>
  <si>
    <t>车辆里程查询_20260901-20260930_1024辆_GPS里程.xlsx / R252</t>
  </si>
  <si>
    <t>车辆纯氢气里程查询_20260901-20260930_1024辆.xlsx / R373</t>
  </si>
  <si>
    <t>车辆里程查询_20260901-20260930_1024辆_仪表里程.xlsx / S54</t>
  </si>
  <si>
    <t>车辆里程查询_20260901-20260930_1024辆_GPS里程.xlsx / S252</t>
  </si>
  <si>
    <t>车辆纯氢气里程查询_20260901-20260930_1024辆.xlsx / S373</t>
  </si>
  <si>
    <t>车辆里程查询_20260901-20260930_1024辆_仪表里程.xlsx / T54</t>
  </si>
  <si>
    <t>车辆里程查询_20260901-20260930_1024辆_GPS里程.xlsx / T252</t>
  </si>
  <si>
    <t>车辆纯氢气里程查询_20260901-20260930_1024辆.xlsx / T373</t>
  </si>
  <si>
    <t>车辆里程查询_20260901-20260930_1024辆_仪表里程.xlsx / U54</t>
  </si>
  <si>
    <t>车辆里程查询_20260901-20260930_1024辆_GPS里程.xlsx / U252</t>
  </si>
  <si>
    <t>车辆纯氢气里程查询_20260901-20260930_1024辆.xlsx / U373</t>
  </si>
  <si>
    <t>车辆里程查询_20260901-20260930_1024辆_仪表里程.xlsx / V54</t>
  </si>
  <si>
    <t>车辆里程查询_20260901-20260930_1024辆_GPS里程.xlsx / V252</t>
  </si>
  <si>
    <t>车辆纯氢气里程查询_20260901-20260930_1024辆.xlsx / V373</t>
  </si>
  <si>
    <t>车辆里程查询_20260901-20260930_1024辆_仪表里程.xlsx / W54</t>
  </si>
  <si>
    <t>车辆里程查询_20260901-20260930_1024辆_GPS里程.xlsx / W252</t>
  </si>
  <si>
    <t>车辆纯氢气里程查询_20260901-20260930_1024辆.xlsx / W373</t>
  </si>
  <si>
    <t>车辆里程查询_20260901-20260930_1024辆_仪表里程.xlsx / X54</t>
  </si>
  <si>
    <t>车辆里程查询_20260901-20260930_1024辆_GPS里程.xlsx / X252</t>
  </si>
  <si>
    <t>车辆纯氢气里程查询_20260901-20260930_1024辆.xlsx / X373</t>
  </si>
  <si>
    <t>车辆里程查询_20260901-20260930_1024辆_仪表里程.xlsx / Y54</t>
  </si>
  <si>
    <t>车辆里程查询_20260901-20260930_1024辆_GPS里程.xlsx / Y252</t>
  </si>
  <si>
    <t>车辆纯氢气里程查询_20260901-20260930_1024辆.xlsx / Y373</t>
  </si>
  <si>
    <t>车辆里程查询_20260901-20260930_1024辆_仪表里程.xlsx / Z54</t>
  </si>
  <si>
    <t>车辆里程查询_20260901-20260930_1024辆_GPS里程.xlsx / Z252</t>
  </si>
  <si>
    <t>车辆纯氢气里程查询_20260901-20260930_1024辆.xlsx / Z373</t>
  </si>
  <si>
    <t>车辆里程查询_20260901-20260930_1024辆_仪表里程.xlsx / AA54</t>
  </si>
  <si>
    <t>车辆里程查询_20260901-20260930_1024辆_GPS里程.xlsx / AA252</t>
  </si>
  <si>
    <t>车辆纯氢气里程查询_20260901-20260930_1024辆.xlsx / AA373</t>
  </si>
  <si>
    <t>车辆里程查询_20260901-20260930_1024辆_仪表里程.xlsx / AB54</t>
  </si>
  <si>
    <t>车辆里程查询_20260901-20260930_1024辆_GPS里程.xlsx / AB252</t>
  </si>
  <si>
    <t>车辆纯氢气里程查询_20260901-20260930_1024辆.xlsx / AB373</t>
  </si>
  <si>
    <t>车辆里程查询_20260901-20260930_1024辆_仪表里程.xlsx / AC54</t>
  </si>
  <si>
    <t>车辆里程查询_20260901-20260930_1024辆_GPS里程.xlsx / AC252</t>
  </si>
  <si>
    <t>车辆纯氢气里程查询_20260901-20260930_1024辆.xlsx / AC373</t>
  </si>
  <si>
    <t>车辆里程查询_20260901-20260930_1024辆_仪表里程.xlsx / AD54</t>
  </si>
  <si>
    <t>车辆里程查询_20260901-20260930_1024辆_GPS里程.xlsx / AD252</t>
  </si>
  <si>
    <t>车辆纯氢气里程查询_20260901-20260930_1024辆.xlsx / AD373</t>
  </si>
  <si>
    <t>车辆里程查询_20260901-20260930_1024辆_仪表里程.xlsx / AE54</t>
  </si>
  <si>
    <t>车辆里程查询_20260901-20260930_1024辆_GPS里程.xlsx / AE252</t>
  </si>
  <si>
    <t>车辆纯氢气里程查询_20260901-20260930_1024辆.xlsx / AE373</t>
  </si>
  <si>
    <t>车辆里程查询_20260901-20260930_1024辆_仪表里程.xlsx / AF54</t>
  </si>
  <si>
    <t>车辆里程查询_20260901-20260930_1024辆_GPS里程.xlsx / AF252</t>
  </si>
  <si>
    <t>车辆纯氢气里程查询_20260901-20260930_1024辆.xlsx / AF373</t>
  </si>
  <si>
    <t>车辆里程查询_20260901-20260930_1024辆_仪表里程.xlsx / AG54</t>
  </si>
  <si>
    <t>车辆里程查询_20260901-20260930_1024辆_GPS里程.xlsx / AG252</t>
  </si>
  <si>
    <t>车辆纯氢气里程查询_20260901-20260930_1024辆.xlsx / AG373</t>
  </si>
  <si>
    <t>车辆里程查询_20260901-20260930_1024辆_仪表里程.xlsx / AH54</t>
  </si>
  <si>
    <t>车辆里程查询_20260901-20260930_1024辆_GPS里程.xlsx / AH252</t>
  </si>
  <si>
    <t>车辆纯氢气里程查询_20260901-20260930_1024辆.xlsx / AH373</t>
  </si>
  <si>
    <t>车辆里程查询_20260901-20260930_1024辆_仪表里程.xlsx / E226</t>
  </si>
  <si>
    <t>车辆里程查询_20260901-20260930_1024辆_GPS里程.xlsx / E119</t>
  </si>
  <si>
    <t>车辆纯氢气里程查询_20260901-20260930_1024辆.xlsx / E346</t>
  </si>
  <si>
    <t>车辆里程查询_20260901-20260930_1024辆_仪表里程.xlsx / F226</t>
  </si>
  <si>
    <t>车辆里程查询_20260901-20260930_1024辆_GPS里程.xlsx / F119</t>
  </si>
  <si>
    <t>车辆纯氢气里程查询_20260901-20260930_1024辆.xlsx / F346</t>
  </si>
  <si>
    <t>车辆里程查询_20260901-20260930_1024辆_仪表里程.xlsx / G226</t>
  </si>
  <si>
    <t>车辆里程查询_20260901-20260930_1024辆_GPS里程.xlsx / G119</t>
  </si>
  <si>
    <t>车辆纯氢气里程查询_20260901-20260930_1024辆.xlsx / G346</t>
  </si>
  <si>
    <t>车辆里程查询_20260901-20260930_1024辆_仪表里程.xlsx / H226</t>
  </si>
  <si>
    <t>车辆里程查询_20260901-20260930_1024辆_GPS里程.xlsx / H119</t>
  </si>
  <si>
    <t>车辆纯氢气里程查询_20260901-20260930_1024辆.xlsx / H346</t>
  </si>
  <si>
    <t>车辆里程查询_20260901-20260930_1024辆_仪表里程.xlsx / I226</t>
  </si>
  <si>
    <t>车辆里程查询_20260901-20260930_1024辆_GPS里程.xlsx / I119</t>
  </si>
  <si>
    <t>车辆纯氢气里程查询_20260901-20260930_1024辆.xlsx / I346</t>
  </si>
  <si>
    <t>车辆里程查询_20260901-20260930_1024辆_仪表里程.xlsx / J226</t>
  </si>
  <si>
    <t>车辆里程查询_20260901-20260930_1024辆_GPS里程.xlsx / J119</t>
  </si>
  <si>
    <t>车辆纯氢气里程查询_20260901-20260930_1024辆.xlsx / J346</t>
  </si>
  <si>
    <t>车辆里程查询_20260901-20260930_1024辆_仪表里程.xlsx / K226</t>
  </si>
  <si>
    <t>车辆里程查询_20260901-20260930_1024辆_GPS里程.xlsx / K119</t>
  </si>
  <si>
    <t>车辆纯氢气里程查询_20260901-20260930_1024辆.xlsx / K346</t>
  </si>
  <si>
    <t>车辆里程查询_20260901-20260930_1024辆_仪表里程.xlsx / L226</t>
  </si>
  <si>
    <t>车辆里程查询_20260901-20260930_1024辆_GPS里程.xlsx / L119</t>
  </si>
  <si>
    <t>车辆纯氢气里程查询_20260901-20260930_1024辆.xlsx / L346</t>
  </si>
  <si>
    <t>车辆里程查询_20260901-20260930_1024辆_仪表里程.xlsx / M226</t>
  </si>
  <si>
    <t>车辆里程查询_20260901-20260930_1024辆_GPS里程.xlsx / M119</t>
  </si>
  <si>
    <t>车辆纯氢气里程查询_20260901-20260930_1024辆.xlsx / M346</t>
  </si>
  <si>
    <t>车辆里程查询_20260901-20260930_1024辆_仪表里程.xlsx / N226</t>
  </si>
  <si>
    <t>车辆里程查询_20260901-20260930_1024辆_GPS里程.xlsx / N119</t>
  </si>
  <si>
    <t>车辆纯氢气里程查询_20260901-20260930_1024辆.xlsx / N346</t>
  </si>
  <si>
    <t>车辆里程查询_20260901-20260930_1024辆_仪表里程.xlsx / O226</t>
  </si>
  <si>
    <t>车辆里程查询_20260901-20260930_1024辆_GPS里程.xlsx / O119</t>
  </si>
  <si>
    <t>车辆纯氢气里程查询_20260901-20260930_1024辆.xlsx / O346</t>
  </si>
  <si>
    <t>车辆里程查询_20260901-20260930_1024辆_仪表里程.xlsx / P226</t>
  </si>
  <si>
    <t>车辆里程查询_20260901-20260930_1024辆_GPS里程.xlsx / P119</t>
  </si>
  <si>
    <t>车辆纯氢气里程查询_20260901-20260930_1024辆.xlsx / P346</t>
  </si>
  <si>
    <t>车辆里程查询_20260901-20260930_1024辆_仪表里程.xlsx / Q226</t>
  </si>
  <si>
    <t>车辆里程查询_20260901-20260930_1024辆_GPS里程.xlsx / Q119</t>
  </si>
  <si>
    <t>车辆纯氢气里程查询_20260901-20260930_1024辆.xlsx / Q346</t>
  </si>
  <si>
    <t>车辆里程查询_20260901-20260930_1024辆_仪表里程.xlsx / R226</t>
  </si>
  <si>
    <t>车辆里程查询_20260901-20260930_1024辆_GPS里程.xlsx / R119</t>
  </si>
  <si>
    <t>车辆纯氢气里程查询_20260901-20260930_1024辆.xlsx / R346</t>
  </si>
  <si>
    <t>车辆里程查询_20260901-20260930_1024辆_仪表里程.xlsx / S226</t>
  </si>
  <si>
    <t>车辆里程查询_20260901-20260930_1024辆_GPS里程.xlsx / S119</t>
  </si>
  <si>
    <t>车辆纯氢气里程查询_20260901-20260930_1024辆.xlsx / S346</t>
  </si>
  <si>
    <t>车辆里程查询_20260901-20260930_1024辆_仪表里程.xlsx / T226</t>
  </si>
  <si>
    <t>车辆里程查询_20260901-20260930_1024辆_GPS里程.xlsx / T119</t>
  </si>
  <si>
    <t>车辆纯氢气里程查询_20260901-20260930_1024辆.xlsx / T346</t>
  </si>
  <si>
    <t>车辆里程查询_20260901-20260930_1024辆_仪表里程.xlsx / U226</t>
  </si>
  <si>
    <t>车辆里程查询_20260901-20260930_1024辆_GPS里程.xlsx / U119</t>
  </si>
  <si>
    <t>车辆纯氢气里程查询_20260901-20260930_1024辆.xlsx / U346</t>
  </si>
  <si>
    <t>车辆里程查询_20260901-20260930_1024辆_仪表里程.xlsx / V226</t>
  </si>
  <si>
    <t>车辆里程查询_20260901-20260930_1024辆_GPS里程.xlsx / V119</t>
  </si>
  <si>
    <t>车辆纯氢气里程查询_20260901-20260930_1024辆.xlsx / V346</t>
  </si>
  <si>
    <t>车辆里程查询_20260901-20260930_1024辆_仪表里程.xlsx / W226</t>
  </si>
  <si>
    <t>车辆里程查询_20260901-20260930_1024辆_GPS里程.xlsx / W119</t>
  </si>
  <si>
    <t>车辆纯氢气里程查询_20260901-20260930_1024辆.xlsx / W346</t>
  </si>
  <si>
    <t>车辆里程查询_20260901-20260930_1024辆_仪表里程.xlsx / X226</t>
  </si>
  <si>
    <t>车辆里程查询_20260901-20260930_1024辆_GPS里程.xlsx / X119</t>
  </si>
  <si>
    <t>车辆纯氢气里程查询_20260901-20260930_1024辆.xlsx / X346</t>
  </si>
  <si>
    <t>车辆里程查询_20260901-20260930_1024辆_仪表里程.xlsx / Y226</t>
  </si>
  <si>
    <t>车辆里程查询_20260901-20260930_1024辆_GPS里程.xlsx / Y119</t>
  </si>
  <si>
    <t>车辆纯氢气里程查询_20260901-20260930_1024辆.xlsx / Y346</t>
  </si>
  <si>
    <t>车辆里程查询_20260901-20260930_1024辆_仪表里程.xlsx / Z226</t>
  </si>
  <si>
    <t>车辆里程查询_20260901-20260930_1024辆_GPS里程.xlsx / Z119</t>
  </si>
  <si>
    <t>车辆纯氢气里程查询_20260901-20260930_1024辆.xlsx / Z346</t>
  </si>
  <si>
    <t>车辆里程查询_20260901-20260930_1024辆_仪表里程.xlsx / AA226</t>
  </si>
  <si>
    <t>车辆里程查询_20260901-20260930_1024辆_GPS里程.xlsx / AA119</t>
  </si>
  <si>
    <t>车辆纯氢气里程查询_20260901-20260930_1024辆.xlsx / AA346</t>
  </si>
  <si>
    <t>车辆里程查询_20260901-20260930_1024辆_仪表里程.xlsx / AB226</t>
  </si>
  <si>
    <t>车辆里程查询_20260901-20260930_1024辆_GPS里程.xlsx / AB119</t>
  </si>
  <si>
    <t>车辆纯氢气里程查询_20260901-20260930_1024辆.xlsx / AB346</t>
  </si>
  <si>
    <t>车辆里程查询_20260901-20260930_1024辆_仪表里程.xlsx / AC226</t>
  </si>
  <si>
    <t>车辆里程查询_20260901-20260930_1024辆_GPS里程.xlsx / AC119</t>
  </si>
  <si>
    <t>车辆纯氢气里程查询_20260901-20260930_1024辆.xlsx / AC346</t>
  </si>
  <si>
    <t>车辆里程查询_20260901-20260930_1024辆_仪表里程.xlsx / AD226</t>
  </si>
  <si>
    <t>车辆里程查询_20260901-20260930_1024辆_GPS里程.xlsx / AD119</t>
  </si>
  <si>
    <t>车辆纯氢气里程查询_20260901-20260930_1024辆.xlsx / AD346</t>
  </si>
  <si>
    <t>车辆里程查询_20260901-20260930_1024辆_仪表里程.xlsx / AE226</t>
  </si>
  <si>
    <t>车辆里程查询_20260901-20260930_1024辆_GPS里程.xlsx / AE119</t>
  </si>
  <si>
    <t>车辆纯氢气里程查询_20260901-20260930_1024辆.xlsx / AE346</t>
  </si>
  <si>
    <t>车辆里程查询_20260901-20260930_1024辆_仪表里程.xlsx / AF226</t>
  </si>
  <si>
    <t>车辆里程查询_20260901-20260930_1024辆_GPS里程.xlsx / AF119</t>
  </si>
  <si>
    <t>车辆纯氢气里程查询_20260901-20260930_1024辆.xlsx / AF346</t>
  </si>
  <si>
    <t>车辆里程查询_20260901-20260930_1024辆_仪表里程.xlsx / AG226</t>
  </si>
  <si>
    <t>车辆里程查询_20260901-20260930_1024辆_GPS里程.xlsx / AG119</t>
  </si>
  <si>
    <t>车辆纯氢气里程查询_20260901-20260930_1024辆.xlsx / AG346</t>
  </si>
  <si>
    <t>车辆里程查询_20260901-20260930_1024辆_仪表里程.xlsx / AH226</t>
  </si>
  <si>
    <t>车辆里程查询_20260901-20260930_1024辆_GPS里程.xlsx / AH119</t>
  </si>
  <si>
    <t>车辆纯氢气里程查询_20260901-20260930_1024辆.xlsx / AH346</t>
  </si>
  <si>
    <t>车辆里程查询_20260901-20260930_1024辆_仪表里程.xlsx / E232</t>
  </si>
  <si>
    <t>车辆里程查询_20260901-20260930_1024辆_GPS里程.xlsx / E126</t>
  </si>
  <si>
    <t>车辆纯氢气里程查询_20260901-20260930_1024辆.xlsx / E282</t>
  </si>
  <si>
    <t>车辆里程查询_20260901-20260930_1024辆_仪表里程.xlsx / F232</t>
  </si>
  <si>
    <t>车辆里程查询_20260901-20260930_1024辆_GPS里程.xlsx / F126</t>
  </si>
  <si>
    <t>车辆纯氢气里程查询_20260901-20260930_1024辆.xlsx / F282</t>
  </si>
  <si>
    <t>车辆里程查询_20260901-20260930_1024辆_仪表里程.xlsx / G232</t>
  </si>
  <si>
    <t>车辆里程查询_20260901-20260930_1024辆_GPS里程.xlsx / G126</t>
  </si>
  <si>
    <t>车辆纯氢气里程查询_20260901-20260930_1024辆.xlsx / G282</t>
  </si>
  <si>
    <t>车辆里程查询_20260901-20260930_1024辆_仪表里程.xlsx / H232</t>
  </si>
  <si>
    <t>车辆里程查询_20260901-20260930_1024辆_GPS里程.xlsx / H126</t>
  </si>
  <si>
    <t>车辆纯氢气里程查询_20260901-20260930_1024辆.xlsx / H282</t>
  </si>
  <si>
    <t>车辆里程查询_20260901-20260930_1024辆_仪表里程.xlsx / I232</t>
  </si>
  <si>
    <t>车辆里程查询_20260901-20260930_1024辆_GPS里程.xlsx / I126</t>
  </si>
  <si>
    <t>车辆纯氢气里程查询_20260901-20260930_1024辆.xlsx / I282</t>
  </si>
  <si>
    <t>车辆里程查询_20260901-20260930_1024辆_仪表里程.xlsx / E317</t>
  </si>
  <si>
    <t>车辆里程查询_20260901-20260930_1024辆_GPS里程.xlsx / E322</t>
  </si>
  <si>
    <t>车辆纯氢气里程查询_20260901-20260930_1024辆.xlsx / E320</t>
  </si>
  <si>
    <t>车辆里程查询_20260901-20260930_1024辆_仪表里程.xlsx / F317</t>
  </si>
  <si>
    <t>车辆里程查询_20260901-20260930_1024辆_GPS里程.xlsx / F322</t>
  </si>
  <si>
    <t>车辆纯氢气里程查询_20260901-20260930_1024辆.xlsx / F320</t>
  </si>
  <si>
    <t>车辆里程查询_20260901-20260930_1024辆_仪表里程.xlsx / G317</t>
  </si>
  <si>
    <t>车辆里程查询_20260901-20260930_1024辆_GPS里程.xlsx / G322</t>
  </si>
  <si>
    <t>车辆纯氢气里程查询_20260901-20260930_1024辆.xlsx / G320</t>
  </si>
  <si>
    <t>车辆里程查询_20260901-20260930_1024辆_仪表里程.xlsx / H317</t>
  </si>
  <si>
    <t>车辆里程查询_20260901-20260930_1024辆_GPS里程.xlsx / H322</t>
  </si>
  <si>
    <t>车辆纯氢气里程查询_20260901-20260930_1024辆.xlsx / H320</t>
  </si>
  <si>
    <t>车辆里程查询_20260901-20260930_1024辆_仪表里程.xlsx / I317</t>
  </si>
  <si>
    <t>车辆里程查询_20260901-20260930_1024辆_GPS里程.xlsx / I322</t>
  </si>
  <si>
    <t>车辆纯氢气里程查询_20260901-20260930_1024辆.xlsx / I320</t>
  </si>
  <si>
    <t>车辆里程查询_20260901-20260930_1024辆_仪表里程.xlsx / E309</t>
  </si>
  <si>
    <t>车辆里程查询_20260901-20260930_1024辆_GPS里程.xlsx / E314</t>
  </si>
  <si>
    <t>车辆纯氢气里程查询_20260901-20260930_1024辆.xlsx / E395</t>
  </si>
  <si>
    <t>车辆里程查询_20260901-20260930_1024辆_仪表里程.xlsx / F309</t>
  </si>
  <si>
    <t>车辆里程查询_20260901-20260930_1024辆_GPS里程.xlsx / F314</t>
  </si>
  <si>
    <t>车辆纯氢气里程查询_20260901-20260930_1024辆.xlsx / F395</t>
  </si>
  <si>
    <t>车辆里程查询_20260901-20260930_1024辆_仪表里程.xlsx / G309</t>
  </si>
  <si>
    <t>车辆里程查询_20260901-20260930_1024辆_GPS里程.xlsx / G314</t>
  </si>
  <si>
    <t>车辆纯氢气里程查询_20260901-20260930_1024辆.xlsx / G395</t>
  </si>
  <si>
    <t>车辆里程查询_20260901-20260930_1024辆_仪表里程.xlsx / H309</t>
  </si>
  <si>
    <t>车辆里程查询_20260901-20260930_1024辆_GPS里程.xlsx / H314</t>
  </si>
  <si>
    <t>车辆纯氢气里程查询_20260901-20260930_1024辆.xlsx / H395</t>
  </si>
  <si>
    <t>车辆里程查询_20260901-20260930_1024辆_仪表里程.xlsx / I309</t>
  </si>
  <si>
    <t>车辆里程查询_20260901-20260930_1024辆_GPS里程.xlsx / I314</t>
  </si>
  <si>
    <t>车辆纯氢气里程查询_20260901-20260930_1024辆.xlsx / I395</t>
  </si>
  <si>
    <t>车辆里程查询_20260901-20260930_1024辆_仪表里程.xlsx / E745</t>
  </si>
  <si>
    <t>车辆里程查询_20260901-20260930_1024辆_GPS里程.xlsx / E745</t>
  </si>
  <si>
    <t>车辆纯氢气里程查询_20260901-20260930_1024辆.xlsx / E495</t>
  </si>
  <si>
    <t>车辆里程查询_20260901-20260930_1024辆_仪表里程.xlsx / F745</t>
  </si>
  <si>
    <t>车辆里程查询_20260901-20260930_1024辆_GPS里程.xlsx / F745</t>
  </si>
  <si>
    <t>车辆纯氢气里程查询_20260901-20260930_1024辆.xlsx / F495</t>
  </si>
  <si>
    <t>车辆里程查询_20260901-20260930_1024辆_仪表里程.xlsx / G745</t>
  </si>
  <si>
    <t>车辆里程查询_20260901-20260930_1024辆_GPS里程.xlsx / G745</t>
  </si>
  <si>
    <t>车辆纯氢气里程查询_20260901-20260930_1024辆.xlsx / G495</t>
  </si>
  <si>
    <t>车辆里程查询_20260901-20260930_1024辆_仪表里程.xlsx / H745</t>
  </si>
  <si>
    <t>车辆里程查询_20260901-20260930_1024辆_GPS里程.xlsx / H745</t>
  </si>
  <si>
    <t>车辆纯氢气里程查询_20260901-20260930_1024辆.xlsx / H495</t>
  </si>
  <si>
    <t>车辆里程查询_20260901-20260930_1024辆_仪表里程.xlsx / I745</t>
  </si>
  <si>
    <t>车辆里程查询_20260901-20260930_1024辆_GPS里程.xlsx / I745</t>
  </si>
  <si>
    <t>车辆纯氢气里程查询_20260901-20260930_1024辆.xlsx / I495</t>
  </si>
  <si>
    <t>车辆里程查询_20260901-20260930_1024辆_仪表里程.xlsx / J745</t>
  </si>
  <si>
    <t>车辆里程查询_20260901-20260930_1024辆_GPS里程.xlsx / J745</t>
  </si>
  <si>
    <t>车辆纯氢气里程查询_20260901-20260930_1024辆.xlsx / J495</t>
  </si>
  <si>
    <t>车辆里程查询_20260901-20260930_1024辆_仪表里程.xlsx / K745</t>
  </si>
  <si>
    <t>车辆里程查询_20260901-20260930_1024辆_GPS里程.xlsx / K745</t>
  </si>
  <si>
    <t>车辆纯氢气里程查询_20260901-20260930_1024辆.xlsx / K495</t>
  </si>
  <si>
    <t>车辆里程查询_20260901-20260930_1024辆_仪表里程.xlsx / L745</t>
  </si>
  <si>
    <t>车辆里程查询_20260901-20260930_1024辆_GPS里程.xlsx / L745</t>
  </si>
  <si>
    <t>车辆纯氢气里程查询_20260901-20260930_1024辆.xlsx / L495</t>
  </si>
  <si>
    <t>车辆里程查询_20260901-20260930_1024辆_仪表里程.xlsx / M745</t>
  </si>
  <si>
    <t>车辆里程查询_20260901-20260930_1024辆_GPS里程.xlsx / M745</t>
  </si>
  <si>
    <t>车辆纯氢气里程查询_20260901-20260930_1024辆.xlsx / M495</t>
  </si>
  <si>
    <t>车辆里程查询_20260901-20260930_1024辆_仪表里程.xlsx / N745</t>
  </si>
  <si>
    <t>车辆里程查询_20260901-20260930_1024辆_GPS里程.xlsx / N745</t>
  </si>
  <si>
    <t>车辆纯氢气里程查询_20260901-20260930_1024辆.xlsx / N495</t>
  </si>
  <si>
    <t>车辆里程查询_20260901-20260930_1024辆_仪表里程.xlsx / O745</t>
  </si>
  <si>
    <t>车辆里程查询_20260901-20260930_1024辆_GPS里程.xlsx / O745</t>
  </si>
  <si>
    <t>车辆纯氢气里程查询_20260901-20260930_1024辆.xlsx / O495</t>
  </si>
  <si>
    <t>车辆里程查询_20260901-20260930_1024辆_仪表里程.xlsx / P745</t>
  </si>
  <si>
    <t>车辆里程查询_20260901-20260930_1024辆_GPS里程.xlsx / P745</t>
  </si>
  <si>
    <t>车辆纯氢气里程查询_20260901-20260930_1024辆.xlsx / P495</t>
  </si>
  <si>
    <t>车辆里程查询_20260901-20260930_1024辆_仪表里程.xlsx / Q745</t>
  </si>
  <si>
    <t>车辆里程查询_20260901-20260930_1024辆_GPS里程.xlsx / Q745</t>
  </si>
  <si>
    <t>车辆纯氢气里程查询_20260901-20260930_1024辆.xlsx / Q495</t>
  </si>
  <si>
    <t>车辆里程查询_20260901-20260930_1024辆_仪表里程.xlsx / R745</t>
  </si>
  <si>
    <t>车辆里程查询_20260901-20260930_1024辆_GPS里程.xlsx / R745</t>
  </si>
  <si>
    <t>车辆纯氢气里程查询_20260901-20260930_1024辆.xlsx / R495</t>
  </si>
  <si>
    <t>车辆里程查询_20260901-20260930_1024辆_仪表里程.xlsx / E829</t>
  </si>
  <si>
    <t>车辆里程查询_20260901-20260930_1024辆_GPS里程.xlsx / E829</t>
  </si>
  <si>
    <t>车辆纯氢气里程查询_20260901-20260930_1024辆.xlsx / E560</t>
  </si>
  <si>
    <t>车辆里程查询_20260901-20260930_1024辆_仪表里程.xlsx / F829</t>
  </si>
  <si>
    <t>车辆里程查询_20260901-20260930_1024辆_GPS里程.xlsx / F829</t>
  </si>
  <si>
    <t>车辆纯氢气里程查询_20260901-20260930_1024辆.xlsx / F560</t>
  </si>
  <si>
    <t>车辆里程查询_20260901-20260930_1024辆_仪表里程.xlsx / G829</t>
  </si>
  <si>
    <t>车辆里程查询_20260901-20260930_1024辆_GPS里程.xlsx / G829</t>
  </si>
  <si>
    <t>车辆纯氢气里程查询_20260901-20260930_1024辆.xlsx / G560</t>
  </si>
  <si>
    <t>车辆里程查询_20260901-20260930_1024辆_仪表里程.xlsx / H829</t>
  </si>
  <si>
    <t>车辆里程查询_20260901-20260930_1024辆_GPS里程.xlsx / H829</t>
  </si>
  <si>
    <t>车辆纯氢气里程查询_20260901-20260930_1024辆.xlsx / H560</t>
  </si>
  <si>
    <t>车辆里程查询_20260901-20260930_1024辆_仪表里程.xlsx / I829</t>
  </si>
  <si>
    <t>车辆里程查询_20260901-20260930_1024辆_GPS里程.xlsx / I829</t>
  </si>
  <si>
    <t>车辆纯氢气里程查询_20260901-20260930_1024辆.xlsx / I560</t>
  </si>
  <si>
    <t>车辆里程查询_20260901-20260930_1024辆_仪表里程.xlsx / J829</t>
  </si>
  <si>
    <t>车辆里程查询_20260901-20260930_1024辆_GPS里程.xlsx / J829</t>
  </si>
  <si>
    <t>车辆纯氢气里程查询_20260901-20260930_1024辆.xlsx / J560</t>
  </si>
  <si>
    <t>车辆里程查询_20260901-20260930_1024辆_仪表里程.xlsx / K829</t>
  </si>
  <si>
    <t>车辆里程查询_20260901-20260930_1024辆_GPS里程.xlsx / K829</t>
  </si>
  <si>
    <t>车辆纯氢气里程查询_20260901-20260930_1024辆.xlsx / K560</t>
  </si>
  <si>
    <t>车辆里程查询_20260901-20260930_1024辆_仪表里程.xlsx / L829</t>
  </si>
  <si>
    <t>车辆里程查询_20260901-20260930_1024辆_GPS里程.xlsx / L829</t>
  </si>
  <si>
    <t>车辆纯氢气里程查询_20260901-20260930_1024辆.xlsx / L560</t>
  </si>
  <si>
    <t>车辆里程查询_20260901-20260930_1024辆_仪表里程.xlsx / M829</t>
  </si>
  <si>
    <t>车辆里程查询_20260901-20260930_1024辆_GPS里程.xlsx / M829</t>
  </si>
  <si>
    <t>车辆纯氢气里程查询_20260901-20260930_1024辆.xlsx / M560</t>
  </si>
  <si>
    <t>车辆里程查询_20260901-20260930_1024辆_仪表里程.xlsx / N829</t>
  </si>
  <si>
    <t>车辆里程查询_20260901-20260930_1024辆_GPS里程.xlsx / N829</t>
  </si>
  <si>
    <t>车辆纯氢气里程查询_20260901-20260930_1024辆.xlsx / N560</t>
  </si>
  <si>
    <t>车辆里程查询_20260901-20260930_1024辆_仪表里程.xlsx / O829</t>
  </si>
  <si>
    <t>车辆里程查询_20260901-20260930_1024辆_GPS里程.xlsx / O829</t>
  </si>
  <si>
    <t>车辆纯氢气里程查询_20260901-20260930_1024辆.xlsx / O560</t>
  </si>
  <si>
    <t>车辆里程查询_20260901-20260930_1024辆_仪表里程.xlsx / P829</t>
  </si>
  <si>
    <t>车辆里程查询_20260901-20260930_1024辆_GPS里程.xlsx / P829</t>
  </si>
  <si>
    <t>车辆纯氢气里程查询_20260901-20260930_1024辆.xlsx / P560</t>
  </si>
  <si>
    <t>车辆里程查询_20260901-20260930_1024辆_仪表里程.xlsx / Q829</t>
  </si>
  <si>
    <t>车辆里程查询_20260901-20260930_1024辆_GPS里程.xlsx / Q829</t>
  </si>
  <si>
    <t>车辆纯氢气里程查询_20260901-20260930_1024辆.xlsx / Q560</t>
  </si>
  <si>
    <t>车辆里程查询_20260901-20260930_1024辆_仪表里程.xlsx / R829</t>
  </si>
  <si>
    <t>车辆里程查询_20260901-20260930_1024辆_GPS里程.xlsx / R829</t>
  </si>
  <si>
    <t>车辆纯氢气里程查询_20260901-20260930_1024辆.xlsx / R560</t>
  </si>
  <si>
    <t>车辆里程查询_20260901-20260930_1024辆_仪表里程.xlsx / S829</t>
  </si>
  <si>
    <t>车辆里程查询_20260901-20260930_1024辆_GPS里程.xlsx / S829</t>
  </si>
  <si>
    <t>车辆纯氢气里程查询_20260901-20260930_1024辆.xlsx / S560</t>
  </si>
  <si>
    <t>车辆里程查询_20260901-20260930_1024辆_仪表里程.xlsx / T829</t>
  </si>
  <si>
    <t>车辆里程查询_20260901-20260930_1024辆_GPS里程.xlsx / T829</t>
  </si>
  <si>
    <t>车辆纯氢气里程查询_20260901-20260930_1024辆.xlsx / T560</t>
  </si>
  <si>
    <t>车辆里程查询_20260901-20260930_1024辆_仪表里程.xlsx / U829</t>
  </si>
  <si>
    <t>车辆里程查询_20260901-20260930_1024辆_GPS里程.xlsx / U829</t>
  </si>
  <si>
    <t>车辆纯氢气里程查询_20260901-20260930_1024辆.xlsx / U560</t>
  </si>
  <si>
    <t>车辆里程查询_20260901-20260930_1024辆_仪表里程.xlsx / V829</t>
  </si>
  <si>
    <t>车辆里程查询_20260901-20260930_1024辆_GPS里程.xlsx / V829</t>
  </si>
  <si>
    <t>车辆纯氢气里程查询_20260901-20260930_1024辆.xlsx / V560</t>
  </si>
  <si>
    <t>车辆里程查询_20260901-20260930_1024辆_仪表里程.xlsx / W829</t>
  </si>
  <si>
    <t>车辆里程查询_20260901-20260930_1024辆_GPS里程.xlsx / W829</t>
  </si>
  <si>
    <t>车辆纯氢气里程查询_20260901-20260930_1024辆.xlsx / W560</t>
  </si>
  <si>
    <t>车辆里程查询_20260901-20260930_1024辆_仪表里程.xlsx / X829</t>
  </si>
  <si>
    <t>车辆里程查询_20260901-20260930_1024辆_GPS里程.xlsx / X829</t>
  </si>
  <si>
    <t>车辆纯氢气里程查询_20260901-20260930_1024辆.xlsx / X560</t>
  </si>
  <si>
    <t>车辆里程查询_20260901-20260930_1024辆_仪表里程.xlsx / Y829</t>
  </si>
  <si>
    <t>车辆里程查询_20260901-20260930_1024辆_GPS里程.xlsx / Y829</t>
  </si>
  <si>
    <t>车辆纯氢气里程查询_20260901-20260930_1024辆.xlsx / Y560</t>
  </si>
  <si>
    <t>车辆里程查询_20260901-20260930_1024辆_仪表里程.xlsx / Z829</t>
  </si>
  <si>
    <t>车辆里程查询_20260901-20260930_1024辆_GPS里程.xlsx / Z829</t>
  </si>
  <si>
    <t>车辆纯氢气里程查询_20260901-20260930_1024辆.xlsx / Z560</t>
  </si>
  <si>
    <t>车辆里程查询_20260901-20260930_1024辆_仪表里程.xlsx / AA829</t>
  </si>
  <si>
    <t>车辆里程查询_20260901-20260930_1024辆_GPS里程.xlsx / AA829</t>
  </si>
  <si>
    <t>车辆纯氢气里程查询_20260901-20260930_1024辆.xlsx / AA560</t>
  </si>
  <si>
    <t>车辆里程查询_20260901-20260930_1024辆_仪表里程.xlsx / AB829</t>
  </si>
  <si>
    <t>车辆里程查询_20260901-20260930_1024辆_GPS里程.xlsx / AB829</t>
  </si>
  <si>
    <t>车辆纯氢气里程查询_20260901-20260930_1024辆.xlsx / AB560</t>
  </si>
  <si>
    <t>车辆里程查询_20260901-20260930_1024辆_仪表里程.xlsx / AC829</t>
  </si>
  <si>
    <t>车辆里程查询_20260901-20260930_1024辆_GPS里程.xlsx / AC829</t>
  </si>
  <si>
    <t>车辆纯氢气里程查询_20260901-20260930_1024辆.xlsx / AC560</t>
  </si>
  <si>
    <t>车辆里程查询_20260901-20260930_1024辆_仪表里程.xlsx / AD829</t>
  </si>
  <si>
    <t>车辆里程查询_20260901-20260930_1024辆_GPS里程.xlsx / AD829</t>
  </si>
  <si>
    <t>车辆纯氢气里程查询_20260901-20260930_1024辆.xlsx / AD560</t>
  </si>
  <si>
    <t>车辆里程查询_20260901-20260930_1024辆_仪表里程.xlsx / AE829</t>
  </si>
  <si>
    <t>车辆里程查询_20260901-20260930_1024辆_GPS里程.xlsx / AE829</t>
  </si>
  <si>
    <t>车辆纯氢气里程查询_20260901-20260930_1024辆.xlsx / AE560</t>
  </si>
  <si>
    <t>车辆里程查询_20260901-20260930_1024辆_仪表里程.xlsx / AF829</t>
  </si>
  <si>
    <t>车辆里程查询_20260901-20260930_1024辆_GPS里程.xlsx / AF829</t>
  </si>
  <si>
    <t>车辆纯氢气里程查询_20260901-20260930_1024辆.xlsx / AF560</t>
  </si>
  <si>
    <t>车辆里程查询_20260901-20260930_1024辆_仪表里程.xlsx / AG829</t>
  </si>
  <si>
    <t>车辆里程查询_20260901-20260930_1024辆_GPS里程.xlsx / AG829</t>
  </si>
  <si>
    <t>车辆纯氢气里程查询_20260901-20260930_1024辆.xlsx / AG560</t>
  </si>
  <si>
    <t>车辆里程查询_20260901-20260930_1024辆_仪表里程.xlsx / AH829</t>
  </si>
  <si>
    <t>车辆里程查询_20260901-20260930_1024辆_GPS里程.xlsx / AH829</t>
  </si>
  <si>
    <t>车辆纯氢气里程查询_20260901-20260930_1024辆.xlsx / AH560</t>
  </si>
  <si>
    <t>车辆里程查询_20260901-20260930_1024辆_仪表里程.xlsx / E792</t>
  </si>
  <si>
    <t>车辆里程查询_20260901-20260930_1024辆_GPS里程.xlsx / E792</t>
  </si>
  <si>
    <t>车辆纯氢气里程查询_20260901-20260930_1024辆.xlsx / E465</t>
  </si>
  <si>
    <t>车辆里程查询_20260901-20260930_1024辆_仪表里程.xlsx / F792</t>
  </si>
  <si>
    <t>车辆里程查询_20260901-20260930_1024辆_GPS里程.xlsx / F792</t>
  </si>
  <si>
    <t>车辆纯氢气里程查询_20260901-20260930_1024辆.xlsx / F465</t>
  </si>
  <si>
    <t>车辆里程查询_20260901-20260930_1024辆_仪表里程.xlsx / G792</t>
  </si>
  <si>
    <t>车辆里程查询_20260901-20260930_1024辆_GPS里程.xlsx / G792</t>
  </si>
  <si>
    <t>车辆纯氢气里程查询_20260901-20260930_1024辆.xlsx / G465</t>
  </si>
  <si>
    <t>车辆里程查询_20260901-20260930_1024辆_仪表里程.xlsx / H792</t>
  </si>
  <si>
    <t>车辆里程查询_20260901-20260930_1024辆_GPS里程.xlsx / H792</t>
  </si>
  <si>
    <t>车辆纯氢气里程查询_20260901-20260930_1024辆.xlsx / H465</t>
  </si>
  <si>
    <t>车辆里程查询_20260901-20260930_1024辆_仪表里程.xlsx / I792</t>
  </si>
  <si>
    <t>车辆里程查询_20260901-20260930_1024辆_GPS里程.xlsx / I792</t>
  </si>
  <si>
    <t>车辆纯氢气里程查询_20260901-20260930_1024辆.xlsx / I465</t>
  </si>
  <si>
    <t>车辆里程查询_20260901-20260930_1024辆_仪表里程.xlsx / E334</t>
  </si>
  <si>
    <t>车辆里程查询_20260901-20260930_1024辆_GPS里程.xlsx / E338</t>
  </si>
  <si>
    <t>车辆纯氢气里程查询_20260901-20260930_1024辆.xlsx / E516</t>
  </si>
  <si>
    <t>车辆里程查询_20260901-20260930_1024辆_仪表里程.xlsx / F334</t>
  </si>
  <si>
    <t>车辆里程查询_20260901-20260930_1024辆_GPS里程.xlsx / F338</t>
  </si>
  <si>
    <t>车辆纯氢气里程查询_20260901-20260930_1024辆.xlsx / F516</t>
  </si>
  <si>
    <t>车辆里程查询_20260901-20260930_1024辆_仪表里程.xlsx / G334</t>
  </si>
  <si>
    <t>车辆里程查询_20260901-20260930_1024辆_GPS里程.xlsx / G338</t>
  </si>
  <si>
    <t>车辆纯氢气里程查询_20260901-20260930_1024辆.xlsx / G516</t>
  </si>
  <si>
    <t>车辆里程查询_20260901-20260930_1024辆_仪表里程.xlsx / H334</t>
  </si>
  <si>
    <t>车辆里程查询_20260901-20260930_1024辆_GPS里程.xlsx / H338</t>
  </si>
  <si>
    <t>车辆纯氢气里程查询_20260901-20260930_1024辆.xlsx / H516</t>
  </si>
  <si>
    <t>车辆里程查询_20260901-20260930_1024辆_仪表里程.xlsx / I334</t>
  </si>
  <si>
    <t>车辆里程查询_20260901-20260930_1024辆_GPS里程.xlsx / I338</t>
  </si>
  <si>
    <t>车辆纯氢气里程查询_20260901-20260930_1024辆.xlsx / I516</t>
  </si>
  <si>
    <t>车辆里程查询_20260901-20260930_1024辆_仪表里程.xlsx / J334</t>
  </si>
  <si>
    <t>车辆里程查询_20260901-20260930_1024辆_GPS里程.xlsx / J338</t>
  </si>
  <si>
    <t>车辆纯氢气里程查询_20260901-20260930_1024辆.xlsx / J516</t>
  </si>
  <si>
    <t>车辆里程查询_20260901-20260930_1024辆_仪表里程.xlsx / K334</t>
  </si>
  <si>
    <t>车辆里程查询_20260901-20260930_1024辆_GPS里程.xlsx / K338</t>
  </si>
  <si>
    <t>车辆纯氢气里程查询_20260901-20260930_1024辆.xlsx / K516</t>
  </si>
  <si>
    <t>车辆里程查询_20260901-20260930_1024辆_仪表里程.xlsx / L334</t>
  </si>
  <si>
    <t>车辆里程查询_20260901-20260930_1024辆_GPS里程.xlsx / L338</t>
  </si>
  <si>
    <t>车辆纯氢气里程查询_20260901-20260930_1024辆.xlsx / L516</t>
  </si>
  <si>
    <t>车辆里程查询_20260901-20260930_1024辆_仪表里程.xlsx / M334</t>
  </si>
  <si>
    <t>车辆里程查询_20260901-20260930_1024辆_GPS里程.xlsx / M338</t>
  </si>
  <si>
    <t>车辆纯氢气里程查询_20260901-20260930_1024辆.xlsx / M516</t>
  </si>
  <si>
    <t>车辆里程查询_20260901-20260930_1024辆_仪表里程.xlsx / N334</t>
  </si>
  <si>
    <t>车辆里程查询_20260901-20260930_1024辆_GPS里程.xlsx / N338</t>
  </si>
  <si>
    <t>车辆纯氢气里程查询_20260901-20260930_1024辆.xlsx / N516</t>
  </si>
  <si>
    <t>车辆里程查询_20260901-20260930_1024辆_仪表里程.xlsx / O334</t>
  </si>
  <si>
    <t>车辆里程查询_20260901-20260930_1024辆_GPS里程.xlsx / O338</t>
  </si>
  <si>
    <t>车辆纯氢气里程查询_20260901-20260930_1024辆.xlsx / O516</t>
  </si>
  <si>
    <t>车辆里程查询_20260901-20260930_1024辆_仪表里程.xlsx / P334</t>
  </si>
  <si>
    <t>车辆里程查询_20260901-20260930_1024辆_GPS里程.xlsx / P338</t>
  </si>
  <si>
    <t>车辆纯氢气里程查询_20260901-20260930_1024辆.xlsx / P516</t>
  </si>
  <si>
    <t>车辆里程查询_20260901-20260930_1024辆_仪表里程.xlsx / Q334</t>
  </si>
  <si>
    <t>车辆里程查询_20260901-20260930_1024辆_GPS里程.xlsx / Q338</t>
  </si>
  <si>
    <t>车辆纯氢气里程查询_20260901-20260930_1024辆.xlsx / Q516</t>
  </si>
  <si>
    <t>车辆里程查询_20260901-20260930_1024辆_仪表里程.xlsx / R334</t>
  </si>
  <si>
    <t>车辆里程查询_20260901-20260930_1024辆_GPS里程.xlsx / R338</t>
  </si>
  <si>
    <t>车辆纯氢气里程查询_20260901-20260930_1024辆.xlsx / R516</t>
  </si>
  <si>
    <t>车辆里程查询_20260901-20260930_1024辆_仪表里程.xlsx / E272</t>
  </si>
  <si>
    <t>车辆里程查询_20260901-20260930_1024辆_GPS里程.xlsx / E190</t>
  </si>
  <si>
    <t>车辆纯氢气里程查询_20260901-20260930_1024辆.xlsx / E278</t>
  </si>
  <si>
    <t>车辆里程查询_20260901-20260930_1024辆_仪表里程.xlsx / F272</t>
  </si>
  <si>
    <t>车辆里程查询_20260901-20260930_1024辆_GPS里程.xlsx / F190</t>
  </si>
  <si>
    <t>车辆纯氢气里程查询_20260901-20260930_1024辆.xlsx / F278</t>
  </si>
  <si>
    <t>车辆里程查询_20260901-20260930_1024辆_仪表里程.xlsx / G272</t>
  </si>
  <si>
    <t>车辆里程查询_20260901-20260930_1024辆_GPS里程.xlsx / G190</t>
  </si>
  <si>
    <t>车辆纯氢气里程查询_20260901-20260930_1024辆.xlsx / G278</t>
  </si>
  <si>
    <t>车辆里程查询_20260901-20260930_1024辆_仪表里程.xlsx / H272</t>
  </si>
  <si>
    <t>车辆里程查询_20260901-20260930_1024辆_GPS里程.xlsx / H190</t>
  </si>
  <si>
    <t>车辆纯氢气里程查询_20260901-20260930_1024辆.xlsx / H278</t>
  </si>
  <si>
    <t>车辆里程查询_20260901-20260930_1024辆_仪表里程.xlsx / I272</t>
  </si>
  <si>
    <t>车辆里程查询_20260901-20260930_1024辆_GPS里程.xlsx / I190</t>
  </si>
  <si>
    <t>车辆纯氢气里程查询_20260901-20260930_1024辆.xlsx / I278</t>
  </si>
  <si>
    <t>车辆里程查询_20260901-20260930_1024辆_仪表里程.xlsx / J272</t>
  </si>
  <si>
    <t>车辆里程查询_20260901-20260930_1024辆_GPS里程.xlsx / J190</t>
  </si>
  <si>
    <t>车辆纯氢气里程查询_20260901-20260930_1024辆.xlsx / J278</t>
  </si>
  <si>
    <t>车辆里程查询_20260901-20260930_1024辆_仪表里程.xlsx / K272</t>
  </si>
  <si>
    <t>车辆里程查询_20260901-20260930_1024辆_GPS里程.xlsx / K190</t>
  </si>
  <si>
    <t>车辆纯氢气里程查询_20260901-20260930_1024辆.xlsx / K278</t>
  </si>
  <si>
    <t>车辆里程查询_20260901-20260930_1024辆_仪表里程.xlsx / L272</t>
  </si>
  <si>
    <t>车辆里程查询_20260901-20260930_1024辆_GPS里程.xlsx / L190</t>
  </si>
  <si>
    <t>车辆纯氢气里程查询_20260901-20260930_1024辆.xlsx / L278</t>
  </si>
  <si>
    <t>车辆里程查询_20260901-20260930_1024辆_仪表里程.xlsx / M272</t>
  </si>
  <si>
    <t>车辆里程查询_20260901-20260930_1024辆_GPS里程.xlsx / M190</t>
  </si>
  <si>
    <t>车辆纯氢气里程查询_20260901-20260930_1024辆.xlsx / M278</t>
  </si>
  <si>
    <t>车辆里程查询_20260901-20260930_1024辆_仪表里程.xlsx / N272</t>
  </si>
  <si>
    <t>车辆里程查询_20260901-20260930_1024辆_GPS里程.xlsx / N190</t>
  </si>
  <si>
    <t>车辆纯氢气里程查询_20260901-20260930_1024辆.xlsx / N278</t>
  </si>
  <si>
    <t>车辆里程查询_20260901-20260930_1024辆_仪表里程.xlsx / O272</t>
  </si>
  <si>
    <t>车辆里程查询_20260901-20260930_1024辆_GPS里程.xlsx / O190</t>
  </si>
  <si>
    <t>车辆纯氢气里程查询_20260901-20260930_1024辆.xlsx / O278</t>
  </si>
  <si>
    <t>车辆里程查询_20260901-20260930_1024辆_仪表里程.xlsx / P272</t>
  </si>
  <si>
    <t>车辆里程查询_20260901-20260930_1024辆_GPS里程.xlsx / P190</t>
  </si>
  <si>
    <t>车辆纯氢气里程查询_20260901-20260930_1024辆.xlsx / P278</t>
  </si>
  <si>
    <t>车辆里程查询_20260901-20260930_1024辆_仪表里程.xlsx / Q272</t>
  </si>
  <si>
    <t>车辆里程查询_20260901-20260930_1024辆_GPS里程.xlsx / Q190</t>
  </si>
  <si>
    <t>车辆纯氢气里程查询_20260901-20260930_1024辆.xlsx / Q278</t>
  </si>
  <si>
    <t>车辆里程查询_20260901-20260930_1024辆_仪表里程.xlsx / R272</t>
  </si>
  <si>
    <t>车辆里程查询_20260901-20260930_1024辆_GPS里程.xlsx / R190</t>
  </si>
  <si>
    <t>车辆纯氢气里程查询_20260901-20260930_1024辆.xlsx / R278</t>
  </si>
  <si>
    <t>车辆里程查询_20260901-20260930_1024辆_仪表里程.xlsx / S272</t>
  </si>
  <si>
    <t>车辆里程查询_20260901-20260930_1024辆_GPS里程.xlsx / S190</t>
  </si>
  <si>
    <t>车辆纯氢气里程查询_20260901-20260930_1024辆.xlsx / S278</t>
  </si>
  <si>
    <t>车辆里程查询_20260901-20260930_1024辆_仪表里程.xlsx / T272</t>
  </si>
  <si>
    <t>车辆里程查询_20260901-20260930_1024辆_GPS里程.xlsx / T190</t>
  </si>
  <si>
    <t>车辆纯氢气里程查询_20260901-20260930_1024辆.xlsx / T278</t>
  </si>
  <si>
    <t>车辆里程查询_20260901-20260930_1024辆_仪表里程.xlsx / U272</t>
  </si>
  <si>
    <t>车辆里程查询_20260901-20260930_1024辆_GPS里程.xlsx / U190</t>
  </si>
  <si>
    <t>车辆纯氢气里程查询_20260901-20260930_1024辆.xlsx / U278</t>
  </si>
  <si>
    <t>车辆里程查询_20260901-20260930_1024辆_仪表里程.xlsx / V272</t>
  </si>
  <si>
    <t>车辆里程查询_20260901-20260930_1024辆_GPS里程.xlsx / V190</t>
  </si>
  <si>
    <t>车辆纯氢气里程查询_20260901-20260930_1024辆.xlsx / V278</t>
  </si>
  <si>
    <t>车辆里程查询_20260901-20260930_1024辆_仪表里程.xlsx / W272</t>
  </si>
  <si>
    <t>车辆里程查询_20260901-20260930_1024辆_GPS里程.xlsx / W190</t>
  </si>
  <si>
    <t>车辆纯氢气里程查询_20260901-20260930_1024辆.xlsx / W278</t>
  </si>
  <si>
    <t>车辆里程查询_20260901-20260930_1024辆_仪表里程.xlsx / X272</t>
  </si>
  <si>
    <t>车辆里程查询_20260901-20260930_1024辆_GPS里程.xlsx / X190</t>
  </si>
  <si>
    <t>车辆纯氢气里程查询_20260901-20260930_1024辆.xlsx / X278</t>
  </si>
  <si>
    <t>车辆里程查询_20260901-20260930_1024辆_仪表里程.xlsx / Y272</t>
  </si>
  <si>
    <t>车辆里程查询_20260901-20260930_1024辆_GPS里程.xlsx / Y190</t>
  </si>
  <si>
    <t>车辆纯氢气里程查询_20260901-20260930_1024辆.xlsx / Y278</t>
  </si>
  <si>
    <t>车辆里程查询_20260901-20260930_1024辆_仪表里程.xlsx / Z272</t>
  </si>
  <si>
    <t>车辆里程查询_20260901-20260930_1024辆_GPS里程.xlsx / Z190</t>
  </si>
  <si>
    <t>车辆纯氢气里程查询_20260901-20260930_1024辆.xlsx / Z278</t>
  </si>
  <si>
    <t>车辆里程查询_20260901-20260930_1024辆_仪表里程.xlsx / AA272</t>
  </si>
  <si>
    <t>车辆里程查询_20260901-20260930_1024辆_GPS里程.xlsx / AA190</t>
  </si>
  <si>
    <t>车辆纯氢气里程查询_20260901-20260930_1024辆.xlsx / AA278</t>
  </si>
  <si>
    <t>车辆里程查询_20260901-20260930_1024辆_仪表里程.xlsx / AB272</t>
  </si>
  <si>
    <t>车辆里程查询_20260901-20260930_1024辆_GPS里程.xlsx / AB190</t>
  </si>
  <si>
    <t>车辆纯氢气里程查询_20260901-20260930_1024辆.xlsx / AB278</t>
  </si>
  <si>
    <t>车辆里程查询_20260901-20260930_1024辆_仪表里程.xlsx / AC272</t>
  </si>
  <si>
    <t>车辆里程查询_20260901-20260930_1024辆_GPS里程.xlsx / AC190</t>
  </si>
  <si>
    <t>车辆纯氢气里程查询_20260901-20260930_1024辆.xlsx / AC278</t>
  </si>
  <si>
    <t>车辆里程查询_20260901-20260930_1024辆_仪表里程.xlsx / AD272</t>
  </si>
  <si>
    <t>车辆里程查询_20260901-20260930_1024辆_GPS里程.xlsx / AD190</t>
  </si>
  <si>
    <t>车辆纯氢气里程查询_20260901-20260930_1024辆.xlsx / AD278</t>
  </si>
  <si>
    <t>车辆里程查询_20260901-20260930_1024辆_仪表里程.xlsx / AE272</t>
  </si>
  <si>
    <t>车辆里程查询_20260901-20260930_1024辆_GPS里程.xlsx / AE190</t>
  </si>
  <si>
    <t>车辆纯氢气里程查询_20260901-20260930_1024辆.xlsx / AE278</t>
  </si>
  <si>
    <t>车辆里程查询_20260901-20260930_1024辆_仪表里程.xlsx / AF272</t>
  </si>
  <si>
    <t>车辆里程查询_20260901-20260930_1024辆_GPS里程.xlsx / AF190</t>
  </si>
  <si>
    <t>车辆纯氢气里程查询_20260901-20260930_1024辆.xlsx / AF278</t>
  </si>
  <si>
    <t>车辆里程查询_20260901-20260930_1024辆_仪表里程.xlsx / AG272</t>
  </si>
  <si>
    <t>车辆里程查询_20260901-20260930_1024辆_GPS里程.xlsx / AG190</t>
  </si>
  <si>
    <t>车辆纯氢气里程查询_20260901-20260930_1024辆.xlsx / AG278</t>
  </si>
  <si>
    <t>车辆里程查询_20260901-20260930_1024辆_仪表里程.xlsx / AH272</t>
  </si>
  <si>
    <t>车辆里程查询_20260901-20260930_1024辆_GPS里程.xlsx / AH190</t>
  </si>
  <si>
    <t>车辆纯氢气里程查询_20260901-20260930_1024辆.xlsx / AH278</t>
  </si>
  <si>
    <t>车辆里程查询_20260901-20260930_1024辆_仪表里程.xlsx / E788</t>
  </si>
  <si>
    <t>车辆里程查询_20260901-20260930_1024辆_GPS里程.xlsx / E788</t>
  </si>
  <si>
    <t>车辆纯氢气里程查询_20260901-20260930_1024辆.xlsx / E338</t>
  </si>
  <si>
    <t>车辆里程查询_20260901-20260930_1024辆_仪表里程.xlsx / F788</t>
  </si>
  <si>
    <t>车辆里程查询_20260901-20260930_1024辆_GPS里程.xlsx / F788</t>
  </si>
  <si>
    <t>车辆纯氢气里程查询_20260901-20260930_1024辆.xlsx / F338</t>
  </si>
  <si>
    <t>车辆里程查询_20260901-20260930_1024辆_仪表里程.xlsx / G788</t>
  </si>
  <si>
    <t>车辆里程查询_20260901-20260930_1024辆_GPS里程.xlsx / G788</t>
  </si>
  <si>
    <t>车辆纯氢气里程查询_20260901-20260930_1024辆.xlsx / G338</t>
  </si>
  <si>
    <t>车辆里程查询_20260901-20260930_1024辆_仪表里程.xlsx / H788</t>
  </si>
  <si>
    <t>车辆里程查询_20260901-20260930_1024辆_GPS里程.xlsx / H788</t>
  </si>
  <si>
    <t>车辆纯氢气里程查询_20260901-20260930_1024辆.xlsx / H338</t>
  </si>
  <si>
    <t>车辆里程查询_20260901-20260930_1024辆_仪表里程.xlsx / I788</t>
  </si>
  <si>
    <t>车辆里程查询_20260901-20260930_1024辆_GPS里程.xlsx / I788</t>
  </si>
  <si>
    <t>车辆纯氢气里程查询_20260901-20260930_1024辆.xlsx / I338</t>
  </si>
  <si>
    <t>车辆里程查询_20260901-20260930_1024辆_仪表里程.xlsx / J788</t>
  </si>
  <si>
    <t>车辆里程查询_20260901-20260930_1024辆_GPS里程.xlsx / J788</t>
  </si>
  <si>
    <t>车辆纯氢气里程查询_20260901-20260930_1024辆.xlsx / J338</t>
  </si>
  <si>
    <t>车辆里程查询_20260901-20260930_1024辆_仪表里程.xlsx / K788</t>
  </si>
  <si>
    <t>车辆里程查询_20260901-20260930_1024辆_GPS里程.xlsx / K788</t>
  </si>
  <si>
    <t>车辆纯氢气里程查询_20260901-20260930_1024辆.xlsx / K338</t>
  </si>
  <si>
    <t>车辆里程查询_20260901-20260930_1024辆_仪表里程.xlsx / L788</t>
  </si>
  <si>
    <t>车辆里程查询_20260901-20260930_1024辆_GPS里程.xlsx / L788</t>
  </si>
  <si>
    <t>车辆纯氢气里程查询_20260901-20260930_1024辆.xlsx / L338</t>
  </si>
  <si>
    <t>车辆里程查询_20260901-20260930_1024辆_仪表里程.xlsx / M788</t>
  </si>
  <si>
    <t>车辆里程查询_20260901-20260930_1024辆_GPS里程.xlsx / M788</t>
  </si>
  <si>
    <t>车辆纯氢气里程查询_20260901-20260930_1024辆.xlsx / M338</t>
  </si>
  <si>
    <t>车辆里程查询_20260901-20260930_1024辆_仪表里程.xlsx / N788</t>
  </si>
  <si>
    <t>车辆里程查询_20260901-20260930_1024辆_GPS里程.xlsx / N788</t>
  </si>
  <si>
    <t>车辆纯氢气里程查询_20260901-20260930_1024辆.xlsx / N338</t>
  </si>
  <si>
    <t>车辆里程查询_20260901-20260930_1024辆_仪表里程.xlsx / O788</t>
  </si>
  <si>
    <t>车辆里程查询_20260901-20260930_1024辆_GPS里程.xlsx / O788</t>
  </si>
  <si>
    <t>车辆纯氢气里程查询_20260901-20260930_1024辆.xlsx / O338</t>
  </si>
  <si>
    <t>车辆里程查询_20260901-20260930_1024辆_仪表里程.xlsx / P788</t>
  </si>
  <si>
    <t>车辆里程查询_20260901-20260930_1024辆_GPS里程.xlsx / P788</t>
  </si>
  <si>
    <t>车辆纯氢气里程查询_20260901-20260930_1024辆.xlsx / P338</t>
  </si>
  <si>
    <t>车辆里程查询_20260901-20260930_1024辆_仪表里程.xlsx / Q788</t>
  </si>
  <si>
    <t>车辆里程查询_20260901-20260930_1024辆_GPS里程.xlsx / Q788</t>
  </si>
  <si>
    <t>车辆纯氢气里程查询_20260901-20260930_1024辆.xlsx / Q338</t>
  </si>
  <si>
    <t>车辆里程查询_20260901-20260930_1024辆_仪表里程.xlsx / R788</t>
  </si>
  <si>
    <t>车辆里程查询_20260901-20260930_1024辆_GPS里程.xlsx / R788</t>
  </si>
  <si>
    <t>车辆纯氢气里程查询_20260901-20260930_1024辆.xlsx / R338</t>
  </si>
  <si>
    <t>车辆里程查询_20260901-20260930_1024辆_仪表里程.xlsx / S788</t>
  </si>
  <si>
    <t>车辆里程查询_20260901-20260930_1024辆_GPS里程.xlsx / S788</t>
  </si>
  <si>
    <t>车辆纯氢气里程查询_20260901-20260930_1024辆.xlsx / S338</t>
  </si>
  <si>
    <t>车辆里程查询_20260901-20260930_1024辆_仪表里程.xlsx / T788</t>
  </si>
  <si>
    <t>车辆里程查询_20260901-20260930_1024辆_GPS里程.xlsx / T788</t>
  </si>
  <si>
    <t>车辆纯氢气里程查询_20260901-20260930_1024辆.xlsx / T338</t>
  </si>
  <si>
    <t>车辆里程查询_20260901-20260930_1024辆_仪表里程.xlsx / U788</t>
  </si>
  <si>
    <t>车辆里程查询_20260901-20260930_1024辆_GPS里程.xlsx / U788</t>
  </si>
  <si>
    <t>车辆纯氢气里程查询_20260901-20260930_1024辆.xlsx / U338</t>
  </si>
  <si>
    <t>车辆里程查询_20260901-20260930_1024辆_仪表里程.xlsx / V788</t>
  </si>
  <si>
    <t>车辆里程查询_20260901-20260930_1024辆_GPS里程.xlsx / V788</t>
  </si>
  <si>
    <t>车辆纯氢气里程查询_20260901-20260930_1024辆.xlsx / V338</t>
  </si>
  <si>
    <t>车辆里程查询_20260901-20260930_1024辆_仪表里程.xlsx / W788</t>
  </si>
  <si>
    <t>车辆里程查询_20260901-20260930_1024辆_GPS里程.xlsx / W788</t>
  </si>
  <si>
    <t>车辆纯氢气里程查询_20260901-20260930_1024辆.xlsx / W338</t>
  </si>
  <si>
    <t>车辆里程查询_20260901-20260930_1024辆_仪表里程.xlsx / X788</t>
  </si>
  <si>
    <t>车辆里程查询_20260901-20260930_1024辆_GPS里程.xlsx / X788</t>
  </si>
  <si>
    <t>车辆纯氢气里程查询_20260901-20260930_1024辆.xlsx / X338</t>
  </si>
  <si>
    <t>车辆里程查询_20260901-20260930_1024辆_仪表里程.xlsx / Y788</t>
  </si>
  <si>
    <t>车辆里程查询_20260901-20260930_1024辆_GPS里程.xlsx / Y788</t>
  </si>
  <si>
    <t>车辆纯氢气里程查询_20260901-20260930_1024辆.xlsx / Y338</t>
  </si>
  <si>
    <t>车辆里程查询_20260901-20260930_1024辆_仪表里程.xlsx / Z788</t>
  </si>
  <si>
    <t>车辆里程查询_20260901-20260930_1024辆_GPS里程.xlsx / Z788</t>
  </si>
  <si>
    <t>车辆纯氢气里程查询_20260901-20260930_1024辆.xlsx / Z338</t>
  </si>
  <si>
    <t>车辆里程查询_20260901-20260930_1024辆_仪表里程.xlsx / AA788</t>
  </si>
  <si>
    <t>车辆里程查询_20260901-20260930_1024辆_GPS里程.xlsx / AA788</t>
  </si>
  <si>
    <t>车辆纯氢气里程查询_20260901-20260930_1024辆.xlsx / AA338</t>
  </si>
  <si>
    <t>车辆里程查询_20260901-20260930_1024辆_仪表里程.xlsx / AB788</t>
  </si>
  <si>
    <t>车辆里程查询_20260901-20260930_1024辆_GPS里程.xlsx / AB788</t>
  </si>
  <si>
    <t>车辆纯氢气里程查询_20260901-20260930_1024辆.xlsx / AB338</t>
  </si>
  <si>
    <t>车辆里程查询_20260901-20260930_1024辆_仪表里程.xlsx / AC788</t>
  </si>
  <si>
    <t>车辆里程查询_20260901-20260930_1024辆_GPS里程.xlsx / AC788</t>
  </si>
  <si>
    <t>车辆纯氢气里程查询_20260901-20260930_1024辆.xlsx / AC338</t>
  </si>
  <si>
    <t>车辆里程查询_20260901-20260930_1024辆_仪表里程.xlsx / AD788</t>
  </si>
  <si>
    <t>车辆里程查询_20260901-20260930_1024辆_GPS里程.xlsx / AD788</t>
  </si>
  <si>
    <t>车辆纯氢气里程查询_20260901-20260930_1024辆.xlsx / AD338</t>
  </si>
  <si>
    <t>车辆里程查询_20260901-20260930_1024辆_仪表里程.xlsx / AE788</t>
  </si>
  <si>
    <t>车辆里程查询_20260901-20260930_1024辆_GPS里程.xlsx / AE788</t>
  </si>
  <si>
    <t>车辆纯氢气里程查询_20260901-20260930_1024辆.xlsx / AE338</t>
  </si>
  <si>
    <t>车辆里程查询_20260901-20260930_1024辆_仪表里程.xlsx / AF788</t>
  </si>
  <si>
    <t>车辆里程查询_20260901-20260930_1024辆_GPS里程.xlsx / AF788</t>
  </si>
  <si>
    <t>车辆纯氢气里程查询_20260901-20260930_1024辆.xlsx / AF338</t>
  </si>
  <si>
    <t>车辆里程查询_20260901-20260930_1024辆_仪表里程.xlsx / AG788</t>
  </si>
  <si>
    <t>车辆里程查询_20260901-20260930_1024辆_GPS里程.xlsx / AG788</t>
  </si>
  <si>
    <t>车辆纯氢气里程查询_20260901-20260930_1024辆.xlsx / AG338</t>
  </si>
  <si>
    <t>车辆里程查询_20260901-20260930_1024辆_仪表里程.xlsx / AH788</t>
  </si>
  <si>
    <t>车辆里程查询_20260901-20260930_1024辆_GPS里程.xlsx / AH788</t>
  </si>
  <si>
    <t>车辆纯氢气里程查询_20260901-20260930_1024辆.xlsx / AH338</t>
  </si>
  <si>
    <t>车辆里程查询_20260901-20260930_1024辆_仪表里程.xlsx / E695</t>
  </si>
  <si>
    <t>车辆里程查询_20260901-20260930_1024辆_GPS里程.xlsx / E695</t>
  </si>
  <si>
    <t>车辆纯氢气里程查询_20260901-20260930_1024辆.xlsx / E411</t>
  </si>
  <si>
    <t>车辆里程查询_20260901-20260930_1024辆_仪表里程.xlsx / F695</t>
  </si>
  <si>
    <t>车辆里程查询_20260901-20260930_1024辆_GPS里程.xlsx / F695</t>
  </si>
  <si>
    <t>车辆纯氢气里程查询_20260901-20260930_1024辆.xlsx / F411</t>
  </si>
  <si>
    <t>车辆里程查询_20260901-20260930_1024辆_仪表里程.xlsx / G695</t>
  </si>
  <si>
    <t>车辆里程查询_20260901-20260930_1024辆_GPS里程.xlsx / G695</t>
  </si>
  <si>
    <t>车辆纯氢气里程查询_20260901-20260930_1024辆.xlsx / G411</t>
  </si>
  <si>
    <t>车辆里程查询_20260901-20260930_1024辆_仪表里程.xlsx / H695</t>
  </si>
  <si>
    <t>车辆里程查询_20260901-20260930_1024辆_GPS里程.xlsx / H695</t>
  </si>
  <si>
    <t>车辆纯氢气里程查询_20260901-20260930_1024辆.xlsx / H411</t>
  </si>
  <si>
    <t>车辆里程查询_20260901-20260930_1024辆_仪表里程.xlsx / I695</t>
  </si>
  <si>
    <t>车辆里程查询_20260901-20260930_1024辆_GPS里程.xlsx / I695</t>
  </si>
  <si>
    <t>车辆纯氢气里程查询_20260901-20260930_1024辆.xlsx / I411</t>
  </si>
  <si>
    <t>车辆里程查询_20260901-20260930_1024辆_仪表里程.xlsx / J695</t>
  </si>
  <si>
    <t>车辆里程查询_20260901-20260930_1024辆_GPS里程.xlsx / J695</t>
  </si>
  <si>
    <t>车辆纯氢气里程查询_20260901-20260930_1024辆.xlsx / J411</t>
  </si>
  <si>
    <t>车辆里程查询_20260901-20260930_1024辆_仪表里程.xlsx / K695</t>
  </si>
  <si>
    <t>车辆里程查询_20260901-20260930_1024辆_GPS里程.xlsx / K695</t>
  </si>
  <si>
    <t>车辆纯氢气里程查询_20260901-20260930_1024辆.xlsx / K411</t>
  </si>
  <si>
    <t>车辆里程查询_20260901-20260930_1024辆_仪表里程.xlsx / L695</t>
  </si>
  <si>
    <t>车辆里程查询_20260901-20260930_1024辆_GPS里程.xlsx / L695</t>
  </si>
  <si>
    <t>车辆纯氢气里程查询_20260901-20260930_1024辆.xlsx / L411</t>
  </si>
  <si>
    <t>车辆里程查询_20260901-20260930_1024辆_仪表里程.xlsx / M695</t>
  </si>
  <si>
    <t>车辆里程查询_20260901-20260930_1024辆_GPS里程.xlsx / M695</t>
  </si>
  <si>
    <t>车辆纯氢气里程查询_20260901-20260930_1024辆.xlsx / M411</t>
  </si>
  <si>
    <t>车辆里程查询_20260901-20260930_1024辆_仪表里程.xlsx / N695</t>
  </si>
  <si>
    <t>车辆里程查询_20260901-20260930_1024辆_GPS里程.xlsx / N695</t>
  </si>
  <si>
    <t>车辆纯氢气里程查询_20260901-20260930_1024辆.xlsx / N411</t>
  </si>
  <si>
    <t>车辆里程查询_20260901-20260930_1024辆_仪表里程.xlsx / O695</t>
  </si>
  <si>
    <t>车辆里程查询_20260901-20260930_1024辆_GPS里程.xlsx / O695</t>
  </si>
  <si>
    <t>车辆纯氢气里程查询_20260901-20260930_1024辆.xlsx / O411</t>
  </si>
  <si>
    <t>车辆里程查询_20260901-20260930_1024辆_仪表里程.xlsx / P695</t>
  </si>
  <si>
    <t>车辆里程查询_20260901-20260930_1024辆_GPS里程.xlsx / P695</t>
  </si>
  <si>
    <t>车辆纯氢气里程查询_20260901-20260930_1024辆.xlsx / P411</t>
  </si>
  <si>
    <t>车辆里程查询_20260901-20260930_1024辆_仪表里程.xlsx / Q695</t>
  </si>
  <si>
    <t>车辆里程查询_20260901-20260930_1024辆_GPS里程.xlsx / Q695</t>
  </si>
  <si>
    <t>车辆纯氢气里程查询_20260901-20260930_1024辆.xlsx / Q411</t>
  </si>
  <si>
    <t>车辆里程查询_20260901-20260930_1024辆_仪表里程.xlsx / R695</t>
  </si>
  <si>
    <t>车辆里程查询_20260901-20260930_1024辆_GPS里程.xlsx / R695</t>
  </si>
  <si>
    <t>车辆纯氢气里程查询_20260901-20260930_1024辆.xlsx / R411</t>
  </si>
  <si>
    <t>车辆里程查询_20260901-20260930_1024辆_仪表里程.xlsx / S695</t>
  </si>
  <si>
    <t>车辆里程查询_20260901-20260930_1024辆_GPS里程.xlsx / S695</t>
  </si>
  <si>
    <t>车辆纯氢气里程查询_20260901-20260930_1024辆.xlsx / S411</t>
  </si>
  <si>
    <t>车辆里程查询_20260901-20260930_1024辆_仪表里程.xlsx / T695</t>
  </si>
  <si>
    <t>车辆里程查询_20260901-20260930_1024辆_GPS里程.xlsx / T695</t>
  </si>
  <si>
    <t>车辆纯氢气里程查询_20260901-20260930_1024辆.xlsx / T411</t>
  </si>
  <si>
    <t>车辆里程查询_20260901-20260930_1024辆_仪表里程.xlsx / U695</t>
  </si>
  <si>
    <t>车辆里程查询_20260901-20260930_1024辆_GPS里程.xlsx / U695</t>
  </si>
  <si>
    <t>车辆纯氢气里程查询_20260901-20260930_1024辆.xlsx / U411</t>
  </si>
  <si>
    <t>车辆里程查询_20260901-20260930_1024辆_仪表里程.xlsx / V695</t>
  </si>
  <si>
    <t>车辆里程查询_20260901-20260930_1024辆_GPS里程.xlsx / V695</t>
  </si>
  <si>
    <t>车辆纯氢气里程查询_20260901-20260930_1024辆.xlsx / V411</t>
  </si>
  <si>
    <t>车辆里程查询_20260901-20260930_1024辆_仪表里程.xlsx / W695</t>
  </si>
  <si>
    <t>车辆里程查询_20260901-20260930_1024辆_GPS里程.xlsx / W695</t>
  </si>
  <si>
    <t>车辆纯氢气里程查询_20260901-20260930_1024辆.xlsx / W411</t>
  </si>
  <si>
    <t>车辆里程查询_20260901-20260930_1024辆_仪表里程.xlsx / X695</t>
  </si>
  <si>
    <t>车辆里程查询_20260901-20260930_1024辆_GPS里程.xlsx / X695</t>
  </si>
  <si>
    <t>车辆纯氢气里程查询_20260901-20260930_1024辆.xlsx / X411</t>
  </si>
  <si>
    <t>车辆里程查询_20260901-20260930_1024辆_仪表里程.xlsx / Y695</t>
  </si>
  <si>
    <t>车辆里程查询_20260901-20260930_1024辆_GPS里程.xlsx / Y695</t>
  </si>
  <si>
    <t>车辆纯氢气里程查询_20260901-20260930_1024辆.xlsx / Y411</t>
  </si>
  <si>
    <t>车辆里程查询_20260901-20260930_1024辆_仪表里程.xlsx / Z695</t>
  </si>
  <si>
    <t>车辆里程查询_20260901-20260930_1024辆_GPS里程.xlsx / Z695</t>
  </si>
  <si>
    <t>车辆纯氢气里程查询_20260901-20260930_1024辆.xlsx / Z411</t>
  </si>
  <si>
    <t>车辆里程查询_20260901-20260930_1024辆_仪表里程.xlsx / AA695</t>
  </si>
  <si>
    <t>车辆里程查询_20260901-20260930_1024辆_GPS里程.xlsx / AA695</t>
  </si>
  <si>
    <t>车辆纯氢气里程查询_20260901-20260930_1024辆.xlsx / AA411</t>
  </si>
  <si>
    <t>车辆里程查询_20260901-20260930_1024辆_仪表里程.xlsx / AB695</t>
  </si>
  <si>
    <t>车辆里程查询_20260901-20260930_1024辆_GPS里程.xlsx / AB695</t>
  </si>
  <si>
    <t>车辆纯氢气里程查询_20260901-20260930_1024辆.xlsx / AB411</t>
  </si>
  <si>
    <t>车辆里程查询_20260901-20260930_1024辆_仪表里程.xlsx / AC695</t>
  </si>
  <si>
    <t>车辆里程查询_20260901-20260930_1024辆_GPS里程.xlsx / AC695</t>
  </si>
  <si>
    <t>车辆纯氢气里程查询_20260901-20260930_1024辆.xlsx / AC411</t>
  </si>
  <si>
    <t>车辆里程查询_20260901-20260930_1024辆_仪表里程.xlsx / AD695</t>
  </si>
  <si>
    <t>车辆里程查询_20260901-20260930_1024辆_GPS里程.xlsx / AD695</t>
  </si>
  <si>
    <t>车辆纯氢气里程查询_20260901-20260930_1024辆.xlsx / AD411</t>
  </si>
  <si>
    <t>车辆里程查询_20260901-20260930_1024辆_仪表里程.xlsx / AE695</t>
  </si>
  <si>
    <t>车辆里程查询_20260901-20260930_1024辆_GPS里程.xlsx / AE695</t>
  </si>
  <si>
    <t>车辆纯氢气里程查询_20260901-20260930_1024辆.xlsx / AE411</t>
  </si>
  <si>
    <t>车辆里程查询_20260901-20260930_1024辆_仪表里程.xlsx / AF695</t>
  </si>
  <si>
    <t>车辆里程查询_20260901-20260930_1024辆_GPS里程.xlsx / AF695</t>
  </si>
  <si>
    <t>车辆纯氢气里程查询_20260901-20260930_1024辆.xlsx / AF411</t>
  </si>
  <si>
    <t>车辆里程查询_20260901-20260930_1024辆_仪表里程.xlsx / AG695</t>
  </si>
  <si>
    <t>车辆里程查询_20260901-20260930_1024辆_GPS里程.xlsx / AG695</t>
  </si>
  <si>
    <t>车辆纯氢气里程查询_20260901-20260930_1024辆.xlsx / AG411</t>
  </si>
  <si>
    <t>车辆里程查询_20260901-20260930_1024辆_仪表里程.xlsx / AH695</t>
  </si>
  <si>
    <t>车辆里程查询_20260901-20260930_1024辆_GPS里程.xlsx / AH695</t>
  </si>
  <si>
    <t>车辆纯氢气里程查询_20260901-20260930_1024辆.xlsx / AH411</t>
  </si>
  <si>
    <t>车辆里程查询_20260901-20260930_1024辆_仪表里程.xlsx / E404</t>
  </si>
  <si>
    <t>车辆里程查询_20260901-20260930_1024辆_GPS里程.xlsx / E404</t>
  </si>
  <si>
    <t>车辆纯氢气里程查询_20260901-20260930_1024辆.xlsx / E327</t>
  </si>
  <si>
    <t>车辆里程查询_20260901-20260930_1024辆_仪表里程.xlsx / F404</t>
  </si>
  <si>
    <t>车辆里程查询_20260901-20260930_1024辆_GPS里程.xlsx / F404</t>
  </si>
  <si>
    <t>车辆纯氢气里程查询_20260901-20260930_1024辆.xlsx / F327</t>
  </si>
  <si>
    <t>车辆里程查询_20260901-20260930_1024辆_仪表里程.xlsx / G404</t>
  </si>
  <si>
    <t>车辆里程查询_20260901-20260930_1024辆_GPS里程.xlsx / G404</t>
  </si>
  <si>
    <t>车辆纯氢气里程查询_20260901-20260930_1024辆.xlsx / G327</t>
  </si>
  <si>
    <t>车辆里程查询_20260901-20260930_1024辆_仪表里程.xlsx / H404</t>
  </si>
  <si>
    <t>车辆里程查询_20260901-20260930_1024辆_GPS里程.xlsx / H404</t>
  </si>
  <si>
    <t>车辆纯氢气里程查询_20260901-20260930_1024辆.xlsx / H327</t>
  </si>
  <si>
    <t>车辆里程查询_20260901-20260930_1024辆_仪表里程.xlsx / I404</t>
  </si>
  <si>
    <t>车辆里程查询_20260901-20260930_1024辆_GPS里程.xlsx / I404</t>
  </si>
  <si>
    <t>车辆纯氢气里程查询_20260901-20260930_1024辆.xlsx / I327</t>
  </si>
  <si>
    <t>车辆里程查询_20260901-20260930_1024辆_仪表里程.xlsx / J404</t>
  </si>
  <si>
    <t>车辆里程查询_20260901-20260930_1024辆_GPS里程.xlsx / J404</t>
  </si>
  <si>
    <t>车辆纯氢气里程查询_20260901-20260930_1024辆.xlsx / J327</t>
  </si>
  <si>
    <t>车辆里程查询_20260901-20260930_1024辆_仪表里程.xlsx / K404</t>
  </si>
  <si>
    <t>车辆里程查询_20260901-20260930_1024辆_GPS里程.xlsx / K404</t>
  </si>
  <si>
    <t>车辆纯氢气里程查询_20260901-20260930_1024辆.xlsx / K327</t>
  </si>
  <si>
    <t>车辆里程查询_20260901-20260930_1024辆_仪表里程.xlsx / L404</t>
  </si>
  <si>
    <t>车辆里程查询_20260901-20260930_1024辆_GPS里程.xlsx / L404</t>
  </si>
  <si>
    <t>车辆纯氢气里程查询_20260901-20260930_1024辆.xlsx / L327</t>
  </si>
  <si>
    <t>车辆里程查询_20260901-20260930_1024辆_仪表里程.xlsx / M404</t>
  </si>
  <si>
    <t>车辆里程查询_20260901-20260930_1024辆_GPS里程.xlsx / M404</t>
  </si>
  <si>
    <t>车辆纯氢气里程查询_20260901-20260930_1024辆.xlsx / M327</t>
  </si>
  <si>
    <t>车辆里程查询_20260901-20260930_1024辆_仪表里程.xlsx / N404</t>
  </si>
  <si>
    <t>车辆里程查询_20260901-20260930_1024辆_GPS里程.xlsx / N404</t>
  </si>
  <si>
    <t>车辆纯氢气里程查询_20260901-20260930_1024辆.xlsx / N327</t>
  </si>
  <si>
    <t>车辆里程查询_20260901-20260930_1024辆_仪表里程.xlsx / O404</t>
  </si>
  <si>
    <t>车辆里程查询_20260901-20260930_1024辆_GPS里程.xlsx / O404</t>
  </si>
  <si>
    <t>车辆纯氢气里程查询_20260901-20260930_1024辆.xlsx / O327</t>
  </si>
  <si>
    <t>车辆里程查询_20260901-20260930_1024辆_仪表里程.xlsx / P404</t>
  </si>
  <si>
    <t>车辆里程查询_20260901-20260930_1024辆_GPS里程.xlsx / P404</t>
  </si>
  <si>
    <t>车辆纯氢气里程查询_20260901-20260930_1024辆.xlsx / P327</t>
  </si>
  <si>
    <t>车辆里程查询_20260901-20260930_1024辆_仪表里程.xlsx / Q404</t>
  </si>
  <si>
    <t>车辆里程查询_20260901-20260930_1024辆_GPS里程.xlsx / Q404</t>
  </si>
  <si>
    <t>车辆纯氢气里程查询_20260901-20260930_1024辆.xlsx / Q327</t>
  </si>
  <si>
    <t>车辆里程查询_20260901-20260930_1024辆_仪表里程.xlsx / R404</t>
  </si>
  <si>
    <t>车辆里程查询_20260901-20260930_1024辆_GPS里程.xlsx / R404</t>
  </si>
  <si>
    <t>车辆纯氢气里程查询_20260901-20260930_1024辆.xlsx / R327</t>
  </si>
  <si>
    <t>车辆里程查询_20260901-20260930_1024辆_仪表里程.xlsx / S404</t>
  </si>
  <si>
    <t>车辆里程查询_20260901-20260930_1024辆_GPS里程.xlsx / S404</t>
  </si>
  <si>
    <t>车辆纯氢气里程查询_20260901-20260930_1024辆.xlsx / S327</t>
  </si>
  <si>
    <t>车辆里程查询_20260901-20260930_1024辆_仪表里程.xlsx / T404</t>
  </si>
  <si>
    <t>车辆里程查询_20260901-20260930_1024辆_GPS里程.xlsx / T404</t>
  </si>
  <si>
    <t>车辆纯氢气里程查询_20260901-20260930_1024辆.xlsx / T327</t>
  </si>
  <si>
    <t>车辆里程查询_20260901-20260930_1024辆_仪表里程.xlsx / U404</t>
  </si>
  <si>
    <t>车辆里程查询_20260901-20260930_1024辆_GPS里程.xlsx / U404</t>
  </si>
  <si>
    <t>车辆纯氢气里程查询_20260901-20260930_1024辆.xlsx / U327</t>
  </si>
  <si>
    <t>车辆里程查询_20260901-20260930_1024辆_仪表里程.xlsx / V404</t>
  </si>
  <si>
    <t>车辆里程查询_20260901-20260930_1024辆_GPS里程.xlsx / V404</t>
  </si>
  <si>
    <t>车辆纯氢气里程查询_20260901-20260930_1024辆.xlsx / V327</t>
  </si>
  <si>
    <t>车辆里程查询_20260901-20260930_1024辆_仪表里程.xlsx / W404</t>
  </si>
  <si>
    <t>车辆里程查询_20260901-20260930_1024辆_GPS里程.xlsx / W404</t>
  </si>
  <si>
    <t>车辆纯氢气里程查询_20260901-20260930_1024辆.xlsx / W327</t>
  </si>
  <si>
    <t>车辆里程查询_20260901-20260930_1024辆_仪表里程.xlsx / X404</t>
  </si>
  <si>
    <t>车辆里程查询_20260901-20260930_1024辆_GPS里程.xlsx / X404</t>
  </si>
  <si>
    <t>车辆纯氢气里程查询_20260901-20260930_1024辆.xlsx / X327</t>
  </si>
  <si>
    <t>车辆里程查询_20260901-20260930_1024辆_仪表里程.xlsx / Y404</t>
  </si>
  <si>
    <t>车辆里程查询_20260901-20260930_1024辆_GPS里程.xlsx / Y404</t>
  </si>
  <si>
    <t>车辆纯氢气里程查询_20260901-20260930_1024辆.xlsx / Y327</t>
  </si>
  <si>
    <t>车辆里程查询_20260901-20260930_1024辆_仪表里程.xlsx / Z404</t>
  </si>
  <si>
    <t>车辆里程查询_20260901-20260930_1024辆_GPS里程.xlsx / Z404</t>
  </si>
  <si>
    <t>车辆纯氢气里程查询_20260901-20260930_1024辆.xlsx / Z327</t>
  </si>
  <si>
    <t>车辆里程查询_20260901-20260930_1024辆_仪表里程.xlsx / AA404</t>
  </si>
  <si>
    <t>车辆里程查询_20260901-20260930_1024辆_GPS里程.xlsx / AA404</t>
  </si>
  <si>
    <t>车辆纯氢气里程查询_20260901-20260930_1024辆.xlsx / AA327</t>
  </si>
  <si>
    <t>车辆里程查询_20260901-20260930_1024辆_仪表里程.xlsx / AB404</t>
  </si>
  <si>
    <t>车辆里程查询_20260901-20260930_1024辆_GPS里程.xlsx / AB404</t>
  </si>
  <si>
    <t>车辆纯氢气里程查询_20260901-20260930_1024辆.xlsx / AB327</t>
  </si>
  <si>
    <t>车辆里程查询_20260901-20260930_1024辆_仪表里程.xlsx / AC404</t>
  </si>
  <si>
    <t>车辆里程查询_20260901-20260930_1024辆_GPS里程.xlsx / AC404</t>
  </si>
  <si>
    <t>车辆纯氢气里程查询_20260901-20260930_1024辆.xlsx / AC327</t>
  </si>
  <si>
    <t>车辆里程查询_20260901-20260930_1024辆_仪表里程.xlsx / AD404</t>
  </si>
  <si>
    <t>车辆里程查询_20260901-20260930_1024辆_GPS里程.xlsx / AD404</t>
  </si>
  <si>
    <t>车辆纯氢气里程查询_20260901-20260930_1024辆.xlsx / AD327</t>
  </si>
  <si>
    <t>车辆里程查询_20260901-20260930_1024辆_仪表里程.xlsx / AE404</t>
  </si>
  <si>
    <t>车辆里程查询_20260901-20260930_1024辆_GPS里程.xlsx / AE404</t>
  </si>
  <si>
    <t>车辆纯氢气里程查询_20260901-20260930_1024辆.xlsx / AE327</t>
  </si>
  <si>
    <t>车辆里程查询_20260901-20260930_1024辆_仪表里程.xlsx / AF404</t>
  </si>
  <si>
    <t>车辆里程查询_20260901-20260930_1024辆_GPS里程.xlsx / AF404</t>
  </si>
  <si>
    <t>车辆纯氢气里程查询_20260901-20260930_1024辆.xlsx / AF327</t>
  </si>
  <si>
    <t>车辆里程查询_20260901-20260930_1024辆_仪表里程.xlsx / AG404</t>
  </si>
  <si>
    <t>车辆里程查询_20260901-20260930_1024辆_GPS里程.xlsx / AG404</t>
  </si>
  <si>
    <t>车辆纯氢气里程查询_20260901-20260930_1024辆.xlsx / AG327</t>
  </si>
  <si>
    <t>车辆里程查询_20260901-20260930_1024辆_仪表里程.xlsx / AH404</t>
  </si>
  <si>
    <t>车辆里程查询_20260901-20260930_1024辆_GPS里程.xlsx / AH404</t>
  </si>
  <si>
    <t>车辆纯氢气里程查询_20260901-20260930_1024辆.xlsx / AH327</t>
  </si>
  <si>
    <t>车辆里程查询_20260901-20260930_1024辆_仪表里程.xlsx / E457</t>
  </si>
  <si>
    <t>车辆里程查询_20260901-20260930_1024辆_GPS里程.xlsx / E457</t>
  </si>
  <si>
    <t>车辆纯氢气里程查询_20260901-20260930_1024辆.xlsx / E553</t>
  </si>
  <si>
    <t>车辆里程查询_20260901-20260930_1024辆_仪表里程.xlsx / F457</t>
  </si>
  <si>
    <t>车辆里程查询_20260901-20260930_1024辆_GPS里程.xlsx / F457</t>
  </si>
  <si>
    <t>车辆纯氢气里程查询_20260901-20260930_1024辆.xlsx / F553</t>
  </si>
  <si>
    <t>车辆里程查询_20260901-20260930_1024辆_仪表里程.xlsx / G457</t>
  </si>
  <si>
    <t>车辆里程查询_20260901-20260930_1024辆_GPS里程.xlsx / G457</t>
  </si>
  <si>
    <t>车辆纯氢气里程查询_20260901-20260930_1024辆.xlsx / G553</t>
  </si>
  <si>
    <t>车辆里程查询_20260901-20260930_1024辆_仪表里程.xlsx / H457</t>
  </si>
  <si>
    <t>车辆里程查询_20260901-20260930_1024辆_GPS里程.xlsx / H457</t>
  </si>
  <si>
    <t>车辆纯氢气里程查询_20260901-20260930_1024辆.xlsx / H553</t>
  </si>
  <si>
    <t>车辆里程查询_20260901-20260930_1024辆_仪表里程.xlsx / I457</t>
  </si>
  <si>
    <t>车辆里程查询_20260901-20260930_1024辆_GPS里程.xlsx / I457</t>
  </si>
  <si>
    <t>车辆纯氢气里程查询_20260901-20260930_1024辆.xlsx / I553</t>
  </si>
  <si>
    <t>车辆里程查询_20260901-20260930_1024辆_仪表里程.xlsx / J457</t>
  </si>
  <si>
    <t>车辆里程查询_20260901-20260930_1024辆_GPS里程.xlsx / J457</t>
  </si>
  <si>
    <t>车辆纯氢气里程查询_20260901-20260930_1024辆.xlsx / J553</t>
  </si>
  <si>
    <t>车辆里程查询_20260901-20260930_1024辆_仪表里程.xlsx / K457</t>
  </si>
  <si>
    <t>车辆里程查询_20260901-20260930_1024辆_GPS里程.xlsx / K457</t>
  </si>
  <si>
    <t>车辆纯氢气里程查询_20260901-20260930_1024辆.xlsx / K553</t>
  </si>
  <si>
    <t>车辆里程查询_20260901-20260930_1024辆_仪表里程.xlsx / L457</t>
  </si>
  <si>
    <t>车辆里程查询_20260901-20260930_1024辆_GPS里程.xlsx / L457</t>
  </si>
  <si>
    <t>车辆纯氢气里程查询_20260901-20260930_1024辆.xlsx / L553</t>
  </si>
  <si>
    <t>车辆里程查询_20260901-20260930_1024辆_仪表里程.xlsx / M457</t>
  </si>
  <si>
    <t>车辆里程查询_20260901-20260930_1024辆_GPS里程.xlsx / M457</t>
  </si>
  <si>
    <t>车辆纯氢气里程查询_20260901-20260930_1024辆.xlsx / M553</t>
  </si>
  <si>
    <t>车辆里程查询_20260901-20260930_1024辆_仪表里程.xlsx / N457</t>
  </si>
  <si>
    <t>车辆里程查询_20260901-20260930_1024辆_GPS里程.xlsx / N457</t>
  </si>
  <si>
    <t>车辆纯氢气里程查询_20260901-20260930_1024辆.xlsx / N553</t>
  </si>
  <si>
    <t>车辆里程查询_20260901-20260930_1024辆_仪表里程.xlsx / O457</t>
  </si>
  <si>
    <t>车辆里程查询_20260901-20260930_1024辆_GPS里程.xlsx / O457</t>
  </si>
  <si>
    <t>车辆纯氢气里程查询_20260901-20260930_1024辆.xlsx / O553</t>
  </si>
  <si>
    <t>车辆里程查询_20260901-20260930_1024辆_仪表里程.xlsx / P457</t>
  </si>
  <si>
    <t>车辆里程查询_20260901-20260930_1024辆_GPS里程.xlsx / P457</t>
  </si>
  <si>
    <t>车辆纯氢气里程查询_20260901-20260930_1024辆.xlsx / P553</t>
  </si>
  <si>
    <t>车辆里程查询_20260901-20260930_1024辆_仪表里程.xlsx / Q457</t>
  </si>
  <si>
    <t>车辆里程查询_20260901-20260930_1024辆_GPS里程.xlsx / Q457</t>
  </si>
  <si>
    <t>车辆纯氢气里程查询_20260901-20260930_1024辆.xlsx / Q553</t>
  </si>
  <si>
    <t>车辆里程查询_20260901-20260930_1024辆_仪表里程.xlsx / R457</t>
  </si>
  <si>
    <t>车辆里程查询_20260901-20260930_1024辆_GPS里程.xlsx / R457</t>
  </si>
  <si>
    <t>车辆纯氢气里程查询_20260901-20260930_1024辆.xlsx / R553</t>
  </si>
  <si>
    <t>车辆里程查询_20260901-20260930_1024辆_仪表里程.xlsx / E597</t>
  </si>
  <si>
    <t>车辆里程查询_20260901-20260930_1024辆_GPS里程.xlsx / E597</t>
  </si>
  <si>
    <t>车辆纯氢气里程查询_20260901-20260930_1024辆.xlsx / E377</t>
  </si>
  <si>
    <t>车辆里程查询_20260901-20260930_1024辆_仪表里程.xlsx / F597</t>
  </si>
  <si>
    <t>车辆里程查询_20260901-20260930_1024辆_GPS里程.xlsx / F597</t>
  </si>
  <si>
    <t>车辆纯氢气里程查询_20260901-20260930_1024辆.xlsx / F377</t>
  </si>
  <si>
    <t>车辆里程查询_20260901-20260930_1024辆_仪表里程.xlsx / G597</t>
  </si>
  <si>
    <t>车辆里程查询_20260901-20260930_1024辆_GPS里程.xlsx / G597</t>
  </si>
  <si>
    <t>车辆纯氢气里程查询_20260901-20260930_1024辆.xlsx / G377</t>
  </si>
  <si>
    <t>车辆里程查询_20260901-20260930_1024辆_仪表里程.xlsx / H597</t>
  </si>
  <si>
    <t>车辆里程查询_20260901-20260930_1024辆_GPS里程.xlsx / H597</t>
  </si>
  <si>
    <t>车辆纯氢气里程查询_20260901-20260930_1024辆.xlsx / H377</t>
  </si>
  <si>
    <t>车辆里程查询_20260901-20260930_1024辆_仪表里程.xlsx / I597</t>
  </si>
  <si>
    <t>车辆里程查询_20260901-20260930_1024辆_GPS里程.xlsx / I597</t>
  </si>
  <si>
    <t>车辆纯氢气里程查询_20260901-20260930_1024辆.xlsx / I377</t>
  </si>
  <si>
    <t>车辆里程查询_20260901-20260930_1024辆_仪表里程.xlsx / J597</t>
  </si>
  <si>
    <t>车辆里程查询_20260901-20260930_1024辆_GPS里程.xlsx / J597</t>
  </si>
  <si>
    <t>车辆纯氢气里程查询_20260901-20260930_1024辆.xlsx / J377</t>
  </si>
  <si>
    <t>车辆里程查询_20260901-20260930_1024辆_仪表里程.xlsx / K597</t>
  </si>
  <si>
    <t>车辆里程查询_20260901-20260930_1024辆_GPS里程.xlsx / K597</t>
  </si>
  <si>
    <t>车辆纯氢气里程查询_20260901-20260930_1024辆.xlsx / K377</t>
  </si>
  <si>
    <t>车辆里程查询_20260901-20260930_1024辆_仪表里程.xlsx / L597</t>
  </si>
  <si>
    <t>车辆里程查询_20260901-20260930_1024辆_GPS里程.xlsx / L597</t>
  </si>
  <si>
    <t>车辆纯氢气里程查询_20260901-20260930_1024辆.xlsx / L377</t>
  </si>
  <si>
    <t>车辆里程查询_20260901-20260930_1024辆_仪表里程.xlsx / M597</t>
  </si>
  <si>
    <t>车辆里程查询_20260901-20260930_1024辆_GPS里程.xlsx / M597</t>
  </si>
  <si>
    <t>车辆纯氢气里程查询_20260901-20260930_1024辆.xlsx / M377</t>
  </si>
  <si>
    <t>车辆里程查询_20260901-20260930_1024辆_仪表里程.xlsx / N597</t>
  </si>
  <si>
    <t>车辆里程查询_20260901-20260930_1024辆_GPS里程.xlsx / N597</t>
  </si>
  <si>
    <t>车辆纯氢气里程查询_20260901-20260930_1024辆.xlsx / N377</t>
  </si>
  <si>
    <t>车辆里程查询_20260901-20260930_1024辆_仪表里程.xlsx / O597</t>
  </si>
  <si>
    <t>车辆里程查询_20260901-20260930_1024辆_GPS里程.xlsx / O597</t>
  </si>
  <si>
    <t>车辆纯氢气里程查询_20260901-20260930_1024辆.xlsx / O377</t>
  </si>
  <si>
    <t>车辆里程查询_20260901-20260930_1024辆_仪表里程.xlsx / P597</t>
  </si>
  <si>
    <t>车辆里程查询_20260901-20260930_1024辆_GPS里程.xlsx / P597</t>
  </si>
  <si>
    <t>车辆纯氢气里程查询_20260901-20260930_1024辆.xlsx / P377</t>
  </si>
  <si>
    <t>车辆里程查询_20260901-20260930_1024辆_仪表里程.xlsx / Q597</t>
  </si>
  <si>
    <t>车辆里程查询_20260901-20260930_1024辆_GPS里程.xlsx / Q597</t>
  </si>
  <si>
    <t>车辆纯氢气里程查询_20260901-20260930_1024辆.xlsx / Q377</t>
  </si>
  <si>
    <t>车辆里程查询_20260901-20260930_1024辆_仪表里程.xlsx / R597</t>
  </si>
  <si>
    <t>车辆里程查询_20260901-20260930_1024辆_GPS里程.xlsx / R597</t>
  </si>
  <si>
    <t>车辆纯氢气里程查询_20260901-20260930_1024辆.xlsx / R377</t>
  </si>
  <si>
    <t>车辆里程查询_20260901-20260930_1024辆_仪表里程.xlsx / S597</t>
  </si>
  <si>
    <t>车辆里程查询_20260901-20260930_1024辆_GPS里程.xlsx / S597</t>
  </si>
  <si>
    <t>车辆纯氢气里程查询_20260901-20260930_1024辆.xlsx / S377</t>
  </si>
  <si>
    <t>车辆里程查询_20260901-20260930_1024辆_仪表里程.xlsx / T597</t>
  </si>
  <si>
    <t>车辆里程查询_20260901-20260930_1024辆_GPS里程.xlsx / T597</t>
  </si>
  <si>
    <t>车辆纯氢气里程查询_20260901-20260930_1024辆.xlsx / T377</t>
  </si>
  <si>
    <t>车辆里程查询_20260901-20260930_1024辆_仪表里程.xlsx / U597</t>
  </si>
  <si>
    <t>车辆里程查询_20260901-20260930_1024辆_GPS里程.xlsx / U597</t>
  </si>
  <si>
    <t>车辆纯氢气里程查询_20260901-20260930_1024辆.xlsx / U377</t>
  </si>
  <si>
    <t>车辆里程查询_20260901-20260930_1024辆_仪表里程.xlsx / V597</t>
  </si>
  <si>
    <t>车辆里程查询_20260901-20260930_1024辆_GPS里程.xlsx / V597</t>
  </si>
  <si>
    <t>车辆纯氢气里程查询_20260901-20260930_1024辆.xlsx / V377</t>
  </si>
  <si>
    <t>车辆里程查询_20260901-20260930_1024辆_仪表里程.xlsx / W597</t>
  </si>
  <si>
    <t>车辆里程查询_20260901-20260930_1024辆_GPS里程.xlsx / W597</t>
  </si>
  <si>
    <t>车辆纯氢气里程查询_20260901-20260930_1024辆.xlsx / W377</t>
  </si>
  <si>
    <t>车辆里程查询_20260901-20260930_1024辆_仪表里程.xlsx / X597</t>
  </si>
  <si>
    <t>车辆里程查询_20260901-20260930_1024辆_GPS里程.xlsx / X597</t>
  </si>
  <si>
    <t>车辆纯氢气里程查询_20260901-20260930_1024辆.xlsx / X377</t>
  </si>
  <si>
    <t>车辆里程查询_20260901-20260930_1024辆_仪表里程.xlsx / Y597</t>
  </si>
  <si>
    <t>车辆里程查询_20260901-20260930_1024辆_GPS里程.xlsx / Y597</t>
  </si>
  <si>
    <t>车辆纯氢气里程查询_20260901-20260930_1024辆.xlsx / Y377</t>
  </si>
  <si>
    <t>车辆里程查询_20260901-20260930_1024辆_仪表里程.xlsx / Z597</t>
  </si>
  <si>
    <t>车辆里程查询_20260901-20260930_1024辆_GPS里程.xlsx / Z597</t>
  </si>
  <si>
    <t>车辆纯氢气里程查询_20260901-20260930_1024辆.xlsx / Z377</t>
  </si>
  <si>
    <t>车辆里程查询_20260901-20260930_1024辆_仪表里程.xlsx / AA597</t>
  </si>
  <si>
    <t>车辆里程查询_20260901-20260930_1024辆_GPS里程.xlsx / AA597</t>
  </si>
  <si>
    <t>车辆纯氢气里程查询_20260901-20260930_1024辆.xlsx / AA377</t>
  </si>
  <si>
    <t>车辆里程查询_20260901-20260930_1024辆_仪表里程.xlsx / AB597</t>
  </si>
  <si>
    <t>车辆里程查询_20260901-20260930_1024辆_GPS里程.xlsx / AB597</t>
  </si>
  <si>
    <t>车辆纯氢气里程查询_20260901-20260930_1024辆.xlsx / AB377</t>
  </si>
  <si>
    <t>车辆里程查询_20260901-20260930_1024辆_仪表里程.xlsx / E374</t>
  </si>
  <si>
    <t>车辆里程查询_20260901-20260930_1024辆_GPS里程.xlsx / E376</t>
  </si>
  <si>
    <t>车辆纯氢气里程查询_20260901-20260930_1024辆.xlsx / E925</t>
  </si>
  <si>
    <t>车辆里程查询_20260901-20260930_1024辆_仪表里程.xlsx / F374</t>
  </si>
  <si>
    <t>车辆里程查询_20260901-20260930_1024辆_GPS里程.xlsx / F376</t>
  </si>
  <si>
    <t>车辆纯氢气里程查询_20260901-20260930_1024辆.xlsx / F925</t>
  </si>
  <si>
    <t>车辆里程查询_20260901-20260930_1024辆_仪表里程.xlsx / G374</t>
  </si>
  <si>
    <t>车辆里程查询_20260901-20260930_1024辆_GPS里程.xlsx / G376</t>
  </si>
  <si>
    <t>车辆纯氢气里程查询_20260901-20260930_1024辆.xlsx / G925</t>
  </si>
  <si>
    <t>车辆里程查询_20260901-20260930_1024辆_仪表里程.xlsx / H374</t>
  </si>
  <si>
    <t>车辆里程查询_20260901-20260930_1024辆_GPS里程.xlsx / H376</t>
  </si>
  <si>
    <t>车辆纯氢气里程查询_20260901-20260930_1024辆.xlsx / H925</t>
  </si>
  <si>
    <t>车辆里程查询_20260901-20260930_1024辆_仪表里程.xlsx / I374</t>
  </si>
  <si>
    <t>车辆里程查询_20260901-20260930_1024辆_GPS里程.xlsx / I376</t>
  </si>
  <si>
    <t>车辆纯氢气里程查询_20260901-20260930_1024辆.xlsx / I925</t>
  </si>
  <si>
    <t>车辆里程查询_20260901-20260930_1024辆_仪表里程.xlsx / J374</t>
  </si>
  <si>
    <t>车辆里程查询_20260901-20260930_1024辆_GPS里程.xlsx / J376</t>
  </si>
  <si>
    <t>车辆纯氢气里程查询_20260901-20260930_1024辆.xlsx / J925</t>
  </si>
  <si>
    <t>车辆里程查询_20260901-20260930_1024辆_仪表里程.xlsx / K374</t>
  </si>
  <si>
    <t>车辆里程查询_20260901-20260930_1024辆_GPS里程.xlsx / K376</t>
  </si>
  <si>
    <t>车辆纯氢气里程查询_20260901-20260930_1024辆.xlsx / K925</t>
  </si>
  <si>
    <t>车辆里程查询_20260901-20260930_1024辆_仪表里程.xlsx / L374</t>
  </si>
  <si>
    <t>车辆里程查询_20260901-20260930_1024辆_GPS里程.xlsx / L376</t>
  </si>
  <si>
    <t>车辆纯氢气里程查询_20260901-20260930_1024辆.xlsx / L925</t>
  </si>
  <si>
    <t>车辆里程查询_20260901-20260930_1024辆_仪表里程.xlsx / M374</t>
  </si>
  <si>
    <t>车辆里程查询_20260901-20260930_1024辆_GPS里程.xlsx / M376</t>
  </si>
  <si>
    <t>车辆纯氢气里程查询_20260901-20260930_1024辆.xlsx / M925</t>
  </si>
  <si>
    <t>车辆里程查询_20260901-20260930_1024辆_仪表里程.xlsx / N374</t>
  </si>
  <si>
    <t>车辆里程查询_20260901-20260930_1024辆_GPS里程.xlsx / N376</t>
  </si>
  <si>
    <t>车辆纯氢气里程查询_20260901-20260930_1024辆.xlsx / N925</t>
  </si>
  <si>
    <t>车辆里程查询_20260901-20260930_1024辆_仪表里程.xlsx / O374</t>
  </si>
  <si>
    <t>车辆里程查询_20260901-20260930_1024辆_GPS里程.xlsx / O376</t>
  </si>
  <si>
    <t>车辆纯氢气里程查询_20260901-20260930_1024辆.xlsx / O925</t>
  </si>
  <si>
    <t>车辆里程查询_20260901-20260930_1024辆_仪表里程.xlsx / P374</t>
  </si>
  <si>
    <t>车辆里程查询_20260901-20260930_1024辆_GPS里程.xlsx / P376</t>
  </si>
  <si>
    <t>车辆纯氢气里程查询_20260901-20260930_1024辆.xlsx / P925</t>
  </si>
  <si>
    <t>车辆里程查询_20260901-20260930_1024辆_仪表里程.xlsx / Q374</t>
  </si>
  <si>
    <t>车辆里程查询_20260901-20260930_1024辆_GPS里程.xlsx / Q376</t>
  </si>
  <si>
    <t>车辆纯氢气里程查询_20260901-20260930_1024辆.xlsx / Q925</t>
  </si>
  <si>
    <t>车辆里程查询_20260901-20260930_1024辆_仪表里程.xlsx / R374</t>
  </si>
  <si>
    <t>车辆里程查询_20260901-20260930_1024辆_GPS里程.xlsx / R376</t>
  </si>
  <si>
    <t>车辆纯氢气里程查询_20260901-20260930_1024辆.xlsx / R925</t>
  </si>
  <si>
    <t>车辆里程查询_20260901-20260930_1024辆_仪表里程.xlsx / S374</t>
  </si>
  <si>
    <t>车辆里程查询_20260901-20260930_1024辆_GPS里程.xlsx / S376</t>
  </si>
  <si>
    <t>车辆纯氢气里程查询_20260901-20260930_1024辆.xlsx / S925</t>
  </si>
  <si>
    <t>车辆里程查询_20260901-20260930_1024辆_仪表里程.xlsx / T374</t>
  </si>
  <si>
    <t>车辆里程查询_20260901-20260930_1024辆_GPS里程.xlsx / T376</t>
  </si>
  <si>
    <t>车辆纯氢气里程查询_20260901-20260930_1024辆.xlsx / T925</t>
  </si>
  <si>
    <t>车辆里程查询_20260901-20260930_1024辆_仪表里程.xlsx / U374</t>
  </si>
  <si>
    <t>车辆里程查询_20260901-20260930_1024辆_GPS里程.xlsx / U376</t>
  </si>
  <si>
    <t>车辆纯氢气里程查询_20260901-20260930_1024辆.xlsx / U925</t>
  </si>
  <si>
    <t>车辆里程查询_20260901-20260930_1024辆_仪表里程.xlsx / V374</t>
  </si>
  <si>
    <t>车辆里程查询_20260901-20260930_1024辆_GPS里程.xlsx / V376</t>
  </si>
  <si>
    <t>车辆纯氢气里程查询_20260901-20260930_1024辆.xlsx / V925</t>
  </si>
  <si>
    <t>车辆里程查询_20260901-20260930_1024辆_仪表里程.xlsx / W374</t>
  </si>
  <si>
    <t>车辆里程查询_20260901-20260930_1024辆_GPS里程.xlsx / W376</t>
  </si>
  <si>
    <t>车辆纯氢气里程查询_20260901-20260930_1024辆.xlsx / W925</t>
  </si>
  <si>
    <t>车辆里程查询_20260901-20260930_1024辆_仪表里程.xlsx / X374</t>
  </si>
  <si>
    <t>车辆里程查询_20260901-20260930_1024辆_GPS里程.xlsx / X376</t>
  </si>
  <si>
    <t>车辆纯氢气里程查询_20260901-20260930_1024辆.xlsx / X925</t>
  </si>
  <si>
    <t>车辆里程查询_20260901-20260930_1024辆_仪表里程.xlsx / Y374</t>
  </si>
  <si>
    <t>车辆里程查询_20260901-20260930_1024辆_GPS里程.xlsx / Y376</t>
  </si>
  <si>
    <t>车辆纯氢气里程查询_20260901-20260930_1024辆.xlsx / Y925</t>
  </si>
  <si>
    <t>车辆里程查询_20260901-20260930_1024辆_仪表里程.xlsx / Z374</t>
  </si>
  <si>
    <t>车辆里程查询_20260901-20260930_1024辆_GPS里程.xlsx / Z376</t>
  </si>
  <si>
    <t>车辆纯氢气里程查询_20260901-20260930_1024辆.xlsx / Z925</t>
  </si>
  <si>
    <t>车辆里程查询_20260901-20260930_1024辆_仪表里程.xlsx / AA374</t>
  </si>
  <si>
    <t>车辆里程查询_20260901-20260930_1024辆_GPS里程.xlsx / AA376</t>
  </si>
  <si>
    <t>车辆纯氢气里程查询_20260901-20260930_1024辆.xlsx / AA925</t>
  </si>
  <si>
    <t>车辆里程查询_20260901-20260930_1024辆_仪表里程.xlsx / AB374</t>
  </si>
  <si>
    <t>车辆里程查询_20260901-20260930_1024辆_GPS里程.xlsx / AB376</t>
  </si>
  <si>
    <t>车辆纯氢气里程查询_20260901-20260930_1024辆.xlsx / AB925</t>
  </si>
  <si>
    <t>车辆里程查询_20260901-20260930_1024辆_仪表里程.xlsx / AC374</t>
  </si>
  <si>
    <t>车辆里程查询_20260901-20260930_1024辆_GPS里程.xlsx / AC376</t>
  </si>
  <si>
    <t>车辆纯氢气里程查询_20260901-20260930_1024辆.xlsx / AC925</t>
  </si>
  <si>
    <t>车辆里程查询_20260901-20260930_1024辆_仪表里程.xlsx / AD374</t>
  </si>
  <si>
    <t>车辆里程查询_20260901-20260930_1024辆_GPS里程.xlsx / AD376</t>
  </si>
  <si>
    <t>车辆纯氢气里程查询_20260901-20260930_1024辆.xlsx / AD925</t>
  </si>
  <si>
    <t>车辆里程查询_20260901-20260930_1024辆_仪表里程.xlsx / AE374</t>
  </si>
  <si>
    <t>车辆里程查询_20260901-20260930_1024辆_GPS里程.xlsx / AE376</t>
  </si>
  <si>
    <t>车辆纯氢气里程查询_20260901-20260930_1024辆.xlsx / AE925</t>
  </si>
  <si>
    <t>车辆里程查询_20260901-20260930_1024辆_仪表里程.xlsx / AF374</t>
  </si>
  <si>
    <t>车辆里程查询_20260901-20260930_1024辆_GPS里程.xlsx / AF376</t>
  </si>
  <si>
    <t>车辆纯氢气里程查询_20260901-20260930_1024辆.xlsx / AF925</t>
  </si>
  <si>
    <t>车辆里程查询_20260901-20260930_1024辆_仪表里程.xlsx / AG374</t>
  </si>
  <si>
    <t>车辆里程查询_20260901-20260930_1024辆_GPS里程.xlsx / AG376</t>
  </si>
  <si>
    <t>车辆纯氢气里程查询_20260901-20260930_1024辆.xlsx / AG925</t>
  </si>
  <si>
    <t>车辆里程查询_20260901-20260930_1024辆_仪表里程.xlsx / AH374</t>
  </si>
  <si>
    <t>车辆里程查询_20260901-20260930_1024辆_GPS里程.xlsx / AH376</t>
  </si>
  <si>
    <t>车辆纯氢气里程查询_20260901-20260930_1024辆.xlsx / AH925</t>
  </si>
  <si>
    <t>车辆里程查询_20260901-20260930_1024辆_仪表里程.xlsx / E544</t>
  </si>
  <si>
    <t>车辆里程查询_20260901-20260930_1024辆_GPS里程.xlsx / E544</t>
  </si>
  <si>
    <t>车辆纯氢气里程查询_20260901-20260930_1024辆.xlsx / E258</t>
  </si>
  <si>
    <t>车辆里程查询_20260901-20260930_1024辆_仪表里程.xlsx / F544</t>
  </si>
  <si>
    <t>车辆里程查询_20260901-20260930_1024辆_GPS里程.xlsx / F544</t>
  </si>
  <si>
    <t>车辆纯氢气里程查询_20260901-20260930_1024辆.xlsx / F258</t>
  </si>
  <si>
    <t>车辆里程查询_20260901-20260930_1024辆_仪表里程.xlsx / G544</t>
  </si>
  <si>
    <t>车辆里程查询_20260901-20260930_1024辆_GPS里程.xlsx / G544</t>
  </si>
  <si>
    <t>车辆纯氢气里程查询_20260901-20260930_1024辆.xlsx / G258</t>
  </si>
  <si>
    <t>车辆里程查询_20260901-20260930_1024辆_仪表里程.xlsx / H544</t>
  </si>
  <si>
    <t>车辆里程查询_20260901-20260930_1024辆_GPS里程.xlsx / H544</t>
  </si>
  <si>
    <t>车辆纯氢气里程查询_20260901-20260930_1024辆.xlsx / H258</t>
  </si>
  <si>
    <t>车辆里程查询_20260901-20260930_1024辆_仪表里程.xlsx / I544</t>
  </si>
  <si>
    <t>车辆里程查询_20260901-20260930_1024辆_GPS里程.xlsx / I544</t>
  </si>
  <si>
    <t>车辆纯氢气里程查询_20260901-20260930_1024辆.xlsx / I258</t>
  </si>
  <si>
    <t>车辆里程查询_20260901-20260930_1024辆_仪表里程.xlsx / J544</t>
  </si>
  <si>
    <t>车辆里程查询_20260901-20260930_1024辆_GPS里程.xlsx / J544</t>
  </si>
  <si>
    <t>车辆纯氢气里程查询_20260901-20260930_1024辆.xlsx / J258</t>
  </si>
  <si>
    <t>车辆里程查询_20260901-20260930_1024辆_仪表里程.xlsx / K544</t>
  </si>
  <si>
    <t>车辆里程查询_20260901-20260930_1024辆_GPS里程.xlsx / K544</t>
  </si>
  <si>
    <t>车辆纯氢气里程查询_20260901-20260930_1024辆.xlsx / K258</t>
  </si>
  <si>
    <t>车辆里程查询_20260901-20260930_1024辆_仪表里程.xlsx / L544</t>
  </si>
  <si>
    <t>车辆里程查询_20260901-20260930_1024辆_GPS里程.xlsx / L544</t>
  </si>
  <si>
    <t>车辆纯氢气里程查询_20260901-20260930_1024辆.xlsx / L258</t>
  </si>
  <si>
    <t>车辆里程查询_20260901-20260930_1024辆_仪表里程.xlsx / M544</t>
  </si>
  <si>
    <t>车辆里程查询_20260901-20260930_1024辆_GPS里程.xlsx / M544</t>
  </si>
  <si>
    <t>车辆纯氢气里程查询_20260901-20260930_1024辆.xlsx / M258</t>
  </si>
  <si>
    <t>车辆里程查询_20260901-20260930_1024辆_仪表里程.xlsx / N544</t>
  </si>
  <si>
    <t>车辆里程查询_20260901-20260930_1024辆_GPS里程.xlsx / N544</t>
  </si>
  <si>
    <t>车辆纯氢气里程查询_20260901-20260930_1024辆.xlsx / N258</t>
  </si>
  <si>
    <t>车辆里程查询_20260901-20260930_1024辆_仪表里程.xlsx / O544</t>
  </si>
  <si>
    <t>车辆里程查询_20260901-20260930_1024辆_GPS里程.xlsx / O544</t>
  </si>
  <si>
    <t>车辆纯氢气里程查询_20260901-20260930_1024辆.xlsx / O258</t>
  </si>
  <si>
    <t>车辆里程查询_20260901-20260930_1024辆_仪表里程.xlsx / P544</t>
  </si>
  <si>
    <t>车辆里程查询_20260901-20260930_1024辆_GPS里程.xlsx / P544</t>
  </si>
  <si>
    <t>车辆纯氢气里程查询_20260901-20260930_1024辆.xlsx / P258</t>
  </si>
  <si>
    <t>车辆里程查询_20260901-20260930_1024辆_仪表里程.xlsx / Q544</t>
  </si>
  <si>
    <t>车辆里程查询_20260901-20260930_1024辆_GPS里程.xlsx / Q544</t>
  </si>
  <si>
    <t>车辆纯氢气里程查询_20260901-20260930_1024辆.xlsx / Q258</t>
  </si>
  <si>
    <t>车辆里程查询_20260901-20260930_1024辆_仪表里程.xlsx / R544</t>
  </si>
  <si>
    <t>车辆里程查询_20260901-20260930_1024辆_GPS里程.xlsx / R544</t>
  </si>
  <si>
    <t>车辆纯氢气里程查询_20260901-20260930_1024辆.xlsx / R258</t>
  </si>
  <si>
    <t>车辆里程查询_20260901-20260930_1024辆_仪表里程.xlsx / S544</t>
  </si>
  <si>
    <t>车辆里程查询_20260901-20260930_1024辆_GPS里程.xlsx / S544</t>
  </si>
  <si>
    <t>车辆纯氢气里程查询_20260901-20260930_1024辆.xlsx / S258</t>
  </si>
  <si>
    <t>车辆里程查询_20260901-20260930_1024辆_仪表里程.xlsx / T544</t>
  </si>
  <si>
    <t>车辆里程查询_20260901-20260930_1024辆_GPS里程.xlsx / T544</t>
  </si>
  <si>
    <t>车辆纯氢气里程查询_20260901-20260930_1024辆.xlsx / T258</t>
  </si>
  <si>
    <t>车辆里程查询_20260901-20260930_1024辆_仪表里程.xlsx / U544</t>
  </si>
  <si>
    <t>车辆里程查询_20260901-20260930_1024辆_GPS里程.xlsx / U544</t>
  </si>
  <si>
    <t>车辆纯氢气里程查询_20260901-20260930_1024辆.xlsx / U258</t>
  </si>
  <si>
    <t>车辆里程查询_20260901-20260930_1024辆_仪表里程.xlsx / V544</t>
  </si>
  <si>
    <t>车辆里程查询_20260901-20260930_1024辆_GPS里程.xlsx / V544</t>
  </si>
  <si>
    <t>车辆纯氢气里程查询_20260901-20260930_1024辆.xlsx / V258</t>
  </si>
  <si>
    <t>车辆里程查询_20260901-20260930_1024辆_仪表里程.xlsx / W544</t>
  </si>
  <si>
    <t>车辆里程查询_20260901-20260930_1024辆_GPS里程.xlsx / W544</t>
  </si>
  <si>
    <t>车辆纯氢气里程查询_20260901-20260930_1024辆.xlsx / W258</t>
  </si>
  <si>
    <t>车辆里程查询_20260901-20260930_1024辆_仪表里程.xlsx / X544</t>
  </si>
  <si>
    <t>车辆里程查询_20260901-20260930_1024辆_GPS里程.xlsx / X544</t>
  </si>
  <si>
    <t>车辆纯氢气里程查询_20260901-20260930_1024辆.xlsx / X258</t>
  </si>
  <si>
    <t>车辆里程查询_20260901-20260930_1024辆_仪表里程.xlsx / Y544</t>
  </si>
  <si>
    <t>车辆里程查询_20260901-20260930_1024辆_GPS里程.xlsx / Y544</t>
  </si>
  <si>
    <t>车辆纯氢气里程查询_20260901-20260930_1024辆.xlsx / Y258</t>
  </si>
  <si>
    <t>车辆里程查询_20260901-20260930_1024辆_仪表里程.xlsx / Z544</t>
  </si>
  <si>
    <t>车辆里程查询_20260901-20260930_1024辆_GPS里程.xlsx / Z544</t>
  </si>
  <si>
    <t>车辆纯氢气里程查询_20260901-20260930_1024辆.xlsx / Z258</t>
  </si>
  <si>
    <t>车辆里程查询_20260901-20260930_1024辆_仪表里程.xlsx / AA544</t>
  </si>
  <si>
    <t>车辆里程查询_20260901-20260930_1024辆_GPS里程.xlsx / AA544</t>
  </si>
  <si>
    <t>车辆纯氢气里程查询_20260901-20260930_1024辆.xlsx / AA258</t>
  </si>
  <si>
    <t>车辆里程查询_20260901-20260930_1024辆_仪表里程.xlsx / AB544</t>
  </si>
  <si>
    <t>车辆里程查询_20260901-20260930_1024辆_GPS里程.xlsx / AB544</t>
  </si>
  <si>
    <t>车辆纯氢气里程查询_20260901-20260930_1024辆.xlsx / AB258</t>
  </si>
  <si>
    <t>车辆里程查询_20260901-20260930_1024辆_仪表里程.xlsx / AC544</t>
  </si>
  <si>
    <t>车辆里程查询_20260901-20260930_1024辆_GPS里程.xlsx / AC544</t>
  </si>
  <si>
    <t>车辆纯氢气里程查询_20260901-20260930_1024辆.xlsx / AC258</t>
  </si>
  <si>
    <t>车辆里程查询_20260901-20260930_1024辆_仪表里程.xlsx / AD544</t>
  </si>
  <si>
    <t>车辆里程查询_20260901-20260930_1024辆_GPS里程.xlsx / AD544</t>
  </si>
  <si>
    <t>车辆纯氢气里程查询_20260901-20260930_1024辆.xlsx / AD258</t>
  </si>
  <si>
    <t>车辆里程查询_20260901-20260930_1024辆_仪表里程.xlsx / AE544</t>
  </si>
  <si>
    <t>车辆里程查询_20260901-20260930_1024辆_GPS里程.xlsx / AE544</t>
  </si>
  <si>
    <t>车辆纯氢气里程查询_20260901-20260930_1024辆.xlsx / AE258</t>
  </si>
  <si>
    <t>车辆里程查询_20260901-20260930_1024辆_仪表里程.xlsx / AF544</t>
  </si>
  <si>
    <t>车辆里程查询_20260901-20260930_1024辆_GPS里程.xlsx / AF544</t>
  </si>
  <si>
    <t>车辆纯氢气里程查询_20260901-20260930_1024辆.xlsx / AF258</t>
  </si>
  <si>
    <t>车辆里程查询_20260901-20260930_1024辆_仪表里程.xlsx / E481</t>
  </si>
  <si>
    <t>车辆里程查询_20260901-20260930_1024辆_GPS里程.xlsx / E481</t>
  </si>
  <si>
    <t>车辆纯氢气里程查询_20260901-20260930_1024辆.xlsx / E358</t>
  </si>
  <si>
    <t>车辆里程查询_20260901-20260930_1024辆_仪表里程.xlsx / F481</t>
  </si>
  <si>
    <t>车辆里程查询_20260901-20260930_1024辆_GPS里程.xlsx / F481</t>
  </si>
  <si>
    <t>车辆纯氢气里程查询_20260901-20260930_1024辆.xlsx / F358</t>
  </si>
  <si>
    <t>车辆里程查询_20260901-20260930_1024辆_仪表里程.xlsx / G481</t>
  </si>
  <si>
    <t>车辆里程查询_20260901-20260930_1024辆_GPS里程.xlsx / G481</t>
  </si>
  <si>
    <t>车辆纯氢气里程查询_20260901-20260930_1024辆.xlsx / G358</t>
  </si>
  <si>
    <t>车辆里程查询_20260901-20260930_1024辆_仪表里程.xlsx / H481</t>
  </si>
  <si>
    <t>车辆里程查询_20260901-20260930_1024辆_GPS里程.xlsx / H481</t>
  </si>
  <si>
    <t>车辆纯氢气里程查询_20260901-20260930_1024辆.xlsx / H358</t>
  </si>
  <si>
    <t>车辆里程查询_20260901-20260930_1024辆_仪表里程.xlsx / I481</t>
  </si>
  <si>
    <t>车辆里程查询_20260901-20260930_1024辆_GPS里程.xlsx / I481</t>
  </si>
  <si>
    <t>车辆纯氢气里程查询_20260901-20260930_1024辆.xlsx / I358</t>
  </si>
  <si>
    <t>车辆里程查询_20260901-20260930_1024辆_仪表里程.xlsx / J481</t>
  </si>
  <si>
    <t>车辆里程查询_20260901-20260930_1024辆_GPS里程.xlsx / J481</t>
  </si>
  <si>
    <t>车辆纯氢气里程查询_20260901-20260930_1024辆.xlsx / J358</t>
  </si>
  <si>
    <t>车辆里程查询_20260901-20260930_1024辆_仪表里程.xlsx / K481</t>
  </si>
  <si>
    <t>车辆里程查询_20260901-20260930_1024辆_GPS里程.xlsx / K481</t>
  </si>
  <si>
    <t>车辆纯氢气里程查询_20260901-20260930_1024辆.xlsx / K358</t>
  </si>
  <si>
    <t>车辆里程查询_20260901-20260930_1024辆_仪表里程.xlsx / L481</t>
  </si>
  <si>
    <t>车辆里程查询_20260901-20260930_1024辆_GPS里程.xlsx / L481</t>
  </si>
  <si>
    <t>车辆纯氢气里程查询_20260901-20260930_1024辆.xlsx / L358</t>
  </si>
  <si>
    <t>车辆里程查询_20260901-20260930_1024辆_仪表里程.xlsx / M481</t>
  </si>
  <si>
    <t>车辆里程查询_20260901-20260930_1024辆_GPS里程.xlsx / M481</t>
  </si>
  <si>
    <t>车辆纯氢气里程查询_20260901-20260930_1024辆.xlsx / M358</t>
  </si>
  <si>
    <t>车辆里程查询_20260901-20260930_1024辆_仪表里程.xlsx / N481</t>
  </si>
  <si>
    <t>车辆里程查询_20260901-20260930_1024辆_GPS里程.xlsx / N481</t>
  </si>
  <si>
    <t>车辆纯氢气里程查询_20260901-20260930_1024辆.xlsx / N358</t>
  </si>
  <si>
    <t>车辆里程查询_20260901-20260930_1024辆_仪表里程.xlsx / O481</t>
  </si>
  <si>
    <t>车辆里程查询_20260901-20260930_1024辆_GPS里程.xlsx / O481</t>
  </si>
  <si>
    <t>车辆纯氢气里程查询_20260901-20260930_1024辆.xlsx / O358</t>
  </si>
  <si>
    <t>车辆里程查询_20260901-20260930_1024辆_仪表里程.xlsx / P481</t>
  </si>
  <si>
    <t>车辆里程查询_20260901-20260930_1024辆_GPS里程.xlsx / P481</t>
  </si>
  <si>
    <t>车辆纯氢气里程查询_20260901-20260930_1024辆.xlsx / P358</t>
  </si>
  <si>
    <t>车辆里程查询_20260901-20260930_1024辆_仪表里程.xlsx / Q481</t>
  </si>
  <si>
    <t>车辆里程查询_20260901-20260930_1024辆_GPS里程.xlsx / Q481</t>
  </si>
  <si>
    <t>车辆纯氢气里程查询_20260901-20260930_1024辆.xlsx / Q358</t>
  </si>
  <si>
    <t>车辆里程查询_20260901-20260930_1024辆_仪表里程.xlsx / R481</t>
  </si>
  <si>
    <t>车辆里程查询_20260901-20260930_1024辆_GPS里程.xlsx / R481</t>
  </si>
  <si>
    <t>车辆纯氢气里程查询_20260901-20260930_1024辆.xlsx / R358</t>
  </si>
  <si>
    <t>车辆里程查询_20260901-20260930_1024辆_仪表里程.xlsx / S481</t>
  </si>
  <si>
    <t>车辆里程查询_20260901-20260930_1024辆_GPS里程.xlsx / S481</t>
  </si>
  <si>
    <t>车辆纯氢气里程查询_20260901-20260930_1024辆.xlsx / S358</t>
  </si>
  <si>
    <t>车辆里程查询_20260901-20260930_1024辆_仪表里程.xlsx / T481</t>
  </si>
  <si>
    <t>车辆里程查询_20260901-20260930_1024辆_GPS里程.xlsx / T481</t>
  </si>
  <si>
    <t>车辆纯氢气里程查询_20260901-20260930_1024辆.xlsx / T358</t>
  </si>
  <si>
    <t>车辆里程查询_20260901-20260930_1024辆_仪表里程.xlsx / U481</t>
  </si>
  <si>
    <t>车辆里程查询_20260901-20260930_1024辆_GPS里程.xlsx / U481</t>
  </si>
  <si>
    <t>车辆纯氢气里程查询_20260901-20260930_1024辆.xlsx / U358</t>
  </si>
  <si>
    <t>车辆里程查询_20260901-20260930_1024辆_仪表里程.xlsx / V481</t>
  </si>
  <si>
    <t>车辆里程查询_20260901-20260930_1024辆_GPS里程.xlsx / V481</t>
  </si>
  <si>
    <t>车辆纯氢气里程查询_20260901-20260930_1024辆.xlsx / V358</t>
  </si>
  <si>
    <t>车辆里程查询_20260901-20260930_1024辆_仪表里程.xlsx / W481</t>
  </si>
  <si>
    <t>车辆里程查询_20260901-20260930_1024辆_GPS里程.xlsx / W481</t>
  </si>
  <si>
    <t>车辆纯氢气里程查询_20260901-20260930_1024辆.xlsx / W358</t>
  </si>
  <si>
    <t>车辆里程查询_20260901-20260930_1024辆_仪表里程.xlsx / X481</t>
  </si>
  <si>
    <t>车辆里程查询_20260901-20260930_1024辆_GPS里程.xlsx / X481</t>
  </si>
  <si>
    <t>车辆纯氢气里程查询_20260901-20260930_1024辆.xlsx / X358</t>
  </si>
  <si>
    <t>车辆里程查询_20260901-20260930_1024辆_仪表里程.xlsx / Y481</t>
  </si>
  <si>
    <t>车辆里程查询_20260901-20260930_1024辆_GPS里程.xlsx / Y481</t>
  </si>
  <si>
    <t>车辆纯氢气里程查询_20260901-20260930_1024辆.xlsx / Y358</t>
  </si>
  <si>
    <t>车辆里程查询_20260901-20260930_1024辆_仪表里程.xlsx / Z481</t>
  </si>
  <si>
    <t>车辆里程查询_20260901-20260930_1024辆_GPS里程.xlsx / Z481</t>
  </si>
  <si>
    <t>车辆纯氢气里程查询_20260901-20260930_1024辆.xlsx / Z358</t>
  </si>
  <si>
    <t>车辆里程查询_20260901-20260930_1024辆_仪表里程.xlsx / AA481</t>
  </si>
  <si>
    <t>车辆里程查询_20260901-20260930_1024辆_GPS里程.xlsx / AA481</t>
  </si>
  <si>
    <t>车辆纯氢气里程查询_20260901-20260930_1024辆.xlsx / AA358</t>
  </si>
  <si>
    <t>车辆里程查询_20260901-20260930_1024辆_仪表里程.xlsx / AB481</t>
  </si>
  <si>
    <t>车辆里程查询_20260901-20260930_1024辆_GPS里程.xlsx / AB481</t>
  </si>
  <si>
    <t>车辆纯氢气里程查询_20260901-20260930_1024辆.xlsx / AB358</t>
  </si>
  <si>
    <t>车辆里程查询_20260901-20260930_1024辆_仪表里程.xlsx / AC481</t>
  </si>
  <si>
    <t>车辆里程查询_20260901-20260930_1024辆_GPS里程.xlsx / AC481</t>
  </si>
  <si>
    <t>车辆纯氢气里程查询_20260901-20260930_1024辆.xlsx / AC358</t>
  </si>
  <si>
    <t>车辆里程查询_20260901-20260930_1024辆_仪表里程.xlsx / AD481</t>
  </si>
  <si>
    <t>车辆里程查询_20260901-20260930_1024辆_GPS里程.xlsx / AD481</t>
  </si>
  <si>
    <t>车辆纯氢气里程查询_20260901-20260930_1024辆.xlsx / AD358</t>
  </si>
  <si>
    <t>车辆里程查询_20260901-20260930_1024辆_仪表里程.xlsx / AE481</t>
  </si>
  <si>
    <t>车辆里程查询_20260901-20260930_1024辆_GPS里程.xlsx / AE481</t>
  </si>
  <si>
    <t>车辆纯氢气里程查询_20260901-20260930_1024辆.xlsx / AE358</t>
  </si>
  <si>
    <t>车辆里程查询_20260901-20260930_1024辆_仪表里程.xlsx / AF481</t>
  </si>
  <si>
    <t>车辆里程查询_20260901-20260930_1024辆_GPS里程.xlsx / AF481</t>
  </si>
  <si>
    <t>车辆纯氢气里程查询_20260901-20260930_1024辆.xlsx / AF358</t>
  </si>
  <si>
    <t>车辆里程查询_20260901-20260930_1024辆_仪表里程.xlsx / AG481</t>
  </si>
  <si>
    <t>车辆里程查询_20260901-20260930_1024辆_GPS里程.xlsx / AG481</t>
  </si>
  <si>
    <t>车辆纯氢气里程查询_20260901-20260930_1024辆.xlsx / AG358</t>
  </si>
  <si>
    <t>车辆里程查询_20260901-20260930_1024辆_仪表里程.xlsx / AH481</t>
  </si>
  <si>
    <t>车辆里程查询_20260901-20260930_1024辆_GPS里程.xlsx / AH481</t>
  </si>
  <si>
    <t>车辆纯氢气里程查询_20260901-20260930_1024辆.xlsx / AH358</t>
  </si>
  <si>
    <t>车辆里程查询_20260901-20260930_1024辆_仪表里程.xlsx / F492</t>
  </si>
  <si>
    <t>车辆里程查询_20260901-20260930_1024辆_GPS里程.xlsx / F492</t>
  </si>
  <si>
    <t>车辆纯氢气里程查询_20260901-20260930_1024辆.xlsx / F357</t>
  </si>
  <si>
    <t>车辆里程查询_20260901-20260930_1024辆_仪表里程.xlsx / G492</t>
  </si>
  <si>
    <t>车辆里程查询_20260901-20260930_1024辆_GPS里程.xlsx / G492</t>
  </si>
  <si>
    <t>车辆纯氢气里程查询_20260901-20260930_1024辆.xlsx / G357</t>
  </si>
  <si>
    <t>车辆里程查询_20260901-20260930_1024辆_仪表里程.xlsx / H492</t>
  </si>
  <si>
    <t>车辆里程查询_20260901-20260930_1024辆_GPS里程.xlsx / H492</t>
  </si>
  <si>
    <t>车辆纯氢气里程查询_20260901-20260930_1024辆.xlsx / H357</t>
  </si>
  <si>
    <t>车辆里程查询_20260901-20260930_1024辆_仪表里程.xlsx / I492</t>
  </si>
  <si>
    <t>车辆里程查询_20260901-20260930_1024辆_GPS里程.xlsx / I492</t>
  </si>
  <si>
    <t>车辆纯氢气里程查询_20260901-20260930_1024辆.xlsx / I357</t>
  </si>
  <si>
    <t>车辆里程查询_20260901-20260930_1024辆_仪表里程.xlsx / J492</t>
  </si>
  <si>
    <t>车辆里程查询_20260901-20260930_1024辆_GPS里程.xlsx / J492</t>
  </si>
  <si>
    <t>车辆纯氢气里程查询_20260901-20260930_1024辆.xlsx / J357</t>
  </si>
  <si>
    <t>车辆里程查询_20260901-20260930_1024辆_仪表里程.xlsx / K492</t>
  </si>
  <si>
    <t>车辆里程查询_20260901-20260930_1024辆_GPS里程.xlsx / K492</t>
  </si>
  <si>
    <t>车辆纯氢气里程查询_20260901-20260930_1024辆.xlsx / K357</t>
  </si>
  <si>
    <t>车辆里程查询_20260901-20260930_1024辆_仪表里程.xlsx / L492</t>
  </si>
  <si>
    <t>车辆里程查询_20260901-20260930_1024辆_GPS里程.xlsx / L492</t>
  </si>
  <si>
    <t>车辆纯氢气里程查询_20260901-20260930_1024辆.xlsx / L357</t>
  </si>
  <si>
    <t>车辆里程查询_20260901-20260930_1024辆_仪表里程.xlsx / M492</t>
  </si>
  <si>
    <t>车辆里程查询_20260901-20260930_1024辆_GPS里程.xlsx / M492</t>
  </si>
  <si>
    <t>车辆纯氢气里程查询_20260901-20260930_1024辆.xlsx / M357</t>
  </si>
  <si>
    <t>车辆里程查询_20260901-20260930_1024辆_仪表里程.xlsx / N492</t>
  </si>
  <si>
    <t>车辆里程查询_20260901-20260930_1024辆_GPS里程.xlsx / N492</t>
  </si>
  <si>
    <t>车辆纯氢气里程查询_20260901-20260930_1024辆.xlsx / N357</t>
  </si>
  <si>
    <t>车辆里程查询_20260901-20260930_1024辆_仪表里程.xlsx / O492</t>
  </si>
  <si>
    <t>车辆里程查询_20260901-20260930_1024辆_GPS里程.xlsx / O492</t>
  </si>
  <si>
    <t>车辆纯氢气里程查询_20260901-20260930_1024辆.xlsx / O357</t>
  </si>
  <si>
    <t>车辆里程查询_20260901-20260930_1024辆_仪表里程.xlsx / P492</t>
  </si>
  <si>
    <t>车辆里程查询_20260901-20260930_1024辆_GPS里程.xlsx / P492</t>
  </si>
  <si>
    <t>车辆纯氢气里程查询_20260901-20260930_1024辆.xlsx / P357</t>
  </si>
  <si>
    <t>车辆里程查询_20260901-20260930_1024辆_仪表里程.xlsx / Q492</t>
  </si>
  <si>
    <t>车辆里程查询_20260901-20260930_1024辆_GPS里程.xlsx / Q492</t>
  </si>
  <si>
    <t>车辆纯氢气里程查询_20260901-20260930_1024辆.xlsx / Q357</t>
  </si>
  <si>
    <t>车辆里程查询_20260901-20260930_1024辆_仪表里程.xlsx / R492</t>
  </si>
  <si>
    <t>车辆里程查询_20260901-20260930_1024辆_GPS里程.xlsx / R492</t>
  </si>
  <si>
    <t>车辆纯氢气里程查询_20260901-20260930_1024辆.xlsx / R357</t>
  </si>
  <si>
    <t>车辆里程查询_20260901-20260930_1024辆_仪表里程.xlsx / S492</t>
  </si>
  <si>
    <t>车辆里程查询_20260901-20260930_1024辆_GPS里程.xlsx / S492</t>
  </si>
  <si>
    <t>车辆纯氢气里程查询_20260901-20260930_1024辆.xlsx / S357</t>
  </si>
  <si>
    <t>车辆里程查询_20260901-20260930_1024辆_仪表里程.xlsx / T492</t>
  </si>
  <si>
    <t>车辆里程查询_20260901-20260930_1024辆_GPS里程.xlsx / T492</t>
  </si>
  <si>
    <t>车辆纯氢气里程查询_20260901-20260930_1024辆.xlsx / T357</t>
  </si>
  <si>
    <t>车辆里程查询_20260901-20260930_1024辆_仪表里程.xlsx / U492</t>
  </si>
  <si>
    <t>车辆里程查询_20260901-20260930_1024辆_GPS里程.xlsx / U492</t>
  </si>
  <si>
    <t>车辆纯氢气里程查询_20260901-20260930_1024辆.xlsx / U357</t>
  </si>
  <si>
    <t>车辆里程查询_20260901-20260930_1024辆_仪表里程.xlsx / V492</t>
  </si>
  <si>
    <t>车辆里程查询_20260901-20260930_1024辆_GPS里程.xlsx / V492</t>
  </si>
  <si>
    <t>车辆纯氢气里程查询_20260901-20260930_1024辆.xlsx / V357</t>
  </si>
  <si>
    <t>车辆里程查询_20260901-20260930_1024辆_仪表里程.xlsx / W492</t>
  </si>
  <si>
    <t>车辆里程查询_20260901-20260930_1024辆_GPS里程.xlsx / W492</t>
  </si>
  <si>
    <t>车辆纯氢气里程查询_20260901-20260930_1024辆.xlsx / W357</t>
  </si>
  <si>
    <t>车辆里程查询_20260901-20260930_1024辆_仪表里程.xlsx / X492</t>
  </si>
  <si>
    <t>车辆里程查询_20260901-20260930_1024辆_GPS里程.xlsx / X492</t>
  </si>
  <si>
    <t>车辆纯氢气里程查询_20260901-20260930_1024辆.xlsx / X357</t>
  </si>
  <si>
    <t>车辆里程查询_20260901-20260930_1024辆_仪表里程.xlsx / Y492</t>
  </si>
  <si>
    <t>车辆里程查询_20260901-20260930_1024辆_GPS里程.xlsx / Y492</t>
  </si>
  <si>
    <t>车辆纯氢气里程查询_20260901-20260930_1024辆.xlsx / Y357</t>
  </si>
  <si>
    <t>车辆里程查询_20260901-20260930_1024辆_仪表里程.xlsx / Z492</t>
  </si>
  <si>
    <t>车辆里程查询_20260901-20260930_1024辆_GPS里程.xlsx / Z492</t>
  </si>
  <si>
    <t>车辆纯氢气里程查询_20260901-20260930_1024辆.xlsx / Z357</t>
  </si>
  <si>
    <t>车辆里程查询_20260901-20260930_1024辆_仪表里程.xlsx / AA492</t>
  </si>
  <si>
    <t>车辆里程查询_20260901-20260930_1024辆_GPS里程.xlsx / AA492</t>
  </si>
  <si>
    <t>车辆纯氢气里程查询_20260901-20260930_1024辆.xlsx / AA357</t>
  </si>
  <si>
    <t>车辆里程查询_20260901-20260930_1024辆_仪表里程.xlsx / AB492</t>
  </si>
  <si>
    <t>车辆里程查询_20260901-20260930_1024辆_GPS里程.xlsx / AB492</t>
  </si>
  <si>
    <t>车辆纯氢气里程查询_20260901-20260930_1024辆.xlsx / AB357</t>
  </si>
  <si>
    <t>车辆里程查询_20260901-20260930_1024辆_仪表里程.xlsx / AC492</t>
  </si>
  <si>
    <t>车辆里程查询_20260901-20260930_1024辆_GPS里程.xlsx / AC492</t>
  </si>
  <si>
    <t>车辆纯氢气里程查询_20260901-20260930_1024辆.xlsx / AC357</t>
  </si>
  <si>
    <t>车辆里程查询_20260901-20260930_1024辆_仪表里程.xlsx / AD492</t>
  </si>
  <si>
    <t>车辆里程查询_20260901-20260930_1024辆_GPS里程.xlsx / AD492</t>
  </si>
  <si>
    <t>车辆纯氢气里程查询_20260901-20260930_1024辆.xlsx / AD357</t>
  </si>
  <si>
    <t>车辆里程查询_20260901-20260930_1024辆_仪表里程.xlsx / AE492</t>
  </si>
  <si>
    <t>车辆里程查询_20260901-20260930_1024辆_GPS里程.xlsx / AE492</t>
  </si>
  <si>
    <t>车辆纯氢气里程查询_20260901-20260930_1024辆.xlsx / AE357</t>
  </si>
  <si>
    <t>车辆里程查询_20260901-20260930_1024辆_仪表里程.xlsx / AF492</t>
  </si>
  <si>
    <t>车辆里程查询_20260901-20260930_1024辆_GPS里程.xlsx / AF492</t>
  </si>
  <si>
    <t>车辆纯氢气里程查询_20260901-20260930_1024辆.xlsx / AF357</t>
  </si>
  <si>
    <t>车辆里程查询_20260901-20260930_1024辆_仪表里程.xlsx / AG492</t>
  </si>
  <si>
    <t>车辆里程查询_20260901-20260930_1024辆_GPS里程.xlsx / AG492</t>
  </si>
  <si>
    <t>车辆纯氢气里程查询_20260901-20260930_1024辆.xlsx / AG357</t>
  </si>
  <si>
    <t>车辆里程查询_20260901-20260930_1024辆_仪表里程.xlsx / AH492</t>
  </si>
  <si>
    <t>车辆里程查询_20260901-20260930_1024辆_GPS里程.xlsx / AH492</t>
  </si>
  <si>
    <t>车辆纯氢气里程查询_20260901-20260930_1024辆.xlsx / AH357</t>
  </si>
  <si>
    <t>车辆里程查询_20260901-20260930_1024辆_仪表里程.xlsx / E548</t>
  </si>
  <si>
    <t>车辆里程查询_20260901-20260930_1024辆_GPS里程.xlsx / E548</t>
  </si>
  <si>
    <t>车辆纯氢气里程查询_20260901-20260930_1024辆.xlsx / E396</t>
  </si>
  <si>
    <t>车辆里程查询_20260901-20260930_1024辆_仪表里程.xlsx / F548</t>
  </si>
  <si>
    <t>车辆里程查询_20260901-20260930_1024辆_GPS里程.xlsx / F548</t>
  </si>
  <si>
    <t>车辆纯氢气里程查询_20260901-20260930_1024辆.xlsx / F396</t>
  </si>
  <si>
    <t>车辆里程查询_20260901-20260930_1024辆_仪表里程.xlsx / G548</t>
  </si>
  <si>
    <t>车辆里程查询_20260901-20260930_1024辆_GPS里程.xlsx / G548</t>
  </si>
  <si>
    <t>车辆纯氢气里程查询_20260901-20260930_1024辆.xlsx / G396</t>
  </si>
  <si>
    <t>车辆里程查询_20260901-20260930_1024辆_仪表里程.xlsx / H548</t>
  </si>
  <si>
    <t>车辆里程查询_20260901-20260930_1024辆_GPS里程.xlsx / H548</t>
  </si>
  <si>
    <t>车辆纯氢气里程查询_20260901-20260930_1024辆.xlsx / H396</t>
  </si>
  <si>
    <t>车辆里程查询_20260901-20260930_1024辆_仪表里程.xlsx / I548</t>
  </si>
  <si>
    <t>车辆里程查询_20260901-20260930_1024辆_GPS里程.xlsx / I548</t>
  </si>
  <si>
    <t>车辆纯氢气里程查询_20260901-20260930_1024辆.xlsx / I396</t>
  </si>
  <si>
    <t>车辆里程查询_20260901-20260930_1024辆_仪表里程.xlsx / J548</t>
  </si>
  <si>
    <t>车辆里程查询_20260901-20260930_1024辆_GPS里程.xlsx / J548</t>
  </si>
  <si>
    <t>车辆纯氢气里程查询_20260901-20260930_1024辆.xlsx / J396</t>
  </si>
  <si>
    <t>车辆里程查询_20260901-20260930_1024辆_仪表里程.xlsx / K548</t>
  </si>
  <si>
    <t>车辆里程查询_20260901-20260930_1024辆_GPS里程.xlsx / K548</t>
  </si>
  <si>
    <t>车辆纯氢气里程查询_20260901-20260930_1024辆.xlsx / K396</t>
  </si>
  <si>
    <t>车辆里程查询_20260901-20260930_1024辆_仪表里程.xlsx / L548</t>
  </si>
  <si>
    <t>车辆里程查询_20260901-20260930_1024辆_GPS里程.xlsx / L548</t>
  </si>
  <si>
    <t>车辆纯氢气里程查询_20260901-20260930_1024辆.xlsx / L396</t>
  </si>
  <si>
    <t>车辆里程查询_20260901-20260930_1024辆_仪表里程.xlsx / M548</t>
  </si>
  <si>
    <t>车辆里程查询_20260901-20260930_1024辆_GPS里程.xlsx / M548</t>
  </si>
  <si>
    <t>车辆纯氢气里程查询_20260901-20260930_1024辆.xlsx / M396</t>
  </si>
  <si>
    <t>车辆里程查询_20260901-20260930_1024辆_仪表里程.xlsx / N548</t>
  </si>
  <si>
    <t>车辆里程查询_20260901-20260930_1024辆_GPS里程.xlsx / N548</t>
  </si>
  <si>
    <t>车辆纯氢气里程查询_20260901-20260930_1024辆.xlsx / N396</t>
  </si>
  <si>
    <t>车辆里程查询_20260901-20260930_1024辆_仪表里程.xlsx / O548</t>
  </si>
  <si>
    <t>车辆里程查询_20260901-20260930_1024辆_GPS里程.xlsx / O548</t>
  </si>
  <si>
    <t>车辆纯氢气里程查询_20260901-20260930_1024辆.xlsx / O396</t>
  </si>
  <si>
    <t>车辆里程查询_20260901-20260930_1024辆_仪表里程.xlsx / P548</t>
  </si>
  <si>
    <t>车辆里程查询_20260901-20260930_1024辆_GPS里程.xlsx / P548</t>
  </si>
  <si>
    <t>车辆纯氢气里程查询_20260901-20260930_1024辆.xlsx / P396</t>
  </si>
  <si>
    <t>车辆里程查询_20260901-20260930_1024辆_仪表里程.xlsx / Q548</t>
  </si>
  <si>
    <t>车辆里程查询_20260901-20260930_1024辆_GPS里程.xlsx / Q548</t>
  </si>
  <si>
    <t>车辆纯氢气里程查询_20260901-20260930_1024辆.xlsx / Q396</t>
  </si>
  <si>
    <t>车辆里程查询_20260901-20260930_1024辆_仪表里程.xlsx / R548</t>
  </si>
  <si>
    <t>车辆里程查询_20260901-20260930_1024辆_GPS里程.xlsx / R548</t>
  </si>
  <si>
    <t>车辆纯氢气里程查询_20260901-20260930_1024辆.xlsx / R396</t>
  </si>
  <si>
    <t>车辆里程查询_20260901-20260930_1024辆_仪表里程.xlsx / S548</t>
  </si>
  <si>
    <t>车辆里程查询_20260901-20260930_1024辆_GPS里程.xlsx / S548</t>
  </si>
  <si>
    <t>车辆纯氢气里程查询_20260901-20260930_1024辆.xlsx / S396</t>
  </si>
  <si>
    <t>车辆里程查询_20260901-20260930_1024辆_仪表里程.xlsx / T548</t>
  </si>
  <si>
    <t>车辆里程查询_20260901-20260930_1024辆_GPS里程.xlsx / T548</t>
  </si>
  <si>
    <t>车辆纯氢气里程查询_20260901-20260930_1024辆.xlsx / T396</t>
  </si>
  <si>
    <t>车辆里程查询_20260901-20260930_1024辆_仪表里程.xlsx / U548</t>
  </si>
  <si>
    <t>车辆里程查询_20260901-20260930_1024辆_GPS里程.xlsx / U548</t>
  </si>
  <si>
    <t>车辆纯氢气里程查询_20260901-20260930_1024辆.xlsx / U396</t>
  </si>
  <si>
    <t>车辆里程查询_20260901-20260930_1024辆_仪表里程.xlsx / V548</t>
  </si>
  <si>
    <t>车辆里程查询_20260901-20260930_1024辆_GPS里程.xlsx / V548</t>
  </si>
  <si>
    <t>车辆纯氢气里程查询_20260901-20260930_1024辆.xlsx / V396</t>
  </si>
  <si>
    <t>车辆里程查询_20260901-20260930_1024辆_仪表里程.xlsx / W548</t>
  </si>
  <si>
    <t>车辆里程查询_20260901-20260930_1024辆_GPS里程.xlsx / W548</t>
  </si>
  <si>
    <t>车辆纯氢气里程查询_20260901-20260930_1024辆.xlsx / W396</t>
  </si>
  <si>
    <t>车辆里程查询_20260901-20260930_1024辆_仪表里程.xlsx / X548</t>
  </si>
  <si>
    <t>车辆里程查询_20260901-20260930_1024辆_GPS里程.xlsx / X548</t>
  </si>
  <si>
    <t>车辆纯氢气里程查询_20260901-20260930_1024辆.xlsx / X396</t>
  </si>
  <si>
    <t>车辆里程查询_20260901-20260930_1024辆_仪表里程.xlsx / Y548</t>
  </si>
  <si>
    <t>车辆里程查询_20260901-20260930_1024辆_GPS里程.xlsx / Y548</t>
  </si>
  <si>
    <t>车辆纯氢气里程查询_20260901-20260930_1024辆.xlsx / Y396</t>
  </si>
  <si>
    <t>车辆里程查询_20260901-20260930_1024辆_仪表里程.xlsx / Z548</t>
  </si>
  <si>
    <t>车辆里程查询_20260901-20260930_1024辆_GPS里程.xlsx / Z548</t>
  </si>
  <si>
    <t>车辆纯氢气里程查询_20260901-20260930_1024辆.xlsx / Z396</t>
  </si>
  <si>
    <t>车辆里程查询_20260901-20260930_1024辆_仪表里程.xlsx / AA548</t>
  </si>
  <si>
    <t>车辆里程查询_20260901-20260930_1024辆_GPS里程.xlsx / AA548</t>
  </si>
  <si>
    <t>车辆纯氢气里程查询_20260901-20260930_1024辆.xlsx / AA396</t>
  </si>
  <si>
    <t>车辆里程查询_20260901-20260930_1024辆_仪表里程.xlsx / AB548</t>
  </si>
  <si>
    <t>车辆里程查询_20260901-20260930_1024辆_GPS里程.xlsx / AB548</t>
  </si>
  <si>
    <t>车辆纯氢气里程查询_20260901-20260930_1024辆.xlsx / AB396</t>
  </si>
  <si>
    <t>车辆里程查询_20260901-20260930_1024辆_仪表里程.xlsx / AC548</t>
  </si>
  <si>
    <t>车辆里程查询_20260901-20260930_1024辆_GPS里程.xlsx / AC548</t>
  </si>
  <si>
    <t>车辆纯氢气里程查询_20260901-20260930_1024辆.xlsx / AC396</t>
  </si>
  <si>
    <t>车辆里程查询_20260901-20260930_1024辆_仪表里程.xlsx / AD548</t>
  </si>
  <si>
    <t>车辆里程查询_20260901-20260930_1024辆_GPS里程.xlsx / AD548</t>
  </si>
  <si>
    <t>车辆纯氢气里程查询_20260901-20260930_1024辆.xlsx / AD396</t>
  </si>
  <si>
    <t>车辆里程查询_20260901-20260930_1024辆_仪表里程.xlsx / AE548</t>
  </si>
  <si>
    <t>车辆里程查询_20260901-20260930_1024辆_GPS里程.xlsx / AE548</t>
  </si>
  <si>
    <t>车辆纯氢气里程查询_20260901-20260930_1024辆.xlsx / AE396</t>
  </si>
  <si>
    <t>车辆里程查询_20260901-20260930_1024辆_仪表里程.xlsx / AF548</t>
  </si>
  <si>
    <t>车辆里程查询_20260901-20260930_1024辆_GPS里程.xlsx / AF548</t>
  </si>
  <si>
    <t>车辆纯氢气里程查询_20260901-20260930_1024辆.xlsx / AF396</t>
  </si>
  <si>
    <t>车辆里程查询_20260901-20260930_1024辆_仪表里程.xlsx / AG548</t>
  </si>
  <si>
    <t>车辆里程查询_20260901-20260930_1024辆_GPS里程.xlsx / AG548</t>
  </si>
  <si>
    <t>车辆纯氢气里程查询_20260901-20260930_1024辆.xlsx / AG396</t>
  </si>
  <si>
    <t>车辆里程查询_20260901-20260930_1024辆_仪表里程.xlsx / AH548</t>
  </si>
  <si>
    <t>车辆里程查询_20260901-20260930_1024辆_GPS里程.xlsx / AH548</t>
  </si>
  <si>
    <t>车辆纯氢气里程查询_20260901-20260930_1024辆.xlsx / AH396</t>
  </si>
  <si>
    <t>车辆里程查询_20260901-20260930_1024辆_仪表里程.xlsx / E484</t>
  </si>
  <si>
    <t>车辆里程查询_20260901-20260930_1024辆_GPS里程.xlsx / E484</t>
  </si>
  <si>
    <t>车辆纯氢气里程查询_20260901-20260930_1024辆.xlsx / E583</t>
  </si>
  <si>
    <t>车辆里程查询_20260901-20260930_1024辆_仪表里程.xlsx / F484</t>
  </si>
  <si>
    <t>车辆里程查询_20260901-20260930_1024辆_GPS里程.xlsx / F484</t>
  </si>
  <si>
    <t>车辆纯氢气里程查询_20260901-20260930_1024辆.xlsx / F583</t>
  </si>
  <si>
    <t>车辆里程查询_20260901-20260930_1024辆_仪表里程.xlsx / G484</t>
  </si>
  <si>
    <t>车辆里程查询_20260901-20260930_1024辆_GPS里程.xlsx / G484</t>
  </si>
  <si>
    <t>车辆纯氢气里程查询_20260901-20260930_1024辆.xlsx / G583</t>
  </si>
  <si>
    <t>车辆里程查询_20260901-20260930_1024辆_仪表里程.xlsx / H484</t>
  </si>
  <si>
    <t>车辆里程查询_20260901-20260930_1024辆_GPS里程.xlsx / H484</t>
  </si>
  <si>
    <t>车辆纯氢气里程查询_20260901-20260930_1024辆.xlsx / H583</t>
  </si>
  <si>
    <t>车辆里程查询_20260901-20260930_1024辆_仪表里程.xlsx / I484</t>
  </si>
  <si>
    <t>车辆里程查询_20260901-20260930_1024辆_GPS里程.xlsx / I484</t>
  </si>
  <si>
    <t>车辆纯氢气里程查询_20260901-20260930_1024辆.xlsx / I583</t>
  </si>
  <si>
    <t>车辆里程查询_20260901-20260930_1024辆_仪表里程.xlsx / J484</t>
  </si>
  <si>
    <t>车辆里程查询_20260901-20260930_1024辆_GPS里程.xlsx / J484</t>
  </si>
  <si>
    <t>车辆纯氢气里程查询_20260901-20260930_1024辆.xlsx / J583</t>
  </si>
  <si>
    <t>车辆里程查询_20260901-20260930_1024辆_仪表里程.xlsx / K484</t>
  </si>
  <si>
    <t>车辆里程查询_20260901-20260930_1024辆_GPS里程.xlsx / K484</t>
  </si>
  <si>
    <t>车辆纯氢气里程查询_20260901-20260930_1024辆.xlsx / K583</t>
  </si>
  <si>
    <t>车辆里程查询_20260901-20260930_1024辆_仪表里程.xlsx / L484</t>
  </si>
  <si>
    <t>车辆里程查询_20260901-20260930_1024辆_GPS里程.xlsx / L484</t>
  </si>
  <si>
    <t>车辆纯氢气里程查询_20260901-20260930_1024辆.xlsx / L583</t>
  </si>
  <si>
    <t>车辆里程查询_20260901-20260930_1024辆_仪表里程.xlsx / M484</t>
  </si>
  <si>
    <t>车辆里程查询_20260901-20260930_1024辆_GPS里程.xlsx / M484</t>
  </si>
  <si>
    <t>车辆纯氢气里程查询_20260901-20260930_1024辆.xlsx / M583</t>
  </si>
  <si>
    <t>车辆里程查询_20260901-20260930_1024辆_仪表里程.xlsx / N484</t>
  </si>
  <si>
    <t>车辆里程查询_20260901-20260930_1024辆_GPS里程.xlsx / N484</t>
  </si>
  <si>
    <t>车辆纯氢气里程查询_20260901-20260930_1024辆.xlsx / N583</t>
  </si>
  <si>
    <t>车辆里程查询_20260901-20260930_1024辆_仪表里程.xlsx / O484</t>
  </si>
  <si>
    <t>车辆里程查询_20260901-20260930_1024辆_GPS里程.xlsx / O484</t>
  </si>
  <si>
    <t>车辆纯氢气里程查询_20260901-20260930_1024辆.xlsx / O583</t>
  </si>
  <si>
    <t>车辆里程查询_20260901-20260930_1024辆_仪表里程.xlsx / P484</t>
  </si>
  <si>
    <t>车辆里程查询_20260901-20260930_1024辆_GPS里程.xlsx / P484</t>
  </si>
  <si>
    <t>车辆纯氢气里程查询_20260901-20260930_1024辆.xlsx / P583</t>
  </si>
  <si>
    <t>车辆里程查询_20260901-20260930_1024辆_仪表里程.xlsx / Q484</t>
  </si>
  <si>
    <t>车辆里程查询_20260901-20260930_1024辆_GPS里程.xlsx / Q484</t>
  </si>
  <si>
    <t>车辆纯氢气里程查询_20260901-20260930_1024辆.xlsx / Q583</t>
  </si>
  <si>
    <t>车辆里程查询_20260901-20260930_1024辆_仪表里程.xlsx / R484</t>
  </si>
  <si>
    <t>车辆里程查询_20260901-20260930_1024辆_GPS里程.xlsx / R484</t>
  </si>
  <si>
    <t>车辆纯氢气里程查询_20260901-20260930_1024辆.xlsx / R583</t>
  </si>
  <si>
    <t>车辆里程查询_20260901-20260930_1024辆_仪表里程.xlsx / S484</t>
  </si>
  <si>
    <t>车辆里程查询_20260901-20260930_1024辆_GPS里程.xlsx / S484</t>
  </si>
  <si>
    <t>车辆纯氢气里程查询_20260901-20260930_1024辆.xlsx / S583</t>
  </si>
  <si>
    <t>车辆里程查询_20260901-20260930_1024辆_仪表里程.xlsx / T484</t>
  </si>
  <si>
    <t>车辆里程查询_20260901-20260930_1024辆_GPS里程.xlsx / T484</t>
  </si>
  <si>
    <t>车辆纯氢气里程查询_20260901-20260930_1024辆.xlsx / T583</t>
  </si>
  <si>
    <t>车辆里程查询_20260901-20260930_1024辆_仪表里程.xlsx / U484</t>
  </si>
  <si>
    <t>车辆里程查询_20260901-20260930_1024辆_GPS里程.xlsx / U484</t>
  </si>
  <si>
    <t>车辆纯氢气里程查询_20260901-20260930_1024辆.xlsx / U583</t>
  </si>
  <si>
    <t>车辆里程查询_20260901-20260930_1024辆_仪表里程.xlsx / V484</t>
  </si>
  <si>
    <t>车辆里程查询_20260901-20260930_1024辆_GPS里程.xlsx / V484</t>
  </si>
  <si>
    <t>车辆纯氢气里程查询_20260901-20260930_1024辆.xlsx / V583</t>
  </si>
  <si>
    <t>车辆里程查询_20260901-20260930_1024辆_仪表里程.xlsx / W484</t>
  </si>
  <si>
    <t>车辆里程查询_20260901-20260930_1024辆_GPS里程.xlsx / W484</t>
  </si>
  <si>
    <t>车辆纯氢气里程查询_20260901-20260930_1024辆.xlsx / W583</t>
  </si>
  <si>
    <t>车辆里程查询_20260901-20260930_1024辆_仪表里程.xlsx / X484</t>
  </si>
  <si>
    <t>车辆里程查询_20260901-20260930_1024辆_GPS里程.xlsx / X484</t>
  </si>
  <si>
    <t>车辆纯氢气里程查询_20260901-20260930_1024辆.xlsx / X583</t>
  </si>
  <si>
    <t>车辆里程查询_20260901-20260930_1024辆_仪表里程.xlsx / Y484</t>
  </si>
  <si>
    <t>车辆里程查询_20260901-20260930_1024辆_GPS里程.xlsx / Y484</t>
  </si>
  <si>
    <t>车辆纯氢气里程查询_20260901-20260930_1024辆.xlsx / Y583</t>
  </si>
  <si>
    <t>车辆里程查询_20260901-20260930_1024辆_仪表里程.xlsx / Z484</t>
  </si>
  <si>
    <t>车辆里程查询_20260901-20260930_1024辆_GPS里程.xlsx / Z484</t>
  </si>
  <si>
    <t>车辆纯氢气里程查询_20260901-20260930_1024辆.xlsx / Z583</t>
  </si>
  <si>
    <t>车辆里程查询_20260901-20260930_1024辆_仪表里程.xlsx / AA484</t>
  </si>
  <si>
    <t>车辆里程查询_20260901-20260930_1024辆_GPS里程.xlsx / AA484</t>
  </si>
  <si>
    <t>车辆纯氢气里程查询_20260901-20260930_1024辆.xlsx / AA583</t>
  </si>
  <si>
    <t>车辆里程查询_20260901-20260930_1024辆_仪表里程.xlsx / AB484</t>
  </si>
  <si>
    <t>车辆里程查询_20260901-20260930_1024辆_GPS里程.xlsx / AB484</t>
  </si>
  <si>
    <t>车辆纯氢气里程查询_20260901-20260930_1024辆.xlsx / AB583</t>
  </si>
  <si>
    <t>车辆里程查询_20260901-20260930_1024辆_仪表里程.xlsx / AC484</t>
  </si>
  <si>
    <t>车辆里程查询_20260901-20260930_1024辆_GPS里程.xlsx / AC484</t>
  </si>
  <si>
    <t>车辆纯氢气里程查询_20260901-20260930_1024辆.xlsx / AC583</t>
  </si>
  <si>
    <t>车辆里程查询_20260901-20260930_1024辆_仪表里程.xlsx / AD484</t>
  </si>
  <si>
    <t>车辆里程查询_20260901-20260930_1024辆_GPS里程.xlsx / AD484</t>
  </si>
  <si>
    <t>车辆纯氢气里程查询_20260901-20260930_1024辆.xlsx / AD583</t>
  </si>
  <si>
    <t>车辆里程查询_20260901-20260930_1024辆_仪表里程.xlsx / AE484</t>
  </si>
  <si>
    <t>车辆里程查询_20260901-20260930_1024辆_GPS里程.xlsx / AE484</t>
  </si>
  <si>
    <t>车辆纯氢气里程查询_20260901-20260930_1024辆.xlsx / AE583</t>
  </si>
  <si>
    <t>车辆里程查询_20260901-20260930_1024辆_仪表里程.xlsx / AF484</t>
  </si>
  <si>
    <t>车辆里程查询_20260901-20260930_1024辆_GPS里程.xlsx / AF484</t>
  </si>
  <si>
    <t>车辆纯氢气里程查询_20260901-20260930_1024辆.xlsx / AF583</t>
  </si>
  <si>
    <t>车辆里程查询_20260901-20260930_1024辆_仪表里程.xlsx / AG484</t>
  </si>
  <si>
    <t>车辆里程查询_20260901-20260930_1024辆_GPS里程.xlsx / AG484</t>
  </si>
  <si>
    <t>车辆纯氢气里程查询_20260901-20260930_1024辆.xlsx / AG583</t>
  </si>
  <si>
    <t>车辆里程查询_20260901-20260930_1024辆_仪表里程.xlsx / AH484</t>
  </si>
  <si>
    <t>车辆里程查询_20260901-20260930_1024辆_GPS里程.xlsx / AH484</t>
  </si>
  <si>
    <t>车辆纯氢气里程查询_20260901-20260930_1024辆.xlsx / AH583</t>
  </si>
  <si>
    <t>车辆里程查询_20260901-20260930_1024辆_仪表里程.xlsx / E596</t>
  </si>
  <si>
    <t>车辆里程查询_20260901-20260930_1024辆_GPS里程.xlsx / E596</t>
  </si>
  <si>
    <t>车辆纯氢气里程查询_20260901-20260930_1024辆.xlsx / E393</t>
  </si>
  <si>
    <t>车辆里程查询_20260901-20260930_1024辆_仪表里程.xlsx / F596</t>
  </si>
  <si>
    <t>车辆里程查询_20260901-20260930_1024辆_GPS里程.xlsx / F596</t>
  </si>
  <si>
    <t>车辆纯氢气里程查询_20260901-20260930_1024辆.xlsx / F393</t>
  </si>
  <si>
    <t>车辆里程查询_20260901-20260930_1024辆_仪表里程.xlsx / G596</t>
  </si>
  <si>
    <t>车辆里程查询_20260901-20260930_1024辆_GPS里程.xlsx / G596</t>
  </si>
  <si>
    <t>车辆纯氢气里程查询_20260901-20260930_1024辆.xlsx / G393</t>
  </si>
  <si>
    <t>车辆里程查询_20260901-20260930_1024辆_仪表里程.xlsx / H596</t>
  </si>
  <si>
    <t>车辆里程查询_20260901-20260930_1024辆_GPS里程.xlsx / H596</t>
  </si>
  <si>
    <t>车辆纯氢气里程查询_20260901-20260930_1024辆.xlsx / H393</t>
  </si>
  <si>
    <t>车辆里程查询_20260901-20260930_1024辆_仪表里程.xlsx / I596</t>
  </si>
  <si>
    <t>车辆里程查询_20260901-20260930_1024辆_GPS里程.xlsx / I596</t>
  </si>
  <si>
    <t>车辆纯氢气里程查询_20260901-20260930_1024辆.xlsx / I393</t>
  </si>
  <si>
    <t>车辆里程查询_20260901-20260930_1024辆_仪表里程.xlsx / J596</t>
  </si>
  <si>
    <t>车辆里程查询_20260901-20260930_1024辆_GPS里程.xlsx / J596</t>
  </si>
  <si>
    <t>车辆纯氢气里程查询_20260901-20260930_1024辆.xlsx / J393</t>
  </si>
  <si>
    <t>车辆里程查询_20260901-20260930_1024辆_仪表里程.xlsx / K596</t>
  </si>
  <si>
    <t>车辆里程查询_20260901-20260930_1024辆_GPS里程.xlsx / K596</t>
  </si>
  <si>
    <t>车辆纯氢气里程查询_20260901-20260930_1024辆.xlsx / K393</t>
  </si>
  <si>
    <t>车辆里程查询_20260901-20260930_1024辆_仪表里程.xlsx / L596</t>
  </si>
  <si>
    <t>车辆里程查询_20260901-20260930_1024辆_GPS里程.xlsx / L596</t>
  </si>
  <si>
    <t>车辆纯氢气里程查询_20260901-20260930_1024辆.xlsx / L393</t>
  </si>
  <si>
    <t>车辆里程查询_20260901-20260930_1024辆_仪表里程.xlsx / M596</t>
  </si>
  <si>
    <t>车辆里程查询_20260901-20260930_1024辆_GPS里程.xlsx / M596</t>
  </si>
  <si>
    <t>车辆纯氢气里程查询_20260901-20260930_1024辆.xlsx / M393</t>
  </si>
  <si>
    <t>车辆里程查询_20260901-20260930_1024辆_仪表里程.xlsx / N596</t>
  </si>
  <si>
    <t>车辆里程查询_20260901-20260930_1024辆_GPS里程.xlsx / N596</t>
  </si>
  <si>
    <t>车辆纯氢气里程查询_20260901-20260930_1024辆.xlsx / N393</t>
  </si>
  <si>
    <t>车辆里程查询_20260901-20260930_1024辆_仪表里程.xlsx / O596</t>
  </si>
  <si>
    <t>车辆里程查询_20260901-20260930_1024辆_GPS里程.xlsx / O596</t>
  </si>
  <si>
    <t>车辆纯氢气里程查询_20260901-20260930_1024辆.xlsx / O393</t>
  </si>
  <si>
    <t>车辆里程查询_20260901-20260930_1024辆_仪表里程.xlsx / P596</t>
  </si>
  <si>
    <t>车辆里程查询_20260901-20260930_1024辆_GPS里程.xlsx / P596</t>
  </si>
  <si>
    <t>车辆纯氢气里程查询_20260901-20260930_1024辆.xlsx / P393</t>
  </si>
  <si>
    <t>车辆里程查询_20260901-20260930_1024辆_仪表里程.xlsx / Q596</t>
  </si>
  <si>
    <t>车辆里程查询_20260901-20260930_1024辆_GPS里程.xlsx / Q596</t>
  </si>
  <si>
    <t>车辆纯氢气里程查询_20260901-20260930_1024辆.xlsx / Q393</t>
  </si>
  <si>
    <t>车辆里程查询_20260901-20260930_1024辆_仪表里程.xlsx / R596</t>
  </si>
  <si>
    <t>车辆里程查询_20260901-20260930_1024辆_GPS里程.xlsx / R596</t>
  </si>
  <si>
    <t>车辆纯氢气里程查询_20260901-20260930_1024辆.xlsx / R393</t>
  </si>
  <si>
    <t>车辆里程查询_20260901-20260930_1024辆_仪表里程.xlsx / S596</t>
  </si>
  <si>
    <t>车辆里程查询_20260901-20260930_1024辆_GPS里程.xlsx / S596</t>
  </si>
  <si>
    <t>车辆纯氢气里程查询_20260901-20260930_1024辆.xlsx / S393</t>
  </si>
  <si>
    <t>车辆里程查询_20260901-20260930_1024辆_仪表里程.xlsx / T596</t>
  </si>
  <si>
    <t>车辆里程查询_20260901-20260930_1024辆_GPS里程.xlsx / T596</t>
  </si>
  <si>
    <t>车辆纯氢气里程查询_20260901-20260930_1024辆.xlsx / T393</t>
  </si>
  <si>
    <t>车辆里程查询_20260901-20260930_1024辆_仪表里程.xlsx / U596</t>
  </si>
  <si>
    <t>车辆里程查询_20260901-20260930_1024辆_GPS里程.xlsx / U596</t>
  </si>
  <si>
    <t>车辆纯氢气里程查询_20260901-20260930_1024辆.xlsx / U393</t>
  </si>
  <si>
    <t>车辆里程查询_20260901-20260930_1024辆_仪表里程.xlsx / V596</t>
  </si>
  <si>
    <t>车辆里程查询_20260901-20260930_1024辆_GPS里程.xlsx / V596</t>
  </si>
  <si>
    <t>车辆纯氢气里程查询_20260901-20260930_1024辆.xlsx / V393</t>
  </si>
  <si>
    <t>车辆里程查询_20260901-20260930_1024辆_仪表里程.xlsx / W596</t>
  </si>
  <si>
    <t>车辆里程查询_20260901-20260930_1024辆_GPS里程.xlsx / W596</t>
  </si>
  <si>
    <t>车辆纯氢气里程查询_20260901-20260930_1024辆.xlsx / W393</t>
  </si>
  <si>
    <t>车辆里程查询_20260901-20260930_1024辆_仪表里程.xlsx / X596</t>
  </si>
  <si>
    <t>车辆里程查询_20260901-20260930_1024辆_GPS里程.xlsx / X596</t>
  </si>
  <si>
    <t>车辆纯氢气里程查询_20260901-20260930_1024辆.xlsx / X393</t>
  </si>
  <si>
    <t>车辆里程查询_20260901-20260930_1024辆_仪表里程.xlsx / Y596</t>
  </si>
  <si>
    <t>车辆里程查询_20260901-20260930_1024辆_GPS里程.xlsx / Y596</t>
  </si>
  <si>
    <t>车辆纯氢气里程查询_20260901-20260930_1024辆.xlsx / Y393</t>
  </si>
  <si>
    <t>车辆里程查询_20260901-20260930_1024辆_仪表里程.xlsx / Z596</t>
  </si>
  <si>
    <t>车辆里程查询_20260901-20260930_1024辆_GPS里程.xlsx / Z596</t>
  </si>
  <si>
    <t>车辆纯氢气里程查询_20260901-20260930_1024辆.xlsx / Z393</t>
  </si>
  <si>
    <t>车辆里程查询_20260901-20260930_1024辆_仪表里程.xlsx / AA596</t>
  </si>
  <si>
    <t>车辆里程查询_20260901-20260930_1024辆_GPS里程.xlsx / AA596</t>
  </si>
  <si>
    <t>车辆纯氢气里程查询_20260901-20260930_1024辆.xlsx / AA393</t>
  </si>
  <si>
    <t>车辆里程查询_20260901-20260930_1024辆_仪表里程.xlsx / AB596</t>
  </si>
  <si>
    <t>车辆里程查询_20260901-20260930_1024辆_GPS里程.xlsx / AB596</t>
  </si>
  <si>
    <t>车辆纯氢气里程查询_20260901-20260930_1024辆.xlsx / AB393</t>
  </si>
  <si>
    <t>车辆里程查询_20260901-20260930_1024辆_仪表里程.xlsx / AC596</t>
  </si>
  <si>
    <t>车辆里程查询_20260901-20260930_1024辆_GPS里程.xlsx / AC596</t>
  </si>
  <si>
    <t>车辆纯氢气里程查询_20260901-20260930_1024辆.xlsx / AC393</t>
  </si>
  <si>
    <t>车辆里程查询_20260901-20260930_1024辆_仪表里程.xlsx / AD596</t>
  </si>
  <si>
    <t>车辆里程查询_20260901-20260930_1024辆_GPS里程.xlsx / AD596</t>
  </si>
  <si>
    <t>车辆纯氢气里程查询_20260901-20260930_1024辆.xlsx / AD393</t>
  </si>
  <si>
    <t>车辆里程查询_20260901-20260930_1024辆_仪表里程.xlsx / AE596</t>
  </si>
  <si>
    <t>车辆里程查询_20260901-20260930_1024辆_GPS里程.xlsx / AE596</t>
  </si>
  <si>
    <t>车辆纯氢气里程查询_20260901-20260930_1024辆.xlsx / AE393</t>
  </si>
  <si>
    <t>车辆里程查询_20260901-20260930_1024辆_仪表里程.xlsx / AF596</t>
  </si>
  <si>
    <t>车辆里程查询_20260901-20260930_1024辆_GPS里程.xlsx / AF596</t>
  </si>
  <si>
    <t>车辆纯氢气里程查询_20260901-20260930_1024辆.xlsx / AF393</t>
  </si>
  <si>
    <t>车辆里程查询_20260901-20260930_1024辆_仪表里程.xlsx / AG596</t>
  </si>
  <si>
    <t>车辆里程查询_20260901-20260930_1024辆_GPS里程.xlsx / AG596</t>
  </si>
  <si>
    <t>车辆纯氢气里程查询_20260901-20260930_1024辆.xlsx / AG393</t>
  </si>
  <si>
    <t>车辆里程查询_20260901-20260930_1024辆_仪表里程.xlsx / AH596</t>
  </si>
  <si>
    <t>车辆里程查询_20260901-20260930_1024辆_GPS里程.xlsx / AH596</t>
  </si>
  <si>
    <t>车辆纯氢气里程查询_20260901-20260930_1024辆.xlsx / AH393</t>
  </si>
  <si>
    <t>车辆里程查询_20260901-20260930_1024辆_仪表里程.xlsx / E671</t>
  </si>
  <si>
    <t>车辆里程查询_20260901-20260930_1024辆_GPS里程.xlsx / E671</t>
  </si>
  <si>
    <t>车辆纯氢气里程查询_20260901-20260930_1024辆.xlsx / E355</t>
  </si>
  <si>
    <t>车辆里程查询_20260901-20260930_1024辆_仪表里程.xlsx / F671</t>
  </si>
  <si>
    <t>车辆里程查询_20260901-20260930_1024辆_GPS里程.xlsx / F671</t>
  </si>
  <si>
    <t>车辆纯氢气里程查询_20260901-20260930_1024辆.xlsx / F355</t>
  </si>
  <si>
    <t>车辆里程查询_20260901-20260930_1024辆_仪表里程.xlsx / G671</t>
  </si>
  <si>
    <t>车辆里程查询_20260901-20260930_1024辆_GPS里程.xlsx / G671</t>
  </si>
  <si>
    <t>车辆纯氢气里程查询_20260901-20260930_1024辆.xlsx / G355</t>
  </si>
  <si>
    <t>车辆里程查询_20260901-20260930_1024辆_仪表里程.xlsx / H671</t>
  </si>
  <si>
    <t>车辆里程查询_20260901-20260930_1024辆_GPS里程.xlsx / H671</t>
  </si>
  <si>
    <t>车辆纯氢气里程查询_20260901-20260930_1024辆.xlsx / H355</t>
  </si>
  <si>
    <t>车辆里程查询_20260901-20260930_1024辆_仪表里程.xlsx / I671</t>
  </si>
  <si>
    <t>车辆里程查询_20260901-20260930_1024辆_GPS里程.xlsx / I671</t>
  </si>
  <si>
    <t>车辆纯氢气里程查询_20260901-20260930_1024辆.xlsx / I355</t>
  </si>
  <si>
    <t>车辆里程查询_20260901-20260930_1024辆_仪表里程.xlsx / J671</t>
  </si>
  <si>
    <t>车辆里程查询_20260901-20260930_1024辆_GPS里程.xlsx / J671</t>
  </si>
  <si>
    <t>车辆纯氢气里程查询_20260901-20260930_1024辆.xlsx / J355</t>
  </si>
  <si>
    <t>车辆里程查询_20260901-20260930_1024辆_仪表里程.xlsx / K671</t>
  </si>
  <si>
    <t>车辆里程查询_20260901-20260930_1024辆_GPS里程.xlsx / K671</t>
  </si>
  <si>
    <t>车辆纯氢气里程查询_20260901-20260930_1024辆.xlsx / K355</t>
  </si>
  <si>
    <t>车辆里程查询_20260901-20260930_1024辆_仪表里程.xlsx / L671</t>
  </si>
  <si>
    <t>车辆里程查询_20260901-20260930_1024辆_GPS里程.xlsx / L671</t>
  </si>
  <si>
    <t>车辆纯氢气里程查询_20260901-20260930_1024辆.xlsx / L355</t>
  </si>
  <si>
    <t>车辆里程查询_20260901-20260930_1024辆_仪表里程.xlsx / M671</t>
  </si>
  <si>
    <t>车辆里程查询_20260901-20260930_1024辆_GPS里程.xlsx / M671</t>
  </si>
  <si>
    <t>车辆纯氢气里程查询_20260901-20260930_1024辆.xlsx / M355</t>
  </si>
  <si>
    <t>车辆里程查询_20260901-20260930_1024辆_仪表里程.xlsx / N671</t>
  </si>
  <si>
    <t>车辆里程查询_20260901-20260930_1024辆_GPS里程.xlsx / N671</t>
  </si>
  <si>
    <t>车辆纯氢气里程查询_20260901-20260930_1024辆.xlsx / N355</t>
  </si>
  <si>
    <t>车辆里程查询_20260901-20260930_1024辆_仪表里程.xlsx / O671</t>
  </si>
  <si>
    <t>车辆里程查询_20260901-20260930_1024辆_GPS里程.xlsx / O671</t>
  </si>
  <si>
    <t>车辆纯氢气里程查询_20260901-20260930_1024辆.xlsx / O355</t>
  </si>
  <si>
    <t>车辆里程查询_20260901-20260930_1024辆_仪表里程.xlsx / P671</t>
  </si>
  <si>
    <t>车辆里程查询_20260901-20260930_1024辆_GPS里程.xlsx / P671</t>
  </si>
  <si>
    <t>车辆纯氢气里程查询_20260901-20260930_1024辆.xlsx / P355</t>
  </si>
  <si>
    <t>车辆里程查询_20260901-20260930_1024辆_仪表里程.xlsx / Q671</t>
  </si>
  <si>
    <t>车辆里程查询_20260901-20260930_1024辆_GPS里程.xlsx / Q671</t>
  </si>
  <si>
    <t>车辆纯氢气里程查询_20260901-20260930_1024辆.xlsx / Q355</t>
  </si>
  <si>
    <t>车辆里程查询_20260901-20260930_1024辆_仪表里程.xlsx / R671</t>
  </si>
  <si>
    <t>车辆里程查询_20260901-20260930_1024辆_GPS里程.xlsx / R671</t>
  </si>
  <si>
    <t>车辆纯氢气里程查询_20260901-20260930_1024辆.xlsx / R355</t>
  </si>
  <si>
    <t>车辆里程查询_20260901-20260930_1024辆_仪表里程.xlsx / S671</t>
  </si>
  <si>
    <t>车辆里程查询_20260901-20260930_1024辆_GPS里程.xlsx / S671</t>
  </si>
  <si>
    <t>车辆纯氢气里程查询_20260901-20260930_1024辆.xlsx / S355</t>
  </si>
  <si>
    <t>车辆里程查询_20260901-20260930_1024辆_仪表里程.xlsx / T671</t>
  </si>
  <si>
    <t>车辆里程查询_20260901-20260930_1024辆_GPS里程.xlsx / T671</t>
  </si>
  <si>
    <t>车辆纯氢气里程查询_20260901-20260930_1024辆.xlsx / T355</t>
  </si>
  <si>
    <t>车辆里程查询_20260901-20260930_1024辆_仪表里程.xlsx / U671</t>
  </si>
  <si>
    <t>车辆里程查询_20260901-20260930_1024辆_GPS里程.xlsx / U671</t>
  </si>
  <si>
    <t>车辆纯氢气里程查询_20260901-20260930_1024辆.xlsx / U355</t>
  </si>
  <si>
    <t>车辆里程查询_20260901-20260930_1024辆_仪表里程.xlsx / V671</t>
  </si>
  <si>
    <t>车辆里程查询_20260901-20260930_1024辆_GPS里程.xlsx / V671</t>
  </si>
  <si>
    <t>车辆纯氢气里程查询_20260901-20260930_1024辆.xlsx / V355</t>
  </si>
  <si>
    <t>车辆里程查询_20260901-20260930_1024辆_仪表里程.xlsx / W671</t>
  </si>
  <si>
    <t>车辆里程查询_20260901-20260930_1024辆_GPS里程.xlsx / W671</t>
  </si>
  <si>
    <t>车辆纯氢气里程查询_20260901-20260930_1024辆.xlsx / W355</t>
  </si>
  <si>
    <t>车辆里程查询_20260901-20260930_1024辆_仪表里程.xlsx / X671</t>
  </si>
  <si>
    <t>车辆里程查询_20260901-20260930_1024辆_GPS里程.xlsx / X671</t>
  </si>
  <si>
    <t>车辆纯氢气里程查询_20260901-20260930_1024辆.xlsx / X355</t>
  </si>
  <si>
    <t>车辆里程查询_20260901-20260930_1024辆_仪表里程.xlsx / Y671</t>
  </si>
  <si>
    <t>车辆里程查询_20260901-20260930_1024辆_GPS里程.xlsx / Y671</t>
  </si>
  <si>
    <t>车辆纯氢气里程查询_20260901-20260930_1024辆.xlsx / Y355</t>
  </si>
  <si>
    <t>车辆里程查询_20260901-20260930_1024辆_仪表里程.xlsx / Z671</t>
  </si>
  <si>
    <t>车辆里程查询_20260901-20260930_1024辆_GPS里程.xlsx / Z671</t>
  </si>
  <si>
    <t>车辆纯氢气里程查询_20260901-20260930_1024辆.xlsx / Z355</t>
  </si>
  <si>
    <t>车辆里程查询_20260901-20260930_1024辆_仪表里程.xlsx / AA671</t>
  </si>
  <si>
    <t>车辆里程查询_20260901-20260930_1024辆_GPS里程.xlsx / AA671</t>
  </si>
  <si>
    <t>车辆纯氢气里程查询_20260901-20260930_1024辆.xlsx / AA355</t>
  </si>
  <si>
    <t>车辆里程查询_20260901-20260930_1024辆_仪表里程.xlsx / AB671</t>
  </si>
  <si>
    <t>车辆里程查询_20260901-20260930_1024辆_GPS里程.xlsx / AB671</t>
  </si>
  <si>
    <t>车辆纯氢气里程查询_20260901-20260930_1024辆.xlsx / AB355</t>
  </si>
  <si>
    <t>车辆里程查询_20260901-20260930_1024辆_仪表里程.xlsx / AC671</t>
  </si>
  <si>
    <t>车辆里程查询_20260901-20260930_1024辆_GPS里程.xlsx / AC671</t>
  </si>
  <si>
    <t>车辆纯氢气里程查询_20260901-20260930_1024辆.xlsx / AC355</t>
  </si>
  <si>
    <t>车辆里程查询_20260901-20260930_1024辆_仪表里程.xlsx / AD671</t>
  </si>
  <si>
    <t>车辆里程查询_20260901-20260930_1024辆_GPS里程.xlsx / AD671</t>
  </si>
  <si>
    <t>车辆纯氢气里程查询_20260901-20260930_1024辆.xlsx / AD355</t>
  </si>
  <si>
    <t>车辆里程查询_20260901-20260930_1024辆_仪表里程.xlsx / AE671</t>
  </si>
  <si>
    <t>车辆里程查询_20260901-20260930_1024辆_GPS里程.xlsx / AE671</t>
  </si>
  <si>
    <t>车辆纯氢气里程查询_20260901-20260930_1024辆.xlsx / AE355</t>
  </si>
  <si>
    <t>车辆里程查询_20260901-20260930_1024辆_仪表里程.xlsx / AF671</t>
  </si>
  <si>
    <t>车辆里程查询_20260901-20260930_1024辆_GPS里程.xlsx / AF671</t>
  </si>
  <si>
    <t>车辆纯氢气里程查询_20260901-20260930_1024辆.xlsx / AF355</t>
  </si>
  <si>
    <t>车辆里程查询_20260901-20260930_1024辆_仪表里程.xlsx / AG671</t>
  </si>
  <si>
    <t>车辆里程查询_20260901-20260930_1024辆_GPS里程.xlsx / AG671</t>
  </si>
  <si>
    <t>车辆纯氢气里程查询_20260901-20260930_1024辆.xlsx / AG355</t>
  </si>
  <si>
    <t>车辆里程查询_20260901-20260930_1024辆_仪表里程.xlsx / AH671</t>
  </si>
  <si>
    <t>车辆里程查询_20260901-20260930_1024辆_GPS里程.xlsx / AH671</t>
  </si>
  <si>
    <t>车辆纯氢气里程查询_20260901-20260930_1024辆.xlsx / AH355</t>
  </si>
  <si>
    <t>车辆里程查询_20260901-20260930_1024辆_仪表里程.xlsx / E486</t>
  </si>
  <si>
    <t>车辆里程查询_20260901-20260930_1024辆_GPS里程.xlsx / E486</t>
  </si>
  <si>
    <t>车辆纯氢气里程查询_20260901-20260930_1024辆.xlsx / E392</t>
  </si>
  <si>
    <t>车辆里程查询_20260901-20260930_1024辆_仪表里程.xlsx / F486</t>
  </si>
  <si>
    <t>车辆里程查询_20260901-20260930_1024辆_GPS里程.xlsx / F486</t>
  </si>
  <si>
    <t>车辆纯氢气里程查询_20260901-20260930_1024辆.xlsx / F392</t>
  </si>
  <si>
    <t>车辆里程查询_20260901-20260930_1024辆_仪表里程.xlsx / G486</t>
  </si>
  <si>
    <t>车辆里程查询_20260901-20260930_1024辆_GPS里程.xlsx / G486</t>
  </si>
  <si>
    <t>车辆纯氢气里程查询_20260901-20260930_1024辆.xlsx / G392</t>
  </si>
  <si>
    <t>车辆里程查询_20260901-20260930_1024辆_仪表里程.xlsx / H486</t>
  </si>
  <si>
    <t>车辆里程查询_20260901-20260930_1024辆_GPS里程.xlsx / H486</t>
  </si>
  <si>
    <t>车辆纯氢气里程查询_20260901-20260930_1024辆.xlsx / H392</t>
  </si>
  <si>
    <t>车辆里程查询_20260901-20260930_1024辆_仪表里程.xlsx / I486</t>
  </si>
  <si>
    <t>车辆里程查询_20260901-20260930_1024辆_GPS里程.xlsx / I486</t>
  </si>
  <si>
    <t>车辆纯氢气里程查询_20260901-20260930_1024辆.xlsx / I392</t>
  </si>
  <si>
    <t>车辆里程查询_20260901-20260930_1024辆_仪表里程.xlsx / J486</t>
  </si>
  <si>
    <t>车辆里程查询_20260901-20260930_1024辆_GPS里程.xlsx / J486</t>
  </si>
  <si>
    <t>车辆纯氢气里程查询_20260901-20260930_1024辆.xlsx / J392</t>
  </si>
  <si>
    <t>车辆里程查询_20260901-20260930_1024辆_仪表里程.xlsx / K486</t>
  </si>
  <si>
    <t>车辆里程查询_20260901-20260930_1024辆_GPS里程.xlsx / K486</t>
  </si>
  <si>
    <t>车辆纯氢气里程查询_20260901-20260930_1024辆.xlsx / K392</t>
  </si>
  <si>
    <t>车辆里程查询_20260901-20260930_1024辆_仪表里程.xlsx / L486</t>
  </si>
  <si>
    <t>车辆里程查询_20260901-20260930_1024辆_GPS里程.xlsx / L486</t>
  </si>
  <si>
    <t>车辆纯氢气里程查询_20260901-20260930_1024辆.xlsx / L392</t>
  </si>
  <si>
    <t>车辆里程查询_20260901-20260930_1024辆_仪表里程.xlsx / M486</t>
  </si>
  <si>
    <t>车辆里程查询_20260901-20260930_1024辆_GPS里程.xlsx / M486</t>
  </si>
  <si>
    <t>车辆纯氢气里程查询_20260901-20260930_1024辆.xlsx / M392</t>
  </si>
  <si>
    <t>车辆里程查询_20260901-20260930_1024辆_仪表里程.xlsx / E399</t>
  </si>
  <si>
    <t>车辆里程查询_20260901-20260930_1024辆_GPS里程.xlsx / E399</t>
  </si>
  <si>
    <t>车辆纯氢气里程查询_20260901-20260930_1024辆.xlsx / E323</t>
  </si>
  <si>
    <t>车辆里程查询_20260901-20260930_1024辆_仪表里程.xlsx / F399</t>
  </si>
  <si>
    <t>车辆里程查询_20260901-20260930_1024辆_GPS里程.xlsx / F399</t>
  </si>
  <si>
    <t>车辆纯氢气里程查询_20260901-20260930_1024辆.xlsx / F323</t>
  </si>
  <si>
    <t>车辆里程查询_20260901-20260930_1024辆_仪表里程.xlsx / G399</t>
  </si>
  <si>
    <t>车辆里程查询_20260901-20260930_1024辆_GPS里程.xlsx / G399</t>
  </si>
  <si>
    <t>车辆纯氢气里程查询_20260901-20260930_1024辆.xlsx / G323</t>
  </si>
  <si>
    <t>车辆里程查询_20260901-20260930_1024辆_仪表里程.xlsx / H399</t>
  </si>
  <si>
    <t>车辆里程查询_20260901-20260930_1024辆_GPS里程.xlsx / H399</t>
  </si>
  <si>
    <t>车辆纯氢气里程查询_20260901-20260930_1024辆.xlsx / H323</t>
  </si>
  <si>
    <t>车辆里程查询_20260901-20260930_1024辆_仪表里程.xlsx / I399</t>
  </si>
  <si>
    <t>车辆里程查询_20260901-20260930_1024辆_GPS里程.xlsx / I399</t>
  </si>
  <si>
    <t>车辆纯氢气里程查询_20260901-20260930_1024辆.xlsx / I323</t>
  </si>
  <si>
    <t>车辆里程查询_20260901-20260930_1024辆_仪表里程.xlsx / J399</t>
  </si>
  <si>
    <t>车辆里程查询_20260901-20260930_1024辆_GPS里程.xlsx / J399</t>
  </si>
  <si>
    <t>车辆纯氢气里程查询_20260901-20260930_1024辆.xlsx / J323</t>
  </si>
  <si>
    <t>车辆里程查询_20260901-20260930_1024辆_仪表里程.xlsx / K399</t>
  </si>
  <si>
    <t>车辆里程查询_20260901-20260930_1024辆_GPS里程.xlsx / K399</t>
  </si>
  <si>
    <t>车辆纯氢气里程查询_20260901-20260930_1024辆.xlsx / K323</t>
  </si>
  <si>
    <t>车辆里程查询_20260901-20260930_1024辆_仪表里程.xlsx / L399</t>
  </si>
  <si>
    <t>车辆里程查询_20260901-20260930_1024辆_GPS里程.xlsx / L399</t>
  </si>
  <si>
    <t>车辆纯氢气里程查询_20260901-20260930_1024辆.xlsx / L323</t>
  </si>
  <si>
    <t>车辆里程查询_20260901-20260930_1024辆_仪表里程.xlsx / M399</t>
  </si>
  <si>
    <t>车辆里程查询_20260901-20260930_1024辆_GPS里程.xlsx / M399</t>
  </si>
  <si>
    <t>车辆纯氢气里程查询_20260901-20260930_1024辆.xlsx / M323</t>
  </si>
  <si>
    <t>车辆里程查询_20260901-20260930_1024辆_仪表里程.xlsx / N399</t>
  </si>
  <si>
    <t>车辆里程查询_20260901-20260930_1024辆_GPS里程.xlsx / N399</t>
  </si>
  <si>
    <t>车辆纯氢气里程查询_20260901-20260930_1024辆.xlsx / N323</t>
  </si>
  <si>
    <t>车辆里程查询_20260901-20260930_1024辆_仪表里程.xlsx / O399</t>
  </si>
  <si>
    <t>车辆里程查询_20260901-20260930_1024辆_GPS里程.xlsx / O399</t>
  </si>
  <si>
    <t>车辆纯氢气里程查询_20260901-20260930_1024辆.xlsx / O323</t>
  </si>
  <si>
    <t>车辆里程查询_20260901-20260930_1024辆_仪表里程.xlsx / P399</t>
  </si>
  <si>
    <t>车辆里程查询_20260901-20260930_1024辆_GPS里程.xlsx / P399</t>
  </si>
  <si>
    <t>车辆纯氢气里程查询_20260901-20260930_1024辆.xlsx / P323</t>
  </si>
  <si>
    <t>车辆里程查询_20260901-20260930_1024辆_仪表里程.xlsx / Q399</t>
  </si>
  <si>
    <t>车辆里程查询_20260901-20260930_1024辆_GPS里程.xlsx / Q399</t>
  </si>
  <si>
    <t>车辆纯氢气里程查询_20260901-20260930_1024辆.xlsx / Q323</t>
  </si>
  <si>
    <t>车辆里程查询_20260901-20260930_1024辆_仪表里程.xlsx / R399</t>
  </si>
  <si>
    <t>车辆里程查询_20260901-20260930_1024辆_GPS里程.xlsx / R399</t>
  </si>
  <si>
    <t>车辆纯氢气里程查询_20260901-20260930_1024辆.xlsx / R323</t>
  </si>
  <si>
    <t>车辆里程查询_20260901-20260930_1024辆_仪表里程.xlsx / S399</t>
  </si>
  <si>
    <t>车辆里程查询_20260901-20260930_1024辆_GPS里程.xlsx / S399</t>
  </si>
  <si>
    <t>车辆纯氢气里程查询_20260901-20260930_1024辆.xlsx / S323</t>
  </si>
  <si>
    <t>车辆里程查询_20260901-20260930_1024辆_仪表里程.xlsx / T399</t>
  </si>
  <si>
    <t>车辆里程查询_20260901-20260930_1024辆_GPS里程.xlsx / T399</t>
  </si>
  <si>
    <t>车辆纯氢气里程查询_20260901-20260930_1024辆.xlsx / T323</t>
  </si>
  <si>
    <t>车辆里程查询_20260901-20260930_1024辆_仪表里程.xlsx / U399</t>
  </si>
  <si>
    <t>车辆里程查询_20260901-20260930_1024辆_GPS里程.xlsx / U399</t>
  </si>
  <si>
    <t>车辆纯氢气里程查询_20260901-20260930_1024辆.xlsx / U323</t>
  </si>
  <si>
    <t>车辆里程查询_20260901-20260930_1024辆_仪表里程.xlsx / V399</t>
  </si>
  <si>
    <t>车辆里程查询_20260901-20260930_1024辆_GPS里程.xlsx / V399</t>
  </si>
  <si>
    <t>车辆纯氢气里程查询_20260901-20260930_1024辆.xlsx / V323</t>
  </si>
  <si>
    <t>车辆里程查询_20260901-20260930_1024辆_仪表里程.xlsx / W399</t>
  </si>
  <si>
    <t>车辆里程查询_20260901-20260930_1024辆_GPS里程.xlsx / W399</t>
  </si>
  <si>
    <t>车辆纯氢气里程查询_20260901-20260930_1024辆.xlsx / W323</t>
  </si>
  <si>
    <t>车辆里程查询_20260901-20260930_1024辆_仪表里程.xlsx / X399</t>
  </si>
  <si>
    <t>车辆里程查询_20260901-20260930_1024辆_GPS里程.xlsx / X399</t>
  </si>
  <si>
    <t>车辆纯氢气里程查询_20260901-20260930_1024辆.xlsx / X323</t>
  </si>
  <si>
    <t>车辆里程查询_20260901-20260930_1024辆_仪表里程.xlsx / Y399</t>
  </si>
  <si>
    <t>车辆里程查询_20260901-20260930_1024辆_GPS里程.xlsx / Y399</t>
  </si>
  <si>
    <t>车辆纯氢气里程查询_20260901-20260930_1024辆.xlsx / Y323</t>
  </si>
  <si>
    <t>车辆里程查询_20260901-20260930_1024辆_仪表里程.xlsx / Z399</t>
  </si>
  <si>
    <t>车辆里程查询_20260901-20260930_1024辆_GPS里程.xlsx / Z399</t>
  </si>
  <si>
    <t>车辆纯氢气里程查询_20260901-20260930_1024辆.xlsx / Z323</t>
  </si>
  <si>
    <t>车辆里程查询_20260901-20260930_1024辆_仪表里程.xlsx / AA399</t>
  </si>
  <si>
    <t>车辆里程查询_20260901-20260930_1024辆_GPS里程.xlsx / AA399</t>
  </si>
  <si>
    <t>车辆纯氢气里程查询_20260901-20260930_1024辆.xlsx / AA323</t>
  </si>
  <si>
    <t>车辆里程查询_20260901-20260930_1024辆_仪表里程.xlsx / AB399</t>
  </si>
  <si>
    <t>车辆里程查询_20260901-20260930_1024辆_GPS里程.xlsx / AB399</t>
  </si>
  <si>
    <t>车辆纯氢气里程查询_20260901-20260930_1024辆.xlsx / AB323</t>
  </si>
  <si>
    <t>车辆里程查询_20260901-20260930_1024辆_仪表里程.xlsx / AC399</t>
  </si>
  <si>
    <t>车辆里程查询_20260901-20260930_1024辆_GPS里程.xlsx / AC399</t>
  </si>
  <si>
    <t>车辆纯氢气里程查询_20260901-20260930_1024辆.xlsx / AC323</t>
  </si>
  <si>
    <t>车辆里程查询_20260901-20260930_1024辆_仪表里程.xlsx / AD399</t>
  </si>
  <si>
    <t>车辆里程查询_20260901-20260930_1024辆_GPS里程.xlsx / AD399</t>
  </si>
  <si>
    <t>车辆纯氢气里程查询_20260901-20260930_1024辆.xlsx / AD323</t>
  </si>
  <si>
    <t>车辆里程查询_20260901-20260930_1024辆_仪表里程.xlsx / AE399</t>
  </si>
  <si>
    <t>车辆里程查询_20260901-20260930_1024辆_GPS里程.xlsx / AE399</t>
  </si>
  <si>
    <t>车辆纯氢气里程查询_20260901-20260930_1024辆.xlsx / AE323</t>
  </si>
  <si>
    <t>车辆里程查询_20260901-20260930_1024辆_仪表里程.xlsx / AF399</t>
  </si>
  <si>
    <t>车辆里程查询_20260901-20260930_1024辆_GPS里程.xlsx / AF399</t>
  </si>
  <si>
    <t>车辆纯氢气里程查询_20260901-20260930_1024辆.xlsx / AF323</t>
  </si>
  <si>
    <t>车辆里程查询_20260901-20260930_1024辆_仪表里程.xlsx / AG399</t>
  </si>
  <si>
    <t>车辆里程查询_20260901-20260930_1024辆_GPS里程.xlsx / AG399</t>
  </si>
  <si>
    <t>车辆纯氢气里程查询_20260901-20260930_1024辆.xlsx / AG323</t>
  </si>
  <si>
    <t>车辆里程查询_20260901-20260930_1024辆_仪表里程.xlsx / AH399</t>
  </si>
  <si>
    <t>车辆里程查询_20260901-20260930_1024辆_GPS里程.xlsx / AH399</t>
  </si>
  <si>
    <t>车辆纯氢气里程查询_20260901-20260930_1024辆.xlsx / AH323</t>
  </si>
  <si>
    <t>车辆里程查询_20260901-20260930_1024辆_仪表里程.xlsx / E419</t>
  </si>
  <si>
    <t>车辆里程查询_20260901-20260930_1024辆_GPS里程.xlsx / E419</t>
  </si>
  <si>
    <t>车辆纯氢气里程查询_20260901-20260930_1024辆.xlsx / E285</t>
  </si>
  <si>
    <t>车辆里程查询_20260901-20260930_1024辆_仪表里程.xlsx / F419</t>
  </si>
  <si>
    <t>车辆里程查询_20260901-20260930_1024辆_GPS里程.xlsx / F419</t>
  </si>
  <si>
    <t>车辆纯氢气里程查询_20260901-20260930_1024辆.xlsx / F285</t>
  </si>
  <si>
    <t>车辆里程查询_20260901-20260930_1024辆_仪表里程.xlsx / G419</t>
  </si>
  <si>
    <t>车辆里程查询_20260901-20260930_1024辆_GPS里程.xlsx / G419</t>
  </si>
  <si>
    <t>车辆纯氢气里程查询_20260901-20260930_1024辆.xlsx / G285</t>
  </si>
  <si>
    <t>车辆里程查询_20260901-20260930_1024辆_仪表里程.xlsx / H419</t>
  </si>
  <si>
    <t>车辆里程查询_20260901-20260930_1024辆_GPS里程.xlsx / H419</t>
  </si>
  <si>
    <t>车辆纯氢气里程查询_20260901-20260930_1024辆.xlsx / H285</t>
  </si>
  <si>
    <t>车辆里程查询_20260901-20260930_1024辆_仪表里程.xlsx / I419</t>
  </si>
  <si>
    <t>车辆里程查询_20260901-20260930_1024辆_GPS里程.xlsx / I419</t>
  </si>
  <si>
    <t>车辆纯氢气里程查询_20260901-20260930_1024辆.xlsx / I285</t>
  </si>
  <si>
    <t>车辆里程查询_20260901-20260930_1024辆_仪表里程.xlsx / J419</t>
  </si>
  <si>
    <t>车辆里程查询_20260901-20260930_1024辆_GPS里程.xlsx / J419</t>
  </si>
  <si>
    <t>车辆纯氢气里程查询_20260901-20260930_1024辆.xlsx / J285</t>
  </si>
  <si>
    <t>车辆里程查询_20260901-20260930_1024辆_仪表里程.xlsx / K419</t>
  </si>
  <si>
    <t>车辆里程查询_20260901-20260930_1024辆_GPS里程.xlsx / K419</t>
  </si>
  <si>
    <t>车辆纯氢气里程查询_20260901-20260930_1024辆.xlsx / K285</t>
  </si>
  <si>
    <t>车辆里程查询_20260901-20260930_1024辆_仪表里程.xlsx / L419</t>
  </si>
  <si>
    <t>车辆里程查询_20260901-20260930_1024辆_GPS里程.xlsx / L419</t>
  </si>
  <si>
    <t>车辆纯氢气里程查询_20260901-20260930_1024辆.xlsx / L285</t>
  </si>
  <si>
    <t>车辆里程查询_20260901-20260930_1024辆_仪表里程.xlsx / M419</t>
  </si>
  <si>
    <t>车辆里程查询_20260901-20260930_1024辆_GPS里程.xlsx / M419</t>
  </si>
  <si>
    <t>车辆纯氢气里程查询_20260901-20260930_1024辆.xlsx / M285</t>
  </si>
  <si>
    <t>车辆里程查询_20260901-20260930_1024辆_仪表里程.xlsx / N419</t>
  </si>
  <si>
    <t>车辆里程查询_20260901-20260930_1024辆_GPS里程.xlsx / N419</t>
  </si>
  <si>
    <t>车辆纯氢气里程查询_20260901-20260930_1024辆.xlsx / N285</t>
  </si>
  <si>
    <t>车辆里程查询_20260901-20260930_1024辆_仪表里程.xlsx / O419</t>
  </si>
  <si>
    <t>车辆里程查询_20260901-20260930_1024辆_GPS里程.xlsx / O419</t>
  </si>
  <si>
    <t>车辆纯氢气里程查询_20260901-20260930_1024辆.xlsx / O285</t>
  </si>
  <si>
    <t>车辆里程查询_20260901-20260930_1024辆_仪表里程.xlsx / P419</t>
  </si>
  <si>
    <t>车辆里程查询_20260901-20260930_1024辆_GPS里程.xlsx / P419</t>
  </si>
  <si>
    <t>车辆纯氢气里程查询_20260901-20260930_1024辆.xlsx / P285</t>
  </si>
  <si>
    <t>车辆里程查询_20260901-20260930_1024辆_仪表里程.xlsx / Q419</t>
  </si>
  <si>
    <t>车辆里程查询_20260901-20260930_1024辆_GPS里程.xlsx / Q419</t>
  </si>
  <si>
    <t>车辆纯氢气里程查询_20260901-20260930_1024辆.xlsx / Q285</t>
  </si>
  <si>
    <t>车辆里程查询_20260901-20260930_1024辆_仪表里程.xlsx / R419</t>
  </si>
  <si>
    <t>车辆里程查询_20260901-20260930_1024辆_GPS里程.xlsx / R419</t>
  </si>
  <si>
    <t>车辆纯氢气里程查询_20260901-20260930_1024辆.xlsx / R285</t>
  </si>
  <si>
    <t>车辆里程查询_20260901-20260930_1024辆_仪表里程.xlsx / S419</t>
  </si>
  <si>
    <t>车辆里程查询_20260901-20260930_1024辆_GPS里程.xlsx / S419</t>
  </si>
  <si>
    <t>车辆纯氢气里程查询_20260901-20260930_1024辆.xlsx / S285</t>
  </si>
  <si>
    <t>车辆里程查询_20260901-20260930_1024辆_仪表里程.xlsx / T419</t>
  </si>
  <si>
    <t>车辆里程查询_20260901-20260930_1024辆_GPS里程.xlsx / T419</t>
  </si>
  <si>
    <t>车辆纯氢气里程查询_20260901-20260930_1024辆.xlsx / T285</t>
  </si>
  <si>
    <t>车辆里程查询_20260901-20260930_1024辆_仪表里程.xlsx / U419</t>
  </si>
  <si>
    <t>车辆里程查询_20260901-20260930_1024辆_GPS里程.xlsx / U419</t>
  </si>
  <si>
    <t>车辆纯氢气里程查询_20260901-20260930_1024辆.xlsx / U285</t>
  </si>
  <si>
    <t>车辆里程查询_20260901-20260930_1024辆_仪表里程.xlsx / V419</t>
  </si>
  <si>
    <t>车辆里程查询_20260901-20260930_1024辆_GPS里程.xlsx / V419</t>
  </si>
  <si>
    <t>车辆纯氢气里程查询_20260901-20260930_1024辆.xlsx / V285</t>
  </si>
  <si>
    <t>车辆里程查询_20260901-20260930_1024辆_仪表里程.xlsx / W419</t>
  </si>
  <si>
    <t>车辆里程查询_20260901-20260930_1024辆_GPS里程.xlsx / W419</t>
  </si>
  <si>
    <t>车辆纯氢气里程查询_20260901-20260930_1024辆.xlsx / W285</t>
  </si>
  <si>
    <t>车辆里程查询_20260901-20260930_1024辆_仪表里程.xlsx / X419</t>
  </si>
  <si>
    <t>车辆里程查询_20260901-20260930_1024辆_GPS里程.xlsx / X419</t>
  </si>
  <si>
    <t>车辆纯氢气里程查询_20260901-20260930_1024辆.xlsx / X285</t>
  </si>
  <si>
    <t>车辆里程查询_20260901-20260930_1024辆_仪表里程.xlsx / Y419</t>
  </si>
  <si>
    <t>车辆里程查询_20260901-20260930_1024辆_GPS里程.xlsx / Y419</t>
  </si>
  <si>
    <t>车辆纯氢气里程查询_20260901-20260930_1024辆.xlsx / Y285</t>
  </si>
  <si>
    <t>车辆里程查询_20260901-20260930_1024辆_仪表里程.xlsx / Z419</t>
  </si>
  <si>
    <t>车辆里程查询_20260901-20260930_1024辆_GPS里程.xlsx / Z419</t>
  </si>
  <si>
    <t>车辆纯氢气里程查询_20260901-20260930_1024辆.xlsx / Z285</t>
  </si>
  <si>
    <t>车辆里程查询_20260901-20260930_1024辆_仪表里程.xlsx / AA419</t>
  </si>
  <si>
    <t>车辆里程查询_20260901-20260930_1024辆_GPS里程.xlsx / AA419</t>
  </si>
  <si>
    <t>车辆纯氢气里程查询_20260901-20260930_1024辆.xlsx / AA285</t>
  </si>
  <si>
    <t>车辆里程查询_20260901-20260930_1024辆_仪表里程.xlsx / AB419</t>
  </si>
  <si>
    <t>车辆里程查询_20260901-20260930_1024辆_GPS里程.xlsx / AB419</t>
  </si>
  <si>
    <t>车辆纯氢气里程查询_20260901-20260930_1024辆.xlsx / AB285</t>
  </si>
  <si>
    <t>车辆里程查询_20260901-20260930_1024辆_仪表里程.xlsx / AC419</t>
  </si>
  <si>
    <t>车辆里程查询_20260901-20260930_1024辆_GPS里程.xlsx / AC419</t>
  </si>
  <si>
    <t>车辆纯氢气里程查询_20260901-20260930_1024辆.xlsx / AC285</t>
  </si>
  <si>
    <t>车辆里程查询_20260901-20260930_1024辆_仪表里程.xlsx / AD419</t>
  </si>
  <si>
    <t>车辆里程查询_20260901-20260930_1024辆_GPS里程.xlsx / AD419</t>
  </si>
  <si>
    <t>车辆纯氢气里程查询_20260901-20260930_1024辆.xlsx / AD285</t>
  </si>
  <si>
    <t>车辆里程查询_20260901-20260930_1024辆_仪表里程.xlsx / AE419</t>
  </si>
  <si>
    <t>车辆里程查询_20260901-20260930_1024辆_GPS里程.xlsx / AE419</t>
  </si>
  <si>
    <t>车辆纯氢气里程查询_20260901-20260930_1024辆.xlsx / AE285</t>
  </si>
  <si>
    <t>车辆里程查询_20260901-20260930_1024辆_仪表里程.xlsx / AF419</t>
  </si>
  <si>
    <t>车辆里程查询_20260901-20260930_1024辆_GPS里程.xlsx / AF419</t>
  </si>
  <si>
    <t>车辆纯氢气里程查询_20260901-20260930_1024辆.xlsx / AF285</t>
  </si>
  <si>
    <t>车辆里程查询_20260901-20260930_1024辆_仪表里程.xlsx / AG419</t>
  </si>
  <si>
    <t>车辆里程查询_20260901-20260930_1024辆_GPS里程.xlsx / AG419</t>
  </si>
  <si>
    <t>车辆纯氢气里程查询_20260901-20260930_1024辆.xlsx / AG285</t>
  </si>
  <si>
    <t>车辆里程查询_20260901-20260930_1024辆_仪表里程.xlsx / AH419</t>
  </si>
  <si>
    <t>车辆里程查询_20260901-20260930_1024辆_GPS里程.xlsx / AH419</t>
  </si>
  <si>
    <t>车辆纯氢气里程查询_20260901-20260930_1024辆.xlsx / AH285</t>
  </si>
  <si>
    <t>车辆里程查询_20260901-20260930_1024辆_仪表里程.xlsx / E7</t>
  </si>
  <si>
    <t>车辆里程查询_20260901-20260930_1024辆_GPS里程.xlsx / E125</t>
  </si>
  <si>
    <t>车辆纯氢气里程查询_20260901-20260930_1024辆.xlsx / E249</t>
  </si>
  <si>
    <t>车辆里程查询_20260901-20260930_1024辆_仪表里程.xlsx / F7</t>
  </si>
  <si>
    <t>车辆里程查询_20260901-20260930_1024辆_GPS里程.xlsx / F125</t>
  </si>
  <si>
    <t>车辆纯氢气里程查询_20260901-20260930_1024辆.xlsx / F249</t>
  </si>
  <si>
    <t>车辆里程查询_20260901-20260930_1024辆_仪表里程.xlsx / G7</t>
  </si>
  <si>
    <t>车辆里程查询_20260901-20260930_1024辆_GPS里程.xlsx / G125</t>
  </si>
  <si>
    <t>车辆纯氢气里程查询_20260901-20260930_1024辆.xlsx / G249</t>
  </si>
  <si>
    <t>车辆里程查询_20260901-20260930_1024辆_仪表里程.xlsx / H7</t>
  </si>
  <si>
    <t>车辆里程查询_20260901-20260930_1024辆_GPS里程.xlsx / H125</t>
  </si>
  <si>
    <t>车辆纯氢气里程查询_20260901-20260930_1024辆.xlsx / H249</t>
  </si>
  <si>
    <t>车辆里程查询_20260901-20260930_1024辆_仪表里程.xlsx / I7</t>
  </si>
  <si>
    <t>车辆里程查询_20260901-20260930_1024辆_GPS里程.xlsx / I125</t>
  </si>
  <si>
    <t>车辆纯氢气里程查询_20260901-20260930_1024辆.xlsx / I249</t>
  </si>
  <si>
    <t>车辆里程查询_20260901-20260930_1024辆_仪表里程.xlsx / J7</t>
  </si>
  <si>
    <t>车辆里程查询_20260901-20260930_1024辆_GPS里程.xlsx / J125</t>
  </si>
  <si>
    <t>车辆纯氢气里程查询_20260901-20260930_1024辆.xlsx / J249</t>
  </si>
  <si>
    <t>车辆里程查询_20260901-20260930_1024辆_仪表里程.xlsx / K7</t>
  </si>
  <si>
    <t>车辆里程查询_20260901-20260930_1024辆_GPS里程.xlsx / K125</t>
  </si>
  <si>
    <t>车辆纯氢气里程查询_20260901-20260930_1024辆.xlsx / K249</t>
  </si>
  <si>
    <t>车辆里程查询_20260901-20260930_1024辆_仪表里程.xlsx / L7</t>
  </si>
  <si>
    <t>车辆里程查询_20260901-20260930_1024辆_GPS里程.xlsx / L125</t>
  </si>
  <si>
    <t>车辆纯氢气里程查询_20260901-20260930_1024辆.xlsx / L249</t>
  </si>
  <si>
    <t>车辆里程查询_20260901-20260930_1024辆_仪表里程.xlsx / M7</t>
  </si>
  <si>
    <t>车辆里程查询_20260901-20260930_1024辆_GPS里程.xlsx / M125</t>
  </si>
  <si>
    <t>车辆纯氢气里程查询_20260901-20260930_1024辆.xlsx / M249</t>
  </si>
  <si>
    <t>车辆里程查询_20260901-20260930_1024辆_仪表里程.xlsx / N7</t>
  </si>
  <si>
    <t>车辆里程查询_20260901-20260930_1024辆_GPS里程.xlsx / N125</t>
  </si>
  <si>
    <t>车辆纯氢气里程查询_20260901-20260930_1024辆.xlsx / N249</t>
  </si>
  <si>
    <t>车辆里程查询_20260901-20260930_1024辆_仪表里程.xlsx / O7</t>
  </si>
  <si>
    <t>车辆里程查询_20260901-20260930_1024辆_GPS里程.xlsx / O125</t>
  </si>
  <si>
    <t>车辆纯氢气里程查询_20260901-20260930_1024辆.xlsx / O249</t>
  </si>
  <si>
    <t>车辆里程查询_20260901-20260930_1024辆_仪表里程.xlsx / P7</t>
  </si>
  <si>
    <t>车辆里程查询_20260901-20260930_1024辆_GPS里程.xlsx / P125</t>
  </si>
  <si>
    <t>车辆纯氢气里程查询_20260901-20260930_1024辆.xlsx / P249</t>
  </si>
  <si>
    <t>车辆里程查询_20260901-20260930_1024辆_仪表里程.xlsx / Q7</t>
  </si>
  <si>
    <t>车辆里程查询_20260901-20260930_1024辆_GPS里程.xlsx / Q125</t>
  </si>
  <si>
    <t>车辆纯氢气里程查询_20260901-20260930_1024辆.xlsx / Q249</t>
  </si>
  <si>
    <t>车辆里程查询_20260901-20260930_1024辆_仪表里程.xlsx / R7</t>
  </si>
  <si>
    <t>车辆里程查询_20260901-20260930_1024辆_GPS里程.xlsx / R125</t>
  </si>
  <si>
    <t>车辆纯氢气里程查询_20260901-20260930_1024辆.xlsx / R249</t>
  </si>
  <si>
    <t>车辆里程查询_20260901-20260930_1024辆_仪表里程.xlsx / S7</t>
  </si>
  <si>
    <t>车辆里程查询_20260901-20260930_1024辆_GPS里程.xlsx / S125</t>
  </si>
  <si>
    <t>车辆纯氢气里程查询_20260901-20260930_1024辆.xlsx / S249</t>
  </si>
  <si>
    <t>车辆里程查询_20260901-20260930_1024辆_仪表里程.xlsx / T7</t>
  </si>
  <si>
    <t>车辆里程查询_20260901-20260930_1024辆_GPS里程.xlsx / T125</t>
  </si>
  <si>
    <t>车辆纯氢气里程查询_20260901-20260930_1024辆.xlsx / T249</t>
  </si>
  <si>
    <t>车辆里程查询_20260901-20260930_1024辆_仪表里程.xlsx / U7</t>
  </si>
  <si>
    <t>车辆里程查询_20260901-20260930_1024辆_GPS里程.xlsx / U125</t>
  </si>
  <si>
    <t>车辆纯氢气里程查询_20260901-20260930_1024辆.xlsx / U249</t>
  </si>
  <si>
    <t>车辆里程查询_20260901-20260930_1024辆_仪表里程.xlsx / V7</t>
  </si>
  <si>
    <t>车辆里程查询_20260901-20260930_1024辆_GPS里程.xlsx / V125</t>
  </si>
  <si>
    <t>车辆纯氢气里程查询_20260901-20260930_1024辆.xlsx / V249</t>
  </si>
  <si>
    <t>车辆里程查询_20260901-20260930_1024辆_仪表里程.xlsx / W7</t>
  </si>
  <si>
    <t>车辆里程查询_20260901-20260930_1024辆_GPS里程.xlsx / W125</t>
  </si>
  <si>
    <t>车辆纯氢气里程查询_20260901-20260930_1024辆.xlsx / W249</t>
  </si>
  <si>
    <t>车辆里程查询_20260901-20260930_1024辆_仪表里程.xlsx / X7</t>
  </si>
  <si>
    <t>车辆里程查询_20260901-20260930_1024辆_GPS里程.xlsx / X125</t>
  </si>
  <si>
    <t>车辆纯氢气里程查询_20260901-20260930_1024辆.xlsx / X249</t>
  </si>
  <si>
    <t>车辆里程查询_20260901-20260930_1024辆_仪表里程.xlsx / Y7</t>
  </si>
  <si>
    <t>车辆里程查询_20260901-20260930_1024辆_GPS里程.xlsx / Y125</t>
  </si>
  <si>
    <t>车辆纯氢气里程查询_20260901-20260930_1024辆.xlsx / Y249</t>
  </si>
  <si>
    <t>车辆里程查询_20260901-20260930_1024辆_仪表里程.xlsx / Z7</t>
  </si>
  <si>
    <t>车辆里程查询_20260901-20260930_1024辆_GPS里程.xlsx / Z125</t>
  </si>
  <si>
    <t>车辆纯氢气里程查询_20260901-20260930_1024辆.xlsx / Z249</t>
  </si>
  <si>
    <t>车辆里程查询_20260901-20260930_1024辆_仪表里程.xlsx / AA7</t>
  </si>
  <si>
    <t>车辆里程查询_20260901-20260930_1024辆_GPS里程.xlsx / AA125</t>
  </si>
  <si>
    <t>车辆纯氢气里程查询_20260901-20260930_1024辆.xlsx / AA249</t>
  </si>
  <si>
    <t>车辆里程查询_20260901-20260930_1024辆_仪表里程.xlsx / AB7</t>
  </si>
  <si>
    <t>车辆里程查询_20260901-20260930_1024辆_GPS里程.xlsx / AB125</t>
  </si>
  <si>
    <t>车辆纯氢气里程查询_20260901-20260930_1024辆.xlsx / AB249</t>
  </si>
  <si>
    <t>车辆里程查询_20260901-20260930_1024辆_仪表里程.xlsx / AC7</t>
  </si>
  <si>
    <t>车辆里程查询_20260901-20260930_1024辆_GPS里程.xlsx / AC125</t>
  </si>
  <si>
    <t>车辆纯氢气里程查询_20260901-20260930_1024辆.xlsx / AC249</t>
  </si>
  <si>
    <t>车辆里程查询_20260901-20260930_1024辆_仪表里程.xlsx / AD7</t>
  </si>
  <si>
    <t>车辆里程查询_20260901-20260930_1024辆_GPS里程.xlsx / AD125</t>
  </si>
  <si>
    <t>车辆纯氢气里程查询_20260901-20260930_1024辆.xlsx / AD249</t>
  </si>
  <si>
    <t>车辆里程查询_20260901-20260930_1024辆_仪表里程.xlsx / AE7</t>
  </si>
  <si>
    <t>车辆里程查询_20260901-20260930_1024辆_GPS里程.xlsx / AE125</t>
  </si>
  <si>
    <t>车辆纯氢气里程查询_20260901-20260930_1024辆.xlsx / AE249</t>
  </si>
  <si>
    <t>车辆里程查询_20260901-20260930_1024辆_仪表里程.xlsx / AF7</t>
  </si>
  <si>
    <t>车辆里程查询_20260901-20260930_1024辆_GPS里程.xlsx / AF125</t>
  </si>
  <si>
    <t>车辆纯氢气里程查询_20260901-20260930_1024辆.xlsx / AF249</t>
  </si>
  <si>
    <t>车辆里程查询_20260901-20260930_1024辆_仪表里程.xlsx / AG7</t>
  </si>
  <si>
    <t>车辆里程查询_20260901-20260930_1024辆_GPS里程.xlsx / AG125</t>
  </si>
  <si>
    <t>车辆纯氢气里程查询_20260901-20260930_1024辆.xlsx / AG249</t>
  </si>
  <si>
    <t>车辆里程查询_20260901-20260930_1024辆_仪表里程.xlsx / AH7</t>
  </si>
  <si>
    <t>车辆里程查询_20260901-20260930_1024辆_GPS里程.xlsx / AH125</t>
  </si>
  <si>
    <t>车辆纯氢气里程查询_20260901-20260930_1024辆.xlsx / AH249</t>
  </si>
  <si>
    <t>车辆里程查询_20260901-20260930_1024辆_仪表里程.xlsx / E30</t>
  </si>
  <si>
    <t>车辆里程查询_20260901-20260930_1024辆_GPS里程.xlsx / E135</t>
  </si>
  <si>
    <t>车辆纯氢气里程查询_20260901-20260930_1024辆.xlsx / E212</t>
  </si>
  <si>
    <t>车辆里程查询_20260901-20260930_1024辆_仪表里程.xlsx / F30</t>
  </si>
  <si>
    <t>车辆里程查询_20260901-20260930_1024辆_GPS里程.xlsx / F135</t>
  </si>
  <si>
    <t>车辆纯氢气里程查询_20260901-20260930_1024辆.xlsx / F212</t>
  </si>
  <si>
    <t>车辆里程查询_20260901-20260930_1024辆_仪表里程.xlsx / G30</t>
  </si>
  <si>
    <t>车辆里程查询_20260901-20260930_1024辆_GPS里程.xlsx / G135</t>
  </si>
  <si>
    <t>车辆纯氢气里程查询_20260901-20260930_1024辆.xlsx / G212</t>
  </si>
  <si>
    <t>车辆里程查询_20260901-20260930_1024辆_仪表里程.xlsx / E562</t>
  </si>
  <si>
    <t>车辆里程查询_20260901-20260930_1024辆_GPS里程.xlsx / E562</t>
  </si>
  <si>
    <t>车辆纯氢气里程查询_20260901-20260930_1024辆.xlsx / E311</t>
  </si>
  <si>
    <t>车辆里程查询_20260901-20260930_1024辆_仪表里程.xlsx / F562</t>
  </si>
  <si>
    <t>车辆里程查询_20260901-20260930_1024辆_GPS里程.xlsx / F562</t>
  </si>
  <si>
    <t>车辆纯氢气里程查询_20260901-20260930_1024辆.xlsx / F311</t>
  </si>
  <si>
    <t>车辆里程查询_20260901-20260930_1024辆_仪表里程.xlsx / G562</t>
  </si>
  <si>
    <t>车辆里程查询_20260901-20260930_1024辆_GPS里程.xlsx / G562</t>
  </si>
  <si>
    <t>车辆纯氢气里程查询_20260901-20260930_1024辆.xlsx / G311</t>
  </si>
  <si>
    <t>车辆里程查询_20260901-20260930_1024辆_仪表里程.xlsx / H562</t>
  </si>
  <si>
    <t>车辆里程查询_20260901-20260930_1024辆_GPS里程.xlsx / H562</t>
  </si>
  <si>
    <t>车辆纯氢气里程查询_20260901-20260930_1024辆.xlsx / H311</t>
  </si>
  <si>
    <t>车辆里程查询_20260901-20260930_1024辆_仪表里程.xlsx / I562</t>
  </si>
  <si>
    <t>车辆里程查询_20260901-20260930_1024辆_GPS里程.xlsx / I562</t>
  </si>
  <si>
    <t>车辆纯氢气里程查询_20260901-20260930_1024辆.xlsx / I311</t>
  </si>
  <si>
    <t>车辆里程查询_20260901-20260930_1024辆_仪表里程.xlsx / J562</t>
  </si>
  <si>
    <t>车辆里程查询_20260901-20260930_1024辆_GPS里程.xlsx / J562</t>
  </si>
  <si>
    <t>车辆纯氢气里程查询_20260901-20260930_1024辆.xlsx / J311</t>
  </si>
  <si>
    <t>车辆里程查询_20260901-20260930_1024辆_仪表里程.xlsx / K562</t>
  </si>
  <si>
    <t>车辆里程查询_20260901-20260930_1024辆_GPS里程.xlsx / K562</t>
  </si>
  <si>
    <t>车辆纯氢气里程查询_20260901-20260930_1024辆.xlsx / K311</t>
  </si>
  <si>
    <t>车辆里程查询_20260901-20260930_1024辆_仪表里程.xlsx / L562</t>
  </si>
  <si>
    <t>车辆里程查询_20260901-20260930_1024辆_GPS里程.xlsx / L562</t>
  </si>
  <si>
    <t>车辆纯氢气里程查询_20260901-20260930_1024辆.xlsx / L311</t>
  </si>
  <si>
    <t>车辆里程查询_20260901-20260930_1024辆_仪表里程.xlsx / M562</t>
  </si>
  <si>
    <t>车辆里程查询_20260901-20260930_1024辆_GPS里程.xlsx / M562</t>
  </si>
  <si>
    <t>车辆纯氢气里程查询_20260901-20260930_1024辆.xlsx / M311</t>
  </si>
  <si>
    <t>车辆里程查询_20260901-20260930_1024辆_仪表里程.xlsx / N562</t>
  </si>
  <si>
    <t>车辆里程查询_20260901-20260930_1024辆_GPS里程.xlsx / N562</t>
  </si>
  <si>
    <t>车辆纯氢气里程查询_20260901-20260930_1024辆.xlsx / N311</t>
  </si>
  <si>
    <t>车辆里程查询_20260901-20260930_1024辆_仪表里程.xlsx / O562</t>
  </si>
  <si>
    <t>车辆里程查询_20260901-20260930_1024辆_GPS里程.xlsx / O562</t>
  </si>
  <si>
    <t>车辆纯氢气里程查询_20260901-20260930_1024辆.xlsx / O311</t>
  </si>
  <si>
    <t>车辆里程查询_20260901-20260930_1024辆_仪表里程.xlsx / P562</t>
  </si>
  <si>
    <t>车辆里程查询_20260901-20260930_1024辆_GPS里程.xlsx / P562</t>
  </si>
  <si>
    <t>车辆纯氢气里程查询_20260901-20260930_1024辆.xlsx / P311</t>
  </si>
  <si>
    <t>车辆里程查询_20260901-20260930_1024辆_仪表里程.xlsx / Q562</t>
  </si>
  <si>
    <t>车辆里程查询_20260901-20260930_1024辆_GPS里程.xlsx / Q562</t>
  </si>
  <si>
    <t>车辆纯氢气里程查询_20260901-20260930_1024辆.xlsx / Q311</t>
  </si>
  <si>
    <t>车辆里程查询_20260901-20260930_1024辆_仪表里程.xlsx / R562</t>
  </si>
  <si>
    <t>车辆里程查询_20260901-20260930_1024辆_GPS里程.xlsx / R562</t>
  </si>
  <si>
    <t>车辆纯氢气里程查询_20260901-20260930_1024辆.xlsx / R311</t>
  </si>
  <si>
    <t>车辆里程查询_20260901-20260930_1024辆_仪表里程.xlsx / S562</t>
  </si>
  <si>
    <t>车辆里程查询_20260901-20260930_1024辆_GPS里程.xlsx / S562</t>
  </si>
  <si>
    <t>车辆纯氢气里程查询_20260901-20260930_1024辆.xlsx / S311</t>
  </si>
  <si>
    <t>车辆里程查询_20260901-20260930_1024辆_仪表里程.xlsx / T562</t>
  </si>
  <si>
    <t>车辆里程查询_20260901-20260930_1024辆_GPS里程.xlsx / T562</t>
  </si>
  <si>
    <t>车辆纯氢气里程查询_20260901-20260930_1024辆.xlsx / T311</t>
  </si>
  <si>
    <t>车辆里程查询_20260901-20260930_1024辆_仪表里程.xlsx / U562</t>
  </si>
  <si>
    <t>车辆里程查询_20260901-20260930_1024辆_GPS里程.xlsx / U562</t>
  </si>
  <si>
    <t>车辆纯氢气里程查询_20260901-20260930_1024辆.xlsx / U311</t>
  </si>
  <si>
    <t>车辆里程查询_20260901-20260930_1024辆_仪表里程.xlsx / V562</t>
  </si>
  <si>
    <t>车辆里程查询_20260901-20260930_1024辆_GPS里程.xlsx / V562</t>
  </si>
  <si>
    <t>车辆纯氢气里程查询_20260901-20260930_1024辆.xlsx / V311</t>
  </si>
  <si>
    <t>车辆里程查询_20260901-20260930_1024辆_仪表里程.xlsx / W562</t>
  </si>
  <si>
    <t>车辆里程查询_20260901-20260930_1024辆_GPS里程.xlsx / W562</t>
  </si>
  <si>
    <t>车辆纯氢气里程查询_20260901-20260930_1024辆.xlsx / W311</t>
  </si>
  <si>
    <t>车辆里程查询_20260901-20260930_1024辆_仪表里程.xlsx / X562</t>
  </si>
  <si>
    <t>车辆里程查询_20260901-20260930_1024辆_GPS里程.xlsx / X562</t>
  </si>
  <si>
    <t>车辆纯氢气里程查询_20260901-20260930_1024辆.xlsx / X311</t>
  </si>
  <si>
    <t>车辆里程查询_20260901-20260930_1024辆_仪表里程.xlsx / Y562</t>
  </si>
  <si>
    <t>车辆里程查询_20260901-20260930_1024辆_GPS里程.xlsx / Y562</t>
  </si>
  <si>
    <t>车辆纯氢气里程查询_20260901-20260930_1024辆.xlsx / Y311</t>
  </si>
  <si>
    <t>车辆里程查询_20260901-20260930_1024辆_仪表里程.xlsx / Z562</t>
  </si>
  <si>
    <t>车辆里程查询_20260901-20260930_1024辆_GPS里程.xlsx / Z562</t>
  </si>
  <si>
    <t>车辆纯氢气里程查询_20260901-20260930_1024辆.xlsx / Z311</t>
  </si>
  <si>
    <t>车辆里程查询_20260901-20260930_1024辆_仪表里程.xlsx / AA562</t>
  </si>
  <si>
    <t>车辆里程查询_20260901-20260930_1024辆_GPS里程.xlsx / AA562</t>
  </si>
  <si>
    <t>车辆纯氢气里程查询_20260901-20260930_1024辆.xlsx / AA311</t>
  </si>
  <si>
    <t>车辆里程查询_20260901-20260930_1024辆_仪表里程.xlsx / AB562</t>
  </si>
  <si>
    <t>车辆里程查询_20260901-20260930_1024辆_GPS里程.xlsx / AB562</t>
  </si>
  <si>
    <t>车辆纯氢气里程查询_20260901-20260930_1024辆.xlsx / AB311</t>
  </si>
  <si>
    <t>车辆里程查询_20260901-20260930_1024辆_仪表里程.xlsx / AC562</t>
  </si>
  <si>
    <t>车辆里程查询_20260901-20260930_1024辆_GPS里程.xlsx / AC562</t>
  </si>
  <si>
    <t>车辆纯氢气里程查询_20260901-20260930_1024辆.xlsx / AC311</t>
  </si>
  <si>
    <t>车辆里程查询_20260901-20260930_1024辆_仪表里程.xlsx / AD562</t>
  </si>
  <si>
    <t>车辆里程查询_20260901-20260930_1024辆_GPS里程.xlsx / AD562</t>
  </si>
  <si>
    <t>车辆纯氢气里程查询_20260901-20260930_1024辆.xlsx / AD311</t>
  </si>
  <si>
    <t>车辆里程查询_20260901-20260930_1024辆_仪表里程.xlsx / AE562</t>
  </si>
  <si>
    <t>车辆里程查询_20260901-20260930_1024辆_GPS里程.xlsx / AE562</t>
  </si>
  <si>
    <t>车辆纯氢气里程查询_20260901-20260930_1024辆.xlsx / AE311</t>
  </si>
  <si>
    <t>车辆里程查询_20260901-20260930_1024辆_仪表里程.xlsx / AF562</t>
  </si>
  <si>
    <t>车辆里程查询_20260901-20260930_1024辆_GPS里程.xlsx / AF562</t>
  </si>
  <si>
    <t>车辆纯氢气里程查询_20260901-20260930_1024辆.xlsx / AF311</t>
  </si>
  <si>
    <t>车辆里程查询_20260901-20260930_1024辆_仪表里程.xlsx / AG562</t>
  </si>
  <si>
    <t>车辆里程查询_20260901-20260930_1024辆_GPS里程.xlsx / AG562</t>
  </si>
  <si>
    <t>车辆纯氢气里程查询_20260901-20260930_1024辆.xlsx / AG311</t>
  </si>
  <si>
    <t>车辆里程查询_20260901-20260930_1024辆_仪表里程.xlsx / AH562</t>
  </si>
  <si>
    <t>车辆里程查询_20260901-20260930_1024辆_GPS里程.xlsx / AH562</t>
  </si>
  <si>
    <t>车辆纯氢气里程查询_20260901-20260930_1024辆.xlsx / AH311</t>
  </si>
  <si>
    <t>车辆里程查询_20260901-20260930_1024辆_仪表里程.xlsx / E552</t>
  </si>
  <si>
    <t>车辆里程查询_20260901-20260930_1024辆_GPS里程.xlsx / E552</t>
  </si>
  <si>
    <t>车辆纯氢气里程查询_20260901-20260930_1024辆.xlsx / E387</t>
  </si>
  <si>
    <t>车辆里程查询_20260901-20260930_1024辆_仪表里程.xlsx / F552</t>
  </si>
  <si>
    <t>车辆里程查询_20260901-20260930_1024辆_GPS里程.xlsx / F552</t>
  </si>
  <si>
    <t>车辆纯氢气里程查询_20260901-20260930_1024辆.xlsx / F387</t>
  </si>
  <si>
    <t>车辆里程查询_20260901-20260930_1024辆_仪表里程.xlsx / G552</t>
  </si>
  <si>
    <t>车辆里程查询_20260901-20260930_1024辆_GPS里程.xlsx / G552</t>
  </si>
  <si>
    <t>车辆纯氢气里程查询_20260901-20260930_1024辆.xlsx / G387</t>
  </si>
  <si>
    <t>车辆里程查询_20260901-20260930_1024辆_仪表里程.xlsx / H552</t>
  </si>
  <si>
    <t>车辆里程查询_20260901-20260930_1024辆_GPS里程.xlsx / H552</t>
  </si>
  <si>
    <t>车辆纯氢气里程查询_20260901-20260930_1024辆.xlsx / H387</t>
  </si>
  <si>
    <t>车辆里程查询_20260901-20260930_1024辆_仪表里程.xlsx / I552</t>
  </si>
  <si>
    <t>车辆里程查询_20260901-20260930_1024辆_GPS里程.xlsx / I552</t>
  </si>
  <si>
    <t>车辆纯氢气里程查询_20260901-20260930_1024辆.xlsx / I387</t>
  </si>
  <si>
    <t>车辆里程查询_20260901-20260930_1024辆_仪表里程.xlsx / J552</t>
  </si>
  <si>
    <t>车辆里程查询_20260901-20260930_1024辆_GPS里程.xlsx / J552</t>
  </si>
  <si>
    <t>车辆纯氢气里程查询_20260901-20260930_1024辆.xlsx / J387</t>
  </si>
  <si>
    <t>车辆里程查询_20260901-20260930_1024辆_仪表里程.xlsx / K552</t>
  </si>
  <si>
    <t>车辆里程查询_20260901-20260930_1024辆_GPS里程.xlsx / K552</t>
  </si>
  <si>
    <t>车辆纯氢气里程查询_20260901-20260930_1024辆.xlsx / K387</t>
  </si>
  <si>
    <t>车辆里程查询_20260901-20260930_1024辆_仪表里程.xlsx / L552</t>
  </si>
  <si>
    <t>车辆里程查询_20260901-20260930_1024辆_GPS里程.xlsx / L552</t>
  </si>
  <si>
    <t>车辆纯氢气里程查询_20260901-20260930_1024辆.xlsx / L387</t>
  </si>
  <si>
    <t>车辆里程查询_20260901-20260930_1024辆_仪表里程.xlsx / M552</t>
  </si>
  <si>
    <t>车辆里程查询_20260901-20260930_1024辆_GPS里程.xlsx / M552</t>
  </si>
  <si>
    <t>车辆纯氢气里程查询_20260901-20260930_1024辆.xlsx / M387</t>
  </si>
  <si>
    <t>车辆里程查询_20260901-20260930_1024辆_仪表里程.xlsx / N552</t>
  </si>
  <si>
    <t>车辆里程查询_20260901-20260930_1024辆_GPS里程.xlsx / N552</t>
  </si>
  <si>
    <t>车辆纯氢气里程查询_20260901-20260930_1024辆.xlsx / N387</t>
  </si>
  <si>
    <t>车辆里程查询_20260901-20260930_1024辆_仪表里程.xlsx / O552</t>
  </si>
  <si>
    <t>车辆里程查询_20260901-20260930_1024辆_GPS里程.xlsx / O552</t>
  </si>
  <si>
    <t>车辆纯氢气里程查询_20260901-20260930_1024辆.xlsx / O387</t>
  </si>
  <si>
    <t>车辆里程查询_20260901-20260930_1024辆_仪表里程.xlsx / P552</t>
  </si>
  <si>
    <t>车辆里程查询_20260901-20260930_1024辆_GPS里程.xlsx / P552</t>
  </si>
  <si>
    <t>车辆纯氢气里程查询_20260901-20260930_1024辆.xlsx / P387</t>
  </si>
  <si>
    <t>车辆里程查询_20260901-20260930_1024辆_仪表里程.xlsx / Q552</t>
  </si>
  <si>
    <t>车辆里程查询_20260901-20260930_1024辆_GPS里程.xlsx / Q552</t>
  </si>
  <si>
    <t>车辆纯氢气里程查询_20260901-20260930_1024辆.xlsx / Q387</t>
  </si>
  <si>
    <t>车辆里程查询_20260901-20260930_1024辆_仪表里程.xlsx / R552</t>
  </si>
  <si>
    <t>车辆里程查询_20260901-20260930_1024辆_GPS里程.xlsx / R552</t>
  </si>
  <si>
    <t>车辆纯氢气里程查询_20260901-20260930_1024辆.xlsx / R387</t>
  </si>
  <si>
    <t>车辆里程查询_20260901-20260930_1024辆_仪表里程.xlsx / S552</t>
  </si>
  <si>
    <t>车辆里程查询_20260901-20260930_1024辆_GPS里程.xlsx / S552</t>
  </si>
  <si>
    <t>车辆纯氢气里程查询_20260901-20260930_1024辆.xlsx / S387</t>
  </si>
  <si>
    <t>车辆里程查询_20260901-20260930_1024辆_仪表里程.xlsx / T552</t>
  </si>
  <si>
    <t>车辆里程查询_20260901-20260930_1024辆_GPS里程.xlsx / T552</t>
  </si>
  <si>
    <t>车辆纯氢气里程查询_20260901-20260930_1024辆.xlsx / T387</t>
  </si>
  <si>
    <t>车辆里程查询_20260901-20260930_1024辆_仪表里程.xlsx / U552</t>
  </si>
  <si>
    <t>车辆里程查询_20260901-20260930_1024辆_GPS里程.xlsx / U552</t>
  </si>
  <si>
    <t>车辆纯氢气里程查询_20260901-20260930_1024辆.xlsx / U387</t>
  </si>
  <si>
    <t>车辆里程查询_20260901-20260930_1024辆_仪表里程.xlsx / V552</t>
  </si>
  <si>
    <t>车辆里程查询_20260901-20260930_1024辆_GPS里程.xlsx / V552</t>
  </si>
  <si>
    <t>车辆纯氢气里程查询_20260901-20260930_1024辆.xlsx / V387</t>
  </si>
  <si>
    <t>车辆里程查询_20260901-20260930_1024辆_仪表里程.xlsx / W552</t>
  </si>
  <si>
    <t>车辆里程查询_20260901-20260930_1024辆_GPS里程.xlsx / W552</t>
  </si>
  <si>
    <t>车辆纯氢气里程查询_20260901-20260930_1024辆.xlsx / W387</t>
  </si>
  <si>
    <t>车辆里程查询_20260901-20260930_1024辆_仪表里程.xlsx / X552</t>
  </si>
  <si>
    <t>车辆里程查询_20260901-20260930_1024辆_GPS里程.xlsx / X552</t>
  </si>
  <si>
    <t>车辆纯氢气里程查询_20260901-20260930_1024辆.xlsx / X387</t>
  </si>
  <si>
    <t>车辆里程查询_20260901-20260930_1024辆_仪表里程.xlsx / Y552</t>
  </si>
  <si>
    <t>车辆里程查询_20260901-20260930_1024辆_GPS里程.xlsx / Y552</t>
  </si>
  <si>
    <t>车辆纯氢气里程查询_20260901-20260930_1024辆.xlsx / Y387</t>
  </si>
  <si>
    <t>车辆里程查询_20260901-20260930_1024辆_仪表里程.xlsx / Z552</t>
  </si>
  <si>
    <t>车辆里程查询_20260901-20260930_1024辆_GPS里程.xlsx / Z552</t>
  </si>
  <si>
    <t>车辆纯氢气里程查询_20260901-20260930_1024辆.xlsx / Z387</t>
  </si>
  <si>
    <t>车辆里程查询_20260901-20260930_1024辆_仪表里程.xlsx / AA552</t>
  </si>
  <si>
    <t>车辆里程查询_20260901-20260930_1024辆_GPS里程.xlsx / AA552</t>
  </si>
  <si>
    <t>车辆纯氢气里程查询_20260901-20260930_1024辆.xlsx / AA387</t>
  </si>
  <si>
    <t>车辆里程查询_20260901-20260930_1024辆_仪表里程.xlsx / AB552</t>
  </si>
  <si>
    <t>车辆里程查询_20260901-20260930_1024辆_GPS里程.xlsx / AB552</t>
  </si>
  <si>
    <t>车辆纯氢气里程查询_20260901-20260930_1024辆.xlsx / AB387</t>
  </si>
  <si>
    <t>车辆里程查询_20260901-20260930_1024辆_仪表里程.xlsx / AC552</t>
  </si>
  <si>
    <t>车辆里程查询_20260901-20260930_1024辆_GPS里程.xlsx / AC552</t>
  </si>
  <si>
    <t>车辆纯氢气里程查询_20260901-20260930_1024辆.xlsx / AC387</t>
  </si>
  <si>
    <t>车辆里程查询_20260901-20260930_1024辆_仪表里程.xlsx / AD552</t>
  </si>
  <si>
    <t>车辆里程查询_20260901-20260930_1024辆_GPS里程.xlsx / AD552</t>
  </si>
  <si>
    <t>车辆纯氢气里程查询_20260901-20260930_1024辆.xlsx / AD387</t>
  </si>
  <si>
    <t>车辆里程查询_20260901-20260930_1024辆_仪表里程.xlsx / AE552</t>
  </si>
  <si>
    <t>车辆里程查询_20260901-20260930_1024辆_GPS里程.xlsx / AE552</t>
  </si>
  <si>
    <t>车辆纯氢气里程查询_20260901-20260930_1024辆.xlsx / AE387</t>
  </si>
  <si>
    <t>车辆里程查询_20260901-20260930_1024辆_仪表里程.xlsx / AF552</t>
  </si>
  <si>
    <t>车辆里程查询_20260901-20260930_1024辆_GPS里程.xlsx / AF552</t>
  </si>
  <si>
    <t>车辆纯氢气里程查询_20260901-20260930_1024辆.xlsx / AF387</t>
  </si>
  <si>
    <t>车辆里程查询_20260901-20260930_1024辆_仪表里程.xlsx / AG552</t>
  </si>
  <si>
    <t>车辆里程查询_20260901-20260930_1024辆_GPS里程.xlsx / AG552</t>
  </si>
  <si>
    <t>车辆纯氢气里程查询_20260901-20260930_1024辆.xlsx / AG387</t>
  </si>
  <si>
    <t>车辆里程查询_20260901-20260930_1024辆_仪表里程.xlsx / AH552</t>
  </si>
  <si>
    <t>车辆里程查询_20260901-20260930_1024辆_GPS里程.xlsx / AH552</t>
  </si>
  <si>
    <t>车辆纯氢气里程查询_20260901-20260930_1024辆.xlsx / AH387</t>
  </si>
  <si>
    <t>车辆里程查询_20260901-20260930_1024辆_仪表里程.xlsx / N553</t>
  </si>
  <si>
    <t>车辆里程查询_20260901-20260930_1024辆_GPS里程.xlsx / N553</t>
  </si>
  <si>
    <t>车辆纯氢气里程查询_20260901-20260930_1024辆.xlsx / N242</t>
  </si>
  <si>
    <t>车辆里程查询_20260901-20260930_1024辆_仪表里程.xlsx / O553</t>
  </si>
  <si>
    <t>车辆里程查询_20260901-20260930_1024辆_GPS里程.xlsx / O553</t>
  </si>
  <si>
    <t>车辆纯氢气里程查询_20260901-20260930_1024辆.xlsx / O242</t>
  </si>
  <si>
    <t>车辆里程查询_20260901-20260930_1024辆_仪表里程.xlsx / P553</t>
  </si>
  <si>
    <t>车辆里程查询_20260901-20260930_1024辆_GPS里程.xlsx / P553</t>
  </si>
  <si>
    <t>车辆纯氢气里程查询_20260901-20260930_1024辆.xlsx / P242</t>
  </si>
  <si>
    <t>车辆里程查询_20260901-20260930_1024辆_仪表里程.xlsx / Q553</t>
  </si>
  <si>
    <t>车辆里程查询_20260901-20260930_1024辆_GPS里程.xlsx / Q553</t>
  </si>
  <si>
    <t>车辆纯氢气里程查询_20260901-20260930_1024辆.xlsx / Q242</t>
  </si>
  <si>
    <t>车辆里程查询_20260901-20260930_1024辆_仪表里程.xlsx / R553</t>
  </si>
  <si>
    <t>车辆里程查询_20260901-20260930_1024辆_GPS里程.xlsx / R553</t>
  </si>
  <si>
    <t>车辆纯氢气里程查询_20260901-20260930_1024辆.xlsx / R242</t>
  </si>
  <si>
    <t>车辆里程查询_20260901-20260930_1024辆_仪表里程.xlsx / S553</t>
  </si>
  <si>
    <t>车辆里程查询_20260901-20260930_1024辆_GPS里程.xlsx / S553</t>
  </si>
  <si>
    <t>车辆纯氢气里程查询_20260901-20260930_1024辆.xlsx / S242</t>
  </si>
  <si>
    <t>车辆里程查询_20260901-20260930_1024辆_仪表里程.xlsx / T553</t>
  </si>
  <si>
    <t>车辆里程查询_20260901-20260930_1024辆_GPS里程.xlsx / T553</t>
  </si>
  <si>
    <t>车辆纯氢气里程查询_20260901-20260930_1024辆.xlsx / T242</t>
  </si>
  <si>
    <t>车辆里程查询_20260901-20260930_1024辆_仪表里程.xlsx / U553</t>
  </si>
  <si>
    <t>车辆里程查询_20260901-20260930_1024辆_GPS里程.xlsx / U553</t>
  </si>
  <si>
    <t>车辆纯氢气里程查询_20260901-20260930_1024辆.xlsx / U242</t>
  </si>
  <si>
    <t>车辆里程查询_20260901-20260930_1024辆_仪表里程.xlsx / V553</t>
  </si>
  <si>
    <t>车辆里程查询_20260901-20260930_1024辆_GPS里程.xlsx / V553</t>
  </si>
  <si>
    <t>车辆纯氢气里程查询_20260901-20260930_1024辆.xlsx / V242</t>
  </si>
  <si>
    <t>车辆里程查询_20260901-20260930_1024辆_仪表里程.xlsx / W553</t>
  </si>
  <si>
    <t>车辆里程查询_20260901-20260930_1024辆_GPS里程.xlsx / W553</t>
  </si>
  <si>
    <t>车辆纯氢气里程查询_20260901-20260930_1024辆.xlsx / W242</t>
  </si>
  <si>
    <t>车辆里程查询_20260901-20260930_1024辆_仪表里程.xlsx / X553</t>
  </si>
  <si>
    <t>车辆里程查询_20260901-20260930_1024辆_GPS里程.xlsx / X553</t>
  </si>
  <si>
    <t>车辆纯氢气里程查询_20260901-20260930_1024辆.xlsx / X242</t>
  </si>
  <si>
    <t>车辆里程查询_20260901-20260930_1024辆_仪表里程.xlsx / Y553</t>
  </si>
  <si>
    <t>车辆里程查询_20260901-20260930_1024辆_GPS里程.xlsx / Y553</t>
  </si>
  <si>
    <t>车辆纯氢气里程查询_20260901-20260930_1024辆.xlsx / Y242</t>
  </si>
  <si>
    <t>车辆里程查询_20260901-20260930_1024辆_仪表里程.xlsx / Z553</t>
  </si>
  <si>
    <t>车辆里程查询_20260901-20260930_1024辆_GPS里程.xlsx / Z553</t>
  </si>
  <si>
    <t>车辆纯氢气里程查询_20260901-20260930_1024辆.xlsx / Z242</t>
  </si>
  <si>
    <t>车辆里程查询_20260901-20260930_1024辆_仪表里程.xlsx / AA553</t>
  </si>
  <si>
    <t>车辆里程查询_20260901-20260930_1024辆_GPS里程.xlsx / AA553</t>
  </si>
  <si>
    <t>车辆纯氢气里程查询_20260901-20260930_1024辆.xlsx / AA242</t>
  </si>
  <si>
    <t>车辆里程查询_20260901-20260930_1024辆_仪表里程.xlsx / AB553</t>
  </si>
  <si>
    <t>车辆里程查询_20260901-20260930_1024辆_GPS里程.xlsx / AB553</t>
  </si>
  <si>
    <t>车辆纯氢气里程查询_20260901-20260930_1024辆.xlsx / AB242</t>
  </si>
  <si>
    <t>车辆里程查询_20260901-20260930_1024辆_仪表里程.xlsx / AC553</t>
  </si>
  <si>
    <t>车辆里程查询_20260901-20260930_1024辆_GPS里程.xlsx / AC553</t>
  </si>
  <si>
    <t>车辆纯氢气里程查询_20260901-20260930_1024辆.xlsx / AC242</t>
  </si>
  <si>
    <t>车辆里程查询_20260901-20260930_1024辆_仪表里程.xlsx / AD553</t>
  </si>
  <si>
    <t>车辆里程查询_20260901-20260930_1024辆_GPS里程.xlsx / AD553</t>
  </si>
  <si>
    <t>车辆纯氢气里程查询_20260901-20260930_1024辆.xlsx / AD242</t>
  </si>
  <si>
    <t>车辆里程查询_20260901-20260930_1024辆_仪表里程.xlsx / AE553</t>
  </si>
  <si>
    <t>车辆里程查询_20260901-20260930_1024辆_GPS里程.xlsx / AE553</t>
  </si>
  <si>
    <t>车辆纯氢气里程查询_20260901-20260930_1024辆.xlsx / AE242</t>
  </si>
  <si>
    <t>车辆里程查询_20260901-20260930_1024辆_仪表里程.xlsx / AF553</t>
  </si>
  <si>
    <t>车辆里程查询_20260901-20260930_1024辆_GPS里程.xlsx / AF553</t>
  </si>
  <si>
    <t>车辆纯氢气里程查询_20260901-20260930_1024辆.xlsx / AF242</t>
  </si>
  <si>
    <t>车辆里程查询_20260901-20260930_1024辆_仪表里程.xlsx / AG553</t>
  </si>
  <si>
    <t>车辆里程查询_20260901-20260930_1024辆_GPS里程.xlsx / AG553</t>
  </si>
  <si>
    <t>车辆纯氢气里程查询_20260901-20260930_1024辆.xlsx / AG242</t>
  </si>
  <si>
    <t>车辆里程查询_20260901-20260930_1024辆_仪表里程.xlsx / AH553</t>
  </si>
  <si>
    <t>车辆里程查询_20260901-20260930_1024辆_GPS里程.xlsx / AH553</t>
  </si>
  <si>
    <t>车辆纯氢气里程查询_20260901-20260930_1024辆.xlsx / AH242</t>
  </si>
  <si>
    <t>车辆里程查询_20260901-20260930_1024辆_仪表里程.xlsx / E871</t>
  </si>
  <si>
    <t>车辆里程查询_20260901-20260930_1024辆_GPS里程.xlsx / E871</t>
  </si>
  <si>
    <t>车辆纯氢气里程查询_20260901-20260930_1024辆.xlsx / E400</t>
  </si>
  <si>
    <t>车辆里程查询_20260901-20260930_1024辆_仪表里程.xlsx / F871</t>
  </si>
  <si>
    <t>车辆里程查询_20260901-20260930_1024辆_GPS里程.xlsx / F871</t>
  </si>
  <si>
    <t>车辆纯氢气里程查询_20260901-20260930_1024辆.xlsx / F400</t>
  </si>
  <si>
    <t>车辆里程查询_20260901-20260930_1024辆_仪表里程.xlsx / G871</t>
  </si>
  <si>
    <t>车辆里程查询_20260901-20260930_1024辆_GPS里程.xlsx / G871</t>
  </si>
  <si>
    <t>车辆纯氢气里程查询_20260901-20260930_1024辆.xlsx / G400</t>
  </si>
  <si>
    <t>车辆里程查询_20260901-20260930_1024辆_仪表里程.xlsx / H871</t>
  </si>
  <si>
    <t>车辆里程查询_20260901-20260930_1024辆_GPS里程.xlsx / H871</t>
  </si>
  <si>
    <t>车辆纯氢气里程查询_20260901-20260930_1024辆.xlsx / H400</t>
  </si>
  <si>
    <t>车辆里程查询_20260901-20260930_1024辆_仪表里程.xlsx / I871</t>
  </si>
  <si>
    <t>车辆里程查询_20260901-20260930_1024辆_GPS里程.xlsx / I871</t>
  </si>
  <si>
    <t>车辆纯氢气里程查询_20260901-20260930_1024辆.xlsx / I400</t>
  </si>
  <si>
    <t>车辆里程查询_20260901-20260930_1024辆_仪表里程.xlsx / J871</t>
  </si>
  <si>
    <t>车辆里程查询_20260901-20260930_1024辆_GPS里程.xlsx / J871</t>
  </si>
  <si>
    <t>车辆纯氢气里程查询_20260901-20260930_1024辆.xlsx / J400</t>
  </si>
  <si>
    <t>车辆里程查询_20260901-20260930_1024辆_仪表里程.xlsx / K871</t>
  </si>
  <si>
    <t>车辆里程查询_20260901-20260930_1024辆_GPS里程.xlsx / K871</t>
  </si>
  <si>
    <t>车辆纯氢气里程查询_20260901-20260930_1024辆.xlsx / K400</t>
  </si>
  <si>
    <t>车辆里程查询_20260901-20260930_1024辆_仪表里程.xlsx / L871</t>
  </si>
  <si>
    <t>车辆里程查询_20260901-20260930_1024辆_GPS里程.xlsx / L871</t>
  </si>
  <si>
    <t>车辆纯氢气里程查询_20260901-20260930_1024辆.xlsx / L400</t>
  </si>
  <si>
    <t>车辆里程查询_20260901-20260930_1024辆_仪表里程.xlsx / M871</t>
  </si>
  <si>
    <t>车辆里程查询_20260901-20260930_1024辆_GPS里程.xlsx / M871</t>
  </si>
  <si>
    <t>车辆纯氢气里程查询_20260901-20260930_1024辆.xlsx / M400</t>
  </si>
  <si>
    <t>车辆里程查询_20260901-20260930_1024辆_仪表里程.xlsx / N871</t>
  </si>
  <si>
    <t>车辆里程查询_20260901-20260930_1024辆_GPS里程.xlsx / N871</t>
  </si>
  <si>
    <t>车辆纯氢气里程查询_20260901-20260930_1024辆.xlsx / N400</t>
  </si>
  <si>
    <t>车辆里程查询_20260901-20260930_1024辆_仪表里程.xlsx / O871</t>
  </si>
  <si>
    <t>车辆里程查询_20260901-20260930_1024辆_GPS里程.xlsx / O871</t>
  </si>
  <si>
    <t>车辆纯氢气里程查询_20260901-20260930_1024辆.xlsx / O400</t>
  </si>
  <si>
    <t>车辆里程查询_20260901-20260930_1024辆_仪表里程.xlsx / P871</t>
  </si>
  <si>
    <t>车辆里程查询_20260901-20260930_1024辆_GPS里程.xlsx / P871</t>
  </si>
  <si>
    <t>车辆纯氢气里程查询_20260901-20260930_1024辆.xlsx / P400</t>
  </si>
  <si>
    <t>车辆里程查询_20260901-20260930_1024辆_仪表里程.xlsx / Q871</t>
  </si>
  <si>
    <t>车辆里程查询_20260901-20260930_1024辆_GPS里程.xlsx / Q871</t>
  </si>
  <si>
    <t>车辆纯氢气里程查询_20260901-20260930_1024辆.xlsx / Q400</t>
  </si>
  <si>
    <t>车辆里程查询_20260901-20260930_1024辆_仪表里程.xlsx / R871</t>
  </si>
  <si>
    <t>车辆里程查询_20260901-20260930_1024辆_GPS里程.xlsx / R871</t>
  </si>
  <si>
    <t>车辆纯氢气里程查询_20260901-20260930_1024辆.xlsx / R400</t>
  </si>
  <si>
    <t>车辆里程查询_20260901-20260930_1024辆_仪表里程.xlsx / S871</t>
  </si>
  <si>
    <t>车辆里程查询_20260901-20260930_1024辆_GPS里程.xlsx / S871</t>
  </si>
  <si>
    <t>车辆纯氢气里程查询_20260901-20260930_1024辆.xlsx / S400</t>
  </si>
  <si>
    <t>车辆里程查询_20260901-20260930_1024辆_仪表里程.xlsx / T871</t>
  </si>
  <si>
    <t>车辆里程查询_20260901-20260930_1024辆_GPS里程.xlsx / T871</t>
  </si>
  <si>
    <t>车辆纯氢气里程查询_20260901-20260930_1024辆.xlsx / T400</t>
  </si>
  <si>
    <t>车辆里程查询_20260901-20260930_1024辆_仪表里程.xlsx / U871</t>
  </si>
  <si>
    <t>车辆里程查询_20260901-20260930_1024辆_GPS里程.xlsx / U871</t>
  </si>
  <si>
    <t>车辆纯氢气里程查询_20260901-20260930_1024辆.xlsx / U400</t>
  </si>
  <si>
    <t>车辆里程查询_20260901-20260930_1024辆_仪表里程.xlsx / V871</t>
  </si>
  <si>
    <t>车辆里程查询_20260901-20260930_1024辆_GPS里程.xlsx / V871</t>
  </si>
  <si>
    <t>车辆纯氢气里程查询_20260901-20260930_1024辆.xlsx / V400</t>
  </si>
  <si>
    <t>车辆里程查询_20260901-20260930_1024辆_仪表里程.xlsx / W871</t>
  </si>
  <si>
    <t>车辆里程查询_20260901-20260930_1024辆_GPS里程.xlsx / W871</t>
  </si>
  <si>
    <t>车辆纯氢气里程查询_20260901-20260930_1024辆.xlsx / W400</t>
  </si>
  <si>
    <t>车辆里程查询_20260901-20260930_1024辆_仪表里程.xlsx / X871</t>
  </si>
  <si>
    <t>车辆里程查询_20260901-20260930_1024辆_GPS里程.xlsx / X871</t>
  </si>
  <si>
    <t>车辆纯氢气里程查询_20260901-20260930_1024辆.xlsx / X400</t>
  </si>
  <si>
    <t>车辆里程查询_20260901-20260930_1024辆_仪表里程.xlsx / Y871</t>
  </si>
  <si>
    <t>车辆里程查询_20260901-20260930_1024辆_GPS里程.xlsx / Y871</t>
  </si>
  <si>
    <t>车辆纯氢气里程查询_20260901-20260930_1024辆.xlsx / Y400</t>
  </si>
  <si>
    <t>车辆里程查询_20260901-20260930_1024辆_仪表里程.xlsx / Z871</t>
  </si>
  <si>
    <t>车辆里程查询_20260901-20260930_1024辆_GPS里程.xlsx / Z871</t>
  </si>
  <si>
    <t>车辆纯氢气里程查询_20260901-20260930_1024辆.xlsx / Z400</t>
  </si>
  <si>
    <t>车辆里程查询_20260901-20260930_1024辆_仪表里程.xlsx / AA871</t>
  </si>
  <si>
    <t>车辆里程查询_20260901-20260930_1024辆_GPS里程.xlsx / AA871</t>
  </si>
  <si>
    <t>车辆纯氢气里程查询_20260901-20260930_1024辆.xlsx / AA400</t>
  </si>
  <si>
    <t>车辆里程查询_20260901-20260930_1024辆_仪表里程.xlsx / AB871</t>
  </si>
  <si>
    <t>车辆里程查询_20260901-20260930_1024辆_GPS里程.xlsx / AB871</t>
  </si>
  <si>
    <t>车辆纯氢气里程查询_20260901-20260930_1024辆.xlsx / AB400</t>
  </si>
  <si>
    <t>车辆里程查询_20260901-20260930_1024辆_仪表里程.xlsx / AC871</t>
  </si>
  <si>
    <t>车辆里程查询_20260901-20260930_1024辆_GPS里程.xlsx / AC871</t>
  </si>
  <si>
    <t>车辆纯氢气里程查询_20260901-20260930_1024辆.xlsx / AC400</t>
  </si>
  <si>
    <t>车辆里程查询_20260901-20260930_1024辆_仪表里程.xlsx / AD871</t>
  </si>
  <si>
    <t>车辆里程查询_20260901-20260930_1024辆_GPS里程.xlsx / AD871</t>
  </si>
  <si>
    <t>车辆纯氢气里程查询_20260901-20260930_1024辆.xlsx / AD400</t>
  </si>
  <si>
    <t>车辆里程查询_20260901-20260930_1024辆_仪表里程.xlsx / AE871</t>
  </si>
  <si>
    <t>车辆里程查询_20260901-20260930_1024辆_GPS里程.xlsx / AE871</t>
  </si>
  <si>
    <t>车辆纯氢气里程查询_20260901-20260930_1024辆.xlsx / AE400</t>
  </si>
  <si>
    <t>车辆里程查询_20260901-20260930_1024辆_仪表里程.xlsx / AF871</t>
  </si>
  <si>
    <t>车辆里程查询_20260901-20260930_1024辆_GPS里程.xlsx / AF871</t>
  </si>
  <si>
    <t>车辆纯氢气里程查询_20260901-20260930_1024辆.xlsx / AF400</t>
  </si>
  <si>
    <t>车辆里程查询_20260901-20260930_1024辆_仪表里程.xlsx / AG871</t>
  </si>
  <si>
    <t>车辆里程查询_20260901-20260930_1024辆_GPS里程.xlsx / AG871</t>
  </si>
  <si>
    <t>车辆纯氢气里程查询_20260901-20260930_1024辆.xlsx / AG400</t>
  </si>
  <si>
    <t>车辆里程查询_20260901-20260930_1024辆_仪表里程.xlsx / AH871</t>
  </si>
  <si>
    <t>车辆里程查询_20260901-20260930_1024辆_GPS里程.xlsx / AH871</t>
  </si>
  <si>
    <t>车辆纯氢气里程查询_20260901-20260930_1024辆.xlsx / AH400</t>
  </si>
  <si>
    <t>车辆里程查询_20260901-20260930_1024辆_仪表里程.xlsx / E151</t>
  </si>
  <si>
    <t>车辆里程查询_20260901-20260930_1024辆_GPS里程.xlsx / E265</t>
  </si>
  <si>
    <t>车辆纯氢气里程查询_20260901-20260930_1024辆.xlsx / E216</t>
  </si>
  <si>
    <t>车辆里程查询_20260901-20260930_1024辆_仪表里程.xlsx / F151</t>
  </si>
  <si>
    <t>车辆里程查询_20260901-20260930_1024辆_GPS里程.xlsx / F265</t>
  </si>
  <si>
    <t>车辆纯氢气里程查询_20260901-20260930_1024辆.xlsx / F216</t>
  </si>
  <si>
    <t>车辆里程查询_20260901-20260930_1024辆_仪表里程.xlsx / G151</t>
  </si>
  <si>
    <t>车辆里程查询_20260901-20260930_1024辆_GPS里程.xlsx / G265</t>
  </si>
  <si>
    <t>车辆纯氢气里程查询_20260901-20260930_1024辆.xlsx / G216</t>
  </si>
  <si>
    <t>车辆里程查询_20260901-20260930_1024辆_仪表里程.xlsx / H151</t>
  </si>
  <si>
    <t>车辆里程查询_20260901-20260930_1024辆_GPS里程.xlsx / H265</t>
  </si>
  <si>
    <t>车辆纯氢气里程查询_20260901-20260930_1024辆.xlsx / H216</t>
  </si>
  <si>
    <t>车辆里程查询_20260901-20260930_1024辆_仪表里程.xlsx / I151</t>
  </si>
  <si>
    <t>车辆里程查询_20260901-20260930_1024辆_GPS里程.xlsx / I265</t>
  </si>
  <si>
    <t>车辆纯氢气里程查询_20260901-20260930_1024辆.xlsx / I216</t>
  </si>
  <si>
    <t>车辆里程查询_20260901-20260930_1024辆_仪表里程.xlsx / J151</t>
  </si>
  <si>
    <t>车辆里程查询_20260901-20260930_1024辆_GPS里程.xlsx / J265</t>
  </si>
  <si>
    <t>车辆纯氢气里程查询_20260901-20260930_1024辆.xlsx / J216</t>
  </si>
  <si>
    <t>车辆里程查询_20260901-20260930_1024辆_仪表里程.xlsx / K151</t>
  </si>
  <si>
    <t>车辆里程查询_20260901-20260930_1024辆_GPS里程.xlsx / K265</t>
  </si>
  <si>
    <t>车辆纯氢气里程查询_20260901-20260930_1024辆.xlsx / K216</t>
  </si>
  <si>
    <t>车辆里程查询_20260901-20260930_1024辆_仪表里程.xlsx / L151</t>
  </si>
  <si>
    <t>车辆里程查询_20260901-20260930_1024辆_GPS里程.xlsx / L265</t>
  </si>
  <si>
    <t>车辆纯氢气里程查询_20260901-20260930_1024辆.xlsx / L216</t>
  </si>
  <si>
    <t>车辆里程查询_20260901-20260930_1024辆_仪表里程.xlsx / M151</t>
  </si>
  <si>
    <t>车辆里程查询_20260901-20260930_1024辆_GPS里程.xlsx / M265</t>
  </si>
  <si>
    <t>车辆纯氢气里程查询_20260901-20260930_1024辆.xlsx / M216</t>
  </si>
  <si>
    <t>车辆里程查询_20260901-20260930_1024辆_仪表里程.xlsx / N151</t>
  </si>
  <si>
    <t>车辆里程查询_20260901-20260930_1024辆_GPS里程.xlsx / N265</t>
  </si>
  <si>
    <t>车辆纯氢气里程查询_20260901-20260930_1024辆.xlsx / N216</t>
  </si>
  <si>
    <t>车辆里程查询_20260901-20260930_1024辆_仪表里程.xlsx / O151</t>
  </si>
  <si>
    <t>车辆里程查询_20260901-20260930_1024辆_GPS里程.xlsx / O265</t>
  </si>
  <si>
    <t>车辆纯氢气里程查询_20260901-20260930_1024辆.xlsx / O216</t>
  </si>
  <si>
    <t>车辆里程查询_20260901-20260930_1024辆_仪表里程.xlsx / P151</t>
  </si>
  <si>
    <t>车辆里程查询_20260901-20260930_1024辆_GPS里程.xlsx / P265</t>
  </si>
  <si>
    <t>车辆纯氢气里程查询_20260901-20260930_1024辆.xlsx / P216</t>
  </si>
  <si>
    <t>车辆里程查询_20260901-20260930_1024辆_仪表里程.xlsx / Q151</t>
  </si>
  <si>
    <t>车辆里程查询_20260901-20260930_1024辆_GPS里程.xlsx / Q265</t>
  </si>
  <si>
    <t>车辆纯氢气里程查询_20260901-20260930_1024辆.xlsx / Q216</t>
  </si>
  <si>
    <t>车辆里程查询_20260901-20260930_1024辆_仪表里程.xlsx / R151</t>
  </si>
  <si>
    <t>车辆里程查询_20260901-20260930_1024辆_GPS里程.xlsx / R265</t>
  </si>
  <si>
    <t>车辆纯氢气里程查询_20260901-20260930_1024辆.xlsx / R216</t>
  </si>
  <si>
    <t>车辆里程查询_20260901-20260930_1024辆_仪表里程.xlsx / S151</t>
  </si>
  <si>
    <t>车辆里程查询_20260901-20260930_1024辆_GPS里程.xlsx / S265</t>
  </si>
  <si>
    <t>车辆纯氢气里程查询_20260901-20260930_1024辆.xlsx / S216</t>
  </si>
  <si>
    <t>车辆里程查询_20260901-20260930_1024辆_仪表里程.xlsx / T151</t>
  </si>
  <si>
    <t>车辆里程查询_20260901-20260930_1024辆_GPS里程.xlsx / T265</t>
  </si>
  <si>
    <t>车辆纯氢气里程查询_20260901-20260930_1024辆.xlsx / T216</t>
  </si>
  <si>
    <t>车辆里程查询_20260901-20260930_1024辆_仪表里程.xlsx / U151</t>
  </si>
  <si>
    <t>车辆里程查询_20260901-20260930_1024辆_GPS里程.xlsx / U265</t>
  </si>
  <si>
    <t>车辆纯氢气里程查询_20260901-20260930_1024辆.xlsx / U216</t>
  </si>
  <si>
    <t>车辆里程查询_20260901-20260930_1024辆_仪表里程.xlsx / V151</t>
  </si>
  <si>
    <t>车辆里程查询_20260901-20260930_1024辆_GPS里程.xlsx / V265</t>
  </si>
  <si>
    <t>车辆纯氢气里程查询_20260901-20260930_1024辆.xlsx / V216</t>
  </si>
  <si>
    <t>车辆里程查询_20260901-20260930_1024辆_仪表里程.xlsx / W151</t>
  </si>
  <si>
    <t>车辆里程查询_20260901-20260930_1024辆_GPS里程.xlsx / W265</t>
  </si>
  <si>
    <t>车辆纯氢气里程查询_20260901-20260930_1024辆.xlsx / W216</t>
  </si>
  <si>
    <t>车辆里程查询_20260901-20260930_1024辆_仪表里程.xlsx / X151</t>
  </si>
  <si>
    <t>车辆里程查询_20260901-20260930_1024辆_GPS里程.xlsx / X265</t>
  </si>
  <si>
    <t>车辆纯氢气里程查询_20260901-20260930_1024辆.xlsx / X216</t>
  </si>
  <si>
    <t>车辆里程查询_20260901-20260930_1024辆_仪表里程.xlsx / Y151</t>
  </si>
  <si>
    <t>车辆里程查询_20260901-20260930_1024辆_GPS里程.xlsx / Y265</t>
  </si>
  <si>
    <t>车辆纯氢气里程查询_20260901-20260930_1024辆.xlsx / Y216</t>
  </si>
  <si>
    <t>车辆里程查询_20260901-20260930_1024辆_仪表里程.xlsx / Z151</t>
  </si>
  <si>
    <t>车辆里程查询_20260901-20260930_1024辆_GPS里程.xlsx / Z265</t>
  </si>
  <si>
    <t>车辆纯氢气里程查询_20260901-20260930_1024辆.xlsx / Z216</t>
  </si>
  <si>
    <t>车辆里程查询_20260901-20260930_1024辆_仪表里程.xlsx / AA151</t>
  </si>
  <si>
    <t>车辆里程查询_20260901-20260930_1024辆_GPS里程.xlsx / AA265</t>
  </si>
  <si>
    <t>车辆纯氢气里程查询_20260901-20260930_1024辆.xlsx / AA216</t>
  </si>
  <si>
    <t>车辆里程查询_20260901-20260930_1024辆_仪表里程.xlsx / AB151</t>
  </si>
  <si>
    <t>车辆里程查询_20260901-20260930_1024辆_GPS里程.xlsx / AB265</t>
  </si>
  <si>
    <t>车辆纯氢气里程查询_20260901-20260930_1024辆.xlsx / AB216</t>
  </si>
  <si>
    <t>车辆里程查询_20260901-20260930_1024辆_仪表里程.xlsx / AC151</t>
  </si>
  <si>
    <t>车辆里程查询_20260901-20260930_1024辆_GPS里程.xlsx / AC265</t>
  </si>
  <si>
    <t>车辆纯氢气里程查询_20260901-20260930_1024辆.xlsx / AC216</t>
  </si>
  <si>
    <t>车辆里程查询_20260901-20260930_1024辆_仪表里程.xlsx / AD151</t>
  </si>
  <si>
    <t>车辆里程查询_20260901-20260930_1024辆_GPS里程.xlsx / AD265</t>
  </si>
  <si>
    <t>车辆纯氢气里程查询_20260901-20260930_1024辆.xlsx / AD216</t>
  </si>
  <si>
    <t>车辆里程查询_20260901-20260930_1024辆_仪表里程.xlsx / AE151</t>
  </si>
  <si>
    <t>车辆里程查询_20260901-20260930_1024辆_GPS里程.xlsx / AE265</t>
  </si>
  <si>
    <t>车辆纯氢气里程查询_20260901-20260930_1024辆.xlsx / AE216</t>
  </si>
  <si>
    <t>车辆里程查询_20260901-20260930_1024辆_仪表里程.xlsx / AF151</t>
  </si>
  <si>
    <t>车辆里程查询_20260901-20260930_1024辆_GPS里程.xlsx / AF265</t>
  </si>
  <si>
    <t>车辆纯氢气里程查询_20260901-20260930_1024辆.xlsx / AF216</t>
  </si>
  <si>
    <t>车辆里程查询_20260901-20260930_1024辆_仪表里程.xlsx / AG151</t>
  </si>
  <si>
    <t>车辆里程查询_20260901-20260930_1024辆_GPS里程.xlsx / AG265</t>
  </si>
  <si>
    <t>车辆纯氢气里程查询_20260901-20260930_1024辆.xlsx / AG216</t>
  </si>
  <si>
    <t>车辆里程查询_20260901-20260930_1024辆_仪表里程.xlsx / AH151</t>
  </si>
  <si>
    <t>车辆里程查询_20260901-20260930_1024辆_GPS里程.xlsx / AH265</t>
  </si>
  <si>
    <t>车辆纯氢气里程查询_20260901-20260930_1024辆.xlsx / AH216</t>
  </si>
  <si>
    <t>车辆里程查询_20260901-20260930_1024辆_仪表里程.xlsx / E846</t>
  </si>
  <si>
    <t>车辆里程查询_20260901-20260930_1024辆_GPS里程.xlsx / E846</t>
  </si>
  <si>
    <t>车辆纯氢气里程查询_20260901-20260930_1024辆.xlsx / E477</t>
  </si>
  <si>
    <t>车辆里程查询_20260901-20260930_1024辆_仪表里程.xlsx / F846</t>
  </si>
  <si>
    <t>车辆里程查询_20260901-20260930_1024辆_GPS里程.xlsx / F846</t>
  </si>
  <si>
    <t>车辆纯氢气里程查询_20260901-20260930_1024辆.xlsx / F477</t>
  </si>
  <si>
    <t>车辆里程查询_20260901-20260930_1024辆_仪表里程.xlsx / G846</t>
  </si>
  <si>
    <t>车辆里程查询_20260901-20260930_1024辆_GPS里程.xlsx / G846</t>
  </si>
  <si>
    <t>车辆纯氢气里程查询_20260901-20260930_1024辆.xlsx / G477</t>
  </si>
  <si>
    <t>车辆里程查询_20260901-20260930_1024辆_仪表里程.xlsx / H846</t>
  </si>
  <si>
    <t>车辆里程查询_20260901-20260930_1024辆_GPS里程.xlsx / H846</t>
  </si>
  <si>
    <t>车辆纯氢气里程查询_20260901-20260930_1024辆.xlsx / H477</t>
  </si>
  <si>
    <t>车辆里程查询_20260901-20260930_1024辆_仪表里程.xlsx / I846</t>
  </si>
  <si>
    <t>车辆里程查询_20260901-20260930_1024辆_GPS里程.xlsx / I846</t>
  </si>
  <si>
    <t>车辆纯氢气里程查询_20260901-20260930_1024辆.xlsx / I477</t>
  </si>
  <si>
    <t>车辆里程查询_20260901-20260930_1024辆_仪表里程.xlsx / J846</t>
  </si>
  <si>
    <t>车辆里程查询_20260901-20260930_1024辆_GPS里程.xlsx / J846</t>
  </si>
  <si>
    <t>车辆纯氢气里程查询_20260901-20260930_1024辆.xlsx / J477</t>
  </si>
  <si>
    <t>车辆里程查询_20260901-20260930_1024辆_仪表里程.xlsx / K846</t>
  </si>
  <si>
    <t>车辆里程查询_20260901-20260930_1024辆_GPS里程.xlsx / K846</t>
  </si>
  <si>
    <t>车辆纯氢气里程查询_20260901-20260930_1024辆.xlsx / K477</t>
  </si>
  <si>
    <t>车辆里程查询_20260901-20260930_1024辆_仪表里程.xlsx / L846</t>
  </si>
  <si>
    <t>车辆里程查询_20260901-20260930_1024辆_GPS里程.xlsx / L846</t>
  </si>
  <si>
    <t>车辆纯氢气里程查询_20260901-20260930_1024辆.xlsx / L477</t>
  </si>
  <si>
    <t>车辆里程查询_20260901-20260930_1024辆_仪表里程.xlsx / M846</t>
  </si>
  <si>
    <t>车辆里程查询_20260901-20260930_1024辆_GPS里程.xlsx / M846</t>
  </si>
  <si>
    <t>车辆纯氢气里程查询_20260901-20260930_1024辆.xlsx / M477</t>
  </si>
  <si>
    <t>车辆里程查询_20260901-20260930_1024辆_仪表里程.xlsx / N846</t>
  </si>
  <si>
    <t>车辆里程查询_20260901-20260930_1024辆_GPS里程.xlsx / N846</t>
  </si>
  <si>
    <t>车辆纯氢气里程查询_20260901-20260930_1024辆.xlsx / N477</t>
  </si>
  <si>
    <t>车辆里程查询_20260901-20260930_1024辆_仪表里程.xlsx / O846</t>
  </si>
  <si>
    <t>车辆里程查询_20260901-20260930_1024辆_GPS里程.xlsx / O846</t>
  </si>
  <si>
    <t>车辆纯氢气里程查询_20260901-20260930_1024辆.xlsx / O477</t>
  </si>
  <si>
    <t>车辆里程查询_20260901-20260930_1024辆_仪表里程.xlsx / P846</t>
  </si>
  <si>
    <t>车辆里程查询_20260901-20260930_1024辆_GPS里程.xlsx / P846</t>
  </si>
  <si>
    <t>车辆纯氢气里程查询_20260901-20260930_1024辆.xlsx / P477</t>
  </si>
  <si>
    <t>车辆里程查询_20260901-20260930_1024辆_仪表里程.xlsx / Q846</t>
  </si>
  <si>
    <t>车辆里程查询_20260901-20260930_1024辆_GPS里程.xlsx / Q846</t>
  </si>
  <si>
    <t>车辆纯氢气里程查询_20260901-20260930_1024辆.xlsx / Q477</t>
  </si>
  <si>
    <t>车辆里程查询_20260901-20260930_1024辆_仪表里程.xlsx / R846</t>
  </si>
  <si>
    <t>车辆里程查询_20260901-20260930_1024辆_GPS里程.xlsx / R846</t>
  </si>
  <si>
    <t>车辆纯氢气里程查询_20260901-20260930_1024辆.xlsx / R477</t>
  </si>
  <si>
    <t>车辆里程查询_20260901-20260930_1024辆_仪表里程.xlsx / S846</t>
  </si>
  <si>
    <t>车辆里程查询_20260901-20260930_1024辆_GPS里程.xlsx / S846</t>
  </si>
  <si>
    <t>车辆纯氢气里程查询_20260901-20260930_1024辆.xlsx / S477</t>
  </si>
  <si>
    <t>车辆里程查询_20260901-20260930_1024辆_仪表里程.xlsx / T846</t>
  </si>
  <si>
    <t>车辆里程查询_20260901-20260930_1024辆_GPS里程.xlsx / T846</t>
  </si>
  <si>
    <t>车辆纯氢气里程查询_20260901-20260930_1024辆.xlsx / T477</t>
  </si>
  <si>
    <t>车辆里程查询_20260901-20260930_1024辆_仪表里程.xlsx / U846</t>
  </si>
  <si>
    <t>车辆里程查询_20260901-20260930_1024辆_GPS里程.xlsx / U846</t>
  </si>
  <si>
    <t>车辆纯氢气里程查询_20260901-20260930_1024辆.xlsx / U477</t>
  </si>
  <si>
    <t>车辆里程查询_20260901-20260930_1024辆_仪表里程.xlsx / V846</t>
  </si>
  <si>
    <t>车辆里程查询_20260901-20260930_1024辆_GPS里程.xlsx / V846</t>
  </si>
  <si>
    <t>车辆纯氢气里程查询_20260901-20260930_1024辆.xlsx / V477</t>
  </si>
  <si>
    <t>车辆里程查询_20260901-20260930_1024辆_仪表里程.xlsx / W846</t>
  </si>
  <si>
    <t>车辆里程查询_20260901-20260930_1024辆_GPS里程.xlsx / W846</t>
  </si>
  <si>
    <t>车辆纯氢气里程查询_20260901-20260930_1024辆.xlsx / W477</t>
  </si>
  <si>
    <t>车辆里程查询_20260901-20260930_1024辆_仪表里程.xlsx / X846</t>
  </si>
  <si>
    <t>车辆里程查询_20260901-20260930_1024辆_GPS里程.xlsx / X846</t>
  </si>
  <si>
    <t>车辆纯氢气里程查询_20260901-20260930_1024辆.xlsx / X477</t>
  </si>
  <si>
    <t>车辆里程查询_20260901-20260930_1024辆_仪表里程.xlsx / Y846</t>
  </si>
  <si>
    <t>车辆里程查询_20260901-20260930_1024辆_GPS里程.xlsx / Y846</t>
  </si>
  <si>
    <t>车辆纯氢气里程查询_20260901-20260930_1024辆.xlsx / Y477</t>
  </si>
  <si>
    <t>车辆里程查询_20260901-20260930_1024辆_仪表里程.xlsx / Z846</t>
  </si>
  <si>
    <t>车辆里程查询_20260901-20260930_1024辆_GPS里程.xlsx / Z846</t>
  </si>
  <si>
    <t>车辆纯氢气里程查询_20260901-20260930_1024辆.xlsx / Z477</t>
  </si>
  <si>
    <t>车辆里程查询_20260901-20260930_1024辆_仪表里程.xlsx / AA846</t>
  </si>
  <si>
    <t>车辆里程查询_20260901-20260930_1024辆_GPS里程.xlsx / AA846</t>
  </si>
  <si>
    <t>车辆纯氢气里程查询_20260901-20260930_1024辆.xlsx / AA477</t>
  </si>
  <si>
    <t>车辆里程查询_20260901-20260930_1024辆_仪表里程.xlsx / AB846</t>
  </si>
  <si>
    <t>车辆里程查询_20260901-20260930_1024辆_GPS里程.xlsx / AB846</t>
  </si>
  <si>
    <t>车辆纯氢气里程查询_20260901-20260930_1024辆.xlsx / AB477</t>
  </si>
  <si>
    <t>车辆里程查询_20260901-20260930_1024辆_仪表里程.xlsx / AC846</t>
  </si>
  <si>
    <t>车辆里程查询_20260901-20260930_1024辆_GPS里程.xlsx / AC846</t>
  </si>
  <si>
    <t>车辆纯氢气里程查询_20260901-20260930_1024辆.xlsx / AC477</t>
  </si>
  <si>
    <t>车辆里程查询_20260901-20260930_1024辆_仪表里程.xlsx / AD846</t>
  </si>
  <si>
    <t>车辆里程查询_20260901-20260930_1024辆_GPS里程.xlsx / AD846</t>
  </si>
  <si>
    <t>车辆纯氢气里程查询_20260901-20260930_1024辆.xlsx / AD477</t>
  </si>
  <si>
    <t>车辆里程查询_20260901-20260930_1024辆_仪表里程.xlsx / AE846</t>
  </si>
  <si>
    <t>车辆里程查询_20260901-20260930_1024辆_GPS里程.xlsx / AE846</t>
  </si>
  <si>
    <t>车辆纯氢气里程查询_20260901-20260930_1024辆.xlsx / AE477</t>
  </si>
  <si>
    <t>车辆里程查询_20260901-20260930_1024辆_仪表里程.xlsx / AF846</t>
  </si>
  <si>
    <t>车辆里程查询_20260901-20260930_1024辆_GPS里程.xlsx / AF846</t>
  </si>
  <si>
    <t>车辆纯氢气里程查询_20260901-20260930_1024辆.xlsx / AF477</t>
  </si>
  <si>
    <t>车辆里程查询_20260901-20260930_1024辆_仪表里程.xlsx / AG846</t>
  </si>
  <si>
    <t>车辆里程查询_20260901-20260930_1024辆_GPS里程.xlsx / AG846</t>
  </si>
  <si>
    <t>车辆纯氢气里程查询_20260901-20260930_1024辆.xlsx / AG477</t>
  </si>
  <si>
    <t>车辆里程查询_20260901-20260930_1024辆_仪表里程.xlsx / AH846</t>
  </si>
  <si>
    <t>车辆里程查询_20260901-20260930_1024辆_GPS里程.xlsx / AH846</t>
  </si>
  <si>
    <t>车辆纯氢气里程查询_20260901-20260930_1024辆.xlsx / AH477</t>
  </si>
  <si>
    <t>车辆里程查询_20260901-20260930_1024辆_仪表里程.xlsx / E679</t>
  </si>
  <si>
    <t>车辆里程查询_20260901-20260930_1024辆_GPS里程.xlsx / E679</t>
  </si>
  <si>
    <t>车辆纯氢气里程查询_20260901-20260930_1024辆.xlsx / E380</t>
  </si>
  <si>
    <t>车辆里程查询_20260901-20260930_1024辆_仪表里程.xlsx / F679</t>
  </si>
  <si>
    <t>车辆里程查询_20260901-20260930_1024辆_GPS里程.xlsx / F679</t>
  </si>
  <si>
    <t>车辆纯氢气里程查询_20260901-20260930_1024辆.xlsx / F380</t>
  </si>
  <si>
    <t>车辆里程查询_20260901-20260930_1024辆_仪表里程.xlsx / G679</t>
  </si>
  <si>
    <t>车辆里程查询_20260901-20260930_1024辆_GPS里程.xlsx / G679</t>
  </si>
  <si>
    <t>车辆纯氢气里程查询_20260901-20260930_1024辆.xlsx / G380</t>
  </si>
  <si>
    <t>车辆里程查询_20260901-20260930_1024辆_仪表里程.xlsx / H679</t>
  </si>
  <si>
    <t>车辆里程查询_20260901-20260930_1024辆_GPS里程.xlsx / H679</t>
  </si>
  <si>
    <t>车辆纯氢气里程查询_20260901-20260930_1024辆.xlsx / H380</t>
  </si>
  <si>
    <t>车辆里程查询_20260901-20260930_1024辆_仪表里程.xlsx / I679</t>
  </si>
  <si>
    <t>车辆里程查询_20260901-20260930_1024辆_GPS里程.xlsx / I679</t>
  </si>
  <si>
    <t>车辆纯氢气里程查询_20260901-20260930_1024辆.xlsx / I380</t>
  </si>
  <si>
    <t>车辆里程查询_20260901-20260930_1024辆_仪表里程.xlsx / J679</t>
  </si>
  <si>
    <t>车辆里程查询_20260901-20260930_1024辆_GPS里程.xlsx / J679</t>
  </si>
  <si>
    <t>车辆纯氢气里程查询_20260901-20260930_1024辆.xlsx / J380</t>
  </si>
  <si>
    <t>车辆里程查询_20260901-20260930_1024辆_仪表里程.xlsx / K679</t>
  </si>
  <si>
    <t>车辆里程查询_20260901-20260930_1024辆_GPS里程.xlsx / K679</t>
  </si>
  <si>
    <t>车辆纯氢气里程查询_20260901-20260930_1024辆.xlsx / K380</t>
  </si>
  <si>
    <t>车辆里程查询_20260901-20260930_1024辆_仪表里程.xlsx / L679</t>
  </si>
  <si>
    <t>车辆里程查询_20260901-20260930_1024辆_GPS里程.xlsx / L679</t>
  </si>
  <si>
    <t>车辆纯氢气里程查询_20260901-20260930_1024辆.xlsx / L380</t>
  </si>
  <si>
    <t>车辆里程查询_20260901-20260930_1024辆_仪表里程.xlsx / M679</t>
  </si>
  <si>
    <t>车辆里程查询_20260901-20260930_1024辆_GPS里程.xlsx / M679</t>
  </si>
  <si>
    <t>车辆纯氢气里程查询_20260901-20260930_1024辆.xlsx / M380</t>
  </si>
  <si>
    <t>车辆里程查询_20260901-20260930_1024辆_仪表里程.xlsx / N679</t>
  </si>
  <si>
    <t>车辆里程查询_20260901-20260930_1024辆_GPS里程.xlsx / N679</t>
  </si>
  <si>
    <t>车辆纯氢气里程查询_20260901-20260930_1024辆.xlsx / N380</t>
  </si>
  <si>
    <t>车辆里程查询_20260901-20260930_1024辆_仪表里程.xlsx / O679</t>
  </si>
  <si>
    <t>车辆里程查询_20260901-20260930_1024辆_GPS里程.xlsx / O679</t>
  </si>
  <si>
    <t>车辆纯氢气里程查询_20260901-20260930_1024辆.xlsx / O380</t>
  </si>
  <si>
    <t>车辆里程查询_20260901-20260930_1024辆_仪表里程.xlsx / P679</t>
  </si>
  <si>
    <t>车辆里程查询_20260901-20260930_1024辆_GPS里程.xlsx / P679</t>
  </si>
  <si>
    <t>车辆纯氢气里程查询_20260901-20260930_1024辆.xlsx / P380</t>
  </si>
  <si>
    <t>车辆里程查询_20260901-20260930_1024辆_仪表里程.xlsx / Q679</t>
  </si>
  <si>
    <t>车辆里程查询_20260901-20260930_1024辆_GPS里程.xlsx / Q679</t>
  </si>
  <si>
    <t>车辆纯氢气里程查询_20260901-20260930_1024辆.xlsx / Q380</t>
  </si>
  <si>
    <t>车辆里程查询_20260901-20260930_1024辆_仪表里程.xlsx / R679</t>
  </si>
  <si>
    <t>车辆里程查询_20260901-20260930_1024辆_GPS里程.xlsx / R679</t>
  </si>
  <si>
    <t>车辆纯氢气里程查询_20260901-20260930_1024辆.xlsx / R380</t>
  </si>
  <si>
    <t>车辆里程查询_20260901-20260930_1024辆_仪表里程.xlsx / S679</t>
  </si>
  <si>
    <t>车辆里程查询_20260901-20260930_1024辆_GPS里程.xlsx / S679</t>
  </si>
  <si>
    <t>车辆纯氢气里程查询_20260901-20260930_1024辆.xlsx / S380</t>
  </si>
  <si>
    <t>车辆里程查询_20260901-20260930_1024辆_仪表里程.xlsx / T679</t>
  </si>
  <si>
    <t>车辆里程查询_20260901-20260930_1024辆_GPS里程.xlsx / T679</t>
  </si>
  <si>
    <t>车辆纯氢气里程查询_20260901-20260930_1024辆.xlsx / T380</t>
  </si>
  <si>
    <t>车辆里程查询_20260901-20260930_1024辆_仪表里程.xlsx / U679</t>
  </si>
  <si>
    <t>车辆里程查询_20260901-20260930_1024辆_GPS里程.xlsx / U679</t>
  </si>
  <si>
    <t>车辆纯氢气里程查询_20260901-20260930_1024辆.xlsx / U380</t>
  </si>
  <si>
    <t>车辆里程查询_20260901-20260930_1024辆_仪表里程.xlsx / V679</t>
  </si>
  <si>
    <t>车辆里程查询_20260901-20260930_1024辆_GPS里程.xlsx / V679</t>
  </si>
  <si>
    <t>车辆纯氢气里程查询_20260901-20260930_1024辆.xlsx / V380</t>
  </si>
  <si>
    <t>车辆里程查询_20260901-20260930_1024辆_仪表里程.xlsx / W679</t>
  </si>
  <si>
    <t>车辆里程查询_20260901-20260930_1024辆_GPS里程.xlsx / W679</t>
  </si>
  <si>
    <t>车辆纯氢气里程查询_20260901-20260930_1024辆.xlsx / W380</t>
  </si>
  <si>
    <t>车辆里程查询_20260901-20260930_1024辆_仪表里程.xlsx / X679</t>
  </si>
  <si>
    <t>车辆里程查询_20260901-20260930_1024辆_GPS里程.xlsx / X679</t>
  </si>
  <si>
    <t>车辆纯氢气里程查询_20260901-20260930_1024辆.xlsx / X380</t>
  </si>
  <si>
    <t>车辆里程查询_20260901-20260930_1024辆_仪表里程.xlsx / Y679</t>
  </si>
  <si>
    <t>车辆里程查询_20260901-20260930_1024辆_GPS里程.xlsx / Y679</t>
  </si>
  <si>
    <t>车辆纯氢气里程查询_20260901-20260930_1024辆.xlsx / Y380</t>
  </si>
  <si>
    <t>车辆里程查询_20260901-20260930_1024辆_仪表里程.xlsx / Z679</t>
  </si>
  <si>
    <t>车辆里程查询_20260901-20260930_1024辆_GPS里程.xlsx / Z679</t>
  </si>
  <si>
    <t>车辆纯氢气里程查询_20260901-20260930_1024辆.xlsx / Z380</t>
  </si>
  <si>
    <t>车辆里程查询_20260901-20260930_1024辆_仪表里程.xlsx / AA679</t>
  </si>
  <si>
    <t>车辆里程查询_20260901-20260930_1024辆_GPS里程.xlsx / AA679</t>
  </si>
  <si>
    <t>车辆纯氢气里程查询_20260901-20260930_1024辆.xlsx / AA380</t>
  </si>
  <si>
    <t>车辆里程查询_20260901-20260930_1024辆_仪表里程.xlsx / AB679</t>
  </si>
  <si>
    <t>车辆里程查询_20260901-20260930_1024辆_GPS里程.xlsx / AB679</t>
  </si>
  <si>
    <t>车辆纯氢气里程查询_20260901-20260930_1024辆.xlsx / AB380</t>
  </si>
  <si>
    <t>车辆里程查询_20260901-20260930_1024辆_仪表里程.xlsx / AC679</t>
  </si>
  <si>
    <t>车辆里程查询_20260901-20260930_1024辆_GPS里程.xlsx / AC679</t>
  </si>
  <si>
    <t>车辆纯氢气里程查询_20260901-20260930_1024辆.xlsx / AC380</t>
  </si>
  <si>
    <t>车辆里程查询_20260901-20260930_1024辆_仪表里程.xlsx / AD679</t>
  </si>
  <si>
    <t>车辆里程查询_20260901-20260930_1024辆_GPS里程.xlsx / AD679</t>
  </si>
  <si>
    <t>车辆纯氢气里程查询_20260901-20260930_1024辆.xlsx / AD380</t>
  </si>
  <si>
    <t>车辆里程查询_20260901-20260930_1024辆_仪表里程.xlsx / AE679</t>
  </si>
  <si>
    <t>车辆里程查询_20260901-20260930_1024辆_GPS里程.xlsx / AE679</t>
  </si>
  <si>
    <t>车辆纯氢气里程查询_20260901-20260930_1024辆.xlsx / AE380</t>
  </si>
  <si>
    <t>车辆里程查询_20260901-20260930_1024辆_仪表里程.xlsx / AF679</t>
  </si>
  <si>
    <t>车辆里程查询_20260901-20260930_1024辆_GPS里程.xlsx / AF679</t>
  </si>
  <si>
    <t>车辆纯氢气里程查询_20260901-20260930_1024辆.xlsx / AF380</t>
  </si>
  <si>
    <t>车辆里程查询_20260901-20260930_1024辆_仪表里程.xlsx / AG679</t>
  </si>
  <si>
    <t>车辆里程查询_20260901-20260930_1024辆_GPS里程.xlsx / AG679</t>
  </si>
  <si>
    <t>车辆纯氢气里程查询_20260901-20260930_1024辆.xlsx / AG380</t>
  </si>
  <si>
    <t>车辆里程查询_20260901-20260930_1024辆_仪表里程.xlsx / AH679</t>
  </si>
  <si>
    <t>车辆里程查询_20260901-20260930_1024辆_GPS里程.xlsx / AH679</t>
  </si>
  <si>
    <t>车辆纯氢气里程查询_20260901-20260930_1024辆.xlsx / AH380</t>
  </si>
  <si>
    <t>车辆里程查询_20260901-20260930_1024辆_仪表里程.xlsx / E587</t>
  </si>
  <si>
    <t>车辆里程查询_20260901-20260930_1024辆_GPS里程.xlsx / E587</t>
  </si>
  <si>
    <t>车辆纯氢气里程查询_20260901-20260930_1024辆.xlsx / E414</t>
  </si>
  <si>
    <t>车辆里程查询_20260901-20260930_1024辆_仪表里程.xlsx / F587</t>
  </si>
  <si>
    <t>车辆里程查询_20260901-20260930_1024辆_GPS里程.xlsx / F587</t>
  </si>
  <si>
    <t>车辆纯氢气里程查询_20260901-20260930_1024辆.xlsx / F414</t>
  </si>
  <si>
    <t>车辆里程查询_20260901-20260930_1024辆_仪表里程.xlsx / G587</t>
  </si>
  <si>
    <t>车辆里程查询_20260901-20260930_1024辆_GPS里程.xlsx / G587</t>
  </si>
  <si>
    <t>车辆纯氢气里程查询_20260901-20260930_1024辆.xlsx / G414</t>
  </si>
  <si>
    <t>车辆里程查询_20260901-20260930_1024辆_仪表里程.xlsx / H587</t>
  </si>
  <si>
    <t>车辆里程查询_20260901-20260930_1024辆_GPS里程.xlsx / H587</t>
  </si>
  <si>
    <t>车辆纯氢气里程查询_20260901-20260930_1024辆.xlsx / H414</t>
  </si>
  <si>
    <t>车辆里程查询_20260901-20260930_1024辆_仪表里程.xlsx / I587</t>
  </si>
  <si>
    <t>车辆里程查询_20260901-20260930_1024辆_GPS里程.xlsx / I587</t>
  </si>
  <si>
    <t>车辆纯氢气里程查询_20260901-20260930_1024辆.xlsx / I414</t>
  </si>
  <si>
    <t>车辆里程查询_20260901-20260930_1024辆_仪表里程.xlsx / J587</t>
  </si>
  <si>
    <t>车辆里程查询_20260901-20260930_1024辆_GPS里程.xlsx / J587</t>
  </si>
  <si>
    <t>车辆纯氢气里程查询_20260901-20260930_1024辆.xlsx / J414</t>
  </si>
  <si>
    <t>车辆里程查询_20260901-20260930_1024辆_仪表里程.xlsx / K587</t>
  </si>
  <si>
    <t>车辆里程查询_20260901-20260930_1024辆_GPS里程.xlsx / K587</t>
  </si>
  <si>
    <t>车辆纯氢气里程查询_20260901-20260930_1024辆.xlsx / K414</t>
  </si>
  <si>
    <t>车辆里程查询_20260901-20260930_1024辆_仪表里程.xlsx / L587</t>
  </si>
  <si>
    <t>车辆里程查询_20260901-20260930_1024辆_GPS里程.xlsx / L587</t>
  </si>
  <si>
    <t>车辆纯氢气里程查询_20260901-20260930_1024辆.xlsx / L414</t>
  </si>
  <si>
    <t>车辆里程查询_20260901-20260930_1024辆_仪表里程.xlsx / M587</t>
  </si>
  <si>
    <t>车辆里程查询_20260901-20260930_1024辆_GPS里程.xlsx / M587</t>
  </si>
  <si>
    <t>车辆纯氢气里程查询_20260901-20260930_1024辆.xlsx / M414</t>
  </si>
  <si>
    <t>车辆里程查询_20260901-20260930_1024辆_仪表里程.xlsx / N587</t>
  </si>
  <si>
    <t>车辆里程查询_20260901-20260930_1024辆_GPS里程.xlsx / N587</t>
  </si>
  <si>
    <t>车辆纯氢气里程查询_20260901-20260930_1024辆.xlsx / N414</t>
  </si>
  <si>
    <t>车辆里程查询_20260901-20260930_1024辆_仪表里程.xlsx / O587</t>
  </si>
  <si>
    <t>车辆里程查询_20260901-20260930_1024辆_GPS里程.xlsx / O587</t>
  </si>
  <si>
    <t>车辆纯氢气里程查询_20260901-20260930_1024辆.xlsx / O414</t>
  </si>
  <si>
    <t>车辆里程查询_20260901-20260930_1024辆_仪表里程.xlsx / P587</t>
  </si>
  <si>
    <t>车辆里程查询_20260901-20260930_1024辆_GPS里程.xlsx / P587</t>
  </si>
  <si>
    <t>车辆纯氢气里程查询_20260901-20260930_1024辆.xlsx / P414</t>
  </si>
  <si>
    <t>车辆里程查询_20260901-20260930_1024辆_仪表里程.xlsx / Q587</t>
  </si>
  <si>
    <t>车辆里程查询_20260901-20260930_1024辆_GPS里程.xlsx / Q587</t>
  </si>
  <si>
    <t>车辆纯氢气里程查询_20260901-20260930_1024辆.xlsx / Q414</t>
  </si>
  <si>
    <t>车辆里程查询_20260901-20260930_1024辆_仪表里程.xlsx / R587</t>
  </si>
  <si>
    <t>车辆里程查询_20260901-20260930_1024辆_GPS里程.xlsx / R587</t>
  </si>
  <si>
    <t>车辆纯氢气里程查询_20260901-20260930_1024辆.xlsx / R414</t>
  </si>
  <si>
    <t>车辆里程查询_20260901-20260930_1024辆_仪表里程.xlsx / S587</t>
  </si>
  <si>
    <t>车辆里程查询_20260901-20260930_1024辆_GPS里程.xlsx / S587</t>
  </si>
  <si>
    <t>车辆纯氢气里程查询_20260901-20260930_1024辆.xlsx / S414</t>
  </si>
  <si>
    <t>车辆里程查询_20260901-20260930_1024辆_仪表里程.xlsx / T587</t>
  </si>
  <si>
    <t>车辆里程查询_20260901-20260930_1024辆_GPS里程.xlsx / T587</t>
  </si>
  <si>
    <t>车辆纯氢气里程查询_20260901-20260930_1024辆.xlsx / T414</t>
  </si>
  <si>
    <t>车辆里程查询_20260901-20260930_1024辆_仪表里程.xlsx / U587</t>
  </si>
  <si>
    <t>车辆里程查询_20260901-20260930_1024辆_GPS里程.xlsx / U587</t>
  </si>
  <si>
    <t>车辆纯氢气里程查询_20260901-20260930_1024辆.xlsx / U414</t>
  </si>
  <si>
    <t>车辆里程查询_20260901-20260930_1024辆_仪表里程.xlsx / V587</t>
  </si>
  <si>
    <t>车辆里程查询_20260901-20260930_1024辆_GPS里程.xlsx / V587</t>
  </si>
  <si>
    <t>车辆纯氢气里程查询_20260901-20260930_1024辆.xlsx / V414</t>
  </si>
  <si>
    <t>车辆里程查询_20260901-20260930_1024辆_仪表里程.xlsx / W587</t>
  </si>
  <si>
    <t>车辆里程查询_20260901-20260930_1024辆_GPS里程.xlsx / W587</t>
  </si>
  <si>
    <t>车辆纯氢气里程查询_20260901-20260930_1024辆.xlsx / W414</t>
  </si>
  <si>
    <t>车辆里程查询_20260901-20260930_1024辆_仪表里程.xlsx / X587</t>
  </si>
  <si>
    <t>车辆里程查询_20260901-20260930_1024辆_GPS里程.xlsx / X587</t>
  </si>
  <si>
    <t>车辆纯氢气里程查询_20260901-20260930_1024辆.xlsx / X414</t>
  </si>
  <si>
    <t>车辆里程查询_20260901-20260930_1024辆_仪表里程.xlsx / Y587</t>
  </si>
  <si>
    <t>车辆里程查询_20260901-20260930_1024辆_GPS里程.xlsx / Y587</t>
  </si>
  <si>
    <t>车辆纯氢气里程查询_20260901-20260930_1024辆.xlsx / Y414</t>
  </si>
  <si>
    <t>车辆里程查询_20260901-20260930_1024辆_仪表里程.xlsx / Z587</t>
  </si>
  <si>
    <t>车辆里程查询_20260901-20260930_1024辆_GPS里程.xlsx / Z587</t>
  </si>
  <si>
    <t>车辆纯氢气里程查询_20260901-20260930_1024辆.xlsx / Z414</t>
  </si>
  <si>
    <t>车辆里程查询_20260901-20260930_1024辆_仪表里程.xlsx / AA587</t>
  </si>
  <si>
    <t>车辆里程查询_20260901-20260930_1024辆_GPS里程.xlsx / AA587</t>
  </si>
  <si>
    <t>车辆纯氢气里程查询_20260901-20260930_1024辆.xlsx / AA414</t>
  </si>
  <si>
    <t>车辆里程查询_20260901-20260930_1024辆_仪表里程.xlsx / AB587</t>
  </si>
  <si>
    <t>车辆里程查询_20260901-20260930_1024辆_GPS里程.xlsx / AB587</t>
  </si>
  <si>
    <t>车辆纯氢气里程查询_20260901-20260930_1024辆.xlsx / AB414</t>
  </si>
  <si>
    <t>车辆里程查询_20260901-20260930_1024辆_仪表里程.xlsx / AC587</t>
  </si>
  <si>
    <t>车辆里程查询_20260901-20260930_1024辆_GPS里程.xlsx / AC587</t>
  </si>
  <si>
    <t>车辆纯氢气里程查询_20260901-20260930_1024辆.xlsx / AC414</t>
  </si>
  <si>
    <t>车辆里程查询_20260901-20260930_1024辆_仪表里程.xlsx / AD587</t>
  </si>
  <si>
    <t>车辆里程查询_20260901-20260930_1024辆_GPS里程.xlsx / AD587</t>
  </si>
  <si>
    <t>车辆纯氢气里程查询_20260901-20260930_1024辆.xlsx / AD414</t>
  </si>
  <si>
    <t>车辆里程查询_20260901-20260930_1024辆_仪表里程.xlsx / AE587</t>
  </si>
  <si>
    <t>车辆里程查询_20260901-20260930_1024辆_GPS里程.xlsx / AE587</t>
  </si>
  <si>
    <t>车辆纯氢气里程查询_20260901-20260930_1024辆.xlsx / AE414</t>
  </si>
  <si>
    <t>车辆里程查询_20260901-20260930_1024辆_仪表里程.xlsx / AF587</t>
  </si>
  <si>
    <t>车辆里程查询_20260901-20260930_1024辆_GPS里程.xlsx / AF587</t>
  </si>
  <si>
    <t>车辆纯氢气里程查询_20260901-20260930_1024辆.xlsx / AF414</t>
  </si>
  <si>
    <t>车辆里程查询_20260901-20260930_1024辆_仪表里程.xlsx / AG587</t>
  </si>
  <si>
    <t>车辆里程查询_20260901-20260930_1024辆_GPS里程.xlsx / AG587</t>
  </si>
  <si>
    <t>车辆纯氢气里程查询_20260901-20260930_1024辆.xlsx / AG414</t>
  </si>
  <si>
    <t>车辆里程查询_20260901-20260930_1024辆_仪表里程.xlsx / AH587</t>
  </si>
  <si>
    <t>车辆里程查询_20260901-20260930_1024辆_GPS里程.xlsx / AH587</t>
  </si>
  <si>
    <t>车辆纯氢气里程查询_20260901-20260930_1024辆.xlsx / AH414</t>
  </si>
  <si>
    <t>车辆里程查询_20260901-20260930_1024辆_仪表里程.xlsx / E185</t>
  </si>
  <si>
    <t>车辆里程查询_20260901-20260930_1024辆_GPS里程.xlsx / E291</t>
  </si>
  <si>
    <t>车辆纯氢气里程查询_20260901-20260930_1024辆.xlsx / E312</t>
  </si>
  <si>
    <t>车辆里程查询_20260901-20260930_1024辆_仪表里程.xlsx / F185</t>
  </si>
  <si>
    <t>车辆里程查询_20260901-20260930_1024辆_GPS里程.xlsx / F291</t>
  </si>
  <si>
    <t>车辆纯氢气里程查询_20260901-20260930_1024辆.xlsx / F312</t>
  </si>
  <si>
    <t>车辆里程查询_20260901-20260930_1024辆_仪表里程.xlsx / G185</t>
  </si>
  <si>
    <t>车辆里程查询_20260901-20260930_1024辆_GPS里程.xlsx / G291</t>
  </si>
  <si>
    <t>车辆纯氢气里程查询_20260901-20260930_1024辆.xlsx / G312</t>
  </si>
  <si>
    <t>车辆里程查询_20260901-20260930_1024辆_仪表里程.xlsx / H185</t>
  </si>
  <si>
    <t>车辆里程查询_20260901-20260930_1024辆_GPS里程.xlsx / H291</t>
  </si>
  <si>
    <t>车辆纯氢气里程查询_20260901-20260930_1024辆.xlsx / H312</t>
  </si>
  <si>
    <t>车辆里程查询_20260901-20260930_1024辆_仪表里程.xlsx / I185</t>
  </si>
  <si>
    <t>车辆里程查询_20260901-20260930_1024辆_GPS里程.xlsx / I291</t>
  </si>
  <si>
    <t>车辆纯氢气里程查询_20260901-20260930_1024辆.xlsx / I312</t>
  </si>
  <si>
    <t>车辆里程查询_20260901-20260930_1024辆_仪表里程.xlsx / J185</t>
  </si>
  <si>
    <t>车辆里程查询_20260901-20260930_1024辆_GPS里程.xlsx / J291</t>
  </si>
  <si>
    <t>车辆纯氢气里程查询_20260901-20260930_1024辆.xlsx / J312</t>
  </si>
  <si>
    <t>车辆里程查询_20260901-20260930_1024辆_仪表里程.xlsx / K185</t>
  </si>
  <si>
    <t>车辆里程查询_20260901-20260930_1024辆_GPS里程.xlsx / K291</t>
  </si>
  <si>
    <t>车辆纯氢气里程查询_20260901-20260930_1024辆.xlsx / K312</t>
  </si>
  <si>
    <t>车辆里程查询_20260901-20260930_1024辆_仪表里程.xlsx / L185</t>
  </si>
  <si>
    <t>车辆里程查询_20260901-20260930_1024辆_GPS里程.xlsx / L291</t>
  </si>
  <si>
    <t>车辆纯氢气里程查询_20260901-20260930_1024辆.xlsx / L312</t>
  </si>
  <si>
    <t>车辆里程查询_20260901-20260930_1024辆_仪表里程.xlsx / M185</t>
  </si>
  <si>
    <t>车辆里程查询_20260901-20260930_1024辆_GPS里程.xlsx / M291</t>
  </si>
  <si>
    <t>车辆纯氢气里程查询_20260901-20260930_1024辆.xlsx / M312</t>
  </si>
  <si>
    <t>车辆里程查询_20260901-20260930_1024辆_仪表里程.xlsx / N185</t>
  </si>
  <si>
    <t>车辆里程查询_20260901-20260930_1024辆_GPS里程.xlsx / N291</t>
  </si>
  <si>
    <t>车辆纯氢气里程查询_20260901-20260930_1024辆.xlsx / N312</t>
  </si>
  <si>
    <t>车辆里程查询_20260901-20260930_1024辆_仪表里程.xlsx / O185</t>
  </si>
  <si>
    <t>车辆里程查询_20260901-20260930_1024辆_GPS里程.xlsx / O291</t>
  </si>
  <si>
    <t>车辆纯氢气里程查询_20260901-20260930_1024辆.xlsx / O312</t>
  </si>
  <si>
    <t>车辆里程查询_20260901-20260930_1024辆_仪表里程.xlsx / P185</t>
  </si>
  <si>
    <t>车辆里程查询_20260901-20260930_1024辆_GPS里程.xlsx / P291</t>
  </si>
  <si>
    <t>车辆纯氢气里程查询_20260901-20260930_1024辆.xlsx / P312</t>
  </si>
  <si>
    <t>车辆里程查询_20260901-20260930_1024辆_仪表里程.xlsx / Q185</t>
  </si>
  <si>
    <t>车辆里程查询_20260901-20260930_1024辆_GPS里程.xlsx / Q291</t>
  </si>
  <si>
    <t>车辆纯氢气里程查询_20260901-20260930_1024辆.xlsx / Q312</t>
  </si>
  <si>
    <t>车辆里程查询_20260901-20260930_1024辆_仪表里程.xlsx / R185</t>
  </si>
  <si>
    <t>车辆里程查询_20260901-20260930_1024辆_GPS里程.xlsx / R291</t>
  </si>
  <si>
    <t>车辆纯氢气里程查询_20260901-20260930_1024辆.xlsx / R312</t>
  </si>
  <si>
    <t>车辆里程查询_20260901-20260930_1024辆_仪表里程.xlsx / S185</t>
  </si>
  <si>
    <t>车辆里程查询_20260901-20260930_1024辆_GPS里程.xlsx / S291</t>
  </si>
  <si>
    <t>车辆纯氢气里程查询_20260901-20260930_1024辆.xlsx / S312</t>
  </si>
  <si>
    <t>车辆里程查询_20260901-20260930_1024辆_仪表里程.xlsx / T185</t>
  </si>
  <si>
    <t>车辆里程查询_20260901-20260930_1024辆_GPS里程.xlsx / T291</t>
  </si>
  <si>
    <t>车辆纯氢气里程查询_20260901-20260930_1024辆.xlsx / T312</t>
  </si>
  <si>
    <t>车辆里程查询_20260901-20260930_1024辆_仪表里程.xlsx / U185</t>
  </si>
  <si>
    <t>车辆里程查询_20260901-20260930_1024辆_GPS里程.xlsx / U291</t>
  </si>
  <si>
    <t>车辆纯氢气里程查询_20260901-20260930_1024辆.xlsx / U312</t>
  </si>
  <si>
    <t>车辆里程查询_20260901-20260930_1024辆_仪表里程.xlsx / V185</t>
  </si>
  <si>
    <t>车辆里程查询_20260901-20260930_1024辆_GPS里程.xlsx / V291</t>
  </si>
  <si>
    <t>车辆纯氢气里程查询_20260901-20260930_1024辆.xlsx / V312</t>
  </si>
  <si>
    <t>车辆里程查询_20260901-20260930_1024辆_仪表里程.xlsx / W185</t>
  </si>
  <si>
    <t>车辆里程查询_20260901-20260930_1024辆_GPS里程.xlsx / W291</t>
  </si>
  <si>
    <t>车辆纯氢气里程查询_20260901-20260930_1024辆.xlsx / W312</t>
  </si>
  <si>
    <t>车辆里程查询_20260901-20260930_1024辆_仪表里程.xlsx / X185</t>
  </si>
  <si>
    <t>车辆里程查询_20260901-20260930_1024辆_GPS里程.xlsx / X291</t>
  </si>
  <si>
    <t>车辆纯氢气里程查询_20260901-20260930_1024辆.xlsx / X312</t>
  </si>
  <si>
    <t>车辆里程查询_20260901-20260930_1024辆_仪表里程.xlsx / Y185</t>
  </si>
  <si>
    <t>车辆里程查询_20260901-20260930_1024辆_GPS里程.xlsx / Y291</t>
  </si>
  <si>
    <t>车辆纯氢气里程查询_20260901-20260930_1024辆.xlsx / Y312</t>
  </si>
  <si>
    <t>车辆里程查询_20260901-20260930_1024辆_仪表里程.xlsx / Z185</t>
  </si>
  <si>
    <t>车辆里程查询_20260901-20260930_1024辆_GPS里程.xlsx / Z291</t>
  </si>
  <si>
    <t>车辆纯氢气里程查询_20260901-20260930_1024辆.xlsx / Z312</t>
  </si>
  <si>
    <t>车辆里程查询_20260901-20260930_1024辆_仪表里程.xlsx / AA185</t>
  </si>
  <si>
    <t>车辆里程查询_20260901-20260930_1024辆_GPS里程.xlsx / AA291</t>
  </si>
  <si>
    <t>车辆纯氢气里程查询_20260901-20260930_1024辆.xlsx / AA312</t>
  </si>
  <si>
    <t>车辆里程查询_20260901-20260930_1024辆_仪表里程.xlsx / AB185</t>
  </si>
  <si>
    <t>车辆里程查询_20260901-20260930_1024辆_GPS里程.xlsx / AB291</t>
  </si>
  <si>
    <t>车辆纯氢气里程查询_20260901-20260930_1024辆.xlsx / AB312</t>
  </si>
  <si>
    <t>车辆里程查询_20260901-20260930_1024辆_仪表里程.xlsx / AC185</t>
  </si>
  <si>
    <t>车辆里程查询_20260901-20260930_1024辆_GPS里程.xlsx / AC291</t>
  </si>
  <si>
    <t>车辆纯氢气里程查询_20260901-20260930_1024辆.xlsx / AC312</t>
  </si>
  <si>
    <t>车辆里程查询_20260901-20260930_1024辆_仪表里程.xlsx / AD185</t>
  </si>
  <si>
    <t>车辆里程查询_20260901-20260930_1024辆_GPS里程.xlsx / AD291</t>
  </si>
  <si>
    <t>车辆纯氢气里程查询_20260901-20260930_1024辆.xlsx / AD312</t>
  </si>
  <si>
    <t>车辆里程查询_20260901-20260930_1024辆_仪表里程.xlsx / AE185</t>
  </si>
  <si>
    <t>车辆里程查询_20260901-20260930_1024辆_GPS里程.xlsx / AE291</t>
  </si>
  <si>
    <t>车辆纯氢气里程查询_20260901-20260930_1024辆.xlsx / AE312</t>
  </si>
  <si>
    <t>车辆里程查询_20260901-20260930_1024辆_仪表里程.xlsx / AF185</t>
  </si>
  <si>
    <t>车辆里程查询_20260901-20260930_1024辆_GPS里程.xlsx / AF291</t>
  </si>
  <si>
    <t>车辆纯氢气里程查询_20260901-20260930_1024辆.xlsx / AF312</t>
  </si>
  <si>
    <t>车辆里程查询_20260901-20260930_1024辆_仪表里程.xlsx / AG185</t>
  </si>
  <si>
    <t>车辆里程查询_20260901-20260930_1024辆_GPS里程.xlsx / AG291</t>
  </si>
  <si>
    <t>车辆纯氢气里程查询_20260901-20260930_1024辆.xlsx / AG312</t>
  </si>
  <si>
    <t>车辆里程查询_20260901-20260930_1024辆_仪表里程.xlsx / AH185</t>
  </si>
  <si>
    <t>车辆里程查询_20260901-20260930_1024辆_GPS里程.xlsx / AH291</t>
  </si>
  <si>
    <t>车辆纯氢气里程查询_20260901-20260930_1024辆.xlsx / AH312</t>
  </si>
  <si>
    <t>车辆里程查询_20260901-20260930_1024辆_仪表里程.xlsx / E875</t>
  </si>
  <si>
    <t>车辆里程查询_20260901-20260930_1024辆_GPS里程.xlsx / E875</t>
  </si>
  <si>
    <t>车辆纯氢气里程查询_20260901-20260930_1024辆.xlsx / E453</t>
  </si>
  <si>
    <t>车辆里程查询_20260901-20260930_1024辆_仪表里程.xlsx / F875</t>
  </si>
  <si>
    <t>车辆里程查询_20260901-20260930_1024辆_GPS里程.xlsx / F875</t>
  </si>
  <si>
    <t>车辆纯氢气里程查询_20260901-20260930_1024辆.xlsx / F453</t>
  </si>
  <si>
    <t>车辆里程查询_20260901-20260930_1024辆_仪表里程.xlsx / G875</t>
  </si>
  <si>
    <t>车辆里程查询_20260901-20260930_1024辆_GPS里程.xlsx / G875</t>
  </si>
  <si>
    <t>车辆纯氢气里程查询_20260901-20260930_1024辆.xlsx / G453</t>
  </si>
  <si>
    <t>车辆里程查询_20260901-20260930_1024辆_仪表里程.xlsx / H875</t>
  </si>
  <si>
    <t>车辆里程查询_20260901-20260930_1024辆_GPS里程.xlsx / H875</t>
  </si>
  <si>
    <t>车辆纯氢气里程查询_20260901-20260930_1024辆.xlsx / H453</t>
  </si>
  <si>
    <t>车辆里程查询_20260901-20260930_1024辆_仪表里程.xlsx / I875</t>
  </si>
  <si>
    <t>车辆里程查询_20260901-20260930_1024辆_GPS里程.xlsx / I875</t>
  </si>
  <si>
    <t>车辆纯氢气里程查询_20260901-20260930_1024辆.xlsx / I453</t>
  </si>
  <si>
    <t>车辆里程查询_20260901-20260930_1024辆_仪表里程.xlsx / J875</t>
  </si>
  <si>
    <t>车辆里程查询_20260901-20260930_1024辆_GPS里程.xlsx / J875</t>
  </si>
  <si>
    <t>车辆纯氢气里程查询_20260901-20260930_1024辆.xlsx / J453</t>
  </si>
  <si>
    <t>车辆里程查询_20260901-20260930_1024辆_仪表里程.xlsx / K875</t>
  </si>
  <si>
    <t>车辆里程查询_20260901-20260930_1024辆_GPS里程.xlsx / K875</t>
  </si>
  <si>
    <t>车辆纯氢气里程查询_20260901-20260930_1024辆.xlsx / K453</t>
  </si>
  <si>
    <t>车辆里程查询_20260901-20260930_1024辆_仪表里程.xlsx / L875</t>
  </si>
  <si>
    <t>车辆里程查询_20260901-20260930_1024辆_GPS里程.xlsx / L875</t>
  </si>
  <si>
    <t>车辆纯氢气里程查询_20260901-20260930_1024辆.xlsx / L453</t>
  </si>
  <si>
    <t>车辆里程查询_20260901-20260930_1024辆_仪表里程.xlsx / M875</t>
  </si>
  <si>
    <t>车辆里程查询_20260901-20260930_1024辆_GPS里程.xlsx / M875</t>
  </si>
  <si>
    <t>车辆纯氢气里程查询_20260901-20260930_1024辆.xlsx / M453</t>
  </si>
  <si>
    <t>车辆里程查询_20260901-20260930_1024辆_仪表里程.xlsx / N875</t>
  </si>
  <si>
    <t>车辆里程查询_20260901-20260930_1024辆_GPS里程.xlsx / N875</t>
  </si>
  <si>
    <t>车辆纯氢气里程查询_20260901-20260930_1024辆.xlsx / N453</t>
  </si>
  <si>
    <t>车辆里程查询_20260901-20260930_1024辆_仪表里程.xlsx / O875</t>
  </si>
  <si>
    <t>车辆里程查询_20260901-20260930_1024辆_GPS里程.xlsx / O875</t>
  </si>
  <si>
    <t>车辆纯氢气里程查询_20260901-20260930_1024辆.xlsx / O453</t>
  </si>
  <si>
    <t>车辆里程查询_20260901-20260930_1024辆_仪表里程.xlsx / P875</t>
  </si>
  <si>
    <t>车辆里程查询_20260901-20260930_1024辆_GPS里程.xlsx / P875</t>
  </si>
  <si>
    <t>车辆纯氢气里程查询_20260901-20260930_1024辆.xlsx / P453</t>
  </si>
  <si>
    <t>车辆里程查询_20260901-20260930_1024辆_仪表里程.xlsx / Q875</t>
  </si>
  <si>
    <t>车辆里程查询_20260901-20260930_1024辆_GPS里程.xlsx / Q875</t>
  </si>
  <si>
    <t>车辆纯氢气里程查询_20260901-20260930_1024辆.xlsx / Q453</t>
  </si>
  <si>
    <t>车辆里程查询_20260901-20260930_1024辆_仪表里程.xlsx / R875</t>
  </si>
  <si>
    <t>车辆里程查询_20260901-20260930_1024辆_GPS里程.xlsx / R875</t>
  </si>
  <si>
    <t>车辆纯氢气里程查询_20260901-20260930_1024辆.xlsx / R453</t>
  </si>
  <si>
    <t>车辆里程查询_20260901-20260930_1024辆_仪表里程.xlsx / S875</t>
  </si>
  <si>
    <t>车辆里程查询_20260901-20260930_1024辆_GPS里程.xlsx / S875</t>
  </si>
  <si>
    <t>车辆纯氢气里程查询_20260901-20260930_1024辆.xlsx / S453</t>
  </si>
  <si>
    <t>车辆里程查询_20260901-20260930_1024辆_仪表里程.xlsx / T875</t>
  </si>
  <si>
    <t>车辆里程查询_20260901-20260930_1024辆_GPS里程.xlsx / T875</t>
  </si>
  <si>
    <t>车辆纯氢气里程查询_20260901-20260930_1024辆.xlsx / T453</t>
  </si>
  <si>
    <t>车辆里程查询_20260901-20260930_1024辆_仪表里程.xlsx / U875</t>
  </si>
  <si>
    <t>车辆里程查询_20260901-20260930_1024辆_GPS里程.xlsx / U875</t>
  </si>
  <si>
    <t>车辆纯氢气里程查询_20260901-20260930_1024辆.xlsx / U453</t>
  </si>
  <si>
    <t>车辆里程查询_20260901-20260930_1024辆_仪表里程.xlsx / V875</t>
  </si>
  <si>
    <t>车辆里程查询_20260901-20260930_1024辆_GPS里程.xlsx / V875</t>
  </si>
  <si>
    <t>车辆纯氢气里程查询_20260901-20260930_1024辆.xlsx / V453</t>
  </si>
  <si>
    <t>车辆里程查询_20260901-20260930_1024辆_仪表里程.xlsx / W875</t>
  </si>
  <si>
    <t>车辆里程查询_20260901-20260930_1024辆_GPS里程.xlsx / W875</t>
  </si>
  <si>
    <t>车辆纯氢气里程查询_20260901-20260930_1024辆.xlsx / W453</t>
  </si>
  <si>
    <t>车辆里程查询_20260901-20260930_1024辆_仪表里程.xlsx / X875</t>
  </si>
  <si>
    <t>车辆里程查询_20260901-20260930_1024辆_GPS里程.xlsx / X875</t>
  </si>
  <si>
    <t>车辆纯氢气里程查询_20260901-20260930_1024辆.xlsx / X453</t>
  </si>
  <si>
    <t>车辆里程查询_20260901-20260930_1024辆_仪表里程.xlsx / Y875</t>
  </si>
  <si>
    <t>车辆里程查询_20260901-20260930_1024辆_GPS里程.xlsx / Y875</t>
  </si>
  <si>
    <t>车辆纯氢气里程查询_20260901-20260930_1024辆.xlsx / Y453</t>
  </si>
  <si>
    <t>车辆里程查询_20260901-20260930_1024辆_仪表里程.xlsx / Z875</t>
  </si>
  <si>
    <t>车辆里程查询_20260901-20260930_1024辆_GPS里程.xlsx / Z875</t>
  </si>
  <si>
    <t>车辆纯氢气里程查询_20260901-20260930_1024辆.xlsx / Z453</t>
  </si>
  <si>
    <t>车辆里程查询_20260901-20260930_1024辆_仪表里程.xlsx / AA875</t>
  </si>
  <si>
    <t>车辆里程查询_20260901-20260930_1024辆_GPS里程.xlsx / AA875</t>
  </si>
  <si>
    <t>车辆纯氢气里程查询_20260901-20260930_1024辆.xlsx / AA453</t>
  </si>
  <si>
    <t>车辆里程查询_20260901-20260930_1024辆_仪表里程.xlsx / AB875</t>
  </si>
  <si>
    <t>车辆里程查询_20260901-20260930_1024辆_GPS里程.xlsx / AB875</t>
  </si>
  <si>
    <t>车辆纯氢气里程查询_20260901-20260930_1024辆.xlsx / AB453</t>
  </si>
  <si>
    <t>车辆里程查询_20260901-20260930_1024辆_仪表里程.xlsx / AC875</t>
  </si>
  <si>
    <t>车辆里程查询_20260901-20260930_1024辆_GPS里程.xlsx / AC875</t>
  </si>
  <si>
    <t>车辆纯氢气里程查询_20260901-20260930_1024辆.xlsx / AC453</t>
  </si>
  <si>
    <t>车辆里程查询_20260901-20260930_1024辆_仪表里程.xlsx / AD875</t>
  </si>
  <si>
    <t>车辆里程查询_20260901-20260930_1024辆_GPS里程.xlsx / AD875</t>
  </si>
  <si>
    <t>车辆纯氢气里程查询_20260901-20260930_1024辆.xlsx / AD453</t>
  </si>
  <si>
    <t>车辆里程查询_20260901-20260930_1024辆_仪表里程.xlsx / AE875</t>
  </si>
  <si>
    <t>车辆里程查询_20260901-20260930_1024辆_GPS里程.xlsx / AE875</t>
  </si>
  <si>
    <t>车辆纯氢气里程查询_20260901-20260930_1024辆.xlsx / AE453</t>
  </si>
  <si>
    <t>车辆里程查询_20260901-20260930_1024辆_仪表里程.xlsx / AF875</t>
  </si>
  <si>
    <t>车辆里程查询_20260901-20260930_1024辆_GPS里程.xlsx / AF875</t>
  </si>
  <si>
    <t>车辆纯氢气里程查询_20260901-20260930_1024辆.xlsx / AF453</t>
  </si>
  <si>
    <t>车辆里程查询_20260901-20260930_1024辆_仪表里程.xlsx / AG875</t>
  </si>
  <si>
    <t>车辆里程查询_20260901-20260930_1024辆_GPS里程.xlsx / AG875</t>
  </si>
  <si>
    <t>车辆纯氢气里程查询_20260901-20260930_1024辆.xlsx / AG453</t>
  </si>
  <si>
    <t>车辆里程查询_20260901-20260930_1024辆_仪表里程.xlsx / AH875</t>
  </si>
  <si>
    <t>车辆里程查询_20260901-20260930_1024辆_GPS里程.xlsx / AH875</t>
  </si>
  <si>
    <t>车辆纯氢气里程查询_20260901-20260930_1024辆.xlsx / AH453</t>
  </si>
  <si>
    <t>车辆里程查询_20260901-20260930_1024辆_仪表里程.xlsx / E204</t>
  </si>
  <si>
    <t>车辆里程查询_20260901-20260930_1024辆_GPS里程.xlsx / E17</t>
  </si>
  <si>
    <t>车辆纯氢气里程查询_20260901-20260930_1024辆.xlsx / E599</t>
  </si>
  <si>
    <t>车辆里程查询_20260901-20260930_1024辆_仪表里程.xlsx / F204</t>
  </si>
  <si>
    <t>车辆里程查询_20260901-20260930_1024辆_GPS里程.xlsx / F17</t>
  </si>
  <si>
    <t>车辆纯氢气里程查询_20260901-20260930_1024辆.xlsx / F599</t>
  </si>
  <si>
    <t>车辆里程查询_20260901-20260930_1024辆_仪表里程.xlsx / G204</t>
  </si>
  <si>
    <t>车辆里程查询_20260901-20260930_1024辆_GPS里程.xlsx / G17</t>
  </si>
  <si>
    <t>车辆纯氢气里程查询_20260901-20260930_1024辆.xlsx / G599</t>
  </si>
  <si>
    <t>车辆里程查询_20260901-20260930_1024辆_仪表里程.xlsx / H204</t>
  </si>
  <si>
    <t>车辆里程查询_20260901-20260930_1024辆_GPS里程.xlsx / H17</t>
  </si>
  <si>
    <t>车辆纯氢气里程查询_20260901-20260930_1024辆.xlsx / H599</t>
  </si>
  <si>
    <t>车辆里程查询_20260901-20260930_1024辆_仪表里程.xlsx / I204</t>
  </si>
  <si>
    <t>车辆里程查询_20260901-20260930_1024辆_GPS里程.xlsx / I17</t>
  </si>
  <si>
    <t>车辆纯氢气里程查询_20260901-20260930_1024辆.xlsx / I599</t>
  </si>
  <si>
    <t>车辆里程查询_20260901-20260930_1024辆_仪表里程.xlsx / J204</t>
  </si>
  <si>
    <t>车辆里程查询_20260901-20260930_1024辆_GPS里程.xlsx / J17</t>
  </si>
  <si>
    <t>车辆纯氢气里程查询_20260901-20260930_1024辆.xlsx / J599</t>
  </si>
  <si>
    <t>车辆里程查询_20260901-20260930_1024辆_仪表里程.xlsx / K204</t>
  </si>
  <si>
    <t>车辆里程查询_20260901-20260930_1024辆_GPS里程.xlsx / K17</t>
  </si>
  <si>
    <t>车辆纯氢气里程查询_20260901-20260930_1024辆.xlsx / K599</t>
  </si>
  <si>
    <t>车辆里程查询_20260901-20260930_1024辆_仪表里程.xlsx / L204</t>
  </si>
  <si>
    <t>车辆里程查询_20260901-20260930_1024辆_GPS里程.xlsx / L17</t>
  </si>
  <si>
    <t>车辆纯氢气里程查询_20260901-20260930_1024辆.xlsx / L599</t>
  </si>
  <si>
    <t>车辆里程查询_20260901-20260930_1024辆_仪表里程.xlsx / M204</t>
  </si>
  <si>
    <t>车辆里程查询_20260901-20260930_1024辆_GPS里程.xlsx / M17</t>
  </si>
  <si>
    <t>车辆纯氢气里程查询_20260901-20260930_1024辆.xlsx / M599</t>
  </si>
  <si>
    <t>车辆里程查询_20260901-20260930_1024辆_仪表里程.xlsx / N204</t>
  </si>
  <si>
    <t>车辆里程查询_20260901-20260930_1024辆_GPS里程.xlsx / N17</t>
  </si>
  <si>
    <t>车辆纯氢气里程查询_20260901-20260930_1024辆.xlsx / N599</t>
  </si>
  <si>
    <t>车辆里程查询_20260901-20260930_1024辆_仪表里程.xlsx / O204</t>
  </si>
  <si>
    <t>车辆里程查询_20260901-20260930_1024辆_GPS里程.xlsx / O17</t>
  </si>
  <si>
    <t>车辆纯氢气里程查询_20260901-20260930_1024辆.xlsx / O599</t>
  </si>
  <si>
    <t>车辆里程查询_20260901-20260930_1024辆_仪表里程.xlsx / P204</t>
  </si>
  <si>
    <t>车辆里程查询_20260901-20260930_1024辆_GPS里程.xlsx / P17</t>
  </si>
  <si>
    <t>车辆纯氢气里程查询_20260901-20260930_1024辆.xlsx / P599</t>
  </si>
  <si>
    <t>车辆里程查询_20260901-20260930_1024辆_仪表里程.xlsx / Q204</t>
  </si>
  <si>
    <t>车辆里程查询_20260901-20260930_1024辆_GPS里程.xlsx / Q17</t>
  </si>
  <si>
    <t>车辆纯氢气里程查询_20260901-20260930_1024辆.xlsx / Q599</t>
  </si>
  <si>
    <t>车辆里程查询_20260901-20260930_1024辆_仪表里程.xlsx / R204</t>
  </si>
  <si>
    <t>车辆里程查询_20260901-20260930_1024辆_GPS里程.xlsx / R17</t>
  </si>
  <si>
    <t>车辆纯氢气里程查询_20260901-20260930_1024辆.xlsx / R599</t>
  </si>
  <si>
    <t>车辆里程查询_20260901-20260930_1024辆_仪表里程.xlsx / S204</t>
  </si>
  <si>
    <t>车辆里程查询_20260901-20260930_1024辆_GPS里程.xlsx / S17</t>
  </si>
  <si>
    <t>车辆纯氢气里程查询_20260901-20260930_1024辆.xlsx / S599</t>
  </si>
  <si>
    <t>车辆里程查询_20260901-20260930_1024辆_仪表里程.xlsx / T204</t>
  </si>
  <si>
    <t>车辆里程查询_20260901-20260930_1024辆_GPS里程.xlsx / T17</t>
  </si>
  <si>
    <t>车辆纯氢气里程查询_20260901-20260930_1024辆.xlsx / T599</t>
  </si>
  <si>
    <t>车辆里程查询_20260901-20260930_1024辆_仪表里程.xlsx / U204</t>
  </si>
  <si>
    <t>车辆里程查询_20260901-20260930_1024辆_GPS里程.xlsx / U17</t>
  </si>
  <si>
    <t>车辆纯氢气里程查询_20260901-20260930_1024辆.xlsx / U599</t>
  </si>
  <si>
    <t>车辆里程查询_20260901-20260930_1024辆_仪表里程.xlsx / V204</t>
  </si>
  <si>
    <t>车辆里程查询_20260901-20260930_1024辆_GPS里程.xlsx / V17</t>
  </si>
  <si>
    <t>车辆纯氢气里程查询_20260901-20260930_1024辆.xlsx / V599</t>
  </si>
  <si>
    <t>车辆里程查询_20260901-20260930_1024辆_仪表里程.xlsx / W204</t>
  </si>
  <si>
    <t>车辆里程查询_20260901-20260930_1024辆_GPS里程.xlsx / W17</t>
  </si>
  <si>
    <t>车辆纯氢气里程查询_20260901-20260930_1024辆.xlsx / W599</t>
  </si>
  <si>
    <t>车辆里程查询_20260901-20260930_1024辆_仪表里程.xlsx / X204</t>
  </si>
  <si>
    <t>车辆里程查询_20260901-20260930_1024辆_GPS里程.xlsx / X17</t>
  </si>
  <si>
    <t>车辆纯氢气里程查询_20260901-20260930_1024辆.xlsx / X599</t>
  </si>
  <si>
    <t>车辆里程查询_20260901-20260930_1024辆_仪表里程.xlsx / Y204</t>
  </si>
  <si>
    <t>车辆里程查询_20260901-20260930_1024辆_GPS里程.xlsx / Y17</t>
  </si>
  <si>
    <t>车辆纯氢气里程查询_20260901-20260930_1024辆.xlsx / Y599</t>
  </si>
  <si>
    <t>车辆里程查询_20260901-20260930_1024辆_仪表里程.xlsx / Z204</t>
  </si>
  <si>
    <t>车辆里程查询_20260901-20260930_1024辆_GPS里程.xlsx / Z17</t>
  </si>
  <si>
    <t>车辆纯氢气里程查询_20260901-20260930_1024辆.xlsx / Z599</t>
  </si>
  <si>
    <t>车辆里程查询_20260901-20260930_1024辆_仪表里程.xlsx / AA204</t>
  </si>
  <si>
    <t>车辆里程查询_20260901-20260930_1024辆_GPS里程.xlsx / AA17</t>
  </si>
  <si>
    <t>车辆纯氢气里程查询_20260901-20260930_1024辆.xlsx / AA599</t>
  </si>
  <si>
    <t>车辆里程查询_20260901-20260930_1024辆_仪表里程.xlsx / AB204</t>
  </si>
  <si>
    <t>车辆里程查询_20260901-20260930_1024辆_GPS里程.xlsx / AB17</t>
  </si>
  <si>
    <t>车辆纯氢气里程查询_20260901-20260930_1024辆.xlsx / AB599</t>
  </si>
  <si>
    <t>车辆里程查询_20260901-20260930_1024辆_仪表里程.xlsx / AC204</t>
  </si>
  <si>
    <t>车辆里程查询_20260901-20260930_1024辆_GPS里程.xlsx / AC17</t>
  </si>
  <si>
    <t>车辆纯氢气里程查询_20260901-20260930_1024辆.xlsx / AC599</t>
  </si>
  <si>
    <t>车辆里程查询_20260901-20260930_1024辆_仪表里程.xlsx / AD204</t>
  </si>
  <si>
    <t>车辆里程查询_20260901-20260930_1024辆_GPS里程.xlsx / AD17</t>
  </si>
  <si>
    <t>车辆纯氢气里程查询_20260901-20260930_1024辆.xlsx / AD599</t>
  </si>
  <si>
    <t>车辆里程查询_20260901-20260930_1024辆_仪表里程.xlsx / AE204</t>
  </si>
  <si>
    <t>车辆里程查询_20260901-20260930_1024辆_GPS里程.xlsx / AE17</t>
  </si>
  <si>
    <t>车辆纯氢气里程查询_20260901-20260930_1024辆.xlsx / AE599</t>
  </si>
  <si>
    <t>车辆里程查询_20260901-20260930_1024辆_仪表里程.xlsx / AF204</t>
  </si>
  <si>
    <t>车辆里程查询_20260901-20260930_1024辆_GPS里程.xlsx / AF17</t>
  </si>
  <si>
    <t>车辆纯氢气里程查询_20260901-20260930_1024辆.xlsx / AF599</t>
  </si>
  <si>
    <t>车辆里程查询_20260901-20260930_1024辆_仪表里程.xlsx / AG204</t>
  </si>
  <si>
    <t>车辆里程查询_20260901-20260930_1024辆_GPS里程.xlsx / AG17</t>
  </si>
  <si>
    <t>车辆纯氢气里程查询_20260901-20260930_1024辆.xlsx / AG599</t>
  </si>
  <si>
    <t>车辆里程查询_20260901-20260930_1024辆_仪表里程.xlsx / AH204</t>
  </si>
  <si>
    <t>车辆里程查询_20260901-20260930_1024辆_GPS里程.xlsx / AH17</t>
  </si>
  <si>
    <t>车辆纯氢气里程查询_20260901-20260930_1024辆.xlsx / AH599</t>
  </si>
  <si>
    <t>车辆里程查询_20260901-20260930_1024辆_仪表里程.xlsx / E237</t>
  </si>
  <si>
    <t>车辆里程查询_20260901-20260930_1024辆_GPS里程.xlsx / E140</t>
  </si>
  <si>
    <t>车辆纯氢气里程查询_20260901-20260930_1024辆.xlsx / E483</t>
  </si>
  <si>
    <t>车辆里程查询_20260901-20260930_1024辆_仪表里程.xlsx / F237</t>
  </si>
  <si>
    <t>车辆里程查询_20260901-20260930_1024辆_GPS里程.xlsx / F140</t>
  </si>
  <si>
    <t>车辆纯氢气里程查询_20260901-20260930_1024辆.xlsx / F483</t>
  </si>
  <si>
    <t>车辆里程查询_20260901-20260930_1024辆_仪表里程.xlsx / G237</t>
  </si>
  <si>
    <t>车辆里程查询_20260901-20260930_1024辆_GPS里程.xlsx / G140</t>
  </si>
  <si>
    <t>车辆纯氢气里程查询_20260901-20260930_1024辆.xlsx / G483</t>
  </si>
  <si>
    <t>车辆里程查询_20260901-20260930_1024辆_仪表里程.xlsx / H237</t>
  </si>
  <si>
    <t>车辆里程查询_20260901-20260930_1024辆_GPS里程.xlsx / H140</t>
  </si>
  <si>
    <t>车辆纯氢气里程查询_20260901-20260930_1024辆.xlsx / H483</t>
  </si>
  <si>
    <t>车辆里程查询_20260901-20260930_1024辆_仪表里程.xlsx / I237</t>
  </si>
  <si>
    <t>车辆里程查询_20260901-20260930_1024辆_GPS里程.xlsx / I140</t>
  </si>
  <si>
    <t>车辆纯氢气里程查询_20260901-20260930_1024辆.xlsx / I483</t>
  </si>
  <si>
    <t>车辆里程查询_20260901-20260930_1024辆_仪表里程.xlsx / J237</t>
  </si>
  <si>
    <t>车辆里程查询_20260901-20260930_1024辆_GPS里程.xlsx / J140</t>
  </si>
  <si>
    <t>车辆纯氢气里程查询_20260901-20260930_1024辆.xlsx / J483</t>
  </si>
  <si>
    <t>车辆里程查询_20260901-20260930_1024辆_仪表里程.xlsx / K237</t>
  </si>
  <si>
    <t>车辆里程查询_20260901-20260930_1024辆_GPS里程.xlsx / K140</t>
  </si>
  <si>
    <t>车辆纯氢气里程查询_20260901-20260930_1024辆.xlsx / K483</t>
  </si>
  <si>
    <t>车辆里程查询_20260901-20260930_1024辆_仪表里程.xlsx / L237</t>
  </si>
  <si>
    <t>车辆里程查询_20260901-20260930_1024辆_GPS里程.xlsx / L140</t>
  </si>
  <si>
    <t>车辆纯氢气里程查询_20260901-20260930_1024辆.xlsx / L483</t>
  </si>
  <si>
    <t>车辆里程查询_20260901-20260930_1024辆_仪表里程.xlsx / M237</t>
  </si>
  <si>
    <t>车辆里程查询_20260901-20260930_1024辆_GPS里程.xlsx / M140</t>
  </si>
  <si>
    <t>车辆纯氢气里程查询_20260901-20260930_1024辆.xlsx / M483</t>
  </si>
  <si>
    <t>车辆里程查询_20260901-20260930_1024辆_仪表里程.xlsx / N237</t>
  </si>
  <si>
    <t>车辆里程查询_20260901-20260930_1024辆_GPS里程.xlsx / N140</t>
  </si>
  <si>
    <t>车辆纯氢气里程查询_20260901-20260930_1024辆.xlsx / N483</t>
  </si>
  <si>
    <t>车辆里程查询_20260901-20260930_1024辆_仪表里程.xlsx / O237</t>
  </si>
  <si>
    <t>车辆里程查询_20260901-20260930_1024辆_GPS里程.xlsx / O140</t>
  </si>
  <si>
    <t>车辆纯氢气里程查询_20260901-20260930_1024辆.xlsx / O483</t>
  </si>
  <si>
    <t>车辆里程查询_20260901-20260930_1024辆_仪表里程.xlsx / P237</t>
  </si>
  <si>
    <t>车辆里程查询_20260901-20260930_1024辆_GPS里程.xlsx / P140</t>
  </si>
  <si>
    <t>车辆纯氢气里程查询_20260901-20260930_1024辆.xlsx / P483</t>
  </si>
  <si>
    <t>车辆里程查询_20260901-20260930_1024辆_仪表里程.xlsx / Q237</t>
  </si>
  <si>
    <t>车辆里程查询_20260901-20260930_1024辆_GPS里程.xlsx / Q140</t>
  </si>
  <si>
    <t>车辆纯氢气里程查询_20260901-20260930_1024辆.xlsx / Q483</t>
  </si>
  <si>
    <t>车辆里程查询_20260901-20260930_1024辆_仪表里程.xlsx / R237</t>
  </si>
  <si>
    <t>车辆里程查询_20260901-20260930_1024辆_GPS里程.xlsx / R140</t>
  </si>
  <si>
    <t>车辆纯氢气里程查询_20260901-20260930_1024辆.xlsx / R483</t>
  </si>
  <si>
    <t>车辆里程查询_20260901-20260930_1024辆_仪表里程.xlsx / S237</t>
  </si>
  <si>
    <t>车辆里程查询_20260901-20260930_1024辆_GPS里程.xlsx / S140</t>
  </si>
  <si>
    <t>车辆纯氢气里程查询_20260901-20260930_1024辆.xlsx / S483</t>
  </si>
  <si>
    <t>车辆里程查询_20260901-20260930_1024辆_仪表里程.xlsx / T237</t>
  </si>
  <si>
    <t>车辆里程查询_20260901-20260930_1024辆_GPS里程.xlsx / T140</t>
  </si>
  <si>
    <t>车辆纯氢气里程查询_20260901-20260930_1024辆.xlsx / T483</t>
  </si>
  <si>
    <t>车辆里程查询_20260901-20260930_1024辆_仪表里程.xlsx / U237</t>
  </si>
  <si>
    <t>车辆里程查询_20260901-20260930_1024辆_GPS里程.xlsx / U140</t>
  </si>
  <si>
    <t>车辆纯氢气里程查询_20260901-20260930_1024辆.xlsx / U483</t>
  </si>
  <si>
    <t>车辆里程查询_20260901-20260930_1024辆_仪表里程.xlsx / V237</t>
  </si>
  <si>
    <t>车辆里程查询_20260901-20260930_1024辆_GPS里程.xlsx / V140</t>
  </si>
  <si>
    <t>车辆纯氢气里程查询_20260901-20260930_1024辆.xlsx / V483</t>
  </si>
  <si>
    <t>车辆里程查询_20260901-20260930_1024辆_仪表里程.xlsx / W237</t>
  </si>
  <si>
    <t>车辆里程查询_20260901-20260930_1024辆_GPS里程.xlsx / W140</t>
  </si>
  <si>
    <t>车辆纯氢气里程查询_20260901-20260930_1024辆.xlsx / W483</t>
  </si>
  <si>
    <t>车辆里程查询_20260901-20260930_1024辆_仪表里程.xlsx / X237</t>
  </si>
  <si>
    <t>车辆里程查询_20260901-20260930_1024辆_GPS里程.xlsx / X140</t>
  </si>
  <si>
    <t>车辆纯氢气里程查询_20260901-20260930_1024辆.xlsx / X483</t>
  </si>
  <si>
    <t>车辆里程查询_20260901-20260930_1024辆_仪表里程.xlsx / Y237</t>
  </si>
  <si>
    <t>车辆里程查询_20260901-20260930_1024辆_GPS里程.xlsx / Y140</t>
  </si>
  <si>
    <t>车辆纯氢气里程查询_20260901-20260930_1024辆.xlsx / Y483</t>
  </si>
  <si>
    <t>车辆里程查询_20260901-20260930_1024辆_仪表里程.xlsx / Z237</t>
  </si>
  <si>
    <t>车辆里程查询_20260901-20260930_1024辆_GPS里程.xlsx / Z140</t>
  </si>
  <si>
    <t>车辆纯氢气里程查询_20260901-20260930_1024辆.xlsx / Z483</t>
  </si>
  <si>
    <t>车辆里程查询_20260901-20260930_1024辆_仪表里程.xlsx / AA237</t>
  </si>
  <si>
    <t>车辆里程查询_20260901-20260930_1024辆_GPS里程.xlsx / AA140</t>
  </si>
  <si>
    <t>车辆纯氢气里程查询_20260901-20260930_1024辆.xlsx / AA483</t>
  </si>
  <si>
    <t>车辆里程查询_20260901-20260930_1024辆_仪表里程.xlsx / AB237</t>
  </si>
  <si>
    <t>车辆里程查询_20260901-20260930_1024辆_GPS里程.xlsx / AB140</t>
  </si>
  <si>
    <t>车辆纯氢气里程查询_20260901-20260930_1024辆.xlsx / AB483</t>
  </si>
  <si>
    <t>车辆里程查询_20260901-20260930_1024辆_仪表里程.xlsx / AC237</t>
  </si>
  <si>
    <t>车辆里程查询_20260901-20260930_1024辆_GPS里程.xlsx / AC140</t>
  </si>
  <si>
    <t>车辆纯氢气里程查询_20260901-20260930_1024辆.xlsx / AC483</t>
  </si>
  <si>
    <t>车辆里程查询_20260901-20260930_1024辆_仪表里程.xlsx / AD237</t>
  </si>
  <si>
    <t>车辆里程查询_20260901-20260930_1024辆_GPS里程.xlsx / AD140</t>
  </si>
  <si>
    <t>车辆纯氢气里程查询_20260901-20260930_1024辆.xlsx / AD483</t>
  </si>
  <si>
    <t>车辆里程查询_20260901-20260930_1024辆_仪表里程.xlsx / AE237</t>
  </si>
  <si>
    <t>车辆里程查询_20260901-20260930_1024辆_GPS里程.xlsx / AE140</t>
  </si>
  <si>
    <t>车辆纯氢气里程查询_20260901-20260930_1024辆.xlsx / AE483</t>
  </si>
  <si>
    <t>车辆里程查询_20260901-20260930_1024辆_仪表里程.xlsx / AF237</t>
  </si>
  <si>
    <t>车辆里程查询_20260901-20260930_1024辆_GPS里程.xlsx / AF140</t>
  </si>
  <si>
    <t>车辆纯氢气里程查询_20260901-20260930_1024辆.xlsx / AF483</t>
  </si>
  <si>
    <t>车辆里程查询_20260901-20260930_1024辆_仪表里程.xlsx / AG237</t>
  </si>
  <si>
    <t>车辆里程查询_20260901-20260930_1024辆_GPS里程.xlsx / AG140</t>
  </si>
  <si>
    <t>车辆纯氢气里程查询_20260901-20260930_1024辆.xlsx / AG483</t>
  </si>
  <si>
    <t>车辆里程查询_20260901-20260930_1024辆_仪表里程.xlsx / AH237</t>
  </si>
  <si>
    <t>车辆里程查询_20260901-20260930_1024辆_GPS里程.xlsx / AH140</t>
  </si>
  <si>
    <t>车辆纯氢气里程查询_20260901-20260930_1024辆.xlsx / AH483</t>
  </si>
  <si>
    <t>车辆里程查询_20260901-20260930_1024辆_仪表里程.xlsx / E546</t>
  </si>
  <si>
    <t>车辆里程查询_20260901-20260930_1024辆_GPS里程.xlsx / E546</t>
  </si>
  <si>
    <t>车辆纯氢气里程查询_20260901-20260930_1024辆.xlsx / E379</t>
  </si>
  <si>
    <t>车辆里程查询_20260901-20260930_1024辆_仪表里程.xlsx / F546</t>
  </si>
  <si>
    <t>车辆里程查询_20260901-20260930_1024辆_GPS里程.xlsx / F546</t>
  </si>
  <si>
    <t>车辆纯氢气里程查询_20260901-20260930_1024辆.xlsx / F379</t>
  </si>
  <si>
    <t>车辆里程查询_20260901-20260930_1024辆_仪表里程.xlsx / G546</t>
  </si>
  <si>
    <t>车辆里程查询_20260901-20260930_1024辆_GPS里程.xlsx / G546</t>
  </si>
  <si>
    <t>车辆纯氢气里程查询_20260901-20260930_1024辆.xlsx / G379</t>
  </si>
  <si>
    <t>车辆里程查询_20260901-20260930_1024辆_仪表里程.xlsx / H546</t>
  </si>
  <si>
    <t>车辆里程查询_20260901-20260930_1024辆_GPS里程.xlsx / H546</t>
  </si>
  <si>
    <t>车辆纯氢气里程查询_20260901-20260930_1024辆.xlsx / H379</t>
  </si>
  <si>
    <t>车辆里程查询_20260901-20260930_1024辆_仪表里程.xlsx / I546</t>
  </si>
  <si>
    <t>车辆里程查询_20260901-20260930_1024辆_GPS里程.xlsx / I546</t>
  </si>
  <si>
    <t>车辆纯氢气里程查询_20260901-20260930_1024辆.xlsx / I379</t>
  </si>
  <si>
    <t>车辆里程查询_20260901-20260930_1024辆_仪表里程.xlsx / J546</t>
  </si>
  <si>
    <t>车辆里程查询_20260901-20260930_1024辆_GPS里程.xlsx / J546</t>
  </si>
  <si>
    <t>车辆纯氢气里程查询_20260901-20260930_1024辆.xlsx / J379</t>
  </si>
  <si>
    <t>车辆里程查询_20260901-20260930_1024辆_仪表里程.xlsx / K546</t>
  </si>
  <si>
    <t>车辆里程查询_20260901-20260930_1024辆_GPS里程.xlsx / K546</t>
  </si>
  <si>
    <t>车辆纯氢气里程查询_20260901-20260930_1024辆.xlsx / K379</t>
  </si>
  <si>
    <t>车辆里程查询_20260901-20260930_1024辆_仪表里程.xlsx / L546</t>
  </si>
  <si>
    <t>车辆里程查询_20260901-20260930_1024辆_GPS里程.xlsx / L546</t>
  </si>
  <si>
    <t>车辆纯氢气里程查询_20260901-20260930_1024辆.xlsx / L379</t>
  </si>
  <si>
    <t>车辆里程查询_20260901-20260930_1024辆_仪表里程.xlsx / M546</t>
  </si>
  <si>
    <t>车辆里程查询_20260901-20260930_1024辆_GPS里程.xlsx / M546</t>
  </si>
  <si>
    <t>车辆纯氢气里程查询_20260901-20260930_1024辆.xlsx / M379</t>
  </si>
  <si>
    <t>车辆里程查询_20260901-20260930_1024辆_仪表里程.xlsx / N546</t>
  </si>
  <si>
    <t>车辆里程查询_20260901-20260930_1024辆_GPS里程.xlsx / N546</t>
  </si>
  <si>
    <t>车辆纯氢气里程查询_20260901-20260930_1024辆.xlsx / N379</t>
  </si>
  <si>
    <t>车辆里程查询_20260901-20260930_1024辆_仪表里程.xlsx / O546</t>
  </si>
  <si>
    <t>车辆里程查询_20260901-20260930_1024辆_GPS里程.xlsx / O546</t>
  </si>
  <si>
    <t>车辆纯氢气里程查询_20260901-20260930_1024辆.xlsx / O379</t>
  </si>
  <si>
    <t>车辆里程查询_20260901-20260930_1024辆_仪表里程.xlsx / P546</t>
  </si>
  <si>
    <t>车辆里程查询_20260901-20260930_1024辆_GPS里程.xlsx / P546</t>
  </si>
  <si>
    <t>车辆纯氢气里程查询_20260901-20260930_1024辆.xlsx / P379</t>
  </si>
  <si>
    <t>车辆里程查询_20260901-20260930_1024辆_仪表里程.xlsx / Q546</t>
  </si>
  <si>
    <t>车辆里程查询_20260901-20260930_1024辆_GPS里程.xlsx / Q546</t>
  </si>
  <si>
    <t>车辆纯氢气里程查询_20260901-20260930_1024辆.xlsx / Q379</t>
  </si>
  <si>
    <t>车辆里程查询_20260901-20260930_1024辆_仪表里程.xlsx / R546</t>
  </si>
  <si>
    <t>车辆里程查询_20260901-20260930_1024辆_GPS里程.xlsx / R546</t>
  </si>
  <si>
    <t>车辆纯氢气里程查询_20260901-20260930_1024辆.xlsx / R379</t>
  </si>
  <si>
    <t>车辆里程查询_20260901-20260930_1024辆_仪表里程.xlsx / S546</t>
  </si>
  <si>
    <t>车辆里程查询_20260901-20260930_1024辆_GPS里程.xlsx / S546</t>
  </si>
  <si>
    <t>车辆纯氢气里程查询_20260901-20260930_1024辆.xlsx / S379</t>
  </si>
  <si>
    <t>车辆里程查询_20260901-20260930_1024辆_仪表里程.xlsx / T546</t>
  </si>
  <si>
    <t>车辆里程查询_20260901-20260930_1024辆_GPS里程.xlsx / T546</t>
  </si>
  <si>
    <t>车辆纯氢气里程查询_20260901-20260930_1024辆.xlsx / T379</t>
  </si>
  <si>
    <t>车辆里程查询_20260901-20260930_1024辆_仪表里程.xlsx / U546</t>
  </si>
  <si>
    <t>车辆里程查询_20260901-20260930_1024辆_GPS里程.xlsx / U546</t>
  </si>
  <si>
    <t>车辆纯氢气里程查询_20260901-20260930_1024辆.xlsx / U379</t>
  </si>
  <si>
    <t>车辆里程查询_20260901-20260930_1024辆_仪表里程.xlsx / V546</t>
  </si>
  <si>
    <t>车辆里程查询_20260901-20260930_1024辆_GPS里程.xlsx / V546</t>
  </si>
  <si>
    <t>车辆纯氢气里程查询_20260901-20260930_1024辆.xlsx / V379</t>
  </si>
  <si>
    <t>车辆里程查询_20260901-20260930_1024辆_仪表里程.xlsx / W546</t>
  </si>
  <si>
    <t>车辆里程查询_20260901-20260930_1024辆_GPS里程.xlsx / W546</t>
  </si>
  <si>
    <t>车辆纯氢气里程查询_20260901-20260930_1024辆.xlsx / W379</t>
  </si>
  <si>
    <t>车辆里程查询_20260901-20260930_1024辆_仪表里程.xlsx / X546</t>
  </si>
  <si>
    <t>车辆里程查询_20260901-20260930_1024辆_GPS里程.xlsx / X546</t>
  </si>
  <si>
    <t>车辆纯氢气里程查询_20260901-20260930_1024辆.xlsx / X379</t>
  </si>
  <si>
    <t>车辆里程查询_20260901-20260930_1024辆_仪表里程.xlsx / Y546</t>
  </si>
  <si>
    <t>车辆里程查询_20260901-20260930_1024辆_GPS里程.xlsx / Y546</t>
  </si>
  <si>
    <t>车辆纯氢气里程查询_20260901-20260930_1024辆.xlsx / Y379</t>
  </si>
  <si>
    <t>车辆里程查询_20260901-20260930_1024辆_仪表里程.xlsx / Z546</t>
  </si>
  <si>
    <t>车辆里程查询_20260901-20260930_1024辆_GPS里程.xlsx / Z546</t>
  </si>
  <si>
    <t>车辆纯氢气里程查询_20260901-20260930_1024辆.xlsx / Z379</t>
  </si>
  <si>
    <t>车辆里程查询_20260901-20260930_1024辆_仪表里程.xlsx / AA546</t>
  </si>
  <si>
    <t>车辆里程查询_20260901-20260930_1024辆_GPS里程.xlsx / AA546</t>
  </si>
  <si>
    <t>车辆纯氢气里程查询_20260901-20260930_1024辆.xlsx / AA379</t>
  </si>
  <si>
    <t>车辆里程查询_20260901-20260930_1024辆_仪表里程.xlsx / AB546</t>
  </si>
  <si>
    <t>车辆里程查询_20260901-20260930_1024辆_GPS里程.xlsx / AB546</t>
  </si>
  <si>
    <t>车辆纯氢气里程查询_20260901-20260930_1024辆.xlsx / AB379</t>
  </si>
  <si>
    <t>车辆里程查询_20260901-20260930_1024辆_仪表里程.xlsx / AC546</t>
  </si>
  <si>
    <t>车辆里程查询_20260901-20260930_1024辆_GPS里程.xlsx / AC546</t>
  </si>
  <si>
    <t>车辆纯氢气里程查询_20260901-20260930_1024辆.xlsx / AC379</t>
  </si>
  <si>
    <t>车辆里程查询_20260901-20260930_1024辆_仪表里程.xlsx / AD546</t>
  </si>
  <si>
    <t>车辆里程查询_20260901-20260930_1024辆_GPS里程.xlsx / AD546</t>
  </si>
  <si>
    <t>车辆纯氢气里程查询_20260901-20260930_1024辆.xlsx / AD379</t>
  </si>
  <si>
    <t>车辆里程查询_20260901-20260930_1024辆_仪表里程.xlsx / AE546</t>
  </si>
  <si>
    <t>车辆里程查询_20260901-20260930_1024辆_GPS里程.xlsx / AE546</t>
  </si>
  <si>
    <t>车辆纯氢气里程查询_20260901-20260930_1024辆.xlsx / AE379</t>
  </si>
  <si>
    <t>车辆里程查询_20260901-20260930_1024辆_仪表里程.xlsx / AF546</t>
  </si>
  <si>
    <t>车辆里程查询_20260901-20260930_1024辆_GPS里程.xlsx / AF546</t>
  </si>
  <si>
    <t>车辆纯氢气里程查询_20260901-20260930_1024辆.xlsx / AF379</t>
  </si>
  <si>
    <t>车辆里程查询_20260901-20260930_1024辆_仪表里程.xlsx / AG546</t>
  </si>
  <si>
    <t>车辆里程查询_20260901-20260930_1024辆_GPS里程.xlsx / AG546</t>
  </si>
  <si>
    <t>车辆纯氢气里程查询_20260901-20260930_1024辆.xlsx / AG379</t>
  </si>
  <si>
    <t>车辆里程查询_20260901-20260930_1024辆_仪表里程.xlsx / AH546</t>
  </si>
  <si>
    <t>车辆里程查询_20260901-20260930_1024辆_GPS里程.xlsx / AH546</t>
  </si>
  <si>
    <t>车辆纯氢气里程查询_20260901-20260930_1024辆.xlsx / AH379</t>
  </si>
  <si>
    <t>车辆里程查询_20260901-20260930_1024辆_仪表里程.xlsx / E585</t>
  </si>
  <si>
    <t>车辆里程查询_20260901-20260930_1024辆_GPS里程.xlsx / E585</t>
  </si>
  <si>
    <t>车辆纯氢气里程查询_20260901-20260930_1024辆.xlsx / E407</t>
  </si>
  <si>
    <t>车辆里程查询_20260901-20260930_1024辆_仪表里程.xlsx / F585</t>
  </si>
  <si>
    <t>车辆里程查询_20260901-20260930_1024辆_GPS里程.xlsx / F585</t>
  </si>
  <si>
    <t>车辆纯氢气里程查询_20260901-20260930_1024辆.xlsx / F407</t>
  </si>
  <si>
    <t>车辆里程查询_20260901-20260930_1024辆_仪表里程.xlsx / G585</t>
  </si>
  <si>
    <t>车辆里程查询_20260901-20260930_1024辆_GPS里程.xlsx / G585</t>
  </si>
  <si>
    <t>车辆纯氢气里程查询_20260901-20260930_1024辆.xlsx / G407</t>
  </si>
  <si>
    <t>车辆里程查询_20260901-20260930_1024辆_仪表里程.xlsx / H585</t>
  </si>
  <si>
    <t>车辆里程查询_20260901-20260930_1024辆_GPS里程.xlsx / H585</t>
  </si>
  <si>
    <t>车辆纯氢气里程查询_20260901-20260930_1024辆.xlsx / H407</t>
  </si>
  <si>
    <t>车辆里程查询_20260901-20260930_1024辆_仪表里程.xlsx / I585</t>
  </si>
  <si>
    <t>车辆里程查询_20260901-20260930_1024辆_GPS里程.xlsx / I585</t>
  </si>
  <si>
    <t>车辆纯氢气里程查询_20260901-20260930_1024辆.xlsx / I407</t>
  </si>
  <si>
    <t>车辆里程查询_20260901-20260930_1024辆_仪表里程.xlsx / J585</t>
  </si>
  <si>
    <t>车辆里程查询_20260901-20260930_1024辆_GPS里程.xlsx / J585</t>
  </si>
  <si>
    <t>车辆纯氢气里程查询_20260901-20260930_1024辆.xlsx / J407</t>
  </si>
  <si>
    <t>车辆里程查询_20260901-20260930_1024辆_仪表里程.xlsx / K585</t>
  </si>
  <si>
    <t>车辆里程查询_20260901-20260930_1024辆_GPS里程.xlsx / K585</t>
  </si>
  <si>
    <t>车辆纯氢气里程查询_20260901-20260930_1024辆.xlsx / K407</t>
  </si>
  <si>
    <t>车辆里程查询_20260901-20260930_1024辆_仪表里程.xlsx / L585</t>
  </si>
  <si>
    <t>车辆里程查询_20260901-20260930_1024辆_GPS里程.xlsx / L585</t>
  </si>
  <si>
    <t>车辆纯氢气里程查询_20260901-20260930_1024辆.xlsx / L407</t>
  </si>
  <si>
    <t>车辆里程查询_20260901-20260930_1024辆_仪表里程.xlsx / M585</t>
  </si>
  <si>
    <t>车辆里程查询_20260901-20260930_1024辆_GPS里程.xlsx / M585</t>
  </si>
  <si>
    <t>车辆纯氢气里程查询_20260901-20260930_1024辆.xlsx / M407</t>
  </si>
  <si>
    <t>车辆里程查询_20260901-20260930_1024辆_仪表里程.xlsx / N585</t>
  </si>
  <si>
    <t>车辆里程查询_20260901-20260930_1024辆_GPS里程.xlsx / N585</t>
  </si>
  <si>
    <t>车辆纯氢气里程查询_20260901-20260930_1024辆.xlsx / N407</t>
  </si>
  <si>
    <t>车辆里程查询_20260901-20260930_1024辆_仪表里程.xlsx / O585</t>
  </si>
  <si>
    <t>车辆里程查询_20260901-20260930_1024辆_GPS里程.xlsx / O585</t>
  </si>
  <si>
    <t>车辆纯氢气里程查询_20260901-20260930_1024辆.xlsx / O407</t>
  </si>
  <si>
    <t>车辆里程查询_20260901-20260930_1024辆_仪表里程.xlsx / P585</t>
  </si>
  <si>
    <t>车辆里程查询_20260901-20260930_1024辆_GPS里程.xlsx / P585</t>
  </si>
  <si>
    <t>车辆纯氢气里程查询_20260901-20260930_1024辆.xlsx / P407</t>
  </si>
  <si>
    <t>车辆里程查询_20260901-20260930_1024辆_仪表里程.xlsx / Q585</t>
  </si>
  <si>
    <t>车辆里程查询_20260901-20260930_1024辆_GPS里程.xlsx / Q585</t>
  </si>
  <si>
    <t>车辆纯氢气里程查询_20260901-20260930_1024辆.xlsx / Q407</t>
  </si>
  <si>
    <t>车辆里程查询_20260901-20260930_1024辆_仪表里程.xlsx / R585</t>
  </si>
  <si>
    <t>车辆里程查询_20260901-20260930_1024辆_GPS里程.xlsx / R585</t>
  </si>
  <si>
    <t>车辆纯氢气里程查询_20260901-20260930_1024辆.xlsx / R407</t>
  </si>
  <si>
    <t>车辆里程查询_20260901-20260930_1024辆_仪表里程.xlsx / S585</t>
  </si>
  <si>
    <t>车辆里程查询_20260901-20260930_1024辆_GPS里程.xlsx / S585</t>
  </si>
  <si>
    <t>车辆纯氢气里程查询_20260901-20260930_1024辆.xlsx / S407</t>
  </si>
  <si>
    <t>车辆里程查询_20260901-20260930_1024辆_仪表里程.xlsx / T585</t>
  </si>
  <si>
    <t>车辆里程查询_20260901-20260930_1024辆_GPS里程.xlsx / T585</t>
  </si>
  <si>
    <t>车辆纯氢气里程查询_20260901-20260930_1024辆.xlsx / T407</t>
  </si>
  <si>
    <t>车辆里程查询_20260901-20260930_1024辆_仪表里程.xlsx / U585</t>
  </si>
  <si>
    <t>车辆里程查询_20260901-20260930_1024辆_GPS里程.xlsx / U585</t>
  </si>
  <si>
    <t>车辆纯氢气里程查询_20260901-20260930_1024辆.xlsx / U407</t>
  </si>
  <si>
    <t>车辆里程查询_20260901-20260930_1024辆_仪表里程.xlsx / V585</t>
  </si>
  <si>
    <t>车辆里程查询_20260901-20260930_1024辆_GPS里程.xlsx / V585</t>
  </si>
  <si>
    <t>车辆纯氢气里程查询_20260901-20260930_1024辆.xlsx / V407</t>
  </si>
  <si>
    <t>车辆里程查询_20260901-20260930_1024辆_仪表里程.xlsx / W585</t>
  </si>
  <si>
    <t>车辆里程查询_20260901-20260930_1024辆_GPS里程.xlsx / W585</t>
  </si>
  <si>
    <t>车辆纯氢气里程查询_20260901-20260930_1024辆.xlsx / W407</t>
  </si>
  <si>
    <t>车辆里程查询_20260901-20260930_1024辆_仪表里程.xlsx / X585</t>
  </si>
  <si>
    <t>车辆里程查询_20260901-20260930_1024辆_GPS里程.xlsx / X585</t>
  </si>
  <si>
    <t>车辆纯氢气里程查询_20260901-20260930_1024辆.xlsx / X407</t>
  </si>
  <si>
    <t>车辆里程查询_20260901-20260930_1024辆_仪表里程.xlsx / Y585</t>
  </si>
  <si>
    <t>车辆里程查询_20260901-20260930_1024辆_GPS里程.xlsx / Y585</t>
  </si>
  <si>
    <t>车辆纯氢气里程查询_20260901-20260930_1024辆.xlsx / Y407</t>
  </si>
  <si>
    <t>车辆里程查询_20260901-20260930_1024辆_仪表里程.xlsx / Z585</t>
  </si>
  <si>
    <t>车辆里程查询_20260901-20260930_1024辆_GPS里程.xlsx / Z585</t>
  </si>
  <si>
    <t>车辆纯氢气里程查询_20260901-20260930_1024辆.xlsx / Z407</t>
  </si>
  <si>
    <t>车辆里程查询_20260901-20260930_1024辆_仪表里程.xlsx / AA585</t>
  </si>
  <si>
    <t>车辆里程查询_20260901-20260930_1024辆_GPS里程.xlsx / AA585</t>
  </si>
  <si>
    <t>车辆纯氢气里程查询_20260901-20260930_1024辆.xlsx / AA407</t>
  </si>
  <si>
    <t>车辆里程查询_20260901-20260930_1024辆_仪表里程.xlsx / AB585</t>
  </si>
  <si>
    <t>车辆里程查询_20260901-20260930_1024辆_GPS里程.xlsx / AB585</t>
  </si>
  <si>
    <t>车辆纯氢气里程查询_20260901-20260930_1024辆.xlsx / AB407</t>
  </si>
  <si>
    <t>车辆里程查询_20260901-20260930_1024辆_仪表里程.xlsx / AC585</t>
  </si>
  <si>
    <t>车辆里程查询_20260901-20260930_1024辆_GPS里程.xlsx / AC585</t>
  </si>
  <si>
    <t>车辆纯氢气里程查询_20260901-20260930_1024辆.xlsx / AC407</t>
  </si>
  <si>
    <t>车辆里程查询_20260901-20260930_1024辆_仪表里程.xlsx / AD585</t>
  </si>
  <si>
    <t>车辆里程查询_20260901-20260930_1024辆_GPS里程.xlsx / AD585</t>
  </si>
  <si>
    <t>车辆纯氢气里程查询_20260901-20260930_1024辆.xlsx / AD407</t>
  </si>
  <si>
    <t>车辆里程查询_20260901-20260930_1024辆_仪表里程.xlsx / AE585</t>
  </si>
  <si>
    <t>车辆里程查询_20260901-20260930_1024辆_GPS里程.xlsx / AE585</t>
  </si>
  <si>
    <t>车辆纯氢气里程查询_20260901-20260930_1024辆.xlsx / AE407</t>
  </si>
  <si>
    <t>车辆里程查询_20260901-20260930_1024辆_仪表里程.xlsx / AF585</t>
  </si>
  <si>
    <t>车辆里程查询_20260901-20260930_1024辆_GPS里程.xlsx / AF585</t>
  </si>
  <si>
    <t>车辆纯氢气里程查询_20260901-20260930_1024辆.xlsx / AF407</t>
  </si>
  <si>
    <t>车辆里程查询_20260901-20260930_1024辆_仪表里程.xlsx / AG585</t>
  </si>
  <si>
    <t>车辆里程查询_20260901-20260930_1024辆_GPS里程.xlsx / AG585</t>
  </si>
  <si>
    <t>车辆纯氢气里程查询_20260901-20260930_1024辆.xlsx / AG407</t>
  </si>
  <si>
    <t>车辆里程查询_20260901-20260930_1024辆_仪表里程.xlsx / AH585</t>
  </si>
  <si>
    <t>车辆里程查询_20260901-20260930_1024辆_GPS里程.xlsx / AH585</t>
  </si>
  <si>
    <t>车辆纯氢气里程查询_20260901-20260930_1024辆.xlsx / AH407</t>
  </si>
  <si>
    <t>车辆里程查询_20260901-20260930_1024辆_仪表里程.xlsx / E854</t>
  </si>
  <si>
    <t>车辆里程查询_20260901-20260930_1024辆_GPS里程.xlsx / E854</t>
  </si>
  <si>
    <t>车辆纯氢气里程查询_20260901-20260930_1024辆.xlsx / E408</t>
  </si>
  <si>
    <t>车辆里程查询_20260901-20260930_1024辆_仪表里程.xlsx / F854</t>
  </si>
  <si>
    <t>车辆里程查询_20260901-20260930_1024辆_GPS里程.xlsx / F854</t>
  </si>
  <si>
    <t>车辆纯氢气里程查询_20260901-20260930_1024辆.xlsx / F408</t>
  </si>
  <si>
    <t>车辆里程查询_20260901-20260930_1024辆_仪表里程.xlsx / G854</t>
  </si>
  <si>
    <t>车辆里程查询_20260901-20260930_1024辆_GPS里程.xlsx / G854</t>
  </si>
  <si>
    <t>车辆纯氢气里程查询_20260901-20260930_1024辆.xlsx / G408</t>
  </si>
  <si>
    <t>车辆里程查询_20260901-20260930_1024辆_仪表里程.xlsx / H854</t>
  </si>
  <si>
    <t>车辆里程查询_20260901-20260930_1024辆_GPS里程.xlsx / H854</t>
  </si>
  <si>
    <t>车辆纯氢气里程查询_20260901-20260930_1024辆.xlsx / H408</t>
  </si>
  <si>
    <t>车辆里程查询_20260901-20260930_1024辆_仪表里程.xlsx / I854</t>
  </si>
  <si>
    <t>车辆里程查询_20260901-20260930_1024辆_GPS里程.xlsx / I854</t>
  </si>
  <si>
    <t>车辆纯氢气里程查询_20260901-20260930_1024辆.xlsx / I408</t>
  </si>
  <si>
    <t>车辆里程查询_20260901-20260930_1024辆_仪表里程.xlsx / J854</t>
  </si>
  <si>
    <t>车辆里程查询_20260901-20260930_1024辆_GPS里程.xlsx / J854</t>
  </si>
  <si>
    <t>车辆纯氢气里程查询_20260901-20260930_1024辆.xlsx / J408</t>
  </si>
  <si>
    <t>车辆里程查询_20260901-20260930_1024辆_仪表里程.xlsx / K854</t>
  </si>
  <si>
    <t>车辆里程查询_20260901-20260930_1024辆_GPS里程.xlsx / K854</t>
  </si>
  <si>
    <t>车辆纯氢气里程查询_20260901-20260930_1024辆.xlsx / K408</t>
  </si>
  <si>
    <t>车辆里程查询_20260901-20260930_1024辆_仪表里程.xlsx / L854</t>
  </si>
  <si>
    <t>车辆里程查询_20260901-20260930_1024辆_GPS里程.xlsx / L854</t>
  </si>
  <si>
    <t>车辆纯氢气里程查询_20260901-20260930_1024辆.xlsx / L408</t>
  </si>
  <si>
    <t>车辆里程查询_20260901-20260930_1024辆_仪表里程.xlsx / M854</t>
  </si>
  <si>
    <t>车辆里程查询_20260901-20260930_1024辆_GPS里程.xlsx / M854</t>
  </si>
  <si>
    <t>车辆纯氢气里程查询_20260901-20260930_1024辆.xlsx / M408</t>
  </si>
  <si>
    <t>车辆里程查询_20260901-20260930_1024辆_仪表里程.xlsx / N854</t>
  </si>
  <si>
    <t>车辆里程查询_20260901-20260930_1024辆_GPS里程.xlsx / N854</t>
  </si>
  <si>
    <t>车辆纯氢气里程查询_20260901-20260930_1024辆.xlsx / N408</t>
  </si>
  <si>
    <t>车辆里程查询_20260901-20260930_1024辆_仪表里程.xlsx / O854</t>
  </si>
  <si>
    <t>车辆里程查询_20260901-20260930_1024辆_GPS里程.xlsx / O854</t>
  </si>
  <si>
    <t>车辆纯氢气里程查询_20260901-20260930_1024辆.xlsx / O408</t>
  </si>
  <si>
    <t>车辆里程查询_20260901-20260930_1024辆_仪表里程.xlsx / P854</t>
  </si>
  <si>
    <t>车辆里程查询_20260901-20260930_1024辆_GPS里程.xlsx / P854</t>
  </si>
  <si>
    <t>车辆纯氢气里程查询_20260901-20260930_1024辆.xlsx / P408</t>
  </si>
  <si>
    <t>车辆里程查询_20260901-20260930_1024辆_仪表里程.xlsx / Q854</t>
  </si>
  <si>
    <t>车辆里程查询_20260901-20260930_1024辆_GPS里程.xlsx / Q854</t>
  </si>
  <si>
    <t>车辆纯氢气里程查询_20260901-20260930_1024辆.xlsx / Q408</t>
  </si>
  <si>
    <t>车辆里程查询_20260901-20260930_1024辆_仪表里程.xlsx / R854</t>
  </si>
  <si>
    <t>车辆里程查询_20260901-20260930_1024辆_GPS里程.xlsx / R854</t>
  </si>
  <si>
    <t>车辆纯氢气里程查询_20260901-20260930_1024辆.xlsx / R408</t>
  </si>
  <si>
    <t>车辆里程查询_20260901-20260930_1024辆_仪表里程.xlsx / S854</t>
  </si>
  <si>
    <t>车辆里程查询_20260901-20260930_1024辆_GPS里程.xlsx / S854</t>
  </si>
  <si>
    <t>车辆纯氢气里程查询_20260901-20260930_1024辆.xlsx / S408</t>
  </si>
  <si>
    <t>车辆里程查询_20260901-20260930_1024辆_仪表里程.xlsx / T854</t>
  </si>
  <si>
    <t>车辆里程查询_20260901-20260930_1024辆_GPS里程.xlsx / T854</t>
  </si>
  <si>
    <t>车辆纯氢气里程查询_20260901-20260930_1024辆.xlsx / T408</t>
  </si>
  <si>
    <t>车辆里程查询_20260901-20260930_1024辆_仪表里程.xlsx / U854</t>
  </si>
  <si>
    <t>车辆里程查询_20260901-20260930_1024辆_GPS里程.xlsx / U854</t>
  </si>
  <si>
    <t>车辆纯氢气里程查询_20260901-20260930_1024辆.xlsx / U408</t>
  </si>
  <si>
    <t>车辆里程查询_20260901-20260930_1024辆_仪表里程.xlsx / V854</t>
  </si>
  <si>
    <t>车辆里程查询_20260901-20260930_1024辆_GPS里程.xlsx / V854</t>
  </si>
  <si>
    <t>车辆纯氢气里程查询_20260901-20260930_1024辆.xlsx / V408</t>
  </si>
  <si>
    <t>车辆里程查询_20260901-20260930_1024辆_仪表里程.xlsx / W854</t>
  </si>
  <si>
    <t>车辆里程查询_20260901-20260930_1024辆_GPS里程.xlsx / W854</t>
  </si>
  <si>
    <t>车辆纯氢气里程查询_20260901-20260930_1024辆.xlsx / W408</t>
  </si>
  <si>
    <t>车辆里程查询_20260901-20260930_1024辆_仪表里程.xlsx / X854</t>
  </si>
  <si>
    <t>车辆里程查询_20260901-20260930_1024辆_GPS里程.xlsx / X854</t>
  </si>
  <si>
    <t>车辆纯氢气里程查询_20260901-20260930_1024辆.xlsx / X408</t>
  </si>
  <si>
    <t>车辆里程查询_20260901-20260930_1024辆_仪表里程.xlsx / Y854</t>
  </si>
  <si>
    <t>车辆里程查询_20260901-20260930_1024辆_GPS里程.xlsx / Y854</t>
  </si>
  <si>
    <t>车辆纯氢气里程查询_20260901-20260930_1024辆.xlsx / Y408</t>
  </si>
  <si>
    <t>车辆里程查询_20260901-20260930_1024辆_仪表里程.xlsx / Z854</t>
  </si>
  <si>
    <t>车辆里程查询_20260901-20260930_1024辆_GPS里程.xlsx / Z854</t>
  </si>
  <si>
    <t>车辆纯氢气里程查询_20260901-20260930_1024辆.xlsx / Z408</t>
  </si>
  <si>
    <t>车辆里程查询_20260901-20260930_1024辆_仪表里程.xlsx / AA854</t>
  </si>
  <si>
    <t>车辆里程查询_20260901-20260930_1024辆_GPS里程.xlsx / AA854</t>
  </si>
  <si>
    <t>车辆纯氢气里程查询_20260901-20260930_1024辆.xlsx / AA408</t>
  </si>
  <si>
    <t>车辆里程查询_20260901-20260930_1024辆_仪表里程.xlsx / AB854</t>
  </si>
  <si>
    <t>车辆里程查询_20260901-20260930_1024辆_GPS里程.xlsx / AB854</t>
  </si>
  <si>
    <t>车辆纯氢气里程查询_20260901-20260930_1024辆.xlsx / AB408</t>
  </si>
  <si>
    <t>车辆里程查询_20260901-20260930_1024辆_仪表里程.xlsx / AC854</t>
  </si>
  <si>
    <t>车辆里程查询_20260901-20260930_1024辆_GPS里程.xlsx / AC854</t>
  </si>
  <si>
    <t>车辆纯氢气里程查询_20260901-20260930_1024辆.xlsx / AC408</t>
  </si>
  <si>
    <t>车辆里程查询_20260901-20260930_1024辆_仪表里程.xlsx / AD854</t>
  </si>
  <si>
    <t>车辆里程查询_20260901-20260930_1024辆_GPS里程.xlsx / AD854</t>
  </si>
  <si>
    <t>车辆纯氢气里程查询_20260901-20260930_1024辆.xlsx / AD408</t>
  </si>
  <si>
    <t>车辆里程查询_20260901-20260930_1024辆_仪表里程.xlsx / AE854</t>
  </si>
  <si>
    <t>车辆里程查询_20260901-20260930_1024辆_GPS里程.xlsx / AE854</t>
  </si>
  <si>
    <t>车辆纯氢气里程查询_20260901-20260930_1024辆.xlsx / AE408</t>
  </si>
  <si>
    <t>车辆里程查询_20260901-20260930_1024辆_仪表里程.xlsx / AF854</t>
  </si>
  <si>
    <t>车辆里程查询_20260901-20260930_1024辆_GPS里程.xlsx / AF854</t>
  </si>
  <si>
    <t>车辆纯氢气里程查询_20260901-20260930_1024辆.xlsx / AF408</t>
  </si>
  <si>
    <t>车辆里程查询_20260901-20260930_1024辆_仪表里程.xlsx / AG854</t>
  </si>
  <si>
    <t>车辆里程查询_20260901-20260930_1024辆_GPS里程.xlsx / AG854</t>
  </si>
  <si>
    <t>车辆纯氢气里程查询_20260901-20260930_1024辆.xlsx / AG408</t>
  </si>
  <si>
    <t>车辆里程查询_20260901-20260930_1024辆_仪表里程.xlsx / AH854</t>
  </si>
  <si>
    <t>车辆里程查询_20260901-20260930_1024辆_GPS里程.xlsx / AH854</t>
  </si>
  <si>
    <t>车辆纯氢气里程查询_20260901-20260930_1024辆.xlsx / AH408</t>
  </si>
  <si>
    <t>车辆里程查询_20260901-20260930_1024辆_仪表里程.xlsx / E549</t>
  </si>
  <si>
    <t>车辆里程查询_20260901-20260930_1024辆_GPS里程.xlsx / E549</t>
  </si>
  <si>
    <t>车辆纯氢气里程查询_20260901-20260930_1024辆.xlsx / E390</t>
  </si>
  <si>
    <t>车辆里程查询_20260901-20260930_1024辆_仪表里程.xlsx / F549</t>
  </si>
  <si>
    <t>车辆里程查询_20260901-20260930_1024辆_GPS里程.xlsx / F549</t>
  </si>
  <si>
    <t>车辆纯氢气里程查询_20260901-20260930_1024辆.xlsx / F390</t>
  </si>
  <si>
    <t>车辆里程查询_20260901-20260930_1024辆_仪表里程.xlsx / G549</t>
  </si>
  <si>
    <t>车辆里程查询_20260901-20260930_1024辆_GPS里程.xlsx / G549</t>
  </si>
  <si>
    <t>车辆纯氢气里程查询_20260901-20260930_1024辆.xlsx / G390</t>
  </si>
  <si>
    <t>车辆里程查询_20260901-20260930_1024辆_仪表里程.xlsx / H549</t>
  </si>
  <si>
    <t>车辆里程查询_20260901-20260930_1024辆_GPS里程.xlsx / H549</t>
  </si>
  <si>
    <t>车辆纯氢气里程查询_20260901-20260930_1024辆.xlsx / H390</t>
  </si>
  <si>
    <t>车辆里程查询_20260901-20260930_1024辆_仪表里程.xlsx / I549</t>
  </si>
  <si>
    <t>车辆里程查询_20260901-20260930_1024辆_GPS里程.xlsx / I549</t>
  </si>
  <si>
    <t>车辆纯氢气里程查询_20260901-20260930_1024辆.xlsx / I390</t>
  </si>
  <si>
    <t>车辆里程查询_20260901-20260930_1024辆_仪表里程.xlsx / J549</t>
  </si>
  <si>
    <t>车辆里程查询_20260901-20260930_1024辆_GPS里程.xlsx / J549</t>
  </si>
  <si>
    <t>车辆纯氢气里程查询_20260901-20260930_1024辆.xlsx / J390</t>
  </si>
  <si>
    <t>车辆里程查询_20260901-20260930_1024辆_仪表里程.xlsx / K549</t>
  </si>
  <si>
    <t>车辆里程查询_20260901-20260930_1024辆_GPS里程.xlsx / K549</t>
  </si>
  <si>
    <t>车辆纯氢气里程查询_20260901-20260930_1024辆.xlsx / K390</t>
  </si>
  <si>
    <t>车辆里程查询_20260901-20260930_1024辆_仪表里程.xlsx / L549</t>
  </si>
  <si>
    <t>车辆里程查询_20260901-20260930_1024辆_GPS里程.xlsx / L549</t>
  </si>
  <si>
    <t>车辆纯氢气里程查询_20260901-20260930_1024辆.xlsx / L390</t>
  </si>
  <si>
    <t>车辆里程查询_20260901-20260930_1024辆_仪表里程.xlsx / M549</t>
  </si>
  <si>
    <t>车辆里程查询_20260901-20260930_1024辆_GPS里程.xlsx / M549</t>
  </si>
  <si>
    <t>车辆纯氢气里程查询_20260901-20260930_1024辆.xlsx / M390</t>
  </si>
  <si>
    <t>车辆里程查询_20260901-20260930_1024辆_仪表里程.xlsx / N549</t>
  </si>
  <si>
    <t>车辆里程查询_20260901-20260930_1024辆_GPS里程.xlsx / N549</t>
  </si>
  <si>
    <t>车辆纯氢气里程查询_20260901-20260930_1024辆.xlsx / N390</t>
  </si>
  <si>
    <t>车辆里程查询_20260901-20260930_1024辆_仪表里程.xlsx / O549</t>
  </si>
  <si>
    <t>车辆里程查询_20260901-20260930_1024辆_GPS里程.xlsx / O549</t>
  </si>
  <si>
    <t>车辆纯氢气里程查询_20260901-20260930_1024辆.xlsx / O390</t>
  </si>
  <si>
    <t>车辆里程查询_20260901-20260930_1024辆_仪表里程.xlsx / P549</t>
  </si>
  <si>
    <t>车辆里程查询_20260901-20260930_1024辆_GPS里程.xlsx / P549</t>
  </si>
  <si>
    <t>车辆纯氢气里程查询_20260901-20260930_1024辆.xlsx / P390</t>
  </si>
  <si>
    <t>车辆里程查询_20260901-20260930_1024辆_仪表里程.xlsx / Q549</t>
  </si>
  <si>
    <t>车辆里程查询_20260901-20260930_1024辆_GPS里程.xlsx / Q549</t>
  </si>
  <si>
    <t>车辆纯氢气里程查询_20260901-20260930_1024辆.xlsx / Q390</t>
  </si>
  <si>
    <t>车辆里程查询_20260901-20260930_1024辆_仪表里程.xlsx / R549</t>
  </si>
  <si>
    <t>车辆里程查询_20260901-20260930_1024辆_GPS里程.xlsx / R549</t>
  </si>
  <si>
    <t>车辆纯氢气里程查询_20260901-20260930_1024辆.xlsx / R390</t>
  </si>
  <si>
    <t>车辆里程查询_20260901-20260930_1024辆_仪表里程.xlsx / S549</t>
  </si>
  <si>
    <t>车辆里程查询_20260901-20260930_1024辆_GPS里程.xlsx / S549</t>
  </si>
  <si>
    <t>车辆纯氢气里程查询_20260901-20260930_1024辆.xlsx / S390</t>
  </si>
  <si>
    <t>车辆里程查询_20260901-20260930_1024辆_仪表里程.xlsx / T549</t>
  </si>
  <si>
    <t>车辆里程查询_20260901-20260930_1024辆_GPS里程.xlsx / T549</t>
  </si>
  <si>
    <t>车辆纯氢气里程查询_20260901-20260930_1024辆.xlsx / T390</t>
  </si>
  <si>
    <t>车辆里程查询_20260901-20260930_1024辆_仪表里程.xlsx / U549</t>
  </si>
  <si>
    <t>车辆里程查询_20260901-20260930_1024辆_GPS里程.xlsx / U549</t>
  </si>
  <si>
    <t>车辆纯氢气里程查询_20260901-20260930_1024辆.xlsx / U390</t>
  </si>
  <si>
    <t>车辆里程查询_20260901-20260930_1024辆_仪表里程.xlsx / V549</t>
  </si>
  <si>
    <t>车辆里程查询_20260901-20260930_1024辆_GPS里程.xlsx / V549</t>
  </si>
  <si>
    <t>车辆纯氢气里程查询_20260901-20260930_1024辆.xlsx / V390</t>
  </si>
  <si>
    <t>车辆里程查询_20260901-20260930_1024辆_仪表里程.xlsx / W549</t>
  </si>
  <si>
    <t>车辆里程查询_20260901-20260930_1024辆_GPS里程.xlsx / W549</t>
  </si>
  <si>
    <t>车辆纯氢气里程查询_20260901-20260930_1024辆.xlsx / W390</t>
  </si>
  <si>
    <t>车辆里程查询_20260901-20260930_1024辆_仪表里程.xlsx / X549</t>
  </si>
  <si>
    <t>车辆里程查询_20260901-20260930_1024辆_GPS里程.xlsx / X549</t>
  </si>
  <si>
    <t>车辆纯氢气里程查询_20260901-20260930_1024辆.xlsx / X390</t>
  </si>
  <si>
    <t>车辆里程查询_20260901-20260930_1024辆_仪表里程.xlsx / Y549</t>
  </si>
  <si>
    <t>车辆里程查询_20260901-20260930_1024辆_GPS里程.xlsx / Y549</t>
  </si>
  <si>
    <t>车辆纯氢气里程查询_20260901-20260930_1024辆.xlsx / Y390</t>
  </si>
  <si>
    <t>车辆里程查询_20260901-20260930_1024辆_仪表里程.xlsx / Z549</t>
  </si>
  <si>
    <t>车辆里程查询_20260901-20260930_1024辆_GPS里程.xlsx / Z549</t>
  </si>
  <si>
    <t>车辆纯氢气里程查询_20260901-20260930_1024辆.xlsx / Z390</t>
  </si>
  <si>
    <t>车辆里程查询_20260901-20260930_1024辆_仪表里程.xlsx / AA549</t>
  </si>
  <si>
    <t>车辆里程查询_20260901-20260930_1024辆_GPS里程.xlsx / AA549</t>
  </si>
  <si>
    <t>车辆纯氢气里程查询_20260901-20260930_1024辆.xlsx / AA390</t>
  </si>
  <si>
    <t>车辆里程查询_20260901-20260930_1024辆_仪表里程.xlsx / AB549</t>
  </si>
  <si>
    <t>车辆里程查询_20260901-20260930_1024辆_GPS里程.xlsx / AB549</t>
  </si>
  <si>
    <t>车辆纯氢气里程查询_20260901-20260930_1024辆.xlsx / AB390</t>
  </si>
  <si>
    <t>车辆里程查询_20260901-20260930_1024辆_仪表里程.xlsx / AC549</t>
  </si>
  <si>
    <t>车辆里程查询_20260901-20260930_1024辆_GPS里程.xlsx / AC549</t>
  </si>
  <si>
    <t>车辆纯氢气里程查询_20260901-20260930_1024辆.xlsx / AC390</t>
  </si>
  <si>
    <t>车辆里程查询_20260901-20260930_1024辆_仪表里程.xlsx / AD549</t>
  </si>
  <si>
    <t>车辆里程查询_20260901-20260930_1024辆_GPS里程.xlsx / AD549</t>
  </si>
  <si>
    <t>车辆纯氢气里程查询_20260901-20260930_1024辆.xlsx / AD390</t>
  </si>
  <si>
    <t>车辆里程查询_20260901-20260930_1024辆_仪表里程.xlsx / AE549</t>
  </si>
  <si>
    <t>车辆里程查询_20260901-20260930_1024辆_GPS里程.xlsx / AE549</t>
  </si>
  <si>
    <t>车辆纯氢气里程查询_20260901-20260930_1024辆.xlsx / AE390</t>
  </si>
  <si>
    <t>车辆里程查询_20260901-20260930_1024辆_仪表里程.xlsx / AF549</t>
  </si>
  <si>
    <t>车辆里程查询_20260901-20260930_1024辆_GPS里程.xlsx / AF549</t>
  </si>
  <si>
    <t>车辆纯氢气里程查询_20260901-20260930_1024辆.xlsx / AF390</t>
  </si>
  <si>
    <t>车辆里程查询_20260901-20260930_1024辆_仪表里程.xlsx / AG549</t>
  </si>
  <si>
    <t>车辆里程查询_20260901-20260930_1024辆_GPS里程.xlsx / AG549</t>
  </si>
  <si>
    <t>车辆纯氢气里程查询_20260901-20260930_1024辆.xlsx / AG390</t>
  </si>
  <si>
    <t>车辆里程查询_20260901-20260930_1024辆_仪表里程.xlsx / AH549</t>
  </si>
  <si>
    <t>车辆里程查询_20260901-20260930_1024辆_GPS里程.xlsx / AH549</t>
  </si>
  <si>
    <t>车辆纯氢气里程查询_20260901-20260930_1024辆.xlsx / AH390</t>
  </si>
  <si>
    <t>车辆里程查询_20260901-20260930_1024辆_仪表里程.xlsx / E579</t>
  </si>
  <si>
    <t>车辆里程查询_20260901-20260930_1024辆_GPS里程.xlsx / E579</t>
  </si>
  <si>
    <t>车辆纯氢气里程查询_20260901-20260930_1024辆.xlsx / E239</t>
  </si>
  <si>
    <t>车辆里程查询_20260901-20260930_1024辆_仪表里程.xlsx / F579</t>
  </si>
  <si>
    <t>车辆里程查询_20260901-20260930_1024辆_GPS里程.xlsx / F579</t>
  </si>
  <si>
    <t>车辆纯氢气里程查询_20260901-20260930_1024辆.xlsx / F239</t>
  </si>
  <si>
    <t>车辆里程查询_20260901-20260930_1024辆_仪表里程.xlsx / G579</t>
  </si>
  <si>
    <t>车辆里程查询_20260901-20260930_1024辆_GPS里程.xlsx / G579</t>
  </si>
  <si>
    <t>车辆纯氢气里程查询_20260901-20260930_1024辆.xlsx / G239</t>
  </si>
  <si>
    <t>车辆里程查询_20260901-20260930_1024辆_仪表里程.xlsx / H579</t>
  </si>
  <si>
    <t>车辆里程查询_20260901-20260930_1024辆_GPS里程.xlsx / H579</t>
  </si>
  <si>
    <t>车辆纯氢气里程查询_20260901-20260930_1024辆.xlsx / H239</t>
  </si>
  <si>
    <t>车辆里程查询_20260901-20260930_1024辆_仪表里程.xlsx / I579</t>
  </si>
  <si>
    <t>车辆里程查询_20260901-20260930_1024辆_GPS里程.xlsx / I579</t>
  </si>
  <si>
    <t>车辆纯氢气里程查询_20260901-20260930_1024辆.xlsx / I239</t>
  </si>
  <si>
    <t>车辆里程查询_20260901-20260930_1024辆_仪表里程.xlsx / J579</t>
  </si>
  <si>
    <t>车辆里程查询_20260901-20260930_1024辆_GPS里程.xlsx / J579</t>
  </si>
  <si>
    <t>车辆纯氢气里程查询_20260901-20260930_1024辆.xlsx / J239</t>
  </si>
  <si>
    <t>车辆里程查询_20260901-20260930_1024辆_仪表里程.xlsx / K579</t>
  </si>
  <si>
    <t>车辆里程查询_20260901-20260930_1024辆_GPS里程.xlsx / K579</t>
  </si>
  <si>
    <t>车辆纯氢气里程查询_20260901-20260930_1024辆.xlsx / K239</t>
  </si>
  <si>
    <t>车辆里程查询_20260901-20260930_1024辆_仪表里程.xlsx / L579</t>
  </si>
  <si>
    <t>车辆里程查询_20260901-20260930_1024辆_GPS里程.xlsx / L579</t>
  </si>
  <si>
    <t>车辆纯氢气里程查询_20260901-20260930_1024辆.xlsx / L239</t>
  </si>
  <si>
    <t>车辆里程查询_20260901-20260930_1024辆_仪表里程.xlsx / M579</t>
  </si>
  <si>
    <t>车辆里程查询_20260901-20260930_1024辆_GPS里程.xlsx / M579</t>
  </si>
  <si>
    <t>车辆纯氢气里程查询_20260901-20260930_1024辆.xlsx / M239</t>
  </si>
  <si>
    <t>车辆里程查询_20260901-20260930_1024辆_仪表里程.xlsx / N579</t>
  </si>
  <si>
    <t>车辆里程查询_20260901-20260930_1024辆_GPS里程.xlsx / N579</t>
  </si>
  <si>
    <t>车辆纯氢气里程查询_20260901-20260930_1024辆.xlsx / N239</t>
  </si>
  <si>
    <t>车辆里程查询_20260901-20260930_1024辆_仪表里程.xlsx / O579</t>
  </si>
  <si>
    <t>车辆里程查询_20260901-20260930_1024辆_GPS里程.xlsx / O579</t>
  </si>
  <si>
    <t>车辆纯氢气里程查询_20260901-20260930_1024辆.xlsx / O239</t>
  </si>
  <si>
    <t>车辆里程查询_20260901-20260930_1024辆_仪表里程.xlsx / P579</t>
  </si>
  <si>
    <t>车辆里程查询_20260901-20260930_1024辆_GPS里程.xlsx / P579</t>
  </si>
  <si>
    <t>车辆纯氢气里程查询_20260901-20260930_1024辆.xlsx / P239</t>
  </si>
  <si>
    <t>车辆里程查询_20260901-20260930_1024辆_仪表里程.xlsx / Q579</t>
  </si>
  <si>
    <t>车辆里程查询_20260901-20260930_1024辆_GPS里程.xlsx / Q579</t>
  </si>
  <si>
    <t>车辆纯氢气里程查询_20260901-20260930_1024辆.xlsx / Q239</t>
  </si>
  <si>
    <t>车辆里程查询_20260901-20260930_1024辆_仪表里程.xlsx / R579</t>
  </si>
  <si>
    <t>车辆里程查询_20260901-20260930_1024辆_GPS里程.xlsx / R579</t>
  </si>
  <si>
    <t>车辆纯氢气里程查询_20260901-20260930_1024辆.xlsx / R239</t>
  </si>
  <si>
    <t>车辆里程查询_20260901-20260930_1024辆_仪表里程.xlsx / S579</t>
  </si>
  <si>
    <t>车辆里程查询_20260901-20260930_1024辆_GPS里程.xlsx / S579</t>
  </si>
  <si>
    <t>车辆纯氢气里程查询_20260901-20260930_1024辆.xlsx / S239</t>
  </si>
  <si>
    <t>车辆里程查询_20260901-20260930_1024辆_仪表里程.xlsx / T579</t>
  </si>
  <si>
    <t>车辆里程查询_20260901-20260930_1024辆_GPS里程.xlsx / T579</t>
  </si>
  <si>
    <t>车辆纯氢气里程查询_20260901-20260930_1024辆.xlsx / T239</t>
  </si>
  <si>
    <t>车辆里程查询_20260901-20260930_1024辆_仪表里程.xlsx / U579</t>
  </si>
  <si>
    <t>车辆里程查询_20260901-20260930_1024辆_GPS里程.xlsx / U579</t>
  </si>
  <si>
    <t>车辆纯氢气里程查询_20260901-20260930_1024辆.xlsx / U239</t>
  </si>
  <si>
    <t>车辆里程查询_20260901-20260930_1024辆_仪表里程.xlsx / V579</t>
  </si>
  <si>
    <t>车辆里程查询_20260901-20260930_1024辆_GPS里程.xlsx / V579</t>
  </si>
  <si>
    <t>车辆纯氢气里程查询_20260901-20260930_1024辆.xlsx / V239</t>
  </si>
  <si>
    <t>车辆里程查询_20260901-20260930_1024辆_仪表里程.xlsx / W579</t>
  </si>
  <si>
    <t>车辆里程查询_20260901-20260930_1024辆_GPS里程.xlsx / W579</t>
  </si>
  <si>
    <t>车辆纯氢气里程查询_20260901-20260930_1024辆.xlsx / W239</t>
  </si>
  <si>
    <t>车辆里程查询_20260901-20260930_1024辆_仪表里程.xlsx / X579</t>
  </si>
  <si>
    <t>车辆里程查询_20260901-20260930_1024辆_GPS里程.xlsx / X579</t>
  </si>
  <si>
    <t>车辆纯氢气里程查询_20260901-20260930_1024辆.xlsx / X239</t>
  </si>
  <si>
    <t>车辆里程查询_20260901-20260930_1024辆_仪表里程.xlsx / Y579</t>
  </si>
  <si>
    <t>车辆里程查询_20260901-20260930_1024辆_GPS里程.xlsx / Y579</t>
  </si>
  <si>
    <t>车辆纯氢气里程查询_20260901-20260930_1024辆.xlsx / Y239</t>
  </si>
  <si>
    <t>车辆里程查询_20260901-20260930_1024辆_仪表里程.xlsx / Z579</t>
  </si>
  <si>
    <t>车辆里程查询_20260901-20260930_1024辆_GPS里程.xlsx / Z579</t>
  </si>
  <si>
    <t>车辆纯氢气里程查询_20260901-20260930_1024辆.xlsx / Z239</t>
  </si>
  <si>
    <t>车辆里程查询_20260901-20260930_1024辆_仪表里程.xlsx / AA579</t>
  </si>
  <si>
    <t>车辆里程查询_20260901-20260930_1024辆_GPS里程.xlsx / AA579</t>
  </si>
  <si>
    <t>车辆纯氢气里程查询_20260901-20260930_1024辆.xlsx / AA239</t>
  </si>
  <si>
    <t>车辆里程查询_20260901-20260930_1024辆_仪表里程.xlsx / AB579</t>
  </si>
  <si>
    <t>车辆里程查询_20260901-20260930_1024辆_GPS里程.xlsx / AB579</t>
  </si>
  <si>
    <t>车辆纯氢气里程查询_20260901-20260930_1024辆.xlsx / AB239</t>
  </si>
  <si>
    <t>车辆里程查询_20260901-20260930_1024辆_仪表里程.xlsx / AC579</t>
  </si>
  <si>
    <t>车辆里程查询_20260901-20260930_1024辆_GPS里程.xlsx / AC579</t>
  </si>
  <si>
    <t>车辆纯氢气里程查询_20260901-20260930_1024辆.xlsx / AC239</t>
  </si>
  <si>
    <t>车辆里程查询_20260901-20260930_1024辆_仪表里程.xlsx / AD579</t>
  </si>
  <si>
    <t>车辆里程查询_20260901-20260930_1024辆_GPS里程.xlsx / AD579</t>
  </si>
  <si>
    <t>车辆纯氢气里程查询_20260901-20260930_1024辆.xlsx / AD239</t>
  </si>
  <si>
    <t>车辆里程查询_20260901-20260930_1024辆_仪表里程.xlsx / AE579</t>
  </si>
  <si>
    <t>车辆里程查询_20260901-20260930_1024辆_GPS里程.xlsx / AE579</t>
  </si>
  <si>
    <t>车辆纯氢气里程查询_20260901-20260930_1024辆.xlsx / AE239</t>
  </si>
  <si>
    <t>车辆里程查询_20260901-20260930_1024辆_仪表里程.xlsx / AF579</t>
  </si>
  <si>
    <t>车辆里程查询_20260901-20260930_1024辆_GPS里程.xlsx / AF579</t>
  </si>
  <si>
    <t>车辆纯氢气里程查询_20260901-20260930_1024辆.xlsx / AF239</t>
  </si>
  <si>
    <t>车辆里程查询_20260901-20260930_1024辆_仪表里程.xlsx / AG579</t>
  </si>
  <si>
    <t>车辆里程查询_20260901-20260930_1024辆_GPS里程.xlsx / AG579</t>
  </si>
  <si>
    <t>车辆纯氢气里程查询_20260901-20260930_1024辆.xlsx / AG239</t>
  </si>
  <si>
    <t>车辆里程查询_20260901-20260930_1024辆_仪表里程.xlsx / AH579</t>
  </si>
  <si>
    <t>车辆里程查询_20260901-20260930_1024辆_GPS里程.xlsx / AH579</t>
  </si>
  <si>
    <t>车辆纯氢气里程查询_20260901-20260930_1024辆.xlsx / AH239</t>
  </si>
  <si>
    <t>车辆里程查询_20260901-20260930_1024辆_仪表里程.xlsx / AG235</t>
  </si>
  <si>
    <t>车辆里程查询_20260901-20260930_1024辆_GPS里程.xlsx / AG138</t>
  </si>
  <si>
    <t>车辆纯氢气里程查询_20260901-20260930_1024辆.xlsx / AG328</t>
  </si>
  <si>
    <t>车辆里程查询_20260901-20260930_1024辆_仪表里程.xlsx / AH235</t>
  </si>
  <si>
    <t>车辆里程查询_20260901-20260930_1024辆_GPS里程.xlsx / AH138</t>
  </si>
  <si>
    <t>车辆纯氢气里程查询_20260901-20260930_1024辆.xlsx / AH328</t>
  </si>
  <si>
    <t>车辆里程查询_20260901-20260930_1024辆_仪表里程.xlsx / E59</t>
  </si>
  <si>
    <t>车辆里程查询_20260901-20260930_1024辆_GPS里程.xlsx / E253</t>
  </si>
  <si>
    <t>车辆纯氢气里程查询_20260901-20260930_1024辆.xlsx / E497</t>
  </si>
  <si>
    <t>车辆里程查询_20260901-20260930_1024辆_仪表里程.xlsx / F59</t>
  </si>
  <si>
    <t>车辆里程查询_20260901-20260930_1024辆_GPS里程.xlsx / F253</t>
  </si>
  <si>
    <t>车辆纯氢气里程查询_20260901-20260930_1024辆.xlsx / F497</t>
  </si>
  <si>
    <t>车辆里程查询_20260901-20260930_1024辆_仪表里程.xlsx / G59</t>
  </si>
  <si>
    <t>车辆里程查询_20260901-20260930_1024辆_GPS里程.xlsx / G253</t>
  </si>
  <si>
    <t>车辆纯氢气里程查询_20260901-20260930_1024辆.xlsx / G497</t>
  </si>
  <si>
    <t>车辆里程查询_20260901-20260930_1024辆_仪表里程.xlsx / H59</t>
  </si>
  <si>
    <t>车辆里程查询_20260901-20260930_1024辆_GPS里程.xlsx / H253</t>
  </si>
  <si>
    <t>车辆纯氢气里程查询_20260901-20260930_1024辆.xlsx / H497</t>
  </si>
  <si>
    <t>车辆里程查询_20260901-20260930_1024辆_仪表里程.xlsx / I59</t>
  </si>
  <si>
    <t>车辆里程查询_20260901-20260930_1024辆_GPS里程.xlsx / I253</t>
  </si>
  <si>
    <t>车辆纯氢气里程查询_20260901-20260930_1024辆.xlsx / I497</t>
  </si>
  <si>
    <t>车辆里程查询_20260901-20260930_1024辆_仪表里程.xlsx / J59</t>
  </si>
  <si>
    <t>车辆里程查询_20260901-20260930_1024辆_GPS里程.xlsx / J253</t>
  </si>
  <si>
    <t>车辆纯氢气里程查询_20260901-20260930_1024辆.xlsx / J497</t>
  </si>
  <si>
    <t>车辆里程查询_20260901-20260930_1024辆_仪表里程.xlsx / K59</t>
  </si>
  <si>
    <t>车辆里程查询_20260901-20260930_1024辆_GPS里程.xlsx / K253</t>
  </si>
  <si>
    <t>车辆纯氢气里程查询_20260901-20260930_1024辆.xlsx / K497</t>
  </si>
  <si>
    <t>车辆里程查询_20260901-20260930_1024辆_仪表里程.xlsx / L59</t>
  </si>
  <si>
    <t>车辆里程查询_20260901-20260930_1024辆_GPS里程.xlsx / L253</t>
  </si>
  <si>
    <t>车辆纯氢气里程查询_20260901-20260930_1024辆.xlsx / L497</t>
  </si>
  <si>
    <t>车辆里程查询_20260901-20260930_1024辆_仪表里程.xlsx / M59</t>
  </si>
  <si>
    <t>车辆里程查询_20260901-20260930_1024辆_GPS里程.xlsx / M253</t>
  </si>
  <si>
    <t>车辆纯氢气里程查询_20260901-20260930_1024辆.xlsx / M497</t>
  </si>
  <si>
    <t>车辆里程查询_20260901-20260930_1024辆_仪表里程.xlsx / N59</t>
  </si>
  <si>
    <t>车辆里程查询_20260901-20260930_1024辆_GPS里程.xlsx / N253</t>
  </si>
  <si>
    <t>车辆纯氢气里程查询_20260901-20260930_1024辆.xlsx / N497</t>
  </si>
  <si>
    <t>车辆里程查询_20260901-20260930_1024辆_仪表里程.xlsx / O59</t>
  </si>
  <si>
    <t>车辆里程查询_20260901-20260930_1024辆_GPS里程.xlsx / O253</t>
  </si>
  <si>
    <t>车辆纯氢气里程查询_20260901-20260930_1024辆.xlsx / O497</t>
  </si>
  <si>
    <t>车辆里程查询_20260901-20260930_1024辆_仪表里程.xlsx / P59</t>
  </si>
  <si>
    <t>车辆里程查询_20260901-20260930_1024辆_GPS里程.xlsx / P253</t>
  </si>
  <si>
    <t>车辆纯氢气里程查询_20260901-20260930_1024辆.xlsx / P497</t>
  </si>
  <si>
    <t>车辆里程查询_20260901-20260930_1024辆_仪表里程.xlsx / Q59</t>
  </si>
  <si>
    <t>车辆里程查询_20260901-20260930_1024辆_GPS里程.xlsx / Q253</t>
  </si>
  <si>
    <t>车辆纯氢气里程查询_20260901-20260930_1024辆.xlsx / Q497</t>
  </si>
  <si>
    <t>车辆里程查询_20260901-20260930_1024辆_仪表里程.xlsx / R59</t>
  </si>
  <si>
    <t>车辆里程查询_20260901-20260930_1024辆_GPS里程.xlsx / R253</t>
  </si>
  <si>
    <t>车辆纯氢气里程查询_20260901-20260930_1024辆.xlsx / R497</t>
  </si>
  <si>
    <t>车辆里程查询_20260901-20260930_1024辆_仪表里程.xlsx / S59</t>
  </si>
  <si>
    <t>车辆里程查询_20260901-20260930_1024辆_GPS里程.xlsx / S253</t>
  </si>
  <si>
    <t>车辆纯氢气里程查询_20260901-20260930_1024辆.xlsx / S497</t>
  </si>
  <si>
    <t>车辆里程查询_20260901-20260930_1024辆_仪表里程.xlsx / T59</t>
  </si>
  <si>
    <t>车辆里程查询_20260901-20260930_1024辆_GPS里程.xlsx / T253</t>
  </si>
  <si>
    <t>车辆纯氢气里程查询_20260901-20260930_1024辆.xlsx / T497</t>
  </si>
  <si>
    <t>车辆里程查询_20260901-20260930_1024辆_仪表里程.xlsx / U59</t>
  </si>
  <si>
    <t>车辆里程查询_20260901-20260930_1024辆_GPS里程.xlsx / U253</t>
  </si>
  <si>
    <t>车辆纯氢气里程查询_20260901-20260930_1024辆.xlsx / U497</t>
  </si>
  <si>
    <t>车辆里程查询_20260901-20260930_1024辆_仪表里程.xlsx / V59</t>
  </si>
  <si>
    <t>车辆里程查询_20260901-20260930_1024辆_GPS里程.xlsx / V253</t>
  </si>
  <si>
    <t>车辆纯氢气里程查询_20260901-20260930_1024辆.xlsx / V497</t>
  </si>
  <si>
    <t>车辆里程查询_20260901-20260930_1024辆_仪表里程.xlsx / W59</t>
  </si>
  <si>
    <t>车辆里程查询_20260901-20260930_1024辆_GPS里程.xlsx / W253</t>
  </si>
  <si>
    <t>车辆纯氢气里程查询_20260901-20260930_1024辆.xlsx / W497</t>
  </si>
  <si>
    <t>车辆里程查询_20260901-20260930_1024辆_仪表里程.xlsx / X59</t>
  </si>
  <si>
    <t>车辆里程查询_20260901-20260930_1024辆_GPS里程.xlsx / X253</t>
  </si>
  <si>
    <t>车辆纯氢气里程查询_20260901-20260930_1024辆.xlsx / X497</t>
  </si>
  <si>
    <t>车辆里程查询_20260901-20260930_1024辆_仪表里程.xlsx / Y59</t>
  </si>
  <si>
    <t>车辆里程查询_20260901-20260930_1024辆_GPS里程.xlsx / Y253</t>
  </si>
  <si>
    <t>车辆纯氢气里程查询_20260901-20260930_1024辆.xlsx / Y497</t>
  </si>
  <si>
    <t>车辆里程查询_20260901-20260930_1024辆_仪表里程.xlsx / Z59</t>
  </si>
  <si>
    <t>车辆里程查询_20260901-20260930_1024辆_GPS里程.xlsx / Z253</t>
  </si>
  <si>
    <t>车辆纯氢气里程查询_20260901-20260930_1024辆.xlsx / Z497</t>
  </si>
  <si>
    <t>车辆里程查询_20260901-20260930_1024辆_仪表里程.xlsx / AA59</t>
  </si>
  <si>
    <t>车辆里程查询_20260901-20260930_1024辆_GPS里程.xlsx / AA253</t>
  </si>
  <si>
    <t>车辆纯氢气里程查询_20260901-20260930_1024辆.xlsx / AA497</t>
  </si>
  <si>
    <t>车辆里程查询_20260901-20260930_1024辆_仪表里程.xlsx / AB59</t>
  </si>
  <si>
    <t>车辆里程查询_20260901-20260930_1024辆_GPS里程.xlsx / AB253</t>
  </si>
  <si>
    <t>车辆纯氢气里程查询_20260901-20260930_1024辆.xlsx / AB497</t>
  </si>
  <si>
    <t>车辆里程查询_20260901-20260930_1024辆_仪表里程.xlsx / AC59</t>
  </si>
  <si>
    <t>车辆里程查询_20260901-20260930_1024辆_GPS里程.xlsx / AC253</t>
  </si>
  <si>
    <t>车辆纯氢气里程查询_20260901-20260930_1024辆.xlsx / AC497</t>
  </si>
  <si>
    <t>车辆里程查询_20260901-20260930_1024辆_仪表里程.xlsx / AD59</t>
  </si>
  <si>
    <t>车辆里程查询_20260901-20260930_1024辆_GPS里程.xlsx / AD253</t>
  </si>
  <si>
    <t>车辆纯氢气里程查询_20260901-20260930_1024辆.xlsx / AD497</t>
  </si>
  <si>
    <t>车辆里程查询_20260901-20260930_1024辆_仪表里程.xlsx / AE59</t>
  </si>
  <si>
    <t>车辆里程查询_20260901-20260930_1024辆_GPS里程.xlsx / AE253</t>
  </si>
  <si>
    <t>车辆纯氢气里程查询_20260901-20260930_1024辆.xlsx / AE497</t>
  </si>
  <si>
    <t>车辆里程查询_20260901-20260930_1024辆_仪表里程.xlsx / AF59</t>
  </si>
  <si>
    <t>车辆里程查询_20260901-20260930_1024辆_GPS里程.xlsx / AF253</t>
  </si>
  <si>
    <t>车辆纯氢气里程查询_20260901-20260930_1024辆.xlsx / AF497</t>
  </si>
  <si>
    <t>车辆里程查询_20260901-20260930_1024辆_仪表里程.xlsx / AG59</t>
  </si>
  <si>
    <t>车辆里程查询_20260901-20260930_1024辆_GPS里程.xlsx / AG253</t>
  </si>
  <si>
    <t>车辆纯氢气里程查询_20260901-20260930_1024辆.xlsx / AG497</t>
  </si>
  <si>
    <t>车辆里程查询_20260901-20260930_1024辆_仪表里程.xlsx / AH59</t>
  </si>
  <si>
    <t>车辆里程查询_20260901-20260930_1024辆_GPS里程.xlsx / AH253</t>
  </si>
  <si>
    <t>车辆纯氢气里程查询_20260901-20260930_1024辆.xlsx / AH497</t>
  </si>
  <si>
    <t>车辆里程查询_20260901-20260930_1024辆_仪表里程.xlsx / E420</t>
  </si>
  <si>
    <t>车辆里程查询_20260901-20260930_1024辆_GPS里程.xlsx / E420</t>
  </si>
  <si>
    <t>车辆纯氢气里程查询_20260901-20260930_1024辆.xlsx / E537</t>
  </si>
  <si>
    <t>车辆里程查询_20260901-20260930_1024辆_仪表里程.xlsx / F420</t>
  </si>
  <si>
    <t>车辆里程查询_20260901-20260930_1024辆_GPS里程.xlsx / F420</t>
  </si>
  <si>
    <t>车辆纯氢气里程查询_20260901-20260930_1024辆.xlsx / F537</t>
  </si>
  <si>
    <t>车辆里程查询_20260901-20260930_1024辆_仪表里程.xlsx / G420</t>
  </si>
  <si>
    <t>车辆里程查询_20260901-20260930_1024辆_GPS里程.xlsx / G420</t>
  </si>
  <si>
    <t>车辆纯氢气里程查询_20260901-20260930_1024辆.xlsx / G537</t>
  </si>
  <si>
    <t>车辆里程查询_20260901-20260930_1024辆_仪表里程.xlsx / H420</t>
  </si>
  <si>
    <t>车辆里程查询_20260901-20260930_1024辆_GPS里程.xlsx / H420</t>
  </si>
  <si>
    <t>车辆纯氢气里程查询_20260901-20260930_1024辆.xlsx / H537</t>
  </si>
  <si>
    <t>车辆里程查询_20260901-20260930_1024辆_仪表里程.xlsx / I420</t>
  </si>
  <si>
    <t>车辆里程查询_20260901-20260930_1024辆_GPS里程.xlsx / I420</t>
  </si>
  <si>
    <t>车辆纯氢气里程查询_20260901-20260930_1024辆.xlsx / I537</t>
  </si>
  <si>
    <t>车辆里程查询_20260901-20260930_1024辆_仪表里程.xlsx / J420</t>
  </si>
  <si>
    <t>车辆里程查询_20260901-20260930_1024辆_GPS里程.xlsx / J420</t>
  </si>
  <si>
    <t>车辆纯氢气里程查询_20260901-20260930_1024辆.xlsx / J537</t>
  </si>
  <si>
    <t>车辆里程查询_20260901-20260930_1024辆_仪表里程.xlsx / K420</t>
  </si>
  <si>
    <t>车辆里程查询_20260901-20260930_1024辆_GPS里程.xlsx / K420</t>
  </si>
  <si>
    <t>车辆纯氢气里程查询_20260901-20260930_1024辆.xlsx / K537</t>
  </si>
  <si>
    <t>车辆里程查询_20260901-20260930_1024辆_仪表里程.xlsx / L420</t>
  </si>
  <si>
    <t>车辆里程查询_20260901-20260930_1024辆_GPS里程.xlsx / L420</t>
  </si>
  <si>
    <t>车辆纯氢气里程查询_20260901-20260930_1024辆.xlsx / L537</t>
  </si>
  <si>
    <t>车辆里程查询_20260901-20260930_1024辆_仪表里程.xlsx / M420</t>
  </si>
  <si>
    <t>车辆里程查询_20260901-20260930_1024辆_GPS里程.xlsx / M420</t>
  </si>
  <si>
    <t>车辆纯氢气里程查询_20260901-20260930_1024辆.xlsx / M537</t>
  </si>
  <si>
    <t>车辆里程查询_20260901-20260930_1024辆_仪表里程.xlsx / N420</t>
  </si>
  <si>
    <t>车辆里程查询_20260901-20260930_1024辆_GPS里程.xlsx / N420</t>
  </si>
  <si>
    <t>车辆纯氢气里程查询_20260901-20260930_1024辆.xlsx / N537</t>
  </si>
  <si>
    <t>车辆里程查询_20260901-20260930_1024辆_仪表里程.xlsx / O420</t>
  </si>
  <si>
    <t>车辆里程查询_20260901-20260930_1024辆_GPS里程.xlsx / O420</t>
  </si>
  <si>
    <t>车辆纯氢气里程查询_20260901-20260930_1024辆.xlsx / O537</t>
  </si>
  <si>
    <t>车辆里程查询_20260901-20260930_1024辆_仪表里程.xlsx / P420</t>
  </si>
  <si>
    <t>车辆里程查询_20260901-20260930_1024辆_GPS里程.xlsx / P420</t>
  </si>
  <si>
    <t>车辆纯氢气里程查询_20260901-20260930_1024辆.xlsx / P537</t>
  </si>
  <si>
    <t>车辆里程查询_20260901-20260930_1024辆_仪表里程.xlsx / Q420</t>
  </si>
  <si>
    <t>车辆里程查询_20260901-20260930_1024辆_GPS里程.xlsx / Q420</t>
  </si>
  <si>
    <t>车辆纯氢气里程查询_20260901-20260930_1024辆.xlsx / Q537</t>
  </si>
  <si>
    <t>车辆里程查询_20260901-20260930_1024辆_仪表里程.xlsx / R420</t>
  </si>
  <si>
    <t>车辆里程查询_20260901-20260930_1024辆_GPS里程.xlsx / R420</t>
  </si>
  <si>
    <t>车辆纯氢气里程查询_20260901-20260930_1024辆.xlsx / R537</t>
  </si>
  <si>
    <t>车辆里程查询_20260901-20260930_1024辆_仪表里程.xlsx / S420</t>
  </si>
  <si>
    <t>车辆里程查询_20260901-20260930_1024辆_GPS里程.xlsx / S420</t>
  </si>
  <si>
    <t>车辆纯氢气里程查询_20260901-20260930_1024辆.xlsx / S537</t>
  </si>
  <si>
    <t>车辆里程查询_20260901-20260930_1024辆_仪表里程.xlsx / T420</t>
  </si>
  <si>
    <t>车辆里程查询_20260901-20260930_1024辆_GPS里程.xlsx / T420</t>
  </si>
  <si>
    <t>车辆纯氢气里程查询_20260901-20260930_1024辆.xlsx / T537</t>
  </si>
  <si>
    <t>车辆里程查询_20260901-20260930_1024辆_仪表里程.xlsx / U420</t>
  </si>
  <si>
    <t>车辆里程查询_20260901-20260930_1024辆_GPS里程.xlsx / U420</t>
  </si>
  <si>
    <t>车辆纯氢气里程查询_20260901-20260930_1024辆.xlsx / U537</t>
  </si>
  <si>
    <t>车辆里程查询_20260901-20260930_1024辆_仪表里程.xlsx / V420</t>
  </si>
  <si>
    <t>车辆里程查询_20260901-20260930_1024辆_GPS里程.xlsx / V420</t>
  </si>
  <si>
    <t>车辆纯氢气里程查询_20260901-20260930_1024辆.xlsx / V537</t>
  </si>
  <si>
    <t>车辆里程查询_20260901-20260930_1024辆_仪表里程.xlsx / W420</t>
  </si>
  <si>
    <t>车辆里程查询_20260901-20260930_1024辆_GPS里程.xlsx / W420</t>
  </si>
  <si>
    <t>车辆纯氢气里程查询_20260901-20260930_1024辆.xlsx / W537</t>
  </si>
  <si>
    <t>车辆里程查询_20260901-20260930_1024辆_仪表里程.xlsx / X420</t>
  </si>
  <si>
    <t>车辆里程查询_20260901-20260930_1024辆_GPS里程.xlsx / X420</t>
  </si>
  <si>
    <t>车辆纯氢气里程查询_20260901-20260930_1024辆.xlsx / X537</t>
  </si>
  <si>
    <t>车辆里程查询_20260901-20260930_1024辆_仪表里程.xlsx / Y420</t>
  </si>
  <si>
    <t>车辆里程查询_20260901-20260930_1024辆_GPS里程.xlsx / Y420</t>
  </si>
  <si>
    <t>车辆纯氢气里程查询_20260901-20260930_1024辆.xlsx / Y537</t>
  </si>
  <si>
    <t>车辆里程查询_20260901-20260930_1024辆_仪表里程.xlsx / Z420</t>
  </si>
  <si>
    <t>车辆里程查询_20260901-20260930_1024辆_GPS里程.xlsx / Z420</t>
  </si>
  <si>
    <t>车辆纯氢气里程查询_20260901-20260930_1024辆.xlsx / Z537</t>
  </si>
  <si>
    <t>车辆里程查询_20260901-20260930_1024辆_仪表里程.xlsx / AA420</t>
  </si>
  <si>
    <t>车辆里程查询_20260901-20260930_1024辆_GPS里程.xlsx / AA420</t>
  </si>
  <si>
    <t>车辆纯氢气里程查询_20260901-20260930_1024辆.xlsx / AA537</t>
  </si>
  <si>
    <t>车辆里程查询_20260901-20260930_1024辆_仪表里程.xlsx / AB420</t>
  </si>
  <si>
    <t>车辆里程查询_20260901-20260930_1024辆_GPS里程.xlsx / AB420</t>
  </si>
  <si>
    <t>车辆纯氢气里程查询_20260901-20260930_1024辆.xlsx / AB537</t>
  </si>
  <si>
    <t>车辆里程查询_20260901-20260930_1024辆_仪表里程.xlsx / AC420</t>
  </si>
  <si>
    <t>车辆里程查询_20260901-20260930_1024辆_GPS里程.xlsx / AC420</t>
  </si>
  <si>
    <t>车辆纯氢气里程查询_20260901-20260930_1024辆.xlsx / AC537</t>
  </si>
  <si>
    <t>车辆里程查询_20260901-20260930_1024辆_仪表里程.xlsx / AD420</t>
  </si>
  <si>
    <t>车辆里程查询_20260901-20260930_1024辆_GPS里程.xlsx / AD420</t>
  </si>
  <si>
    <t>车辆纯氢气里程查询_20260901-20260930_1024辆.xlsx / AD537</t>
  </si>
  <si>
    <t>车辆里程查询_20260901-20260930_1024辆_仪表里程.xlsx / AE420</t>
  </si>
  <si>
    <t>车辆里程查询_20260901-20260930_1024辆_GPS里程.xlsx / AE420</t>
  </si>
  <si>
    <t>车辆纯氢气里程查询_20260901-20260930_1024辆.xlsx / AE537</t>
  </si>
  <si>
    <t>车辆里程查询_20260901-20260930_1024辆_仪表里程.xlsx / AF420</t>
  </si>
  <si>
    <t>车辆里程查询_20260901-20260930_1024辆_GPS里程.xlsx / AF420</t>
  </si>
  <si>
    <t>车辆纯氢气里程查询_20260901-20260930_1024辆.xlsx / AF537</t>
  </si>
  <si>
    <t>车辆里程查询_20260901-20260930_1024辆_仪表里程.xlsx / AG420</t>
  </si>
  <si>
    <t>车辆里程查询_20260901-20260930_1024辆_GPS里程.xlsx / AG420</t>
  </si>
  <si>
    <t>车辆纯氢气里程查询_20260901-20260930_1024辆.xlsx / AG537</t>
  </si>
  <si>
    <t>车辆里程查询_20260901-20260930_1024辆_仪表里程.xlsx / AH420</t>
  </si>
  <si>
    <t>车辆里程查询_20260901-20260930_1024辆_GPS里程.xlsx / AH420</t>
  </si>
  <si>
    <t>车辆纯氢气里程查询_20260901-20260930_1024辆.xlsx / AH537</t>
  </si>
  <si>
    <t>车辆里程查询_20260901-20260930_1024辆_仪表里程.xlsx / E807</t>
  </si>
  <si>
    <t>车辆里程查询_20260901-20260930_1024辆_GPS里程.xlsx / E807</t>
  </si>
  <si>
    <t>车辆纯氢气里程查询_20260901-20260930_1024辆.xlsx / E451</t>
  </si>
  <si>
    <t>车辆里程查询_20260901-20260930_1024辆_仪表里程.xlsx / F807</t>
  </si>
  <si>
    <t>车辆里程查询_20260901-20260930_1024辆_GPS里程.xlsx / F807</t>
  </si>
  <si>
    <t>车辆纯氢气里程查询_20260901-20260930_1024辆.xlsx / F451</t>
  </si>
  <si>
    <t>车辆里程查询_20260901-20260930_1024辆_仪表里程.xlsx / G807</t>
  </si>
  <si>
    <t>车辆里程查询_20260901-20260930_1024辆_GPS里程.xlsx / G807</t>
  </si>
  <si>
    <t>车辆纯氢气里程查询_20260901-20260930_1024辆.xlsx / G451</t>
  </si>
  <si>
    <t>车辆里程查询_20260901-20260930_1024辆_仪表里程.xlsx / H807</t>
  </si>
  <si>
    <t>车辆里程查询_20260901-20260930_1024辆_GPS里程.xlsx / H807</t>
  </si>
  <si>
    <t>车辆纯氢气里程查询_20260901-20260930_1024辆.xlsx / H451</t>
  </si>
  <si>
    <t>车辆里程查询_20260901-20260930_1024辆_仪表里程.xlsx / I807</t>
  </si>
  <si>
    <t>车辆里程查询_20260901-20260930_1024辆_GPS里程.xlsx / I807</t>
  </si>
  <si>
    <t>车辆纯氢气里程查询_20260901-20260930_1024辆.xlsx / I451</t>
  </si>
  <si>
    <t>车辆里程查询_20260901-20260930_1024辆_仪表里程.xlsx / J807</t>
  </si>
  <si>
    <t>车辆里程查询_20260901-20260930_1024辆_GPS里程.xlsx / J807</t>
  </si>
  <si>
    <t>车辆纯氢气里程查询_20260901-20260930_1024辆.xlsx / J451</t>
  </si>
  <si>
    <t>车辆里程查询_20260901-20260930_1024辆_仪表里程.xlsx / K807</t>
  </si>
  <si>
    <t>车辆里程查询_20260901-20260930_1024辆_GPS里程.xlsx / K807</t>
  </si>
  <si>
    <t>车辆纯氢气里程查询_20260901-20260930_1024辆.xlsx / K451</t>
  </si>
  <si>
    <t>车辆里程查询_20260901-20260930_1024辆_仪表里程.xlsx / L807</t>
  </si>
  <si>
    <t>车辆里程查询_20260901-20260930_1024辆_GPS里程.xlsx / L807</t>
  </si>
  <si>
    <t>车辆纯氢气里程查询_20260901-20260930_1024辆.xlsx / L451</t>
  </si>
  <si>
    <t>车辆里程查询_20260901-20260930_1024辆_仪表里程.xlsx / M807</t>
  </si>
  <si>
    <t>车辆里程查询_20260901-20260930_1024辆_GPS里程.xlsx / M807</t>
  </si>
  <si>
    <t>车辆纯氢气里程查询_20260901-20260930_1024辆.xlsx / M451</t>
  </si>
  <si>
    <t>车辆里程查询_20260901-20260930_1024辆_仪表里程.xlsx / N807</t>
  </si>
  <si>
    <t>车辆里程查询_20260901-20260930_1024辆_GPS里程.xlsx / N807</t>
  </si>
  <si>
    <t>车辆纯氢气里程查询_20260901-20260930_1024辆.xlsx / N451</t>
  </si>
  <si>
    <t>车辆里程查询_20260901-20260930_1024辆_仪表里程.xlsx / O807</t>
  </si>
  <si>
    <t>车辆里程查询_20260901-20260930_1024辆_GPS里程.xlsx / O807</t>
  </si>
  <si>
    <t>车辆纯氢气里程查询_20260901-20260930_1024辆.xlsx / O451</t>
  </si>
  <si>
    <t>车辆里程查询_20260901-20260930_1024辆_仪表里程.xlsx / P807</t>
  </si>
  <si>
    <t>车辆里程查询_20260901-20260930_1024辆_GPS里程.xlsx / P807</t>
  </si>
  <si>
    <t>车辆纯氢气里程查询_20260901-20260930_1024辆.xlsx / P451</t>
  </si>
  <si>
    <t>车辆里程查询_20260901-20260930_1024辆_仪表里程.xlsx / Q807</t>
  </si>
  <si>
    <t>车辆里程查询_20260901-20260930_1024辆_GPS里程.xlsx / Q807</t>
  </si>
  <si>
    <t>车辆纯氢气里程查询_20260901-20260930_1024辆.xlsx / Q451</t>
  </si>
  <si>
    <t>车辆里程查询_20260901-20260930_1024辆_仪表里程.xlsx / R807</t>
  </si>
  <si>
    <t>车辆里程查询_20260901-20260930_1024辆_GPS里程.xlsx / R807</t>
  </si>
  <si>
    <t>车辆纯氢气里程查询_20260901-20260930_1024辆.xlsx / R451</t>
  </si>
  <si>
    <t>车辆里程查询_20260901-20260930_1024辆_仪表里程.xlsx / S807</t>
  </si>
  <si>
    <t>车辆里程查询_20260901-20260930_1024辆_GPS里程.xlsx / S807</t>
  </si>
  <si>
    <t>车辆纯氢气里程查询_20260901-20260930_1024辆.xlsx / S451</t>
  </si>
  <si>
    <t>车辆里程查询_20260901-20260930_1024辆_仪表里程.xlsx / T807</t>
  </si>
  <si>
    <t>车辆里程查询_20260901-20260930_1024辆_GPS里程.xlsx / T807</t>
  </si>
  <si>
    <t>车辆纯氢气里程查询_20260901-20260930_1024辆.xlsx / T451</t>
  </si>
  <si>
    <t>车辆里程查询_20260901-20260930_1024辆_仪表里程.xlsx / U807</t>
  </si>
  <si>
    <t>车辆里程查询_20260901-20260930_1024辆_GPS里程.xlsx / U807</t>
  </si>
  <si>
    <t>车辆纯氢气里程查询_20260901-20260930_1024辆.xlsx / U451</t>
  </si>
  <si>
    <t>车辆里程查询_20260901-20260930_1024辆_仪表里程.xlsx / V807</t>
  </si>
  <si>
    <t>车辆里程查询_20260901-20260930_1024辆_GPS里程.xlsx / V807</t>
  </si>
  <si>
    <t>车辆纯氢气里程查询_20260901-20260930_1024辆.xlsx / V451</t>
  </si>
  <si>
    <t>车辆里程查询_20260901-20260930_1024辆_仪表里程.xlsx / W807</t>
  </si>
  <si>
    <t>车辆里程查询_20260901-20260930_1024辆_GPS里程.xlsx / W807</t>
  </si>
  <si>
    <t>车辆纯氢气里程查询_20260901-20260930_1024辆.xlsx / W451</t>
  </si>
  <si>
    <t>车辆里程查询_20260901-20260930_1024辆_仪表里程.xlsx / X807</t>
  </si>
  <si>
    <t>车辆里程查询_20260901-20260930_1024辆_GPS里程.xlsx / X807</t>
  </si>
  <si>
    <t>车辆纯氢气里程查询_20260901-20260930_1024辆.xlsx / X451</t>
  </si>
  <si>
    <t>车辆里程查询_20260901-20260930_1024辆_仪表里程.xlsx / Y807</t>
  </si>
  <si>
    <t>车辆里程查询_20260901-20260930_1024辆_GPS里程.xlsx / Y807</t>
  </si>
  <si>
    <t>车辆纯氢气里程查询_20260901-20260930_1024辆.xlsx / Y451</t>
  </si>
  <si>
    <t>车辆里程查询_20260901-20260930_1024辆_仪表里程.xlsx / Z807</t>
  </si>
  <si>
    <t>车辆里程查询_20260901-20260930_1024辆_GPS里程.xlsx / Z807</t>
  </si>
  <si>
    <t>车辆纯氢气里程查询_20260901-20260930_1024辆.xlsx / Z451</t>
  </si>
  <si>
    <t>车辆里程查询_20260901-20260930_1024辆_仪表里程.xlsx / AA807</t>
  </si>
  <si>
    <t>车辆里程查询_20260901-20260930_1024辆_GPS里程.xlsx / AA807</t>
  </si>
  <si>
    <t>车辆纯氢气里程查询_20260901-20260930_1024辆.xlsx / AA451</t>
  </si>
  <si>
    <t>车辆里程查询_20260901-20260930_1024辆_仪表里程.xlsx / AB807</t>
  </si>
  <si>
    <t>车辆里程查询_20260901-20260930_1024辆_GPS里程.xlsx / AB807</t>
  </si>
  <si>
    <t>车辆纯氢气里程查询_20260901-20260930_1024辆.xlsx / AB451</t>
  </si>
  <si>
    <t>车辆里程查询_20260901-20260930_1024辆_仪表里程.xlsx / AC807</t>
  </si>
  <si>
    <t>车辆里程查询_20260901-20260930_1024辆_GPS里程.xlsx / AC807</t>
  </si>
  <si>
    <t>车辆纯氢气里程查询_20260901-20260930_1024辆.xlsx / AC451</t>
  </si>
  <si>
    <t>车辆里程查询_20260901-20260930_1024辆_仪表里程.xlsx / AD807</t>
  </si>
  <si>
    <t>车辆里程查询_20260901-20260930_1024辆_GPS里程.xlsx / AD807</t>
  </si>
  <si>
    <t>车辆纯氢气里程查询_20260901-20260930_1024辆.xlsx / AD451</t>
  </si>
  <si>
    <t>车辆里程查询_20260901-20260930_1024辆_仪表里程.xlsx / AE807</t>
  </si>
  <si>
    <t>车辆里程查询_20260901-20260930_1024辆_GPS里程.xlsx / AE807</t>
  </si>
  <si>
    <t>车辆纯氢气里程查询_20260901-20260930_1024辆.xlsx / AE451</t>
  </si>
  <si>
    <t>车辆里程查询_20260901-20260930_1024辆_仪表里程.xlsx / AF807</t>
  </si>
  <si>
    <t>车辆里程查询_20260901-20260930_1024辆_GPS里程.xlsx / AF807</t>
  </si>
  <si>
    <t>车辆纯氢气里程查询_20260901-20260930_1024辆.xlsx / AF451</t>
  </si>
  <si>
    <t>车辆里程查询_20260901-20260930_1024辆_仪表里程.xlsx / AG807</t>
  </si>
  <si>
    <t>车辆里程查询_20260901-20260930_1024辆_GPS里程.xlsx / AG807</t>
  </si>
  <si>
    <t>车辆纯氢气里程查询_20260901-20260930_1024辆.xlsx / AG451</t>
  </si>
  <si>
    <t>车辆里程查询_20260901-20260930_1024辆_仪表里程.xlsx / AH807</t>
  </si>
  <si>
    <t>车辆里程查询_20260901-20260930_1024辆_GPS里程.xlsx / AH807</t>
  </si>
  <si>
    <t>车辆纯氢气里程查询_20260901-20260930_1024辆.xlsx / AH451</t>
  </si>
  <si>
    <t>车辆里程查询_20260901-20260930_1024辆_仪表里程.xlsx / E15</t>
  </si>
  <si>
    <t>车辆里程查询_20260901-20260930_1024辆_GPS里程.xlsx / E19</t>
  </si>
  <si>
    <t>车辆纯氢气里程查询_20260901-20260930_1024辆.xlsx / E605</t>
  </si>
  <si>
    <t>车辆里程查询_20260901-20260930_1024辆_仪表里程.xlsx / F15</t>
  </si>
  <si>
    <t>车辆里程查询_20260901-20260930_1024辆_GPS里程.xlsx / F19</t>
  </si>
  <si>
    <t>车辆纯氢气里程查询_20260901-20260930_1024辆.xlsx / F605</t>
  </si>
  <si>
    <t>车辆里程查询_20260901-20260930_1024辆_仪表里程.xlsx / G15</t>
  </si>
  <si>
    <t>车辆里程查询_20260901-20260930_1024辆_GPS里程.xlsx / G19</t>
  </si>
  <si>
    <t>车辆纯氢气里程查询_20260901-20260930_1024辆.xlsx / G605</t>
  </si>
  <si>
    <t>车辆里程查询_20260901-20260930_1024辆_仪表里程.xlsx / H15</t>
  </si>
  <si>
    <t>车辆里程查询_20260901-20260930_1024辆_GPS里程.xlsx / H19</t>
  </si>
  <si>
    <t>车辆纯氢气里程查询_20260901-20260930_1024辆.xlsx / H605</t>
  </si>
  <si>
    <t>车辆里程查询_20260901-20260930_1024辆_仪表里程.xlsx / I15</t>
  </si>
  <si>
    <t>车辆里程查询_20260901-20260930_1024辆_GPS里程.xlsx / I19</t>
  </si>
  <si>
    <t>车辆纯氢气里程查询_20260901-20260930_1024辆.xlsx / I605</t>
  </si>
  <si>
    <t>车辆里程查询_20260901-20260930_1024辆_仪表里程.xlsx / J15</t>
  </si>
  <si>
    <t>车辆里程查询_20260901-20260930_1024辆_GPS里程.xlsx / J19</t>
  </si>
  <si>
    <t>车辆纯氢气里程查询_20260901-20260930_1024辆.xlsx / J605</t>
  </si>
  <si>
    <t>车辆里程查询_20260901-20260930_1024辆_仪表里程.xlsx / K15</t>
  </si>
  <si>
    <t>车辆里程查询_20260901-20260930_1024辆_GPS里程.xlsx / K19</t>
  </si>
  <si>
    <t>车辆纯氢气里程查询_20260901-20260930_1024辆.xlsx / K605</t>
  </si>
  <si>
    <t>车辆里程查询_20260901-20260930_1024辆_仪表里程.xlsx / L15</t>
  </si>
  <si>
    <t>车辆里程查询_20260901-20260930_1024辆_GPS里程.xlsx / L19</t>
  </si>
  <si>
    <t>车辆纯氢气里程查询_20260901-20260930_1024辆.xlsx / L605</t>
  </si>
  <si>
    <t>车辆里程查询_20260901-20260930_1024辆_仪表里程.xlsx / M15</t>
  </si>
  <si>
    <t>车辆里程查询_20260901-20260930_1024辆_GPS里程.xlsx / M19</t>
  </si>
  <si>
    <t>车辆纯氢气里程查询_20260901-20260930_1024辆.xlsx / M605</t>
  </si>
  <si>
    <t>车辆里程查询_20260901-20260930_1024辆_仪表里程.xlsx / N15</t>
  </si>
  <si>
    <t>车辆里程查询_20260901-20260930_1024辆_GPS里程.xlsx / N19</t>
  </si>
  <si>
    <t>车辆纯氢气里程查询_20260901-20260930_1024辆.xlsx / N605</t>
  </si>
  <si>
    <t>车辆里程查询_20260901-20260930_1024辆_仪表里程.xlsx / O15</t>
  </si>
  <si>
    <t>车辆里程查询_20260901-20260930_1024辆_GPS里程.xlsx / O19</t>
  </si>
  <si>
    <t>车辆纯氢气里程查询_20260901-20260930_1024辆.xlsx / O605</t>
  </si>
  <si>
    <t>车辆里程查询_20260901-20260930_1024辆_仪表里程.xlsx / P15</t>
  </si>
  <si>
    <t>车辆里程查询_20260901-20260930_1024辆_GPS里程.xlsx / P19</t>
  </si>
  <si>
    <t>车辆纯氢气里程查询_20260901-20260930_1024辆.xlsx / P605</t>
  </si>
  <si>
    <t>车辆里程查询_20260901-20260930_1024辆_仪表里程.xlsx / Q15</t>
  </si>
  <si>
    <t>车辆里程查询_20260901-20260930_1024辆_GPS里程.xlsx / Q19</t>
  </si>
  <si>
    <t>车辆纯氢气里程查询_20260901-20260930_1024辆.xlsx / Q605</t>
  </si>
  <si>
    <t>车辆里程查询_20260901-20260930_1024辆_仪表里程.xlsx / R15</t>
  </si>
  <si>
    <t>车辆里程查询_20260901-20260930_1024辆_GPS里程.xlsx / R19</t>
  </si>
  <si>
    <t>车辆纯氢气里程查询_20260901-20260930_1024辆.xlsx / R605</t>
  </si>
  <si>
    <t>车辆里程查询_20260901-20260930_1024辆_仪表里程.xlsx / S15</t>
  </si>
  <si>
    <t>车辆里程查询_20260901-20260930_1024辆_GPS里程.xlsx / S19</t>
  </si>
  <si>
    <t>车辆纯氢气里程查询_20260901-20260930_1024辆.xlsx / S605</t>
  </si>
  <si>
    <t>车辆里程查询_20260901-20260930_1024辆_仪表里程.xlsx / T15</t>
  </si>
  <si>
    <t>车辆里程查询_20260901-20260930_1024辆_GPS里程.xlsx / T19</t>
  </si>
  <si>
    <t>车辆纯氢气里程查询_20260901-20260930_1024辆.xlsx / T605</t>
  </si>
  <si>
    <t>车辆里程查询_20260901-20260930_1024辆_仪表里程.xlsx / U15</t>
  </si>
  <si>
    <t>车辆里程查询_20260901-20260930_1024辆_GPS里程.xlsx / U19</t>
  </si>
  <si>
    <t>车辆纯氢气里程查询_20260901-20260930_1024辆.xlsx / U605</t>
  </si>
  <si>
    <t>车辆里程查询_20260901-20260930_1024辆_仪表里程.xlsx / V15</t>
  </si>
  <si>
    <t>车辆里程查询_20260901-20260930_1024辆_GPS里程.xlsx / V19</t>
  </si>
  <si>
    <t>车辆纯氢气里程查询_20260901-20260930_1024辆.xlsx / V605</t>
  </si>
  <si>
    <t>车辆里程查询_20260901-20260930_1024辆_仪表里程.xlsx / W15</t>
  </si>
  <si>
    <t>车辆里程查询_20260901-20260930_1024辆_GPS里程.xlsx / W19</t>
  </si>
  <si>
    <t>车辆纯氢气里程查询_20260901-20260930_1024辆.xlsx / W605</t>
  </si>
  <si>
    <t>车辆里程查询_20260901-20260930_1024辆_仪表里程.xlsx / X15</t>
  </si>
  <si>
    <t>车辆里程查询_20260901-20260930_1024辆_GPS里程.xlsx / X19</t>
  </si>
  <si>
    <t>车辆纯氢气里程查询_20260901-20260930_1024辆.xlsx / X605</t>
  </si>
  <si>
    <t>车辆里程查询_20260901-20260930_1024辆_仪表里程.xlsx / Y15</t>
  </si>
  <si>
    <t>车辆里程查询_20260901-20260930_1024辆_GPS里程.xlsx / Y19</t>
  </si>
  <si>
    <t>车辆纯氢气里程查询_20260901-20260930_1024辆.xlsx / Y605</t>
  </si>
  <si>
    <t>车辆里程查询_20260901-20260930_1024辆_仪表里程.xlsx / Z15</t>
  </si>
  <si>
    <t>车辆里程查询_20260901-20260930_1024辆_GPS里程.xlsx / Z19</t>
  </si>
  <si>
    <t>车辆纯氢气里程查询_20260901-20260930_1024辆.xlsx / Z605</t>
  </si>
  <si>
    <t>车辆里程查询_20260901-20260930_1024辆_仪表里程.xlsx / AA15</t>
  </si>
  <si>
    <t>车辆里程查询_20260901-20260930_1024辆_GPS里程.xlsx / AA19</t>
  </si>
  <si>
    <t>车辆纯氢气里程查询_20260901-20260930_1024辆.xlsx / AA605</t>
  </si>
  <si>
    <t>车辆里程查询_20260901-20260930_1024辆_仪表里程.xlsx / AB15</t>
  </si>
  <si>
    <t>车辆里程查询_20260901-20260930_1024辆_GPS里程.xlsx / AB19</t>
  </si>
  <si>
    <t>车辆纯氢气里程查询_20260901-20260930_1024辆.xlsx / AB605</t>
  </si>
  <si>
    <t>车辆里程查询_20260901-20260930_1024辆_仪表里程.xlsx / AC15</t>
  </si>
  <si>
    <t>车辆里程查询_20260901-20260930_1024辆_GPS里程.xlsx / AC19</t>
  </si>
  <si>
    <t>车辆纯氢气里程查询_20260901-20260930_1024辆.xlsx / AC605</t>
  </si>
  <si>
    <t>车辆里程查询_20260901-20260930_1024辆_仪表里程.xlsx / AD15</t>
  </si>
  <si>
    <t>车辆里程查询_20260901-20260930_1024辆_GPS里程.xlsx / AD19</t>
  </si>
  <si>
    <t>车辆纯氢气里程查询_20260901-20260930_1024辆.xlsx / AD605</t>
  </si>
  <si>
    <t>车辆里程查询_20260901-20260930_1024辆_仪表里程.xlsx / AE15</t>
  </si>
  <si>
    <t>车辆里程查询_20260901-20260930_1024辆_GPS里程.xlsx / AE19</t>
  </si>
  <si>
    <t>车辆纯氢气里程查询_20260901-20260930_1024辆.xlsx / AE605</t>
  </si>
  <si>
    <t>车辆里程查询_20260901-20260930_1024辆_仪表里程.xlsx / AF15</t>
  </si>
  <si>
    <t>车辆里程查询_20260901-20260930_1024辆_GPS里程.xlsx / AF19</t>
  </si>
  <si>
    <t>车辆纯氢气里程查询_20260901-20260930_1024辆.xlsx / AF605</t>
  </si>
  <si>
    <t>车辆里程查询_20260901-20260930_1024辆_仪表里程.xlsx / AG15</t>
  </si>
  <si>
    <t>车辆里程查询_20260901-20260930_1024辆_GPS里程.xlsx / AG19</t>
  </si>
  <si>
    <t>车辆纯氢气里程查询_20260901-20260930_1024辆.xlsx / AG605</t>
  </si>
  <si>
    <t>车辆里程查询_20260901-20260930_1024辆_仪表里程.xlsx / AH15</t>
  </si>
  <si>
    <t>车辆里程查询_20260901-20260930_1024辆_GPS里程.xlsx / AH19</t>
  </si>
  <si>
    <t>车辆纯氢气里程查询_20260901-20260930_1024辆.xlsx / AH605</t>
  </si>
  <si>
    <t>车辆里程查询_20260901-20260930_1024辆_仪表里程.xlsx / E186</t>
  </si>
  <si>
    <t>车辆里程查询_20260901-20260930_1024辆_GPS里程.xlsx / E111</t>
  </si>
  <si>
    <t>车辆纯氢气里程查询_20260901-20260930_1024辆.xlsx / E520</t>
  </si>
  <si>
    <t>车辆里程查询_20260901-20260930_1024辆_仪表里程.xlsx / F186</t>
  </si>
  <si>
    <t>车辆里程查询_20260901-20260930_1024辆_GPS里程.xlsx / F111</t>
  </si>
  <si>
    <t>车辆纯氢气里程查询_20260901-20260930_1024辆.xlsx / F520</t>
  </si>
  <si>
    <t>车辆里程查询_20260901-20260930_1024辆_仪表里程.xlsx / G186</t>
  </si>
  <si>
    <t>车辆里程查询_20260901-20260930_1024辆_GPS里程.xlsx / G111</t>
  </si>
  <si>
    <t>车辆纯氢气里程查询_20260901-20260930_1024辆.xlsx / G520</t>
  </si>
  <si>
    <t>车辆里程查询_20260901-20260930_1024辆_仪表里程.xlsx / H186</t>
  </si>
  <si>
    <t>车辆里程查询_20260901-20260930_1024辆_GPS里程.xlsx / H111</t>
  </si>
  <si>
    <t>车辆纯氢气里程查询_20260901-20260930_1024辆.xlsx / H520</t>
  </si>
  <si>
    <t>车辆里程查询_20260901-20260930_1024辆_仪表里程.xlsx / I186</t>
  </si>
  <si>
    <t>车辆里程查询_20260901-20260930_1024辆_GPS里程.xlsx / I111</t>
  </si>
  <si>
    <t>车辆纯氢气里程查询_20260901-20260930_1024辆.xlsx / I520</t>
  </si>
  <si>
    <t>车辆里程查询_20260901-20260930_1024辆_仪表里程.xlsx / J186</t>
  </si>
  <si>
    <t>车辆里程查询_20260901-20260930_1024辆_GPS里程.xlsx / J111</t>
  </si>
  <si>
    <t>车辆纯氢气里程查询_20260901-20260930_1024辆.xlsx / J520</t>
  </si>
  <si>
    <t>车辆里程查询_20260901-20260930_1024辆_仪表里程.xlsx / K186</t>
  </si>
  <si>
    <t>车辆里程查询_20260901-20260930_1024辆_GPS里程.xlsx / K111</t>
  </si>
  <si>
    <t>车辆纯氢气里程查询_20260901-20260930_1024辆.xlsx / K520</t>
  </si>
  <si>
    <t>车辆里程查询_20260901-20260930_1024辆_仪表里程.xlsx / L186</t>
  </si>
  <si>
    <t>车辆里程查询_20260901-20260930_1024辆_GPS里程.xlsx / L111</t>
  </si>
  <si>
    <t>车辆纯氢气里程查询_20260901-20260930_1024辆.xlsx / L520</t>
  </si>
  <si>
    <t>车辆里程查询_20260901-20260930_1024辆_仪表里程.xlsx / M186</t>
  </si>
  <si>
    <t>车辆里程查询_20260901-20260930_1024辆_GPS里程.xlsx / M111</t>
  </si>
  <si>
    <t>车辆纯氢气里程查询_20260901-20260930_1024辆.xlsx / M520</t>
  </si>
  <si>
    <t>车辆里程查询_20260901-20260930_1024辆_仪表里程.xlsx / N186</t>
  </si>
  <si>
    <t>车辆里程查询_20260901-20260930_1024辆_GPS里程.xlsx / N111</t>
  </si>
  <si>
    <t>车辆纯氢气里程查询_20260901-20260930_1024辆.xlsx / N520</t>
  </si>
  <si>
    <t>车辆里程查询_20260901-20260930_1024辆_仪表里程.xlsx / O186</t>
  </si>
  <si>
    <t>车辆里程查询_20260901-20260930_1024辆_GPS里程.xlsx / O111</t>
  </si>
  <si>
    <t>车辆纯氢气里程查询_20260901-20260930_1024辆.xlsx / O520</t>
  </si>
  <si>
    <t>车辆里程查询_20260901-20260930_1024辆_仪表里程.xlsx / P186</t>
  </si>
  <si>
    <t>车辆里程查询_20260901-20260930_1024辆_GPS里程.xlsx / P111</t>
  </si>
  <si>
    <t>车辆纯氢气里程查询_20260901-20260930_1024辆.xlsx / P520</t>
  </si>
  <si>
    <t>车辆里程查询_20260901-20260930_1024辆_仪表里程.xlsx / Q186</t>
  </si>
  <si>
    <t>车辆里程查询_20260901-20260930_1024辆_GPS里程.xlsx / Q111</t>
  </si>
  <si>
    <t>车辆纯氢气里程查询_20260901-20260930_1024辆.xlsx / Q520</t>
  </si>
  <si>
    <t>车辆里程查询_20260901-20260930_1024辆_仪表里程.xlsx / R186</t>
  </si>
  <si>
    <t>车辆里程查询_20260901-20260930_1024辆_GPS里程.xlsx / R111</t>
  </si>
  <si>
    <t>车辆纯氢气里程查询_20260901-20260930_1024辆.xlsx / R520</t>
  </si>
  <si>
    <t>车辆里程查询_20260901-20260930_1024辆_仪表里程.xlsx / S186</t>
  </si>
  <si>
    <t>车辆里程查询_20260901-20260930_1024辆_GPS里程.xlsx / S111</t>
  </si>
  <si>
    <t>车辆纯氢气里程查询_20260901-20260930_1024辆.xlsx / S520</t>
  </si>
  <si>
    <t>车辆里程查询_20260901-20260930_1024辆_仪表里程.xlsx / T186</t>
  </si>
  <si>
    <t>车辆里程查询_20260901-20260930_1024辆_GPS里程.xlsx / T111</t>
  </si>
  <si>
    <t>车辆纯氢气里程查询_20260901-20260930_1024辆.xlsx / T520</t>
  </si>
  <si>
    <t>车辆里程查询_20260901-20260930_1024辆_仪表里程.xlsx / U186</t>
  </si>
  <si>
    <t>车辆里程查询_20260901-20260930_1024辆_GPS里程.xlsx / U111</t>
  </si>
  <si>
    <t>车辆纯氢气里程查询_20260901-20260930_1024辆.xlsx / U520</t>
  </si>
  <si>
    <t>车辆里程查询_20260901-20260930_1024辆_仪表里程.xlsx / V186</t>
  </si>
  <si>
    <t>车辆里程查询_20260901-20260930_1024辆_GPS里程.xlsx / V111</t>
  </si>
  <si>
    <t>车辆纯氢气里程查询_20260901-20260930_1024辆.xlsx / V520</t>
  </si>
  <si>
    <t>车辆里程查询_20260901-20260930_1024辆_仪表里程.xlsx / W186</t>
  </si>
  <si>
    <t>车辆里程查询_20260901-20260930_1024辆_GPS里程.xlsx / W111</t>
  </si>
  <si>
    <t>车辆纯氢气里程查询_20260901-20260930_1024辆.xlsx / W520</t>
  </si>
  <si>
    <t>车辆里程查询_20260901-20260930_1024辆_仪表里程.xlsx / X186</t>
  </si>
  <si>
    <t>车辆里程查询_20260901-20260930_1024辆_GPS里程.xlsx / X111</t>
  </si>
  <si>
    <t>车辆纯氢气里程查询_20260901-20260930_1024辆.xlsx / X520</t>
  </si>
  <si>
    <t>车辆里程查询_20260901-20260930_1024辆_仪表里程.xlsx / Y186</t>
  </si>
  <si>
    <t>车辆里程查询_20260901-20260930_1024辆_GPS里程.xlsx / Y111</t>
  </si>
  <si>
    <t>车辆纯氢气里程查询_20260901-20260930_1024辆.xlsx / Y520</t>
  </si>
  <si>
    <t>车辆里程查询_20260901-20260930_1024辆_仪表里程.xlsx / Z186</t>
  </si>
  <si>
    <t>车辆里程查询_20260901-20260930_1024辆_GPS里程.xlsx / Z111</t>
  </si>
  <si>
    <t>车辆纯氢气里程查询_20260901-20260930_1024辆.xlsx / Z520</t>
  </si>
  <si>
    <t>车辆里程查询_20260901-20260930_1024辆_仪表里程.xlsx / AA186</t>
  </si>
  <si>
    <t>车辆里程查询_20260901-20260930_1024辆_GPS里程.xlsx / AA111</t>
  </si>
  <si>
    <t>车辆纯氢气里程查询_20260901-20260930_1024辆.xlsx / AA520</t>
  </si>
  <si>
    <t>车辆里程查询_20260901-20260930_1024辆_仪表里程.xlsx / AB186</t>
  </si>
  <si>
    <t>车辆里程查询_20260901-20260930_1024辆_GPS里程.xlsx / AB111</t>
  </si>
  <si>
    <t>车辆纯氢气里程查询_20260901-20260930_1024辆.xlsx / AB520</t>
  </si>
  <si>
    <t>车辆里程查询_20260901-20260930_1024辆_仪表里程.xlsx / AC186</t>
  </si>
  <si>
    <t>车辆里程查询_20260901-20260930_1024辆_GPS里程.xlsx / AC111</t>
  </si>
  <si>
    <t>车辆纯氢气里程查询_20260901-20260930_1024辆.xlsx / AC520</t>
  </si>
  <si>
    <t>车辆里程查询_20260901-20260930_1024辆_仪表里程.xlsx / AD186</t>
  </si>
  <si>
    <t>车辆里程查询_20260901-20260930_1024辆_GPS里程.xlsx / AD111</t>
  </si>
  <si>
    <t>车辆纯氢气里程查询_20260901-20260930_1024辆.xlsx / AD520</t>
  </si>
  <si>
    <t>车辆里程查询_20260901-20260930_1024辆_仪表里程.xlsx / AE186</t>
  </si>
  <si>
    <t>车辆里程查询_20260901-20260930_1024辆_GPS里程.xlsx / AE111</t>
  </si>
  <si>
    <t>车辆纯氢气里程查询_20260901-20260930_1024辆.xlsx / AE520</t>
  </si>
  <si>
    <t>车辆里程查询_20260901-20260930_1024辆_仪表里程.xlsx / AF186</t>
  </si>
  <si>
    <t>车辆里程查询_20260901-20260930_1024辆_GPS里程.xlsx / AF111</t>
  </si>
  <si>
    <t>车辆纯氢气里程查询_20260901-20260930_1024辆.xlsx / AF520</t>
  </si>
  <si>
    <t>车辆里程查询_20260901-20260930_1024辆_仪表里程.xlsx / AG186</t>
  </si>
  <si>
    <t>车辆里程查询_20260901-20260930_1024辆_GPS里程.xlsx / AG111</t>
  </si>
  <si>
    <t>车辆纯氢气里程查询_20260901-20260930_1024辆.xlsx / AG520</t>
  </si>
  <si>
    <t>车辆里程查询_20260901-20260930_1024辆_仪表里程.xlsx / AH186</t>
  </si>
  <si>
    <t>车辆里程查询_20260901-20260930_1024辆_GPS里程.xlsx / AH111</t>
  </si>
  <si>
    <t>车辆纯氢气里程查询_20260901-20260930_1024辆.xlsx / AH520</t>
  </si>
  <si>
    <t>车辆里程查询_20260901-20260930_1024辆_仪表里程.xlsx / E424</t>
  </si>
  <si>
    <t>车辆里程查询_20260901-20260930_1024辆_GPS里程.xlsx / E424</t>
  </si>
  <si>
    <t>车辆纯氢气里程查询_20260901-20260930_1024辆.xlsx / E413</t>
  </si>
  <si>
    <t>车辆里程查询_20260901-20260930_1024辆_仪表里程.xlsx / F424</t>
  </si>
  <si>
    <t>车辆里程查询_20260901-20260930_1024辆_GPS里程.xlsx / F424</t>
  </si>
  <si>
    <t>车辆纯氢气里程查询_20260901-20260930_1024辆.xlsx / F413</t>
  </si>
  <si>
    <t>车辆里程查询_20260901-20260930_1024辆_仪表里程.xlsx / G424</t>
  </si>
  <si>
    <t>车辆里程查询_20260901-20260930_1024辆_GPS里程.xlsx / G424</t>
  </si>
  <si>
    <t>车辆纯氢气里程查询_20260901-20260930_1024辆.xlsx / G413</t>
  </si>
  <si>
    <t>车辆里程查询_20260901-20260930_1024辆_仪表里程.xlsx / H424</t>
  </si>
  <si>
    <t>车辆里程查询_20260901-20260930_1024辆_GPS里程.xlsx / H424</t>
  </si>
  <si>
    <t>车辆纯氢气里程查询_20260901-20260930_1024辆.xlsx / H413</t>
  </si>
  <si>
    <t>车辆里程查询_20260901-20260930_1024辆_仪表里程.xlsx / I424</t>
  </si>
  <si>
    <t>车辆里程查询_20260901-20260930_1024辆_GPS里程.xlsx / I424</t>
  </si>
  <si>
    <t>车辆纯氢气里程查询_20260901-20260930_1024辆.xlsx / I413</t>
  </si>
  <si>
    <t>车辆里程查询_20260901-20260930_1024辆_仪表里程.xlsx / J424</t>
  </si>
  <si>
    <t>车辆里程查询_20260901-20260930_1024辆_GPS里程.xlsx / J424</t>
  </si>
  <si>
    <t>车辆纯氢气里程查询_20260901-20260930_1024辆.xlsx / J413</t>
  </si>
  <si>
    <t>车辆里程查询_20260901-20260930_1024辆_仪表里程.xlsx / K424</t>
  </si>
  <si>
    <t>车辆里程查询_20260901-20260930_1024辆_GPS里程.xlsx / K424</t>
  </si>
  <si>
    <t>车辆纯氢气里程查询_20260901-20260930_1024辆.xlsx / K413</t>
  </si>
  <si>
    <t>车辆里程查询_20260901-20260930_1024辆_仪表里程.xlsx / L424</t>
  </si>
  <si>
    <t>车辆里程查询_20260901-20260930_1024辆_GPS里程.xlsx / L424</t>
  </si>
  <si>
    <t>车辆纯氢气里程查询_20260901-20260930_1024辆.xlsx / L413</t>
  </si>
  <si>
    <t>车辆里程查询_20260901-20260930_1024辆_仪表里程.xlsx / M424</t>
  </si>
  <si>
    <t>车辆里程查询_20260901-20260930_1024辆_GPS里程.xlsx / M424</t>
  </si>
  <si>
    <t>车辆纯氢气里程查询_20260901-20260930_1024辆.xlsx / M413</t>
  </si>
  <si>
    <t>车辆里程查询_20260901-20260930_1024辆_仪表里程.xlsx / N424</t>
  </si>
  <si>
    <t>车辆里程查询_20260901-20260930_1024辆_GPS里程.xlsx / N424</t>
  </si>
  <si>
    <t>车辆纯氢气里程查询_20260901-20260930_1024辆.xlsx / N413</t>
  </si>
  <si>
    <t>车辆里程查询_20260901-20260930_1024辆_仪表里程.xlsx / O424</t>
  </si>
  <si>
    <t>车辆里程查询_20260901-20260930_1024辆_GPS里程.xlsx / O424</t>
  </si>
  <si>
    <t>车辆纯氢气里程查询_20260901-20260930_1024辆.xlsx / O413</t>
  </si>
  <si>
    <t>车辆里程查询_20260901-20260930_1024辆_仪表里程.xlsx / P424</t>
  </si>
  <si>
    <t>车辆里程查询_20260901-20260930_1024辆_GPS里程.xlsx / P424</t>
  </si>
  <si>
    <t>车辆纯氢气里程查询_20260901-20260930_1024辆.xlsx / P413</t>
  </si>
  <si>
    <t>车辆里程查询_20260901-20260930_1024辆_仪表里程.xlsx / Q424</t>
  </si>
  <si>
    <t>车辆里程查询_20260901-20260930_1024辆_GPS里程.xlsx / Q424</t>
  </si>
  <si>
    <t>车辆纯氢气里程查询_20260901-20260930_1024辆.xlsx / Q413</t>
  </si>
  <si>
    <t>车辆里程查询_20260901-20260930_1024辆_仪表里程.xlsx / R424</t>
  </si>
  <si>
    <t>车辆里程查询_20260901-20260930_1024辆_GPS里程.xlsx / R424</t>
  </si>
  <si>
    <t>车辆纯氢气里程查询_20260901-20260930_1024辆.xlsx / R413</t>
  </si>
  <si>
    <t>车辆里程查询_20260901-20260930_1024辆_仪表里程.xlsx / S424</t>
  </si>
  <si>
    <t>车辆里程查询_20260901-20260930_1024辆_GPS里程.xlsx / S424</t>
  </si>
  <si>
    <t>车辆纯氢气里程查询_20260901-20260930_1024辆.xlsx / S413</t>
  </si>
  <si>
    <t>车辆里程查询_20260901-20260930_1024辆_仪表里程.xlsx / T424</t>
  </si>
  <si>
    <t>车辆里程查询_20260901-20260930_1024辆_GPS里程.xlsx / T424</t>
  </si>
  <si>
    <t>车辆纯氢气里程查询_20260901-20260930_1024辆.xlsx / T413</t>
  </si>
  <si>
    <t>车辆里程查询_20260901-20260930_1024辆_仪表里程.xlsx / U424</t>
  </si>
  <si>
    <t>车辆里程查询_20260901-20260930_1024辆_GPS里程.xlsx / U424</t>
  </si>
  <si>
    <t>车辆纯氢气里程查询_20260901-20260930_1024辆.xlsx / U413</t>
  </si>
  <si>
    <t>车辆里程查询_20260901-20260930_1024辆_仪表里程.xlsx / V424</t>
  </si>
  <si>
    <t>车辆里程查询_20260901-20260930_1024辆_GPS里程.xlsx / V424</t>
  </si>
  <si>
    <t>车辆纯氢气里程查询_20260901-20260930_1024辆.xlsx / V413</t>
  </si>
  <si>
    <t>车辆里程查询_20260901-20260930_1024辆_仪表里程.xlsx / W424</t>
  </si>
  <si>
    <t>车辆里程查询_20260901-20260930_1024辆_GPS里程.xlsx / W424</t>
  </si>
  <si>
    <t>车辆纯氢气里程查询_20260901-20260930_1024辆.xlsx / W413</t>
  </si>
  <si>
    <t>车辆里程查询_20260901-20260930_1024辆_仪表里程.xlsx / X424</t>
  </si>
  <si>
    <t>车辆里程查询_20260901-20260930_1024辆_GPS里程.xlsx / X424</t>
  </si>
  <si>
    <t>车辆纯氢气里程查询_20260901-20260930_1024辆.xlsx / X413</t>
  </si>
  <si>
    <t>车辆里程查询_20260901-20260930_1024辆_仪表里程.xlsx / Y424</t>
  </si>
  <si>
    <t>车辆里程查询_20260901-20260930_1024辆_GPS里程.xlsx / Y424</t>
  </si>
  <si>
    <t>车辆纯氢气里程查询_20260901-20260930_1024辆.xlsx / Y413</t>
  </si>
  <si>
    <t>车辆里程查询_20260901-20260930_1024辆_仪表里程.xlsx / Z424</t>
  </si>
  <si>
    <t>车辆里程查询_20260901-20260930_1024辆_GPS里程.xlsx / Z424</t>
  </si>
  <si>
    <t>车辆纯氢气里程查询_20260901-20260930_1024辆.xlsx / Z413</t>
  </si>
  <si>
    <t>车辆里程查询_20260901-20260930_1024辆_仪表里程.xlsx / AA424</t>
  </si>
  <si>
    <t>车辆里程查询_20260901-20260930_1024辆_GPS里程.xlsx / AA424</t>
  </si>
  <si>
    <t>车辆纯氢气里程查询_20260901-20260930_1024辆.xlsx / AA413</t>
  </si>
  <si>
    <t>车辆里程查询_20260901-20260930_1024辆_仪表里程.xlsx / AB424</t>
  </si>
  <si>
    <t>车辆里程查询_20260901-20260930_1024辆_GPS里程.xlsx / AB424</t>
  </si>
  <si>
    <t>车辆纯氢气里程查询_20260901-20260930_1024辆.xlsx / AB413</t>
  </si>
  <si>
    <t>车辆里程查询_20260901-20260930_1024辆_仪表里程.xlsx / AC424</t>
  </si>
  <si>
    <t>车辆里程查询_20260901-20260930_1024辆_GPS里程.xlsx / AC424</t>
  </si>
  <si>
    <t>车辆纯氢气里程查询_20260901-20260930_1024辆.xlsx / AC413</t>
  </si>
  <si>
    <t>车辆里程查询_20260901-20260930_1024辆_仪表里程.xlsx / AD424</t>
  </si>
  <si>
    <t>车辆里程查询_20260901-20260930_1024辆_GPS里程.xlsx / AD424</t>
  </si>
  <si>
    <t>车辆纯氢气里程查询_20260901-20260930_1024辆.xlsx / AD413</t>
  </si>
  <si>
    <t>车辆里程查询_20260901-20260930_1024辆_仪表里程.xlsx / AE424</t>
  </si>
  <si>
    <t>车辆里程查询_20260901-20260930_1024辆_GPS里程.xlsx / AE424</t>
  </si>
  <si>
    <t>车辆纯氢气里程查询_20260901-20260930_1024辆.xlsx / AE413</t>
  </si>
  <si>
    <t>车辆里程查询_20260901-20260930_1024辆_仪表里程.xlsx / AF424</t>
  </si>
  <si>
    <t>车辆里程查询_20260901-20260930_1024辆_GPS里程.xlsx / AF424</t>
  </si>
  <si>
    <t>车辆纯氢气里程查询_20260901-20260930_1024辆.xlsx / AF413</t>
  </si>
  <si>
    <t>车辆里程查询_20260901-20260930_1024辆_仪表里程.xlsx / AG424</t>
  </si>
  <si>
    <t>车辆里程查询_20260901-20260930_1024辆_GPS里程.xlsx / AG424</t>
  </si>
  <si>
    <t>车辆纯氢气里程查询_20260901-20260930_1024辆.xlsx / AG413</t>
  </si>
  <si>
    <t>车辆里程查询_20260901-20260930_1024辆_仪表里程.xlsx / AH424</t>
  </si>
  <si>
    <t>车辆里程查询_20260901-20260930_1024辆_GPS里程.xlsx / AH424</t>
  </si>
  <si>
    <t>车辆纯氢气里程查询_20260901-20260930_1024辆.xlsx / AH413</t>
  </si>
  <si>
    <t>车辆里程查询_20260901-20260930_1024辆_仪表里程.xlsx / E577</t>
  </si>
  <si>
    <t>车辆里程查询_20260901-20260930_1024辆_GPS里程.xlsx / E577</t>
  </si>
  <si>
    <t>车辆纯氢气里程查询_20260901-20260930_1024辆.xlsx / E447</t>
  </si>
  <si>
    <t>车辆里程查询_20260901-20260930_1024辆_仪表里程.xlsx / F577</t>
  </si>
  <si>
    <t>车辆里程查询_20260901-20260930_1024辆_GPS里程.xlsx / F577</t>
  </si>
  <si>
    <t>车辆纯氢气里程查询_20260901-20260930_1024辆.xlsx / F447</t>
  </si>
  <si>
    <t>车辆里程查询_20260901-20260930_1024辆_仪表里程.xlsx / G577</t>
  </si>
  <si>
    <t>车辆里程查询_20260901-20260930_1024辆_GPS里程.xlsx / G577</t>
  </si>
  <si>
    <t>车辆纯氢气里程查询_20260901-20260930_1024辆.xlsx / G447</t>
  </si>
  <si>
    <t>车辆里程查询_20260901-20260930_1024辆_仪表里程.xlsx / H577</t>
  </si>
  <si>
    <t>车辆里程查询_20260901-20260930_1024辆_GPS里程.xlsx / H577</t>
  </si>
  <si>
    <t>车辆纯氢气里程查询_20260901-20260930_1024辆.xlsx / H447</t>
  </si>
  <si>
    <t>车辆里程查询_20260901-20260930_1024辆_仪表里程.xlsx / I577</t>
  </si>
  <si>
    <t>车辆里程查询_20260901-20260930_1024辆_GPS里程.xlsx / I577</t>
  </si>
  <si>
    <t>车辆纯氢气里程查询_20260901-20260930_1024辆.xlsx / I447</t>
  </si>
  <si>
    <t>车辆里程查询_20260901-20260930_1024辆_仪表里程.xlsx / J577</t>
  </si>
  <si>
    <t>车辆里程查询_20260901-20260930_1024辆_GPS里程.xlsx / J577</t>
  </si>
  <si>
    <t>车辆纯氢气里程查询_20260901-20260930_1024辆.xlsx / J447</t>
  </si>
  <si>
    <t>车辆里程查询_20260901-20260930_1024辆_仪表里程.xlsx / K577</t>
  </si>
  <si>
    <t>车辆里程查询_20260901-20260930_1024辆_GPS里程.xlsx / K577</t>
  </si>
  <si>
    <t>车辆纯氢气里程查询_20260901-20260930_1024辆.xlsx / K447</t>
  </si>
  <si>
    <t>车辆里程查询_20260901-20260930_1024辆_仪表里程.xlsx / L577</t>
  </si>
  <si>
    <t>车辆里程查询_20260901-20260930_1024辆_GPS里程.xlsx / L577</t>
  </si>
  <si>
    <t>车辆纯氢气里程查询_20260901-20260930_1024辆.xlsx / L447</t>
  </si>
  <si>
    <t>车辆里程查询_20260901-20260930_1024辆_仪表里程.xlsx / M577</t>
  </si>
  <si>
    <t>车辆里程查询_20260901-20260930_1024辆_GPS里程.xlsx / M577</t>
  </si>
  <si>
    <t>车辆纯氢气里程查询_20260901-20260930_1024辆.xlsx / M447</t>
  </si>
  <si>
    <t>车辆里程查询_20260901-20260930_1024辆_仪表里程.xlsx / N577</t>
  </si>
  <si>
    <t>车辆里程查询_20260901-20260930_1024辆_GPS里程.xlsx / N577</t>
  </si>
  <si>
    <t>车辆纯氢气里程查询_20260901-20260930_1024辆.xlsx / N447</t>
  </si>
  <si>
    <t>车辆里程查询_20260901-20260930_1024辆_仪表里程.xlsx / O577</t>
  </si>
  <si>
    <t>车辆里程查询_20260901-20260930_1024辆_GPS里程.xlsx / O577</t>
  </si>
  <si>
    <t>车辆纯氢气里程查询_20260901-20260930_1024辆.xlsx / O447</t>
  </si>
  <si>
    <t>车辆里程查询_20260901-20260930_1024辆_仪表里程.xlsx / P577</t>
  </si>
  <si>
    <t>车辆里程查询_20260901-20260930_1024辆_GPS里程.xlsx / P577</t>
  </si>
  <si>
    <t>车辆纯氢气里程查询_20260901-20260930_1024辆.xlsx / P447</t>
  </si>
  <si>
    <t>车辆里程查询_20260901-20260930_1024辆_仪表里程.xlsx / Q577</t>
  </si>
  <si>
    <t>车辆里程查询_20260901-20260930_1024辆_GPS里程.xlsx / Q577</t>
  </si>
  <si>
    <t>车辆纯氢气里程查询_20260901-20260930_1024辆.xlsx / Q447</t>
  </si>
  <si>
    <t>车辆里程查询_20260901-20260930_1024辆_仪表里程.xlsx / R577</t>
  </si>
  <si>
    <t>车辆里程查询_20260901-20260930_1024辆_GPS里程.xlsx / R577</t>
  </si>
  <si>
    <t>车辆纯氢气里程查询_20260901-20260930_1024辆.xlsx / R447</t>
  </si>
  <si>
    <t>车辆里程查询_20260901-20260930_1024辆_仪表里程.xlsx / S577</t>
  </si>
  <si>
    <t>车辆里程查询_20260901-20260930_1024辆_GPS里程.xlsx / S577</t>
  </si>
  <si>
    <t>车辆纯氢气里程查询_20260901-20260930_1024辆.xlsx / S447</t>
  </si>
  <si>
    <t>车辆里程查询_20260901-20260930_1024辆_仪表里程.xlsx / T577</t>
  </si>
  <si>
    <t>车辆里程查询_20260901-20260930_1024辆_GPS里程.xlsx / T577</t>
  </si>
  <si>
    <t>车辆纯氢气里程查询_20260901-20260930_1024辆.xlsx / T447</t>
  </si>
  <si>
    <t>车辆里程查询_20260901-20260930_1024辆_仪表里程.xlsx / U577</t>
  </si>
  <si>
    <t>车辆里程查询_20260901-20260930_1024辆_GPS里程.xlsx / U577</t>
  </si>
  <si>
    <t>车辆纯氢气里程查询_20260901-20260930_1024辆.xlsx / U447</t>
  </si>
  <si>
    <t>车辆里程查询_20260901-20260930_1024辆_仪表里程.xlsx / V577</t>
  </si>
  <si>
    <t>车辆里程查询_20260901-20260930_1024辆_GPS里程.xlsx / V577</t>
  </si>
  <si>
    <t>车辆纯氢气里程查询_20260901-20260930_1024辆.xlsx / V447</t>
  </si>
  <si>
    <t>车辆里程查询_20260901-20260930_1024辆_仪表里程.xlsx / W577</t>
  </si>
  <si>
    <t>车辆里程查询_20260901-20260930_1024辆_GPS里程.xlsx / W577</t>
  </si>
  <si>
    <t>车辆纯氢气里程查询_20260901-20260930_1024辆.xlsx / W447</t>
  </si>
  <si>
    <t>车辆里程查询_20260901-20260930_1024辆_仪表里程.xlsx / X577</t>
  </si>
  <si>
    <t>车辆里程查询_20260901-20260930_1024辆_GPS里程.xlsx / X577</t>
  </si>
  <si>
    <t>车辆纯氢气里程查询_20260901-20260930_1024辆.xlsx / X447</t>
  </si>
  <si>
    <t>车辆里程查询_20260901-20260930_1024辆_仪表里程.xlsx / Y577</t>
  </si>
  <si>
    <t>车辆里程查询_20260901-20260930_1024辆_GPS里程.xlsx / Y577</t>
  </si>
  <si>
    <t>车辆纯氢气里程查询_20260901-20260930_1024辆.xlsx / Y447</t>
  </si>
  <si>
    <t>车辆里程查询_20260901-20260930_1024辆_仪表里程.xlsx / Z577</t>
  </si>
  <si>
    <t>车辆里程查询_20260901-20260930_1024辆_GPS里程.xlsx / Z577</t>
  </si>
  <si>
    <t>车辆纯氢气里程查询_20260901-20260930_1024辆.xlsx / Z447</t>
  </si>
  <si>
    <t>车辆里程查询_20260901-20260930_1024辆_仪表里程.xlsx / AA577</t>
  </si>
  <si>
    <t>车辆里程查询_20260901-20260930_1024辆_GPS里程.xlsx / AA577</t>
  </si>
  <si>
    <t>车辆纯氢气里程查询_20260901-20260930_1024辆.xlsx / AA447</t>
  </si>
  <si>
    <t>车辆里程查询_20260901-20260930_1024辆_仪表里程.xlsx / AB577</t>
  </si>
  <si>
    <t>车辆里程查询_20260901-20260930_1024辆_GPS里程.xlsx / AB577</t>
  </si>
  <si>
    <t>车辆纯氢气里程查询_20260901-20260930_1024辆.xlsx / AB447</t>
  </si>
  <si>
    <t>车辆里程查询_20260901-20260930_1024辆_仪表里程.xlsx / AC577</t>
  </si>
  <si>
    <t>车辆里程查询_20260901-20260930_1024辆_GPS里程.xlsx / AC577</t>
  </si>
  <si>
    <t>车辆纯氢气里程查询_20260901-20260930_1024辆.xlsx / AC447</t>
  </si>
  <si>
    <t>车辆里程查询_20260901-20260930_1024辆_仪表里程.xlsx / AD577</t>
  </si>
  <si>
    <t>车辆里程查询_20260901-20260930_1024辆_GPS里程.xlsx / AD577</t>
  </si>
  <si>
    <t>车辆纯氢气里程查询_20260901-20260930_1024辆.xlsx / AD447</t>
  </si>
  <si>
    <t>车辆里程查询_20260901-20260930_1024辆_仪表里程.xlsx / AE577</t>
  </si>
  <si>
    <t>车辆里程查询_20260901-20260930_1024辆_GPS里程.xlsx / AE577</t>
  </si>
  <si>
    <t>车辆纯氢气里程查询_20260901-20260930_1024辆.xlsx / AE447</t>
  </si>
  <si>
    <t>车辆里程查询_20260901-20260930_1024辆_仪表里程.xlsx / AF577</t>
  </si>
  <si>
    <t>车辆里程查询_20260901-20260930_1024辆_GPS里程.xlsx / AF577</t>
  </si>
  <si>
    <t>车辆纯氢气里程查询_20260901-20260930_1024辆.xlsx / AF447</t>
  </si>
  <si>
    <t>车辆里程查询_20260901-20260930_1024辆_仪表里程.xlsx / AG577</t>
  </si>
  <si>
    <t>车辆里程查询_20260901-20260930_1024辆_GPS里程.xlsx / AG577</t>
  </si>
  <si>
    <t>车辆纯氢气里程查询_20260901-20260930_1024辆.xlsx / AG447</t>
  </si>
  <si>
    <t>车辆里程查询_20260901-20260930_1024辆_仪表里程.xlsx / AH577</t>
  </si>
  <si>
    <t>车辆里程查询_20260901-20260930_1024辆_GPS里程.xlsx / AH577</t>
  </si>
  <si>
    <t>车辆纯氢气里程查询_20260901-20260930_1024辆.xlsx / AH447</t>
  </si>
  <si>
    <t>车辆里程查询_20260901-20260930_1024辆_仪表里程.xlsx / E176</t>
  </si>
  <si>
    <t>车辆里程查询_20260901-20260930_1024辆_GPS里程.xlsx / E284</t>
  </si>
  <si>
    <t>车辆纯氢气里程查询_20260901-20260930_1024辆.xlsx / E540</t>
  </si>
  <si>
    <t>车辆里程查询_20260901-20260930_1024辆_仪表里程.xlsx / F176</t>
  </si>
  <si>
    <t>车辆里程查询_20260901-20260930_1024辆_GPS里程.xlsx / F284</t>
  </si>
  <si>
    <t>车辆纯氢气里程查询_20260901-20260930_1024辆.xlsx / F540</t>
  </si>
  <si>
    <t>车辆里程查询_20260901-20260930_1024辆_仪表里程.xlsx / G176</t>
  </si>
  <si>
    <t>车辆里程查询_20260901-20260930_1024辆_GPS里程.xlsx / G284</t>
  </si>
  <si>
    <t>车辆纯氢气里程查询_20260901-20260930_1024辆.xlsx / G540</t>
  </si>
  <si>
    <t>车辆里程查询_20260901-20260930_1024辆_仪表里程.xlsx / H176</t>
  </si>
  <si>
    <t>车辆里程查询_20260901-20260930_1024辆_GPS里程.xlsx / H284</t>
  </si>
  <si>
    <t>车辆纯氢气里程查询_20260901-20260930_1024辆.xlsx / H540</t>
  </si>
  <si>
    <t>车辆里程查询_20260901-20260930_1024辆_仪表里程.xlsx / I176</t>
  </si>
  <si>
    <t>车辆里程查询_20260901-20260930_1024辆_GPS里程.xlsx / I284</t>
  </si>
  <si>
    <t>车辆纯氢气里程查询_20260901-20260930_1024辆.xlsx / I540</t>
  </si>
  <si>
    <t>车辆里程查询_20260901-20260930_1024辆_仪表里程.xlsx / J176</t>
  </si>
  <si>
    <t>车辆里程查询_20260901-20260930_1024辆_GPS里程.xlsx / J284</t>
  </si>
  <si>
    <t>车辆纯氢气里程查询_20260901-20260930_1024辆.xlsx / J540</t>
  </si>
  <si>
    <t>车辆里程查询_20260901-20260930_1024辆_仪表里程.xlsx / K176</t>
  </si>
  <si>
    <t>车辆里程查询_20260901-20260930_1024辆_GPS里程.xlsx / K284</t>
  </si>
  <si>
    <t>车辆纯氢气里程查询_20260901-20260930_1024辆.xlsx / K540</t>
  </si>
  <si>
    <t>车辆里程查询_20260901-20260930_1024辆_仪表里程.xlsx / L176</t>
  </si>
  <si>
    <t>车辆里程查询_20260901-20260930_1024辆_GPS里程.xlsx / L284</t>
  </si>
  <si>
    <t>车辆纯氢气里程查询_20260901-20260930_1024辆.xlsx / L540</t>
  </si>
  <si>
    <t>车辆里程查询_20260901-20260930_1024辆_仪表里程.xlsx / M176</t>
  </si>
  <si>
    <t>车辆里程查询_20260901-20260930_1024辆_GPS里程.xlsx / M284</t>
  </si>
  <si>
    <t>车辆纯氢气里程查询_20260901-20260930_1024辆.xlsx / M540</t>
  </si>
  <si>
    <t>车辆里程查询_20260901-20260930_1024辆_仪表里程.xlsx / N176</t>
  </si>
  <si>
    <t>车辆里程查询_20260901-20260930_1024辆_GPS里程.xlsx / N284</t>
  </si>
  <si>
    <t>车辆纯氢气里程查询_20260901-20260930_1024辆.xlsx / N540</t>
  </si>
  <si>
    <t>车辆里程查询_20260901-20260930_1024辆_仪表里程.xlsx / O176</t>
  </si>
  <si>
    <t>车辆里程查询_20260901-20260930_1024辆_GPS里程.xlsx / O284</t>
  </si>
  <si>
    <t>车辆纯氢气里程查询_20260901-20260930_1024辆.xlsx / O540</t>
  </si>
  <si>
    <t>车辆里程查询_20260901-20260930_1024辆_仪表里程.xlsx / P176</t>
  </si>
  <si>
    <t>车辆里程查询_20260901-20260930_1024辆_GPS里程.xlsx / P284</t>
  </si>
  <si>
    <t>车辆纯氢气里程查询_20260901-20260930_1024辆.xlsx / P540</t>
  </si>
  <si>
    <t>车辆里程查询_20260901-20260930_1024辆_仪表里程.xlsx / Q176</t>
  </si>
  <si>
    <t>车辆里程查询_20260901-20260930_1024辆_GPS里程.xlsx / Q284</t>
  </si>
  <si>
    <t>车辆纯氢气里程查询_20260901-20260930_1024辆.xlsx / Q540</t>
  </si>
  <si>
    <t>车辆里程查询_20260901-20260930_1024辆_仪表里程.xlsx / R176</t>
  </si>
  <si>
    <t>车辆里程查询_20260901-20260930_1024辆_GPS里程.xlsx / R284</t>
  </si>
  <si>
    <t>车辆纯氢气里程查询_20260901-20260930_1024辆.xlsx / R540</t>
  </si>
  <si>
    <t>车辆里程查询_20260901-20260930_1024辆_仪表里程.xlsx / S176</t>
  </si>
  <si>
    <t>车辆里程查询_20260901-20260930_1024辆_GPS里程.xlsx / S284</t>
  </si>
  <si>
    <t>车辆纯氢气里程查询_20260901-20260930_1024辆.xlsx / S540</t>
  </si>
  <si>
    <t>车辆里程查询_20260901-20260930_1024辆_仪表里程.xlsx / T176</t>
  </si>
  <si>
    <t>车辆里程查询_20260901-20260930_1024辆_GPS里程.xlsx / T284</t>
  </si>
  <si>
    <t>车辆纯氢气里程查询_20260901-20260930_1024辆.xlsx / T540</t>
  </si>
  <si>
    <t>车辆里程查询_20260901-20260930_1024辆_仪表里程.xlsx / U176</t>
  </si>
  <si>
    <t>车辆里程查询_20260901-20260930_1024辆_GPS里程.xlsx / U284</t>
  </si>
  <si>
    <t>车辆纯氢气里程查询_20260901-20260930_1024辆.xlsx / U540</t>
  </si>
  <si>
    <t>车辆里程查询_20260901-20260930_1024辆_仪表里程.xlsx / V176</t>
  </si>
  <si>
    <t>车辆里程查询_20260901-20260930_1024辆_GPS里程.xlsx / V284</t>
  </si>
  <si>
    <t>车辆纯氢气里程查询_20260901-20260930_1024辆.xlsx / V540</t>
  </si>
  <si>
    <t>车辆里程查询_20260901-20260930_1024辆_仪表里程.xlsx / W176</t>
  </si>
  <si>
    <t>车辆里程查询_20260901-20260930_1024辆_GPS里程.xlsx / W284</t>
  </si>
  <si>
    <t>车辆纯氢气里程查询_20260901-20260930_1024辆.xlsx / W540</t>
  </si>
  <si>
    <t>车辆里程查询_20260901-20260930_1024辆_仪表里程.xlsx / X176</t>
  </si>
  <si>
    <t>车辆里程查询_20260901-20260930_1024辆_GPS里程.xlsx / X284</t>
  </si>
  <si>
    <t>车辆纯氢气里程查询_20260901-20260930_1024辆.xlsx / X540</t>
  </si>
  <si>
    <t>车辆里程查询_20260901-20260930_1024辆_仪表里程.xlsx / Y176</t>
  </si>
  <si>
    <t>车辆里程查询_20260901-20260930_1024辆_GPS里程.xlsx / Y284</t>
  </si>
  <si>
    <t>车辆纯氢气里程查询_20260901-20260930_1024辆.xlsx / Y540</t>
  </si>
  <si>
    <t>车辆里程查询_20260901-20260930_1024辆_仪表里程.xlsx / Z176</t>
  </si>
  <si>
    <t>车辆里程查询_20260901-20260930_1024辆_GPS里程.xlsx / Z284</t>
  </si>
  <si>
    <t>车辆纯氢气里程查询_20260901-20260930_1024辆.xlsx / Z540</t>
  </si>
  <si>
    <t>车辆里程查询_20260901-20260930_1024辆_仪表里程.xlsx / AA176</t>
  </si>
  <si>
    <t>车辆里程查询_20260901-20260930_1024辆_GPS里程.xlsx / AA284</t>
  </si>
  <si>
    <t>车辆纯氢气里程查询_20260901-20260930_1024辆.xlsx / AA540</t>
  </si>
  <si>
    <t>车辆里程查询_20260901-20260930_1024辆_仪表里程.xlsx / AB176</t>
  </si>
  <si>
    <t>车辆里程查询_20260901-20260930_1024辆_GPS里程.xlsx / AB284</t>
  </si>
  <si>
    <t>车辆纯氢气里程查询_20260901-20260930_1024辆.xlsx / AB540</t>
  </si>
  <si>
    <t>车辆里程查询_20260901-20260930_1024辆_仪表里程.xlsx / AC176</t>
  </si>
  <si>
    <t>车辆里程查询_20260901-20260930_1024辆_GPS里程.xlsx / AC284</t>
  </si>
  <si>
    <t>车辆纯氢气里程查询_20260901-20260930_1024辆.xlsx / AC540</t>
  </si>
  <si>
    <t>车辆里程查询_20260901-20260930_1024辆_仪表里程.xlsx / AD176</t>
  </si>
  <si>
    <t>车辆里程查询_20260901-20260930_1024辆_GPS里程.xlsx / AD284</t>
  </si>
  <si>
    <t>车辆纯氢气里程查询_20260901-20260930_1024辆.xlsx / AD540</t>
  </si>
  <si>
    <t>车辆里程查询_20260901-20260930_1024辆_仪表里程.xlsx / AE176</t>
  </si>
  <si>
    <t>车辆里程查询_20260901-20260930_1024辆_GPS里程.xlsx / AE284</t>
  </si>
  <si>
    <t>车辆纯氢气里程查询_20260901-20260930_1024辆.xlsx / AE540</t>
  </si>
  <si>
    <t>车辆里程查询_20260901-20260930_1024辆_仪表里程.xlsx / AF176</t>
  </si>
  <si>
    <t>车辆里程查询_20260901-20260930_1024辆_GPS里程.xlsx / AF284</t>
  </si>
  <si>
    <t>车辆纯氢气里程查询_20260901-20260930_1024辆.xlsx / AF540</t>
  </si>
  <si>
    <t>车辆里程查询_20260901-20260930_1024辆_仪表里程.xlsx / AG176</t>
  </si>
  <si>
    <t>车辆里程查询_20260901-20260930_1024辆_GPS里程.xlsx / AG284</t>
  </si>
  <si>
    <t>车辆纯氢气里程查询_20260901-20260930_1024辆.xlsx / AG540</t>
  </si>
  <si>
    <t>车辆里程查询_20260901-20260930_1024辆_仪表里程.xlsx / AH176</t>
  </si>
  <si>
    <t>车辆里程查询_20260901-20260930_1024辆_GPS里程.xlsx / AH284</t>
  </si>
  <si>
    <t>车辆纯氢气里程查询_20260901-20260930_1024辆.xlsx / AH540</t>
  </si>
  <si>
    <t>车辆里程查询_20260901-20260930_1024辆_仪表里程.xlsx / E661</t>
  </si>
  <si>
    <t>车辆里程查询_20260901-20260930_1024辆_GPS里程.xlsx / E661</t>
  </si>
  <si>
    <t>车辆纯氢气里程查询_20260901-20260930_1024辆.xlsx / E304</t>
  </si>
  <si>
    <t>车辆里程查询_20260901-20260930_1024辆_仪表里程.xlsx / F661</t>
  </si>
  <si>
    <t>车辆里程查询_20260901-20260930_1024辆_GPS里程.xlsx / F661</t>
  </si>
  <si>
    <t>车辆纯氢气里程查询_20260901-20260930_1024辆.xlsx / F304</t>
  </si>
  <si>
    <t>车辆里程查询_20260901-20260930_1024辆_仪表里程.xlsx / G661</t>
  </si>
  <si>
    <t>车辆里程查询_20260901-20260930_1024辆_GPS里程.xlsx / G661</t>
  </si>
  <si>
    <t>车辆纯氢气里程查询_20260901-20260930_1024辆.xlsx / G304</t>
  </si>
  <si>
    <t>车辆里程查询_20260901-20260930_1024辆_仪表里程.xlsx / H661</t>
  </si>
  <si>
    <t>车辆里程查询_20260901-20260930_1024辆_GPS里程.xlsx / H661</t>
  </si>
  <si>
    <t>车辆纯氢气里程查询_20260901-20260930_1024辆.xlsx / H304</t>
  </si>
  <si>
    <t>车辆里程查询_20260901-20260930_1024辆_仪表里程.xlsx / I661</t>
  </si>
  <si>
    <t>车辆里程查询_20260901-20260930_1024辆_GPS里程.xlsx / I661</t>
  </si>
  <si>
    <t>车辆纯氢气里程查询_20260901-20260930_1024辆.xlsx / I304</t>
  </si>
  <si>
    <t>车辆里程查询_20260901-20260930_1024辆_仪表里程.xlsx / J661</t>
  </si>
  <si>
    <t>车辆里程查询_20260901-20260930_1024辆_GPS里程.xlsx / J661</t>
  </si>
  <si>
    <t>车辆纯氢气里程查询_20260901-20260930_1024辆.xlsx / J304</t>
  </si>
  <si>
    <t>车辆里程查询_20260901-20260930_1024辆_仪表里程.xlsx / K661</t>
  </si>
  <si>
    <t>车辆里程查询_20260901-20260930_1024辆_GPS里程.xlsx / K661</t>
  </si>
  <si>
    <t>车辆纯氢气里程查询_20260901-20260930_1024辆.xlsx / K304</t>
  </si>
  <si>
    <t>车辆里程查询_20260901-20260930_1024辆_仪表里程.xlsx / L661</t>
  </si>
  <si>
    <t>车辆里程查询_20260901-20260930_1024辆_GPS里程.xlsx / L661</t>
  </si>
  <si>
    <t>车辆纯氢气里程查询_20260901-20260930_1024辆.xlsx / L304</t>
  </si>
  <si>
    <t>车辆里程查询_20260901-20260930_1024辆_仪表里程.xlsx / M661</t>
  </si>
  <si>
    <t>车辆里程查询_20260901-20260930_1024辆_GPS里程.xlsx / M661</t>
  </si>
  <si>
    <t>车辆纯氢气里程查询_20260901-20260930_1024辆.xlsx / M304</t>
  </si>
  <si>
    <t>车辆里程查询_20260901-20260930_1024辆_仪表里程.xlsx / N661</t>
  </si>
  <si>
    <t>车辆里程查询_20260901-20260930_1024辆_GPS里程.xlsx / N661</t>
  </si>
  <si>
    <t>车辆纯氢气里程查询_20260901-20260930_1024辆.xlsx / N304</t>
  </si>
  <si>
    <t>车辆里程查询_20260901-20260930_1024辆_仪表里程.xlsx / O661</t>
  </si>
  <si>
    <t>车辆里程查询_20260901-20260930_1024辆_GPS里程.xlsx / O661</t>
  </si>
  <si>
    <t>车辆纯氢气里程查询_20260901-20260930_1024辆.xlsx / O304</t>
  </si>
  <si>
    <t>车辆里程查询_20260901-20260930_1024辆_仪表里程.xlsx / P661</t>
  </si>
  <si>
    <t>车辆里程查询_20260901-20260930_1024辆_GPS里程.xlsx / P661</t>
  </si>
  <si>
    <t>车辆纯氢气里程查询_20260901-20260930_1024辆.xlsx / P304</t>
  </si>
  <si>
    <t>车辆里程查询_20260901-20260930_1024辆_仪表里程.xlsx / Q661</t>
  </si>
  <si>
    <t>车辆里程查询_20260901-20260930_1024辆_GPS里程.xlsx / Q661</t>
  </si>
  <si>
    <t>车辆纯氢气里程查询_20260901-20260930_1024辆.xlsx / Q304</t>
  </si>
  <si>
    <t>车辆里程查询_20260901-20260930_1024辆_仪表里程.xlsx / R661</t>
  </si>
  <si>
    <t>车辆里程查询_20260901-20260930_1024辆_GPS里程.xlsx / R661</t>
  </si>
  <si>
    <t>车辆纯氢气里程查询_20260901-20260930_1024辆.xlsx / R304</t>
  </si>
  <si>
    <t>车辆里程查询_20260901-20260930_1024辆_仪表里程.xlsx / S661</t>
  </si>
  <si>
    <t>车辆里程查询_20260901-20260930_1024辆_GPS里程.xlsx / S661</t>
  </si>
  <si>
    <t>车辆纯氢气里程查询_20260901-20260930_1024辆.xlsx / S304</t>
  </si>
  <si>
    <t>车辆里程查询_20260901-20260930_1024辆_仪表里程.xlsx / T661</t>
  </si>
  <si>
    <t>车辆里程查询_20260901-20260930_1024辆_GPS里程.xlsx / T661</t>
  </si>
  <si>
    <t>车辆纯氢气里程查询_20260901-20260930_1024辆.xlsx / T304</t>
  </si>
  <si>
    <t>车辆里程查询_20260901-20260930_1024辆_仪表里程.xlsx / U661</t>
  </si>
  <si>
    <t>车辆里程查询_20260901-20260930_1024辆_GPS里程.xlsx / U661</t>
  </si>
  <si>
    <t>车辆纯氢气里程查询_20260901-20260930_1024辆.xlsx / U304</t>
  </si>
  <si>
    <t>车辆里程查询_20260901-20260930_1024辆_仪表里程.xlsx / V661</t>
  </si>
  <si>
    <t>车辆里程查询_20260901-20260930_1024辆_GPS里程.xlsx / V661</t>
  </si>
  <si>
    <t>车辆纯氢气里程查询_20260901-20260930_1024辆.xlsx / V304</t>
  </si>
  <si>
    <t>车辆里程查询_20260901-20260930_1024辆_仪表里程.xlsx / W661</t>
  </si>
  <si>
    <t>车辆里程查询_20260901-20260930_1024辆_GPS里程.xlsx / W661</t>
  </si>
  <si>
    <t>车辆纯氢气里程查询_20260901-20260930_1024辆.xlsx / W304</t>
  </si>
  <si>
    <t>车辆里程查询_20260901-20260930_1024辆_仪表里程.xlsx / X661</t>
  </si>
  <si>
    <t>车辆里程查询_20260901-20260930_1024辆_GPS里程.xlsx / X661</t>
  </si>
  <si>
    <t>车辆纯氢气里程查询_20260901-20260930_1024辆.xlsx / X304</t>
  </si>
  <si>
    <t>车辆里程查询_20260901-20260930_1024辆_仪表里程.xlsx / Y661</t>
  </si>
  <si>
    <t>车辆里程查询_20260901-20260930_1024辆_GPS里程.xlsx / Y661</t>
  </si>
  <si>
    <t>车辆纯氢气里程查询_20260901-20260930_1024辆.xlsx / Y304</t>
  </si>
  <si>
    <t>车辆里程查询_20260901-20260930_1024辆_仪表里程.xlsx / Z661</t>
  </si>
  <si>
    <t>车辆里程查询_20260901-20260930_1024辆_GPS里程.xlsx / Z661</t>
  </si>
  <si>
    <t>车辆纯氢气里程查询_20260901-20260930_1024辆.xlsx / Z304</t>
  </si>
  <si>
    <t>车辆里程查询_20260901-20260930_1024辆_仪表里程.xlsx / AA661</t>
  </si>
  <si>
    <t>车辆里程查询_20260901-20260930_1024辆_GPS里程.xlsx / AA661</t>
  </si>
  <si>
    <t>车辆纯氢气里程查询_20260901-20260930_1024辆.xlsx / AA304</t>
  </si>
  <si>
    <t>车辆里程查询_20260901-20260930_1024辆_仪表里程.xlsx / AB661</t>
  </si>
  <si>
    <t>车辆里程查询_20260901-20260930_1024辆_GPS里程.xlsx / AB661</t>
  </si>
  <si>
    <t>车辆纯氢气里程查询_20260901-20260930_1024辆.xlsx / AB304</t>
  </si>
  <si>
    <t>车辆里程查询_20260901-20260930_1024辆_仪表里程.xlsx / AC661</t>
  </si>
  <si>
    <t>车辆里程查询_20260901-20260930_1024辆_GPS里程.xlsx / AC661</t>
  </si>
  <si>
    <t>车辆纯氢气里程查询_20260901-20260930_1024辆.xlsx / AC304</t>
  </si>
  <si>
    <t>车辆里程查询_20260901-20260930_1024辆_仪表里程.xlsx / AD661</t>
  </si>
  <si>
    <t>车辆里程查询_20260901-20260930_1024辆_GPS里程.xlsx / AD661</t>
  </si>
  <si>
    <t>车辆纯氢气里程查询_20260901-20260930_1024辆.xlsx / AD304</t>
  </si>
  <si>
    <t>车辆里程查询_20260901-20260930_1024辆_仪表里程.xlsx / AE661</t>
  </si>
  <si>
    <t>车辆里程查询_20260901-20260930_1024辆_GPS里程.xlsx / AE661</t>
  </si>
  <si>
    <t>车辆纯氢气里程查询_20260901-20260930_1024辆.xlsx / AE304</t>
  </si>
  <si>
    <t>车辆里程查询_20260901-20260930_1024辆_仪表里程.xlsx / AF661</t>
  </si>
  <si>
    <t>车辆里程查询_20260901-20260930_1024辆_GPS里程.xlsx / AF661</t>
  </si>
  <si>
    <t>车辆纯氢气里程查询_20260901-20260930_1024辆.xlsx / AF304</t>
  </si>
  <si>
    <t>车辆里程查询_20260901-20260930_1024辆_仪表里程.xlsx / AG661</t>
  </si>
  <si>
    <t>车辆里程查询_20260901-20260930_1024辆_GPS里程.xlsx / AG661</t>
  </si>
  <si>
    <t>车辆纯氢气里程查询_20260901-20260930_1024辆.xlsx / AG304</t>
  </si>
  <si>
    <t>车辆里程查询_20260901-20260930_1024辆_仪表里程.xlsx / AH661</t>
  </si>
  <si>
    <t>车辆里程查询_20260901-20260930_1024辆_GPS里程.xlsx / AH661</t>
  </si>
  <si>
    <t>车辆纯氢气里程查询_20260901-20260930_1024辆.xlsx / AH304</t>
  </si>
  <si>
    <t>车辆里程查询_20260901-20260930_1024辆_仪表里程.xlsx / E460</t>
  </si>
  <si>
    <t>车辆里程查询_20260901-20260930_1024辆_GPS里程.xlsx / E460</t>
  </si>
  <si>
    <t>车辆纯氢气里程查询_20260901-20260930_1024辆.xlsx / E533</t>
  </si>
  <si>
    <t>车辆里程查询_20260901-20260930_1024辆_仪表里程.xlsx / F460</t>
  </si>
  <si>
    <t>车辆里程查询_20260901-20260930_1024辆_GPS里程.xlsx / F460</t>
  </si>
  <si>
    <t>车辆纯氢气里程查询_20260901-20260930_1024辆.xlsx / F533</t>
  </si>
  <si>
    <t>车辆里程查询_20260901-20260930_1024辆_仪表里程.xlsx / G460</t>
  </si>
  <si>
    <t>车辆里程查询_20260901-20260930_1024辆_GPS里程.xlsx / G460</t>
  </si>
  <si>
    <t>车辆纯氢气里程查询_20260901-20260930_1024辆.xlsx / G533</t>
  </si>
  <si>
    <t>车辆里程查询_20260901-20260930_1024辆_仪表里程.xlsx / H460</t>
  </si>
  <si>
    <t>车辆里程查询_20260901-20260930_1024辆_GPS里程.xlsx / H460</t>
  </si>
  <si>
    <t>车辆纯氢气里程查询_20260901-20260930_1024辆.xlsx / H533</t>
  </si>
  <si>
    <t>车辆里程查询_20260901-20260930_1024辆_仪表里程.xlsx / I460</t>
  </si>
  <si>
    <t>车辆里程查询_20260901-20260930_1024辆_GPS里程.xlsx / I460</t>
  </si>
  <si>
    <t>车辆纯氢气里程查询_20260901-20260930_1024辆.xlsx / I533</t>
  </si>
  <si>
    <t>车辆里程查询_20260901-20260930_1024辆_仪表里程.xlsx / J460</t>
  </si>
  <si>
    <t>车辆里程查询_20260901-20260930_1024辆_GPS里程.xlsx / J460</t>
  </si>
  <si>
    <t>车辆纯氢气里程查询_20260901-20260930_1024辆.xlsx / J533</t>
  </si>
  <si>
    <t>车辆里程查询_20260901-20260930_1024辆_仪表里程.xlsx / K460</t>
  </si>
  <si>
    <t>车辆里程查询_20260901-20260930_1024辆_GPS里程.xlsx / K460</t>
  </si>
  <si>
    <t>车辆纯氢气里程查询_20260901-20260930_1024辆.xlsx / K533</t>
  </si>
  <si>
    <t>车辆里程查询_20260901-20260930_1024辆_仪表里程.xlsx / L460</t>
  </si>
  <si>
    <t>车辆里程查询_20260901-20260930_1024辆_GPS里程.xlsx / L460</t>
  </si>
  <si>
    <t>车辆纯氢气里程查询_20260901-20260930_1024辆.xlsx / L533</t>
  </si>
  <si>
    <t>车辆里程查询_20260901-20260930_1024辆_仪表里程.xlsx / M460</t>
  </si>
  <si>
    <t>车辆里程查询_20260901-20260930_1024辆_GPS里程.xlsx / M460</t>
  </si>
  <si>
    <t>车辆纯氢气里程查询_20260901-20260930_1024辆.xlsx / M533</t>
  </si>
  <si>
    <t>车辆里程查询_20260901-20260930_1024辆_仪表里程.xlsx / N460</t>
  </si>
  <si>
    <t>车辆里程查询_20260901-20260930_1024辆_GPS里程.xlsx / N460</t>
  </si>
  <si>
    <t>车辆纯氢气里程查询_20260901-20260930_1024辆.xlsx / N533</t>
  </si>
  <si>
    <t>车辆里程查询_20260901-20260930_1024辆_仪表里程.xlsx / O460</t>
  </si>
  <si>
    <t>车辆里程查询_20260901-20260930_1024辆_GPS里程.xlsx / O460</t>
  </si>
  <si>
    <t>车辆纯氢气里程查询_20260901-20260930_1024辆.xlsx / O533</t>
  </si>
  <si>
    <t>车辆里程查询_20260901-20260930_1024辆_仪表里程.xlsx / P460</t>
  </si>
  <si>
    <t>车辆里程查询_20260901-20260930_1024辆_GPS里程.xlsx / P460</t>
  </si>
  <si>
    <t>车辆纯氢气里程查询_20260901-20260930_1024辆.xlsx / P533</t>
  </si>
  <si>
    <t>车辆里程查询_20260901-20260930_1024辆_仪表里程.xlsx / Q460</t>
  </si>
  <si>
    <t>车辆里程查询_20260901-20260930_1024辆_GPS里程.xlsx / Q460</t>
  </si>
  <si>
    <t>车辆纯氢气里程查询_20260901-20260930_1024辆.xlsx / Q533</t>
  </si>
  <si>
    <t>车辆里程查询_20260901-20260930_1024辆_仪表里程.xlsx / R460</t>
  </si>
  <si>
    <t>车辆里程查询_20260901-20260930_1024辆_GPS里程.xlsx / R460</t>
  </si>
  <si>
    <t>车辆纯氢气里程查询_20260901-20260930_1024辆.xlsx / R533</t>
  </si>
  <si>
    <t>车辆里程查询_20260901-20260930_1024辆_仪表里程.xlsx / S460</t>
  </si>
  <si>
    <t>车辆里程查询_20260901-20260930_1024辆_GPS里程.xlsx / S460</t>
  </si>
  <si>
    <t>车辆纯氢气里程查询_20260901-20260930_1024辆.xlsx / S533</t>
  </si>
  <si>
    <t>车辆里程查询_20260901-20260930_1024辆_仪表里程.xlsx / T460</t>
  </si>
  <si>
    <t>车辆里程查询_20260901-20260930_1024辆_GPS里程.xlsx / T460</t>
  </si>
  <si>
    <t>车辆纯氢气里程查询_20260901-20260930_1024辆.xlsx / T533</t>
  </si>
  <si>
    <t>车辆里程查询_20260901-20260930_1024辆_仪表里程.xlsx / U460</t>
  </si>
  <si>
    <t>车辆里程查询_20260901-20260930_1024辆_GPS里程.xlsx / U460</t>
  </si>
  <si>
    <t>车辆纯氢气里程查询_20260901-20260930_1024辆.xlsx / U533</t>
  </si>
  <si>
    <t>车辆里程查询_20260901-20260930_1024辆_仪表里程.xlsx / V460</t>
  </si>
  <si>
    <t>车辆里程查询_20260901-20260930_1024辆_GPS里程.xlsx / V460</t>
  </si>
  <si>
    <t>车辆纯氢气里程查询_20260901-20260930_1024辆.xlsx / V533</t>
  </si>
  <si>
    <t>车辆里程查询_20260901-20260930_1024辆_仪表里程.xlsx / W460</t>
  </si>
  <si>
    <t>车辆里程查询_20260901-20260930_1024辆_GPS里程.xlsx / W460</t>
  </si>
  <si>
    <t>车辆纯氢气里程查询_20260901-20260930_1024辆.xlsx / W533</t>
  </si>
  <si>
    <t>车辆里程查询_20260901-20260930_1024辆_仪表里程.xlsx / X460</t>
  </si>
  <si>
    <t>车辆里程查询_20260901-20260930_1024辆_GPS里程.xlsx / X460</t>
  </si>
  <si>
    <t>车辆纯氢气里程查询_20260901-20260930_1024辆.xlsx / X533</t>
  </si>
  <si>
    <t>车辆里程查询_20260901-20260930_1024辆_仪表里程.xlsx / Y460</t>
  </si>
  <si>
    <t>车辆里程查询_20260901-20260930_1024辆_GPS里程.xlsx / Y460</t>
  </si>
  <si>
    <t>车辆纯氢气里程查询_20260901-20260930_1024辆.xlsx / Y533</t>
  </si>
  <si>
    <t>车辆里程查询_20260901-20260930_1024辆_仪表里程.xlsx / Z460</t>
  </si>
  <si>
    <t>车辆里程查询_20260901-20260930_1024辆_GPS里程.xlsx / Z460</t>
  </si>
  <si>
    <t>车辆纯氢气里程查询_20260901-20260930_1024辆.xlsx / Z533</t>
  </si>
  <si>
    <t>车辆里程查询_20260901-20260930_1024辆_仪表里程.xlsx / AA460</t>
  </si>
  <si>
    <t>车辆里程查询_20260901-20260930_1024辆_GPS里程.xlsx / AA460</t>
  </si>
  <si>
    <t>车辆纯氢气里程查询_20260901-20260930_1024辆.xlsx / AA533</t>
  </si>
  <si>
    <t>车辆里程查询_20260901-20260930_1024辆_仪表里程.xlsx / AB460</t>
  </si>
  <si>
    <t>车辆里程查询_20260901-20260930_1024辆_GPS里程.xlsx / AB460</t>
  </si>
  <si>
    <t>车辆纯氢气里程查询_20260901-20260930_1024辆.xlsx / AB533</t>
  </si>
  <si>
    <t>车辆里程查询_20260901-20260930_1024辆_仪表里程.xlsx / AC460</t>
  </si>
  <si>
    <t>车辆里程查询_20260901-20260930_1024辆_GPS里程.xlsx / AC460</t>
  </si>
  <si>
    <t>车辆纯氢气里程查询_20260901-20260930_1024辆.xlsx / AC533</t>
  </si>
  <si>
    <t>车辆里程查询_20260901-20260930_1024辆_仪表里程.xlsx / AD460</t>
  </si>
  <si>
    <t>车辆里程查询_20260901-20260930_1024辆_GPS里程.xlsx / AD460</t>
  </si>
  <si>
    <t>车辆纯氢气里程查询_20260901-20260930_1024辆.xlsx / AD533</t>
  </si>
  <si>
    <t>车辆里程查询_20260901-20260930_1024辆_仪表里程.xlsx / AE460</t>
  </si>
  <si>
    <t>车辆里程查询_20260901-20260930_1024辆_GPS里程.xlsx / AE460</t>
  </si>
  <si>
    <t>车辆纯氢气里程查询_20260901-20260930_1024辆.xlsx / AE533</t>
  </si>
  <si>
    <t>车辆里程查询_20260901-20260930_1024辆_仪表里程.xlsx / AF460</t>
  </si>
  <si>
    <t>车辆里程查询_20260901-20260930_1024辆_GPS里程.xlsx / AF460</t>
  </si>
  <si>
    <t>车辆纯氢气里程查询_20260901-20260930_1024辆.xlsx / AF533</t>
  </si>
  <si>
    <t>车辆里程查询_20260901-20260930_1024辆_仪表里程.xlsx / AG460</t>
  </si>
  <si>
    <t>车辆里程查询_20260901-20260930_1024辆_GPS里程.xlsx / AG460</t>
  </si>
  <si>
    <t>车辆纯氢气里程查询_20260901-20260930_1024辆.xlsx / AG533</t>
  </si>
  <si>
    <t>车辆里程查询_20260901-20260930_1024辆_仪表里程.xlsx / AH460</t>
  </si>
  <si>
    <t>车辆里程查询_20260901-20260930_1024辆_GPS里程.xlsx / AH460</t>
  </si>
  <si>
    <t>车辆纯氢气里程查询_20260901-20260930_1024辆.xlsx / AH533</t>
  </si>
  <si>
    <t>车辆里程查询_20260901-20260930_1024辆_仪表里程.xlsx / E171</t>
  </si>
  <si>
    <t>车辆里程查询_20260901-20260930_1024辆_GPS里程.xlsx / E279</t>
  </si>
  <si>
    <t>车辆纯氢气里程查询_20260901-20260930_1024辆.xlsx / E226</t>
  </si>
  <si>
    <t>车辆里程查询_20260901-20260930_1024辆_仪表里程.xlsx / F171</t>
  </si>
  <si>
    <t>车辆里程查询_20260901-20260930_1024辆_GPS里程.xlsx / F279</t>
  </si>
  <si>
    <t>车辆纯氢气里程查询_20260901-20260930_1024辆.xlsx / F226</t>
  </si>
  <si>
    <t>车辆里程查询_20260901-20260930_1024辆_仪表里程.xlsx / G171</t>
  </si>
  <si>
    <t>车辆里程查询_20260901-20260930_1024辆_GPS里程.xlsx / G279</t>
  </si>
  <si>
    <t>车辆纯氢气里程查询_20260901-20260930_1024辆.xlsx / G226</t>
  </si>
  <si>
    <t>车辆里程查询_20260901-20260930_1024辆_仪表里程.xlsx / H171</t>
  </si>
  <si>
    <t>车辆里程查询_20260901-20260930_1024辆_GPS里程.xlsx / H279</t>
  </si>
  <si>
    <t>车辆纯氢气里程查询_20260901-20260930_1024辆.xlsx / H226</t>
  </si>
  <si>
    <t>车辆里程查询_20260901-20260930_1024辆_仪表里程.xlsx / I171</t>
  </si>
  <si>
    <t>车辆里程查询_20260901-20260930_1024辆_GPS里程.xlsx / I279</t>
  </si>
  <si>
    <t>车辆纯氢气里程查询_20260901-20260930_1024辆.xlsx / I226</t>
  </si>
  <si>
    <t>车辆里程查询_20260901-20260930_1024辆_仪表里程.xlsx / J171</t>
  </si>
  <si>
    <t>车辆里程查询_20260901-20260930_1024辆_GPS里程.xlsx / J279</t>
  </si>
  <si>
    <t>车辆纯氢气里程查询_20260901-20260930_1024辆.xlsx / J226</t>
  </si>
  <si>
    <t>车辆里程查询_20260901-20260930_1024辆_仪表里程.xlsx / K171</t>
  </si>
  <si>
    <t>车辆里程查询_20260901-20260930_1024辆_GPS里程.xlsx / K279</t>
  </si>
  <si>
    <t>车辆纯氢气里程查询_20260901-20260930_1024辆.xlsx / K226</t>
  </si>
  <si>
    <t>车辆里程查询_20260901-20260930_1024辆_仪表里程.xlsx / L171</t>
  </si>
  <si>
    <t>车辆里程查询_20260901-20260930_1024辆_GPS里程.xlsx / L279</t>
  </si>
  <si>
    <t>车辆纯氢气里程查询_20260901-20260930_1024辆.xlsx / L226</t>
  </si>
  <si>
    <t>车辆里程查询_20260901-20260930_1024辆_仪表里程.xlsx / M171</t>
  </si>
  <si>
    <t>车辆里程查询_20260901-20260930_1024辆_GPS里程.xlsx / M279</t>
  </si>
  <si>
    <t>车辆纯氢气里程查询_20260901-20260930_1024辆.xlsx / M226</t>
  </si>
  <si>
    <t>车辆里程查询_20260901-20260930_1024辆_仪表里程.xlsx / N171</t>
  </si>
  <si>
    <t>车辆里程查询_20260901-20260930_1024辆_GPS里程.xlsx / N279</t>
  </si>
  <si>
    <t>车辆纯氢气里程查询_20260901-20260930_1024辆.xlsx / N226</t>
  </si>
  <si>
    <t>车辆里程查询_20260901-20260930_1024辆_仪表里程.xlsx / O171</t>
  </si>
  <si>
    <t>车辆里程查询_20260901-20260930_1024辆_GPS里程.xlsx / O279</t>
  </si>
  <si>
    <t>车辆纯氢气里程查询_20260901-20260930_1024辆.xlsx / O226</t>
  </si>
  <si>
    <t>车辆里程查询_20260901-20260930_1024辆_仪表里程.xlsx / P171</t>
  </si>
  <si>
    <t>车辆里程查询_20260901-20260930_1024辆_GPS里程.xlsx / P279</t>
  </si>
  <si>
    <t>车辆纯氢气里程查询_20260901-20260930_1024辆.xlsx / P226</t>
  </si>
  <si>
    <t>车辆里程查询_20260901-20260930_1024辆_仪表里程.xlsx / Q171</t>
  </si>
  <si>
    <t>车辆里程查询_20260901-20260930_1024辆_GPS里程.xlsx / Q279</t>
  </si>
  <si>
    <t>车辆纯氢气里程查询_20260901-20260930_1024辆.xlsx / Q226</t>
  </si>
  <si>
    <t>车辆里程查询_20260901-20260930_1024辆_仪表里程.xlsx / R171</t>
  </si>
  <si>
    <t>车辆里程查询_20260901-20260930_1024辆_GPS里程.xlsx / R279</t>
  </si>
  <si>
    <t>车辆纯氢气里程查询_20260901-20260930_1024辆.xlsx / R226</t>
  </si>
  <si>
    <t>车辆里程查询_20260901-20260930_1024辆_仪表里程.xlsx / S171</t>
  </si>
  <si>
    <t>车辆里程查询_20260901-20260930_1024辆_GPS里程.xlsx / S279</t>
  </si>
  <si>
    <t>车辆纯氢气里程查询_20260901-20260930_1024辆.xlsx / S226</t>
  </si>
  <si>
    <t>车辆里程查询_20260901-20260930_1024辆_仪表里程.xlsx / T171</t>
  </si>
  <si>
    <t>车辆里程查询_20260901-20260930_1024辆_GPS里程.xlsx / T279</t>
  </si>
  <si>
    <t>车辆纯氢气里程查询_20260901-20260930_1024辆.xlsx / T226</t>
  </si>
  <si>
    <t>车辆里程查询_20260901-20260930_1024辆_仪表里程.xlsx / U171</t>
  </si>
  <si>
    <t>车辆里程查询_20260901-20260930_1024辆_GPS里程.xlsx / U279</t>
  </si>
  <si>
    <t>车辆纯氢气里程查询_20260901-20260930_1024辆.xlsx / U226</t>
  </si>
  <si>
    <t>车辆里程查询_20260901-20260930_1024辆_仪表里程.xlsx / V171</t>
  </si>
  <si>
    <t>车辆里程查询_20260901-20260930_1024辆_GPS里程.xlsx / V279</t>
  </si>
  <si>
    <t>车辆纯氢气里程查询_20260901-20260930_1024辆.xlsx / V226</t>
  </si>
  <si>
    <t>车辆里程查询_20260901-20260930_1024辆_仪表里程.xlsx / W171</t>
  </si>
  <si>
    <t>车辆里程查询_20260901-20260930_1024辆_GPS里程.xlsx / W279</t>
  </si>
  <si>
    <t>车辆纯氢气里程查询_20260901-20260930_1024辆.xlsx / W226</t>
  </si>
  <si>
    <t>车辆里程查询_20260901-20260930_1024辆_仪表里程.xlsx / X171</t>
  </si>
  <si>
    <t>车辆里程查询_20260901-20260930_1024辆_GPS里程.xlsx / X279</t>
  </si>
  <si>
    <t>车辆纯氢气里程查询_20260901-20260930_1024辆.xlsx / X226</t>
  </si>
  <si>
    <t>车辆里程查询_20260901-20260930_1024辆_仪表里程.xlsx / Y171</t>
  </si>
  <si>
    <t>车辆里程查询_20260901-20260930_1024辆_GPS里程.xlsx / Y279</t>
  </si>
  <si>
    <t>车辆纯氢气里程查询_20260901-20260930_1024辆.xlsx / Y226</t>
  </si>
  <si>
    <t>车辆里程查询_20260901-20260930_1024辆_仪表里程.xlsx / Z171</t>
  </si>
  <si>
    <t>车辆里程查询_20260901-20260930_1024辆_GPS里程.xlsx / Z279</t>
  </si>
  <si>
    <t>车辆纯氢气里程查询_20260901-20260930_1024辆.xlsx / Z226</t>
  </si>
  <si>
    <t>车辆里程查询_20260901-20260930_1024辆_仪表里程.xlsx / AA171</t>
  </si>
  <si>
    <t>车辆里程查询_20260901-20260930_1024辆_GPS里程.xlsx / AA279</t>
  </si>
  <si>
    <t>车辆纯氢气里程查询_20260901-20260930_1024辆.xlsx / AA226</t>
  </si>
  <si>
    <t>车辆里程查询_20260901-20260930_1024辆_仪表里程.xlsx / AB171</t>
  </si>
  <si>
    <t>车辆里程查询_20260901-20260930_1024辆_GPS里程.xlsx / AB279</t>
  </si>
  <si>
    <t>车辆纯氢气里程查询_20260901-20260930_1024辆.xlsx / AB226</t>
  </si>
  <si>
    <t>车辆里程查询_20260901-20260930_1024辆_仪表里程.xlsx / AC171</t>
  </si>
  <si>
    <t>车辆里程查询_20260901-20260930_1024辆_GPS里程.xlsx / AC279</t>
  </si>
  <si>
    <t>车辆纯氢气里程查询_20260901-20260930_1024辆.xlsx / AC226</t>
  </si>
  <si>
    <t>车辆里程查询_20260901-20260930_1024辆_仪表里程.xlsx / AD171</t>
  </si>
  <si>
    <t>车辆里程查询_20260901-20260930_1024辆_GPS里程.xlsx / AD279</t>
  </si>
  <si>
    <t>车辆纯氢气里程查询_20260901-20260930_1024辆.xlsx / AD226</t>
  </si>
  <si>
    <t>车辆里程查询_20260901-20260930_1024辆_仪表里程.xlsx / AE171</t>
  </si>
  <si>
    <t>车辆里程查询_20260901-20260930_1024辆_GPS里程.xlsx / AE279</t>
  </si>
  <si>
    <t>车辆纯氢气里程查询_20260901-20260930_1024辆.xlsx / AE226</t>
  </si>
  <si>
    <t>车辆里程查询_20260901-20260930_1024辆_仪表里程.xlsx / AF171</t>
  </si>
  <si>
    <t>车辆里程查询_20260901-20260930_1024辆_GPS里程.xlsx / AF279</t>
  </si>
  <si>
    <t>车辆纯氢气里程查询_20260901-20260930_1024辆.xlsx / AF226</t>
  </si>
  <si>
    <t>车辆里程查询_20260901-20260930_1024辆_仪表里程.xlsx / AG171</t>
  </si>
  <si>
    <t>车辆里程查询_20260901-20260930_1024辆_GPS里程.xlsx / AG279</t>
  </si>
  <si>
    <t>车辆纯氢气里程查询_20260901-20260930_1024辆.xlsx / AG226</t>
  </si>
  <si>
    <t>车辆里程查询_20260901-20260930_1024辆_仪表里程.xlsx / AH171</t>
  </si>
  <si>
    <t>车辆里程查询_20260901-20260930_1024辆_GPS里程.xlsx / AH279</t>
  </si>
  <si>
    <t>车辆纯氢气里程查询_20260901-20260930_1024辆.xlsx / AH226</t>
  </si>
  <si>
    <t>车辆里程查询_20260901-20260930_1024辆_仪表里程.xlsx / E216</t>
  </si>
  <si>
    <t>车辆里程查询_20260901-20260930_1024辆_GPS里程.xlsx / E107</t>
  </si>
  <si>
    <t>车辆纯氢气里程查询_20260901-20260930_1024辆.xlsx / E325</t>
  </si>
  <si>
    <t>车辆里程查询_20260901-20260930_1024辆_仪表里程.xlsx / F216</t>
  </si>
  <si>
    <t>车辆里程查询_20260901-20260930_1024辆_GPS里程.xlsx / F107</t>
  </si>
  <si>
    <t>车辆纯氢气里程查询_20260901-20260930_1024辆.xlsx / F325</t>
  </si>
  <si>
    <t>车辆里程查询_20260901-20260930_1024辆_仪表里程.xlsx / G216</t>
  </si>
  <si>
    <t>车辆里程查询_20260901-20260930_1024辆_GPS里程.xlsx / G107</t>
  </si>
  <si>
    <t>车辆纯氢气里程查询_20260901-20260930_1024辆.xlsx / G325</t>
  </si>
  <si>
    <t>车辆里程查询_20260901-20260930_1024辆_仪表里程.xlsx / H216</t>
  </si>
  <si>
    <t>车辆里程查询_20260901-20260930_1024辆_GPS里程.xlsx / H107</t>
  </si>
  <si>
    <t>车辆纯氢气里程查询_20260901-20260930_1024辆.xlsx / H325</t>
  </si>
  <si>
    <t>车辆里程查询_20260901-20260930_1024辆_仪表里程.xlsx / I216</t>
  </si>
  <si>
    <t>车辆里程查询_20260901-20260930_1024辆_GPS里程.xlsx / I107</t>
  </si>
  <si>
    <t>车辆纯氢气里程查询_20260901-20260930_1024辆.xlsx / I325</t>
  </si>
  <si>
    <t>车辆里程查询_20260901-20260930_1024辆_仪表里程.xlsx / J216</t>
  </si>
  <si>
    <t>车辆里程查询_20260901-20260930_1024辆_GPS里程.xlsx / J107</t>
  </si>
  <si>
    <t>车辆纯氢气里程查询_20260901-20260930_1024辆.xlsx / J325</t>
  </si>
  <si>
    <t>车辆里程查询_20260901-20260930_1024辆_仪表里程.xlsx / K216</t>
  </si>
  <si>
    <t>车辆里程查询_20260901-20260930_1024辆_GPS里程.xlsx / K107</t>
  </si>
  <si>
    <t>车辆纯氢气里程查询_20260901-20260930_1024辆.xlsx / K325</t>
  </si>
  <si>
    <t>车辆里程查询_20260901-20260930_1024辆_仪表里程.xlsx / L216</t>
  </si>
  <si>
    <t>车辆里程查询_20260901-20260930_1024辆_GPS里程.xlsx / L107</t>
  </si>
  <si>
    <t>车辆纯氢气里程查询_20260901-20260930_1024辆.xlsx / L325</t>
  </si>
  <si>
    <t>车辆里程查询_20260901-20260930_1024辆_仪表里程.xlsx / M216</t>
  </si>
  <si>
    <t>车辆里程查询_20260901-20260930_1024辆_GPS里程.xlsx / M107</t>
  </si>
  <si>
    <t>车辆纯氢气里程查询_20260901-20260930_1024辆.xlsx / M325</t>
  </si>
  <si>
    <t>车辆里程查询_20260901-20260930_1024辆_仪表里程.xlsx / N216</t>
  </si>
  <si>
    <t>车辆里程查询_20260901-20260930_1024辆_GPS里程.xlsx / N107</t>
  </si>
  <si>
    <t>车辆纯氢气里程查询_20260901-20260930_1024辆.xlsx / N325</t>
  </si>
  <si>
    <t>车辆里程查询_20260901-20260930_1024辆_仪表里程.xlsx / O216</t>
  </si>
  <si>
    <t>车辆里程查询_20260901-20260930_1024辆_GPS里程.xlsx / O107</t>
  </si>
  <si>
    <t>车辆纯氢气里程查询_20260901-20260930_1024辆.xlsx / O325</t>
  </si>
  <si>
    <t>车辆里程查询_20260901-20260930_1024辆_仪表里程.xlsx / P216</t>
  </si>
  <si>
    <t>车辆里程查询_20260901-20260930_1024辆_GPS里程.xlsx / P107</t>
  </si>
  <si>
    <t>车辆纯氢气里程查询_20260901-20260930_1024辆.xlsx / P325</t>
  </si>
  <si>
    <t>车辆里程查询_20260901-20260930_1024辆_仪表里程.xlsx / Q216</t>
  </si>
  <si>
    <t>车辆里程查询_20260901-20260930_1024辆_GPS里程.xlsx / Q107</t>
  </si>
  <si>
    <t>车辆纯氢气里程查询_20260901-20260930_1024辆.xlsx / Q325</t>
  </si>
  <si>
    <t>车辆里程查询_20260901-20260930_1024辆_仪表里程.xlsx / R216</t>
  </si>
  <si>
    <t>车辆里程查询_20260901-20260930_1024辆_GPS里程.xlsx / R107</t>
  </si>
  <si>
    <t>车辆纯氢气里程查询_20260901-20260930_1024辆.xlsx / R325</t>
  </si>
  <si>
    <t>车辆里程查询_20260901-20260930_1024辆_仪表里程.xlsx / S216</t>
  </si>
  <si>
    <t>车辆里程查询_20260901-20260930_1024辆_GPS里程.xlsx / S107</t>
  </si>
  <si>
    <t>车辆纯氢气里程查询_20260901-20260930_1024辆.xlsx / S325</t>
  </si>
  <si>
    <t>车辆里程查询_20260901-20260930_1024辆_仪表里程.xlsx / T216</t>
  </si>
  <si>
    <t>车辆里程查询_20260901-20260930_1024辆_GPS里程.xlsx / T107</t>
  </si>
  <si>
    <t>车辆纯氢气里程查询_20260901-20260930_1024辆.xlsx / T325</t>
  </si>
  <si>
    <t>车辆里程查询_20260901-20260930_1024辆_仪表里程.xlsx / U216</t>
  </si>
  <si>
    <t>车辆里程查询_20260901-20260930_1024辆_GPS里程.xlsx / U107</t>
  </si>
  <si>
    <t>车辆纯氢气里程查询_20260901-20260930_1024辆.xlsx / U325</t>
  </si>
  <si>
    <t>车辆里程查询_20260901-20260930_1024辆_仪表里程.xlsx / V216</t>
  </si>
  <si>
    <t>车辆里程查询_20260901-20260930_1024辆_GPS里程.xlsx / V107</t>
  </si>
  <si>
    <t>车辆纯氢气里程查询_20260901-20260930_1024辆.xlsx / V325</t>
  </si>
  <si>
    <t>车辆里程查询_20260901-20260930_1024辆_仪表里程.xlsx / W216</t>
  </si>
  <si>
    <t>车辆里程查询_20260901-20260930_1024辆_GPS里程.xlsx / W107</t>
  </si>
  <si>
    <t>车辆纯氢气里程查询_20260901-20260930_1024辆.xlsx / W325</t>
  </si>
  <si>
    <t>车辆里程查询_20260901-20260930_1024辆_仪表里程.xlsx / X216</t>
  </si>
  <si>
    <t>车辆里程查询_20260901-20260930_1024辆_GPS里程.xlsx / X107</t>
  </si>
  <si>
    <t>车辆纯氢气里程查询_20260901-20260930_1024辆.xlsx / X325</t>
  </si>
  <si>
    <t>车辆里程查询_20260901-20260930_1024辆_仪表里程.xlsx / Y216</t>
  </si>
  <si>
    <t>车辆里程查询_20260901-20260930_1024辆_GPS里程.xlsx / Y107</t>
  </si>
  <si>
    <t>车辆纯氢气里程查询_20260901-20260930_1024辆.xlsx / Y325</t>
  </si>
  <si>
    <t>车辆里程查询_20260901-20260930_1024辆_仪表里程.xlsx / Z216</t>
  </si>
  <si>
    <t>车辆里程查询_20260901-20260930_1024辆_GPS里程.xlsx / Z107</t>
  </si>
  <si>
    <t>车辆纯氢气里程查询_20260901-20260930_1024辆.xlsx / Z325</t>
  </si>
  <si>
    <t>车辆里程查询_20260901-20260930_1024辆_仪表里程.xlsx / AA216</t>
  </si>
  <si>
    <t>车辆里程查询_20260901-20260930_1024辆_GPS里程.xlsx / AA107</t>
  </si>
  <si>
    <t>车辆纯氢气里程查询_20260901-20260930_1024辆.xlsx / AA325</t>
  </si>
  <si>
    <t>车辆里程查询_20260901-20260930_1024辆_仪表里程.xlsx / AB216</t>
  </si>
  <si>
    <t>车辆里程查询_20260901-20260930_1024辆_GPS里程.xlsx / AB107</t>
  </si>
  <si>
    <t>车辆纯氢气里程查询_20260901-20260930_1024辆.xlsx / AB325</t>
  </si>
  <si>
    <t>车辆里程查询_20260901-20260930_1024辆_仪表里程.xlsx / AC216</t>
  </si>
  <si>
    <t>车辆里程查询_20260901-20260930_1024辆_GPS里程.xlsx / AC107</t>
  </si>
  <si>
    <t>车辆纯氢气里程查询_20260901-20260930_1024辆.xlsx / AC325</t>
  </si>
  <si>
    <t>车辆里程查询_20260901-20260930_1024辆_仪表里程.xlsx / AD216</t>
  </si>
  <si>
    <t>车辆里程查询_20260901-20260930_1024辆_GPS里程.xlsx / AD107</t>
  </si>
  <si>
    <t>车辆纯氢气里程查询_20260901-20260930_1024辆.xlsx / AD325</t>
  </si>
  <si>
    <t>车辆里程查询_20260901-20260930_1024辆_仪表里程.xlsx / AE216</t>
  </si>
  <si>
    <t>车辆里程查询_20260901-20260930_1024辆_GPS里程.xlsx / AE107</t>
  </si>
  <si>
    <t>车辆纯氢气里程查询_20260901-20260930_1024辆.xlsx / AE325</t>
  </si>
  <si>
    <t>车辆里程查询_20260901-20260930_1024辆_仪表里程.xlsx / AF216</t>
  </si>
  <si>
    <t>车辆里程查询_20260901-20260930_1024辆_GPS里程.xlsx / AF107</t>
  </si>
  <si>
    <t>车辆纯氢气里程查询_20260901-20260930_1024辆.xlsx / AF325</t>
  </si>
  <si>
    <t>车辆里程查询_20260901-20260930_1024辆_仪表里程.xlsx / AG216</t>
  </si>
  <si>
    <t>车辆里程查询_20260901-20260930_1024辆_GPS里程.xlsx / AG107</t>
  </si>
  <si>
    <t>车辆纯氢气里程查询_20260901-20260930_1024辆.xlsx / AG325</t>
  </si>
  <si>
    <t>车辆里程查询_20260901-20260930_1024辆_仪表里程.xlsx / AH216</t>
  </si>
  <si>
    <t>车辆里程查询_20260901-20260930_1024辆_GPS里程.xlsx / AH107</t>
  </si>
  <si>
    <t>车辆纯氢气里程查询_20260901-20260930_1024辆.xlsx / AH325</t>
  </si>
  <si>
    <t>车辆里程查询_20260901-20260930_1024辆_仪表里程.xlsx / E884</t>
  </si>
  <si>
    <t>车辆里程查询_20260901-20260930_1024辆_GPS里程.xlsx / E884</t>
  </si>
  <si>
    <t>车辆纯氢气里程查询_20260901-20260930_1024辆.xlsx / E597</t>
  </si>
  <si>
    <t>车辆里程查询_20260901-20260930_1024辆_仪表里程.xlsx / F884</t>
  </si>
  <si>
    <t>车辆里程查询_20260901-20260930_1024辆_GPS里程.xlsx / F884</t>
  </si>
  <si>
    <t>车辆纯氢气里程查询_20260901-20260930_1024辆.xlsx / F597</t>
  </si>
  <si>
    <t>车辆里程查询_20260901-20260930_1024辆_仪表里程.xlsx / G884</t>
  </si>
  <si>
    <t>车辆里程查询_20260901-20260930_1024辆_GPS里程.xlsx / G884</t>
  </si>
  <si>
    <t>车辆纯氢气里程查询_20260901-20260930_1024辆.xlsx / G597</t>
  </si>
  <si>
    <t>车辆里程查询_20260901-20260930_1024辆_仪表里程.xlsx / H884</t>
  </si>
  <si>
    <t>车辆里程查询_20260901-20260930_1024辆_GPS里程.xlsx / H884</t>
  </si>
  <si>
    <t>车辆纯氢气里程查询_20260901-20260930_1024辆.xlsx / H597</t>
  </si>
  <si>
    <t>车辆里程查询_20260901-20260930_1024辆_仪表里程.xlsx / I884</t>
  </si>
  <si>
    <t>车辆里程查询_20260901-20260930_1024辆_GPS里程.xlsx / I884</t>
  </si>
  <si>
    <t>车辆纯氢气里程查询_20260901-20260930_1024辆.xlsx / I597</t>
  </si>
  <si>
    <t>车辆里程查询_20260901-20260930_1024辆_仪表里程.xlsx / J884</t>
  </si>
  <si>
    <t>车辆里程查询_20260901-20260930_1024辆_GPS里程.xlsx / J884</t>
  </si>
  <si>
    <t>车辆纯氢气里程查询_20260901-20260930_1024辆.xlsx / J597</t>
  </si>
  <si>
    <t>车辆里程查询_20260901-20260930_1024辆_仪表里程.xlsx / K884</t>
  </si>
  <si>
    <t>车辆里程查询_20260901-20260930_1024辆_GPS里程.xlsx / K884</t>
  </si>
  <si>
    <t>车辆纯氢气里程查询_20260901-20260930_1024辆.xlsx / K597</t>
  </si>
  <si>
    <t>车辆里程查询_20260901-20260930_1024辆_仪表里程.xlsx / L884</t>
  </si>
  <si>
    <t>车辆里程查询_20260901-20260930_1024辆_GPS里程.xlsx / L884</t>
  </si>
  <si>
    <t>车辆纯氢气里程查询_20260901-20260930_1024辆.xlsx / L597</t>
  </si>
  <si>
    <t>车辆里程查询_20260901-20260930_1024辆_仪表里程.xlsx / M884</t>
  </si>
  <si>
    <t>车辆里程查询_20260901-20260930_1024辆_GPS里程.xlsx / M884</t>
  </si>
  <si>
    <t>车辆纯氢气里程查询_20260901-20260930_1024辆.xlsx / M597</t>
  </si>
  <si>
    <t>车辆里程查询_20260901-20260930_1024辆_仪表里程.xlsx / N884</t>
  </si>
  <si>
    <t>车辆里程查询_20260901-20260930_1024辆_GPS里程.xlsx / N884</t>
  </si>
  <si>
    <t>车辆纯氢气里程查询_20260901-20260930_1024辆.xlsx / N597</t>
  </si>
  <si>
    <t>车辆里程查询_20260901-20260930_1024辆_仪表里程.xlsx / O884</t>
  </si>
  <si>
    <t>车辆里程查询_20260901-20260930_1024辆_GPS里程.xlsx / O884</t>
  </si>
  <si>
    <t>车辆纯氢气里程查询_20260901-20260930_1024辆.xlsx / O597</t>
  </si>
  <si>
    <t>车辆里程查询_20260901-20260930_1024辆_仪表里程.xlsx / P884</t>
  </si>
  <si>
    <t>车辆里程查询_20260901-20260930_1024辆_GPS里程.xlsx / P884</t>
  </si>
  <si>
    <t>车辆纯氢气里程查询_20260901-20260930_1024辆.xlsx / P597</t>
  </si>
  <si>
    <t>车辆里程查询_20260901-20260930_1024辆_仪表里程.xlsx / Q884</t>
  </si>
  <si>
    <t>车辆里程查询_20260901-20260930_1024辆_GPS里程.xlsx / Q884</t>
  </si>
  <si>
    <t>车辆纯氢气里程查询_20260901-20260930_1024辆.xlsx / Q597</t>
  </si>
  <si>
    <t>车辆里程查询_20260901-20260930_1024辆_仪表里程.xlsx / R884</t>
  </si>
  <si>
    <t>车辆里程查询_20260901-20260930_1024辆_GPS里程.xlsx / R884</t>
  </si>
  <si>
    <t>车辆纯氢气里程查询_20260901-20260930_1024辆.xlsx / R597</t>
  </si>
  <si>
    <t>车辆里程查询_20260901-20260930_1024辆_仪表里程.xlsx / S884</t>
  </si>
  <si>
    <t>车辆里程查询_20260901-20260930_1024辆_GPS里程.xlsx / S884</t>
  </si>
  <si>
    <t>车辆纯氢气里程查询_20260901-20260930_1024辆.xlsx / S597</t>
  </si>
  <si>
    <t>车辆里程查询_20260901-20260930_1024辆_仪表里程.xlsx / T884</t>
  </si>
  <si>
    <t>车辆里程查询_20260901-20260930_1024辆_GPS里程.xlsx / T884</t>
  </si>
  <si>
    <t>车辆纯氢气里程查询_20260901-20260930_1024辆.xlsx / T597</t>
  </si>
  <si>
    <t>车辆里程查询_20260901-20260930_1024辆_仪表里程.xlsx / U884</t>
  </si>
  <si>
    <t>车辆里程查询_20260901-20260930_1024辆_GPS里程.xlsx / U884</t>
  </si>
  <si>
    <t>车辆纯氢气里程查询_20260901-20260930_1024辆.xlsx / U597</t>
  </si>
  <si>
    <t>车辆里程查询_20260901-20260930_1024辆_仪表里程.xlsx / V884</t>
  </si>
  <si>
    <t>车辆里程查询_20260901-20260930_1024辆_GPS里程.xlsx / V884</t>
  </si>
  <si>
    <t>车辆纯氢气里程查询_20260901-20260930_1024辆.xlsx / V597</t>
  </si>
  <si>
    <t>车辆里程查询_20260901-20260930_1024辆_仪表里程.xlsx / W884</t>
  </si>
  <si>
    <t>车辆里程查询_20260901-20260930_1024辆_GPS里程.xlsx / W884</t>
  </si>
  <si>
    <t>车辆纯氢气里程查询_20260901-20260930_1024辆.xlsx / W597</t>
  </si>
  <si>
    <t>车辆里程查询_20260901-20260930_1024辆_仪表里程.xlsx / X884</t>
  </si>
  <si>
    <t>车辆里程查询_20260901-20260930_1024辆_GPS里程.xlsx / X884</t>
  </si>
  <si>
    <t>车辆纯氢气里程查询_20260901-20260930_1024辆.xlsx / X597</t>
  </si>
  <si>
    <t>车辆里程查询_20260901-20260930_1024辆_仪表里程.xlsx / Y884</t>
  </si>
  <si>
    <t>车辆里程查询_20260901-20260930_1024辆_GPS里程.xlsx / Y884</t>
  </si>
  <si>
    <t>车辆纯氢气里程查询_20260901-20260930_1024辆.xlsx / Y597</t>
  </si>
  <si>
    <t>车辆里程查询_20260901-20260930_1024辆_仪表里程.xlsx / Z884</t>
  </si>
  <si>
    <t>车辆里程查询_20260901-20260930_1024辆_GPS里程.xlsx / Z884</t>
  </si>
  <si>
    <t>车辆纯氢气里程查询_20260901-20260930_1024辆.xlsx / Z597</t>
  </si>
  <si>
    <t>车辆里程查询_20260901-20260930_1024辆_仪表里程.xlsx / AA884</t>
  </si>
  <si>
    <t>车辆里程查询_20260901-20260930_1024辆_GPS里程.xlsx / AA884</t>
  </si>
  <si>
    <t>车辆纯氢气里程查询_20260901-20260930_1024辆.xlsx / AA597</t>
  </si>
  <si>
    <t>车辆里程查询_20260901-20260930_1024辆_仪表里程.xlsx / AB884</t>
  </si>
  <si>
    <t>车辆里程查询_20260901-20260930_1024辆_GPS里程.xlsx / AB884</t>
  </si>
  <si>
    <t>车辆纯氢气里程查询_20260901-20260930_1024辆.xlsx / AB597</t>
  </si>
  <si>
    <t>车辆里程查询_20260901-20260930_1024辆_仪表里程.xlsx / AC884</t>
  </si>
  <si>
    <t>车辆里程查询_20260901-20260930_1024辆_GPS里程.xlsx / AC884</t>
  </si>
  <si>
    <t>车辆纯氢气里程查询_20260901-20260930_1024辆.xlsx / AC597</t>
  </si>
  <si>
    <t>车辆里程查询_20260901-20260930_1024辆_仪表里程.xlsx / AD884</t>
  </si>
  <si>
    <t>车辆里程查询_20260901-20260930_1024辆_GPS里程.xlsx / AD884</t>
  </si>
  <si>
    <t>车辆纯氢气里程查询_20260901-20260930_1024辆.xlsx / AD597</t>
  </si>
  <si>
    <t>车辆里程查询_20260901-20260930_1024辆_仪表里程.xlsx / AE884</t>
  </si>
  <si>
    <t>车辆里程查询_20260901-20260930_1024辆_GPS里程.xlsx / AE884</t>
  </si>
  <si>
    <t>车辆纯氢气里程查询_20260901-20260930_1024辆.xlsx / AE597</t>
  </si>
  <si>
    <t>车辆里程查询_20260901-20260930_1024辆_仪表里程.xlsx / AF884</t>
  </si>
  <si>
    <t>车辆里程查询_20260901-20260930_1024辆_GPS里程.xlsx / AF884</t>
  </si>
  <si>
    <t>车辆纯氢气里程查询_20260901-20260930_1024辆.xlsx / AF597</t>
  </si>
  <si>
    <t>车辆里程查询_20260901-20260930_1024辆_仪表里程.xlsx / AG884</t>
  </si>
  <si>
    <t>车辆里程查询_20260901-20260930_1024辆_GPS里程.xlsx / AG884</t>
  </si>
  <si>
    <t>车辆纯氢气里程查询_20260901-20260930_1024辆.xlsx / AG597</t>
  </si>
  <si>
    <t>车辆里程查询_20260901-20260930_1024辆_仪表里程.xlsx / AH884</t>
  </si>
  <si>
    <t>车辆里程查询_20260901-20260930_1024辆_GPS里程.xlsx / AH884</t>
  </si>
  <si>
    <t>车辆纯氢气里程查询_20260901-20260930_1024辆.xlsx / AH597</t>
  </si>
  <si>
    <t>车辆里程查询_20260901-20260930_1024辆_仪表里程.xlsx / E244</t>
  </si>
  <si>
    <t>车辆里程查询_20260901-20260930_1024辆_GPS里程.xlsx / E154</t>
  </si>
  <si>
    <t>车辆纯氢气里程查询_20260901-20260930_1024辆.xlsx / E562</t>
  </si>
  <si>
    <t>车辆里程查询_20260901-20260930_1024辆_仪表里程.xlsx / F244</t>
  </si>
  <si>
    <t>车辆里程查询_20260901-20260930_1024辆_GPS里程.xlsx / F154</t>
  </si>
  <si>
    <t>车辆纯氢气里程查询_20260901-20260930_1024辆.xlsx / F562</t>
  </si>
  <si>
    <t>车辆里程查询_20260901-20260930_1024辆_仪表里程.xlsx / G244</t>
  </si>
  <si>
    <t>车辆里程查询_20260901-20260930_1024辆_GPS里程.xlsx / G154</t>
  </si>
  <si>
    <t>车辆纯氢气里程查询_20260901-20260930_1024辆.xlsx / G562</t>
  </si>
  <si>
    <t>车辆里程查询_20260901-20260930_1024辆_仪表里程.xlsx / H244</t>
  </si>
  <si>
    <t>车辆里程查询_20260901-20260930_1024辆_GPS里程.xlsx / H154</t>
  </si>
  <si>
    <t>车辆纯氢气里程查询_20260901-20260930_1024辆.xlsx / H562</t>
  </si>
  <si>
    <t>车辆里程查询_20260901-20260930_1024辆_仪表里程.xlsx / I244</t>
  </si>
  <si>
    <t>车辆里程查询_20260901-20260930_1024辆_GPS里程.xlsx / I154</t>
  </si>
  <si>
    <t>车辆纯氢气里程查询_20260901-20260930_1024辆.xlsx / I562</t>
  </si>
  <si>
    <t>车辆里程查询_20260901-20260930_1024辆_仪表里程.xlsx / J244</t>
  </si>
  <si>
    <t>车辆里程查询_20260901-20260930_1024辆_GPS里程.xlsx / J154</t>
  </si>
  <si>
    <t>车辆纯氢气里程查询_20260901-20260930_1024辆.xlsx / J562</t>
  </si>
  <si>
    <t>车辆里程查询_20260901-20260930_1024辆_仪表里程.xlsx / K244</t>
  </si>
  <si>
    <t>车辆里程查询_20260901-20260930_1024辆_GPS里程.xlsx / K154</t>
  </si>
  <si>
    <t>车辆纯氢气里程查询_20260901-20260930_1024辆.xlsx / K562</t>
  </si>
  <si>
    <t>车辆里程查询_20260901-20260930_1024辆_仪表里程.xlsx / L244</t>
  </si>
  <si>
    <t>车辆里程查询_20260901-20260930_1024辆_GPS里程.xlsx / L154</t>
  </si>
  <si>
    <t>车辆纯氢气里程查询_20260901-20260930_1024辆.xlsx / L562</t>
  </si>
  <si>
    <t>车辆里程查询_20260901-20260930_1024辆_仪表里程.xlsx / M244</t>
  </si>
  <si>
    <t>车辆里程查询_20260901-20260930_1024辆_GPS里程.xlsx / M154</t>
  </si>
  <si>
    <t>车辆纯氢气里程查询_20260901-20260930_1024辆.xlsx / M562</t>
  </si>
  <si>
    <t>车辆里程查询_20260901-20260930_1024辆_仪表里程.xlsx / N244</t>
  </si>
  <si>
    <t>车辆里程查询_20260901-20260930_1024辆_GPS里程.xlsx / N154</t>
  </si>
  <si>
    <t>车辆纯氢气里程查询_20260901-20260930_1024辆.xlsx / N562</t>
  </si>
  <si>
    <t>车辆里程查询_20260901-20260930_1024辆_仪表里程.xlsx / O244</t>
  </si>
  <si>
    <t>车辆里程查询_20260901-20260930_1024辆_GPS里程.xlsx / O154</t>
  </si>
  <si>
    <t>车辆纯氢气里程查询_20260901-20260930_1024辆.xlsx / O562</t>
  </si>
  <si>
    <t>车辆里程查询_20260901-20260930_1024辆_仪表里程.xlsx / P244</t>
  </si>
  <si>
    <t>车辆里程查询_20260901-20260930_1024辆_GPS里程.xlsx / P154</t>
  </si>
  <si>
    <t>车辆纯氢气里程查询_20260901-20260930_1024辆.xlsx / P562</t>
  </si>
  <si>
    <t>车辆里程查询_20260901-20260930_1024辆_仪表里程.xlsx / Q244</t>
  </si>
  <si>
    <t>车辆里程查询_20260901-20260930_1024辆_GPS里程.xlsx / Q154</t>
  </si>
  <si>
    <t>车辆纯氢气里程查询_20260901-20260930_1024辆.xlsx / Q562</t>
  </si>
  <si>
    <t>车辆里程查询_20260901-20260930_1024辆_仪表里程.xlsx / R244</t>
  </si>
  <si>
    <t>车辆里程查询_20260901-20260930_1024辆_GPS里程.xlsx / R154</t>
  </si>
  <si>
    <t>车辆纯氢气里程查询_20260901-20260930_1024辆.xlsx / R562</t>
  </si>
  <si>
    <t>车辆里程查询_20260901-20260930_1024辆_仪表里程.xlsx / S244</t>
  </si>
  <si>
    <t>车辆里程查询_20260901-20260930_1024辆_GPS里程.xlsx / S154</t>
  </si>
  <si>
    <t>车辆纯氢气里程查询_20260901-20260930_1024辆.xlsx / S562</t>
  </si>
  <si>
    <t>车辆里程查询_20260901-20260930_1024辆_仪表里程.xlsx / T244</t>
  </si>
  <si>
    <t>车辆里程查询_20260901-20260930_1024辆_GPS里程.xlsx / T154</t>
  </si>
  <si>
    <t>车辆纯氢气里程查询_20260901-20260930_1024辆.xlsx / T562</t>
  </si>
  <si>
    <t>车辆里程查询_20260901-20260930_1024辆_仪表里程.xlsx / U244</t>
  </si>
  <si>
    <t>车辆里程查询_20260901-20260930_1024辆_GPS里程.xlsx / U154</t>
  </si>
  <si>
    <t>车辆纯氢气里程查询_20260901-20260930_1024辆.xlsx / U562</t>
  </si>
  <si>
    <t>车辆里程查询_20260901-20260930_1024辆_仪表里程.xlsx / V244</t>
  </si>
  <si>
    <t>车辆里程查询_20260901-20260930_1024辆_GPS里程.xlsx / V154</t>
  </si>
  <si>
    <t>车辆纯氢气里程查询_20260901-20260930_1024辆.xlsx / V562</t>
  </si>
  <si>
    <t>车辆里程查询_20260901-20260930_1024辆_仪表里程.xlsx / W244</t>
  </si>
  <si>
    <t>车辆里程查询_20260901-20260930_1024辆_GPS里程.xlsx / W154</t>
  </si>
  <si>
    <t>车辆纯氢气里程查询_20260901-20260930_1024辆.xlsx / W562</t>
  </si>
  <si>
    <t>车辆里程查询_20260901-20260930_1024辆_仪表里程.xlsx / X244</t>
  </si>
  <si>
    <t>车辆里程查询_20260901-20260930_1024辆_GPS里程.xlsx / X154</t>
  </si>
  <si>
    <t>车辆纯氢气里程查询_20260901-20260930_1024辆.xlsx / X562</t>
  </si>
  <si>
    <t>车辆里程查询_20260901-20260930_1024辆_仪表里程.xlsx / Y244</t>
  </si>
  <si>
    <t>车辆里程查询_20260901-20260930_1024辆_GPS里程.xlsx / Y154</t>
  </si>
  <si>
    <t>车辆纯氢气里程查询_20260901-20260930_1024辆.xlsx / Y562</t>
  </si>
  <si>
    <t>车辆里程查询_20260901-20260930_1024辆_仪表里程.xlsx / Z244</t>
  </si>
  <si>
    <t>车辆里程查询_20260901-20260930_1024辆_GPS里程.xlsx / Z154</t>
  </si>
  <si>
    <t>车辆纯氢气里程查询_20260901-20260930_1024辆.xlsx / Z562</t>
  </si>
  <si>
    <t>车辆里程查询_20260901-20260930_1024辆_仪表里程.xlsx / AA244</t>
  </si>
  <si>
    <t>车辆里程查询_20260901-20260930_1024辆_GPS里程.xlsx / AA154</t>
  </si>
  <si>
    <t>车辆纯氢气里程查询_20260901-20260930_1024辆.xlsx / AA562</t>
  </si>
  <si>
    <t>车辆里程查询_20260901-20260930_1024辆_仪表里程.xlsx / AB244</t>
  </si>
  <si>
    <t>车辆里程查询_20260901-20260930_1024辆_GPS里程.xlsx / AB154</t>
  </si>
  <si>
    <t>车辆纯氢气里程查询_20260901-20260930_1024辆.xlsx / AB562</t>
  </si>
  <si>
    <t>车辆里程查询_20260901-20260930_1024辆_仪表里程.xlsx / AC244</t>
  </si>
  <si>
    <t>车辆里程查询_20260901-20260930_1024辆_GPS里程.xlsx / AC154</t>
  </si>
  <si>
    <t>车辆纯氢气里程查询_20260901-20260930_1024辆.xlsx / AC562</t>
  </si>
  <si>
    <t>车辆里程查询_20260901-20260930_1024辆_仪表里程.xlsx / AD244</t>
  </si>
  <si>
    <t>车辆里程查询_20260901-20260930_1024辆_GPS里程.xlsx / AD154</t>
  </si>
  <si>
    <t>车辆纯氢气里程查询_20260901-20260930_1024辆.xlsx / AD562</t>
  </si>
  <si>
    <t>车辆里程查询_20260901-20260930_1024辆_仪表里程.xlsx / AE244</t>
  </si>
  <si>
    <t>车辆里程查询_20260901-20260930_1024辆_GPS里程.xlsx / AE154</t>
  </si>
  <si>
    <t>车辆纯氢气里程查询_20260901-20260930_1024辆.xlsx / AE562</t>
  </si>
  <si>
    <t>车辆里程查询_20260901-20260930_1024辆_仪表里程.xlsx / AF244</t>
  </si>
  <si>
    <t>车辆里程查询_20260901-20260930_1024辆_GPS里程.xlsx / AF154</t>
  </si>
  <si>
    <t>车辆纯氢气里程查询_20260901-20260930_1024辆.xlsx / AF562</t>
  </si>
  <si>
    <t>车辆里程查询_20260901-20260930_1024辆_仪表里程.xlsx / AG244</t>
  </si>
  <si>
    <t>车辆里程查询_20260901-20260930_1024辆_GPS里程.xlsx / AG154</t>
  </si>
  <si>
    <t>车辆纯氢气里程查询_20260901-20260930_1024辆.xlsx / AG562</t>
  </si>
  <si>
    <t>车辆里程查询_20260901-20260930_1024辆_仪表里程.xlsx / AH244</t>
  </si>
  <si>
    <t>车辆里程查询_20260901-20260930_1024辆_GPS里程.xlsx / AH154</t>
  </si>
  <si>
    <t>车辆纯氢气里程查询_20260901-20260930_1024辆.xlsx / AH562</t>
  </si>
  <si>
    <t>车辆里程查询_20260901-20260930_1024辆_仪表里程.xlsx / E274</t>
  </si>
  <si>
    <t>车辆里程查询_20260901-20260930_1024辆_GPS里程.xlsx / E192</t>
  </si>
  <si>
    <t>车辆纯氢气里程查询_20260901-20260930_1024辆.xlsx / E522</t>
  </si>
  <si>
    <t>车辆里程查询_20260901-20260930_1024辆_仪表里程.xlsx / F274</t>
  </si>
  <si>
    <t>车辆里程查询_20260901-20260930_1024辆_GPS里程.xlsx / F192</t>
  </si>
  <si>
    <t>车辆纯氢气里程查询_20260901-20260930_1024辆.xlsx / F522</t>
  </si>
  <si>
    <t>车辆里程查询_20260901-20260930_1024辆_仪表里程.xlsx / G274</t>
  </si>
  <si>
    <t>车辆里程查询_20260901-20260930_1024辆_GPS里程.xlsx / G192</t>
  </si>
  <si>
    <t>车辆纯氢气里程查询_20260901-20260930_1024辆.xlsx / G522</t>
  </si>
  <si>
    <t>车辆里程查询_20260901-20260930_1024辆_仪表里程.xlsx / H274</t>
  </si>
  <si>
    <t>车辆里程查询_20260901-20260930_1024辆_GPS里程.xlsx / H192</t>
  </si>
  <si>
    <t>车辆纯氢气里程查询_20260901-20260930_1024辆.xlsx / H522</t>
  </si>
  <si>
    <t>车辆里程查询_20260901-20260930_1024辆_仪表里程.xlsx / I274</t>
  </si>
  <si>
    <t>车辆里程查询_20260901-20260930_1024辆_GPS里程.xlsx / I192</t>
  </si>
  <si>
    <t>车辆纯氢气里程查询_20260901-20260930_1024辆.xlsx / I522</t>
  </si>
  <si>
    <t>车辆里程查询_20260901-20260930_1024辆_仪表里程.xlsx / J274</t>
  </si>
  <si>
    <t>车辆里程查询_20260901-20260930_1024辆_GPS里程.xlsx / J192</t>
  </si>
  <si>
    <t>车辆纯氢气里程查询_20260901-20260930_1024辆.xlsx / J522</t>
  </si>
  <si>
    <t>车辆里程查询_20260901-20260930_1024辆_仪表里程.xlsx / K274</t>
  </si>
  <si>
    <t>车辆里程查询_20260901-20260930_1024辆_GPS里程.xlsx / K192</t>
  </si>
  <si>
    <t>车辆纯氢气里程查询_20260901-20260930_1024辆.xlsx / K522</t>
  </si>
  <si>
    <t>车辆里程查询_20260901-20260930_1024辆_仪表里程.xlsx / L274</t>
  </si>
  <si>
    <t>车辆里程查询_20260901-20260930_1024辆_GPS里程.xlsx / L192</t>
  </si>
  <si>
    <t>车辆纯氢气里程查询_20260901-20260930_1024辆.xlsx / L522</t>
  </si>
  <si>
    <t>车辆里程查询_20260901-20260930_1024辆_仪表里程.xlsx / M274</t>
  </si>
  <si>
    <t>车辆里程查询_20260901-20260930_1024辆_GPS里程.xlsx / M192</t>
  </si>
  <si>
    <t>车辆纯氢气里程查询_20260901-20260930_1024辆.xlsx / M522</t>
  </si>
  <si>
    <t>车辆里程查询_20260901-20260930_1024辆_仪表里程.xlsx / N274</t>
  </si>
  <si>
    <t>车辆里程查询_20260901-20260930_1024辆_GPS里程.xlsx / N192</t>
  </si>
  <si>
    <t>车辆纯氢气里程查询_20260901-20260930_1024辆.xlsx / N522</t>
  </si>
  <si>
    <t>车辆里程查询_20260901-20260930_1024辆_仪表里程.xlsx / O274</t>
  </si>
  <si>
    <t>车辆里程查询_20260901-20260930_1024辆_GPS里程.xlsx / O192</t>
  </si>
  <si>
    <t>车辆纯氢气里程查询_20260901-20260930_1024辆.xlsx / O522</t>
  </si>
  <si>
    <t>车辆里程查询_20260901-20260930_1024辆_仪表里程.xlsx / P274</t>
  </si>
  <si>
    <t>车辆里程查询_20260901-20260930_1024辆_GPS里程.xlsx / P192</t>
  </si>
  <si>
    <t>车辆纯氢气里程查询_20260901-20260930_1024辆.xlsx / P522</t>
  </si>
  <si>
    <t>车辆里程查询_20260901-20260930_1024辆_仪表里程.xlsx / Q274</t>
  </si>
  <si>
    <t>车辆里程查询_20260901-20260930_1024辆_GPS里程.xlsx / Q192</t>
  </si>
  <si>
    <t>车辆纯氢气里程查询_20260901-20260930_1024辆.xlsx / Q522</t>
  </si>
  <si>
    <t>车辆里程查询_20260901-20260930_1024辆_仪表里程.xlsx / R274</t>
  </si>
  <si>
    <t>车辆里程查询_20260901-20260930_1024辆_GPS里程.xlsx / R192</t>
  </si>
  <si>
    <t>车辆纯氢气里程查询_20260901-20260930_1024辆.xlsx / R522</t>
  </si>
  <si>
    <t>车辆里程查询_20260901-20260930_1024辆_仪表里程.xlsx / S274</t>
  </si>
  <si>
    <t>车辆里程查询_20260901-20260930_1024辆_GPS里程.xlsx / S192</t>
  </si>
  <si>
    <t>车辆纯氢气里程查询_20260901-20260930_1024辆.xlsx / S522</t>
  </si>
  <si>
    <t>车辆里程查询_20260901-20260930_1024辆_仪表里程.xlsx / T274</t>
  </si>
  <si>
    <t>车辆里程查询_20260901-20260930_1024辆_GPS里程.xlsx / T192</t>
  </si>
  <si>
    <t>车辆纯氢气里程查询_20260901-20260930_1024辆.xlsx / T522</t>
  </si>
  <si>
    <t>车辆里程查询_20260901-20260930_1024辆_仪表里程.xlsx / U274</t>
  </si>
  <si>
    <t>车辆里程查询_20260901-20260930_1024辆_GPS里程.xlsx / U192</t>
  </si>
  <si>
    <t>车辆纯氢气里程查询_20260901-20260930_1024辆.xlsx / U522</t>
  </si>
  <si>
    <t>车辆里程查询_20260901-20260930_1024辆_仪表里程.xlsx / V274</t>
  </si>
  <si>
    <t>车辆里程查询_20260901-20260930_1024辆_GPS里程.xlsx / V192</t>
  </si>
  <si>
    <t>车辆纯氢气里程查询_20260901-20260930_1024辆.xlsx / V522</t>
  </si>
  <si>
    <t>车辆里程查询_20260901-20260930_1024辆_仪表里程.xlsx / W274</t>
  </si>
  <si>
    <t>车辆里程查询_20260901-20260930_1024辆_GPS里程.xlsx / W192</t>
  </si>
  <si>
    <t>车辆纯氢气里程查询_20260901-20260930_1024辆.xlsx / W522</t>
  </si>
  <si>
    <t>车辆里程查询_20260901-20260930_1024辆_仪表里程.xlsx / X274</t>
  </si>
  <si>
    <t>车辆里程查询_20260901-20260930_1024辆_GPS里程.xlsx / X192</t>
  </si>
  <si>
    <t>车辆纯氢气里程查询_20260901-20260930_1024辆.xlsx / X522</t>
  </si>
  <si>
    <t>车辆里程查询_20260901-20260930_1024辆_仪表里程.xlsx / Y274</t>
  </si>
  <si>
    <t>车辆里程查询_20260901-20260930_1024辆_GPS里程.xlsx / Y192</t>
  </si>
  <si>
    <t>车辆纯氢气里程查询_20260901-20260930_1024辆.xlsx / Y522</t>
  </si>
  <si>
    <t>车辆里程查询_20260901-20260930_1024辆_仪表里程.xlsx / Z274</t>
  </si>
  <si>
    <t>车辆里程查询_20260901-20260930_1024辆_GPS里程.xlsx / Z192</t>
  </si>
  <si>
    <t>车辆纯氢气里程查询_20260901-20260930_1024辆.xlsx / Z522</t>
  </si>
  <si>
    <t>车辆里程查询_20260901-20260930_1024辆_仪表里程.xlsx / AA274</t>
  </si>
  <si>
    <t>车辆里程查询_20260901-20260930_1024辆_GPS里程.xlsx / AA192</t>
  </si>
  <si>
    <t>车辆纯氢气里程查询_20260901-20260930_1024辆.xlsx / AA522</t>
  </si>
  <si>
    <t>车辆里程查询_20260901-20260930_1024辆_仪表里程.xlsx / AB274</t>
  </si>
  <si>
    <t>车辆里程查询_20260901-20260930_1024辆_GPS里程.xlsx / AB192</t>
  </si>
  <si>
    <t>车辆纯氢气里程查询_20260901-20260930_1024辆.xlsx / AB522</t>
  </si>
  <si>
    <t>车辆里程查询_20260901-20260930_1024辆_仪表里程.xlsx / AC274</t>
  </si>
  <si>
    <t>车辆里程查询_20260901-20260930_1024辆_GPS里程.xlsx / AC192</t>
  </si>
  <si>
    <t>车辆纯氢气里程查询_20260901-20260930_1024辆.xlsx / AC522</t>
  </si>
  <si>
    <t>车辆里程查询_20260901-20260930_1024辆_仪表里程.xlsx / AD274</t>
  </si>
  <si>
    <t>车辆里程查询_20260901-20260930_1024辆_GPS里程.xlsx / AD192</t>
  </si>
  <si>
    <t>车辆纯氢气里程查询_20260901-20260930_1024辆.xlsx / AD522</t>
  </si>
  <si>
    <t>车辆里程查询_20260901-20260930_1024辆_仪表里程.xlsx / AE274</t>
  </si>
  <si>
    <t>车辆里程查询_20260901-20260930_1024辆_GPS里程.xlsx / AE192</t>
  </si>
  <si>
    <t>车辆纯氢气里程查询_20260901-20260930_1024辆.xlsx / AE522</t>
  </si>
  <si>
    <t>车辆里程查询_20260901-20260930_1024辆_仪表里程.xlsx / AF274</t>
  </si>
  <si>
    <t>车辆里程查询_20260901-20260930_1024辆_GPS里程.xlsx / AF192</t>
  </si>
  <si>
    <t>车辆纯氢气里程查询_20260901-20260930_1024辆.xlsx / AF522</t>
  </si>
  <si>
    <t>车辆里程查询_20260901-20260930_1024辆_仪表里程.xlsx / AG274</t>
  </si>
  <si>
    <t>车辆里程查询_20260901-20260930_1024辆_GPS里程.xlsx / AG192</t>
  </si>
  <si>
    <t>车辆纯氢气里程查询_20260901-20260930_1024辆.xlsx / AG522</t>
  </si>
  <si>
    <t>车辆里程查询_20260901-20260930_1024辆_仪表里程.xlsx / AH274</t>
  </si>
  <si>
    <t>车辆里程查询_20260901-20260930_1024辆_GPS里程.xlsx / AH192</t>
  </si>
  <si>
    <t>车辆纯氢气里程查询_20260901-20260930_1024辆.xlsx / AH522</t>
  </si>
  <si>
    <t>车辆里程查询_20260901-20260930_1024辆_仪表里程.xlsx / E687</t>
  </si>
  <si>
    <t>车辆里程查询_20260901-20260930_1024辆_GPS里程.xlsx / E687</t>
  </si>
  <si>
    <t>车辆纯氢气里程查询_20260901-20260930_1024辆.xlsx / E260</t>
  </si>
  <si>
    <t>车辆里程查询_20260901-20260930_1024辆_仪表里程.xlsx / F687</t>
  </si>
  <si>
    <t>车辆里程查询_20260901-20260930_1024辆_GPS里程.xlsx / F687</t>
  </si>
  <si>
    <t>车辆纯氢气里程查询_20260901-20260930_1024辆.xlsx / F260</t>
  </si>
  <si>
    <t>车辆里程查询_20260901-20260930_1024辆_仪表里程.xlsx / G687</t>
  </si>
  <si>
    <t>车辆里程查询_20260901-20260930_1024辆_GPS里程.xlsx / G687</t>
  </si>
  <si>
    <t>车辆纯氢气里程查询_20260901-20260930_1024辆.xlsx / G260</t>
  </si>
  <si>
    <t>车辆里程查询_20260901-20260930_1024辆_仪表里程.xlsx / H687</t>
  </si>
  <si>
    <t>车辆里程查询_20260901-20260930_1024辆_GPS里程.xlsx / H687</t>
  </si>
  <si>
    <t>车辆纯氢气里程查询_20260901-20260930_1024辆.xlsx / H260</t>
  </si>
  <si>
    <t>车辆里程查询_20260901-20260930_1024辆_仪表里程.xlsx / I687</t>
  </si>
  <si>
    <t>车辆里程查询_20260901-20260930_1024辆_GPS里程.xlsx / I687</t>
  </si>
  <si>
    <t>车辆纯氢气里程查询_20260901-20260930_1024辆.xlsx / I260</t>
  </si>
  <si>
    <t>车辆里程查询_20260901-20260930_1024辆_仪表里程.xlsx / J687</t>
  </si>
  <si>
    <t>车辆里程查询_20260901-20260930_1024辆_GPS里程.xlsx / J687</t>
  </si>
  <si>
    <t>车辆纯氢气里程查询_20260901-20260930_1024辆.xlsx / J260</t>
  </si>
  <si>
    <t>车辆里程查询_20260901-20260930_1024辆_仪表里程.xlsx / K687</t>
  </si>
  <si>
    <t>车辆里程查询_20260901-20260930_1024辆_GPS里程.xlsx / K687</t>
  </si>
  <si>
    <t>车辆纯氢气里程查询_20260901-20260930_1024辆.xlsx / K260</t>
  </si>
  <si>
    <t>车辆里程查询_20260901-20260930_1024辆_仪表里程.xlsx / L687</t>
  </si>
  <si>
    <t>车辆里程查询_20260901-20260930_1024辆_GPS里程.xlsx / L687</t>
  </si>
  <si>
    <t>车辆纯氢气里程查询_20260901-20260930_1024辆.xlsx / L260</t>
  </si>
  <si>
    <t>车辆里程查询_20260901-20260930_1024辆_仪表里程.xlsx / M687</t>
  </si>
  <si>
    <t>车辆里程查询_20260901-20260930_1024辆_GPS里程.xlsx / M687</t>
  </si>
  <si>
    <t>车辆纯氢气里程查询_20260901-20260930_1024辆.xlsx / M260</t>
  </si>
  <si>
    <t>车辆里程查询_20260901-20260930_1024辆_仪表里程.xlsx / N687</t>
  </si>
  <si>
    <t>车辆里程查询_20260901-20260930_1024辆_GPS里程.xlsx / N687</t>
  </si>
  <si>
    <t>车辆纯氢气里程查询_20260901-20260930_1024辆.xlsx / N260</t>
  </si>
  <si>
    <t>车辆里程查询_20260901-20260930_1024辆_仪表里程.xlsx / O687</t>
  </si>
  <si>
    <t>车辆里程查询_20260901-20260930_1024辆_GPS里程.xlsx / O687</t>
  </si>
  <si>
    <t>车辆纯氢气里程查询_20260901-20260930_1024辆.xlsx / O260</t>
  </si>
  <si>
    <t>车辆里程查询_20260901-20260930_1024辆_仪表里程.xlsx / P687</t>
  </si>
  <si>
    <t>车辆里程查询_20260901-20260930_1024辆_GPS里程.xlsx / P687</t>
  </si>
  <si>
    <t>车辆纯氢气里程查询_20260901-20260930_1024辆.xlsx / P260</t>
  </si>
  <si>
    <t>车辆里程查询_20260901-20260930_1024辆_仪表里程.xlsx / Q687</t>
  </si>
  <si>
    <t>车辆里程查询_20260901-20260930_1024辆_GPS里程.xlsx / Q687</t>
  </si>
  <si>
    <t>车辆纯氢气里程查询_20260901-20260930_1024辆.xlsx / Q260</t>
  </si>
  <si>
    <t>车辆里程查询_20260901-20260930_1024辆_仪表里程.xlsx / R687</t>
  </si>
  <si>
    <t>车辆里程查询_20260901-20260930_1024辆_GPS里程.xlsx / R687</t>
  </si>
  <si>
    <t>车辆纯氢气里程查询_20260901-20260930_1024辆.xlsx / R260</t>
  </si>
  <si>
    <t>车辆里程查询_20260901-20260930_1024辆_仪表里程.xlsx / S687</t>
  </si>
  <si>
    <t>车辆里程查询_20260901-20260930_1024辆_GPS里程.xlsx / S687</t>
  </si>
  <si>
    <t>车辆纯氢气里程查询_20260901-20260930_1024辆.xlsx / S260</t>
  </si>
  <si>
    <t>车辆里程查询_20260901-20260930_1024辆_仪表里程.xlsx / T687</t>
  </si>
  <si>
    <t>车辆里程查询_20260901-20260930_1024辆_GPS里程.xlsx / T687</t>
  </si>
  <si>
    <t>车辆纯氢气里程查询_20260901-20260930_1024辆.xlsx / T260</t>
  </si>
  <si>
    <t>车辆里程查询_20260901-20260930_1024辆_仪表里程.xlsx / U687</t>
  </si>
  <si>
    <t>车辆里程查询_20260901-20260930_1024辆_GPS里程.xlsx / U687</t>
  </si>
  <si>
    <t>车辆纯氢气里程查询_20260901-20260930_1024辆.xlsx / U260</t>
  </si>
  <si>
    <t>车辆里程查询_20260901-20260930_1024辆_仪表里程.xlsx / V687</t>
  </si>
  <si>
    <t>车辆里程查询_20260901-20260930_1024辆_GPS里程.xlsx / V687</t>
  </si>
  <si>
    <t>车辆纯氢气里程查询_20260901-20260930_1024辆.xlsx / V260</t>
  </si>
  <si>
    <t>车辆里程查询_20260901-20260930_1024辆_仪表里程.xlsx / W687</t>
  </si>
  <si>
    <t>车辆里程查询_20260901-20260930_1024辆_GPS里程.xlsx / W687</t>
  </si>
  <si>
    <t>车辆纯氢气里程查询_20260901-20260930_1024辆.xlsx / W260</t>
  </si>
  <si>
    <t>车辆里程查询_20260901-20260930_1024辆_仪表里程.xlsx / X687</t>
  </si>
  <si>
    <t>车辆里程查询_20260901-20260930_1024辆_GPS里程.xlsx / X687</t>
  </si>
  <si>
    <t>车辆纯氢气里程查询_20260901-20260930_1024辆.xlsx / X260</t>
  </si>
  <si>
    <t>车辆里程查询_20260901-20260930_1024辆_仪表里程.xlsx / Y687</t>
  </si>
  <si>
    <t>车辆里程查询_20260901-20260930_1024辆_GPS里程.xlsx / Y687</t>
  </si>
  <si>
    <t>车辆纯氢气里程查询_20260901-20260930_1024辆.xlsx / Y260</t>
  </si>
  <si>
    <t>车辆里程查询_20260901-20260930_1024辆_仪表里程.xlsx / Z687</t>
  </si>
  <si>
    <t>车辆里程查询_20260901-20260930_1024辆_GPS里程.xlsx / Z687</t>
  </si>
  <si>
    <t>车辆纯氢气里程查询_20260901-20260930_1024辆.xlsx / Z260</t>
  </si>
  <si>
    <t>车辆里程查询_20260901-20260930_1024辆_仪表里程.xlsx / AA687</t>
  </si>
  <si>
    <t>车辆里程查询_20260901-20260930_1024辆_GPS里程.xlsx / AA687</t>
  </si>
  <si>
    <t>车辆纯氢气里程查询_20260901-20260930_1024辆.xlsx / AA260</t>
  </si>
  <si>
    <t>车辆里程查询_20260901-20260930_1024辆_仪表里程.xlsx / AB687</t>
  </si>
  <si>
    <t>车辆里程查询_20260901-20260930_1024辆_GPS里程.xlsx / AB687</t>
  </si>
  <si>
    <t>车辆纯氢气里程查询_20260901-20260930_1024辆.xlsx / AB260</t>
  </si>
  <si>
    <t>车辆里程查询_20260901-20260930_1024辆_仪表里程.xlsx / AC687</t>
  </si>
  <si>
    <t>车辆里程查询_20260901-20260930_1024辆_GPS里程.xlsx / AC687</t>
  </si>
  <si>
    <t>车辆纯氢气里程查询_20260901-20260930_1024辆.xlsx / AC260</t>
  </si>
  <si>
    <t>车辆里程查询_20260901-20260930_1024辆_仪表里程.xlsx / AD687</t>
  </si>
  <si>
    <t>车辆里程查询_20260901-20260930_1024辆_GPS里程.xlsx / AD687</t>
  </si>
  <si>
    <t>车辆纯氢气里程查询_20260901-20260930_1024辆.xlsx / AD260</t>
  </si>
  <si>
    <t>车辆里程查询_20260901-20260930_1024辆_仪表里程.xlsx / AE687</t>
  </si>
  <si>
    <t>车辆里程查询_20260901-20260930_1024辆_GPS里程.xlsx / AE687</t>
  </si>
  <si>
    <t>车辆纯氢气里程查询_20260901-20260930_1024辆.xlsx / AE260</t>
  </si>
  <si>
    <t>车辆里程查询_20260901-20260930_1024辆_仪表里程.xlsx / AF687</t>
  </si>
  <si>
    <t>车辆里程查询_20260901-20260930_1024辆_GPS里程.xlsx / AF687</t>
  </si>
  <si>
    <t>车辆纯氢气里程查询_20260901-20260930_1024辆.xlsx / AF260</t>
  </si>
  <si>
    <t>车辆里程查询_20260901-20260930_1024辆_仪表里程.xlsx / AG687</t>
  </si>
  <si>
    <t>车辆里程查询_20260901-20260930_1024辆_GPS里程.xlsx / AG687</t>
  </si>
  <si>
    <t>车辆纯氢气里程查询_20260901-20260930_1024辆.xlsx / AG260</t>
  </si>
  <si>
    <t>车辆里程查询_20260901-20260930_1024辆_仪表里程.xlsx / AH687</t>
  </si>
  <si>
    <t>车辆里程查询_20260901-20260930_1024辆_GPS里程.xlsx / AH687</t>
  </si>
  <si>
    <t>车辆纯氢气里程查询_20260901-20260930_1024辆.xlsx / AH260</t>
  </si>
  <si>
    <t>车辆里程查询_20260901-20260930_1024辆_仪表里程.xlsx / E696</t>
  </si>
  <si>
    <t>车辆里程查询_20260901-20260930_1024辆_GPS里程.xlsx / E696</t>
  </si>
  <si>
    <t>车辆纯氢气里程查询_20260901-20260930_1024辆.xlsx / E449</t>
  </si>
  <si>
    <t>车辆里程查询_20260901-20260930_1024辆_仪表里程.xlsx / F696</t>
  </si>
  <si>
    <t>车辆里程查询_20260901-20260930_1024辆_GPS里程.xlsx / F696</t>
  </si>
  <si>
    <t>车辆纯氢气里程查询_20260901-20260930_1024辆.xlsx / F449</t>
  </si>
  <si>
    <t>车辆里程查询_20260901-20260930_1024辆_仪表里程.xlsx / G696</t>
  </si>
  <si>
    <t>车辆里程查询_20260901-20260930_1024辆_GPS里程.xlsx / G696</t>
  </si>
  <si>
    <t>车辆纯氢气里程查询_20260901-20260930_1024辆.xlsx / G449</t>
  </si>
  <si>
    <t>车辆里程查询_20260901-20260930_1024辆_仪表里程.xlsx / H696</t>
  </si>
  <si>
    <t>车辆里程查询_20260901-20260930_1024辆_GPS里程.xlsx / H696</t>
  </si>
  <si>
    <t>车辆纯氢气里程查询_20260901-20260930_1024辆.xlsx / H449</t>
  </si>
  <si>
    <t>车辆里程查询_20260901-20260930_1024辆_仪表里程.xlsx / I696</t>
  </si>
  <si>
    <t>车辆里程查询_20260901-20260930_1024辆_GPS里程.xlsx / I696</t>
  </si>
  <si>
    <t>车辆纯氢气里程查询_20260901-20260930_1024辆.xlsx / I449</t>
  </si>
  <si>
    <t>车辆里程查询_20260901-20260930_1024辆_仪表里程.xlsx / J696</t>
  </si>
  <si>
    <t>车辆里程查询_20260901-20260930_1024辆_GPS里程.xlsx / J696</t>
  </si>
  <si>
    <t>车辆纯氢气里程查询_20260901-20260930_1024辆.xlsx / J449</t>
  </si>
  <si>
    <t>车辆里程查询_20260901-20260930_1024辆_仪表里程.xlsx / K696</t>
  </si>
  <si>
    <t>车辆里程查询_20260901-20260930_1024辆_GPS里程.xlsx / K696</t>
  </si>
  <si>
    <t>车辆纯氢气里程查询_20260901-20260930_1024辆.xlsx / K449</t>
  </si>
  <si>
    <t>车辆里程查询_20260901-20260930_1024辆_仪表里程.xlsx / L696</t>
  </si>
  <si>
    <t>车辆里程查询_20260901-20260930_1024辆_GPS里程.xlsx / L696</t>
  </si>
  <si>
    <t>车辆纯氢气里程查询_20260901-20260930_1024辆.xlsx / L449</t>
  </si>
  <si>
    <t>车辆里程查询_20260901-20260930_1024辆_仪表里程.xlsx / M696</t>
  </si>
  <si>
    <t>车辆里程查询_20260901-20260930_1024辆_GPS里程.xlsx / M696</t>
  </si>
  <si>
    <t>车辆纯氢气里程查询_20260901-20260930_1024辆.xlsx / M449</t>
  </si>
  <si>
    <t>车辆里程查询_20260901-20260930_1024辆_仪表里程.xlsx / N696</t>
  </si>
  <si>
    <t>车辆里程查询_20260901-20260930_1024辆_GPS里程.xlsx / N696</t>
  </si>
  <si>
    <t>车辆纯氢气里程查询_20260901-20260930_1024辆.xlsx / N449</t>
  </si>
  <si>
    <t>车辆里程查询_20260901-20260930_1024辆_仪表里程.xlsx / O696</t>
  </si>
  <si>
    <t>车辆里程查询_20260901-20260930_1024辆_GPS里程.xlsx / O696</t>
  </si>
  <si>
    <t>车辆纯氢气里程查询_20260901-20260930_1024辆.xlsx / O449</t>
  </si>
  <si>
    <t>车辆里程查询_20260901-20260930_1024辆_仪表里程.xlsx / P696</t>
  </si>
  <si>
    <t>车辆里程查询_20260901-20260930_1024辆_GPS里程.xlsx / P696</t>
  </si>
  <si>
    <t>车辆纯氢气里程查询_20260901-20260930_1024辆.xlsx / P449</t>
  </si>
  <si>
    <t>车辆里程查询_20260901-20260930_1024辆_仪表里程.xlsx / Q696</t>
  </si>
  <si>
    <t>车辆里程查询_20260901-20260930_1024辆_GPS里程.xlsx / Q696</t>
  </si>
  <si>
    <t>车辆纯氢气里程查询_20260901-20260930_1024辆.xlsx / Q449</t>
  </si>
  <si>
    <t>车辆里程查询_20260901-20260930_1024辆_仪表里程.xlsx / R696</t>
  </si>
  <si>
    <t>车辆里程查询_20260901-20260930_1024辆_GPS里程.xlsx / R696</t>
  </si>
  <si>
    <t>车辆纯氢气里程查询_20260901-20260930_1024辆.xlsx / R449</t>
  </si>
  <si>
    <t>车辆里程查询_20260901-20260930_1024辆_仪表里程.xlsx / S696</t>
  </si>
  <si>
    <t>车辆里程查询_20260901-20260930_1024辆_GPS里程.xlsx / S696</t>
  </si>
  <si>
    <t>车辆纯氢气里程查询_20260901-20260930_1024辆.xlsx / S449</t>
  </si>
  <si>
    <t>车辆里程查询_20260901-20260930_1024辆_仪表里程.xlsx / T696</t>
  </si>
  <si>
    <t>车辆里程查询_20260901-20260930_1024辆_GPS里程.xlsx / T696</t>
  </si>
  <si>
    <t>车辆纯氢气里程查询_20260901-20260930_1024辆.xlsx / T449</t>
  </si>
  <si>
    <t>车辆里程查询_20260901-20260930_1024辆_仪表里程.xlsx / U696</t>
  </si>
  <si>
    <t>车辆里程查询_20260901-20260930_1024辆_GPS里程.xlsx / U696</t>
  </si>
  <si>
    <t>车辆纯氢气里程查询_20260901-20260930_1024辆.xlsx / U449</t>
  </si>
  <si>
    <t>车辆里程查询_20260901-20260930_1024辆_仪表里程.xlsx / V696</t>
  </si>
  <si>
    <t>车辆里程查询_20260901-20260930_1024辆_GPS里程.xlsx / V696</t>
  </si>
  <si>
    <t>车辆纯氢气里程查询_20260901-20260930_1024辆.xlsx / V449</t>
  </si>
  <si>
    <t>车辆里程查询_20260901-20260930_1024辆_仪表里程.xlsx / W696</t>
  </si>
  <si>
    <t>车辆里程查询_20260901-20260930_1024辆_GPS里程.xlsx / W696</t>
  </si>
  <si>
    <t>车辆纯氢气里程查询_20260901-20260930_1024辆.xlsx / W449</t>
  </si>
  <si>
    <t>车辆里程查询_20260901-20260930_1024辆_仪表里程.xlsx / X696</t>
  </si>
  <si>
    <t>车辆里程查询_20260901-20260930_1024辆_GPS里程.xlsx / X696</t>
  </si>
  <si>
    <t>车辆纯氢气里程查询_20260901-20260930_1024辆.xlsx / X449</t>
  </si>
  <si>
    <t>车辆里程查询_20260901-20260930_1024辆_仪表里程.xlsx / Y696</t>
  </si>
  <si>
    <t>车辆里程查询_20260901-20260930_1024辆_GPS里程.xlsx / Y696</t>
  </si>
  <si>
    <t>车辆纯氢气里程查询_20260901-20260930_1024辆.xlsx / Y449</t>
  </si>
  <si>
    <t>车辆里程查询_20260901-20260930_1024辆_仪表里程.xlsx / Z696</t>
  </si>
  <si>
    <t>车辆里程查询_20260901-20260930_1024辆_GPS里程.xlsx / Z696</t>
  </si>
  <si>
    <t>车辆纯氢气里程查询_20260901-20260930_1024辆.xlsx / Z449</t>
  </si>
  <si>
    <t>车辆里程查询_20260901-20260930_1024辆_仪表里程.xlsx / AA696</t>
  </si>
  <si>
    <t>车辆里程查询_20260901-20260930_1024辆_GPS里程.xlsx / AA696</t>
  </si>
  <si>
    <t>车辆纯氢气里程查询_20260901-20260930_1024辆.xlsx / AA449</t>
  </si>
  <si>
    <t>车辆里程查询_20260901-20260930_1024辆_仪表里程.xlsx / AB696</t>
  </si>
  <si>
    <t>车辆里程查询_20260901-20260930_1024辆_GPS里程.xlsx / AB696</t>
  </si>
  <si>
    <t>车辆纯氢气里程查询_20260901-20260930_1024辆.xlsx / AB449</t>
  </si>
  <si>
    <t>车辆里程查询_20260901-20260930_1024辆_仪表里程.xlsx / AC696</t>
  </si>
  <si>
    <t>车辆里程查询_20260901-20260930_1024辆_GPS里程.xlsx / AC696</t>
  </si>
  <si>
    <t>车辆纯氢气里程查询_20260901-20260930_1024辆.xlsx / AC449</t>
  </si>
  <si>
    <t>车辆里程查询_20260901-20260930_1024辆_仪表里程.xlsx / AD696</t>
  </si>
  <si>
    <t>车辆里程查询_20260901-20260930_1024辆_GPS里程.xlsx / AD696</t>
  </si>
  <si>
    <t>车辆纯氢气里程查询_20260901-20260930_1024辆.xlsx / AD449</t>
  </si>
  <si>
    <t>车辆里程查询_20260901-20260930_1024辆_仪表里程.xlsx / AE696</t>
  </si>
  <si>
    <t>车辆里程查询_20260901-20260930_1024辆_GPS里程.xlsx / AE696</t>
  </si>
  <si>
    <t>车辆纯氢气里程查询_20260901-20260930_1024辆.xlsx / AE449</t>
  </si>
  <si>
    <t>车辆里程查询_20260901-20260930_1024辆_仪表里程.xlsx / AF696</t>
  </si>
  <si>
    <t>车辆里程查询_20260901-20260930_1024辆_GPS里程.xlsx / AF696</t>
  </si>
  <si>
    <t>车辆纯氢气里程查询_20260901-20260930_1024辆.xlsx / AF449</t>
  </si>
  <si>
    <t>车辆里程查询_20260901-20260930_1024辆_仪表里程.xlsx / AG696</t>
  </si>
  <si>
    <t>车辆里程查询_20260901-20260930_1024辆_GPS里程.xlsx / AG696</t>
  </si>
  <si>
    <t>车辆纯氢气里程查询_20260901-20260930_1024辆.xlsx / AG449</t>
  </si>
  <si>
    <t>车辆里程查询_20260901-20260930_1024辆_仪表里程.xlsx / AH696</t>
  </si>
  <si>
    <t>车辆里程查询_20260901-20260930_1024辆_GPS里程.xlsx / AH696</t>
  </si>
  <si>
    <t>车辆纯氢气里程查询_20260901-20260930_1024辆.xlsx / AH449</t>
  </si>
  <si>
    <t>车辆里程查询_20260901-20260930_1024辆_仪表里程.xlsx / E522</t>
  </si>
  <si>
    <t>车辆里程查询_20260901-20260930_1024辆_GPS里程.xlsx / E522</t>
  </si>
  <si>
    <t>车辆纯氢气里程查询_20260901-20260930_1024辆.xlsx / E289</t>
  </si>
  <si>
    <t>车辆里程查询_20260901-20260930_1024辆_仪表里程.xlsx / F522</t>
  </si>
  <si>
    <t>车辆里程查询_20260901-20260930_1024辆_GPS里程.xlsx / F522</t>
  </si>
  <si>
    <t>车辆纯氢气里程查询_20260901-20260930_1024辆.xlsx / F289</t>
  </si>
  <si>
    <t>车辆里程查询_20260901-20260930_1024辆_仪表里程.xlsx / G522</t>
  </si>
  <si>
    <t>车辆里程查询_20260901-20260930_1024辆_GPS里程.xlsx / G522</t>
  </si>
  <si>
    <t>车辆纯氢气里程查询_20260901-20260930_1024辆.xlsx / G289</t>
  </si>
  <si>
    <t>车辆里程查询_20260901-20260930_1024辆_仪表里程.xlsx / H522</t>
  </si>
  <si>
    <t>车辆里程查询_20260901-20260930_1024辆_GPS里程.xlsx / H522</t>
  </si>
  <si>
    <t>车辆纯氢气里程查询_20260901-20260930_1024辆.xlsx / H289</t>
  </si>
  <si>
    <t>车辆里程查询_20260901-20260930_1024辆_仪表里程.xlsx / I522</t>
  </si>
  <si>
    <t>车辆里程查询_20260901-20260930_1024辆_GPS里程.xlsx / I522</t>
  </si>
  <si>
    <t>车辆纯氢气里程查询_20260901-20260930_1024辆.xlsx / I289</t>
  </si>
  <si>
    <t>车辆里程查询_20260901-20260930_1024辆_仪表里程.xlsx / J522</t>
  </si>
  <si>
    <t>车辆里程查询_20260901-20260930_1024辆_GPS里程.xlsx / J522</t>
  </si>
  <si>
    <t>车辆纯氢气里程查询_20260901-20260930_1024辆.xlsx / J289</t>
  </si>
  <si>
    <t>车辆里程查询_20260901-20260930_1024辆_仪表里程.xlsx / K522</t>
  </si>
  <si>
    <t>车辆里程查询_20260901-20260930_1024辆_GPS里程.xlsx / K522</t>
  </si>
  <si>
    <t>车辆纯氢气里程查询_20260901-20260930_1024辆.xlsx / K289</t>
  </si>
  <si>
    <t>车辆里程查询_20260901-20260930_1024辆_仪表里程.xlsx / L522</t>
  </si>
  <si>
    <t>车辆里程查询_20260901-20260930_1024辆_GPS里程.xlsx / L522</t>
  </si>
  <si>
    <t>车辆纯氢气里程查询_20260901-20260930_1024辆.xlsx / L289</t>
  </si>
  <si>
    <t>车辆里程查询_20260901-20260930_1024辆_仪表里程.xlsx / M522</t>
  </si>
  <si>
    <t>车辆里程查询_20260901-20260930_1024辆_GPS里程.xlsx / M522</t>
  </si>
  <si>
    <t>车辆纯氢气里程查询_20260901-20260930_1024辆.xlsx / M289</t>
  </si>
  <si>
    <t>车辆里程查询_20260901-20260930_1024辆_仪表里程.xlsx / N522</t>
  </si>
  <si>
    <t>车辆里程查询_20260901-20260930_1024辆_GPS里程.xlsx / N522</t>
  </si>
  <si>
    <t>车辆纯氢气里程查询_20260901-20260930_1024辆.xlsx / N289</t>
  </si>
  <si>
    <t>车辆里程查询_20260901-20260930_1024辆_仪表里程.xlsx / O522</t>
  </si>
  <si>
    <t>车辆里程查询_20260901-20260930_1024辆_GPS里程.xlsx / O522</t>
  </si>
  <si>
    <t>车辆纯氢气里程查询_20260901-20260930_1024辆.xlsx / O289</t>
  </si>
  <si>
    <t>车辆里程查询_20260901-20260930_1024辆_仪表里程.xlsx / P522</t>
  </si>
  <si>
    <t>车辆里程查询_20260901-20260930_1024辆_GPS里程.xlsx / P522</t>
  </si>
  <si>
    <t>车辆纯氢气里程查询_20260901-20260930_1024辆.xlsx / P289</t>
  </si>
  <si>
    <t>车辆里程查询_20260901-20260930_1024辆_仪表里程.xlsx / Q522</t>
  </si>
  <si>
    <t>车辆里程查询_20260901-20260930_1024辆_GPS里程.xlsx / Q522</t>
  </si>
  <si>
    <t>车辆纯氢气里程查询_20260901-20260930_1024辆.xlsx / Q289</t>
  </si>
  <si>
    <t>车辆里程查询_20260901-20260930_1024辆_仪表里程.xlsx / R522</t>
  </si>
  <si>
    <t>车辆里程查询_20260901-20260930_1024辆_GPS里程.xlsx / R522</t>
  </si>
  <si>
    <t>车辆纯氢气里程查询_20260901-20260930_1024辆.xlsx / R289</t>
  </si>
  <si>
    <t>车辆里程查询_20260901-20260930_1024辆_仪表里程.xlsx / S522</t>
  </si>
  <si>
    <t>车辆里程查询_20260901-20260930_1024辆_GPS里程.xlsx / S522</t>
  </si>
  <si>
    <t>车辆纯氢气里程查询_20260901-20260930_1024辆.xlsx / S289</t>
  </si>
  <si>
    <t>车辆里程查询_20260901-20260930_1024辆_仪表里程.xlsx / T522</t>
  </si>
  <si>
    <t>车辆里程查询_20260901-20260930_1024辆_GPS里程.xlsx / T522</t>
  </si>
  <si>
    <t>车辆纯氢气里程查询_20260901-20260930_1024辆.xlsx / T289</t>
  </si>
  <si>
    <t>车辆里程查询_20260901-20260930_1024辆_仪表里程.xlsx / U522</t>
  </si>
  <si>
    <t>车辆里程查询_20260901-20260930_1024辆_GPS里程.xlsx / U522</t>
  </si>
  <si>
    <t>车辆纯氢气里程查询_20260901-20260930_1024辆.xlsx / U289</t>
  </si>
  <si>
    <t>车辆里程查询_20260901-20260930_1024辆_仪表里程.xlsx / V522</t>
  </si>
  <si>
    <t>车辆里程查询_20260901-20260930_1024辆_GPS里程.xlsx / V522</t>
  </si>
  <si>
    <t>车辆纯氢气里程查询_20260901-20260930_1024辆.xlsx / V289</t>
  </si>
  <si>
    <t>车辆里程查询_20260901-20260930_1024辆_仪表里程.xlsx / W522</t>
  </si>
  <si>
    <t>车辆里程查询_20260901-20260930_1024辆_GPS里程.xlsx / W522</t>
  </si>
  <si>
    <t>车辆纯氢气里程查询_20260901-20260930_1024辆.xlsx / W289</t>
  </si>
  <si>
    <t>车辆里程查询_20260901-20260930_1024辆_仪表里程.xlsx / X522</t>
  </si>
  <si>
    <t>车辆里程查询_20260901-20260930_1024辆_GPS里程.xlsx / X522</t>
  </si>
  <si>
    <t>车辆纯氢气里程查询_20260901-20260930_1024辆.xlsx / X289</t>
  </si>
  <si>
    <t>车辆里程查询_20260901-20260930_1024辆_仪表里程.xlsx / Y522</t>
  </si>
  <si>
    <t>车辆里程查询_20260901-20260930_1024辆_GPS里程.xlsx / Y522</t>
  </si>
  <si>
    <t>车辆纯氢气里程查询_20260901-20260930_1024辆.xlsx / Y289</t>
  </si>
  <si>
    <t>车辆里程查询_20260901-20260930_1024辆_仪表里程.xlsx / Z522</t>
  </si>
  <si>
    <t>车辆里程查询_20260901-20260930_1024辆_GPS里程.xlsx / Z522</t>
  </si>
  <si>
    <t>车辆纯氢气里程查询_20260901-20260930_1024辆.xlsx / Z289</t>
  </si>
  <si>
    <t>车辆里程查询_20260901-20260930_1024辆_仪表里程.xlsx / AA522</t>
  </si>
  <si>
    <t>车辆里程查询_20260901-20260930_1024辆_GPS里程.xlsx / AA522</t>
  </si>
  <si>
    <t>车辆纯氢气里程查询_20260901-20260930_1024辆.xlsx / AA289</t>
  </si>
  <si>
    <t>车辆里程查询_20260901-20260930_1024辆_仪表里程.xlsx / AB522</t>
  </si>
  <si>
    <t>车辆里程查询_20260901-20260930_1024辆_GPS里程.xlsx / AB522</t>
  </si>
  <si>
    <t>车辆纯氢气里程查询_20260901-20260930_1024辆.xlsx / AB289</t>
  </si>
  <si>
    <t>车辆里程查询_20260901-20260930_1024辆_仪表里程.xlsx / AC522</t>
  </si>
  <si>
    <t>车辆里程查询_20260901-20260930_1024辆_GPS里程.xlsx / AC522</t>
  </si>
  <si>
    <t>车辆纯氢气里程查询_20260901-20260930_1024辆.xlsx / AC289</t>
  </si>
  <si>
    <t>车辆里程查询_20260901-20260930_1024辆_仪表里程.xlsx / AD522</t>
  </si>
  <si>
    <t>车辆里程查询_20260901-20260930_1024辆_GPS里程.xlsx / AD522</t>
  </si>
  <si>
    <t>车辆纯氢气里程查询_20260901-20260930_1024辆.xlsx / AD289</t>
  </si>
  <si>
    <t>车辆里程查询_20260901-20260930_1024辆_仪表里程.xlsx / AE522</t>
  </si>
  <si>
    <t>车辆里程查询_20260901-20260930_1024辆_GPS里程.xlsx / AE522</t>
  </si>
  <si>
    <t>车辆纯氢气里程查询_20260901-20260930_1024辆.xlsx / AE289</t>
  </si>
  <si>
    <t>车辆里程查询_20260901-20260930_1024辆_仪表里程.xlsx / AF522</t>
  </si>
  <si>
    <t>车辆里程查询_20260901-20260930_1024辆_GPS里程.xlsx / AF522</t>
  </si>
  <si>
    <t>车辆纯氢气里程查询_20260901-20260930_1024辆.xlsx / AF289</t>
  </si>
  <si>
    <t>车辆里程查询_20260901-20260930_1024辆_仪表里程.xlsx / AG522</t>
  </si>
  <si>
    <t>车辆里程查询_20260901-20260930_1024辆_GPS里程.xlsx / AG522</t>
  </si>
  <si>
    <t>车辆纯氢气里程查询_20260901-20260930_1024辆.xlsx / AG289</t>
  </si>
  <si>
    <t>车辆里程查询_20260901-20260930_1024辆_仪表里程.xlsx / AH522</t>
  </si>
  <si>
    <t>车辆里程查询_20260901-20260930_1024辆_GPS里程.xlsx / AH522</t>
  </si>
  <si>
    <t>车辆纯氢气里程查询_20260901-20260930_1024辆.xlsx / AH289</t>
  </si>
  <si>
    <t>车辆里程查询_20260901-20260930_1024辆_仪表里程.xlsx / E465</t>
  </si>
  <si>
    <t>车辆里程查询_20260901-20260930_1024辆_GPS里程.xlsx / E465</t>
  </si>
  <si>
    <t>车辆纯氢气里程查询_20260901-20260930_1024辆.xlsx / E329</t>
  </si>
  <si>
    <t>车辆里程查询_20260901-20260930_1024辆_仪表里程.xlsx / F465</t>
  </si>
  <si>
    <t>车辆里程查询_20260901-20260930_1024辆_GPS里程.xlsx / F465</t>
  </si>
  <si>
    <t>车辆纯氢气里程查询_20260901-20260930_1024辆.xlsx / F329</t>
  </si>
  <si>
    <t>车辆里程查询_20260901-20260930_1024辆_仪表里程.xlsx / G465</t>
  </si>
  <si>
    <t>车辆里程查询_20260901-20260930_1024辆_GPS里程.xlsx / G465</t>
  </si>
  <si>
    <t>车辆纯氢气里程查询_20260901-20260930_1024辆.xlsx / G329</t>
  </si>
  <si>
    <t>车辆里程查询_20260901-20260930_1024辆_仪表里程.xlsx / H465</t>
  </si>
  <si>
    <t>车辆里程查询_20260901-20260930_1024辆_GPS里程.xlsx / H465</t>
  </si>
  <si>
    <t>车辆纯氢气里程查询_20260901-20260930_1024辆.xlsx / H329</t>
  </si>
  <si>
    <t>车辆里程查询_20260901-20260930_1024辆_仪表里程.xlsx / I465</t>
  </si>
  <si>
    <t>车辆里程查询_20260901-20260930_1024辆_GPS里程.xlsx / I465</t>
  </si>
  <si>
    <t>车辆纯氢气里程查询_20260901-20260930_1024辆.xlsx / I329</t>
  </si>
  <si>
    <t>车辆里程查询_20260901-20260930_1024辆_仪表里程.xlsx / J465</t>
  </si>
  <si>
    <t>车辆里程查询_20260901-20260930_1024辆_GPS里程.xlsx / J465</t>
  </si>
  <si>
    <t>车辆纯氢气里程查询_20260901-20260930_1024辆.xlsx / J329</t>
  </si>
  <si>
    <t>车辆里程查询_20260901-20260930_1024辆_仪表里程.xlsx / K465</t>
  </si>
  <si>
    <t>车辆里程查询_20260901-20260930_1024辆_GPS里程.xlsx / K465</t>
  </si>
  <si>
    <t>车辆纯氢气里程查询_20260901-20260930_1024辆.xlsx / K329</t>
  </si>
  <si>
    <t>车辆里程查询_20260901-20260930_1024辆_仪表里程.xlsx / L465</t>
  </si>
  <si>
    <t>车辆里程查询_20260901-20260930_1024辆_GPS里程.xlsx / L465</t>
  </si>
  <si>
    <t>车辆纯氢气里程查询_20260901-20260930_1024辆.xlsx / L329</t>
  </si>
  <si>
    <t>车辆里程查询_20260901-20260930_1024辆_仪表里程.xlsx / M465</t>
  </si>
  <si>
    <t>车辆里程查询_20260901-20260930_1024辆_GPS里程.xlsx / M465</t>
  </si>
  <si>
    <t>车辆纯氢气里程查询_20260901-20260930_1024辆.xlsx / M329</t>
  </si>
  <si>
    <t>车辆里程查询_20260901-20260930_1024辆_仪表里程.xlsx / N465</t>
  </si>
  <si>
    <t>车辆里程查询_20260901-20260930_1024辆_GPS里程.xlsx / N465</t>
  </si>
  <si>
    <t>车辆纯氢气里程查询_20260901-20260930_1024辆.xlsx / N329</t>
  </si>
  <si>
    <t>车辆里程查询_20260901-20260930_1024辆_仪表里程.xlsx / O465</t>
  </si>
  <si>
    <t>车辆里程查询_20260901-20260930_1024辆_GPS里程.xlsx / O465</t>
  </si>
  <si>
    <t>车辆纯氢气里程查询_20260901-20260930_1024辆.xlsx / O329</t>
  </si>
  <si>
    <t>车辆里程查询_20260901-20260930_1024辆_仪表里程.xlsx / P465</t>
  </si>
  <si>
    <t>车辆里程查询_20260901-20260930_1024辆_GPS里程.xlsx / P465</t>
  </si>
  <si>
    <t>车辆纯氢气里程查询_20260901-20260930_1024辆.xlsx / P329</t>
  </si>
  <si>
    <t>车辆里程查询_20260901-20260930_1024辆_仪表里程.xlsx / Q465</t>
  </si>
  <si>
    <t>车辆里程查询_20260901-20260930_1024辆_GPS里程.xlsx / Q465</t>
  </si>
  <si>
    <t>车辆纯氢气里程查询_20260901-20260930_1024辆.xlsx / Q329</t>
  </si>
  <si>
    <t>车辆里程查询_20260901-20260930_1024辆_仪表里程.xlsx / R465</t>
  </si>
  <si>
    <t>车辆里程查询_20260901-20260930_1024辆_GPS里程.xlsx / R465</t>
  </si>
  <si>
    <t>车辆纯氢气里程查询_20260901-20260930_1024辆.xlsx / R329</t>
  </si>
  <si>
    <t>车辆里程查询_20260901-20260930_1024辆_仪表里程.xlsx / S465</t>
  </si>
  <si>
    <t>车辆里程查询_20260901-20260930_1024辆_GPS里程.xlsx / S465</t>
  </si>
  <si>
    <t>车辆纯氢气里程查询_20260901-20260930_1024辆.xlsx / S329</t>
  </si>
  <si>
    <t>车辆里程查询_20260901-20260930_1024辆_仪表里程.xlsx / T465</t>
  </si>
  <si>
    <t>车辆里程查询_20260901-20260930_1024辆_GPS里程.xlsx / T465</t>
  </si>
  <si>
    <t>车辆纯氢气里程查询_20260901-20260930_1024辆.xlsx / T329</t>
  </si>
  <si>
    <t>车辆里程查询_20260901-20260930_1024辆_仪表里程.xlsx / U465</t>
  </si>
  <si>
    <t>车辆里程查询_20260901-20260930_1024辆_GPS里程.xlsx / U465</t>
  </si>
  <si>
    <t>车辆纯氢气里程查询_20260901-20260930_1024辆.xlsx / U329</t>
  </si>
  <si>
    <t>车辆里程查询_20260901-20260930_1024辆_仪表里程.xlsx / V465</t>
  </si>
  <si>
    <t>车辆里程查询_20260901-20260930_1024辆_GPS里程.xlsx / V465</t>
  </si>
  <si>
    <t>车辆纯氢气里程查询_20260901-20260930_1024辆.xlsx / V329</t>
  </si>
  <si>
    <t>车辆里程查询_20260901-20260930_1024辆_仪表里程.xlsx / W465</t>
  </si>
  <si>
    <t>车辆里程查询_20260901-20260930_1024辆_GPS里程.xlsx / W465</t>
  </si>
  <si>
    <t>车辆纯氢气里程查询_20260901-20260930_1024辆.xlsx / W329</t>
  </si>
  <si>
    <t>车辆里程查询_20260901-20260930_1024辆_仪表里程.xlsx / X465</t>
  </si>
  <si>
    <t>车辆里程查询_20260901-20260930_1024辆_GPS里程.xlsx / X465</t>
  </si>
  <si>
    <t>车辆纯氢气里程查询_20260901-20260930_1024辆.xlsx / X329</t>
  </si>
  <si>
    <t>车辆里程查询_20260901-20260930_1024辆_仪表里程.xlsx / Y465</t>
  </si>
  <si>
    <t>车辆里程查询_20260901-20260930_1024辆_GPS里程.xlsx / Y465</t>
  </si>
  <si>
    <t>车辆纯氢气里程查询_20260901-20260930_1024辆.xlsx / Y329</t>
  </si>
  <si>
    <t>车辆里程查询_20260901-20260930_1024辆_仪表里程.xlsx / Z465</t>
  </si>
  <si>
    <t>车辆里程查询_20260901-20260930_1024辆_GPS里程.xlsx / Z465</t>
  </si>
  <si>
    <t>车辆纯氢气里程查询_20260901-20260930_1024辆.xlsx / Z329</t>
  </si>
  <si>
    <t>车辆里程查询_20260901-20260930_1024辆_仪表里程.xlsx / AA465</t>
  </si>
  <si>
    <t>车辆里程查询_20260901-20260930_1024辆_GPS里程.xlsx / AA465</t>
  </si>
  <si>
    <t>车辆纯氢气里程查询_20260901-20260930_1024辆.xlsx / AA329</t>
  </si>
  <si>
    <t>车辆里程查询_20260901-20260930_1024辆_仪表里程.xlsx / AB465</t>
  </si>
  <si>
    <t>车辆里程查询_20260901-20260930_1024辆_GPS里程.xlsx / AB465</t>
  </si>
  <si>
    <t>车辆纯氢气里程查询_20260901-20260930_1024辆.xlsx / AB329</t>
  </si>
  <si>
    <t>车辆里程查询_20260901-20260930_1024辆_仪表里程.xlsx / AC465</t>
  </si>
  <si>
    <t>车辆里程查询_20260901-20260930_1024辆_GPS里程.xlsx / AC465</t>
  </si>
  <si>
    <t>车辆纯氢气里程查询_20260901-20260930_1024辆.xlsx / AC329</t>
  </si>
  <si>
    <t>车辆里程查询_20260901-20260930_1024辆_仪表里程.xlsx / AD465</t>
  </si>
  <si>
    <t>车辆里程查询_20260901-20260930_1024辆_GPS里程.xlsx / AD465</t>
  </si>
  <si>
    <t>车辆纯氢气里程查询_20260901-20260930_1024辆.xlsx / AD329</t>
  </si>
  <si>
    <t>车辆里程查询_20260901-20260930_1024辆_仪表里程.xlsx / AE465</t>
  </si>
  <si>
    <t>车辆里程查询_20260901-20260930_1024辆_GPS里程.xlsx / AE465</t>
  </si>
  <si>
    <t>车辆纯氢气里程查询_20260901-20260930_1024辆.xlsx / AE329</t>
  </si>
  <si>
    <t>车辆里程查询_20260901-20260930_1024辆_仪表里程.xlsx / AF465</t>
  </si>
  <si>
    <t>车辆里程查询_20260901-20260930_1024辆_GPS里程.xlsx / AF465</t>
  </si>
  <si>
    <t>车辆纯氢气里程查询_20260901-20260930_1024辆.xlsx / AF329</t>
  </si>
  <si>
    <t>车辆里程查询_20260901-20260930_1024辆_仪表里程.xlsx / AG465</t>
  </si>
  <si>
    <t>车辆里程查询_20260901-20260930_1024辆_GPS里程.xlsx / AG465</t>
  </si>
  <si>
    <t>车辆纯氢气里程查询_20260901-20260930_1024辆.xlsx / AG329</t>
  </si>
  <si>
    <t>车辆里程查询_20260901-20260930_1024辆_仪表里程.xlsx / AH465</t>
  </si>
  <si>
    <t>车辆里程查询_20260901-20260930_1024辆_GPS里程.xlsx / AH465</t>
  </si>
  <si>
    <t>车辆纯氢气里程查询_20260901-20260930_1024辆.xlsx / AH329</t>
  </si>
  <si>
    <t>车辆里程查询_20260901-20260930_1024辆_仪表里程.xlsx / E658</t>
  </si>
  <si>
    <t>车辆里程查询_20260901-20260930_1024辆_GPS里程.xlsx / E658</t>
  </si>
  <si>
    <t>车辆纯氢气里程查询_20260901-20260930_1024辆.xlsx / E302</t>
  </si>
  <si>
    <t>车辆里程查询_20260901-20260930_1024辆_仪表里程.xlsx / F658</t>
  </si>
  <si>
    <t>车辆里程查询_20260901-20260930_1024辆_GPS里程.xlsx / F658</t>
  </si>
  <si>
    <t>车辆纯氢气里程查询_20260901-20260930_1024辆.xlsx / F302</t>
  </si>
  <si>
    <t>车辆里程查询_20260901-20260930_1024辆_仪表里程.xlsx / G658</t>
  </si>
  <si>
    <t>车辆里程查询_20260901-20260930_1024辆_GPS里程.xlsx / G658</t>
  </si>
  <si>
    <t>车辆纯氢气里程查询_20260901-20260930_1024辆.xlsx / G302</t>
  </si>
  <si>
    <t>车辆里程查询_20260901-20260930_1024辆_仪表里程.xlsx / H658</t>
  </si>
  <si>
    <t>车辆里程查询_20260901-20260930_1024辆_GPS里程.xlsx / H658</t>
  </si>
  <si>
    <t>车辆纯氢气里程查询_20260901-20260930_1024辆.xlsx / H302</t>
  </si>
  <si>
    <t>车辆里程查询_20260901-20260930_1024辆_仪表里程.xlsx / I658</t>
  </si>
  <si>
    <t>车辆里程查询_20260901-20260930_1024辆_GPS里程.xlsx / I658</t>
  </si>
  <si>
    <t>车辆纯氢气里程查询_20260901-20260930_1024辆.xlsx / I302</t>
  </si>
  <si>
    <t>车辆里程查询_20260901-20260930_1024辆_仪表里程.xlsx / J658</t>
  </si>
  <si>
    <t>车辆里程查询_20260901-20260930_1024辆_GPS里程.xlsx / J658</t>
  </si>
  <si>
    <t>车辆纯氢气里程查询_20260901-20260930_1024辆.xlsx / J302</t>
  </si>
  <si>
    <t>车辆里程查询_20260901-20260930_1024辆_仪表里程.xlsx / K658</t>
  </si>
  <si>
    <t>车辆里程查询_20260901-20260930_1024辆_GPS里程.xlsx / K658</t>
  </si>
  <si>
    <t>车辆纯氢气里程查询_20260901-20260930_1024辆.xlsx / K302</t>
  </si>
  <si>
    <t>车辆里程查询_20260901-20260930_1024辆_仪表里程.xlsx / L658</t>
  </si>
  <si>
    <t>车辆里程查询_20260901-20260930_1024辆_GPS里程.xlsx / L658</t>
  </si>
  <si>
    <t>车辆纯氢气里程查询_20260901-20260930_1024辆.xlsx / L302</t>
  </si>
  <si>
    <t>车辆里程查询_20260901-20260930_1024辆_仪表里程.xlsx / M658</t>
  </si>
  <si>
    <t>车辆里程查询_20260901-20260930_1024辆_GPS里程.xlsx / M658</t>
  </si>
  <si>
    <t>车辆纯氢气里程查询_20260901-20260930_1024辆.xlsx / M302</t>
  </si>
  <si>
    <t>车辆里程查询_20260901-20260930_1024辆_仪表里程.xlsx / N658</t>
  </si>
  <si>
    <t>车辆里程查询_20260901-20260930_1024辆_GPS里程.xlsx / N658</t>
  </si>
  <si>
    <t>车辆纯氢气里程查询_20260901-20260930_1024辆.xlsx / N302</t>
  </si>
  <si>
    <t>车辆里程查询_20260901-20260930_1024辆_仪表里程.xlsx / O658</t>
  </si>
  <si>
    <t>车辆里程查询_20260901-20260930_1024辆_GPS里程.xlsx / O658</t>
  </si>
  <si>
    <t>车辆纯氢气里程查询_20260901-20260930_1024辆.xlsx / O302</t>
  </si>
  <si>
    <t>车辆里程查询_20260901-20260930_1024辆_仪表里程.xlsx / P658</t>
  </si>
  <si>
    <t>车辆里程查询_20260901-20260930_1024辆_GPS里程.xlsx / P658</t>
  </si>
  <si>
    <t>车辆纯氢气里程查询_20260901-20260930_1024辆.xlsx / P302</t>
  </si>
  <si>
    <t>车辆里程查询_20260901-20260930_1024辆_仪表里程.xlsx / Q658</t>
  </si>
  <si>
    <t>车辆里程查询_20260901-20260930_1024辆_GPS里程.xlsx / Q658</t>
  </si>
  <si>
    <t>车辆纯氢气里程查询_20260901-20260930_1024辆.xlsx / Q302</t>
  </si>
  <si>
    <t>车辆里程查询_20260901-20260930_1024辆_仪表里程.xlsx / R658</t>
  </si>
  <si>
    <t>车辆里程查询_20260901-20260930_1024辆_GPS里程.xlsx / R658</t>
  </si>
  <si>
    <t>车辆纯氢气里程查询_20260901-20260930_1024辆.xlsx / R302</t>
  </si>
  <si>
    <t>车辆里程查询_20260901-20260930_1024辆_仪表里程.xlsx / S658</t>
  </si>
  <si>
    <t>车辆里程查询_20260901-20260930_1024辆_GPS里程.xlsx / S658</t>
  </si>
  <si>
    <t>车辆纯氢气里程查询_20260901-20260930_1024辆.xlsx / S302</t>
  </si>
  <si>
    <t>车辆里程查询_20260901-20260930_1024辆_仪表里程.xlsx / T658</t>
  </si>
  <si>
    <t>车辆里程查询_20260901-20260930_1024辆_GPS里程.xlsx / T658</t>
  </si>
  <si>
    <t>车辆纯氢气里程查询_20260901-20260930_1024辆.xlsx / T302</t>
  </si>
  <si>
    <t>车辆里程查询_20260901-20260930_1024辆_仪表里程.xlsx / U658</t>
  </si>
  <si>
    <t>车辆里程查询_20260901-20260930_1024辆_GPS里程.xlsx / U658</t>
  </si>
  <si>
    <t>车辆纯氢气里程查询_20260901-20260930_1024辆.xlsx / U302</t>
  </si>
  <si>
    <t>车辆里程查询_20260901-20260930_1024辆_仪表里程.xlsx / V658</t>
  </si>
  <si>
    <t>车辆里程查询_20260901-20260930_1024辆_GPS里程.xlsx / V658</t>
  </si>
  <si>
    <t>车辆纯氢气里程查询_20260901-20260930_1024辆.xlsx / V302</t>
  </si>
  <si>
    <t>车辆里程查询_20260901-20260930_1024辆_仪表里程.xlsx / W658</t>
  </si>
  <si>
    <t>车辆里程查询_20260901-20260930_1024辆_GPS里程.xlsx / W658</t>
  </si>
  <si>
    <t>车辆纯氢气里程查询_20260901-20260930_1024辆.xlsx / W302</t>
  </si>
  <si>
    <t>车辆里程查询_20260901-20260930_1024辆_仪表里程.xlsx / X658</t>
  </si>
  <si>
    <t>车辆里程查询_20260901-20260930_1024辆_GPS里程.xlsx / X658</t>
  </si>
  <si>
    <t>车辆纯氢气里程查询_20260901-20260930_1024辆.xlsx / X302</t>
  </si>
  <si>
    <t>车辆里程查询_20260901-20260930_1024辆_仪表里程.xlsx / Y658</t>
  </si>
  <si>
    <t>车辆里程查询_20260901-20260930_1024辆_GPS里程.xlsx / Y658</t>
  </si>
  <si>
    <t>车辆纯氢气里程查询_20260901-20260930_1024辆.xlsx / Y302</t>
  </si>
  <si>
    <t>车辆里程查询_20260901-20260930_1024辆_仪表里程.xlsx / Z658</t>
  </si>
  <si>
    <t>车辆里程查询_20260901-20260930_1024辆_GPS里程.xlsx / Z658</t>
  </si>
  <si>
    <t>车辆纯氢气里程查询_20260901-20260930_1024辆.xlsx / Z302</t>
  </si>
  <si>
    <t>车辆里程查询_20260901-20260930_1024辆_仪表里程.xlsx / AA658</t>
  </si>
  <si>
    <t>车辆里程查询_20260901-20260930_1024辆_GPS里程.xlsx / AA658</t>
  </si>
  <si>
    <t>车辆纯氢气里程查询_20260901-20260930_1024辆.xlsx / AA302</t>
  </si>
  <si>
    <t>车辆里程查询_20260901-20260930_1024辆_仪表里程.xlsx / AB658</t>
  </si>
  <si>
    <t>车辆里程查询_20260901-20260930_1024辆_GPS里程.xlsx / AB658</t>
  </si>
  <si>
    <t>车辆纯氢气里程查询_20260901-20260930_1024辆.xlsx / AB302</t>
  </si>
  <si>
    <t>车辆里程查询_20260901-20260930_1024辆_仪表里程.xlsx / AC658</t>
  </si>
  <si>
    <t>车辆里程查询_20260901-20260930_1024辆_GPS里程.xlsx / AC658</t>
  </si>
  <si>
    <t>车辆纯氢气里程查询_20260901-20260930_1024辆.xlsx / AC302</t>
  </si>
  <si>
    <t>车辆里程查询_20260901-20260930_1024辆_仪表里程.xlsx / AD658</t>
  </si>
  <si>
    <t>车辆里程查询_20260901-20260930_1024辆_GPS里程.xlsx / AD658</t>
  </si>
  <si>
    <t>车辆纯氢气里程查询_20260901-20260930_1024辆.xlsx / AD302</t>
  </si>
  <si>
    <t>车辆里程查询_20260901-20260930_1024辆_仪表里程.xlsx / AE658</t>
  </si>
  <si>
    <t>车辆里程查询_20260901-20260930_1024辆_GPS里程.xlsx / AE658</t>
  </si>
  <si>
    <t>车辆纯氢气里程查询_20260901-20260930_1024辆.xlsx / AE302</t>
  </si>
  <si>
    <t>车辆里程查询_20260901-20260930_1024辆_仪表里程.xlsx / AF658</t>
  </si>
  <si>
    <t>车辆里程查询_20260901-20260930_1024辆_GPS里程.xlsx / AF658</t>
  </si>
  <si>
    <t>车辆纯氢气里程查询_20260901-20260930_1024辆.xlsx / AF302</t>
  </si>
  <si>
    <t>车辆里程查询_20260901-20260930_1024辆_仪表里程.xlsx / AG658</t>
  </si>
  <si>
    <t>车辆里程查询_20260901-20260930_1024辆_GPS里程.xlsx / AG658</t>
  </si>
  <si>
    <t>车辆纯氢气里程查询_20260901-20260930_1024辆.xlsx / AG302</t>
  </si>
  <si>
    <t>车辆里程查询_20260901-20260930_1024辆_仪表里程.xlsx / AH658</t>
  </si>
  <si>
    <t>车辆里程查询_20260901-20260930_1024辆_GPS里程.xlsx / AH658</t>
  </si>
  <si>
    <t>车辆纯氢气里程查询_20260901-20260930_1024辆.xlsx / AH302</t>
  </si>
  <si>
    <t>车辆里程查询_20260901-20260930_1024辆_仪表里程.xlsx / E677</t>
  </si>
  <si>
    <t>车辆里程查询_20260901-20260930_1024辆_GPS里程.xlsx / E677</t>
  </si>
  <si>
    <t>车辆纯氢气里程查询_20260901-20260930_1024辆.xlsx / E299</t>
  </si>
  <si>
    <t>车辆里程查询_20260901-20260930_1024辆_仪表里程.xlsx / F677</t>
  </si>
  <si>
    <t>车辆里程查询_20260901-20260930_1024辆_GPS里程.xlsx / F677</t>
  </si>
  <si>
    <t>车辆纯氢气里程查询_20260901-20260930_1024辆.xlsx / F299</t>
  </si>
  <si>
    <t>车辆里程查询_20260901-20260930_1024辆_仪表里程.xlsx / G677</t>
  </si>
  <si>
    <t>车辆里程查询_20260901-20260930_1024辆_GPS里程.xlsx / G677</t>
  </si>
  <si>
    <t>车辆纯氢气里程查询_20260901-20260930_1024辆.xlsx / G299</t>
  </si>
  <si>
    <t>车辆里程查询_20260901-20260930_1024辆_仪表里程.xlsx / H677</t>
  </si>
  <si>
    <t>车辆里程查询_20260901-20260930_1024辆_GPS里程.xlsx / H677</t>
  </si>
  <si>
    <t>车辆纯氢气里程查询_20260901-20260930_1024辆.xlsx / H299</t>
  </si>
  <si>
    <t>车辆里程查询_20260901-20260930_1024辆_仪表里程.xlsx / I677</t>
  </si>
  <si>
    <t>车辆里程查询_20260901-20260930_1024辆_GPS里程.xlsx / I677</t>
  </si>
  <si>
    <t>车辆纯氢气里程查询_20260901-20260930_1024辆.xlsx / I299</t>
  </si>
  <si>
    <t>车辆里程查询_20260901-20260930_1024辆_仪表里程.xlsx / J677</t>
  </si>
  <si>
    <t>车辆里程查询_20260901-20260930_1024辆_GPS里程.xlsx / J677</t>
  </si>
  <si>
    <t>车辆纯氢气里程查询_20260901-20260930_1024辆.xlsx / J299</t>
  </si>
  <si>
    <t>车辆里程查询_20260901-20260930_1024辆_仪表里程.xlsx / K677</t>
  </si>
  <si>
    <t>车辆里程查询_20260901-20260930_1024辆_GPS里程.xlsx / K677</t>
  </si>
  <si>
    <t>车辆纯氢气里程查询_20260901-20260930_1024辆.xlsx / K299</t>
  </si>
  <si>
    <t>车辆里程查询_20260901-20260930_1024辆_仪表里程.xlsx / L677</t>
  </si>
  <si>
    <t>车辆里程查询_20260901-20260930_1024辆_GPS里程.xlsx / L677</t>
  </si>
  <si>
    <t>车辆纯氢气里程查询_20260901-20260930_1024辆.xlsx / L299</t>
  </si>
  <si>
    <t>车辆里程查询_20260901-20260930_1024辆_仪表里程.xlsx / M677</t>
  </si>
  <si>
    <t>车辆里程查询_20260901-20260930_1024辆_GPS里程.xlsx / M677</t>
  </si>
  <si>
    <t>车辆纯氢气里程查询_20260901-20260930_1024辆.xlsx / M299</t>
  </si>
  <si>
    <t>车辆里程查询_20260901-20260930_1024辆_仪表里程.xlsx / N677</t>
  </si>
  <si>
    <t>车辆里程查询_20260901-20260930_1024辆_GPS里程.xlsx / N677</t>
  </si>
  <si>
    <t>车辆纯氢气里程查询_20260901-20260930_1024辆.xlsx / N299</t>
  </si>
  <si>
    <t>车辆里程查询_20260901-20260930_1024辆_仪表里程.xlsx / O677</t>
  </si>
  <si>
    <t>车辆里程查询_20260901-20260930_1024辆_GPS里程.xlsx / O677</t>
  </si>
  <si>
    <t>车辆纯氢气里程查询_20260901-20260930_1024辆.xlsx / O299</t>
  </si>
  <si>
    <t>车辆里程查询_20260901-20260930_1024辆_仪表里程.xlsx / P677</t>
  </si>
  <si>
    <t>车辆里程查询_20260901-20260930_1024辆_GPS里程.xlsx / P677</t>
  </si>
  <si>
    <t>车辆纯氢气里程查询_20260901-20260930_1024辆.xlsx / P299</t>
  </si>
  <si>
    <t>车辆里程查询_20260901-20260930_1024辆_仪表里程.xlsx / Q677</t>
  </si>
  <si>
    <t>车辆里程查询_20260901-20260930_1024辆_GPS里程.xlsx / Q677</t>
  </si>
  <si>
    <t>车辆纯氢气里程查询_20260901-20260930_1024辆.xlsx / Q299</t>
  </si>
  <si>
    <t>车辆里程查询_20260901-20260930_1024辆_仪表里程.xlsx / R677</t>
  </si>
  <si>
    <t>车辆里程查询_20260901-20260930_1024辆_GPS里程.xlsx / R677</t>
  </si>
  <si>
    <t>车辆纯氢气里程查询_20260901-20260930_1024辆.xlsx / R299</t>
  </si>
  <si>
    <t>车辆里程查询_20260901-20260930_1024辆_仪表里程.xlsx / S677</t>
  </si>
  <si>
    <t>车辆里程查询_20260901-20260930_1024辆_GPS里程.xlsx / S677</t>
  </si>
  <si>
    <t>车辆纯氢气里程查询_20260901-20260930_1024辆.xlsx / S299</t>
  </si>
  <si>
    <t>车辆里程查询_20260901-20260930_1024辆_仪表里程.xlsx / T677</t>
  </si>
  <si>
    <t>车辆里程查询_20260901-20260930_1024辆_GPS里程.xlsx / T677</t>
  </si>
  <si>
    <t>车辆纯氢气里程查询_20260901-20260930_1024辆.xlsx / T299</t>
  </si>
  <si>
    <t>车辆里程查询_20260901-20260930_1024辆_仪表里程.xlsx / U677</t>
  </si>
  <si>
    <t>车辆里程查询_20260901-20260930_1024辆_GPS里程.xlsx / U677</t>
  </si>
  <si>
    <t>车辆纯氢气里程查询_20260901-20260930_1024辆.xlsx / U299</t>
  </si>
  <si>
    <t>车辆里程查询_20260901-20260930_1024辆_仪表里程.xlsx / V677</t>
  </si>
  <si>
    <t>车辆里程查询_20260901-20260930_1024辆_GPS里程.xlsx / V677</t>
  </si>
  <si>
    <t>车辆纯氢气里程查询_20260901-20260930_1024辆.xlsx / V299</t>
  </si>
  <si>
    <t>车辆里程查询_20260901-20260930_1024辆_仪表里程.xlsx / W677</t>
  </si>
  <si>
    <t>车辆里程查询_20260901-20260930_1024辆_GPS里程.xlsx / W677</t>
  </si>
  <si>
    <t>车辆纯氢气里程查询_20260901-20260930_1024辆.xlsx / W299</t>
  </si>
  <si>
    <t>车辆里程查询_20260901-20260930_1024辆_仪表里程.xlsx / X677</t>
  </si>
  <si>
    <t>车辆里程查询_20260901-20260930_1024辆_GPS里程.xlsx / X677</t>
  </si>
  <si>
    <t>车辆纯氢气里程查询_20260901-20260930_1024辆.xlsx / X299</t>
  </si>
  <si>
    <t>车辆里程查询_20260901-20260930_1024辆_仪表里程.xlsx / Y677</t>
  </si>
  <si>
    <t>车辆里程查询_20260901-20260930_1024辆_GPS里程.xlsx / Y677</t>
  </si>
  <si>
    <t>车辆纯氢气里程查询_20260901-20260930_1024辆.xlsx / Y299</t>
  </si>
  <si>
    <t>车辆里程查询_20260901-20260930_1024辆_仪表里程.xlsx / Z677</t>
  </si>
  <si>
    <t>车辆里程查询_20260901-20260930_1024辆_GPS里程.xlsx / Z677</t>
  </si>
  <si>
    <t>车辆纯氢气里程查询_20260901-20260930_1024辆.xlsx / Z299</t>
  </si>
  <si>
    <t>车辆里程查询_20260901-20260930_1024辆_仪表里程.xlsx / AA677</t>
  </si>
  <si>
    <t>车辆里程查询_20260901-20260930_1024辆_GPS里程.xlsx / AA677</t>
  </si>
  <si>
    <t>车辆纯氢气里程查询_20260901-20260930_1024辆.xlsx / AA299</t>
  </si>
  <si>
    <t>车辆里程查询_20260901-20260930_1024辆_仪表里程.xlsx / AB677</t>
  </si>
  <si>
    <t>车辆里程查询_20260901-20260930_1024辆_GPS里程.xlsx / AB677</t>
  </si>
  <si>
    <t>车辆纯氢气里程查询_20260901-20260930_1024辆.xlsx / AB299</t>
  </si>
  <si>
    <t>车辆里程查询_20260901-20260930_1024辆_仪表里程.xlsx / AC677</t>
  </si>
  <si>
    <t>车辆里程查询_20260901-20260930_1024辆_GPS里程.xlsx / AC677</t>
  </si>
  <si>
    <t>车辆纯氢气里程查询_20260901-20260930_1024辆.xlsx / AC299</t>
  </si>
  <si>
    <t>车辆里程查询_20260901-20260930_1024辆_仪表里程.xlsx / AD677</t>
  </si>
  <si>
    <t>车辆里程查询_20260901-20260930_1024辆_GPS里程.xlsx / AD677</t>
  </si>
  <si>
    <t>车辆纯氢气里程查询_20260901-20260930_1024辆.xlsx / AD299</t>
  </si>
  <si>
    <t>车辆里程查询_20260901-20260930_1024辆_仪表里程.xlsx / AE677</t>
  </si>
  <si>
    <t>车辆里程查询_20260901-20260930_1024辆_GPS里程.xlsx / AE677</t>
  </si>
  <si>
    <t>车辆纯氢气里程查询_20260901-20260930_1024辆.xlsx / AE299</t>
  </si>
  <si>
    <t>车辆里程查询_20260901-20260930_1024辆_仪表里程.xlsx / AF677</t>
  </si>
  <si>
    <t>车辆里程查询_20260901-20260930_1024辆_GPS里程.xlsx / AF677</t>
  </si>
  <si>
    <t>车辆纯氢气里程查询_20260901-20260930_1024辆.xlsx / AF299</t>
  </si>
  <si>
    <t>车辆里程查询_20260901-20260930_1024辆_仪表里程.xlsx / AG677</t>
  </si>
  <si>
    <t>车辆里程查询_20260901-20260930_1024辆_GPS里程.xlsx / AG677</t>
  </si>
  <si>
    <t>车辆纯氢气里程查询_20260901-20260930_1024辆.xlsx / AG299</t>
  </si>
  <si>
    <t>车辆里程查询_20260901-20260930_1024辆_仪表里程.xlsx / AH677</t>
  </si>
  <si>
    <t>车辆里程查询_20260901-20260930_1024辆_GPS里程.xlsx / AH677</t>
  </si>
  <si>
    <t>车辆纯氢气里程查询_20260901-20260930_1024辆.xlsx / AH299</t>
  </si>
  <si>
    <t>车辆里程查询_20260901-20260930_1024辆_仪表里程.xlsx / E882</t>
  </si>
  <si>
    <t>车辆里程查询_20260901-20260930_1024辆_GPS里程.xlsx / E882</t>
  </si>
  <si>
    <t>车辆纯氢气里程查询_20260901-20260930_1024辆.xlsx / E293</t>
  </si>
  <si>
    <t>车辆里程查询_20260901-20260930_1024辆_仪表里程.xlsx / F882</t>
  </si>
  <si>
    <t>车辆里程查询_20260901-20260930_1024辆_GPS里程.xlsx / F882</t>
  </si>
  <si>
    <t>车辆纯氢气里程查询_20260901-20260930_1024辆.xlsx / F293</t>
  </si>
  <si>
    <t>车辆里程查询_20260901-20260930_1024辆_仪表里程.xlsx / G882</t>
  </si>
  <si>
    <t>车辆里程查询_20260901-20260930_1024辆_GPS里程.xlsx / G882</t>
  </si>
  <si>
    <t>车辆纯氢气里程查询_20260901-20260930_1024辆.xlsx / G293</t>
  </si>
  <si>
    <t>车辆里程查询_20260901-20260930_1024辆_仪表里程.xlsx / H882</t>
  </si>
  <si>
    <t>车辆里程查询_20260901-20260930_1024辆_GPS里程.xlsx / H882</t>
  </si>
  <si>
    <t>车辆纯氢气里程查询_20260901-20260930_1024辆.xlsx / H293</t>
  </si>
  <si>
    <t>车辆里程查询_20260901-20260930_1024辆_仪表里程.xlsx / I882</t>
  </si>
  <si>
    <t>车辆里程查询_20260901-20260930_1024辆_GPS里程.xlsx / I882</t>
  </si>
  <si>
    <t>车辆纯氢气里程查询_20260901-20260930_1024辆.xlsx / I293</t>
  </si>
  <si>
    <t>车辆里程查询_20260901-20260930_1024辆_仪表里程.xlsx / J882</t>
  </si>
  <si>
    <t>车辆里程查询_20260901-20260930_1024辆_GPS里程.xlsx / J882</t>
  </si>
  <si>
    <t>车辆纯氢气里程查询_20260901-20260930_1024辆.xlsx / J293</t>
  </si>
  <si>
    <t>车辆里程查询_20260901-20260930_1024辆_仪表里程.xlsx / K882</t>
  </si>
  <si>
    <t>车辆里程查询_20260901-20260930_1024辆_GPS里程.xlsx / K882</t>
  </si>
  <si>
    <t>车辆纯氢气里程查询_20260901-20260930_1024辆.xlsx / K293</t>
  </si>
  <si>
    <t>车辆里程查询_20260901-20260930_1024辆_仪表里程.xlsx / L882</t>
  </si>
  <si>
    <t>车辆里程查询_20260901-20260930_1024辆_GPS里程.xlsx / L882</t>
  </si>
  <si>
    <t>车辆纯氢气里程查询_20260901-20260930_1024辆.xlsx / L293</t>
  </si>
  <si>
    <t>车辆里程查询_20260901-20260930_1024辆_仪表里程.xlsx / M882</t>
  </si>
  <si>
    <t>车辆里程查询_20260901-20260930_1024辆_GPS里程.xlsx / M882</t>
  </si>
  <si>
    <t>车辆纯氢气里程查询_20260901-20260930_1024辆.xlsx / M293</t>
  </si>
  <si>
    <t>车辆里程查询_20260901-20260930_1024辆_仪表里程.xlsx / N882</t>
  </si>
  <si>
    <t>车辆里程查询_20260901-20260930_1024辆_GPS里程.xlsx / N882</t>
  </si>
  <si>
    <t>车辆纯氢气里程查询_20260901-20260930_1024辆.xlsx / N293</t>
  </si>
  <si>
    <t>车辆里程查询_20260901-20260930_1024辆_仪表里程.xlsx / O882</t>
  </si>
  <si>
    <t>车辆里程查询_20260901-20260930_1024辆_GPS里程.xlsx / O882</t>
  </si>
  <si>
    <t>车辆纯氢气里程查询_20260901-20260930_1024辆.xlsx / O293</t>
  </si>
  <si>
    <t>车辆里程查询_20260901-20260930_1024辆_仪表里程.xlsx / P882</t>
  </si>
  <si>
    <t>车辆里程查询_20260901-20260930_1024辆_GPS里程.xlsx / P882</t>
  </si>
  <si>
    <t>车辆纯氢气里程查询_20260901-20260930_1024辆.xlsx / P293</t>
  </si>
  <si>
    <t>车辆里程查询_20260901-20260930_1024辆_仪表里程.xlsx / Q882</t>
  </si>
  <si>
    <t>车辆里程查询_20260901-20260930_1024辆_GPS里程.xlsx / Q882</t>
  </si>
  <si>
    <t>车辆纯氢气里程查询_20260901-20260930_1024辆.xlsx / Q293</t>
  </si>
  <si>
    <t>车辆里程查询_20260901-20260930_1024辆_仪表里程.xlsx / R882</t>
  </si>
  <si>
    <t>车辆里程查询_20260901-20260930_1024辆_GPS里程.xlsx / R882</t>
  </si>
  <si>
    <t>车辆纯氢气里程查询_20260901-20260930_1024辆.xlsx / R293</t>
  </si>
  <si>
    <t>车辆里程查询_20260901-20260930_1024辆_仪表里程.xlsx / S882</t>
  </si>
  <si>
    <t>车辆里程查询_20260901-20260930_1024辆_GPS里程.xlsx / S882</t>
  </si>
  <si>
    <t>车辆纯氢气里程查询_20260901-20260930_1024辆.xlsx / S293</t>
  </si>
  <si>
    <t>车辆里程查询_20260901-20260930_1024辆_仪表里程.xlsx / T882</t>
  </si>
  <si>
    <t>车辆里程查询_20260901-20260930_1024辆_GPS里程.xlsx / T882</t>
  </si>
  <si>
    <t>车辆纯氢气里程查询_20260901-20260930_1024辆.xlsx / T293</t>
  </si>
  <si>
    <t>车辆里程查询_20260901-20260930_1024辆_仪表里程.xlsx / U882</t>
  </si>
  <si>
    <t>车辆里程查询_20260901-20260930_1024辆_GPS里程.xlsx / U882</t>
  </si>
  <si>
    <t>车辆纯氢气里程查询_20260901-20260930_1024辆.xlsx / U293</t>
  </si>
  <si>
    <t>车辆里程查询_20260901-20260930_1024辆_仪表里程.xlsx / V882</t>
  </si>
  <si>
    <t>车辆里程查询_20260901-20260930_1024辆_GPS里程.xlsx / V882</t>
  </si>
  <si>
    <t>车辆纯氢气里程查询_20260901-20260930_1024辆.xlsx / V293</t>
  </si>
  <si>
    <t>车辆里程查询_20260901-20260930_1024辆_仪表里程.xlsx / W882</t>
  </si>
  <si>
    <t>车辆里程查询_20260901-20260930_1024辆_GPS里程.xlsx / W882</t>
  </si>
  <si>
    <t>车辆纯氢气里程查询_20260901-20260930_1024辆.xlsx / W293</t>
  </si>
  <si>
    <t>车辆里程查询_20260901-20260930_1024辆_仪表里程.xlsx / X882</t>
  </si>
  <si>
    <t>车辆里程查询_20260901-20260930_1024辆_GPS里程.xlsx / X882</t>
  </si>
  <si>
    <t>车辆纯氢气里程查询_20260901-20260930_1024辆.xlsx / X293</t>
  </si>
  <si>
    <t>车辆里程查询_20260901-20260930_1024辆_仪表里程.xlsx / Y882</t>
  </si>
  <si>
    <t>车辆里程查询_20260901-20260930_1024辆_GPS里程.xlsx / Y882</t>
  </si>
  <si>
    <t>车辆纯氢气里程查询_20260901-20260930_1024辆.xlsx / Y293</t>
  </si>
  <si>
    <t>车辆里程查询_20260901-20260930_1024辆_仪表里程.xlsx / Z882</t>
  </si>
  <si>
    <t>车辆里程查询_20260901-20260930_1024辆_GPS里程.xlsx / Z882</t>
  </si>
  <si>
    <t>车辆纯氢气里程查询_20260901-20260930_1024辆.xlsx / Z293</t>
  </si>
  <si>
    <t>车辆里程查询_20260901-20260930_1024辆_仪表里程.xlsx / AA882</t>
  </si>
  <si>
    <t>车辆里程查询_20260901-20260930_1024辆_GPS里程.xlsx / AA882</t>
  </si>
  <si>
    <t>车辆纯氢气里程查询_20260901-20260930_1024辆.xlsx / AA293</t>
  </si>
  <si>
    <t>车辆里程查询_20260901-20260930_1024辆_仪表里程.xlsx / AB882</t>
  </si>
  <si>
    <t>车辆里程查询_20260901-20260930_1024辆_GPS里程.xlsx / AB882</t>
  </si>
  <si>
    <t>车辆纯氢气里程查询_20260901-20260930_1024辆.xlsx / AB293</t>
  </si>
  <si>
    <t>车辆里程查询_20260901-20260930_1024辆_仪表里程.xlsx / AC882</t>
  </si>
  <si>
    <t>车辆里程查询_20260901-20260930_1024辆_GPS里程.xlsx / AC882</t>
  </si>
  <si>
    <t>车辆纯氢气里程查询_20260901-20260930_1024辆.xlsx / AC293</t>
  </si>
  <si>
    <t>车辆里程查询_20260901-20260930_1024辆_仪表里程.xlsx / AD882</t>
  </si>
  <si>
    <t>车辆里程查询_20260901-20260930_1024辆_GPS里程.xlsx / AD882</t>
  </si>
  <si>
    <t>车辆纯氢气里程查询_20260901-20260930_1024辆.xlsx / AD293</t>
  </si>
  <si>
    <t>车辆里程查询_20260901-20260930_1024辆_仪表里程.xlsx / AE882</t>
  </si>
  <si>
    <t>车辆里程查询_20260901-20260930_1024辆_GPS里程.xlsx / AE882</t>
  </si>
  <si>
    <t>车辆纯氢气里程查询_20260901-20260930_1024辆.xlsx / AE293</t>
  </si>
  <si>
    <t>车辆里程查询_20260901-20260930_1024辆_仪表里程.xlsx / AF882</t>
  </si>
  <si>
    <t>车辆里程查询_20260901-20260930_1024辆_GPS里程.xlsx / AF882</t>
  </si>
  <si>
    <t>车辆纯氢气里程查询_20260901-20260930_1024辆.xlsx / AF293</t>
  </si>
  <si>
    <t>车辆里程查询_20260901-20260930_1024辆_仪表里程.xlsx / AG882</t>
  </si>
  <si>
    <t>车辆里程查询_20260901-20260930_1024辆_GPS里程.xlsx / AG882</t>
  </si>
  <si>
    <t>车辆纯氢气里程查询_20260901-20260930_1024辆.xlsx / AG293</t>
  </si>
  <si>
    <t>车辆里程查询_20260901-20260930_1024辆_仪表里程.xlsx / AH882</t>
  </si>
  <si>
    <t>车辆里程查询_20260901-20260930_1024辆_GPS里程.xlsx / AH882</t>
  </si>
  <si>
    <t>车辆纯氢气里程查询_20260901-20260930_1024辆.xlsx / AH293</t>
  </si>
  <si>
    <t>车辆里程查询_20260901-20260930_1024辆_仪表里程.xlsx / E443</t>
  </si>
  <si>
    <t>车辆里程查询_20260901-20260930_1024辆_GPS里程.xlsx / E443</t>
  </si>
  <si>
    <t>车辆纯氢气里程查询_20260901-20260930_1024辆.xlsx / E374</t>
  </si>
  <si>
    <t>车辆里程查询_20260901-20260930_1024辆_仪表里程.xlsx / F443</t>
  </si>
  <si>
    <t>车辆里程查询_20260901-20260930_1024辆_GPS里程.xlsx / F443</t>
  </si>
  <si>
    <t>车辆纯氢气里程查询_20260901-20260930_1024辆.xlsx / F374</t>
  </si>
  <si>
    <t>车辆里程查询_20260901-20260930_1024辆_仪表里程.xlsx / G443</t>
  </si>
  <si>
    <t>车辆里程查询_20260901-20260930_1024辆_GPS里程.xlsx / G443</t>
  </si>
  <si>
    <t>车辆纯氢气里程查询_20260901-20260930_1024辆.xlsx / G374</t>
  </si>
  <si>
    <t>车辆里程查询_20260901-20260930_1024辆_仪表里程.xlsx / H443</t>
  </si>
  <si>
    <t>车辆里程查询_20260901-20260930_1024辆_GPS里程.xlsx / H443</t>
  </si>
  <si>
    <t>车辆纯氢气里程查询_20260901-20260930_1024辆.xlsx / H374</t>
  </si>
  <si>
    <t>车辆里程查询_20260901-20260930_1024辆_仪表里程.xlsx / I443</t>
  </si>
  <si>
    <t>车辆里程查询_20260901-20260930_1024辆_GPS里程.xlsx / I443</t>
  </si>
  <si>
    <t>车辆纯氢气里程查询_20260901-20260930_1024辆.xlsx / I374</t>
  </si>
  <si>
    <t>车辆里程查询_20260901-20260930_1024辆_仪表里程.xlsx / J443</t>
  </si>
  <si>
    <t>车辆里程查询_20260901-20260930_1024辆_GPS里程.xlsx / J443</t>
  </si>
  <si>
    <t>车辆纯氢气里程查询_20260901-20260930_1024辆.xlsx / J374</t>
  </si>
  <si>
    <t>车辆里程查询_20260901-20260930_1024辆_仪表里程.xlsx / K443</t>
  </si>
  <si>
    <t>车辆里程查询_20260901-20260930_1024辆_GPS里程.xlsx / K443</t>
  </si>
  <si>
    <t>车辆纯氢气里程查询_20260901-20260930_1024辆.xlsx / K374</t>
  </si>
  <si>
    <t>车辆里程查询_20260901-20260930_1024辆_仪表里程.xlsx / L443</t>
  </si>
  <si>
    <t>车辆里程查询_20260901-20260930_1024辆_GPS里程.xlsx / L443</t>
  </si>
  <si>
    <t>车辆纯氢气里程查询_20260901-20260930_1024辆.xlsx / L374</t>
  </si>
  <si>
    <t>车辆里程查询_20260901-20260930_1024辆_仪表里程.xlsx / M443</t>
  </si>
  <si>
    <t>车辆里程查询_20260901-20260930_1024辆_GPS里程.xlsx / M443</t>
  </si>
  <si>
    <t>车辆纯氢气里程查询_20260901-20260930_1024辆.xlsx / M374</t>
  </si>
  <si>
    <t>车辆里程查询_20260901-20260930_1024辆_仪表里程.xlsx / N443</t>
  </si>
  <si>
    <t>车辆里程查询_20260901-20260930_1024辆_GPS里程.xlsx / N443</t>
  </si>
  <si>
    <t>车辆纯氢气里程查询_20260901-20260930_1024辆.xlsx / N374</t>
  </si>
  <si>
    <t>车辆里程查询_20260901-20260930_1024辆_仪表里程.xlsx / O443</t>
  </si>
  <si>
    <t>车辆里程查询_20260901-20260930_1024辆_GPS里程.xlsx / O443</t>
  </si>
  <si>
    <t>车辆纯氢气里程查询_20260901-20260930_1024辆.xlsx / O374</t>
  </si>
  <si>
    <t>车辆里程查询_20260901-20260930_1024辆_仪表里程.xlsx / P443</t>
  </si>
  <si>
    <t>车辆里程查询_20260901-20260930_1024辆_GPS里程.xlsx / P443</t>
  </si>
  <si>
    <t>车辆纯氢气里程查询_20260901-20260930_1024辆.xlsx / P374</t>
  </si>
  <si>
    <t>车辆里程查询_20260901-20260930_1024辆_仪表里程.xlsx / Q443</t>
  </si>
  <si>
    <t>车辆里程查询_20260901-20260930_1024辆_GPS里程.xlsx / Q443</t>
  </si>
  <si>
    <t>车辆纯氢气里程查询_20260901-20260930_1024辆.xlsx / Q374</t>
  </si>
  <si>
    <t>车辆里程查询_20260901-20260930_1024辆_仪表里程.xlsx / R443</t>
  </si>
  <si>
    <t>车辆里程查询_20260901-20260930_1024辆_GPS里程.xlsx / R443</t>
  </si>
  <si>
    <t>车辆纯氢气里程查询_20260901-20260930_1024辆.xlsx / R374</t>
  </si>
  <si>
    <t>车辆里程查询_20260901-20260930_1024辆_仪表里程.xlsx / S443</t>
  </si>
  <si>
    <t>车辆里程查询_20260901-20260930_1024辆_GPS里程.xlsx / S443</t>
  </si>
  <si>
    <t>车辆纯氢气里程查询_20260901-20260930_1024辆.xlsx / S374</t>
  </si>
  <si>
    <t>车辆里程查询_20260901-20260930_1024辆_仪表里程.xlsx / T443</t>
  </si>
  <si>
    <t>车辆里程查询_20260901-20260930_1024辆_GPS里程.xlsx / T443</t>
  </si>
  <si>
    <t>车辆纯氢气里程查询_20260901-20260930_1024辆.xlsx / T374</t>
  </si>
  <si>
    <t>车辆里程查询_20260901-20260930_1024辆_仪表里程.xlsx / U443</t>
  </si>
  <si>
    <t>车辆里程查询_20260901-20260930_1024辆_GPS里程.xlsx / U443</t>
  </si>
  <si>
    <t>车辆纯氢气里程查询_20260901-20260930_1024辆.xlsx / U374</t>
  </si>
  <si>
    <t>车辆里程查询_20260901-20260930_1024辆_仪表里程.xlsx / V443</t>
  </si>
  <si>
    <t>车辆里程查询_20260901-20260930_1024辆_GPS里程.xlsx / V443</t>
  </si>
  <si>
    <t>车辆纯氢气里程查询_20260901-20260930_1024辆.xlsx / V374</t>
  </si>
  <si>
    <t>车辆里程查询_20260901-20260930_1024辆_仪表里程.xlsx / W443</t>
  </si>
  <si>
    <t>车辆里程查询_20260901-20260930_1024辆_GPS里程.xlsx / W443</t>
  </si>
  <si>
    <t>车辆纯氢气里程查询_20260901-20260930_1024辆.xlsx / W374</t>
  </si>
  <si>
    <t>车辆里程查询_20260901-20260930_1024辆_仪表里程.xlsx / X443</t>
  </si>
  <si>
    <t>车辆里程查询_20260901-20260930_1024辆_GPS里程.xlsx / X443</t>
  </si>
  <si>
    <t>车辆纯氢气里程查询_20260901-20260930_1024辆.xlsx / X374</t>
  </si>
  <si>
    <t>车辆里程查询_20260901-20260930_1024辆_仪表里程.xlsx / Y443</t>
  </si>
  <si>
    <t>车辆里程查询_20260901-20260930_1024辆_GPS里程.xlsx / Y443</t>
  </si>
  <si>
    <t>车辆纯氢气里程查询_20260901-20260930_1024辆.xlsx / Y374</t>
  </si>
  <si>
    <t>车辆里程查询_20260901-20260930_1024辆_仪表里程.xlsx / Z443</t>
  </si>
  <si>
    <t>车辆里程查询_20260901-20260930_1024辆_GPS里程.xlsx / Z443</t>
  </si>
  <si>
    <t>车辆纯氢气里程查询_20260901-20260930_1024辆.xlsx / Z374</t>
  </si>
  <si>
    <t>车辆里程查询_20260901-20260930_1024辆_仪表里程.xlsx / AA443</t>
  </si>
  <si>
    <t>车辆里程查询_20260901-20260930_1024辆_GPS里程.xlsx / AA443</t>
  </si>
  <si>
    <t>车辆纯氢气里程查询_20260901-20260930_1024辆.xlsx / AA374</t>
  </si>
  <si>
    <t>车辆里程查询_20260901-20260930_1024辆_仪表里程.xlsx / AB443</t>
  </si>
  <si>
    <t>车辆里程查询_20260901-20260930_1024辆_GPS里程.xlsx / AB443</t>
  </si>
  <si>
    <t>车辆纯氢气里程查询_20260901-20260930_1024辆.xlsx / AB374</t>
  </si>
  <si>
    <t>车辆里程查询_20260901-20260930_1024辆_仪表里程.xlsx / AC443</t>
  </si>
  <si>
    <t>车辆里程查询_20260901-20260930_1024辆_GPS里程.xlsx / AC443</t>
  </si>
  <si>
    <t>车辆纯氢气里程查询_20260901-20260930_1024辆.xlsx / AC374</t>
  </si>
  <si>
    <t>车辆里程查询_20260901-20260930_1024辆_仪表里程.xlsx / AD443</t>
  </si>
  <si>
    <t>车辆里程查询_20260901-20260930_1024辆_GPS里程.xlsx / AD443</t>
  </si>
  <si>
    <t>车辆纯氢气里程查询_20260901-20260930_1024辆.xlsx / AD374</t>
  </si>
  <si>
    <t>车辆里程查询_20260901-20260930_1024辆_仪表里程.xlsx / AE443</t>
  </si>
  <si>
    <t>车辆里程查询_20260901-20260930_1024辆_GPS里程.xlsx / AE443</t>
  </si>
  <si>
    <t>车辆纯氢气里程查询_20260901-20260930_1024辆.xlsx / AE374</t>
  </si>
  <si>
    <t>车辆里程查询_20260901-20260930_1024辆_仪表里程.xlsx / AF443</t>
  </si>
  <si>
    <t>车辆里程查询_20260901-20260930_1024辆_GPS里程.xlsx / AF443</t>
  </si>
  <si>
    <t>车辆纯氢气里程查询_20260901-20260930_1024辆.xlsx / AF374</t>
  </si>
  <si>
    <t>车辆里程查询_20260901-20260930_1024辆_仪表里程.xlsx / AG443</t>
  </si>
  <si>
    <t>车辆里程查询_20260901-20260930_1024辆_GPS里程.xlsx / AG443</t>
  </si>
  <si>
    <t>车辆纯氢气里程查询_20260901-20260930_1024辆.xlsx / AG374</t>
  </si>
  <si>
    <t>车辆里程查询_20260901-20260930_1024辆_仪表里程.xlsx / E827</t>
  </si>
  <si>
    <t>车辆里程查询_20260901-20260930_1024辆_GPS里程.xlsx / E827</t>
  </si>
  <si>
    <t>车辆纯氢气里程查询_20260901-20260930_1024辆.xlsx / E405</t>
  </si>
  <si>
    <t>车辆里程查询_20260901-20260930_1024辆_仪表里程.xlsx / F827</t>
  </si>
  <si>
    <t>车辆里程查询_20260901-20260930_1024辆_GPS里程.xlsx / F827</t>
  </si>
  <si>
    <t>车辆纯氢气里程查询_20260901-20260930_1024辆.xlsx / F405</t>
  </si>
  <si>
    <t>车辆里程查询_20260901-20260930_1024辆_仪表里程.xlsx / G827</t>
  </si>
  <si>
    <t>车辆里程查询_20260901-20260930_1024辆_GPS里程.xlsx / G827</t>
  </si>
  <si>
    <t>车辆纯氢气里程查询_20260901-20260930_1024辆.xlsx / G405</t>
  </si>
  <si>
    <t>车辆里程查询_20260901-20260930_1024辆_仪表里程.xlsx / H827</t>
  </si>
  <si>
    <t>车辆里程查询_20260901-20260930_1024辆_GPS里程.xlsx / H827</t>
  </si>
  <si>
    <t>车辆纯氢气里程查询_20260901-20260930_1024辆.xlsx / H405</t>
  </si>
  <si>
    <t>车辆里程查询_20260901-20260930_1024辆_仪表里程.xlsx / I827</t>
  </si>
  <si>
    <t>车辆里程查询_20260901-20260930_1024辆_GPS里程.xlsx / I827</t>
  </si>
  <si>
    <t>车辆纯氢气里程查询_20260901-20260930_1024辆.xlsx / I405</t>
  </si>
  <si>
    <t>车辆里程查询_20260901-20260930_1024辆_仪表里程.xlsx / J827</t>
  </si>
  <si>
    <t>车辆里程查询_20260901-20260930_1024辆_GPS里程.xlsx / J827</t>
  </si>
  <si>
    <t>车辆纯氢气里程查询_20260901-20260930_1024辆.xlsx / J405</t>
  </si>
  <si>
    <t>车辆里程查询_20260901-20260930_1024辆_仪表里程.xlsx / K827</t>
  </si>
  <si>
    <t>车辆里程查询_20260901-20260930_1024辆_GPS里程.xlsx / K827</t>
  </si>
  <si>
    <t>车辆纯氢气里程查询_20260901-20260930_1024辆.xlsx / K405</t>
  </si>
  <si>
    <t>车辆里程查询_20260901-20260930_1024辆_仪表里程.xlsx / L827</t>
  </si>
  <si>
    <t>车辆里程查询_20260901-20260930_1024辆_GPS里程.xlsx / L827</t>
  </si>
  <si>
    <t>车辆纯氢气里程查询_20260901-20260930_1024辆.xlsx / L405</t>
  </si>
  <si>
    <t>车辆里程查询_20260901-20260930_1024辆_仪表里程.xlsx / M827</t>
  </si>
  <si>
    <t>车辆里程查询_20260901-20260930_1024辆_GPS里程.xlsx / M827</t>
  </si>
  <si>
    <t>车辆纯氢气里程查询_20260901-20260930_1024辆.xlsx / M405</t>
  </si>
  <si>
    <t>车辆里程查询_20260901-20260930_1024辆_仪表里程.xlsx / N827</t>
  </si>
  <si>
    <t>车辆里程查询_20260901-20260930_1024辆_GPS里程.xlsx / N827</t>
  </si>
  <si>
    <t>车辆纯氢气里程查询_20260901-20260930_1024辆.xlsx / N405</t>
  </si>
  <si>
    <t>车辆里程查询_20260901-20260930_1024辆_仪表里程.xlsx / O827</t>
  </si>
  <si>
    <t>车辆里程查询_20260901-20260930_1024辆_GPS里程.xlsx / O827</t>
  </si>
  <si>
    <t>车辆纯氢气里程查询_20260901-20260930_1024辆.xlsx / O405</t>
  </si>
  <si>
    <t>车辆里程查询_20260901-20260930_1024辆_仪表里程.xlsx / P827</t>
  </si>
  <si>
    <t>车辆里程查询_20260901-20260930_1024辆_GPS里程.xlsx / P827</t>
  </si>
  <si>
    <t>车辆纯氢气里程查询_20260901-20260930_1024辆.xlsx / P405</t>
  </si>
  <si>
    <t>车辆里程查询_20260901-20260930_1024辆_仪表里程.xlsx / Q827</t>
  </si>
  <si>
    <t>车辆里程查询_20260901-20260930_1024辆_GPS里程.xlsx / Q827</t>
  </si>
  <si>
    <t>车辆纯氢气里程查询_20260901-20260930_1024辆.xlsx / Q405</t>
  </si>
  <si>
    <t>车辆里程查询_20260901-20260930_1024辆_仪表里程.xlsx / R827</t>
  </si>
  <si>
    <t>车辆里程查询_20260901-20260930_1024辆_GPS里程.xlsx / R827</t>
  </si>
  <si>
    <t>车辆纯氢气里程查询_20260901-20260930_1024辆.xlsx / R405</t>
  </si>
  <si>
    <t>车辆里程查询_20260901-20260930_1024辆_仪表里程.xlsx / S827</t>
  </si>
  <si>
    <t>车辆里程查询_20260901-20260930_1024辆_GPS里程.xlsx / S827</t>
  </si>
  <si>
    <t>车辆纯氢气里程查询_20260901-20260930_1024辆.xlsx / S405</t>
  </si>
  <si>
    <t>车辆里程查询_20260901-20260930_1024辆_仪表里程.xlsx / T827</t>
  </si>
  <si>
    <t>车辆里程查询_20260901-20260930_1024辆_GPS里程.xlsx / T827</t>
  </si>
  <si>
    <t>车辆纯氢气里程查询_20260901-20260930_1024辆.xlsx / T405</t>
  </si>
  <si>
    <t>车辆里程查询_20260901-20260930_1024辆_仪表里程.xlsx / U827</t>
  </si>
  <si>
    <t>车辆里程查询_20260901-20260930_1024辆_GPS里程.xlsx / U827</t>
  </si>
  <si>
    <t>车辆纯氢气里程查询_20260901-20260930_1024辆.xlsx / U405</t>
  </si>
  <si>
    <t>车辆里程查询_20260901-20260930_1024辆_仪表里程.xlsx / V827</t>
  </si>
  <si>
    <t>车辆里程查询_20260901-20260930_1024辆_GPS里程.xlsx / V827</t>
  </si>
  <si>
    <t>车辆纯氢气里程查询_20260901-20260930_1024辆.xlsx / V405</t>
  </si>
  <si>
    <t>车辆里程查询_20260901-20260930_1024辆_仪表里程.xlsx / W827</t>
  </si>
  <si>
    <t>车辆里程查询_20260901-20260930_1024辆_GPS里程.xlsx / W827</t>
  </si>
  <si>
    <t>车辆纯氢气里程查询_20260901-20260930_1024辆.xlsx / W405</t>
  </si>
  <si>
    <t>车辆里程查询_20260901-20260930_1024辆_仪表里程.xlsx / X827</t>
  </si>
  <si>
    <t>车辆里程查询_20260901-20260930_1024辆_GPS里程.xlsx / X827</t>
  </si>
  <si>
    <t>车辆纯氢气里程查询_20260901-20260930_1024辆.xlsx / X405</t>
  </si>
  <si>
    <t>车辆里程查询_20260901-20260930_1024辆_仪表里程.xlsx / Y827</t>
  </si>
  <si>
    <t>车辆里程查询_20260901-20260930_1024辆_GPS里程.xlsx / Y827</t>
  </si>
  <si>
    <t>车辆纯氢气里程查询_20260901-20260930_1024辆.xlsx / Y405</t>
  </si>
  <si>
    <t>车辆里程查询_20260901-20260930_1024辆_仪表里程.xlsx / Z827</t>
  </si>
  <si>
    <t>车辆里程查询_20260901-20260930_1024辆_GPS里程.xlsx / Z827</t>
  </si>
  <si>
    <t>车辆纯氢气里程查询_20260901-20260930_1024辆.xlsx / Z405</t>
  </si>
  <si>
    <t>车辆里程查询_20260901-20260930_1024辆_仪表里程.xlsx / AA827</t>
  </si>
  <si>
    <t>车辆里程查询_20260901-20260930_1024辆_GPS里程.xlsx / AA827</t>
  </si>
  <si>
    <t>车辆纯氢气里程查询_20260901-20260930_1024辆.xlsx / AA405</t>
  </si>
  <si>
    <t>车辆里程查询_20260901-20260930_1024辆_仪表里程.xlsx / AB827</t>
  </si>
  <si>
    <t>车辆里程查询_20260901-20260930_1024辆_GPS里程.xlsx / AB827</t>
  </si>
  <si>
    <t>车辆纯氢气里程查询_20260901-20260930_1024辆.xlsx / AB405</t>
  </si>
  <si>
    <t>车辆里程查询_20260901-20260930_1024辆_仪表里程.xlsx / AC827</t>
  </si>
  <si>
    <t>车辆里程查询_20260901-20260930_1024辆_GPS里程.xlsx / AC827</t>
  </si>
  <si>
    <t>车辆纯氢气里程查询_20260901-20260930_1024辆.xlsx / AC405</t>
  </si>
  <si>
    <t>车辆里程查询_20260901-20260930_1024辆_仪表里程.xlsx / AD827</t>
  </si>
  <si>
    <t>车辆里程查询_20260901-20260930_1024辆_GPS里程.xlsx / AD827</t>
  </si>
  <si>
    <t>车辆纯氢气里程查询_20260901-20260930_1024辆.xlsx / AD405</t>
  </si>
  <si>
    <t>车辆里程查询_20260901-20260930_1024辆_仪表里程.xlsx / AE827</t>
  </si>
  <si>
    <t>车辆里程查询_20260901-20260930_1024辆_GPS里程.xlsx / AE827</t>
  </si>
  <si>
    <t>车辆纯氢气里程查询_20260901-20260930_1024辆.xlsx / AE405</t>
  </si>
  <si>
    <t>车辆里程查询_20260901-20260930_1024辆_仪表里程.xlsx / AF827</t>
  </si>
  <si>
    <t>车辆里程查询_20260901-20260930_1024辆_GPS里程.xlsx / AF827</t>
  </si>
  <si>
    <t>车辆纯氢气里程查询_20260901-20260930_1024辆.xlsx / AF405</t>
  </si>
  <si>
    <t>车辆里程查询_20260901-20260930_1024辆_仪表里程.xlsx / AG827</t>
  </si>
  <si>
    <t>车辆里程查询_20260901-20260930_1024辆_GPS里程.xlsx / AG827</t>
  </si>
  <si>
    <t>车辆纯氢气里程查询_20260901-20260930_1024辆.xlsx / AG405</t>
  </si>
  <si>
    <t>车辆里程查询_20260901-20260930_1024辆_仪表里程.xlsx / AH827</t>
  </si>
  <si>
    <t>车辆里程查询_20260901-20260930_1024辆_GPS里程.xlsx / AH827</t>
  </si>
  <si>
    <t>车辆纯氢气里程查询_20260901-20260930_1024辆.xlsx / AH405</t>
  </si>
  <si>
    <t>车辆里程查询_20260901-20260930_1024辆_仪表里程.xlsx / E238</t>
  </si>
  <si>
    <t>车辆里程查询_20260901-20260930_1024辆_GPS里程.xlsx / E142</t>
  </si>
  <si>
    <t>车辆纯氢气里程查询_20260901-20260930_1024辆.xlsx / E559</t>
  </si>
  <si>
    <t>车辆里程查询_20260901-20260930_1024辆_仪表里程.xlsx / F238</t>
  </si>
  <si>
    <t>车辆里程查询_20260901-20260930_1024辆_GPS里程.xlsx / F142</t>
  </si>
  <si>
    <t>车辆纯氢气里程查询_20260901-20260930_1024辆.xlsx / F559</t>
  </si>
  <si>
    <t>车辆里程查询_20260901-20260930_1024辆_仪表里程.xlsx / G238</t>
  </si>
  <si>
    <t>车辆里程查询_20260901-20260930_1024辆_GPS里程.xlsx / G142</t>
  </si>
  <si>
    <t>车辆纯氢气里程查询_20260901-20260930_1024辆.xlsx / G559</t>
  </si>
  <si>
    <t>车辆里程查询_20260901-20260930_1024辆_仪表里程.xlsx / H238</t>
  </si>
  <si>
    <t>车辆里程查询_20260901-20260930_1024辆_GPS里程.xlsx / H142</t>
  </si>
  <si>
    <t>车辆纯氢气里程查询_20260901-20260930_1024辆.xlsx / H559</t>
  </si>
  <si>
    <t>车辆里程查询_20260901-20260930_1024辆_仪表里程.xlsx / I238</t>
  </si>
  <si>
    <t>车辆里程查询_20260901-20260930_1024辆_GPS里程.xlsx / I142</t>
  </si>
  <si>
    <t>车辆纯氢气里程查询_20260901-20260930_1024辆.xlsx / I559</t>
  </si>
  <si>
    <t>车辆里程查询_20260901-20260930_1024辆_仪表里程.xlsx / J238</t>
  </si>
  <si>
    <t>车辆里程查询_20260901-20260930_1024辆_GPS里程.xlsx / J142</t>
  </si>
  <si>
    <t>车辆纯氢气里程查询_20260901-20260930_1024辆.xlsx / J559</t>
  </si>
  <si>
    <t>车辆里程查询_20260901-20260930_1024辆_仪表里程.xlsx / K238</t>
  </si>
  <si>
    <t>车辆里程查询_20260901-20260930_1024辆_GPS里程.xlsx / K142</t>
  </si>
  <si>
    <t>车辆纯氢气里程查询_20260901-20260930_1024辆.xlsx / K559</t>
  </si>
  <si>
    <t>车辆里程查询_20260901-20260930_1024辆_仪表里程.xlsx / L238</t>
  </si>
  <si>
    <t>车辆里程查询_20260901-20260930_1024辆_GPS里程.xlsx / L142</t>
  </si>
  <si>
    <t>车辆纯氢气里程查询_20260901-20260930_1024辆.xlsx / L559</t>
  </si>
  <si>
    <t>车辆里程查询_20260901-20260930_1024辆_仪表里程.xlsx / M238</t>
  </si>
  <si>
    <t>车辆里程查询_20260901-20260930_1024辆_GPS里程.xlsx / M142</t>
  </si>
  <si>
    <t>车辆纯氢气里程查询_20260901-20260930_1024辆.xlsx / M559</t>
  </si>
  <si>
    <t>车辆里程查询_20260901-20260930_1024辆_仪表里程.xlsx / N238</t>
  </si>
  <si>
    <t>车辆里程查询_20260901-20260930_1024辆_GPS里程.xlsx / N142</t>
  </si>
  <si>
    <t>车辆纯氢气里程查询_20260901-20260930_1024辆.xlsx / N559</t>
  </si>
  <si>
    <t>车辆里程查询_20260901-20260930_1024辆_仪表里程.xlsx / O238</t>
  </si>
  <si>
    <t>车辆里程查询_20260901-20260930_1024辆_GPS里程.xlsx / O142</t>
  </si>
  <si>
    <t>车辆纯氢气里程查询_20260901-20260930_1024辆.xlsx / O559</t>
  </si>
  <si>
    <t>车辆里程查询_20260901-20260930_1024辆_仪表里程.xlsx / P238</t>
  </si>
  <si>
    <t>车辆里程查询_20260901-20260930_1024辆_GPS里程.xlsx / P142</t>
  </si>
  <si>
    <t>车辆纯氢气里程查询_20260901-20260930_1024辆.xlsx / P559</t>
  </si>
  <si>
    <t>车辆里程查询_20260901-20260930_1024辆_仪表里程.xlsx / Q238</t>
  </si>
  <si>
    <t>车辆里程查询_20260901-20260930_1024辆_GPS里程.xlsx / Q142</t>
  </si>
  <si>
    <t>车辆纯氢气里程查询_20260901-20260930_1024辆.xlsx / Q559</t>
  </si>
  <si>
    <t>车辆里程查询_20260901-20260930_1024辆_仪表里程.xlsx / R238</t>
  </si>
  <si>
    <t>车辆里程查询_20260901-20260930_1024辆_GPS里程.xlsx / R142</t>
  </si>
  <si>
    <t>车辆纯氢气里程查询_20260901-20260930_1024辆.xlsx / R559</t>
  </si>
  <si>
    <t>车辆里程查询_20260901-20260930_1024辆_仪表里程.xlsx / S238</t>
  </si>
  <si>
    <t>车辆里程查询_20260901-20260930_1024辆_GPS里程.xlsx / S142</t>
  </si>
  <si>
    <t>车辆纯氢气里程查询_20260901-20260930_1024辆.xlsx / S559</t>
  </si>
  <si>
    <t>车辆里程查询_20260901-20260930_1024辆_仪表里程.xlsx / T238</t>
  </si>
  <si>
    <t>车辆里程查询_20260901-20260930_1024辆_GPS里程.xlsx / T142</t>
  </si>
  <si>
    <t>车辆纯氢气里程查询_20260901-20260930_1024辆.xlsx / T559</t>
  </si>
  <si>
    <t>车辆里程查询_20260901-20260930_1024辆_仪表里程.xlsx / U238</t>
  </si>
  <si>
    <t>车辆里程查询_20260901-20260930_1024辆_GPS里程.xlsx / U142</t>
  </si>
  <si>
    <t>车辆纯氢气里程查询_20260901-20260930_1024辆.xlsx / U559</t>
  </si>
  <si>
    <t>车辆里程查询_20260901-20260930_1024辆_仪表里程.xlsx / V238</t>
  </si>
  <si>
    <t>车辆里程查询_20260901-20260930_1024辆_GPS里程.xlsx / V142</t>
  </si>
  <si>
    <t>车辆纯氢气里程查询_20260901-20260930_1024辆.xlsx / V559</t>
  </si>
  <si>
    <t>车辆里程查询_20260901-20260930_1024辆_仪表里程.xlsx / W238</t>
  </si>
  <si>
    <t>车辆里程查询_20260901-20260930_1024辆_GPS里程.xlsx / W142</t>
  </si>
  <si>
    <t>车辆纯氢气里程查询_20260901-20260930_1024辆.xlsx / W559</t>
  </si>
  <si>
    <t>车辆里程查询_20260901-20260930_1024辆_仪表里程.xlsx / X238</t>
  </si>
  <si>
    <t>车辆里程查询_20260901-20260930_1024辆_GPS里程.xlsx / X142</t>
  </si>
  <si>
    <t>车辆纯氢气里程查询_20260901-20260930_1024辆.xlsx / X559</t>
  </si>
  <si>
    <t>车辆里程查询_20260901-20260930_1024辆_仪表里程.xlsx / Y238</t>
  </si>
  <si>
    <t>车辆里程查询_20260901-20260930_1024辆_GPS里程.xlsx / Y142</t>
  </si>
  <si>
    <t>车辆纯氢气里程查询_20260901-20260930_1024辆.xlsx / Y559</t>
  </si>
  <si>
    <t>车辆里程查询_20260901-20260930_1024辆_仪表里程.xlsx / Z238</t>
  </si>
  <si>
    <t>车辆里程查询_20260901-20260930_1024辆_GPS里程.xlsx / Z142</t>
  </si>
  <si>
    <t>车辆纯氢气里程查询_20260901-20260930_1024辆.xlsx / Z559</t>
  </si>
  <si>
    <t>车辆里程查询_20260901-20260930_1024辆_仪表里程.xlsx / AA238</t>
  </si>
  <si>
    <t>车辆里程查询_20260901-20260930_1024辆_GPS里程.xlsx / AA142</t>
  </si>
  <si>
    <t>车辆纯氢气里程查询_20260901-20260930_1024辆.xlsx / AA559</t>
  </si>
  <si>
    <t>车辆里程查询_20260901-20260930_1024辆_仪表里程.xlsx / AB238</t>
  </si>
  <si>
    <t>车辆里程查询_20260901-20260930_1024辆_GPS里程.xlsx / AB142</t>
  </si>
  <si>
    <t>车辆纯氢气里程查询_20260901-20260930_1024辆.xlsx / AB559</t>
  </si>
  <si>
    <t>车辆里程查询_20260901-20260930_1024辆_仪表里程.xlsx / AC238</t>
  </si>
  <si>
    <t>车辆里程查询_20260901-20260930_1024辆_GPS里程.xlsx / AC142</t>
  </si>
  <si>
    <t>车辆纯氢气里程查询_20260901-20260930_1024辆.xlsx / AC559</t>
  </si>
  <si>
    <t>车辆里程查询_20260901-20260930_1024辆_仪表里程.xlsx / AD238</t>
  </si>
  <si>
    <t>车辆里程查询_20260901-20260930_1024辆_GPS里程.xlsx / AD142</t>
  </si>
  <si>
    <t>车辆纯氢气里程查询_20260901-20260930_1024辆.xlsx / AD559</t>
  </si>
  <si>
    <t>车辆里程查询_20260901-20260930_1024辆_仪表里程.xlsx / AE238</t>
  </si>
  <si>
    <t>车辆里程查询_20260901-20260930_1024辆_GPS里程.xlsx / AE142</t>
  </si>
  <si>
    <t>车辆纯氢气里程查询_20260901-20260930_1024辆.xlsx / AE559</t>
  </si>
  <si>
    <t>车辆里程查询_20260901-20260930_1024辆_仪表里程.xlsx / AF238</t>
  </si>
  <si>
    <t>车辆里程查询_20260901-20260930_1024辆_GPS里程.xlsx / AF142</t>
  </si>
  <si>
    <t>车辆纯氢气里程查询_20260901-20260930_1024辆.xlsx / AF559</t>
  </si>
  <si>
    <t>车辆里程查询_20260901-20260930_1024辆_仪表里程.xlsx / AG238</t>
  </si>
  <si>
    <t>车辆里程查询_20260901-20260930_1024辆_GPS里程.xlsx / AG142</t>
  </si>
  <si>
    <t>车辆纯氢气里程查询_20260901-20260930_1024辆.xlsx / AG559</t>
  </si>
  <si>
    <t>车辆里程查询_20260901-20260930_1024辆_仪表里程.xlsx / AH238</t>
  </si>
  <si>
    <t>车辆里程查询_20260901-20260930_1024辆_GPS里程.xlsx / AH142</t>
  </si>
  <si>
    <t>车辆纯氢气里程查询_20260901-20260930_1024辆.xlsx / AH559</t>
  </si>
  <si>
    <t>车辆里程查询_20260901-20260930_1024辆_仪表里程.xlsx / E674</t>
  </si>
  <si>
    <t>车辆里程查询_20260901-20260930_1024辆_GPS里程.xlsx / E674</t>
  </si>
  <si>
    <t>车辆纯氢气里程查询_20260901-20260930_1024辆.xlsx / E416</t>
  </si>
  <si>
    <t>车辆里程查询_20260901-20260930_1024辆_仪表里程.xlsx / F674</t>
  </si>
  <si>
    <t>车辆里程查询_20260901-20260930_1024辆_GPS里程.xlsx / F674</t>
  </si>
  <si>
    <t>车辆纯氢气里程查询_20260901-20260930_1024辆.xlsx / F416</t>
  </si>
  <si>
    <t>车辆里程查询_20260901-20260930_1024辆_仪表里程.xlsx / G674</t>
  </si>
  <si>
    <t>车辆里程查询_20260901-20260930_1024辆_GPS里程.xlsx / G674</t>
  </si>
  <si>
    <t>车辆纯氢气里程查询_20260901-20260930_1024辆.xlsx / G416</t>
  </si>
  <si>
    <t>车辆里程查询_20260901-20260930_1024辆_仪表里程.xlsx / H674</t>
  </si>
  <si>
    <t>车辆里程查询_20260901-20260930_1024辆_GPS里程.xlsx / H674</t>
  </si>
  <si>
    <t>车辆纯氢气里程查询_20260901-20260930_1024辆.xlsx / H416</t>
  </si>
  <si>
    <t>车辆里程查询_20260901-20260930_1024辆_仪表里程.xlsx / I674</t>
  </si>
  <si>
    <t>车辆里程查询_20260901-20260930_1024辆_GPS里程.xlsx / I674</t>
  </si>
  <si>
    <t>车辆纯氢气里程查询_20260901-20260930_1024辆.xlsx / I416</t>
  </si>
  <si>
    <t>车辆里程查询_20260901-20260930_1024辆_仪表里程.xlsx / J674</t>
  </si>
  <si>
    <t>车辆里程查询_20260901-20260930_1024辆_GPS里程.xlsx / J674</t>
  </si>
  <si>
    <t>车辆纯氢气里程查询_20260901-20260930_1024辆.xlsx / J416</t>
  </si>
  <si>
    <t>车辆里程查询_20260901-20260930_1024辆_仪表里程.xlsx / K674</t>
  </si>
  <si>
    <t>车辆里程查询_20260901-20260930_1024辆_GPS里程.xlsx / K674</t>
  </si>
  <si>
    <t>车辆纯氢气里程查询_20260901-20260930_1024辆.xlsx / K416</t>
  </si>
  <si>
    <t>车辆里程查询_20260901-20260930_1024辆_仪表里程.xlsx / L674</t>
  </si>
  <si>
    <t>车辆里程查询_20260901-20260930_1024辆_GPS里程.xlsx / L674</t>
  </si>
  <si>
    <t>车辆纯氢气里程查询_20260901-20260930_1024辆.xlsx / L416</t>
  </si>
  <si>
    <t>车辆里程查询_20260901-20260930_1024辆_仪表里程.xlsx / M674</t>
  </si>
  <si>
    <t>车辆里程查询_20260901-20260930_1024辆_GPS里程.xlsx / M674</t>
  </si>
  <si>
    <t>车辆纯氢气里程查询_20260901-20260930_1024辆.xlsx / M416</t>
  </si>
  <si>
    <t>车辆里程查询_20260901-20260930_1024辆_仪表里程.xlsx / N674</t>
  </si>
  <si>
    <t>车辆里程查询_20260901-20260930_1024辆_GPS里程.xlsx / N674</t>
  </si>
  <si>
    <t>车辆纯氢气里程查询_20260901-20260930_1024辆.xlsx / N416</t>
  </si>
  <si>
    <t>车辆里程查询_20260901-20260930_1024辆_仪表里程.xlsx / O674</t>
  </si>
  <si>
    <t>车辆里程查询_20260901-20260930_1024辆_GPS里程.xlsx / O674</t>
  </si>
  <si>
    <t>车辆纯氢气里程查询_20260901-20260930_1024辆.xlsx / O416</t>
  </si>
  <si>
    <t>车辆里程查询_20260901-20260930_1024辆_仪表里程.xlsx / P674</t>
  </si>
  <si>
    <t>车辆里程查询_20260901-20260930_1024辆_GPS里程.xlsx / P674</t>
  </si>
  <si>
    <t>车辆纯氢气里程查询_20260901-20260930_1024辆.xlsx / P416</t>
  </si>
  <si>
    <t>车辆里程查询_20260901-20260930_1024辆_仪表里程.xlsx / Q674</t>
  </si>
  <si>
    <t>车辆里程查询_20260901-20260930_1024辆_GPS里程.xlsx / Q674</t>
  </si>
  <si>
    <t>车辆纯氢气里程查询_20260901-20260930_1024辆.xlsx / Q416</t>
  </si>
  <si>
    <t>车辆里程查询_20260901-20260930_1024辆_仪表里程.xlsx / R674</t>
  </si>
  <si>
    <t>车辆里程查询_20260901-20260930_1024辆_GPS里程.xlsx / R674</t>
  </si>
  <si>
    <t>车辆纯氢气里程查询_20260901-20260930_1024辆.xlsx / R416</t>
  </si>
  <si>
    <t>车辆里程查询_20260901-20260930_1024辆_仪表里程.xlsx / S674</t>
  </si>
  <si>
    <t>车辆里程查询_20260901-20260930_1024辆_GPS里程.xlsx / S674</t>
  </si>
  <si>
    <t>车辆纯氢气里程查询_20260901-20260930_1024辆.xlsx / S416</t>
  </si>
  <si>
    <t>车辆里程查询_20260901-20260930_1024辆_仪表里程.xlsx / T674</t>
  </si>
  <si>
    <t>车辆里程查询_20260901-20260930_1024辆_GPS里程.xlsx / T674</t>
  </si>
  <si>
    <t>车辆纯氢气里程查询_20260901-20260930_1024辆.xlsx / T416</t>
  </si>
  <si>
    <t>车辆里程查询_20260901-20260930_1024辆_仪表里程.xlsx / U674</t>
  </si>
  <si>
    <t>车辆里程查询_20260901-20260930_1024辆_GPS里程.xlsx / U674</t>
  </si>
  <si>
    <t>车辆纯氢气里程查询_20260901-20260930_1024辆.xlsx / U416</t>
  </si>
  <si>
    <t>车辆里程查询_20260901-20260930_1024辆_仪表里程.xlsx / V674</t>
  </si>
  <si>
    <t>车辆里程查询_20260901-20260930_1024辆_GPS里程.xlsx / V674</t>
  </si>
  <si>
    <t>车辆纯氢气里程查询_20260901-20260930_1024辆.xlsx / V416</t>
  </si>
  <si>
    <t>车辆里程查询_20260901-20260930_1024辆_仪表里程.xlsx / W674</t>
  </si>
  <si>
    <t>车辆里程查询_20260901-20260930_1024辆_GPS里程.xlsx / W674</t>
  </si>
  <si>
    <t>车辆纯氢气里程查询_20260901-20260930_1024辆.xlsx / W416</t>
  </si>
  <si>
    <t>车辆里程查询_20260901-20260930_1024辆_仪表里程.xlsx / X674</t>
  </si>
  <si>
    <t>车辆里程查询_20260901-20260930_1024辆_GPS里程.xlsx / X674</t>
  </si>
  <si>
    <t>车辆纯氢气里程查询_20260901-20260930_1024辆.xlsx / X416</t>
  </si>
  <si>
    <t>车辆里程查询_20260901-20260930_1024辆_仪表里程.xlsx / Y674</t>
  </si>
  <si>
    <t>车辆里程查询_20260901-20260930_1024辆_GPS里程.xlsx / Y674</t>
  </si>
  <si>
    <t>车辆纯氢气里程查询_20260901-20260930_1024辆.xlsx / Y416</t>
  </si>
  <si>
    <t>车辆里程查询_20260901-20260930_1024辆_仪表里程.xlsx / Z674</t>
  </si>
  <si>
    <t>车辆里程查询_20260901-20260930_1024辆_GPS里程.xlsx / Z674</t>
  </si>
  <si>
    <t>车辆纯氢气里程查询_20260901-20260930_1024辆.xlsx / Z416</t>
  </si>
  <si>
    <t>车辆里程查询_20260901-20260930_1024辆_仪表里程.xlsx / AA674</t>
  </si>
  <si>
    <t>车辆里程查询_20260901-20260930_1024辆_GPS里程.xlsx / AA674</t>
  </si>
  <si>
    <t>车辆纯氢气里程查询_20260901-20260930_1024辆.xlsx / AA416</t>
  </si>
  <si>
    <t>车辆里程查询_20260901-20260930_1024辆_仪表里程.xlsx / AB674</t>
  </si>
  <si>
    <t>车辆里程查询_20260901-20260930_1024辆_GPS里程.xlsx / AB674</t>
  </si>
  <si>
    <t>车辆纯氢气里程查询_20260901-20260930_1024辆.xlsx / AB416</t>
  </si>
  <si>
    <t>车辆里程查询_20260901-20260930_1024辆_仪表里程.xlsx / AC674</t>
  </si>
  <si>
    <t>车辆里程查询_20260901-20260930_1024辆_GPS里程.xlsx / AC674</t>
  </si>
  <si>
    <t>车辆纯氢气里程查询_20260901-20260930_1024辆.xlsx / AC416</t>
  </si>
  <si>
    <t>车辆里程查询_20260901-20260930_1024辆_仪表里程.xlsx / AD674</t>
  </si>
  <si>
    <t>车辆里程查询_20260901-20260930_1024辆_GPS里程.xlsx / AD674</t>
  </si>
  <si>
    <t>车辆纯氢气里程查询_20260901-20260930_1024辆.xlsx / AD416</t>
  </si>
  <si>
    <t>车辆里程查询_20260901-20260930_1024辆_仪表里程.xlsx / AE674</t>
  </si>
  <si>
    <t>车辆里程查询_20260901-20260930_1024辆_GPS里程.xlsx / AE674</t>
  </si>
  <si>
    <t>车辆纯氢气里程查询_20260901-20260930_1024辆.xlsx / AE416</t>
  </si>
  <si>
    <t>车辆里程查询_20260901-20260930_1024辆_仪表里程.xlsx / AF674</t>
  </si>
  <si>
    <t>车辆里程查询_20260901-20260930_1024辆_GPS里程.xlsx / AF674</t>
  </si>
  <si>
    <t>车辆纯氢气里程查询_20260901-20260930_1024辆.xlsx / AF416</t>
  </si>
  <si>
    <t>车辆里程查询_20260901-20260930_1024辆_仪表里程.xlsx / AG674</t>
  </si>
  <si>
    <t>车辆里程查询_20260901-20260930_1024辆_GPS里程.xlsx / AG674</t>
  </si>
  <si>
    <t>车辆纯氢气里程查询_20260901-20260930_1024辆.xlsx / AG416</t>
  </si>
  <si>
    <t>车辆里程查询_20260901-20260930_1024辆_仪表里程.xlsx / AH674</t>
  </si>
  <si>
    <t>车辆里程查询_20260901-20260930_1024辆_GPS里程.xlsx / AH674</t>
  </si>
  <si>
    <t>车辆纯氢气里程查询_20260901-20260930_1024辆.xlsx / AH416</t>
  </si>
  <si>
    <t>车辆里程查询_20260901-20260930_1024辆_仪表里程.xlsx / E713</t>
  </si>
  <si>
    <t>车辆里程查询_20260901-20260930_1024辆_GPS里程.xlsx / E713</t>
  </si>
  <si>
    <t>车辆纯氢气里程查询_20260901-20260930_1024辆.xlsx / E228</t>
  </si>
  <si>
    <t>车辆里程查询_20260901-20260930_1024辆_仪表里程.xlsx / F713</t>
  </si>
  <si>
    <t>车辆里程查询_20260901-20260930_1024辆_GPS里程.xlsx / F713</t>
  </si>
  <si>
    <t>车辆纯氢气里程查询_20260901-20260930_1024辆.xlsx / F228</t>
  </si>
  <si>
    <t>车辆里程查询_20260901-20260930_1024辆_仪表里程.xlsx / G713</t>
  </si>
  <si>
    <t>车辆里程查询_20260901-20260930_1024辆_GPS里程.xlsx / G713</t>
  </si>
  <si>
    <t>车辆纯氢气里程查询_20260901-20260930_1024辆.xlsx / G228</t>
  </si>
  <si>
    <t>车辆里程查询_20260901-20260930_1024辆_仪表里程.xlsx / H713</t>
  </si>
  <si>
    <t>车辆里程查询_20260901-20260930_1024辆_GPS里程.xlsx / H713</t>
  </si>
  <si>
    <t>车辆纯氢气里程查询_20260901-20260930_1024辆.xlsx / H228</t>
  </si>
  <si>
    <t>车辆里程查询_20260901-20260930_1024辆_仪表里程.xlsx / I713</t>
  </si>
  <si>
    <t>车辆里程查询_20260901-20260930_1024辆_GPS里程.xlsx / I713</t>
  </si>
  <si>
    <t>车辆纯氢气里程查询_20260901-20260930_1024辆.xlsx / I228</t>
  </si>
  <si>
    <t>车辆里程查询_20260901-20260930_1024辆_仪表里程.xlsx / J713</t>
  </si>
  <si>
    <t>车辆里程查询_20260901-20260930_1024辆_GPS里程.xlsx / J713</t>
  </si>
  <si>
    <t>车辆纯氢气里程查询_20260901-20260930_1024辆.xlsx / J228</t>
  </si>
  <si>
    <t>车辆里程查询_20260901-20260930_1024辆_仪表里程.xlsx / K713</t>
  </si>
  <si>
    <t>车辆里程查询_20260901-20260930_1024辆_GPS里程.xlsx / K713</t>
  </si>
  <si>
    <t>车辆纯氢气里程查询_20260901-20260930_1024辆.xlsx / K228</t>
  </si>
  <si>
    <t>车辆里程查询_20260901-20260930_1024辆_仪表里程.xlsx / L713</t>
  </si>
  <si>
    <t>车辆里程查询_20260901-20260930_1024辆_GPS里程.xlsx / L713</t>
  </si>
  <si>
    <t>车辆纯氢气里程查询_20260901-20260930_1024辆.xlsx / L228</t>
  </si>
  <si>
    <t>车辆里程查询_20260901-20260930_1024辆_仪表里程.xlsx / M713</t>
  </si>
  <si>
    <t>车辆里程查询_20260901-20260930_1024辆_GPS里程.xlsx / M713</t>
  </si>
  <si>
    <t>车辆纯氢气里程查询_20260901-20260930_1024辆.xlsx / M228</t>
  </si>
  <si>
    <t>车辆里程查询_20260901-20260930_1024辆_仪表里程.xlsx / N713</t>
  </si>
  <si>
    <t>车辆里程查询_20260901-20260930_1024辆_GPS里程.xlsx / N713</t>
  </si>
  <si>
    <t>车辆纯氢气里程查询_20260901-20260930_1024辆.xlsx / N228</t>
  </si>
  <si>
    <t>车辆里程查询_20260901-20260930_1024辆_仪表里程.xlsx / O713</t>
  </si>
  <si>
    <t>车辆里程查询_20260901-20260930_1024辆_GPS里程.xlsx / O713</t>
  </si>
  <si>
    <t>车辆纯氢气里程查询_20260901-20260930_1024辆.xlsx / O228</t>
  </si>
  <si>
    <t>车辆里程查询_20260901-20260930_1024辆_仪表里程.xlsx / P713</t>
  </si>
  <si>
    <t>车辆里程查询_20260901-20260930_1024辆_GPS里程.xlsx / P713</t>
  </si>
  <si>
    <t>车辆纯氢气里程查询_20260901-20260930_1024辆.xlsx / P228</t>
  </si>
  <si>
    <t>车辆里程查询_20260901-20260930_1024辆_仪表里程.xlsx / Q713</t>
  </si>
  <si>
    <t>车辆里程查询_20260901-20260930_1024辆_GPS里程.xlsx / Q713</t>
  </si>
  <si>
    <t>车辆纯氢气里程查询_20260901-20260930_1024辆.xlsx / Q228</t>
  </si>
  <si>
    <t>车辆里程查询_20260901-20260930_1024辆_仪表里程.xlsx / R713</t>
  </si>
  <si>
    <t>车辆里程查询_20260901-20260930_1024辆_GPS里程.xlsx / R713</t>
  </si>
  <si>
    <t>车辆纯氢气里程查询_20260901-20260930_1024辆.xlsx / R228</t>
  </si>
  <si>
    <t>车辆里程查询_20260901-20260930_1024辆_仪表里程.xlsx / S713</t>
  </si>
  <si>
    <t>车辆里程查询_20260901-20260930_1024辆_GPS里程.xlsx / S713</t>
  </si>
  <si>
    <t>车辆纯氢气里程查询_20260901-20260930_1024辆.xlsx / S228</t>
  </si>
  <si>
    <t>车辆里程查询_20260901-20260930_1024辆_仪表里程.xlsx / T713</t>
  </si>
  <si>
    <t>车辆里程查询_20260901-20260930_1024辆_GPS里程.xlsx / T713</t>
  </si>
  <si>
    <t>车辆纯氢气里程查询_20260901-20260930_1024辆.xlsx / T228</t>
  </si>
  <si>
    <t>车辆里程查询_20260901-20260930_1024辆_仪表里程.xlsx / U713</t>
  </si>
  <si>
    <t>车辆里程查询_20260901-20260930_1024辆_GPS里程.xlsx / U713</t>
  </si>
  <si>
    <t>车辆纯氢气里程查询_20260901-20260930_1024辆.xlsx / U228</t>
  </si>
  <si>
    <t>车辆里程查询_20260901-20260930_1024辆_仪表里程.xlsx / V713</t>
  </si>
  <si>
    <t>车辆里程查询_20260901-20260930_1024辆_GPS里程.xlsx / V713</t>
  </si>
  <si>
    <t>车辆纯氢气里程查询_20260901-20260930_1024辆.xlsx / V228</t>
  </si>
  <si>
    <t>车辆里程查询_20260901-20260930_1024辆_仪表里程.xlsx / W713</t>
  </si>
  <si>
    <t>车辆里程查询_20260901-20260930_1024辆_GPS里程.xlsx / W713</t>
  </si>
  <si>
    <t>车辆纯氢气里程查询_20260901-20260930_1024辆.xlsx / W228</t>
  </si>
  <si>
    <t>车辆里程查询_20260901-20260930_1024辆_仪表里程.xlsx / X713</t>
  </si>
  <si>
    <t>车辆里程查询_20260901-20260930_1024辆_GPS里程.xlsx / X713</t>
  </si>
  <si>
    <t>车辆纯氢气里程查询_20260901-20260930_1024辆.xlsx / X228</t>
  </si>
  <si>
    <t>车辆里程查询_20260901-20260930_1024辆_仪表里程.xlsx / Y713</t>
  </si>
  <si>
    <t>车辆里程查询_20260901-20260930_1024辆_GPS里程.xlsx / Y713</t>
  </si>
  <si>
    <t>车辆纯氢气里程查询_20260901-20260930_1024辆.xlsx / Y228</t>
  </si>
  <si>
    <t>车辆里程查询_20260901-20260930_1024辆_仪表里程.xlsx / Z713</t>
  </si>
  <si>
    <t>车辆里程查询_20260901-20260930_1024辆_GPS里程.xlsx / Z713</t>
  </si>
  <si>
    <t>车辆纯氢气里程查询_20260901-20260930_1024辆.xlsx / Z228</t>
  </si>
  <si>
    <t>车辆里程查询_20260901-20260930_1024辆_仪表里程.xlsx / AA713</t>
  </si>
  <si>
    <t>车辆里程查询_20260901-20260930_1024辆_GPS里程.xlsx / AA713</t>
  </si>
  <si>
    <t>车辆纯氢气里程查询_20260901-20260930_1024辆.xlsx / AA228</t>
  </si>
  <si>
    <t>车辆里程查询_20260901-20260930_1024辆_仪表里程.xlsx / AB713</t>
  </si>
  <si>
    <t>车辆里程查询_20260901-20260930_1024辆_GPS里程.xlsx / AB713</t>
  </si>
  <si>
    <t>车辆纯氢气里程查询_20260901-20260930_1024辆.xlsx / AB228</t>
  </si>
  <si>
    <t>车辆里程查询_20260901-20260930_1024辆_仪表里程.xlsx / AC713</t>
  </si>
  <si>
    <t>车辆里程查询_20260901-20260930_1024辆_GPS里程.xlsx / AC713</t>
  </si>
  <si>
    <t>车辆纯氢气里程查询_20260901-20260930_1024辆.xlsx / AC228</t>
  </si>
  <si>
    <t>车辆里程查询_20260901-20260930_1024辆_仪表里程.xlsx / AD713</t>
  </si>
  <si>
    <t>车辆里程查询_20260901-20260930_1024辆_GPS里程.xlsx / AD713</t>
  </si>
  <si>
    <t>车辆纯氢气里程查询_20260901-20260930_1024辆.xlsx / AD228</t>
  </si>
  <si>
    <t>车辆里程查询_20260901-20260930_1024辆_仪表里程.xlsx / AE713</t>
  </si>
  <si>
    <t>车辆里程查询_20260901-20260930_1024辆_GPS里程.xlsx / AE713</t>
  </si>
  <si>
    <t>车辆纯氢气里程查询_20260901-20260930_1024辆.xlsx / AE228</t>
  </si>
  <si>
    <t>车辆里程查询_20260901-20260930_1024辆_仪表里程.xlsx / AF713</t>
  </si>
  <si>
    <t>车辆里程查询_20260901-20260930_1024辆_GPS里程.xlsx / AF713</t>
  </si>
  <si>
    <t>车辆纯氢气里程查询_20260901-20260930_1024辆.xlsx / AF228</t>
  </si>
  <si>
    <t>车辆里程查询_20260901-20260930_1024辆_仪表里程.xlsx / AG713</t>
  </si>
  <si>
    <t>车辆里程查询_20260901-20260930_1024辆_GPS里程.xlsx / AG713</t>
  </si>
  <si>
    <t>车辆纯氢气里程查询_20260901-20260930_1024辆.xlsx / AG228</t>
  </si>
  <si>
    <t>车辆里程查询_20260901-20260930_1024辆_仪表里程.xlsx / AH713</t>
  </si>
  <si>
    <t>车辆里程查询_20260901-20260930_1024辆_GPS里程.xlsx / AH713</t>
  </si>
  <si>
    <t>车辆纯氢气里程查询_20260901-20260930_1024辆.xlsx / AH228</t>
  </si>
  <si>
    <t>车辆里程查询_20260901-20260930_1024辆_仪表里程.xlsx / E543</t>
  </si>
  <si>
    <t>车辆里程查询_20260901-20260930_1024辆_GPS里程.xlsx / E543</t>
  </si>
  <si>
    <t>车辆纯氢气里程查询_20260901-20260930_1024辆.xlsx / E916</t>
  </si>
  <si>
    <t>车辆里程查询_20260901-20260930_1024辆_仪表里程.xlsx / F543</t>
  </si>
  <si>
    <t>车辆里程查询_20260901-20260930_1024辆_GPS里程.xlsx / F543</t>
  </si>
  <si>
    <t>车辆纯氢气里程查询_20260901-20260930_1024辆.xlsx / F916</t>
  </si>
  <si>
    <t>车辆里程查询_20260901-20260930_1024辆_仪表里程.xlsx / G543</t>
  </si>
  <si>
    <t>车辆里程查询_20260901-20260930_1024辆_GPS里程.xlsx / G543</t>
  </si>
  <si>
    <t>车辆纯氢气里程查询_20260901-20260930_1024辆.xlsx / G916</t>
  </si>
  <si>
    <t>车辆里程查询_20260901-20260930_1024辆_仪表里程.xlsx / H543</t>
  </si>
  <si>
    <t>车辆里程查询_20260901-20260930_1024辆_GPS里程.xlsx / H543</t>
  </si>
  <si>
    <t>车辆纯氢气里程查询_20260901-20260930_1024辆.xlsx / H916</t>
  </si>
  <si>
    <t>车辆里程查询_20260901-20260930_1024辆_仪表里程.xlsx / I543</t>
  </si>
  <si>
    <t>车辆里程查询_20260901-20260930_1024辆_GPS里程.xlsx / I543</t>
  </si>
  <si>
    <t>车辆纯氢气里程查询_20260901-20260930_1024辆.xlsx / I916</t>
  </si>
  <si>
    <t>车辆里程查询_20260901-20260930_1024辆_仪表里程.xlsx / J543</t>
  </si>
  <si>
    <t>车辆里程查询_20260901-20260930_1024辆_GPS里程.xlsx / J543</t>
  </si>
  <si>
    <t>车辆纯氢气里程查询_20260901-20260930_1024辆.xlsx / J916</t>
  </si>
  <si>
    <t>车辆里程查询_20260901-20260930_1024辆_仪表里程.xlsx / K543</t>
  </si>
  <si>
    <t>车辆里程查询_20260901-20260930_1024辆_GPS里程.xlsx / K543</t>
  </si>
  <si>
    <t>车辆纯氢气里程查询_20260901-20260930_1024辆.xlsx / K916</t>
  </si>
  <si>
    <t>车辆里程查询_20260901-20260930_1024辆_仪表里程.xlsx / L543</t>
  </si>
  <si>
    <t>车辆里程查询_20260901-20260930_1024辆_GPS里程.xlsx / L543</t>
  </si>
  <si>
    <t>车辆纯氢气里程查询_20260901-20260930_1024辆.xlsx / L916</t>
  </si>
  <si>
    <t>车辆里程查询_20260901-20260930_1024辆_仪表里程.xlsx / M543</t>
  </si>
  <si>
    <t>车辆里程查询_20260901-20260930_1024辆_GPS里程.xlsx / M543</t>
  </si>
  <si>
    <t>车辆纯氢气里程查询_20260901-20260930_1024辆.xlsx / M916</t>
  </si>
  <si>
    <t>车辆里程查询_20260901-20260930_1024辆_仪表里程.xlsx / N543</t>
  </si>
  <si>
    <t>车辆里程查询_20260901-20260930_1024辆_GPS里程.xlsx / N543</t>
  </si>
  <si>
    <t>车辆纯氢气里程查询_20260901-20260930_1024辆.xlsx / N916</t>
  </si>
  <si>
    <t>车辆里程查询_20260901-20260930_1024辆_仪表里程.xlsx / O543</t>
  </si>
  <si>
    <t>车辆里程查询_20260901-20260930_1024辆_GPS里程.xlsx / O543</t>
  </si>
  <si>
    <t>车辆纯氢气里程查询_20260901-20260930_1024辆.xlsx / O916</t>
  </si>
  <si>
    <t>车辆里程查询_20260901-20260930_1024辆_仪表里程.xlsx / P543</t>
  </si>
  <si>
    <t>车辆里程查询_20260901-20260930_1024辆_GPS里程.xlsx / P543</t>
  </si>
  <si>
    <t>车辆纯氢气里程查询_20260901-20260930_1024辆.xlsx / P916</t>
  </si>
  <si>
    <t>车辆里程查询_20260901-20260930_1024辆_仪表里程.xlsx / Q543</t>
  </si>
  <si>
    <t>车辆里程查询_20260901-20260930_1024辆_GPS里程.xlsx / Q543</t>
  </si>
  <si>
    <t>车辆纯氢气里程查询_20260901-20260930_1024辆.xlsx / Q916</t>
  </si>
  <si>
    <t>车辆里程查询_20260901-20260930_1024辆_仪表里程.xlsx / R543</t>
  </si>
  <si>
    <t>车辆里程查询_20260901-20260930_1024辆_GPS里程.xlsx / R543</t>
  </si>
  <si>
    <t>车辆纯氢气里程查询_20260901-20260930_1024辆.xlsx / R916</t>
  </si>
  <si>
    <t>车辆里程查询_20260901-20260930_1024辆_仪表里程.xlsx / S543</t>
  </si>
  <si>
    <t>车辆里程查询_20260901-20260930_1024辆_GPS里程.xlsx / S543</t>
  </si>
  <si>
    <t>车辆纯氢气里程查询_20260901-20260930_1024辆.xlsx / S916</t>
  </si>
  <si>
    <t>车辆里程查询_20260901-20260930_1024辆_仪表里程.xlsx / T543</t>
  </si>
  <si>
    <t>车辆里程查询_20260901-20260930_1024辆_GPS里程.xlsx / T543</t>
  </si>
  <si>
    <t>车辆纯氢气里程查询_20260901-20260930_1024辆.xlsx / T916</t>
  </si>
  <si>
    <t>车辆里程查询_20260901-20260930_1024辆_仪表里程.xlsx / U543</t>
  </si>
  <si>
    <t>车辆里程查询_20260901-20260930_1024辆_GPS里程.xlsx / U543</t>
  </si>
  <si>
    <t>车辆纯氢气里程查询_20260901-20260930_1024辆.xlsx / U916</t>
  </si>
  <si>
    <t>车辆里程查询_20260901-20260930_1024辆_仪表里程.xlsx / V543</t>
  </si>
  <si>
    <t>车辆里程查询_20260901-20260930_1024辆_GPS里程.xlsx / V543</t>
  </si>
  <si>
    <t>车辆纯氢气里程查询_20260901-20260930_1024辆.xlsx / V916</t>
  </si>
  <si>
    <t>车辆里程查询_20260901-20260930_1024辆_仪表里程.xlsx / W543</t>
  </si>
  <si>
    <t>车辆里程查询_20260901-20260930_1024辆_GPS里程.xlsx / W543</t>
  </si>
  <si>
    <t>车辆纯氢气里程查询_20260901-20260930_1024辆.xlsx / W916</t>
  </si>
  <si>
    <t>车辆里程查询_20260901-20260930_1024辆_仪表里程.xlsx / X543</t>
  </si>
  <si>
    <t>车辆里程查询_20260901-20260930_1024辆_GPS里程.xlsx / X543</t>
  </si>
  <si>
    <t>车辆纯氢气里程查询_20260901-20260930_1024辆.xlsx / X916</t>
  </si>
  <si>
    <t>车辆里程查询_20260901-20260930_1024辆_仪表里程.xlsx / Y543</t>
  </si>
  <si>
    <t>车辆里程查询_20260901-20260930_1024辆_GPS里程.xlsx / Y543</t>
  </si>
  <si>
    <t>车辆纯氢气里程查询_20260901-20260930_1024辆.xlsx / Y916</t>
  </si>
  <si>
    <t>车辆里程查询_20260901-20260930_1024辆_仪表里程.xlsx / Z543</t>
  </si>
  <si>
    <t>车辆里程查询_20260901-20260930_1024辆_GPS里程.xlsx / Z543</t>
  </si>
  <si>
    <t>车辆纯氢气里程查询_20260901-20260930_1024辆.xlsx / Z916</t>
  </si>
  <si>
    <t>车辆里程查询_20260901-20260930_1024辆_仪表里程.xlsx / AA543</t>
  </si>
  <si>
    <t>车辆里程查询_20260901-20260930_1024辆_GPS里程.xlsx / AA543</t>
  </si>
  <si>
    <t>车辆纯氢气里程查询_20260901-20260930_1024辆.xlsx / AA916</t>
  </si>
  <si>
    <t>车辆里程查询_20260901-20260930_1024辆_仪表里程.xlsx / AB543</t>
  </si>
  <si>
    <t>车辆里程查询_20260901-20260930_1024辆_GPS里程.xlsx / AB543</t>
  </si>
  <si>
    <t>车辆纯氢气里程查询_20260901-20260930_1024辆.xlsx / AB916</t>
  </si>
  <si>
    <t>车辆里程查询_20260901-20260930_1024辆_仪表里程.xlsx / AC543</t>
  </si>
  <si>
    <t>车辆里程查询_20260901-20260930_1024辆_GPS里程.xlsx / AC543</t>
  </si>
  <si>
    <t>车辆纯氢气里程查询_20260901-20260930_1024辆.xlsx / AC916</t>
  </si>
  <si>
    <t>车辆里程查询_20260901-20260930_1024辆_仪表里程.xlsx / AD543</t>
  </si>
  <si>
    <t>车辆里程查询_20260901-20260930_1024辆_GPS里程.xlsx / AD543</t>
  </si>
  <si>
    <t>车辆纯氢气里程查询_20260901-20260930_1024辆.xlsx / AD916</t>
  </si>
  <si>
    <t>车辆里程查询_20260901-20260930_1024辆_仪表里程.xlsx / AE543</t>
  </si>
  <si>
    <t>车辆里程查询_20260901-20260930_1024辆_GPS里程.xlsx / AE543</t>
  </si>
  <si>
    <t>车辆纯氢气里程查询_20260901-20260930_1024辆.xlsx / AE916</t>
  </si>
  <si>
    <t>车辆里程查询_20260901-20260930_1024辆_仪表里程.xlsx / AF543</t>
  </si>
  <si>
    <t>车辆里程查询_20260901-20260930_1024辆_GPS里程.xlsx / AF543</t>
  </si>
  <si>
    <t>车辆纯氢气里程查询_20260901-20260930_1024辆.xlsx / AF916</t>
  </si>
  <si>
    <t>车辆里程查询_20260901-20260930_1024辆_仪表里程.xlsx / AG543</t>
  </si>
  <si>
    <t>车辆里程查询_20260901-20260930_1024辆_GPS里程.xlsx / AG543</t>
  </si>
  <si>
    <t>车辆纯氢气里程查询_20260901-20260930_1024辆.xlsx / AG916</t>
  </si>
  <si>
    <t>车辆里程查询_20260901-20260930_1024辆_仪表里程.xlsx / AH543</t>
  </si>
  <si>
    <t>车辆里程查询_20260901-20260930_1024辆_GPS里程.xlsx / AH543</t>
  </si>
  <si>
    <t>车辆纯氢气里程查询_20260901-20260930_1024辆.xlsx / AH916</t>
  </si>
  <si>
    <t>车辆里程查询_20260901-20260930_1024辆_仪表里程.xlsx / E264</t>
  </si>
  <si>
    <t>车辆里程查询_20260901-20260930_1024辆_GPS里程.xlsx / E180</t>
  </si>
  <si>
    <t>车辆纯氢气里程查询_20260901-20260930_1024辆.xlsx / E976</t>
  </si>
  <si>
    <t>车辆里程查询_20260901-20260930_1024辆_仪表里程.xlsx / F264</t>
  </si>
  <si>
    <t>车辆里程查询_20260901-20260930_1024辆_GPS里程.xlsx / F180</t>
  </si>
  <si>
    <t>车辆纯氢气里程查询_20260901-20260930_1024辆.xlsx / F976</t>
  </si>
  <si>
    <t>车辆里程查询_20260901-20260930_1024辆_仪表里程.xlsx / G264</t>
  </si>
  <si>
    <t>车辆里程查询_20260901-20260930_1024辆_GPS里程.xlsx / G180</t>
  </si>
  <si>
    <t>车辆纯氢气里程查询_20260901-20260930_1024辆.xlsx / G976</t>
  </si>
  <si>
    <t>车辆里程查询_20260901-20260930_1024辆_仪表里程.xlsx / H264</t>
  </si>
  <si>
    <t>车辆里程查询_20260901-20260930_1024辆_GPS里程.xlsx / H180</t>
  </si>
  <si>
    <t>车辆纯氢气里程查询_20260901-20260930_1024辆.xlsx / H976</t>
  </si>
  <si>
    <t>车辆里程查询_20260901-20260930_1024辆_仪表里程.xlsx / I264</t>
  </si>
  <si>
    <t>车辆里程查询_20260901-20260930_1024辆_GPS里程.xlsx / I180</t>
  </si>
  <si>
    <t>车辆纯氢气里程查询_20260901-20260930_1024辆.xlsx / I976</t>
  </si>
  <si>
    <t>车辆里程查询_20260901-20260930_1024辆_仪表里程.xlsx / J264</t>
  </si>
  <si>
    <t>车辆里程查询_20260901-20260930_1024辆_GPS里程.xlsx / J180</t>
  </si>
  <si>
    <t>车辆纯氢气里程查询_20260901-20260930_1024辆.xlsx / J976</t>
  </si>
  <si>
    <t>车辆里程查询_20260901-20260930_1024辆_仪表里程.xlsx / K264</t>
  </si>
  <si>
    <t>车辆里程查询_20260901-20260930_1024辆_GPS里程.xlsx / K180</t>
  </si>
  <si>
    <t>车辆纯氢气里程查询_20260901-20260930_1024辆.xlsx / K976</t>
  </si>
  <si>
    <t>车辆里程查询_20260901-20260930_1024辆_仪表里程.xlsx / L264</t>
  </si>
  <si>
    <t>车辆里程查询_20260901-20260930_1024辆_GPS里程.xlsx / L180</t>
  </si>
  <si>
    <t>车辆纯氢气里程查询_20260901-20260930_1024辆.xlsx / L976</t>
  </si>
  <si>
    <t>车辆里程查询_20260901-20260930_1024辆_仪表里程.xlsx / M264</t>
  </si>
  <si>
    <t>车辆里程查询_20260901-20260930_1024辆_GPS里程.xlsx / M180</t>
  </si>
  <si>
    <t>车辆纯氢气里程查询_20260901-20260930_1024辆.xlsx / M976</t>
  </si>
  <si>
    <t>车辆里程查询_20260901-20260930_1024辆_仪表里程.xlsx / N264</t>
  </si>
  <si>
    <t>车辆里程查询_20260901-20260930_1024辆_GPS里程.xlsx / N180</t>
  </si>
  <si>
    <t>车辆纯氢气里程查询_20260901-20260930_1024辆.xlsx / N976</t>
  </si>
  <si>
    <t>车辆里程查询_20260901-20260930_1024辆_仪表里程.xlsx / O264</t>
  </si>
  <si>
    <t>车辆里程查询_20260901-20260930_1024辆_GPS里程.xlsx / O180</t>
  </si>
  <si>
    <t>车辆纯氢气里程查询_20260901-20260930_1024辆.xlsx / O976</t>
  </si>
  <si>
    <t>车辆里程查询_20260901-20260930_1024辆_仪表里程.xlsx / P264</t>
  </si>
  <si>
    <t>车辆里程查询_20260901-20260930_1024辆_GPS里程.xlsx / P180</t>
  </si>
  <si>
    <t>车辆纯氢气里程查询_20260901-20260930_1024辆.xlsx / P976</t>
  </si>
  <si>
    <t>车辆里程查询_20260901-20260930_1024辆_仪表里程.xlsx / Q264</t>
  </si>
  <si>
    <t>车辆里程查询_20260901-20260930_1024辆_GPS里程.xlsx / Q180</t>
  </si>
  <si>
    <t>车辆纯氢气里程查询_20260901-20260930_1024辆.xlsx / Q976</t>
  </si>
  <si>
    <t>车辆里程查询_20260901-20260930_1024辆_仪表里程.xlsx / R264</t>
  </si>
  <si>
    <t>车辆里程查询_20260901-20260930_1024辆_GPS里程.xlsx / R180</t>
  </si>
  <si>
    <t>车辆纯氢气里程查询_20260901-20260930_1024辆.xlsx / R976</t>
  </si>
  <si>
    <t>车辆里程查询_20260901-20260930_1024辆_仪表里程.xlsx / S264</t>
  </si>
  <si>
    <t>车辆里程查询_20260901-20260930_1024辆_GPS里程.xlsx / S180</t>
  </si>
  <si>
    <t>车辆纯氢气里程查询_20260901-20260930_1024辆.xlsx / S976</t>
  </si>
  <si>
    <t>车辆里程查询_20260901-20260930_1024辆_仪表里程.xlsx / T264</t>
  </si>
  <si>
    <t>车辆里程查询_20260901-20260930_1024辆_GPS里程.xlsx / T180</t>
  </si>
  <si>
    <t>车辆纯氢气里程查询_20260901-20260930_1024辆.xlsx / T976</t>
  </si>
  <si>
    <t>车辆里程查询_20260901-20260930_1024辆_仪表里程.xlsx / U264</t>
  </si>
  <si>
    <t>车辆里程查询_20260901-20260930_1024辆_GPS里程.xlsx / U180</t>
  </si>
  <si>
    <t>车辆纯氢气里程查询_20260901-20260930_1024辆.xlsx / U976</t>
  </si>
  <si>
    <t>车辆里程查询_20260901-20260930_1024辆_仪表里程.xlsx / V264</t>
  </si>
  <si>
    <t>车辆里程查询_20260901-20260930_1024辆_GPS里程.xlsx / V180</t>
  </si>
  <si>
    <t>车辆纯氢气里程查询_20260901-20260930_1024辆.xlsx / V976</t>
  </si>
  <si>
    <t>车辆里程查询_20260901-20260930_1024辆_仪表里程.xlsx / W264</t>
  </si>
  <si>
    <t>车辆里程查询_20260901-20260930_1024辆_GPS里程.xlsx / W180</t>
  </si>
  <si>
    <t>车辆纯氢气里程查询_20260901-20260930_1024辆.xlsx / W976</t>
  </si>
  <si>
    <t>车辆里程查询_20260901-20260930_1024辆_仪表里程.xlsx / X264</t>
  </si>
  <si>
    <t>车辆里程查询_20260901-20260930_1024辆_GPS里程.xlsx / X180</t>
  </si>
  <si>
    <t>车辆纯氢气里程查询_20260901-20260930_1024辆.xlsx / X976</t>
  </si>
  <si>
    <t>车辆里程查询_20260901-20260930_1024辆_仪表里程.xlsx / Y264</t>
  </si>
  <si>
    <t>车辆里程查询_20260901-20260930_1024辆_GPS里程.xlsx / Y180</t>
  </si>
  <si>
    <t>车辆纯氢气里程查询_20260901-20260930_1024辆.xlsx / Y976</t>
  </si>
  <si>
    <t>车辆里程查询_20260901-20260930_1024辆_仪表里程.xlsx / Z264</t>
  </si>
  <si>
    <t>车辆里程查询_20260901-20260930_1024辆_GPS里程.xlsx / Z180</t>
  </si>
  <si>
    <t>车辆纯氢气里程查询_20260901-20260930_1024辆.xlsx / Z976</t>
  </si>
  <si>
    <t>车辆里程查询_20260901-20260930_1024辆_仪表里程.xlsx / AA264</t>
  </si>
  <si>
    <t>车辆里程查询_20260901-20260930_1024辆_GPS里程.xlsx / AA180</t>
  </si>
  <si>
    <t>车辆纯氢气里程查询_20260901-20260930_1024辆.xlsx / AA976</t>
  </si>
  <si>
    <t>车辆里程查询_20260901-20260930_1024辆_仪表里程.xlsx / AB264</t>
  </si>
  <si>
    <t>车辆里程查询_20260901-20260930_1024辆_GPS里程.xlsx / AB180</t>
  </si>
  <si>
    <t>车辆纯氢气里程查询_20260901-20260930_1024辆.xlsx / AB976</t>
  </si>
  <si>
    <t>车辆里程查询_20260901-20260930_1024辆_仪表里程.xlsx / AC264</t>
  </si>
  <si>
    <t>车辆里程查询_20260901-20260930_1024辆_GPS里程.xlsx / AC180</t>
  </si>
  <si>
    <t>车辆纯氢气里程查询_20260901-20260930_1024辆.xlsx / AC976</t>
  </si>
  <si>
    <t>车辆里程查询_20260901-20260930_1024辆_仪表里程.xlsx / AD264</t>
  </si>
  <si>
    <t>车辆里程查询_20260901-20260930_1024辆_GPS里程.xlsx / AD180</t>
  </si>
  <si>
    <t>车辆纯氢气里程查询_20260901-20260930_1024辆.xlsx / AD976</t>
  </si>
  <si>
    <t>车辆里程查询_20260901-20260930_1024辆_仪表里程.xlsx / AE264</t>
  </si>
  <si>
    <t>车辆里程查询_20260901-20260930_1024辆_GPS里程.xlsx / AE180</t>
  </si>
  <si>
    <t>车辆纯氢气里程查询_20260901-20260930_1024辆.xlsx / AE976</t>
  </si>
  <si>
    <t>车辆里程查询_20260901-20260930_1024辆_仪表里程.xlsx / AF264</t>
  </si>
  <si>
    <t>车辆里程查询_20260901-20260930_1024辆_GPS里程.xlsx / AF180</t>
  </si>
  <si>
    <t>车辆纯氢气里程查询_20260901-20260930_1024辆.xlsx / AF976</t>
  </si>
  <si>
    <t>车辆里程查询_20260901-20260930_1024辆_仪表里程.xlsx / AG264</t>
  </si>
  <si>
    <t>车辆里程查询_20260901-20260930_1024辆_GPS里程.xlsx / AG180</t>
  </si>
  <si>
    <t>车辆纯氢气里程查询_20260901-20260930_1024辆.xlsx / AG976</t>
  </si>
  <si>
    <t>车辆里程查询_20260901-20260930_1024辆_仪表里程.xlsx / AH264</t>
  </si>
  <si>
    <t>车辆里程查询_20260901-20260930_1024辆_GPS里程.xlsx / AH180</t>
  </si>
  <si>
    <t>车辆纯氢气里程查询_20260901-20260930_1024辆.xlsx / AH976</t>
  </si>
  <si>
    <t>车辆里程查询_20260901-20260930_1024辆_仪表里程.xlsx / AA281</t>
  </si>
  <si>
    <t>车辆里程查询_20260901-20260930_1024辆_GPS里程.xlsx / AA206</t>
  </si>
  <si>
    <t>车辆纯氢气里程查询_20260901-20260930_1024辆.xlsx / AA937</t>
  </si>
  <si>
    <t>车辆里程查询_20260901-20260930_1024辆_仪表里程.xlsx / AB281</t>
  </si>
  <si>
    <t>车辆里程查询_20260901-20260930_1024辆_GPS里程.xlsx / AB206</t>
  </si>
  <si>
    <t>车辆纯氢气里程查询_20260901-20260930_1024辆.xlsx / AB937</t>
  </si>
  <si>
    <t>车辆里程查询_20260901-20260930_1024辆_仪表里程.xlsx / AC281</t>
  </si>
  <si>
    <t>车辆里程查询_20260901-20260930_1024辆_GPS里程.xlsx / AC206</t>
  </si>
  <si>
    <t>车辆纯氢气里程查询_20260901-20260930_1024辆.xlsx / AC937</t>
  </si>
  <si>
    <t>车辆里程查询_20260901-20260930_1024辆_仪表里程.xlsx / AD281</t>
  </si>
  <si>
    <t>车辆里程查询_20260901-20260930_1024辆_GPS里程.xlsx / AD206</t>
  </si>
  <si>
    <t>车辆纯氢气里程查询_20260901-20260930_1024辆.xlsx / AD937</t>
  </si>
  <si>
    <t>车辆里程查询_20260901-20260930_1024辆_仪表里程.xlsx / AE281</t>
  </si>
  <si>
    <t>车辆里程查询_20260901-20260930_1024辆_GPS里程.xlsx / AE206</t>
  </si>
  <si>
    <t>车辆纯氢气里程查询_20260901-20260930_1024辆.xlsx / AE937</t>
  </si>
  <si>
    <t>车辆里程查询_20260901-20260930_1024辆_仪表里程.xlsx / AF281</t>
  </si>
  <si>
    <t>车辆里程查询_20260901-20260930_1024辆_GPS里程.xlsx / AF206</t>
  </si>
  <si>
    <t>车辆纯氢气里程查询_20260901-20260930_1024辆.xlsx / AF937</t>
  </si>
  <si>
    <t>车辆里程查询_20260901-20260930_1024辆_仪表里程.xlsx / AG281</t>
  </si>
  <si>
    <t>车辆里程查询_20260901-20260930_1024辆_GPS里程.xlsx / AG206</t>
  </si>
  <si>
    <t>车辆纯氢气里程查询_20260901-20260930_1024辆.xlsx / AG937</t>
  </si>
  <si>
    <t>车辆里程查询_20260901-20260930_1024辆_仪表里程.xlsx / AH281</t>
  </si>
  <si>
    <t>车辆里程查询_20260901-20260930_1024辆_GPS里程.xlsx / AH206</t>
  </si>
  <si>
    <t>车辆纯氢气里程查询_20260901-20260930_1024辆.xlsx / AH937</t>
  </si>
  <si>
    <t>车辆里程查询_20260901-20260930_1024辆_仪表里程.xlsx / T254</t>
  </si>
  <si>
    <t>车辆里程查询_20260901-20260930_1024辆_GPS里程.xlsx / T170</t>
  </si>
  <si>
    <t>车辆纯氢气里程查询_20260901-20260930_1024辆.xlsx / T904</t>
  </si>
  <si>
    <t>车辆里程查询_20260901-20260930_1024辆_仪表里程.xlsx / U254</t>
  </si>
  <si>
    <t>车辆里程查询_20260901-20260930_1024辆_GPS里程.xlsx / U170</t>
  </si>
  <si>
    <t>车辆纯氢气里程查询_20260901-20260930_1024辆.xlsx / U904</t>
  </si>
  <si>
    <t>车辆里程查询_20260901-20260930_1024辆_仪表里程.xlsx / V254</t>
  </si>
  <si>
    <t>车辆里程查询_20260901-20260930_1024辆_GPS里程.xlsx / V170</t>
  </si>
  <si>
    <t>车辆纯氢气里程查询_20260901-20260930_1024辆.xlsx / V904</t>
  </si>
  <si>
    <t>车辆里程查询_20260901-20260930_1024辆_仪表里程.xlsx / W254</t>
  </si>
  <si>
    <t>车辆里程查询_20260901-20260930_1024辆_GPS里程.xlsx / W170</t>
  </si>
  <si>
    <t>车辆纯氢气里程查询_20260901-20260930_1024辆.xlsx / W904</t>
  </si>
  <si>
    <t>车辆里程查询_20260901-20260930_1024辆_仪表里程.xlsx / X254</t>
  </si>
  <si>
    <t>车辆里程查询_20260901-20260930_1024辆_GPS里程.xlsx / X170</t>
  </si>
  <si>
    <t>车辆纯氢气里程查询_20260901-20260930_1024辆.xlsx / X904</t>
  </si>
  <si>
    <t>车辆里程查询_20260901-20260930_1024辆_仪表里程.xlsx / Y254</t>
  </si>
  <si>
    <t>车辆里程查询_20260901-20260930_1024辆_GPS里程.xlsx / Y170</t>
  </si>
  <si>
    <t>车辆纯氢气里程查询_20260901-20260930_1024辆.xlsx / Y904</t>
  </si>
  <si>
    <t>车辆里程查询_20260901-20260930_1024辆_仪表里程.xlsx / Z254</t>
  </si>
  <si>
    <t>车辆里程查询_20260901-20260930_1024辆_GPS里程.xlsx / Z170</t>
  </si>
  <si>
    <t>车辆纯氢气里程查询_20260901-20260930_1024辆.xlsx / Z904</t>
  </si>
  <si>
    <t>车辆里程查询_20260901-20260930_1024辆_仪表里程.xlsx / AA254</t>
  </si>
  <si>
    <t>车辆里程查询_20260901-20260930_1024辆_GPS里程.xlsx / AA170</t>
  </si>
  <si>
    <t>车辆纯氢气里程查询_20260901-20260930_1024辆.xlsx / AA904</t>
  </si>
  <si>
    <t>车辆里程查询_20260901-20260930_1024辆_仪表里程.xlsx / AB254</t>
  </si>
  <si>
    <t>车辆里程查询_20260901-20260930_1024辆_GPS里程.xlsx / AB170</t>
  </si>
  <si>
    <t>车辆纯氢气里程查询_20260901-20260930_1024辆.xlsx / AB904</t>
  </si>
  <si>
    <t>车辆里程查询_20260901-20260930_1024辆_仪表里程.xlsx / AC254</t>
  </si>
  <si>
    <t>车辆里程查询_20260901-20260930_1024辆_GPS里程.xlsx / AC170</t>
  </si>
  <si>
    <t>车辆纯氢气里程查询_20260901-20260930_1024辆.xlsx / AC904</t>
  </si>
  <si>
    <t>车辆里程查询_20260901-20260930_1024辆_仪表里程.xlsx / AD254</t>
  </si>
  <si>
    <t>车辆里程查询_20260901-20260930_1024辆_GPS里程.xlsx / AD170</t>
  </si>
  <si>
    <t>车辆纯氢气里程查询_20260901-20260930_1024辆.xlsx / AD904</t>
  </si>
  <si>
    <t>车辆里程查询_20260901-20260930_1024辆_仪表里程.xlsx / AE254</t>
  </si>
  <si>
    <t>车辆里程查询_20260901-20260930_1024辆_GPS里程.xlsx / AE170</t>
  </si>
  <si>
    <t>车辆纯氢气里程查询_20260901-20260930_1024辆.xlsx / AE904</t>
  </si>
  <si>
    <t>车辆里程查询_20260901-20260930_1024辆_仪表里程.xlsx / AF254</t>
  </si>
  <si>
    <t>车辆里程查询_20260901-20260930_1024辆_GPS里程.xlsx / AF170</t>
  </si>
  <si>
    <t>车辆纯氢气里程查询_20260901-20260930_1024辆.xlsx / AF904</t>
  </si>
  <si>
    <t>车辆里程查询_20260901-20260930_1024辆_仪表里程.xlsx / AG254</t>
  </si>
  <si>
    <t>车辆里程查询_20260901-20260930_1024辆_GPS里程.xlsx / AG170</t>
  </si>
  <si>
    <t>车辆纯氢气里程查询_20260901-20260930_1024辆.xlsx / AG904</t>
  </si>
  <si>
    <t>车辆里程查询_20260901-20260930_1024辆_仪表里程.xlsx / AH254</t>
  </si>
  <si>
    <t>车辆里程查询_20260901-20260930_1024辆_GPS里程.xlsx / AH170</t>
  </si>
  <si>
    <t>车辆纯氢气里程查询_20260901-20260930_1024辆.xlsx / AH904</t>
  </si>
  <si>
    <t>车辆里程查询_20260901-20260930_1024辆_仪表里程.xlsx / E251</t>
  </si>
  <si>
    <t>车辆里程查询_20260901-20260930_1024辆_GPS里程.xlsx / E168</t>
  </si>
  <si>
    <t>车辆纯氢气里程查询_20260901-20260930_1024辆.xlsx / E897</t>
  </si>
  <si>
    <t>车辆里程查询_20260901-20260930_1024辆_仪表里程.xlsx / F251</t>
  </si>
  <si>
    <t>车辆里程查询_20260901-20260930_1024辆_GPS里程.xlsx / F168</t>
  </si>
  <si>
    <t>车辆纯氢气里程查询_20260901-20260930_1024辆.xlsx / F897</t>
  </si>
  <si>
    <t>车辆里程查询_20260901-20260930_1024辆_仪表里程.xlsx / G251</t>
  </si>
  <si>
    <t>车辆里程查询_20260901-20260930_1024辆_GPS里程.xlsx / G168</t>
  </si>
  <si>
    <t>车辆纯氢气里程查询_20260901-20260930_1024辆.xlsx / G897</t>
  </si>
  <si>
    <t>车辆里程查询_20260901-20260930_1024辆_仪表里程.xlsx / H251</t>
  </si>
  <si>
    <t>车辆里程查询_20260901-20260930_1024辆_GPS里程.xlsx / H168</t>
  </si>
  <si>
    <t>车辆纯氢气里程查询_20260901-20260930_1024辆.xlsx / H897</t>
  </si>
  <si>
    <t>车辆里程查询_20260901-20260930_1024辆_仪表里程.xlsx / I251</t>
  </si>
  <si>
    <t>车辆里程查询_20260901-20260930_1024辆_GPS里程.xlsx / I168</t>
  </si>
  <si>
    <t>车辆纯氢气里程查询_20260901-20260930_1024辆.xlsx / I897</t>
  </si>
  <si>
    <t>车辆里程查询_20260901-20260930_1024辆_仪表里程.xlsx / J251</t>
  </si>
  <si>
    <t>车辆里程查询_20260901-20260930_1024辆_GPS里程.xlsx / J168</t>
  </si>
  <si>
    <t>车辆纯氢气里程查询_20260901-20260930_1024辆.xlsx / J897</t>
  </si>
  <si>
    <t>车辆里程查询_20260901-20260930_1024辆_仪表里程.xlsx / K251</t>
  </si>
  <si>
    <t>车辆里程查询_20260901-20260930_1024辆_GPS里程.xlsx / K168</t>
  </si>
  <si>
    <t>车辆纯氢气里程查询_20260901-20260930_1024辆.xlsx / K897</t>
  </si>
  <si>
    <t>车辆里程查询_20260901-20260930_1024辆_仪表里程.xlsx / L251</t>
  </si>
  <si>
    <t>车辆里程查询_20260901-20260930_1024辆_GPS里程.xlsx / L168</t>
  </si>
  <si>
    <t>车辆纯氢气里程查询_20260901-20260930_1024辆.xlsx / L897</t>
  </si>
  <si>
    <t>车辆里程查询_20260901-20260930_1024辆_仪表里程.xlsx / M251</t>
  </si>
  <si>
    <t>车辆里程查询_20260901-20260930_1024辆_GPS里程.xlsx / M168</t>
  </si>
  <si>
    <t>车辆纯氢气里程查询_20260901-20260930_1024辆.xlsx / M897</t>
  </si>
  <si>
    <t>车辆里程查询_20260901-20260930_1024辆_仪表里程.xlsx / N251</t>
  </si>
  <si>
    <t>车辆里程查询_20260901-20260930_1024辆_GPS里程.xlsx / N168</t>
  </si>
  <si>
    <t>车辆纯氢气里程查询_20260901-20260930_1024辆.xlsx / N897</t>
  </si>
  <si>
    <t>车辆里程查询_20260901-20260930_1024辆_仪表里程.xlsx / O251</t>
  </si>
  <si>
    <t>车辆里程查询_20260901-20260930_1024辆_GPS里程.xlsx / O168</t>
  </si>
  <si>
    <t>车辆纯氢气里程查询_20260901-20260930_1024辆.xlsx / O897</t>
  </si>
  <si>
    <t>车辆里程查询_20260901-20260930_1024辆_仪表里程.xlsx / P251</t>
  </si>
  <si>
    <t>车辆里程查询_20260901-20260930_1024辆_GPS里程.xlsx / P168</t>
  </si>
  <si>
    <t>车辆纯氢气里程查询_20260901-20260930_1024辆.xlsx / P897</t>
  </si>
  <si>
    <t>车辆里程查询_20260901-20260930_1024辆_仪表里程.xlsx / Q251</t>
  </si>
  <si>
    <t>车辆里程查询_20260901-20260930_1024辆_GPS里程.xlsx / Q168</t>
  </si>
  <si>
    <t>车辆纯氢气里程查询_20260901-20260930_1024辆.xlsx / Q897</t>
  </si>
  <si>
    <t>车辆里程查询_20260901-20260930_1024辆_仪表里程.xlsx / R251</t>
  </si>
  <si>
    <t>车辆里程查询_20260901-20260930_1024辆_GPS里程.xlsx / R168</t>
  </si>
  <si>
    <t>车辆纯氢气里程查询_20260901-20260930_1024辆.xlsx / R897</t>
  </si>
  <si>
    <t>车辆里程查询_20260901-20260930_1024辆_仪表里程.xlsx / S251</t>
  </si>
  <si>
    <t>车辆里程查询_20260901-20260930_1024辆_GPS里程.xlsx / S168</t>
  </si>
  <si>
    <t>车辆纯氢气里程查询_20260901-20260930_1024辆.xlsx / S897</t>
  </si>
  <si>
    <t>车辆里程查询_20260901-20260930_1024辆_仪表里程.xlsx / T251</t>
  </si>
  <si>
    <t>车辆里程查询_20260901-20260930_1024辆_GPS里程.xlsx / T168</t>
  </si>
  <si>
    <t>车辆纯氢气里程查询_20260901-20260930_1024辆.xlsx / T897</t>
  </si>
  <si>
    <t>车辆里程查询_20260901-20260930_1024辆_仪表里程.xlsx / U251</t>
  </si>
  <si>
    <t>车辆里程查询_20260901-20260930_1024辆_GPS里程.xlsx / U168</t>
  </si>
  <si>
    <t>车辆纯氢气里程查询_20260901-20260930_1024辆.xlsx / U897</t>
  </si>
  <si>
    <t>车辆里程查询_20260901-20260930_1024辆_仪表里程.xlsx / V251</t>
  </si>
  <si>
    <t>车辆里程查询_20260901-20260930_1024辆_GPS里程.xlsx / V168</t>
  </si>
  <si>
    <t>车辆纯氢气里程查询_20260901-20260930_1024辆.xlsx / V897</t>
  </si>
  <si>
    <t>车辆里程查询_20260901-20260930_1024辆_仪表里程.xlsx / W251</t>
  </si>
  <si>
    <t>车辆里程查询_20260901-20260930_1024辆_GPS里程.xlsx / W168</t>
  </si>
  <si>
    <t>车辆纯氢气里程查询_20260901-20260930_1024辆.xlsx / W897</t>
  </si>
  <si>
    <t>车辆里程查询_20260901-20260930_1024辆_仪表里程.xlsx / X251</t>
  </si>
  <si>
    <t>车辆里程查询_20260901-20260930_1024辆_GPS里程.xlsx / X168</t>
  </si>
  <si>
    <t>车辆纯氢气里程查询_20260901-20260930_1024辆.xlsx / X897</t>
  </si>
  <si>
    <t>车辆里程查询_20260901-20260930_1024辆_仪表里程.xlsx / Y251</t>
  </si>
  <si>
    <t>车辆里程查询_20260901-20260930_1024辆_GPS里程.xlsx / Y168</t>
  </si>
  <si>
    <t>车辆纯氢气里程查询_20260901-20260930_1024辆.xlsx / Y897</t>
  </si>
  <si>
    <t>车辆里程查询_20260901-20260930_1024辆_仪表里程.xlsx / Z251</t>
  </si>
  <si>
    <t>车辆里程查询_20260901-20260930_1024辆_GPS里程.xlsx / Z168</t>
  </si>
  <si>
    <t>车辆纯氢气里程查询_20260901-20260930_1024辆.xlsx / Z897</t>
  </si>
  <si>
    <t>车辆里程查询_20260901-20260930_1024辆_仪表里程.xlsx / AA251</t>
  </si>
  <si>
    <t>车辆里程查询_20260901-20260930_1024辆_GPS里程.xlsx / AA168</t>
  </si>
  <si>
    <t>车辆纯氢气里程查询_20260901-20260930_1024辆.xlsx / AA897</t>
  </si>
  <si>
    <t>车辆里程查询_20260901-20260930_1024辆_仪表里程.xlsx / AB251</t>
  </si>
  <si>
    <t>车辆里程查询_20260901-20260930_1024辆_GPS里程.xlsx / AB168</t>
  </si>
  <si>
    <t>车辆纯氢气里程查询_20260901-20260930_1024辆.xlsx / AB897</t>
  </si>
  <si>
    <t>车辆里程查询_20260901-20260930_1024辆_仪表里程.xlsx / AC251</t>
  </si>
  <si>
    <t>车辆里程查询_20260901-20260930_1024辆_GPS里程.xlsx / AC168</t>
  </si>
  <si>
    <t>车辆纯氢气里程查询_20260901-20260930_1024辆.xlsx / AC897</t>
  </si>
  <si>
    <t>车辆里程查询_20260901-20260930_1024辆_仪表里程.xlsx / AD251</t>
  </si>
  <si>
    <t>车辆里程查询_20260901-20260930_1024辆_GPS里程.xlsx / AD168</t>
  </si>
  <si>
    <t>车辆纯氢气里程查询_20260901-20260930_1024辆.xlsx / AD897</t>
  </si>
  <si>
    <t>车辆里程查询_20260901-20260930_1024辆_仪表里程.xlsx / AE251</t>
  </si>
  <si>
    <t>车辆里程查询_20260901-20260930_1024辆_GPS里程.xlsx / AE168</t>
  </si>
  <si>
    <t>车辆纯氢气里程查询_20260901-20260930_1024辆.xlsx / AE897</t>
  </si>
  <si>
    <t>车辆里程查询_20260901-20260930_1024辆_仪表里程.xlsx / AF251</t>
  </si>
  <si>
    <t>车辆里程查询_20260901-20260930_1024辆_GPS里程.xlsx / AF168</t>
  </si>
  <si>
    <t>车辆纯氢气里程查询_20260901-20260930_1024辆.xlsx / AF897</t>
  </si>
  <si>
    <t>车辆里程查询_20260901-20260930_1024辆_仪表里程.xlsx / AG251</t>
  </si>
  <si>
    <t>车辆里程查询_20260901-20260930_1024辆_GPS里程.xlsx / AG168</t>
  </si>
  <si>
    <t>车辆纯氢气里程查询_20260901-20260930_1024辆.xlsx / AG897</t>
  </si>
  <si>
    <t>车辆里程查询_20260901-20260930_1024辆_仪表里程.xlsx / AH251</t>
  </si>
  <si>
    <t>车辆里程查询_20260901-20260930_1024辆_GPS里程.xlsx / AH168</t>
  </si>
  <si>
    <t>车辆纯氢气里程查询_20260901-20260930_1024辆.xlsx / AH897</t>
  </si>
  <si>
    <t>车辆里程查询_20260901-20260930_1024辆_仪表里程.xlsx / E373</t>
  </si>
  <si>
    <t>车辆里程查询_20260901-20260930_1024辆_GPS里程.xlsx / E375</t>
  </si>
  <si>
    <t>车辆纯氢气里程查询_20260901-20260930_1024辆.xlsx / E922</t>
  </si>
  <si>
    <t>车辆里程查询_20260901-20260930_1024辆_仪表里程.xlsx / F373</t>
  </si>
  <si>
    <t>车辆里程查询_20260901-20260930_1024辆_GPS里程.xlsx / F375</t>
  </si>
  <si>
    <t>车辆纯氢气里程查询_20260901-20260930_1024辆.xlsx / F922</t>
  </si>
  <si>
    <t>车辆里程查询_20260901-20260930_1024辆_仪表里程.xlsx / G373</t>
  </si>
  <si>
    <t>车辆里程查询_20260901-20260930_1024辆_GPS里程.xlsx / G375</t>
  </si>
  <si>
    <t>车辆纯氢气里程查询_20260901-20260930_1024辆.xlsx / G922</t>
  </si>
  <si>
    <t>车辆里程查询_20260901-20260930_1024辆_仪表里程.xlsx / H373</t>
  </si>
  <si>
    <t>车辆里程查询_20260901-20260930_1024辆_GPS里程.xlsx / H375</t>
  </si>
  <si>
    <t>车辆纯氢气里程查询_20260901-20260930_1024辆.xlsx / H922</t>
  </si>
  <si>
    <t>车辆里程查询_20260901-20260930_1024辆_仪表里程.xlsx / I373</t>
  </si>
  <si>
    <t>车辆里程查询_20260901-20260930_1024辆_GPS里程.xlsx / I375</t>
  </si>
  <si>
    <t>车辆纯氢气里程查询_20260901-20260930_1024辆.xlsx / I922</t>
  </si>
  <si>
    <t>车辆里程查询_20260901-20260930_1024辆_仪表里程.xlsx / J373</t>
  </si>
  <si>
    <t>车辆里程查询_20260901-20260930_1024辆_GPS里程.xlsx / J375</t>
  </si>
  <si>
    <t>车辆纯氢气里程查询_20260901-20260930_1024辆.xlsx / J922</t>
  </si>
  <si>
    <t>车辆里程查询_20260901-20260930_1024辆_仪表里程.xlsx / K373</t>
  </si>
  <si>
    <t>车辆里程查询_20260901-20260930_1024辆_GPS里程.xlsx / K375</t>
  </si>
  <si>
    <t>车辆纯氢气里程查询_20260901-20260930_1024辆.xlsx / K922</t>
  </si>
  <si>
    <t>车辆里程查询_20260901-20260930_1024辆_仪表里程.xlsx / L373</t>
  </si>
  <si>
    <t>车辆里程查询_20260901-20260930_1024辆_GPS里程.xlsx / L375</t>
  </si>
  <si>
    <t>车辆纯氢气里程查询_20260901-20260930_1024辆.xlsx / L922</t>
  </si>
  <si>
    <t>车辆里程查询_20260901-20260930_1024辆_仪表里程.xlsx / M373</t>
  </si>
  <si>
    <t>车辆里程查询_20260901-20260930_1024辆_GPS里程.xlsx / M375</t>
  </si>
  <si>
    <t>车辆纯氢气里程查询_20260901-20260930_1024辆.xlsx / M922</t>
  </si>
  <si>
    <t>车辆里程查询_20260901-20260930_1024辆_仪表里程.xlsx / N373</t>
  </si>
  <si>
    <t>车辆里程查询_20260901-20260930_1024辆_GPS里程.xlsx / N375</t>
  </si>
  <si>
    <t>车辆纯氢气里程查询_20260901-20260930_1024辆.xlsx / N922</t>
  </si>
  <si>
    <t>车辆里程查询_20260901-20260930_1024辆_仪表里程.xlsx / O373</t>
  </si>
  <si>
    <t>车辆里程查询_20260901-20260930_1024辆_GPS里程.xlsx / O375</t>
  </si>
  <si>
    <t>车辆纯氢气里程查询_20260901-20260930_1024辆.xlsx / O922</t>
  </si>
  <si>
    <t>车辆里程查询_20260901-20260930_1024辆_仪表里程.xlsx / P373</t>
  </si>
  <si>
    <t>车辆里程查询_20260901-20260930_1024辆_GPS里程.xlsx / P375</t>
  </si>
  <si>
    <t>车辆纯氢气里程查询_20260901-20260930_1024辆.xlsx / P922</t>
  </si>
  <si>
    <t>车辆里程查询_20260901-20260930_1024辆_仪表里程.xlsx / Q373</t>
  </si>
  <si>
    <t>车辆里程查询_20260901-20260930_1024辆_GPS里程.xlsx / Q375</t>
  </si>
  <si>
    <t>车辆纯氢气里程查询_20260901-20260930_1024辆.xlsx / Q922</t>
  </si>
  <si>
    <t>车辆里程查询_20260901-20260930_1024辆_仪表里程.xlsx / R373</t>
  </si>
  <si>
    <t>车辆里程查询_20260901-20260930_1024辆_GPS里程.xlsx / R375</t>
  </si>
  <si>
    <t>车辆纯氢气里程查询_20260901-20260930_1024辆.xlsx / R922</t>
  </si>
  <si>
    <t>车辆里程查询_20260901-20260930_1024辆_仪表里程.xlsx / S373</t>
  </si>
  <si>
    <t>车辆里程查询_20260901-20260930_1024辆_GPS里程.xlsx / S375</t>
  </si>
  <si>
    <t>车辆纯氢气里程查询_20260901-20260930_1024辆.xlsx / S922</t>
  </si>
  <si>
    <t>车辆里程查询_20260901-20260930_1024辆_仪表里程.xlsx / T373</t>
  </si>
  <si>
    <t>车辆里程查询_20260901-20260930_1024辆_GPS里程.xlsx / T375</t>
  </si>
  <si>
    <t>车辆纯氢气里程查询_20260901-20260930_1024辆.xlsx / T922</t>
  </si>
  <si>
    <t>车辆里程查询_20260901-20260930_1024辆_仪表里程.xlsx / U373</t>
  </si>
  <si>
    <t>车辆里程查询_20260901-20260930_1024辆_GPS里程.xlsx / U375</t>
  </si>
  <si>
    <t>车辆纯氢气里程查询_20260901-20260930_1024辆.xlsx / U922</t>
  </si>
  <si>
    <t>车辆里程查询_20260901-20260930_1024辆_仪表里程.xlsx / V373</t>
  </si>
  <si>
    <t>车辆里程查询_20260901-20260930_1024辆_GPS里程.xlsx / V375</t>
  </si>
  <si>
    <t>车辆纯氢气里程查询_20260901-20260930_1024辆.xlsx / V922</t>
  </si>
  <si>
    <t>车辆里程查询_20260901-20260930_1024辆_仪表里程.xlsx / W373</t>
  </si>
  <si>
    <t>车辆里程查询_20260901-20260930_1024辆_GPS里程.xlsx / W375</t>
  </si>
  <si>
    <t>车辆纯氢气里程查询_20260901-20260930_1024辆.xlsx / W922</t>
  </si>
  <si>
    <t>车辆里程查询_20260901-20260930_1024辆_仪表里程.xlsx / X373</t>
  </si>
  <si>
    <t>车辆里程查询_20260901-20260930_1024辆_GPS里程.xlsx / X375</t>
  </si>
  <si>
    <t>车辆纯氢气里程查询_20260901-20260930_1024辆.xlsx / X922</t>
  </si>
  <si>
    <t>车辆里程查询_20260901-20260930_1024辆_仪表里程.xlsx / Y373</t>
  </si>
  <si>
    <t>车辆里程查询_20260901-20260930_1024辆_GPS里程.xlsx / Y375</t>
  </si>
  <si>
    <t>车辆纯氢气里程查询_20260901-20260930_1024辆.xlsx / Y922</t>
  </si>
  <si>
    <t>车辆里程查询_20260901-20260930_1024辆_仪表里程.xlsx / Z373</t>
  </si>
  <si>
    <t>车辆里程查询_20260901-20260930_1024辆_GPS里程.xlsx / Z375</t>
  </si>
  <si>
    <t>车辆纯氢气里程查询_20260901-20260930_1024辆.xlsx / Z922</t>
  </si>
  <si>
    <t>车辆里程查询_20260901-20260930_1024辆_仪表里程.xlsx / AA373</t>
  </si>
  <si>
    <t>车辆里程查询_20260901-20260930_1024辆_GPS里程.xlsx / AA375</t>
  </si>
  <si>
    <t>车辆纯氢气里程查询_20260901-20260930_1024辆.xlsx / AA922</t>
  </si>
  <si>
    <t>车辆里程查询_20260901-20260930_1024辆_仪表里程.xlsx / AB373</t>
  </si>
  <si>
    <t>车辆里程查询_20260901-20260930_1024辆_GPS里程.xlsx / AB375</t>
  </si>
  <si>
    <t>车辆纯氢气里程查询_20260901-20260930_1024辆.xlsx / AB922</t>
  </si>
  <si>
    <t>车辆里程查询_20260901-20260930_1024辆_仪表里程.xlsx / AC373</t>
  </si>
  <si>
    <t>车辆里程查询_20260901-20260930_1024辆_GPS里程.xlsx / AC375</t>
  </si>
  <si>
    <t>车辆纯氢气里程查询_20260901-20260930_1024辆.xlsx / AC922</t>
  </si>
  <si>
    <t>车辆里程查询_20260901-20260930_1024辆_仪表里程.xlsx / AD373</t>
  </si>
  <si>
    <t>车辆里程查询_20260901-20260930_1024辆_GPS里程.xlsx / AD375</t>
  </si>
  <si>
    <t>车辆纯氢气里程查询_20260901-20260930_1024辆.xlsx / AD922</t>
  </si>
  <si>
    <t>车辆里程查询_20260901-20260930_1024辆_仪表里程.xlsx / AE373</t>
  </si>
  <si>
    <t>车辆里程查询_20260901-20260930_1024辆_GPS里程.xlsx / AE375</t>
  </si>
  <si>
    <t>车辆纯氢气里程查询_20260901-20260930_1024辆.xlsx / AE922</t>
  </si>
  <si>
    <t>车辆里程查询_20260901-20260930_1024辆_仪表里程.xlsx / AF373</t>
  </si>
  <si>
    <t>车辆里程查询_20260901-20260930_1024辆_GPS里程.xlsx / AF375</t>
  </si>
  <si>
    <t>车辆纯氢气里程查询_20260901-20260930_1024辆.xlsx / AF922</t>
  </si>
  <si>
    <t>车辆里程查询_20260901-20260930_1024辆_仪表里程.xlsx / AG373</t>
  </si>
  <si>
    <t>车辆里程查询_20260901-20260930_1024辆_GPS里程.xlsx / AG375</t>
  </si>
  <si>
    <t>车辆纯氢气里程查询_20260901-20260930_1024辆.xlsx / AG922</t>
  </si>
  <si>
    <t>车辆里程查询_20260901-20260930_1024辆_仪表里程.xlsx / AH373</t>
  </si>
  <si>
    <t>车辆里程查询_20260901-20260930_1024辆_GPS里程.xlsx / AH375</t>
  </si>
  <si>
    <t>车辆纯氢气里程查询_20260901-20260930_1024辆.xlsx / AH922</t>
  </si>
  <si>
    <t>车辆里程查询_20260901-20260930_1024辆_仪表里程.xlsx / E377</t>
  </si>
  <si>
    <t>车辆里程查询_20260901-20260930_1024辆_GPS里程.xlsx / E379</t>
  </si>
  <si>
    <t>车辆纯氢气里程查询_20260901-20260930_1024辆.xlsx / E933</t>
  </si>
  <si>
    <t>车辆里程查询_20260901-20260930_1024辆_仪表里程.xlsx / F377</t>
  </si>
  <si>
    <t>车辆里程查询_20260901-20260930_1024辆_GPS里程.xlsx / F379</t>
  </si>
  <si>
    <t>车辆纯氢气里程查询_20260901-20260930_1024辆.xlsx / F933</t>
  </si>
  <si>
    <t>车辆里程查询_20260901-20260930_1024辆_仪表里程.xlsx / G377</t>
  </si>
  <si>
    <t>车辆里程查询_20260901-20260930_1024辆_GPS里程.xlsx / G379</t>
  </si>
  <si>
    <t>车辆纯氢气里程查询_20260901-20260930_1024辆.xlsx / G933</t>
  </si>
  <si>
    <t>车辆里程查询_20260901-20260930_1024辆_仪表里程.xlsx / H377</t>
  </si>
  <si>
    <t>车辆里程查询_20260901-20260930_1024辆_GPS里程.xlsx / H379</t>
  </si>
  <si>
    <t>车辆纯氢气里程查询_20260901-20260930_1024辆.xlsx / H933</t>
  </si>
  <si>
    <t>车辆里程查询_20260901-20260930_1024辆_仪表里程.xlsx / I377</t>
  </si>
  <si>
    <t>车辆里程查询_20260901-20260930_1024辆_GPS里程.xlsx / I379</t>
  </si>
  <si>
    <t>车辆纯氢气里程查询_20260901-20260930_1024辆.xlsx / I933</t>
  </si>
  <si>
    <t>车辆里程查询_20260901-20260930_1024辆_仪表里程.xlsx / J377</t>
  </si>
  <si>
    <t>车辆里程查询_20260901-20260930_1024辆_GPS里程.xlsx / J379</t>
  </si>
  <si>
    <t>车辆纯氢气里程查询_20260901-20260930_1024辆.xlsx / J933</t>
  </si>
  <si>
    <t>车辆里程查询_20260901-20260930_1024辆_仪表里程.xlsx / K377</t>
  </si>
  <si>
    <t>车辆里程查询_20260901-20260930_1024辆_GPS里程.xlsx / K379</t>
  </si>
  <si>
    <t>车辆纯氢气里程查询_20260901-20260930_1024辆.xlsx / K933</t>
  </si>
  <si>
    <t>车辆里程查询_20260901-20260930_1024辆_仪表里程.xlsx / L377</t>
  </si>
  <si>
    <t>车辆里程查询_20260901-20260930_1024辆_GPS里程.xlsx / L379</t>
  </si>
  <si>
    <t>车辆纯氢气里程查询_20260901-20260930_1024辆.xlsx / L933</t>
  </si>
  <si>
    <t>车辆里程查询_20260901-20260930_1024辆_仪表里程.xlsx / M377</t>
  </si>
  <si>
    <t>车辆里程查询_20260901-20260930_1024辆_GPS里程.xlsx / M379</t>
  </si>
  <si>
    <t>车辆纯氢气里程查询_20260901-20260930_1024辆.xlsx / M933</t>
  </si>
  <si>
    <t>车辆里程查询_20260901-20260930_1024辆_仪表里程.xlsx / N377</t>
  </si>
  <si>
    <t>车辆里程查询_20260901-20260930_1024辆_GPS里程.xlsx / N379</t>
  </si>
  <si>
    <t>车辆纯氢气里程查询_20260901-20260930_1024辆.xlsx / N933</t>
  </si>
  <si>
    <t>车辆里程查询_20260901-20260930_1024辆_仪表里程.xlsx / O377</t>
  </si>
  <si>
    <t>车辆里程查询_20260901-20260930_1024辆_GPS里程.xlsx / O379</t>
  </si>
  <si>
    <t>车辆纯氢气里程查询_20260901-20260930_1024辆.xlsx / O933</t>
  </si>
  <si>
    <t>车辆里程查询_20260901-20260930_1024辆_仪表里程.xlsx / P377</t>
  </si>
  <si>
    <t>车辆里程查询_20260901-20260930_1024辆_GPS里程.xlsx / P379</t>
  </si>
  <si>
    <t>车辆纯氢气里程查询_20260901-20260930_1024辆.xlsx / P933</t>
  </si>
  <si>
    <t>车辆里程查询_20260901-20260930_1024辆_仪表里程.xlsx / Q377</t>
  </si>
  <si>
    <t>车辆里程查询_20260901-20260930_1024辆_GPS里程.xlsx / Q379</t>
  </si>
  <si>
    <t>车辆纯氢气里程查询_20260901-20260930_1024辆.xlsx / Q933</t>
  </si>
  <si>
    <t>车辆里程查询_20260901-20260930_1024辆_仪表里程.xlsx / R377</t>
  </si>
  <si>
    <t>车辆里程查询_20260901-20260930_1024辆_GPS里程.xlsx / R379</t>
  </si>
  <si>
    <t>车辆纯氢气里程查询_20260901-20260930_1024辆.xlsx / R933</t>
  </si>
  <si>
    <t>车辆里程查询_20260901-20260930_1024辆_仪表里程.xlsx / S377</t>
  </si>
  <si>
    <t>车辆里程查询_20260901-20260930_1024辆_GPS里程.xlsx / S379</t>
  </si>
  <si>
    <t>车辆纯氢气里程查询_20260901-20260930_1024辆.xlsx / S933</t>
  </si>
  <si>
    <t>车辆里程查询_20260901-20260930_1024辆_仪表里程.xlsx / T377</t>
  </si>
  <si>
    <t>车辆里程查询_20260901-20260930_1024辆_GPS里程.xlsx / T379</t>
  </si>
  <si>
    <t>车辆纯氢气里程查询_20260901-20260930_1024辆.xlsx / T933</t>
  </si>
  <si>
    <t>车辆里程查询_20260901-20260930_1024辆_仪表里程.xlsx / U377</t>
  </si>
  <si>
    <t>车辆里程查询_20260901-20260930_1024辆_GPS里程.xlsx / U379</t>
  </si>
  <si>
    <t>车辆纯氢气里程查询_20260901-20260930_1024辆.xlsx / U933</t>
  </si>
  <si>
    <t>车辆里程查询_20260901-20260930_1024辆_仪表里程.xlsx / V377</t>
  </si>
  <si>
    <t>车辆里程查询_20260901-20260930_1024辆_GPS里程.xlsx / V379</t>
  </si>
  <si>
    <t>车辆纯氢气里程查询_20260901-20260930_1024辆.xlsx / V933</t>
  </si>
  <si>
    <t>车辆里程查询_20260901-20260930_1024辆_仪表里程.xlsx / W377</t>
  </si>
  <si>
    <t>车辆里程查询_20260901-20260930_1024辆_GPS里程.xlsx / W379</t>
  </si>
  <si>
    <t>车辆纯氢气里程查询_20260901-20260930_1024辆.xlsx / W933</t>
  </si>
  <si>
    <t>车辆里程查询_20260901-20260930_1024辆_仪表里程.xlsx / X377</t>
  </si>
  <si>
    <t>车辆里程查询_20260901-20260930_1024辆_GPS里程.xlsx / X379</t>
  </si>
  <si>
    <t>车辆纯氢气里程查询_20260901-20260930_1024辆.xlsx / X933</t>
  </si>
  <si>
    <t>车辆里程查询_20260901-20260930_1024辆_仪表里程.xlsx / Y377</t>
  </si>
  <si>
    <t>车辆里程查询_20260901-20260930_1024辆_GPS里程.xlsx / Y379</t>
  </si>
  <si>
    <t>车辆纯氢气里程查询_20260901-20260930_1024辆.xlsx / Y933</t>
  </si>
  <si>
    <t>车辆里程查询_20260901-20260930_1024辆_仪表里程.xlsx / Z377</t>
  </si>
  <si>
    <t>车辆里程查询_20260901-20260930_1024辆_GPS里程.xlsx / Z379</t>
  </si>
  <si>
    <t>车辆纯氢气里程查询_20260901-20260930_1024辆.xlsx / Z933</t>
  </si>
  <si>
    <t>车辆里程查询_20260901-20260930_1024辆_仪表里程.xlsx / AA377</t>
  </si>
  <si>
    <t>车辆里程查询_20260901-20260930_1024辆_GPS里程.xlsx / AA379</t>
  </si>
  <si>
    <t>车辆纯氢气里程查询_20260901-20260930_1024辆.xlsx / AA933</t>
  </si>
  <si>
    <t>车辆里程查询_20260901-20260930_1024辆_仪表里程.xlsx / AB377</t>
  </si>
  <si>
    <t>车辆里程查询_20260901-20260930_1024辆_GPS里程.xlsx / AB379</t>
  </si>
  <si>
    <t>车辆纯氢气里程查询_20260901-20260930_1024辆.xlsx / AB933</t>
  </si>
  <si>
    <t>车辆里程查询_20260901-20260930_1024辆_仪表里程.xlsx / AC377</t>
  </si>
  <si>
    <t>车辆里程查询_20260901-20260930_1024辆_GPS里程.xlsx / AC379</t>
  </si>
  <si>
    <t>车辆纯氢气里程查询_20260901-20260930_1024辆.xlsx / AC933</t>
  </si>
  <si>
    <t>车辆里程查询_20260901-20260930_1024辆_仪表里程.xlsx / AD377</t>
  </si>
  <si>
    <t>车辆里程查询_20260901-20260930_1024辆_GPS里程.xlsx / AD379</t>
  </si>
  <si>
    <t>车辆纯氢气里程查询_20260901-20260930_1024辆.xlsx / AD933</t>
  </si>
  <si>
    <t>车辆里程查询_20260901-20260930_1024辆_仪表里程.xlsx / AE377</t>
  </si>
  <si>
    <t>车辆里程查询_20260901-20260930_1024辆_GPS里程.xlsx / AE379</t>
  </si>
  <si>
    <t>车辆纯氢气里程查询_20260901-20260930_1024辆.xlsx / AE933</t>
  </si>
  <si>
    <t>车辆里程查询_20260901-20260930_1024辆_仪表里程.xlsx / AF377</t>
  </si>
  <si>
    <t>车辆里程查询_20260901-20260930_1024辆_GPS里程.xlsx / AF379</t>
  </si>
  <si>
    <t>车辆纯氢气里程查询_20260901-20260930_1024辆.xlsx / AF933</t>
  </si>
  <si>
    <t>车辆里程查询_20260901-20260930_1024辆_仪表里程.xlsx / AG377</t>
  </si>
  <si>
    <t>车辆里程查询_20260901-20260930_1024辆_GPS里程.xlsx / AG379</t>
  </si>
  <si>
    <t>车辆纯氢气里程查询_20260901-20260930_1024辆.xlsx / AG933</t>
  </si>
  <si>
    <t>车辆里程查询_20260901-20260930_1024辆_仪表里程.xlsx / AH377</t>
  </si>
  <si>
    <t>车辆里程查询_20260901-20260930_1024辆_GPS里程.xlsx / AH379</t>
  </si>
  <si>
    <t>车辆纯氢气里程查询_20260901-20260930_1024辆.xlsx / AH933</t>
  </si>
  <si>
    <t>车辆里程查询_20260901-20260930_1024辆_仪表里程.xlsx / E385</t>
  </si>
  <si>
    <t>车辆里程查询_20260901-20260930_1024辆_GPS里程.xlsx / E387</t>
  </si>
  <si>
    <t>车辆纯氢气里程查询_20260901-20260930_1024辆.xlsx / E965</t>
  </si>
  <si>
    <t>车辆里程查询_20260901-20260930_1024辆_仪表里程.xlsx / F385</t>
  </si>
  <si>
    <t>车辆里程查询_20260901-20260930_1024辆_GPS里程.xlsx / F387</t>
  </si>
  <si>
    <t>车辆纯氢气里程查询_20260901-20260930_1024辆.xlsx / F965</t>
  </si>
  <si>
    <t>车辆里程查询_20260901-20260930_1024辆_仪表里程.xlsx / G385</t>
  </si>
  <si>
    <t>车辆里程查询_20260901-20260930_1024辆_GPS里程.xlsx / G387</t>
  </si>
  <si>
    <t>车辆纯氢气里程查询_20260901-20260930_1024辆.xlsx / G965</t>
  </si>
  <si>
    <t>车辆里程查询_20260901-20260930_1024辆_仪表里程.xlsx / H385</t>
  </si>
  <si>
    <t>车辆里程查询_20260901-20260930_1024辆_GPS里程.xlsx / H387</t>
  </si>
  <si>
    <t>车辆纯氢气里程查询_20260901-20260930_1024辆.xlsx / H965</t>
  </si>
  <si>
    <t>车辆里程查询_20260901-20260930_1024辆_仪表里程.xlsx / I385</t>
  </si>
  <si>
    <t>车辆里程查询_20260901-20260930_1024辆_GPS里程.xlsx / I387</t>
  </si>
  <si>
    <t>车辆纯氢气里程查询_20260901-20260930_1024辆.xlsx / I965</t>
  </si>
  <si>
    <t>车辆里程查询_20260901-20260930_1024辆_仪表里程.xlsx / J385</t>
  </si>
  <si>
    <t>车辆里程查询_20260901-20260930_1024辆_GPS里程.xlsx / J387</t>
  </si>
  <si>
    <t>车辆纯氢气里程查询_20260901-20260930_1024辆.xlsx / J965</t>
  </si>
  <si>
    <t>车辆里程查询_20260901-20260930_1024辆_仪表里程.xlsx / K385</t>
  </si>
  <si>
    <t>车辆里程查询_20260901-20260930_1024辆_GPS里程.xlsx / K387</t>
  </si>
  <si>
    <t>车辆纯氢气里程查询_20260901-20260930_1024辆.xlsx / K965</t>
  </si>
  <si>
    <t>车辆里程查询_20260901-20260930_1024辆_仪表里程.xlsx / L385</t>
  </si>
  <si>
    <t>车辆里程查询_20260901-20260930_1024辆_GPS里程.xlsx / L387</t>
  </si>
  <si>
    <t>车辆纯氢气里程查询_20260901-20260930_1024辆.xlsx / L965</t>
  </si>
  <si>
    <t>车辆里程查询_20260901-20260930_1024辆_仪表里程.xlsx / M385</t>
  </si>
  <si>
    <t>车辆里程查询_20260901-20260930_1024辆_GPS里程.xlsx / M387</t>
  </si>
  <si>
    <t>车辆纯氢气里程查询_20260901-20260930_1024辆.xlsx / M965</t>
  </si>
  <si>
    <t>车辆里程查询_20260901-20260930_1024辆_仪表里程.xlsx / N385</t>
  </si>
  <si>
    <t>车辆里程查询_20260901-20260930_1024辆_GPS里程.xlsx / N387</t>
  </si>
  <si>
    <t>车辆纯氢气里程查询_20260901-20260930_1024辆.xlsx / N965</t>
  </si>
  <si>
    <t>车辆里程查询_20260901-20260930_1024辆_仪表里程.xlsx / O385</t>
  </si>
  <si>
    <t>车辆里程查询_20260901-20260930_1024辆_GPS里程.xlsx / O387</t>
  </si>
  <si>
    <t>车辆纯氢气里程查询_20260901-20260930_1024辆.xlsx / O965</t>
  </si>
  <si>
    <t>车辆里程查询_20260901-20260930_1024辆_仪表里程.xlsx / P385</t>
  </si>
  <si>
    <t>车辆里程查询_20260901-20260930_1024辆_GPS里程.xlsx / P387</t>
  </si>
  <si>
    <t>车辆纯氢气里程查询_20260901-20260930_1024辆.xlsx / P965</t>
  </si>
  <si>
    <t>车辆里程查询_20260901-20260930_1024辆_仪表里程.xlsx / Q385</t>
  </si>
  <si>
    <t>车辆里程查询_20260901-20260930_1024辆_GPS里程.xlsx / Q387</t>
  </si>
  <si>
    <t>车辆纯氢气里程查询_20260901-20260930_1024辆.xlsx / Q965</t>
  </si>
  <si>
    <t>车辆里程查询_20260901-20260930_1024辆_仪表里程.xlsx / R385</t>
  </si>
  <si>
    <t>车辆里程查询_20260901-20260930_1024辆_GPS里程.xlsx / R387</t>
  </si>
  <si>
    <t>车辆纯氢气里程查询_20260901-20260930_1024辆.xlsx / R965</t>
  </si>
  <si>
    <t>车辆里程查询_20260901-20260930_1024辆_仪表里程.xlsx / S385</t>
  </si>
  <si>
    <t>车辆里程查询_20260901-20260930_1024辆_GPS里程.xlsx / S387</t>
  </si>
  <si>
    <t>车辆纯氢气里程查询_20260901-20260930_1024辆.xlsx / S965</t>
  </si>
  <si>
    <t>车辆里程查询_20260901-20260930_1024辆_仪表里程.xlsx / T385</t>
  </si>
  <si>
    <t>车辆里程查询_20260901-20260930_1024辆_GPS里程.xlsx / T387</t>
  </si>
  <si>
    <t>车辆纯氢气里程查询_20260901-20260930_1024辆.xlsx / T965</t>
  </si>
  <si>
    <t>车辆里程查询_20260901-20260930_1024辆_仪表里程.xlsx / U385</t>
  </si>
  <si>
    <t>车辆里程查询_20260901-20260930_1024辆_GPS里程.xlsx / U387</t>
  </si>
  <si>
    <t>车辆纯氢气里程查询_20260901-20260930_1024辆.xlsx / U965</t>
  </si>
  <si>
    <t>车辆里程查询_20260901-20260930_1024辆_仪表里程.xlsx / V385</t>
  </si>
  <si>
    <t>车辆里程查询_20260901-20260930_1024辆_GPS里程.xlsx / V387</t>
  </si>
  <si>
    <t>车辆纯氢气里程查询_20260901-20260930_1024辆.xlsx / V965</t>
  </si>
  <si>
    <t>车辆里程查询_20260901-20260930_1024辆_仪表里程.xlsx / W385</t>
  </si>
  <si>
    <t>车辆里程查询_20260901-20260930_1024辆_GPS里程.xlsx / W387</t>
  </si>
  <si>
    <t>车辆纯氢气里程查询_20260901-20260930_1024辆.xlsx / W965</t>
  </si>
  <si>
    <t>车辆里程查询_20260901-20260930_1024辆_仪表里程.xlsx / X385</t>
  </si>
  <si>
    <t>车辆里程查询_20260901-20260930_1024辆_GPS里程.xlsx / X387</t>
  </si>
  <si>
    <t>车辆纯氢气里程查询_20260901-20260930_1024辆.xlsx / X965</t>
  </si>
  <si>
    <t>车辆里程查询_20260901-20260930_1024辆_仪表里程.xlsx / Y385</t>
  </si>
  <si>
    <t>车辆里程查询_20260901-20260930_1024辆_GPS里程.xlsx / Y387</t>
  </si>
  <si>
    <t>车辆纯氢气里程查询_20260901-20260930_1024辆.xlsx / Y965</t>
  </si>
  <si>
    <t>车辆里程查询_20260901-20260930_1024辆_仪表里程.xlsx / Z385</t>
  </si>
  <si>
    <t>车辆里程查询_20260901-20260930_1024辆_GPS里程.xlsx / Z387</t>
  </si>
  <si>
    <t>车辆纯氢气里程查询_20260901-20260930_1024辆.xlsx / Z965</t>
  </si>
  <si>
    <t>车辆里程查询_20260901-20260930_1024辆_仪表里程.xlsx / AA385</t>
  </si>
  <si>
    <t>车辆里程查询_20260901-20260930_1024辆_GPS里程.xlsx / AA387</t>
  </si>
  <si>
    <t>车辆纯氢气里程查询_20260901-20260930_1024辆.xlsx / AA965</t>
  </si>
  <si>
    <t>车辆里程查询_20260901-20260930_1024辆_仪表里程.xlsx / AB385</t>
  </si>
  <si>
    <t>车辆里程查询_20260901-20260930_1024辆_GPS里程.xlsx / AB387</t>
  </si>
  <si>
    <t>车辆纯氢气里程查询_20260901-20260930_1024辆.xlsx / AB965</t>
  </si>
  <si>
    <t>车辆里程查询_20260901-20260930_1024辆_仪表里程.xlsx / AC385</t>
  </si>
  <si>
    <t>车辆里程查询_20260901-20260930_1024辆_GPS里程.xlsx / AC387</t>
  </si>
  <si>
    <t>车辆纯氢气里程查询_20260901-20260930_1024辆.xlsx / AC965</t>
  </si>
  <si>
    <t>车辆里程查询_20260901-20260930_1024辆_仪表里程.xlsx / AD385</t>
  </si>
  <si>
    <t>车辆里程查询_20260901-20260930_1024辆_GPS里程.xlsx / AD387</t>
  </si>
  <si>
    <t>车辆纯氢气里程查询_20260901-20260930_1024辆.xlsx / AD965</t>
  </si>
  <si>
    <t>车辆里程查询_20260901-20260930_1024辆_仪表里程.xlsx / AE385</t>
  </si>
  <si>
    <t>车辆里程查询_20260901-20260930_1024辆_GPS里程.xlsx / AE387</t>
  </si>
  <si>
    <t>车辆纯氢气里程查询_20260901-20260930_1024辆.xlsx / AE965</t>
  </si>
  <si>
    <t>车辆里程查询_20260901-20260930_1024辆_仪表里程.xlsx / AF385</t>
  </si>
  <si>
    <t>车辆里程查询_20260901-20260930_1024辆_GPS里程.xlsx / AF387</t>
  </si>
  <si>
    <t>车辆纯氢气里程查询_20260901-20260930_1024辆.xlsx / AF965</t>
  </si>
  <si>
    <t>车辆里程查询_20260901-20260930_1024辆_仪表里程.xlsx / AG385</t>
  </si>
  <si>
    <t>车辆里程查询_20260901-20260930_1024辆_GPS里程.xlsx / AG387</t>
  </si>
  <si>
    <t>车辆纯氢气里程查询_20260901-20260930_1024辆.xlsx / AG965</t>
  </si>
  <si>
    <t>车辆里程查询_20260901-20260930_1024辆_仪表里程.xlsx / AH385</t>
  </si>
  <si>
    <t>车辆里程查询_20260901-20260930_1024辆_GPS里程.xlsx / AH387</t>
  </si>
  <si>
    <t>车辆纯氢气里程查询_20260901-20260930_1024辆.xlsx / AH965</t>
  </si>
  <si>
    <t>车辆里程查询_20260901-20260930_1024辆_仪表里程.xlsx / E280</t>
  </si>
  <si>
    <t>车辆里程查询_20260901-20260930_1024辆_GPS里程.xlsx / E205</t>
  </si>
  <si>
    <t>车辆纯氢气里程查询_20260901-20260930_1024辆.xlsx / E914</t>
  </si>
  <si>
    <t>车辆里程查询_20260901-20260930_1024辆_仪表里程.xlsx / F280</t>
  </si>
  <si>
    <t>车辆里程查询_20260901-20260930_1024辆_GPS里程.xlsx / F205</t>
  </si>
  <si>
    <t>车辆纯氢气里程查询_20260901-20260930_1024辆.xlsx / F914</t>
  </si>
  <si>
    <t>车辆里程查询_20260901-20260930_1024辆_仪表里程.xlsx / G280</t>
  </si>
  <si>
    <t>车辆里程查询_20260901-20260930_1024辆_GPS里程.xlsx / G205</t>
  </si>
  <si>
    <t>车辆纯氢气里程查询_20260901-20260930_1024辆.xlsx / G914</t>
  </si>
  <si>
    <t>车辆里程查询_20260901-20260930_1024辆_仪表里程.xlsx / H280</t>
  </si>
  <si>
    <t>车辆里程查询_20260901-20260930_1024辆_GPS里程.xlsx / H205</t>
  </si>
  <si>
    <t>车辆纯氢气里程查询_20260901-20260930_1024辆.xlsx / H914</t>
  </si>
  <si>
    <t>车辆里程查询_20260901-20260930_1024辆_仪表里程.xlsx / I280</t>
  </si>
  <si>
    <t>车辆里程查询_20260901-20260930_1024辆_GPS里程.xlsx / I205</t>
  </si>
  <si>
    <t>车辆纯氢气里程查询_20260901-20260930_1024辆.xlsx / I914</t>
  </si>
  <si>
    <t>车辆里程查询_20260901-20260930_1024辆_仪表里程.xlsx / J280</t>
  </si>
  <si>
    <t>车辆里程查询_20260901-20260930_1024辆_GPS里程.xlsx / J205</t>
  </si>
  <si>
    <t>车辆纯氢气里程查询_20260901-20260930_1024辆.xlsx / J914</t>
  </si>
  <si>
    <t>车辆里程查询_20260901-20260930_1024辆_仪表里程.xlsx / K280</t>
  </si>
  <si>
    <t>车辆里程查询_20260901-20260930_1024辆_GPS里程.xlsx / K205</t>
  </si>
  <si>
    <t>车辆纯氢气里程查询_20260901-20260930_1024辆.xlsx / K914</t>
  </si>
  <si>
    <t>车辆里程查询_20260901-20260930_1024辆_仪表里程.xlsx / L280</t>
  </si>
  <si>
    <t>车辆里程查询_20260901-20260930_1024辆_GPS里程.xlsx / L205</t>
  </si>
  <si>
    <t>车辆纯氢气里程查询_20260901-20260930_1024辆.xlsx / L914</t>
  </si>
  <si>
    <t>车辆里程查询_20260901-20260930_1024辆_仪表里程.xlsx / M280</t>
  </si>
  <si>
    <t>车辆里程查询_20260901-20260930_1024辆_GPS里程.xlsx / M205</t>
  </si>
  <si>
    <t>车辆纯氢气里程查询_20260901-20260930_1024辆.xlsx / M914</t>
  </si>
  <si>
    <t>车辆里程查询_20260901-20260930_1024辆_仪表里程.xlsx / N280</t>
  </si>
  <si>
    <t>车辆里程查询_20260901-20260930_1024辆_GPS里程.xlsx / N205</t>
  </si>
  <si>
    <t>车辆纯氢气里程查询_20260901-20260930_1024辆.xlsx / N914</t>
  </si>
  <si>
    <t>车辆里程查询_20260901-20260930_1024辆_仪表里程.xlsx / O280</t>
  </si>
  <si>
    <t>车辆里程查询_20260901-20260930_1024辆_GPS里程.xlsx / O205</t>
  </si>
  <si>
    <t>车辆纯氢气里程查询_20260901-20260930_1024辆.xlsx / O914</t>
  </si>
  <si>
    <t>车辆里程查询_20260901-20260930_1024辆_仪表里程.xlsx / P280</t>
  </si>
  <si>
    <t>车辆里程查询_20260901-20260930_1024辆_GPS里程.xlsx / P205</t>
  </si>
  <si>
    <t>车辆纯氢气里程查询_20260901-20260930_1024辆.xlsx / P914</t>
  </si>
  <si>
    <t>车辆里程查询_20260901-20260930_1024辆_仪表里程.xlsx / Q280</t>
  </si>
  <si>
    <t>车辆里程查询_20260901-20260930_1024辆_GPS里程.xlsx / Q205</t>
  </si>
  <si>
    <t>车辆纯氢气里程查询_20260901-20260930_1024辆.xlsx / Q914</t>
  </si>
  <si>
    <t>车辆里程查询_20260901-20260930_1024辆_仪表里程.xlsx / R280</t>
  </si>
  <si>
    <t>车辆里程查询_20260901-20260930_1024辆_GPS里程.xlsx / R205</t>
  </si>
  <si>
    <t>车辆纯氢气里程查询_20260901-20260930_1024辆.xlsx / R914</t>
  </si>
  <si>
    <t>车辆里程查询_20260901-20260930_1024辆_仪表里程.xlsx / S280</t>
  </si>
  <si>
    <t>车辆里程查询_20260901-20260930_1024辆_GPS里程.xlsx / S205</t>
  </si>
  <si>
    <t>车辆纯氢气里程查询_20260901-20260930_1024辆.xlsx / S914</t>
  </si>
  <si>
    <t>车辆里程查询_20260901-20260930_1024辆_仪表里程.xlsx / T280</t>
  </si>
  <si>
    <t>车辆里程查询_20260901-20260930_1024辆_GPS里程.xlsx / T205</t>
  </si>
  <si>
    <t>车辆纯氢气里程查询_20260901-20260930_1024辆.xlsx / T914</t>
  </si>
  <si>
    <t>车辆里程查询_20260901-20260930_1024辆_仪表里程.xlsx / U280</t>
  </si>
  <si>
    <t>车辆里程查询_20260901-20260930_1024辆_GPS里程.xlsx / U205</t>
  </si>
  <si>
    <t>车辆纯氢气里程查询_20260901-20260930_1024辆.xlsx / U914</t>
  </si>
  <si>
    <t>车辆里程查询_20260901-20260930_1024辆_仪表里程.xlsx / V280</t>
  </si>
  <si>
    <t>车辆里程查询_20260901-20260930_1024辆_GPS里程.xlsx / V205</t>
  </si>
  <si>
    <t>车辆纯氢气里程查询_20260901-20260930_1024辆.xlsx / V914</t>
  </si>
  <si>
    <t>车辆里程查询_20260901-20260930_1024辆_仪表里程.xlsx / W280</t>
  </si>
  <si>
    <t>车辆里程查询_20260901-20260930_1024辆_GPS里程.xlsx / W205</t>
  </si>
  <si>
    <t>车辆纯氢气里程查询_20260901-20260930_1024辆.xlsx / W914</t>
  </si>
  <si>
    <t>车辆里程查询_20260901-20260930_1024辆_仪表里程.xlsx / X280</t>
  </si>
  <si>
    <t>车辆里程查询_20260901-20260930_1024辆_GPS里程.xlsx / X205</t>
  </si>
  <si>
    <t>车辆纯氢气里程查询_20260901-20260930_1024辆.xlsx / X914</t>
  </si>
  <si>
    <t>车辆里程查询_20260901-20260930_1024辆_仪表里程.xlsx / Y280</t>
  </si>
  <si>
    <t>车辆里程查询_20260901-20260930_1024辆_GPS里程.xlsx / Y205</t>
  </si>
  <si>
    <t>车辆纯氢气里程查询_20260901-20260930_1024辆.xlsx / Y914</t>
  </si>
  <si>
    <t>车辆里程查询_20260901-20260930_1024辆_仪表里程.xlsx / Z280</t>
  </si>
  <si>
    <t>车辆里程查询_20260901-20260930_1024辆_GPS里程.xlsx / Z205</t>
  </si>
  <si>
    <t>车辆纯氢气里程查询_20260901-20260930_1024辆.xlsx / Z914</t>
  </si>
  <si>
    <t>车辆里程查询_20260901-20260930_1024辆_仪表里程.xlsx / AA280</t>
  </si>
  <si>
    <t>车辆里程查询_20260901-20260930_1024辆_GPS里程.xlsx / AA205</t>
  </si>
  <si>
    <t>车辆纯氢气里程查询_20260901-20260930_1024辆.xlsx / AA914</t>
  </si>
  <si>
    <t>车辆里程查询_20260901-20260930_1024辆_仪表里程.xlsx / AB280</t>
  </si>
  <si>
    <t>车辆里程查询_20260901-20260930_1024辆_GPS里程.xlsx / AB205</t>
  </si>
  <si>
    <t>车辆纯氢气里程查询_20260901-20260930_1024辆.xlsx / AB914</t>
  </si>
  <si>
    <t>车辆里程查询_20260901-20260930_1024辆_仪表里程.xlsx / AC280</t>
  </si>
  <si>
    <t>车辆里程查询_20260901-20260930_1024辆_GPS里程.xlsx / AC205</t>
  </si>
  <si>
    <t>车辆纯氢气里程查询_20260901-20260930_1024辆.xlsx / AC914</t>
  </si>
  <si>
    <t>车辆里程查询_20260901-20260930_1024辆_仪表里程.xlsx / AD280</t>
  </si>
  <si>
    <t>车辆里程查询_20260901-20260930_1024辆_GPS里程.xlsx / AD205</t>
  </si>
  <si>
    <t>车辆纯氢气里程查询_20260901-20260930_1024辆.xlsx / AD914</t>
  </si>
  <si>
    <t>车辆里程查询_20260901-20260930_1024辆_仪表里程.xlsx / AE280</t>
  </si>
  <si>
    <t>车辆里程查询_20260901-20260930_1024辆_GPS里程.xlsx / AE205</t>
  </si>
  <si>
    <t>车辆纯氢气里程查询_20260901-20260930_1024辆.xlsx / AE914</t>
  </si>
  <si>
    <t>车辆里程查询_20260901-20260930_1024辆_仪表里程.xlsx / AF280</t>
  </si>
  <si>
    <t>车辆里程查询_20260901-20260930_1024辆_GPS里程.xlsx / AF205</t>
  </si>
  <si>
    <t>车辆纯氢气里程查询_20260901-20260930_1024辆.xlsx / AF914</t>
  </si>
  <si>
    <t>车辆里程查询_20260901-20260930_1024辆_仪表里程.xlsx / AG280</t>
  </si>
  <si>
    <t>车辆里程查询_20260901-20260930_1024辆_GPS里程.xlsx / AG205</t>
  </si>
  <si>
    <t>车辆纯氢气里程查询_20260901-20260930_1024辆.xlsx / AG914</t>
  </si>
  <si>
    <t>车辆里程查询_20260901-20260930_1024辆_仪表里程.xlsx / AH280</t>
  </si>
  <si>
    <t>车辆里程查询_20260901-20260930_1024辆_GPS里程.xlsx / AH205</t>
  </si>
  <si>
    <t>车辆纯氢气里程查询_20260901-20260930_1024辆.xlsx / AH914</t>
  </si>
  <si>
    <t>车辆里程查询_20260901-20260930_1024辆_仪表里程.xlsx / E382</t>
  </si>
  <si>
    <t>车辆里程查询_20260901-20260930_1024辆_GPS里程.xlsx / E384</t>
  </si>
  <si>
    <t>车辆纯氢气里程查询_20260901-20260930_1024辆.xlsx / E955</t>
  </si>
  <si>
    <t>车辆里程查询_20260901-20260930_1024辆_仪表里程.xlsx / F382</t>
  </si>
  <si>
    <t>车辆里程查询_20260901-20260930_1024辆_GPS里程.xlsx / F384</t>
  </si>
  <si>
    <t>车辆纯氢气里程查询_20260901-20260930_1024辆.xlsx / F955</t>
  </si>
  <si>
    <t>车辆里程查询_20260901-20260930_1024辆_仪表里程.xlsx / G382</t>
  </si>
  <si>
    <t>车辆里程查询_20260901-20260930_1024辆_GPS里程.xlsx / G384</t>
  </si>
  <si>
    <t>车辆纯氢气里程查询_20260901-20260930_1024辆.xlsx / G955</t>
  </si>
  <si>
    <t>车辆里程查询_20260901-20260930_1024辆_仪表里程.xlsx / H382</t>
  </si>
  <si>
    <t>车辆里程查询_20260901-20260930_1024辆_GPS里程.xlsx / H384</t>
  </si>
  <si>
    <t>车辆纯氢气里程查询_20260901-20260930_1024辆.xlsx / H955</t>
  </si>
  <si>
    <t>车辆里程查询_20260901-20260930_1024辆_仪表里程.xlsx / I382</t>
  </si>
  <si>
    <t>车辆里程查询_20260901-20260930_1024辆_GPS里程.xlsx / I384</t>
  </si>
  <si>
    <t>车辆纯氢气里程查询_20260901-20260930_1024辆.xlsx / I955</t>
  </si>
  <si>
    <t>车辆里程查询_20260901-20260930_1024辆_仪表里程.xlsx / J382</t>
  </si>
  <si>
    <t>车辆里程查询_20260901-20260930_1024辆_GPS里程.xlsx / J384</t>
  </si>
  <si>
    <t>车辆纯氢气里程查询_20260901-20260930_1024辆.xlsx / J955</t>
  </si>
  <si>
    <t>车辆里程查询_20260901-20260930_1024辆_仪表里程.xlsx / K382</t>
  </si>
  <si>
    <t>车辆里程查询_20260901-20260930_1024辆_GPS里程.xlsx / K384</t>
  </si>
  <si>
    <t>车辆纯氢气里程查询_20260901-20260930_1024辆.xlsx / K955</t>
  </si>
  <si>
    <t>车辆里程查询_20260901-20260930_1024辆_仪表里程.xlsx / L382</t>
  </si>
  <si>
    <t>车辆里程查询_20260901-20260930_1024辆_GPS里程.xlsx / L384</t>
  </si>
  <si>
    <t>车辆纯氢气里程查询_20260901-20260930_1024辆.xlsx / L955</t>
  </si>
  <si>
    <t>车辆里程查询_20260901-20260930_1024辆_仪表里程.xlsx / M382</t>
  </si>
  <si>
    <t>车辆里程查询_20260901-20260930_1024辆_GPS里程.xlsx / M384</t>
  </si>
  <si>
    <t>车辆纯氢气里程查询_20260901-20260930_1024辆.xlsx / M955</t>
  </si>
  <si>
    <t>车辆里程查询_20260901-20260930_1024辆_仪表里程.xlsx / N382</t>
  </si>
  <si>
    <t>车辆里程查询_20260901-20260930_1024辆_GPS里程.xlsx / N384</t>
  </si>
  <si>
    <t>车辆纯氢气里程查询_20260901-20260930_1024辆.xlsx / N955</t>
  </si>
  <si>
    <t>车辆里程查询_20260901-20260930_1024辆_仪表里程.xlsx / O382</t>
  </si>
  <si>
    <t>车辆里程查询_20260901-20260930_1024辆_GPS里程.xlsx / O384</t>
  </si>
  <si>
    <t>车辆纯氢气里程查询_20260901-20260930_1024辆.xlsx / O955</t>
  </si>
  <si>
    <t>车辆里程查询_20260901-20260930_1024辆_仪表里程.xlsx / P382</t>
  </si>
  <si>
    <t>车辆里程查询_20260901-20260930_1024辆_GPS里程.xlsx / P384</t>
  </si>
  <si>
    <t>车辆纯氢气里程查询_20260901-20260930_1024辆.xlsx / P955</t>
  </si>
  <si>
    <t>车辆里程查询_20260901-20260930_1024辆_仪表里程.xlsx / Q382</t>
  </si>
  <si>
    <t>车辆里程查询_20260901-20260930_1024辆_GPS里程.xlsx / Q384</t>
  </si>
  <si>
    <t>车辆纯氢气里程查询_20260901-20260930_1024辆.xlsx / Q955</t>
  </si>
  <si>
    <t>车辆里程查询_20260901-20260930_1024辆_仪表里程.xlsx / R382</t>
  </si>
  <si>
    <t>车辆里程查询_20260901-20260930_1024辆_GPS里程.xlsx / R384</t>
  </si>
  <si>
    <t>车辆纯氢气里程查询_20260901-20260930_1024辆.xlsx / R955</t>
  </si>
  <si>
    <t>车辆里程查询_20260901-20260930_1024辆_仪表里程.xlsx / S382</t>
  </si>
  <si>
    <t>车辆里程查询_20260901-20260930_1024辆_GPS里程.xlsx / S384</t>
  </si>
  <si>
    <t>车辆纯氢气里程查询_20260901-20260930_1024辆.xlsx / S955</t>
  </si>
  <si>
    <t>车辆里程查询_20260901-20260930_1024辆_仪表里程.xlsx / T382</t>
  </si>
  <si>
    <t>车辆里程查询_20260901-20260930_1024辆_GPS里程.xlsx / T384</t>
  </si>
  <si>
    <t>车辆纯氢气里程查询_20260901-20260930_1024辆.xlsx / T955</t>
  </si>
  <si>
    <t>车辆里程查询_20260901-20260930_1024辆_仪表里程.xlsx / U382</t>
  </si>
  <si>
    <t>车辆里程查询_20260901-20260930_1024辆_GPS里程.xlsx / U384</t>
  </si>
  <si>
    <t>车辆纯氢气里程查询_20260901-20260930_1024辆.xlsx / U955</t>
  </si>
  <si>
    <t>车辆里程查询_20260901-20260930_1024辆_仪表里程.xlsx / V382</t>
  </si>
  <si>
    <t>车辆里程查询_20260901-20260930_1024辆_GPS里程.xlsx / V384</t>
  </si>
  <si>
    <t>车辆纯氢气里程查询_20260901-20260930_1024辆.xlsx / V955</t>
  </si>
  <si>
    <t>车辆里程查询_20260901-20260930_1024辆_仪表里程.xlsx / W382</t>
  </si>
  <si>
    <t>车辆里程查询_20260901-20260930_1024辆_GPS里程.xlsx / W384</t>
  </si>
  <si>
    <t>车辆纯氢气里程查询_20260901-20260930_1024辆.xlsx / W955</t>
  </si>
  <si>
    <t>车辆里程查询_20260901-20260930_1024辆_仪表里程.xlsx / X382</t>
  </si>
  <si>
    <t>车辆里程查询_20260901-20260930_1024辆_GPS里程.xlsx / X384</t>
  </si>
  <si>
    <t>车辆纯氢气里程查询_20260901-20260930_1024辆.xlsx / X955</t>
  </si>
  <si>
    <t>车辆里程查询_20260901-20260930_1024辆_仪表里程.xlsx / Y382</t>
  </si>
  <si>
    <t>车辆里程查询_20260901-20260930_1024辆_GPS里程.xlsx / Y384</t>
  </si>
  <si>
    <t>车辆纯氢气里程查询_20260901-20260930_1024辆.xlsx / Y955</t>
  </si>
  <si>
    <t>车辆里程查询_20260901-20260930_1024辆_仪表里程.xlsx / Z382</t>
  </si>
  <si>
    <t>车辆里程查询_20260901-20260930_1024辆_GPS里程.xlsx / Z384</t>
  </si>
  <si>
    <t>车辆纯氢气里程查询_20260901-20260930_1024辆.xlsx / Z955</t>
  </si>
  <si>
    <t>车辆里程查询_20260901-20260930_1024辆_仪表里程.xlsx / AA382</t>
  </si>
  <si>
    <t>车辆里程查询_20260901-20260930_1024辆_GPS里程.xlsx / AA384</t>
  </si>
  <si>
    <t>车辆纯氢气里程查询_20260901-20260930_1024辆.xlsx / AA955</t>
  </si>
  <si>
    <t>车辆里程查询_20260901-20260930_1024辆_仪表里程.xlsx / AB382</t>
  </si>
  <si>
    <t>车辆里程查询_20260901-20260930_1024辆_GPS里程.xlsx / AB384</t>
  </si>
  <si>
    <t>车辆纯氢气里程查询_20260901-20260930_1024辆.xlsx / AB955</t>
  </si>
  <si>
    <t>车辆里程查询_20260901-20260930_1024辆_仪表里程.xlsx / AC382</t>
  </si>
  <si>
    <t>车辆里程查询_20260901-20260930_1024辆_GPS里程.xlsx / AC384</t>
  </si>
  <si>
    <t>车辆纯氢气里程查询_20260901-20260930_1024辆.xlsx / AC955</t>
  </si>
  <si>
    <t>车辆里程查询_20260901-20260930_1024辆_仪表里程.xlsx / AD382</t>
  </si>
  <si>
    <t>车辆里程查询_20260901-20260930_1024辆_GPS里程.xlsx / AD384</t>
  </si>
  <si>
    <t>车辆纯氢气里程查询_20260901-20260930_1024辆.xlsx / AD955</t>
  </si>
  <si>
    <t>车辆里程查询_20260901-20260930_1024辆_仪表里程.xlsx / AE382</t>
  </si>
  <si>
    <t>车辆里程查询_20260901-20260930_1024辆_GPS里程.xlsx / AE384</t>
  </si>
  <si>
    <t>车辆纯氢气里程查询_20260901-20260930_1024辆.xlsx / AE955</t>
  </si>
  <si>
    <t>车辆里程查询_20260901-20260930_1024辆_仪表里程.xlsx / AF382</t>
  </si>
  <si>
    <t>车辆里程查询_20260901-20260930_1024辆_GPS里程.xlsx / AF384</t>
  </si>
  <si>
    <t>车辆纯氢气里程查询_20260901-20260930_1024辆.xlsx / AF955</t>
  </si>
  <si>
    <t>车辆里程查询_20260901-20260930_1024辆_仪表里程.xlsx / AG382</t>
  </si>
  <si>
    <t>车辆里程查询_20260901-20260930_1024辆_GPS里程.xlsx / AG384</t>
  </si>
  <si>
    <t>车辆纯氢气里程查询_20260901-20260930_1024辆.xlsx / AG955</t>
  </si>
  <si>
    <t>车辆里程查询_20260901-20260930_1024辆_仪表里程.xlsx / AH382</t>
  </si>
  <si>
    <t>车辆里程查询_20260901-20260930_1024辆_GPS里程.xlsx / AH384</t>
  </si>
  <si>
    <t>车辆纯氢气里程查询_20260901-20260930_1024辆.xlsx / AH955</t>
  </si>
  <si>
    <t>车辆里程查询_20260901-20260930_1024辆_仪表里程.xlsx / E348</t>
  </si>
  <si>
    <t>车辆里程查询_20260901-20260930_1024辆_GPS里程.xlsx / E351</t>
  </si>
  <si>
    <t>车辆纯氢气里程查询_20260901-20260930_1024辆.xlsx / E928</t>
  </si>
  <si>
    <t>车辆里程查询_20260901-20260930_1024辆_仪表里程.xlsx / F348</t>
  </si>
  <si>
    <t>车辆里程查询_20260901-20260930_1024辆_GPS里程.xlsx / F351</t>
  </si>
  <si>
    <t>车辆纯氢气里程查询_20260901-20260930_1024辆.xlsx / F928</t>
  </si>
  <si>
    <t>车辆里程查询_20260901-20260930_1024辆_仪表里程.xlsx / G348</t>
  </si>
  <si>
    <t>车辆里程查询_20260901-20260930_1024辆_GPS里程.xlsx / G351</t>
  </si>
  <si>
    <t>车辆纯氢气里程查询_20260901-20260930_1024辆.xlsx / G928</t>
  </si>
  <si>
    <t>车辆里程查询_20260901-20260930_1024辆_仪表里程.xlsx / H348</t>
  </si>
  <si>
    <t>车辆里程查询_20260901-20260930_1024辆_GPS里程.xlsx / H351</t>
  </si>
  <si>
    <t>车辆纯氢气里程查询_20260901-20260930_1024辆.xlsx / H928</t>
  </si>
  <si>
    <t>车辆里程查询_20260901-20260930_1024辆_仪表里程.xlsx / I348</t>
  </si>
  <si>
    <t>车辆里程查询_20260901-20260930_1024辆_GPS里程.xlsx / I351</t>
  </si>
  <si>
    <t>车辆纯氢气里程查询_20260901-20260930_1024辆.xlsx / I928</t>
  </si>
  <si>
    <t>车辆里程查询_20260901-20260930_1024辆_仪表里程.xlsx / J348</t>
  </si>
  <si>
    <t>车辆里程查询_20260901-20260930_1024辆_GPS里程.xlsx / J351</t>
  </si>
  <si>
    <t>车辆纯氢气里程查询_20260901-20260930_1024辆.xlsx / J928</t>
  </si>
  <si>
    <t>车辆里程查询_20260901-20260930_1024辆_仪表里程.xlsx / K348</t>
  </si>
  <si>
    <t>车辆里程查询_20260901-20260930_1024辆_GPS里程.xlsx / K351</t>
  </si>
  <si>
    <t>车辆纯氢气里程查询_20260901-20260930_1024辆.xlsx / K928</t>
  </si>
  <si>
    <t>车辆里程查询_20260901-20260930_1024辆_仪表里程.xlsx / L348</t>
  </si>
  <si>
    <t>车辆里程查询_20260901-20260930_1024辆_GPS里程.xlsx / L351</t>
  </si>
  <si>
    <t>车辆纯氢气里程查询_20260901-20260930_1024辆.xlsx / L928</t>
  </si>
  <si>
    <t>车辆里程查询_20260901-20260930_1024辆_仪表里程.xlsx / M348</t>
  </si>
  <si>
    <t>车辆里程查询_20260901-20260930_1024辆_GPS里程.xlsx / M351</t>
  </si>
  <si>
    <t>车辆纯氢气里程查询_20260901-20260930_1024辆.xlsx / M928</t>
  </si>
  <si>
    <t>车辆里程查询_20260901-20260930_1024辆_仪表里程.xlsx / N348</t>
  </si>
  <si>
    <t>车辆里程查询_20260901-20260930_1024辆_GPS里程.xlsx / N351</t>
  </si>
  <si>
    <t>车辆纯氢气里程查询_20260901-20260930_1024辆.xlsx / N928</t>
  </si>
  <si>
    <t>车辆里程查询_20260901-20260930_1024辆_仪表里程.xlsx / O348</t>
  </si>
  <si>
    <t>车辆里程查询_20260901-20260930_1024辆_GPS里程.xlsx / O351</t>
  </si>
  <si>
    <t>车辆纯氢气里程查询_20260901-20260930_1024辆.xlsx / O928</t>
  </si>
  <si>
    <t>车辆里程查询_20260901-20260930_1024辆_仪表里程.xlsx / P348</t>
  </si>
  <si>
    <t>车辆里程查询_20260901-20260930_1024辆_GPS里程.xlsx / P351</t>
  </si>
  <si>
    <t>车辆纯氢气里程查询_20260901-20260930_1024辆.xlsx / P928</t>
  </si>
  <si>
    <t>车辆里程查询_20260901-20260930_1024辆_仪表里程.xlsx / Q348</t>
  </si>
  <si>
    <t>车辆里程查询_20260901-20260930_1024辆_GPS里程.xlsx / Q351</t>
  </si>
  <si>
    <t>车辆纯氢气里程查询_20260901-20260930_1024辆.xlsx / Q928</t>
  </si>
  <si>
    <t>车辆里程查询_20260901-20260930_1024辆_仪表里程.xlsx / R348</t>
  </si>
  <si>
    <t>车辆里程查询_20260901-20260930_1024辆_GPS里程.xlsx / R351</t>
  </si>
  <si>
    <t>车辆纯氢气里程查询_20260901-20260930_1024辆.xlsx / R928</t>
  </si>
  <si>
    <t>车辆里程查询_20260901-20260930_1024辆_仪表里程.xlsx / S348</t>
  </si>
  <si>
    <t>车辆里程查询_20260901-20260930_1024辆_GPS里程.xlsx / S351</t>
  </si>
  <si>
    <t>车辆纯氢气里程查询_20260901-20260930_1024辆.xlsx / S928</t>
  </si>
  <si>
    <t>车辆里程查询_20260901-20260930_1024辆_仪表里程.xlsx / T348</t>
  </si>
  <si>
    <t>车辆里程查询_20260901-20260930_1024辆_GPS里程.xlsx / T351</t>
  </si>
  <si>
    <t>车辆纯氢气里程查询_20260901-20260930_1024辆.xlsx / T928</t>
  </si>
  <si>
    <t>车辆里程查询_20260901-20260930_1024辆_仪表里程.xlsx / U348</t>
  </si>
  <si>
    <t>车辆里程查询_20260901-20260930_1024辆_GPS里程.xlsx / U351</t>
  </si>
  <si>
    <t>车辆纯氢气里程查询_20260901-20260930_1024辆.xlsx / U928</t>
  </si>
  <si>
    <t>车辆里程查询_20260901-20260930_1024辆_仪表里程.xlsx / V348</t>
  </si>
  <si>
    <t>车辆里程查询_20260901-20260930_1024辆_GPS里程.xlsx / V351</t>
  </si>
  <si>
    <t>车辆纯氢气里程查询_20260901-20260930_1024辆.xlsx / V928</t>
  </si>
  <si>
    <t>车辆里程查询_20260901-20260930_1024辆_仪表里程.xlsx / W348</t>
  </si>
  <si>
    <t>车辆里程查询_20260901-20260930_1024辆_GPS里程.xlsx / W351</t>
  </si>
  <si>
    <t>车辆纯氢气里程查询_20260901-20260930_1024辆.xlsx / W928</t>
  </si>
  <si>
    <t>车辆里程查询_20260901-20260930_1024辆_仪表里程.xlsx / X348</t>
  </si>
  <si>
    <t>车辆里程查询_20260901-20260930_1024辆_GPS里程.xlsx / X351</t>
  </si>
  <si>
    <t>车辆纯氢气里程查询_20260901-20260930_1024辆.xlsx / X928</t>
  </si>
  <si>
    <t>车辆里程查询_20260901-20260930_1024辆_仪表里程.xlsx / Y348</t>
  </si>
  <si>
    <t>车辆里程查询_20260901-20260930_1024辆_GPS里程.xlsx / Y351</t>
  </si>
  <si>
    <t>车辆纯氢气里程查询_20260901-20260930_1024辆.xlsx / Y928</t>
  </si>
  <si>
    <t>车辆里程查询_20260901-20260930_1024辆_仪表里程.xlsx / Z348</t>
  </si>
  <si>
    <t>车辆里程查询_20260901-20260930_1024辆_GPS里程.xlsx / Z351</t>
  </si>
  <si>
    <t>车辆纯氢气里程查询_20260901-20260930_1024辆.xlsx / Z928</t>
  </si>
  <si>
    <t>车辆里程查询_20260901-20260930_1024辆_仪表里程.xlsx / AA348</t>
  </si>
  <si>
    <t>车辆里程查询_20260901-20260930_1024辆_GPS里程.xlsx / AA351</t>
  </si>
  <si>
    <t>车辆纯氢气里程查询_20260901-20260930_1024辆.xlsx / AA928</t>
  </si>
  <si>
    <t>车辆里程查询_20260901-20260930_1024辆_仪表里程.xlsx / AB348</t>
  </si>
  <si>
    <t>车辆里程查询_20260901-20260930_1024辆_GPS里程.xlsx / AB351</t>
  </si>
  <si>
    <t>车辆纯氢气里程查询_20260901-20260930_1024辆.xlsx / AB928</t>
  </si>
  <si>
    <t>车辆里程查询_20260901-20260930_1024辆_仪表里程.xlsx / AC348</t>
  </si>
  <si>
    <t>车辆里程查询_20260901-20260930_1024辆_GPS里程.xlsx / AC351</t>
  </si>
  <si>
    <t>车辆纯氢气里程查询_20260901-20260930_1024辆.xlsx / AC928</t>
  </si>
  <si>
    <t>车辆里程查询_20260901-20260930_1024辆_仪表里程.xlsx / AD348</t>
  </si>
  <si>
    <t>车辆里程查询_20260901-20260930_1024辆_GPS里程.xlsx / AD351</t>
  </si>
  <si>
    <t>车辆纯氢气里程查询_20260901-20260930_1024辆.xlsx / AD928</t>
  </si>
  <si>
    <t>车辆里程查询_20260901-20260930_1024辆_仪表里程.xlsx / AE348</t>
  </si>
  <si>
    <t>车辆里程查询_20260901-20260930_1024辆_GPS里程.xlsx / AE351</t>
  </si>
  <si>
    <t>车辆纯氢气里程查询_20260901-20260930_1024辆.xlsx / AE928</t>
  </si>
  <si>
    <t>车辆里程查询_20260901-20260930_1024辆_仪表里程.xlsx / AF348</t>
  </si>
  <si>
    <t>车辆里程查询_20260901-20260930_1024辆_GPS里程.xlsx / AF351</t>
  </si>
  <si>
    <t>车辆纯氢气里程查询_20260901-20260930_1024辆.xlsx / AF928</t>
  </si>
  <si>
    <t>车辆里程查询_20260901-20260930_1024辆_仪表里程.xlsx / AG348</t>
  </si>
  <si>
    <t>车辆里程查询_20260901-20260930_1024辆_GPS里程.xlsx / AG351</t>
  </si>
  <si>
    <t>车辆纯氢气里程查询_20260901-20260930_1024辆.xlsx / AG928</t>
  </si>
  <si>
    <t>车辆里程查询_20260901-20260930_1024辆_仪表里程.xlsx / AH348</t>
  </si>
  <si>
    <t>车辆里程查询_20260901-20260930_1024辆_GPS里程.xlsx / AH351</t>
  </si>
  <si>
    <t>车辆纯氢气里程查询_20260901-20260930_1024辆.xlsx / AH928</t>
  </si>
  <si>
    <t>车辆里程查询_20260901-20260930_1024辆_仪表里程.xlsx / E380</t>
  </si>
  <si>
    <t>车辆里程查询_20260901-20260930_1024辆_GPS里程.xlsx / E382</t>
  </si>
  <si>
    <t>车辆纯氢气里程查询_20260901-20260930_1024辆.xlsx / E946</t>
  </si>
  <si>
    <t>车辆里程查询_20260901-20260930_1024辆_仪表里程.xlsx / F380</t>
  </si>
  <si>
    <t>车辆里程查询_20260901-20260930_1024辆_GPS里程.xlsx / F382</t>
  </si>
  <si>
    <t>车辆纯氢气里程查询_20260901-20260930_1024辆.xlsx / F946</t>
  </si>
  <si>
    <t>车辆里程查询_20260901-20260930_1024辆_仪表里程.xlsx / G380</t>
  </si>
  <si>
    <t>车辆里程查询_20260901-20260930_1024辆_GPS里程.xlsx / G382</t>
  </si>
  <si>
    <t>车辆纯氢气里程查询_20260901-20260930_1024辆.xlsx / G946</t>
  </si>
  <si>
    <t>车辆里程查询_20260901-20260930_1024辆_仪表里程.xlsx / H380</t>
  </si>
  <si>
    <t>车辆里程查询_20260901-20260930_1024辆_GPS里程.xlsx / H382</t>
  </si>
  <si>
    <t>车辆纯氢气里程查询_20260901-20260930_1024辆.xlsx / H946</t>
  </si>
  <si>
    <t>车辆里程查询_20260901-20260930_1024辆_仪表里程.xlsx / I380</t>
  </si>
  <si>
    <t>车辆里程查询_20260901-20260930_1024辆_GPS里程.xlsx / I382</t>
  </si>
  <si>
    <t>车辆纯氢气里程查询_20260901-20260930_1024辆.xlsx / I946</t>
  </si>
  <si>
    <t>车辆里程查询_20260901-20260930_1024辆_仪表里程.xlsx / J380</t>
  </si>
  <si>
    <t>车辆里程查询_20260901-20260930_1024辆_GPS里程.xlsx / J382</t>
  </si>
  <si>
    <t>车辆纯氢气里程查询_20260901-20260930_1024辆.xlsx / J946</t>
  </si>
  <si>
    <t>车辆里程查询_20260901-20260930_1024辆_仪表里程.xlsx / K380</t>
  </si>
  <si>
    <t>车辆里程查询_20260901-20260930_1024辆_GPS里程.xlsx / K382</t>
  </si>
  <si>
    <t>车辆纯氢气里程查询_20260901-20260930_1024辆.xlsx / K946</t>
  </si>
  <si>
    <t>车辆里程查询_20260901-20260930_1024辆_仪表里程.xlsx / L380</t>
  </si>
  <si>
    <t>车辆里程查询_20260901-20260930_1024辆_GPS里程.xlsx / L382</t>
  </si>
  <si>
    <t>车辆纯氢气里程查询_20260901-20260930_1024辆.xlsx / L946</t>
  </si>
  <si>
    <t>车辆里程查询_20260901-20260930_1024辆_仪表里程.xlsx / M380</t>
  </si>
  <si>
    <t>车辆里程查询_20260901-20260930_1024辆_GPS里程.xlsx / M382</t>
  </si>
  <si>
    <t>车辆纯氢气里程查询_20260901-20260930_1024辆.xlsx / M946</t>
  </si>
  <si>
    <t>车辆里程查询_20260901-20260930_1024辆_仪表里程.xlsx / N380</t>
  </si>
  <si>
    <t>车辆里程查询_20260901-20260930_1024辆_GPS里程.xlsx / N382</t>
  </si>
  <si>
    <t>车辆纯氢气里程查询_20260901-20260930_1024辆.xlsx / N946</t>
  </si>
  <si>
    <t>车辆里程查询_20260901-20260930_1024辆_仪表里程.xlsx / O380</t>
  </si>
  <si>
    <t>车辆里程查询_20260901-20260930_1024辆_GPS里程.xlsx / O382</t>
  </si>
  <si>
    <t>车辆纯氢气里程查询_20260901-20260930_1024辆.xlsx / O946</t>
  </si>
  <si>
    <t>车辆里程查询_20260901-20260930_1024辆_仪表里程.xlsx / P380</t>
  </si>
  <si>
    <t>车辆里程查询_20260901-20260930_1024辆_GPS里程.xlsx / P382</t>
  </si>
  <si>
    <t>车辆纯氢气里程查询_20260901-20260930_1024辆.xlsx / P946</t>
  </si>
  <si>
    <t>车辆里程查询_20260901-20260930_1024辆_仪表里程.xlsx / Q380</t>
  </si>
  <si>
    <t>车辆里程查询_20260901-20260930_1024辆_GPS里程.xlsx / Q382</t>
  </si>
  <si>
    <t>车辆纯氢气里程查询_20260901-20260930_1024辆.xlsx / Q946</t>
  </si>
  <si>
    <t>车辆里程查询_20260901-20260930_1024辆_仪表里程.xlsx / R380</t>
  </si>
  <si>
    <t>车辆里程查询_20260901-20260930_1024辆_GPS里程.xlsx / R382</t>
  </si>
  <si>
    <t>车辆纯氢气里程查询_20260901-20260930_1024辆.xlsx / R946</t>
  </si>
  <si>
    <t>车辆里程查询_20260901-20260930_1024辆_仪表里程.xlsx / S380</t>
  </si>
  <si>
    <t>车辆里程查询_20260901-20260930_1024辆_GPS里程.xlsx / S382</t>
  </si>
  <si>
    <t>车辆纯氢气里程查询_20260901-20260930_1024辆.xlsx / S946</t>
  </si>
  <si>
    <t>车辆里程查询_20260901-20260930_1024辆_仪表里程.xlsx / T380</t>
  </si>
  <si>
    <t>车辆里程查询_20260901-20260930_1024辆_GPS里程.xlsx / T382</t>
  </si>
  <si>
    <t>车辆纯氢气里程查询_20260901-20260930_1024辆.xlsx / T946</t>
  </si>
  <si>
    <t>车辆里程查询_20260901-20260930_1024辆_仪表里程.xlsx / U380</t>
  </si>
  <si>
    <t>车辆里程查询_20260901-20260930_1024辆_GPS里程.xlsx / U382</t>
  </si>
  <si>
    <t>车辆纯氢气里程查询_20260901-20260930_1024辆.xlsx / U946</t>
  </si>
  <si>
    <t>车辆里程查询_20260901-20260930_1024辆_仪表里程.xlsx / V380</t>
  </si>
  <si>
    <t>车辆里程查询_20260901-20260930_1024辆_GPS里程.xlsx / V382</t>
  </si>
  <si>
    <t>车辆纯氢气里程查询_20260901-20260930_1024辆.xlsx / V946</t>
  </si>
  <si>
    <t>车辆里程查询_20260901-20260930_1024辆_仪表里程.xlsx / W380</t>
  </si>
  <si>
    <t>车辆里程查询_20260901-20260930_1024辆_GPS里程.xlsx / W382</t>
  </si>
  <si>
    <t>车辆纯氢气里程查询_20260901-20260930_1024辆.xlsx / W946</t>
  </si>
  <si>
    <t>车辆里程查询_20260901-20260930_1024辆_仪表里程.xlsx / X380</t>
  </si>
  <si>
    <t>车辆里程查询_20260901-20260930_1024辆_GPS里程.xlsx / X382</t>
  </si>
  <si>
    <t>车辆纯氢气里程查询_20260901-20260930_1024辆.xlsx / X946</t>
  </si>
  <si>
    <t>车辆里程查询_20260901-20260930_1024辆_仪表里程.xlsx / Y380</t>
  </si>
  <si>
    <t>车辆里程查询_20260901-20260930_1024辆_GPS里程.xlsx / Y382</t>
  </si>
  <si>
    <t>车辆纯氢气里程查询_20260901-20260930_1024辆.xlsx / Y946</t>
  </si>
  <si>
    <t>车辆里程查询_20260901-20260930_1024辆_仪表里程.xlsx / Z380</t>
  </si>
  <si>
    <t>车辆里程查询_20260901-20260930_1024辆_GPS里程.xlsx / Z382</t>
  </si>
  <si>
    <t>车辆纯氢气里程查询_20260901-20260930_1024辆.xlsx / Z946</t>
  </si>
  <si>
    <t>车辆里程查询_20260901-20260930_1024辆_仪表里程.xlsx / AA380</t>
  </si>
  <si>
    <t>车辆里程查询_20260901-20260930_1024辆_GPS里程.xlsx / AA382</t>
  </si>
  <si>
    <t>车辆纯氢气里程查询_20260901-20260930_1024辆.xlsx / AA946</t>
  </si>
  <si>
    <t>车辆里程查询_20260901-20260930_1024辆_仪表里程.xlsx / AB380</t>
  </si>
  <si>
    <t>车辆里程查询_20260901-20260930_1024辆_GPS里程.xlsx / AB382</t>
  </si>
  <si>
    <t>车辆纯氢气里程查询_20260901-20260930_1024辆.xlsx / AB946</t>
  </si>
  <si>
    <t>车辆里程查询_20260901-20260930_1024辆_仪表里程.xlsx / AC380</t>
  </si>
  <si>
    <t>车辆里程查询_20260901-20260930_1024辆_GPS里程.xlsx / AC382</t>
  </si>
  <si>
    <t>车辆纯氢气里程查询_20260901-20260930_1024辆.xlsx / AC946</t>
  </si>
  <si>
    <t>车辆里程查询_20260901-20260930_1024辆_仪表里程.xlsx / AD380</t>
  </si>
  <si>
    <t>车辆里程查询_20260901-20260930_1024辆_GPS里程.xlsx / AD382</t>
  </si>
  <si>
    <t>车辆纯氢气里程查询_20260901-20260930_1024辆.xlsx / AD946</t>
  </si>
  <si>
    <t>车辆里程查询_20260901-20260930_1024辆_仪表里程.xlsx / AE380</t>
  </si>
  <si>
    <t>车辆里程查询_20260901-20260930_1024辆_GPS里程.xlsx / AE382</t>
  </si>
  <si>
    <t>车辆纯氢气里程查询_20260901-20260930_1024辆.xlsx / AE946</t>
  </si>
  <si>
    <t>车辆里程查询_20260901-20260930_1024辆_仪表里程.xlsx / AF380</t>
  </si>
  <si>
    <t>车辆里程查询_20260901-20260930_1024辆_GPS里程.xlsx / AF382</t>
  </si>
  <si>
    <t>车辆纯氢气里程查询_20260901-20260930_1024辆.xlsx / AF946</t>
  </si>
  <si>
    <t>车辆里程查询_20260901-20260930_1024辆_仪表里程.xlsx / AG380</t>
  </si>
  <si>
    <t>车辆里程查询_20260901-20260930_1024辆_GPS里程.xlsx / AG382</t>
  </si>
  <si>
    <t>车辆纯氢气里程查询_20260901-20260930_1024辆.xlsx / AG946</t>
  </si>
  <si>
    <t>车辆里程查询_20260901-20260930_1024辆_仪表里程.xlsx / AH380</t>
  </si>
  <si>
    <t>车辆里程查询_20260901-20260930_1024辆_GPS里程.xlsx / AH382</t>
  </si>
  <si>
    <t>车辆纯氢气里程查询_20260901-20260930_1024辆.xlsx / AH946</t>
  </si>
  <si>
    <t>车辆里程查询_20260901-20260930_1024辆_仪表里程.xlsx / E267</t>
  </si>
  <si>
    <t>车辆里程查询_20260901-20260930_1024辆_GPS里程.xlsx / E184</t>
  </si>
  <si>
    <t>车辆纯氢气里程查询_20260901-20260930_1024辆.xlsx / E983</t>
  </si>
  <si>
    <t>车辆里程查询_20260901-20260930_1024辆_仪表里程.xlsx / F267</t>
  </si>
  <si>
    <t>车辆里程查询_20260901-20260930_1024辆_GPS里程.xlsx / F184</t>
  </si>
  <si>
    <t>车辆纯氢气里程查询_20260901-20260930_1024辆.xlsx / F983</t>
  </si>
  <si>
    <t>车辆里程查询_20260901-20260930_1024辆_仪表里程.xlsx / G267</t>
  </si>
  <si>
    <t>车辆里程查询_20260901-20260930_1024辆_GPS里程.xlsx / G184</t>
  </si>
  <si>
    <t>车辆纯氢气里程查询_20260901-20260930_1024辆.xlsx / G983</t>
  </si>
  <si>
    <t>车辆里程查询_20260901-20260930_1024辆_仪表里程.xlsx / H267</t>
  </si>
  <si>
    <t>车辆里程查询_20260901-20260930_1024辆_GPS里程.xlsx / H184</t>
  </si>
  <si>
    <t>车辆纯氢气里程查询_20260901-20260930_1024辆.xlsx / H983</t>
  </si>
  <si>
    <t>车辆里程查询_20260901-20260930_1024辆_仪表里程.xlsx / I267</t>
  </si>
  <si>
    <t>车辆里程查询_20260901-20260930_1024辆_GPS里程.xlsx / I184</t>
  </si>
  <si>
    <t>车辆纯氢气里程查询_20260901-20260930_1024辆.xlsx / I983</t>
  </si>
  <si>
    <t>车辆里程查询_20260901-20260930_1024辆_仪表里程.xlsx / J267</t>
  </si>
  <si>
    <t>车辆里程查询_20260901-20260930_1024辆_GPS里程.xlsx / J184</t>
  </si>
  <si>
    <t>车辆纯氢气里程查询_20260901-20260930_1024辆.xlsx / J983</t>
  </si>
  <si>
    <t>车辆里程查询_20260901-20260930_1024辆_仪表里程.xlsx / K267</t>
  </si>
  <si>
    <t>车辆里程查询_20260901-20260930_1024辆_GPS里程.xlsx / K184</t>
  </si>
  <si>
    <t>车辆纯氢气里程查询_20260901-20260930_1024辆.xlsx / K983</t>
  </si>
  <si>
    <t>车辆里程查询_20260901-20260930_1024辆_仪表里程.xlsx / L267</t>
  </si>
  <si>
    <t>车辆里程查询_20260901-20260930_1024辆_GPS里程.xlsx / L184</t>
  </si>
  <si>
    <t>车辆纯氢气里程查询_20260901-20260930_1024辆.xlsx / L983</t>
  </si>
  <si>
    <t>车辆里程查询_20260901-20260930_1024辆_仪表里程.xlsx / M267</t>
  </si>
  <si>
    <t>车辆里程查询_20260901-20260930_1024辆_GPS里程.xlsx / M184</t>
  </si>
  <si>
    <t>车辆纯氢气里程查询_20260901-20260930_1024辆.xlsx / M983</t>
  </si>
  <si>
    <t>车辆里程查询_20260901-20260930_1024辆_仪表里程.xlsx / N267</t>
  </si>
  <si>
    <t>车辆里程查询_20260901-20260930_1024辆_GPS里程.xlsx / N184</t>
  </si>
  <si>
    <t>车辆纯氢气里程查询_20260901-20260930_1024辆.xlsx / N983</t>
  </si>
  <si>
    <t>车辆里程查询_20260901-20260930_1024辆_仪表里程.xlsx / O267</t>
  </si>
  <si>
    <t>车辆里程查询_20260901-20260930_1024辆_GPS里程.xlsx / O184</t>
  </si>
  <si>
    <t>车辆纯氢气里程查询_20260901-20260930_1024辆.xlsx / O983</t>
  </si>
  <si>
    <t>车辆里程查询_20260901-20260930_1024辆_仪表里程.xlsx / P267</t>
  </si>
  <si>
    <t>车辆里程查询_20260901-20260930_1024辆_GPS里程.xlsx / P184</t>
  </si>
  <si>
    <t>车辆纯氢气里程查询_20260901-20260930_1024辆.xlsx / P983</t>
  </si>
  <si>
    <t>车辆里程查询_20260901-20260930_1024辆_仪表里程.xlsx / Q267</t>
  </si>
  <si>
    <t>车辆里程查询_20260901-20260930_1024辆_GPS里程.xlsx / Q184</t>
  </si>
  <si>
    <t>车辆纯氢气里程查询_20260901-20260930_1024辆.xlsx / Q983</t>
  </si>
  <si>
    <t>车辆里程查询_20260901-20260930_1024辆_仪表里程.xlsx / R267</t>
  </si>
  <si>
    <t>车辆里程查询_20260901-20260930_1024辆_GPS里程.xlsx / R184</t>
  </si>
  <si>
    <t>车辆纯氢气里程查询_20260901-20260930_1024辆.xlsx / R983</t>
  </si>
  <si>
    <t>车辆里程查询_20260901-20260930_1024辆_仪表里程.xlsx / S267</t>
  </si>
  <si>
    <t>车辆里程查询_20260901-20260930_1024辆_GPS里程.xlsx / S184</t>
  </si>
  <si>
    <t>车辆纯氢气里程查询_20260901-20260930_1024辆.xlsx / S983</t>
  </si>
  <si>
    <t>车辆里程查询_20260901-20260930_1024辆_仪表里程.xlsx / T267</t>
  </si>
  <si>
    <t>车辆里程查询_20260901-20260930_1024辆_GPS里程.xlsx / T184</t>
  </si>
  <si>
    <t>车辆纯氢气里程查询_20260901-20260930_1024辆.xlsx / T983</t>
  </si>
  <si>
    <t>车辆里程查询_20260901-20260930_1024辆_仪表里程.xlsx / U267</t>
  </si>
  <si>
    <t>车辆里程查询_20260901-20260930_1024辆_GPS里程.xlsx / U184</t>
  </si>
  <si>
    <t>车辆纯氢气里程查询_20260901-20260930_1024辆.xlsx / U983</t>
  </si>
  <si>
    <t>车辆里程查询_20260901-20260930_1024辆_仪表里程.xlsx / V267</t>
  </si>
  <si>
    <t>车辆里程查询_20260901-20260930_1024辆_GPS里程.xlsx / V184</t>
  </si>
  <si>
    <t>车辆纯氢气里程查询_20260901-20260930_1024辆.xlsx / V983</t>
  </si>
  <si>
    <t>车辆里程查询_20260901-20260930_1024辆_仪表里程.xlsx / W267</t>
  </si>
  <si>
    <t>车辆里程查询_20260901-20260930_1024辆_GPS里程.xlsx / W184</t>
  </si>
  <si>
    <t>车辆纯氢气里程查询_20260901-20260930_1024辆.xlsx / W983</t>
  </si>
  <si>
    <t>车辆里程查询_20260901-20260930_1024辆_仪表里程.xlsx / X267</t>
  </si>
  <si>
    <t>车辆里程查询_20260901-20260930_1024辆_GPS里程.xlsx / X184</t>
  </si>
  <si>
    <t>车辆纯氢气里程查询_20260901-20260930_1024辆.xlsx / X983</t>
  </si>
  <si>
    <t>车辆里程查询_20260901-20260930_1024辆_仪表里程.xlsx / Y267</t>
  </si>
  <si>
    <t>车辆里程查询_20260901-20260930_1024辆_GPS里程.xlsx / Y184</t>
  </si>
  <si>
    <t>车辆纯氢气里程查询_20260901-20260930_1024辆.xlsx / Y983</t>
  </si>
  <si>
    <t>车辆里程查询_20260901-20260930_1024辆_仪表里程.xlsx / Z267</t>
  </si>
  <si>
    <t>车辆里程查询_20260901-20260930_1024辆_GPS里程.xlsx / Z184</t>
  </si>
  <si>
    <t>车辆纯氢气里程查询_20260901-20260930_1024辆.xlsx / Z983</t>
  </si>
  <si>
    <t>车辆里程查询_20260901-20260930_1024辆_仪表里程.xlsx / AA267</t>
  </si>
  <si>
    <t>车辆里程查询_20260901-20260930_1024辆_GPS里程.xlsx / AA184</t>
  </si>
  <si>
    <t>车辆纯氢气里程查询_20260901-20260930_1024辆.xlsx / AA983</t>
  </si>
  <si>
    <t>车辆里程查询_20260901-20260930_1024辆_仪表里程.xlsx / AB267</t>
  </si>
  <si>
    <t>车辆里程查询_20260901-20260930_1024辆_GPS里程.xlsx / AB184</t>
  </si>
  <si>
    <t>车辆纯氢气里程查询_20260901-20260930_1024辆.xlsx / AB983</t>
  </si>
  <si>
    <t>车辆里程查询_20260901-20260930_1024辆_仪表里程.xlsx / AC267</t>
  </si>
  <si>
    <t>车辆里程查询_20260901-20260930_1024辆_GPS里程.xlsx / AC184</t>
  </si>
  <si>
    <t>车辆纯氢气里程查询_20260901-20260930_1024辆.xlsx / AC983</t>
  </si>
  <si>
    <t>车辆里程查询_20260901-20260930_1024辆_仪表里程.xlsx / AD267</t>
  </si>
  <si>
    <t>车辆里程查询_20260901-20260930_1024辆_GPS里程.xlsx / AD184</t>
  </si>
  <si>
    <t>车辆纯氢气里程查询_20260901-20260930_1024辆.xlsx / AD983</t>
  </si>
  <si>
    <t>车辆里程查询_20260901-20260930_1024辆_仪表里程.xlsx / AE267</t>
  </si>
  <si>
    <t>车辆里程查询_20260901-20260930_1024辆_GPS里程.xlsx / AE184</t>
  </si>
  <si>
    <t>车辆纯氢气里程查询_20260901-20260930_1024辆.xlsx / AE983</t>
  </si>
  <si>
    <t>车辆里程查询_20260901-20260930_1024辆_仪表里程.xlsx / AF267</t>
  </si>
  <si>
    <t>车辆里程查询_20260901-20260930_1024辆_GPS里程.xlsx / AF184</t>
  </si>
  <si>
    <t>车辆纯氢气里程查询_20260901-20260930_1024辆.xlsx / AF983</t>
  </si>
  <si>
    <t>车辆里程查询_20260901-20260930_1024辆_仪表里程.xlsx / AG267</t>
  </si>
  <si>
    <t>车辆里程查询_20260901-20260930_1024辆_GPS里程.xlsx / AG184</t>
  </si>
  <si>
    <t>车辆纯氢气里程查询_20260901-20260930_1024辆.xlsx / AG983</t>
  </si>
  <si>
    <t>车辆里程查询_20260901-20260930_1024辆_仪表里程.xlsx / AH267</t>
  </si>
  <si>
    <t>车辆里程查询_20260901-20260930_1024辆_GPS里程.xlsx / AH184</t>
  </si>
  <si>
    <t>车辆纯氢气里程查询_20260901-20260930_1024辆.xlsx / AH983</t>
  </si>
  <si>
    <t>车辆里程查询_20260901-20260930_1024辆_仪表里程.xlsx / E359</t>
  </si>
  <si>
    <t>车辆里程查询_20260901-20260930_1024辆_GPS里程.xlsx / E361</t>
  </si>
  <si>
    <t>车辆纯氢气里程查询_20260901-20260930_1024辆.xlsx / E975</t>
  </si>
  <si>
    <t>车辆里程查询_20260901-20260930_1024辆_仪表里程.xlsx / F359</t>
  </si>
  <si>
    <t>车辆里程查询_20260901-20260930_1024辆_GPS里程.xlsx / F361</t>
  </si>
  <si>
    <t>车辆纯氢气里程查询_20260901-20260930_1024辆.xlsx / F975</t>
  </si>
  <si>
    <t>车辆里程查询_20260901-20260930_1024辆_仪表里程.xlsx / G359</t>
  </si>
  <si>
    <t>车辆里程查询_20260901-20260930_1024辆_GPS里程.xlsx / G361</t>
  </si>
  <si>
    <t>车辆纯氢气里程查询_20260901-20260930_1024辆.xlsx / G975</t>
  </si>
  <si>
    <t>车辆里程查询_20260901-20260930_1024辆_仪表里程.xlsx / H359</t>
  </si>
  <si>
    <t>车辆里程查询_20260901-20260930_1024辆_GPS里程.xlsx / H361</t>
  </si>
  <si>
    <t>车辆纯氢气里程查询_20260901-20260930_1024辆.xlsx / H975</t>
  </si>
  <si>
    <t>车辆里程查询_20260901-20260930_1024辆_仪表里程.xlsx / I359</t>
  </si>
  <si>
    <t>车辆里程查询_20260901-20260930_1024辆_GPS里程.xlsx / I361</t>
  </si>
  <si>
    <t>车辆纯氢气里程查询_20260901-20260930_1024辆.xlsx / I975</t>
  </si>
  <si>
    <t>车辆里程查询_20260901-20260930_1024辆_仪表里程.xlsx / J359</t>
  </si>
  <si>
    <t>车辆里程查询_20260901-20260930_1024辆_GPS里程.xlsx / J361</t>
  </si>
  <si>
    <t>车辆纯氢气里程查询_20260901-20260930_1024辆.xlsx / J975</t>
  </si>
  <si>
    <t>车辆里程查询_20260901-20260930_1024辆_仪表里程.xlsx / K359</t>
  </si>
  <si>
    <t>车辆里程查询_20260901-20260930_1024辆_GPS里程.xlsx / K361</t>
  </si>
  <si>
    <t>车辆纯氢气里程查询_20260901-20260930_1024辆.xlsx / K975</t>
  </si>
  <si>
    <t>车辆里程查询_20260901-20260930_1024辆_仪表里程.xlsx / L359</t>
  </si>
  <si>
    <t>车辆里程查询_20260901-20260930_1024辆_GPS里程.xlsx / L361</t>
  </si>
  <si>
    <t>车辆纯氢气里程查询_20260901-20260930_1024辆.xlsx / L975</t>
  </si>
  <si>
    <t>车辆里程查询_20260901-20260930_1024辆_仪表里程.xlsx / M359</t>
  </si>
  <si>
    <t>车辆里程查询_20260901-20260930_1024辆_GPS里程.xlsx / M361</t>
  </si>
  <si>
    <t>车辆纯氢气里程查询_20260901-20260930_1024辆.xlsx / M975</t>
  </si>
  <si>
    <t>车辆里程查询_20260901-20260930_1024辆_仪表里程.xlsx / N359</t>
  </si>
  <si>
    <t>车辆里程查询_20260901-20260930_1024辆_GPS里程.xlsx / N361</t>
  </si>
  <si>
    <t>车辆纯氢气里程查询_20260901-20260930_1024辆.xlsx / N975</t>
  </si>
  <si>
    <t>车辆里程查询_20260901-20260930_1024辆_仪表里程.xlsx / O359</t>
  </si>
  <si>
    <t>车辆里程查询_20260901-20260930_1024辆_GPS里程.xlsx / O361</t>
  </si>
  <si>
    <t>车辆纯氢气里程查询_20260901-20260930_1024辆.xlsx / O975</t>
  </si>
  <si>
    <t>车辆里程查询_20260901-20260930_1024辆_仪表里程.xlsx / P359</t>
  </si>
  <si>
    <t>车辆里程查询_20260901-20260930_1024辆_GPS里程.xlsx / P361</t>
  </si>
  <si>
    <t>车辆纯氢气里程查询_20260901-20260930_1024辆.xlsx / P975</t>
  </si>
  <si>
    <t>车辆里程查询_20260901-20260930_1024辆_仪表里程.xlsx / Q359</t>
  </si>
  <si>
    <t>车辆里程查询_20260901-20260930_1024辆_GPS里程.xlsx / Q361</t>
  </si>
  <si>
    <t>车辆纯氢气里程查询_20260901-20260930_1024辆.xlsx / Q975</t>
  </si>
  <si>
    <t>车辆里程查询_20260901-20260930_1024辆_仪表里程.xlsx / R359</t>
  </si>
  <si>
    <t>车辆里程查询_20260901-20260930_1024辆_GPS里程.xlsx / R361</t>
  </si>
  <si>
    <t>车辆纯氢气里程查询_20260901-20260930_1024辆.xlsx / R975</t>
  </si>
  <si>
    <t>车辆里程查询_20260901-20260930_1024辆_仪表里程.xlsx / S359</t>
  </si>
  <si>
    <t>车辆里程查询_20260901-20260930_1024辆_GPS里程.xlsx / S361</t>
  </si>
  <si>
    <t>车辆纯氢气里程查询_20260901-20260930_1024辆.xlsx / S975</t>
  </si>
  <si>
    <t>车辆里程查询_20260901-20260930_1024辆_仪表里程.xlsx / T359</t>
  </si>
  <si>
    <t>车辆里程查询_20260901-20260930_1024辆_GPS里程.xlsx / T361</t>
  </si>
  <si>
    <t>车辆纯氢气里程查询_20260901-20260930_1024辆.xlsx / T975</t>
  </si>
  <si>
    <t>车辆里程查询_20260901-20260930_1024辆_仪表里程.xlsx / U359</t>
  </si>
  <si>
    <t>车辆里程查询_20260901-20260930_1024辆_GPS里程.xlsx / U361</t>
  </si>
  <si>
    <t>车辆纯氢气里程查询_20260901-20260930_1024辆.xlsx / U975</t>
  </si>
  <si>
    <t>车辆里程查询_20260901-20260930_1024辆_仪表里程.xlsx / V359</t>
  </si>
  <si>
    <t>车辆里程查询_20260901-20260930_1024辆_GPS里程.xlsx / V361</t>
  </si>
  <si>
    <t>车辆纯氢气里程查询_20260901-20260930_1024辆.xlsx / V975</t>
  </si>
  <si>
    <t>车辆里程查询_20260901-20260930_1024辆_仪表里程.xlsx / W359</t>
  </si>
  <si>
    <t>车辆里程查询_20260901-20260930_1024辆_GPS里程.xlsx / W361</t>
  </si>
  <si>
    <t>车辆纯氢气里程查询_20260901-20260930_1024辆.xlsx / W975</t>
  </si>
  <si>
    <t>车辆里程查询_20260901-20260930_1024辆_仪表里程.xlsx / X359</t>
  </si>
  <si>
    <t>车辆里程查询_20260901-20260930_1024辆_GPS里程.xlsx / X361</t>
  </si>
  <si>
    <t>车辆纯氢气里程查询_20260901-20260930_1024辆.xlsx / X975</t>
  </si>
  <si>
    <t>车辆里程查询_20260901-20260930_1024辆_仪表里程.xlsx / Y359</t>
  </si>
  <si>
    <t>车辆里程查询_20260901-20260930_1024辆_GPS里程.xlsx / Y361</t>
  </si>
  <si>
    <t>车辆纯氢气里程查询_20260901-20260930_1024辆.xlsx / Y975</t>
  </si>
  <si>
    <t>车辆里程查询_20260901-20260930_1024辆_仪表里程.xlsx / Z359</t>
  </si>
  <si>
    <t>车辆里程查询_20260901-20260930_1024辆_GPS里程.xlsx / Z361</t>
  </si>
  <si>
    <t>车辆纯氢气里程查询_20260901-20260930_1024辆.xlsx / Z975</t>
  </si>
  <si>
    <t>车辆里程查询_20260901-20260930_1024辆_仪表里程.xlsx / AA359</t>
  </si>
  <si>
    <t>车辆里程查询_20260901-20260930_1024辆_GPS里程.xlsx / AA361</t>
  </si>
  <si>
    <t>车辆纯氢气里程查询_20260901-20260930_1024辆.xlsx / AA975</t>
  </si>
  <si>
    <t>车辆里程查询_20260901-20260930_1024辆_仪表里程.xlsx / AB359</t>
  </si>
  <si>
    <t>车辆里程查询_20260901-20260930_1024辆_GPS里程.xlsx / AB361</t>
  </si>
  <si>
    <t>车辆纯氢气里程查询_20260901-20260930_1024辆.xlsx / AB975</t>
  </si>
  <si>
    <t>车辆里程查询_20260901-20260930_1024辆_仪表里程.xlsx / AC359</t>
  </si>
  <si>
    <t>车辆里程查询_20260901-20260930_1024辆_GPS里程.xlsx / AC361</t>
  </si>
  <si>
    <t>车辆纯氢气里程查询_20260901-20260930_1024辆.xlsx / AC975</t>
  </si>
  <si>
    <t>车辆里程查询_20260901-20260930_1024辆_仪表里程.xlsx / AD359</t>
  </si>
  <si>
    <t>车辆里程查询_20260901-20260930_1024辆_GPS里程.xlsx / AD361</t>
  </si>
  <si>
    <t>车辆纯氢气里程查询_20260901-20260930_1024辆.xlsx / AD975</t>
  </si>
  <si>
    <t>车辆里程查询_20260901-20260930_1024辆_仪表里程.xlsx / AE359</t>
  </si>
  <si>
    <t>车辆里程查询_20260901-20260930_1024辆_GPS里程.xlsx / AE361</t>
  </si>
  <si>
    <t>车辆纯氢气里程查询_20260901-20260930_1024辆.xlsx / AE975</t>
  </si>
  <si>
    <t>车辆里程查询_20260901-20260930_1024辆_仪表里程.xlsx / AF359</t>
  </si>
  <si>
    <t>车辆里程查询_20260901-20260930_1024辆_GPS里程.xlsx / AF361</t>
  </si>
  <si>
    <t>车辆纯氢气里程查询_20260901-20260930_1024辆.xlsx / AF975</t>
  </si>
  <si>
    <t>车辆里程查询_20260901-20260930_1024辆_仪表里程.xlsx / AG359</t>
  </si>
  <si>
    <t>车辆里程查询_20260901-20260930_1024辆_GPS里程.xlsx / AG361</t>
  </si>
  <si>
    <t>车辆纯氢气里程查询_20260901-20260930_1024辆.xlsx / AG975</t>
  </si>
  <si>
    <t>车辆里程查询_20260901-20260930_1024辆_仪表里程.xlsx / AH359</t>
  </si>
  <si>
    <t>车辆里程查询_20260901-20260930_1024辆_GPS里程.xlsx / AH361</t>
  </si>
  <si>
    <t>车辆纯氢气里程查询_20260901-20260930_1024辆.xlsx / AH975</t>
  </si>
  <si>
    <t>车辆里程查询_20260901-20260930_1024辆_仪表里程.xlsx / E414</t>
  </si>
  <si>
    <t>车辆里程查询_20260901-20260930_1024辆_GPS里程.xlsx / E414</t>
  </si>
  <si>
    <t>车辆纯氢气里程查询_20260901-20260930_1024辆.xlsx / E900</t>
  </si>
  <si>
    <t>车辆里程查询_20260901-20260930_1024辆_仪表里程.xlsx / F414</t>
  </si>
  <si>
    <t>车辆里程查询_20260901-20260930_1024辆_GPS里程.xlsx / F414</t>
  </si>
  <si>
    <t>车辆纯氢气里程查询_20260901-20260930_1024辆.xlsx / F900</t>
  </si>
  <si>
    <t>车辆里程查询_20260901-20260930_1024辆_仪表里程.xlsx / G414</t>
  </si>
  <si>
    <t>车辆里程查询_20260901-20260930_1024辆_GPS里程.xlsx / G414</t>
  </si>
  <si>
    <t>车辆纯氢气里程查询_20260901-20260930_1024辆.xlsx / G900</t>
  </si>
  <si>
    <t>车辆里程查询_20260901-20260930_1024辆_仪表里程.xlsx / H414</t>
  </si>
  <si>
    <t>车辆里程查询_20260901-20260930_1024辆_GPS里程.xlsx / H414</t>
  </si>
  <si>
    <t>车辆纯氢气里程查询_20260901-20260930_1024辆.xlsx / H900</t>
  </si>
  <si>
    <t>车辆里程查询_20260901-20260930_1024辆_仪表里程.xlsx / I414</t>
  </si>
  <si>
    <t>车辆里程查询_20260901-20260930_1024辆_GPS里程.xlsx / I414</t>
  </si>
  <si>
    <t>车辆纯氢气里程查询_20260901-20260930_1024辆.xlsx / I900</t>
  </si>
  <si>
    <t>车辆里程查询_20260901-20260930_1024辆_仪表里程.xlsx / J414</t>
  </si>
  <si>
    <t>车辆里程查询_20260901-20260930_1024辆_GPS里程.xlsx / J414</t>
  </si>
  <si>
    <t>车辆纯氢气里程查询_20260901-20260930_1024辆.xlsx / J900</t>
  </si>
  <si>
    <t>车辆里程查询_20260901-20260930_1024辆_仪表里程.xlsx / K414</t>
  </si>
  <si>
    <t>车辆里程查询_20260901-20260930_1024辆_GPS里程.xlsx / K414</t>
  </si>
  <si>
    <t>车辆纯氢气里程查询_20260901-20260930_1024辆.xlsx / K900</t>
  </si>
  <si>
    <t>车辆里程查询_20260901-20260930_1024辆_仪表里程.xlsx / L414</t>
  </si>
  <si>
    <t>车辆里程查询_20260901-20260930_1024辆_GPS里程.xlsx / L414</t>
  </si>
  <si>
    <t>车辆纯氢气里程查询_20260901-20260930_1024辆.xlsx / L900</t>
  </si>
  <si>
    <t>车辆里程查询_20260901-20260930_1024辆_仪表里程.xlsx / M414</t>
  </si>
  <si>
    <t>车辆里程查询_20260901-20260930_1024辆_GPS里程.xlsx / M414</t>
  </si>
  <si>
    <t>车辆纯氢气里程查询_20260901-20260930_1024辆.xlsx / M900</t>
  </si>
  <si>
    <t>车辆里程查询_20260901-20260930_1024辆_仪表里程.xlsx / N414</t>
  </si>
  <si>
    <t>车辆里程查询_20260901-20260930_1024辆_GPS里程.xlsx / N414</t>
  </si>
  <si>
    <t>车辆纯氢气里程查询_20260901-20260930_1024辆.xlsx / N900</t>
  </si>
  <si>
    <t>车辆里程查询_20260901-20260930_1024辆_仪表里程.xlsx / O414</t>
  </si>
  <si>
    <t>车辆里程查询_20260901-20260930_1024辆_GPS里程.xlsx / O414</t>
  </si>
  <si>
    <t>车辆纯氢气里程查询_20260901-20260930_1024辆.xlsx / O900</t>
  </si>
  <si>
    <t>车辆里程查询_20260901-20260930_1024辆_仪表里程.xlsx / P414</t>
  </si>
  <si>
    <t>车辆里程查询_20260901-20260930_1024辆_GPS里程.xlsx / P414</t>
  </si>
  <si>
    <t>车辆纯氢气里程查询_20260901-20260930_1024辆.xlsx / P900</t>
  </si>
  <si>
    <t>车辆里程查询_20260901-20260930_1024辆_仪表里程.xlsx / Q414</t>
  </si>
  <si>
    <t>车辆里程查询_20260901-20260930_1024辆_GPS里程.xlsx / Q414</t>
  </si>
  <si>
    <t>车辆纯氢气里程查询_20260901-20260930_1024辆.xlsx / Q900</t>
  </si>
  <si>
    <t>车辆里程查询_20260901-20260930_1024辆_仪表里程.xlsx / R414</t>
  </si>
  <si>
    <t>车辆里程查询_20260901-20260930_1024辆_GPS里程.xlsx / R414</t>
  </si>
  <si>
    <t>车辆纯氢气里程查询_20260901-20260930_1024辆.xlsx / R900</t>
  </si>
  <si>
    <t>车辆里程查询_20260901-20260930_1024辆_仪表里程.xlsx / S414</t>
  </si>
  <si>
    <t>车辆里程查询_20260901-20260930_1024辆_GPS里程.xlsx / S414</t>
  </si>
  <si>
    <t>车辆纯氢气里程查询_20260901-20260930_1024辆.xlsx / S900</t>
  </si>
  <si>
    <t>车辆里程查询_20260901-20260930_1024辆_仪表里程.xlsx / T414</t>
  </si>
  <si>
    <t>车辆里程查询_20260901-20260930_1024辆_GPS里程.xlsx / T414</t>
  </si>
  <si>
    <t>车辆纯氢气里程查询_20260901-20260930_1024辆.xlsx / T900</t>
  </si>
  <si>
    <t>车辆里程查询_20260901-20260930_1024辆_仪表里程.xlsx / U414</t>
  </si>
  <si>
    <t>车辆里程查询_20260901-20260930_1024辆_GPS里程.xlsx / U414</t>
  </si>
  <si>
    <t>车辆纯氢气里程查询_20260901-20260930_1024辆.xlsx / U900</t>
  </si>
  <si>
    <t>车辆里程查询_20260901-20260930_1024辆_仪表里程.xlsx / V414</t>
  </si>
  <si>
    <t>车辆里程查询_20260901-20260930_1024辆_GPS里程.xlsx / V414</t>
  </si>
  <si>
    <t>车辆纯氢气里程查询_20260901-20260930_1024辆.xlsx / V900</t>
  </si>
  <si>
    <t>车辆里程查询_20260901-20260930_1024辆_仪表里程.xlsx / W414</t>
  </si>
  <si>
    <t>车辆里程查询_20260901-20260930_1024辆_GPS里程.xlsx / W414</t>
  </si>
  <si>
    <t>车辆纯氢气里程查询_20260901-20260930_1024辆.xlsx / W900</t>
  </si>
  <si>
    <t>车辆里程查询_20260901-20260930_1024辆_仪表里程.xlsx / X414</t>
  </si>
  <si>
    <t>车辆里程查询_20260901-20260930_1024辆_GPS里程.xlsx / X414</t>
  </si>
  <si>
    <t>车辆纯氢气里程查询_20260901-20260930_1024辆.xlsx / X900</t>
  </si>
  <si>
    <t>车辆里程查询_20260901-20260930_1024辆_仪表里程.xlsx / Y414</t>
  </si>
  <si>
    <t>车辆里程查询_20260901-20260930_1024辆_GPS里程.xlsx / Y414</t>
  </si>
  <si>
    <t>车辆纯氢气里程查询_20260901-20260930_1024辆.xlsx / Y900</t>
  </si>
  <si>
    <t>车辆里程查询_20260901-20260930_1024辆_仪表里程.xlsx / Z414</t>
  </si>
  <si>
    <t>车辆里程查询_20260901-20260930_1024辆_GPS里程.xlsx / Z414</t>
  </si>
  <si>
    <t>车辆纯氢气里程查询_20260901-20260930_1024辆.xlsx / Z900</t>
  </si>
  <si>
    <t>车辆里程查询_20260901-20260930_1024辆_仪表里程.xlsx / AA414</t>
  </si>
  <si>
    <t>车辆里程查询_20260901-20260930_1024辆_GPS里程.xlsx / AA414</t>
  </si>
  <si>
    <t>车辆纯氢气里程查询_20260901-20260930_1024辆.xlsx / AA900</t>
  </si>
  <si>
    <t>车辆里程查询_20260901-20260930_1024辆_仪表里程.xlsx / AB414</t>
  </si>
  <si>
    <t>车辆里程查询_20260901-20260930_1024辆_GPS里程.xlsx / AB414</t>
  </si>
  <si>
    <t>车辆纯氢气里程查询_20260901-20260930_1024辆.xlsx / AB900</t>
  </si>
  <si>
    <t>车辆里程查询_20260901-20260930_1024辆_仪表里程.xlsx / AC414</t>
  </si>
  <si>
    <t>车辆里程查询_20260901-20260930_1024辆_GPS里程.xlsx / AC414</t>
  </si>
  <si>
    <t>车辆纯氢气里程查询_20260901-20260930_1024辆.xlsx / AC900</t>
  </si>
  <si>
    <t>车辆里程查询_20260901-20260930_1024辆_仪表里程.xlsx / AD414</t>
  </si>
  <si>
    <t>车辆里程查询_20260901-20260930_1024辆_GPS里程.xlsx / AD414</t>
  </si>
  <si>
    <t>车辆纯氢气里程查询_20260901-20260930_1024辆.xlsx / AD900</t>
  </si>
  <si>
    <t>车辆里程查询_20260901-20260930_1024辆_仪表里程.xlsx / AE414</t>
  </si>
  <si>
    <t>车辆里程查询_20260901-20260930_1024辆_GPS里程.xlsx / AE414</t>
  </si>
  <si>
    <t>车辆纯氢气里程查询_20260901-20260930_1024辆.xlsx / AE900</t>
  </si>
  <si>
    <t>车辆里程查询_20260901-20260930_1024辆_仪表里程.xlsx / AF414</t>
  </si>
  <si>
    <t>车辆里程查询_20260901-20260930_1024辆_GPS里程.xlsx / AF414</t>
  </si>
  <si>
    <t>车辆纯氢气里程查询_20260901-20260930_1024辆.xlsx / AF900</t>
  </si>
  <si>
    <t>车辆里程查询_20260901-20260930_1024辆_仪表里程.xlsx / AG414</t>
  </si>
  <si>
    <t>车辆里程查询_20260901-20260930_1024辆_GPS里程.xlsx / AG414</t>
  </si>
  <si>
    <t>车辆纯氢气里程查询_20260901-20260930_1024辆.xlsx / AG900</t>
  </si>
  <si>
    <t>车辆里程查询_20260901-20260930_1024辆_仪表里程.xlsx / AH414</t>
  </si>
  <si>
    <t>车辆里程查询_20260901-20260930_1024辆_GPS里程.xlsx / AH414</t>
  </si>
  <si>
    <t>车辆纯氢气里程查询_20260901-20260930_1024辆.xlsx / AH900</t>
  </si>
  <si>
    <t>车辆里程查询_20260901-20260930_1024辆_仪表里程.xlsx / L286</t>
  </si>
  <si>
    <t>车辆里程查询_20260901-20260930_1024辆_GPS里程.xlsx / L211</t>
  </si>
  <si>
    <t>车辆纯氢气里程查询_20260901-20260930_1024辆.xlsx / L950</t>
  </si>
  <si>
    <t>车辆里程查询_20260901-20260930_1024辆_仪表里程.xlsx / M286</t>
  </si>
  <si>
    <t>车辆里程查询_20260901-20260930_1024辆_GPS里程.xlsx / M211</t>
  </si>
  <si>
    <t>车辆纯氢气里程查询_20260901-20260930_1024辆.xlsx / M950</t>
  </si>
  <si>
    <t>车辆里程查询_20260901-20260930_1024辆_仪表里程.xlsx / N286</t>
  </si>
  <si>
    <t>车辆里程查询_20260901-20260930_1024辆_GPS里程.xlsx / N211</t>
  </si>
  <si>
    <t>车辆纯氢气里程查询_20260901-20260930_1024辆.xlsx / N950</t>
  </si>
  <si>
    <t>车辆里程查询_20260901-20260930_1024辆_仪表里程.xlsx / O286</t>
  </si>
  <si>
    <t>车辆里程查询_20260901-20260930_1024辆_GPS里程.xlsx / O211</t>
  </si>
  <si>
    <t>车辆纯氢气里程查询_20260901-20260930_1024辆.xlsx / O950</t>
  </si>
  <si>
    <t>车辆里程查询_20260901-20260930_1024辆_仪表里程.xlsx / P286</t>
  </si>
  <si>
    <t>车辆里程查询_20260901-20260930_1024辆_GPS里程.xlsx / P211</t>
  </si>
  <si>
    <t>车辆纯氢气里程查询_20260901-20260930_1024辆.xlsx / P950</t>
  </si>
  <si>
    <t>车辆里程查询_20260901-20260930_1024辆_仪表里程.xlsx / Q286</t>
  </si>
  <si>
    <t>车辆里程查询_20260901-20260930_1024辆_GPS里程.xlsx / Q211</t>
  </si>
  <si>
    <t>车辆纯氢气里程查询_20260901-20260930_1024辆.xlsx / Q950</t>
  </si>
  <si>
    <t>车辆里程查询_20260901-20260930_1024辆_仪表里程.xlsx / R286</t>
  </si>
  <si>
    <t>车辆里程查询_20260901-20260930_1024辆_GPS里程.xlsx / R211</t>
  </si>
  <si>
    <t>车辆纯氢气里程查询_20260901-20260930_1024辆.xlsx / R950</t>
  </si>
  <si>
    <t>车辆里程查询_20260901-20260930_1024辆_仪表里程.xlsx / S286</t>
  </si>
  <si>
    <t>车辆里程查询_20260901-20260930_1024辆_GPS里程.xlsx / S211</t>
  </si>
  <si>
    <t>车辆纯氢气里程查询_20260901-20260930_1024辆.xlsx / S950</t>
  </si>
  <si>
    <t>车辆里程查询_20260901-20260930_1024辆_仪表里程.xlsx / T286</t>
  </si>
  <si>
    <t>车辆里程查询_20260901-20260930_1024辆_GPS里程.xlsx / T211</t>
  </si>
  <si>
    <t>车辆纯氢气里程查询_20260901-20260930_1024辆.xlsx / T950</t>
  </si>
  <si>
    <t>车辆里程查询_20260901-20260930_1024辆_仪表里程.xlsx / U286</t>
  </si>
  <si>
    <t>车辆里程查询_20260901-20260930_1024辆_GPS里程.xlsx / U211</t>
  </si>
  <si>
    <t>车辆纯氢气里程查询_20260901-20260930_1024辆.xlsx / U950</t>
  </si>
  <si>
    <t>车辆里程查询_20260901-20260930_1024辆_仪表里程.xlsx / V286</t>
  </si>
  <si>
    <t>车辆里程查询_20260901-20260930_1024辆_GPS里程.xlsx / V211</t>
  </si>
  <si>
    <t>车辆纯氢气里程查询_20260901-20260930_1024辆.xlsx / V950</t>
  </si>
  <si>
    <t>车辆里程查询_20260901-20260930_1024辆_仪表里程.xlsx / W286</t>
  </si>
  <si>
    <t>车辆里程查询_20260901-20260930_1024辆_GPS里程.xlsx / W211</t>
  </si>
  <si>
    <t>车辆纯氢气里程查询_20260901-20260930_1024辆.xlsx / W950</t>
  </si>
  <si>
    <t>车辆里程查询_20260901-20260930_1024辆_仪表里程.xlsx / X286</t>
  </si>
  <si>
    <t>车辆里程查询_20260901-20260930_1024辆_GPS里程.xlsx / X211</t>
  </si>
  <si>
    <t>车辆纯氢气里程查询_20260901-20260930_1024辆.xlsx / X950</t>
  </si>
  <si>
    <t>车辆里程查询_20260901-20260930_1024辆_仪表里程.xlsx / Y286</t>
  </si>
  <si>
    <t>车辆里程查询_20260901-20260930_1024辆_GPS里程.xlsx / Y211</t>
  </si>
  <si>
    <t>车辆纯氢气里程查询_20260901-20260930_1024辆.xlsx / Y950</t>
  </si>
  <si>
    <t>车辆里程查询_20260901-20260930_1024辆_仪表里程.xlsx / Z286</t>
  </si>
  <si>
    <t>车辆里程查询_20260901-20260930_1024辆_GPS里程.xlsx / Z211</t>
  </si>
  <si>
    <t>车辆纯氢气里程查询_20260901-20260930_1024辆.xlsx / Z950</t>
  </si>
  <si>
    <t>车辆里程查询_20260901-20260930_1024辆_仪表里程.xlsx / AA286</t>
  </si>
  <si>
    <t>车辆里程查询_20260901-20260930_1024辆_GPS里程.xlsx / AA211</t>
  </si>
  <si>
    <t>车辆纯氢气里程查询_20260901-20260930_1024辆.xlsx / AA950</t>
  </si>
  <si>
    <t>车辆里程查询_20260901-20260930_1024辆_仪表里程.xlsx / AB286</t>
  </si>
  <si>
    <t>车辆里程查询_20260901-20260930_1024辆_GPS里程.xlsx / AB211</t>
  </si>
  <si>
    <t>车辆纯氢气里程查询_20260901-20260930_1024辆.xlsx / AB950</t>
  </si>
  <si>
    <t>车辆里程查询_20260901-20260930_1024辆_仪表里程.xlsx / AC286</t>
  </si>
  <si>
    <t>车辆里程查询_20260901-20260930_1024辆_GPS里程.xlsx / AC211</t>
  </si>
  <si>
    <t>车辆纯氢气里程查询_20260901-20260930_1024辆.xlsx / AC950</t>
  </si>
  <si>
    <t>车辆里程查询_20260901-20260930_1024辆_仪表里程.xlsx / AD286</t>
  </si>
  <si>
    <t>车辆里程查询_20260901-20260930_1024辆_GPS里程.xlsx / AD211</t>
  </si>
  <si>
    <t>车辆纯氢气里程查询_20260901-20260930_1024辆.xlsx / AD950</t>
  </si>
  <si>
    <t>车辆里程查询_20260901-20260930_1024辆_仪表里程.xlsx / AE286</t>
  </si>
  <si>
    <t>车辆里程查询_20260901-20260930_1024辆_GPS里程.xlsx / AE211</t>
  </si>
  <si>
    <t>车辆纯氢气里程查询_20260901-20260930_1024辆.xlsx / AE950</t>
  </si>
  <si>
    <t>车辆里程查询_20260901-20260930_1024辆_仪表里程.xlsx / AF286</t>
  </si>
  <si>
    <t>车辆里程查询_20260901-20260930_1024辆_GPS里程.xlsx / AF211</t>
  </si>
  <si>
    <t>车辆纯氢气里程查询_20260901-20260930_1024辆.xlsx / AF950</t>
  </si>
  <si>
    <t>车辆里程查询_20260901-20260930_1024辆_仪表里程.xlsx / AG286</t>
  </si>
  <si>
    <t>车辆里程查询_20260901-20260930_1024辆_GPS里程.xlsx / AG211</t>
  </si>
  <si>
    <t>车辆纯氢气里程查询_20260901-20260930_1024辆.xlsx / AG950</t>
  </si>
  <si>
    <t>车辆里程查询_20260901-20260930_1024辆_仪表里程.xlsx / AH286</t>
  </si>
  <si>
    <t>车辆里程查询_20260901-20260930_1024辆_GPS里程.xlsx / AH211</t>
  </si>
  <si>
    <t>车辆纯氢气里程查询_20260901-20260930_1024辆.xlsx / AH950</t>
  </si>
  <si>
    <t>车辆里程查询_20260901-20260930_1024辆_仪表里程.xlsx / E355</t>
  </si>
  <si>
    <t>车辆里程查询_20260901-20260930_1024辆_GPS里程.xlsx / E357</t>
  </si>
  <si>
    <t>车辆纯氢气里程查询_20260901-20260930_1024辆.xlsx / E961</t>
  </si>
  <si>
    <t>车辆里程查询_20260901-20260930_1024辆_仪表里程.xlsx / F355</t>
  </si>
  <si>
    <t>车辆里程查询_20260901-20260930_1024辆_GPS里程.xlsx / F357</t>
  </si>
  <si>
    <t>车辆纯氢气里程查询_20260901-20260930_1024辆.xlsx / F961</t>
  </si>
  <si>
    <t>车辆里程查询_20260901-20260930_1024辆_仪表里程.xlsx / G355</t>
  </si>
  <si>
    <t>车辆里程查询_20260901-20260930_1024辆_GPS里程.xlsx / G357</t>
  </si>
  <si>
    <t>车辆纯氢气里程查询_20260901-20260930_1024辆.xlsx / G961</t>
  </si>
  <si>
    <t>车辆里程查询_20260901-20260930_1024辆_仪表里程.xlsx / H355</t>
  </si>
  <si>
    <t>车辆里程查询_20260901-20260930_1024辆_GPS里程.xlsx / H357</t>
  </si>
  <si>
    <t>车辆纯氢气里程查询_20260901-20260930_1024辆.xlsx / H961</t>
  </si>
  <si>
    <t>车辆里程查询_20260901-20260930_1024辆_仪表里程.xlsx / I355</t>
  </si>
  <si>
    <t>车辆里程查询_20260901-20260930_1024辆_GPS里程.xlsx / I357</t>
  </si>
  <si>
    <t>车辆纯氢气里程查询_20260901-20260930_1024辆.xlsx / I961</t>
  </si>
  <si>
    <t>车辆里程查询_20260901-20260930_1024辆_仪表里程.xlsx / J355</t>
  </si>
  <si>
    <t>车辆里程查询_20260901-20260930_1024辆_GPS里程.xlsx / J357</t>
  </si>
  <si>
    <t>车辆纯氢气里程查询_20260901-20260930_1024辆.xlsx / J961</t>
  </si>
  <si>
    <t>车辆里程查询_20260901-20260930_1024辆_仪表里程.xlsx / K355</t>
  </si>
  <si>
    <t>车辆里程查询_20260901-20260930_1024辆_GPS里程.xlsx / K357</t>
  </si>
  <si>
    <t>车辆纯氢气里程查询_20260901-20260930_1024辆.xlsx / K961</t>
  </si>
  <si>
    <t>车辆里程查询_20260901-20260930_1024辆_仪表里程.xlsx / L355</t>
  </si>
  <si>
    <t>车辆里程查询_20260901-20260930_1024辆_GPS里程.xlsx / L357</t>
  </si>
  <si>
    <t>车辆纯氢气里程查询_20260901-20260930_1024辆.xlsx / L961</t>
  </si>
  <si>
    <t>车辆里程查询_20260901-20260930_1024辆_仪表里程.xlsx / M355</t>
  </si>
  <si>
    <t>车辆里程查询_20260901-20260930_1024辆_GPS里程.xlsx / M357</t>
  </si>
  <si>
    <t>车辆纯氢气里程查询_20260901-20260930_1024辆.xlsx / M961</t>
  </si>
  <si>
    <t>车辆里程查询_20260901-20260930_1024辆_仪表里程.xlsx / N355</t>
  </si>
  <si>
    <t>车辆里程查询_20260901-20260930_1024辆_GPS里程.xlsx / N357</t>
  </si>
  <si>
    <t>车辆纯氢气里程查询_20260901-20260930_1024辆.xlsx / N961</t>
  </si>
  <si>
    <t>车辆里程查询_20260901-20260930_1024辆_仪表里程.xlsx / O355</t>
  </si>
  <si>
    <t>车辆里程查询_20260901-20260930_1024辆_GPS里程.xlsx / O357</t>
  </si>
  <si>
    <t>车辆纯氢气里程查询_20260901-20260930_1024辆.xlsx / O961</t>
  </si>
  <si>
    <t>车辆里程查询_20260901-20260930_1024辆_仪表里程.xlsx / P355</t>
  </si>
  <si>
    <t>车辆里程查询_20260901-20260930_1024辆_GPS里程.xlsx / P357</t>
  </si>
  <si>
    <t>车辆纯氢气里程查询_20260901-20260930_1024辆.xlsx / P961</t>
  </si>
  <si>
    <t>车辆里程查询_20260901-20260930_1024辆_仪表里程.xlsx / Q355</t>
  </si>
  <si>
    <t>车辆里程查询_20260901-20260930_1024辆_GPS里程.xlsx / Q357</t>
  </si>
  <si>
    <t>车辆纯氢气里程查询_20260901-20260930_1024辆.xlsx / Q961</t>
  </si>
  <si>
    <t>车辆里程查询_20260901-20260930_1024辆_仪表里程.xlsx / R355</t>
  </si>
  <si>
    <t>车辆里程查询_20260901-20260930_1024辆_GPS里程.xlsx / R357</t>
  </si>
  <si>
    <t>车辆纯氢气里程查询_20260901-20260930_1024辆.xlsx / R961</t>
  </si>
  <si>
    <t>车辆里程查询_20260901-20260930_1024辆_仪表里程.xlsx / S355</t>
  </si>
  <si>
    <t>车辆里程查询_20260901-20260930_1024辆_GPS里程.xlsx / S357</t>
  </si>
  <si>
    <t>车辆纯氢气里程查询_20260901-20260930_1024辆.xlsx / S961</t>
  </si>
  <si>
    <t>车辆里程查询_20260901-20260930_1024辆_仪表里程.xlsx / T355</t>
  </si>
  <si>
    <t>车辆里程查询_20260901-20260930_1024辆_GPS里程.xlsx / T357</t>
  </si>
  <si>
    <t>车辆纯氢气里程查询_20260901-20260930_1024辆.xlsx / T961</t>
  </si>
  <si>
    <t>车辆里程查询_20260901-20260930_1024辆_仪表里程.xlsx / U355</t>
  </si>
  <si>
    <t>车辆里程查询_20260901-20260930_1024辆_GPS里程.xlsx / U357</t>
  </si>
  <si>
    <t>车辆纯氢气里程查询_20260901-20260930_1024辆.xlsx / U961</t>
  </si>
  <si>
    <t>车辆里程查询_20260901-20260930_1024辆_仪表里程.xlsx / V355</t>
  </si>
  <si>
    <t>车辆里程查询_20260901-20260930_1024辆_GPS里程.xlsx / V357</t>
  </si>
  <si>
    <t>车辆纯氢气里程查询_20260901-20260930_1024辆.xlsx / V961</t>
  </si>
  <si>
    <t>车辆里程查询_20260901-20260930_1024辆_仪表里程.xlsx / W355</t>
  </si>
  <si>
    <t>车辆里程查询_20260901-20260930_1024辆_GPS里程.xlsx / W357</t>
  </si>
  <si>
    <t>车辆纯氢气里程查询_20260901-20260930_1024辆.xlsx / W961</t>
  </si>
  <si>
    <t>车辆里程查询_20260901-20260930_1024辆_仪表里程.xlsx / X355</t>
  </si>
  <si>
    <t>车辆里程查询_20260901-20260930_1024辆_GPS里程.xlsx / X357</t>
  </si>
  <si>
    <t>车辆纯氢气里程查询_20260901-20260930_1024辆.xlsx / X961</t>
  </si>
  <si>
    <t>车辆里程查询_20260901-20260930_1024辆_仪表里程.xlsx / Y355</t>
  </si>
  <si>
    <t>车辆里程查询_20260901-20260930_1024辆_GPS里程.xlsx / Y357</t>
  </si>
  <si>
    <t>车辆纯氢气里程查询_20260901-20260930_1024辆.xlsx / Y961</t>
  </si>
  <si>
    <t>车辆里程查询_20260901-20260930_1024辆_仪表里程.xlsx / Z355</t>
  </si>
  <si>
    <t>车辆里程查询_20260901-20260930_1024辆_GPS里程.xlsx / Z357</t>
  </si>
  <si>
    <t>车辆纯氢气里程查询_20260901-20260930_1024辆.xlsx / Z961</t>
  </si>
  <si>
    <t>车辆里程查询_20260901-20260930_1024辆_仪表里程.xlsx / AA355</t>
  </si>
  <si>
    <t>车辆里程查询_20260901-20260930_1024辆_GPS里程.xlsx / AA357</t>
  </si>
  <si>
    <t>车辆纯氢气里程查询_20260901-20260930_1024辆.xlsx / AA961</t>
  </si>
  <si>
    <t>车辆里程查询_20260901-20260930_1024辆_仪表里程.xlsx / AB355</t>
  </si>
  <si>
    <t>车辆里程查询_20260901-20260930_1024辆_GPS里程.xlsx / AB357</t>
  </si>
  <si>
    <t>车辆纯氢气里程查询_20260901-20260930_1024辆.xlsx / AB961</t>
  </si>
  <si>
    <t>车辆里程查询_20260901-20260930_1024辆_仪表里程.xlsx / AC355</t>
  </si>
  <si>
    <t>车辆里程查询_20260901-20260930_1024辆_GPS里程.xlsx / AC357</t>
  </si>
  <si>
    <t>车辆纯氢气里程查询_20260901-20260930_1024辆.xlsx / AC961</t>
  </si>
  <si>
    <t>车辆里程查询_20260901-20260930_1024辆_仪表里程.xlsx / AD355</t>
  </si>
  <si>
    <t>车辆里程查询_20260901-20260930_1024辆_GPS里程.xlsx / AD357</t>
  </si>
  <si>
    <t>车辆纯氢气里程查询_20260901-20260930_1024辆.xlsx / AD961</t>
  </si>
  <si>
    <t>车辆里程查询_20260901-20260930_1024辆_仪表里程.xlsx / AE355</t>
  </si>
  <si>
    <t>车辆里程查询_20260901-20260930_1024辆_GPS里程.xlsx / AE357</t>
  </si>
  <si>
    <t>车辆纯氢气里程查询_20260901-20260930_1024辆.xlsx / AE961</t>
  </si>
  <si>
    <t>车辆里程查询_20260901-20260930_1024辆_仪表里程.xlsx / AF355</t>
  </si>
  <si>
    <t>车辆里程查询_20260901-20260930_1024辆_GPS里程.xlsx / AF357</t>
  </si>
  <si>
    <t>车辆纯氢气里程查询_20260901-20260930_1024辆.xlsx / AF961</t>
  </si>
  <si>
    <t>车辆里程查询_20260901-20260930_1024辆_仪表里程.xlsx / AG355</t>
  </si>
  <si>
    <t>车辆里程查询_20260901-20260930_1024辆_GPS里程.xlsx / AG357</t>
  </si>
  <si>
    <t>车辆纯氢气里程查询_20260901-20260930_1024辆.xlsx / AG961</t>
  </si>
  <si>
    <t>车辆里程查询_20260901-20260930_1024辆_仪表里程.xlsx / AH355</t>
  </si>
  <si>
    <t>车辆里程查询_20260901-20260930_1024辆_GPS里程.xlsx / AH357</t>
  </si>
  <si>
    <t>车辆纯氢气里程查询_20260901-20260930_1024辆.xlsx / AH961</t>
  </si>
  <si>
    <t>车辆里程查询_20260901-20260930_1024辆_仪表里程.xlsx / E256</t>
  </si>
  <si>
    <t>车辆里程查询_20260901-20260930_1024辆_GPS里程.xlsx / E172</t>
  </si>
  <si>
    <t>车辆纯氢气里程查询_20260901-20260930_1024辆.xlsx / E919</t>
  </si>
  <si>
    <t>车辆里程查询_20260901-20260930_1024辆_仪表里程.xlsx / F256</t>
  </si>
  <si>
    <t>车辆里程查询_20260901-20260930_1024辆_GPS里程.xlsx / F172</t>
  </si>
  <si>
    <t>车辆纯氢气里程查询_20260901-20260930_1024辆.xlsx / F919</t>
  </si>
  <si>
    <t>车辆里程查询_20260901-20260930_1024辆_仪表里程.xlsx / G256</t>
  </si>
  <si>
    <t>车辆里程查询_20260901-20260930_1024辆_GPS里程.xlsx / G172</t>
  </si>
  <si>
    <t>车辆纯氢气里程查询_20260901-20260930_1024辆.xlsx / G919</t>
  </si>
  <si>
    <t>车辆里程查询_20260901-20260930_1024辆_仪表里程.xlsx / H256</t>
  </si>
  <si>
    <t>车辆里程查询_20260901-20260930_1024辆_GPS里程.xlsx / H172</t>
  </si>
  <si>
    <t>车辆纯氢气里程查询_20260901-20260930_1024辆.xlsx / H919</t>
  </si>
  <si>
    <t>车辆里程查询_20260901-20260930_1024辆_仪表里程.xlsx / I256</t>
  </si>
  <si>
    <t>车辆里程查询_20260901-20260930_1024辆_GPS里程.xlsx / I172</t>
  </si>
  <si>
    <t>车辆纯氢气里程查询_20260901-20260930_1024辆.xlsx / I919</t>
  </si>
  <si>
    <t>车辆里程查询_20260901-20260930_1024辆_仪表里程.xlsx / J256</t>
  </si>
  <si>
    <t>车辆里程查询_20260901-20260930_1024辆_GPS里程.xlsx / J172</t>
  </si>
  <si>
    <t>车辆纯氢气里程查询_20260901-20260930_1024辆.xlsx / J919</t>
  </si>
  <si>
    <t>车辆里程查询_20260901-20260930_1024辆_仪表里程.xlsx / K256</t>
  </si>
  <si>
    <t>车辆里程查询_20260901-20260930_1024辆_GPS里程.xlsx / K172</t>
  </si>
  <si>
    <t>车辆纯氢气里程查询_20260901-20260930_1024辆.xlsx / K919</t>
  </si>
  <si>
    <t>车辆里程查询_20260901-20260930_1024辆_仪表里程.xlsx / L256</t>
  </si>
  <si>
    <t>车辆里程查询_20260901-20260930_1024辆_GPS里程.xlsx / L172</t>
  </si>
  <si>
    <t>车辆纯氢气里程查询_20260901-20260930_1024辆.xlsx / L919</t>
  </si>
  <si>
    <t>车辆里程查询_20260901-20260930_1024辆_仪表里程.xlsx / M256</t>
  </si>
  <si>
    <t>车辆里程查询_20260901-20260930_1024辆_GPS里程.xlsx / M172</t>
  </si>
  <si>
    <t>车辆纯氢气里程查询_20260901-20260930_1024辆.xlsx / M919</t>
  </si>
  <si>
    <t>车辆里程查询_20260901-20260930_1024辆_仪表里程.xlsx / N256</t>
  </si>
  <si>
    <t>车辆里程查询_20260901-20260930_1024辆_GPS里程.xlsx / N172</t>
  </si>
  <si>
    <t>车辆纯氢气里程查询_20260901-20260930_1024辆.xlsx / N919</t>
  </si>
  <si>
    <t>车辆里程查询_20260901-20260930_1024辆_仪表里程.xlsx / O256</t>
  </si>
  <si>
    <t>车辆里程查询_20260901-20260930_1024辆_GPS里程.xlsx / O172</t>
  </si>
  <si>
    <t>车辆纯氢气里程查询_20260901-20260930_1024辆.xlsx / O919</t>
  </si>
  <si>
    <t>车辆里程查询_20260901-20260930_1024辆_仪表里程.xlsx / P256</t>
  </si>
  <si>
    <t>车辆里程查询_20260901-20260930_1024辆_GPS里程.xlsx / P172</t>
  </si>
  <si>
    <t>车辆纯氢气里程查询_20260901-20260930_1024辆.xlsx / P919</t>
  </si>
  <si>
    <t>车辆里程查询_20260901-20260930_1024辆_仪表里程.xlsx / Q256</t>
  </si>
  <si>
    <t>车辆里程查询_20260901-20260930_1024辆_GPS里程.xlsx / Q172</t>
  </si>
  <si>
    <t>车辆纯氢气里程查询_20260901-20260930_1024辆.xlsx / Q919</t>
  </si>
  <si>
    <t>车辆里程查询_20260901-20260930_1024辆_仪表里程.xlsx / R256</t>
  </si>
  <si>
    <t>车辆里程查询_20260901-20260930_1024辆_GPS里程.xlsx / R172</t>
  </si>
  <si>
    <t>车辆纯氢气里程查询_20260901-20260930_1024辆.xlsx / R919</t>
  </si>
  <si>
    <t>车辆里程查询_20260901-20260930_1024辆_仪表里程.xlsx / S256</t>
  </si>
  <si>
    <t>车辆里程查询_20260901-20260930_1024辆_GPS里程.xlsx / S172</t>
  </si>
  <si>
    <t>车辆纯氢气里程查询_20260901-20260930_1024辆.xlsx / S919</t>
  </si>
  <si>
    <t>车辆里程查询_20260901-20260930_1024辆_仪表里程.xlsx / T256</t>
  </si>
  <si>
    <t>车辆里程查询_20260901-20260930_1024辆_GPS里程.xlsx / T172</t>
  </si>
  <si>
    <t>车辆纯氢气里程查询_20260901-20260930_1024辆.xlsx / T919</t>
  </si>
  <si>
    <t>车辆里程查询_20260901-20260930_1024辆_仪表里程.xlsx / U256</t>
  </si>
  <si>
    <t>车辆里程查询_20260901-20260930_1024辆_GPS里程.xlsx / U172</t>
  </si>
  <si>
    <t>车辆纯氢气里程查询_20260901-20260930_1024辆.xlsx / U919</t>
  </si>
  <si>
    <t>车辆里程查询_20260901-20260930_1024辆_仪表里程.xlsx / V256</t>
  </si>
  <si>
    <t>车辆里程查询_20260901-20260930_1024辆_GPS里程.xlsx / V172</t>
  </si>
  <si>
    <t>车辆纯氢气里程查询_20260901-20260930_1024辆.xlsx / V919</t>
  </si>
  <si>
    <t>车辆里程查询_20260901-20260930_1024辆_仪表里程.xlsx / W256</t>
  </si>
  <si>
    <t>车辆里程查询_20260901-20260930_1024辆_GPS里程.xlsx / W172</t>
  </si>
  <si>
    <t>车辆纯氢气里程查询_20260901-20260930_1024辆.xlsx / W919</t>
  </si>
  <si>
    <t>车辆里程查询_20260901-20260930_1024辆_仪表里程.xlsx / X256</t>
  </si>
  <si>
    <t>车辆里程查询_20260901-20260930_1024辆_GPS里程.xlsx / X172</t>
  </si>
  <si>
    <t>车辆纯氢气里程查询_20260901-20260930_1024辆.xlsx / X919</t>
  </si>
  <si>
    <t>车辆里程查询_20260901-20260930_1024辆_仪表里程.xlsx / Y256</t>
  </si>
  <si>
    <t>车辆里程查询_20260901-20260930_1024辆_GPS里程.xlsx / Y172</t>
  </si>
  <si>
    <t>车辆纯氢气里程查询_20260901-20260930_1024辆.xlsx / Y919</t>
  </si>
  <si>
    <t>车辆里程查询_20260901-20260930_1024辆_仪表里程.xlsx / Z256</t>
  </si>
  <si>
    <t>车辆里程查询_20260901-20260930_1024辆_GPS里程.xlsx / Z172</t>
  </si>
  <si>
    <t>车辆纯氢气里程查询_20260901-20260930_1024辆.xlsx / Z919</t>
  </si>
  <si>
    <t>车辆里程查询_20260901-20260930_1024辆_仪表里程.xlsx / AA256</t>
  </si>
  <si>
    <t>车辆里程查询_20260901-20260930_1024辆_GPS里程.xlsx / AA172</t>
  </si>
  <si>
    <t>车辆纯氢气里程查询_20260901-20260930_1024辆.xlsx / AA919</t>
  </si>
  <si>
    <t>车辆里程查询_20260901-20260930_1024辆_仪表里程.xlsx / AB256</t>
  </si>
  <si>
    <t>车辆里程查询_20260901-20260930_1024辆_GPS里程.xlsx / AB172</t>
  </si>
  <si>
    <t>车辆纯氢气里程查询_20260901-20260930_1024辆.xlsx / AB919</t>
  </si>
  <si>
    <t>车辆里程查询_20260901-20260930_1024辆_仪表里程.xlsx / AC256</t>
  </si>
  <si>
    <t>车辆里程查询_20260901-20260930_1024辆_GPS里程.xlsx / AC172</t>
  </si>
  <si>
    <t>车辆纯氢气里程查询_20260901-20260930_1024辆.xlsx / AC919</t>
  </si>
  <si>
    <t>车辆里程查询_20260901-20260930_1024辆_仪表里程.xlsx / AD256</t>
  </si>
  <si>
    <t>车辆里程查询_20260901-20260930_1024辆_GPS里程.xlsx / AD172</t>
  </si>
  <si>
    <t>车辆纯氢气里程查询_20260901-20260930_1024辆.xlsx / AD919</t>
  </si>
  <si>
    <t>车辆里程查询_20260901-20260930_1024辆_仪表里程.xlsx / AE256</t>
  </si>
  <si>
    <t>车辆里程查询_20260901-20260930_1024辆_GPS里程.xlsx / AE172</t>
  </si>
  <si>
    <t>车辆纯氢气里程查询_20260901-20260930_1024辆.xlsx / AE919</t>
  </si>
  <si>
    <t>车辆里程查询_20260901-20260930_1024辆_仪表里程.xlsx / AF256</t>
  </si>
  <si>
    <t>车辆里程查询_20260901-20260930_1024辆_GPS里程.xlsx / AF172</t>
  </si>
  <si>
    <t>车辆纯氢气里程查询_20260901-20260930_1024辆.xlsx / AF919</t>
  </si>
  <si>
    <t>车辆里程查询_20260901-20260930_1024辆_仪表里程.xlsx / AG256</t>
  </si>
  <si>
    <t>车辆里程查询_20260901-20260930_1024辆_GPS里程.xlsx / AG172</t>
  </si>
  <si>
    <t>车辆纯氢气里程查询_20260901-20260930_1024辆.xlsx / AG919</t>
  </si>
  <si>
    <t>车辆里程查询_20260901-20260930_1024辆_仪表里程.xlsx / AH256</t>
  </si>
  <si>
    <t>车辆里程查询_20260901-20260930_1024辆_GPS里程.xlsx / AH172</t>
  </si>
  <si>
    <t>车辆纯氢气里程查询_20260901-20260930_1024辆.xlsx / AH919</t>
  </si>
  <si>
    <t>车辆里程查询_20260901-20260930_1024辆_仪表里程.xlsx / E279</t>
  </si>
  <si>
    <t>车辆里程查询_20260901-20260930_1024辆_GPS里程.xlsx / E204</t>
  </si>
  <si>
    <t>车辆纯氢气里程查询_20260901-20260930_1024辆.xlsx / E911</t>
  </si>
  <si>
    <t>车辆里程查询_20260901-20260930_1024辆_仪表里程.xlsx / F279</t>
  </si>
  <si>
    <t>车辆里程查询_20260901-20260930_1024辆_GPS里程.xlsx / F204</t>
  </si>
  <si>
    <t>车辆纯氢气里程查询_20260901-20260930_1024辆.xlsx / F911</t>
  </si>
  <si>
    <t>车辆里程查询_20260901-20260930_1024辆_仪表里程.xlsx / G279</t>
  </si>
  <si>
    <t>车辆里程查询_20260901-20260930_1024辆_GPS里程.xlsx / G204</t>
  </si>
  <si>
    <t>车辆纯氢气里程查询_20260901-20260930_1024辆.xlsx / G911</t>
  </si>
  <si>
    <t>车辆里程查询_20260901-20260930_1024辆_仪表里程.xlsx / H279</t>
  </si>
  <si>
    <t>车辆里程查询_20260901-20260930_1024辆_GPS里程.xlsx / H204</t>
  </si>
  <si>
    <t>车辆纯氢气里程查询_20260901-20260930_1024辆.xlsx / H911</t>
  </si>
  <si>
    <t>车辆里程查询_20260901-20260930_1024辆_仪表里程.xlsx / I279</t>
  </si>
  <si>
    <t>车辆里程查询_20260901-20260930_1024辆_GPS里程.xlsx / I204</t>
  </si>
  <si>
    <t>车辆纯氢气里程查询_20260901-20260930_1024辆.xlsx / I911</t>
  </si>
  <si>
    <t>车辆里程查询_20260901-20260930_1024辆_仪表里程.xlsx / J279</t>
  </si>
  <si>
    <t>车辆里程查询_20260901-20260930_1024辆_GPS里程.xlsx / J204</t>
  </si>
  <si>
    <t>车辆纯氢气里程查询_20260901-20260930_1024辆.xlsx / J911</t>
  </si>
  <si>
    <t>车辆里程查询_20260901-20260930_1024辆_仪表里程.xlsx / K279</t>
  </si>
  <si>
    <t>车辆里程查询_20260901-20260930_1024辆_GPS里程.xlsx / K204</t>
  </si>
  <si>
    <t>车辆纯氢气里程查询_20260901-20260930_1024辆.xlsx / K911</t>
  </si>
  <si>
    <t>车辆里程查询_20260901-20260930_1024辆_仪表里程.xlsx / L279</t>
  </si>
  <si>
    <t>车辆里程查询_20260901-20260930_1024辆_GPS里程.xlsx / L204</t>
  </si>
  <si>
    <t>车辆纯氢气里程查询_20260901-20260930_1024辆.xlsx / L911</t>
  </si>
  <si>
    <t>车辆里程查询_20260901-20260930_1024辆_仪表里程.xlsx / M279</t>
  </si>
  <si>
    <t>车辆里程查询_20260901-20260930_1024辆_GPS里程.xlsx / M204</t>
  </si>
  <si>
    <t>车辆纯氢气里程查询_20260901-20260930_1024辆.xlsx / M911</t>
  </si>
  <si>
    <t>车辆里程查询_20260901-20260930_1024辆_仪表里程.xlsx / N279</t>
  </si>
  <si>
    <t>车辆里程查询_20260901-20260930_1024辆_GPS里程.xlsx / N204</t>
  </si>
  <si>
    <t>车辆纯氢气里程查询_20260901-20260930_1024辆.xlsx / N911</t>
  </si>
  <si>
    <t>车辆里程查询_20260901-20260930_1024辆_仪表里程.xlsx / O279</t>
  </si>
  <si>
    <t>车辆里程查询_20260901-20260930_1024辆_GPS里程.xlsx / O204</t>
  </si>
  <si>
    <t>车辆纯氢气里程查询_20260901-20260930_1024辆.xlsx / O911</t>
  </si>
  <si>
    <t>车辆里程查询_20260901-20260930_1024辆_仪表里程.xlsx / P279</t>
  </si>
  <si>
    <t>车辆里程查询_20260901-20260930_1024辆_GPS里程.xlsx / P204</t>
  </si>
  <si>
    <t>车辆纯氢气里程查询_20260901-20260930_1024辆.xlsx / P911</t>
  </si>
  <si>
    <t>车辆里程查询_20260901-20260930_1024辆_仪表里程.xlsx / Q279</t>
  </si>
  <si>
    <t>车辆里程查询_20260901-20260930_1024辆_GPS里程.xlsx / Q204</t>
  </si>
  <si>
    <t>车辆纯氢气里程查询_20260901-20260930_1024辆.xlsx / Q911</t>
  </si>
  <si>
    <t>车辆里程查询_20260901-20260930_1024辆_仪表里程.xlsx / R279</t>
  </si>
  <si>
    <t>车辆里程查询_20260901-20260930_1024辆_GPS里程.xlsx / R204</t>
  </si>
  <si>
    <t>车辆纯氢气里程查询_20260901-20260930_1024辆.xlsx / R911</t>
  </si>
  <si>
    <t>车辆里程查询_20260901-20260930_1024辆_仪表里程.xlsx / S279</t>
  </si>
  <si>
    <t>车辆里程查询_20260901-20260930_1024辆_GPS里程.xlsx / S204</t>
  </si>
  <si>
    <t>车辆纯氢气里程查询_20260901-20260930_1024辆.xlsx / S911</t>
  </si>
  <si>
    <t>车辆里程查询_20260901-20260930_1024辆_仪表里程.xlsx / T279</t>
  </si>
  <si>
    <t>车辆里程查询_20260901-20260930_1024辆_GPS里程.xlsx / T204</t>
  </si>
  <si>
    <t>车辆纯氢气里程查询_20260901-20260930_1024辆.xlsx / T911</t>
  </si>
  <si>
    <t>车辆里程查询_20260901-20260930_1024辆_仪表里程.xlsx / U279</t>
  </si>
  <si>
    <t>车辆里程查询_20260901-20260930_1024辆_GPS里程.xlsx / U204</t>
  </si>
  <si>
    <t>车辆纯氢气里程查询_20260901-20260930_1024辆.xlsx / U911</t>
  </si>
  <si>
    <t>车辆里程查询_20260901-20260930_1024辆_仪表里程.xlsx / V279</t>
  </si>
  <si>
    <t>车辆里程查询_20260901-20260930_1024辆_GPS里程.xlsx / V204</t>
  </si>
  <si>
    <t>车辆纯氢气里程查询_20260901-20260930_1024辆.xlsx / V911</t>
  </si>
  <si>
    <t>车辆里程查询_20260901-20260930_1024辆_仪表里程.xlsx / W279</t>
  </si>
  <si>
    <t>车辆里程查询_20260901-20260930_1024辆_GPS里程.xlsx / W204</t>
  </si>
  <si>
    <t>车辆纯氢气里程查询_20260901-20260930_1024辆.xlsx / W911</t>
  </si>
  <si>
    <t>车辆里程查询_20260901-20260930_1024辆_仪表里程.xlsx / X279</t>
  </si>
  <si>
    <t>车辆里程查询_20260901-20260930_1024辆_GPS里程.xlsx / X204</t>
  </si>
  <si>
    <t>车辆纯氢气里程查询_20260901-20260930_1024辆.xlsx / X911</t>
  </si>
  <si>
    <t>车辆里程查询_20260901-20260930_1024辆_仪表里程.xlsx / Y279</t>
  </si>
  <si>
    <t>车辆里程查询_20260901-20260930_1024辆_GPS里程.xlsx / Y204</t>
  </si>
  <si>
    <t>车辆纯氢气里程查询_20260901-20260930_1024辆.xlsx / Y911</t>
  </si>
  <si>
    <t>车辆里程查询_20260901-20260930_1024辆_仪表里程.xlsx / Z279</t>
  </si>
  <si>
    <t>车辆里程查询_20260901-20260930_1024辆_GPS里程.xlsx / Z204</t>
  </si>
  <si>
    <t>车辆纯氢气里程查询_20260901-20260930_1024辆.xlsx / Z911</t>
  </si>
  <si>
    <t>车辆里程查询_20260901-20260930_1024辆_仪表里程.xlsx / AA279</t>
  </si>
  <si>
    <t>车辆里程查询_20260901-20260930_1024辆_GPS里程.xlsx / AA204</t>
  </si>
  <si>
    <t>车辆纯氢气里程查询_20260901-20260930_1024辆.xlsx / AA911</t>
  </si>
  <si>
    <t>车辆里程查询_20260901-20260930_1024辆_仪表里程.xlsx / AB279</t>
  </si>
  <si>
    <t>车辆里程查询_20260901-20260930_1024辆_GPS里程.xlsx / AB204</t>
  </si>
  <si>
    <t>车辆纯氢气里程查询_20260901-20260930_1024辆.xlsx / AB911</t>
  </si>
  <si>
    <t>车辆里程查询_20260901-20260930_1024辆_仪表里程.xlsx / AC279</t>
  </si>
  <si>
    <t>车辆里程查询_20260901-20260930_1024辆_GPS里程.xlsx / AC204</t>
  </si>
  <si>
    <t>车辆纯氢气里程查询_20260901-20260930_1024辆.xlsx / AC911</t>
  </si>
  <si>
    <t>车辆里程查询_20260901-20260930_1024辆_仪表里程.xlsx / AD279</t>
  </si>
  <si>
    <t>车辆里程查询_20260901-20260930_1024辆_GPS里程.xlsx / AD204</t>
  </si>
  <si>
    <t>车辆纯氢气里程查询_20260901-20260930_1024辆.xlsx / AD911</t>
  </si>
  <si>
    <t>车辆里程查询_20260901-20260930_1024辆_仪表里程.xlsx / AE279</t>
  </si>
  <si>
    <t>车辆里程查询_20260901-20260930_1024辆_GPS里程.xlsx / AE204</t>
  </si>
  <si>
    <t>车辆纯氢气里程查询_20260901-20260930_1024辆.xlsx / AE911</t>
  </si>
  <si>
    <t>车辆里程查询_20260901-20260930_1024辆_仪表里程.xlsx / AF279</t>
  </si>
  <si>
    <t>车辆里程查询_20260901-20260930_1024辆_GPS里程.xlsx / AF204</t>
  </si>
  <si>
    <t>车辆纯氢气里程查询_20260901-20260930_1024辆.xlsx / AF911</t>
  </si>
  <si>
    <t>车辆里程查询_20260901-20260930_1024辆_仪表里程.xlsx / AG279</t>
  </si>
  <si>
    <t>车辆里程查询_20260901-20260930_1024辆_GPS里程.xlsx / AG204</t>
  </si>
  <si>
    <t>车辆纯氢气里程查询_20260901-20260930_1024辆.xlsx / AG911</t>
  </si>
  <si>
    <t>车辆里程查询_20260901-20260930_1024辆_仪表里程.xlsx / AH279</t>
  </si>
  <si>
    <t>车辆里程查询_20260901-20260930_1024辆_GPS里程.xlsx / AH204</t>
  </si>
  <si>
    <t>车辆纯氢气里程查询_20260901-20260930_1024辆.xlsx / AH911</t>
  </si>
  <si>
    <t>车辆里程查询_20260901-20260930_1024辆_仪表里程.xlsx / E368</t>
  </si>
  <si>
    <t>车辆里程查询_20260901-20260930_1024辆_GPS里程.xlsx / E370</t>
  </si>
  <si>
    <t>车辆纯氢气里程查询_20260901-20260930_1024辆.xlsx / E915</t>
  </si>
  <si>
    <t>车辆里程查询_20260901-20260930_1024辆_仪表里程.xlsx / F368</t>
  </si>
  <si>
    <t>车辆里程查询_20260901-20260930_1024辆_GPS里程.xlsx / F370</t>
  </si>
  <si>
    <t>车辆纯氢气里程查询_20260901-20260930_1024辆.xlsx / F915</t>
  </si>
  <si>
    <t>车辆里程查询_20260901-20260930_1024辆_仪表里程.xlsx / G368</t>
  </si>
  <si>
    <t>车辆里程查询_20260901-20260930_1024辆_GPS里程.xlsx / G370</t>
  </si>
  <si>
    <t>车辆纯氢气里程查询_20260901-20260930_1024辆.xlsx / G915</t>
  </si>
  <si>
    <t>车辆里程查询_20260901-20260930_1024辆_仪表里程.xlsx / H368</t>
  </si>
  <si>
    <t>车辆里程查询_20260901-20260930_1024辆_GPS里程.xlsx / H370</t>
  </si>
  <si>
    <t>车辆纯氢气里程查询_20260901-20260930_1024辆.xlsx / H915</t>
  </si>
  <si>
    <t>车辆里程查询_20260901-20260930_1024辆_仪表里程.xlsx / I368</t>
  </si>
  <si>
    <t>车辆里程查询_20260901-20260930_1024辆_GPS里程.xlsx / I370</t>
  </si>
  <si>
    <t>车辆纯氢气里程查询_20260901-20260930_1024辆.xlsx / I915</t>
  </si>
  <si>
    <t>车辆里程查询_20260901-20260930_1024辆_仪表里程.xlsx / J368</t>
  </si>
  <si>
    <t>车辆里程查询_20260901-20260930_1024辆_GPS里程.xlsx / J370</t>
  </si>
  <si>
    <t>车辆纯氢气里程查询_20260901-20260930_1024辆.xlsx / J915</t>
  </si>
  <si>
    <t>车辆里程查询_20260901-20260930_1024辆_仪表里程.xlsx / K368</t>
  </si>
  <si>
    <t>车辆里程查询_20260901-20260930_1024辆_GPS里程.xlsx / K370</t>
  </si>
  <si>
    <t>车辆纯氢气里程查询_20260901-20260930_1024辆.xlsx / K915</t>
  </si>
  <si>
    <t>车辆里程查询_20260901-20260930_1024辆_仪表里程.xlsx / L368</t>
  </si>
  <si>
    <t>车辆里程查询_20260901-20260930_1024辆_GPS里程.xlsx / L370</t>
  </si>
  <si>
    <t>车辆纯氢气里程查询_20260901-20260930_1024辆.xlsx / L915</t>
  </si>
  <si>
    <t>车辆里程查询_20260901-20260930_1024辆_仪表里程.xlsx / M368</t>
  </si>
  <si>
    <t>车辆里程查询_20260901-20260930_1024辆_GPS里程.xlsx / M370</t>
  </si>
  <si>
    <t>车辆纯氢气里程查询_20260901-20260930_1024辆.xlsx / M915</t>
  </si>
  <si>
    <t>车辆里程查询_20260901-20260930_1024辆_仪表里程.xlsx / N368</t>
  </si>
  <si>
    <t>车辆里程查询_20260901-20260930_1024辆_GPS里程.xlsx / N370</t>
  </si>
  <si>
    <t>车辆纯氢气里程查询_20260901-20260930_1024辆.xlsx / N915</t>
  </si>
  <si>
    <t>车辆里程查询_20260901-20260930_1024辆_仪表里程.xlsx / O368</t>
  </si>
  <si>
    <t>车辆里程查询_20260901-20260930_1024辆_GPS里程.xlsx / O370</t>
  </si>
  <si>
    <t>车辆纯氢气里程查询_20260901-20260930_1024辆.xlsx / O915</t>
  </si>
  <si>
    <t>车辆里程查询_20260901-20260930_1024辆_仪表里程.xlsx / P368</t>
  </si>
  <si>
    <t>车辆里程查询_20260901-20260930_1024辆_GPS里程.xlsx / P370</t>
  </si>
  <si>
    <t>车辆纯氢气里程查询_20260901-20260930_1024辆.xlsx / P915</t>
  </si>
  <si>
    <t>车辆里程查询_20260901-20260930_1024辆_仪表里程.xlsx / Q368</t>
  </si>
  <si>
    <t>车辆里程查询_20260901-20260930_1024辆_GPS里程.xlsx / Q370</t>
  </si>
  <si>
    <t>车辆纯氢气里程查询_20260901-20260930_1024辆.xlsx / Q915</t>
  </si>
  <si>
    <t>车辆里程查询_20260901-20260930_1024辆_仪表里程.xlsx / R368</t>
  </si>
  <si>
    <t>车辆里程查询_20260901-20260930_1024辆_GPS里程.xlsx / R370</t>
  </si>
  <si>
    <t>车辆纯氢气里程查询_20260901-20260930_1024辆.xlsx / R915</t>
  </si>
  <si>
    <t>车辆里程查询_20260901-20260930_1024辆_仪表里程.xlsx / S368</t>
  </si>
  <si>
    <t>车辆里程查询_20260901-20260930_1024辆_GPS里程.xlsx / S370</t>
  </si>
  <si>
    <t>车辆纯氢气里程查询_20260901-20260930_1024辆.xlsx / S915</t>
  </si>
  <si>
    <t>车辆里程查询_20260901-20260930_1024辆_仪表里程.xlsx / T368</t>
  </si>
  <si>
    <t>车辆里程查询_20260901-20260930_1024辆_GPS里程.xlsx / T370</t>
  </si>
  <si>
    <t>车辆纯氢气里程查询_20260901-20260930_1024辆.xlsx / T915</t>
  </si>
  <si>
    <t>车辆里程查询_20260901-20260930_1024辆_仪表里程.xlsx / U368</t>
  </si>
  <si>
    <t>车辆里程查询_20260901-20260930_1024辆_GPS里程.xlsx / U370</t>
  </si>
  <si>
    <t>车辆纯氢气里程查询_20260901-20260930_1024辆.xlsx / U915</t>
  </si>
  <si>
    <t>车辆里程查询_20260901-20260930_1024辆_仪表里程.xlsx / V368</t>
  </si>
  <si>
    <t>车辆里程查询_20260901-20260930_1024辆_GPS里程.xlsx / V370</t>
  </si>
  <si>
    <t>车辆纯氢气里程查询_20260901-20260930_1024辆.xlsx / V915</t>
  </si>
  <si>
    <t>车辆里程查询_20260901-20260930_1024辆_仪表里程.xlsx / W368</t>
  </si>
  <si>
    <t>车辆里程查询_20260901-20260930_1024辆_GPS里程.xlsx / W370</t>
  </si>
  <si>
    <t>车辆纯氢气里程查询_20260901-20260930_1024辆.xlsx / W915</t>
  </si>
  <si>
    <t>车辆里程查询_20260901-20260930_1024辆_仪表里程.xlsx / X368</t>
  </si>
  <si>
    <t>车辆里程查询_20260901-20260930_1024辆_GPS里程.xlsx / X370</t>
  </si>
  <si>
    <t>车辆纯氢气里程查询_20260901-20260930_1024辆.xlsx / X915</t>
  </si>
  <si>
    <t>车辆里程查询_20260901-20260930_1024辆_仪表里程.xlsx / Y368</t>
  </si>
  <si>
    <t>车辆里程查询_20260901-20260930_1024辆_GPS里程.xlsx / Y370</t>
  </si>
  <si>
    <t>车辆纯氢气里程查询_20260901-20260930_1024辆.xlsx / Y915</t>
  </si>
  <si>
    <t>车辆里程查询_20260901-20260930_1024辆_仪表里程.xlsx / Z368</t>
  </si>
  <si>
    <t>车辆里程查询_20260901-20260930_1024辆_GPS里程.xlsx / Z370</t>
  </si>
  <si>
    <t>车辆纯氢气里程查询_20260901-20260930_1024辆.xlsx / Z915</t>
  </si>
  <si>
    <t>车辆里程查询_20260901-20260930_1024辆_仪表里程.xlsx / AA368</t>
  </si>
  <si>
    <t>车辆里程查询_20260901-20260930_1024辆_GPS里程.xlsx / AA370</t>
  </si>
  <si>
    <t>车辆纯氢气里程查询_20260901-20260930_1024辆.xlsx / AA915</t>
  </si>
  <si>
    <t>车辆里程查询_20260901-20260930_1024辆_仪表里程.xlsx / AB368</t>
  </si>
  <si>
    <t>车辆里程查询_20260901-20260930_1024辆_GPS里程.xlsx / AB370</t>
  </si>
  <si>
    <t>车辆纯氢气里程查询_20260901-20260930_1024辆.xlsx / AB915</t>
  </si>
  <si>
    <t>车辆里程查询_20260901-20260930_1024辆_仪表里程.xlsx / AC368</t>
  </si>
  <si>
    <t>车辆里程查询_20260901-20260930_1024辆_GPS里程.xlsx / AC370</t>
  </si>
  <si>
    <t>车辆纯氢气里程查询_20260901-20260930_1024辆.xlsx / AC915</t>
  </si>
  <si>
    <t>车辆里程查询_20260901-20260930_1024辆_仪表里程.xlsx / AD368</t>
  </si>
  <si>
    <t>车辆里程查询_20260901-20260930_1024辆_GPS里程.xlsx / AD370</t>
  </si>
  <si>
    <t>车辆纯氢气里程查询_20260901-20260930_1024辆.xlsx / AD915</t>
  </si>
  <si>
    <t>车辆里程查询_20260901-20260930_1024辆_仪表里程.xlsx / AE368</t>
  </si>
  <si>
    <t>车辆里程查询_20260901-20260930_1024辆_GPS里程.xlsx / AE370</t>
  </si>
  <si>
    <t>车辆纯氢气里程查询_20260901-20260930_1024辆.xlsx / AE915</t>
  </si>
  <si>
    <t>车辆里程查询_20260901-20260930_1024辆_仪表里程.xlsx / AF368</t>
  </si>
  <si>
    <t>车辆里程查询_20260901-20260930_1024辆_GPS里程.xlsx / AF370</t>
  </si>
  <si>
    <t>车辆纯氢气里程查询_20260901-20260930_1024辆.xlsx / AF915</t>
  </si>
  <si>
    <t>车辆里程查询_20260901-20260930_1024辆_仪表里程.xlsx / AG368</t>
  </si>
  <si>
    <t>车辆里程查询_20260901-20260930_1024辆_GPS里程.xlsx / AG370</t>
  </si>
  <si>
    <t>车辆纯氢气里程查询_20260901-20260930_1024辆.xlsx / AG915</t>
  </si>
  <si>
    <t>车辆里程查询_20260901-20260930_1024辆_仪表里程.xlsx / AH368</t>
  </si>
  <si>
    <t>车辆里程查询_20260901-20260930_1024辆_GPS里程.xlsx / AH370</t>
  </si>
  <si>
    <t>车辆纯氢气里程查询_20260901-20260930_1024辆.xlsx / AH915</t>
  </si>
  <si>
    <t>车辆里程查询_20260901-20260930_1024辆_仪表里程.xlsx / E384</t>
  </si>
  <si>
    <t>车辆里程查询_20260901-20260930_1024辆_GPS里程.xlsx / E386</t>
  </si>
  <si>
    <t>车辆纯氢气里程查询_20260901-20260930_1024辆.xlsx / E963</t>
  </si>
  <si>
    <t>车辆里程查询_20260901-20260930_1024辆_仪表里程.xlsx / F384</t>
  </si>
  <si>
    <t>车辆里程查询_20260901-20260930_1024辆_GPS里程.xlsx / F386</t>
  </si>
  <si>
    <t>车辆纯氢气里程查询_20260901-20260930_1024辆.xlsx / F963</t>
  </si>
  <si>
    <t>车辆里程查询_20260901-20260930_1024辆_仪表里程.xlsx / G384</t>
  </si>
  <si>
    <t>车辆里程查询_20260901-20260930_1024辆_GPS里程.xlsx / G386</t>
  </si>
  <si>
    <t>车辆纯氢气里程查询_20260901-20260930_1024辆.xlsx / G963</t>
  </si>
  <si>
    <t>车辆里程查询_20260901-20260930_1024辆_仪表里程.xlsx / H384</t>
  </si>
  <si>
    <t>车辆里程查询_20260901-20260930_1024辆_GPS里程.xlsx / H386</t>
  </si>
  <si>
    <t>车辆纯氢气里程查询_20260901-20260930_1024辆.xlsx / H963</t>
  </si>
  <si>
    <t>车辆里程查询_20260901-20260930_1024辆_仪表里程.xlsx / I384</t>
  </si>
  <si>
    <t>车辆里程查询_20260901-20260930_1024辆_GPS里程.xlsx / I386</t>
  </si>
  <si>
    <t>车辆纯氢气里程查询_20260901-20260930_1024辆.xlsx / I963</t>
  </si>
  <si>
    <t>车辆里程查询_20260901-20260930_1024辆_仪表里程.xlsx / J384</t>
  </si>
  <si>
    <t>车辆里程查询_20260901-20260930_1024辆_GPS里程.xlsx / J386</t>
  </si>
  <si>
    <t>车辆纯氢气里程查询_20260901-20260930_1024辆.xlsx / J963</t>
  </si>
  <si>
    <t>车辆里程查询_20260901-20260930_1024辆_仪表里程.xlsx / K384</t>
  </si>
  <si>
    <t>车辆里程查询_20260901-20260930_1024辆_GPS里程.xlsx / K386</t>
  </si>
  <si>
    <t>车辆纯氢气里程查询_20260901-20260930_1024辆.xlsx / K963</t>
  </si>
  <si>
    <t>车辆里程查询_20260901-20260930_1024辆_仪表里程.xlsx / L384</t>
  </si>
  <si>
    <t>车辆里程查询_20260901-20260930_1024辆_GPS里程.xlsx / L386</t>
  </si>
  <si>
    <t>车辆纯氢气里程查询_20260901-20260930_1024辆.xlsx / L963</t>
  </si>
  <si>
    <t>车辆里程查询_20260901-20260930_1024辆_仪表里程.xlsx / M384</t>
  </si>
  <si>
    <t>车辆里程查询_20260901-20260930_1024辆_GPS里程.xlsx / M386</t>
  </si>
  <si>
    <t>车辆纯氢气里程查询_20260901-20260930_1024辆.xlsx / M963</t>
  </si>
  <si>
    <t>车辆里程查询_20260901-20260930_1024辆_仪表里程.xlsx / N384</t>
  </si>
  <si>
    <t>车辆里程查询_20260901-20260930_1024辆_GPS里程.xlsx / N386</t>
  </si>
  <si>
    <t>车辆纯氢气里程查询_20260901-20260930_1024辆.xlsx / N963</t>
  </si>
  <si>
    <t>车辆里程查询_20260901-20260930_1024辆_仪表里程.xlsx / O384</t>
  </si>
  <si>
    <t>车辆里程查询_20260901-20260930_1024辆_GPS里程.xlsx / O386</t>
  </si>
  <si>
    <t>车辆纯氢气里程查询_20260901-20260930_1024辆.xlsx / O963</t>
  </si>
  <si>
    <t>车辆里程查询_20260901-20260930_1024辆_仪表里程.xlsx / P384</t>
  </si>
  <si>
    <t>车辆里程查询_20260901-20260930_1024辆_GPS里程.xlsx / P386</t>
  </si>
  <si>
    <t>车辆纯氢气里程查询_20260901-20260930_1024辆.xlsx / P963</t>
  </si>
  <si>
    <t>车辆里程查询_20260901-20260930_1024辆_仪表里程.xlsx / Q384</t>
  </si>
  <si>
    <t>车辆里程查询_20260901-20260930_1024辆_GPS里程.xlsx / Q386</t>
  </si>
  <si>
    <t>车辆纯氢气里程查询_20260901-20260930_1024辆.xlsx / Q963</t>
  </si>
  <si>
    <t>车辆里程查询_20260901-20260930_1024辆_仪表里程.xlsx / R384</t>
  </si>
  <si>
    <t>车辆里程查询_20260901-20260930_1024辆_GPS里程.xlsx / R386</t>
  </si>
  <si>
    <t>车辆纯氢气里程查询_20260901-20260930_1024辆.xlsx / R963</t>
  </si>
  <si>
    <t>车辆里程查询_20260901-20260930_1024辆_仪表里程.xlsx / S384</t>
  </si>
  <si>
    <t>车辆里程查询_20260901-20260930_1024辆_GPS里程.xlsx / S386</t>
  </si>
  <si>
    <t>车辆纯氢气里程查询_20260901-20260930_1024辆.xlsx / S963</t>
  </si>
  <si>
    <t>车辆里程查询_20260901-20260930_1024辆_仪表里程.xlsx / T384</t>
  </si>
  <si>
    <t>车辆里程查询_20260901-20260930_1024辆_GPS里程.xlsx / T386</t>
  </si>
  <si>
    <t>车辆纯氢气里程查询_20260901-20260930_1024辆.xlsx / T963</t>
  </si>
  <si>
    <t>车辆里程查询_20260901-20260930_1024辆_仪表里程.xlsx / U384</t>
  </si>
  <si>
    <t>车辆里程查询_20260901-20260930_1024辆_GPS里程.xlsx / U386</t>
  </si>
  <si>
    <t>车辆纯氢气里程查询_20260901-20260930_1024辆.xlsx / U963</t>
  </si>
  <si>
    <t>车辆里程查询_20260901-20260930_1024辆_仪表里程.xlsx / V384</t>
  </si>
  <si>
    <t>车辆里程查询_20260901-20260930_1024辆_GPS里程.xlsx / V386</t>
  </si>
  <si>
    <t>车辆纯氢气里程查询_20260901-20260930_1024辆.xlsx / V963</t>
  </si>
  <si>
    <t>车辆里程查询_20260901-20260930_1024辆_仪表里程.xlsx / W384</t>
  </si>
  <si>
    <t>车辆里程查询_20260901-20260930_1024辆_GPS里程.xlsx / W386</t>
  </si>
  <si>
    <t>车辆纯氢气里程查询_20260901-20260930_1024辆.xlsx / W963</t>
  </si>
  <si>
    <t>车辆里程查询_20260901-20260930_1024辆_仪表里程.xlsx / X384</t>
  </si>
  <si>
    <t>车辆里程查询_20260901-20260930_1024辆_GPS里程.xlsx / X386</t>
  </si>
  <si>
    <t>车辆纯氢气里程查询_20260901-20260930_1024辆.xlsx / X963</t>
  </si>
  <si>
    <t>车辆里程查询_20260901-20260930_1024辆_仪表里程.xlsx / Y384</t>
  </si>
  <si>
    <t>车辆里程查询_20260901-20260930_1024辆_GPS里程.xlsx / Y386</t>
  </si>
  <si>
    <t>车辆纯氢气里程查询_20260901-20260930_1024辆.xlsx / Y963</t>
  </si>
  <si>
    <t>车辆里程查询_20260901-20260930_1024辆_仪表里程.xlsx / Z384</t>
  </si>
  <si>
    <t>车辆里程查询_20260901-20260930_1024辆_GPS里程.xlsx / Z386</t>
  </si>
  <si>
    <t>车辆纯氢气里程查询_20260901-20260930_1024辆.xlsx / Z963</t>
  </si>
  <si>
    <t>车辆里程查询_20260901-20260930_1024辆_仪表里程.xlsx / AA384</t>
  </si>
  <si>
    <t>车辆里程查询_20260901-20260930_1024辆_GPS里程.xlsx / AA386</t>
  </si>
  <si>
    <t>车辆纯氢气里程查询_20260901-20260930_1024辆.xlsx / AA963</t>
  </si>
  <si>
    <t>车辆里程查询_20260901-20260930_1024辆_仪表里程.xlsx / AB384</t>
  </si>
  <si>
    <t>车辆里程查询_20260901-20260930_1024辆_GPS里程.xlsx / AB386</t>
  </si>
  <si>
    <t>车辆纯氢气里程查询_20260901-20260930_1024辆.xlsx / AB963</t>
  </si>
  <si>
    <t>车辆里程查询_20260901-20260930_1024辆_仪表里程.xlsx / AC384</t>
  </si>
  <si>
    <t>车辆里程查询_20260901-20260930_1024辆_GPS里程.xlsx / AC386</t>
  </si>
  <si>
    <t>车辆纯氢气里程查询_20260901-20260930_1024辆.xlsx / AC963</t>
  </si>
  <si>
    <t>车辆里程查询_20260901-20260930_1024辆_仪表里程.xlsx / AD384</t>
  </si>
  <si>
    <t>车辆里程查询_20260901-20260930_1024辆_GPS里程.xlsx / AD386</t>
  </si>
  <si>
    <t>车辆纯氢气里程查询_20260901-20260930_1024辆.xlsx / AD963</t>
  </si>
  <si>
    <t>车辆里程查询_20260901-20260930_1024辆_仪表里程.xlsx / AE384</t>
  </si>
  <si>
    <t>车辆里程查询_20260901-20260930_1024辆_GPS里程.xlsx / AE386</t>
  </si>
  <si>
    <t>车辆纯氢气里程查询_20260901-20260930_1024辆.xlsx / AE963</t>
  </si>
  <si>
    <t>车辆里程查询_20260901-20260930_1024辆_仪表里程.xlsx / AF384</t>
  </si>
  <si>
    <t>车辆里程查询_20260901-20260930_1024辆_GPS里程.xlsx / AF386</t>
  </si>
  <si>
    <t>车辆纯氢气里程查询_20260901-20260930_1024辆.xlsx / AF963</t>
  </si>
  <si>
    <t>车辆里程查询_20260901-20260930_1024辆_仪表里程.xlsx / AG384</t>
  </si>
  <si>
    <t>车辆里程查询_20260901-20260930_1024辆_GPS里程.xlsx / AG386</t>
  </si>
  <si>
    <t>车辆纯氢气里程查询_20260901-20260930_1024辆.xlsx / AG963</t>
  </si>
  <si>
    <t>车辆里程查询_20260901-20260930_1024辆_仪表里程.xlsx / AH384</t>
  </si>
  <si>
    <t>车辆里程查询_20260901-20260930_1024辆_GPS里程.xlsx / AH386</t>
  </si>
  <si>
    <t>车辆纯氢气里程查询_20260901-20260930_1024辆.xlsx / AH963</t>
  </si>
  <si>
    <t>车辆里程查询_20260901-20260930_1024辆_仪表里程.xlsx / AA362</t>
  </si>
  <si>
    <t>车辆里程查询_20260901-20260930_1024辆_GPS里程.xlsx / AA364</t>
  </si>
  <si>
    <t>车辆纯氢气里程查询_20260901-20260930_1024辆.xlsx / AA989</t>
  </si>
  <si>
    <t>车辆里程查询_20260901-20260930_1024辆_仪表里程.xlsx / AB362</t>
  </si>
  <si>
    <t>车辆里程查询_20260901-20260930_1024辆_GPS里程.xlsx / AB364</t>
  </si>
  <si>
    <t>车辆纯氢气里程查询_20260901-20260930_1024辆.xlsx / AB989</t>
  </si>
  <si>
    <t>车辆里程查询_20260901-20260930_1024辆_仪表里程.xlsx / AC362</t>
  </si>
  <si>
    <t>车辆里程查询_20260901-20260930_1024辆_GPS里程.xlsx / AC364</t>
  </si>
  <si>
    <t>车辆纯氢气里程查询_20260901-20260930_1024辆.xlsx / AC989</t>
  </si>
  <si>
    <t>车辆里程查询_20260901-20260930_1024辆_仪表里程.xlsx / AD362</t>
  </si>
  <si>
    <t>车辆里程查询_20260901-20260930_1024辆_GPS里程.xlsx / AD364</t>
  </si>
  <si>
    <t>车辆纯氢气里程查询_20260901-20260930_1024辆.xlsx / AD989</t>
  </si>
  <si>
    <t>车辆里程查询_20260901-20260930_1024辆_仪表里程.xlsx / AE362</t>
  </si>
  <si>
    <t>车辆里程查询_20260901-20260930_1024辆_GPS里程.xlsx / AE364</t>
  </si>
  <si>
    <t>车辆纯氢气里程查询_20260901-20260930_1024辆.xlsx / AE989</t>
  </si>
  <si>
    <t>车辆里程查询_20260901-20260930_1024辆_仪表里程.xlsx / AF362</t>
  </si>
  <si>
    <t>车辆里程查询_20260901-20260930_1024辆_GPS里程.xlsx / AF364</t>
  </si>
  <si>
    <t>车辆纯氢气里程查询_20260901-20260930_1024辆.xlsx / AF989</t>
  </si>
  <si>
    <t>车辆里程查询_20260901-20260930_1024辆_仪表里程.xlsx / AG362</t>
  </si>
  <si>
    <t>车辆里程查询_20260901-20260930_1024辆_GPS里程.xlsx / AG364</t>
  </si>
  <si>
    <t>车辆纯氢气里程查询_20260901-20260930_1024辆.xlsx / AG989</t>
  </si>
  <si>
    <t>车辆里程查询_20260901-20260930_1024辆_仪表里程.xlsx / AH362</t>
  </si>
  <si>
    <t>车辆里程查询_20260901-20260930_1024辆_GPS里程.xlsx / AH364</t>
  </si>
  <si>
    <t>车辆纯氢气里程查询_20260901-20260930_1024辆.xlsx / AH989</t>
  </si>
  <si>
    <t>车辆里程查询_20260901-20260930_1024辆_仪表里程.xlsx / E363</t>
  </si>
  <si>
    <t>车辆里程查询_20260901-20260930_1024辆_GPS里程.xlsx / E365</t>
  </si>
  <si>
    <t>车辆纯氢气里程查询_20260901-20260930_1024辆.xlsx / E893</t>
  </si>
  <si>
    <t>车辆里程查询_20260901-20260930_1024辆_仪表里程.xlsx / F363</t>
  </si>
  <si>
    <t>车辆里程查询_20260901-20260930_1024辆_GPS里程.xlsx / F365</t>
  </si>
  <si>
    <t>车辆纯氢气里程查询_20260901-20260930_1024辆.xlsx / F893</t>
  </si>
  <si>
    <t>车辆里程查询_20260901-20260930_1024辆_仪表里程.xlsx / G363</t>
  </si>
  <si>
    <t>车辆里程查询_20260901-20260930_1024辆_GPS里程.xlsx / G365</t>
  </si>
  <si>
    <t>车辆纯氢气里程查询_20260901-20260930_1024辆.xlsx / G893</t>
  </si>
  <si>
    <t>车辆里程查询_20260901-20260930_1024辆_仪表里程.xlsx / AA363</t>
  </si>
  <si>
    <t>车辆里程查询_20260901-20260930_1024辆_GPS里程.xlsx / AA365</t>
  </si>
  <si>
    <t>车辆纯氢气里程查询_20260901-20260930_1024辆.xlsx / AA893</t>
  </si>
  <si>
    <t>车辆里程查询_20260901-20260930_1024辆_仪表里程.xlsx / AB363</t>
  </si>
  <si>
    <t>车辆里程查询_20260901-20260930_1024辆_GPS里程.xlsx / AB365</t>
  </si>
  <si>
    <t>车辆纯氢气里程查询_20260901-20260930_1024辆.xlsx / AB893</t>
  </si>
  <si>
    <t>车辆里程查询_20260901-20260930_1024辆_仪表里程.xlsx / AC363</t>
  </si>
  <si>
    <t>车辆里程查询_20260901-20260930_1024辆_GPS里程.xlsx / AC365</t>
  </si>
  <si>
    <t>车辆纯氢气里程查询_20260901-20260930_1024辆.xlsx / AC893</t>
  </si>
  <si>
    <t>车辆里程查询_20260901-20260930_1024辆_仪表里程.xlsx / AD363</t>
  </si>
  <si>
    <t>车辆里程查询_20260901-20260930_1024辆_GPS里程.xlsx / AD365</t>
  </si>
  <si>
    <t>车辆纯氢气里程查询_20260901-20260930_1024辆.xlsx / AD893</t>
  </si>
  <si>
    <t>车辆里程查询_20260901-20260930_1024辆_仪表里程.xlsx / AE363</t>
  </si>
  <si>
    <t>车辆里程查询_20260901-20260930_1024辆_GPS里程.xlsx / AE365</t>
  </si>
  <si>
    <t>车辆纯氢气里程查询_20260901-20260930_1024辆.xlsx / AE893</t>
  </si>
  <si>
    <t>车辆里程查询_20260901-20260930_1024辆_仪表里程.xlsx / AF363</t>
  </si>
  <si>
    <t>车辆里程查询_20260901-20260930_1024辆_GPS里程.xlsx / AF365</t>
  </si>
  <si>
    <t>车辆纯氢气里程查询_20260901-20260930_1024辆.xlsx / AF893</t>
  </si>
  <si>
    <t>车辆里程查询_20260901-20260930_1024辆_仪表里程.xlsx / AG363</t>
  </si>
  <si>
    <t>车辆里程查询_20260901-20260930_1024辆_GPS里程.xlsx / AG365</t>
  </si>
  <si>
    <t>车辆纯氢气里程查询_20260901-20260930_1024辆.xlsx / AG893</t>
  </si>
  <si>
    <t>车辆里程查询_20260901-20260930_1024辆_仪表里程.xlsx / AH363</t>
  </si>
  <si>
    <t>车辆里程查询_20260901-20260930_1024辆_GPS里程.xlsx / AH365</t>
  </si>
  <si>
    <t>车辆纯氢气里程查询_20260901-20260930_1024辆.xlsx / AH893</t>
  </si>
  <si>
    <t>车辆里程查询_20260901-20260930_1024辆_仪表里程.xlsx / H255</t>
  </si>
  <si>
    <t>车辆里程查询_20260901-20260930_1024辆_GPS里程.xlsx / H171</t>
  </si>
  <si>
    <t>车辆纯氢气里程查询_20260901-20260930_1024辆.xlsx / H906</t>
  </si>
  <si>
    <t>车辆里程查询_20260901-20260930_1024辆_仪表里程.xlsx / I255</t>
  </si>
  <si>
    <t>车辆里程查询_20260901-20260930_1024辆_GPS里程.xlsx / I171</t>
  </si>
  <si>
    <t>车辆纯氢气里程查询_20260901-20260930_1024辆.xlsx / I906</t>
  </si>
  <si>
    <t>车辆里程查询_20260901-20260930_1024辆_仪表里程.xlsx / J255</t>
  </si>
  <si>
    <t>车辆里程查询_20260901-20260930_1024辆_GPS里程.xlsx / J171</t>
  </si>
  <si>
    <t>车辆纯氢气里程查询_20260901-20260930_1024辆.xlsx / J906</t>
  </si>
  <si>
    <t>车辆里程查询_20260901-20260930_1024辆_仪表里程.xlsx / K255</t>
  </si>
  <si>
    <t>车辆里程查询_20260901-20260930_1024辆_GPS里程.xlsx / K171</t>
  </si>
  <si>
    <t>车辆纯氢气里程查询_20260901-20260930_1024辆.xlsx / K906</t>
  </si>
  <si>
    <t>车辆里程查询_20260901-20260930_1024辆_仪表里程.xlsx / L255</t>
  </si>
  <si>
    <t>车辆里程查询_20260901-20260930_1024辆_GPS里程.xlsx / L171</t>
  </si>
  <si>
    <t>车辆纯氢气里程查询_20260901-20260930_1024辆.xlsx / L906</t>
  </si>
  <si>
    <t>车辆里程查询_20260901-20260930_1024辆_仪表里程.xlsx / M255</t>
  </si>
  <si>
    <t>车辆里程查询_20260901-20260930_1024辆_GPS里程.xlsx / M171</t>
  </si>
  <si>
    <t>车辆纯氢气里程查询_20260901-20260930_1024辆.xlsx / M906</t>
  </si>
  <si>
    <t>车辆里程查询_20260901-20260930_1024辆_仪表里程.xlsx / N255</t>
  </si>
  <si>
    <t>车辆里程查询_20260901-20260930_1024辆_GPS里程.xlsx / N171</t>
  </si>
  <si>
    <t>车辆纯氢气里程查询_20260901-20260930_1024辆.xlsx / N906</t>
  </si>
  <si>
    <t>车辆里程查询_20260901-20260930_1024辆_仪表里程.xlsx / O255</t>
  </si>
  <si>
    <t>车辆里程查询_20260901-20260930_1024辆_GPS里程.xlsx / O171</t>
  </si>
  <si>
    <t>车辆纯氢气里程查询_20260901-20260930_1024辆.xlsx / O906</t>
  </si>
  <si>
    <t>车辆里程查询_20260901-20260930_1024辆_仪表里程.xlsx / P255</t>
  </si>
  <si>
    <t>车辆里程查询_20260901-20260930_1024辆_GPS里程.xlsx / P171</t>
  </si>
  <si>
    <t>车辆纯氢气里程查询_20260901-20260930_1024辆.xlsx / P906</t>
  </si>
  <si>
    <t>车辆里程查询_20260901-20260930_1024辆_仪表里程.xlsx / Q255</t>
  </si>
  <si>
    <t>车辆里程查询_20260901-20260930_1024辆_GPS里程.xlsx / Q171</t>
  </si>
  <si>
    <t>车辆纯氢气里程查询_20260901-20260930_1024辆.xlsx / Q906</t>
  </si>
  <si>
    <t>车辆里程查询_20260901-20260930_1024辆_仪表里程.xlsx / R255</t>
  </si>
  <si>
    <t>车辆里程查询_20260901-20260930_1024辆_GPS里程.xlsx / R171</t>
  </si>
  <si>
    <t>车辆纯氢气里程查询_20260901-20260930_1024辆.xlsx / R906</t>
  </si>
  <si>
    <t>车辆里程查询_20260901-20260930_1024辆_仪表里程.xlsx / S255</t>
  </si>
  <si>
    <t>车辆里程查询_20260901-20260930_1024辆_GPS里程.xlsx / S171</t>
  </si>
  <si>
    <t>车辆纯氢气里程查询_20260901-20260930_1024辆.xlsx / S906</t>
  </si>
  <si>
    <t>车辆里程查询_20260901-20260930_1024辆_仪表里程.xlsx / T255</t>
  </si>
  <si>
    <t>车辆里程查询_20260901-20260930_1024辆_GPS里程.xlsx / T171</t>
  </si>
  <si>
    <t>车辆纯氢气里程查询_20260901-20260930_1024辆.xlsx / T906</t>
  </si>
  <si>
    <t>车辆里程查询_20260901-20260930_1024辆_仪表里程.xlsx / U255</t>
  </si>
  <si>
    <t>车辆里程查询_20260901-20260930_1024辆_GPS里程.xlsx / U171</t>
  </si>
  <si>
    <t>车辆纯氢气里程查询_20260901-20260930_1024辆.xlsx / U906</t>
  </si>
  <si>
    <t>车辆里程查询_20260901-20260930_1024辆_仪表里程.xlsx / V255</t>
  </si>
  <si>
    <t>车辆里程查询_20260901-20260930_1024辆_GPS里程.xlsx / V171</t>
  </si>
  <si>
    <t>车辆纯氢气里程查询_20260901-20260930_1024辆.xlsx / V906</t>
  </si>
  <si>
    <t>车辆里程查询_20260901-20260930_1024辆_仪表里程.xlsx / W255</t>
  </si>
  <si>
    <t>车辆里程查询_20260901-20260930_1024辆_GPS里程.xlsx / W171</t>
  </si>
  <si>
    <t>车辆纯氢气里程查询_20260901-20260930_1024辆.xlsx / W906</t>
  </si>
  <si>
    <t>车辆里程查询_20260901-20260930_1024辆_仪表里程.xlsx / X255</t>
  </si>
  <si>
    <t>车辆里程查询_20260901-20260930_1024辆_GPS里程.xlsx / X171</t>
  </si>
  <si>
    <t>车辆纯氢气里程查询_20260901-20260930_1024辆.xlsx / X906</t>
  </si>
  <si>
    <t>车辆里程查询_20260901-20260930_1024辆_仪表里程.xlsx / Y255</t>
  </si>
  <si>
    <t>车辆里程查询_20260901-20260930_1024辆_GPS里程.xlsx / Y171</t>
  </si>
  <si>
    <t>车辆纯氢气里程查询_20260901-20260930_1024辆.xlsx / Y906</t>
  </si>
  <si>
    <t>车辆里程查询_20260901-20260930_1024辆_仪表里程.xlsx / Z255</t>
  </si>
  <si>
    <t>车辆里程查询_20260901-20260930_1024辆_GPS里程.xlsx / Z171</t>
  </si>
  <si>
    <t>车辆纯氢气里程查询_20260901-20260930_1024辆.xlsx / Z906</t>
  </si>
  <si>
    <t>车辆里程查询_20260901-20260930_1024辆_仪表里程.xlsx / AA255</t>
  </si>
  <si>
    <t>车辆里程查询_20260901-20260930_1024辆_GPS里程.xlsx / AA171</t>
  </si>
  <si>
    <t>车辆纯氢气里程查询_20260901-20260930_1024辆.xlsx / AA906</t>
  </si>
  <si>
    <t>车辆里程查询_20260901-20260930_1024辆_仪表里程.xlsx / AB255</t>
  </si>
  <si>
    <t>车辆里程查询_20260901-20260930_1024辆_GPS里程.xlsx / AB171</t>
  </si>
  <si>
    <t>车辆纯氢气里程查询_20260901-20260930_1024辆.xlsx / AB906</t>
  </si>
  <si>
    <t>车辆里程查询_20260901-20260930_1024辆_仪表里程.xlsx / AC255</t>
  </si>
  <si>
    <t>车辆里程查询_20260901-20260930_1024辆_GPS里程.xlsx / AC171</t>
  </si>
  <si>
    <t>车辆纯氢气里程查询_20260901-20260930_1024辆.xlsx / AC906</t>
  </si>
  <si>
    <t>车辆里程查询_20260901-20260930_1024辆_仪表里程.xlsx / AD255</t>
  </si>
  <si>
    <t>车辆里程查询_20260901-20260930_1024辆_GPS里程.xlsx / AD171</t>
  </si>
  <si>
    <t>车辆纯氢气里程查询_20260901-20260930_1024辆.xlsx / AD906</t>
  </si>
  <si>
    <t>车辆里程查询_20260901-20260930_1024辆_仪表里程.xlsx / AE255</t>
  </si>
  <si>
    <t>车辆里程查询_20260901-20260930_1024辆_GPS里程.xlsx / AE171</t>
  </si>
  <si>
    <t>车辆纯氢气里程查询_20260901-20260930_1024辆.xlsx / AE906</t>
  </si>
  <si>
    <t>车辆里程查询_20260901-20260930_1024辆_仪表里程.xlsx / AF255</t>
  </si>
  <si>
    <t>车辆里程查询_20260901-20260930_1024辆_GPS里程.xlsx / AF171</t>
  </si>
  <si>
    <t>车辆纯氢气里程查询_20260901-20260930_1024辆.xlsx / AF906</t>
  </si>
  <si>
    <t>车辆里程查询_20260901-20260930_1024辆_仪表里程.xlsx / AG255</t>
  </si>
  <si>
    <t>车辆里程查询_20260901-20260930_1024辆_GPS里程.xlsx / AG171</t>
  </si>
  <si>
    <t>车辆纯氢气里程查询_20260901-20260930_1024辆.xlsx / AG906</t>
  </si>
  <si>
    <t>车辆里程查询_20260901-20260930_1024辆_仪表里程.xlsx / AH255</t>
  </si>
  <si>
    <t>车辆里程查询_20260901-20260930_1024辆_GPS里程.xlsx / AH171</t>
  </si>
  <si>
    <t>车辆纯氢气里程查询_20260901-20260930_1024辆.xlsx / AH906</t>
  </si>
  <si>
    <t>车辆里程查询_20260901-20260930_1024辆_仪表里程.xlsx / E352</t>
  </si>
  <si>
    <t>车辆里程查询_20260901-20260930_1024辆_GPS里程.xlsx / E354</t>
  </si>
  <si>
    <t>车辆纯氢气里程查询_20260901-20260930_1024辆.xlsx / E935</t>
  </si>
  <si>
    <t>车辆里程查询_20260901-20260930_1024辆_仪表里程.xlsx / F352</t>
  </si>
  <si>
    <t>车辆里程查询_20260901-20260930_1024辆_GPS里程.xlsx / F354</t>
  </si>
  <si>
    <t>车辆纯氢气里程查询_20260901-20260930_1024辆.xlsx / F935</t>
  </si>
  <si>
    <t>车辆里程查询_20260901-20260930_1024辆_仪表里程.xlsx / G352</t>
  </si>
  <si>
    <t>车辆里程查询_20260901-20260930_1024辆_GPS里程.xlsx / G354</t>
  </si>
  <si>
    <t>车辆纯氢气里程查询_20260901-20260930_1024辆.xlsx / G935</t>
  </si>
  <si>
    <t>车辆里程查询_20260901-20260930_1024辆_仪表里程.xlsx / H352</t>
  </si>
  <si>
    <t>车辆里程查询_20260901-20260930_1024辆_GPS里程.xlsx / H354</t>
  </si>
  <si>
    <t>车辆纯氢气里程查询_20260901-20260930_1024辆.xlsx / H935</t>
  </si>
  <si>
    <t>车辆里程查询_20260901-20260930_1024辆_仪表里程.xlsx / I352</t>
  </si>
  <si>
    <t>车辆里程查询_20260901-20260930_1024辆_GPS里程.xlsx / I354</t>
  </si>
  <si>
    <t>车辆纯氢气里程查询_20260901-20260930_1024辆.xlsx / I935</t>
  </si>
  <si>
    <t>车辆里程查询_20260901-20260930_1024辆_仪表里程.xlsx / J352</t>
  </si>
  <si>
    <t>车辆里程查询_20260901-20260930_1024辆_GPS里程.xlsx / J354</t>
  </si>
  <si>
    <t>车辆纯氢气里程查询_20260901-20260930_1024辆.xlsx / J935</t>
  </si>
  <si>
    <t>车辆里程查询_20260901-20260930_1024辆_仪表里程.xlsx / K352</t>
  </si>
  <si>
    <t>车辆里程查询_20260901-20260930_1024辆_GPS里程.xlsx / K354</t>
  </si>
  <si>
    <t>车辆纯氢气里程查询_20260901-20260930_1024辆.xlsx / K935</t>
  </si>
  <si>
    <t>车辆里程查询_20260901-20260930_1024辆_仪表里程.xlsx / L352</t>
  </si>
  <si>
    <t>车辆里程查询_20260901-20260930_1024辆_GPS里程.xlsx / L354</t>
  </si>
  <si>
    <t>车辆纯氢气里程查询_20260901-20260930_1024辆.xlsx / L935</t>
  </si>
  <si>
    <t>车辆里程查询_20260901-20260930_1024辆_仪表里程.xlsx / M352</t>
  </si>
  <si>
    <t>车辆里程查询_20260901-20260930_1024辆_GPS里程.xlsx / M354</t>
  </si>
  <si>
    <t>车辆纯氢气里程查询_20260901-20260930_1024辆.xlsx / M935</t>
  </si>
  <si>
    <t>车辆里程查询_20260901-20260930_1024辆_仪表里程.xlsx / N352</t>
  </si>
  <si>
    <t>车辆里程查询_20260901-20260930_1024辆_GPS里程.xlsx / N354</t>
  </si>
  <si>
    <t>车辆纯氢气里程查询_20260901-20260930_1024辆.xlsx / N935</t>
  </si>
  <si>
    <t>车辆里程查询_20260901-20260930_1024辆_仪表里程.xlsx / O352</t>
  </si>
  <si>
    <t>车辆里程查询_20260901-20260930_1024辆_GPS里程.xlsx / O354</t>
  </si>
  <si>
    <t>车辆纯氢气里程查询_20260901-20260930_1024辆.xlsx / O935</t>
  </si>
  <si>
    <t>车辆里程查询_20260901-20260930_1024辆_仪表里程.xlsx / P352</t>
  </si>
  <si>
    <t>车辆里程查询_20260901-20260930_1024辆_GPS里程.xlsx / P354</t>
  </si>
  <si>
    <t>车辆纯氢气里程查询_20260901-20260930_1024辆.xlsx / P935</t>
  </si>
  <si>
    <t>车辆里程查询_20260901-20260930_1024辆_仪表里程.xlsx / Q352</t>
  </si>
  <si>
    <t>车辆里程查询_20260901-20260930_1024辆_GPS里程.xlsx / Q354</t>
  </si>
  <si>
    <t>车辆纯氢气里程查询_20260901-20260930_1024辆.xlsx / Q935</t>
  </si>
  <si>
    <t>车辆里程查询_20260901-20260930_1024辆_仪表里程.xlsx / R352</t>
  </si>
  <si>
    <t>车辆里程查询_20260901-20260930_1024辆_GPS里程.xlsx / R354</t>
  </si>
  <si>
    <t>车辆纯氢气里程查询_20260901-20260930_1024辆.xlsx / R935</t>
  </si>
  <si>
    <t>车辆里程查询_20260901-20260930_1024辆_仪表里程.xlsx / S352</t>
  </si>
  <si>
    <t>车辆里程查询_20260901-20260930_1024辆_GPS里程.xlsx / S354</t>
  </si>
  <si>
    <t>车辆纯氢气里程查询_20260901-20260930_1024辆.xlsx / S935</t>
  </si>
  <si>
    <t>车辆里程查询_20260901-20260930_1024辆_仪表里程.xlsx / T352</t>
  </si>
  <si>
    <t>车辆里程查询_20260901-20260930_1024辆_GPS里程.xlsx / T354</t>
  </si>
  <si>
    <t>车辆纯氢气里程查询_20260901-20260930_1024辆.xlsx / T935</t>
  </si>
  <si>
    <t>车辆里程查询_20260901-20260930_1024辆_仪表里程.xlsx / U352</t>
  </si>
  <si>
    <t>车辆里程查询_20260901-20260930_1024辆_GPS里程.xlsx / U354</t>
  </si>
  <si>
    <t>车辆纯氢气里程查询_20260901-20260930_1024辆.xlsx / U935</t>
  </si>
  <si>
    <t>车辆里程查询_20260901-20260930_1024辆_仪表里程.xlsx / V352</t>
  </si>
  <si>
    <t>车辆里程查询_20260901-20260930_1024辆_GPS里程.xlsx / V354</t>
  </si>
  <si>
    <t>车辆纯氢气里程查询_20260901-20260930_1024辆.xlsx / V935</t>
  </si>
  <si>
    <t>车辆里程查询_20260901-20260930_1024辆_仪表里程.xlsx / W352</t>
  </si>
  <si>
    <t>车辆里程查询_20260901-20260930_1024辆_GPS里程.xlsx / W354</t>
  </si>
  <si>
    <t>车辆纯氢气里程查询_20260901-20260930_1024辆.xlsx / W935</t>
  </si>
  <si>
    <t>车辆里程查询_20260901-20260930_1024辆_仪表里程.xlsx / X352</t>
  </si>
  <si>
    <t>车辆里程查询_20260901-20260930_1024辆_GPS里程.xlsx / X354</t>
  </si>
  <si>
    <t>车辆纯氢气里程查询_20260901-20260930_1024辆.xlsx / X935</t>
  </si>
  <si>
    <t>车辆里程查询_20260901-20260930_1024辆_仪表里程.xlsx / Y352</t>
  </si>
  <si>
    <t>车辆里程查询_20260901-20260930_1024辆_GPS里程.xlsx / Y354</t>
  </si>
  <si>
    <t>车辆纯氢气里程查询_20260901-20260930_1024辆.xlsx / Y935</t>
  </si>
  <si>
    <t>车辆里程查询_20260901-20260930_1024辆_仪表里程.xlsx / Z352</t>
  </si>
  <si>
    <t>车辆里程查询_20260901-20260930_1024辆_GPS里程.xlsx / Z354</t>
  </si>
  <si>
    <t>车辆纯氢气里程查询_20260901-20260930_1024辆.xlsx / Z935</t>
  </si>
  <si>
    <t>车辆里程查询_20260901-20260930_1024辆_仪表里程.xlsx / AA352</t>
  </si>
  <si>
    <t>车辆里程查询_20260901-20260930_1024辆_GPS里程.xlsx / AA354</t>
  </si>
  <si>
    <t>车辆纯氢气里程查询_20260901-20260930_1024辆.xlsx / AA935</t>
  </si>
  <si>
    <t>车辆里程查询_20260901-20260930_1024辆_仪表里程.xlsx / AB352</t>
  </si>
  <si>
    <t>车辆里程查询_20260901-20260930_1024辆_GPS里程.xlsx / AB354</t>
  </si>
  <si>
    <t>车辆纯氢气里程查询_20260901-20260930_1024辆.xlsx / AB935</t>
  </si>
  <si>
    <t>车辆里程查询_20260901-20260930_1024辆_仪表里程.xlsx / AC352</t>
  </si>
  <si>
    <t>车辆里程查询_20260901-20260930_1024辆_GPS里程.xlsx / AC354</t>
  </si>
  <si>
    <t>车辆纯氢气里程查询_20260901-20260930_1024辆.xlsx / AC935</t>
  </si>
  <si>
    <t>车辆里程查询_20260901-20260930_1024辆_仪表里程.xlsx / AD352</t>
  </si>
  <si>
    <t>车辆里程查询_20260901-20260930_1024辆_GPS里程.xlsx / AD354</t>
  </si>
  <si>
    <t>车辆纯氢气里程查询_20260901-20260930_1024辆.xlsx / AD935</t>
  </si>
  <si>
    <t>车辆里程查询_20260901-20260930_1024辆_仪表里程.xlsx / AE352</t>
  </si>
  <si>
    <t>车辆里程查询_20260901-20260930_1024辆_GPS里程.xlsx / AE354</t>
  </si>
  <si>
    <t>车辆纯氢气里程查询_20260901-20260930_1024辆.xlsx / AE935</t>
  </si>
  <si>
    <t>车辆里程查询_20260901-20260930_1024辆_仪表里程.xlsx / AF352</t>
  </si>
  <si>
    <t>车辆里程查询_20260901-20260930_1024辆_GPS里程.xlsx / AF354</t>
  </si>
  <si>
    <t>车辆纯氢气里程查询_20260901-20260930_1024辆.xlsx / AF935</t>
  </si>
  <si>
    <t>车辆里程查询_20260901-20260930_1024辆_仪表里程.xlsx / AG352</t>
  </si>
  <si>
    <t>车辆里程查询_20260901-20260930_1024辆_GPS里程.xlsx / AG354</t>
  </si>
  <si>
    <t>车辆纯氢气里程查询_20260901-20260930_1024辆.xlsx / AG935</t>
  </si>
  <si>
    <t>车辆里程查询_20260901-20260930_1024辆_仪表里程.xlsx / AH352</t>
  </si>
  <si>
    <t>车辆里程查询_20260901-20260930_1024辆_GPS里程.xlsx / AH354</t>
  </si>
  <si>
    <t>车辆纯氢气里程查询_20260901-20260930_1024辆.xlsx / AH935</t>
  </si>
  <si>
    <t>车辆里程查询_20260901-20260930_1024辆_仪表里程.xlsx / E365</t>
  </si>
  <si>
    <t>车辆里程查询_20260901-20260930_1024辆_GPS里程.xlsx / E367</t>
  </si>
  <si>
    <t>车辆纯氢气里程查询_20260901-20260930_1024辆.xlsx / E901</t>
  </si>
  <si>
    <t>车辆里程查询_20260901-20260930_1024辆_仪表里程.xlsx / F365</t>
  </si>
  <si>
    <t>车辆里程查询_20260901-20260930_1024辆_GPS里程.xlsx / F367</t>
  </si>
  <si>
    <t>车辆纯氢气里程查询_20260901-20260930_1024辆.xlsx / F901</t>
  </si>
  <si>
    <t>车辆里程查询_20260901-20260930_1024辆_仪表里程.xlsx / G365</t>
  </si>
  <si>
    <t>车辆里程查询_20260901-20260930_1024辆_GPS里程.xlsx / G367</t>
  </si>
  <si>
    <t>车辆纯氢气里程查询_20260901-20260930_1024辆.xlsx / G901</t>
  </si>
  <si>
    <t>车辆里程查询_20260901-20260930_1024辆_仪表里程.xlsx / H365</t>
  </si>
  <si>
    <t>车辆里程查询_20260901-20260930_1024辆_GPS里程.xlsx / H367</t>
  </si>
  <si>
    <t>车辆纯氢气里程查询_20260901-20260930_1024辆.xlsx / H901</t>
  </si>
  <si>
    <t>车辆里程查询_20260901-20260930_1024辆_仪表里程.xlsx / I365</t>
  </si>
  <si>
    <t>车辆里程查询_20260901-20260930_1024辆_GPS里程.xlsx / I367</t>
  </si>
  <si>
    <t>车辆纯氢气里程查询_20260901-20260930_1024辆.xlsx / I901</t>
  </si>
  <si>
    <t>车辆里程查询_20260901-20260930_1024辆_仪表里程.xlsx / J365</t>
  </si>
  <si>
    <t>车辆里程查询_20260901-20260930_1024辆_GPS里程.xlsx / J367</t>
  </si>
  <si>
    <t>车辆纯氢气里程查询_20260901-20260930_1024辆.xlsx / J901</t>
  </si>
  <si>
    <t>车辆里程查询_20260901-20260930_1024辆_仪表里程.xlsx / K365</t>
  </si>
  <si>
    <t>车辆里程查询_20260901-20260930_1024辆_GPS里程.xlsx / K367</t>
  </si>
  <si>
    <t>车辆纯氢气里程查询_20260901-20260930_1024辆.xlsx / K901</t>
  </si>
  <si>
    <t>车辆里程查询_20260901-20260930_1024辆_仪表里程.xlsx / L365</t>
  </si>
  <si>
    <t>车辆里程查询_20260901-20260930_1024辆_GPS里程.xlsx / L367</t>
  </si>
  <si>
    <t>车辆纯氢气里程查询_20260901-20260930_1024辆.xlsx / L901</t>
  </si>
  <si>
    <t>车辆里程查询_20260901-20260930_1024辆_仪表里程.xlsx / M365</t>
  </si>
  <si>
    <t>车辆里程查询_20260901-20260930_1024辆_GPS里程.xlsx / M367</t>
  </si>
  <si>
    <t>车辆纯氢气里程查询_20260901-20260930_1024辆.xlsx / M901</t>
  </si>
  <si>
    <t>车辆里程查询_20260901-20260930_1024辆_仪表里程.xlsx / N365</t>
  </si>
  <si>
    <t>车辆里程查询_20260901-20260930_1024辆_GPS里程.xlsx / N367</t>
  </si>
  <si>
    <t>车辆纯氢气里程查询_20260901-20260930_1024辆.xlsx / N901</t>
  </si>
  <si>
    <t>车辆里程查询_20260901-20260930_1024辆_仪表里程.xlsx / O365</t>
  </si>
  <si>
    <t>车辆里程查询_20260901-20260930_1024辆_GPS里程.xlsx / O367</t>
  </si>
  <si>
    <t>车辆纯氢气里程查询_20260901-20260930_1024辆.xlsx / O901</t>
  </si>
  <si>
    <t>车辆里程查询_20260901-20260930_1024辆_仪表里程.xlsx / P365</t>
  </si>
  <si>
    <t>车辆里程查询_20260901-20260930_1024辆_GPS里程.xlsx / P367</t>
  </si>
  <si>
    <t>车辆纯氢气里程查询_20260901-20260930_1024辆.xlsx / P901</t>
  </si>
  <si>
    <t>车辆里程查询_20260901-20260930_1024辆_仪表里程.xlsx / Q365</t>
  </si>
  <si>
    <t>车辆里程查询_20260901-20260930_1024辆_GPS里程.xlsx / Q367</t>
  </si>
  <si>
    <t>车辆纯氢气里程查询_20260901-20260930_1024辆.xlsx / Q901</t>
  </si>
  <si>
    <t>车辆里程查询_20260901-20260930_1024辆_仪表里程.xlsx / R365</t>
  </si>
  <si>
    <t>车辆里程查询_20260901-20260930_1024辆_GPS里程.xlsx / R367</t>
  </si>
  <si>
    <t>车辆纯氢气里程查询_20260901-20260930_1024辆.xlsx / R901</t>
  </si>
  <si>
    <t>车辆里程查询_20260901-20260930_1024辆_仪表里程.xlsx / S365</t>
  </si>
  <si>
    <t>车辆里程查询_20260901-20260930_1024辆_GPS里程.xlsx / S367</t>
  </si>
  <si>
    <t>车辆纯氢气里程查询_20260901-20260930_1024辆.xlsx / S901</t>
  </si>
  <si>
    <t>车辆里程查询_20260901-20260930_1024辆_仪表里程.xlsx / T365</t>
  </si>
  <si>
    <t>车辆里程查询_20260901-20260930_1024辆_GPS里程.xlsx / T367</t>
  </si>
  <si>
    <t>车辆纯氢气里程查询_20260901-20260930_1024辆.xlsx / T901</t>
  </si>
  <si>
    <t>车辆里程查询_20260901-20260930_1024辆_仪表里程.xlsx / U365</t>
  </si>
  <si>
    <t>车辆里程查询_20260901-20260930_1024辆_GPS里程.xlsx / U367</t>
  </si>
  <si>
    <t>车辆纯氢气里程查询_20260901-20260930_1024辆.xlsx / U901</t>
  </si>
  <si>
    <t>车辆里程查询_20260901-20260930_1024辆_仪表里程.xlsx / V365</t>
  </si>
  <si>
    <t>车辆里程查询_20260901-20260930_1024辆_GPS里程.xlsx / V367</t>
  </si>
  <si>
    <t>车辆纯氢气里程查询_20260901-20260930_1024辆.xlsx / V901</t>
  </si>
  <si>
    <t>车辆里程查询_20260901-20260930_1024辆_仪表里程.xlsx / W365</t>
  </si>
  <si>
    <t>车辆里程查询_20260901-20260930_1024辆_GPS里程.xlsx / W367</t>
  </si>
  <si>
    <t>车辆纯氢气里程查询_20260901-20260930_1024辆.xlsx / W901</t>
  </si>
  <si>
    <t>车辆里程查询_20260901-20260930_1024辆_仪表里程.xlsx / X365</t>
  </si>
  <si>
    <t>车辆里程查询_20260901-20260930_1024辆_GPS里程.xlsx / X367</t>
  </si>
  <si>
    <t>车辆纯氢气里程查询_20260901-20260930_1024辆.xlsx / X901</t>
  </si>
  <si>
    <t>车辆里程查询_20260901-20260930_1024辆_仪表里程.xlsx / Y365</t>
  </si>
  <si>
    <t>车辆里程查询_20260901-20260930_1024辆_GPS里程.xlsx / Y367</t>
  </si>
  <si>
    <t>车辆纯氢气里程查询_20260901-20260930_1024辆.xlsx / Y901</t>
  </si>
  <si>
    <t>车辆里程查询_20260901-20260930_1024辆_仪表里程.xlsx / Z365</t>
  </si>
  <si>
    <t>车辆里程查询_20260901-20260930_1024辆_GPS里程.xlsx / Z367</t>
  </si>
  <si>
    <t>车辆纯氢气里程查询_20260901-20260930_1024辆.xlsx / Z901</t>
  </si>
  <si>
    <t>车辆里程查询_20260901-20260930_1024辆_仪表里程.xlsx / AA365</t>
  </si>
  <si>
    <t>车辆里程查询_20260901-20260930_1024辆_GPS里程.xlsx / AA367</t>
  </si>
  <si>
    <t>车辆纯氢气里程查询_20260901-20260930_1024辆.xlsx / AA901</t>
  </si>
  <si>
    <t>车辆里程查询_20260901-20260930_1024辆_仪表里程.xlsx / AB365</t>
  </si>
  <si>
    <t>车辆里程查询_20260901-20260930_1024辆_GPS里程.xlsx / AB367</t>
  </si>
  <si>
    <t>车辆纯氢气里程查询_20260901-20260930_1024辆.xlsx / AB901</t>
  </si>
  <si>
    <t>车辆里程查询_20260901-20260930_1024辆_仪表里程.xlsx / AC365</t>
  </si>
  <si>
    <t>车辆里程查询_20260901-20260930_1024辆_GPS里程.xlsx / AC367</t>
  </si>
  <si>
    <t>车辆纯氢气里程查询_20260901-20260930_1024辆.xlsx / AC901</t>
  </si>
  <si>
    <t>车辆里程查询_20260901-20260930_1024辆_仪表里程.xlsx / AD365</t>
  </si>
  <si>
    <t>车辆里程查询_20260901-20260930_1024辆_GPS里程.xlsx / AD367</t>
  </si>
  <si>
    <t>车辆纯氢气里程查询_20260901-20260930_1024辆.xlsx / AD901</t>
  </si>
  <si>
    <t>车辆里程查询_20260901-20260930_1024辆_仪表里程.xlsx / AE365</t>
  </si>
  <si>
    <t>车辆里程查询_20260901-20260930_1024辆_GPS里程.xlsx / AE367</t>
  </si>
  <si>
    <t>车辆纯氢气里程查询_20260901-20260930_1024辆.xlsx / AE901</t>
  </si>
  <si>
    <t>车辆里程查询_20260901-20260930_1024辆_仪表里程.xlsx / AF365</t>
  </si>
  <si>
    <t>车辆里程查询_20260901-20260930_1024辆_GPS里程.xlsx / AF367</t>
  </si>
  <si>
    <t>车辆纯氢气里程查询_20260901-20260930_1024辆.xlsx / AF901</t>
  </si>
  <si>
    <t>车辆里程查询_20260901-20260930_1024辆_仪表里程.xlsx / AG365</t>
  </si>
  <si>
    <t>车辆里程查询_20260901-20260930_1024辆_GPS里程.xlsx / AG367</t>
  </si>
  <si>
    <t>车辆纯氢气里程查询_20260901-20260930_1024辆.xlsx / AG901</t>
  </si>
  <si>
    <t>车辆里程查询_20260901-20260930_1024辆_仪表里程.xlsx / AH365</t>
  </si>
  <si>
    <t>车辆里程查询_20260901-20260930_1024辆_GPS里程.xlsx / AH367</t>
  </si>
  <si>
    <t>车辆纯氢气里程查询_20260901-20260930_1024辆.xlsx / AH901</t>
  </si>
  <si>
    <t>车辆里程查询_20260901-20260930_1024辆_仪表里程.xlsx / AA289</t>
  </si>
  <si>
    <t>车辆里程查询_20260901-20260930_1024辆_GPS里程.xlsx / AA214</t>
  </si>
  <si>
    <t>车辆纯氢气里程查询_20260901-20260930_1024辆.xlsx / AA956</t>
  </si>
  <si>
    <t>车辆里程查询_20260901-20260930_1024辆_仪表里程.xlsx / AB289</t>
  </si>
  <si>
    <t>车辆里程查询_20260901-20260930_1024辆_GPS里程.xlsx / AB214</t>
  </si>
  <si>
    <t>车辆纯氢气里程查询_20260901-20260930_1024辆.xlsx / AB956</t>
  </si>
  <si>
    <t>车辆里程查询_20260901-20260930_1024辆_仪表里程.xlsx / AC289</t>
  </si>
  <si>
    <t>车辆里程查询_20260901-20260930_1024辆_GPS里程.xlsx / AC214</t>
  </si>
  <si>
    <t>车辆纯氢气里程查询_20260901-20260930_1024辆.xlsx / AC956</t>
  </si>
  <si>
    <t>车辆里程查询_20260901-20260930_1024辆_仪表里程.xlsx / AD289</t>
  </si>
  <si>
    <t>车辆里程查询_20260901-20260930_1024辆_GPS里程.xlsx / AD214</t>
  </si>
  <si>
    <t>车辆纯氢气里程查询_20260901-20260930_1024辆.xlsx / AD956</t>
  </si>
  <si>
    <t>车辆里程查询_20260901-20260930_1024辆_仪表里程.xlsx / AE289</t>
  </si>
  <si>
    <t>车辆里程查询_20260901-20260930_1024辆_GPS里程.xlsx / AE214</t>
  </si>
  <si>
    <t>车辆纯氢气里程查询_20260901-20260930_1024辆.xlsx / AE956</t>
  </si>
  <si>
    <t>车辆里程查询_20260901-20260930_1024辆_仪表里程.xlsx / AF289</t>
  </si>
  <si>
    <t>车辆里程查询_20260901-20260930_1024辆_GPS里程.xlsx / AF214</t>
  </si>
  <si>
    <t>车辆纯氢气里程查询_20260901-20260930_1024辆.xlsx / AF956</t>
  </si>
  <si>
    <t>车辆里程查询_20260901-20260930_1024辆_仪表里程.xlsx / AG289</t>
  </si>
  <si>
    <t>车辆里程查询_20260901-20260930_1024辆_GPS里程.xlsx / AG214</t>
  </si>
  <si>
    <t>车辆纯氢气里程查询_20260901-20260930_1024辆.xlsx / AG956</t>
  </si>
  <si>
    <t>车辆里程查询_20260901-20260930_1024辆_仪表里程.xlsx / AH289</t>
  </si>
  <si>
    <t>车辆里程查询_20260901-20260930_1024辆_GPS里程.xlsx / AH214</t>
  </si>
  <si>
    <t>车辆纯氢气里程查询_20260901-20260930_1024辆.xlsx / AH956</t>
  </si>
  <si>
    <t>车辆里程查询_20260901-20260930_1024辆_仪表里程.xlsx / E292</t>
  </si>
  <si>
    <t>车辆里程查询_20260901-20260930_1024辆_GPS里程.xlsx / E217</t>
  </si>
  <si>
    <t>车辆纯氢气里程查询_20260901-20260930_1024辆.xlsx / E966</t>
  </si>
  <si>
    <t>车辆里程查询_20260901-20260930_1024辆_仪表里程.xlsx / F292</t>
  </si>
  <si>
    <t>车辆里程查询_20260901-20260930_1024辆_GPS里程.xlsx / F217</t>
  </si>
  <si>
    <t>车辆纯氢气里程查询_20260901-20260930_1024辆.xlsx / F966</t>
  </si>
  <si>
    <t>车辆里程查询_20260901-20260930_1024辆_仪表里程.xlsx / G292</t>
  </si>
  <si>
    <t>车辆里程查询_20260901-20260930_1024辆_GPS里程.xlsx / G217</t>
  </si>
  <si>
    <t>车辆纯氢气里程查询_20260901-20260930_1024辆.xlsx / G966</t>
  </si>
  <si>
    <t>车辆里程查询_20260901-20260930_1024辆_仪表里程.xlsx / H292</t>
  </si>
  <si>
    <t>车辆里程查询_20260901-20260930_1024辆_GPS里程.xlsx / H217</t>
  </si>
  <si>
    <t>车辆纯氢气里程查询_20260901-20260930_1024辆.xlsx / H966</t>
  </si>
  <si>
    <t>车辆里程查询_20260901-20260930_1024辆_仪表里程.xlsx / I292</t>
  </si>
  <si>
    <t>车辆里程查询_20260901-20260930_1024辆_GPS里程.xlsx / I217</t>
  </si>
  <si>
    <t>车辆纯氢气里程查询_20260901-20260930_1024辆.xlsx / I966</t>
  </si>
  <si>
    <t>车辆里程查询_20260901-20260930_1024辆_仪表里程.xlsx / J292</t>
  </si>
  <si>
    <t>车辆里程查询_20260901-20260930_1024辆_GPS里程.xlsx / J217</t>
  </si>
  <si>
    <t>车辆纯氢气里程查询_20260901-20260930_1024辆.xlsx / J966</t>
  </si>
  <si>
    <t>车辆里程查询_20260901-20260930_1024辆_仪表里程.xlsx / K292</t>
  </si>
  <si>
    <t>车辆里程查询_20260901-20260930_1024辆_GPS里程.xlsx / K217</t>
  </si>
  <si>
    <t>车辆纯氢气里程查询_20260901-20260930_1024辆.xlsx / K966</t>
  </si>
  <si>
    <t>车辆里程查询_20260901-20260930_1024辆_仪表里程.xlsx / L292</t>
  </si>
  <si>
    <t>车辆里程查询_20260901-20260930_1024辆_GPS里程.xlsx / L217</t>
  </si>
  <si>
    <t>车辆纯氢气里程查询_20260901-20260930_1024辆.xlsx / L966</t>
  </si>
  <si>
    <t>车辆里程查询_20260901-20260930_1024辆_仪表里程.xlsx / M292</t>
  </si>
  <si>
    <t>车辆里程查询_20260901-20260930_1024辆_GPS里程.xlsx / M217</t>
  </si>
  <si>
    <t>车辆纯氢气里程查询_20260901-20260930_1024辆.xlsx / M966</t>
  </si>
  <si>
    <t>车辆里程查询_20260901-20260930_1024辆_仪表里程.xlsx / N292</t>
  </si>
  <si>
    <t>车辆里程查询_20260901-20260930_1024辆_GPS里程.xlsx / N217</t>
  </si>
  <si>
    <t>车辆纯氢气里程查询_20260901-20260930_1024辆.xlsx / N966</t>
  </si>
  <si>
    <t>车辆里程查询_20260901-20260930_1024辆_仪表里程.xlsx / O292</t>
  </si>
  <si>
    <t>车辆里程查询_20260901-20260930_1024辆_GPS里程.xlsx / O217</t>
  </si>
  <si>
    <t>车辆纯氢气里程查询_20260901-20260930_1024辆.xlsx / O966</t>
  </si>
  <si>
    <t>车辆里程查询_20260901-20260930_1024辆_仪表里程.xlsx / P292</t>
  </si>
  <si>
    <t>车辆里程查询_20260901-20260930_1024辆_GPS里程.xlsx / P217</t>
  </si>
  <si>
    <t>车辆纯氢气里程查询_20260901-20260930_1024辆.xlsx / P966</t>
  </si>
  <si>
    <t>车辆里程查询_20260901-20260930_1024辆_仪表里程.xlsx / Q292</t>
  </si>
  <si>
    <t>车辆里程查询_20260901-20260930_1024辆_GPS里程.xlsx / Q217</t>
  </si>
  <si>
    <t>车辆纯氢气里程查询_20260901-20260930_1024辆.xlsx / Q966</t>
  </si>
  <si>
    <t>车辆里程查询_20260901-20260930_1024辆_仪表里程.xlsx / R292</t>
  </si>
  <si>
    <t>车辆里程查询_20260901-20260930_1024辆_GPS里程.xlsx / R217</t>
  </si>
  <si>
    <t>车辆纯氢气里程查询_20260901-20260930_1024辆.xlsx / R966</t>
  </si>
  <si>
    <t>车辆里程查询_20260901-20260930_1024辆_仪表里程.xlsx / S292</t>
  </si>
  <si>
    <t>车辆里程查询_20260901-20260930_1024辆_GPS里程.xlsx / S217</t>
  </si>
  <si>
    <t>车辆纯氢气里程查询_20260901-20260930_1024辆.xlsx / S966</t>
  </si>
  <si>
    <t>车辆里程查询_20260901-20260930_1024辆_仪表里程.xlsx / T292</t>
  </si>
  <si>
    <t>车辆里程查询_20260901-20260930_1024辆_GPS里程.xlsx / T217</t>
  </si>
  <si>
    <t>车辆纯氢气里程查询_20260901-20260930_1024辆.xlsx / T966</t>
  </si>
  <si>
    <t>车辆里程查询_20260901-20260930_1024辆_仪表里程.xlsx / U292</t>
  </si>
  <si>
    <t>车辆里程查询_20260901-20260930_1024辆_GPS里程.xlsx / U217</t>
  </si>
  <si>
    <t>车辆纯氢气里程查询_20260901-20260930_1024辆.xlsx / U966</t>
  </si>
  <si>
    <t>车辆里程查询_20260901-20260930_1024辆_仪表里程.xlsx / V292</t>
  </si>
  <si>
    <t>车辆里程查询_20260901-20260930_1024辆_GPS里程.xlsx / V217</t>
  </si>
  <si>
    <t>车辆纯氢气里程查询_20260901-20260930_1024辆.xlsx / V966</t>
  </si>
  <si>
    <t>车辆里程查询_20260901-20260930_1024辆_仪表里程.xlsx / W292</t>
  </si>
  <si>
    <t>车辆里程查询_20260901-20260930_1024辆_GPS里程.xlsx / W217</t>
  </si>
  <si>
    <t>车辆纯氢气里程查询_20260901-20260930_1024辆.xlsx / W966</t>
  </si>
  <si>
    <t>车辆里程查询_20260901-20260930_1024辆_仪表里程.xlsx / X292</t>
  </si>
  <si>
    <t>车辆里程查询_20260901-20260930_1024辆_GPS里程.xlsx / X217</t>
  </si>
  <si>
    <t>车辆纯氢气里程查询_20260901-20260930_1024辆.xlsx / X966</t>
  </si>
  <si>
    <t>车辆里程查询_20260901-20260930_1024辆_仪表里程.xlsx / Y292</t>
  </si>
  <si>
    <t>车辆里程查询_20260901-20260930_1024辆_GPS里程.xlsx / Y217</t>
  </si>
  <si>
    <t>车辆纯氢气里程查询_20260901-20260930_1024辆.xlsx / Y966</t>
  </si>
  <si>
    <t>车辆里程查询_20260901-20260930_1024辆_仪表里程.xlsx / Z292</t>
  </si>
  <si>
    <t>车辆里程查询_20260901-20260930_1024辆_GPS里程.xlsx / Z217</t>
  </si>
  <si>
    <t>车辆纯氢气里程查询_20260901-20260930_1024辆.xlsx / Z966</t>
  </si>
  <si>
    <t>车辆里程查询_20260901-20260930_1024辆_仪表里程.xlsx / AA292</t>
  </si>
  <si>
    <t>车辆里程查询_20260901-20260930_1024辆_GPS里程.xlsx / AA217</t>
  </si>
  <si>
    <t>车辆纯氢气里程查询_20260901-20260930_1024辆.xlsx / AA966</t>
  </si>
  <si>
    <t>车辆里程查询_20260901-20260930_1024辆_仪表里程.xlsx / AB292</t>
  </si>
  <si>
    <t>车辆里程查询_20260901-20260930_1024辆_GPS里程.xlsx / AB217</t>
  </si>
  <si>
    <t>车辆纯氢气里程查询_20260901-20260930_1024辆.xlsx / AB966</t>
  </si>
  <si>
    <t>车辆里程查询_20260901-20260930_1024辆_仪表里程.xlsx / AC292</t>
  </si>
  <si>
    <t>车辆里程查询_20260901-20260930_1024辆_GPS里程.xlsx / AC217</t>
  </si>
  <si>
    <t>车辆纯氢气里程查询_20260901-20260930_1024辆.xlsx / AC966</t>
  </si>
  <si>
    <t>车辆里程查询_20260901-20260930_1024辆_仪表里程.xlsx / AD292</t>
  </si>
  <si>
    <t>车辆里程查询_20260901-20260930_1024辆_GPS里程.xlsx / AD217</t>
  </si>
  <si>
    <t>车辆纯氢气里程查询_20260901-20260930_1024辆.xlsx / AD966</t>
  </si>
  <si>
    <t>车辆里程查询_20260901-20260930_1024辆_仪表里程.xlsx / AE292</t>
  </si>
  <si>
    <t>车辆里程查询_20260901-20260930_1024辆_GPS里程.xlsx / AE217</t>
  </si>
  <si>
    <t>车辆纯氢气里程查询_20260901-20260930_1024辆.xlsx / AE966</t>
  </si>
  <si>
    <t>车辆里程查询_20260901-20260930_1024辆_仪表里程.xlsx / AF292</t>
  </si>
  <si>
    <t>车辆里程查询_20260901-20260930_1024辆_GPS里程.xlsx / AF217</t>
  </si>
  <si>
    <t>车辆纯氢气里程查询_20260901-20260930_1024辆.xlsx / AF966</t>
  </si>
  <si>
    <t>车辆里程查询_20260901-20260930_1024辆_仪表里程.xlsx / AG292</t>
  </si>
  <si>
    <t>车辆里程查询_20260901-20260930_1024辆_GPS里程.xlsx / AG217</t>
  </si>
  <si>
    <t>车辆纯氢气里程查询_20260901-20260930_1024辆.xlsx / AG966</t>
  </si>
  <si>
    <t>车辆里程查询_20260901-20260930_1024辆_仪表里程.xlsx / AH292</t>
  </si>
  <si>
    <t>车辆里程查询_20260901-20260930_1024辆_GPS里程.xlsx / AH217</t>
  </si>
  <si>
    <t>车辆纯氢气里程查询_20260901-20260930_1024辆.xlsx / AH966</t>
  </si>
  <si>
    <t>车辆里程查询_20260901-20260930_1024辆_仪表里程.xlsx / AA285</t>
  </si>
  <si>
    <t>车辆里程查询_20260901-20260930_1024辆_GPS里程.xlsx / AA210</t>
  </si>
  <si>
    <t>车辆纯氢气里程查询_20260901-20260930_1024辆.xlsx / AA949</t>
  </si>
  <si>
    <t>车辆里程查询_20260901-20260930_1024辆_仪表里程.xlsx / AB285</t>
  </si>
  <si>
    <t>车辆里程查询_20260901-20260930_1024辆_GPS里程.xlsx / AB210</t>
  </si>
  <si>
    <t>车辆纯氢气里程查询_20260901-20260930_1024辆.xlsx / AB949</t>
  </si>
  <si>
    <t>车辆里程查询_20260901-20260930_1024辆_仪表里程.xlsx / AC285</t>
  </si>
  <si>
    <t>车辆里程查询_20260901-20260930_1024辆_GPS里程.xlsx / AC210</t>
  </si>
  <si>
    <t>车辆纯氢气里程查询_20260901-20260930_1024辆.xlsx / AC949</t>
  </si>
  <si>
    <t>车辆里程查询_20260901-20260930_1024辆_仪表里程.xlsx / AD285</t>
  </si>
  <si>
    <t>车辆里程查询_20260901-20260930_1024辆_GPS里程.xlsx / AD210</t>
  </si>
  <si>
    <t>车辆纯氢气里程查询_20260901-20260930_1024辆.xlsx / AD949</t>
  </si>
  <si>
    <t>车辆里程查询_20260901-20260930_1024辆_仪表里程.xlsx / AE285</t>
  </si>
  <si>
    <t>车辆里程查询_20260901-20260930_1024辆_GPS里程.xlsx / AE210</t>
  </si>
  <si>
    <t>车辆纯氢气里程查询_20260901-20260930_1024辆.xlsx / AE949</t>
  </si>
  <si>
    <t>车辆里程查询_20260901-20260930_1024辆_仪表里程.xlsx / AF285</t>
  </si>
  <si>
    <t>车辆里程查询_20260901-20260930_1024辆_GPS里程.xlsx / AF210</t>
  </si>
  <si>
    <t>车辆纯氢气里程查询_20260901-20260930_1024辆.xlsx / AF949</t>
  </si>
  <si>
    <t>车辆里程查询_20260901-20260930_1024辆_仪表里程.xlsx / AG285</t>
  </si>
  <si>
    <t>车辆里程查询_20260901-20260930_1024辆_GPS里程.xlsx / AG210</t>
  </si>
  <si>
    <t>车辆纯氢气里程查询_20260901-20260930_1024辆.xlsx / AG949</t>
  </si>
  <si>
    <t>车辆里程查询_20260901-20260930_1024辆_仪表里程.xlsx / AH285</t>
  </si>
  <si>
    <t>车辆里程查询_20260901-20260930_1024辆_GPS里程.xlsx / AH210</t>
  </si>
  <si>
    <t>车辆纯氢气里程查询_20260901-20260930_1024辆.xlsx / AH949</t>
  </si>
  <si>
    <t>车辆里程查询_20260901-20260930_1024辆_仪表里程.xlsx / E287</t>
  </si>
  <si>
    <t>车辆里程查询_20260901-20260930_1024辆_GPS里程.xlsx / E212</t>
  </si>
  <si>
    <t>车辆纯氢气里程查询_20260901-20260930_1024辆.xlsx / E953</t>
  </si>
  <si>
    <t>车辆里程查询_20260901-20260930_1024辆_仪表里程.xlsx / F287</t>
  </si>
  <si>
    <t>车辆里程查询_20260901-20260930_1024辆_GPS里程.xlsx / F212</t>
  </si>
  <si>
    <t>车辆纯氢气里程查询_20260901-20260930_1024辆.xlsx / F953</t>
  </si>
  <si>
    <t>车辆里程查询_20260901-20260930_1024辆_仪表里程.xlsx / G287</t>
  </si>
  <si>
    <t>车辆里程查询_20260901-20260930_1024辆_GPS里程.xlsx / G212</t>
  </si>
  <si>
    <t>车辆纯氢气里程查询_20260901-20260930_1024辆.xlsx / G953</t>
  </si>
  <si>
    <t>车辆里程查询_20260901-20260930_1024辆_仪表里程.xlsx / H287</t>
  </si>
  <si>
    <t>车辆里程查询_20260901-20260930_1024辆_GPS里程.xlsx / H212</t>
  </si>
  <si>
    <t>车辆纯氢气里程查询_20260901-20260930_1024辆.xlsx / H953</t>
  </si>
  <si>
    <t>车辆里程查询_20260901-20260930_1024辆_仪表里程.xlsx / I287</t>
  </si>
  <si>
    <t>车辆里程查询_20260901-20260930_1024辆_GPS里程.xlsx / I212</t>
  </si>
  <si>
    <t>车辆纯氢气里程查询_20260901-20260930_1024辆.xlsx / I953</t>
  </si>
  <si>
    <t>车辆里程查询_20260901-20260930_1024辆_仪表里程.xlsx / J287</t>
  </si>
  <si>
    <t>车辆里程查询_20260901-20260930_1024辆_GPS里程.xlsx / J212</t>
  </si>
  <si>
    <t>车辆纯氢气里程查询_20260901-20260930_1024辆.xlsx / J953</t>
  </si>
  <si>
    <t>车辆里程查询_20260901-20260930_1024辆_仪表里程.xlsx / K287</t>
  </si>
  <si>
    <t>车辆里程查询_20260901-20260930_1024辆_GPS里程.xlsx / K212</t>
  </si>
  <si>
    <t>车辆纯氢气里程查询_20260901-20260930_1024辆.xlsx / K953</t>
  </si>
  <si>
    <t>车辆里程查询_20260901-20260930_1024辆_仪表里程.xlsx / L287</t>
  </si>
  <si>
    <t>车辆里程查询_20260901-20260930_1024辆_GPS里程.xlsx / L212</t>
  </si>
  <si>
    <t>车辆纯氢气里程查询_20260901-20260930_1024辆.xlsx / L953</t>
  </si>
  <si>
    <t>车辆里程查询_20260901-20260930_1024辆_仪表里程.xlsx / M287</t>
  </si>
  <si>
    <t>车辆里程查询_20260901-20260930_1024辆_GPS里程.xlsx / M212</t>
  </si>
  <si>
    <t>车辆纯氢气里程查询_20260901-20260930_1024辆.xlsx / M953</t>
  </si>
  <si>
    <t>车辆里程查询_20260901-20260930_1024辆_仪表里程.xlsx / N287</t>
  </si>
  <si>
    <t>车辆里程查询_20260901-20260930_1024辆_GPS里程.xlsx / N212</t>
  </si>
  <si>
    <t>车辆纯氢气里程查询_20260901-20260930_1024辆.xlsx / N953</t>
  </si>
  <si>
    <t>车辆里程查询_20260901-20260930_1024辆_仪表里程.xlsx / O287</t>
  </si>
  <si>
    <t>车辆里程查询_20260901-20260930_1024辆_GPS里程.xlsx / O212</t>
  </si>
  <si>
    <t>车辆纯氢气里程查询_20260901-20260930_1024辆.xlsx / O953</t>
  </si>
  <si>
    <t>车辆里程查询_20260901-20260930_1024辆_仪表里程.xlsx / P287</t>
  </si>
  <si>
    <t>车辆里程查询_20260901-20260930_1024辆_GPS里程.xlsx / P212</t>
  </si>
  <si>
    <t>车辆纯氢气里程查询_20260901-20260930_1024辆.xlsx / P953</t>
  </si>
  <si>
    <t>车辆里程查询_20260901-20260930_1024辆_仪表里程.xlsx / Q287</t>
  </si>
  <si>
    <t>车辆里程查询_20260901-20260930_1024辆_GPS里程.xlsx / Q212</t>
  </si>
  <si>
    <t>车辆纯氢气里程查询_20260901-20260930_1024辆.xlsx / Q953</t>
  </si>
  <si>
    <t>车辆里程查询_20260901-20260930_1024辆_仪表里程.xlsx / R287</t>
  </si>
  <si>
    <t>车辆里程查询_20260901-20260930_1024辆_GPS里程.xlsx / R212</t>
  </si>
  <si>
    <t>车辆纯氢气里程查询_20260901-20260930_1024辆.xlsx / R953</t>
  </si>
  <si>
    <t>车辆里程查询_20260901-20260930_1024辆_仪表里程.xlsx / S287</t>
  </si>
  <si>
    <t>车辆里程查询_20260901-20260930_1024辆_GPS里程.xlsx / S212</t>
  </si>
  <si>
    <t>车辆纯氢气里程查询_20260901-20260930_1024辆.xlsx / S953</t>
  </si>
  <si>
    <t>车辆里程查询_20260901-20260930_1024辆_仪表里程.xlsx / T287</t>
  </si>
  <si>
    <t>车辆里程查询_20260901-20260930_1024辆_GPS里程.xlsx / T212</t>
  </si>
  <si>
    <t>车辆纯氢气里程查询_20260901-20260930_1024辆.xlsx / T953</t>
  </si>
  <si>
    <t>车辆里程查询_20260901-20260930_1024辆_仪表里程.xlsx / U287</t>
  </si>
  <si>
    <t>车辆里程查询_20260901-20260930_1024辆_GPS里程.xlsx / U212</t>
  </si>
  <si>
    <t>车辆纯氢气里程查询_20260901-20260930_1024辆.xlsx / U953</t>
  </si>
  <si>
    <t>车辆里程查询_20260901-20260930_1024辆_仪表里程.xlsx / V287</t>
  </si>
  <si>
    <t>车辆里程查询_20260901-20260930_1024辆_GPS里程.xlsx / V212</t>
  </si>
  <si>
    <t>车辆纯氢气里程查询_20260901-20260930_1024辆.xlsx / V953</t>
  </si>
  <si>
    <t>车辆里程查询_20260901-20260930_1024辆_仪表里程.xlsx / W287</t>
  </si>
  <si>
    <t>车辆里程查询_20260901-20260930_1024辆_GPS里程.xlsx / W212</t>
  </si>
  <si>
    <t>车辆纯氢气里程查询_20260901-20260930_1024辆.xlsx / W953</t>
  </si>
  <si>
    <t>车辆里程查询_20260901-20260930_1024辆_仪表里程.xlsx / X287</t>
  </si>
  <si>
    <t>车辆里程查询_20260901-20260930_1024辆_GPS里程.xlsx / X212</t>
  </si>
  <si>
    <t>车辆纯氢气里程查询_20260901-20260930_1024辆.xlsx / X953</t>
  </si>
  <si>
    <t>车辆里程查询_20260901-20260930_1024辆_仪表里程.xlsx / Y287</t>
  </si>
  <si>
    <t>车辆里程查询_20260901-20260930_1024辆_GPS里程.xlsx / Y212</t>
  </si>
  <si>
    <t>车辆纯氢气里程查询_20260901-20260930_1024辆.xlsx / Y953</t>
  </si>
  <si>
    <t>车辆里程查询_20260901-20260930_1024辆_仪表里程.xlsx / Z287</t>
  </si>
  <si>
    <t>车辆里程查询_20260901-20260930_1024辆_GPS里程.xlsx / Z212</t>
  </si>
  <si>
    <t>车辆纯氢气里程查询_20260901-20260930_1024辆.xlsx / Z953</t>
  </si>
  <si>
    <t>车辆里程查询_20260901-20260930_1024辆_仪表里程.xlsx / AA287</t>
  </si>
  <si>
    <t>车辆里程查询_20260901-20260930_1024辆_GPS里程.xlsx / AA212</t>
  </si>
  <si>
    <t>车辆纯氢气里程查询_20260901-20260930_1024辆.xlsx / AA953</t>
  </si>
  <si>
    <t>车辆里程查询_20260901-20260930_1024辆_仪表里程.xlsx / AB287</t>
  </si>
  <si>
    <t>车辆里程查询_20260901-20260930_1024辆_GPS里程.xlsx / AB212</t>
  </si>
  <si>
    <t>车辆纯氢气里程查询_20260901-20260930_1024辆.xlsx / AB953</t>
  </si>
  <si>
    <t>车辆里程查询_20260901-20260930_1024辆_仪表里程.xlsx / AC287</t>
  </si>
  <si>
    <t>车辆里程查询_20260901-20260930_1024辆_GPS里程.xlsx / AC212</t>
  </si>
  <si>
    <t>车辆纯氢气里程查询_20260901-20260930_1024辆.xlsx / AC953</t>
  </si>
  <si>
    <t>车辆里程查询_20260901-20260930_1024辆_仪表里程.xlsx / AD287</t>
  </si>
  <si>
    <t>车辆里程查询_20260901-20260930_1024辆_GPS里程.xlsx / AD212</t>
  </si>
  <si>
    <t>车辆纯氢气里程查询_20260901-20260930_1024辆.xlsx / AD953</t>
  </si>
  <si>
    <t>车辆里程查询_20260901-20260930_1024辆_仪表里程.xlsx / AE287</t>
  </si>
  <si>
    <t>车辆里程查询_20260901-20260930_1024辆_GPS里程.xlsx / AE212</t>
  </si>
  <si>
    <t>车辆纯氢气里程查询_20260901-20260930_1024辆.xlsx / AE953</t>
  </si>
  <si>
    <t>车辆里程查询_20260901-20260930_1024辆_仪表里程.xlsx / AF287</t>
  </si>
  <si>
    <t>车辆里程查询_20260901-20260930_1024辆_GPS里程.xlsx / AF212</t>
  </si>
  <si>
    <t>车辆纯氢气里程查询_20260901-20260930_1024辆.xlsx / AF953</t>
  </si>
  <si>
    <t>车辆里程查询_20260901-20260930_1024辆_仪表里程.xlsx / AG287</t>
  </si>
  <si>
    <t>车辆里程查询_20260901-20260930_1024辆_GPS里程.xlsx / AG212</t>
  </si>
  <si>
    <t>车辆纯氢气里程查询_20260901-20260930_1024辆.xlsx / AG953</t>
  </si>
  <si>
    <t>车辆里程查询_20260901-20260930_1024辆_仪表里程.xlsx / AH287</t>
  </si>
  <si>
    <t>车辆里程查询_20260901-20260930_1024辆_GPS里程.xlsx / AH212</t>
  </si>
  <si>
    <t>车辆纯氢气里程查询_20260901-20260930_1024辆.xlsx / AH953</t>
  </si>
  <si>
    <t>车辆里程查询_20260901-20260930_1024辆_仪表里程.xlsx / E381</t>
  </si>
  <si>
    <t>车辆里程查询_20260901-20260930_1024辆_GPS里程.xlsx / E383</t>
  </si>
  <si>
    <t>车辆纯氢气里程查询_20260901-20260930_1024辆.xlsx / E952</t>
  </si>
  <si>
    <t>车辆里程查询_20260901-20260930_1024辆_仪表里程.xlsx / F381</t>
  </si>
  <si>
    <t>车辆里程查询_20260901-20260930_1024辆_GPS里程.xlsx / F383</t>
  </si>
  <si>
    <t>车辆纯氢气里程查询_20260901-20260930_1024辆.xlsx / F952</t>
  </si>
  <si>
    <t>车辆里程查询_20260901-20260930_1024辆_仪表里程.xlsx / G381</t>
  </si>
  <si>
    <t>车辆里程查询_20260901-20260930_1024辆_GPS里程.xlsx / G383</t>
  </si>
  <si>
    <t>车辆纯氢气里程查询_20260901-20260930_1024辆.xlsx / G952</t>
  </si>
  <si>
    <t>车辆里程查询_20260901-20260930_1024辆_仪表里程.xlsx / H381</t>
  </si>
  <si>
    <t>车辆里程查询_20260901-20260930_1024辆_GPS里程.xlsx / H383</t>
  </si>
  <si>
    <t>车辆纯氢气里程查询_20260901-20260930_1024辆.xlsx / H952</t>
  </si>
  <si>
    <t>车辆里程查询_20260901-20260930_1024辆_仪表里程.xlsx / I381</t>
  </si>
  <si>
    <t>车辆里程查询_20260901-20260930_1024辆_GPS里程.xlsx / I383</t>
  </si>
  <si>
    <t>车辆纯氢气里程查询_20260901-20260930_1024辆.xlsx / I952</t>
  </si>
  <si>
    <t>车辆里程查询_20260901-20260930_1024辆_仪表里程.xlsx / J381</t>
  </si>
  <si>
    <t>车辆里程查询_20260901-20260930_1024辆_GPS里程.xlsx / J383</t>
  </si>
  <si>
    <t>车辆纯氢气里程查询_20260901-20260930_1024辆.xlsx / J952</t>
  </si>
  <si>
    <t>车辆里程查询_20260901-20260930_1024辆_仪表里程.xlsx / K381</t>
  </si>
  <si>
    <t>车辆里程查询_20260901-20260930_1024辆_GPS里程.xlsx / K383</t>
  </si>
  <si>
    <t>车辆纯氢气里程查询_20260901-20260930_1024辆.xlsx / K952</t>
  </si>
  <si>
    <t>车辆里程查询_20260901-20260930_1024辆_仪表里程.xlsx / L381</t>
  </si>
  <si>
    <t>车辆里程查询_20260901-20260930_1024辆_GPS里程.xlsx / L383</t>
  </si>
  <si>
    <t>车辆纯氢气里程查询_20260901-20260930_1024辆.xlsx / L952</t>
  </si>
  <si>
    <t>车辆里程查询_20260901-20260930_1024辆_仪表里程.xlsx / M381</t>
  </si>
  <si>
    <t>车辆里程查询_20260901-20260930_1024辆_GPS里程.xlsx / M383</t>
  </si>
  <si>
    <t>车辆纯氢气里程查询_20260901-20260930_1024辆.xlsx / M952</t>
  </si>
  <si>
    <t>车辆里程查询_20260901-20260930_1024辆_仪表里程.xlsx / N381</t>
  </si>
  <si>
    <t>车辆里程查询_20260901-20260930_1024辆_GPS里程.xlsx / N383</t>
  </si>
  <si>
    <t>车辆纯氢气里程查询_20260901-20260930_1024辆.xlsx / N952</t>
  </si>
  <si>
    <t>车辆里程查询_20260901-20260930_1024辆_仪表里程.xlsx / O381</t>
  </si>
  <si>
    <t>车辆里程查询_20260901-20260930_1024辆_GPS里程.xlsx / O383</t>
  </si>
  <si>
    <t>车辆纯氢气里程查询_20260901-20260930_1024辆.xlsx / O952</t>
  </si>
  <si>
    <t>车辆里程查询_20260901-20260930_1024辆_仪表里程.xlsx / P381</t>
  </si>
  <si>
    <t>车辆里程查询_20260901-20260930_1024辆_GPS里程.xlsx / P383</t>
  </si>
  <si>
    <t>车辆纯氢气里程查询_20260901-20260930_1024辆.xlsx / P952</t>
  </si>
  <si>
    <t>车辆里程查询_20260901-20260930_1024辆_仪表里程.xlsx / Q381</t>
  </si>
  <si>
    <t>车辆里程查询_20260901-20260930_1024辆_GPS里程.xlsx / Q383</t>
  </si>
  <si>
    <t>车辆纯氢气里程查询_20260901-20260930_1024辆.xlsx / Q952</t>
  </si>
  <si>
    <t>车辆里程查询_20260901-20260930_1024辆_仪表里程.xlsx / R381</t>
  </si>
  <si>
    <t>车辆里程查询_20260901-20260930_1024辆_GPS里程.xlsx / R383</t>
  </si>
  <si>
    <t>车辆纯氢气里程查询_20260901-20260930_1024辆.xlsx / R952</t>
  </si>
  <si>
    <t>车辆里程查询_20260901-20260930_1024辆_仪表里程.xlsx / S381</t>
  </si>
  <si>
    <t>车辆里程查询_20260901-20260930_1024辆_GPS里程.xlsx / S383</t>
  </si>
  <si>
    <t>车辆纯氢气里程查询_20260901-20260930_1024辆.xlsx / S952</t>
  </si>
  <si>
    <t>车辆里程查询_20260901-20260930_1024辆_仪表里程.xlsx / T381</t>
  </si>
  <si>
    <t>车辆里程查询_20260901-20260930_1024辆_GPS里程.xlsx / T383</t>
  </si>
  <si>
    <t>车辆纯氢气里程查询_20260901-20260930_1024辆.xlsx / T952</t>
  </si>
  <si>
    <t>车辆里程查询_20260901-20260930_1024辆_仪表里程.xlsx / U381</t>
  </si>
  <si>
    <t>车辆里程查询_20260901-20260930_1024辆_GPS里程.xlsx / U383</t>
  </si>
  <si>
    <t>车辆纯氢气里程查询_20260901-20260930_1024辆.xlsx / U952</t>
  </si>
  <si>
    <t>车辆里程查询_20260901-20260930_1024辆_仪表里程.xlsx / V381</t>
  </si>
  <si>
    <t>车辆里程查询_20260901-20260930_1024辆_GPS里程.xlsx / V383</t>
  </si>
  <si>
    <t>车辆纯氢气里程查询_20260901-20260930_1024辆.xlsx / V952</t>
  </si>
  <si>
    <t>车辆里程查询_20260901-20260930_1024辆_仪表里程.xlsx / W381</t>
  </si>
  <si>
    <t>车辆里程查询_20260901-20260930_1024辆_GPS里程.xlsx / W383</t>
  </si>
  <si>
    <t>车辆纯氢气里程查询_20260901-20260930_1024辆.xlsx / W952</t>
  </si>
  <si>
    <t>车辆里程查询_20260901-20260930_1024辆_仪表里程.xlsx / X381</t>
  </si>
  <si>
    <t>车辆里程查询_20260901-20260930_1024辆_GPS里程.xlsx / X383</t>
  </si>
  <si>
    <t>车辆纯氢气里程查询_20260901-20260930_1024辆.xlsx / X952</t>
  </si>
  <si>
    <t>车辆里程查询_20260901-20260930_1024辆_仪表里程.xlsx / Y381</t>
  </si>
  <si>
    <t>车辆里程查询_20260901-20260930_1024辆_GPS里程.xlsx / Y383</t>
  </si>
  <si>
    <t>车辆纯氢气里程查询_20260901-20260930_1024辆.xlsx / Y952</t>
  </si>
  <si>
    <t>车辆里程查询_20260901-20260930_1024辆_仪表里程.xlsx / Z381</t>
  </si>
  <si>
    <t>车辆里程查询_20260901-20260930_1024辆_GPS里程.xlsx / Z383</t>
  </si>
  <si>
    <t>车辆纯氢气里程查询_20260901-20260930_1024辆.xlsx / Z952</t>
  </si>
  <si>
    <t>车辆里程查询_20260901-20260930_1024辆_仪表里程.xlsx / AA381</t>
  </si>
  <si>
    <t>车辆里程查询_20260901-20260930_1024辆_GPS里程.xlsx / AA383</t>
  </si>
  <si>
    <t>车辆纯氢气里程查询_20260901-20260930_1024辆.xlsx / AA952</t>
  </si>
  <si>
    <t>车辆里程查询_20260901-20260930_1024辆_仪表里程.xlsx / AB381</t>
  </si>
  <si>
    <t>车辆里程查询_20260901-20260930_1024辆_GPS里程.xlsx / AB383</t>
  </si>
  <si>
    <t>车辆纯氢气里程查询_20260901-20260930_1024辆.xlsx / AB952</t>
  </si>
  <si>
    <t>车辆里程查询_20260901-20260930_1024辆_仪表里程.xlsx / AC381</t>
  </si>
  <si>
    <t>车辆里程查询_20260901-20260930_1024辆_GPS里程.xlsx / AC383</t>
  </si>
  <si>
    <t>车辆纯氢气里程查询_20260901-20260930_1024辆.xlsx / AC952</t>
  </si>
  <si>
    <t>车辆里程查询_20260901-20260930_1024辆_仪表里程.xlsx / AD381</t>
  </si>
  <si>
    <t>车辆里程查询_20260901-20260930_1024辆_GPS里程.xlsx / AD383</t>
  </si>
  <si>
    <t>车辆纯氢气里程查询_20260901-20260930_1024辆.xlsx / AD952</t>
  </si>
  <si>
    <t>车辆里程查询_20260901-20260930_1024辆_仪表里程.xlsx / AE381</t>
  </si>
  <si>
    <t>车辆里程查询_20260901-20260930_1024辆_GPS里程.xlsx / AE383</t>
  </si>
  <si>
    <t>车辆纯氢气里程查询_20260901-20260930_1024辆.xlsx / AE952</t>
  </si>
  <si>
    <t>车辆里程查询_20260901-20260930_1024辆_仪表里程.xlsx / AF381</t>
  </si>
  <si>
    <t>车辆里程查询_20260901-20260930_1024辆_GPS里程.xlsx / AF383</t>
  </si>
  <si>
    <t>车辆纯氢气里程查询_20260901-20260930_1024辆.xlsx / AF952</t>
  </si>
  <si>
    <t>车辆里程查询_20260901-20260930_1024辆_仪表里程.xlsx / AG381</t>
  </si>
  <si>
    <t>车辆里程查询_20260901-20260930_1024辆_GPS里程.xlsx / AG383</t>
  </si>
  <si>
    <t>车辆纯氢气里程查询_20260901-20260930_1024辆.xlsx / AG952</t>
  </si>
  <si>
    <t>车辆里程查询_20260901-20260930_1024辆_仪表里程.xlsx / AH381</t>
  </si>
  <si>
    <t>车辆里程查询_20260901-20260930_1024辆_GPS里程.xlsx / AH383</t>
  </si>
  <si>
    <t>车辆纯氢气里程查询_20260901-20260930_1024辆.xlsx / AH952</t>
  </si>
  <si>
    <t>车辆里程查询_20260901-20260930_1024辆_仪表里程.xlsx / E288</t>
  </si>
  <si>
    <t>车辆里程查询_20260901-20260930_1024辆_GPS里程.xlsx / E213</t>
  </si>
  <si>
    <t>车辆纯氢气里程查询_20260901-20260930_1024辆.xlsx / E954</t>
  </si>
  <si>
    <t>车辆里程查询_20260901-20260930_1024辆_仪表里程.xlsx / F288</t>
  </si>
  <si>
    <t>车辆里程查询_20260901-20260930_1024辆_GPS里程.xlsx / F213</t>
  </si>
  <si>
    <t>车辆纯氢气里程查询_20260901-20260930_1024辆.xlsx / F954</t>
  </si>
  <si>
    <t>车辆里程查询_20260901-20260930_1024辆_仪表里程.xlsx / G288</t>
  </si>
  <si>
    <t>车辆里程查询_20260901-20260930_1024辆_GPS里程.xlsx / G213</t>
  </si>
  <si>
    <t>车辆纯氢气里程查询_20260901-20260930_1024辆.xlsx / G954</t>
  </si>
  <si>
    <t>车辆里程查询_20260901-20260930_1024辆_仪表里程.xlsx / H288</t>
  </si>
  <si>
    <t>车辆里程查询_20260901-20260930_1024辆_GPS里程.xlsx / H213</t>
  </si>
  <si>
    <t>车辆纯氢气里程查询_20260901-20260930_1024辆.xlsx / H954</t>
  </si>
  <si>
    <t>车辆里程查询_20260901-20260930_1024辆_仪表里程.xlsx / I288</t>
  </si>
  <si>
    <t>车辆里程查询_20260901-20260930_1024辆_GPS里程.xlsx / I213</t>
  </si>
  <si>
    <t>车辆纯氢气里程查询_20260901-20260930_1024辆.xlsx / I954</t>
  </si>
  <si>
    <t>车辆里程查询_20260901-20260930_1024辆_仪表里程.xlsx / J288</t>
  </si>
  <si>
    <t>车辆里程查询_20260901-20260930_1024辆_GPS里程.xlsx / J213</t>
  </si>
  <si>
    <t>车辆纯氢气里程查询_20260901-20260930_1024辆.xlsx / J954</t>
  </si>
  <si>
    <t>车辆里程查询_20260901-20260930_1024辆_仪表里程.xlsx / K288</t>
  </si>
  <si>
    <t>车辆里程查询_20260901-20260930_1024辆_GPS里程.xlsx / K213</t>
  </si>
  <si>
    <t>车辆纯氢气里程查询_20260901-20260930_1024辆.xlsx / K954</t>
  </si>
  <si>
    <t>车辆里程查询_20260901-20260930_1024辆_仪表里程.xlsx / L288</t>
  </si>
  <si>
    <t>车辆里程查询_20260901-20260930_1024辆_GPS里程.xlsx / L213</t>
  </si>
  <si>
    <t>车辆纯氢气里程查询_20260901-20260930_1024辆.xlsx / L954</t>
  </si>
  <si>
    <t>车辆里程查询_20260901-20260930_1024辆_仪表里程.xlsx / M288</t>
  </si>
  <si>
    <t>车辆里程查询_20260901-20260930_1024辆_GPS里程.xlsx / M213</t>
  </si>
  <si>
    <t>车辆纯氢气里程查询_20260901-20260930_1024辆.xlsx / M954</t>
  </si>
  <si>
    <t>车辆里程查询_20260901-20260930_1024辆_仪表里程.xlsx / N288</t>
  </si>
  <si>
    <t>车辆里程查询_20260901-20260930_1024辆_GPS里程.xlsx / N213</t>
  </si>
  <si>
    <t>车辆纯氢气里程查询_20260901-20260930_1024辆.xlsx / N954</t>
  </si>
  <si>
    <t>车辆里程查询_20260901-20260930_1024辆_仪表里程.xlsx / O288</t>
  </si>
  <si>
    <t>车辆里程查询_20260901-20260930_1024辆_GPS里程.xlsx / O213</t>
  </si>
  <si>
    <t>车辆纯氢气里程查询_20260901-20260930_1024辆.xlsx / O954</t>
  </si>
  <si>
    <t>车辆里程查询_20260901-20260930_1024辆_仪表里程.xlsx / P288</t>
  </si>
  <si>
    <t>车辆里程查询_20260901-20260930_1024辆_GPS里程.xlsx / P213</t>
  </si>
  <si>
    <t>车辆纯氢气里程查询_20260901-20260930_1024辆.xlsx / P954</t>
  </si>
  <si>
    <t>车辆里程查询_20260901-20260930_1024辆_仪表里程.xlsx / Q288</t>
  </si>
  <si>
    <t>车辆里程查询_20260901-20260930_1024辆_GPS里程.xlsx / Q213</t>
  </si>
  <si>
    <t>车辆纯氢气里程查询_20260901-20260930_1024辆.xlsx / Q954</t>
  </si>
  <si>
    <t>车辆里程查询_20260901-20260930_1024辆_仪表里程.xlsx / R288</t>
  </si>
  <si>
    <t>车辆里程查询_20260901-20260930_1024辆_GPS里程.xlsx / R213</t>
  </si>
  <si>
    <t>车辆纯氢气里程查询_20260901-20260930_1024辆.xlsx / R954</t>
  </si>
  <si>
    <t>车辆里程查询_20260901-20260930_1024辆_仪表里程.xlsx / S288</t>
  </si>
  <si>
    <t>车辆里程查询_20260901-20260930_1024辆_GPS里程.xlsx / S213</t>
  </si>
  <si>
    <t>车辆纯氢气里程查询_20260901-20260930_1024辆.xlsx / S954</t>
  </si>
  <si>
    <t>车辆里程查询_20260901-20260930_1024辆_仪表里程.xlsx / T288</t>
  </si>
  <si>
    <t>车辆里程查询_20260901-20260930_1024辆_GPS里程.xlsx / T213</t>
  </si>
  <si>
    <t>车辆纯氢气里程查询_20260901-20260930_1024辆.xlsx / T954</t>
  </si>
  <si>
    <t>车辆里程查询_20260901-20260930_1024辆_仪表里程.xlsx / U288</t>
  </si>
  <si>
    <t>车辆里程查询_20260901-20260930_1024辆_GPS里程.xlsx / U213</t>
  </si>
  <si>
    <t>车辆纯氢气里程查询_20260901-20260930_1024辆.xlsx / U954</t>
  </si>
  <si>
    <t>车辆里程查询_20260901-20260930_1024辆_仪表里程.xlsx / V288</t>
  </si>
  <si>
    <t>车辆里程查询_20260901-20260930_1024辆_GPS里程.xlsx / V213</t>
  </si>
  <si>
    <t>车辆纯氢气里程查询_20260901-20260930_1024辆.xlsx / V954</t>
  </si>
  <si>
    <t>车辆里程查询_20260901-20260930_1024辆_仪表里程.xlsx / W288</t>
  </si>
  <si>
    <t>车辆里程查询_20260901-20260930_1024辆_GPS里程.xlsx / W213</t>
  </si>
  <si>
    <t>车辆纯氢气里程查询_20260901-20260930_1024辆.xlsx / W954</t>
  </si>
  <si>
    <t>车辆里程查询_20260901-20260930_1024辆_仪表里程.xlsx / X288</t>
  </si>
  <si>
    <t>车辆里程查询_20260901-20260930_1024辆_GPS里程.xlsx / X213</t>
  </si>
  <si>
    <t>车辆纯氢气里程查询_20260901-20260930_1024辆.xlsx / X954</t>
  </si>
  <si>
    <t>车辆里程查询_20260901-20260930_1024辆_仪表里程.xlsx / Y288</t>
  </si>
  <si>
    <t>车辆里程查询_20260901-20260930_1024辆_GPS里程.xlsx / Y213</t>
  </si>
  <si>
    <t>车辆纯氢气里程查询_20260901-20260930_1024辆.xlsx / Y954</t>
  </si>
  <si>
    <t>车辆里程查询_20260901-20260930_1024辆_仪表里程.xlsx / Z288</t>
  </si>
  <si>
    <t>车辆里程查询_20260901-20260930_1024辆_GPS里程.xlsx / Z213</t>
  </si>
  <si>
    <t>车辆纯氢气里程查询_20260901-20260930_1024辆.xlsx / Z954</t>
  </si>
  <si>
    <t>车辆里程查询_20260901-20260930_1024辆_仪表里程.xlsx / AA288</t>
  </si>
  <si>
    <t>车辆里程查询_20260901-20260930_1024辆_GPS里程.xlsx / AA213</t>
  </si>
  <si>
    <t>车辆纯氢气里程查询_20260901-20260930_1024辆.xlsx / AA954</t>
  </si>
  <si>
    <t>车辆里程查询_20260901-20260930_1024辆_仪表里程.xlsx / AB288</t>
  </si>
  <si>
    <t>车辆里程查询_20260901-20260930_1024辆_GPS里程.xlsx / AB213</t>
  </si>
  <si>
    <t>车辆纯氢气里程查询_20260901-20260930_1024辆.xlsx / AB954</t>
  </si>
  <si>
    <t>车辆里程查询_20260901-20260930_1024辆_仪表里程.xlsx / AC288</t>
  </si>
  <si>
    <t>车辆里程查询_20260901-20260930_1024辆_GPS里程.xlsx / AC213</t>
  </si>
  <si>
    <t>车辆纯氢气里程查询_20260901-20260930_1024辆.xlsx / AC954</t>
  </si>
  <si>
    <t>车辆里程查询_20260901-20260930_1024辆_仪表里程.xlsx / AD288</t>
  </si>
  <si>
    <t>车辆里程查询_20260901-20260930_1024辆_GPS里程.xlsx / AD213</t>
  </si>
  <si>
    <t>车辆纯氢气里程查询_20260901-20260930_1024辆.xlsx / AD954</t>
  </si>
  <si>
    <t>车辆里程查询_20260901-20260930_1024辆_仪表里程.xlsx / AE288</t>
  </si>
  <si>
    <t>车辆里程查询_20260901-20260930_1024辆_GPS里程.xlsx / AE213</t>
  </si>
  <si>
    <t>车辆纯氢气里程查询_20260901-20260930_1024辆.xlsx / AE954</t>
  </si>
  <si>
    <t>车辆里程查询_20260901-20260930_1024辆_仪表里程.xlsx / AF288</t>
  </si>
  <si>
    <t>车辆里程查询_20260901-20260930_1024辆_GPS里程.xlsx / AF213</t>
  </si>
  <si>
    <t>车辆纯氢气里程查询_20260901-20260930_1024辆.xlsx / AF954</t>
  </si>
  <si>
    <t>车辆里程查询_20260901-20260930_1024辆_仪表里程.xlsx / AG288</t>
  </si>
  <si>
    <t>车辆里程查询_20260901-20260930_1024辆_GPS里程.xlsx / AG213</t>
  </si>
  <si>
    <t>车辆纯氢气里程查询_20260901-20260930_1024辆.xlsx / AG954</t>
  </si>
  <si>
    <t>车辆里程查询_20260901-20260930_1024辆_仪表里程.xlsx / AH288</t>
  </si>
  <si>
    <t>车辆里程查询_20260901-20260930_1024辆_GPS里程.xlsx / AH213</t>
  </si>
  <si>
    <t>车辆纯氢气里程查询_20260901-20260930_1024辆.xlsx / AH954</t>
  </si>
  <si>
    <t>车辆里程查询_20260901-20260930_1024辆_仪表里程.xlsx / N290</t>
  </si>
  <si>
    <t>车辆里程查询_20260901-20260930_1024辆_GPS里程.xlsx / N215</t>
  </si>
  <si>
    <t>车辆纯氢气里程查询_20260901-20260930_1024辆.xlsx / N957</t>
  </si>
  <si>
    <t>车辆里程查询_20260901-20260930_1024辆_仪表里程.xlsx / O290</t>
  </si>
  <si>
    <t>车辆里程查询_20260901-20260930_1024辆_GPS里程.xlsx / O215</t>
  </si>
  <si>
    <t>车辆纯氢气里程查询_20260901-20260930_1024辆.xlsx / O957</t>
  </si>
  <si>
    <t>车辆里程查询_20260901-20260930_1024辆_仪表里程.xlsx / P290</t>
  </si>
  <si>
    <t>车辆里程查询_20260901-20260930_1024辆_GPS里程.xlsx / P215</t>
  </si>
  <si>
    <t>车辆纯氢气里程查询_20260901-20260930_1024辆.xlsx / P957</t>
  </si>
  <si>
    <t>车辆里程查询_20260901-20260930_1024辆_仪表里程.xlsx / Q290</t>
  </si>
  <si>
    <t>车辆里程查询_20260901-20260930_1024辆_GPS里程.xlsx / Q215</t>
  </si>
  <si>
    <t>车辆纯氢气里程查询_20260901-20260930_1024辆.xlsx / Q957</t>
  </si>
  <si>
    <t>车辆里程查询_20260901-20260930_1024辆_仪表里程.xlsx / R290</t>
  </si>
  <si>
    <t>车辆里程查询_20260901-20260930_1024辆_GPS里程.xlsx / R215</t>
  </si>
  <si>
    <t>车辆纯氢气里程查询_20260901-20260930_1024辆.xlsx / R957</t>
  </si>
  <si>
    <t>车辆里程查询_20260901-20260930_1024辆_仪表里程.xlsx / S290</t>
  </si>
  <si>
    <t>车辆里程查询_20260901-20260930_1024辆_GPS里程.xlsx / S215</t>
  </si>
  <si>
    <t>车辆纯氢气里程查询_20260901-20260930_1024辆.xlsx / S957</t>
  </si>
  <si>
    <t>车辆里程查询_20260901-20260930_1024辆_仪表里程.xlsx / T290</t>
  </si>
  <si>
    <t>车辆里程查询_20260901-20260930_1024辆_GPS里程.xlsx / T215</t>
  </si>
  <si>
    <t>车辆纯氢气里程查询_20260901-20260930_1024辆.xlsx / T957</t>
  </si>
  <si>
    <t>车辆里程查询_20260901-20260930_1024辆_仪表里程.xlsx / U290</t>
  </si>
  <si>
    <t>车辆里程查询_20260901-20260930_1024辆_GPS里程.xlsx / U215</t>
  </si>
  <si>
    <t>车辆纯氢气里程查询_20260901-20260930_1024辆.xlsx / U957</t>
  </si>
  <si>
    <t>车辆里程查询_20260901-20260930_1024辆_仪表里程.xlsx / V290</t>
  </si>
  <si>
    <t>车辆里程查询_20260901-20260930_1024辆_GPS里程.xlsx / V215</t>
  </si>
  <si>
    <t>车辆纯氢气里程查询_20260901-20260930_1024辆.xlsx / V957</t>
  </si>
  <si>
    <t>车辆里程查询_20260901-20260930_1024辆_仪表里程.xlsx / W290</t>
  </si>
  <si>
    <t>车辆里程查询_20260901-20260930_1024辆_GPS里程.xlsx / W215</t>
  </si>
  <si>
    <t>车辆纯氢气里程查询_20260901-20260930_1024辆.xlsx / W957</t>
  </si>
  <si>
    <t>车辆里程查询_20260901-20260930_1024辆_仪表里程.xlsx / X290</t>
  </si>
  <si>
    <t>车辆里程查询_20260901-20260930_1024辆_GPS里程.xlsx / X215</t>
  </si>
  <si>
    <t>车辆纯氢气里程查询_20260901-20260930_1024辆.xlsx / X957</t>
  </si>
  <si>
    <t>车辆里程查询_20260901-20260930_1024辆_仪表里程.xlsx / Y290</t>
  </si>
  <si>
    <t>车辆里程查询_20260901-20260930_1024辆_GPS里程.xlsx / Y215</t>
  </si>
  <si>
    <t>车辆纯氢气里程查询_20260901-20260930_1024辆.xlsx / Y957</t>
  </si>
  <si>
    <t>车辆里程查询_20260901-20260930_1024辆_仪表里程.xlsx / Z290</t>
  </si>
  <si>
    <t>车辆里程查询_20260901-20260930_1024辆_GPS里程.xlsx / Z215</t>
  </si>
  <si>
    <t>车辆纯氢气里程查询_20260901-20260930_1024辆.xlsx / Z957</t>
  </si>
  <si>
    <t>车辆里程查询_20260901-20260930_1024辆_仪表里程.xlsx / AA290</t>
  </si>
  <si>
    <t>车辆里程查询_20260901-20260930_1024辆_GPS里程.xlsx / AA215</t>
  </si>
  <si>
    <t>车辆纯氢气里程查询_20260901-20260930_1024辆.xlsx / AA957</t>
  </si>
  <si>
    <t>车辆里程查询_20260901-20260930_1024辆_仪表里程.xlsx / AB290</t>
  </si>
  <si>
    <t>车辆里程查询_20260901-20260930_1024辆_GPS里程.xlsx / AB215</t>
  </si>
  <si>
    <t>车辆纯氢气里程查询_20260901-20260930_1024辆.xlsx / AB957</t>
  </si>
  <si>
    <t>车辆里程查询_20260901-20260930_1024辆_仪表里程.xlsx / AC290</t>
  </si>
  <si>
    <t>车辆里程查询_20260901-20260930_1024辆_GPS里程.xlsx / AC215</t>
  </si>
  <si>
    <t>车辆纯氢气里程查询_20260901-20260930_1024辆.xlsx / AC957</t>
  </si>
  <si>
    <t>车辆里程查询_20260901-20260930_1024辆_仪表里程.xlsx / AD290</t>
  </si>
  <si>
    <t>车辆里程查询_20260901-20260930_1024辆_GPS里程.xlsx / AD215</t>
  </si>
  <si>
    <t>车辆纯氢气里程查询_20260901-20260930_1024辆.xlsx / AD957</t>
  </si>
  <si>
    <t>车辆里程查询_20260901-20260930_1024辆_仪表里程.xlsx / AE290</t>
  </si>
  <si>
    <t>车辆里程查询_20260901-20260930_1024辆_GPS里程.xlsx / AE215</t>
  </si>
  <si>
    <t>车辆纯氢气里程查询_20260901-20260930_1024辆.xlsx / AE957</t>
  </si>
  <si>
    <t>车辆里程查询_20260901-20260930_1024辆_仪表里程.xlsx / AF290</t>
  </si>
  <si>
    <t>车辆里程查询_20260901-20260930_1024辆_GPS里程.xlsx / AF215</t>
  </si>
  <si>
    <t>车辆纯氢气里程查询_20260901-20260930_1024辆.xlsx / AF957</t>
  </si>
  <si>
    <t>车辆里程查询_20260901-20260930_1024辆_仪表里程.xlsx / AG290</t>
  </si>
  <si>
    <t>车辆里程查询_20260901-20260930_1024辆_GPS里程.xlsx / AG215</t>
  </si>
  <si>
    <t>车辆纯氢气里程查询_20260901-20260930_1024辆.xlsx / AG957</t>
  </si>
  <si>
    <t>车辆里程查询_20260901-20260930_1024辆_仪表里程.xlsx / AH290</t>
  </si>
  <si>
    <t>车辆里程查询_20260901-20260930_1024辆_GPS里程.xlsx / AH215</t>
  </si>
  <si>
    <t>车辆纯氢气里程查询_20260901-20260930_1024辆.xlsx / AH957</t>
  </si>
  <si>
    <t>车辆里程查询_20260901-20260930_1024辆_仪表里程.xlsx / E266</t>
  </si>
  <si>
    <t>车辆里程查询_20260901-20260930_1024辆_GPS里程.xlsx / E183</t>
  </si>
  <si>
    <t>车辆纯氢气里程查询_20260901-20260930_1024辆.xlsx / E982</t>
  </si>
  <si>
    <t>车辆里程查询_20260901-20260930_1024辆_仪表里程.xlsx / F266</t>
  </si>
  <si>
    <t>车辆里程查询_20260901-20260930_1024辆_GPS里程.xlsx / F183</t>
  </si>
  <si>
    <t>车辆纯氢气里程查询_20260901-20260930_1024辆.xlsx / F982</t>
  </si>
  <si>
    <t>车辆里程查询_20260901-20260930_1024辆_仪表里程.xlsx / G266</t>
  </si>
  <si>
    <t>车辆里程查询_20260901-20260930_1024辆_GPS里程.xlsx / G183</t>
  </si>
  <si>
    <t>车辆纯氢气里程查询_20260901-20260930_1024辆.xlsx / G982</t>
  </si>
  <si>
    <t>车辆里程查询_20260901-20260930_1024辆_仪表里程.xlsx / H266</t>
  </si>
  <si>
    <t>车辆里程查询_20260901-20260930_1024辆_GPS里程.xlsx / H183</t>
  </si>
  <si>
    <t>车辆纯氢气里程查询_20260901-20260930_1024辆.xlsx / H982</t>
  </si>
  <si>
    <t>车辆里程查询_20260901-20260930_1024辆_仪表里程.xlsx / I266</t>
  </si>
  <si>
    <t>车辆里程查询_20260901-20260930_1024辆_GPS里程.xlsx / I183</t>
  </si>
  <si>
    <t>车辆纯氢气里程查询_20260901-20260930_1024辆.xlsx / I982</t>
  </si>
  <si>
    <t>车辆里程查询_20260901-20260930_1024辆_仪表里程.xlsx / J266</t>
  </si>
  <si>
    <t>车辆里程查询_20260901-20260930_1024辆_GPS里程.xlsx / J183</t>
  </si>
  <si>
    <t>车辆纯氢气里程查询_20260901-20260930_1024辆.xlsx / J982</t>
  </si>
  <si>
    <t>车辆里程查询_20260901-20260930_1024辆_仪表里程.xlsx / K266</t>
  </si>
  <si>
    <t>车辆里程查询_20260901-20260930_1024辆_GPS里程.xlsx / K183</t>
  </si>
  <si>
    <t>车辆纯氢气里程查询_20260901-20260930_1024辆.xlsx / K982</t>
  </si>
  <si>
    <t>车辆里程查询_20260901-20260930_1024辆_仪表里程.xlsx / L266</t>
  </si>
  <si>
    <t>车辆里程查询_20260901-20260930_1024辆_GPS里程.xlsx / L183</t>
  </si>
  <si>
    <t>车辆纯氢气里程查询_20260901-20260930_1024辆.xlsx / L982</t>
  </si>
  <si>
    <t>车辆里程查询_20260901-20260930_1024辆_仪表里程.xlsx / M266</t>
  </si>
  <si>
    <t>车辆里程查询_20260901-20260930_1024辆_GPS里程.xlsx / M183</t>
  </si>
  <si>
    <t>车辆纯氢气里程查询_20260901-20260930_1024辆.xlsx / M982</t>
  </si>
  <si>
    <t>车辆里程查询_20260901-20260930_1024辆_仪表里程.xlsx / N266</t>
  </si>
  <si>
    <t>车辆里程查询_20260901-20260930_1024辆_GPS里程.xlsx / N183</t>
  </si>
  <si>
    <t>车辆纯氢气里程查询_20260901-20260930_1024辆.xlsx / N982</t>
  </si>
  <si>
    <t>车辆里程查询_20260901-20260930_1024辆_仪表里程.xlsx / O266</t>
  </si>
  <si>
    <t>车辆里程查询_20260901-20260930_1024辆_GPS里程.xlsx / O183</t>
  </si>
  <si>
    <t>车辆纯氢气里程查询_20260901-20260930_1024辆.xlsx / O982</t>
  </si>
  <si>
    <t>车辆里程查询_20260901-20260930_1024辆_仪表里程.xlsx / P266</t>
  </si>
  <si>
    <t>车辆里程查询_20260901-20260930_1024辆_GPS里程.xlsx / P183</t>
  </si>
  <si>
    <t>车辆纯氢气里程查询_20260901-20260930_1024辆.xlsx / P982</t>
  </si>
  <si>
    <t>车辆里程查询_20260901-20260930_1024辆_仪表里程.xlsx / Q266</t>
  </si>
  <si>
    <t>车辆里程查询_20260901-20260930_1024辆_GPS里程.xlsx / Q183</t>
  </si>
  <si>
    <t>车辆纯氢气里程查询_20260901-20260930_1024辆.xlsx / Q982</t>
  </si>
  <si>
    <t>车辆里程查询_20260901-20260930_1024辆_仪表里程.xlsx / R266</t>
  </si>
  <si>
    <t>车辆里程查询_20260901-20260930_1024辆_GPS里程.xlsx / R183</t>
  </si>
  <si>
    <t>车辆纯氢气里程查询_20260901-20260930_1024辆.xlsx / R982</t>
  </si>
  <si>
    <t>车辆里程查询_20260901-20260930_1024辆_仪表里程.xlsx / S266</t>
  </si>
  <si>
    <t>车辆里程查询_20260901-20260930_1024辆_GPS里程.xlsx / S183</t>
  </si>
  <si>
    <t>车辆纯氢气里程查询_20260901-20260930_1024辆.xlsx / S982</t>
  </si>
  <si>
    <t>车辆里程查询_20260901-20260930_1024辆_仪表里程.xlsx / T266</t>
  </si>
  <si>
    <t>车辆里程查询_20260901-20260930_1024辆_GPS里程.xlsx / T183</t>
  </si>
  <si>
    <t>车辆纯氢气里程查询_20260901-20260930_1024辆.xlsx / T982</t>
  </si>
  <si>
    <t>车辆里程查询_20260901-20260930_1024辆_仪表里程.xlsx / U266</t>
  </si>
  <si>
    <t>车辆里程查询_20260901-20260930_1024辆_GPS里程.xlsx / U183</t>
  </si>
  <si>
    <t>车辆纯氢气里程查询_20260901-20260930_1024辆.xlsx / U982</t>
  </si>
  <si>
    <t>车辆里程查询_20260901-20260930_1024辆_仪表里程.xlsx / V266</t>
  </si>
  <si>
    <t>车辆里程查询_20260901-20260930_1024辆_GPS里程.xlsx / V183</t>
  </si>
  <si>
    <t>车辆纯氢气里程查询_20260901-20260930_1024辆.xlsx / V982</t>
  </si>
  <si>
    <t>车辆里程查询_20260901-20260930_1024辆_仪表里程.xlsx / W266</t>
  </si>
  <si>
    <t>车辆里程查询_20260901-20260930_1024辆_GPS里程.xlsx / W183</t>
  </si>
  <si>
    <t>车辆纯氢气里程查询_20260901-20260930_1024辆.xlsx / W982</t>
  </si>
  <si>
    <t>车辆里程查询_20260901-20260930_1024辆_仪表里程.xlsx / X266</t>
  </si>
  <si>
    <t>车辆里程查询_20260901-20260930_1024辆_GPS里程.xlsx / X183</t>
  </si>
  <si>
    <t>车辆纯氢气里程查询_20260901-20260930_1024辆.xlsx / X982</t>
  </si>
  <si>
    <t>车辆里程查询_20260901-20260930_1024辆_仪表里程.xlsx / Y266</t>
  </si>
  <si>
    <t>车辆里程查询_20260901-20260930_1024辆_GPS里程.xlsx / Y183</t>
  </si>
  <si>
    <t>车辆纯氢气里程查询_20260901-20260930_1024辆.xlsx / Y982</t>
  </si>
  <si>
    <t>车辆里程查询_20260901-20260930_1024辆_仪表里程.xlsx / Z266</t>
  </si>
  <si>
    <t>车辆里程查询_20260901-20260930_1024辆_GPS里程.xlsx / Z183</t>
  </si>
  <si>
    <t>车辆纯氢气里程查询_20260901-20260930_1024辆.xlsx / Z982</t>
  </si>
  <si>
    <t>车辆里程查询_20260901-20260930_1024辆_仪表里程.xlsx / AA266</t>
  </si>
  <si>
    <t>车辆里程查询_20260901-20260930_1024辆_GPS里程.xlsx / AA183</t>
  </si>
  <si>
    <t>车辆纯氢气里程查询_20260901-20260930_1024辆.xlsx / AA982</t>
  </si>
  <si>
    <t>车辆里程查询_20260901-20260930_1024辆_仪表里程.xlsx / AB266</t>
  </si>
  <si>
    <t>车辆里程查询_20260901-20260930_1024辆_GPS里程.xlsx / AB183</t>
  </si>
  <si>
    <t>车辆纯氢气里程查询_20260901-20260930_1024辆.xlsx / AB982</t>
  </si>
  <si>
    <t>车辆里程查询_20260901-20260930_1024辆_仪表里程.xlsx / AC266</t>
  </si>
  <si>
    <t>车辆里程查询_20260901-20260930_1024辆_GPS里程.xlsx / AC183</t>
  </si>
  <si>
    <t>车辆纯氢气里程查询_20260901-20260930_1024辆.xlsx / AC982</t>
  </si>
  <si>
    <t>车辆里程查询_20260901-20260930_1024辆_仪表里程.xlsx / AD266</t>
  </si>
  <si>
    <t>车辆里程查询_20260901-20260930_1024辆_GPS里程.xlsx / AD183</t>
  </si>
  <si>
    <t>车辆纯氢气里程查询_20260901-20260930_1024辆.xlsx / AD982</t>
  </si>
  <si>
    <t>车辆里程查询_20260901-20260930_1024辆_仪表里程.xlsx / AE266</t>
  </si>
  <si>
    <t>车辆里程查询_20260901-20260930_1024辆_GPS里程.xlsx / AE183</t>
  </si>
  <si>
    <t>车辆纯氢气里程查询_20260901-20260930_1024辆.xlsx / AE982</t>
  </si>
  <si>
    <t>车辆里程查询_20260901-20260930_1024辆_仪表里程.xlsx / AF266</t>
  </si>
  <si>
    <t>车辆里程查询_20260901-20260930_1024辆_GPS里程.xlsx / AF183</t>
  </si>
  <si>
    <t>车辆纯氢气里程查询_20260901-20260930_1024辆.xlsx / AF982</t>
  </si>
  <si>
    <t>车辆里程查询_20260901-20260930_1024辆_仪表里程.xlsx / AG266</t>
  </si>
  <si>
    <t>车辆里程查询_20260901-20260930_1024辆_GPS里程.xlsx / AG183</t>
  </si>
  <si>
    <t>车辆纯氢气里程查询_20260901-20260930_1024辆.xlsx / AG982</t>
  </si>
  <si>
    <t>车辆里程查询_20260901-20260930_1024辆_仪表里程.xlsx / AH266</t>
  </si>
  <si>
    <t>车辆里程查询_20260901-20260930_1024辆_GPS里程.xlsx / AH183</t>
  </si>
  <si>
    <t>车辆纯氢气里程查询_20260901-20260930_1024辆.xlsx / AH982</t>
  </si>
  <si>
    <t>车辆里程查询_20260901-20260930_1024辆_仪表里程.xlsx / E172</t>
  </si>
  <si>
    <t>车辆里程查询_20260901-20260930_1024辆_GPS里程.xlsx / E280</t>
  </si>
  <si>
    <t>车辆纯氢气里程查询_20260901-20260930_1024辆.xlsx / E236</t>
  </si>
  <si>
    <t>车辆里程查询_20260901-20260930_1024辆_仪表里程.xlsx / F172</t>
  </si>
  <si>
    <t>车辆里程查询_20260901-20260930_1024辆_GPS里程.xlsx / F280</t>
  </si>
  <si>
    <t>车辆纯氢气里程查询_20260901-20260930_1024辆.xlsx / F236</t>
  </si>
  <si>
    <t>车辆里程查询_20260901-20260930_1024辆_仪表里程.xlsx / G172</t>
  </si>
  <si>
    <t>车辆里程查询_20260901-20260930_1024辆_GPS里程.xlsx / G280</t>
  </si>
  <si>
    <t>车辆纯氢气里程查询_20260901-20260930_1024辆.xlsx / G236</t>
  </si>
  <si>
    <t>车辆里程查询_20260901-20260930_1024辆_仪表里程.xlsx / H172</t>
  </si>
  <si>
    <t>车辆里程查询_20260901-20260930_1024辆_GPS里程.xlsx / H280</t>
  </si>
  <si>
    <t>车辆纯氢气里程查询_20260901-20260930_1024辆.xlsx / H236</t>
  </si>
  <si>
    <t>车辆里程查询_20260901-20260930_1024辆_仪表里程.xlsx / I172</t>
  </si>
  <si>
    <t>车辆里程查询_20260901-20260930_1024辆_GPS里程.xlsx / I280</t>
  </si>
  <si>
    <t>车辆纯氢气里程查询_20260901-20260930_1024辆.xlsx / I236</t>
  </si>
  <si>
    <t>车辆里程查询_20260901-20260930_1024辆_仪表里程.xlsx / J172</t>
  </si>
  <si>
    <t>车辆里程查询_20260901-20260930_1024辆_GPS里程.xlsx / J280</t>
  </si>
  <si>
    <t>车辆纯氢气里程查询_20260901-20260930_1024辆.xlsx / J236</t>
  </si>
  <si>
    <t>车辆里程查询_20260901-20260930_1024辆_仪表里程.xlsx / K172</t>
  </si>
  <si>
    <t>车辆里程查询_20260901-20260930_1024辆_GPS里程.xlsx / K280</t>
  </si>
  <si>
    <t>车辆纯氢气里程查询_20260901-20260930_1024辆.xlsx / K236</t>
  </si>
  <si>
    <t>车辆里程查询_20260901-20260930_1024辆_仪表里程.xlsx / L172</t>
  </si>
  <si>
    <t>车辆里程查询_20260901-20260930_1024辆_GPS里程.xlsx / L280</t>
  </si>
  <si>
    <t>车辆纯氢气里程查询_20260901-20260930_1024辆.xlsx / L236</t>
  </si>
  <si>
    <t>车辆里程查询_20260901-20260930_1024辆_仪表里程.xlsx / M172</t>
  </si>
  <si>
    <t>车辆里程查询_20260901-20260930_1024辆_GPS里程.xlsx / M280</t>
  </si>
  <si>
    <t>车辆纯氢气里程查询_20260901-20260930_1024辆.xlsx / M236</t>
  </si>
  <si>
    <t>车辆里程查询_20260901-20260930_1024辆_仪表里程.xlsx / N172</t>
  </si>
  <si>
    <t>车辆里程查询_20260901-20260930_1024辆_GPS里程.xlsx / N280</t>
  </si>
  <si>
    <t>车辆纯氢气里程查询_20260901-20260930_1024辆.xlsx / N236</t>
  </si>
  <si>
    <t>车辆里程查询_20260901-20260930_1024辆_仪表里程.xlsx / O172</t>
  </si>
  <si>
    <t>车辆里程查询_20260901-20260930_1024辆_GPS里程.xlsx / O280</t>
  </si>
  <si>
    <t>车辆纯氢气里程查询_20260901-20260930_1024辆.xlsx / O236</t>
  </si>
  <si>
    <t>车辆里程查询_20260901-20260930_1024辆_仪表里程.xlsx / P172</t>
  </si>
  <si>
    <t>车辆里程查询_20260901-20260930_1024辆_GPS里程.xlsx / P280</t>
  </si>
  <si>
    <t>车辆纯氢气里程查询_20260901-20260930_1024辆.xlsx / P236</t>
  </si>
  <si>
    <t>车辆里程查询_20260901-20260930_1024辆_仪表里程.xlsx / Q172</t>
  </si>
  <si>
    <t>车辆里程查询_20260901-20260930_1024辆_GPS里程.xlsx / Q280</t>
  </si>
  <si>
    <t>车辆纯氢气里程查询_20260901-20260930_1024辆.xlsx / Q236</t>
  </si>
  <si>
    <t>车辆里程查询_20260901-20260930_1024辆_仪表里程.xlsx / R172</t>
  </si>
  <si>
    <t>车辆里程查询_20260901-20260930_1024辆_GPS里程.xlsx / R280</t>
  </si>
  <si>
    <t>车辆纯氢气里程查询_20260901-20260930_1024辆.xlsx / R236</t>
  </si>
  <si>
    <t>车辆里程查询_20260901-20260930_1024辆_仪表里程.xlsx / S172</t>
  </si>
  <si>
    <t>车辆里程查询_20260901-20260930_1024辆_GPS里程.xlsx / S280</t>
  </si>
  <si>
    <t>车辆纯氢气里程查询_20260901-20260930_1024辆.xlsx / S236</t>
  </si>
  <si>
    <t>车辆里程查询_20260901-20260930_1024辆_仪表里程.xlsx / T172</t>
  </si>
  <si>
    <t>车辆里程查询_20260901-20260930_1024辆_GPS里程.xlsx / T280</t>
  </si>
  <si>
    <t>车辆纯氢气里程查询_20260901-20260930_1024辆.xlsx / T236</t>
  </si>
  <si>
    <t>车辆里程查询_20260901-20260930_1024辆_仪表里程.xlsx / U172</t>
  </si>
  <si>
    <t>车辆里程查询_20260901-20260930_1024辆_GPS里程.xlsx / U280</t>
  </si>
  <si>
    <t>车辆纯氢气里程查询_20260901-20260930_1024辆.xlsx / U236</t>
  </si>
  <si>
    <t>车辆里程查询_20260901-20260930_1024辆_仪表里程.xlsx / V172</t>
  </si>
  <si>
    <t>车辆里程查询_20260901-20260930_1024辆_GPS里程.xlsx / V280</t>
  </si>
  <si>
    <t>车辆纯氢气里程查询_20260901-20260930_1024辆.xlsx / V236</t>
  </si>
  <si>
    <t>车辆里程查询_20260901-20260930_1024辆_仪表里程.xlsx / W172</t>
  </si>
  <si>
    <t>车辆里程查询_20260901-20260930_1024辆_GPS里程.xlsx / W280</t>
  </si>
  <si>
    <t>车辆纯氢气里程查询_20260901-20260930_1024辆.xlsx / W236</t>
  </si>
  <si>
    <t>车辆里程查询_20260901-20260930_1024辆_仪表里程.xlsx / X172</t>
  </si>
  <si>
    <t>车辆里程查询_20260901-20260930_1024辆_GPS里程.xlsx / X280</t>
  </si>
  <si>
    <t>车辆纯氢气里程查询_20260901-20260930_1024辆.xlsx / X236</t>
  </si>
  <si>
    <t>车辆里程查询_20260901-20260930_1024辆_仪表里程.xlsx / Y172</t>
  </si>
  <si>
    <t>车辆里程查询_20260901-20260930_1024辆_GPS里程.xlsx / Y280</t>
  </si>
  <si>
    <t>车辆纯氢气里程查询_20260901-20260930_1024辆.xlsx / Y236</t>
  </si>
  <si>
    <t>车辆里程查询_20260901-20260930_1024辆_仪表里程.xlsx / Z172</t>
  </si>
  <si>
    <t>车辆里程查询_20260901-20260930_1024辆_GPS里程.xlsx / Z280</t>
  </si>
  <si>
    <t>车辆纯氢气里程查询_20260901-20260930_1024辆.xlsx / Z236</t>
  </si>
  <si>
    <t>车辆里程查询_20260901-20260930_1024辆_仪表里程.xlsx / AA172</t>
  </si>
  <si>
    <t>车辆里程查询_20260901-20260930_1024辆_GPS里程.xlsx / AA280</t>
  </si>
  <si>
    <t>车辆纯氢气里程查询_20260901-20260930_1024辆.xlsx / AA236</t>
  </si>
  <si>
    <t>车辆里程查询_20260901-20260930_1024辆_仪表里程.xlsx / AB172</t>
  </si>
  <si>
    <t>车辆里程查询_20260901-20260930_1024辆_GPS里程.xlsx / AB280</t>
  </si>
  <si>
    <t>车辆纯氢气里程查询_20260901-20260930_1024辆.xlsx / AB236</t>
  </si>
  <si>
    <t>车辆里程查询_20260901-20260930_1024辆_仪表里程.xlsx / AC172</t>
  </si>
  <si>
    <t>车辆里程查询_20260901-20260930_1024辆_GPS里程.xlsx / AC280</t>
  </si>
  <si>
    <t>车辆纯氢气里程查询_20260901-20260930_1024辆.xlsx / AC236</t>
  </si>
  <si>
    <t>车辆里程查询_20260901-20260930_1024辆_仪表里程.xlsx / AD172</t>
  </si>
  <si>
    <t>车辆里程查询_20260901-20260930_1024辆_GPS里程.xlsx / AD280</t>
  </si>
  <si>
    <t>车辆纯氢气里程查询_20260901-20260930_1024辆.xlsx / AD236</t>
  </si>
  <si>
    <t>车辆里程查询_20260901-20260930_1024辆_仪表里程.xlsx / AE172</t>
  </si>
  <si>
    <t>车辆里程查询_20260901-20260930_1024辆_GPS里程.xlsx / AE280</t>
  </si>
  <si>
    <t>车辆纯氢气里程查询_20260901-20260930_1024辆.xlsx / AE236</t>
  </si>
  <si>
    <t>车辆里程查询_20260901-20260930_1024辆_仪表里程.xlsx / AF172</t>
  </si>
  <si>
    <t>车辆里程查询_20260901-20260930_1024辆_GPS里程.xlsx / AF280</t>
  </si>
  <si>
    <t>车辆纯氢气里程查询_20260901-20260930_1024辆.xlsx / AF236</t>
  </si>
  <si>
    <t>车辆里程查询_20260901-20260930_1024辆_仪表里程.xlsx / AG172</t>
  </si>
  <si>
    <t>车辆里程查询_20260901-20260930_1024辆_GPS里程.xlsx / AG280</t>
  </si>
  <si>
    <t>车辆纯氢气里程查询_20260901-20260930_1024辆.xlsx / AG236</t>
  </si>
  <si>
    <t>车辆里程查询_20260901-20260930_1024辆_仪表里程.xlsx / AH172</t>
  </si>
  <si>
    <t>车辆里程查询_20260901-20260930_1024辆_GPS里程.xlsx / AH280</t>
  </si>
  <si>
    <t>车辆纯氢气里程查询_20260901-20260930_1024辆.xlsx / AH236</t>
  </si>
  <si>
    <t>车辆里程查询_20260901-20260930_1024辆_仪表里程.xlsx / E11</t>
  </si>
  <si>
    <t>车辆里程查询_20260901-20260930_1024辆_GPS里程.xlsx / E222</t>
  </si>
  <si>
    <t>车辆纯氢气里程查询_20260901-20260930_1024辆.xlsx / E385</t>
  </si>
  <si>
    <t>车辆里程查询_20260901-20260930_1024辆_仪表里程.xlsx / F11</t>
  </si>
  <si>
    <t>车辆里程查询_20260901-20260930_1024辆_GPS里程.xlsx / F222</t>
  </si>
  <si>
    <t>车辆纯氢气里程查询_20260901-20260930_1024辆.xlsx / F385</t>
  </si>
  <si>
    <t>车辆里程查询_20260901-20260930_1024辆_仪表里程.xlsx / G11</t>
  </si>
  <si>
    <t>车辆里程查询_20260901-20260930_1024辆_GPS里程.xlsx / G222</t>
  </si>
  <si>
    <t>车辆纯氢气里程查询_20260901-20260930_1024辆.xlsx / G385</t>
  </si>
  <si>
    <t>车辆里程查询_20260901-20260930_1024辆_仪表里程.xlsx / H11</t>
  </si>
  <si>
    <t>车辆里程查询_20260901-20260930_1024辆_GPS里程.xlsx / H222</t>
  </si>
  <si>
    <t>车辆纯氢气里程查询_20260901-20260930_1024辆.xlsx / H385</t>
  </si>
  <si>
    <t>车辆里程查询_20260901-20260930_1024辆_仪表里程.xlsx / I11</t>
  </si>
  <si>
    <t>车辆里程查询_20260901-20260930_1024辆_GPS里程.xlsx / I222</t>
  </si>
  <si>
    <t>车辆纯氢气里程查询_20260901-20260930_1024辆.xlsx / I385</t>
  </si>
  <si>
    <t>车辆里程查询_20260901-20260930_1024辆_仪表里程.xlsx / J11</t>
  </si>
  <si>
    <t>车辆里程查询_20260901-20260930_1024辆_GPS里程.xlsx / J222</t>
  </si>
  <si>
    <t>车辆纯氢气里程查询_20260901-20260930_1024辆.xlsx / J385</t>
  </si>
  <si>
    <t>车辆里程查询_20260901-20260930_1024辆_仪表里程.xlsx / K11</t>
  </si>
  <si>
    <t>车辆里程查询_20260901-20260930_1024辆_GPS里程.xlsx / K222</t>
  </si>
  <si>
    <t>车辆纯氢气里程查询_20260901-20260930_1024辆.xlsx / K385</t>
  </si>
  <si>
    <t>车辆里程查询_20260901-20260930_1024辆_仪表里程.xlsx / L11</t>
  </si>
  <si>
    <t>车辆里程查询_20260901-20260930_1024辆_GPS里程.xlsx / L222</t>
  </si>
  <si>
    <t>车辆纯氢气里程查询_20260901-20260930_1024辆.xlsx / L385</t>
  </si>
  <si>
    <t>车辆里程查询_20260901-20260930_1024辆_仪表里程.xlsx / M11</t>
  </si>
  <si>
    <t>车辆里程查询_20260901-20260930_1024辆_GPS里程.xlsx / M222</t>
  </si>
  <si>
    <t>车辆纯氢气里程查询_20260901-20260930_1024辆.xlsx / M385</t>
  </si>
  <si>
    <t>车辆里程查询_20260901-20260930_1024辆_仪表里程.xlsx / N11</t>
  </si>
  <si>
    <t>车辆里程查询_20260901-20260930_1024辆_GPS里程.xlsx / N222</t>
  </si>
  <si>
    <t>车辆纯氢气里程查询_20260901-20260930_1024辆.xlsx / N385</t>
  </si>
  <si>
    <t>车辆里程查询_20260901-20260930_1024辆_仪表里程.xlsx / O11</t>
  </si>
  <si>
    <t>车辆里程查询_20260901-20260930_1024辆_GPS里程.xlsx / O222</t>
  </si>
  <si>
    <t>车辆纯氢气里程查询_20260901-20260930_1024辆.xlsx / O385</t>
  </si>
  <si>
    <t>车辆里程查询_20260901-20260930_1024辆_仪表里程.xlsx / P11</t>
  </si>
  <si>
    <t>车辆里程查询_20260901-20260930_1024辆_GPS里程.xlsx / P222</t>
  </si>
  <si>
    <t>车辆纯氢气里程查询_20260901-20260930_1024辆.xlsx / P385</t>
  </si>
  <si>
    <t>车辆里程查询_20260901-20260930_1024辆_仪表里程.xlsx / Q11</t>
  </si>
  <si>
    <t>车辆里程查询_20260901-20260930_1024辆_GPS里程.xlsx / Q222</t>
  </si>
  <si>
    <t>车辆纯氢气里程查询_20260901-20260930_1024辆.xlsx / Q385</t>
  </si>
  <si>
    <t>车辆里程查询_20260901-20260930_1024辆_仪表里程.xlsx / R11</t>
  </si>
  <si>
    <t>车辆里程查询_20260901-20260930_1024辆_GPS里程.xlsx / R222</t>
  </si>
  <si>
    <t>车辆纯氢气里程查询_20260901-20260930_1024辆.xlsx / R385</t>
  </si>
  <si>
    <t>车辆里程查询_20260901-20260930_1024辆_仪表里程.xlsx / S11</t>
  </si>
  <si>
    <t>车辆里程查询_20260901-20260930_1024辆_GPS里程.xlsx / S222</t>
  </si>
  <si>
    <t>车辆纯氢气里程查询_20260901-20260930_1024辆.xlsx / S385</t>
  </si>
  <si>
    <t>车辆里程查询_20260901-20260930_1024辆_仪表里程.xlsx / T11</t>
  </si>
  <si>
    <t>车辆里程查询_20260901-20260930_1024辆_GPS里程.xlsx / T222</t>
  </si>
  <si>
    <t>车辆纯氢气里程查询_20260901-20260930_1024辆.xlsx / T385</t>
  </si>
  <si>
    <t>车辆里程查询_20260901-20260930_1024辆_仪表里程.xlsx / U11</t>
  </si>
  <si>
    <t>车辆里程查询_20260901-20260930_1024辆_GPS里程.xlsx / U222</t>
  </si>
  <si>
    <t>车辆纯氢气里程查询_20260901-20260930_1024辆.xlsx / U385</t>
  </si>
  <si>
    <t>车辆里程查询_20260901-20260930_1024辆_仪表里程.xlsx / V11</t>
  </si>
  <si>
    <t>车辆里程查询_20260901-20260930_1024辆_GPS里程.xlsx / V222</t>
  </si>
  <si>
    <t>车辆纯氢气里程查询_20260901-20260930_1024辆.xlsx / V385</t>
  </si>
  <si>
    <t>车辆里程查询_20260901-20260930_1024辆_仪表里程.xlsx / W11</t>
  </si>
  <si>
    <t>车辆里程查询_20260901-20260930_1024辆_GPS里程.xlsx / W222</t>
  </si>
  <si>
    <t>车辆纯氢气里程查询_20260901-20260930_1024辆.xlsx / W385</t>
  </si>
  <si>
    <t>车辆里程查询_20260901-20260930_1024辆_仪表里程.xlsx / X11</t>
  </si>
  <si>
    <t>车辆里程查询_20260901-20260930_1024辆_GPS里程.xlsx / X222</t>
  </si>
  <si>
    <t>车辆纯氢气里程查询_20260901-20260930_1024辆.xlsx / X385</t>
  </si>
  <si>
    <t>车辆里程查询_20260901-20260930_1024辆_仪表里程.xlsx / Y11</t>
  </si>
  <si>
    <t>车辆里程查询_20260901-20260930_1024辆_GPS里程.xlsx / Y222</t>
  </si>
  <si>
    <t>车辆纯氢气里程查询_20260901-20260930_1024辆.xlsx / Y385</t>
  </si>
  <si>
    <t>车辆里程查询_20260901-20260930_1024辆_仪表里程.xlsx / Z11</t>
  </si>
  <si>
    <t>车辆里程查询_20260901-20260930_1024辆_GPS里程.xlsx / Z222</t>
  </si>
  <si>
    <t>车辆纯氢气里程查询_20260901-20260930_1024辆.xlsx / Z385</t>
  </si>
  <si>
    <t>车辆里程查询_20260901-20260930_1024辆_仪表里程.xlsx / AA11</t>
  </si>
  <si>
    <t>车辆里程查询_20260901-20260930_1024辆_GPS里程.xlsx / AA222</t>
  </si>
  <si>
    <t>车辆纯氢气里程查询_20260901-20260930_1024辆.xlsx / AA385</t>
  </si>
  <si>
    <t>车辆里程查询_20260901-20260930_1024辆_仪表里程.xlsx / AB11</t>
  </si>
  <si>
    <t>车辆里程查询_20260901-20260930_1024辆_GPS里程.xlsx / AB222</t>
  </si>
  <si>
    <t>车辆纯氢气里程查询_20260901-20260930_1024辆.xlsx / AB385</t>
  </si>
  <si>
    <t>车辆里程查询_20260901-20260930_1024辆_仪表里程.xlsx / AC11</t>
  </si>
  <si>
    <t>车辆里程查询_20260901-20260930_1024辆_GPS里程.xlsx / AC222</t>
  </si>
  <si>
    <t>车辆纯氢气里程查询_20260901-20260930_1024辆.xlsx / AC385</t>
  </si>
  <si>
    <t>车辆里程查询_20260901-20260930_1024辆_仪表里程.xlsx / AD11</t>
  </si>
  <si>
    <t>车辆里程查询_20260901-20260930_1024辆_GPS里程.xlsx / AD222</t>
  </si>
  <si>
    <t>车辆纯氢气里程查询_20260901-20260930_1024辆.xlsx / AD385</t>
  </si>
  <si>
    <t>车辆里程查询_20260901-20260930_1024辆_仪表里程.xlsx / AE11</t>
  </si>
  <si>
    <t>车辆里程查询_20260901-20260930_1024辆_GPS里程.xlsx / AE222</t>
  </si>
  <si>
    <t>车辆纯氢气里程查询_20260901-20260930_1024辆.xlsx / AE385</t>
  </si>
  <si>
    <t>车辆里程查询_20260901-20260930_1024辆_仪表里程.xlsx / AF11</t>
  </si>
  <si>
    <t>车辆里程查询_20260901-20260930_1024辆_GPS里程.xlsx / AF222</t>
  </si>
  <si>
    <t>车辆纯氢气里程查询_20260901-20260930_1024辆.xlsx / AF385</t>
  </si>
  <si>
    <t>车辆里程查询_20260901-20260930_1024辆_仪表里程.xlsx / AG11</t>
  </si>
  <si>
    <t>车辆里程查询_20260901-20260930_1024辆_GPS里程.xlsx / AG222</t>
  </si>
  <si>
    <t>车辆纯氢气里程查询_20260901-20260930_1024辆.xlsx / AG385</t>
  </si>
  <si>
    <t>车辆里程查询_20260901-20260930_1024辆_仪表里程.xlsx / AH11</t>
  </si>
  <si>
    <t>车辆里程查询_20260901-20260930_1024辆_GPS里程.xlsx / AH222</t>
  </si>
  <si>
    <t>车辆纯氢气里程查询_20260901-20260930_1024辆.xlsx / AH385</t>
  </si>
  <si>
    <t>车辆里程查询_20260901-20260930_1024辆_仪表里程.xlsx / E397</t>
  </si>
  <si>
    <t>车辆里程查询_20260901-20260930_1024辆_GPS里程.xlsx / E397</t>
  </si>
  <si>
    <t>车辆纯氢气里程查询_20260901-20260930_1024辆.xlsx / E505</t>
  </si>
  <si>
    <t>车辆里程查询_20260901-20260930_1024辆_仪表里程.xlsx / F397</t>
  </si>
  <si>
    <t>车辆里程查询_20260901-20260930_1024辆_GPS里程.xlsx / F397</t>
  </si>
  <si>
    <t>车辆纯氢气里程查询_20260901-20260930_1024辆.xlsx / F505</t>
  </si>
  <si>
    <t>车辆里程查询_20260901-20260930_1024辆_仪表里程.xlsx / G397</t>
  </si>
  <si>
    <t>车辆里程查询_20260901-20260930_1024辆_GPS里程.xlsx / G397</t>
  </si>
  <si>
    <t>车辆纯氢气里程查询_20260901-20260930_1024辆.xlsx / G505</t>
  </si>
  <si>
    <t>车辆里程查询_20260901-20260930_1024辆_仪表里程.xlsx / H397</t>
  </si>
  <si>
    <t>车辆里程查询_20260901-20260930_1024辆_GPS里程.xlsx / H397</t>
  </si>
  <si>
    <t>车辆纯氢气里程查询_20260901-20260930_1024辆.xlsx / H505</t>
  </si>
  <si>
    <t>车辆里程查询_20260901-20260930_1024辆_仪表里程.xlsx / I397</t>
  </si>
  <si>
    <t>车辆里程查询_20260901-20260930_1024辆_GPS里程.xlsx / I397</t>
  </si>
  <si>
    <t>车辆纯氢气里程查询_20260901-20260930_1024辆.xlsx / I505</t>
  </si>
  <si>
    <t>车辆里程查询_20260901-20260930_1024辆_仪表里程.xlsx / J397</t>
  </si>
  <si>
    <t>车辆里程查询_20260901-20260930_1024辆_GPS里程.xlsx / J397</t>
  </si>
  <si>
    <t>车辆纯氢气里程查询_20260901-20260930_1024辆.xlsx / J505</t>
  </si>
  <si>
    <t>车辆里程查询_20260901-20260930_1024辆_仪表里程.xlsx / K397</t>
  </si>
  <si>
    <t>车辆里程查询_20260901-20260930_1024辆_GPS里程.xlsx / K397</t>
  </si>
  <si>
    <t>车辆纯氢气里程查询_20260901-20260930_1024辆.xlsx / K505</t>
  </si>
  <si>
    <t>车辆里程查询_20260901-20260930_1024辆_仪表里程.xlsx / L397</t>
  </si>
  <si>
    <t>车辆里程查询_20260901-20260930_1024辆_GPS里程.xlsx / L397</t>
  </si>
  <si>
    <t>车辆纯氢气里程查询_20260901-20260930_1024辆.xlsx / L505</t>
  </si>
  <si>
    <t>车辆里程查询_20260901-20260930_1024辆_仪表里程.xlsx / M397</t>
  </si>
  <si>
    <t>车辆里程查询_20260901-20260930_1024辆_GPS里程.xlsx / M397</t>
  </si>
  <si>
    <t>车辆纯氢气里程查询_20260901-20260930_1024辆.xlsx / M505</t>
  </si>
  <si>
    <t>车辆里程查询_20260901-20260930_1024辆_仪表里程.xlsx / N397</t>
  </si>
  <si>
    <t>车辆里程查询_20260901-20260930_1024辆_GPS里程.xlsx / N397</t>
  </si>
  <si>
    <t>车辆纯氢气里程查询_20260901-20260930_1024辆.xlsx / N505</t>
  </si>
  <si>
    <t>车辆里程查询_20260901-20260930_1024辆_仪表里程.xlsx / O397</t>
  </si>
  <si>
    <t>车辆里程查询_20260901-20260930_1024辆_GPS里程.xlsx / O397</t>
  </si>
  <si>
    <t>车辆纯氢气里程查询_20260901-20260930_1024辆.xlsx / O505</t>
  </si>
  <si>
    <t>车辆里程查询_20260901-20260930_1024辆_仪表里程.xlsx / P397</t>
  </si>
  <si>
    <t>车辆里程查询_20260901-20260930_1024辆_GPS里程.xlsx / P397</t>
  </si>
  <si>
    <t>车辆纯氢气里程查询_20260901-20260930_1024辆.xlsx / P505</t>
  </si>
  <si>
    <t>车辆里程查询_20260901-20260930_1024辆_仪表里程.xlsx / Q397</t>
  </si>
  <si>
    <t>车辆里程查询_20260901-20260930_1024辆_GPS里程.xlsx / Q397</t>
  </si>
  <si>
    <t>车辆纯氢气里程查询_20260901-20260930_1024辆.xlsx / Q505</t>
  </si>
  <si>
    <t>车辆里程查询_20260901-20260930_1024辆_仪表里程.xlsx / R397</t>
  </si>
  <si>
    <t>车辆里程查询_20260901-20260930_1024辆_GPS里程.xlsx / R397</t>
  </si>
  <si>
    <t>车辆纯氢气里程查询_20260901-20260930_1024辆.xlsx / R505</t>
  </si>
  <si>
    <t>车辆里程查询_20260901-20260930_1024辆_仪表里程.xlsx / S397</t>
  </si>
  <si>
    <t>车辆里程查询_20260901-20260930_1024辆_GPS里程.xlsx / S397</t>
  </si>
  <si>
    <t>车辆纯氢气里程查询_20260901-20260930_1024辆.xlsx / S505</t>
  </si>
  <si>
    <t>车辆里程查询_20260901-20260930_1024辆_仪表里程.xlsx / T397</t>
  </si>
  <si>
    <t>车辆里程查询_20260901-20260930_1024辆_GPS里程.xlsx / T397</t>
  </si>
  <si>
    <t>车辆纯氢气里程查询_20260901-20260930_1024辆.xlsx / T505</t>
  </si>
  <si>
    <t>车辆里程查询_20260901-20260930_1024辆_仪表里程.xlsx / U397</t>
  </si>
  <si>
    <t>车辆里程查询_20260901-20260930_1024辆_GPS里程.xlsx / U397</t>
  </si>
  <si>
    <t>车辆纯氢气里程查询_20260901-20260930_1024辆.xlsx / U505</t>
  </si>
  <si>
    <t>车辆里程查询_20260901-20260930_1024辆_仪表里程.xlsx / V397</t>
  </si>
  <si>
    <t>车辆里程查询_20260901-20260930_1024辆_GPS里程.xlsx / V397</t>
  </si>
  <si>
    <t>车辆纯氢气里程查询_20260901-20260930_1024辆.xlsx / V505</t>
  </si>
  <si>
    <t>车辆里程查询_20260901-20260930_1024辆_仪表里程.xlsx / W397</t>
  </si>
  <si>
    <t>车辆里程查询_20260901-20260930_1024辆_GPS里程.xlsx / W397</t>
  </si>
  <si>
    <t>车辆纯氢气里程查询_20260901-20260930_1024辆.xlsx / W505</t>
  </si>
  <si>
    <t>车辆里程查询_20260901-20260930_1024辆_仪表里程.xlsx / X397</t>
  </si>
  <si>
    <t>车辆里程查询_20260901-20260930_1024辆_GPS里程.xlsx / X397</t>
  </si>
  <si>
    <t>车辆纯氢气里程查询_20260901-20260930_1024辆.xlsx / X505</t>
  </si>
  <si>
    <t>车辆里程查询_20260901-20260930_1024辆_仪表里程.xlsx / Y397</t>
  </si>
  <si>
    <t>车辆里程查询_20260901-20260930_1024辆_GPS里程.xlsx / Y397</t>
  </si>
  <si>
    <t>车辆纯氢气里程查询_20260901-20260930_1024辆.xlsx / Y505</t>
  </si>
  <si>
    <t>车辆里程查询_20260901-20260930_1024辆_仪表里程.xlsx / Z397</t>
  </si>
  <si>
    <t>车辆里程查询_20260901-20260930_1024辆_GPS里程.xlsx / Z397</t>
  </si>
  <si>
    <t>车辆纯氢气里程查询_20260901-20260930_1024辆.xlsx / Z505</t>
  </si>
  <si>
    <t>车辆里程查询_20260901-20260930_1024辆_仪表里程.xlsx / AA397</t>
  </si>
  <si>
    <t>车辆里程查询_20260901-20260930_1024辆_GPS里程.xlsx / AA397</t>
  </si>
  <si>
    <t>车辆纯氢气里程查询_20260901-20260930_1024辆.xlsx / AA505</t>
  </si>
  <si>
    <t>车辆里程查询_20260901-20260930_1024辆_仪表里程.xlsx / AB397</t>
  </si>
  <si>
    <t>车辆里程查询_20260901-20260930_1024辆_GPS里程.xlsx / AB397</t>
  </si>
  <si>
    <t>车辆纯氢气里程查询_20260901-20260930_1024辆.xlsx / AB505</t>
  </si>
  <si>
    <t>车辆里程查询_20260901-20260930_1024辆_仪表里程.xlsx / AC397</t>
  </si>
  <si>
    <t>车辆里程查询_20260901-20260930_1024辆_GPS里程.xlsx / AC397</t>
  </si>
  <si>
    <t>车辆纯氢气里程查询_20260901-20260930_1024辆.xlsx / AC505</t>
  </si>
  <si>
    <t>车辆里程查询_20260901-20260930_1024辆_仪表里程.xlsx / AD397</t>
  </si>
  <si>
    <t>车辆里程查询_20260901-20260930_1024辆_GPS里程.xlsx / AD397</t>
  </si>
  <si>
    <t>车辆纯氢气里程查询_20260901-20260930_1024辆.xlsx / AD505</t>
  </si>
  <si>
    <t>车辆里程查询_20260901-20260930_1024辆_仪表里程.xlsx / AE397</t>
  </si>
  <si>
    <t>车辆里程查询_20260901-20260930_1024辆_GPS里程.xlsx / AE397</t>
  </si>
  <si>
    <t>车辆纯氢气里程查询_20260901-20260930_1024辆.xlsx / AE505</t>
  </si>
  <si>
    <t>车辆里程查询_20260901-20260930_1024辆_仪表里程.xlsx / AF397</t>
  </si>
  <si>
    <t>车辆里程查询_20260901-20260930_1024辆_GPS里程.xlsx / AF397</t>
  </si>
  <si>
    <t>车辆纯氢气里程查询_20260901-20260930_1024辆.xlsx / AF505</t>
  </si>
  <si>
    <t>车辆里程查询_20260901-20260930_1024辆_仪表里程.xlsx / AG397</t>
  </si>
  <si>
    <t>车辆里程查询_20260901-20260930_1024辆_GPS里程.xlsx / AG397</t>
  </si>
  <si>
    <t>车辆纯氢气里程查询_20260901-20260930_1024辆.xlsx / AG505</t>
  </si>
  <si>
    <t>车辆里程查询_20260901-20260930_1024辆_仪表里程.xlsx / AH397</t>
  </si>
  <si>
    <t>车辆里程查询_20260901-20260930_1024辆_GPS里程.xlsx / AH397</t>
  </si>
  <si>
    <t>车辆纯氢气里程查询_20260901-20260930_1024辆.xlsx / AH505</t>
  </si>
  <si>
    <t>车辆里程查询_20260901-20260930_1024辆_仪表里程.xlsx / E10</t>
  </si>
  <si>
    <t>车辆里程查询_20260901-20260930_1024辆_GPS里程.xlsx / E221</t>
  </si>
  <si>
    <t>车辆纯氢气里程查询_20260901-20260930_1024辆.xlsx / E348</t>
  </si>
  <si>
    <t>车辆里程查询_20260901-20260930_1024辆_仪表里程.xlsx / F10</t>
  </si>
  <si>
    <t>车辆里程查询_20260901-20260930_1024辆_GPS里程.xlsx / F221</t>
  </si>
  <si>
    <t>车辆纯氢气里程查询_20260901-20260930_1024辆.xlsx / F348</t>
  </si>
  <si>
    <t>车辆里程查询_20260901-20260930_1024辆_仪表里程.xlsx / G10</t>
  </si>
  <si>
    <t>车辆里程查询_20260901-20260930_1024辆_GPS里程.xlsx / G221</t>
  </si>
  <si>
    <t>车辆纯氢气里程查询_20260901-20260930_1024辆.xlsx / G348</t>
  </si>
  <si>
    <t>车辆里程查询_20260901-20260930_1024辆_仪表里程.xlsx / H10</t>
  </si>
  <si>
    <t>车辆里程查询_20260901-20260930_1024辆_GPS里程.xlsx / H221</t>
  </si>
  <si>
    <t>车辆纯氢气里程查询_20260901-20260930_1024辆.xlsx / H348</t>
  </si>
  <si>
    <t>车辆里程查询_20260901-20260930_1024辆_仪表里程.xlsx / I10</t>
  </si>
  <si>
    <t>车辆里程查询_20260901-20260930_1024辆_GPS里程.xlsx / I221</t>
  </si>
  <si>
    <t>车辆纯氢气里程查询_20260901-20260930_1024辆.xlsx / I348</t>
  </si>
  <si>
    <t>车辆里程查询_20260901-20260930_1024辆_仪表里程.xlsx / J10</t>
  </si>
  <si>
    <t>车辆里程查询_20260901-20260930_1024辆_GPS里程.xlsx / J221</t>
  </si>
  <si>
    <t>车辆纯氢气里程查询_20260901-20260930_1024辆.xlsx / J348</t>
  </si>
  <si>
    <t>车辆里程查询_20260901-20260930_1024辆_仪表里程.xlsx / K10</t>
  </si>
  <si>
    <t>车辆里程查询_20260901-20260930_1024辆_GPS里程.xlsx / K221</t>
  </si>
  <si>
    <t>车辆纯氢气里程查询_20260901-20260930_1024辆.xlsx / K348</t>
  </si>
  <si>
    <t>车辆里程查询_20260901-20260930_1024辆_仪表里程.xlsx / L10</t>
  </si>
  <si>
    <t>车辆里程查询_20260901-20260930_1024辆_GPS里程.xlsx / L221</t>
  </si>
  <si>
    <t>车辆纯氢气里程查询_20260901-20260930_1024辆.xlsx / L348</t>
  </si>
  <si>
    <t>车辆里程查询_20260901-20260930_1024辆_仪表里程.xlsx / M10</t>
  </si>
  <si>
    <t>车辆里程查询_20260901-20260930_1024辆_GPS里程.xlsx / M221</t>
  </si>
  <si>
    <t>车辆纯氢气里程查询_20260901-20260930_1024辆.xlsx / M348</t>
  </si>
  <si>
    <t>车辆里程查询_20260901-20260930_1024辆_仪表里程.xlsx / N10</t>
  </si>
  <si>
    <t>车辆里程查询_20260901-20260930_1024辆_GPS里程.xlsx / N221</t>
  </si>
  <si>
    <t>车辆纯氢气里程查询_20260901-20260930_1024辆.xlsx / N348</t>
  </si>
  <si>
    <t>车辆里程查询_20260901-20260930_1024辆_仪表里程.xlsx / O10</t>
  </si>
  <si>
    <t>车辆里程查询_20260901-20260930_1024辆_GPS里程.xlsx / O221</t>
  </si>
  <si>
    <t>车辆纯氢气里程查询_20260901-20260930_1024辆.xlsx / O348</t>
  </si>
  <si>
    <t>车辆里程查询_20260901-20260930_1024辆_仪表里程.xlsx / P10</t>
  </si>
  <si>
    <t>车辆里程查询_20260901-20260930_1024辆_GPS里程.xlsx / P221</t>
  </si>
  <si>
    <t>车辆纯氢气里程查询_20260901-20260930_1024辆.xlsx / P348</t>
  </si>
  <si>
    <t>车辆里程查询_20260901-20260930_1024辆_仪表里程.xlsx / Q10</t>
  </si>
  <si>
    <t>车辆里程查询_20260901-20260930_1024辆_GPS里程.xlsx / Q221</t>
  </si>
  <si>
    <t>车辆纯氢气里程查询_20260901-20260930_1024辆.xlsx / Q348</t>
  </si>
  <si>
    <t>车辆里程查询_20260901-20260930_1024辆_仪表里程.xlsx / R10</t>
  </si>
  <si>
    <t>车辆里程查询_20260901-20260930_1024辆_GPS里程.xlsx / R221</t>
  </si>
  <si>
    <t>车辆纯氢气里程查询_20260901-20260930_1024辆.xlsx / R348</t>
  </si>
  <si>
    <t>车辆里程查询_20260901-20260930_1024辆_仪表里程.xlsx / S10</t>
  </si>
  <si>
    <t>车辆里程查询_20260901-20260930_1024辆_GPS里程.xlsx / S221</t>
  </si>
  <si>
    <t>车辆纯氢气里程查询_20260901-20260930_1024辆.xlsx / S348</t>
  </si>
  <si>
    <t>车辆里程查询_20260901-20260930_1024辆_仪表里程.xlsx / T10</t>
  </si>
  <si>
    <t>车辆里程查询_20260901-20260930_1024辆_GPS里程.xlsx / T221</t>
  </si>
  <si>
    <t>车辆纯氢气里程查询_20260901-20260930_1024辆.xlsx / T348</t>
  </si>
  <si>
    <t>车辆里程查询_20260901-20260930_1024辆_仪表里程.xlsx / U10</t>
  </si>
  <si>
    <t>车辆里程查询_20260901-20260930_1024辆_GPS里程.xlsx / U221</t>
  </si>
  <si>
    <t>车辆纯氢气里程查询_20260901-20260930_1024辆.xlsx / U348</t>
  </si>
  <si>
    <t>车辆里程查询_20260901-20260930_1024辆_仪表里程.xlsx / V10</t>
  </si>
  <si>
    <t>车辆里程查询_20260901-20260930_1024辆_GPS里程.xlsx / V221</t>
  </si>
  <si>
    <t>车辆纯氢气里程查询_20260901-20260930_1024辆.xlsx / V348</t>
  </si>
  <si>
    <t>车辆里程查询_20260901-20260930_1024辆_仪表里程.xlsx / W10</t>
  </si>
  <si>
    <t>车辆里程查询_20260901-20260930_1024辆_GPS里程.xlsx / W221</t>
  </si>
  <si>
    <t>车辆纯氢气里程查询_20260901-20260930_1024辆.xlsx / W348</t>
  </si>
  <si>
    <t>车辆里程查询_20260901-20260930_1024辆_仪表里程.xlsx / X10</t>
  </si>
  <si>
    <t>车辆里程查询_20260901-20260930_1024辆_GPS里程.xlsx / X221</t>
  </si>
  <si>
    <t>车辆纯氢气里程查询_20260901-20260930_1024辆.xlsx / X348</t>
  </si>
  <si>
    <t>车辆里程查询_20260901-20260930_1024辆_仪表里程.xlsx / Y10</t>
  </si>
  <si>
    <t>车辆里程查询_20260901-20260930_1024辆_GPS里程.xlsx / Y221</t>
  </si>
  <si>
    <t>车辆纯氢气里程查询_20260901-20260930_1024辆.xlsx / Y348</t>
  </si>
  <si>
    <t>车辆里程查询_20260901-20260930_1024辆_仪表里程.xlsx / Z10</t>
  </si>
  <si>
    <t>车辆里程查询_20260901-20260930_1024辆_GPS里程.xlsx / Z221</t>
  </si>
  <si>
    <t>车辆纯氢气里程查询_20260901-20260930_1024辆.xlsx / Z348</t>
  </si>
  <si>
    <t>车辆里程查询_20260901-20260930_1024辆_仪表里程.xlsx / AA10</t>
  </si>
  <si>
    <t>车辆里程查询_20260901-20260930_1024辆_GPS里程.xlsx / AA221</t>
  </si>
  <si>
    <t>车辆纯氢气里程查询_20260901-20260930_1024辆.xlsx / AA348</t>
  </si>
  <si>
    <t>车辆里程查询_20260901-20260930_1024辆_仪表里程.xlsx / AB10</t>
  </si>
  <si>
    <t>车辆里程查询_20260901-20260930_1024辆_GPS里程.xlsx / AB221</t>
  </si>
  <si>
    <t>车辆纯氢气里程查询_20260901-20260930_1024辆.xlsx / AB348</t>
  </si>
  <si>
    <t>车辆里程查询_20260901-20260930_1024辆_仪表里程.xlsx / AC10</t>
  </si>
  <si>
    <t>车辆里程查询_20260901-20260930_1024辆_GPS里程.xlsx / AC221</t>
  </si>
  <si>
    <t>车辆纯氢气里程查询_20260901-20260930_1024辆.xlsx / AC348</t>
  </si>
  <si>
    <t>车辆里程查询_20260901-20260930_1024辆_仪表里程.xlsx / AD10</t>
  </si>
  <si>
    <t>车辆里程查询_20260901-20260930_1024辆_GPS里程.xlsx / AD221</t>
  </si>
  <si>
    <t>车辆纯氢气里程查询_20260901-20260930_1024辆.xlsx / AD348</t>
  </si>
  <si>
    <t>车辆里程查询_20260901-20260930_1024辆_仪表里程.xlsx / AE10</t>
  </si>
  <si>
    <t>车辆里程查询_20260901-20260930_1024辆_GPS里程.xlsx / AE221</t>
  </si>
  <si>
    <t>车辆纯氢气里程查询_20260901-20260930_1024辆.xlsx / AE348</t>
  </si>
  <si>
    <t>车辆里程查询_20260901-20260930_1024辆_仪表里程.xlsx / AF10</t>
  </si>
  <si>
    <t>车辆里程查询_20260901-20260930_1024辆_GPS里程.xlsx / AF221</t>
  </si>
  <si>
    <t>车辆纯氢气里程查询_20260901-20260930_1024辆.xlsx / AF348</t>
  </si>
  <si>
    <t>车辆里程查询_20260901-20260930_1024辆_仪表里程.xlsx / AG10</t>
  </si>
  <si>
    <t>车辆里程查询_20260901-20260930_1024辆_GPS里程.xlsx / AG221</t>
  </si>
  <si>
    <t>车辆纯氢气里程查询_20260901-20260930_1024辆.xlsx / AG348</t>
  </si>
  <si>
    <t>车辆里程查询_20260901-20260930_1024辆_仪表里程.xlsx / AH10</t>
  </si>
  <si>
    <t>车辆里程查询_20260901-20260930_1024辆_GPS里程.xlsx / AH221</t>
  </si>
  <si>
    <t>车辆纯氢气里程查询_20260901-20260930_1024辆.xlsx / AH348</t>
  </si>
  <si>
    <t>车辆里程查询_20260901-20260930_1024辆_仪表里程.xlsx / E178</t>
  </si>
  <si>
    <t>车辆里程查询_20260901-20260930_1024辆_GPS里程.xlsx / E286</t>
  </si>
  <si>
    <t>车辆纯氢气里程查询_20260901-20260930_1024辆.xlsx / E590</t>
  </si>
  <si>
    <t>车辆里程查询_20260901-20260930_1024辆_仪表里程.xlsx / F178</t>
  </si>
  <si>
    <t>车辆里程查询_20260901-20260930_1024辆_GPS里程.xlsx / F286</t>
  </si>
  <si>
    <t>车辆纯氢气里程查询_20260901-20260930_1024辆.xlsx / F590</t>
  </si>
  <si>
    <t>车辆里程查询_20260901-20260930_1024辆_仪表里程.xlsx / G178</t>
  </si>
  <si>
    <t>车辆里程查询_20260901-20260930_1024辆_GPS里程.xlsx / G286</t>
  </si>
  <si>
    <t>车辆纯氢气里程查询_20260901-20260930_1024辆.xlsx / G590</t>
  </si>
  <si>
    <t>车辆里程查询_20260901-20260930_1024辆_仪表里程.xlsx / H178</t>
  </si>
  <si>
    <t>车辆里程查询_20260901-20260930_1024辆_GPS里程.xlsx / H286</t>
  </si>
  <si>
    <t>车辆纯氢气里程查询_20260901-20260930_1024辆.xlsx / H590</t>
  </si>
  <si>
    <t>车辆里程查询_20260901-20260930_1024辆_仪表里程.xlsx / I178</t>
  </si>
  <si>
    <t>车辆里程查询_20260901-20260930_1024辆_GPS里程.xlsx / I286</t>
  </si>
  <si>
    <t>车辆纯氢气里程查询_20260901-20260930_1024辆.xlsx / I590</t>
  </si>
  <si>
    <t>车辆里程查询_20260901-20260930_1024辆_仪表里程.xlsx / J178</t>
  </si>
  <si>
    <t>车辆里程查询_20260901-20260930_1024辆_GPS里程.xlsx / J286</t>
  </si>
  <si>
    <t>车辆纯氢气里程查询_20260901-20260930_1024辆.xlsx / J590</t>
  </si>
  <si>
    <t>车辆里程查询_20260901-20260930_1024辆_仪表里程.xlsx / K178</t>
  </si>
  <si>
    <t>车辆里程查询_20260901-20260930_1024辆_GPS里程.xlsx / K286</t>
  </si>
  <si>
    <t>车辆纯氢气里程查询_20260901-20260930_1024辆.xlsx / K590</t>
  </si>
  <si>
    <t>车辆里程查询_20260901-20260930_1024辆_仪表里程.xlsx / L178</t>
  </si>
  <si>
    <t>车辆里程查询_20260901-20260930_1024辆_GPS里程.xlsx / L286</t>
  </si>
  <si>
    <t>车辆纯氢气里程查询_20260901-20260930_1024辆.xlsx / L590</t>
  </si>
  <si>
    <t>车辆里程查询_20260901-20260930_1024辆_仪表里程.xlsx / M178</t>
  </si>
  <si>
    <t>车辆里程查询_20260901-20260930_1024辆_GPS里程.xlsx / M286</t>
  </si>
  <si>
    <t>车辆纯氢气里程查询_20260901-20260930_1024辆.xlsx / M590</t>
  </si>
  <si>
    <t>车辆里程查询_20260901-20260930_1024辆_仪表里程.xlsx / N178</t>
  </si>
  <si>
    <t>车辆里程查询_20260901-20260930_1024辆_GPS里程.xlsx / N286</t>
  </si>
  <si>
    <t>车辆纯氢气里程查询_20260901-20260930_1024辆.xlsx / N590</t>
  </si>
  <si>
    <t>车辆里程查询_20260901-20260930_1024辆_仪表里程.xlsx / O178</t>
  </si>
  <si>
    <t>车辆里程查询_20260901-20260930_1024辆_GPS里程.xlsx / O286</t>
  </si>
  <si>
    <t>车辆纯氢气里程查询_20260901-20260930_1024辆.xlsx / O590</t>
  </si>
  <si>
    <t>车辆里程查询_20260901-20260930_1024辆_仪表里程.xlsx / P178</t>
  </si>
  <si>
    <t>车辆里程查询_20260901-20260930_1024辆_GPS里程.xlsx / P286</t>
  </si>
  <si>
    <t>车辆纯氢气里程查询_20260901-20260930_1024辆.xlsx / P590</t>
  </si>
  <si>
    <t>车辆里程查询_20260901-20260930_1024辆_仪表里程.xlsx / Q178</t>
  </si>
  <si>
    <t>车辆里程查询_20260901-20260930_1024辆_GPS里程.xlsx / Q286</t>
  </si>
  <si>
    <t>车辆纯氢气里程查询_20260901-20260930_1024辆.xlsx / Q590</t>
  </si>
  <si>
    <t>车辆里程查询_20260901-20260930_1024辆_仪表里程.xlsx / R178</t>
  </si>
  <si>
    <t>车辆里程查询_20260901-20260930_1024辆_GPS里程.xlsx / R286</t>
  </si>
  <si>
    <t>车辆纯氢气里程查询_20260901-20260930_1024辆.xlsx / R590</t>
  </si>
  <si>
    <t>车辆里程查询_20260901-20260930_1024辆_仪表里程.xlsx / S178</t>
  </si>
  <si>
    <t>车辆里程查询_20260901-20260930_1024辆_GPS里程.xlsx / S286</t>
  </si>
  <si>
    <t>车辆纯氢气里程查询_20260901-20260930_1024辆.xlsx / S590</t>
  </si>
  <si>
    <t>车辆里程查询_20260901-20260930_1024辆_仪表里程.xlsx / T178</t>
  </si>
  <si>
    <t>车辆里程查询_20260901-20260930_1024辆_GPS里程.xlsx / T286</t>
  </si>
  <si>
    <t>车辆纯氢气里程查询_20260901-20260930_1024辆.xlsx / T590</t>
  </si>
  <si>
    <t>车辆里程查询_20260901-20260930_1024辆_仪表里程.xlsx / U178</t>
  </si>
  <si>
    <t>车辆里程查询_20260901-20260930_1024辆_GPS里程.xlsx / U286</t>
  </si>
  <si>
    <t>车辆纯氢气里程查询_20260901-20260930_1024辆.xlsx / U590</t>
  </si>
  <si>
    <t>车辆里程查询_20260901-20260930_1024辆_仪表里程.xlsx / V178</t>
  </si>
  <si>
    <t>车辆里程查询_20260901-20260930_1024辆_GPS里程.xlsx / V286</t>
  </si>
  <si>
    <t>车辆纯氢气里程查询_20260901-20260930_1024辆.xlsx / V590</t>
  </si>
  <si>
    <t>车辆里程查询_20260901-20260930_1024辆_仪表里程.xlsx / W178</t>
  </si>
  <si>
    <t>车辆里程查询_20260901-20260930_1024辆_GPS里程.xlsx / W286</t>
  </si>
  <si>
    <t>车辆纯氢气里程查询_20260901-20260930_1024辆.xlsx / W590</t>
  </si>
  <si>
    <t>车辆里程查询_20260901-20260930_1024辆_仪表里程.xlsx / X178</t>
  </si>
  <si>
    <t>车辆里程查询_20260901-20260930_1024辆_GPS里程.xlsx / X286</t>
  </si>
  <si>
    <t>车辆纯氢气里程查询_20260901-20260930_1024辆.xlsx / X590</t>
  </si>
  <si>
    <t>车辆里程查询_20260901-20260930_1024辆_仪表里程.xlsx / Y178</t>
  </si>
  <si>
    <t>车辆里程查询_20260901-20260930_1024辆_GPS里程.xlsx / Y286</t>
  </si>
  <si>
    <t>车辆纯氢气里程查询_20260901-20260930_1024辆.xlsx / Y590</t>
  </si>
  <si>
    <t>车辆里程查询_20260901-20260930_1024辆_仪表里程.xlsx / Z178</t>
  </si>
  <si>
    <t>车辆里程查询_20260901-20260930_1024辆_GPS里程.xlsx / Z286</t>
  </si>
  <si>
    <t>车辆纯氢气里程查询_20260901-20260930_1024辆.xlsx / Z590</t>
  </si>
  <si>
    <t>车辆里程查询_20260901-20260930_1024辆_仪表里程.xlsx / AA178</t>
  </si>
  <si>
    <t>车辆里程查询_20260901-20260930_1024辆_GPS里程.xlsx / AA286</t>
  </si>
  <si>
    <t>车辆纯氢气里程查询_20260901-20260930_1024辆.xlsx / AA590</t>
  </si>
  <si>
    <t>车辆里程查询_20260901-20260930_1024辆_仪表里程.xlsx / AB178</t>
  </si>
  <si>
    <t>车辆里程查询_20260901-20260930_1024辆_GPS里程.xlsx / AB286</t>
  </si>
  <si>
    <t>车辆纯氢气里程查询_20260901-20260930_1024辆.xlsx / AB590</t>
  </si>
  <si>
    <t>车辆里程查询_20260901-20260930_1024辆_仪表里程.xlsx / AC178</t>
  </si>
  <si>
    <t>车辆里程查询_20260901-20260930_1024辆_GPS里程.xlsx / AC286</t>
  </si>
  <si>
    <t>车辆纯氢气里程查询_20260901-20260930_1024辆.xlsx / AC590</t>
  </si>
  <si>
    <t>车辆里程查询_20260901-20260930_1024辆_仪表里程.xlsx / AD178</t>
  </si>
  <si>
    <t>车辆里程查询_20260901-20260930_1024辆_GPS里程.xlsx / AD286</t>
  </si>
  <si>
    <t>车辆纯氢气里程查询_20260901-20260930_1024辆.xlsx / AD590</t>
  </si>
  <si>
    <t>车辆里程查询_20260901-20260930_1024辆_仪表里程.xlsx / AE178</t>
  </si>
  <si>
    <t>车辆里程查询_20260901-20260930_1024辆_GPS里程.xlsx / AE286</t>
  </si>
  <si>
    <t>车辆纯氢气里程查询_20260901-20260930_1024辆.xlsx / AE590</t>
  </si>
  <si>
    <t>车辆里程查询_20260901-20260930_1024辆_仪表里程.xlsx / AF178</t>
  </si>
  <si>
    <t>车辆里程查询_20260901-20260930_1024辆_GPS里程.xlsx / AF286</t>
  </si>
  <si>
    <t>车辆纯氢气里程查询_20260901-20260930_1024辆.xlsx / AF590</t>
  </si>
  <si>
    <t>车辆里程查询_20260901-20260930_1024辆_仪表里程.xlsx / AG178</t>
  </si>
  <si>
    <t>车辆里程查询_20260901-20260930_1024辆_GPS里程.xlsx / AG286</t>
  </si>
  <si>
    <t>车辆纯氢气里程查询_20260901-20260930_1024辆.xlsx / AG590</t>
  </si>
  <si>
    <t>车辆里程查询_20260901-20260930_1024辆_仪表里程.xlsx / AH178</t>
  </si>
  <si>
    <t>车辆里程查询_20260901-20260930_1024辆_GPS里程.xlsx / AH286</t>
  </si>
  <si>
    <t>车辆纯氢气里程查询_20260901-20260930_1024辆.xlsx / AH590</t>
  </si>
  <si>
    <t>需补来源</t>
  </si>
  <si>
    <t>缺口原因</t>
  </si>
  <si>
    <t>仪表</t>
  </si>
  <si>
    <t>无纯氢且无仪表，普通车辆不自动以GPS替代</t>
  </si>
  <si>
    <t>GPS</t>
  </si>
  <si>
    <t>测试候选无纯氢且无法判定，需GPS</t>
  </si>
  <si>
    <t>项目</t>
  </si>
  <si>
    <t>确认口径</t>
  </si>
  <si>
    <t>9月测试候选车牌</t>
  </si>
  <si>
    <t>9月是否有考核</t>
  </si>
  <si>
    <t>数据来源</t>
  </si>
  <si>
    <t>文件</t>
  </si>
  <si>
    <t>测试差值阈值(km)</t>
  </si>
  <si>
    <t>粤AG37316</t>
  </si>
  <si>
    <t>assessment</t>
  </si>
  <si>
    <t>租赁任务考核_2026年9月.xlsx</t>
  </si>
  <si>
    <t>本月自然日数</t>
  </si>
  <si>
    <t>粤AG17852</t>
  </si>
  <si>
    <t>meter</t>
  </si>
  <si>
    <t>车辆里程查询_20260901-20260930_1024辆_仪表里程.xlsx</t>
  </si>
  <si>
    <t>锁定8月实际已发(元)</t>
  </si>
  <si>
    <t>粤AFH0921</t>
  </si>
  <si>
    <t>gps</t>
  </si>
  <si>
    <t>车辆里程查询_20260901-20260930_1024辆_GPS里程.xlsx</t>
  </si>
  <si>
    <t>仅9月名单车辆：每日仪表−GPS严格大于50公里。</t>
  </si>
  <si>
    <t>粤AFP1332</t>
  </si>
  <si>
    <t>hydrogen</t>
  </si>
  <si>
    <t>车辆纯氢气里程查询_20260901-20260930_1024辆.xlsx</t>
  </si>
  <si>
    <t>测试日里程</t>
  </si>
  <si>
    <t>取当日GPS。</t>
  </si>
  <si>
    <t>粤AG03790</t>
  </si>
  <si>
    <t>tests</t>
  </si>
  <si>
    <t>测试车辆9月.xlsx</t>
  </si>
  <si>
    <t>非测试日里程</t>
  </si>
  <si>
    <t>有纯氢（含真实0）取纯氢，无纯氢取仪表。</t>
  </si>
  <si>
    <t>粤AFA6976</t>
  </si>
  <si>
    <t>policy</t>
  </si>
  <si>
    <t>新合同+新提车.xls</t>
  </si>
  <si>
    <t>候选无法判定</t>
  </si>
  <si>
    <t>缺仪表或GPS时不强判；有纯氢取纯氢，无纯氢兜底GPS。</t>
  </si>
  <si>
    <t>数据缺失</t>
  </si>
  <si>
    <t>来源空白保留缺口，按已有里程累计；不自动将普通车辆改取GPS。</t>
  </si>
  <si>
    <t>重叠交接日</t>
  </si>
  <si>
    <t>交接日计前段，后段次日起算；调整天数、目标及奖金折算。</t>
  </si>
  <si>
    <t>8月基线</t>
  </si>
  <si>
    <t>里程任务考核_8月核算_纯氢修正版.xlsx，按用户确认锁定45,065.47元。</t>
  </si>
  <si>
    <t>历史结算</t>
  </si>
  <si>
    <t>1—8月已发及原8月扣减锁定，不追扣、不重复补发。</t>
  </si>
  <si>
    <t>粤AGP9751</t>
  </si>
  <si>
    <t>历史里程</t>
  </si>
  <si>
    <t>同车同负责人累计包含全部历史考核月，中间无考核不清零；8月原有缺口仍保留。</t>
  </si>
  <si>
    <t>新政策车辆</t>
  </si>
  <si>
    <t>沿用新合同+新提车.xls原始39辆名单，本月考核匹配36辆。</t>
  </si>
  <si>
    <t>粤AGP5643</t>
  </si>
  <si>
    <t>人员归属</t>
  </si>
  <si>
    <t>按9月考核记录负责人分组；不因车辆转交自动转移旧负责人历史。</t>
  </si>
  <si>
    <t>粤AGP4435</t>
  </si>
  <si>
    <t>离职及亏损</t>
  </si>
  <si>
    <t>沿用原规则：伍仲文、岑彦、赵连飞、钱婧不发不转交；亏损暂不处理。</t>
  </si>
  <si>
    <t>粤AGP4629</t>
  </si>
  <si>
    <t>补数更新</t>
  </si>
  <si>
    <t>取数、里程、金额及汇总含公式。新增数据后需重新运行完整核算，以重新生成发放资格。</t>
  </si>
  <si>
    <t>粤AGP9346</t>
  </si>
  <si>
    <t>9月新政策考核目标</t>
  </si>
  <si>
    <t>月奖励（元）</t>
  </si>
  <si>
    <t>粤A07568F</t>
  </si>
  <si>
    <t>粤AGR9896</t>
  </si>
  <si>
    <t>粤AG18312</t>
  </si>
  <si>
    <t>新政策车牌</t>
  </si>
  <si>
    <t>粤AG18285</t>
  </si>
  <si>
    <t>沪A01559F</t>
  </si>
  <si>
    <t>粤AGG4191</t>
  </si>
  <si>
    <t>沪A03561F</t>
  </si>
  <si>
    <t>沪A62013F</t>
  </si>
  <si>
    <t>粤AF70111</t>
  </si>
  <si>
    <t>粤AG57311</t>
  </si>
  <si>
    <t>粤AGG3490</t>
  </si>
  <si>
    <t>粤AGP3069</t>
  </si>
  <si>
    <t>粤AGE8703</t>
  </si>
  <si>
    <t>粤AGF4535</t>
  </si>
  <si>
    <t>粤AGP4451</t>
  </si>
  <si>
    <t>粤AFM6602</t>
  </si>
  <si>
    <t>粤AGQ5808</t>
  </si>
  <si>
    <t>粤AF09130</t>
  </si>
  <si>
    <t>粤AGP4596</t>
  </si>
  <si>
    <t>粤A03506F</t>
  </si>
  <si>
    <t>粤AGP5719</t>
  </si>
  <si>
    <t>粤AGE4862</t>
  </si>
  <si>
    <t>粤AGP9836</t>
  </si>
  <si>
    <t>粤AFN1863</t>
  </si>
  <si>
    <t>粤AGF4707</t>
  </si>
  <si>
    <t>粤AGR9882</t>
  </si>
  <si>
    <t>粤AGP3029</t>
  </si>
  <si>
    <t>粤AGP5651</t>
  </si>
  <si>
    <t>粤AGE5480</t>
  </si>
  <si>
    <t>粤AGP9819</t>
  </si>
  <si>
    <t>粤AGE8412</t>
  </si>
  <si>
    <t>粤AGP6651</t>
  </si>
  <si>
    <t>粤AGP9726</t>
  </si>
  <si>
    <t>粤AGQ5839</t>
  </si>
  <si>
    <t>粤AGP5749</t>
  </si>
  <si>
    <t>粤AGG4975</t>
  </si>
  <si>
    <t>粤AGP3667</t>
  </si>
  <si>
    <t>粤AGP3676</t>
  </si>
  <si>
    <t>粤AGP4489</t>
  </si>
  <si>
    <t>粤AFN3997</t>
  </si>
  <si>
    <t>粤AGR6863</t>
  </si>
  <si>
    <t>粤AGP4502</t>
  </si>
  <si>
    <t>粤A01886F</t>
  </si>
  <si>
    <t>粤AGP6679</t>
  </si>
  <si>
    <t>粤AGP3651</t>
  </si>
  <si>
    <t>粤AGP5642</t>
  </si>
  <si>
    <t>粤AGP3649</t>
  </si>
  <si>
    <t>粤AGP5167</t>
  </si>
  <si>
    <t>粤AGP3615</t>
  </si>
  <si>
    <t>粤AGP5168</t>
  </si>
  <si>
    <t>粤AGP9350</t>
  </si>
  <si>
    <t>粤AGR5532</t>
  </si>
  <si>
    <t>粤AGP8633</t>
  </si>
  <si>
    <t>粤AGP9702</t>
  </si>
  <si>
    <t>粤AGR0288</t>
  </si>
  <si>
    <t>粤AGP5799</t>
  </si>
  <si>
    <t>粤AGP5796</t>
  </si>
  <si>
    <t>粤AGP2035</t>
  </si>
  <si>
    <t>粤AGP3625</t>
  </si>
  <si>
    <t>粤AGP3696</t>
  </si>
  <si>
    <t>粤AGP3658</t>
  </si>
  <si>
    <t>粤AGR3288</t>
  </si>
  <si>
    <t>粤AGP5681</t>
  </si>
  <si>
    <t>粤AGP5638</t>
  </si>
  <si>
    <t>粤AGR6839</t>
  </si>
  <si>
    <t>粤AGP4355</t>
  </si>
  <si>
    <t>粤AGP5661</t>
  </si>
  <si>
    <t>粤AGP9782</t>
  </si>
  <si>
    <t>粤AGR9877</t>
  </si>
  <si>
    <t>粤AGQ5869</t>
  </si>
  <si>
    <t>粤AGG3845</t>
  </si>
  <si>
    <t>粤AGP5351</t>
  </si>
  <si>
    <t>粤AGP5797</t>
  </si>
  <si>
    <t>粤AGP4548</t>
  </si>
  <si>
    <t>粤AGP3513</t>
  </si>
  <si>
    <t>粤AGP3515</t>
  </si>
  <si>
    <t>粤AGP4386</t>
  </si>
  <si>
    <t>粤AGP5617</t>
  </si>
  <si>
    <t>粤AGP4321</t>
  </si>
  <si>
    <t>粤AGP5691</t>
  </si>
  <si>
    <t>粤AGP5301</t>
  </si>
  <si>
    <t>粤AGP9721</t>
  </si>
  <si>
    <t>粤AGP3605</t>
  </si>
  <si>
    <t>粤AGP4318</t>
  </si>
  <si>
    <t>粤AGP5622</t>
  </si>
  <si>
    <t>粤AGP5646</t>
  </si>
  <si>
    <t>考核月</t>
  </si>
  <si>
    <t>原业务负责人</t>
  </si>
  <si>
    <t>当时奖励基准</t>
  </si>
  <si>
    <t>截至8月已结算</t>
  </si>
  <si>
    <t>考核目标(km)</t>
  </si>
  <si>
    <t>已修正里程(km)</t>
  </si>
  <si>
    <t>结算含义</t>
  </si>
  <si>
    <t>钱婧</t>
  </si>
  <si>
    <t>已发或已核定扣减，不重复补发</t>
  </si>
  <si>
    <t>粤AGP2033</t>
  </si>
  <si>
    <t>赵连飞</t>
  </si>
  <si>
    <t>粤AGR7791</t>
  </si>
  <si>
    <t>粤AGP3663</t>
  </si>
  <si>
    <t>粤AGR5547</t>
  </si>
  <si>
    <t>粤AFB2237</t>
  </si>
  <si>
    <t>粤AGP3669</t>
  </si>
  <si>
    <t>粤AGR8506</t>
  </si>
  <si>
    <t>粤AGR8539</t>
  </si>
  <si>
    <t>岑彦</t>
  </si>
  <si>
    <t>粤AGP7018</t>
  </si>
  <si>
    <t>粤AGQ0119</t>
  </si>
  <si>
    <t>粤AGG2195</t>
  </si>
  <si>
    <t>粤AGR6879</t>
  </si>
  <si>
    <t>伍仲文</t>
  </si>
  <si>
    <t>粤A03331F</t>
  </si>
  <si>
    <t>粤AGR6819</t>
  </si>
  <si>
    <t>粤AGP9706</t>
  </si>
  <si>
    <t>粤AGP3695</t>
  </si>
  <si>
    <t>粤AGP9791</t>
  </si>
  <si>
    <t>可按后续累计达标判定补发</t>
  </si>
  <si>
    <t>粤AGP3078</t>
  </si>
  <si>
    <t>粤AGR5028</t>
  </si>
  <si>
    <t>粤AGP5378</t>
  </si>
  <si>
    <t>粤AGP9735</t>
  </si>
  <si>
    <t>粤AGE4080</t>
  </si>
  <si>
    <t>粤AGP5769</t>
  </si>
  <si>
    <t>粤AGH6240</t>
  </si>
  <si>
    <t>粤AGP7026</t>
  </si>
  <si>
    <t>粤AGP9798</t>
  </si>
  <si>
    <t>粤AGP6579</t>
  </si>
  <si>
    <t>粤AGR5055</t>
  </si>
  <si>
    <t>粤AGP5755</t>
  </si>
  <si>
    <t>粤AGR1578</t>
  </si>
  <si>
    <t>粤AGP4599</t>
  </si>
  <si>
    <t>粤AGP9755</t>
  </si>
  <si>
    <t>粤AGP4586</t>
  </si>
  <si>
    <t>粤A06658F</t>
  </si>
  <si>
    <t>粤A03423F</t>
  </si>
  <si>
    <t>粤AGP4522</t>
  </si>
  <si>
    <t>粤AGP5357</t>
  </si>
  <si>
    <t>粤AGR5288</t>
  </si>
  <si>
    <t>粤A03532F</t>
  </si>
  <si>
    <t>粤A08156F</t>
  </si>
  <si>
    <t>粤AGP5712</t>
  </si>
  <si>
    <t>粤A00859F</t>
  </si>
  <si>
    <t>粤AGP3698</t>
  </si>
  <si>
    <t>粤A02239F</t>
  </si>
  <si>
    <t>发放类别</t>
  </si>
  <si>
    <t>原应发(元)</t>
  </si>
  <si>
    <t>原扣减(元)</t>
  </si>
  <si>
    <t>实际已发(元)</t>
  </si>
  <si>
    <t>累计补发8月</t>
  </si>
  <si>
    <t>中断月份累计承接修正</t>
  </si>
  <si>
    <t>原核算金额</t>
  </si>
  <si>
    <t>修正后金额</t>
  </si>
  <si>
    <t>原程序遇到上月无考核记录时重置累计，历史補发却仍查更早月份。现按同车同负责人全部考核月累计判定，历史已发不变。</t>
  </si>
  <si>
    <t>原金额</t>
  </si>
  <si>
    <t>修正金额</t>
  </si>
  <si>
    <t>变化金额</t>
  </si>
  <si>
    <t>原因</t>
  </si>
  <si>
    <t>纳入中断前历史后累计未达标，取消误补发</t>
  </si>
  <si>
    <t>纳入中断前历史后累计达标，补发本月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</si>
</sst>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\(#,##0.00\);0.00"/>
    <numFmt numFmtId="177" formatCode="yyyy\-mm\-dd"/>
    <numFmt numFmtId="178" formatCode="0&quot;月&quot;"/>
    <numFmt numFmtId="179" formatCode="yyyy&quot;年&quot;m&quot;月&quot;d&quot;日&quot;;@"/>
  </numFmts>
  <fonts count="32">
    <font>
      <sz val="11"/>
      <name val="Carlito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8"/>
      <color rgb="FF183D50"/>
      <name val="PingFang SC"/>
      <charset val="134"/>
    </font>
    <font>
      <sz val="11"/>
      <color rgb="FF183D50"/>
      <name val="PingFang SC"/>
      <charset val="134"/>
    </font>
    <font>
      <b/>
      <sz val="12"/>
      <color rgb="FF167D8D"/>
      <name val="PingFang SC"/>
      <charset val="134"/>
    </font>
    <font>
      <sz val="10"/>
      <color rgb="FF526671"/>
      <name val="PingFang SC"/>
      <charset val="134"/>
    </font>
    <font>
      <b/>
      <sz val="26"/>
      <color rgb="FF183D50"/>
      <name val="PingFang SC"/>
      <charset val="134"/>
    </font>
    <font>
      <b/>
      <sz val="11"/>
      <color rgb="FFFFFFFF"/>
      <name val="PingFang SC"/>
      <charset val="134"/>
    </font>
    <font>
      <b/>
      <sz val="11"/>
      <color rgb="FF183D50"/>
      <name val="PingFang SC"/>
      <charset val="134"/>
    </font>
    <font>
      <sz val="10"/>
      <color rgb="FFC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183D50"/>
        <bgColor indexed="64"/>
      </patternFill>
    </fill>
    <fill>
      <patternFill patternType="solid">
        <fgColor rgb="FFBFE5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3F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9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49"/>
    <xf numFmtId="0" fontId="1" fillId="0" borderId="0" xfId="49" applyNumberFormat="1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/>
    </xf>
    <xf numFmtId="0" fontId="1" fillId="0" borderId="0" xfId="49" applyNumberFormat="1" applyFont="1" applyFill="1" applyBorder="1" applyAlignment="1">
      <alignment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vertical="center"/>
    </xf>
    <xf numFmtId="176" fontId="1" fillId="0" borderId="1" xfId="49" applyNumberFormat="1" applyFont="1" applyFill="1" applyBorder="1" applyAlignment="1">
      <alignment vertical="center"/>
    </xf>
    <xf numFmtId="0" fontId="2" fillId="2" borderId="0" xfId="49" applyNumberFormat="1" applyFont="1" applyFill="1" applyBorder="1" applyAlignment="1">
      <alignment vertical="center"/>
    </xf>
    <xf numFmtId="177" fontId="1" fillId="0" borderId="1" xfId="49" applyNumberFormat="1" applyFont="1" applyFill="1" applyBorder="1" applyAlignment="1">
      <alignment vertical="center"/>
    </xf>
    <xf numFmtId="0" fontId="3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176" fontId="2" fillId="0" borderId="0" xfId="49" applyNumberFormat="1" applyFont="1" applyFill="1" applyBorder="1" applyAlignment="1">
      <alignment vertical="center"/>
    </xf>
    <xf numFmtId="0" fontId="2" fillId="0" borderId="1" xfId="49" applyNumberFormat="1" applyFont="1" applyFill="1" applyBorder="1" applyAlignment="1">
      <alignment vertical="center"/>
    </xf>
    <xf numFmtId="0" fontId="1" fillId="0" borderId="1" xfId="49" applyNumberFormat="1" applyFont="1" applyFill="1" applyBorder="1" applyAlignment="1">
      <alignment vertical="center" wrapText="1"/>
    </xf>
    <xf numFmtId="176" fontId="1" fillId="0" borderId="1" xfId="49" applyNumberFormat="1" applyFont="1" applyFill="1" applyBorder="1" applyAlignment="1">
      <alignment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vertical="center"/>
    </xf>
    <xf numFmtId="0" fontId="4" fillId="0" borderId="0" xfId="49" applyNumberFormat="1" applyFont="1" applyFill="1" applyBorder="1"/>
    <xf numFmtId="0" fontId="5" fillId="0" borderId="0" xfId="49" applyNumberFormat="1" applyFont="1" applyFill="1" applyBorder="1"/>
    <xf numFmtId="0" fontId="6" fillId="0" borderId="0" xfId="49" applyNumberFormat="1" applyFont="1" applyFill="1" applyBorder="1"/>
    <xf numFmtId="0" fontId="7" fillId="0" borderId="0" xfId="49" applyNumberFormat="1" applyFont="1" applyFill="1" applyBorder="1" applyAlignment="1">
      <alignment wrapText="1"/>
    </xf>
    <xf numFmtId="176" fontId="8" fillId="0" borderId="0" xfId="49" applyNumberFormat="1" applyFont="1" applyFill="1" applyBorder="1"/>
    <xf numFmtId="0" fontId="8" fillId="0" borderId="0" xfId="49" applyNumberFormat="1" applyFont="1" applyFill="1" applyBorder="1"/>
    <xf numFmtId="0" fontId="9" fillId="3" borderId="0" xfId="49" applyNumberFormat="1" applyFont="1" applyFill="1" applyBorder="1" applyAlignment="1">
      <alignment wrapText="1"/>
    </xf>
    <xf numFmtId="0" fontId="5" fillId="4" borderId="0" xfId="49" applyNumberFormat="1" applyFont="1" applyFill="1" applyBorder="1"/>
    <xf numFmtId="176" fontId="5" fillId="4" borderId="0" xfId="49" applyNumberFormat="1" applyFont="1" applyFill="1" applyBorder="1"/>
    <xf numFmtId="0" fontId="5" fillId="5" borderId="0" xfId="49" applyNumberFormat="1" applyFont="1" applyFill="1" applyBorder="1"/>
    <xf numFmtId="176" fontId="5" fillId="5" borderId="0" xfId="49" applyNumberFormat="1" applyFont="1" applyFill="1" applyBorder="1"/>
    <xf numFmtId="176" fontId="5" fillId="0" borderId="0" xfId="49" applyNumberFormat="1" applyFont="1" applyFill="1" applyBorder="1"/>
    <xf numFmtId="0" fontId="10" fillId="6" borderId="0" xfId="49" applyNumberFormat="1" applyFont="1" applyFill="1" applyBorder="1"/>
    <xf numFmtId="176" fontId="10" fillId="6" borderId="0" xfId="49" applyNumberFormat="1" applyFont="1" applyFill="1" applyBorder="1"/>
    <xf numFmtId="0" fontId="9" fillId="3" borderId="0" xfId="49" applyNumberFormat="1" applyFont="1" applyFill="1" applyBorder="1"/>
    <xf numFmtId="0" fontId="5" fillId="0" borderId="0" xfId="49" applyNumberFormat="1" applyFont="1" applyFill="1" applyBorder="1" applyAlignment="1">
      <alignment wrapText="1"/>
    </xf>
    <xf numFmtId="178" fontId="1" fillId="0" borderId="1" xfId="49" applyNumberFormat="1" applyFont="1" applyFill="1" applyBorder="1" applyAlignment="1">
      <alignment vertical="center"/>
    </xf>
    <xf numFmtId="0" fontId="2" fillId="0" borderId="0" xfId="49" applyNumberFormat="1" applyFont="1" applyFill="1" applyBorder="1"/>
    <xf numFmtId="176" fontId="2" fillId="0" borderId="0" xfId="49" applyNumberFormat="1" applyFont="1" applyFill="1" applyBorder="1"/>
    <xf numFmtId="0" fontId="11" fillId="0" borderId="0" xfId="49" applyNumberFormat="1" applyFont="1" applyFill="1" applyBorder="1" applyAlignment="1">
      <alignment wrapText="1"/>
    </xf>
    <xf numFmtId="0" fontId="1" fillId="7" borderId="1" xfId="49" applyNumberFormat="1" applyFont="1" applyFill="1" applyBorder="1" applyAlignment="1">
      <alignment vertical="center"/>
    </xf>
    <xf numFmtId="176" fontId="1" fillId="7" borderId="1" xfId="49" applyNumberFormat="1" applyFont="1" applyFill="1" applyBorder="1" applyAlignment="1">
      <alignment vertical="center"/>
    </xf>
    <xf numFmtId="0" fontId="1" fillId="8" borderId="1" xfId="49" applyNumberFormat="1" applyFont="1" applyFill="1" applyBorder="1" applyAlignment="1">
      <alignment vertical="center"/>
    </xf>
    <xf numFmtId="176" fontId="1" fillId="8" borderId="1" xfId="49" applyNumberFormat="1" applyFont="1" applyFill="1" applyBorder="1" applyAlignment="1">
      <alignment vertical="center"/>
    </xf>
    <xf numFmtId="179" fontId="0" fillId="0" borderId="0" xfId="49" applyNumberFormat="1"/>
    <xf numFmtId="179" fontId="2" fillId="2" borderId="1" xfId="49" applyNumberFormat="1" applyFont="1" applyFill="1" applyBorder="1" applyAlignment="1">
      <alignment horizontal="center" vertical="center" wrapText="1"/>
    </xf>
    <xf numFmtId="10" fontId="1" fillId="0" borderId="1" xfId="49" applyNumberFormat="1" applyFont="1" applyFill="1" applyBorder="1" applyAlignment="1">
      <alignment vertical="center"/>
    </xf>
    <xf numFmtId="179" fontId="1" fillId="0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5700"/>
      </font>
      <fill>
        <patternFill patternType="solid">
          <bgColor rgb="FFFFF2C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SeptemberModernSummary" displayName="SeptemberModernSummary" ref="A5:N19" totalsRowShown="0">
  <tableColumns count="14">
    <tableColumn id="1" name="业务员"/>
    <tableColumn id="2" name="部门"/>
    <tableColumn id="3" name="当月（元）"/>
    <tableColumn id="4" name="结转（元）"/>
    <tableColumn id="5" name="累计补发9月（元）"/>
    <tableColumn id="6" name="补发8月（元）"/>
    <tableColumn id="7" name="补发7月（元）"/>
    <tableColumn id="8" name="补发6月（元）"/>
    <tableColumn id="9" name="补发5月（元）"/>
    <tableColumn id="10" name="补发4月（元）"/>
    <tableColumn id="11" name="补发3月（元）"/>
    <tableColumn id="12" name="补发2月（元）"/>
    <tableColumn id="13" name="补发1月（元）"/>
    <tableColumn id="14" name="合计（元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 outlineLevelCol="5"/>
  <cols>
    <col min="1" max="1" width="38" customWidth="1"/>
    <col min="2" max="2" width="18" customWidth="1"/>
    <col min="3" max="3" width="22" customWidth="1"/>
    <col min="4" max="5" width="20" customWidth="1"/>
    <col min="6" max="6" width="24" customWidth="1"/>
  </cols>
  <sheetData>
    <row r="1" ht="34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9" customHeight="1" spans="1:6">
      <c r="A2" s="5" t="s">
        <v>6</v>
      </c>
      <c r="B2" s="5">
        <v>3000</v>
      </c>
      <c r="C2" s="5" t="s">
        <v>7</v>
      </c>
      <c r="D2" s="5" t="s">
        <v>8</v>
      </c>
      <c r="E2" s="5" t="s">
        <v>9</v>
      </c>
      <c r="F2" s="5" t="s">
        <v>10</v>
      </c>
    </row>
    <row r="3" ht="19" customHeight="1" spans="1:6">
      <c r="A3" s="5" t="s">
        <v>11</v>
      </c>
      <c r="B3" s="5">
        <v>3000</v>
      </c>
      <c r="C3" s="5" t="s">
        <v>7</v>
      </c>
      <c r="D3" s="5" t="s">
        <v>8</v>
      </c>
      <c r="E3" s="5" t="s">
        <v>9</v>
      </c>
      <c r="F3" s="5" t="s">
        <v>10</v>
      </c>
    </row>
    <row r="4" ht="19" customHeight="1" spans="1:6">
      <c r="A4" s="5" t="s">
        <v>12</v>
      </c>
      <c r="B4" s="5">
        <v>5000</v>
      </c>
      <c r="C4" s="5" t="s">
        <v>13</v>
      </c>
      <c r="D4" s="5" t="s">
        <v>8</v>
      </c>
      <c r="E4" s="5" t="s">
        <v>14</v>
      </c>
      <c r="F4" s="5" t="s">
        <v>15</v>
      </c>
    </row>
    <row r="5" ht="19" customHeight="1" spans="1:6">
      <c r="A5" s="5" t="s">
        <v>16</v>
      </c>
      <c r="B5" s="5">
        <v>5000</v>
      </c>
      <c r="C5" s="5" t="s">
        <v>13</v>
      </c>
      <c r="D5" s="5" t="s">
        <v>8</v>
      </c>
      <c r="E5" s="5" t="s">
        <v>14</v>
      </c>
      <c r="F5" s="5" t="s">
        <v>15</v>
      </c>
    </row>
    <row r="6" ht="19" customHeight="1" spans="1:6">
      <c r="A6" s="5" t="s">
        <v>17</v>
      </c>
      <c r="B6" s="5">
        <v>6000</v>
      </c>
      <c r="C6" s="5" t="s">
        <v>18</v>
      </c>
      <c r="D6" s="5" t="s">
        <v>8</v>
      </c>
      <c r="E6" s="5" t="s">
        <v>19</v>
      </c>
      <c r="F6" s="5" t="s">
        <v>20</v>
      </c>
    </row>
    <row r="7" ht="19" customHeight="1" spans="1:6">
      <c r="A7" s="1"/>
      <c r="B7" s="1"/>
      <c r="C7" s="1"/>
      <c r="D7" s="1"/>
      <c r="E7" s="1"/>
      <c r="F7" s="1"/>
    </row>
    <row r="8" ht="19" customHeight="1" spans="1:6">
      <c r="A8" s="1"/>
      <c r="B8" s="1"/>
      <c r="C8" s="1"/>
      <c r="D8" s="1"/>
      <c r="E8" s="1"/>
      <c r="F8" s="1"/>
    </row>
    <row r="9" ht="34" customHeight="1" spans="1:6">
      <c r="A9" s="4" t="s">
        <v>21</v>
      </c>
      <c r="B9" s="4" t="s">
        <v>22</v>
      </c>
      <c r="C9" s="4" t="s">
        <v>23</v>
      </c>
      <c r="D9" s="4" t="s">
        <v>24</v>
      </c>
      <c r="E9" s="4" t="s">
        <v>25</v>
      </c>
      <c r="F9" s="4" t="s">
        <v>26</v>
      </c>
    </row>
    <row r="10" ht="19" customHeight="1" spans="1:6">
      <c r="A10" s="5" t="s">
        <v>6</v>
      </c>
      <c r="B10" s="5">
        <v>3000</v>
      </c>
      <c r="C10" s="5" t="s">
        <v>7</v>
      </c>
      <c r="D10" s="5" t="s">
        <v>8</v>
      </c>
      <c r="E10" s="5" t="s">
        <v>9</v>
      </c>
      <c r="F10" s="5" t="s">
        <v>10</v>
      </c>
    </row>
    <row r="11" ht="19" customHeight="1" spans="1:6">
      <c r="A11" s="5" t="s">
        <v>11</v>
      </c>
      <c r="B11" s="5">
        <v>3000</v>
      </c>
      <c r="C11" s="5" t="s">
        <v>7</v>
      </c>
      <c r="D11" s="5" t="s">
        <v>8</v>
      </c>
      <c r="E11" s="5" t="s">
        <v>9</v>
      </c>
      <c r="F11" s="5" t="s">
        <v>10</v>
      </c>
    </row>
    <row r="12" ht="19" customHeight="1" spans="1:6">
      <c r="A12" s="5" t="s">
        <v>12</v>
      </c>
      <c r="B12" s="5">
        <v>5000</v>
      </c>
      <c r="C12" s="5" t="s">
        <v>27</v>
      </c>
      <c r="D12" s="5" t="s">
        <v>8</v>
      </c>
      <c r="E12" s="5" t="s">
        <v>28</v>
      </c>
      <c r="F12" s="5" t="s">
        <v>29</v>
      </c>
    </row>
    <row r="13" ht="19" customHeight="1" spans="1:6">
      <c r="A13" s="5" t="s">
        <v>16</v>
      </c>
      <c r="B13" s="5">
        <v>5000</v>
      </c>
      <c r="C13" s="5" t="s">
        <v>27</v>
      </c>
      <c r="D13" s="5" t="s">
        <v>8</v>
      </c>
      <c r="E13" s="5" t="s">
        <v>28</v>
      </c>
      <c r="F13" s="5" t="s">
        <v>29</v>
      </c>
    </row>
    <row r="14" ht="19" customHeight="1" spans="1:6">
      <c r="A14" s="5" t="s">
        <v>17</v>
      </c>
      <c r="B14" s="5">
        <v>6000</v>
      </c>
      <c r="C14" s="5" t="s">
        <v>7</v>
      </c>
      <c r="D14" s="5" t="s">
        <v>8</v>
      </c>
      <c r="E14" s="5" t="s">
        <v>9</v>
      </c>
      <c r="F14" s="5" t="s">
        <v>10</v>
      </c>
    </row>
    <row r="15" ht="19" customHeight="1" spans="1:6">
      <c r="A15" s="1"/>
      <c r="B15" s="1"/>
      <c r="C15" s="1"/>
      <c r="D15" s="1"/>
      <c r="E15" s="1"/>
      <c r="F15" s="1"/>
    </row>
    <row r="16" ht="19" customHeight="1" spans="1:6">
      <c r="A16" s="3" t="s">
        <v>30</v>
      </c>
      <c r="B16" s="3"/>
      <c r="C16" s="3"/>
      <c r="D16" s="3"/>
      <c r="E16" s="3"/>
      <c r="F16" s="3"/>
    </row>
    <row r="17" ht="19" customHeight="1" spans="1:6">
      <c r="A17" s="3"/>
      <c r="B17" s="3"/>
      <c r="C17" s="3"/>
      <c r="D17" s="3"/>
      <c r="E17" s="3"/>
      <c r="F17" s="3"/>
    </row>
    <row r="18" ht="19" customHeight="1" spans="1:6">
      <c r="A18" s="3"/>
      <c r="B18" s="3"/>
      <c r="C18" s="3"/>
      <c r="D18" s="3"/>
      <c r="E18" s="3"/>
      <c r="F18" s="3"/>
    </row>
    <row r="19" ht="19" customHeight="1" spans="1:6">
      <c r="A19" s="1"/>
      <c r="B19" s="1"/>
      <c r="C19" s="1"/>
      <c r="D19" s="1"/>
      <c r="E19" s="1"/>
      <c r="F19" s="1"/>
    </row>
    <row r="20" ht="19" customHeight="1" spans="1:6">
      <c r="A20" s="3" t="s">
        <v>31</v>
      </c>
      <c r="B20" s="3"/>
      <c r="C20" s="3"/>
      <c r="D20" s="3"/>
      <c r="E20" s="3"/>
      <c r="F20" s="3"/>
    </row>
    <row r="21" ht="19" customHeight="1" spans="1:6">
      <c r="A21" s="3"/>
      <c r="B21" s="3"/>
      <c r="C21" s="3"/>
      <c r="D21" s="3"/>
      <c r="E21" s="3"/>
      <c r="F21" s="3"/>
    </row>
    <row r="22" ht="19" customHeight="1" spans="1:6">
      <c r="A22" s="3"/>
      <c r="B22" s="3"/>
      <c r="C22" s="3"/>
      <c r="D22" s="3"/>
      <c r="E22" s="3"/>
      <c r="F22" s="3"/>
    </row>
    <row r="23" ht="19" customHeight="1" spans="1:6">
      <c r="A23" s="1"/>
      <c r="B23" s="1"/>
      <c r="C23" s="1"/>
      <c r="D23" s="1"/>
      <c r="E23" s="1"/>
      <c r="F23" s="1"/>
    </row>
    <row r="24" ht="34" customHeight="1" spans="1:6">
      <c r="A24" s="4" t="s">
        <v>32</v>
      </c>
      <c r="B24" s="4" t="s">
        <v>33</v>
      </c>
      <c r="C24" s="4" t="s">
        <v>34</v>
      </c>
      <c r="D24" s="4" t="s">
        <v>35</v>
      </c>
      <c r="E24" s="4" t="s">
        <v>36</v>
      </c>
      <c r="F24" s="4" t="s">
        <v>0</v>
      </c>
    </row>
    <row r="25" ht="34" customHeight="1" spans="1:6">
      <c r="A25" s="5" t="s">
        <v>37</v>
      </c>
      <c r="B25" s="5">
        <v>2</v>
      </c>
      <c r="C25" s="5">
        <v>150</v>
      </c>
      <c r="D25" s="5" t="s">
        <v>38</v>
      </c>
      <c r="E25" s="5" t="s">
        <v>39</v>
      </c>
      <c r="F25" s="13" t="s">
        <v>17</v>
      </c>
    </row>
    <row r="26" ht="34" customHeight="1" spans="1:6">
      <c r="A26" s="5" t="s">
        <v>40</v>
      </c>
      <c r="B26" s="5">
        <v>4</v>
      </c>
      <c r="C26" s="5">
        <v>150</v>
      </c>
      <c r="D26" s="5" t="s">
        <v>38</v>
      </c>
      <c r="E26" s="5" t="s">
        <v>39</v>
      </c>
      <c r="F26" s="13" t="s">
        <v>17</v>
      </c>
    </row>
    <row r="27" ht="34" customHeight="1" spans="1:6">
      <c r="A27" s="5" t="s">
        <v>41</v>
      </c>
      <c r="B27" s="5">
        <v>6</v>
      </c>
      <c r="C27" s="5">
        <v>150</v>
      </c>
      <c r="D27" s="5" t="s">
        <v>38</v>
      </c>
      <c r="E27" s="5" t="s">
        <v>39</v>
      </c>
      <c r="F27" s="13" t="s">
        <v>17</v>
      </c>
    </row>
    <row r="28" ht="34" customHeight="1" spans="1:6">
      <c r="A28" s="5" t="s">
        <v>42</v>
      </c>
      <c r="B28" s="5">
        <v>7</v>
      </c>
      <c r="C28" s="5">
        <v>150</v>
      </c>
      <c r="D28" s="5" t="s">
        <v>38</v>
      </c>
      <c r="E28" s="5" t="s">
        <v>39</v>
      </c>
      <c r="F28" s="13" t="s">
        <v>17</v>
      </c>
    </row>
    <row r="29" ht="34" customHeight="1" spans="1:6">
      <c r="A29" s="5" t="s">
        <v>43</v>
      </c>
      <c r="B29" s="5">
        <v>8</v>
      </c>
      <c r="C29" s="5">
        <v>150</v>
      </c>
      <c r="D29" s="5" t="s">
        <v>38</v>
      </c>
      <c r="E29" s="5" t="s">
        <v>39</v>
      </c>
      <c r="F29" s="13" t="s">
        <v>17</v>
      </c>
    </row>
    <row r="30" ht="34" customHeight="1" spans="1:6">
      <c r="A30" s="5" t="s">
        <v>44</v>
      </c>
      <c r="B30" s="5">
        <v>11</v>
      </c>
      <c r="C30" s="5">
        <v>150</v>
      </c>
      <c r="D30" s="5" t="s">
        <v>38</v>
      </c>
      <c r="E30" s="5" t="s">
        <v>39</v>
      </c>
      <c r="F30" s="13" t="s">
        <v>17</v>
      </c>
    </row>
    <row r="31" ht="34" customHeight="1" spans="1:6">
      <c r="A31" s="5" t="s">
        <v>45</v>
      </c>
      <c r="B31" s="5">
        <v>12</v>
      </c>
      <c r="C31" s="5">
        <v>150</v>
      </c>
      <c r="D31" s="5" t="s">
        <v>38</v>
      </c>
      <c r="E31" s="5" t="s">
        <v>39</v>
      </c>
      <c r="F31" s="13" t="s">
        <v>17</v>
      </c>
    </row>
    <row r="32" ht="34" customHeight="1" spans="1:6">
      <c r="A32" s="5" t="s">
        <v>46</v>
      </c>
      <c r="B32" s="5">
        <v>14</v>
      </c>
      <c r="C32" s="5">
        <v>150</v>
      </c>
      <c r="D32" s="5" t="s">
        <v>38</v>
      </c>
      <c r="E32" s="5" t="s">
        <v>39</v>
      </c>
      <c r="F32" s="13" t="s">
        <v>17</v>
      </c>
    </row>
    <row r="33" ht="34" customHeight="1" spans="1:6">
      <c r="A33" s="5" t="s">
        <v>47</v>
      </c>
      <c r="B33" s="5">
        <v>26</v>
      </c>
      <c r="C33" s="5">
        <v>150</v>
      </c>
      <c r="D33" s="5" t="s">
        <v>48</v>
      </c>
      <c r="E33" s="5" t="s">
        <v>39</v>
      </c>
      <c r="F33" s="13" t="s">
        <v>17</v>
      </c>
    </row>
    <row r="34" ht="34" customHeight="1" spans="1:6">
      <c r="A34" s="5" t="s">
        <v>47</v>
      </c>
      <c r="B34" s="5">
        <v>33</v>
      </c>
      <c r="C34" s="5">
        <v>150</v>
      </c>
      <c r="D34" s="5" t="s">
        <v>49</v>
      </c>
      <c r="E34" s="5" t="s">
        <v>50</v>
      </c>
      <c r="F34" s="13" t="s">
        <v>17</v>
      </c>
    </row>
    <row r="35" ht="34" customHeight="1" spans="1:6">
      <c r="A35" s="5" t="s">
        <v>51</v>
      </c>
      <c r="B35" s="5">
        <v>142</v>
      </c>
      <c r="C35" s="5">
        <v>150</v>
      </c>
      <c r="D35" s="5" t="s">
        <v>52</v>
      </c>
      <c r="E35" s="5" t="s">
        <v>50</v>
      </c>
      <c r="F35" s="13" t="s">
        <v>11</v>
      </c>
    </row>
    <row r="36" ht="34" customHeight="1" spans="1:6">
      <c r="A36" s="5" t="s">
        <v>53</v>
      </c>
      <c r="B36" s="5">
        <v>146</v>
      </c>
      <c r="C36" s="5">
        <v>300</v>
      </c>
      <c r="D36" s="5" t="s">
        <v>52</v>
      </c>
      <c r="E36" s="5" t="s">
        <v>50</v>
      </c>
      <c r="F36" s="13" t="s">
        <v>12</v>
      </c>
    </row>
    <row r="37" ht="34" customHeight="1" spans="1:6">
      <c r="A37" s="5" t="s">
        <v>54</v>
      </c>
      <c r="B37" s="5">
        <v>147</v>
      </c>
      <c r="C37" s="5">
        <v>150</v>
      </c>
      <c r="D37" s="5" t="s">
        <v>52</v>
      </c>
      <c r="E37" s="5" t="s">
        <v>50</v>
      </c>
      <c r="F37" s="13" t="s">
        <v>11</v>
      </c>
    </row>
    <row r="38" ht="34" customHeight="1" spans="1:6">
      <c r="A38" s="5" t="s">
        <v>55</v>
      </c>
      <c r="B38" s="5">
        <v>151</v>
      </c>
      <c r="C38" s="5">
        <v>150</v>
      </c>
      <c r="D38" s="5" t="s">
        <v>52</v>
      </c>
      <c r="E38" s="5" t="s">
        <v>50</v>
      </c>
      <c r="F38" s="13" t="s">
        <v>11</v>
      </c>
    </row>
    <row r="39" ht="34" customHeight="1" spans="1:6">
      <c r="A39" s="5" t="s">
        <v>56</v>
      </c>
      <c r="B39" s="5">
        <v>159</v>
      </c>
      <c r="C39" s="5">
        <v>150</v>
      </c>
      <c r="D39" s="5" t="s">
        <v>52</v>
      </c>
      <c r="E39" s="5" t="s">
        <v>50</v>
      </c>
      <c r="F39" s="13" t="s">
        <v>11</v>
      </c>
    </row>
    <row r="40" ht="34" customHeight="1" spans="1:6">
      <c r="A40" s="5" t="s">
        <v>57</v>
      </c>
      <c r="B40" s="5">
        <v>162</v>
      </c>
      <c r="C40" s="5">
        <v>150</v>
      </c>
      <c r="D40" s="5" t="s">
        <v>52</v>
      </c>
      <c r="E40" s="5" t="s">
        <v>50</v>
      </c>
      <c r="F40" s="13" t="s">
        <v>11</v>
      </c>
    </row>
    <row r="41" ht="34" customHeight="1" spans="1:6">
      <c r="A41" s="5" t="s">
        <v>58</v>
      </c>
      <c r="B41" s="5">
        <v>163</v>
      </c>
      <c r="C41" s="5">
        <v>150</v>
      </c>
      <c r="D41" s="5" t="s">
        <v>52</v>
      </c>
      <c r="E41" s="5" t="s">
        <v>50</v>
      </c>
      <c r="F41" s="13" t="s">
        <v>11</v>
      </c>
    </row>
    <row r="42" ht="34" customHeight="1" spans="1:6">
      <c r="A42" s="5" t="s">
        <v>59</v>
      </c>
      <c r="B42" s="5">
        <v>175</v>
      </c>
      <c r="C42" s="5">
        <v>150</v>
      </c>
      <c r="D42" s="5" t="s">
        <v>52</v>
      </c>
      <c r="E42" s="5" t="s">
        <v>50</v>
      </c>
      <c r="F42" s="13" t="s">
        <v>11</v>
      </c>
    </row>
    <row r="43" ht="34" customHeight="1" spans="1:6">
      <c r="A43" s="5" t="s">
        <v>60</v>
      </c>
      <c r="B43" s="5">
        <v>191</v>
      </c>
      <c r="C43" s="5">
        <v>150</v>
      </c>
      <c r="D43" s="5" t="s">
        <v>52</v>
      </c>
      <c r="E43" s="5" t="s">
        <v>50</v>
      </c>
      <c r="F43" s="13" t="s">
        <v>11</v>
      </c>
    </row>
    <row r="44" ht="34" customHeight="1" spans="1:6">
      <c r="A44" s="5" t="s">
        <v>61</v>
      </c>
      <c r="B44" s="5">
        <v>203</v>
      </c>
      <c r="C44" s="5">
        <v>150</v>
      </c>
      <c r="D44" s="5" t="s">
        <v>52</v>
      </c>
      <c r="E44" s="5" t="s">
        <v>50</v>
      </c>
      <c r="F44" s="13" t="s">
        <v>11</v>
      </c>
    </row>
    <row r="45" ht="34" customHeight="1" spans="1:6">
      <c r="A45" s="5" t="s">
        <v>62</v>
      </c>
      <c r="B45" s="5">
        <v>208</v>
      </c>
      <c r="C45" s="5">
        <v>150</v>
      </c>
      <c r="D45" s="5" t="s">
        <v>63</v>
      </c>
      <c r="E45" s="5" t="s">
        <v>50</v>
      </c>
      <c r="F45" s="13" t="s">
        <v>11</v>
      </c>
    </row>
    <row r="46" ht="34" customHeight="1" spans="1:6">
      <c r="A46" s="5" t="s">
        <v>64</v>
      </c>
      <c r="B46" s="5">
        <v>239</v>
      </c>
      <c r="C46" s="5">
        <v>300</v>
      </c>
      <c r="D46" s="5" t="s">
        <v>65</v>
      </c>
      <c r="E46" s="5" t="s">
        <v>66</v>
      </c>
      <c r="F46" s="13" t="s">
        <v>12</v>
      </c>
    </row>
    <row r="47" ht="34" customHeight="1" spans="1:6">
      <c r="A47" s="5" t="s">
        <v>67</v>
      </c>
      <c r="B47" s="5">
        <v>241</v>
      </c>
      <c r="C47" s="5">
        <v>150</v>
      </c>
      <c r="D47" s="5" t="s">
        <v>65</v>
      </c>
      <c r="E47" s="5" t="s">
        <v>66</v>
      </c>
      <c r="F47" s="13" t="s">
        <v>11</v>
      </c>
    </row>
    <row r="48" ht="34" customHeight="1" spans="1:6">
      <c r="A48" s="5" t="s">
        <v>68</v>
      </c>
      <c r="B48" s="5">
        <v>242</v>
      </c>
      <c r="C48" s="5">
        <v>150</v>
      </c>
      <c r="D48" s="5" t="s">
        <v>65</v>
      </c>
      <c r="E48" s="5" t="s">
        <v>66</v>
      </c>
      <c r="F48" s="13" t="s">
        <v>11</v>
      </c>
    </row>
    <row r="49" ht="34" customHeight="1" spans="1:6">
      <c r="A49" s="5" t="s">
        <v>69</v>
      </c>
      <c r="B49" s="5">
        <v>264</v>
      </c>
      <c r="C49" s="5">
        <v>150</v>
      </c>
      <c r="D49" s="5" t="s">
        <v>70</v>
      </c>
      <c r="E49" s="5" t="s">
        <v>71</v>
      </c>
      <c r="F49" s="13" t="s">
        <v>11</v>
      </c>
    </row>
    <row r="50" ht="34" customHeight="1" spans="1:6">
      <c r="A50" s="5" t="s">
        <v>72</v>
      </c>
      <c r="B50" s="5">
        <v>266</v>
      </c>
      <c r="C50" s="5">
        <v>300</v>
      </c>
      <c r="D50" s="5" t="s">
        <v>70</v>
      </c>
      <c r="E50" s="5" t="s">
        <v>71</v>
      </c>
      <c r="F50" s="13" t="s">
        <v>12</v>
      </c>
    </row>
    <row r="51" ht="34" customHeight="1" spans="1:6">
      <c r="A51" s="5" t="s">
        <v>58</v>
      </c>
      <c r="B51" s="5">
        <v>275</v>
      </c>
      <c r="C51" s="5">
        <v>150</v>
      </c>
      <c r="D51" s="5" t="s">
        <v>70</v>
      </c>
      <c r="E51" s="5" t="s">
        <v>71</v>
      </c>
      <c r="F51" s="13" t="s">
        <v>11</v>
      </c>
    </row>
    <row r="52" ht="34" customHeight="1" spans="1:6">
      <c r="A52" s="5" t="s">
        <v>73</v>
      </c>
      <c r="B52" s="5">
        <v>276</v>
      </c>
      <c r="C52" s="5">
        <v>300</v>
      </c>
      <c r="D52" s="5" t="s">
        <v>70</v>
      </c>
      <c r="E52" s="5" t="s">
        <v>71</v>
      </c>
      <c r="F52" s="13" t="s">
        <v>12</v>
      </c>
    </row>
    <row r="53" ht="34" customHeight="1" spans="1:6">
      <c r="A53" s="5" t="s">
        <v>74</v>
      </c>
      <c r="B53" s="5">
        <v>277</v>
      </c>
      <c r="C53" s="5">
        <v>300</v>
      </c>
      <c r="D53" s="5" t="s">
        <v>70</v>
      </c>
      <c r="E53" s="5" t="s">
        <v>71</v>
      </c>
      <c r="F53" s="13" t="s">
        <v>12</v>
      </c>
    </row>
    <row r="54" ht="34" customHeight="1" spans="1:6">
      <c r="A54" s="5" t="s">
        <v>75</v>
      </c>
      <c r="B54" s="5">
        <v>280</v>
      </c>
      <c r="C54" s="5">
        <v>150</v>
      </c>
      <c r="D54" s="5" t="s">
        <v>70</v>
      </c>
      <c r="E54" s="5" t="s">
        <v>71</v>
      </c>
      <c r="F54" s="13" t="s">
        <v>11</v>
      </c>
    </row>
    <row r="55" ht="34" customHeight="1" spans="1:6">
      <c r="A55" s="5" t="s">
        <v>76</v>
      </c>
      <c r="B55" s="5">
        <v>281</v>
      </c>
      <c r="C55" s="5">
        <v>150</v>
      </c>
      <c r="D55" s="5" t="s">
        <v>70</v>
      </c>
      <c r="E55" s="5" t="s">
        <v>71</v>
      </c>
      <c r="F55" s="13" t="s">
        <v>11</v>
      </c>
    </row>
    <row r="56" ht="34" customHeight="1" spans="1:6">
      <c r="A56" s="5" t="s">
        <v>77</v>
      </c>
      <c r="B56" s="5">
        <v>283</v>
      </c>
      <c r="C56" s="5">
        <v>300</v>
      </c>
      <c r="D56" s="5" t="s">
        <v>70</v>
      </c>
      <c r="E56" s="5" t="s">
        <v>71</v>
      </c>
      <c r="F56" s="13" t="s">
        <v>12</v>
      </c>
    </row>
    <row r="57" ht="34" customHeight="1" spans="1:6">
      <c r="A57" s="5" t="s">
        <v>78</v>
      </c>
      <c r="B57" s="5">
        <v>287</v>
      </c>
      <c r="C57" s="5">
        <v>150</v>
      </c>
      <c r="D57" s="5" t="s">
        <v>70</v>
      </c>
      <c r="E57" s="5" t="s">
        <v>71</v>
      </c>
      <c r="F57" s="13" t="s">
        <v>11</v>
      </c>
    </row>
    <row r="58" ht="34" customHeight="1" spans="1:6">
      <c r="A58" s="5" t="s">
        <v>79</v>
      </c>
      <c r="B58" s="5">
        <v>294</v>
      </c>
      <c r="C58" s="5">
        <v>150</v>
      </c>
      <c r="D58" s="5" t="s">
        <v>70</v>
      </c>
      <c r="E58" s="5" t="s">
        <v>71</v>
      </c>
      <c r="F58" s="13" t="s">
        <v>11</v>
      </c>
    </row>
    <row r="59" ht="34" customHeight="1" spans="1:6">
      <c r="A59" s="5" t="s">
        <v>80</v>
      </c>
      <c r="B59" s="5">
        <v>298</v>
      </c>
      <c r="C59" s="5">
        <v>150</v>
      </c>
      <c r="D59" s="5" t="s">
        <v>70</v>
      </c>
      <c r="E59" s="5" t="s">
        <v>71</v>
      </c>
      <c r="F59" s="13" t="s">
        <v>11</v>
      </c>
    </row>
    <row r="60" ht="34" customHeight="1" spans="1:6">
      <c r="A60" s="5" t="s">
        <v>81</v>
      </c>
      <c r="B60" s="5">
        <v>338</v>
      </c>
      <c r="C60" s="5">
        <v>300</v>
      </c>
      <c r="D60" s="5" t="s">
        <v>82</v>
      </c>
      <c r="E60" s="5" t="s">
        <v>83</v>
      </c>
      <c r="F60" s="13" t="s">
        <v>12</v>
      </c>
    </row>
    <row r="61" ht="34" customHeight="1" spans="1:6">
      <c r="A61" s="5" t="s">
        <v>84</v>
      </c>
      <c r="B61" s="5">
        <v>341</v>
      </c>
      <c r="C61" s="5">
        <v>300</v>
      </c>
      <c r="D61" s="5" t="s">
        <v>82</v>
      </c>
      <c r="E61" s="5" t="s">
        <v>83</v>
      </c>
      <c r="F61" s="13" t="s">
        <v>12</v>
      </c>
    </row>
    <row r="62" ht="34" customHeight="1" spans="1:6">
      <c r="A62" s="5" t="s">
        <v>85</v>
      </c>
      <c r="B62" s="5">
        <v>342</v>
      </c>
      <c r="C62" s="5">
        <v>150</v>
      </c>
      <c r="D62" s="5" t="s">
        <v>82</v>
      </c>
      <c r="E62" s="5" t="s">
        <v>83</v>
      </c>
      <c r="F62" s="13" t="s">
        <v>11</v>
      </c>
    </row>
    <row r="63" ht="19" customHeight="1" spans="1:6">
      <c r="A63" s="1"/>
      <c r="B63" s="1"/>
      <c r="C63" s="1"/>
      <c r="D63" s="1"/>
      <c r="E63" s="1"/>
      <c r="F63" s="1"/>
    </row>
    <row r="64" ht="19" customHeight="1" spans="1:6">
      <c r="A64" s="1"/>
      <c r="B64" s="1"/>
      <c r="C64" s="1"/>
      <c r="D64" s="1"/>
      <c r="E64" s="1"/>
      <c r="F64" s="1"/>
    </row>
    <row r="65" ht="19" customHeight="1" spans="1:6">
      <c r="A65" s="1"/>
      <c r="B65" s="1"/>
      <c r="C65" s="1"/>
      <c r="D65" s="1"/>
      <c r="E65" s="1"/>
      <c r="F65" s="1"/>
    </row>
    <row r="66" ht="19" customHeight="1" spans="1:6">
      <c r="A66" s="1"/>
      <c r="B66" s="1"/>
      <c r="C66" s="1"/>
      <c r="D66" s="1"/>
      <c r="E66" s="1"/>
      <c r="F66" s="1"/>
    </row>
    <row r="67" ht="19" customHeight="1" spans="1:6">
      <c r="A67" s="1"/>
      <c r="B67" s="1"/>
      <c r="C67" s="1"/>
      <c r="D67" s="1"/>
      <c r="E67" s="1"/>
      <c r="F67" s="1"/>
    </row>
    <row r="68" ht="19" customHeight="1" spans="1:6">
      <c r="A68" s="1"/>
      <c r="B68" s="1"/>
      <c r="C68" s="1"/>
      <c r="D68" s="1"/>
      <c r="E68" s="1"/>
      <c r="F68" s="1"/>
    </row>
    <row r="69" ht="19" customHeight="1" spans="1:6">
      <c r="A69" s="1"/>
      <c r="B69" s="1"/>
      <c r="C69" s="1"/>
      <c r="D69" s="1"/>
      <c r="E69" s="1"/>
      <c r="F69" s="1"/>
    </row>
    <row r="70" ht="19" customHeight="1" spans="1:6">
      <c r="A70" s="1"/>
      <c r="B70" s="1"/>
      <c r="C70" s="1"/>
      <c r="D70" s="1"/>
      <c r="E70" s="1"/>
      <c r="F70" s="1"/>
    </row>
  </sheetData>
  <mergeCells count="2">
    <mergeCell ref="A16:F18"/>
    <mergeCell ref="A20:F2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42"/>
  <sheetViews>
    <sheetView topLeftCell="E1" workbookViewId="0">
      <pane ySplit="1" topLeftCell="A2" activePane="bottomLeft" state="frozen"/>
      <selection/>
      <selection pane="bottomLeft" activeCell="M23" sqref="M23"/>
    </sheetView>
  </sheetViews>
  <sheetFormatPr defaultColWidth="9" defaultRowHeight="16.8"/>
  <cols>
    <col min="1" max="1" width="16" customWidth="1"/>
    <col min="2" max="2" width="14" customWidth="1"/>
    <col min="3" max="3" width="12" customWidth="1"/>
    <col min="4" max="4" width="34" customWidth="1"/>
    <col min="5" max="5" width="28" customWidth="1"/>
    <col min="6" max="6" width="26" customWidth="1"/>
    <col min="7" max="7" width="16" customWidth="1"/>
    <col min="8" max="8" width="14" customWidth="1"/>
    <col min="9" max="9" width="12" customWidth="1"/>
    <col min="10" max="11" width="18" customWidth="1"/>
    <col min="12" max="12" width="12" customWidth="1"/>
    <col min="13" max="13" width="22" customWidth="1"/>
    <col min="14" max="14" width="20" customWidth="1"/>
    <col min="15" max="15" width="16" customWidth="1"/>
    <col min="16" max="17" width="14" customWidth="1"/>
    <col min="18" max="18" width="10" customWidth="1"/>
    <col min="19" max="19" width="22.5441176470588" customWidth="1"/>
    <col min="20" max="20" width="12" customWidth="1"/>
    <col min="21" max="21" width="18.625" style="41" customWidth="1"/>
    <col min="22" max="22" width="19.6029411764706" style="41" customWidth="1"/>
    <col min="23" max="23" width="65" customWidth="1"/>
    <col min="24" max="24" width="14" customWidth="1"/>
  </cols>
  <sheetData>
    <row r="1" ht="34" customHeight="1" spans="1:24">
      <c r="A1" s="4" t="s">
        <v>86</v>
      </c>
      <c r="B1" s="4" t="s">
        <v>87</v>
      </c>
      <c r="C1" s="4" t="s">
        <v>88</v>
      </c>
      <c r="D1" s="4" t="s">
        <v>89</v>
      </c>
      <c r="E1" s="4" t="s">
        <v>90</v>
      </c>
      <c r="F1" s="4" t="s">
        <v>0</v>
      </c>
      <c r="G1" s="4" t="s">
        <v>91</v>
      </c>
      <c r="H1" s="4" t="s">
        <v>92</v>
      </c>
      <c r="I1" s="4" t="s">
        <v>93</v>
      </c>
      <c r="J1" s="4" t="s">
        <v>94</v>
      </c>
      <c r="K1" s="4" t="s">
        <v>95</v>
      </c>
      <c r="L1" s="4" t="s">
        <v>96</v>
      </c>
      <c r="M1" s="4" t="s">
        <v>97</v>
      </c>
      <c r="N1" s="4" t="s">
        <v>98</v>
      </c>
      <c r="O1" s="4" t="s">
        <v>99</v>
      </c>
      <c r="P1" s="4" t="s">
        <v>100</v>
      </c>
      <c r="Q1" s="4" t="s">
        <v>101</v>
      </c>
      <c r="R1" s="4" t="s">
        <v>102</v>
      </c>
      <c r="S1" s="4" t="s">
        <v>103</v>
      </c>
      <c r="T1" s="4" t="s">
        <v>104</v>
      </c>
      <c r="U1" s="42" t="s">
        <v>105</v>
      </c>
      <c r="V1" s="42" t="s">
        <v>106</v>
      </c>
      <c r="W1" s="4" t="s">
        <v>107</v>
      </c>
      <c r="X1" s="4" t="s">
        <v>108</v>
      </c>
    </row>
    <row r="2" ht="19" customHeight="1" spans="1:24">
      <c r="A2" s="5" t="s">
        <v>37</v>
      </c>
      <c r="B2" s="5" t="s">
        <v>39</v>
      </c>
      <c r="C2" s="5" t="s">
        <v>38</v>
      </c>
      <c r="D2" s="5" t="s">
        <v>109</v>
      </c>
      <c r="E2" s="5" t="s">
        <v>110</v>
      </c>
      <c r="F2" s="5" t="s">
        <v>17</v>
      </c>
      <c r="G2" s="5">
        <v>6000</v>
      </c>
      <c r="H2" s="6">
        <v>150</v>
      </c>
      <c r="I2" s="5">
        <v>30</v>
      </c>
      <c r="J2" s="6">
        <f>业务考核视图!N2</f>
        <v>6000</v>
      </c>
      <c r="K2" s="6">
        <f>业务考核视图!O2</f>
        <v>4564.6</v>
      </c>
      <c r="L2" s="43">
        <f t="shared" ref="L2:L65" si="0">K2/J2</f>
        <v>0.760766666666667</v>
      </c>
      <c r="M2" s="5" t="str">
        <f>业务考核视图!Q2</f>
        <v>未达标</v>
      </c>
      <c r="N2" s="6">
        <f>IF(K2&gt;=J2,ROUND(H2*I2/规则与名单!$B$3,2),0)</f>
        <v>0</v>
      </c>
      <c r="O2" s="6">
        <v>0</v>
      </c>
      <c r="P2" s="5">
        <v>0</v>
      </c>
      <c r="Q2" s="5" t="s">
        <v>111</v>
      </c>
      <c r="R2" s="5">
        <v>2</v>
      </c>
      <c r="S2" s="5" t="s">
        <v>112</v>
      </c>
      <c r="T2" s="5" t="s">
        <v>113</v>
      </c>
      <c r="U2" s="44" t="s">
        <v>114</v>
      </c>
      <c r="V2" s="44" t="s">
        <v>115</v>
      </c>
      <c r="W2" s="5"/>
      <c r="X2" s="5">
        <v>0</v>
      </c>
    </row>
    <row r="3" ht="19" customHeight="1" spans="1:24">
      <c r="A3" s="5" t="s">
        <v>116</v>
      </c>
      <c r="B3" s="5" t="s">
        <v>39</v>
      </c>
      <c r="C3" s="5" t="s">
        <v>38</v>
      </c>
      <c r="D3" s="5" t="s">
        <v>117</v>
      </c>
      <c r="E3" s="5" t="s">
        <v>118</v>
      </c>
      <c r="F3" s="5" t="s">
        <v>17</v>
      </c>
      <c r="G3" s="5">
        <v>6000</v>
      </c>
      <c r="H3" s="6">
        <v>1000</v>
      </c>
      <c r="I3" s="5">
        <v>9</v>
      </c>
      <c r="J3" s="6">
        <f>业务考核视图!N3</f>
        <v>1800</v>
      </c>
      <c r="K3" s="6">
        <f>业务考核视图!O3</f>
        <v>1377.7</v>
      </c>
      <c r="L3" s="43">
        <f t="shared" si="0"/>
        <v>0.765388888888889</v>
      </c>
      <c r="M3" s="5" t="str">
        <f>业务考核视图!Q3</f>
        <v>未达标</v>
      </c>
      <c r="N3" s="6">
        <f>IF(K3&gt;=J3,ROUND(H3*I3/规则与名单!$B$3,2),0)</f>
        <v>0</v>
      </c>
      <c r="O3" s="6">
        <v>0</v>
      </c>
      <c r="P3" s="5">
        <v>0</v>
      </c>
      <c r="Q3" s="5" t="s">
        <v>111</v>
      </c>
      <c r="R3" s="5">
        <v>3</v>
      </c>
      <c r="S3" s="5" t="s">
        <v>119</v>
      </c>
      <c r="T3" s="5" t="s">
        <v>120</v>
      </c>
      <c r="U3" s="44" t="s">
        <v>121</v>
      </c>
      <c r="V3" s="44" t="s">
        <v>115</v>
      </c>
      <c r="W3" s="5"/>
      <c r="X3" s="5">
        <v>0</v>
      </c>
    </row>
    <row r="4" ht="19" customHeight="1" spans="1:24">
      <c r="A4" s="5" t="s">
        <v>40</v>
      </c>
      <c r="B4" s="5" t="s">
        <v>39</v>
      </c>
      <c r="C4" s="5" t="s">
        <v>38</v>
      </c>
      <c r="D4" s="5" t="s">
        <v>109</v>
      </c>
      <c r="E4" s="5" t="s">
        <v>110</v>
      </c>
      <c r="F4" s="5" t="s">
        <v>17</v>
      </c>
      <c r="G4" s="5">
        <v>6000</v>
      </c>
      <c r="H4" s="6">
        <v>150</v>
      </c>
      <c r="I4" s="5">
        <v>30</v>
      </c>
      <c r="J4" s="6">
        <f>业务考核视图!N4</f>
        <v>6000</v>
      </c>
      <c r="K4" s="6">
        <f>业务考核视图!O4</f>
        <v>599.3</v>
      </c>
      <c r="L4" s="43">
        <f t="shared" si="0"/>
        <v>0.0998833333333333</v>
      </c>
      <c r="M4" s="5" t="str">
        <f>业务考核视图!Q4</f>
        <v>未达标</v>
      </c>
      <c r="N4" s="6">
        <f>IF(K4&gt;=J4,ROUND(H4*I4/规则与名单!$B$3,2),0)</f>
        <v>0</v>
      </c>
      <c r="O4" s="6">
        <v>0</v>
      </c>
      <c r="P4" s="5">
        <v>0</v>
      </c>
      <c r="Q4" s="5" t="s">
        <v>111</v>
      </c>
      <c r="R4" s="5">
        <v>4</v>
      </c>
      <c r="S4" s="5" t="s">
        <v>112</v>
      </c>
      <c r="T4" s="5" t="s">
        <v>113</v>
      </c>
      <c r="U4" s="44" t="s">
        <v>114</v>
      </c>
      <c r="V4" s="44" t="s">
        <v>115</v>
      </c>
      <c r="W4" s="5"/>
      <c r="X4" s="5">
        <v>0</v>
      </c>
    </row>
    <row r="5" ht="19" customHeight="1" spans="1:24">
      <c r="A5" s="5" t="s">
        <v>122</v>
      </c>
      <c r="B5" s="5" t="s">
        <v>39</v>
      </c>
      <c r="C5" s="5" t="s">
        <v>38</v>
      </c>
      <c r="D5" s="5" t="s">
        <v>117</v>
      </c>
      <c r="E5" s="5" t="s">
        <v>118</v>
      </c>
      <c r="F5" s="5" t="s">
        <v>17</v>
      </c>
      <c r="G5" s="5">
        <v>6000</v>
      </c>
      <c r="H5" s="6">
        <v>1000</v>
      </c>
      <c r="I5" s="5">
        <v>9</v>
      </c>
      <c r="J5" s="6">
        <f>业务考核视图!N5</f>
        <v>1800</v>
      </c>
      <c r="K5" s="6">
        <f>业务考核视图!O5</f>
        <v>1333.3</v>
      </c>
      <c r="L5" s="43">
        <f t="shared" si="0"/>
        <v>0.740722222222222</v>
      </c>
      <c r="M5" s="5" t="str">
        <f>业务考核视图!Q5</f>
        <v>未达标</v>
      </c>
      <c r="N5" s="6">
        <f>IF(K5&gt;=J5,ROUND(H5*I5/规则与名单!$B$3,2),0)</f>
        <v>0</v>
      </c>
      <c r="O5" s="6">
        <v>0</v>
      </c>
      <c r="P5" s="5">
        <v>0</v>
      </c>
      <c r="Q5" s="5" t="s">
        <v>111</v>
      </c>
      <c r="R5" s="5">
        <v>5</v>
      </c>
      <c r="S5" s="5" t="s">
        <v>123</v>
      </c>
      <c r="T5" s="5" t="s">
        <v>120</v>
      </c>
      <c r="U5" s="44" t="s">
        <v>121</v>
      </c>
      <c r="V5" s="44" t="s">
        <v>115</v>
      </c>
      <c r="W5" s="5"/>
      <c r="X5" s="5">
        <v>0</v>
      </c>
    </row>
    <row r="6" ht="19" customHeight="1" spans="1:24">
      <c r="A6" s="5" t="s">
        <v>41</v>
      </c>
      <c r="B6" s="5" t="s">
        <v>39</v>
      </c>
      <c r="C6" s="5" t="s">
        <v>38</v>
      </c>
      <c r="D6" s="5" t="s">
        <v>109</v>
      </c>
      <c r="E6" s="5" t="s">
        <v>110</v>
      </c>
      <c r="F6" s="5" t="s">
        <v>17</v>
      </c>
      <c r="G6" s="5">
        <v>6000</v>
      </c>
      <c r="H6" s="6">
        <v>150</v>
      </c>
      <c r="I6" s="5">
        <v>30</v>
      </c>
      <c r="J6" s="6">
        <f>业务考核视图!N6</f>
        <v>6000</v>
      </c>
      <c r="K6" s="6">
        <f>业务考核视图!O6</f>
        <v>4785.8</v>
      </c>
      <c r="L6" s="43">
        <f t="shared" si="0"/>
        <v>0.797633333333333</v>
      </c>
      <c r="M6" s="5" t="str">
        <f>业务考核视图!Q6</f>
        <v>已有里程未达标</v>
      </c>
      <c r="N6" s="6">
        <f>IF(K6&gt;=J6,ROUND(H6*I6/规则与名单!$B$3,2),0)</f>
        <v>0</v>
      </c>
      <c r="O6" s="6">
        <v>0</v>
      </c>
      <c r="P6" s="5">
        <v>0</v>
      </c>
      <c r="Q6" s="5" t="s">
        <v>111</v>
      </c>
      <c r="R6" s="5">
        <v>6</v>
      </c>
      <c r="S6" s="5" t="s">
        <v>124</v>
      </c>
      <c r="T6" s="5" t="s">
        <v>113</v>
      </c>
      <c r="U6" s="44" t="s">
        <v>114</v>
      </c>
      <c r="V6" s="44" t="s">
        <v>115</v>
      </c>
      <c r="W6" s="5"/>
      <c r="X6" s="5">
        <v>1</v>
      </c>
    </row>
    <row r="7" ht="19" customHeight="1" spans="1:24">
      <c r="A7" s="5" t="s">
        <v>42</v>
      </c>
      <c r="B7" s="5" t="s">
        <v>39</v>
      </c>
      <c r="C7" s="5" t="s">
        <v>38</v>
      </c>
      <c r="D7" s="5" t="s">
        <v>109</v>
      </c>
      <c r="E7" s="5" t="s">
        <v>110</v>
      </c>
      <c r="F7" s="5" t="s">
        <v>17</v>
      </c>
      <c r="G7" s="5">
        <v>6000</v>
      </c>
      <c r="H7" s="6">
        <v>150</v>
      </c>
      <c r="I7" s="5">
        <v>30</v>
      </c>
      <c r="J7" s="6">
        <f>业务考核视图!N7</f>
        <v>6000</v>
      </c>
      <c r="K7" s="6">
        <f>业务考核视图!O7</f>
        <v>3467.7</v>
      </c>
      <c r="L7" s="43">
        <f t="shared" si="0"/>
        <v>0.57795</v>
      </c>
      <c r="M7" s="5" t="str">
        <f>业务考核视图!Q7</f>
        <v>已有里程未达标</v>
      </c>
      <c r="N7" s="6">
        <f>IF(K7&gt;=J7,ROUND(H7*I7/规则与名单!$B$3,2),0)</f>
        <v>0</v>
      </c>
      <c r="O7" s="6">
        <v>0</v>
      </c>
      <c r="P7" s="5">
        <v>0</v>
      </c>
      <c r="Q7" s="5" t="s">
        <v>111</v>
      </c>
      <c r="R7" s="5">
        <v>7</v>
      </c>
      <c r="S7" s="5" t="s">
        <v>125</v>
      </c>
      <c r="T7" s="5" t="s">
        <v>113</v>
      </c>
      <c r="U7" s="44" t="s">
        <v>114</v>
      </c>
      <c r="V7" s="44" t="s">
        <v>115</v>
      </c>
      <c r="W7" s="5"/>
      <c r="X7" s="5">
        <v>3</v>
      </c>
    </row>
    <row r="8" ht="19" customHeight="1" spans="1:24">
      <c r="A8" s="5" t="s">
        <v>43</v>
      </c>
      <c r="B8" s="5" t="s">
        <v>39</v>
      </c>
      <c r="C8" s="5" t="s">
        <v>38</v>
      </c>
      <c r="D8" s="5" t="s">
        <v>109</v>
      </c>
      <c r="E8" s="5" t="s">
        <v>110</v>
      </c>
      <c r="F8" s="5" t="s">
        <v>17</v>
      </c>
      <c r="G8" s="5">
        <v>6000</v>
      </c>
      <c r="H8" s="6">
        <v>150</v>
      </c>
      <c r="I8" s="5">
        <v>30</v>
      </c>
      <c r="J8" s="6">
        <f>业务考核视图!N8</f>
        <v>6000</v>
      </c>
      <c r="K8" s="6">
        <f>业务考核视图!O8</f>
        <v>5217</v>
      </c>
      <c r="L8" s="43">
        <f t="shared" si="0"/>
        <v>0.8695</v>
      </c>
      <c r="M8" s="5" t="str">
        <f>业务考核视图!Q8</f>
        <v>已有里程未达标</v>
      </c>
      <c r="N8" s="6">
        <f>IF(K8&gt;=J8,ROUND(H8*I8/规则与名单!$B$3,2),0)</f>
        <v>0</v>
      </c>
      <c r="O8" s="6">
        <v>0</v>
      </c>
      <c r="P8" s="5">
        <v>0</v>
      </c>
      <c r="Q8" s="5" t="s">
        <v>111</v>
      </c>
      <c r="R8" s="5">
        <v>8</v>
      </c>
      <c r="S8" s="5" t="s">
        <v>126</v>
      </c>
      <c r="T8" s="5" t="s">
        <v>113</v>
      </c>
      <c r="U8" s="44" t="s">
        <v>114</v>
      </c>
      <c r="V8" s="44" t="s">
        <v>115</v>
      </c>
      <c r="W8" s="5"/>
      <c r="X8" s="5">
        <v>1</v>
      </c>
    </row>
    <row r="9" ht="19" customHeight="1" spans="1:24">
      <c r="A9" s="5" t="s">
        <v>127</v>
      </c>
      <c r="B9" s="5" t="s">
        <v>39</v>
      </c>
      <c r="C9" s="5" t="s">
        <v>38</v>
      </c>
      <c r="D9" s="5" t="s">
        <v>117</v>
      </c>
      <c r="E9" s="5" t="s">
        <v>118</v>
      </c>
      <c r="F9" s="5" t="s">
        <v>17</v>
      </c>
      <c r="G9" s="5">
        <v>6000</v>
      </c>
      <c r="H9" s="6">
        <v>1000</v>
      </c>
      <c r="I9" s="5">
        <v>9</v>
      </c>
      <c r="J9" s="6">
        <f>业务考核视图!N9</f>
        <v>1800</v>
      </c>
      <c r="K9" s="6">
        <f>业务考核视图!O9</f>
        <v>1486.3</v>
      </c>
      <c r="L9" s="43">
        <f t="shared" si="0"/>
        <v>0.825722222222222</v>
      </c>
      <c r="M9" s="5" t="str">
        <f>业务考核视图!Q9</f>
        <v>已有里程未达标</v>
      </c>
      <c r="N9" s="6">
        <f>IF(K9&gt;=J9,ROUND(H9*I9/规则与名单!$B$3,2),0)</f>
        <v>0</v>
      </c>
      <c r="O9" s="6">
        <v>0</v>
      </c>
      <c r="P9" s="5">
        <v>0</v>
      </c>
      <c r="Q9" s="5" t="s">
        <v>111</v>
      </c>
      <c r="R9" s="5">
        <v>9</v>
      </c>
      <c r="S9" s="5" t="s">
        <v>128</v>
      </c>
      <c r="T9" s="5" t="s">
        <v>120</v>
      </c>
      <c r="U9" s="44" t="s">
        <v>121</v>
      </c>
      <c r="V9" s="44" t="s">
        <v>115</v>
      </c>
      <c r="W9" s="5"/>
      <c r="X9" s="5">
        <v>1</v>
      </c>
    </row>
    <row r="10" ht="19" customHeight="1" spans="1:24">
      <c r="A10" s="5" t="s">
        <v>129</v>
      </c>
      <c r="B10" s="5" t="s">
        <v>39</v>
      </c>
      <c r="C10" s="5" t="s">
        <v>38</v>
      </c>
      <c r="D10" s="5" t="s">
        <v>117</v>
      </c>
      <c r="E10" s="5" t="s">
        <v>118</v>
      </c>
      <c r="F10" s="5" t="s">
        <v>17</v>
      </c>
      <c r="G10" s="5">
        <v>6000</v>
      </c>
      <c r="H10" s="6">
        <v>1000</v>
      </c>
      <c r="I10" s="5">
        <v>9</v>
      </c>
      <c r="J10" s="6">
        <f>业务考核视图!N10</f>
        <v>1800</v>
      </c>
      <c r="K10" s="6">
        <f>业务考核视图!O10</f>
        <v>1356.8</v>
      </c>
      <c r="L10" s="43">
        <f t="shared" si="0"/>
        <v>0.753777777777778</v>
      </c>
      <c r="M10" s="5" t="str">
        <f>业务考核视图!Q10</f>
        <v>已有里程未达标</v>
      </c>
      <c r="N10" s="6">
        <f>IF(K10&gt;=J10,ROUND(H10*I10/规则与名单!$B$3,2),0)</f>
        <v>0</v>
      </c>
      <c r="O10" s="6">
        <v>0</v>
      </c>
      <c r="P10" s="5">
        <v>0</v>
      </c>
      <c r="Q10" s="5" t="s">
        <v>111</v>
      </c>
      <c r="R10" s="5">
        <v>10</v>
      </c>
      <c r="S10" s="5" t="s">
        <v>130</v>
      </c>
      <c r="T10" s="5" t="s">
        <v>120</v>
      </c>
      <c r="U10" s="44" t="s">
        <v>121</v>
      </c>
      <c r="V10" s="44" t="s">
        <v>115</v>
      </c>
      <c r="W10" s="5"/>
      <c r="X10" s="5">
        <v>2</v>
      </c>
    </row>
    <row r="11" ht="19" customHeight="1" spans="1:24">
      <c r="A11" s="5" t="s">
        <v>44</v>
      </c>
      <c r="B11" s="5" t="s">
        <v>39</v>
      </c>
      <c r="C11" s="5" t="s">
        <v>38</v>
      </c>
      <c r="D11" s="5" t="s">
        <v>109</v>
      </c>
      <c r="E11" s="5" t="s">
        <v>110</v>
      </c>
      <c r="F11" s="5" t="s">
        <v>17</v>
      </c>
      <c r="G11" s="5">
        <v>6000</v>
      </c>
      <c r="H11" s="6">
        <v>150</v>
      </c>
      <c r="I11" s="5">
        <v>30</v>
      </c>
      <c r="J11" s="6">
        <f>业务考核视图!N11</f>
        <v>6000</v>
      </c>
      <c r="K11" s="6">
        <f>业务考核视图!O11</f>
        <v>4483.8</v>
      </c>
      <c r="L11" s="43">
        <f t="shared" si="0"/>
        <v>0.7473</v>
      </c>
      <c r="M11" s="5" t="str">
        <f>业务考核视图!Q11</f>
        <v>已有里程未达标</v>
      </c>
      <c r="N11" s="6">
        <f>IF(K11&gt;=J11,ROUND(H11*I11/规则与名单!$B$3,2),0)</f>
        <v>0</v>
      </c>
      <c r="O11" s="6">
        <v>0</v>
      </c>
      <c r="P11" s="5">
        <v>0</v>
      </c>
      <c r="Q11" s="5" t="s">
        <v>111</v>
      </c>
      <c r="R11" s="5">
        <v>11</v>
      </c>
      <c r="S11" s="5" t="s">
        <v>131</v>
      </c>
      <c r="T11" s="5" t="s">
        <v>113</v>
      </c>
      <c r="U11" s="44" t="s">
        <v>114</v>
      </c>
      <c r="V11" s="44" t="s">
        <v>115</v>
      </c>
      <c r="W11" s="5"/>
      <c r="X11" s="5">
        <v>3</v>
      </c>
    </row>
    <row r="12" ht="19" customHeight="1" spans="1:24">
      <c r="A12" s="5" t="s">
        <v>45</v>
      </c>
      <c r="B12" s="5" t="s">
        <v>39</v>
      </c>
      <c r="C12" s="5" t="s">
        <v>38</v>
      </c>
      <c r="D12" s="5" t="s">
        <v>109</v>
      </c>
      <c r="E12" s="5" t="s">
        <v>110</v>
      </c>
      <c r="F12" s="5" t="s">
        <v>17</v>
      </c>
      <c r="G12" s="5">
        <v>6000</v>
      </c>
      <c r="H12" s="6">
        <v>150</v>
      </c>
      <c r="I12" s="5">
        <v>30</v>
      </c>
      <c r="J12" s="6">
        <f>业务考核视图!N12</f>
        <v>6000</v>
      </c>
      <c r="K12" s="6">
        <f>业务考核视图!O12</f>
        <v>9010.7</v>
      </c>
      <c r="L12" s="43">
        <f t="shared" si="0"/>
        <v>1.50178333333333</v>
      </c>
      <c r="M12" s="5" t="str">
        <f>业务考核视图!Q12</f>
        <v>达标</v>
      </c>
      <c r="N12" s="6">
        <f>IF(K12&gt;=J12,ROUND(H12*I12/规则与名单!$B$3,2),0)</f>
        <v>150</v>
      </c>
      <c r="O12" s="6">
        <v>3010.7</v>
      </c>
      <c r="P12" s="5">
        <v>0</v>
      </c>
      <c r="Q12" s="5" t="s">
        <v>111</v>
      </c>
      <c r="R12" s="5">
        <v>12</v>
      </c>
      <c r="S12" s="5" t="s">
        <v>112</v>
      </c>
      <c r="T12" s="5" t="s">
        <v>113</v>
      </c>
      <c r="U12" s="44" t="s">
        <v>114</v>
      </c>
      <c r="V12" s="44" t="s">
        <v>115</v>
      </c>
      <c r="W12" s="5"/>
      <c r="X12" s="5">
        <v>0</v>
      </c>
    </row>
    <row r="13" ht="19" customHeight="1" spans="1:24">
      <c r="A13" s="5" t="s">
        <v>132</v>
      </c>
      <c r="B13" s="5" t="s">
        <v>39</v>
      </c>
      <c r="C13" s="5" t="s">
        <v>38</v>
      </c>
      <c r="D13" s="5" t="s">
        <v>117</v>
      </c>
      <c r="E13" s="5" t="s">
        <v>118</v>
      </c>
      <c r="F13" s="5" t="s">
        <v>17</v>
      </c>
      <c r="G13" s="5">
        <v>6000</v>
      </c>
      <c r="H13" s="6">
        <v>1000</v>
      </c>
      <c r="I13" s="5">
        <v>9</v>
      </c>
      <c r="J13" s="6">
        <f>业务考核视图!N13</f>
        <v>1800</v>
      </c>
      <c r="K13" s="6">
        <f>业务考核视图!O13</f>
        <v>1222.5</v>
      </c>
      <c r="L13" s="43">
        <f t="shared" si="0"/>
        <v>0.679166666666667</v>
      </c>
      <c r="M13" s="5" t="str">
        <f>业务考核视图!Q13</f>
        <v>已有里程未达标</v>
      </c>
      <c r="N13" s="6">
        <f>IF(K13&gt;=J13,ROUND(H13*I13/规则与名单!$B$3,2),0)</f>
        <v>0</v>
      </c>
      <c r="O13" s="6">
        <v>0</v>
      </c>
      <c r="P13" s="5">
        <v>0</v>
      </c>
      <c r="Q13" s="5" t="s">
        <v>111</v>
      </c>
      <c r="R13" s="5">
        <v>13</v>
      </c>
      <c r="S13" s="5" t="s">
        <v>133</v>
      </c>
      <c r="T13" s="5" t="s">
        <v>120</v>
      </c>
      <c r="U13" s="44" t="s">
        <v>121</v>
      </c>
      <c r="V13" s="44" t="s">
        <v>115</v>
      </c>
      <c r="W13" s="5"/>
      <c r="X13" s="5">
        <v>3</v>
      </c>
    </row>
    <row r="14" ht="19" customHeight="1" spans="1:24">
      <c r="A14" s="5" t="s">
        <v>46</v>
      </c>
      <c r="B14" s="5" t="s">
        <v>39</v>
      </c>
      <c r="C14" s="5" t="s">
        <v>38</v>
      </c>
      <c r="D14" s="5" t="s">
        <v>109</v>
      </c>
      <c r="E14" s="5" t="s">
        <v>110</v>
      </c>
      <c r="F14" s="5" t="s">
        <v>17</v>
      </c>
      <c r="G14" s="5">
        <v>6000</v>
      </c>
      <c r="H14" s="6">
        <v>150</v>
      </c>
      <c r="I14" s="5">
        <v>30</v>
      </c>
      <c r="J14" s="6">
        <f>业务考核视图!N14</f>
        <v>6000</v>
      </c>
      <c r="K14" s="6">
        <f>业务考核视图!O14</f>
        <v>4692.8</v>
      </c>
      <c r="L14" s="43">
        <f t="shared" si="0"/>
        <v>0.782133333333333</v>
      </c>
      <c r="M14" s="5" t="str">
        <f>业务考核视图!Q14</f>
        <v>已有里程未达标</v>
      </c>
      <c r="N14" s="6">
        <f>IF(K14&gt;=J14,ROUND(H14*I14/规则与名单!$B$3,2),0)</f>
        <v>0</v>
      </c>
      <c r="O14" s="6">
        <v>0</v>
      </c>
      <c r="P14" s="5">
        <v>0</v>
      </c>
      <c r="Q14" s="5" t="s">
        <v>111</v>
      </c>
      <c r="R14" s="5">
        <v>14</v>
      </c>
      <c r="S14" s="5" t="s">
        <v>134</v>
      </c>
      <c r="T14" s="5" t="s">
        <v>113</v>
      </c>
      <c r="U14" s="44" t="s">
        <v>114</v>
      </c>
      <c r="V14" s="44" t="s">
        <v>115</v>
      </c>
      <c r="W14" s="5"/>
      <c r="X14" s="5">
        <v>3</v>
      </c>
    </row>
    <row r="15" ht="19" customHeight="1" spans="1:24">
      <c r="A15" s="5" t="s">
        <v>135</v>
      </c>
      <c r="B15" s="5" t="s">
        <v>39</v>
      </c>
      <c r="C15" s="5" t="s">
        <v>136</v>
      </c>
      <c r="D15" s="5" t="s">
        <v>137</v>
      </c>
      <c r="E15" s="5" t="s">
        <v>138</v>
      </c>
      <c r="F15" s="5" t="s">
        <v>6</v>
      </c>
      <c r="G15" s="5">
        <v>3000</v>
      </c>
      <c r="H15" s="6">
        <v>150</v>
      </c>
      <c r="I15" s="5">
        <v>2</v>
      </c>
      <c r="J15" s="6">
        <f>业务考核视图!N15</f>
        <v>200</v>
      </c>
      <c r="K15" s="6">
        <f>业务考核视图!O15</f>
        <v>127.3</v>
      </c>
      <c r="L15" s="43">
        <f t="shared" si="0"/>
        <v>0.6365</v>
      </c>
      <c r="M15" s="5" t="str">
        <f>业务考核视图!Q15</f>
        <v>未达标</v>
      </c>
      <c r="N15" s="6">
        <f>IF(K15&gt;=J15,ROUND(H15*I15/规则与名单!$B$3,2),0)</f>
        <v>0</v>
      </c>
      <c r="O15" s="6">
        <v>0</v>
      </c>
      <c r="P15" s="5">
        <v>0</v>
      </c>
      <c r="Q15" s="5" t="s">
        <v>111</v>
      </c>
      <c r="R15" s="5">
        <v>15</v>
      </c>
      <c r="S15" s="5" t="s">
        <v>139</v>
      </c>
      <c r="T15" s="5" t="s">
        <v>120</v>
      </c>
      <c r="U15" s="44" t="s">
        <v>140</v>
      </c>
      <c r="V15" s="44" t="s">
        <v>115</v>
      </c>
      <c r="W15" s="5"/>
      <c r="X15" s="5">
        <v>0</v>
      </c>
    </row>
    <row r="16" ht="19" customHeight="1" spans="1:24">
      <c r="A16" s="5" t="s">
        <v>141</v>
      </c>
      <c r="B16" s="5" t="s">
        <v>39</v>
      </c>
      <c r="C16" s="5" t="s">
        <v>142</v>
      </c>
      <c r="D16" s="5" t="s">
        <v>143</v>
      </c>
      <c r="E16" s="5" t="s">
        <v>144</v>
      </c>
      <c r="F16" s="5" t="s">
        <v>6</v>
      </c>
      <c r="G16" s="5">
        <v>3000</v>
      </c>
      <c r="H16" s="6">
        <v>150</v>
      </c>
      <c r="I16" s="5">
        <v>30</v>
      </c>
      <c r="J16" s="6">
        <f>业务考核视图!N16</f>
        <v>3000</v>
      </c>
      <c r="K16" s="6">
        <f>业务考核视图!O16</f>
        <v>3956.9</v>
      </c>
      <c r="L16" s="43">
        <f t="shared" si="0"/>
        <v>1.31896666666667</v>
      </c>
      <c r="M16" s="5" t="str">
        <f>业务考核视图!Q16</f>
        <v>达标</v>
      </c>
      <c r="N16" s="6">
        <f>IF(K16&gt;=J16,ROUND(H16*I16/规则与名单!$B$3,2),0)</f>
        <v>150</v>
      </c>
      <c r="O16" s="6">
        <v>956.9</v>
      </c>
      <c r="P16" s="5">
        <v>0</v>
      </c>
      <c r="Q16" s="5" t="s">
        <v>111</v>
      </c>
      <c r="R16" s="5">
        <v>16</v>
      </c>
      <c r="S16" s="5" t="s">
        <v>145</v>
      </c>
      <c r="T16" s="5" t="s">
        <v>120</v>
      </c>
      <c r="U16" s="44" t="s">
        <v>114</v>
      </c>
      <c r="V16" s="44" t="s">
        <v>115</v>
      </c>
      <c r="W16" s="5"/>
      <c r="X16" s="5">
        <v>0</v>
      </c>
    </row>
    <row r="17" ht="19" customHeight="1" spans="1:24">
      <c r="A17" s="5" t="s">
        <v>146</v>
      </c>
      <c r="B17" s="5" t="s">
        <v>39</v>
      </c>
      <c r="C17" s="5" t="s">
        <v>142</v>
      </c>
      <c r="D17" s="5" t="s">
        <v>143</v>
      </c>
      <c r="E17" s="5" t="s">
        <v>144</v>
      </c>
      <c r="F17" s="5" t="s">
        <v>11</v>
      </c>
      <c r="G17" s="5">
        <v>3000</v>
      </c>
      <c r="H17" s="6">
        <v>150</v>
      </c>
      <c r="I17" s="5">
        <v>30</v>
      </c>
      <c r="J17" s="6">
        <f>业务考核视图!N17</f>
        <v>3000</v>
      </c>
      <c r="K17" s="6">
        <f>业务考核视图!O17</f>
        <v>2771.6</v>
      </c>
      <c r="L17" s="43">
        <f t="shared" si="0"/>
        <v>0.923866666666667</v>
      </c>
      <c r="M17" s="5" t="str">
        <f>业务考核视图!Q17</f>
        <v>未达标</v>
      </c>
      <c r="N17" s="6">
        <f>IF(K17&gt;=J17,ROUND(H17*I17/规则与名单!$B$3,2),0)</f>
        <v>0</v>
      </c>
      <c r="O17" s="6">
        <v>0</v>
      </c>
      <c r="P17" s="5">
        <v>0</v>
      </c>
      <c r="Q17" s="5" t="s">
        <v>111</v>
      </c>
      <c r="R17" s="5">
        <v>17</v>
      </c>
      <c r="S17" s="5" t="s">
        <v>112</v>
      </c>
      <c r="T17" s="5" t="s">
        <v>120</v>
      </c>
      <c r="U17" s="44" t="s">
        <v>114</v>
      </c>
      <c r="V17" s="44" t="s">
        <v>115</v>
      </c>
      <c r="W17" s="5"/>
      <c r="X17" s="5">
        <v>0</v>
      </c>
    </row>
    <row r="18" ht="19" customHeight="1" spans="1:24">
      <c r="A18" s="5" t="s">
        <v>147</v>
      </c>
      <c r="B18" s="5" t="s">
        <v>39</v>
      </c>
      <c r="C18" s="5" t="s">
        <v>142</v>
      </c>
      <c r="D18" s="5" t="s">
        <v>148</v>
      </c>
      <c r="E18" s="5" t="s">
        <v>149</v>
      </c>
      <c r="F18" s="5" t="s">
        <v>12</v>
      </c>
      <c r="G18" s="5">
        <v>5000</v>
      </c>
      <c r="H18" s="6">
        <v>260</v>
      </c>
      <c r="I18" s="5">
        <v>26</v>
      </c>
      <c r="J18" s="6">
        <f>业务考核视图!N18</f>
        <v>4333.33</v>
      </c>
      <c r="K18" s="6">
        <f>业务考核视图!O18</f>
        <v>2271.9</v>
      </c>
      <c r="L18" s="43">
        <f t="shared" si="0"/>
        <v>0.524285018680784</v>
      </c>
      <c r="M18" s="5" t="str">
        <f>业务考核视图!Q18</f>
        <v>未达标</v>
      </c>
      <c r="N18" s="6">
        <f>IF(K18&gt;=J18,ROUND(H18*I18/规则与名单!$B$3,2),0)</f>
        <v>0</v>
      </c>
      <c r="O18" s="6">
        <v>0</v>
      </c>
      <c r="P18" s="5">
        <v>0</v>
      </c>
      <c r="Q18" s="5" t="s">
        <v>111</v>
      </c>
      <c r="R18" s="5">
        <v>18</v>
      </c>
      <c r="S18" s="5" t="s">
        <v>150</v>
      </c>
      <c r="T18" s="5" t="s">
        <v>120</v>
      </c>
      <c r="U18" s="44" t="s">
        <v>151</v>
      </c>
      <c r="V18" s="44" t="s">
        <v>115</v>
      </c>
      <c r="W18" s="5"/>
      <c r="X18" s="5">
        <v>0</v>
      </c>
    </row>
    <row r="19" ht="19" customHeight="1" spans="1:24">
      <c r="A19" s="5" t="s">
        <v>152</v>
      </c>
      <c r="B19" s="5" t="s">
        <v>39</v>
      </c>
      <c r="C19" s="5" t="s">
        <v>142</v>
      </c>
      <c r="D19" s="5" t="s">
        <v>143</v>
      </c>
      <c r="E19" s="5" t="s">
        <v>144</v>
      </c>
      <c r="F19" s="5" t="s">
        <v>12</v>
      </c>
      <c r="G19" s="5">
        <v>5000</v>
      </c>
      <c r="H19" s="6">
        <v>260</v>
      </c>
      <c r="I19" s="5">
        <v>30</v>
      </c>
      <c r="J19" s="6">
        <f>业务考核视图!N19</f>
        <v>5000</v>
      </c>
      <c r="K19" s="6">
        <f>业务考核视图!O19</f>
        <v>2162.4</v>
      </c>
      <c r="L19" s="43">
        <f t="shared" si="0"/>
        <v>0.43248</v>
      </c>
      <c r="M19" s="5" t="str">
        <f>业务考核视图!Q19</f>
        <v>已有里程未达标</v>
      </c>
      <c r="N19" s="6">
        <f>IF(K19&gt;=J19,ROUND(H19*I19/规则与名单!$B$3,2),0)</f>
        <v>0</v>
      </c>
      <c r="O19" s="6">
        <v>0</v>
      </c>
      <c r="P19" s="5">
        <v>0</v>
      </c>
      <c r="Q19" s="5" t="s">
        <v>111</v>
      </c>
      <c r="R19" s="5">
        <v>19</v>
      </c>
      <c r="S19" s="5" t="s">
        <v>153</v>
      </c>
      <c r="T19" s="5" t="s">
        <v>120</v>
      </c>
      <c r="U19" s="44" t="s">
        <v>114</v>
      </c>
      <c r="V19" s="44" t="s">
        <v>115</v>
      </c>
      <c r="W19" s="5"/>
      <c r="X19" s="5">
        <v>11</v>
      </c>
    </row>
    <row r="20" ht="19" customHeight="1" spans="1:24">
      <c r="A20" s="5" t="s">
        <v>154</v>
      </c>
      <c r="B20" s="5" t="s">
        <v>39</v>
      </c>
      <c r="C20" s="5" t="s">
        <v>142</v>
      </c>
      <c r="D20" s="5" t="s">
        <v>143</v>
      </c>
      <c r="E20" s="5" t="s">
        <v>144</v>
      </c>
      <c r="F20" s="5" t="s">
        <v>12</v>
      </c>
      <c r="G20" s="5">
        <v>5000</v>
      </c>
      <c r="H20" s="6">
        <v>260</v>
      </c>
      <c r="I20" s="5">
        <v>30</v>
      </c>
      <c r="J20" s="6">
        <f>业务考核视图!N20</f>
        <v>5000</v>
      </c>
      <c r="K20" s="6">
        <f>业务考核视图!O20</f>
        <v>5700</v>
      </c>
      <c r="L20" s="43">
        <f t="shared" si="0"/>
        <v>1.14</v>
      </c>
      <c r="M20" s="5" t="str">
        <f>业务考核视图!Q20</f>
        <v>达标</v>
      </c>
      <c r="N20" s="6">
        <f>IF(K20&gt;=J20,ROUND(H20*I20/规则与名单!$B$3,2),0)</f>
        <v>260</v>
      </c>
      <c r="O20" s="6">
        <v>700</v>
      </c>
      <c r="P20" s="5">
        <v>0</v>
      </c>
      <c r="Q20" s="5" t="s">
        <v>111</v>
      </c>
      <c r="R20" s="5">
        <v>20</v>
      </c>
      <c r="S20" s="5" t="s">
        <v>112</v>
      </c>
      <c r="T20" s="5" t="s">
        <v>120</v>
      </c>
      <c r="U20" s="44" t="s">
        <v>114</v>
      </c>
      <c r="V20" s="44" t="s">
        <v>115</v>
      </c>
      <c r="W20" s="5"/>
      <c r="X20" s="5">
        <v>0</v>
      </c>
    </row>
    <row r="21" ht="19" customHeight="1" spans="1:24">
      <c r="A21" s="5" t="s">
        <v>155</v>
      </c>
      <c r="B21" s="5" t="s">
        <v>39</v>
      </c>
      <c r="C21" s="5" t="s">
        <v>142</v>
      </c>
      <c r="D21" s="5" t="s">
        <v>143</v>
      </c>
      <c r="E21" s="5" t="s">
        <v>144</v>
      </c>
      <c r="F21" s="5" t="s">
        <v>11</v>
      </c>
      <c r="G21" s="5">
        <v>3000</v>
      </c>
      <c r="H21" s="6">
        <v>150</v>
      </c>
      <c r="I21" s="5">
        <v>30</v>
      </c>
      <c r="J21" s="6">
        <f>业务考核视图!N21</f>
        <v>3000</v>
      </c>
      <c r="K21" s="6">
        <f>业务考核视图!O21</f>
        <v>4337.6</v>
      </c>
      <c r="L21" s="43">
        <f t="shared" si="0"/>
        <v>1.44586666666667</v>
      </c>
      <c r="M21" s="5" t="str">
        <f>业务考核视图!Q21</f>
        <v>达标</v>
      </c>
      <c r="N21" s="6">
        <f>IF(K21&gt;=J21,ROUND(H21*I21/规则与名单!$B$3,2),0)</f>
        <v>150</v>
      </c>
      <c r="O21" s="6">
        <v>1337.6</v>
      </c>
      <c r="P21" s="5">
        <v>0</v>
      </c>
      <c r="Q21" s="5" t="s">
        <v>111</v>
      </c>
      <c r="R21" s="5">
        <v>21</v>
      </c>
      <c r="S21" s="5" t="s">
        <v>112</v>
      </c>
      <c r="T21" s="5" t="s">
        <v>120</v>
      </c>
      <c r="U21" s="44" t="s">
        <v>114</v>
      </c>
      <c r="V21" s="44" t="s">
        <v>115</v>
      </c>
      <c r="W21" s="5"/>
      <c r="X21" s="5">
        <v>0</v>
      </c>
    </row>
    <row r="22" ht="19" customHeight="1" spans="1:24">
      <c r="A22" s="5" t="s">
        <v>156</v>
      </c>
      <c r="B22" s="5" t="s">
        <v>39</v>
      </c>
      <c r="C22" s="5" t="s">
        <v>142</v>
      </c>
      <c r="D22" s="5" t="s">
        <v>143</v>
      </c>
      <c r="E22" s="5" t="s">
        <v>144</v>
      </c>
      <c r="F22" s="5" t="s">
        <v>11</v>
      </c>
      <c r="G22" s="5">
        <v>3000</v>
      </c>
      <c r="H22" s="6">
        <v>150</v>
      </c>
      <c r="I22" s="5">
        <v>30</v>
      </c>
      <c r="J22" s="6">
        <f>业务考核视图!N22</f>
        <v>3000</v>
      </c>
      <c r="K22" s="6">
        <f>业务考核视图!O22</f>
        <v>3315.1</v>
      </c>
      <c r="L22" s="43">
        <f t="shared" si="0"/>
        <v>1.10503333333333</v>
      </c>
      <c r="M22" s="5" t="str">
        <f>业务考核视图!Q22</f>
        <v>达标</v>
      </c>
      <c r="N22" s="6">
        <f>IF(K22&gt;=J22,ROUND(H22*I22/规则与名单!$B$3,2),0)</f>
        <v>150</v>
      </c>
      <c r="O22" s="6">
        <v>315.1</v>
      </c>
      <c r="P22" s="5">
        <v>0</v>
      </c>
      <c r="Q22" s="5" t="s">
        <v>111</v>
      </c>
      <c r="R22" s="5">
        <v>22</v>
      </c>
      <c r="S22" s="5" t="s">
        <v>112</v>
      </c>
      <c r="T22" s="5" t="s">
        <v>120</v>
      </c>
      <c r="U22" s="44" t="s">
        <v>114</v>
      </c>
      <c r="V22" s="44" t="s">
        <v>115</v>
      </c>
      <c r="W22" s="5"/>
      <c r="X22" s="5">
        <v>0</v>
      </c>
    </row>
    <row r="23" ht="19" customHeight="1" spans="1:24">
      <c r="A23" s="5" t="s">
        <v>157</v>
      </c>
      <c r="B23" s="5" t="s">
        <v>39</v>
      </c>
      <c r="C23" s="5" t="s">
        <v>142</v>
      </c>
      <c r="D23" s="5" t="s">
        <v>143</v>
      </c>
      <c r="E23" s="5" t="s">
        <v>144</v>
      </c>
      <c r="F23" s="5" t="s">
        <v>11</v>
      </c>
      <c r="G23" s="5">
        <v>3000</v>
      </c>
      <c r="H23" s="6">
        <v>150</v>
      </c>
      <c r="I23" s="5">
        <v>1</v>
      </c>
      <c r="J23" s="6">
        <f>业务考核视图!N23</f>
        <v>100</v>
      </c>
      <c r="K23" s="6">
        <f>业务考核视图!O23</f>
        <v>76</v>
      </c>
      <c r="L23" s="43">
        <f t="shared" si="0"/>
        <v>0.76</v>
      </c>
      <c r="M23" s="5" t="str">
        <f>业务考核视图!Q23</f>
        <v>未达标</v>
      </c>
      <c r="N23" s="6">
        <f>IF(K23&gt;=J23,ROUND(H23*I23/规则与名单!$B$3,2),0)</f>
        <v>0</v>
      </c>
      <c r="O23" s="6">
        <v>0</v>
      </c>
      <c r="P23" s="5">
        <v>0</v>
      </c>
      <c r="Q23" s="5" t="s">
        <v>111</v>
      </c>
      <c r="R23" s="5">
        <v>23</v>
      </c>
      <c r="S23" s="5" t="s">
        <v>158</v>
      </c>
      <c r="T23" s="5" t="s">
        <v>120</v>
      </c>
      <c r="U23" s="44" t="s">
        <v>115</v>
      </c>
      <c r="V23" s="44" t="s">
        <v>115</v>
      </c>
      <c r="W23" s="5"/>
      <c r="X23" s="5">
        <v>0</v>
      </c>
    </row>
    <row r="24" ht="19" customHeight="1" spans="1:24">
      <c r="A24" s="5" t="s">
        <v>159</v>
      </c>
      <c r="B24" s="5" t="s">
        <v>39</v>
      </c>
      <c r="C24" s="5" t="s">
        <v>142</v>
      </c>
      <c r="D24" s="5" t="s">
        <v>143</v>
      </c>
      <c r="E24" s="5" t="s">
        <v>144</v>
      </c>
      <c r="F24" s="5" t="s">
        <v>11</v>
      </c>
      <c r="G24" s="5">
        <v>3000</v>
      </c>
      <c r="H24" s="6">
        <v>150</v>
      </c>
      <c r="I24" s="5">
        <v>30</v>
      </c>
      <c r="J24" s="6">
        <f>业务考核视图!N24</f>
        <v>3000</v>
      </c>
      <c r="K24" s="6">
        <f>业务考核视图!O24</f>
        <v>2690.1</v>
      </c>
      <c r="L24" s="43">
        <f t="shared" si="0"/>
        <v>0.8967</v>
      </c>
      <c r="M24" s="5" t="str">
        <f>业务考核视图!Q24</f>
        <v>未达标</v>
      </c>
      <c r="N24" s="6">
        <f>IF(K24&gt;=J24,ROUND(H24*I24/规则与名单!$B$3,2),0)</f>
        <v>0</v>
      </c>
      <c r="O24" s="6">
        <v>0</v>
      </c>
      <c r="P24" s="5">
        <v>0</v>
      </c>
      <c r="Q24" s="5" t="s">
        <v>111</v>
      </c>
      <c r="R24" s="5">
        <v>24</v>
      </c>
      <c r="S24" s="5" t="s">
        <v>112</v>
      </c>
      <c r="T24" s="5" t="s">
        <v>120</v>
      </c>
      <c r="U24" s="44" t="s">
        <v>114</v>
      </c>
      <c r="V24" s="44" t="s">
        <v>115</v>
      </c>
      <c r="W24" s="5"/>
      <c r="X24" s="5">
        <v>0</v>
      </c>
    </row>
    <row r="25" ht="19" customHeight="1" spans="1:24">
      <c r="A25" s="5" t="s">
        <v>160</v>
      </c>
      <c r="B25" s="5" t="s">
        <v>39</v>
      </c>
      <c r="C25" s="5" t="s">
        <v>142</v>
      </c>
      <c r="D25" s="5" t="s">
        <v>143</v>
      </c>
      <c r="E25" s="5" t="s">
        <v>144</v>
      </c>
      <c r="F25" s="5" t="s">
        <v>11</v>
      </c>
      <c r="G25" s="5">
        <v>3000</v>
      </c>
      <c r="H25" s="6">
        <v>150</v>
      </c>
      <c r="I25" s="5">
        <v>30</v>
      </c>
      <c r="J25" s="6">
        <f>业务考核视图!N25</f>
        <v>3000</v>
      </c>
      <c r="K25" s="6">
        <f>业务考核视图!O25</f>
        <v>2356.1</v>
      </c>
      <c r="L25" s="43">
        <f t="shared" si="0"/>
        <v>0.785366666666667</v>
      </c>
      <c r="M25" s="5" t="str">
        <f>业务考核视图!Q25</f>
        <v>已有里程未达标</v>
      </c>
      <c r="N25" s="6">
        <f>IF(K25&gt;=J25,ROUND(H25*I25/规则与名单!$B$3,2),0)</f>
        <v>0</v>
      </c>
      <c r="O25" s="6">
        <v>0</v>
      </c>
      <c r="P25" s="5">
        <v>0</v>
      </c>
      <c r="Q25" s="5" t="s">
        <v>111</v>
      </c>
      <c r="R25" s="5">
        <v>25</v>
      </c>
      <c r="S25" s="5" t="s">
        <v>161</v>
      </c>
      <c r="T25" s="5" t="s">
        <v>120</v>
      </c>
      <c r="U25" s="44" t="s">
        <v>114</v>
      </c>
      <c r="V25" s="44" t="s">
        <v>115</v>
      </c>
      <c r="W25" s="5"/>
      <c r="X25" s="5">
        <v>1</v>
      </c>
    </row>
    <row r="26" ht="19" customHeight="1" spans="1:24">
      <c r="A26" s="5" t="s">
        <v>47</v>
      </c>
      <c r="B26" s="5" t="s">
        <v>39</v>
      </c>
      <c r="C26" s="5" t="s">
        <v>48</v>
      </c>
      <c r="D26" s="5" t="s">
        <v>162</v>
      </c>
      <c r="E26" s="5" t="s">
        <v>163</v>
      </c>
      <c r="F26" s="5" t="s">
        <v>17</v>
      </c>
      <c r="G26" s="5">
        <v>6000</v>
      </c>
      <c r="H26" s="6">
        <v>150</v>
      </c>
      <c r="I26" s="5">
        <v>27</v>
      </c>
      <c r="J26" s="6">
        <f>业务考核视图!N26</f>
        <v>5400</v>
      </c>
      <c r="K26" s="6">
        <f>业务考核视图!O26</f>
        <v>306.7</v>
      </c>
      <c r="L26" s="43">
        <f t="shared" si="0"/>
        <v>0.0567962962962963</v>
      </c>
      <c r="M26" s="5" t="str">
        <f>业务考核视图!Q26</f>
        <v>未达标</v>
      </c>
      <c r="N26" s="6">
        <f>IF(K26&gt;=J26,ROUND(H26*I26/规则与名单!$B$3,2),0)</f>
        <v>0</v>
      </c>
      <c r="O26" s="6">
        <v>0</v>
      </c>
      <c r="P26" s="5">
        <v>0</v>
      </c>
      <c r="Q26" s="5" t="s">
        <v>111</v>
      </c>
      <c r="R26" s="5">
        <v>26</v>
      </c>
      <c r="S26" s="5" t="s">
        <v>164</v>
      </c>
      <c r="T26" s="5" t="s">
        <v>113</v>
      </c>
      <c r="U26" s="44" t="s">
        <v>165</v>
      </c>
      <c r="V26" s="44" t="s">
        <v>115</v>
      </c>
      <c r="W26" s="5"/>
      <c r="X26" s="5">
        <v>0</v>
      </c>
    </row>
    <row r="27" ht="19" customHeight="1" spans="1:24">
      <c r="A27" s="5" t="s">
        <v>166</v>
      </c>
      <c r="B27" s="5" t="s">
        <v>39</v>
      </c>
      <c r="C27" s="5" t="s">
        <v>48</v>
      </c>
      <c r="D27" s="5" t="s">
        <v>167</v>
      </c>
      <c r="E27" s="5" t="s">
        <v>168</v>
      </c>
      <c r="F27" s="5" t="s">
        <v>17</v>
      </c>
      <c r="G27" s="5">
        <v>6000</v>
      </c>
      <c r="H27" s="6">
        <v>1000</v>
      </c>
      <c r="I27" s="5">
        <v>8</v>
      </c>
      <c r="J27" s="6">
        <f>业务考核视图!N27</f>
        <v>1600</v>
      </c>
      <c r="K27" s="6">
        <f>业务考核视图!O27</f>
        <v>502</v>
      </c>
      <c r="L27" s="43">
        <f t="shared" si="0"/>
        <v>0.31375</v>
      </c>
      <c r="M27" s="5" t="str">
        <f>业务考核视图!Q27</f>
        <v>未达标</v>
      </c>
      <c r="N27" s="6">
        <f>IF(K27&gt;=J27,ROUND(H27*I27/规则与名单!$B$3,2),0)</f>
        <v>0</v>
      </c>
      <c r="O27" s="6">
        <v>0</v>
      </c>
      <c r="P27" s="5">
        <v>0</v>
      </c>
      <c r="Q27" s="5" t="s">
        <v>111</v>
      </c>
      <c r="R27" s="5">
        <v>27</v>
      </c>
      <c r="S27" s="5" t="s">
        <v>169</v>
      </c>
      <c r="T27" s="5" t="s">
        <v>120</v>
      </c>
      <c r="U27" s="44" t="s">
        <v>170</v>
      </c>
      <c r="V27" s="44" t="s">
        <v>115</v>
      </c>
      <c r="W27" s="5"/>
      <c r="X27" s="5">
        <v>0</v>
      </c>
    </row>
    <row r="28" ht="19" customHeight="1" spans="1:24">
      <c r="A28" s="5" t="s">
        <v>171</v>
      </c>
      <c r="B28" s="5" t="s">
        <v>39</v>
      </c>
      <c r="C28" s="5" t="s">
        <v>48</v>
      </c>
      <c r="D28" s="5" t="s">
        <v>167</v>
      </c>
      <c r="E28" s="5" t="s">
        <v>168</v>
      </c>
      <c r="F28" s="5" t="s">
        <v>17</v>
      </c>
      <c r="G28" s="5">
        <v>6000</v>
      </c>
      <c r="H28" s="6">
        <v>1000</v>
      </c>
      <c r="I28" s="5">
        <v>9</v>
      </c>
      <c r="J28" s="6">
        <f>业务考核视图!N28</f>
        <v>1800</v>
      </c>
      <c r="K28" s="6">
        <f>业务考核视图!O28</f>
        <v>846.1</v>
      </c>
      <c r="L28" s="43">
        <f t="shared" si="0"/>
        <v>0.470055555555556</v>
      </c>
      <c r="M28" s="5" t="str">
        <f>业务考核视图!Q28</f>
        <v>未达标</v>
      </c>
      <c r="N28" s="6">
        <f>IF(K28&gt;=J28,ROUND(H28*I28/规则与名单!$B$3,2),0)</f>
        <v>0</v>
      </c>
      <c r="O28" s="6">
        <v>0</v>
      </c>
      <c r="P28" s="5">
        <v>0</v>
      </c>
      <c r="Q28" s="5" t="s">
        <v>111</v>
      </c>
      <c r="R28" s="5">
        <v>28</v>
      </c>
      <c r="S28" s="5" t="s">
        <v>172</v>
      </c>
      <c r="T28" s="5" t="s">
        <v>120</v>
      </c>
      <c r="U28" s="44" t="s">
        <v>121</v>
      </c>
      <c r="V28" s="44" t="s">
        <v>115</v>
      </c>
      <c r="W28" s="5"/>
      <c r="X28" s="5">
        <v>0</v>
      </c>
    </row>
    <row r="29" ht="19" customHeight="1" spans="1:24">
      <c r="A29" s="5" t="s">
        <v>173</v>
      </c>
      <c r="B29" s="5" t="s">
        <v>39</v>
      </c>
      <c r="C29" s="5" t="s">
        <v>48</v>
      </c>
      <c r="D29" s="5" t="s">
        <v>167</v>
      </c>
      <c r="E29" s="5" t="s">
        <v>168</v>
      </c>
      <c r="F29" s="5" t="s">
        <v>17</v>
      </c>
      <c r="G29" s="5">
        <v>6000</v>
      </c>
      <c r="H29" s="6">
        <v>1000</v>
      </c>
      <c r="I29" s="5">
        <v>12</v>
      </c>
      <c r="J29" s="6">
        <f>业务考核视图!N29</f>
        <v>2400</v>
      </c>
      <c r="K29" s="6">
        <f>业务考核视图!O29</f>
        <v>639.3</v>
      </c>
      <c r="L29" s="43">
        <f t="shared" si="0"/>
        <v>0.266375</v>
      </c>
      <c r="M29" s="5" t="str">
        <f>业务考核视图!Q29</f>
        <v>未达标</v>
      </c>
      <c r="N29" s="6">
        <f>IF(K29&gt;=J29,ROUND(H29*I29/规则与名单!$B$3,2),0)</f>
        <v>0</v>
      </c>
      <c r="O29" s="6">
        <v>0</v>
      </c>
      <c r="P29" s="5">
        <v>0</v>
      </c>
      <c r="Q29" s="5" t="s">
        <v>111</v>
      </c>
      <c r="R29" s="5">
        <v>29</v>
      </c>
      <c r="S29" s="5" t="s">
        <v>174</v>
      </c>
      <c r="T29" s="5" t="s">
        <v>120</v>
      </c>
      <c r="U29" s="44" t="s">
        <v>175</v>
      </c>
      <c r="V29" s="44" t="s">
        <v>115</v>
      </c>
      <c r="W29" s="5"/>
      <c r="X29" s="5">
        <v>0</v>
      </c>
    </row>
    <row r="30" ht="19" customHeight="1" spans="1:24">
      <c r="A30" s="5" t="s">
        <v>176</v>
      </c>
      <c r="B30" s="5" t="s">
        <v>50</v>
      </c>
      <c r="C30" s="5" t="s">
        <v>49</v>
      </c>
      <c r="D30" s="5" t="s">
        <v>177</v>
      </c>
      <c r="E30" s="5" t="s">
        <v>178</v>
      </c>
      <c r="F30" s="5" t="s">
        <v>17</v>
      </c>
      <c r="G30" s="5">
        <v>6000</v>
      </c>
      <c r="H30" s="6">
        <v>1000</v>
      </c>
      <c r="I30" s="5">
        <v>30</v>
      </c>
      <c r="J30" s="6">
        <f>业务考核视图!N30</f>
        <v>6000</v>
      </c>
      <c r="K30" s="6">
        <f>业务考核视图!O30</f>
        <v>1525.8</v>
      </c>
      <c r="L30" s="43">
        <f t="shared" si="0"/>
        <v>0.2543</v>
      </c>
      <c r="M30" s="5" t="str">
        <f>业务考核视图!Q30</f>
        <v>已有里程未达标</v>
      </c>
      <c r="N30" s="6">
        <f>IF(K30&gt;=J30,ROUND(H30*I30/规则与名单!$B$3,2),0)</f>
        <v>0</v>
      </c>
      <c r="O30" s="6">
        <v>0</v>
      </c>
      <c r="P30" s="5">
        <v>0</v>
      </c>
      <c r="Q30" s="5" t="s">
        <v>111</v>
      </c>
      <c r="R30" s="5">
        <v>30</v>
      </c>
      <c r="S30" s="5" t="s">
        <v>131</v>
      </c>
      <c r="T30" s="5" t="s">
        <v>120</v>
      </c>
      <c r="U30" s="44" t="s">
        <v>114</v>
      </c>
      <c r="V30" s="44" t="s">
        <v>115</v>
      </c>
      <c r="W30" s="5"/>
      <c r="X30" s="5">
        <v>3</v>
      </c>
    </row>
    <row r="31" ht="19" customHeight="1" spans="1:24">
      <c r="A31" s="5" t="s">
        <v>116</v>
      </c>
      <c r="B31" s="5" t="s">
        <v>50</v>
      </c>
      <c r="C31" s="5" t="s">
        <v>49</v>
      </c>
      <c r="D31" s="5" t="s">
        <v>179</v>
      </c>
      <c r="E31" s="5" t="s">
        <v>180</v>
      </c>
      <c r="F31" s="5" t="s">
        <v>17</v>
      </c>
      <c r="G31" s="5">
        <v>6000</v>
      </c>
      <c r="H31" s="6">
        <v>1000</v>
      </c>
      <c r="I31" s="5">
        <v>10</v>
      </c>
      <c r="J31" s="6">
        <f>业务考核视图!N31</f>
        <v>2000</v>
      </c>
      <c r="K31" s="6">
        <f>业务考核视图!O31</f>
        <v>613.5</v>
      </c>
      <c r="L31" s="43">
        <f t="shared" si="0"/>
        <v>0.30675</v>
      </c>
      <c r="M31" s="5" t="str">
        <f>业务考核视图!Q31</f>
        <v>未达标</v>
      </c>
      <c r="N31" s="6">
        <f>IF(K31&gt;=J31,ROUND(H31*I31/规则与名单!$B$3,2),0)</f>
        <v>0</v>
      </c>
      <c r="O31" s="6">
        <v>0</v>
      </c>
      <c r="P31" s="5">
        <v>0</v>
      </c>
      <c r="Q31" s="5" t="s">
        <v>181</v>
      </c>
      <c r="R31" s="5">
        <v>31</v>
      </c>
      <c r="S31" s="5" t="s">
        <v>182</v>
      </c>
      <c r="T31" s="5" t="s">
        <v>120</v>
      </c>
      <c r="U31" s="44" t="s">
        <v>114</v>
      </c>
      <c r="V31" s="44" t="s">
        <v>183</v>
      </c>
      <c r="W31" s="5"/>
      <c r="X31" s="5">
        <v>0</v>
      </c>
    </row>
    <row r="32" ht="19" customHeight="1" spans="1:24">
      <c r="A32" s="5" t="s">
        <v>184</v>
      </c>
      <c r="B32" s="5" t="s">
        <v>50</v>
      </c>
      <c r="C32" s="5" t="s">
        <v>49</v>
      </c>
      <c r="D32" s="5" t="s">
        <v>177</v>
      </c>
      <c r="E32" s="5" t="s">
        <v>178</v>
      </c>
      <c r="F32" s="5" t="s">
        <v>17</v>
      </c>
      <c r="G32" s="5">
        <v>6000</v>
      </c>
      <c r="H32" s="6">
        <v>1000</v>
      </c>
      <c r="I32" s="5">
        <v>30</v>
      </c>
      <c r="J32" s="6">
        <f>业务考核视图!N32</f>
        <v>6000</v>
      </c>
      <c r="K32" s="6">
        <f>业务考核视图!O32</f>
        <v>4196.4</v>
      </c>
      <c r="L32" s="43">
        <f t="shared" si="0"/>
        <v>0.6994</v>
      </c>
      <c r="M32" s="5" t="str">
        <f>业务考核视图!Q32</f>
        <v>未达标</v>
      </c>
      <c r="N32" s="6">
        <f>IF(K32&gt;=J32,ROUND(H32*I32/规则与名单!$B$3,2),0)</f>
        <v>0</v>
      </c>
      <c r="O32" s="6">
        <v>0</v>
      </c>
      <c r="P32" s="5">
        <v>0</v>
      </c>
      <c r="Q32" s="5" t="s">
        <v>111</v>
      </c>
      <c r="R32" s="5">
        <v>32</v>
      </c>
      <c r="S32" s="5" t="s">
        <v>112</v>
      </c>
      <c r="T32" s="5" t="s">
        <v>120</v>
      </c>
      <c r="U32" s="44" t="s">
        <v>114</v>
      </c>
      <c r="V32" s="44" t="s">
        <v>115</v>
      </c>
      <c r="W32" s="5"/>
      <c r="X32" s="5">
        <v>0</v>
      </c>
    </row>
    <row r="33" ht="19" customHeight="1" spans="1:24">
      <c r="A33" s="5" t="s">
        <v>47</v>
      </c>
      <c r="B33" s="5" t="s">
        <v>50</v>
      </c>
      <c r="C33" s="5" t="s">
        <v>49</v>
      </c>
      <c r="D33" s="5" t="s">
        <v>179</v>
      </c>
      <c r="E33" s="5" t="s">
        <v>180</v>
      </c>
      <c r="F33" s="5" t="s">
        <v>17</v>
      </c>
      <c r="G33" s="5">
        <v>6000</v>
      </c>
      <c r="H33" s="6">
        <v>150</v>
      </c>
      <c r="I33" s="5">
        <v>3</v>
      </c>
      <c r="J33" s="6">
        <f>业务考核视图!N33</f>
        <v>600</v>
      </c>
      <c r="K33" s="6">
        <f>业务考核视图!O33</f>
        <v>50.4</v>
      </c>
      <c r="L33" s="43">
        <f t="shared" si="0"/>
        <v>0.084</v>
      </c>
      <c r="M33" s="5" t="str">
        <f>业务考核视图!Q33</f>
        <v>未达标</v>
      </c>
      <c r="N33" s="6">
        <f>IF(K33&gt;=J33,ROUND(H33*I33/规则与名单!$B$3,2),0)</f>
        <v>0</v>
      </c>
      <c r="O33" s="6">
        <v>0</v>
      </c>
      <c r="P33" s="5">
        <v>0</v>
      </c>
      <c r="Q33" s="5" t="s">
        <v>181</v>
      </c>
      <c r="R33" s="5">
        <v>33</v>
      </c>
      <c r="S33" s="5" t="s">
        <v>185</v>
      </c>
      <c r="T33" s="5" t="s">
        <v>113</v>
      </c>
      <c r="U33" s="44" t="s">
        <v>114</v>
      </c>
      <c r="V33" s="44" t="s">
        <v>186</v>
      </c>
      <c r="W33" s="5"/>
      <c r="X33" s="5">
        <v>0</v>
      </c>
    </row>
    <row r="34" ht="19" customHeight="1" spans="1:24">
      <c r="A34" s="5" t="s">
        <v>166</v>
      </c>
      <c r="B34" s="5" t="s">
        <v>50</v>
      </c>
      <c r="C34" s="5" t="s">
        <v>49</v>
      </c>
      <c r="D34" s="5" t="s">
        <v>179</v>
      </c>
      <c r="E34" s="5" t="s">
        <v>180</v>
      </c>
      <c r="F34" s="5" t="s">
        <v>17</v>
      </c>
      <c r="G34" s="5">
        <v>6000</v>
      </c>
      <c r="H34" s="6">
        <v>1000</v>
      </c>
      <c r="I34" s="5">
        <v>13</v>
      </c>
      <c r="J34" s="6">
        <f>业务考核视图!N34</f>
        <v>2600</v>
      </c>
      <c r="K34" s="6">
        <f>业务考核视图!O34</f>
        <v>1048.7</v>
      </c>
      <c r="L34" s="43">
        <f t="shared" si="0"/>
        <v>0.403346153846154</v>
      </c>
      <c r="M34" s="5" t="str">
        <f>业务考核视图!Q34</f>
        <v>未达标</v>
      </c>
      <c r="N34" s="6">
        <f>IF(K34&gt;=J34,ROUND(H34*I34/规则与名单!$B$3,2),0)</f>
        <v>0</v>
      </c>
      <c r="O34" s="6">
        <v>0</v>
      </c>
      <c r="P34" s="5">
        <v>0</v>
      </c>
      <c r="Q34" s="5" t="s">
        <v>181</v>
      </c>
      <c r="R34" s="5">
        <v>34</v>
      </c>
      <c r="S34" s="5" t="s">
        <v>187</v>
      </c>
      <c r="T34" s="5" t="s">
        <v>120</v>
      </c>
      <c r="U34" s="44" t="s">
        <v>183</v>
      </c>
      <c r="V34" s="44" t="s">
        <v>121</v>
      </c>
      <c r="W34" s="5"/>
      <c r="X34" s="5">
        <v>0</v>
      </c>
    </row>
    <row r="35" ht="19" customHeight="1" spans="1:24">
      <c r="A35" s="5" t="s">
        <v>188</v>
      </c>
      <c r="B35" s="5" t="s">
        <v>50</v>
      </c>
      <c r="C35" s="5" t="s">
        <v>49</v>
      </c>
      <c r="D35" s="5" t="s">
        <v>189</v>
      </c>
      <c r="E35" s="5" t="s">
        <v>190</v>
      </c>
      <c r="F35" s="5" t="s">
        <v>17</v>
      </c>
      <c r="G35" s="5">
        <v>6000</v>
      </c>
      <c r="H35" s="6">
        <v>1000</v>
      </c>
      <c r="I35" s="5">
        <v>30</v>
      </c>
      <c r="J35" s="6">
        <f>业务考核视图!N35</f>
        <v>6000</v>
      </c>
      <c r="K35" s="6">
        <f>业务考核视图!O35</f>
        <v>3887.1</v>
      </c>
      <c r="L35" s="43">
        <f t="shared" si="0"/>
        <v>0.64785</v>
      </c>
      <c r="M35" s="5" t="str">
        <f>业务考核视图!Q35</f>
        <v>已有里程未达标</v>
      </c>
      <c r="N35" s="6">
        <f>IF(K35&gt;=J35,ROUND(H35*I35/规则与名单!$B$3,2),0)</f>
        <v>0</v>
      </c>
      <c r="O35" s="6">
        <v>0</v>
      </c>
      <c r="P35" s="5">
        <v>0</v>
      </c>
      <c r="Q35" s="5" t="s">
        <v>111</v>
      </c>
      <c r="R35" s="5">
        <v>35</v>
      </c>
      <c r="S35" s="5" t="s">
        <v>161</v>
      </c>
      <c r="T35" s="5" t="s">
        <v>120</v>
      </c>
      <c r="U35" s="44" t="s">
        <v>114</v>
      </c>
      <c r="V35" s="44" t="s">
        <v>115</v>
      </c>
      <c r="W35" s="5"/>
      <c r="X35" s="5">
        <v>1</v>
      </c>
    </row>
    <row r="36" ht="19" customHeight="1" spans="1:24">
      <c r="A36" s="5" t="s">
        <v>191</v>
      </c>
      <c r="B36" s="5" t="s">
        <v>50</v>
      </c>
      <c r="C36" s="5" t="s">
        <v>49</v>
      </c>
      <c r="D36" s="5" t="s">
        <v>192</v>
      </c>
      <c r="E36" s="5" t="s">
        <v>193</v>
      </c>
      <c r="F36" s="5" t="s">
        <v>17</v>
      </c>
      <c r="G36" s="5">
        <v>6000</v>
      </c>
      <c r="H36" s="6">
        <v>1000</v>
      </c>
      <c r="I36" s="5">
        <v>30</v>
      </c>
      <c r="J36" s="6">
        <f>业务考核视图!N36</f>
        <v>6000</v>
      </c>
      <c r="K36" s="6">
        <f>业务考核视图!O36</f>
        <v>4581.8</v>
      </c>
      <c r="L36" s="43">
        <f t="shared" si="0"/>
        <v>0.763633333333333</v>
      </c>
      <c r="M36" s="5" t="str">
        <f>业务考核视图!Q36</f>
        <v>未达标</v>
      </c>
      <c r="N36" s="6">
        <f>IF(K36&gt;=J36,ROUND(H36*I36/规则与名单!$B$3,2),0)</f>
        <v>0</v>
      </c>
      <c r="O36" s="6">
        <v>0</v>
      </c>
      <c r="P36" s="5">
        <v>0</v>
      </c>
      <c r="Q36" s="5" t="s">
        <v>111</v>
      </c>
      <c r="R36" s="5">
        <v>36</v>
      </c>
      <c r="S36" s="5" t="s">
        <v>194</v>
      </c>
      <c r="T36" s="5" t="s">
        <v>120</v>
      </c>
      <c r="U36" s="44" t="s">
        <v>114</v>
      </c>
      <c r="V36" s="44" t="s">
        <v>115</v>
      </c>
      <c r="W36" s="5"/>
      <c r="X36" s="5">
        <v>0</v>
      </c>
    </row>
    <row r="37" ht="19" customHeight="1" spans="1:24">
      <c r="A37" s="5" t="s">
        <v>195</v>
      </c>
      <c r="B37" s="5" t="s">
        <v>50</v>
      </c>
      <c r="C37" s="5" t="s">
        <v>49</v>
      </c>
      <c r="D37" s="5" t="s">
        <v>189</v>
      </c>
      <c r="E37" s="5" t="s">
        <v>190</v>
      </c>
      <c r="F37" s="5" t="s">
        <v>17</v>
      </c>
      <c r="G37" s="5">
        <v>6000</v>
      </c>
      <c r="H37" s="6">
        <v>1000</v>
      </c>
      <c r="I37" s="5">
        <v>30</v>
      </c>
      <c r="J37" s="6">
        <f>业务考核视图!N37</f>
        <v>6000</v>
      </c>
      <c r="K37" s="6">
        <f>业务考核视图!O37</f>
        <v>4321.4</v>
      </c>
      <c r="L37" s="43">
        <f t="shared" si="0"/>
        <v>0.720233333333333</v>
      </c>
      <c r="M37" s="5" t="str">
        <f>业务考核视图!Q37</f>
        <v>未达标</v>
      </c>
      <c r="N37" s="6">
        <f>IF(K37&gt;=J37,ROUND(H37*I37/规则与名单!$B$3,2),0)</f>
        <v>0</v>
      </c>
      <c r="O37" s="6">
        <v>0</v>
      </c>
      <c r="P37" s="5">
        <v>0</v>
      </c>
      <c r="Q37" s="5" t="s">
        <v>111</v>
      </c>
      <c r="R37" s="5">
        <v>37</v>
      </c>
      <c r="S37" s="5" t="s">
        <v>112</v>
      </c>
      <c r="T37" s="5" t="s">
        <v>120</v>
      </c>
      <c r="U37" s="44" t="s">
        <v>114</v>
      </c>
      <c r="V37" s="44" t="s">
        <v>115</v>
      </c>
      <c r="W37" s="5"/>
      <c r="X37" s="5">
        <v>0</v>
      </c>
    </row>
    <row r="38" ht="19" customHeight="1" spans="1:24">
      <c r="A38" s="5" t="s">
        <v>196</v>
      </c>
      <c r="B38" s="5" t="s">
        <v>50</v>
      </c>
      <c r="C38" s="5" t="s">
        <v>49</v>
      </c>
      <c r="D38" s="5" t="s">
        <v>189</v>
      </c>
      <c r="E38" s="5" t="s">
        <v>190</v>
      </c>
      <c r="F38" s="5" t="s">
        <v>17</v>
      </c>
      <c r="G38" s="5">
        <v>6000</v>
      </c>
      <c r="H38" s="6">
        <v>1000</v>
      </c>
      <c r="I38" s="5">
        <v>30</v>
      </c>
      <c r="J38" s="6">
        <f>业务考核视图!N38</f>
        <v>6000</v>
      </c>
      <c r="K38" s="6">
        <f>业务考核视图!O38</f>
        <v>4355.1</v>
      </c>
      <c r="L38" s="43">
        <f t="shared" si="0"/>
        <v>0.72585</v>
      </c>
      <c r="M38" s="5" t="str">
        <f>业务考核视图!Q38</f>
        <v>未达标</v>
      </c>
      <c r="N38" s="6">
        <f>IF(K38&gt;=J38,ROUND(H38*I38/规则与名单!$B$3,2),0)</f>
        <v>0</v>
      </c>
      <c r="O38" s="6">
        <v>0</v>
      </c>
      <c r="P38" s="5">
        <v>0</v>
      </c>
      <c r="Q38" s="5" t="s">
        <v>111</v>
      </c>
      <c r="R38" s="5">
        <v>38</v>
      </c>
      <c r="S38" s="5" t="s">
        <v>112</v>
      </c>
      <c r="T38" s="5" t="s">
        <v>120</v>
      </c>
      <c r="U38" s="44" t="s">
        <v>114</v>
      </c>
      <c r="V38" s="44" t="s">
        <v>115</v>
      </c>
      <c r="W38" s="5"/>
      <c r="X38" s="5">
        <v>0</v>
      </c>
    </row>
    <row r="39" ht="19" customHeight="1" spans="1:24">
      <c r="A39" s="5" t="s">
        <v>197</v>
      </c>
      <c r="B39" s="5" t="s">
        <v>50</v>
      </c>
      <c r="C39" s="5" t="s">
        <v>49</v>
      </c>
      <c r="D39" s="5" t="s">
        <v>179</v>
      </c>
      <c r="E39" s="5" t="s">
        <v>180</v>
      </c>
      <c r="F39" s="5" t="s">
        <v>17</v>
      </c>
      <c r="G39" s="5">
        <v>6000</v>
      </c>
      <c r="H39" s="6">
        <v>1000</v>
      </c>
      <c r="I39" s="5">
        <v>19</v>
      </c>
      <c r="J39" s="6">
        <f>业务考核视图!N39</f>
        <v>3800</v>
      </c>
      <c r="K39" s="6">
        <f>业务考核视图!O39</f>
        <v>1185.6</v>
      </c>
      <c r="L39" s="43">
        <f t="shared" si="0"/>
        <v>0.312</v>
      </c>
      <c r="M39" s="5" t="str">
        <f>业务考核视图!Q39</f>
        <v>未达标</v>
      </c>
      <c r="N39" s="6">
        <f>IF(K39&gt;=J39,ROUND(H39*I39/规则与名单!$B$3,2),0)</f>
        <v>0</v>
      </c>
      <c r="O39" s="6">
        <v>0</v>
      </c>
      <c r="P39" s="5">
        <v>0</v>
      </c>
      <c r="Q39" s="5" t="s">
        <v>181</v>
      </c>
      <c r="R39" s="5">
        <v>39</v>
      </c>
      <c r="S39" s="5" t="s">
        <v>198</v>
      </c>
      <c r="T39" s="5" t="s">
        <v>120</v>
      </c>
      <c r="U39" s="44" t="s">
        <v>114</v>
      </c>
      <c r="V39" s="44" t="s">
        <v>175</v>
      </c>
      <c r="W39" s="5"/>
      <c r="X39" s="5">
        <v>0</v>
      </c>
    </row>
    <row r="40" ht="19" customHeight="1" spans="1:24">
      <c r="A40" s="5" t="s">
        <v>199</v>
      </c>
      <c r="B40" s="5" t="s">
        <v>50</v>
      </c>
      <c r="C40" s="5" t="s">
        <v>49</v>
      </c>
      <c r="D40" s="5" t="s">
        <v>177</v>
      </c>
      <c r="E40" s="5" t="s">
        <v>178</v>
      </c>
      <c r="F40" s="5" t="s">
        <v>17</v>
      </c>
      <c r="G40" s="5">
        <v>6000</v>
      </c>
      <c r="H40" s="6">
        <v>1000</v>
      </c>
      <c r="I40" s="5">
        <v>30</v>
      </c>
      <c r="J40" s="6">
        <f>业务考核视图!N40</f>
        <v>6000</v>
      </c>
      <c r="K40" s="6">
        <f>业务考核视图!O40</f>
        <v>3038.2</v>
      </c>
      <c r="L40" s="43">
        <f t="shared" si="0"/>
        <v>0.506366666666667</v>
      </c>
      <c r="M40" s="5" t="str">
        <f>业务考核视图!Q40</f>
        <v>已有里程未达标</v>
      </c>
      <c r="N40" s="6">
        <f>IF(K40&gt;=J40,ROUND(H40*I40/规则与名单!$B$3,2),0)</f>
        <v>0</v>
      </c>
      <c r="O40" s="6">
        <v>0</v>
      </c>
      <c r="P40" s="5">
        <v>0</v>
      </c>
      <c r="Q40" s="5" t="s">
        <v>111</v>
      </c>
      <c r="R40" s="5">
        <v>40</v>
      </c>
      <c r="S40" s="5" t="s">
        <v>200</v>
      </c>
      <c r="T40" s="5" t="s">
        <v>120</v>
      </c>
      <c r="U40" s="44" t="s">
        <v>114</v>
      </c>
      <c r="V40" s="44" t="s">
        <v>115</v>
      </c>
      <c r="W40" s="5"/>
      <c r="X40" s="5">
        <v>1</v>
      </c>
    </row>
    <row r="41" ht="19" customHeight="1" spans="1:24">
      <c r="A41" s="5" t="s">
        <v>201</v>
      </c>
      <c r="B41" s="5" t="s">
        <v>50</v>
      </c>
      <c r="C41" s="5" t="s">
        <v>49</v>
      </c>
      <c r="D41" s="5" t="s">
        <v>177</v>
      </c>
      <c r="E41" s="5" t="s">
        <v>178</v>
      </c>
      <c r="F41" s="5" t="s">
        <v>17</v>
      </c>
      <c r="G41" s="5">
        <v>6000</v>
      </c>
      <c r="H41" s="6">
        <v>1000</v>
      </c>
      <c r="I41" s="5">
        <v>30</v>
      </c>
      <c r="J41" s="6">
        <f>业务考核视图!N41</f>
        <v>6000</v>
      </c>
      <c r="K41" s="6">
        <f>业务考核视图!O41</f>
        <v>2470.2</v>
      </c>
      <c r="L41" s="43">
        <f t="shared" si="0"/>
        <v>0.4117</v>
      </c>
      <c r="M41" s="5" t="str">
        <f>业务考核视图!Q41</f>
        <v>未达标</v>
      </c>
      <c r="N41" s="6">
        <f>IF(K41&gt;=J41,ROUND(H41*I41/规则与名单!$B$3,2),0)</f>
        <v>0</v>
      </c>
      <c r="O41" s="6">
        <v>0</v>
      </c>
      <c r="P41" s="5">
        <v>0</v>
      </c>
      <c r="Q41" s="5" t="s">
        <v>111</v>
      </c>
      <c r="R41" s="5">
        <v>41</v>
      </c>
      <c r="S41" s="5" t="s">
        <v>112</v>
      </c>
      <c r="T41" s="5" t="s">
        <v>120</v>
      </c>
      <c r="U41" s="44" t="s">
        <v>114</v>
      </c>
      <c r="V41" s="44" t="s">
        <v>115</v>
      </c>
      <c r="W41" s="5"/>
      <c r="X41" s="5">
        <v>0</v>
      </c>
    </row>
    <row r="42" ht="19" customHeight="1" spans="1:24">
      <c r="A42" s="5" t="s">
        <v>202</v>
      </c>
      <c r="B42" s="5" t="s">
        <v>50</v>
      </c>
      <c r="C42" s="5" t="s">
        <v>49</v>
      </c>
      <c r="D42" s="5" t="s">
        <v>192</v>
      </c>
      <c r="E42" s="5" t="s">
        <v>193</v>
      </c>
      <c r="F42" s="5" t="s">
        <v>17</v>
      </c>
      <c r="G42" s="5">
        <v>6000</v>
      </c>
      <c r="H42" s="6">
        <v>1000</v>
      </c>
      <c r="I42" s="5">
        <v>30</v>
      </c>
      <c r="J42" s="6">
        <f>业务考核视图!N42</f>
        <v>6000</v>
      </c>
      <c r="K42" s="6">
        <f>业务考核视图!O42</f>
        <v>3654.5</v>
      </c>
      <c r="L42" s="43">
        <f t="shared" si="0"/>
        <v>0.609083333333333</v>
      </c>
      <c r="M42" s="5" t="str">
        <f>业务考核视图!Q42</f>
        <v>已有里程未达标</v>
      </c>
      <c r="N42" s="6">
        <f>IF(K42&gt;=J42,ROUND(H42*I42/规则与名单!$B$3,2),0)</f>
        <v>0</v>
      </c>
      <c r="O42" s="6">
        <v>0</v>
      </c>
      <c r="P42" s="5">
        <v>0</v>
      </c>
      <c r="Q42" s="5" t="s">
        <v>111</v>
      </c>
      <c r="R42" s="5">
        <v>42</v>
      </c>
      <c r="S42" s="5" t="s">
        <v>200</v>
      </c>
      <c r="T42" s="5" t="s">
        <v>120</v>
      </c>
      <c r="U42" s="44" t="s">
        <v>114</v>
      </c>
      <c r="V42" s="44" t="s">
        <v>115</v>
      </c>
      <c r="W42" s="5"/>
      <c r="X42" s="5">
        <v>1</v>
      </c>
    </row>
    <row r="43" ht="19" customHeight="1" spans="1:24">
      <c r="A43" s="5" t="s">
        <v>203</v>
      </c>
      <c r="B43" s="5" t="s">
        <v>50</v>
      </c>
      <c r="C43" s="5" t="s">
        <v>49</v>
      </c>
      <c r="D43" s="5" t="s">
        <v>179</v>
      </c>
      <c r="E43" s="5" t="s">
        <v>180</v>
      </c>
      <c r="F43" s="5" t="s">
        <v>17</v>
      </c>
      <c r="G43" s="5">
        <v>6000</v>
      </c>
      <c r="H43" s="6">
        <v>1000</v>
      </c>
      <c r="I43" s="5">
        <v>30</v>
      </c>
      <c r="J43" s="6">
        <f>业务考核视图!N43</f>
        <v>6000</v>
      </c>
      <c r="K43" s="6">
        <f>业务考核视图!O43</f>
        <v>7472.9</v>
      </c>
      <c r="L43" s="43">
        <f t="shared" si="0"/>
        <v>1.24548333333333</v>
      </c>
      <c r="M43" s="5" t="str">
        <f>业务考核视图!Q43</f>
        <v>达标</v>
      </c>
      <c r="N43" s="6">
        <f>IF(K43&gt;=J43,ROUND(H43*I43/规则与名单!$B$3,2),0)</f>
        <v>1000</v>
      </c>
      <c r="O43" s="6">
        <v>1472.9</v>
      </c>
      <c r="P43" s="5">
        <v>0</v>
      </c>
      <c r="Q43" s="5" t="s">
        <v>111</v>
      </c>
      <c r="R43" s="5">
        <v>43</v>
      </c>
      <c r="S43" s="5" t="s">
        <v>112</v>
      </c>
      <c r="T43" s="5" t="s">
        <v>120</v>
      </c>
      <c r="U43" s="44" t="s">
        <v>114</v>
      </c>
      <c r="V43" s="44" t="s">
        <v>115</v>
      </c>
      <c r="W43" s="5"/>
      <c r="X43" s="5">
        <v>0</v>
      </c>
    </row>
    <row r="44" ht="19" customHeight="1" spans="1:24">
      <c r="A44" s="5" t="s">
        <v>204</v>
      </c>
      <c r="B44" s="5" t="s">
        <v>50</v>
      </c>
      <c r="C44" s="5" t="s">
        <v>49</v>
      </c>
      <c r="D44" s="5" t="s">
        <v>189</v>
      </c>
      <c r="E44" s="5" t="s">
        <v>190</v>
      </c>
      <c r="F44" s="5" t="s">
        <v>17</v>
      </c>
      <c r="G44" s="5">
        <v>6000</v>
      </c>
      <c r="H44" s="6">
        <v>1000</v>
      </c>
      <c r="I44" s="5">
        <v>30</v>
      </c>
      <c r="J44" s="6">
        <f>业务考核视图!N44</f>
        <v>6000</v>
      </c>
      <c r="K44" s="6">
        <f>业务考核视图!O44</f>
        <v>4945.2</v>
      </c>
      <c r="L44" s="43">
        <f t="shared" si="0"/>
        <v>0.8242</v>
      </c>
      <c r="M44" s="5" t="str">
        <f>业务考核视图!Q44</f>
        <v>未达标</v>
      </c>
      <c r="N44" s="6">
        <f>IF(K44&gt;=J44,ROUND(H44*I44/规则与名单!$B$3,2),0)</f>
        <v>0</v>
      </c>
      <c r="O44" s="6">
        <v>0</v>
      </c>
      <c r="P44" s="5">
        <v>0</v>
      </c>
      <c r="Q44" s="5" t="s">
        <v>111</v>
      </c>
      <c r="R44" s="5">
        <v>44</v>
      </c>
      <c r="S44" s="5" t="s">
        <v>112</v>
      </c>
      <c r="T44" s="5" t="s">
        <v>120</v>
      </c>
      <c r="U44" s="44" t="s">
        <v>114</v>
      </c>
      <c r="V44" s="44" t="s">
        <v>115</v>
      </c>
      <c r="W44" s="5"/>
      <c r="X44" s="5">
        <v>0</v>
      </c>
    </row>
    <row r="45" ht="19" customHeight="1" spans="1:24">
      <c r="A45" s="5" t="s">
        <v>205</v>
      </c>
      <c r="B45" s="5" t="s">
        <v>50</v>
      </c>
      <c r="C45" s="5" t="s">
        <v>49</v>
      </c>
      <c r="D45" s="5" t="s">
        <v>179</v>
      </c>
      <c r="E45" s="5" t="s">
        <v>180</v>
      </c>
      <c r="F45" s="5" t="s">
        <v>17</v>
      </c>
      <c r="G45" s="5">
        <v>6000</v>
      </c>
      <c r="H45" s="6">
        <v>1000</v>
      </c>
      <c r="I45" s="5">
        <v>30</v>
      </c>
      <c r="J45" s="6">
        <f>业务考核视图!N45</f>
        <v>6000</v>
      </c>
      <c r="K45" s="6">
        <f>业务考核视图!O45</f>
        <v>5842</v>
      </c>
      <c r="L45" s="43">
        <f t="shared" si="0"/>
        <v>0.973666666666667</v>
      </c>
      <c r="M45" s="5" t="str">
        <f>业务考核视图!Q45</f>
        <v>已有里程未达标</v>
      </c>
      <c r="N45" s="6">
        <f>IF(K45&gt;=J45,ROUND(H45*I45/规则与名单!$B$3,2),0)</f>
        <v>0</v>
      </c>
      <c r="O45" s="6">
        <v>0</v>
      </c>
      <c r="P45" s="5">
        <v>0</v>
      </c>
      <c r="Q45" s="5" t="s">
        <v>111</v>
      </c>
      <c r="R45" s="5">
        <v>45</v>
      </c>
      <c r="S45" s="5" t="s">
        <v>161</v>
      </c>
      <c r="T45" s="5" t="s">
        <v>120</v>
      </c>
      <c r="U45" s="44" t="s">
        <v>114</v>
      </c>
      <c r="V45" s="44" t="s">
        <v>115</v>
      </c>
      <c r="W45" s="5"/>
      <c r="X45" s="5">
        <v>1</v>
      </c>
    </row>
    <row r="46" ht="19" customHeight="1" spans="1:24">
      <c r="A46" s="5" t="s">
        <v>206</v>
      </c>
      <c r="B46" s="5" t="s">
        <v>50</v>
      </c>
      <c r="C46" s="5" t="s">
        <v>49</v>
      </c>
      <c r="D46" s="5" t="s">
        <v>189</v>
      </c>
      <c r="E46" s="5" t="s">
        <v>190</v>
      </c>
      <c r="F46" s="5" t="s">
        <v>17</v>
      </c>
      <c r="G46" s="5">
        <v>6000</v>
      </c>
      <c r="H46" s="6">
        <v>1000</v>
      </c>
      <c r="I46" s="5">
        <v>30</v>
      </c>
      <c r="J46" s="6">
        <f>业务考核视图!N46</f>
        <v>6000</v>
      </c>
      <c r="K46" s="6">
        <f>业务考核视图!O46</f>
        <v>4282.8</v>
      </c>
      <c r="L46" s="43">
        <f t="shared" si="0"/>
        <v>0.7138</v>
      </c>
      <c r="M46" s="5" t="str">
        <f>业务考核视图!Q46</f>
        <v>未达标</v>
      </c>
      <c r="N46" s="6">
        <f>IF(K46&gt;=J46,ROUND(H46*I46/规则与名单!$B$3,2),0)</f>
        <v>0</v>
      </c>
      <c r="O46" s="6">
        <v>0</v>
      </c>
      <c r="P46" s="5">
        <v>0</v>
      </c>
      <c r="Q46" s="5" t="s">
        <v>111</v>
      </c>
      <c r="R46" s="5">
        <v>46</v>
      </c>
      <c r="S46" s="5" t="s">
        <v>112</v>
      </c>
      <c r="T46" s="5" t="s">
        <v>120</v>
      </c>
      <c r="U46" s="44" t="s">
        <v>114</v>
      </c>
      <c r="V46" s="44" t="s">
        <v>115</v>
      </c>
      <c r="W46" s="5"/>
      <c r="X46" s="5">
        <v>0</v>
      </c>
    </row>
    <row r="47" ht="19" customHeight="1" spans="1:24">
      <c r="A47" s="5" t="s">
        <v>207</v>
      </c>
      <c r="B47" s="5" t="s">
        <v>50</v>
      </c>
      <c r="C47" s="5" t="s">
        <v>49</v>
      </c>
      <c r="D47" s="5" t="s">
        <v>179</v>
      </c>
      <c r="E47" s="5" t="s">
        <v>180</v>
      </c>
      <c r="F47" s="5" t="s">
        <v>17</v>
      </c>
      <c r="G47" s="5">
        <v>6000</v>
      </c>
      <c r="H47" s="6">
        <v>1000</v>
      </c>
      <c r="I47" s="5">
        <v>22</v>
      </c>
      <c r="J47" s="6">
        <f>业务考核视图!N47</f>
        <v>4400</v>
      </c>
      <c r="K47" s="6">
        <f>业务考核视图!O47</f>
        <v>1423.9</v>
      </c>
      <c r="L47" s="43">
        <f t="shared" si="0"/>
        <v>0.323613636363636</v>
      </c>
      <c r="M47" s="5" t="str">
        <f>业务考核视图!Q47</f>
        <v>未达标</v>
      </c>
      <c r="N47" s="6">
        <f>IF(K47&gt;=J47,ROUND(H47*I47/规则与名单!$B$3,2),0)</f>
        <v>0</v>
      </c>
      <c r="O47" s="6">
        <v>0</v>
      </c>
      <c r="P47" s="5">
        <v>0</v>
      </c>
      <c r="Q47" s="5" t="s">
        <v>181</v>
      </c>
      <c r="R47" s="5">
        <v>47</v>
      </c>
      <c r="S47" s="5" t="s">
        <v>208</v>
      </c>
      <c r="T47" s="5" t="s">
        <v>120</v>
      </c>
      <c r="U47" s="44" t="s">
        <v>114</v>
      </c>
      <c r="V47" s="44" t="s">
        <v>121</v>
      </c>
      <c r="W47" s="5"/>
      <c r="X47" s="5">
        <v>0</v>
      </c>
    </row>
    <row r="48" ht="19" customHeight="1" spans="1:24">
      <c r="A48" s="5" t="s">
        <v>209</v>
      </c>
      <c r="B48" s="5" t="s">
        <v>50</v>
      </c>
      <c r="C48" s="5" t="s">
        <v>49</v>
      </c>
      <c r="D48" s="5" t="s">
        <v>179</v>
      </c>
      <c r="E48" s="5" t="s">
        <v>180</v>
      </c>
      <c r="F48" s="5" t="s">
        <v>17</v>
      </c>
      <c r="G48" s="5">
        <v>6000</v>
      </c>
      <c r="H48" s="6">
        <v>1000</v>
      </c>
      <c r="I48" s="5">
        <v>30</v>
      </c>
      <c r="J48" s="6">
        <f>业务考核视图!N48</f>
        <v>6000</v>
      </c>
      <c r="K48" s="6">
        <f>业务考核视图!O48</f>
        <v>7562</v>
      </c>
      <c r="L48" s="43">
        <f t="shared" si="0"/>
        <v>1.26033333333333</v>
      </c>
      <c r="M48" s="5" t="str">
        <f>业务考核视图!Q48</f>
        <v>达标</v>
      </c>
      <c r="N48" s="6">
        <f>IF(K48&gt;=J48,ROUND(H48*I48/规则与名单!$B$3,2),0)</f>
        <v>1000</v>
      </c>
      <c r="O48" s="6">
        <v>1562</v>
      </c>
      <c r="P48" s="5">
        <v>0</v>
      </c>
      <c r="Q48" s="5" t="s">
        <v>111</v>
      </c>
      <c r="R48" s="5">
        <v>48</v>
      </c>
      <c r="S48" s="5" t="s">
        <v>112</v>
      </c>
      <c r="T48" s="5" t="s">
        <v>120</v>
      </c>
      <c r="U48" s="44" t="s">
        <v>114</v>
      </c>
      <c r="V48" s="44" t="s">
        <v>115</v>
      </c>
      <c r="W48" s="5"/>
      <c r="X48" s="5">
        <v>0</v>
      </c>
    </row>
    <row r="49" ht="19" customHeight="1" spans="1:24">
      <c r="A49" s="5" t="s">
        <v>210</v>
      </c>
      <c r="B49" s="5" t="s">
        <v>50</v>
      </c>
      <c r="C49" s="5" t="s">
        <v>49</v>
      </c>
      <c r="D49" s="5" t="s">
        <v>189</v>
      </c>
      <c r="E49" s="5" t="s">
        <v>190</v>
      </c>
      <c r="F49" s="5" t="s">
        <v>17</v>
      </c>
      <c r="G49" s="5">
        <v>6000</v>
      </c>
      <c r="H49" s="6">
        <v>1000</v>
      </c>
      <c r="I49" s="5">
        <v>30</v>
      </c>
      <c r="J49" s="6">
        <f>业务考核视图!N49</f>
        <v>6000</v>
      </c>
      <c r="K49" s="6">
        <f>业务考核视图!O49</f>
        <v>5080.5</v>
      </c>
      <c r="L49" s="43">
        <f t="shared" si="0"/>
        <v>0.84675</v>
      </c>
      <c r="M49" s="5" t="str">
        <f>业务考核视图!Q49</f>
        <v>已有里程未达标</v>
      </c>
      <c r="N49" s="6">
        <f>IF(K49&gt;=J49,ROUND(H49*I49/规则与名单!$B$3,2),0)</f>
        <v>0</v>
      </c>
      <c r="O49" s="6">
        <v>0</v>
      </c>
      <c r="P49" s="5">
        <v>0</v>
      </c>
      <c r="Q49" s="5" t="s">
        <v>111</v>
      </c>
      <c r="R49" s="5">
        <v>49</v>
      </c>
      <c r="S49" s="5" t="s">
        <v>200</v>
      </c>
      <c r="T49" s="5" t="s">
        <v>120</v>
      </c>
      <c r="U49" s="44" t="s">
        <v>114</v>
      </c>
      <c r="V49" s="44" t="s">
        <v>115</v>
      </c>
      <c r="W49" s="5"/>
      <c r="X49" s="5">
        <v>1</v>
      </c>
    </row>
    <row r="50" ht="19" customHeight="1" spans="1:24">
      <c r="A50" s="5" t="s">
        <v>211</v>
      </c>
      <c r="B50" s="5" t="s">
        <v>50</v>
      </c>
      <c r="C50" s="5" t="s">
        <v>49</v>
      </c>
      <c r="D50" s="5" t="s">
        <v>179</v>
      </c>
      <c r="E50" s="5" t="s">
        <v>180</v>
      </c>
      <c r="F50" s="5" t="s">
        <v>17</v>
      </c>
      <c r="G50" s="5">
        <v>6000</v>
      </c>
      <c r="H50" s="6">
        <v>1000</v>
      </c>
      <c r="I50" s="5">
        <v>30</v>
      </c>
      <c r="J50" s="6">
        <f>业务考核视图!N50</f>
        <v>6000</v>
      </c>
      <c r="K50" s="6">
        <f>业务考核视图!O50</f>
        <v>7732.9</v>
      </c>
      <c r="L50" s="43">
        <f t="shared" si="0"/>
        <v>1.28881666666667</v>
      </c>
      <c r="M50" s="5" t="str">
        <f>业务考核视图!Q50</f>
        <v>达标</v>
      </c>
      <c r="N50" s="6">
        <f>IF(K50&gt;=J50,ROUND(H50*I50/规则与名单!$B$3,2),0)</f>
        <v>1000</v>
      </c>
      <c r="O50" s="6">
        <v>1732.9</v>
      </c>
      <c r="P50" s="5">
        <v>0</v>
      </c>
      <c r="Q50" s="5" t="s">
        <v>111</v>
      </c>
      <c r="R50" s="5">
        <v>50</v>
      </c>
      <c r="S50" s="5" t="s">
        <v>161</v>
      </c>
      <c r="T50" s="5" t="s">
        <v>120</v>
      </c>
      <c r="U50" s="44" t="s">
        <v>114</v>
      </c>
      <c r="V50" s="44" t="s">
        <v>115</v>
      </c>
      <c r="W50" s="5"/>
      <c r="X50" s="5">
        <v>1</v>
      </c>
    </row>
    <row r="51" ht="19" customHeight="1" spans="1:24">
      <c r="A51" s="5" t="s">
        <v>212</v>
      </c>
      <c r="B51" s="5" t="s">
        <v>50</v>
      </c>
      <c r="C51" s="5" t="s">
        <v>49</v>
      </c>
      <c r="D51" s="5" t="s">
        <v>189</v>
      </c>
      <c r="E51" s="5" t="s">
        <v>190</v>
      </c>
      <c r="F51" s="5" t="s">
        <v>17</v>
      </c>
      <c r="G51" s="5">
        <v>6000</v>
      </c>
      <c r="H51" s="6">
        <v>1000</v>
      </c>
      <c r="I51" s="5">
        <v>30</v>
      </c>
      <c r="J51" s="6">
        <f>业务考核视图!N51</f>
        <v>6000</v>
      </c>
      <c r="K51" s="6">
        <f>业务考核视图!O51</f>
        <v>3672.2</v>
      </c>
      <c r="L51" s="43">
        <f t="shared" si="0"/>
        <v>0.612033333333333</v>
      </c>
      <c r="M51" s="5" t="str">
        <f>业务考核视图!Q51</f>
        <v>未达标</v>
      </c>
      <c r="N51" s="6">
        <f>IF(K51&gt;=J51,ROUND(H51*I51/规则与名单!$B$3,2),0)</f>
        <v>0</v>
      </c>
      <c r="O51" s="6">
        <v>0</v>
      </c>
      <c r="P51" s="5">
        <v>0</v>
      </c>
      <c r="Q51" s="5" t="s">
        <v>111</v>
      </c>
      <c r="R51" s="5">
        <v>51</v>
      </c>
      <c r="S51" s="5" t="s">
        <v>112</v>
      </c>
      <c r="T51" s="5" t="s">
        <v>120</v>
      </c>
      <c r="U51" s="44" t="s">
        <v>114</v>
      </c>
      <c r="V51" s="44" t="s">
        <v>115</v>
      </c>
      <c r="W51" s="5"/>
      <c r="X51" s="5">
        <v>0</v>
      </c>
    </row>
    <row r="52" ht="19" customHeight="1" spans="1:24">
      <c r="A52" s="5" t="s">
        <v>213</v>
      </c>
      <c r="B52" s="5" t="s">
        <v>50</v>
      </c>
      <c r="C52" s="5" t="s">
        <v>49</v>
      </c>
      <c r="D52" s="5" t="s">
        <v>214</v>
      </c>
      <c r="E52" s="5" t="s">
        <v>215</v>
      </c>
      <c r="F52" s="5" t="s">
        <v>12</v>
      </c>
      <c r="G52" s="5">
        <v>5000</v>
      </c>
      <c r="H52" s="6">
        <v>260</v>
      </c>
      <c r="I52" s="5">
        <v>30</v>
      </c>
      <c r="J52" s="6">
        <f>业务考核视图!N52</f>
        <v>5000</v>
      </c>
      <c r="K52" s="6">
        <f>业务考核视图!O52</f>
        <v>4222.7</v>
      </c>
      <c r="L52" s="43">
        <f t="shared" si="0"/>
        <v>0.84454</v>
      </c>
      <c r="M52" s="5" t="str">
        <f>业务考核视图!Q52</f>
        <v>已有里程未达标</v>
      </c>
      <c r="N52" s="6">
        <f>IF(K52&gt;=J52,ROUND(H52*I52/规则与名单!$B$3,2),0)</f>
        <v>0</v>
      </c>
      <c r="O52" s="6">
        <v>0</v>
      </c>
      <c r="P52" s="5">
        <v>0</v>
      </c>
      <c r="Q52" s="5" t="s">
        <v>111</v>
      </c>
      <c r="R52" s="5">
        <v>52</v>
      </c>
      <c r="S52" s="5" t="s">
        <v>216</v>
      </c>
      <c r="T52" s="5" t="s">
        <v>120</v>
      </c>
      <c r="U52" s="44" t="s">
        <v>114</v>
      </c>
      <c r="V52" s="44" t="s">
        <v>115</v>
      </c>
      <c r="W52" s="5"/>
      <c r="X52" s="5">
        <v>3</v>
      </c>
    </row>
    <row r="53" ht="19" customHeight="1" spans="1:24">
      <c r="A53" s="5" t="s">
        <v>217</v>
      </c>
      <c r="B53" s="5" t="s">
        <v>50</v>
      </c>
      <c r="C53" s="5" t="s">
        <v>49</v>
      </c>
      <c r="D53" s="5" t="s">
        <v>214</v>
      </c>
      <c r="E53" s="5" t="s">
        <v>215</v>
      </c>
      <c r="F53" s="5" t="s">
        <v>12</v>
      </c>
      <c r="G53" s="5">
        <v>5000</v>
      </c>
      <c r="H53" s="6">
        <v>260</v>
      </c>
      <c r="I53" s="5">
        <v>30</v>
      </c>
      <c r="J53" s="6">
        <f>业务考核视图!N53</f>
        <v>5000</v>
      </c>
      <c r="K53" s="6">
        <f>业务考核视图!O53</f>
        <v>4171.3</v>
      </c>
      <c r="L53" s="43">
        <f t="shared" si="0"/>
        <v>0.83426</v>
      </c>
      <c r="M53" s="5" t="str">
        <f>业务考核视图!Q53</f>
        <v>已有里程未达标</v>
      </c>
      <c r="N53" s="6">
        <f>IF(K53&gt;=J53,ROUND(H53*I53/规则与名单!$B$3,2),0)</f>
        <v>0</v>
      </c>
      <c r="O53" s="6">
        <v>0</v>
      </c>
      <c r="P53" s="5">
        <v>0</v>
      </c>
      <c r="Q53" s="5" t="s">
        <v>111</v>
      </c>
      <c r="R53" s="5">
        <v>53</v>
      </c>
      <c r="S53" s="5" t="s">
        <v>218</v>
      </c>
      <c r="T53" s="5" t="s">
        <v>120</v>
      </c>
      <c r="U53" s="44" t="s">
        <v>114</v>
      </c>
      <c r="V53" s="44" t="s">
        <v>115</v>
      </c>
      <c r="W53" s="5"/>
      <c r="X53" s="5">
        <v>10</v>
      </c>
    </row>
    <row r="54" ht="19" customHeight="1" spans="1:24">
      <c r="A54" s="5" t="s">
        <v>219</v>
      </c>
      <c r="B54" s="5" t="s">
        <v>50</v>
      </c>
      <c r="C54" s="5" t="s">
        <v>49</v>
      </c>
      <c r="D54" s="5" t="s">
        <v>214</v>
      </c>
      <c r="E54" s="5" t="s">
        <v>215</v>
      </c>
      <c r="F54" s="5" t="s">
        <v>12</v>
      </c>
      <c r="G54" s="5">
        <v>5000</v>
      </c>
      <c r="H54" s="6">
        <v>260</v>
      </c>
      <c r="I54" s="5">
        <v>30</v>
      </c>
      <c r="J54" s="6">
        <f>业务考核视图!N54</f>
        <v>5000</v>
      </c>
      <c r="K54" s="6">
        <f>业务考核视图!O54</f>
        <v>3780</v>
      </c>
      <c r="L54" s="43">
        <f t="shared" si="0"/>
        <v>0.756</v>
      </c>
      <c r="M54" s="5" t="str">
        <f>业务考核视图!Q54</f>
        <v>未达标</v>
      </c>
      <c r="N54" s="6">
        <f>IF(K54&gt;=J54,ROUND(H54*I54/规则与名单!$B$3,2),0)</f>
        <v>0</v>
      </c>
      <c r="O54" s="6">
        <v>0</v>
      </c>
      <c r="P54" s="5">
        <v>0</v>
      </c>
      <c r="Q54" s="5" t="s">
        <v>111</v>
      </c>
      <c r="R54" s="5">
        <v>54</v>
      </c>
      <c r="S54" s="5" t="s">
        <v>112</v>
      </c>
      <c r="T54" s="5" t="s">
        <v>120</v>
      </c>
      <c r="U54" s="44" t="s">
        <v>114</v>
      </c>
      <c r="V54" s="44" t="s">
        <v>115</v>
      </c>
      <c r="W54" s="5"/>
      <c r="X54" s="5">
        <v>0</v>
      </c>
    </row>
    <row r="55" ht="19" customHeight="1" spans="1:24">
      <c r="A55" s="5" t="s">
        <v>220</v>
      </c>
      <c r="B55" s="5" t="s">
        <v>50</v>
      </c>
      <c r="C55" s="5" t="s">
        <v>49</v>
      </c>
      <c r="D55" s="5" t="s">
        <v>214</v>
      </c>
      <c r="E55" s="5" t="s">
        <v>215</v>
      </c>
      <c r="F55" s="5" t="s">
        <v>12</v>
      </c>
      <c r="G55" s="5">
        <v>5000</v>
      </c>
      <c r="H55" s="6">
        <v>260</v>
      </c>
      <c r="I55" s="5">
        <v>30</v>
      </c>
      <c r="J55" s="6">
        <f>业务考核视图!N55</f>
        <v>5000</v>
      </c>
      <c r="K55" s="6">
        <f>业务考核视图!O55</f>
        <v>795.39</v>
      </c>
      <c r="L55" s="43">
        <f t="shared" si="0"/>
        <v>0.159078</v>
      </c>
      <c r="M55" s="5" t="str">
        <f>业务考核视图!Q55</f>
        <v>未达标</v>
      </c>
      <c r="N55" s="6">
        <f>IF(K55&gt;=J55,ROUND(H55*I55/规则与名单!$B$3,2),0)</f>
        <v>0</v>
      </c>
      <c r="O55" s="6">
        <v>0</v>
      </c>
      <c r="P55" s="5">
        <v>0</v>
      </c>
      <c r="Q55" s="5" t="s">
        <v>111</v>
      </c>
      <c r="R55" s="5">
        <v>55</v>
      </c>
      <c r="S55" s="5" t="s">
        <v>221</v>
      </c>
      <c r="T55" s="5" t="s">
        <v>120</v>
      </c>
      <c r="U55" s="44" t="s">
        <v>114</v>
      </c>
      <c r="V55" s="44" t="s">
        <v>115</v>
      </c>
      <c r="W55" s="5"/>
      <c r="X55" s="5">
        <v>0</v>
      </c>
    </row>
    <row r="56" ht="19" customHeight="1" spans="1:24">
      <c r="A56" s="5" t="s">
        <v>222</v>
      </c>
      <c r="B56" s="5" t="s">
        <v>50</v>
      </c>
      <c r="C56" s="5" t="s">
        <v>49</v>
      </c>
      <c r="D56" s="5" t="s">
        <v>214</v>
      </c>
      <c r="E56" s="5" t="s">
        <v>215</v>
      </c>
      <c r="F56" s="5" t="s">
        <v>12</v>
      </c>
      <c r="G56" s="5">
        <v>5000</v>
      </c>
      <c r="H56" s="6">
        <v>260</v>
      </c>
      <c r="I56" s="5">
        <v>30</v>
      </c>
      <c r="J56" s="6">
        <f>业务考核视图!N56</f>
        <v>5000</v>
      </c>
      <c r="K56" s="6">
        <f>业务考核视图!O56</f>
        <v>2709.1</v>
      </c>
      <c r="L56" s="43">
        <f t="shared" si="0"/>
        <v>0.54182</v>
      </c>
      <c r="M56" s="5" t="str">
        <f>业务考核视图!Q56</f>
        <v>未达标</v>
      </c>
      <c r="N56" s="6">
        <f>IF(K56&gt;=J56,ROUND(H56*I56/规则与名单!$B$3,2),0)</f>
        <v>0</v>
      </c>
      <c r="O56" s="6">
        <v>0</v>
      </c>
      <c r="P56" s="5">
        <v>0</v>
      </c>
      <c r="Q56" s="5" t="s">
        <v>111</v>
      </c>
      <c r="R56" s="5">
        <v>56</v>
      </c>
      <c r="S56" s="5" t="s">
        <v>112</v>
      </c>
      <c r="T56" s="5" t="s">
        <v>120</v>
      </c>
      <c r="U56" s="44" t="s">
        <v>114</v>
      </c>
      <c r="V56" s="44" t="s">
        <v>115</v>
      </c>
      <c r="W56" s="5"/>
      <c r="X56" s="5">
        <v>0</v>
      </c>
    </row>
    <row r="57" ht="19" customHeight="1" spans="1:24">
      <c r="A57" s="5" t="s">
        <v>223</v>
      </c>
      <c r="B57" s="5" t="s">
        <v>50</v>
      </c>
      <c r="C57" s="5" t="s">
        <v>49</v>
      </c>
      <c r="D57" s="5" t="s">
        <v>214</v>
      </c>
      <c r="E57" s="5" t="s">
        <v>215</v>
      </c>
      <c r="F57" s="5" t="s">
        <v>12</v>
      </c>
      <c r="G57" s="5">
        <v>5000</v>
      </c>
      <c r="H57" s="6">
        <v>260</v>
      </c>
      <c r="I57" s="5">
        <v>30</v>
      </c>
      <c r="J57" s="6">
        <f>业务考核视图!N57</f>
        <v>5000</v>
      </c>
      <c r="K57" s="6">
        <f>业务考核视图!O57</f>
        <v>162.64</v>
      </c>
      <c r="L57" s="43">
        <f t="shared" si="0"/>
        <v>0.032528</v>
      </c>
      <c r="M57" s="5" t="str">
        <f>业务考核视图!Q57</f>
        <v>未达标</v>
      </c>
      <c r="N57" s="6">
        <f>IF(K57&gt;=J57,ROUND(H57*I57/规则与名单!$B$3,2),0)</f>
        <v>0</v>
      </c>
      <c r="O57" s="6">
        <v>0</v>
      </c>
      <c r="P57" s="5">
        <v>0</v>
      </c>
      <c r="Q57" s="5" t="s">
        <v>111</v>
      </c>
      <c r="R57" s="5">
        <v>57</v>
      </c>
      <c r="S57" s="5" t="s">
        <v>224</v>
      </c>
      <c r="T57" s="5" t="s">
        <v>120</v>
      </c>
      <c r="U57" s="44" t="s">
        <v>114</v>
      </c>
      <c r="V57" s="44" t="s">
        <v>115</v>
      </c>
      <c r="W57" s="5"/>
      <c r="X57" s="5">
        <v>0</v>
      </c>
    </row>
    <row r="58" ht="19" customHeight="1" spans="1:24">
      <c r="A58" s="5" t="s">
        <v>225</v>
      </c>
      <c r="B58" s="5" t="s">
        <v>50</v>
      </c>
      <c r="C58" s="5" t="s">
        <v>49</v>
      </c>
      <c r="D58" s="5" t="s">
        <v>214</v>
      </c>
      <c r="E58" s="5" t="s">
        <v>215</v>
      </c>
      <c r="F58" s="5" t="s">
        <v>12</v>
      </c>
      <c r="G58" s="5">
        <v>5000</v>
      </c>
      <c r="H58" s="6">
        <v>260</v>
      </c>
      <c r="I58" s="5">
        <v>30</v>
      </c>
      <c r="J58" s="6">
        <f>业务考核视图!N58</f>
        <v>5000</v>
      </c>
      <c r="K58" s="6">
        <f>业务考核视图!O58</f>
        <v>133</v>
      </c>
      <c r="L58" s="43">
        <f t="shared" si="0"/>
        <v>0.0266</v>
      </c>
      <c r="M58" s="5" t="str">
        <f>业务考核视图!Q58</f>
        <v>未达标</v>
      </c>
      <c r="N58" s="6">
        <f>IF(K58&gt;=J58,ROUND(H58*I58/规则与名单!$B$3,2),0)</f>
        <v>0</v>
      </c>
      <c r="O58" s="6">
        <v>0</v>
      </c>
      <c r="P58" s="5">
        <v>0</v>
      </c>
      <c r="Q58" s="5" t="s">
        <v>111</v>
      </c>
      <c r="R58" s="5">
        <v>58</v>
      </c>
      <c r="S58" s="5" t="s">
        <v>226</v>
      </c>
      <c r="T58" s="5" t="s">
        <v>120</v>
      </c>
      <c r="U58" s="44" t="s">
        <v>114</v>
      </c>
      <c r="V58" s="44" t="s">
        <v>115</v>
      </c>
      <c r="W58" s="5"/>
      <c r="X58" s="5">
        <v>0</v>
      </c>
    </row>
    <row r="59" ht="19" customHeight="1" spans="1:24">
      <c r="A59" s="5" t="s">
        <v>227</v>
      </c>
      <c r="B59" s="5" t="s">
        <v>50</v>
      </c>
      <c r="C59" s="5" t="s">
        <v>49</v>
      </c>
      <c r="D59" s="5" t="s">
        <v>214</v>
      </c>
      <c r="E59" s="5" t="s">
        <v>215</v>
      </c>
      <c r="F59" s="5" t="s">
        <v>12</v>
      </c>
      <c r="G59" s="5">
        <v>5000</v>
      </c>
      <c r="H59" s="6">
        <v>260</v>
      </c>
      <c r="I59" s="5">
        <v>30</v>
      </c>
      <c r="J59" s="6">
        <f>业务考核视图!N59</f>
        <v>5000</v>
      </c>
      <c r="K59" s="6">
        <f>业务考核视图!O59</f>
        <v>3865.1</v>
      </c>
      <c r="L59" s="43">
        <f t="shared" si="0"/>
        <v>0.77302</v>
      </c>
      <c r="M59" s="5" t="str">
        <f>业务考核视图!Q59</f>
        <v>未达标</v>
      </c>
      <c r="N59" s="6">
        <f>IF(K59&gt;=J59,ROUND(H59*I59/规则与名单!$B$3,2),0)</f>
        <v>0</v>
      </c>
      <c r="O59" s="6">
        <v>0</v>
      </c>
      <c r="P59" s="5">
        <v>0</v>
      </c>
      <c r="Q59" s="5" t="s">
        <v>111</v>
      </c>
      <c r="R59" s="5">
        <v>59</v>
      </c>
      <c r="S59" s="5" t="s">
        <v>194</v>
      </c>
      <c r="T59" s="5" t="s">
        <v>120</v>
      </c>
      <c r="U59" s="44" t="s">
        <v>114</v>
      </c>
      <c r="V59" s="44" t="s">
        <v>115</v>
      </c>
      <c r="W59" s="5"/>
      <c r="X59" s="5">
        <v>0</v>
      </c>
    </row>
    <row r="60" ht="19" customHeight="1" spans="1:24">
      <c r="A60" s="5" t="s">
        <v>228</v>
      </c>
      <c r="B60" s="5" t="s">
        <v>50</v>
      </c>
      <c r="C60" s="5" t="s">
        <v>49</v>
      </c>
      <c r="D60" s="5" t="s">
        <v>229</v>
      </c>
      <c r="E60" s="5" t="s">
        <v>230</v>
      </c>
      <c r="F60" s="5" t="s">
        <v>12</v>
      </c>
      <c r="G60" s="5">
        <v>5000</v>
      </c>
      <c r="H60" s="6">
        <v>260</v>
      </c>
      <c r="I60" s="5">
        <v>30</v>
      </c>
      <c r="J60" s="6">
        <f>业务考核视图!N60</f>
        <v>5000</v>
      </c>
      <c r="K60" s="6">
        <f>业务考核视图!O60</f>
        <v>12910.8</v>
      </c>
      <c r="L60" s="43">
        <f t="shared" si="0"/>
        <v>2.58216</v>
      </c>
      <c r="M60" s="5" t="str">
        <f>业务考核视图!Q60</f>
        <v>达标</v>
      </c>
      <c r="N60" s="6">
        <f>IF(K60&gt;=J60,ROUND(H60*I60/规则与名单!$B$3,2),0)</f>
        <v>260</v>
      </c>
      <c r="O60" s="6">
        <v>7910.8</v>
      </c>
      <c r="P60" s="5">
        <v>1</v>
      </c>
      <c r="Q60" s="5" t="s">
        <v>111</v>
      </c>
      <c r="R60" s="5">
        <v>60</v>
      </c>
      <c r="S60" s="5" t="s">
        <v>161</v>
      </c>
      <c r="T60" s="5" t="s">
        <v>120</v>
      </c>
      <c r="U60" s="44" t="s">
        <v>114</v>
      </c>
      <c r="V60" s="44" t="s">
        <v>115</v>
      </c>
      <c r="W60" s="5"/>
      <c r="X60" s="5">
        <v>1</v>
      </c>
    </row>
    <row r="61" ht="19" customHeight="1" spans="1:24">
      <c r="A61" s="5" t="s">
        <v>231</v>
      </c>
      <c r="B61" s="5" t="s">
        <v>50</v>
      </c>
      <c r="C61" s="5" t="s">
        <v>49</v>
      </c>
      <c r="D61" s="5" t="s">
        <v>214</v>
      </c>
      <c r="E61" s="5" t="s">
        <v>215</v>
      </c>
      <c r="F61" s="5" t="s">
        <v>12</v>
      </c>
      <c r="G61" s="5">
        <v>5000</v>
      </c>
      <c r="H61" s="6">
        <v>260</v>
      </c>
      <c r="I61" s="5">
        <v>30</v>
      </c>
      <c r="J61" s="6">
        <f>业务考核视图!N61</f>
        <v>5000</v>
      </c>
      <c r="K61" s="6">
        <f>业务考核视图!O61</f>
        <v>157.18</v>
      </c>
      <c r="L61" s="43">
        <f t="shared" si="0"/>
        <v>0.031436</v>
      </c>
      <c r="M61" s="5" t="str">
        <f>业务考核视图!Q61</f>
        <v>未达标</v>
      </c>
      <c r="N61" s="6">
        <f>IF(K61&gt;=J61,ROUND(H61*I61/规则与名单!$B$3,2),0)</f>
        <v>0</v>
      </c>
      <c r="O61" s="6">
        <v>0</v>
      </c>
      <c r="P61" s="5">
        <v>0</v>
      </c>
      <c r="Q61" s="5" t="s">
        <v>111</v>
      </c>
      <c r="R61" s="5">
        <v>61</v>
      </c>
      <c r="S61" s="5" t="s">
        <v>232</v>
      </c>
      <c r="T61" s="5" t="s">
        <v>120</v>
      </c>
      <c r="U61" s="44" t="s">
        <v>114</v>
      </c>
      <c r="V61" s="44" t="s">
        <v>115</v>
      </c>
      <c r="W61" s="5"/>
      <c r="X61" s="5">
        <v>0</v>
      </c>
    </row>
    <row r="62" ht="19" customHeight="1" spans="1:24">
      <c r="A62" s="5" t="s">
        <v>233</v>
      </c>
      <c r="B62" s="5" t="s">
        <v>50</v>
      </c>
      <c r="C62" s="5" t="s">
        <v>49</v>
      </c>
      <c r="D62" s="5" t="s">
        <v>214</v>
      </c>
      <c r="E62" s="5" t="s">
        <v>215</v>
      </c>
      <c r="F62" s="5" t="s">
        <v>12</v>
      </c>
      <c r="G62" s="5">
        <v>5000</v>
      </c>
      <c r="H62" s="6">
        <v>260</v>
      </c>
      <c r="I62" s="5">
        <v>30</v>
      </c>
      <c r="J62" s="6">
        <f>业务考核视图!N62</f>
        <v>5000</v>
      </c>
      <c r="K62" s="6">
        <f>业务考核视图!O62</f>
        <v>3438.7</v>
      </c>
      <c r="L62" s="43">
        <f t="shared" si="0"/>
        <v>0.68774</v>
      </c>
      <c r="M62" s="5" t="str">
        <f>业务考核视图!Q62</f>
        <v>已有里程未达标</v>
      </c>
      <c r="N62" s="6">
        <f>IF(K62&gt;=J62,ROUND(H62*I62/规则与名单!$B$3,2),0)</f>
        <v>0</v>
      </c>
      <c r="O62" s="6">
        <v>0</v>
      </c>
      <c r="P62" s="5">
        <v>0</v>
      </c>
      <c r="Q62" s="5" t="s">
        <v>111</v>
      </c>
      <c r="R62" s="5">
        <v>62</v>
      </c>
      <c r="S62" s="5" t="s">
        <v>234</v>
      </c>
      <c r="T62" s="5" t="s">
        <v>120</v>
      </c>
      <c r="U62" s="44" t="s">
        <v>114</v>
      </c>
      <c r="V62" s="44" t="s">
        <v>115</v>
      </c>
      <c r="W62" s="5"/>
      <c r="X62" s="5">
        <v>4</v>
      </c>
    </row>
    <row r="63" ht="19" customHeight="1" spans="1:24">
      <c r="A63" s="5" t="s">
        <v>235</v>
      </c>
      <c r="B63" s="5" t="s">
        <v>50</v>
      </c>
      <c r="C63" s="5" t="s">
        <v>49</v>
      </c>
      <c r="D63" s="5" t="s">
        <v>214</v>
      </c>
      <c r="E63" s="5" t="s">
        <v>215</v>
      </c>
      <c r="F63" s="5" t="s">
        <v>12</v>
      </c>
      <c r="G63" s="5">
        <v>5000</v>
      </c>
      <c r="H63" s="6">
        <v>260</v>
      </c>
      <c r="I63" s="5">
        <v>30</v>
      </c>
      <c r="J63" s="6">
        <f>业务考核视图!N63</f>
        <v>5000</v>
      </c>
      <c r="K63" s="6">
        <f>业务考核视图!O63</f>
        <v>3713.1</v>
      </c>
      <c r="L63" s="43">
        <f t="shared" si="0"/>
        <v>0.74262</v>
      </c>
      <c r="M63" s="5" t="str">
        <f>业务考核视图!Q63</f>
        <v>已有里程未达标</v>
      </c>
      <c r="N63" s="6">
        <f>IF(K63&gt;=J63,ROUND(H63*I63/规则与名单!$B$3,2),0)</f>
        <v>0</v>
      </c>
      <c r="O63" s="6">
        <v>0</v>
      </c>
      <c r="P63" s="5">
        <v>0</v>
      </c>
      <c r="Q63" s="5" t="s">
        <v>111</v>
      </c>
      <c r="R63" s="5">
        <v>63</v>
      </c>
      <c r="S63" s="5" t="s">
        <v>236</v>
      </c>
      <c r="T63" s="5" t="s">
        <v>120</v>
      </c>
      <c r="U63" s="44" t="s">
        <v>114</v>
      </c>
      <c r="V63" s="44" t="s">
        <v>115</v>
      </c>
      <c r="W63" s="5"/>
      <c r="X63" s="5">
        <v>2</v>
      </c>
    </row>
    <row r="64" ht="19" customHeight="1" spans="1:24">
      <c r="A64" s="5" t="s">
        <v>237</v>
      </c>
      <c r="B64" s="5" t="s">
        <v>50</v>
      </c>
      <c r="C64" s="5" t="s">
        <v>49</v>
      </c>
      <c r="D64" s="5" t="s">
        <v>229</v>
      </c>
      <c r="E64" s="5" t="s">
        <v>230</v>
      </c>
      <c r="F64" s="5" t="s">
        <v>12</v>
      </c>
      <c r="G64" s="5">
        <v>5000</v>
      </c>
      <c r="H64" s="6">
        <v>260</v>
      </c>
      <c r="I64" s="5">
        <v>30</v>
      </c>
      <c r="J64" s="6">
        <f>业务考核视图!N64</f>
        <v>5000</v>
      </c>
      <c r="K64" s="6">
        <f>业务考核视图!O64</f>
        <v>12363.9</v>
      </c>
      <c r="L64" s="43">
        <f t="shared" si="0"/>
        <v>2.47278</v>
      </c>
      <c r="M64" s="5" t="str">
        <f>业务考核视图!Q64</f>
        <v>达标</v>
      </c>
      <c r="N64" s="6">
        <f>IF(K64&gt;=J64,ROUND(H64*I64/规则与名单!$B$3,2),0)</f>
        <v>260</v>
      </c>
      <c r="O64" s="6">
        <v>7363.9</v>
      </c>
      <c r="P64" s="5">
        <v>1</v>
      </c>
      <c r="Q64" s="5" t="s">
        <v>111</v>
      </c>
      <c r="R64" s="5">
        <v>64</v>
      </c>
      <c r="S64" s="5" t="s">
        <v>238</v>
      </c>
      <c r="T64" s="5" t="s">
        <v>120</v>
      </c>
      <c r="U64" s="44" t="s">
        <v>114</v>
      </c>
      <c r="V64" s="44" t="s">
        <v>115</v>
      </c>
      <c r="W64" s="5"/>
      <c r="X64" s="5">
        <v>1</v>
      </c>
    </row>
    <row r="65" ht="19" customHeight="1" spans="1:24">
      <c r="A65" s="5" t="s">
        <v>239</v>
      </c>
      <c r="B65" s="5" t="s">
        <v>50</v>
      </c>
      <c r="C65" s="5" t="s">
        <v>49</v>
      </c>
      <c r="D65" s="5" t="s">
        <v>214</v>
      </c>
      <c r="E65" s="5" t="s">
        <v>215</v>
      </c>
      <c r="F65" s="5" t="s">
        <v>12</v>
      </c>
      <c r="G65" s="5">
        <v>5000</v>
      </c>
      <c r="H65" s="6">
        <v>260</v>
      </c>
      <c r="I65" s="5">
        <v>30</v>
      </c>
      <c r="J65" s="6">
        <f>业务考核视图!N65</f>
        <v>5000</v>
      </c>
      <c r="K65" s="6">
        <f>业务考核视图!O65</f>
        <v>3210.9</v>
      </c>
      <c r="L65" s="43">
        <f t="shared" si="0"/>
        <v>0.64218</v>
      </c>
      <c r="M65" s="5" t="str">
        <f>业务考核视图!Q65</f>
        <v>未达标</v>
      </c>
      <c r="N65" s="6">
        <f>IF(K65&gt;=J65,ROUND(H65*I65/规则与名单!$B$3,2),0)</f>
        <v>0</v>
      </c>
      <c r="O65" s="6">
        <v>0</v>
      </c>
      <c r="P65" s="5">
        <v>0</v>
      </c>
      <c r="Q65" s="5" t="s">
        <v>111</v>
      </c>
      <c r="R65" s="5">
        <v>65</v>
      </c>
      <c r="S65" s="5" t="s">
        <v>112</v>
      </c>
      <c r="T65" s="5" t="s">
        <v>120</v>
      </c>
      <c r="U65" s="44" t="s">
        <v>114</v>
      </c>
      <c r="V65" s="44" t="s">
        <v>115</v>
      </c>
      <c r="W65" s="5"/>
      <c r="X65" s="5">
        <v>0</v>
      </c>
    </row>
    <row r="66" ht="19" customHeight="1" spans="1:24">
      <c r="A66" s="5" t="s">
        <v>240</v>
      </c>
      <c r="B66" s="5" t="s">
        <v>50</v>
      </c>
      <c r="C66" s="5" t="s">
        <v>49</v>
      </c>
      <c r="D66" s="5" t="s">
        <v>214</v>
      </c>
      <c r="E66" s="5" t="s">
        <v>215</v>
      </c>
      <c r="F66" s="5" t="s">
        <v>12</v>
      </c>
      <c r="G66" s="5">
        <v>5000</v>
      </c>
      <c r="H66" s="6">
        <v>260</v>
      </c>
      <c r="I66" s="5">
        <v>30</v>
      </c>
      <c r="J66" s="6">
        <f>业务考核视图!N66</f>
        <v>5000</v>
      </c>
      <c r="K66" s="6">
        <f>业务考核视图!O66</f>
        <v>2968.6</v>
      </c>
      <c r="L66" s="43">
        <f t="shared" ref="L66:L129" si="1">K66/J66</f>
        <v>0.59372</v>
      </c>
      <c r="M66" s="5" t="str">
        <f>业务考核视图!Q66</f>
        <v>已有里程未达标</v>
      </c>
      <c r="N66" s="6">
        <f>IF(K66&gt;=J66,ROUND(H66*I66/规则与名单!$B$3,2),0)</f>
        <v>0</v>
      </c>
      <c r="O66" s="6">
        <v>0</v>
      </c>
      <c r="P66" s="5">
        <v>0</v>
      </c>
      <c r="Q66" s="5" t="s">
        <v>111</v>
      </c>
      <c r="R66" s="5">
        <v>66</v>
      </c>
      <c r="S66" s="5" t="s">
        <v>241</v>
      </c>
      <c r="T66" s="5" t="s">
        <v>120</v>
      </c>
      <c r="U66" s="44" t="s">
        <v>114</v>
      </c>
      <c r="V66" s="44" t="s">
        <v>115</v>
      </c>
      <c r="W66" s="5"/>
      <c r="X66" s="5">
        <v>3</v>
      </c>
    </row>
    <row r="67" ht="19" customHeight="1" spans="1:24">
      <c r="A67" s="5" t="s">
        <v>242</v>
      </c>
      <c r="B67" s="5" t="s">
        <v>50</v>
      </c>
      <c r="C67" s="5" t="s">
        <v>49</v>
      </c>
      <c r="D67" s="5" t="s">
        <v>214</v>
      </c>
      <c r="E67" s="5" t="s">
        <v>215</v>
      </c>
      <c r="F67" s="5" t="s">
        <v>12</v>
      </c>
      <c r="G67" s="5">
        <v>5000</v>
      </c>
      <c r="H67" s="6">
        <v>260</v>
      </c>
      <c r="I67" s="5">
        <v>30</v>
      </c>
      <c r="J67" s="6">
        <f>业务考核视图!N67</f>
        <v>5000</v>
      </c>
      <c r="K67" s="6">
        <f>业务考核视图!O67</f>
        <v>1604.72</v>
      </c>
      <c r="L67" s="43">
        <f t="shared" si="1"/>
        <v>0.320944</v>
      </c>
      <c r="M67" s="5" t="str">
        <f>业务考核视图!Q67</f>
        <v>未达标</v>
      </c>
      <c r="N67" s="6">
        <f>IF(K67&gt;=J67,ROUND(H67*I67/规则与名单!$B$3,2),0)</f>
        <v>0</v>
      </c>
      <c r="O67" s="6">
        <v>0</v>
      </c>
      <c r="P67" s="5">
        <v>0</v>
      </c>
      <c r="Q67" s="5" t="s">
        <v>111</v>
      </c>
      <c r="R67" s="5">
        <v>67</v>
      </c>
      <c r="S67" s="5" t="s">
        <v>243</v>
      </c>
      <c r="T67" s="5" t="s">
        <v>120</v>
      </c>
      <c r="U67" s="44" t="s">
        <v>114</v>
      </c>
      <c r="V67" s="44" t="s">
        <v>115</v>
      </c>
      <c r="W67" s="5"/>
      <c r="X67" s="5">
        <v>0</v>
      </c>
    </row>
    <row r="68" ht="19" customHeight="1" spans="1:24">
      <c r="A68" s="5" t="s">
        <v>244</v>
      </c>
      <c r="B68" s="5" t="s">
        <v>50</v>
      </c>
      <c r="C68" s="5" t="s">
        <v>49</v>
      </c>
      <c r="D68" s="5" t="s">
        <v>214</v>
      </c>
      <c r="E68" s="5" t="s">
        <v>215</v>
      </c>
      <c r="F68" s="5" t="s">
        <v>12</v>
      </c>
      <c r="G68" s="5">
        <v>5000</v>
      </c>
      <c r="H68" s="6">
        <v>260</v>
      </c>
      <c r="I68" s="5">
        <v>30</v>
      </c>
      <c r="J68" s="6">
        <f>业务考核视图!N68</f>
        <v>5000</v>
      </c>
      <c r="K68" s="6">
        <f>业务考核视图!O68</f>
        <v>2600.1</v>
      </c>
      <c r="L68" s="43">
        <f t="shared" si="1"/>
        <v>0.52002</v>
      </c>
      <c r="M68" s="5" t="str">
        <f>业务考核视图!Q68</f>
        <v>未达标</v>
      </c>
      <c r="N68" s="6">
        <f>IF(K68&gt;=J68,ROUND(H68*I68/规则与名单!$B$3,2),0)</f>
        <v>0</v>
      </c>
      <c r="O68" s="6">
        <v>0</v>
      </c>
      <c r="P68" s="5">
        <v>0</v>
      </c>
      <c r="Q68" s="5" t="s">
        <v>111</v>
      </c>
      <c r="R68" s="5">
        <v>68</v>
      </c>
      <c r="S68" s="5" t="s">
        <v>245</v>
      </c>
      <c r="T68" s="5" t="s">
        <v>120</v>
      </c>
      <c r="U68" s="44" t="s">
        <v>114</v>
      </c>
      <c r="V68" s="44" t="s">
        <v>115</v>
      </c>
      <c r="W68" s="5"/>
      <c r="X68" s="5">
        <v>0</v>
      </c>
    </row>
    <row r="69" ht="19" customHeight="1" spans="1:24">
      <c r="A69" s="5" t="s">
        <v>246</v>
      </c>
      <c r="B69" s="5" t="s">
        <v>50</v>
      </c>
      <c r="C69" s="5" t="s">
        <v>49</v>
      </c>
      <c r="D69" s="5" t="s">
        <v>214</v>
      </c>
      <c r="E69" s="5" t="s">
        <v>215</v>
      </c>
      <c r="F69" s="5" t="s">
        <v>12</v>
      </c>
      <c r="G69" s="5">
        <v>5000</v>
      </c>
      <c r="H69" s="6">
        <v>260</v>
      </c>
      <c r="I69" s="5">
        <v>30</v>
      </c>
      <c r="J69" s="6">
        <f>业务考核视图!N69</f>
        <v>5000</v>
      </c>
      <c r="K69" s="6">
        <f>业务考核视图!O69</f>
        <v>3144.9</v>
      </c>
      <c r="L69" s="43">
        <f t="shared" si="1"/>
        <v>0.62898</v>
      </c>
      <c r="M69" s="5" t="str">
        <f>业务考核视图!Q69</f>
        <v>未达标</v>
      </c>
      <c r="N69" s="6">
        <f>IF(K69&gt;=J69,ROUND(H69*I69/规则与名单!$B$3,2),0)</f>
        <v>0</v>
      </c>
      <c r="O69" s="6">
        <v>0</v>
      </c>
      <c r="P69" s="5">
        <v>0</v>
      </c>
      <c r="Q69" s="5" t="s">
        <v>111</v>
      </c>
      <c r="R69" s="5">
        <v>69</v>
      </c>
      <c r="S69" s="5" t="s">
        <v>112</v>
      </c>
      <c r="T69" s="5" t="s">
        <v>120</v>
      </c>
      <c r="U69" s="44" t="s">
        <v>114</v>
      </c>
      <c r="V69" s="44" t="s">
        <v>115</v>
      </c>
      <c r="W69" s="5"/>
      <c r="X69" s="5">
        <v>0</v>
      </c>
    </row>
    <row r="70" ht="19" customHeight="1" spans="1:24">
      <c r="A70" s="5" t="s">
        <v>247</v>
      </c>
      <c r="B70" s="5" t="s">
        <v>50</v>
      </c>
      <c r="C70" s="5" t="s">
        <v>49</v>
      </c>
      <c r="D70" s="5" t="s">
        <v>214</v>
      </c>
      <c r="E70" s="5" t="s">
        <v>215</v>
      </c>
      <c r="F70" s="5" t="s">
        <v>12</v>
      </c>
      <c r="G70" s="5">
        <v>5000</v>
      </c>
      <c r="H70" s="6">
        <v>260</v>
      </c>
      <c r="I70" s="5">
        <v>30</v>
      </c>
      <c r="J70" s="6">
        <f>业务考核视图!N70</f>
        <v>5000</v>
      </c>
      <c r="K70" s="6">
        <f>业务考核视图!O70</f>
        <v>12796.2</v>
      </c>
      <c r="L70" s="43">
        <f t="shared" si="1"/>
        <v>2.55924</v>
      </c>
      <c r="M70" s="5" t="str">
        <f>业务考核视图!Q70</f>
        <v>达标</v>
      </c>
      <c r="N70" s="6">
        <f>IF(K70&gt;=J70,ROUND(H70*I70/规则与名单!$B$3,2),0)</f>
        <v>260</v>
      </c>
      <c r="O70" s="6">
        <v>7796.2</v>
      </c>
      <c r="P70" s="5">
        <v>1</v>
      </c>
      <c r="Q70" s="5" t="s">
        <v>111</v>
      </c>
      <c r="R70" s="5">
        <v>70</v>
      </c>
      <c r="S70" s="5" t="s">
        <v>112</v>
      </c>
      <c r="T70" s="5" t="s">
        <v>120</v>
      </c>
      <c r="U70" s="44" t="s">
        <v>114</v>
      </c>
      <c r="V70" s="44" t="s">
        <v>115</v>
      </c>
      <c r="W70" s="5"/>
      <c r="X70" s="5">
        <v>0</v>
      </c>
    </row>
    <row r="71" ht="19" customHeight="1" spans="1:24">
      <c r="A71" s="5" t="s">
        <v>248</v>
      </c>
      <c r="B71" s="5" t="s">
        <v>50</v>
      </c>
      <c r="C71" s="5" t="s">
        <v>49</v>
      </c>
      <c r="D71" s="5" t="s">
        <v>179</v>
      </c>
      <c r="E71" s="5" t="s">
        <v>249</v>
      </c>
      <c r="F71" s="5" t="s">
        <v>11</v>
      </c>
      <c r="G71" s="5">
        <v>3000</v>
      </c>
      <c r="H71" s="6">
        <v>150</v>
      </c>
      <c r="I71" s="5">
        <v>15</v>
      </c>
      <c r="J71" s="6">
        <f>业务考核视图!N71</f>
        <v>1500</v>
      </c>
      <c r="K71" s="6">
        <f>业务考核视图!O71</f>
        <v>1057.6</v>
      </c>
      <c r="L71" s="43">
        <f t="shared" si="1"/>
        <v>0.705066666666667</v>
      </c>
      <c r="M71" s="5" t="str">
        <f>业务考核视图!Q71</f>
        <v>已有里程未达标</v>
      </c>
      <c r="N71" s="6">
        <f>IF(K71&gt;=J71,ROUND(H71*I71/规则与名单!$B$3,2),0)</f>
        <v>0</v>
      </c>
      <c r="O71" s="6">
        <v>0</v>
      </c>
      <c r="P71" s="5">
        <v>0</v>
      </c>
      <c r="Q71" s="5" t="s">
        <v>181</v>
      </c>
      <c r="R71" s="5">
        <v>71</v>
      </c>
      <c r="S71" s="5" t="s">
        <v>250</v>
      </c>
      <c r="T71" s="5" t="s">
        <v>120</v>
      </c>
      <c r="U71" s="44" t="s">
        <v>114</v>
      </c>
      <c r="V71" s="44" t="s">
        <v>251</v>
      </c>
      <c r="W71" s="5"/>
      <c r="X71" s="5">
        <v>3</v>
      </c>
    </row>
    <row r="72" ht="19" customHeight="1" spans="1:24">
      <c r="A72" s="5" t="s">
        <v>252</v>
      </c>
      <c r="B72" s="5" t="s">
        <v>50</v>
      </c>
      <c r="C72" s="5" t="s">
        <v>253</v>
      </c>
      <c r="D72" s="5" t="s">
        <v>254</v>
      </c>
      <c r="E72" s="5" t="s">
        <v>255</v>
      </c>
      <c r="F72" s="5" t="s">
        <v>17</v>
      </c>
      <c r="G72" s="5">
        <v>6000</v>
      </c>
      <c r="H72" s="6">
        <v>1000</v>
      </c>
      <c r="I72" s="5">
        <v>30</v>
      </c>
      <c r="J72" s="6">
        <f>业务考核视图!N72</f>
        <v>6000</v>
      </c>
      <c r="K72" s="6">
        <f>业务考核视图!O72</f>
        <v>393.7</v>
      </c>
      <c r="L72" s="43">
        <f t="shared" si="1"/>
        <v>0.0656166666666667</v>
      </c>
      <c r="M72" s="5" t="str">
        <f>业务考核视图!Q72</f>
        <v>已有里程未达标</v>
      </c>
      <c r="N72" s="6">
        <f>IF(K72&gt;=J72,ROUND(H72*I72/规则与名单!$B$3,2),0)</f>
        <v>0</v>
      </c>
      <c r="O72" s="6">
        <v>0</v>
      </c>
      <c r="P72" s="5">
        <v>0</v>
      </c>
      <c r="Q72" s="5" t="s">
        <v>181</v>
      </c>
      <c r="R72" s="5">
        <v>72</v>
      </c>
      <c r="S72" s="5" t="s">
        <v>256</v>
      </c>
      <c r="T72" s="5" t="s">
        <v>120</v>
      </c>
      <c r="U72" s="44" t="s">
        <v>114</v>
      </c>
      <c r="V72" s="44" t="s">
        <v>115</v>
      </c>
      <c r="W72" s="5"/>
      <c r="X72" s="5">
        <v>6</v>
      </c>
    </row>
    <row r="73" ht="19" customHeight="1" spans="1:24">
      <c r="A73" s="5" t="s">
        <v>257</v>
      </c>
      <c r="B73" s="5" t="s">
        <v>50</v>
      </c>
      <c r="C73" s="5" t="s">
        <v>253</v>
      </c>
      <c r="D73" s="5" t="s">
        <v>258</v>
      </c>
      <c r="E73" s="5" t="s">
        <v>259</v>
      </c>
      <c r="F73" s="5" t="s">
        <v>17</v>
      </c>
      <c r="G73" s="5">
        <v>6000</v>
      </c>
      <c r="H73" s="6">
        <v>1000</v>
      </c>
      <c r="I73" s="5">
        <v>30</v>
      </c>
      <c r="J73" s="6">
        <f>业务考核视图!N73</f>
        <v>6000</v>
      </c>
      <c r="K73" s="6">
        <f>业务考核视图!O73</f>
        <v>960.1</v>
      </c>
      <c r="L73" s="43">
        <f t="shared" si="1"/>
        <v>0.160016666666667</v>
      </c>
      <c r="M73" s="5" t="str">
        <f>业务考核视图!Q73</f>
        <v>已有里程未达标</v>
      </c>
      <c r="N73" s="6">
        <f>IF(K73&gt;=J73,ROUND(H73*I73/规则与名单!$B$3,2),0)</f>
        <v>0</v>
      </c>
      <c r="O73" s="6">
        <v>0</v>
      </c>
      <c r="P73" s="5">
        <v>0</v>
      </c>
      <c r="Q73" s="5" t="s">
        <v>181</v>
      </c>
      <c r="R73" s="5">
        <v>73</v>
      </c>
      <c r="S73" s="5" t="s">
        <v>134</v>
      </c>
      <c r="T73" s="5" t="s">
        <v>120</v>
      </c>
      <c r="U73" s="44" t="s">
        <v>114</v>
      </c>
      <c r="V73" s="44" t="s">
        <v>115</v>
      </c>
      <c r="W73" s="5"/>
      <c r="X73" s="5">
        <v>3</v>
      </c>
    </row>
    <row r="74" ht="19" customHeight="1" spans="1:24">
      <c r="A74" s="5" t="s">
        <v>260</v>
      </c>
      <c r="B74" s="5" t="s">
        <v>50</v>
      </c>
      <c r="C74" s="5" t="s">
        <v>253</v>
      </c>
      <c r="D74" s="5" t="s">
        <v>254</v>
      </c>
      <c r="E74" s="5" t="s">
        <v>261</v>
      </c>
      <c r="F74" s="5" t="s">
        <v>17</v>
      </c>
      <c r="G74" s="5">
        <v>6000</v>
      </c>
      <c r="H74" s="6">
        <v>1000</v>
      </c>
      <c r="I74" s="5">
        <v>5</v>
      </c>
      <c r="J74" s="6">
        <f>业务考核视图!N74</f>
        <v>1000</v>
      </c>
      <c r="K74" s="6">
        <f>业务考核视图!O74</f>
        <v>359</v>
      </c>
      <c r="L74" s="43">
        <f t="shared" si="1"/>
        <v>0.359</v>
      </c>
      <c r="M74" s="5" t="str">
        <f>业务考核视图!Q74</f>
        <v>已有里程未达标</v>
      </c>
      <c r="N74" s="6">
        <f>IF(K74&gt;=J74,ROUND(H74*I74/规则与名单!$B$3,2),0)</f>
        <v>0</v>
      </c>
      <c r="O74" s="6">
        <v>0</v>
      </c>
      <c r="P74" s="5">
        <v>0</v>
      </c>
      <c r="Q74" s="5" t="s">
        <v>181</v>
      </c>
      <c r="R74" s="5">
        <v>74</v>
      </c>
      <c r="S74" s="5" t="s">
        <v>262</v>
      </c>
      <c r="T74" s="5" t="s">
        <v>120</v>
      </c>
      <c r="U74" s="44" t="s">
        <v>114</v>
      </c>
      <c r="V74" s="44" t="s">
        <v>151</v>
      </c>
      <c r="W74" s="5"/>
      <c r="X74" s="5">
        <v>1</v>
      </c>
    </row>
    <row r="75" ht="19" customHeight="1" spans="1:24">
      <c r="A75" s="5" t="s">
        <v>263</v>
      </c>
      <c r="B75" s="5" t="s">
        <v>50</v>
      </c>
      <c r="C75" s="5" t="s">
        <v>253</v>
      </c>
      <c r="D75" s="5" t="s">
        <v>264</v>
      </c>
      <c r="E75" s="5" t="s">
        <v>265</v>
      </c>
      <c r="F75" s="5" t="s">
        <v>17</v>
      </c>
      <c r="G75" s="5">
        <v>6000</v>
      </c>
      <c r="H75" s="6">
        <v>1000</v>
      </c>
      <c r="I75" s="5">
        <v>30</v>
      </c>
      <c r="J75" s="6">
        <f>业务考核视图!N75</f>
        <v>6000</v>
      </c>
      <c r="K75" s="6">
        <f>业务考核视图!O75</f>
        <v>5613.7</v>
      </c>
      <c r="L75" s="43">
        <f t="shared" si="1"/>
        <v>0.935616666666667</v>
      </c>
      <c r="M75" s="5" t="str">
        <f>业务考核视图!Q75</f>
        <v>已有里程未达标</v>
      </c>
      <c r="N75" s="6">
        <f>IF(K75&gt;=J75,ROUND(H75*I75/规则与名单!$B$3,2),0)</f>
        <v>0</v>
      </c>
      <c r="O75" s="6">
        <v>0</v>
      </c>
      <c r="P75" s="5">
        <v>0</v>
      </c>
      <c r="Q75" s="5" t="s">
        <v>111</v>
      </c>
      <c r="R75" s="5">
        <v>75</v>
      </c>
      <c r="S75" s="5" t="s">
        <v>131</v>
      </c>
      <c r="T75" s="5" t="s">
        <v>120</v>
      </c>
      <c r="U75" s="44" t="s">
        <v>114</v>
      </c>
      <c r="V75" s="44" t="s">
        <v>115</v>
      </c>
      <c r="W75" s="5"/>
      <c r="X75" s="5">
        <v>3</v>
      </c>
    </row>
    <row r="76" ht="19" customHeight="1" spans="1:24">
      <c r="A76" s="5" t="s">
        <v>266</v>
      </c>
      <c r="B76" s="5" t="s">
        <v>50</v>
      </c>
      <c r="C76" s="5" t="s">
        <v>253</v>
      </c>
      <c r="D76" s="5" t="s">
        <v>264</v>
      </c>
      <c r="E76" s="5" t="s">
        <v>267</v>
      </c>
      <c r="F76" s="5" t="s">
        <v>17</v>
      </c>
      <c r="G76" s="5">
        <v>6000</v>
      </c>
      <c r="H76" s="6">
        <v>1000</v>
      </c>
      <c r="I76" s="5">
        <v>30</v>
      </c>
      <c r="J76" s="6">
        <f>业务考核视图!N76</f>
        <v>6000</v>
      </c>
      <c r="K76" s="6">
        <f>业务考核视图!O76</f>
        <v>5495.4</v>
      </c>
      <c r="L76" s="43">
        <f t="shared" si="1"/>
        <v>0.9159</v>
      </c>
      <c r="M76" s="5" t="str">
        <f>业务考核视图!Q76</f>
        <v>已有里程未达标</v>
      </c>
      <c r="N76" s="6">
        <f>IF(K76&gt;=J76,ROUND(H76*I76/规则与名单!$B$3,2),0)</f>
        <v>0</v>
      </c>
      <c r="O76" s="6">
        <v>0</v>
      </c>
      <c r="P76" s="5">
        <v>0</v>
      </c>
      <c r="Q76" s="5" t="s">
        <v>111</v>
      </c>
      <c r="R76" s="5">
        <v>76</v>
      </c>
      <c r="S76" s="5" t="s">
        <v>131</v>
      </c>
      <c r="T76" s="5" t="s">
        <v>120</v>
      </c>
      <c r="U76" s="44" t="s">
        <v>114</v>
      </c>
      <c r="V76" s="44" t="s">
        <v>115</v>
      </c>
      <c r="W76" s="5"/>
      <c r="X76" s="5">
        <v>3</v>
      </c>
    </row>
    <row r="77" ht="19" customHeight="1" spans="1:24">
      <c r="A77" s="5" t="s">
        <v>268</v>
      </c>
      <c r="B77" s="5" t="s">
        <v>50</v>
      </c>
      <c r="C77" s="5" t="s">
        <v>253</v>
      </c>
      <c r="D77" s="5" t="s">
        <v>254</v>
      </c>
      <c r="E77" s="5" t="s">
        <v>261</v>
      </c>
      <c r="F77" s="5" t="s">
        <v>17</v>
      </c>
      <c r="G77" s="5">
        <v>6000</v>
      </c>
      <c r="H77" s="6">
        <v>1000</v>
      </c>
      <c r="I77" s="5">
        <v>30</v>
      </c>
      <c r="J77" s="6">
        <f>业务考核视图!N77</f>
        <v>6000</v>
      </c>
      <c r="K77" s="6">
        <f>业务考核视图!O77</f>
        <v>436.5</v>
      </c>
      <c r="L77" s="43">
        <f t="shared" si="1"/>
        <v>0.07275</v>
      </c>
      <c r="M77" s="5" t="str">
        <f>业务考核视图!Q77</f>
        <v>已有里程未达标</v>
      </c>
      <c r="N77" s="6">
        <f>IF(K77&gt;=J77,ROUND(H77*I77/规则与名单!$B$3,2),0)</f>
        <v>0</v>
      </c>
      <c r="O77" s="6">
        <v>0</v>
      </c>
      <c r="P77" s="5">
        <v>0</v>
      </c>
      <c r="Q77" s="5" t="s">
        <v>111</v>
      </c>
      <c r="R77" s="5">
        <v>77</v>
      </c>
      <c r="S77" s="5" t="s">
        <v>269</v>
      </c>
      <c r="T77" s="5" t="s">
        <v>120</v>
      </c>
      <c r="U77" s="44" t="s">
        <v>114</v>
      </c>
      <c r="V77" s="44" t="s">
        <v>115</v>
      </c>
      <c r="W77" s="5"/>
      <c r="X77" s="5">
        <v>2</v>
      </c>
    </row>
    <row r="78" ht="19" customHeight="1" spans="1:24">
      <c r="A78" s="5" t="s">
        <v>122</v>
      </c>
      <c r="B78" s="5" t="s">
        <v>50</v>
      </c>
      <c r="C78" s="5" t="s">
        <v>253</v>
      </c>
      <c r="D78" s="5" t="s">
        <v>254</v>
      </c>
      <c r="E78" s="5" t="s">
        <v>270</v>
      </c>
      <c r="F78" s="5" t="s">
        <v>17</v>
      </c>
      <c r="G78" s="5">
        <v>6000</v>
      </c>
      <c r="H78" s="6">
        <v>1000</v>
      </c>
      <c r="I78" s="5">
        <v>7</v>
      </c>
      <c r="J78" s="6">
        <f>业务考核视图!N78</f>
        <v>1400</v>
      </c>
      <c r="K78" s="6">
        <f>业务考核视图!O78</f>
        <v>496.2</v>
      </c>
      <c r="L78" s="43">
        <f t="shared" si="1"/>
        <v>0.354428571428571</v>
      </c>
      <c r="M78" s="5" t="str">
        <f>业务考核视图!Q78</f>
        <v>未达标</v>
      </c>
      <c r="N78" s="6">
        <f>IF(K78&gt;=J78,ROUND(H78*I78/规则与名单!$B$3,2),0)</f>
        <v>0</v>
      </c>
      <c r="O78" s="6">
        <v>0</v>
      </c>
      <c r="P78" s="5">
        <v>0</v>
      </c>
      <c r="Q78" s="5" t="s">
        <v>181</v>
      </c>
      <c r="R78" s="5">
        <v>78</v>
      </c>
      <c r="S78" s="5" t="s">
        <v>271</v>
      </c>
      <c r="T78" s="5" t="s">
        <v>120</v>
      </c>
      <c r="U78" s="44" t="s">
        <v>114</v>
      </c>
      <c r="V78" s="44" t="s">
        <v>272</v>
      </c>
      <c r="W78" s="5"/>
      <c r="X78" s="5">
        <v>0</v>
      </c>
    </row>
    <row r="79" ht="19" customHeight="1" spans="1:24">
      <c r="A79" s="5" t="s">
        <v>273</v>
      </c>
      <c r="B79" s="5" t="s">
        <v>50</v>
      </c>
      <c r="C79" s="5" t="s">
        <v>253</v>
      </c>
      <c r="D79" s="5" t="s">
        <v>254</v>
      </c>
      <c r="E79" s="5" t="s">
        <v>255</v>
      </c>
      <c r="F79" s="5" t="s">
        <v>17</v>
      </c>
      <c r="G79" s="5">
        <v>6000</v>
      </c>
      <c r="H79" s="6">
        <v>1000</v>
      </c>
      <c r="I79" s="5">
        <v>30</v>
      </c>
      <c r="J79" s="6">
        <f>业务考核视图!N79</f>
        <v>6000</v>
      </c>
      <c r="K79" s="6">
        <f>业务考核视图!O79</f>
        <v>504</v>
      </c>
      <c r="L79" s="43">
        <f t="shared" si="1"/>
        <v>0.084</v>
      </c>
      <c r="M79" s="5" t="str">
        <f>业务考核视图!Q79</f>
        <v>已有里程未达标</v>
      </c>
      <c r="N79" s="6">
        <f>IF(K79&gt;=J79,ROUND(H79*I79/规则与名单!$B$3,2),0)</f>
        <v>0</v>
      </c>
      <c r="O79" s="6">
        <v>0</v>
      </c>
      <c r="P79" s="5">
        <v>0</v>
      </c>
      <c r="Q79" s="5" t="s">
        <v>111</v>
      </c>
      <c r="R79" s="5">
        <v>79</v>
      </c>
      <c r="S79" s="5" t="s">
        <v>161</v>
      </c>
      <c r="T79" s="5" t="s">
        <v>120</v>
      </c>
      <c r="U79" s="44" t="s">
        <v>114</v>
      </c>
      <c r="V79" s="44" t="s">
        <v>115</v>
      </c>
      <c r="W79" s="5"/>
      <c r="X79" s="5">
        <v>1</v>
      </c>
    </row>
    <row r="80" ht="19" customHeight="1" spans="1:24">
      <c r="A80" s="5" t="s">
        <v>274</v>
      </c>
      <c r="B80" s="5" t="s">
        <v>50</v>
      </c>
      <c r="C80" s="5" t="s">
        <v>253</v>
      </c>
      <c r="D80" s="5" t="s">
        <v>254</v>
      </c>
      <c r="E80" s="5" t="s">
        <v>255</v>
      </c>
      <c r="F80" s="5" t="s">
        <v>17</v>
      </c>
      <c r="G80" s="5">
        <v>6000</v>
      </c>
      <c r="H80" s="6">
        <v>1000</v>
      </c>
      <c r="I80" s="5">
        <v>30</v>
      </c>
      <c r="J80" s="6">
        <f>业务考核视图!N80</f>
        <v>6000</v>
      </c>
      <c r="K80" s="6">
        <f>业务考核视图!O80</f>
        <v>581.4</v>
      </c>
      <c r="L80" s="43">
        <f t="shared" si="1"/>
        <v>0.0969</v>
      </c>
      <c r="M80" s="5" t="str">
        <f>业务考核视图!Q80</f>
        <v>已有里程未达标</v>
      </c>
      <c r="N80" s="6">
        <f>IF(K80&gt;=J80,ROUND(H80*I80/规则与名单!$B$3,2),0)</f>
        <v>0</v>
      </c>
      <c r="O80" s="6">
        <v>0</v>
      </c>
      <c r="P80" s="5">
        <v>0</v>
      </c>
      <c r="Q80" s="5" t="s">
        <v>111</v>
      </c>
      <c r="R80" s="5">
        <v>80</v>
      </c>
      <c r="S80" s="5" t="s">
        <v>275</v>
      </c>
      <c r="T80" s="5" t="s">
        <v>120</v>
      </c>
      <c r="U80" s="44" t="s">
        <v>114</v>
      </c>
      <c r="V80" s="44" t="s">
        <v>115</v>
      </c>
      <c r="W80" s="5"/>
      <c r="X80" s="5">
        <v>5</v>
      </c>
    </row>
    <row r="81" ht="19" customHeight="1" spans="1:24">
      <c r="A81" s="5" t="s">
        <v>276</v>
      </c>
      <c r="B81" s="5" t="s">
        <v>50</v>
      </c>
      <c r="C81" s="5" t="s">
        <v>253</v>
      </c>
      <c r="D81" s="5" t="s">
        <v>277</v>
      </c>
      <c r="E81" s="5" t="s">
        <v>278</v>
      </c>
      <c r="F81" s="5" t="s">
        <v>17</v>
      </c>
      <c r="G81" s="5">
        <v>6000</v>
      </c>
      <c r="H81" s="6">
        <v>1000</v>
      </c>
      <c r="I81" s="5">
        <v>30</v>
      </c>
      <c r="J81" s="6">
        <f>业务考核视图!N81</f>
        <v>6000</v>
      </c>
      <c r="K81" s="6">
        <f>业务考核视图!O81</f>
        <v>1692.3</v>
      </c>
      <c r="L81" s="43">
        <f t="shared" si="1"/>
        <v>0.28205</v>
      </c>
      <c r="M81" s="5" t="str">
        <f>业务考核视图!Q81</f>
        <v>未达标</v>
      </c>
      <c r="N81" s="6">
        <f>IF(K81&gt;=J81,ROUND(H81*I81/规则与名单!$B$3,2),0)</f>
        <v>0</v>
      </c>
      <c r="O81" s="6">
        <v>0</v>
      </c>
      <c r="P81" s="5">
        <v>0</v>
      </c>
      <c r="Q81" s="5" t="s">
        <v>111</v>
      </c>
      <c r="R81" s="5">
        <v>81</v>
      </c>
      <c r="S81" s="5" t="s">
        <v>194</v>
      </c>
      <c r="T81" s="5" t="s">
        <v>120</v>
      </c>
      <c r="U81" s="44" t="s">
        <v>114</v>
      </c>
      <c r="V81" s="44" t="s">
        <v>115</v>
      </c>
      <c r="W81" s="5"/>
      <c r="X81" s="5">
        <v>0</v>
      </c>
    </row>
    <row r="82" ht="19" customHeight="1" spans="1:24">
      <c r="A82" s="5" t="s">
        <v>279</v>
      </c>
      <c r="B82" s="5" t="s">
        <v>50</v>
      </c>
      <c r="C82" s="5" t="s">
        <v>253</v>
      </c>
      <c r="D82" s="5" t="s">
        <v>280</v>
      </c>
      <c r="E82" s="5" t="s">
        <v>281</v>
      </c>
      <c r="F82" s="5" t="s">
        <v>17</v>
      </c>
      <c r="G82" s="5">
        <v>6000</v>
      </c>
      <c r="H82" s="6">
        <v>1000</v>
      </c>
      <c r="I82" s="5">
        <v>22</v>
      </c>
      <c r="J82" s="6">
        <f>业务考核视图!N82</f>
        <v>4400</v>
      </c>
      <c r="K82" s="6">
        <f>业务考核视图!O82</f>
        <v>1078</v>
      </c>
      <c r="L82" s="43">
        <f t="shared" si="1"/>
        <v>0.245</v>
      </c>
      <c r="M82" s="5" t="str">
        <f>业务考核视图!Q82</f>
        <v>未达标</v>
      </c>
      <c r="N82" s="6">
        <f>IF(K82&gt;=J82,ROUND(H82*I82/规则与名单!$B$3,2),0)</f>
        <v>0</v>
      </c>
      <c r="O82" s="6">
        <v>0</v>
      </c>
      <c r="P82" s="5">
        <v>0</v>
      </c>
      <c r="Q82" s="5" t="s">
        <v>181</v>
      </c>
      <c r="R82" s="5">
        <v>82</v>
      </c>
      <c r="S82" s="5" t="s">
        <v>282</v>
      </c>
      <c r="T82" s="5" t="s">
        <v>120</v>
      </c>
      <c r="U82" s="44" t="s">
        <v>114</v>
      </c>
      <c r="V82" s="44" t="s">
        <v>121</v>
      </c>
      <c r="W82" s="5"/>
      <c r="X82" s="5">
        <v>0</v>
      </c>
    </row>
    <row r="83" ht="19" customHeight="1" spans="1:24">
      <c r="A83" s="5" t="s">
        <v>283</v>
      </c>
      <c r="B83" s="5" t="s">
        <v>50</v>
      </c>
      <c r="C83" s="5" t="s">
        <v>253</v>
      </c>
      <c r="D83" s="5" t="s">
        <v>254</v>
      </c>
      <c r="E83" s="5" t="s">
        <v>270</v>
      </c>
      <c r="F83" s="5" t="s">
        <v>17</v>
      </c>
      <c r="G83" s="5">
        <v>6000</v>
      </c>
      <c r="H83" s="6">
        <v>1000</v>
      </c>
      <c r="I83" s="5">
        <v>30</v>
      </c>
      <c r="J83" s="6">
        <f>业务考核视图!N83</f>
        <v>6000</v>
      </c>
      <c r="K83" s="6">
        <f>业务考核视图!O83</f>
        <v>318.1</v>
      </c>
      <c r="L83" s="43">
        <f t="shared" si="1"/>
        <v>0.0530166666666667</v>
      </c>
      <c r="M83" s="5" t="str">
        <f>业务考核视图!Q83</f>
        <v>已有里程未达标</v>
      </c>
      <c r="N83" s="6">
        <f>IF(K83&gt;=J83,ROUND(H83*I83/规则与名单!$B$3,2),0)</f>
        <v>0</v>
      </c>
      <c r="O83" s="6">
        <v>0</v>
      </c>
      <c r="P83" s="5">
        <v>0</v>
      </c>
      <c r="Q83" s="5" t="s">
        <v>181</v>
      </c>
      <c r="R83" s="5">
        <v>83</v>
      </c>
      <c r="S83" s="5" t="s">
        <v>124</v>
      </c>
      <c r="T83" s="5" t="s">
        <v>120</v>
      </c>
      <c r="U83" s="44" t="s">
        <v>114</v>
      </c>
      <c r="V83" s="44" t="s">
        <v>115</v>
      </c>
      <c r="W83" s="5"/>
      <c r="X83" s="5">
        <v>1</v>
      </c>
    </row>
    <row r="84" ht="19" customHeight="1" spans="1:24">
      <c r="A84" s="5" t="s">
        <v>284</v>
      </c>
      <c r="B84" s="5" t="s">
        <v>50</v>
      </c>
      <c r="C84" s="5" t="s">
        <v>253</v>
      </c>
      <c r="D84" s="5" t="s">
        <v>285</v>
      </c>
      <c r="E84" s="5" t="s">
        <v>286</v>
      </c>
      <c r="F84" s="5" t="s">
        <v>17</v>
      </c>
      <c r="G84" s="5">
        <v>6000</v>
      </c>
      <c r="H84" s="6">
        <v>1000</v>
      </c>
      <c r="I84" s="5">
        <v>30</v>
      </c>
      <c r="J84" s="6">
        <f>业务考核视图!N84</f>
        <v>6000</v>
      </c>
      <c r="K84" s="6">
        <f>业务考核视图!O84</f>
        <v>3547.9</v>
      </c>
      <c r="L84" s="43">
        <f t="shared" si="1"/>
        <v>0.591316666666667</v>
      </c>
      <c r="M84" s="5" t="str">
        <f>业务考核视图!Q84</f>
        <v>未达标</v>
      </c>
      <c r="N84" s="6">
        <f>IF(K84&gt;=J84,ROUND(H84*I84/规则与名单!$B$3,2),0)</f>
        <v>0</v>
      </c>
      <c r="O84" s="6">
        <v>0</v>
      </c>
      <c r="P84" s="5">
        <v>0</v>
      </c>
      <c r="Q84" s="5" t="s">
        <v>111</v>
      </c>
      <c r="R84" s="5">
        <v>84</v>
      </c>
      <c r="S84" s="5" t="s">
        <v>112</v>
      </c>
      <c r="T84" s="5" t="s">
        <v>120</v>
      </c>
      <c r="U84" s="44" t="s">
        <v>114</v>
      </c>
      <c r="V84" s="44" t="s">
        <v>115</v>
      </c>
      <c r="W84" s="5"/>
      <c r="X84" s="5">
        <v>0</v>
      </c>
    </row>
    <row r="85" ht="19" customHeight="1" spans="1:24">
      <c r="A85" s="5" t="s">
        <v>287</v>
      </c>
      <c r="B85" s="5" t="s">
        <v>50</v>
      </c>
      <c r="C85" s="5" t="s">
        <v>253</v>
      </c>
      <c r="D85" s="5" t="s">
        <v>254</v>
      </c>
      <c r="E85" s="5" t="s">
        <v>261</v>
      </c>
      <c r="F85" s="5" t="s">
        <v>17</v>
      </c>
      <c r="G85" s="5">
        <v>6000</v>
      </c>
      <c r="H85" s="6">
        <v>1000</v>
      </c>
      <c r="I85" s="5">
        <v>30</v>
      </c>
      <c r="J85" s="6">
        <f>业务考核视图!N85</f>
        <v>6000</v>
      </c>
      <c r="K85" s="6">
        <f>业务考核视图!O85</f>
        <v>262.9</v>
      </c>
      <c r="L85" s="43">
        <f t="shared" si="1"/>
        <v>0.0438166666666667</v>
      </c>
      <c r="M85" s="5" t="str">
        <f>业务考核视图!Q85</f>
        <v>已有里程未达标</v>
      </c>
      <c r="N85" s="6">
        <f>IF(K85&gt;=J85,ROUND(H85*I85/规则与名单!$B$3,2),0)</f>
        <v>0</v>
      </c>
      <c r="O85" s="6">
        <v>0</v>
      </c>
      <c r="P85" s="5">
        <v>0</v>
      </c>
      <c r="Q85" s="5" t="s">
        <v>111</v>
      </c>
      <c r="R85" s="5">
        <v>85</v>
      </c>
      <c r="S85" s="5" t="s">
        <v>131</v>
      </c>
      <c r="T85" s="5" t="s">
        <v>120</v>
      </c>
      <c r="U85" s="44" t="s">
        <v>114</v>
      </c>
      <c r="V85" s="44" t="s">
        <v>115</v>
      </c>
      <c r="W85" s="5"/>
      <c r="X85" s="5">
        <v>3</v>
      </c>
    </row>
    <row r="86" ht="19" customHeight="1" spans="1:24">
      <c r="A86" s="5" t="s">
        <v>288</v>
      </c>
      <c r="B86" s="5" t="s">
        <v>50</v>
      </c>
      <c r="C86" s="5" t="s">
        <v>253</v>
      </c>
      <c r="D86" s="5" t="s">
        <v>289</v>
      </c>
      <c r="E86" s="5" t="s">
        <v>290</v>
      </c>
      <c r="F86" s="5" t="s">
        <v>17</v>
      </c>
      <c r="G86" s="5">
        <v>6000</v>
      </c>
      <c r="H86" s="6">
        <v>1000</v>
      </c>
      <c r="I86" s="5">
        <v>23</v>
      </c>
      <c r="J86" s="6">
        <f>业务考核视图!N86</f>
        <v>4600</v>
      </c>
      <c r="K86" s="6">
        <f>业务考核视图!O86</f>
        <v>6016.8</v>
      </c>
      <c r="L86" s="43">
        <f t="shared" si="1"/>
        <v>1.308</v>
      </c>
      <c r="M86" s="5" t="str">
        <f>业务考核视图!Q86</f>
        <v>达标</v>
      </c>
      <c r="N86" s="6">
        <f>IF(K86&gt;=J86,ROUND(H86*I86/规则与名单!$B$3,2),0)</f>
        <v>766.67</v>
      </c>
      <c r="O86" s="6">
        <v>1416.8</v>
      </c>
      <c r="P86" s="5">
        <v>0</v>
      </c>
      <c r="Q86" s="5" t="s">
        <v>181</v>
      </c>
      <c r="R86" s="5">
        <v>86</v>
      </c>
      <c r="S86" s="5" t="s">
        <v>291</v>
      </c>
      <c r="T86" s="5" t="s">
        <v>120</v>
      </c>
      <c r="U86" s="44" t="s">
        <v>114</v>
      </c>
      <c r="V86" s="44" t="s">
        <v>170</v>
      </c>
      <c r="W86" s="5"/>
      <c r="X86" s="5">
        <v>0</v>
      </c>
    </row>
    <row r="87" ht="19" customHeight="1" spans="1:24">
      <c r="A87" s="5" t="s">
        <v>292</v>
      </c>
      <c r="B87" s="5" t="s">
        <v>50</v>
      </c>
      <c r="C87" s="5" t="s">
        <v>253</v>
      </c>
      <c r="D87" s="5" t="s">
        <v>254</v>
      </c>
      <c r="E87" s="5" t="s">
        <v>270</v>
      </c>
      <c r="F87" s="5" t="s">
        <v>17</v>
      </c>
      <c r="G87" s="5">
        <v>6000</v>
      </c>
      <c r="H87" s="6">
        <v>1000</v>
      </c>
      <c r="I87" s="5">
        <v>30</v>
      </c>
      <c r="J87" s="6">
        <f>业务考核视图!N87</f>
        <v>6000</v>
      </c>
      <c r="K87" s="6">
        <f>业务考核视图!O87</f>
        <v>317.4</v>
      </c>
      <c r="L87" s="43">
        <f t="shared" si="1"/>
        <v>0.0529</v>
      </c>
      <c r="M87" s="5" t="str">
        <f>业务考核视图!Q87</f>
        <v>已有里程未达标</v>
      </c>
      <c r="N87" s="6">
        <f>IF(K87&gt;=J87,ROUND(H87*I87/规则与名单!$B$3,2),0)</f>
        <v>0</v>
      </c>
      <c r="O87" s="6">
        <v>0</v>
      </c>
      <c r="P87" s="5">
        <v>0</v>
      </c>
      <c r="Q87" s="5" t="s">
        <v>181</v>
      </c>
      <c r="R87" s="5">
        <v>87</v>
      </c>
      <c r="S87" s="5" t="s">
        <v>124</v>
      </c>
      <c r="T87" s="5" t="s">
        <v>120</v>
      </c>
      <c r="U87" s="44" t="s">
        <v>114</v>
      </c>
      <c r="V87" s="44" t="s">
        <v>115</v>
      </c>
      <c r="W87" s="5"/>
      <c r="X87" s="5">
        <v>1</v>
      </c>
    </row>
    <row r="88" ht="19" customHeight="1" spans="1:24">
      <c r="A88" s="5" t="s">
        <v>173</v>
      </c>
      <c r="B88" s="5" t="s">
        <v>50</v>
      </c>
      <c r="C88" s="5" t="s">
        <v>253</v>
      </c>
      <c r="D88" s="5" t="s">
        <v>254</v>
      </c>
      <c r="E88" s="5" t="s">
        <v>270</v>
      </c>
      <c r="F88" s="5" t="s">
        <v>17</v>
      </c>
      <c r="G88" s="5">
        <v>6000</v>
      </c>
      <c r="H88" s="6">
        <v>1000</v>
      </c>
      <c r="I88" s="5">
        <v>7</v>
      </c>
      <c r="J88" s="6">
        <f>业务考核视图!N88</f>
        <v>1400</v>
      </c>
      <c r="K88" s="6">
        <f>业务考核视图!O88</f>
        <v>438.9</v>
      </c>
      <c r="L88" s="43">
        <f t="shared" si="1"/>
        <v>0.3135</v>
      </c>
      <c r="M88" s="5" t="str">
        <f>业务考核视图!Q88</f>
        <v>未达标</v>
      </c>
      <c r="N88" s="6">
        <f>IF(K88&gt;=J88,ROUND(H88*I88/规则与名单!$B$3,2),0)</f>
        <v>0</v>
      </c>
      <c r="O88" s="6">
        <v>0</v>
      </c>
      <c r="P88" s="5">
        <v>0</v>
      </c>
      <c r="Q88" s="5" t="s">
        <v>181</v>
      </c>
      <c r="R88" s="5">
        <v>88</v>
      </c>
      <c r="S88" s="5" t="s">
        <v>271</v>
      </c>
      <c r="T88" s="5" t="s">
        <v>120</v>
      </c>
      <c r="U88" s="44" t="s">
        <v>114</v>
      </c>
      <c r="V88" s="44" t="s">
        <v>272</v>
      </c>
      <c r="W88" s="5"/>
      <c r="X88" s="5">
        <v>0</v>
      </c>
    </row>
    <row r="89" ht="19" customHeight="1" spans="1:24">
      <c r="A89" s="5" t="s">
        <v>293</v>
      </c>
      <c r="B89" s="5" t="s">
        <v>50</v>
      </c>
      <c r="C89" s="5" t="s">
        <v>253</v>
      </c>
      <c r="D89" s="5" t="s">
        <v>254</v>
      </c>
      <c r="E89" s="5" t="s">
        <v>270</v>
      </c>
      <c r="F89" s="5" t="s">
        <v>17</v>
      </c>
      <c r="G89" s="5">
        <v>6000</v>
      </c>
      <c r="H89" s="6">
        <v>1000</v>
      </c>
      <c r="I89" s="5">
        <v>30</v>
      </c>
      <c r="J89" s="6">
        <f>业务考核视图!N89</f>
        <v>6000</v>
      </c>
      <c r="K89" s="6">
        <f>业务考核视图!O89</f>
        <v>224.6</v>
      </c>
      <c r="L89" s="43">
        <f t="shared" si="1"/>
        <v>0.0374333333333333</v>
      </c>
      <c r="M89" s="5" t="str">
        <f>业务考核视图!Q89</f>
        <v>已有里程未达标</v>
      </c>
      <c r="N89" s="6">
        <f>IF(K89&gt;=J89,ROUND(H89*I89/规则与名单!$B$3,2),0)</f>
        <v>0</v>
      </c>
      <c r="O89" s="6">
        <v>0</v>
      </c>
      <c r="P89" s="5">
        <v>0</v>
      </c>
      <c r="Q89" s="5" t="s">
        <v>181</v>
      </c>
      <c r="R89" s="5">
        <v>89</v>
      </c>
      <c r="S89" s="5" t="s">
        <v>294</v>
      </c>
      <c r="T89" s="5" t="s">
        <v>120</v>
      </c>
      <c r="U89" s="44" t="s">
        <v>114</v>
      </c>
      <c r="V89" s="44" t="s">
        <v>115</v>
      </c>
      <c r="W89" s="5"/>
      <c r="X89" s="5">
        <v>6</v>
      </c>
    </row>
    <row r="90" ht="19" customHeight="1" spans="1:24">
      <c r="A90" s="5" t="s">
        <v>295</v>
      </c>
      <c r="B90" s="5" t="s">
        <v>50</v>
      </c>
      <c r="C90" s="5" t="s">
        <v>253</v>
      </c>
      <c r="D90" s="5" t="s">
        <v>296</v>
      </c>
      <c r="E90" s="5" t="s">
        <v>297</v>
      </c>
      <c r="F90" s="5" t="s">
        <v>17</v>
      </c>
      <c r="G90" s="5">
        <v>6000</v>
      </c>
      <c r="H90" s="6">
        <v>1000</v>
      </c>
      <c r="I90" s="5">
        <v>30</v>
      </c>
      <c r="J90" s="6">
        <f>业务考核视图!N90</f>
        <v>6000</v>
      </c>
      <c r="K90" s="6">
        <f>业务考核视图!O90</f>
        <v>1139.6</v>
      </c>
      <c r="L90" s="43">
        <f t="shared" si="1"/>
        <v>0.189933333333333</v>
      </c>
      <c r="M90" s="5" t="str">
        <f>业务考核视图!Q90</f>
        <v>已有里程未达标</v>
      </c>
      <c r="N90" s="6">
        <f>IF(K90&gt;=J90,ROUND(H90*I90/规则与名单!$B$3,2),0)</f>
        <v>0</v>
      </c>
      <c r="O90" s="6">
        <v>0</v>
      </c>
      <c r="P90" s="5">
        <v>0</v>
      </c>
      <c r="Q90" s="5" t="s">
        <v>111</v>
      </c>
      <c r="R90" s="5">
        <v>90</v>
      </c>
      <c r="S90" s="5" t="s">
        <v>298</v>
      </c>
      <c r="T90" s="5" t="s">
        <v>120</v>
      </c>
      <c r="U90" s="44" t="s">
        <v>114</v>
      </c>
      <c r="V90" s="44" t="s">
        <v>115</v>
      </c>
      <c r="W90" s="5"/>
      <c r="X90" s="5">
        <v>4</v>
      </c>
    </row>
    <row r="91" ht="19" customHeight="1" spans="1:24">
      <c r="A91" s="5" t="s">
        <v>299</v>
      </c>
      <c r="B91" s="5" t="s">
        <v>50</v>
      </c>
      <c r="C91" s="5" t="s">
        <v>253</v>
      </c>
      <c r="D91" s="5" t="s">
        <v>300</v>
      </c>
      <c r="E91" s="5" t="s">
        <v>301</v>
      </c>
      <c r="F91" s="5" t="s">
        <v>17</v>
      </c>
      <c r="G91" s="5">
        <v>6000</v>
      </c>
      <c r="H91" s="6">
        <v>1000</v>
      </c>
      <c r="I91" s="5">
        <v>4</v>
      </c>
      <c r="J91" s="6">
        <f>业务考核视图!N91</f>
        <v>800</v>
      </c>
      <c r="K91" s="6">
        <f>业务考核视图!O91</f>
        <v>106.6</v>
      </c>
      <c r="L91" s="43">
        <f t="shared" si="1"/>
        <v>0.13325</v>
      </c>
      <c r="M91" s="5" t="str">
        <f>业务考核视图!Q91</f>
        <v>未达标</v>
      </c>
      <c r="N91" s="6">
        <f>IF(K91&gt;=J91,ROUND(H91*I91/规则与名单!$B$3,2),0)</f>
        <v>0</v>
      </c>
      <c r="O91" s="6">
        <v>0</v>
      </c>
      <c r="P91" s="5">
        <v>0</v>
      </c>
      <c r="Q91" s="5" t="s">
        <v>181</v>
      </c>
      <c r="R91" s="5">
        <v>91</v>
      </c>
      <c r="S91" s="5" t="s">
        <v>302</v>
      </c>
      <c r="T91" s="5" t="s">
        <v>120</v>
      </c>
      <c r="U91" s="44" t="s">
        <v>114</v>
      </c>
      <c r="V91" s="44" t="s">
        <v>165</v>
      </c>
      <c r="W91" s="5"/>
      <c r="X91" s="5">
        <v>0</v>
      </c>
    </row>
    <row r="92" ht="19" customHeight="1" spans="1:24">
      <c r="A92" s="5" t="s">
        <v>303</v>
      </c>
      <c r="B92" s="5" t="s">
        <v>50</v>
      </c>
      <c r="C92" s="5" t="s">
        <v>253</v>
      </c>
      <c r="D92" s="5" t="s">
        <v>254</v>
      </c>
      <c r="E92" s="5" t="s">
        <v>261</v>
      </c>
      <c r="F92" s="5" t="s">
        <v>17</v>
      </c>
      <c r="G92" s="5">
        <v>6000</v>
      </c>
      <c r="H92" s="6">
        <v>1000</v>
      </c>
      <c r="I92" s="5">
        <v>5</v>
      </c>
      <c r="J92" s="6">
        <f>业务考核视图!N92</f>
        <v>1000</v>
      </c>
      <c r="K92" s="6">
        <f>业务考核视图!O92</f>
        <v>388.3</v>
      </c>
      <c r="L92" s="43">
        <f t="shared" si="1"/>
        <v>0.3883</v>
      </c>
      <c r="M92" s="5" t="str">
        <f>业务考核视图!Q92</f>
        <v>未达标</v>
      </c>
      <c r="N92" s="6">
        <f>IF(K92&gt;=J92,ROUND(H92*I92/规则与名单!$B$3,2),0)</f>
        <v>0</v>
      </c>
      <c r="O92" s="6">
        <v>0</v>
      </c>
      <c r="P92" s="5">
        <v>0</v>
      </c>
      <c r="Q92" s="5" t="s">
        <v>181</v>
      </c>
      <c r="R92" s="5">
        <v>92</v>
      </c>
      <c r="S92" s="5" t="s">
        <v>304</v>
      </c>
      <c r="T92" s="5" t="s">
        <v>120</v>
      </c>
      <c r="U92" s="44" t="s">
        <v>114</v>
      </c>
      <c r="V92" s="44" t="s">
        <v>151</v>
      </c>
      <c r="W92" s="5"/>
      <c r="X92" s="5">
        <v>0</v>
      </c>
    </row>
    <row r="93" ht="19" customHeight="1" spans="1:24">
      <c r="A93" s="5" t="s">
        <v>305</v>
      </c>
      <c r="B93" s="5" t="s">
        <v>50</v>
      </c>
      <c r="C93" s="5" t="s">
        <v>253</v>
      </c>
      <c r="D93" s="5" t="s">
        <v>289</v>
      </c>
      <c r="E93" s="5" t="s">
        <v>290</v>
      </c>
      <c r="F93" s="5" t="s">
        <v>17</v>
      </c>
      <c r="G93" s="5">
        <v>6000</v>
      </c>
      <c r="H93" s="6">
        <v>1000</v>
      </c>
      <c r="I93" s="5">
        <v>23</v>
      </c>
      <c r="J93" s="6">
        <f>业务考核视图!N93</f>
        <v>4600</v>
      </c>
      <c r="K93" s="6">
        <f>业务考核视图!O93</f>
        <v>4792.4</v>
      </c>
      <c r="L93" s="43">
        <f t="shared" si="1"/>
        <v>1.04182608695652</v>
      </c>
      <c r="M93" s="5" t="str">
        <f>业务考核视图!Q93</f>
        <v>达标</v>
      </c>
      <c r="N93" s="6">
        <f>IF(K93&gt;=J93,ROUND(H93*I93/规则与名单!$B$3,2),0)</f>
        <v>766.67</v>
      </c>
      <c r="O93" s="6">
        <v>192.4</v>
      </c>
      <c r="P93" s="5">
        <v>0</v>
      </c>
      <c r="Q93" s="5" t="s">
        <v>181</v>
      </c>
      <c r="R93" s="5">
        <v>93</v>
      </c>
      <c r="S93" s="5" t="s">
        <v>306</v>
      </c>
      <c r="T93" s="5" t="s">
        <v>120</v>
      </c>
      <c r="U93" s="44" t="s">
        <v>114</v>
      </c>
      <c r="V93" s="44" t="s">
        <v>170</v>
      </c>
      <c r="W93" s="5"/>
      <c r="X93" s="5">
        <v>4</v>
      </c>
    </row>
    <row r="94" ht="19" customHeight="1" spans="1:24">
      <c r="A94" s="5" t="s">
        <v>307</v>
      </c>
      <c r="B94" s="5" t="s">
        <v>50</v>
      </c>
      <c r="C94" s="5" t="s">
        <v>253</v>
      </c>
      <c r="D94" s="5" t="s">
        <v>254</v>
      </c>
      <c r="E94" s="5" t="s">
        <v>270</v>
      </c>
      <c r="F94" s="5" t="s">
        <v>17</v>
      </c>
      <c r="G94" s="5">
        <v>6000</v>
      </c>
      <c r="H94" s="6">
        <v>1000</v>
      </c>
      <c r="I94" s="5">
        <v>30</v>
      </c>
      <c r="J94" s="6">
        <f>业务考核视图!N94</f>
        <v>6000</v>
      </c>
      <c r="K94" s="6">
        <f>业务考核视图!O94</f>
        <v>309.8</v>
      </c>
      <c r="L94" s="43">
        <f t="shared" si="1"/>
        <v>0.0516333333333333</v>
      </c>
      <c r="M94" s="5" t="str">
        <f>业务考核视图!Q94</f>
        <v>已有里程未达标</v>
      </c>
      <c r="N94" s="6">
        <f>IF(K94&gt;=J94,ROUND(H94*I94/规则与名单!$B$3,2),0)</f>
        <v>0</v>
      </c>
      <c r="O94" s="6">
        <v>0</v>
      </c>
      <c r="P94" s="5">
        <v>0</v>
      </c>
      <c r="Q94" s="5" t="s">
        <v>111</v>
      </c>
      <c r="R94" s="5">
        <v>94</v>
      </c>
      <c r="S94" s="5" t="s">
        <v>308</v>
      </c>
      <c r="T94" s="5" t="s">
        <v>120</v>
      </c>
      <c r="U94" s="44" t="s">
        <v>114</v>
      </c>
      <c r="V94" s="44" t="s">
        <v>115</v>
      </c>
      <c r="W94" s="5"/>
      <c r="X94" s="5">
        <v>3</v>
      </c>
    </row>
    <row r="95" ht="19" customHeight="1" spans="1:24">
      <c r="A95" s="5" t="s">
        <v>309</v>
      </c>
      <c r="B95" s="5" t="s">
        <v>50</v>
      </c>
      <c r="C95" s="5" t="s">
        <v>253</v>
      </c>
      <c r="D95" s="5" t="s">
        <v>310</v>
      </c>
      <c r="E95" s="5" t="s">
        <v>311</v>
      </c>
      <c r="F95" s="5" t="s">
        <v>16</v>
      </c>
      <c r="G95" s="5">
        <v>5000</v>
      </c>
      <c r="H95" s="6">
        <v>260</v>
      </c>
      <c r="I95" s="5">
        <v>30</v>
      </c>
      <c r="J95" s="6">
        <f>业务考核视图!N95</f>
        <v>5000</v>
      </c>
      <c r="K95" s="6">
        <f>业务考核视图!O95</f>
        <v>1695.2</v>
      </c>
      <c r="L95" s="43">
        <f t="shared" si="1"/>
        <v>0.33904</v>
      </c>
      <c r="M95" s="5" t="str">
        <f>业务考核视图!Q95</f>
        <v>已有里程未达标</v>
      </c>
      <c r="N95" s="6">
        <f>IF(K95&gt;=J95,ROUND(H95*I95/规则与名单!$B$3,2),0)</f>
        <v>0</v>
      </c>
      <c r="O95" s="6">
        <v>0</v>
      </c>
      <c r="P95" s="5">
        <v>0</v>
      </c>
      <c r="Q95" s="5" t="s">
        <v>111</v>
      </c>
      <c r="R95" s="5">
        <v>95</v>
      </c>
      <c r="S95" s="5" t="s">
        <v>312</v>
      </c>
      <c r="T95" s="5" t="s">
        <v>120</v>
      </c>
      <c r="U95" s="44" t="s">
        <v>114</v>
      </c>
      <c r="V95" s="44" t="s">
        <v>115</v>
      </c>
      <c r="W95" s="5"/>
      <c r="X95" s="5">
        <v>1</v>
      </c>
    </row>
    <row r="96" ht="19" customHeight="1" spans="1:24">
      <c r="A96" s="5" t="s">
        <v>313</v>
      </c>
      <c r="B96" s="5" t="s">
        <v>50</v>
      </c>
      <c r="C96" s="5" t="s">
        <v>253</v>
      </c>
      <c r="D96" s="5" t="s">
        <v>314</v>
      </c>
      <c r="E96" s="5" t="s">
        <v>315</v>
      </c>
      <c r="F96" s="5" t="s">
        <v>16</v>
      </c>
      <c r="G96" s="5">
        <v>5000</v>
      </c>
      <c r="H96" s="6">
        <v>260</v>
      </c>
      <c r="I96" s="5">
        <v>30</v>
      </c>
      <c r="J96" s="6">
        <f>业务考核视图!N96</f>
        <v>5000</v>
      </c>
      <c r="K96" s="6">
        <f>业务考核视图!O96</f>
        <v>1285.7</v>
      </c>
      <c r="L96" s="43">
        <f t="shared" si="1"/>
        <v>0.25714</v>
      </c>
      <c r="M96" s="5" t="str">
        <f>业务考核视图!Q96</f>
        <v>未达标</v>
      </c>
      <c r="N96" s="6">
        <f>IF(K96&gt;=J96,ROUND(H96*I96/规则与名单!$B$3,2),0)</f>
        <v>0</v>
      </c>
      <c r="O96" s="6">
        <v>0</v>
      </c>
      <c r="P96" s="5">
        <v>0</v>
      </c>
      <c r="Q96" s="5" t="s">
        <v>111</v>
      </c>
      <c r="R96" s="5">
        <v>96</v>
      </c>
      <c r="S96" s="5" t="s">
        <v>145</v>
      </c>
      <c r="T96" s="5" t="s">
        <v>120</v>
      </c>
      <c r="U96" s="44" t="s">
        <v>114</v>
      </c>
      <c r="V96" s="44" t="s">
        <v>115</v>
      </c>
      <c r="W96" s="5"/>
      <c r="X96" s="5">
        <v>0</v>
      </c>
    </row>
    <row r="97" ht="19" customHeight="1" spans="1:24">
      <c r="A97" s="5" t="s">
        <v>316</v>
      </c>
      <c r="B97" s="5" t="s">
        <v>50</v>
      </c>
      <c r="C97" s="5" t="s">
        <v>253</v>
      </c>
      <c r="D97" s="5" t="s">
        <v>285</v>
      </c>
      <c r="E97" s="5" t="s">
        <v>317</v>
      </c>
      <c r="F97" s="5" t="s">
        <v>16</v>
      </c>
      <c r="G97" s="5">
        <v>5000</v>
      </c>
      <c r="H97" s="6">
        <v>260</v>
      </c>
      <c r="I97" s="5">
        <v>30</v>
      </c>
      <c r="J97" s="6">
        <f>业务考核视图!N97</f>
        <v>5000</v>
      </c>
      <c r="K97" s="6">
        <f>业务考核视图!O97</f>
        <v>2095.2</v>
      </c>
      <c r="L97" s="43">
        <f t="shared" si="1"/>
        <v>0.41904</v>
      </c>
      <c r="M97" s="5" t="str">
        <f>业务考核视图!Q97</f>
        <v>未达标</v>
      </c>
      <c r="N97" s="6">
        <f>IF(K97&gt;=J97,ROUND(H97*I97/规则与名单!$B$3,2),0)</f>
        <v>0</v>
      </c>
      <c r="O97" s="6">
        <v>0</v>
      </c>
      <c r="P97" s="5">
        <v>0</v>
      </c>
      <c r="Q97" s="5" t="s">
        <v>111</v>
      </c>
      <c r="R97" s="5">
        <v>97</v>
      </c>
      <c r="S97" s="5" t="s">
        <v>145</v>
      </c>
      <c r="T97" s="5" t="s">
        <v>120</v>
      </c>
      <c r="U97" s="44" t="s">
        <v>114</v>
      </c>
      <c r="V97" s="44" t="s">
        <v>115</v>
      </c>
      <c r="W97" s="5"/>
      <c r="X97" s="5">
        <v>0</v>
      </c>
    </row>
    <row r="98" ht="19" customHeight="1" spans="1:24">
      <c r="A98" s="5" t="s">
        <v>318</v>
      </c>
      <c r="B98" s="5" t="s">
        <v>50</v>
      </c>
      <c r="C98" s="5" t="s">
        <v>253</v>
      </c>
      <c r="D98" s="5" t="s">
        <v>285</v>
      </c>
      <c r="E98" s="5" t="s">
        <v>319</v>
      </c>
      <c r="F98" s="5" t="s">
        <v>16</v>
      </c>
      <c r="G98" s="5">
        <v>5000</v>
      </c>
      <c r="H98" s="6">
        <v>260</v>
      </c>
      <c r="I98" s="5">
        <v>30</v>
      </c>
      <c r="J98" s="6">
        <f>业务考核视图!N98</f>
        <v>5000</v>
      </c>
      <c r="K98" s="6">
        <f>业务考核视图!O98</f>
        <v>1108.8</v>
      </c>
      <c r="L98" s="43">
        <f t="shared" si="1"/>
        <v>0.22176</v>
      </c>
      <c r="M98" s="5" t="str">
        <f>业务考核视图!Q98</f>
        <v>未达标</v>
      </c>
      <c r="N98" s="6">
        <f>IF(K98&gt;=J98,ROUND(H98*I98/规则与名单!$B$3,2),0)</f>
        <v>0</v>
      </c>
      <c r="O98" s="6">
        <v>0</v>
      </c>
      <c r="P98" s="5">
        <v>0</v>
      </c>
      <c r="Q98" s="5" t="s">
        <v>111</v>
      </c>
      <c r="R98" s="5">
        <v>98</v>
      </c>
      <c r="S98" s="5" t="s">
        <v>145</v>
      </c>
      <c r="T98" s="5" t="s">
        <v>120</v>
      </c>
      <c r="U98" s="44" t="s">
        <v>114</v>
      </c>
      <c r="V98" s="44" t="s">
        <v>115</v>
      </c>
      <c r="W98" s="5"/>
      <c r="X98" s="5">
        <v>0</v>
      </c>
    </row>
    <row r="99" ht="19" customHeight="1" spans="1:24">
      <c r="A99" s="5" t="s">
        <v>320</v>
      </c>
      <c r="B99" s="5" t="s">
        <v>50</v>
      </c>
      <c r="C99" s="5" t="s">
        <v>253</v>
      </c>
      <c r="D99" s="5" t="s">
        <v>321</v>
      </c>
      <c r="E99" s="5" t="s">
        <v>322</v>
      </c>
      <c r="F99" s="5" t="s">
        <v>12</v>
      </c>
      <c r="G99" s="5">
        <v>5000</v>
      </c>
      <c r="H99" s="6">
        <v>260</v>
      </c>
      <c r="I99" s="5">
        <v>3</v>
      </c>
      <c r="J99" s="6">
        <f>业务考核视图!N99</f>
        <v>500</v>
      </c>
      <c r="K99" s="6">
        <f>业务考核视图!O99</f>
        <v>615.3</v>
      </c>
      <c r="L99" s="43">
        <f t="shared" si="1"/>
        <v>1.2306</v>
      </c>
      <c r="M99" s="5" t="str">
        <f>业务考核视图!Q99</f>
        <v>达标</v>
      </c>
      <c r="N99" s="6">
        <f>IF(K99&gt;=J99,ROUND(H99*I99/规则与名单!$B$3,2),0)</f>
        <v>26</v>
      </c>
      <c r="O99" s="6">
        <v>115.3</v>
      </c>
      <c r="P99" s="5">
        <v>0</v>
      </c>
      <c r="Q99" s="5" t="s">
        <v>181</v>
      </c>
      <c r="R99" s="5">
        <v>99</v>
      </c>
      <c r="S99" s="5" t="s">
        <v>323</v>
      </c>
      <c r="T99" s="5" t="s">
        <v>120</v>
      </c>
      <c r="U99" s="44" t="s">
        <v>114</v>
      </c>
      <c r="V99" s="44" t="s">
        <v>186</v>
      </c>
      <c r="W99" s="5"/>
      <c r="X99" s="5">
        <v>0</v>
      </c>
    </row>
    <row r="100" ht="19" customHeight="1" spans="1:24">
      <c r="A100" s="5" t="s">
        <v>324</v>
      </c>
      <c r="B100" s="5" t="s">
        <v>50</v>
      </c>
      <c r="C100" s="5" t="s">
        <v>253</v>
      </c>
      <c r="D100" s="5" t="s">
        <v>314</v>
      </c>
      <c r="E100" s="5" t="s">
        <v>325</v>
      </c>
      <c r="F100" s="5" t="s">
        <v>12</v>
      </c>
      <c r="G100" s="5">
        <v>5000</v>
      </c>
      <c r="H100" s="6">
        <v>260</v>
      </c>
      <c r="I100" s="5">
        <v>30</v>
      </c>
      <c r="J100" s="6">
        <f>业务考核视图!N100</f>
        <v>5000</v>
      </c>
      <c r="K100" s="6">
        <f>业务考核视图!O100</f>
        <v>180.6</v>
      </c>
      <c r="L100" s="43">
        <f t="shared" si="1"/>
        <v>0.03612</v>
      </c>
      <c r="M100" s="5" t="str">
        <f>业务考核视图!Q100</f>
        <v>未达标</v>
      </c>
      <c r="N100" s="6">
        <f>IF(K100&gt;=J100,ROUND(H100*I100/规则与名单!$B$3,2),0)</f>
        <v>0</v>
      </c>
      <c r="O100" s="6">
        <v>0</v>
      </c>
      <c r="P100" s="5">
        <v>0</v>
      </c>
      <c r="Q100" s="5" t="s">
        <v>111</v>
      </c>
      <c r="R100" s="5">
        <v>100</v>
      </c>
      <c r="S100" s="5" t="s">
        <v>112</v>
      </c>
      <c r="T100" s="5" t="s">
        <v>120</v>
      </c>
      <c r="U100" s="44" t="s">
        <v>114</v>
      </c>
      <c r="V100" s="44" t="s">
        <v>115</v>
      </c>
      <c r="W100" s="5"/>
      <c r="X100" s="5">
        <v>0</v>
      </c>
    </row>
    <row r="101" ht="19" customHeight="1" spans="1:24">
      <c r="A101" s="5" t="s">
        <v>326</v>
      </c>
      <c r="B101" s="5" t="s">
        <v>50</v>
      </c>
      <c r="C101" s="5" t="s">
        <v>253</v>
      </c>
      <c r="D101" s="5" t="s">
        <v>327</v>
      </c>
      <c r="E101" s="5" t="s">
        <v>328</v>
      </c>
      <c r="F101" s="5" t="s">
        <v>12</v>
      </c>
      <c r="G101" s="5">
        <v>5000</v>
      </c>
      <c r="H101" s="6">
        <v>260</v>
      </c>
      <c r="I101" s="5">
        <v>30</v>
      </c>
      <c r="J101" s="6">
        <f>业务考核视图!N101</f>
        <v>5000</v>
      </c>
      <c r="K101" s="6">
        <f>业务考核视图!O101</f>
        <v>5262.3</v>
      </c>
      <c r="L101" s="43">
        <f t="shared" si="1"/>
        <v>1.05246</v>
      </c>
      <c r="M101" s="5" t="str">
        <f>业务考核视图!Q101</f>
        <v>达标</v>
      </c>
      <c r="N101" s="6">
        <f>IF(K101&gt;=J101,ROUND(H101*I101/规则与名单!$B$3,2),0)</f>
        <v>260</v>
      </c>
      <c r="O101" s="6">
        <v>262.3</v>
      </c>
      <c r="P101" s="5">
        <v>0</v>
      </c>
      <c r="Q101" s="5" t="s">
        <v>111</v>
      </c>
      <c r="R101" s="5">
        <v>101</v>
      </c>
      <c r="S101" s="5" t="s">
        <v>329</v>
      </c>
      <c r="T101" s="5" t="s">
        <v>120</v>
      </c>
      <c r="U101" s="44" t="s">
        <v>114</v>
      </c>
      <c r="V101" s="44" t="s">
        <v>115</v>
      </c>
      <c r="W101" s="5"/>
      <c r="X101" s="5">
        <v>4</v>
      </c>
    </row>
    <row r="102" ht="19" customHeight="1" spans="1:24">
      <c r="A102" s="5" t="s">
        <v>330</v>
      </c>
      <c r="B102" s="5" t="s">
        <v>50</v>
      </c>
      <c r="C102" s="5" t="s">
        <v>253</v>
      </c>
      <c r="D102" s="5" t="s">
        <v>331</v>
      </c>
      <c r="E102" s="5" t="s">
        <v>332</v>
      </c>
      <c r="F102" s="5" t="s">
        <v>12</v>
      </c>
      <c r="G102" s="5">
        <v>5000</v>
      </c>
      <c r="H102" s="6">
        <v>260</v>
      </c>
      <c r="I102" s="5">
        <v>13</v>
      </c>
      <c r="J102" s="6">
        <f>业务考核视图!N102</f>
        <v>2166.67</v>
      </c>
      <c r="K102" s="6">
        <f>业务考核视图!O102</f>
        <v>1817.5</v>
      </c>
      <c r="L102" s="43">
        <f t="shared" si="1"/>
        <v>0.838844863315595</v>
      </c>
      <c r="M102" s="5" t="str">
        <f>业务考核视图!Q102</f>
        <v>未达标</v>
      </c>
      <c r="N102" s="6">
        <f>IF(K102&gt;=J102,ROUND(H102*I102/规则与名单!$B$3,2),0)</f>
        <v>0</v>
      </c>
      <c r="O102" s="6">
        <v>0</v>
      </c>
      <c r="P102" s="5">
        <v>0</v>
      </c>
      <c r="Q102" s="5" t="s">
        <v>111</v>
      </c>
      <c r="R102" s="5">
        <v>102</v>
      </c>
      <c r="S102" s="5" t="s">
        <v>187</v>
      </c>
      <c r="T102" s="5" t="s">
        <v>120</v>
      </c>
      <c r="U102" s="44" t="s">
        <v>333</v>
      </c>
      <c r="V102" s="44" t="s">
        <v>115</v>
      </c>
      <c r="W102" s="5"/>
      <c r="X102" s="5">
        <v>0</v>
      </c>
    </row>
    <row r="103" ht="19" customHeight="1" spans="1:24">
      <c r="A103" s="5" t="s">
        <v>334</v>
      </c>
      <c r="B103" s="5" t="s">
        <v>50</v>
      </c>
      <c r="C103" s="5" t="s">
        <v>253</v>
      </c>
      <c r="D103" s="5" t="s">
        <v>331</v>
      </c>
      <c r="E103" s="5" t="s">
        <v>332</v>
      </c>
      <c r="F103" s="5" t="s">
        <v>12</v>
      </c>
      <c r="G103" s="5">
        <v>5000</v>
      </c>
      <c r="H103" s="6">
        <v>260</v>
      </c>
      <c r="I103" s="5">
        <v>27</v>
      </c>
      <c r="J103" s="6">
        <f>业务考核视图!N103</f>
        <v>4500</v>
      </c>
      <c r="K103" s="6">
        <f>业务考核视图!O103</f>
        <v>3803.6</v>
      </c>
      <c r="L103" s="43">
        <f t="shared" si="1"/>
        <v>0.845244444444444</v>
      </c>
      <c r="M103" s="5" t="str">
        <f>业务考核视图!Q103</f>
        <v>已有里程未达标</v>
      </c>
      <c r="N103" s="6">
        <f>IF(K103&gt;=J103,ROUND(H103*I103/规则与名单!$B$3,2),0)</f>
        <v>0</v>
      </c>
      <c r="O103" s="6">
        <v>0</v>
      </c>
      <c r="P103" s="5">
        <v>0</v>
      </c>
      <c r="Q103" s="5" t="s">
        <v>181</v>
      </c>
      <c r="R103" s="5">
        <v>103</v>
      </c>
      <c r="S103" s="5" t="s">
        <v>335</v>
      </c>
      <c r="T103" s="5" t="s">
        <v>120</v>
      </c>
      <c r="U103" s="44" t="s">
        <v>114</v>
      </c>
      <c r="V103" s="44" t="s">
        <v>336</v>
      </c>
      <c r="W103" s="5"/>
      <c r="X103" s="5">
        <v>1</v>
      </c>
    </row>
    <row r="104" ht="19" customHeight="1" spans="1:24">
      <c r="A104" s="5" t="s">
        <v>337</v>
      </c>
      <c r="B104" s="5" t="s">
        <v>50</v>
      </c>
      <c r="C104" s="5" t="s">
        <v>253</v>
      </c>
      <c r="D104" s="5" t="s">
        <v>310</v>
      </c>
      <c r="E104" s="5" t="s">
        <v>311</v>
      </c>
      <c r="F104" s="5" t="s">
        <v>12</v>
      </c>
      <c r="G104" s="5">
        <v>5000</v>
      </c>
      <c r="H104" s="6">
        <v>260</v>
      </c>
      <c r="I104" s="5">
        <v>30</v>
      </c>
      <c r="J104" s="6">
        <f>业务考核视图!N104</f>
        <v>5000</v>
      </c>
      <c r="K104" s="6">
        <f>业务考核视图!O104</f>
        <v>842.9</v>
      </c>
      <c r="L104" s="43">
        <f t="shared" si="1"/>
        <v>0.16858</v>
      </c>
      <c r="M104" s="5" t="str">
        <f>业务考核视图!Q104</f>
        <v>未达标</v>
      </c>
      <c r="N104" s="6">
        <f>IF(K104&gt;=J104,ROUND(H104*I104/规则与名单!$B$3,2),0)</f>
        <v>0</v>
      </c>
      <c r="O104" s="6">
        <v>0</v>
      </c>
      <c r="P104" s="5">
        <v>0</v>
      </c>
      <c r="Q104" s="5" t="s">
        <v>111</v>
      </c>
      <c r="R104" s="5">
        <v>104</v>
      </c>
      <c r="S104" s="5" t="s">
        <v>112</v>
      </c>
      <c r="T104" s="5" t="s">
        <v>120</v>
      </c>
      <c r="U104" s="44" t="s">
        <v>114</v>
      </c>
      <c r="V104" s="44" t="s">
        <v>115</v>
      </c>
      <c r="W104" s="5"/>
      <c r="X104" s="5">
        <v>0</v>
      </c>
    </row>
    <row r="105" ht="19" customHeight="1" spans="1:24">
      <c r="A105" s="5" t="s">
        <v>338</v>
      </c>
      <c r="B105" s="5" t="s">
        <v>50</v>
      </c>
      <c r="C105" s="5" t="s">
        <v>253</v>
      </c>
      <c r="D105" s="5" t="s">
        <v>285</v>
      </c>
      <c r="E105" s="5" t="s">
        <v>339</v>
      </c>
      <c r="F105" s="5" t="s">
        <v>12</v>
      </c>
      <c r="G105" s="5">
        <v>5000</v>
      </c>
      <c r="H105" s="6">
        <v>260</v>
      </c>
      <c r="I105" s="5">
        <v>30</v>
      </c>
      <c r="J105" s="6">
        <f>业务考核视图!N105</f>
        <v>5000</v>
      </c>
      <c r="K105" s="6">
        <f>业务考核视图!O105</f>
        <v>1397.5</v>
      </c>
      <c r="L105" s="43">
        <f t="shared" si="1"/>
        <v>0.2795</v>
      </c>
      <c r="M105" s="5" t="str">
        <f>业务考核视图!Q105</f>
        <v>未达标</v>
      </c>
      <c r="N105" s="6">
        <f>IF(K105&gt;=J105,ROUND(H105*I105/规则与名单!$B$3,2),0)</f>
        <v>0</v>
      </c>
      <c r="O105" s="6">
        <v>0</v>
      </c>
      <c r="P105" s="5">
        <v>0</v>
      </c>
      <c r="Q105" s="5" t="s">
        <v>111</v>
      </c>
      <c r="R105" s="5">
        <v>105</v>
      </c>
      <c r="S105" s="5" t="s">
        <v>112</v>
      </c>
      <c r="T105" s="5" t="s">
        <v>120</v>
      </c>
      <c r="U105" s="44" t="s">
        <v>114</v>
      </c>
      <c r="V105" s="44" t="s">
        <v>115</v>
      </c>
      <c r="W105" s="5"/>
      <c r="X105" s="5">
        <v>0</v>
      </c>
    </row>
    <row r="106" ht="19" customHeight="1" spans="1:24">
      <c r="A106" s="5" t="s">
        <v>340</v>
      </c>
      <c r="B106" s="5" t="s">
        <v>50</v>
      </c>
      <c r="C106" s="5" t="s">
        <v>253</v>
      </c>
      <c r="D106" s="5" t="s">
        <v>321</v>
      </c>
      <c r="E106" s="5" t="s">
        <v>322</v>
      </c>
      <c r="F106" s="5" t="s">
        <v>12</v>
      </c>
      <c r="G106" s="5">
        <v>5000</v>
      </c>
      <c r="H106" s="6">
        <v>260</v>
      </c>
      <c r="I106" s="5">
        <v>28</v>
      </c>
      <c r="J106" s="6">
        <f>业务考核视图!N106</f>
        <v>4666.67</v>
      </c>
      <c r="K106" s="6">
        <f>业务考核视图!O106</f>
        <v>4104.4</v>
      </c>
      <c r="L106" s="43">
        <f t="shared" si="1"/>
        <v>0.879513657490245</v>
      </c>
      <c r="M106" s="5" t="str">
        <f>业务考核视图!Q106</f>
        <v>未达标</v>
      </c>
      <c r="N106" s="6">
        <f>IF(K106&gt;=J106,ROUND(H106*I106/规则与名单!$B$3,2),0)</f>
        <v>0</v>
      </c>
      <c r="O106" s="6">
        <v>0</v>
      </c>
      <c r="P106" s="5">
        <v>0</v>
      </c>
      <c r="Q106" s="5" t="s">
        <v>111</v>
      </c>
      <c r="R106" s="5">
        <v>106</v>
      </c>
      <c r="S106" s="5" t="s">
        <v>341</v>
      </c>
      <c r="T106" s="5" t="s">
        <v>120</v>
      </c>
      <c r="U106" s="44" t="s">
        <v>186</v>
      </c>
      <c r="V106" s="44" t="s">
        <v>115</v>
      </c>
      <c r="W106" s="5"/>
      <c r="X106" s="5">
        <v>0</v>
      </c>
    </row>
    <row r="107" ht="19" customHeight="1" spans="1:24">
      <c r="A107" s="5" t="s">
        <v>342</v>
      </c>
      <c r="B107" s="5" t="s">
        <v>50</v>
      </c>
      <c r="C107" s="5" t="s">
        <v>253</v>
      </c>
      <c r="D107" s="5" t="s">
        <v>331</v>
      </c>
      <c r="E107" s="5" t="s">
        <v>332</v>
      </c>
      <c r="F107" s="5" t="s">
        <v>11</v>
      </c>
      <c r="G107" s="5">
        <v>3000</v>
      </c>
      <c r="H107" s="6">
        <v>150</v>
      </c>
      <c r="I107" s="5">
        <v>30</v>
      </c>
      <c r="J107" s="6">
        <f>业务考核视图!N107</f>
        <v>3000</v>
      </c>
      <c r="K107" s="6">
        <f>业务考核视图!O107</f>
        <v>5132.6</v>
      </c>
      <c r="L107" s="43">
        <f t="shared" si="1"/>
        <v>1.71086666666667</v>
      </c>
      <c r="M107" s="5" t="str">
        <f>业务考核视图!Q107</f>
        <v>达标</v>
      </c>
      <c r="N107" s="6">
        <f>IF(K107&gt;=J107,ROUND(H107*I107/规则与名单!$B$3,2),0)</f>
        <v>150</v>
      </c>
      <c r="O107" s="6">
        <v>2132.6</v>
      </c>
      <c r="P107" s="5">
        <v>0</v>
      </c>
      <c r="Q107" s="5" t="s">
        <v>111</v>
      </c>
      <c r="R107" s="5">
        <v>107</v>
      </c>
      <c r="S107" s="5" t="s">
        <v>329</v>
      </c>
      <c r="T107" s="5" t="s">
        <v>120</v>
      </c>
      <c r="U107" s="44" t="s">
        <v>114</v>
      </c>
      <c r="V107" s="44" t="s">
        <v>115</v>
      </c>
      <c r="W107" s="5"/>
      <c r="X107" s="5">
        <v>4</v>
      </c>
    </row>
    <row r="108" ht="19" customHeight="1" spans="1:24">
      <c r="A108" s="5" t="s">
        <v>343</v>
      </c>
      <c r="B108" s="5" t="s">
        <v>50</v>
      </c>
      <c r="C108" s="5" t="s">
        <v>253</v>
      </c>
      <c r="D108" s="5" t="s">
        <v>344</v>
      </c>
      <c r="E108" s="5" t="s">
        <v>345</v>
      </c>
      <c r="F108" s="5" t="s">
        <v>12</v>
      </c>
      <c r="G108" s="5">
        <v>5000</v>
      </c>
      <c r="H108" s="6">
        <v>260</v>
      </c>
      <c r="I108" s="5">
        <v>30</v>
      </c>
      <c r="J108" s="6">
        <f>业务考核视图!N108</f>
        <v>5000</v>
      </c>
      <c r="K108" s="6">
        <f>业务考核视图!O108</f>
        <v>7307</v>
      </c>
      <c r="L108" s="43">
        <f t="shared" si="1"/>
        <v>1.4614</v>
      </c>
      <c r="M108" s="5" t="str">
        <f>业务考核视图!Q108</f>
        <v>达标</v>
      </c>
      <c r="N108" s="6">
        <f>IF(K108&gt;=J108,ROUND(H108*I108/规则与名单!$B$3,2),0)</f>
        <v>260</v>
      </c>
      <c r="O108" s="6">
        <v>2307</v>
      </c>
      <c r="P108" s="5">
        <v>0</v>
      </c>
      <c r="Q108" s="5" t="s">
        <v>111</v>
      </c>
      <c r="R108" s="5">
        <v>108</v>
      </c>
      <c r="S108" s="5" t="s">
        <v>112</v>
      </c>
      <c r="T108" s="5" t="s">
        <v>120</v>
      </c>
      <c r="U108" s="44" t="s">
        <v>114</v>
      </c>
      <c r="V108" s="44" t="s">
        <v>115</v>
      </c>
      <c r="W108" s="5"/>
      <c r="X108" s="5">
        <v>0</v>
      </c>
    </row>
    <row r="109" ht="19" customHeight="1" spans="1:24">
      <c r="A109" s="5" t="s">
        <v>346</v>
      </c>
      <c r="B109" s="5" t="s">
        <v>50</v>
      </c>
      <c r="C109" s="5" t="s">
        <v>253</v>
      </c>
      <c r="D109" s="5" t="s">
        <v>331</v>
      </c>
      <c r="E109" s="5" t="s">
        <v>332</v>
      </c>
      <c r="F109" s="5" t="s">
        <v>12</v>
      </c>
      <c r="G109" s="5">
        <v>5000</v>
      </c>
      <c r="H109" s="6">
        <v>260</v>
      </c>
      <c r="I109" s="5">
        <v>18</v>
      </c>
      <c r="J109" s="6">
        <f>业务考核视图!N109</f>
        <v>3000</v>
      </c>
      <c r="K109" s="6">
        <f>业务考核视图!O109</f>
        <v>2198.4</v>
      </c>
      <c r="L109" s="43">
        <f t="shared" si="1"/>
        <v>0.7328</v>
      </c>
      <c r="M109" s="5" t="str">
        <f>业务考核视图!Q109</f>
        <v>未达标</v>
      </c>
      <c r="N109" s="6">
        <f>IF(K109&gt;=J109,ROUND(H109*I109/规则与名单!$B$3,2),0)</f>
        <v>0</v>
      </c>
      <c r="O109" s="6">
        <v>0</v>
      </c>
      <c r="P109" s="5">
        <v>0</v>
      </c>
      <c r="Q109" s="5" t="s">
        <v>181</v>
      </c>
      <c r="R109" s="5">
        <v>109</v>
      </c>
      <c r="S109" s="5" t="s">
        <v>347</v>
      </c>
      <c r="T109" s="5" t="s">
        <v>120</v>
      </c>
      <c r="U109" s="44" t="s">
        <v>114</v>
      </c>
      <c r="V109" s="44" t="s">
        <v>333</v>
      </c>
      <c r="W109" s="5"/>
      <c r="X109" s="5">
        <v>0</v>
      </c>
    </row>
    <row r="110" ht="19" customHeight="1" spans="1:24">
      <c r="A110" s="5" t="s">
        <v>348</v>
      </c>
      <c r="B110" s="5" t="s">
        <v>50</v>
      </c>
      <c r="C110" s="5" t="s">
        <v>253</v>
      </c>
      <c r="D110" s="5" t="s">
        <v>349</v>
      </c>
      <c r="E110" s="5" t="s">
        <v>350</v>
      </c>
      <c r="F110" s="5" t="s">
        <v>11</v>
      </c>
      <c r="G110" s="5">
        <v>3000</v>
      </c>
      <c r="H110" s="6">
        <v>150</v>
      </c>
      <c r="I110" s="5">
        <v>30</v>
      </c>
      <c r="J110" s="6">
        <f>业务考核视图!N110</f>
        <v>3000</v>
      </c>
      <c r="K110" s="6">
        <f>业务考核视图!O110</f>
        <v>4173.8</v>
      </c>
      <c r="L110" s="43">
        <f t="shared" si="1"/>
        <v>1.39126666666667</v>
      </c>
      <c r="M110" s="5" t="str">
        <f>业务考核视图!Q110</f>
        <v>达标</v>
      </c>
      <c r="N110" s="6">
        <f>IF(K110&gt;=J110,ROUND(H110*I110/规则与名单!$B$3,2),0)</f>
        <v>150</v>
      </c>
      <c r="O110" s="6">
        <v>1173.8</v>
      </c>
      <c r="P110" s="5">
        <v>0</v>
      </c>
      <c r="Q110" s="5" t="s">
        <v>111</v>
      </c>
      <c r="R110" s="5">
        <v>110</v>
      </c>
      <c r="S110" s="5" t="s">
        <v>269</v>
      </c>
      <c r="T110" s="5" t="s">
        <v>120</v>
      </c>
      <c r="U110" s="44" t="s">
        <v>114</v>
      </c>
      <c r="V110" s="44" t="s">
        <v>115</v>
      </c>
      <c r="W110" s="5"/>
      <c r="X110" s="5">
        <v>2</v>
      </c>
    </row>
    <row r="111" ht="19" customHeight="1" spans="1:24">
      <c r="A111" s="5" t="s">
        <v>351</v>
      </c>
      <c r="B111" s="5" t="s">
        <v>50</v>
      </c>
      <c r="C111" s="5" t="s">
        <v>52</v>
      </c>
      <c r="D111" s="5" t="s">
        <v>352</v>
      </c>
      <c r="E111" s="5" t="s">
        <v>353</v>
      </c>
      <c r="F111" s="5" t="s">
        <v>17</v>
      </c>
      <c r="G111" s="5">
        <v>6000</v>
      </c>
      <c r="H111" s="6">
        <v>1000</v>
      </c>
      <c r="I111" s="5">
        <v>30</v>
      </c>
      <c r="J111" s="6">
        <f>业务考核视图!N111</f>
        <v>6000</v>
      </c>
      <c r="K111" s="6">
        <f>业务考核视图!O111</f>
        <v>5658</v>
      </c>
      <c r="L111" s="43">
        <f t="shared" si="1"/>
        <v>0.943</v>
      </c>
      <c r="M111" s="5" t="str">
        <f>业务考核视图!Q111</f>
        <v>已有里程未达标</v>
      </c>
      <c r="N111" s="6">
        <f>IF(K111&gt;=J111,ROUND(H111*I111/规则与名单!$B$3,2),0)</f>
        <v>0</v>
      </c>
      <c r="O111" s="6">
        <v>0</v>
      </c>
      <c r="P111" s="5">
        <v>0</v>
      </c>
      <c r="Q111" s="5" t="s">
        <v>111</v>
      </c>
      <c r="R111" s="5">
        <v>111</v>
      </c>
      <c r="S111" s="5" t="s">
        <v>298</v>
      </c>
      <c r="T111" s="5" t="s">
        <v>120</v>
      </c>
      <c r="U111" s="44" t="s">
        <v>114</v>
      </c>
      <c r="V111" s="44" t="s">
        <v>115</v>
      </c>
      <c r="W111" s="5"/>
      <c r="X111" s="5">
        <v>4</v>
      </c>
    </row>
    <row r="112" ht="19" customHeight="1" spans="1:24">
      <c r="A112" s="5" t="s">
        <v>354</v>
      </c>
      <c r="B112" s="5" t="s">
        <v>50</v>
      </c>
      <c r="C112" s="5" t="s">
        <v>52</v>
      </c>
      <c r="D112" s="5" t="s">
        <v>355</v>
      </c>
      <c r="E112" s="5" t="s">
        <v>356</v>
      </c>
      <c r="F112" s="5" t="s">
        <v>16</v>
      </c>
      <c r="G112" s="5">
        <v>5000</v>
      </c>
      <c r="H112" s="6">
        <v>260</v>
      </c>
      <c r="I112" s="5">
        <v>30</v>
      </c>
      <c r="J112" s="6">
        <f>业务考核视图!N112</f>
        <v>5000</v>
      </c>
      <c r="K112" s="6">
        <f>业务考核视图!O112</f>
        <v>1594.2</v>
      </c>
      <c r="L112" s="43">
        <f t="shared" si="1"/>
        <v>0.31884</v>
      </c>
      <c r="M112" s="5" t="str">
        <f>业务考核视图!Q112</f>
        <v>已有里程未达标</v>
      </c>
      <c r="N112" s="6">
        <f>IF(K112&gt;=J112,ROUND(H112*I112/规则与名单!$B$3,2),0)</f>
        <v>0</v>
      </c>
      <c r="O112" s="6">
        <v>0</v>
      </c>
      <c r="P112" s="5">
        <v>0</v>
      </c>
      <c r="Q112" s="5" t="s">
        <v>111</v>
      </c>
      <c r="R112" s="5">
        <v>112</v>
      </c>
      <c r="S112" s="5" t="s">
        <v>357</v>
      </c>
      <c r="T112" s="5" t="s">
        <v>120</v>
      </c>
      <c r="U112" s="44" t="s">
        <v>114</v>
      </c>
      <c r="V112" s="44" t="s">
        <v>115</v>
      </c>
      <c r="W112" s="5"/>
      <c r="X112" s="5">
        <v>1</v>
      </c>
    </row>
    <row r="113" ht="19" customHeight="1" spans="1:24">
      <c r="A113" s="5" t="s">
        <v>358</v>
      </c>
      <c r="B113" s="5" t="s">
        <v>50</v>
      </c>
      <c r="C113" s="5" t="s">
        <v>52</v>
      </c>
      <c r="D113" s="5" t="s">
        <v>355</v>
      </c>
      <c r="E113" s="5" t="s">
        <v>356</v>
      </c>
      <c r="F113" s="5" t="s">
        <v>16</v>
      </c>
      <c r="G113" s="5">
        <v>5000</v>
      </c>
      <c r="H113" s="6">
        <v>260</v>
      </c>
      <c r="I113" s="5">
        <v>30</v>
      </c>
      <c r="J113" s="6">
        <f>业务考核视图!N113</f>
        <v>5000</v>
      </c>
      <c r="K113" s="6">
        <f>业务考核视图!O113</f>
        <v>2764</v>
      </c>
      <c r="L113" s="43">
        <f t="shared" si="1"/>
        <v>0.5528</v>
      </c>
      <c r="M113" s="5" t="str">
        <f>业务考核视图!Q113</f>
        <v>未达标</v>
      </c>
      <c r="N113" s="6">
        <f>IF(K113&gt;=J113,ROUND(H113*I113/规则与名单!$B$3,2),0)</f>
        <v>0</v>
      </c>
      <c r="O113" s="6">
        <v>0</v>
      </c>
      <c r="P113" s="5">
        <v>0</v>
      </c>
      <c r="Q113" s="5" t="s">
        <v>111</v>
      </c>
      <c r="R113" s="5">
        <v>113</v>
      </c>
      <c r="S113" s="5" t="s">
        <v>145</v>
      </c>
      <c r="T113" s="5" t="s">
        <v>120</v>
      </c>
      <c r="U113" s="44" t="s">
        <v>114</v>
      </c>
      <c r="V113" s="44" t="s">
        <v>115</v>
      </c>
      <c r="W113" s="5"/>
      <c r="X113" s="5">
        <v>0</v>
      </c>
    </row>
    <row r="114" ht="19" customHeight="1" spans="1:24">
      <c r="A114" s="5" t="s">
        <v>359</v>
      </c>
      <c r="B114" s="5" t="s">
        <v>50</v>
      </c>
      <c r="C114" s="5" t="s">
        <v>52</v>
      </c>
      <c r="D114" s="5" t="s">
        <v>360</v>
      </c>
      <c r="E114" s="5" t="s">
        <v>361</v>
      </c>
      <c r="F114" s="5" t="s">
        <v>6</v>
      </c>
      <c r="G114" s="5">
        <v>3000</v>
      </c>
      <c r="H114" s="6">
        <v>150</v>
      </c>
      <c r="I114" s="5">
        <v>3</v>
      </c>
      <c r="J114" s="6">
        <f>业务考核视图!N114</f>
        <v>300</v>
      </c>
      <c r="K114" s="6">
        <f>业务考核视图!O114</f>
        <v>79.8</v>
      </c>
      <c r="L114" s="43">
        <f t="shared" si="1"/>
        <v>0.266</v>
      </c>
      <c r="M114" s="5" t="str">
        <f>业务考核视图!Q114</f>
        <v>未达标</v>
      </c>
      <c r="N114" s="6">
        <f>IF(K114&gt;=J114,ROUND(H114*I114/规则与名单!$B$3,2),0)</f>
        <v>0</v>
      </c>
      <c r="O114" s="6">
        <v>0</v>
      </c>
      <c r="P114" s="5">
        <v>0</v>
      </c>
      <c r="Q114" s="5" t="s">
        <v>181</v>
      </c>
      <c r="R114" s="5">
        <v>114</v>
      </c>
      <c r="S114" s="5" t="s">
        <v>362</v>
      </c>
      <c r="T114" s="5" t="s">
        <v>120</v>
      </c>
      <c r="U114" s="44" t="s">
        <v>114</v>
      </c>
      <c r="V114" s="44" t="s">
        <v>186</v>
      </c>
      <c r="W114" s="5"/>
      <c r="X114" s="5">
        <v>0</v>
      </c>
    </row>
    <row r="115" ht="19" customHeight="1" spans="1:24">
      <c r="A115" s="5" t="s">
        <v>363</v>
      </c>
      <c r="B115" s="5" t="s">
        <v>50</v>
      </c>
      <c r="C115" s="5" t="s">
        <v>52</v>
      </c>
      <c r="D115" s="5" t="s">
        <v>355</v>
      </c>
      <c r="E115" s="5" t="s">
        <v>356</v>
      </c>
      <c r="F115" s="5" t="s">
        <v>16</v>
      </c>
      <c r="G115" s="5">
        <v>5000</v>
      </c>
      <c r="H115" s="6">
        <v>260</v>
      </c>
      <c r="I115" s="5">
        <v>30</v>
      </c>
      <c r="J115" s="6">
        <f>业务考核视图!N115</f>
        <v>5000</v>
      </c>
      <c r="K115" s="6">
        <f>业务考核视图!O115</f>
        <v>1572.5</v>
      </c>
      <c r="L115" s="43">
        <f t="shared" si="1"/>
        <v>0.3145</v>
      </c>
      <c r="M115" s="5" t="str">
        <f>业务考核视图!Q115</f>
        <v>已有里程未达标</v>
      </c>
      <c r="N115" s="6">
        <f>IF(K115&gt;=J115,ROUND(H115*I115/规则与名单!$B$3,2),0)</f>
        <v>0</v>
      </c>
      <c r="O115" s="6">
        <v>0</v>
      </c>
      <c r="P115" s="5">
        <v>0</v>
      </c>
      <c r="Q115" s="5" t="s">
        <v>111</v>
      </c>
      <c r="R115" s="5">
        <v>115</v>
      </c>
      <c r="S115" s="5" t="s">
        <v>364</v>
      </c>
      <c r="T115" s="5" t="s">
        <v>120</v>
      </c>
      <c r="U115" s="44" t="s">
        <v>114</v>
      </c>
      <c r="V115" s="44" t="s">
        <v>115</v>
      </c>
      <c r="W115" s="5"/>
      <c r="X115" s="5">
        <v>4</v>
      </c>
    </row>
    <row r="116" ht="19" customHeight="1" spans="1:24">
      <c r="A116" s="5" t="s">
        <v>365</v>
      </c>
      <c r="B116" s="5" t="s">
        <v>50</v>
      </c>
      <c r="C116" s="5" t="s">
        <v>52</v>
      </c>
      <c r="D116" s="5" t="s">
        <v>355</v>
      </c>
      <c r="E116" s="5" t="s">
        <v>356</v>
      </c>
      <c r="F116" s="5" t="s">
        <v>6</v>
      </c>
      <c r="G116" s="5">
        <v>3000</v>
      </c>
      <c r="H116" s="6">
        <v>150</v>
      </c>
      <c r="I116" s="5">
        <v>30</v>
      </c>
      <c r="J116" s="6">
        <f>业务考核视图!N116</f>
        <v>3000</v>
      </c>
      <c r="K116" s="6">
        <f>业务考核视图!O116</f>
        <v>1431.4</v>
      </c>
      <c r="L116" s="43">
        <f t="shared" si="1"/>
        <v>0.477133333333333</v>
      </c>
      <c r="M116" s="5" t="str">
        <f>业务考核视图!Q116</f>
        <v>未达标</v>
      </c>
      <c r="N116" s="6">
        <f>IF(K116&gt;=J116,ROUND(H116*I116/规则与名单!$B$3,2),0)</f>
        <v>0</v>
      </c>
      <c r="O116" s="6">
        <v>0</v>
      </c>
      <c r="P116" s="5">
        <v>0</v>
      </c>
      <c r="Q116" s="5" t="s">
        <v>111</v>
      </c>
      <c r="R116" s="5">
        <v>116</v>
      </c>
      <c r="S116" s="5" t="s">
        <v>145</v>
      </c>
      <c r="T116" s="5" t="s">
        <v>120</v>
      </c>
      <c r="U116" s="44" t="s">
        <v>114</v>
      </c>
      <c r="V116" s="44" t="s">
        <v>115</v>
      </c>
      <c r="W116" s="5"/>
      <c r="X116" s="5">
        <v>0</v>
      </c>
    </row>
    <row r="117" ht="19" customHeight="1" spans="1:24">
      <c r="A117" s="5" t="s">
        <v>366</v>
      </c>
      <c r="B117" s="5" t="s">
        <v>50</v>
      </c>
      <c r="C117" s="5" t="s">
        <v>52</v>
      </c>
      <c r="D117" s="5" t="s">
        <v>355</v>
      </c>
      <c r="E117" s="5" t="s">
        <v>356</v>
      </c>
      <c r="F117" s="5" t="s">
        <v>6</v>
      </c>
      <c r="G117" s="5">
        <v>3000</v>
      </c>
      <c r="H117" s="6">
        <v>150</v>
      </c>
      <c r="I117" s="5">
        <v>30</v>
      </c>
      <c r="J117" s="6">
        <f>业务考核视图!N117</f>
        <v>3000</v>
      </c>
      <c r="K117" s="6">
        <f>业务考核视图!O117</f>
        <v>756.31</v>
      </c>
      <c r="L117" s="43">
        <f t="shared" si="1"/>
        <v>0.252103333333333</v>
      </c>
      <c r="M117" s="5" t="str">
        <f>业务考核视图!Q117</f>
        <v>未达标</v>
      </c>
      <c r="N117" s="6">
        <f>IF(K117&gt;=J117,ROUND(H117*I117/规则与名单!$B$3,2),0)</f>
        <v>0</v>
      </c>
      <c r="O117" s="6">
        <v>0</v>
      </c>
      <c r="P117" s="5">
        <v>0</v>
      </c>
      <c r="Q117" s="5" t="s">
        <v>111</v>
      </c>
      <c r="R117" s="5">
        <v>117</v>
      </c>
      <c r="S117" s="5" t="s">
        <v>367</v>
      </c>
      <c r="T117" s="5" t="s">
        <v>120</v>
      </c>
      <c r="U117" s="44" t="s">
        <v>114</v>
      </c>
      <c r="V117" s="44" t="s">
        <v>115</v>
      </c>
      <c r="W117" s="5"/>
      <c r="X117" s="5">
        <v>0</v>
      </c>
    </row>
    <row r="118" ht="19" customHeight="1" spans="1:24">
      <c r="A118" s="5" t="s">
        <v>368</v>
      </c>
      <c r="B118" s="5" t="s">
        <v>50</v>
      </c>
      <c r="C118" s="5" t="s">
        <v>52</v>
      </c>
      <c r="D118" s="5" t="s">
        <v>355</v>
      </c>
      <c r="E118" s="5" t="s">
        <v>356</v>
      </c>
      <c r="F118" s="5" t="s">
        <v>6</v>
      </c>
      <c r="G118" s="5">
        <v>3000</v>
      </c>
      <c r="H118" s="6">
        <v>150</v>
      </c>
      <c r="I118" s="5">
        <v>30</v>
      </c>
      <c r="J118" s="6">
        <f>业务考核视图!N118</f>
        <v>3000</v>
      </c>
      <c r="K118" s="6">
        <f>业务考核视图!O118</f>
        <v>1368.72</v>
      </c>
      <c r="L118" s="43">
        <f t="shared" si="1"/>
        <v>0.45624</v>
      </c>
      <c r="M118" s="5" t="str">
        <f>业务考核视图!Q118</f>
        <v>未达标</v>
      </c>
      <c r="N118" s="6">
        <f>IF(K118&gt;=J118,ROUND(H118*I118/规则与名单!$B$3,2),0)</f>
        <v>0</v>
      </c>
      <c r="O118" s="6">
        <v>0</v>
      </c>
      <c r="P118" s="5">
        <v>0</v>
      </c>
      <c r="Q118" s="5" t="s">
        <v>111</v>
      </c>
      <c r="R118" s="5">
        <v>118</v>
      </c>
      <c r="S118" s="5" t="s">
        <v>369</v>
      </c>
      <c r="T118" s="5" t="s">
        <v>120</v>
      </c>
      <c r="U118" s="44" t="s">
        <v>114</v>
      </c>
      <c r="V118" s="44" t="s">
        <v>115</v>
      </c>
      <c r="W118" s="5"/>
      <c r="X118" s="5">
        <v>0</v>
      </c>
    </row>
    <row r="119" ht="19" customHeight="1" spans="1:24">
      <c r="A119" s="5" t="s">
        <v>370</v>
      </c>
      <c r="B119" s="5" t="s">
        <v>50</v>
      </c>
      <c r="C119" s="5" t="s">
        <v>52</v>
      </c>
      <c r="D119" s="5" t="s">
        <v>355</v>
      </c>
      <c r="E119" s="5" t="s">
        <v>356</v>
      </c>
      <c r="F119" s="5" t="s">
        <v>6</v>
      </c>
      <c r="G119" s="5">
        <v>3000</v>
      </c>
      <c r="H119" s="6">
        <v>150</v>
      </c>
      <c r="I119" s="5">
        <v>30</v>
      </c>
      <c r="J119" s="6">
        <f>业务考核视图!N119</f>
        <v>3000</v>
      </c>
      <c r="K119" s="6">
        <f>业务考核视图!O119</f>
        <v>1273.8</v>
      </c>
      <c r="L119" s="43">
        <f t="shared" si="1"/>
        <v>0.4246</v>
      </c>
      <c r="M119" s="5" t="str">
        <f>业务考核视图!Q119</f>
        <v>已有里程未达标</v>
      </c>
      <c r="N119" s="6">
        <f>IF(K119&gt;=J119,ROUND(H119*I119/规则与名单!$B$3,2),0)</f>
        <v>0</v>
      </c>
      <c r="O119" s="6">
        <v>0</v>
      </c>
      <c r="P119" s="5">
        <v>0</v>
      </c>
      <c r="Q119" s="5" t="s">
        <v>111</v>
      </c>
      <c r="R119" s="5">
        <v>119</v>
      </c>
      <c r="S119" s="5" t="s">
        <v>371</v>
      </c>
      <c r="T119" s="5" t="s">
        <v>120</v>
      </c>
      <c r="U119" s="44" t="s">
        <v>114</v>
      </c>
      <c r="V119" s="44" t="s">
        <v>115</v>
      </c>
      <c r="W119" s="5"/>
      <c r="X119" s="5">
        <v>2</v>
      </c>
    </row>
    <row r="120" ht="19" customHeight="1" spans="1:24">
      <c r="A120" s="5" t="s">
        <v>372</v>
      </c>
      <c r="B120" s="5" t="s">
        <v>50</v>
      </c>
      <c r="C120" s="5" t="s">
        <v>52</v>
      </c>
      <c r="D120" s="5" t="s">
        <v>355</v>
      </c>
      <c r="E120" s="5" t="s">
        <v>356</v>
      </c>
      <c r="F120" s="5" t="s">
        <v>6</v>
      </c>
      <c r="G120" s="5">
        <v>3000</v>
      </c>
      <c r="H120" s="6">
        <v>150</v>
      </c>
      <c r="I120" s="5">
        <v>30</v>
      </c>
      <c r="J120" s="6">
        <f>业务考核视图!N120</f>
        <v>3000</v>
      </c>
      <c r="K120" s="6">
        <f>业务考核视图!O120</f>
        <v>1121.5</v>
      </c>
      <c r="L120" s="43">
        <f t="shared" si="1"/>
        <v>0.373833333333333</v>
      </c>
      <c r="M120" s="5" t="str">
        <f>业务考核视图!Q120</f>
        <v>已有里程未达标</v>
      </c>
      <c r="N120" s="6">
        <f>IF(K120&gt;=J120,ROUND(H120*I120/规则与名单!$B$3,2),0)</f>
        <v>0</v>
      </c>
      <c r="O120" s="6">
        <v>0</v>
      </c>
      <c r="P120" s="5">
        <v>0</v>
      </c>
      <c r="Q120" s="5" t="s">
        <v>111</v>
      </c>
      <c r="R120" s="5">
        <v>120</v>
      </c>
      <c r="S120" s="5" t="s">
        <v>357</v>
      </c>
      <c r="T120" s="5" t="s">
        <v>120</v>
      </c>
      <c r="U120" s="44" t="s">
        <v>114</v>
      </c>
      <c r="V120" s="44" t="s">
        <v>115</v>
      </c>
      <c r="W120" s="5"/>
      <c r="X120" s="5">
        <v>1</v>
      </c>
    </row>
    <row r="121" ht="19" customHeight="1" spans="1:24">
      <c r="A121" s="5" t="s">
        <v>373</v>
      </c>
      <c r="B121" s="5" t="s">
        <v>50</v>
      </c>
      <c r="C121" s="5" t="s">
        <v>52</v>
      </c>
      <c r="D121" s="5" t="s">
        <v>355</v>
      </c>
      <c r="E121" s="5" t="s">
        <v>356</v>
      </c>
      <c r="F121" s="5" t="s">
        <v>6</v>
      </c>
      <c r="G121" s="5">
        <v>3000</v>
      </c>
      <c r="H121" s="6">
        <v>150</v>
      </c>
      <c r="I121" s="5">
        <v>30</v>
      </c>
      <c r="J121" s="6">
        <f>业务考核视图!N121</f>
        <v>3000</v>
      </c>
      <c r="K121" s="6">
        <f>业务考核视图!O121</f>
        <v>616.62</v>
      </c>
      <c r="L121" s="43">
        <f t="shared" si="1"/>
        <v>0.20554</v>
      </c>
      <c r="M121" s="5" t="str">
        <f>业务考核视图!Q121</f>
        <v>未达标</v>
      </c>
      <c r="N121" s="6">
        <f>IF(K121&gt;=J121,ROUND(H121*I121/规则与名单!$B$3,2),0)</f>
        <v>0</v>
      </c>
      <c r="O121" s="6">
        <v>0</v>
      </c>
      <c r="P121" s="5">
        <v>0</v>
      </c>
      <c r="Q121" s="5" t="s">
        <v>111</v>
      </c>
      <c r="R121" s="5">
        <v>121</v>
      </c>
      <c r="S121" s="5" t="s">
        <v>374</v>
      </c>
      <c r="T121" s="5" t="s">
        <v>120</v>
      </c>
      <c r="U121" s="44" t="s">
        <v>114</v>
      </c>
      <c r="V121" s="44" t="s">
        <v>115</v>
      </c>
      <c r="W121" s="5"/>
      <c r="X121" s="5">
        <v>0</v>
      </c>
    </row>
    <row r="122" ht="19" customHeight="1" spans="1:24">
      <c r="A122" s="5" t="s">
        <v>375</v>
      </c>
      <c r="B122" s="5" t="s">
        <v>50</v>
      </c>
      <c r="C122" s="5" t="s">
        <v>52</v>
      </c>
      <c r="D122" s="5" t="s">
        <v>355</v>
      </c>
      <c r="E122" s="5" t="s">
        <v>356</v>
      </c>
      <c r="F122" s="5" t="s">
        <v>6</v>
      </c>
      <c r="G122" s="5">
        <v>3000</v>
      </c>
      <c r="H122" s="6">
        <v>150</v>
      </c>
      <c r="I122" s="5">
        <v>30</v>
      </c>
      <c r="J122" s="6">
        <f>业务考核视图!N122</f>
        <v>3000</v>
      </c>
      <c r="K122" s="6">
        <f>业务考核视图!O122</f>
        <v>4400</v>
      </c>
      <c r="L122" s="43">
        <f t="shared" si="1"/>
        <v>1.46666666666667</v>
      </c>
      <c r="M122" s="5" t="str">
        <f>业务考核视图!Q122</f>
        <v>达标</v>
      </c>
      <c r="N122" s="6">
        <f>IF(K122&gt;=J122,ROUND(H122*I122/规则与名单!$B$3,2),0)</f>
        <v>150</v>
      </c>
      <c r="O122" s="6">
        <v>1400</v>
      </c>
      <c r="P122" s="5">
        <v>0</v>
      </c>
      <c r="Q122" s="5" t="s">
        <v>111</v>
      </c>
      <c r="R122" s="5">
        <v>122</v>
      </c>
      <c r="S122" s="5" t="s">
        <v>145</v>
      </c>
      <c r="T122" s="5" t="s">
        <v>120</v>
      </c>
      <c r="U122" s="44" t="s">
        <v>114</v>
      </c>
      <c r="V122" s="44" t="s">
        <v>115</v>
      </c>
      <c r="W122" s="5"/>
      <c r="X122" s="5">
        <v>0</v>
      </c>
    </row>
    <row r="123" ht="19" customHeight="1" spans="1:24">
      <c r="A123" s="5" t="s">
        <v>376</v>
      </c>
      <c r="B123" s="5" t="s">
        <v>50</v>
      </c>
      <c r="C123" s="5" t="s">
        <v>52</v>
      </c>
      <c r="D123" s="5" t="s">
        <v>377</v>
      </c>
      <c r="E123" s="5" t="s">
        <v>378</v>
      </c>
      <c r="F123" s="5" t="s">
        <v>6</v>
      </c>
      <c r="G123" s="5">
        <v>3000</v>
      </c>
      <c r="H123" s="6">
        <v>150</v>
      </c>
      <c r="I123" s="5">
        <v>30</v>
      </c>
      <c r="J123" s="6">
        <f>业务考核视图!N123</f>
        <v>3000</v>
      </c>
      <c r="K123" s="6">
        <f>业务考核视图!O123</f>
        <v>1136.5</v>
      </c>
      <c r="L123" s="43">
        <f t="shared" si="1"/>
        <v>0.378833333333333</v>
      </c>
      <c r="M123" s="5" t="str">
        <f>业务考核视图!Q123</f>
        <v>未达标</v>
      </c>
      <c r="N123" s="6">
        <f>IF(K123&gt;=J123,ROUND(H123*I123/规则与名单!$B$3,2),0)</f>
        <v>0</v>
      </c>
      <c r="O123" s="6">
        <v>0</v>
      </c>
      <c r="P123" s="5">
        <v>0</v>
      </c>
      <c r="Q123" s="5" t="s">
        <v>111</v>
      </c>
      <c r="R123" s="5">
        <v>123</v>
      </c>
      <c r="S123" s="5" t="s">
        <v>145</v>
      </c>
      <c r="T123" s="5" t="s">
        <v>120</v>
      </c>
      <c r="U123" s="44" t="s">
        <v>114</v>
      </c>
      <c r="V123" s="44" t="s">
        <v>115</v>
      </c>
      <c r="W123" s="5"/>
      <c r="X123" s="5">
        <v>0</v>
      </c>
    </row>
    <row r="124" ht="19" customHeight="1" spans="1:24">
      <c r="A124" s="5" t="s">
        <v>379</v>
      </c>
      <c r="B124" s="5" t="s">
        <v>50</v>
      </c>
      <c r="C124" s="5" t="s">
        <v>52</v>
      </c>
      <c r="D124" s="5" t="s">
        <v>355</v>
      </c>
      <c r="E124" s="5" t="s">
        <v>356</v>
      </c>
      <c r="F124" s="5" t="s">
        <v>6</v>
      </c>
      <c r="G124" s="5">
        <v>3000</v>
      </c>
      <c r="H124" s="6">
        <v>150</v>
      </c>
      <c r="I124" s="5">
        <v>30</v>
      </c>
      <c r="J124" s="6">
        <f>业务考核视图!N124</f>
        <v>3000</v>
      </c>
      <c r="K124" s="6">
        <f>业务考核视图!O124</f>
        <v>129.29</v>
      </c>
      <c r="L124" s="43">
        <f t="shared" si="1"/>
        <v>0.0430966666666667</v>
      </c>
      <c r="M124" s="5" t="str">
        <f>业务考核视图!Q124</f>
        <v>未达标</v>
      </c>
      <c r="N124" s="6">
        <f>IF(K124&gt;=J124,ROUND(H124*I124/规则与名单!$B$3,2),0)</f>
        <v>0</v>
      </c>
      <c r="O124" s="6">
        <v>0</v>
      </c>
      <c r="P124" s="5">
        <v>0</v>
      </c>
      <c r="Q124" s="5" t="s">
        <v>111</v>
      </c>
      <c r="R124" s="5">
        <v>124</v>
      </c>
      <c r="S124" s="5" t="s">
        <v>380</v>
      </c>
      <c r="T124" s="5" t="s">
        <v>120</v>
      </c>
      <c r="U124" s="44" t="s">
        <v>114</v>
      </c>
      <c r="V124" s="44" t="s">
        <v>115</v>
      </c>
      <c r="W124" s="5"/>
      <c r="X124" s="5">
        <v>0</v>
      </c>
    </row>
    <row r="125" ht="19" customHeight="1" spans="1:24">
      <c r="A125" s="5" t="s">
        <v>381</v>
      </c>
      <c r="B125" s="5" t="s">
        <v>50</v>
      </c>
      <c r="C125" s="5" t="s">
        <v>52</v>
      </c>
      <c r="D125" s="5" t="s">
        <v>355</v>
      </c>
      <c r="E125" s="5" t="s">
        <v>356</v>
      </c>
      <c r="F125" s="5" t="s">
        <v>6</v>
      </c>
      <c r="G125" s="5">
        <v>3000</v>
      </c>
      <c r="H125" s="6">
        <v>150</v>
      </c>
      <c r="I125" s="5">
        <v>30</v>
      </c>
      <c r="J125" s="6">
        <f>业务考核视图!N125</f>
        <v>3000</v>
      </c>
      <c r="K125" s="6">
        <f>业务考核视图!O125</f>
        <v>1643.3</v>
      </c>
      <c r="L125" s="43">
        <f t="shared" si="1"/>
        <v>0.547766666666667</v>
      </c>
      <c r="M125" s="5" t="str">
        <f>业务考核视图!Q125</f>
        <v>未达标</v>
      </c>
      <c r="N125" s="6">
        <f>IF(K125&gt;=J125,ROUND(H125*I125/规则与名单!$B$3,2),0)</f>
        <v>0</v>
      </c>
      <c r="O125" s="6">
        <v>0</v>
      </c>
      <c r="P125" s="5">
        <v>0</v>
      </c>
      <c r="Q125" s="5" t="s">
        <v>111</v>
      </c>
      <c r="R125" s="5">
        <v>125</v>
      </c>
      <c r="S125" s="5" t="s">
        <v>145</v>
      </c>
      <c r="T125" s="5" t="s">
        <v>120</v>
      </c>
      <c r="U125" s="44" t="s">
        <v>114</v>
      </c>
      <c r="V125" s="44" t="s">
        <v>115</v>
      </c>
      <c r="W125" s="5"/>
      <c r="X125" s="5">
        <v>0</v>
      </c>
    </row>
    <row r="126" ht="19" customHeight="1" spans="1:24">
      <c r="A126" s="5" t="s">
        <v>382</v>
      </c>
      <c r="B126" s="5" t="s">
        <v>50</v>
      </c>
      <c r="C126" s="5" t="s">
        <v>52</v>
      </c>
      <c r="D126" s="5" t="s">
        <v>383</v>
      </c>
      <c r="E126" s="5" t="s">
        <v>384</v>
      </c>
      <c r="F126" s="5" t="s">
        <v>6</v>
      </c>
      <c r="G126" s="5">
        <v>3000</v>
      </c>
      <c r="H126" s="6">
        <v>150</v>
      </c>
      <c r="I126" s="5">
        <v>30</v>
      </c>
      <c r="J126" s="6">
        <f>业务考核视图!N126</f>
        <v>3000</v>
      </c>
      <c r="K126" s="6">
        <f>业务考核视图!O126</f>
        <v>3977.2</v>
      </c>
      <c r="L126" s="43">
        <f t="shared" si="1"/>
        <v>1.32573333333333</v>
      </c>
      <c r="M126" s="5" t="str">
        <f>业务考核视图!Q126</f>
        <v>达标</v>
      </c>
      <c r="N126" s="6">
        <f>IF(K126&gt;=J126,ROUND(H126*I126/规则与名单!$B$3,2),0)</f>
        <v>150</v>
      </c>
      <c r="O126" s="6">
        <v>977.2</v>
      </c>
      <c r="P126" s="5">
        <v>0</v>
      </c>
      <c r="Q126" s="5" t="s">
        <v>111</v>
      </c>
      <c r="R126" s="5">
        <v>126</v>
      </c>
      <c r="S126" s="5" t="s">
        <v>385</v>
      </c>
      <c r="T126" s="5" t="s">
        <v>120</v>
      </c>
      <c r="U126" s="44" t="s">
        <v>114</v>
      </c>
      <c r="V126" s="44" t="s">
        <v>115</v>
      </c>
      <c r="W126" s="5"/>
      <c r="X126" s="5">
        <v>9</v>
      </c>
    </row>
    <row r="127" ht="19" customHeight="1" spans="1:24">
      <c r="A127" s="5" t="s">
        <v>386</v>
      </c>
      <c r="B127" s="5" t="s">
        <v>50</v>
      </c>
      <c r="C127" s="5" t="s">
        <v>52</v>
      </c>
      <c r="D127" s="5" t="s">
        <v>355</v>
      </c>
      <c r="E127" s="5" t="s">
        <v>356</v>
      </c>
      <c r="F127" s="5" t="s">
        <v>6</v>
      </c>
      <c r="G127" s="5">
        <v>3000</v>
      </c>
      <c r="H127" s="6">
        <v>150</v>
      </c>
      <c r="I127" s="5">
        <v>30</v>
      </c>
      <c r="J127" s="6">
        <f>业务考核视图!N127</f>
        <v>3000</v>
      </c>
      <c r="K127" s="6">
        <f>业务考核视图!O127</f>
        <v>1174.29</v>
      </c>
      <c r="L127" s="43">
        <f t="shared" si="1"/>
        <v>0.39143</v>
      </c>
      <c r="M127" s="5" t="str">
        <f>业务考核视图!Q127</f>
        <v>未达标</v>
      </c>
      <c r="N127" s="6">
        <f>IF(K127&gt;=J127,ROUND(H127*I127/规则与名单!$B$3,2),0)</f>
        <v>0</v>
      </c>
      <c r="O127" s="6">
        <v>0</v>
      </c>
      <c r="P127" s="5">
        <v>0</v>
      </c>
      <c r="Q127" s="5" t="s">
        <v>111</v>
      </c>
      <c r="R127" s="5">
        <v>127</v>
      </c>
      <c r="S127" s="5" t="s">
        <v>387</v>
      </c>
      <c r="T127" s="5" t="s">
        <v>120</v>
      </c>
      <c r="U127" s="44" t="s">
        <v>114</v>
      </c>
      <c r="V127" s="44" t="s">
        <v>115</v>
      </c>
      <c r="W127" s="5"/>
      <c r="X127" s="5">
        <v>0</v>
      </c>
    </row>
    <row r="128" ht="19" customHeight="1" spans="1:24">
      <c r="A128" s="5" t="s">
        <v>388</v>
      </c>
      <c r="B128" s="5" t="s">
        <v>50</v>
      </c>
      <c r="C128" s="5" t="s">
        <v>52</v>
      </c>
      <c r="D128" s="5" t="s">
        <v>355</v>
      </c>
      <c r="E128" s="5" t="s">
        <v>356</v>
      </c>
      <c r="F128" s="5" t="s">
        <v>6</v>
      </c>
      <c r="G128" s="5">
        <v>3000</v>
      </c>
      <c r="H128" s="6">
        <v>150</v>
      </c>
      <c r="I128" s="5">
        <v>30</v>
      </c>
      <c r="J128" s="6">
        <f>业务考核视图!N128</f>
        <v>3000</v>
      </c>
      <c r="K128" s="6">
        <f>业务考核视图!O128</f>
        <v>1393.4</v>
      </c>
      <c r="L128" s="43">
        <f t="shared" si="1"/>
        <v>0.464466666666667</v>
      </c>
      <c r="M128" s="5" t="str">
        <f>业务考核视图!Q128</f>
        <v>未达标</v>
      </c>
      <c r="N128" s="6">
        <f>IF(K128&gt;=J128,ROUND(H128*I128/规则与名单!$B$3,2),0)</f>
        <v>0</v>
      </c>
      <c r="O128" s="6">
        <v>0</v>
      </c>
      <c r="P128" s="5">
        <v>0</v>
      </c>
      <c r="Q128" s="5" t="s">
        <v>111</v>
      </c>
      <c r="R128" s="5">
        <v>128</v>
      </c>
      <c r="S128" s="5" t="s">
        <v>145</v>
      </c>
      <c r="T128" s="5" t="s">
        <v>120</v>
      </c>
      <c r="U128" s="44" t="s">
        <v>114</v>
      </c>
      <c r="V128" s="44" t="s">
        <v>115</v>
      </c>
      <c r="W128" s="5"/>
      <c r="X128" s="5">
        <v>0</v>
      </c>
    </row>
    <row r="129" ht="19" customHeight="1" spans="1:24">
      <c r="A129" s="5" t="s">
        <v>389</v>
      </c>
      <c r="B129" s="5" t="s">
        <v>50</v>
      </c>
      <c r="C129" s="5" t="s">
        <v>52</v>
      </c>
      <c r="D129" s="5" t="s">
        <v>355</v>
      </c>
      <c r="E129" s="5" t="s">
        <v>356</v>
      </c>
      <c r="F129" s="5" t="s">
        <v>6</v>
      </c>
      <c r="G129" s="5">
        <v>3000</v>
      </c>
      <c r="H129" s="6">
        <v>150</v>
      </c>
      <c r="I129" s="5">
        <v>30</v>
      </c>
      <c r="J129" s="6">
        <f>业务考核视图!N129</f>
        <v>3000</v>
      </c>
      <c r="K129" s="6">
        <f>业务考核视图!O129</f>
        <v>9.7</v>
      </c>
      <c r="L129" s="43">
        <f t="shared" si="1"/>
        <v>0.00323333333333333</v>
      </c>
      <c r="M129" s="5" t="str">
        <f>业务考核视图!Q129</f>
        <v>已有里程未达标</v>
      </c>
      <c r="N129" s="6">
        <f>IF(K129&gt;=J129,ROUND(H129*I129/规则与名单!$B$3,2),0)</f>
        <v>0</v>
      </c>
      <c r="O129" s="6">
        <v>0</v>
      </c>
      <c r="P129" s="5">
        <v>0</v>
      </c>
      <c r="Q129" s="5" t="s">
        <v>111</v>
      </c>
      <c r="R129" s="5">
        <v>129</v>
      </c>
      <c r="S129" s="5" t="s">
        <v>390</v>
      </c>
      <c r="T129" s="5" t="s">
        <v>120</v>
      </c>
      <c r="U129" s="44" t="s">
        <v>114</v>
      </c>
      <c r="V129" s="44" t="s">
        <v>115</v>
      </c>
      <c r="W129" s="5"/>
      <c r="X129" s="5">
        <v>28</v>
      </c>
    </row>
    <row r="130" ht="19" customHeight="1" spans="1:24">
      <c r="A130" s="5" t="s">
        <v>391</v>
      </c>
      <c r="B130" s="5" t="s">
        <v>50</v>
      </c>
      <c r="C130" s="5" t="s">
        <v>52</v>
      </c>
      <c r="D130" s="5" t="s">
        <v>355</v>
      </c>
      <c r="E130" s="5" t="s">
        <v>356</v>
      </c>
      <c r="F130" s="5" t="s">
        <v>6</v>
      </c>
      <c r="G130" s="5">
        <v>3000</v>
      </c>
      <c r="H130" s="6">
        <v>150</v>
      </c>
      <c r="I130" s="5">
        <v>30</v>
      </c>
      <c r="J130" s="6">
        <f>业务考核视图!N130</f>
        <v>3000</v>
      </c>
      <c r="K130" s="6">
        <f>业务考核视图!O130</f>
        <v>1702.1</v>
      </c>
      <c r="L130" s="43">
        <f t="shared" ref="L130:L193" si="2">K130/J130</f>
        <v>0.567366666666667</v>
      </c>
      <c r="M130" s="5" t="str">
        <f>业务考核视图!Q130</f>
        <v>已有里程未达标</v>
      </c>
      <c r="N130" s="6">
        <f>IF(K130&gt;=J130,ROUND(H130*I130/规则与名单!$B$3,2),0)</f>
        <v>0</v>
      </c>
      <c r="O130" s="6">
        <v>0</v>
      </c>
      <c r="P130" s="5">
        <v>0</v>
      </c>
      <c r="Q130" s="5" t="s">
        <v>111</v>
      </c>
      <c r="R130" s="5">
        <v>130</v>
      </c>
      <c r="S130" s="5" t="s">
        <v>357</v>
      </c>
      <c r="T130" s="5" t="s">
        <v>120</v>
      </c>
      <c r="U130" s="44" t="s">
        <v>114</v>
      </c>
      <c r="V130" s="44" t="s">
        <v>115</v>
      </c>
      <c r="W130" s="5"/>
      <c r="X130" s="5">
        <v>1</v>
      </c>
    </row>
    <row r="131" ht="19" customHeight="1" spans="1:24">
      <c r="A131" s="5" t="s">
        <v>392</v>
      </c>
      <c r="B131" s="5" t="s">
        <v>50</v>
      </c>
      <c r="C131" s="5" t="s">
        <v>52</v>
      </c>
      <c r="D131" s="5" t="s">
        <v>360</v>
      </c>
      <c r="E131" s="5" t="s">
        <v>361</v>
      </c>
      <c r="F131" s="5" t="s">
        <v>6</v>
      </c>
      <c r="G131" s="5">
        <v>3000</v>
      </c>
      <c r="H131" s="6">
        <v>150</v>
      </c>
      <c r="I131" s="5">
        <v>3</v>
      </c>
      <c r="J131" s="6">
        <f>业务考核视图!N131</f>
        <v>300</v>
      </c>
      <c r="K131" s="6">
        <f>业务考核视图!O131</f>
        <v>10.7</v>
      </c>
      <c r="L131" s="43">
        <f t="shared" si="2"/>
        <v>0.0356666666666667</v>
      </c>
      <c r="M131" s="5" t="str">
        <f>业务考核视图!Q131</f>
        <v>未达标</v>
      </c>
      <c r="N131" s="6">
        <f>IF(K131&gt;=J131,ROUND(H131*I131/规则与名单!$B$3,2),0)</f>
        <v>0</v>
      </c>
      <c r="O131" s="6">
        <v>0</v>
      </c>
      <c r="P131" s="5">
        <v>0</v>
      </c>
      <c r="Q131" s="5" t="s">
        <v>181</v>
      </c>
      <c r="R131" s="5">
        <v>131</v>
      </c>
      <c r="S131" s="5" t="s">
        <v>393</v>
      </c>
      <c r="T131" s="5" t="s">
        <v>120</v>
      </c>
      <c r="U131" s="44" t="s">
        <v>114</v>
      </c>
      <c r="V131" s="44" t="s">
        <v>186</v>
      </c>
      <c r="W131" s="5"/>
      <c r="X131" s="5">
        <v>0</v>
      </c>
    </row>
    <row r="132" ht="19" customHeight="1" spans="1:24">
      <c r="A132" s="5" t="s">
        <v>394</v>
      </c>
      <c r="B132" s="5" t="s">
        <v>50</v>
      </c>
      <c r="C132" s="5" t="s">
        <v>52</v>
      </c>
      <c r="D132" s="5" t="s">
        <v>355</v>
      </c>
      <c r="E132" s="5" t="s">
        <v>356</v>
      </c>
      <c r="F132" s="5" t="s">
        <v>6</v>
      </c>
      <c r="G132" s="5">
        <v>3000</v>
      </c>
      <c r="H132" s="6">
        <v>150</v>
      </c>
      <c r="I132" s="5">
        <v>30</v>
      </c>
      <c r="J132" s="6">
        <f>业务考核视图!N132</f>
        <v>3000</v>
      </c>
      <c r="K132" s="6">
        <f>业务考核视图!O132</f>
        <v>914.4</v>
      </c>
      <c r="L132" s="43">
        <f t="shared" si="2"/>
        <v>0.3048</v>
      </c>
      <c r="M132" s="5" t="str">
        <f>业务考核视图!Q132</f>
        <v>已有里程未达标</v>
      </c>
      <c r="N132" s="6">
        <f>IF(K132&gt;=J132,ROUND(H132*I132/规则与名单!$B$3,2),0)</f>
        <v>0</v>
      </c>
      <c r="O132" s="6">
        <v>0</v>
      </c>
      <c r="P132" s="5">
        <v>0</v>
      </c>
      <c r="Q132" s="5" t="s">
        <v>111</v>
      </c>
      <c r="R132" s="5">
        <v>132</v>
      </c>
      <c r="S132" s="5" t="s">
        <v>357</v>
      </c>
      <c r="T132" s="5" t="s">
        <v>120</v>
      </c>
      <c r="U132" s="44" t="s">
        <v>114</v>
      </c>
      <c r="V132" s="44" t="s">
        <v>115</v>
      </c>
      <c r="W132" s="5"/>
      <c r="X132" s="5">
        <v>1</v>
      </c>
    </row>
    <row r="133" ht="19" customHeight="1" spans="1:24">
      <c r="A133" s="5" t="s">
        <v>395</v>
      </c>
      <c r="B133" s="5" t="s">
        <v>50</v>
      </c>
      <c r="C133" s="5" t="s">
        <v>52</v>
      </c>
      <c r="D133" s="5" t="s">
        <v>377</v>
      </c>
      <c r="E133" s="5" t="s">
        <v>378</v>
      </c>
      <c r="F133" s="5" t="s">
        <v>6</v>
      </c>
      <c r="G133" s="5">
        <v>3000</v>
      </c>
      <c r="H133" s="6">
        <v>150</v>
      </c>
      <c r="I133" s="5">
        <v>30</v>
      </c>
      <c r="J133" s="6">
        <f>业务考核视图!N133</f>
        <v>3000</v>
      </c>
      <c r="K133" s="6">
        <f>业务考核视图!O133</f>
        <v>1566.6</v>
      </c>
      <c r="L133" s="43">
        <f t="shared" si="2"/>
        <v>0.5222</v>
      </c>
      <c r="M133" s="5" t="str">
        <f>业务考核视图!Q133</f>
        <v>已有里程未达标</v>
      </c>
      <c r="N133" s="6">
        <f>IF(K133&gt;=J133,ROUND(H133*I133/规则与名单!$B$3,2),0)</f>
        <v>0</v>
      </c>
      <c r="O133" s="6">
        <v>0</v>
      </c>
      <c r="P133" s="5">
        <v>0</v>
      </c>
      <c r="Q133" s="5" t="s">
        <v>111</v>
      </c>
      <c r="R133" s="5">
        <v>133</v>
      </c>
      <c r="S133" s="5" t="s">
        <v>396</v>
      </c>
      <c r="T133" s="5" t="s">
        <v>120</v>
      </c>
      <c r="U133" s="44" t="s">
        <v>114</v>
      </c>
      <c r="V133" s="44" t="s">
        <v>115</v>
      </c>
      <c r="W133" s="5"/>
      <c r="X133" s="5">
        <v>3</v>
      </c>
    </row>
    <row r="134" ht="19" customHeight="1" spans="1:24">
      <c r="A134" s="5" t="s">
        <v>397</v>
      </c>
      <c r="B134" s="5" t="s">
        <v>50</v>
      </c>
      <c r="C134" s="5" t="s">
        <v>52</v>
      </c>
      <c r="D134" s="5" t="s">
        <v>398</v>
      </c>
      <c r="E134" s="5" t="s">
        <v>399</v>
      </c>
      <c r="F134" s="5" t="s">
        <v>12</v>
      </c>
      <c r="G134" s="5">
        <v>5000</v>
      </c>
      <c r="H134" s="6">
        <v>260</v>
      </c>
      <c r="I134" s="5">
        <v>30</v>
      </c>
      <c r="J134" s="6">
        <f>业务考核视图!N134</f>
        <v>5000</v>
      </c>
      <c r="K134" s="6">
        <f>业务考核视图!O134</f>
        <v>1210.8</v>
      </c>
      <c r="L134" s="43">
        <f t="shared" si="2"/>
        <v>0.24216</v>
      </c>
      <c r="M134" s="5" t="str">
        <f>业务考核视图!Q134</f>
        <v>已有里程未达标</v>
      </c>
      <c r="N134" s="6">
        <f>IF(K134&gt;=J134,ROUND(H134*I134/规则与名单!$B$3,2),0)</f>
        <v>0</v>
      </c>
      <c r="O134" s="6">
        <v>0</v>
      </c>
      <c r="P134" s="5">
        <v>0</v>
      </c>
      <c r="Q134" s="5" t="s">
        <v>111</v>
      </c>
      <c r="R134" s="5">
        <v>134</v>
      </c>
      <c r="S134" s="5" t="s">
        <v>400</v>
      </c>
      <c r="T134" s="5" t="s">
        <v>120</v>
      </c>
      <c r="U134" s="44" t="s">
        <v>114</v>
      </c>
      <c r="V134" s="44" t="s">
        <v>115</v>
      </c>
      <c r="W134" s="5"/>
      <c r="X134" s="5">
        <v>6</v>
      </c>
    </row>
    <row r="135" ht="19" customHeight="1" spans="1:24">
      <c r="A135" s="5" t="s">
        <v>401</v>
      </c>
      <c r="B135" s="5" t="s">
        <v>50</v>
      </c>
      <c r="C135" s="5" t="s">
        <v>52</v>
      </c>
      <c r="D135" s="5" t="s">
        <v>402</v>
      </c>
      <c r="E135" s="5" t="s">
        <v>403</v>
      </c>
      <c r="F135" s="5" t="s">
        <v>12</v>
      </c>
      <c r="G135" s="5">
        <v>5000</v>
      </c>
      <c r="H135" s="6">
        <v>260</v>
      </c>
      <c r="I135" s="5">
        <v>30</v>
      </c>
      <c r="J135" s="6">
        <f>业务考核视图!N135</f>
        <v>5000</v>
      </c>
      <c r="K135" s="6">
        <f>业务考核视图!O135</f>
        <v>3721.3</v>
      </c>
      <c r="L135" s="43">
        <f t="shared" si="2"/>
        <v>0.74426</v>
      </c>
      <c r="M135" s="5" t="str">
        <f>业务考核视图!Q135</f>
        <v>未达标</v>
      </c>
      <c r="N135" s="6">
        <f>IF(K135&gt;=J135,ROUND(H135*I135/规则与名单!$B$3,2),0)</f>
        <v>0</v>
      </c>
      <c r="O135" s="6">
        <v>0</v>
      </c>
      <c r="P135" s="5">
        <v>0</v>
      </c>
      <c r="Q135" s="5" t="s">
        <v>111</v>
      </c>
      <c r="R135" s="5">
        <v>135</v>
      </c>
      <c r="S135" s="5" t="s">
        <v>112</v>
      </c>
      <c r="T135" s="5" t="s">
        <v>120</v>
      </c>
      <c r="U135" s="44" t="s">
        <v>114</v>
      </c>
      <c r="V135" s="44" t="s">
        <v>115</v>
      </c>
      <c r="W135" s="5"/>
      <c r="X135" s="5">
        <v>0</v>
      </c>
    </row>
    <row r="136" ht="19" customHeight="1" spans="1:24">
      <c r="A136" s="5" t="s">
        <v>404</v>
      </c>
      <c r="B136" s="5" t="s">
        <v>50</v>
      </c>
      <c r="C136" s="5" t="s">
        <v>52</v>
      </c>
      <c r="D136" s="5" t="s">
        <v>405</v>
      </c>
      <c r="E136" s="5" t="s">
        <v>406</v>
      </c>
      <c r="F136" s="5" t="s">
        <v>12</v>
      </c>
      <c r="G136" s="5">
        <v>5000</v>
      </c>
      <c r="H136" s="6">
        <v>260</v>
      </c>
      <c r="I136" s="5">
        <v>13</v>
      </c>
      <c r="J136" s="6">
        <f>业务考核视图!N136</f>
        <v>2166.67</v>
      </c>
      <c r="K136" s="6">
        <f>业务考核视图!O136</f>
        <v>2221.6</v>
      </c>
      <c r="L136" s="43">
        <f t="shared" si="2"/>
        <v>1.02535226868882</v>
      </c>
      <c r="M136" s="5" t="str">
        <f>业务考核视图!Q136</f>
        <v>达标</v>
      </c>
      <c r="N136" s="6">
        <f>IF(K136&gt;=J136,ROUND(H136*I136/规则与名单!$B$3,2),0)</f>
        <v>112.67</v>
      </c>
      <c r="O136" s="6">
        <v>54.9299999999998</v>
      </c>
      <c r="P136" s="5">
        <v>0</v>
      </c>
      <c r="Q136" s="5" t="s">
        <v>181</v>
      </c>
      <c r="R136" s="5">
        <v>136</v>
      </c>
      <c r="S136" s="5" t="s">
        <v>187</v>
      </c>
      <c r="T136" s="5" t="s">
        <v>120</v>
      </c>
      <c r="U136" s="44" t="s">
        <v>114</v>
      </c>
      <c r="V136" s="44" t="s">
        <v>407</v>
      </c>
      <c r="W136" s="5"/>
      <c r="X136" s="5">
        <v>0</v>
      </c>
    </row>
    <row r="137" ht="19" customHeight="1" spans="1:24">
      <c r="A137" s="5" t="s">
        <v>404</v>
      </c>
      <c r="B137" s="5" t="s">
        <v>50</v>
      </c>
      <c r="C137" s="5" t="s">
        <v>52</v>
      </c>
      <c r="D137" s="5" t="s">
        <v>408</v>
      </c>
      <c r="E137" s="5" t="s">
        <v>409</v>
      </c>
      <c r="F137" s="5" t="s">
        <v>12</v>
      </c>
      <c r="G137" s="5">
        <v>5000</v>
      </c>
      <c r="H137" s="6">
        <v>260</v>
      </c>
      <c r="I137" s="5">
        <v>17</v>
      </c>
      <c r="J137" s="6">
        <f>业务考核视图!N137</f>
        <v>2833.33</v>
      </c>
      <c r="K137" s="6">
        <f>业务考核视图!O137</f>
        <v>1759.6</v>
      </c>
      <c r="L137" s="43">
        <f t="shared" si="2"/>
        <v>0.621036024748264</v>
      </c>
      <c r="M137" s="5" t="str">
        <f>业务考核视图!Q137</f>
        <v>已有里程未达标</v>
      </c>
      <c r="N137" s="6">
        <f>IF(K137&gt;=J137,ROUND(H137*I137/规则与名单!$B$3,2),0)</f>
        <v>0</v>
      </c>
      <c r="O137" s="6">
        <v>0</v>
      </c>
      <c r="P137" s="5">
        <v>0</v>
      </c>
      <c r="Q137" s="5" t="s">
        <v>111</v>
      </c>
      <c r="R137" s="5">
        <v>137</v>
      </c>
      <c r="S137" s="5" t="s">
        <v>410</v>
      </c>
      <c r="T137" s="5" t="s">
        <v>120</v>
      </c>
      <c r="U137" s="44" t="s">
        <v>411</v>
      </c>
      <c r="V137" s="44" t="s">
        <v>115</v>
      </c>
      <c r="W137" s="5"/>
      <c r="X137" s="5">
        <v>1</v>
      </c>
    </row>
    <row r="138" ht="19" customHeight="1" spans="1:24">
      <c r="A138" s="5" t="s">
        <v>412</v>
      </c>
      <c r="B138" s="5" t="s">
        <v>50</v>
      </c>
      <c r="C138" s="5" t="s">
        <v>52</v>
      </c>
      <c r="D138" s="5" t="s">
        <v>413</v>
      </c>
      <c r="E138" s="5" t="s">
        <v>414</v>
      </c>
      <c r="F138" s="5" t="s">
        <v>11</v>
      </c>
      <c r="G138" s="5">
        <v>3000</v>
      </c>
      <c r="H138" s="6">
        <v>150</v>
      </c>
      <c r="I138" s="5">
        <v>30</v>
      </c>
      <c r="J138" s="6">
        <f>业务考核视图!N138</f>
        <v>3000</v>
      </c>
      <c r="K138" s="6">
        <f>业务考核视图!O138</f>
        <v>3106.3</v>
      </c>
      <c r="L138" s="43">
        <f t="shared" si="2"/>
        <v>1.03543333333333</v>
      </c>
      <c r="M138" s="5" t="str">
        <f>业务考核视图!Q138</f>
        <v>达标</v>
      </c>
      <c r="N138" s="6">
        <f>IF(K138&gt;=J138,ROUND(H138*I138/规则与名单!$B$3,2),0)</f>
        <v>150</v>
      </c>
      <c r="O138" s="6">
        <v>106.3</v>
      </c>
      <c r="P138" s="5">
        <v>0</v>
      </c>
      <c r="Q138" s="5" t="s">
        <v>181</v>
      </c>
      <c r="R138" s="5">
        <v>138</v>
      </c>
      <c r="S138" s="5" t="s">
        <v>415</v>
      </c>
      <c r="T138" s="5" t="s">
        <v>120</v>
      </c>
      <c r="U138" s="44" t="s">
        <v>114</v>
      </c>
      <c r="V138" s="44" t="s">
        <v>115</v>
      </c>
      <c r="W138" s="5"/>
      <c r="X138" s="5">
        <v>2</v>
      </c>
    </row>
    <row r="139" ht="19" customHeight="1" spans="1:24">
      <c r="A139" s="5" t="s">
        <v>416</v>
      </c>
      <c r="B139" s="5" t="s">
        <v>50</v>
      </c>
      <c r="C139" s="5" t="s">
        <v>52</v>
      </c>
      <c r="D139" s="5" t="s">
        <v>417</v>
      </c>
      <c r="E139" s="5" t="s">
        <v>418</v>
      </c>
      <c r="F139" s="5" t="s">
        <v>11</v>
      </c>
      <c r="G139" s="5">
        <v>3000</v>
      </c>
      <c r="H139" s="6">
        <v>150</v>
      </c>
      <c r="I139" s="5">
        <v>30</v>
      </c>
      <c r="J139" s="6">
        <f>业务考核视图!N139</f>
        <v>3000</v>
      </c>
      <c r="K139" s="6">
        <f>业务考核视图!O139</f>
        <v>1654.7</v>
      </c>
      <c r="L139" s="43">
        <f t="shared" si="2"/>
        <v>0.551566666666667</v>
      </c>
      <c r="M139" s="5" t="str">
        <f>业务考核视图!Q139</f>
        <v>已有里程未达标</v>
      </c>
      <c r="N139" s="6">
        <f>IF(K139&gt;=J139,ROUND(H139*I139/规则与名单!$B$3,2),0)</f>
        <v>0</v>
      </c>
      <c r="O139" s="6">
        <v>0</v>
      </c>
      <c r="P139" s="5">
        <v>0</v>
      </c>
      <c r="Q139" s="5" t="s">
        <v>111</v>
      </c>
      <c r="R139" s="5">
        <v>139</v>
      </c>
      <c r="S139" s="5" t="s">
        <v>419</v>
      </c>
      <c r="T139" s="5" t="s">
        <v>120</v>
      </c>
      <c r="U139" s="44" t="s">
        <v>114</v>
      </c>
      <c r="V139" s="44" t="s">
        <v>115</v>
      </c>
      <c r="W139" s="5"/>
      <c r="X139" s="5">
        <v>5</v>
      </c>
    </row>
    <row r="140" ht="19" customHeight="1" spans="1:24">
      <c r="A140" s="5" t="s">
        <v>420</v>
      </c>
      <c r="B140" s="5" t="s">
        <v>50</v>
      </c>
      <c r="C140" s="5" t="s">
        <v>52</v>
      </c>
      <c r="D140" s="5" t="s">
        <v>421</v>
      </c>
      <c r="E140" s="5" t="s">
        <v>422</v>
      </c>
      <c r="F140" s="5" t="s">
        <v>11</v>
      </c>
      <c r="G140" s="5">
        <v>3000</v>
      </c>
      <c r="H140" s="6">
        <v>150</v>
      </c>
      <c r="I140" s="5">
        <v>30</v>
      </c>
      <c r="J140" s="6">
        <f>业务考核视图!N140</f>
        <v>3000</v>
      </c>
      <c r="K140" s="6">
        <f>业务考核视图!O140</f>
        <v>3995.6</v>
      </c>
      <c r="L140" s="43">
        <f t="shared" si="2"/>
        <v>1.33186666666667</v>
      </c>
      <c r="M140" s="5" t="str">
        <f>业务考核视图!Q140</f>
        <v>达标</v>
      </c>
      <c r="N140" s="6">
        <f>IF(K140&gt;=J140,ROUND(H140*I140/规则与名单!$B$3,2),0)</f>
        <v>150</v>
      </c>
      <c r="O140" s="6">
        <v>995.6</v>
      </c>
      <c r="P140" s="5">
        <v>0</v>
      </c>
      <c r="Q140" s="5" t="s">
        <v>111</v>
      </c>
      <c r="R140" s="5">
        <v>140</v>
      </c>
      <c r="S140" s="5" t="s">
        <v>423</v>
      </c>
      <c r="T140" s="5" t="s">
        <v>120</v>
      </c>
      <c r="U140" s="44" t="s">
        <v>114</v>
      </c>
      <c r="V140" s="44" t="s">
        <v>115</v>
      </c>
      <c r="W140" s="5"/>
      <c r="X140" s="5">
        <v>2</v>
      </c>
    </row>
    <row r="141" ht="19" customHeight="1" spans="1:24">
      <c r="A141" s="5" t="s">
        <v>424</v>
      </c>
      <c r="B141" s="5" t="s">
        <v>50</v>
      </c>
      <c r="C141" s="5" t="s">
        <v>52</v>
      </c>
      <c r="D141" s="5" t="s">
        <v>425</v>
      </c>
      <c r="E141" s="5" t="s">
        <v>426</v>
      </c>
      <c r="F141" s="5" t="s">
        <v>11</v>
      </c>
      <c r="G141" s="5">
        <v>3000</v>
      </c>
      <c r="H141" s="6">
        <v>150</v>
      </c>
      <c r="I141" s="5">
        <v>30</v>
      </c>
      <c r="J141" s="6">
        <f>业务考核视图!N141</f>
        <v>3000</v>
      </c>
      <c r="K141" s="6">
        <f>业务考核视图!O141</f>
        <v>1302.7</v>
      </c>
      <c r="L141" s="43">
        <f t="shared" si="2"/>
        <v>0.434233333333333</v>
      </c>
      <c r="M141" s="5" t="str">
        <f>业务考核视图!Q141</f>
        <v>已有里程未达标</v>
      </c>
      <c r="N141" s="6">
        <f>IF(K141&gt;=J141,ROUND(H141*I141/规则与名单!$B$3,2),0)</f>
        <v>0</v>
      </c>
      <c r="O141" s="6">
        <v>0</v>
      </c>
      <c r="P141" s="5">
        <v>0</v>
      </c>
      <c r="Q141" s="5" t="s">
        <v>111</v>
      </c>
      <c r="R141" s="5">
        <v>141</v>
      </c>
      <c r="S141" s="5" t="s">
        <v>427</v>
      </c>
      <c r="T141" s="5" t="s">
        <v>120</v>
      </c>
      <c r="U141" s="44" t="s">
        <v>114</v>
      </c>
      <c r="V141" s="44" t="s">
        <v>115</v>
      </c>
      <c r="W141" s="5"/>
      <c r="X141" s="5">
        <v>1</v>
      </c>
    </row>
    <row r="142" ht="19" customHeight="1" spans="1:24">
      <c r="A142" s="5" t="s">
        <v>51</v>
      </c>
      <c r="B142" s="5" t="s">
        <v>50</v>
      </c>
      <c r="C142" s="5" t="s">
        <v>52</v>
      </c>
      <c r="D142" s="5" t="s">
        <v>428</v>
      </c>
      <c r="E142" s="5" t="s">
        <v>429</v>
      </c>
      <c r="F142" s="5" t="s">
        <v>11</v>
      </c>
      <c r="G142" s="5">
        <v>3000</v>
      </c>
      <c r="H142" s="6">
        <v>150</v>
      </c>
      <c r="I142" s="5">
        <v>11</v>
      </c>
      <c r="J142" s="6">
        <f>业务考核视图!N142</f>
        <v>1100</v>
      </c>
      <c r="K142" s="6">
        <f>业务考核视图!O142</f>
        <v>2589.3</v>
      </c>
      <c r="L142" s="43">
        <f t="shared" si="2"/>
        <v>2.35390909090909</v>
      </c>
      <c r="M142" s="5" t="str">
        <f>业务考核视图!Q142</f>
        <v>达标</v>
      </c>
      <c r="N142" s="6">
        <f>IF(K142&gt;=J142,ROUND(H142*I142/规则与名单!$B$3,2),0)</f>
        <v>55</v>
      </c>
      <c r="O142" s="6">
        <v>1489.3</v>
      </c>
      <c r="P142" s="5">
        <v>0</v>
      </c>
      <c r="Q142" s="5" t="s">
        <v>181</v>
      </c>
      <c r="R142" s="5">
        <v>142</v>
      </c>
      <c r="S142" s="5" t="s">
        <v>430</v>
      </c>
      <c r="T142" s="5" t="s">
        <v>113</v>
      </c>
      <c r="U142" s="44" t="s">
        <v>114</v>
      </c>
      <c r="V142" s="44" t="s">
        <v>431</v>
      </c>
      <c r="W142" s="5"/>
      <c r="X142" s="5">
        <v>0</v>
      </c>
    </row>
    <row r="143" ht="19" customHeight="1" spans="1:24">
      <c r="A143" s="5" t="s">
        <v>432</v>
      </c>
      <c r="B143" s="5" t="s">
        <v>50</v>
      </c>
      <c r="C143" s="5" t="s">
        <v>52</v>
      </c>
      <c r="D143" s="5" t="s">
        <v>413</v>
      </c>
      <c r="E143" s="5" t="s">
        <v>433</v>
      </c>
      <c r="F143" s="5" t="s">
        <v>11</v>
      </c>
      <c r="G143" s="5">
        <v>3000</v>
      </c>
      <c r="H143" s="6">
        <v>150</v>
      </c>
      <c r="I143" s="5">
        <v>30</v>
      </c>
      <c r="J143" s="6">
        <f>业务考核视图!N143</f>
        <v>3000</v>
      </c>
      <c r="K143" s="6">
        <f>业务考核视图!O143</f>
        <v>4550.1</v>
      </c>
      <c r="L143" s="43">
        <f t="shared" si="2"/>
        <v>1.5167</v>
      </c>
      <c r="M143" s="5" t="str">
        <f>业务考核视图!Q143</f>
        <v>达标</v>
      </c>
      <c r="N143" s="6">
        <f>IF(K143&gt;=J143,ROUND(H143*I143/规则与名单!$B$3,2),0)</f>
        <v>150</v>
      </c>
      <c r="O143" s="6">
        <v>1550.1</v>
      </c>
      <c r="P143" s="5">
        <v>0</v>
      </c>
      <c r="Q143" s="5" t="s">
        <v>181</v>
      </c>
      <c r="R143" s="5">
        <v>143</v>
      </c>
      <c r="S143" s="5" t="s">
        <v>112</v>
      </c>
      <c r="T143" s="5" t="s">
        <v>120</v>
      </c>
      <c r="U143" s="44" t="s">
        <v>114</v>
      </c>
      <c r="V143" s="44" t="s">
        <v>115</v>
      </c>
      <c r="W143" s="5"/>
      <c r="X143" s="5">
        <v>0</v>
      </c>
    </row>
    <row r="144" ht="19" customHeight="1" spans="1:24">
      <c r="A144" s="5" t="s">
        <v>434</v>
      </c>
      <c r="B144" s="5" t="s">
        <v>50</v>
      </c>
      <c r="C144" s="5" t="s">
        <v>52</v>
      </c>
      <c r="D144" s="5" t="s">
        <v>435</v>
      </c>
      <c r="E144" s="5" t="s">
        <v>436</v>
      </c>
      <c r="F144" s="5" t="s">
        <v>12</v>
      </c>
      <c r="G144" s="5">
        <v>5000</v>
      </c>
      <c r="H144" s="6">
        <v>260</v>
      </c>
      <c r="I144" s="5">
        <v>30</v>
      </c>
      <c r="J144" s="6">
        <f>业务考核视图!N144</f>
        <v>5000</v>
      </c>
      <c r="K144" s="6">
        <f>业务考核视图!O144</f>
        <v>1355.71</v>
      </c>
      <c r="L144" s="43">
        <f t="shared" si="2"/>
        <v>0.271142</v>
      </c>
      <c r="M144" s="5" t="str">
        <f>业务考核视图!Q144</f>
        <v>未达标</v>
      </c>
      <c r="N144" s="6">
        <f>IF(K144&gt;=J144,ROUND(H144*I144/规则与名单!$B$3,2),0)</f>
        <v>0</v>
      </c>
      <c r="O144" s="6">
        <v>0</v>
      </c>
      <c r="P144" s="5">
        <v>0</v>
      </c>
      <c r="Q144" s="5" t="s">
        <v>111</v>
      </c>
      <c r="R144" s="5">
        <v>144</v>
      </c>
      <c r="S144" s="5" t="s">
        <v>437</v>
      </c>
      <c r="T144" s="5" t="s">
        <v>120</v>
      </c>
      <c r="U144" s="44" t="s">
        <v>114</v>
      </c>
      <c r="V144" s="44" t="s">
        <v>115</v>
      </c>
      <c r="W144" s="5"/>
      <c r="X144" s="5">
        <v>0</v>
      </c>
    </row>
    <row r="145" ht="19" customHeight="1" spans="1:24">
      <c r="A145" s="5" t="s">
        <v>438</v>
      </c>
      <c r="B145" s="5" t="s">
        <v>50</v>
      </c>
      <c r="C145" s="5" t="s">
        <v>52</v>
      </c>
      <c r="D145" s="5" t="s">
        <v>439</v>
      </c>
      <c r="E145" s="5" t="s">
        <v>440</v>
      </c>
      <c r="F145" s="5" t="s">
        <v>12</v>
      </c>
      <c r="G145" s="5">
        <v>5000</v>
      </c>
      <c r="H145" s="6">
        <v>260</v>
      </c>
      <c r="I145" s="5">
        <v>30</v>
      </c>
      <c r="J145" s="6">
        <f>业务考核视图!N145</f>
        <v>5000</v>
      </c>
      <c r="K145" s="6">
        <f>业务考核视图!O145</f>
        <v>3836.3</v>
      </c>
      <c r="L145" s="43">
        <f t="shared" si="2"/>
        <v>0.76726</v>
      </c>
      <c r="M145" s="5" t="str">
        <f>业务考核视图!Q145</f>
        <v>未达标</v>
      </c>
      <c r="N145" s="6">
        <f>IF(K145&gt;=J145,ROUND(H145*I145/规则与名单!$B$3,2),0)</f>
        <v>0</v>
      </c>
      <c r="O145" s="6">
        <v>0</v>
      </c>
      <c r="P145" s="5">
        <v>0</v>
      </c>
      <c r="Q145" s="5" t="s">
        <v>111</v>
      </c>
      <c r="R145" s="5">
        <v>145</v>
      </c>
      <c r="S145" s="5" t="s">
        <v>112</v>
      </c>
      <c r="T145" s="5" t="s">
        <v>120</v>
      </c>
      <c r="U145" s="44" t="s">
        <v>114</v>
      </c>
      <c r="V145" s="44" t="s">
        <v>115</v>
      </c>
      <c r="W145" s="5"/>
      <c r="X145" s="5">
        <v>0</v>
      </c>
    </row>
    <row r="146" ht="19" customHeight="1" spans="1:24">
      <c r="A146" s="5" t="s">
        <v>53</v>
      </c>
      <c r="B146" s="5" t="s">
        <v>50</v>
      </c>
      <c r="C146" s="5" t="s">
        <v>52</v>
      </c>
      <c r="D146" s="5" t="s">
        <v>408</v>
      </c>
      <c r="E146" s="5" t="s">
        <v>409</v>
      </c>
      <c r="F146" s="5" t="s">
        <v>12</v>
      </c>
      <c r="G146" s="5">
        <v>5000</v>
      </c>
      <c r="H146" s="6">
        <v>300</v>
      </c>
      <c r="I146" s="5">
        <v>30</v>
      </c>
      <c r="J146" s="6">
        <f>业务考核视图!N146</f>
        <v>5000</v>
      </c>
      <c r="K146" s="6">
        <f>业务考核视图!O146</f>
        <v>4973.1</v>
      </c>
      <c r="L146" s="43">
        <f t="shared" si="2"/>
        <v>0.99462</v>
      </c>
      <c r="M146" s="5" t="str">
        <f>业务考核视图!Q146</f>
        <v>已有里程未达标</v>
      </c>
      <c r="N146" s="6">
        <f>IF(K146&gt;=J146,ROUND(H146*I146/规则与名单!$B$3,2),0)</f>
        <v>0</v>
      </c>
      <c r="O146" s="6">
        <v>0</v>
      </c>
      <c r="P146" s="5">
        <v>0</v>
      </c>
      <c r="Q146" s="5" t="s">
        <v>111</v>
      </c>
      <c r="R146" s="5">
        <v>146</v>
      </c>
      <c r="S146" s="5" t="s">
        <v>269</v>
      </c>
      <c r="T146" s="5" t="s">
        <v>113</v>
      </c>
      <c r="U146" s="44" t="s">
        <v>114</v>
      </c>
      <c r="V146" s="44" t="s">
        <v>115</v>
      </c>
      <c r="W146" s="5"/>
      <c r="X146" s="5">
        <v>2</v>
      </c>
    </row>
    <row r="147" ht="19" customHeight="1" spans="1:24">
      <c r="A147" s="5" t="s">
        <v>54</v>
      </c>
      <c r="B147" s="5" t="s">
        <v>50</v>
      </c>
      <c r="C147" s="5" t="s">
        <v>52</v>
      </c>
      <c r="D147" s="5" t="s">
        <v>441</v>
      </c>
      <c r="E147" s="5" t="s">
        <v>442</v>
      </c>
      <c r="F147" s="5" t="s">
        <v>11</v>
      </c>
      <c r="G147" s="5">
        <v>3000</v>
      </c>
      <c r="H147" s="6">
        <v>150</v>
      </c>
      <c r="I147" s="5">
        <v>30</v>
      </c>
      <c r="J147" s="6">
        <f>业务考核视图!N147</f>
        <v>3000</v>
      </c>
      <c r="K147" s="6">
        <f>业务考核视图!O147</f>
        <v>1393.4</v>
      </c>
      <c r="L147" s="43">
        <f t="shared" si="2"/>
        <v>0.464466666666667</v>
      </c>
      <c r="M147" s="5" t="str">
        <f>业务考核视图!Q147</f>
        <v>已有里程未达标</v>
      </c>
      <c r="N147" s="6">
        <f>IF(K147&gt;=J147,ROUND(H147*I147/规则与名单!$B$3,2),0)</f>
        <v>0</v>
      </c>
      <c r="O147" s="6">
        <v>0</v>
      </c>
      <c r="P147" s="5">
        <v>0</v>
      </c>
      <c r="Q147" s="5" t="s">
        <v>111</v>
      </c>
      <c r="R147" s="5">
        <v>147</v>
      </c>
      <c r="S147" s="5" t="s">
        <v>443</v>
      </c>
      <c r="T147" s="5" t="s">
        <v>113</v>
      </c>
      <c r="U147" s="44" t="s">
        <v>114</v>
      </c>
      <c r="V147" s="44" t="s">
        <v>115</v>
      </c>
      <c r="W147" s="5"/>
      <c r="X147" s="5">
        <v>2</v>
      </c>
    </row>
    <row r="148" ht="19" customHeight="1" spans="1:24">
      <c r="A148" s="5" t="s">
        <v>444</v>
      </c>
      <c r="B148" s="5" t="s">
        <v>50</v>
      </c>
      <c r="C148" s="5" t="s">
        <v>52</v>
      </c>
      <c r="D148" s="5" t="s">
        <v>405</v>
      </c>
      <c r="E148" s="5" t="s">
        <v>406</v>
      </c>
      <c r="F148" s="5" t="s">
        <v>12</v>
      </c>
      <c r="G148" s="5">
        <v>5000</v>
      </c>
      <c r="H148" s="6">
        <v>260</v>
      </c>
      <c r="I148" s="5">
        <v>10</v>
      </c>
      <c r="J148" s="6">
        <f>业务考核视图!N148</f>
        <v>1666.67</v>
      </c>
      <c r="K148" s="6">
        <f>业务考核视图!O148</f>
        <v>1023.3</v>
      </c>
      <c r="L148" s="43">
        <f t="shared" si="2"/>
        <v>0.613978772042456</v>
      </c>
      <c r="M148" s="5" t="str">
        <f>业务考核视图!Q148</f>
        <v>未达标</v>
      </c>
      <c r="N148" s="6">
        <f>IF(K148&gt;=J148,ROUND(H148*I148/规则与名单!$B$3,2),0)</f>
        <v>0</v>
      </c>
      <c r="O148" s="6">
        <v>0</v>
      </c>
      <c r="P148" s="5">
        <v>0</v>
      </c>
      <c r="Q148" s="5" t="s">
        <v>181</v>
      </c>
      <c r="R148" s="5">
        <v>148</v>
      </c>
      <c r="S148" s="5" t="s">
        <v>445</v>
      </c>
      <c r="T148" s="5" t="s">
        <v>120</v>
      </c>
      <c r="U148" s="44" t="s">
        <v>114</v>
      </c>
      <c r="V148" s="44" t="s">
        <v>183</v>
      </c>
      <c r="W148" s="5"/>
      <c r="X148" s="5">
        <v>0</v>
      </c>
    </row>
    <row r="149" ht="19" customHeight="1" spans="1:24">
      <c r="A149" s="5" t="s">
        <v>446</v>
      </c>
      <c r="B149" s="5" t="s">
        <v>50</v>
      </c>
      <c r="C149" s="5" t="s">
        <v>52</v>
      </c>
      <c r="D149" s="5" t="s">
        <v>398</v>
      </c>
      <c r="E149" s="5" t="s">
        <v>399</v>
      </c>
      <c r="F149" s="5" t="s">
        <v>12</v>
      </c>
      <c r="G149" s="5">
        <v>5000</v>
      </c>
      <c r="H149" s="6">
        <v>260</v>
      </c>
      <c r="I149" s="5">
        <v>30</v>
      </c>
      <c r="J149" s="6">
        <f>业务考核视图!N149</f>
        <v>5000</v>
      </c>
      <c r="K149" s="6">
        <f>业务考核视图!O149</f>
        <v>1663.3</v>
      </c>
      <c r="L149" s="43">
        <f t="shared" si="2"/>
        <v>0.33266</v>
      </c>
      <c r="M149" s="5" t="str">
        <f>业务考核视图!Q149</f>
        <v>已有里程未达标</v>
      </c>
      <c r="N149" s="6">
        <f>IF(K149&gt;=J149,ROUND(H149*I149/规则与名单!$B$3,2),0)</f>
        <v>0</v>
      </c>
      <c r="O149" s="6">
        <v>0</v>
      </c>
      <c r="P149" s="5">
        <v>0</v>
      </c>
      <c r="Q149" s="5" t="s">
        <v>111</v>
      </c>
      <c r="R149" s="5">
        <v>149</v>
      </c>
      <c r="S149" s="5" t="s">
        <v>447</v>
      </c>
      <c r="T149" s="5" t="s">
        <v>120</v>
      </c>
      <c r="U149" s="44" t="s">
        <v>114</v>
      </c>
      <c r="V149" s="44" t="s">
        <v>115</v>
      </c>
      <c r="W149" s="5"/>
      <c r="X149" s="5">
        <v>6</v>
      </c>
    </row>
    <row r="150" ht="19" customHeight="1" spans="1:24">
      <c r="A150" s="5" t="s">
        <v>448</v>
      </c>
      <c r="B150" s="5" t="s">
        <v>50</v>
      </c>
      <c r="C150" s="5" t="s">
        <v>52</v>
      </c>
      <c r="D150" s="5" t="s">
        <v>408</v>
      </c>
      <c r="E150" s="5" t="s">
        <v>409</v>
      </c>
      <c r="F150" s="5" t="s">
        <v>12</v>
      </c>
      <c r="G150" s="5">
        <v>5000</v>
      </c>
      <c r="H150" s="6">
        <v>260</v>
      </c>
      <c r="I150" s="5">
        <v>30</v>
      </c>
      <c r="J150" s="6">
        <f>业务考核视图!N150</f>
        <v>5000</v>
      </c>
      <c r="K150" s="6">
        <f>业务考核视图!O150</f>
        <v>1932.8</v>
      </c>
      <c r="L150" s="43">
        <f t="shared" si="2"/>
        <v>0.38656</v>
      </c>
      <c r="M150" s="5" t="str">
        <f>业务考核视图!Q150</f>
        <v>未达标</v>
      </c>
      <c r="N150" s="6">
        <f>IF(K150&gt;=J150,ROUND(H150*I150/规则与名单!$B$3,2),0)</f>
        <v>0</v>
      </c>
      <c r="O150" s="6">
        <v>0</v>
      </c>
      <c r="P150" s="5">
        <v>0</v>
      </c>
      <c r="Q150" s="5" t="s">
        <v>111</v>
      </c>
      <c r="R150" s="5">
        <v>150</v>
      </c>
      <c r="S150" s="5" t="s">
        <v>449</v>
      </c>
      <c r="T150" s="5" t="s">
        <v>120</v>
      </c>
      <c r="U150" s="44" t="s">
        <v>114</v>
      </c>
      <c r="V150" s="44" t="s">
        <v>115</v>
      </c>
      <c r="W150" s="5"/>
      <c r="X150" s="5">
        <v>0</v>
      </c>
    </row>
    <row r="151" ht="19" customHeight="1" spans="1:24">
      <c r="A151" s="5" t="s">
        <v>55</v>
      </c>
      <c r="B151" s="5" t="s">
        <v>50</v>
      </c>
      <c r="C151" s="5" t="s">
        <v>52</v>
      </c>
      <c r="D151" s="5" t="s">
        <v>450</v>
      </c>
      <c r="E151" s="5" t="s">
        <v>451</v>
      </c>
      <c r="F151" s="5" t="s">
        <v>11</v>
      </c>
      <c r="G151" s="5">
        <v>3000</v>
      </c>
      <c r="H151" s="6">
        <v>150</v>
      </c>
      <c r="I151" s="5">
        <v>30</v>
      </c>
      <c r="J151" s="6">
        <f>业务考核视图!N151</f>
        <v>3000</v>
      </c>
      <c r="K151" s="6">
        <f>业务考核视图!O151</f>
        <v>5213.8</v>
      </c>
      <c r="L151" s="43">
        <f t="shared" si="2"/>
        <v>1.73793333333333</v>
      </c>
      <c r="M151" s="5" t="str">
        <f>业务考核视图!Q151</f>
        <v>达标</v>
      </c>
      <c r="N151" s="6">
        <f>IF(K151&gt;=J151,ROUND(H151*I151/规则与名单!$B$3,2),0)</f>
        <v>150</v>
      </c>
      <c r="O151" s="6">
        <v>2213.8</v>
      </c>
      <c r="P151" s="5">
        <v>0</v>
      </c>
      <c r="Q151" s="5" t="s">
        <v>181</v>
      </c>
      <c r="R151" s="5">
        <v>151</v>
      </c>
      <c r="S151" s="5" t="s">
        <v>275</v>
      </c>
      <c r="T151" s="5" t="s">
        <v>113</v>
      </c>
      <c r="U151" s="44" t="s">
        <v>114</v>
      </c>
      <c r="V151" s="44" t="s">
        <v>115</v>
      </c>
      <c r="W151" s="5"/>
      <c r="X151" s="5">
        <v>5</v>
      </c>
    </row>
    <row r="152" ht="19" customHeight="1" spans="1:24">
      <c r="A152" s="5" t="s">
        <v>452</v>
      </c>
      <c r="B152" s="5" t="s">
        <v>50</v>
      </c>
      <c r="C152" s="5" t="s">
        <v>52</v>
      </c>
      <c r="D152" s="5" t="s">
        <v>435</v>
      </c>
      <c r="E152" s="5" t="s">
        <v>436</v>
      </c>
      <c r="F152" s="5" t="s">
        <v>12</v>
      </c>
      <c r="G152" s="5">
        <v>5000</v>
      </c>
      <c r="H152" s="6">
        <v>260</v>
      </c>
      <c r="I152" s="5">
        <v>30</v>
      </c>
      <c r="J152" s="6">
        <f>业务考核视图!N152</f>
        <v>5000</v>
      </c>
      <c r="K152" s="6">
        <f>业务考核视图!O152</f>
        <v>480.68</v>
      </c>
      <c r="L152" s="43">
        <f t="shared" si="2"/>
        <v>0.096136</v>
      </c>
      <c r="M152" s="5" t="str">
        <f>业务考核视图!Q152</f>
        <v>未达标</v>
      </c>
      <c r="N152" s="6">
        <f>IF(K152&gt;=J152,ROUND(H152*I152/规则与名单!$B$3,2),0)</f>
        <v>0</v>
      </c>
      <c r="O152" s="6">
        <v>0</v>
      </c>
      <c r="P152" s="5">
        <v>0</v>
      </c>
      <c r="Q152" s="5" t="s">
        <v>111</v>
      </c>
      <c r="R152" s="5">
        <v>152</v>
      </c>
      <c r="S152" s="5" t="s">
        <v>453</v>
      </c>
      <c r="T152" s="5" t="s">
        <v>120</v>
      </c>
      <c r="U152" s="44" t="s">
        <v>114</v>
      </c>
      <c r="V152" s="44" t="s">
        <v>115</v>
      </c>
      <c r="W152" s="5"/>
      <c r="X152" s="5">
        <v>0</v>
      </c>
    </row>
    <row r="153" ht="19" customHeight="1" spans="1:24">
      <c r="A153" s="5" t="s">
        <v>454</v>
      </c>
      <c r="B153" s="5" t="s">
        <v>50</v>
      </c>
      <c r="C153" s="5" t="s">
        <v>52</v>
      </c>
      <c r="D153" s="5" t="s">
        <v>455</v>
      </c>
      <c r="E153" s="5" t="s">
        <v>456</v>
      </c>
      <c r="F153" s="5" t="s">
        <v>11</v>
      </c>
      <c r="G153" s="5">
        <v>3000</v>
      </c>
      <c r="H153" s="6">
        <v>150</v>
      </c>
      <c r="I153" s="5">
        <v>30</v>
      </c>
      <c r="J153" s="6">
        <f>业务考核视图!N153</f>
        <v>3000</v>
      </c>
      <c r="K153" s="6">
        <f>业务考核视图!O153</f>
        <v>5240.3</v>
      </c>
      <c r="L153" s="43">
        <f t="shared" si="2"/>
        <v>1.74676666666667</v>
      </c>
      <c r="M153" s="5" t="str">
        <f>业务考核视图!Q153</f>
        <v>达标</v>
      </c>
      <c r="N153" s="6">
        <f>IF(K153&gt;=J153,ROUND(H153*I153/规则与名单!$B$3,2),0)</f>
        <v>150</v>
      </c>
      <c r="O153" s="6">
        <v>2240.3</v>
      </c>
      <c r="P153" s="5">
        <v>0</v>
      </c>
      <c r="Q153" s="5" t="s">
        <v>111</v>
      </c>
      <c r="R153" s="5">
        <v>153</v>
      </c>
      <c r="S153" s="5" t="s">
        <v>161</v>
      </c>
      <c r="T153" s="5" t="s">
        <v>120</v>
      </c>
      <c r="U153" s="44" t="s">
        <v>114</v>
      </c>
      <c r="V153" s="44" t="s">
        <v>115</v>
      </c>
      <c r="W153" s="5"/>
      <c r="X153" s="5">
        <v>1</v>
      </c>
    </row>
    <row r="154" ht="19" customHeight="1" spans="1:24">
      <c r="A154" s="5" t="s">
        <v>457</v>
      </c>
      <c r="B154" s="5" t="s">
        <v>50</v>
      </c>
      <c r="C154" s="5" t="s">
        <v>52</v>
      </c>
      <c r="D154" s="5" t="s">
        <v>413</v>
      </c>
      <c r="E154" s="5" t="s">
        <v>433</v>
      </c>
      <c r="F154" s="5" t="s">
        <v>11</v>
      </c>
      <c r="G154" s="5">
        <v>3000</v>
      </c>
      <c r="H154" s="6">
        <v>150</v>
      </c>
      <c r="I154" s="5">
        <v>30</v>
      </c>
      <c r="J154" s="6">
        <f>业务考核视图!N154</f>
        <v>3000</v>
      </c>
      <c r="K154" s="6">
        <f>业务考核视图!O154</f>
        <v>2472.8</v>
      </c>
      <c r="L154" s="43">
        <f t="shared" si="2"/>
        <v>0.824266666666667</v>
      </c>
      <c r="M154" s="5" t="str">
        <f>业务考核视图!Q154</f>
        <v>未达标</v>
      </c>
      <c r="N154" s="6">
        <f>IF(K154&gt;=J154,ROUND(H154*I154/规则与名单!$B$3,2),0)</f>
        <v>0</v>
      </c>
      <c r="O154" s="6">
        <v>0</v>
      </c>
      <c r="P154" s="5">
        <v>0</v>
      </c>
      <c r="Q154" s="5" t="s">
        <v>181</v>
      </c>
      <c r="R154" s="5">
        <v>154</v>
      </c>
      <c r="S154" s="5" t="s">
        <v>112</v>
      </c>
      <c r="T154" s="5" t="s">
        <v>120</v>
      </c>
      <c r="U154" s="44" t="s">
        <v>114</v>
      </c>
      <c r="V154" s="44" t="s">
        <v>115</v>
      </c>
      <c r="W154" s="5"/>
      <c r="X154" s="5">
        <v>0</v>
      </c>
    </row>
    <row r="155" ht="19" customHeight="1" spans="1:24">
      <c r="A155" s="5" t="s">
        <v>458</v>
      </c>
      <c r="B155" s="5" t="s">
        <v>50</v>
      </c>
      <c r="C155" s="5" t="s">
        <v>52</v>
      </c>
      <c r="D155" s="5" t="s">
        <v>398</v>
      </c>
      <c r="E155" s="5" t="s">
        <v>399</v>
      </c>
      <c r="F155" s="5" t="s">
        <v>12</v>
      </c>
      <c r="G155" s="5">
        <v>5000</v>
      </c>
      <c r="H155" s="6">
        <v>260</v>
      </c>
      <c r="I155" s="5">
        <v>30</v>
      </c>
      <c r="J155" s="6">
        <f>业务考核视图!N155</f>
        <v>5000</v>
      </c>
      <c r="K155" s="6">
        <f>业务考核视图!O155</f>
        <v>1659.6</v>
      </c>
      <c r="L155" s="43">
        <f t="shared" si="2"/>
        <v>0.33192</v>
      </c>
      <c r="M155" s="5" t="str">
        <f>业务考核视图!Q155</f>
        <v>已有里程未达标</v>
      </c>
      <c r="N155" s="6">
        <f>IF(K155&gt;=J155,ROUND(H155*I155/规则与名单!$B$3,2),0)</f>
        <v>0</v>
      </c>
      <c r="O155" s="6">
        <v>0</v>
      </c>
      <c r="P155" s="5">
        <v>0</v>
      </c>
      <c r="Q155" s="5" t="s">
        <v>111</v>
      </c>
      <c r="R155" s="5">
        <v>155</v>
      </c>
      <c r="S155" s="5" t="s">
        <v>459</v>
      </c>
      <c r="T155" s="5" t="s">
        <v>120</v>
      </c>
      <c r="U155" s="44" t="s">
        <v>114</v>
      </c>
      <c r="V155" s="44" t="s">
        <v>115</v>
      </c>
      <c r="W155" s="5"/>
      <c r="X155" s="5">
        <v>7</v>
      </c>
    </row>
    <row r="156" ht="19" customHeight="1" spans="1:24">
      <c r="A156" s="5" t="s">
        <v>460</v>
      </c>
      <c r="B156" s="5" t="s">
        <v>50</v>
      </c>
      <c r="C156" s="5" t="s">
        <v>52</v>
      </c>
      <c r="D156" s="5" t="s">
        <v>408</v>
      </c>
      <c r="E156" s="5" t="s">
        <v>409</v>
      </c>
      <c r="F156" s="5" t="s">
        <v>11</v>
      </c>
      <c r="G156" s="5">
        <v>3000</v>
      </c>
      <c r="H156" s="6">
        <v>150</v>
      </c>
      <c r="I156" s="5">
        <v>17</v>
      </c>
      <c r="J156" s="6">
        <f>业务考核视图!N156</f>
        <v>1700</v>
      </c>
      <c r="K156" s="6">
        <f>业务考核视图!O156</f>
        <v>1481.4</v>
      </c>
      <c r="L156" s="43">
        <f t="shared" si="2"/>
        <v>0.871411764705882</v>
      </c>
      <c r="M156" s="5" t="str">
        <f>业务考核视图!Q156</f>
        <v>已有里程未达标</v>
      </c>
      <c r="N156" s="6">
        <f>IF(K156&gt;=J156,ROUND(H156*I156/规则与名单!$B$3,2),0)</f>
        <v>0</v>
      </c>
      <c r="O156" s="6">
        <v>0</v>
      </c>
      <c r="P156" s="5">
        <v>0</v>
      </c>
      <c r="Q156" s="5" t="s">
        <v>111</v>
      </c>
      <c r="R156" s="5">
        <v>156</v>
      </c>
      <c r="S156" s="5" t="s">
        <v>461</v>
      </c>
      <c r="T156" s="5" t="s">
        <v>120</v>
      </c>
      <c r="U156" s="44" t="s">
        <v>411</v>
      </c>
      <c r="V156" s="44" t="s">
        <v>115</v>
      </c>
      <c r="W156" s="5"/>
      <c r="X156" s="5">
        <v>2</v>
      </c>
    </row>
    <row r="157" ht="19" customHeight="1" spans="1:24">
      <c r="A157" s="5" t="s">
        <v>462</v>
      </c>
      <c r="B157" s="5" t="s">
        <v>50</v>
      </c>
      <c r="C157" s="5" t="s">
        <v>52</v>
      </c>
      <c r="D157" s="5" t="s">
        <v>463</v>
      </c>
      <c r="E157" s="5" t="s">
        <v>464</v>
      </c>
      <c r="F157" s="5" t="s">
        <v>11</v>
      </c>
      <c r="G157" s="5">
        <v>3000</v>
      </c>
      <c r="H157" s="6">
        <v>150</v>
      </c>
      <c r="I157" s="5">
        <v>14</v>
      </c>
      <c r="J157" s="6">
        <f>业务考核视图!N157</f>
        <v>1400</v>
      </c>
      <c r="K157" s="6">
        <f>业务考核视图!O157</f>
        <v>1013.9</v>
      </c>
      <c r="L157" s="43">
        <f t="shared" si="2"/>
        <v>0.724214285714286</v>
      </c>
      <c r="M157" s="5" t="str">
        <f>业务考核视图!Q157</f>
        <v>未达标</v>
      </c>
      <c r="N157" s="6">
        <f>IF(K157&gt;=J157,ROUND(H157*I157/规则与名单!$B$3,2),0)</f>
        <v>0</v>
      </c>
      <c r="O157" s="6">
        <v>0</v>
      </c>
      <c r="P157" s="5">
        <v>0</v>
      </c>
      <c r="Q157" s="5" t="s">
        <v>111</v>
      </c>
      <c r="R157" s="5">
        <v>157</v>
      </c>
      <c r="S157" s="5" t="s">
        <v>465</v>
      </c>
      <c r="T157" s="5" t="s">
        <v>120</v>
      </c>
      <c r="U157" s="44" t="s">
        <v>466</v>
      </c>
      <c r="V157" s="44" t="s">
        <v>115</v>
      </c>
      <c r="W157" s="5"/>
      <c r="X157" s="5">
        <v>0</v>
      </c>
    </row>
    <row r="158" ht="19" customHeight="1" spans="1:24">
      <c r="A158" s="5" t="s">
        <v>467</v>
      </c>
      <c r="B158" s="5" t="s">
        <v>50</v>
      </c>
      <c r="C158" s="5" t="s">
        <v>52</v>
      </c>
      <c r="D158" s="5" t="s">
        <v>468</v>
      </c>
      <c r="E158" s="5" t="s">
        <v>469</v>
      </c>
      <c r="F158" s="5" t="s">
        <v>11</v>
      </c>
      <c r="G158" s="5">
        <v>3000</v>
      </c>
      <c r="H158" s="6">
        <v>150</v>
      </c>
      <c r="I158" s="5">
        <v>30</v>
      </c>
      <c r="J158" s="6">
        <f>业务考核视图!N158</f>
        <v>3000</v>
      </c>
      <c r="K158" s="6">
        <f>业务考核视图!O158</f>
        <v>7111.4</v>
      </c>
      <c r="L158" s="43">
        <f t="shared" si="2"/>
        <v>2.37046666666667</v>
      </c>
      <c r="M158" s="5" t="str">
        <f>业务考核视图!Q158</f>
        <v>达标</v>
      </c>
      <c r="N158" s="6">
        <f>IF(K158&gt;=J158,ROUND(H158*I158/规则与名单!$B$3,2),0)</f>
        <v>150</v>
      </c>
      <c r="O158" s="6">
        <v>4111.4</v>
      </c>
      <c r="P158" s="5">
        <v>1</v>
      </c>
      <c r="Q158" s="5" t="s">
        <v>111</v>
      </c>
      <c r="R158" s="5">
        <v>158</v>
      </c>
      <c r="S158" s="5" t="s">
        <v>112</v>
      </c>
      <c r="T158" s="5" t="s">
        <v>120</v>
      </c>
      <c r="U158" s="44" t="s">
        <v>114</v>
      </c>
      <c r="V158" s="44" t="s">
        <v>115</v>
      </c>
      <c r="W158" s="5"/>
      <c r="X158" s="5">
        <v>0</v>
      </c>
    </row>
    <row r="159" ht="19" customHeight="1" spans="1:24">
      <c r="A159" s="5" t="s">
        <v>56</v>
      </c>
      <c r="B159" s="5" t="s">
        <v>50</v>
      </c>
      <c r="C159" s="5" t="s">
        <v>52</v>
      </c>
      <c r="D159" s="5" t="s">
        <v>441</v>
      </c>
      <c r="E159" s="5" t="s">
        <v>442</v>
      </c>
      <c r="F159" s="5" t="s">
        <v>11</v>
      </c>
      <c r="G159" s="5">
        <v>3000</v>
      </c>
      <c r="H159" s="6">
        <v>150</v>
      </c>
      <c r="I159" s="5">
        <v>30</v>
      </c>
      <c r="J159" s="6">
        <f>业务考核视图!N159</f>
        <v>3000</v>
      </c>
      <c r="K159" s="6">
        <f>业务考核视图!O159</f>
        <v>1069.4</v>
      </c>
      <c r="L159" s="43">
        <f t="shared" si="2"/>
        <v>0.356466666666667</v>
      </c>
      <c r="M159" s="5" t="str">
        <f>业务考核视图!Q159</f>
        <v>已有里程未达标</v>
      </c>
      <c r="N159" s="6">
        <f>IF(K159&gt;=J159,ROUND(H159*I159/规则与名单!$B$3,2),0)</f>
        <v>0</v>
      </c>
      <c r="O159" s="6">
        <v>0</v>
      </c>
      <c r="P159" s="5">
        <v>0</v>
      </c>
      <c r="Q159" s="5" t="s">
        <v>111</v>
      </c>
      <c r="R159" s="5">
        <v>159</v>
      </c>
      <c r="S159" s="5" t="s">
        <v>447</v>
      </c>
      <c r="T159" s="5" t="s">
        <v>113</v>
      </c>
      <c r="U159" s="44" t="s">
        <v>114</v>
      </c>
      <c r="V159" s="44" t="s">
        <v>115</v>
      </c>
      <c r="W159" s="5"/>
      <c r="X159" s="5">
        <v>6</v>
      </c>
    </row>
    <row r="160" ht="19" customHeight="1" spans="1:24">
      <c r="A160" s="5" t="s">
        <v>470</v>
      </c>
      <c r="B160" s="5" t="s">
        <v>50</v>
      </c>
      <c r="C160" s="5" t="s">
        <v>52</v>
      </c>
      <c r="D160" s="5" t="s">
        <v>463</v>
      </c>
      <c r="E160" s="5" t="s">
        <v>464</v>
      </c>
      <c r="F160" s="5" t="s">
        <v>11</v>
      </c>
      <c r="G160" s="5">
        <v>3000</v>
      </c>
      <c r="H160" s="6">
        <v>150</v>
      </c>
      <c r="I160" s="5">
        <v>16</v>
      </c>
      <c r="J160" s="6">
        <f>业务考核视图!N160</f>
        <v>1600</v>
      </c>
      <c r="K160" s="6">
        <f>业务考核视图!O160</f>
        <v>1288.3</v>
      </c>
      <c r="L160" s="43">
        <f t="shared" si="2"/>
        <v>0.8051875</v>
      </c>
      <c r="M160" s="5" t="str">
        <f>业务考核视图!Q160</f>
        <v>未达标</v>
      </c>
      <c r="N160" s="6">
        <f>IF(K160&gt;=J160,ROUND(H160*I160/规则与名单!$B$3,2),0)</f>
        <v>0</v>
      </c>
      <c r="O160" s="6">
        <v>0</v>
      </c>
      <c r="P160" s="5">
        <v>0</v>
      </c>
      <c r="Q160" s="5" t="s">
        <v>181</v>
      </c>
      <c r="R160" s="5">
        <v>160</v>
      </c>
      <c r="S160" s="5" t="s">
        <v>471</v>
      </c>
      <c r="T160" s="5" t="s">
        <v>120</v>
      </c>
      <c r="U160" s="44" t="s">
        <v>114</v>
      </c>
      <c r="V160" s="44" t="s">
        <v>472</v>
      </c>
      <c r="W160" s="5"/>
      <c r="X160" s="5">
        <v>0</v>
      </c>
    </row>
    <row r="161" ht="19" customHeight="1" spans="1:24">
      <c r="A161" s="5" t="s">
        <v>473</v>
      </c>
      <c r="B161" s="5" t="s">
        <v>50</v>
      </c>
      <c r="C161" s="5" t="s">
        <v>52</v>
      </c>
      <c r="D161" s="5" t="s">
        <v>405</v>
      </c>
      <c r="E161" s="5" t="s">
        <v>406</v>
      </c>
      <c r="F161" s="5" t="s">
        <v>11</v>
      </c>
      <c r="G161" s="5">
        <v>3000</v>
      </c>
      <c r="H161" s="6">
        <v>150</v>
      </c>
      <c r="I161" s="5">
        <v>30</v>
      </c>
      <c r="J161" s="6">
        <f>业务考核视图!N161</f>
        <v>3000</v>
      </c>
      <c r="K161" s="6">
        <f>业务考核视图!O161</f>
        <v>4045.6</v>
      </c>
      <c r="L161" s="43">
        <f t="shared" si="2"/>
        <v>1.34853333333333</v>
      </c>
      <c r="M161" s="5" t="str">
        <f>业务考核视图!Q161</f>
        <v>达标</v>
      </c>
      <c r="N161" s="6">
        <f>IF(K161&gt;=J161,ROUND(H161*I161/规则与名单!$B$3,2),0)</f>
        <v>150</v>
      </c>
      <c r="O161" s="6">
        <v>1045.6</v>
      </c>
      <c r="P161" s="5">
        <v>0</v>
      </c>
      <c r="Q161" s="5" t="s">
        <v>111</v>
      </c>
      <c r="R161" s="5">
        <v>161</v>
      </c>
      <c r="S161" s="5" t="s">
        <v>112</v>
      </c>
      <c r="T161" s="5" t="s">
        <v>120</v>
      </c>
      <c r="U161" s="44" t="s">
        <v>114</v>
      </c>
      <c r="V161" s="44" t="s">
        <v>115</v>
      </c>
      <c r="W161" s="5"/>
      <c r="X161" s="5">
        <v>0</v>
      </c>
    </row>
    <row r="162" ht="19" customHeight="1" spans="1:24">
      <c r="A162" s="5" t="s">
        <v>57</v>
      </c>
      <c r="B162" s="5" t="s">
        <v>50</v>
      </c>
      <c r="C162" s="5" t="s">
        <v>52</v>
      </c>
      <c r="D162" s="5" t="s">
        <v>441</v>
      </c>
      <c r="E162" s="5" t="s">
        <v>442</v>
      </c>
      <c r="F162" s="5" t="s">
        <v>11</v>
      </c>
      <c r="G162" s="5">
        <v>3000</v>
      </c>
      <c r="H162" s="6">
        <v>150</v>
      </c>
      <c r="I162" s="5">
        <v>30</v>
      </c>
      <c r="J162" s="6">
        <f>业务考核视图!N162</f>
        <v>3000</v>
      </c>
      <c r="K162" s="6">
        <f>业务考核视图!O162</f>
        <v>2151.1</v>
      </c>
      <c r="L162" s="43">
        <f t="shared" si="2"/>
        <v>0.717033333333333</v>
      </c>
      <c r="M162" s="5" t="str">
        <f>业务考核视图!Q162</f>
        <v>已有里程未达标</v>
      </c>
      <c r="N162" s="6">
        <f>IF(K162&gt;=J162,ROUND(H162*I162/规则与名单!$B$3,2),0)</f>
        <v>0</v>
      </c>
      <c r="O162" s="6">
        <v>0</v>
      </c>
      <c r="P162" s="5">
        <v>0</v>
      </c>
      <c r="Q162" s="5" t="s">
        <v>111</v>
      </c>
      <c r="R162" s="5">
        <v>162</v>
      </c>
      <c r="S162" s="5" t="s">
        <v>474</v>
      </c>
      <c r="T162" s="5" t="s">
        <v>113</v>
      </c>
      <c r="U162" s="44" t="s">
        <v>114</v>
      </c>
      <c r="V162" s="44" t="s">
        <v>115</v>
      </c>
      <c r="W162" s="5"/>
      <c r="X162" s="5">
        <v>4</v>
      </c>
    </row>
    <row r="163" ht="19" customHeight="1" spans="1:24">
      <c r="A163" s="5" t="s">
        <v>58</v>
      </c>
      <c r="B163" s="5" t="s">
        <v>50</v>
      </c>
      <c r="C163" s="5" t="s">
        <v>52</v>
      </c>
      <c r="D163" s="5" t="s">
        <v>475</v>
      </c>
      <c r="E163" s="5" t="s">
        <v>476</v>
      </c>
      <c r="F163" s="5" t="s">
        <v>11</v>
      </c>
      <c r="G163" s="5">
        <v>3000</v>
      </c>
      <c r="H163" s="6">
        <v>150</v>
      </c>
      <c r="I163" s="5">
        <v>1</v>
      </c>
      <c r="J163" s="6">
        <f>业务考核视图!N163</f>
        <v>100</v>
      </c>
      <c r="K163" s="6">
        <f>业务考核视图!O163</f>
        <v>313</v>
      </c>
      <c r="L163" s="43">
        <f t="shared" si="2"/>
        <v>3.13</v>
      </c>
      <c r="M163" s="5" t="str">
        <f>业务考核视图!Q163</f>
        <v>达标</v>
      </c>
      <c r="N163" s="6">
        <f>IF(K163&gt;=J163,ROUND(H163*I163/规则与名单!$B$3,2),0)</f>
        <v>5</v>
      </c>
      <c r="O163" s="6">
        <v>213</v>
      </c>
      <c r="P163" s="5">
        <v>0</v>
      </c>
      <c r="Q163" s="5" t="s">
        <v>181</v>
      </c>
      <c r="R163" s="5">
        <v>163</v>
      </c>
      <c r="S163" s="5" t="s">
        <v>477</v>
      </c>
      <c r="T163" s="5" t="s">
        <v>113</v>
      </c>
      <c r="U163" s="44" t="s">
        <v>114</v>
      </c>
      <c r="V163" s="44" t="s">
        <v>114</v>
      </c>
      <c r="W163" s="5"/>
      <c r="X163" s="5">
        <v>0</v>
      </c>
    </row>
    <row r="164" ht="19" customHeight="1" spans="1:24">
      <c r="A164" s="5" t="s">
        <v>478</v>
      </c>
      <c r="B164" s="5" t="s">
        <v>50</v>
      </c>
      <c r="C164" s="5" t="s">
        <v>52</v>
      </c>
      <c r="D164" s="5" t="s">
        <v>408</v>
      </c>
      <c r="E164" s="5" t="s">
        <v>409</v>
      </c>
      <c r="F164" s="5" t="s">
        <v>12</v>
      </c>
      <c r="G164" s="5">
        <v>5000</v>
      </c>
      <c r="H164" s="6">
        <v>260</v>
      </c>
      <c r="I164" s="5">
        <v>30</v>
      </c>
      <c r="J164" s="6">
        <f>业务考核视图!N164</f>
        <v>5000</v>
      </c>
      <c r="K164" s="6">
        <f>业务考核视图!O164</f>
        <v>2615.15</v>
      </c>
      <c r="L164" s="43">
        <f t="shared" si="2"/>
        <v>0.52303</v>
      </c>
      <c r="M164" s="5" t="str">
        <f>业务考核视图!Q164</f>
        <v>未达标</v>
      </c>
      <c r="N164" s="6">
        <f>IF(K164&gt;=J164,ROUND(H164*I164/规则与名单!$B$3,2),0)</f>
        <v>0</v>
      </c>
      <c r="O164" s="6">
        <v>0</v>
      </c>
      <c r="P164" s="5">
        <v>0</v>
      </c>
      <c r="Q164" s="5" t="s">
        <v>111</v>
      </c>
      <c r="R164" s="5">
        <v>164</v>
      </c>
      <c r="S164" s="5" t="s">
        <v>479</v>
      </c>
      <c r="T164" s="5" t="s">
        <v>120</v>
      </c>
      <c r="U164" s="44" t="s">
        <v>114</v>
      </c>
      <c r="V164" s="44" t="s">
        <v>115</v>
      </c>
      <c r="W164" s="5"/>
      <c r="X164" s="5">
        <v>0</v>
      </c>
    </row>
    <row r="165" ht="19" customHeight="1" spans="1:24">
      <c r="A165" s="5" t="s">
        <v>480</v>
      </c>
      <c r="B165" s="5" t="s">
        <v>50</v>
      </c>
      <c r="C165" s="5" t="s">
        <v>52</v>
      </c>
      <c r="D165" s="5" t="s">
        <v>481</v>
      </c>
      <c r="E165" s="5" t="s">
        <v>482</v>
      </c>
      <c r="F165" s="5" t="s">
        <v>12</v>
      </c>
      <c r="G165" s="5">
        <v>5000</v>
      </c>
      <c r="H165" s="6">
        <v>260</v>
      </c>
      <c r="I165" s="5">
        <v>30</v>
      </c>
      <c r="J165" s="6">
        <f>业务考核视图!N165</f>
        <v>5000</v>
      </c>
      <c r="K165" s="6">
        <f>业务考核视图!O165</f>
        <v>2911</v>
      </c>
      <c r="L165" s="43">
        <f t="shared" si="2"/>
        <v>0.5822</v>
      </c>
      <c r="M165" s="5" t="str">
        <f>业务考核视图!Q165</f>
        <v>已有里程未达标</v>
      </c>
      <c r="N165" s="6">
        <f>IF(K165&gt;=J165,ROUND(H165*I165/规则与名单!$B$3,2),0)</f>
        <v>0</v>
      </c>
      <c r="O165" s="6">
        <v>0</v>
      </c>
      <c r="P165" s="5">
        <v>0</v>
      </c>
      <c r="Q165" s="5" t="s">
        <v>111</v>
      </c>
      <c r="R165" s="5">
        <v>165</v>
      </c>
      <c r="S165" s="5" t="s">
        <v>269</v>
      </c>
      <c r="T165" s="5" t="s">
        <v>120</v>
      </c>
      <c r="U165" s="44" t="s">
        <v>114</v>
      </c>
      <c r="V165" s="44" t="s">
        <v>115</v>
      </c>
      <c r="W165" s="5"/>
      <c r="X165" s="5">
        <v>2</v>
      </c>
    </row>
    <row r="166" ht="19" customHeight="1" spans="1:24">
      <c r="A166" s="5" t="s">
        <v>483</v>
      </c>
      <c r="B166" s="5" t="s">
        <v>50</v>
      </c>
      <c r="C166" s="5" t="s">
        <v>52</v>
      </c>
      <c r="D166" s="5" t="s">
        <v>413</v>
      </c>
      <c r="E166" s="5" t="s">
        <v>414</v>
      </c>
      <c r="F166" s="5" t="s">
        <v>11</v>
      </c>
      <c r="G166" s="5">
        <v>3000</v>
      </c>
      <c r="H166" s="6">
        <v>150</v>
      </c>
      <c r="I166" s="5">
        <v>30</v>
      </c>
      <c r="J166" s="6">
        <f>业务考核视图!N166</f>
        <v>3000</v>
      </c>
      <c r="K166" s="6">
        <f>业务考核视图!O166</f>
        <v>3482.3</v>
      </c>
      <c r="L166" s="43">
        <f t="shared" si="2"/>
        <v>1.16076666666667</v>
      </c>
      <c r="M166" s="5" t="str">
        <f>业务考核视图!Q166</f>
        <v>达标</v>
      </c>
      <c r="N166" s="6">
        <f>IF(K166&gt;=J166,ROUND(H166*I166/规则与名单!$B$3,2),0)</f>
        <v>150</v>
      </c>
      <c r="O166" s="6">
        <v>482.3</v>
      </c>
      <c r="P166" s="5">
        <v>0</v>
      </c>
      <c r="Q166" s="5" t="s">
        <v>181</v>
      </c>
      <c r="R166" s="5">
        <v>166</v>
      </c>
      <c r="S166" s="5" t="s">
        <v>194</v>
      </c>
      <c r="T166" s="5" t="s">
        <v>120</v>
      </c>
      <c r="U166" s="44" t="s">
        <v>114</v>
      </c>
      <c r="V166" s="44" t="s">
        <v>115</v>
      </c>
      <c r="W166" s="5"/>
      <c r="X166" s="5">
        <v>0</v>
      </c>
    </row>
    <row r="167" ht="19" customHeight="1" spans="1:24">
      <c r="A167" s="5" t="s">
        <v>484</v>
      </c>
      <c r="B167" s="5" t="s">
        <v>50</v>
      </c>
      <c r="C167" s="5" t="s">
        <v>52</v>
      </c>
      <c r="D167" s="5" t="s">
        <v>425</v>
      </c>
      <c r="E167" s="5" t="s">
        <v>426</v>
      </c>
      <c r="F167" s="5" t="s">
        <v>11</v>
      </c>
      <c r="G167" s="5">
        <v>3000</v>
      </c>
      <c r="H167" s="6">
        <v>150</v>
      </c>
      <c r="I167" s="5">
        <v>30</v>
      </c>
      <c r="J167" s="6">
        <f>业务考核视图!N167</f>
        <v>3000</v>
      </c>
      <c r="K167" s="6">
        <f>业务考核视图!O167</f>
        <v>1292.6</v>
      </c>
      <c r="L167" s="43">
        <f t="shared" si="2"/>
        <v>0.430866666666667</v>
      </c>
      <c r="M167" s="5" t="str">
        <f>业务考核视图!Q167</f>
        <v>已有里程未达标</v>
      </c>
      <c r="N167" s="6">
        <f>IF(K167&gt;=J167,ROUND(H167*I167/规则与名单!$B$3,2),0)</f>
        <v>0</v>
      </c>
      <c r="O167" s="6">
        <v>0</v>
      </c>
      <c r="P167" s="5">
        <v>0</v>
      </c>
      <c r="Q167" s="5" t="s">
        <v>111</v>
      </c>
      <c r="R167" s="5">
        <v>167</v>
      </c>
      <c r="S167" s="5" t="s">
        <v>161</v>
      </c>
      <c r="T167" s="5" t="s">
        <v>120</v>
      </c>
      <c r="U167" s="44" t="s">
        <v>114</v>
      </c>
      <c r="V167" s="44" t="s">
        <v>115</v>
      </c>
      <c r="W167" s="5"/>
      <c r="X167" s="5">
        <v>1</v>
      </c>
    </row>
    <row r="168" ht="19" customHeight="1" spans="1:24">
      <c r="A168" s="5" t="s">
        <v>485</v>
      </c>
      <c r="B168" s="5" t="s">
        <v>50</v>
      </c>
      <c r="C168" s="5" t="s">
        <v>52</v>
      </c>
      <c r="D168" s="5" t="s">
        <v>463</v>
      </c>
      <c r="E168" s="5" t="s">
        <v>464</v>
      </c>
      <c r="F168" s="5" t="s">
        <v>12</v>
      </c>
      <c r="G168" s="5">
        <v>5000</v>
      </c>
      <c r="H168" s="6">
        <v>260</v>
      </c>
      <c r="I168" s="5">
        <v>21</v>
      </c>
      <c r="J168" s="6">
        <f>业务考核视图!N168</f>
        <v>3500</v>
      </c>
      <c r="K168" s="6">
        <f>业务考核视图!O168</f>
        <v>1057.3</v>
      </c>
      <c r="L168" s="43">
        <f t="shared" si="2"/>
        <v>0.302085714285714</v>
      </c>
      <c r="M168" s="5" t="str">
        <f>业务考核视图!Q168</f>
        <v>已有里程未达标</v>
      </c>
      <c r="N168" s="6">
        <f>IF(K168&gt;=J168,ROUND(H168*I168/规则与名单!$B$3,2),0)</f>
        <v>0</v>
      </c>
      <c r="O168" s="6">
        <v>0</v>
      </c>
      <c r="P168" s="5">
        <v>0</v>
      </c>
      <c r="Q168" s="5" t="s">
        <v>181</v>
      </c>
      <c r="R168" s="5">
        <v>168</v>
      </c>
      <c r="S168" s="5" t="s">
        <v>486</v>
      </c>
      <c r="T168" s="5" t="s">
        <v>120</v>
      </c>
      <c r="U168" s="44" t="s">
        <v>114</v>
      </c>
      <c r="V168" s="44" t="s">
        <v>487</v>
      </c>
      <c r="W168" s="5"/>
      <c r="X168" s="5">
        <v>5</v>
      </c>
    </row>
    <row r="169" ht="19" customHeight="1" spans="1:24">
      <c r="A169" s="5" t="s">
        <v>488</v>
      </c>
      <c r="B169" s="5" t="s">
        <v>50</v>
      </c>
      <c r="C169" s="5" t="s">
        <v>52</v>
      </c>
      <c r="D169" s="5" t="s">
        <v>463</v>
      </c>
      <c r="E169" s="5" t="s">
        <v>464</v>
      </c>
      <c r="F169" s="5" t="s">
        <v>11</v>
      </c>
      <c r="G169" s="5">
        <v>3000</v>
      </c>
      <c r="H169" s="6">
        <v>150</v>
      </c>
      <c r="I169" s="5">
        <v>30</v>
      </c>
      <c r="J169" s="6">
        <f>业务考核视图!N169</f>
        <v>3000</v>
      </c>
      <c r="K169" s="6">
        <f>业务考核视图!O169</f>
        <v>1749.7</v>
      </c>
      <c r="L169" s="43">
        <f t="shared" si="2"/>
        <v>0.583233333333333</v>
      </c>
      <c r="M169" s="5" t="str">
        <f>业务考核视图!Q169</f>
        <v>已有里程未达标</v>
      </c>
      <c r="N169" s="6">
        <f>IF(K169&gt;=J169,ROUND(H169*I169/规则与名单!$B$3,2),0)</f>
        <v>0</v>
      </c>
      <c r="O169" s="6">
        <v>0</v>
      </c>
      <c r="P169" s="5">
        <v>0</v>
      </c>
      <c r="Q169" s="5" t="s">
        <v>111</v>
      </c>
      <c r="R169" s="5">
        <v>169</v>
      </c>
      <c r="S169" s="5" t="s">
        <v>489</v>
      </c>
      <c r="T169" s="5" t="s">
        <v>120</v>
      </c>
      <c r="U169" s="44" t="s">
        <v>114</v>
      </c>
      <c r="V169" s="44" t="s">
        <v>115</v>
      </c>
      <c r="W169" s="5"/>
      <c r="X169" s="5">
        <v>8</v>
      </c>
    </row>
    <row r="170" ht="19" customHeight="1" spans="1:24">
      <c r="A170" s="5" t="s">
        <v>490</v>
      </c>
      <c r="B170" s="5" t="s">
        <v>50</v>
      </c>
      <c r="C170" s="5" t="s">
        <v>52</v>
      </c>
      <c r="D170" s="5" t="s">
        <v>425</v>
      </c>
      <c r="E170" s="5" t="s">
        <v>426</v>
      </c>
      <c r="F170" s="5" t="s">
        <v>11</v>
      </c>
      <c r="G170" s="5">
        <v>3000</v>
      </c>
      <c r="H170" s="6">
        <v>150</v>
      </c>
      <c r="I170" s="5">
        <v>30</v>
      </c>
      <c r="J170" s="6">
        <f>业务考核视图!N170</f>
        <v>3000</v>
      </c>
      <c r="K170" s="6">
        <f>业务考核视图!O170</f>
        <v>1110.2</v>
      </c>
      <c r="L170" s="43">
        <f t="shared" si="2"/>
        <v>0.370066666666667</v>
      </c>
      <c r="M170" s="5" t="str">
        <f>业务考核视图!Q170</f>
        <v>未达标</v>
      </c>
      <c r="N170" s="6">
        <f>IF(K170&gt;=J170,ROUND(H170*I170/规则与名单!$B$3,2),0)</f>
        <v>0</v>
      </c>
      <c r="O170" s="6">
        <v>0</v>
      </c>
      <c r="P170" s="5">
        <v>0</v>
      </c>
      <c r="Q170" s="5" t="s">
        <v>111</v>
      </c>
      <c r="R170" s="5">
        <v>170</v>
      </c>
      <c r="S170" s="5" t="s">
        <v>112</v>
      </c>
      <c r="T170" s="5" t="s">
        <v>120</v>
      </c>
      <c r="U170" s="44" t="s">
        <v>114</v>
      </c>
      <c r="V170" s="44" t="s">
        <v>115</v>
      </c>
      <c r="W170" s="5"/>
      <c r="X170" s="5">
        <v>0</v>
      </c>
    </row>
    <row r="171" ht="19" customHeight="1" spans="1:24">
      <c r="A171" s="5" t="s">
        <v>491</v>
      </c>
      <c r="B171" s="5" t="s">
        <v>50</v>
      </c>
      <c r="C171" s="5" t="s">
        <v>52</v>
      </c>
      <c r="D171" s="5" t="s">
        <v>425</v>
      </c>
      <c r="E171" s="5" t="s">
        <v>492</v>
      </c>
      <c r="F171" s="5" t="s">
        <v>12</v>
      </c>
      <c r="G171" s="5">
        <v>5000</v>
      </c>
      <c r="H171" s="6">
        <v>260</v>
      </c>
      <c r="I171" s="5">
        <v>30</v>
      </c>
      <c r="J171" s="6">
        <f>业务考核视图!N171</f>
        <v>5000</v>
      </c>
      <c r="K171" s="6">
        <f>业务考核视图!O171</f>
        <v>3478.1</v>
      </c>
      <c r="L171" s="43">
        <f t="shared" si="2"/>
        <v>0.69562</v>
      </c>
      <c r="M171" s="5" t="str">
        <f>业务考核视图!Q171</f>
        <v>未达标</v>
      </c>
      <c r="N171" s="6">
        <f>IF(K171&gt;=J171,ROUND(H171*I171/规则与名单!$B$3,2),0)</f>
        <v>0</v>
      </c>
      <c r="O171" s="6">
        <v>0</v>
      </c>
      <c r="P171" s="5">
        <v>0</v>
      </c>
      <c r="Q171" s="5" t="s">
        <v>111</v>
      </c>
      <c r="R171" s="5">
        <v>171</v>
      </c>
      <c r="S171" s="5" t="s">
        <v>112</v>
      </c>
      <c r="T171" s="5" t="s">
        <v>120</v>
      </c>
      <c r="U171" s="44" t="s">
        <v>114</v>
      </c>
      <c r="V171" s="44" t="s">
        <v>115</v>
      </c>
      <c r="W171" s="5"/>
      <c r="X171" s="5">
        <v>0</v>
      </c>
    </row>
    <row r="172" ht="19" customHeight="1" spans="1:24">
      <c r="A172" s="5" t="s">
        <v>493</v>
      </c>
      <c r="B172" s="5" t="s">
        <v>50</v>
      </c>
      <c r="C172" s="5" t="s">
        <v>52</v>
      </c>
      <c r="D172" s="5" t="s">
        <v>405</v>
      </c>
      <c r="E172" s="5" t="s">
        <v>406</v>
      </c>
      <c r="F172" s="5" t="s">
        <v>11</v>
      </c>
      <c r="G172" s="5">
        <v>3000</v>
      </c>
      <c r="H172" s="6">
        <v>150</v>
      </c>
      <c r="I172" s="5">
        <v>3</v>
      </c>
      <c r="J172" s="6">
        <f>业务考核视图!N172</f>
        <v>300</v>
      </c>
      <c r="K172" s="6">
        <f>业务考核视图!O172</f>
        <v>2</v>
      </c>
      <c r="L172" s="43">
        <f t="shared" si="2"/>
        <v>0.00666666666666667</v>
      </c>
      <c r="M172" s="5" t="str">
        <f>业务考核视图!Q172</f>
        <v>已有里程未达标</v>
      </c>
      <c r="N172" s="6">
        <f>IF(K172&gt;=J172,ROUND(H172*I172/规则与名单!$B$3,2),0)</f>
        <v>0</v>
      </c>
      <c r="O172" s="6">
        <v>0</v>
      </c>
      <c r="P172" s="5">
        <v>0</v>
      </c>
      <c r="Q172" s="5" t="s">
        <v>181</v>
      </c>
      <c r="R172" s="5">
        <v>172</v>
      </c>
      <c r="S172" s="5" t="s">
        <v>494</v>
      </c>
      <c r="T172" s="5" t="s">
        <v>120</v>
      </c>
      <c r="U172" s="44" t="s">
        <v>114</v>
      </c>
      <c r="V172" s="44" t="s">
        <v>186</v>
      </c>
      <c r="W172" s="5"/>
      <c r="X172" s="5">
        <v>2</v>
      </c>
    </row>
    <row r="173" ht="19" customHeight="1" spans="1:24">
      <c r="A173" s="5" t="s">
        <v>493</v>
      </c>
      <c r="B173" s="5" t="s">
        <v>50</v>
      </c>
      <c r="C173" s="5" t="s">
        <v>52</v>
      </c>
      <c r="D173" s="5" t="s">
        <v>481</v>
      </c>
      <c r="E173" s="5" t="s">
        <v>482</v>
      </c>
      <c r="F173" s="5" t="s">
        <v>11</v>
      </c>
      <c r="G173" s="5">
        <v>3000</v>
      </c>
      <c r="H173" s="6">
        <v>150</v>
      </c>
      <c r="I173" s="5">
        <v>27</v>
      </c>
      <c r="J173" s="6">
        <f>业务考核视图!N173</f>
        <v>2700</v>
      </c>
      <c r="K173" s="6">
        <f>业务考核视图!O173</f>
        <v>912.8</v>
      </c>
      <c r="L173" s="43">
        <f t="shared" si="2"/>
        <v>0.338074074074074</v>
      </c>
      <c r="M173" s="5" t="str">
        <f>业务考核视图!Q173</f>
        <v>已有里程未达标</v>
      </c>
      <c r="N173" s="6">
        <f>IF(K173&gt;=J173,ROUND(H173*I173/规则与名单!$B$3,2),0)</f>
        <v>0</v>
      </c>
      <c r="O173" s="6">
        <v>0</v>
      </c>
      <c r="P173" s="5">
        <v>0</v>
      </c>
      <c r="Q173" s="5" t="s">
        <v>111</v>
      </c>
      <c r="R173" s="5">
        <v>173</v>
      </c>
      <c r="S173" s="5" t="s">
        <v>495</v>
      </c>
      <c r="T173" s="5" t="s">
        <v>120</v>
      </c>
      <c r="U173" s="44" t="s">
        <v>165</v>
      </c>
      <c r="V173" s="44" t="s">
        <v>115</v>
      </c>
      <c r="W173" s="5"/>
      <c r="X173" s="5">
        <v>5</v>
      </c>
    </row>
    <row r="174" ht="19" customHeight="1" spans="1:24">
      <c r="A174" s="5" t="s">
        <v>496</v>
      </c>
      <c r="B174" s="5" t="s">
        <v>50</v>
      </c>
      <c r="C174" s="5" t="s">
        <v>52</v>
      </c>
      <c r="D174" s="5" t="s">
        <v>435</v>
      </c>
      <c r="E174" s="5" t="s">
        <v>436</v>
      </c>
      <c r="F174" s="5" t="s">
        <v>12</v>
      </c>
      <c r="G174" s="5">
        <v>5000</v>
      </c>
      <c r="H174" s="6">
        <v>260</v>
      </c>
      <c r="I174" s="5">
        <v>30</v>
      </c>
      <c r="J174" s="6">
        <f>业务考核视图!N174</f>
        <v>5000</v>
      </c>
      <c r="K174" s="6">
        <f>业务考核视图!O174</f>
        <v>739.3</v>
      </c>
      <c r="L174" s="43">
        <f t="shared" si="2"/>
        <v>0.14786</v>
      </c>
      <c r="M174" s="5" t="str">
        <f>业务考核视图!Q174</f>
        <v>已有里程未达标</v>
      </c>
      <c r="N174" s="6">
        <f>IF(K174&gt;=J174,ROUND(H174*I174/规则与名单!$B$3,2),0)</f>
        <v>0</v>
      </c>
      <c r="O174" s="6">
        <v>0</v>
      </c>
      <c r="P174" s="5">
        <v>0</v>
      </c>
      <c r="Q174" s="5" t="s">
        <v>111</v>
      </c>
      <c r="R174" s="5">
        <v>174</v>
      </c>
      <c r="S174" s="5" t="s">
        <v>489</v>
      </c>
      <c r="T174" s="5" t="s">
        <v>120</v>
      </c>
      <c r="U174" s="44" t="s">
        <v>114</v>
      </c>
      <c r="V174" s="44" t="s">
        <v>115</v>
      </c>
      <c r="W174" s="5"/>
      <c r="X174" s="5">
        <v>8</v>
      </c>
    </row>
    <row r="175" ht="19" customHeight="1" spans="1:24">
      <c r="A175" s="5" t="s">
        <v>59</v>
      </c>
      <c r="B175" s="5" t="s">
        <v>50</v>
      </c>
      <c r="C175" s="5" t="s">
        <v>52</v>
      </c>
      <c r="D175" s="5" t="s">
        <v>475</v>
      </c>
      <c r="E175" s="5" t="s">
        <v>476</v>
      </c>
      <c r="F175" s="5" t="s">
        <v>11</v>
      </c>
      <c r="G175" s="5">
        <v>3000</v>
      </c>
      <c r="H175" s="6">
        <v>150</v>
      </c>
      <c r="I175" s="5">
        <v>30</v>
      </c>
      <c r="J175" s="6">
        <f>业务考核视图!N175</f>
        <v>3000</v>
      </c>
      <c r="K175" s="6">
        <f>业务考核视图!O175</f>
        <v>2326.1</v>
      </c>
      <c r="L175" s="43">
        <f t="shared" si="2"/>
        <v>0.775366666666667</v>
      </c>
      <c r="M175" s="5" t="str">
        <f>业务考核视图!Q175</f>
        <v>未达标</v>
      </c>
      <c r="N175" s="6">
        <f>IF(K175&gt;=J175,ROUND(H175*I175/规则与名单!$B$3,2),0)</f>
        <v>0</v>
      </c>
      <c r="O175" s="6">
        <v>0</v>
      </c>
      <c r="P175" s="5">
        <v>0</v>
      </c>
      <c r="Q175" s="5" t="s">
        <v>111</v>
      </c>
      <c r="R175" s="5">
        <v>175</v>
      </c>
      <c r="S175" s="5" t="s">
        <v>194</v>
      </c>
      <c r="T175" s="5" t="s">
        <v>113</v>
      </c>
      <c r="U175" s="44" t="s">
        <v>114</v>
      </c>
      <c r="V175" s="44" t="s">
        <v>115</v>
      </c>
      <c r="W175" s="5"/>
      <c r="X175" s="5">
        <v>0</v>
      </c>
    </row>
    <row r="176" ht="19" customHeight="1" spans="1:24">
      <c r="A176" s="5" t="s">
        <v>497</v>
      </c>
      <c r="B176" s="5" t="s">
        <v>50</v>
      </c>
      <c r="C176" s="5" t="s">
        <v>52</v>
      </c>
      <c r="D176" s="5" t="s">
        <v>425</v>
      </c>
      <c r="E176" s="5" t="s">
        <v>492</v>
      </c>
      <c r="F176" s="5" t="s">
        <v>11</v>
      </c>
      <c r="G176" s="5">
        <v>3000</v>
      </c>
      <c r="H176" s="6">
        <v>150</v>
      </c>
      <c r="I176" s="5">
        <v>30</v>
      </c>
      <c r="J176" s="6">
        <f>业务考核视图!N176</f>
        <v>3000</v>
      </c>
      <c r="K176" s="6">
        <f>业务考核视图!O176</f>
        <v>1733.2</v>
      </c>
      <c r="L176" s="43">
        <f t="shared" si="2"/>
        <v>0.577733333333333</v>
      </c>
      <c r="M176" s="5" t="str">
        <f>业务考核视图!Q176</f>
        <v>已有里程未达标</v>
      </c>
      <c r="N176" s="6">
        <f>IF(K176&gt;=J176,ROUND(H176*I176/规则与名单!$B$3,2),0)</f>
        <v>0</v>
      </c>
      <c r="O176" s="6">
        <v>0</v>
      </c>
      <c r="P176" s="5">
        <v>0</v>
      </c>
      <c r="Q176" s="5" t="s">
        <v>181</v>
      </c>
      <c r="R176" s="5">
        <v>176</v>
      </c>
      <c r="S176" s="5" t="s">
        <v>498</v>
      </c>
      <c r="T176" s="5" t="s">
        <v>120</v>
      </c>
      <c r="U176" s="44" t="s">
        <v>114</v>
      </c>
      <c r="V176" s="44" t="s">
        <v>115</v>
      </c>
      <c r="W176" s="5"/>
      <c r="X176" s="5">
        <v>3</v>
      </c>
    </row>
    <row r="177" ht="19" customHeight="1" spans="1:24">
      <c r="A177" s="5" t="s">
        <v>499</v>
      </c>
      <c r="B177" s="5" t="s">
        <v>50</v>
      </c>
      <c r="C177" s="5" t="s">
        <v>52</v>
      </c>
      <c r="D177" s="5" t="s">
        <v>425</v>
      </c>
      <c r="E177" s="5" t="s">
        <v>492</v>
      </c>
      <c r="F177" s="5" t="s">
        <v>11</v>
      </c>
      <c r="G177" s="5">
        <v>3000</v>
      </c>
      <c r="H177" s="6">
        <v>150</v>
      </c>
      <c r="I177" s="5">
        <v>30</v>
      </c>
      <c r="J177" s="6">
        <f>业务考核视图!N177</f>
        <v>3000</v>
      </c>
      <c r="K177" s="6">
        <f>业务考核视图!O177</f>
        <v>2758.5</v>
      </c>
      <c r="L177" s="43">
        <f t="shared" si="2"/>
        <v>0.9195</v>
      </c>
      <c r="M177" s="5" t="str">
        <f>业务考核视图!Q177</f>
        <v>已有里程未达标</v>
      </c>
      <c r="N177" s="6">
        <f>IF(K177&gt;=J177,ROUND(H177*I177/规则与名单!$B$3,2),0)</f>
        <v>0</v>
      </c>
      <c r="O177" s="6">
        <v>0</v>
      </c>
      <c r="P177" s="5">
        <v>0</v>
      </c>
      <c r="Q177" s="5" t="s">
        <v>111</v>
      </c>
      <c r="R177" s="5">
        <v>177</v>
      </c>
      <c r="S177" s="5" t="s">
        <v>161</v>
      </c>
      <c r="T177" s="5" t="s">
        <v>120</v>
      </c>
      <c r="U177" s="44" t="s">
        <v>114</v>
      </c>
      <c r="V177" s="44" t="s">
        <v>115</v>
      </c>
      <c r="W177" s="5"/>
      <c r="X177" s="5">
        <v>1</v>
      </c>
    </row>
    <row r="178" ht="19" customHeight="1" spans="1:24">
      <c r="A178" s="5" t="s">
        <v>500</v>
      </c>
      <c r="B178" s="5" t="s">
        <v>50</v>
      </c>
      <c r="C178" s="5" t="s">
        <v>52</v>
      </c>
      <c r="D178" s="5" t="s">
        <v>421</v>
      </c>
      <c r="E178" s="5" t="s">
        <v>422</v>
      </c>
      <c r="F178" s="5" t="s">
        <v>11</v>
      </c>
      <c r="G178" s="5">
        <v>3000</v>
      </c>
      <c r="H178" s="6">
        <v>150</v>
      </c>
      <c r="I178" s="5">
        <v>30</v>
      </c>
      <c r="J178" s="6">
        <f>业务考核视图!N178</f>
        <v>3000</v>
      </c>
      <c r="K178" s="6">
        <f>业务考核视图!O178</f>
        <v>2901.8</v>
      </c>
      <c r="L178" s="43">
        <f t="shared" si="2"/>
        <v>0.967266666666667</v>
      </c>
      <c r="M178" s="5" t="str">
        <f>业务考核视图!Q178</f>
        <v>未达标</v>
      </c>
      <c r="N178" s="6">
        <f>IF(K178&gt;=J178,ROUND(H178*I178/规则与名单!$B$3,2),0)</f>
        <v>0</v>
      </c>
      <c r="O178" s="6">
        <v>0</v>
      </c>
      <c r="P178" s="5">
        <v>0</v>
      </c>
      <c r="Q178" s="5" t="s">
        <v>111</v>
      </c>
      <c r="R178" s="5">
        <v>178</v>
      </c>
      <c r="S178" s="5" t="s">
        <v>194</v>
      </c>
      <c r="T178" s="5" t="s">
        <v>120</v>
      </c>
      <c r="U178" s="44" t="s">
        <v>114</v>
      </c>
      <c r="V178" s="44" t="s">
        <v>115</v>
      </c>
      <c r="W178" s="5"/>
      <c r="X178" s="5">
        <v>0</v>
      </c>
    </row>
    <row r="179" ht="19" customHeight="1" spans="1:24">
      <c r="A179" s="5" t="s">
        <v>501</v>
      </c>
      <c r="B179" s="5" t="s">
        <v>50</v>
      </c>
      <c r="C179" s="5" t="s">
        <v>52</v>
      </c>
      <c r="D179" s="5" t="s">
        <v>463</v>
      </c>
      <c r="E179" s="5" t="s">
        <v>464</v>
      </c>
      <c r="F179" s="5" t="s">
        <v>11</v>
      </c>
      <c r="G179" s="5">
        <v>3000</v>
      </c>
      <c r="H179" s="6">
        <v>150</v>
      </c>
      <c r="I179" s="5">
        <v>23</v>
      </c>
      <c r="J179" s="6">
        <f>业务考核视图!N179</f>
        <v>2300</v>
      </c>
      <c r="K179" s="6">
        <f>业务考核视图!O179</f>
        <v>2287</v>
      </c>
      <c r="L179" s="43">
        <f t="shared" si="2"/>
        <v>0.994347826086956</v>
      </c>
      <c r="M179" s="5" t="str">
        <f>业务考核视图!Q179</f>
        <v>未达标</v>
      </c>
      <c r="N179" s="6">
        <f>IF(K179&gt;=J179,ROUND(H179*I179/规则与名单!$B$3,2),0)</f>
        <v>0</v>
      </c>
      <c r="O179" s="6">
        <v>0</v>
      </c>
      <c r="P179" s="5">
        <v>0</v>
      </c>
      <c r="Q179" s="5" t="s">
        <v>181</v>
      </c>
      <c r="R179" s="5">
        <v>179</v>
      </c>
      <c r="S179" s="5" t="s">
        <v>502</v>
      </c>
      <c r="T179" s="5" t="s">
        <v>120</v>
      </c>
      <c r="U179" s="44" t="s">
        <v>114</v>
      </c>
      <c r="V179" s="44" t="s">
        <v>170</v>
      </c>
      <c r="W179" s="5"/>
      <c r="X179" s="5">
        <v>0</v>
      </c>
    </row>
    <row r="180" ht="19" customHeight="1" spans="1:24">
      <c r="A180" s="5" t="s">
        <v>503</v>
      </c>
      <c r="B180" s="5" t="s">
        <v>50</v>
      </c>
      <c r="C180" s="5" t="s">
        <v>52</v>
      </c>
      <c r="D180" s="5" t="s">
        <v>405</v>
      </c>
      <c r="E180" s="5" t="s">
        <v>406</v>
      </c>
      <c r="F180" s="5" t="s">
        <v>11</v>
      </c>
      <c r="G180" s="5">
        <v>3000</v>
      </c>
      <c r="H180" s="6">
        <v>150</v>
      </c>
      <c r="I180" s="5">
        <v>30</v>
      </c>
      <c r="J180" s="6">
        <f>业务考核视图!N180</f>
        <v>3000</v>
      </c>
      <c r="K180" s="6">
        <f>业务考核视图!O180</f>
        <v>4749.8</v>
      </c>
      <c r="L180" s="43">
        <f t="shared" si="2"/>
        <v>1.58326666666667</v>
      </c>
      <c r="M180" s="5" t="str">
        <f>业务考核视图!Q180</f>
        <v>达标</v>
      </c>
      <c r="N180" s="6">
        <f>IF(K180&gt;=J180,ROUND(H180*I180/规则与名单!$B$3,2),0)</f>
        <v>150</v>
      </c>
      <c r="O180" s="6">
        <v>1749.8</v>
      </c>
      <c r="P180" s="5">
        <v>0</v>
      </c>
      <c r="Q180" s="5" t="s">
        <v>111</v>
      </c>
      <c r="R180" s="5">
        <v>180</v>
      </c>
      <c r="S180" s="5" t="s">
        <v>329</v>
      </c>
      <c r="T180" s="5" t="s">
        <v>120</v>
      </c>
      <c r="U180" s="44" t="s">
        <v>114</v>
      </c>
      <c r="V180" s="44" t="s">
        <v>115</v>
      </c>
      <c r="W180" s="5"/>
      <c r="X180" s="5">
        <v>4</v>
      </c>
    </row>
    <row r="181" ht="19" customHeight="1" spans="1:24">
      <c r="A181" s="5" t="s">
        <v>504</v>
      </c>
      <c r="B181" s="5" t="s">
        <v>50</v>
      </c>
      <c r="C181" s="5" t="s">
        <v>52</v>
      </c>
      <c r="D181" s="5" t="s">
        <v>428</v>
      </c>
      <c r="E181" s="5" t="s">
        <v>429</v>
      </c>
      <c r="F181" s="5" t="s">
        <v>11</v>
      </c>
      <c r="G181" s="5">
        <v>3000</v>
      </c>
      <c r="H181" s="6">
        <v>150</v>
      </c>
      <c r="I181" s="5">
        <v>23</v>
      </c>
      <c r="J181" s="6">
        <f>业务考核视图!N181</f>
        <v>2300</v>
      </c>
      <c r="K181" s="6">
        <f>业务考核视图!O181</f>
        <v>3282.1</v>
      </c>
      <c r="L181" s="43">
        <f t="shared" si="2"/>
        <v>1.427</v>
      </c>
      <c r="M181" s="5" t="str">
        <f>业务考核视图!Q181</f>
        <v>达标</v>
      </c>
      <c r="N181" s="6">
        <f>IF(K181&gt;=J181,ROUND(H181*I181/规则与名单!$B$3,2),0)</f>
        <v>115</v>
      </c>
      <c r="O181" s="6">
        <v>982.1</v>
      </c>
      <c r="P181" s="5">
        <v>0</v>
      </c>
      <c r="Q181" s="5" t="s">
        <v>111</v>
      </c>
      <c r="R181" s="5">
        <v>181</v>
      </c>
      <c r="S181" s="5" t="s">
        <v>505</v>
      </c>
      <c r="T181" s="5" t="s">
        <v>120</v>
      </c>
      <c r="U181" s="44" t="s">
        <v>506</v>
      </c>
      <c r="V181" s="44" t="s">
        <v>115</v>
      </c>
      <c r="W181" s="5"/>
      <c r="X181" s="5">
        <v>3</v>
      </c>
    </row>
    <row r="182" ht="19" customHeight="1" spans="1:24">
      <c r="A182" s="5" t="s">
        <v>507</v>
      </c>
      <c r="B182" s="5" t="s">
        <v>50</v>
      </c>
      <c r="C182" s="5" t="s">
        <v>52</v>
      </c>
      <c r="D182" s="5" t="s">
        <v>463</v>
      </c>
      <c r="E182" s="5" t="s">
        <v>464</v>
      </c>
      <c r="F182" s="5" t="s">
        <v>11</v>
      </c>
      <c r="G182" s="5">
        <v>3000</v>
      </c>
      <c r="H182" s="6">
        <v>150</v>
      </c>
      <c r="I182" s="5">
        <v>30</v>
      </c>
      <c r="J182" s="6">
        <f>业务考核视图!N182</f>
        <v>3000</v>
      </c>
      <c r="K182" s="6">
        <f>业务考核视图!O182</f>
        <v>3166.2</v>
      </c>
      <c r="L182" s="43">
        <f t="shared" si="2"/>
        <v>1.0554</v>
      </c>
      <c r="M182" s="5" t="str">
        <f>业务考核视图!Q182</f>
        <v>达标</v>
      </c>
      <c r="N182" s="6">
        <f>IF(K182&gt;=J182,ROUND(H182*I182/规则与名单!$B$3,2),0)</f>
        <v>150</v>
      </c>
      <c r="O182" s="6">
        <v>166.2</v>
      </c>
      <c r="P182" s="5">
        <v>0</v>
      </c>
      <c r="Q182" s="5" t="s">
        <v>111</v>
      </c>
      <c r="R182" s="5">
        <v>182</v>
      </c>
      <c r="S182" s="5" t="s">
        <v>308</v>
      </c>
      <c r="T182" s="5" t="s">
        <v>120</v>
      </c>
      <c r="U182" s="44" t="s">
        <v>114</v>
      </c>
      <c r="V182" s="44" t="s">
        <v>115</v>
      </c>
      <c r="W182" s="5"/>
      <c r="X182" s="5">
        <v>3</v>
      </c>
    </row>
    <row r="183" ht="19" customHeight="1" spans="1:24">
      <c r="A183" s="5" t="s">
        <v>508</v>
      </c>
      <c r="B183" s="5" t="s">
        <v>50</v>
      </c>
      <c r="C183" s="5" t="s">
        <v>52</v>
      </c>
      <c r="D183" s="5" t="s">
        <v>417</v>
      </c>
      <c r="E183" s="5" t="s">
        <v>509</v>
      </c>
      <c r="F183" s="5" t="s">
        <v>11</v>
      </c>
      <c r="G183" s="5">
        <v>3000</v>
      </c>
      <c r="H183" s="6">
        <v>150</v>
      </c>
      <c r="I183" s="5">
        <v>30</v>
      </c>
      <c r="J183" s="6">
        <f>业务考核视图!N183</f>
        <v>3000</v>
      </c>
      <c r="K183" s="6">
        <f>业务考核视图!O183</f>
        <v>887</v>
      </c>
      <c r="L183" s="43">
        <f t="shared" si="2"/>
        <v>0.295666666666667</v>
      </c>
      <c r="M183" s="5" t="str">
        <f>业务考核视图!Q183</f>
        <v>已有里程未达标</v>
      </c>
      <c r="N183" s="6">
        <f>IF(K183&gt;=J183,ROUND(H183*I183/规则与名单!$B$3,2),0)</f>
        <v>0</v>
      </c>
      <c r="O183" s="6">
        <v>0</v>
      </c>
      <c r="P183" s="5">
        <v>0</v>
      </c>
      <c r="Q183" s="5" t="s">
        <v>111</v>
      </c>
      <c r="R183" s="5">
        <v>183</v>
      </c>
      <c r="S183" s="5" t="s">
        <v>510</v>
      </c>
      <c r="T183" s="5" t="s">
        <v>120</v>
      </c>
      <c r="U183" s="44" t="s">
        <v>114</v>
      </c>
      <c r="V183" s="44" t="s">
        <v>115</v>
      </c>
      <c r="W183" s="5"/>
      <c r="X183" s="5">
        <v>7</v>
      </c>
    </row>
    <row r="184" ht="19" customHeight="1" spans="1:24">
      <c r="A184" s="5" t="s">
        <v>511</v>
      </c>
      <c r="B184" s="5" t="s">
        <v>50</v>
      </c>
      <c r="C184" s="5" t="s">
        <v>52</v>
      </c>
      <c r="D184" s="5" t="s">
        <v>463</v>
      </c>
      <c r="E184" s="5" t="s">
        <v>464</v>
      </c>
      <c r="F184" s="5" t="s">
        <v>11</v>
      </c>
      <c r="G184" s="5">
        <v>3000</v>
      </c>
      <c r="H184" s="6">
        <v>150</v>
      </c>
      <c r="I184" s="5">
        <v>30</v>
      </c>
      <c r="J184" s="6">
        <f>业务考核视图!N184</f>
        <v>3000</v>
      </c>
      <c r="K184" s="6">
        <f>业务考核视图!O184</f>
        <v>2275.5</v>
      </c>
      <c r="L184" s="43">
        <f t="shared" si="2"/>
        <v>0.7585</v>
      </c>
      <c r="M184" s="5" t="str">
        <f>业务考核视图!Q184</f>
        <v>已有里程未达标</v>
      </c>
      <c r="N184" s="6">
        <f>IF(K184&gt;=J184,ROUND(H184*I184/规则与名单!$B$3,2),0)</f>
        <v>0</v>
      </c>
      <c r="O184" s="6">
        <v>0</v>
      </c>
      <c r="P184" s="5">
        <v>0</v>
      </c>
      <c r="Q184" s="5" t="s">
        <v>111</v>
      </c>
      <c r="R184" s="5">
        <v>184</v>
      </c>
      <c r="S184" s="5" t="s">
        <v>329</v>
      </c>
      <c r="T184" s="5" t="s">
        <v>120</v>
      </c>
      <c r="U184" s="44" t="s">
        <v>114</v>
      </c>
      <c r="V184" s="44" t="s">
        <v>115</v>
      </c>
      <c r="W184" s="5"/>
      <c r="X184" s="5">
        <v>4</v>
      </c>
    </row>
    <row r="185" ht="19" customHeight="1" spans="1:24">
      <c r="A185" s="5" t="s">
        <v>512</v>
      </c>
      <c r="B185" s="5" t="s">
        <v>50</v>
      </c>
      <c r="C185" s="5" t="s">
        <v>52</v>
      </c>
      <c r="D185" s="5" t="s">
        <v>428</v>
      </c>
      <c r="E185" s="5" t="s">
        <v>429</v>
      </c>
      <c r="F185" s="5" t="s">
        <v>11</v>
      </c>
      <c r="G185" s="5">
        <v>3000</v>
      </c>
      <c r="H185" s="6">
        <v>150</v>
      </c>
      <c r="I185" s="5">
        <v>23</v>
      </c>
      <c r="J185" s="6">
        <f>业务考核视图!N185</f>
        <v>2300</v>
      </c>
      <c r="K185" s="6">
        <f>业务考核视图!O185</f>
        <v>2122.8</v>
      </c>
      <c r="L185" s="43">
        <f t="shared" si="2"/>
        <v>0.922956521739131</v>
      </c>
      <c r="M185" s="5" t="str">
        <f>业务考核视图!Q185</f>
        <v>已有里程未达标</v>
      </c>
      <c r="N185" s="6">
        <f>IF(K185&gt;=J185,ROUND(H185*I185/规则与名单!$B$3,2),0)</f>
        <v>0</v>
      </c>
      <c r="O185" s="6">
        <v>0</v>
      </c>
      <c r="P185" s="5">
        <v>0</v>
      </c>
      <c r="Q185" s="5" t="s">
        <v>111</v>
      </c>
      <c r="R185" s="5">
        <v>185</v>
      </c>
      <c r="S185" s="5" t="s">
        <v>513</v>
      </c>
      <c r="T185" s="5" t="s">
        <v>120</v>
      </c>
      <c r="U185" s="44" t="s">
        <v>506</v>
      </c>
      <c r="V185" s="44" t="s">
        <v>115</v>
      </c>
      <c r="W185" s="5"/>
      <c r="X185" s="5">
        <v>8</v>
      </c>
    </row>
    <row r="186" ht="19" customHeight="1" spans="1:24">
      <c r="A186" s="5" t="s">
        <v>514</v>
      </c>
      <c r="B186" s="5" t="s">
        <v>50</v>
      </c>
      <c r="C186" s="5" t="s">
        <v>52</v>
      </c>
      <c r="D186" s="5" t="s">
        <v>468</v>
      </c>
      <c r="E186" s="5" t="s">
        <v>469</v>
      </c>
      <c r="F186" s="5" t="s">
        <v>11</v>
      </c>
      <c r="G186" s="5">
        <v>3000</v>
      </c>
      <c r="H186" s="6">
        <v>150</v>
      </c>
      <c r="I186" s="5">
        <v>30</v>
      </c>
      <c r="J186" s="6">
        <f>业务考核视图!N186</f>
        <v>3000</v>
      </c>
      <c r="K186" s="6">
        <f>业务考核视图!O186</f>
        <v>7864.9</v>
      </c>
      <c r="L186" s="43">
        <f t="shared" si="2"/>
        <v>2.62163333333333</v>
      </c>
      <c r="M186" s="5" t="str">
        <f>业务考核视图!Q186</f>
        <v>达标</v>
      </c>
      <c r="N186" s="6">
        <f>IF(K186&gt;=J186,ROUND(H186*I186/规则与名单!$B$3,2),0)</f>
        <v>150</v>
      </c>
      <c r="O186" s="6">
        <v>4864.9</v>
      </c>
      <c r="P186" s="5">
        <v>1</v>
      </c>
      <c r="Q186" s="5" t="s">
        <v>111</v>
      </c>
      <c r="R186" s="5">
        <v>186</v>
      </c>
      <c r="S186" s="5" t="s">
        <v>112</v>
      </c>
      <c r="T186" s="5" t="s">
        <v>120</v>
      </c>
      <c r="U186" s="44" t="s">
        <v>114</v>
      </c>
      <c r="V186" s="44" t="s">
        <v>115</v>
      </c>
      <c r="W186" s="5"/>
      <c r="X186" s="5">
        <v>0</v>
      </c>
    </row>
    <row r="187" ht="19" customHeight="1" spans="1:24">
      <c r="A187" s="5" t="s">
        <v>515</v>
      </c>
      <c r="B187" s="5" t="s">
        <v>50</v>
      </c>
      <c r="C187" s="5" t="s">
        <v>52</v>
      </c>
      <c r="D187" s="5" t="s">
        <v>463</v>
      </c>
      <c r="E187" s="5" t="s">
        <v>464</v>
      </c>
      <c r="F187" s="5" t="s">
        <v>11</v>
      </c>
      <c r="G187" s="5">
        <v>3000</v>
      </c>
      <c r="H187" s="6">
        <v>150</v>
      </c>
      <c r="I187" s="5">
        <v>30</v>
      </c>
      <c r="J187" s="6">
        <f>业务考核视图!N187</f>
        <v>3000</v>
      </c>
      <c r="K187" s="6">
        <f>业务考核视图!O187</f>
        <v>2088.8</v>
      </c>
      <c r="L187" s="43">
        <f t="shared" si="2"/>
        <v>0.696266666666667</v>
      </c>
      <c r="M187" s="5" t="str">
        <f>业务考核视图!Q187</f>
        <v>已有里程未达标</v>
      </c>
      <c r="N187" s="6">
        <f>IF(K187&gt;=J187,ROUND(H187*I187/规则与名单!$B$3,2),0)</f>
        <v>0</v>
      </c>
      <c r="O187" s="6">
        <v>0</v>
      </c>
      <c r="P187" s="5">
        <v>0</v>
      </c>
      <c r="Q187" s="5" t="s">
        <v>111</v>
      </c>
      <c r="R187" s="5">
        <v>187</v>
      </c>
      <c r="S187" s="5" t="s">
        <v>516</v>
      </c>
      <c r="T187" s="5" t="s">
        <v>120</v>
      </c>
      <c r="U187" s="44" t="s">
        <v>114</v>
      </c>
      <c r="V187" s="44" t="s">
        <v>115</v>
      </c>
      <c r="W187" s="5"/>
      <c r="X187" s="5">
        <v>4</v>
      </c>
    </row>
    <row r="188" ht="19" customHeight="1" spans="1:24">
      <c r="A188" s="5" t="s">
        <v>517</v>
      </c>
      <c r="B188" s="5" t="s">
        <v>50</v>
      </c>
      <c r="C188" s="5" t="s">
        <v>52</v>
      </c>
      <c r="D188" s="5" t="s">
        <v>408</v>
      </c>
      <c r="E188" s="5" t="s">
        <v>409</v>
      </c>
      <c r="F188" s="5" t="s">
        <v>11</v>
      </c>
      <c r="G188" s="5">
        <v>3000</v>
      </c>
      <c r="H188" s="6">
        <v>150</v>
      </c>
      <c r="I188" s="5">
        <v>8</v>
      </c>
      <c r="J188" s="6">
        <f>业务考核视图!N188</f>
        <v>800</v>
      </c>
      <c r="K188" s="6">
        <f>业务考核视图!O188</f>
        <v>503.4</v>
      </c>
      <c r="L188" s="43">
        <f t="shared" si="2"/>
        <v>0.62925</v>
      </c>
      <c r="M188" s="5" t="str">
        <f>业务考核视图!Q188</f>
        <v>未达标</v>
      </c>
      <c r="N188" s="6">
        <f>IF(K188&gt;=J188,ROUND(H188*I188/规则与名单!$B$3,2),0)</f>
        <v>0</v>
      </c>
      <c r="O188" s="6">
        <v>0</v>
      </c>
      <c r="P188" s="5">
        <v>0</v>
      </c>
      <c r="Q188" s="5" t="s">
        <v>181</v>
      </c>
      <c r="R188" s="5">
        <v>188</v>
      </c>
      <c r="S188" s="5" t="s">
        <v>518</v>
      </c>
      <c r="T188" s="5" t="s">
        <v>120</v>
      </c>
      <c r="U188" s="44" t="s">
        <v>114</v>
      </c>
      <c r="V188" s="44" t="s">
        <v>506</v>
      </c>
      <c r="W188" s="5"/>
      <c r="X188" s="5">
        <v>0</v>
      </c>
    </row>
    <row r="189" ht="19" customHeight="1" spans="1:24">
      <c r="A189" s="5" t="s">
        <v>519</v>
      </c>
      <c r="B189" s="5" t="s">
        <v>50</v>
      </c>
      <c r="C189" s="5" t="s">
        <v>52</v>
      </c>
      <c r="D189" s="5" t="s">
        <v>520</v>
      </c>
      <c r="E189" s="5" t="s">
        <v>521</v>
      </c>
      <c r="F189" s="5" t="s">
        <v>11</v>
      </c>
      <c r="G189" s="5">
        <v>3000</v>
      </c>
      <c r="H189" s="6">
        <v>150</v>
      </c>
      <c r="I189" s="5">
        <v>30</v>
      </c>
      <c r="J189" s="6">
        <f>业务考核视图!N189</f>
        <v>3000</v>
      </c>
      <c r="K189" s="6">
        <f>业务考核视图!O189</f>
        <v>4743</v>
      </c>
      <c r="L189" s="43">
        <f t="shared" si="2"/>
        <v>1.581</v>
      </c>
      <c r="M189" s="5" t="str">
        <f>业务考核视图!Q189</f>
        <v>达标</v>
      </c>
      <c r="N189" s="6">
        <f>IF(K189&gt;=J189,ROUND(H189*I189/规则与名单!$B$3,2),0)</f>
        <v>150</v>
      </c>
      <c r="O189" s="6">
        <v>1743</v>
      </c>
      <c r="P189" s="5">
        <v>0</v>
      </c>
      <c r="Q189" s="5" t="s">
        <v>111</v>
      </c>
      <c r="R189" s="5">
        <v>189</v>
      </c>
      <c r="S189" s="5" t="s">
        <v>112</v>
      </c>
      <c r="T189" s="5" t="s">
        <v>120</v>
      </c>
      <c r="U189" s="44" t="s">
        <v>114</v>
      </c>
      <c r="V189" s="44" t="s">
        <v>115</v>
      </c>
      <c r="W189" s="5"/>
      <c r="X189" s="5">
        <v>0</v>
      </c>
    </row>
    <row r="190" ht="19" customHeight="1" spans="1:24">
      <c r="A190" s="5" t="s">
        <v>522</v>
      </c>
      <c r="B190" s="5" t="s">
        <v>50</v>
      </c>
      <c r="C190" s="5" t="s">
        <v>52</v>
      </c>
      <c r="D190" s="5" t="s">
        <v>408</v>
      </c>
      <c r="E190" s="5" t="s">
        <v>409</v>
      </c>
      <c r="F190" s="5" t="s">
        <v>11</v>
      </c>
      <c r="G190" s="5">
        <v>3000</v>
      </c>
      <c r="H190" s="6">
        <v>150</v>
      </c>
      <c r="I190" s="5">
        <v>30</v>
      </c>
      <c r="J190" s="6">
        <f>业务考核视图!N190</f>
        <v>3000</v>
      </c>
      <c r="K190" s="6">
        <f>业务考核视图!O190</f>
        <v>4967.2</v>
      </c>
      <c r="L190" s="43">
        <f t="shared" si="2"/>
        <v>1.65573333333333</v>
      </c>
      <c r="M190" s="5" t="str">
        <f>业务考核视图!Q190</f>
        <v>达标</v>
      </c>
      <c r="N190" s="6">
        <f>IF(K190&gt;=J190,ROUND(H190*I190/规则与名单!$B$3,2),0)</f>
        <v>150</v>
      </c>
      <c r="O190" s="6">
        <v>1967.2</v>
      </c>
      <c r="P190" s="5">
        <v>0</v>
      </c>
      <c r="Q190" s="5" t="s">
        <v>111</v>
      </c>
      <c r="R190" s="5">
        <v>190</v>
      </c>
      <c r="S190" s="5" t="s">
        <v>112</v>
      </c>
      <c r="T190" s="5" t="s">
        <v>120</v>
      </c>
      <c r="U190" s="44" t="s">
        <v>114</v>
      </c>
      <c r="V190" s="44" t="s">
        <v>115</v>
      </c>
      <c r="W190" s="5"/>
      <c r="X190" s="5">
        <v>0</v>
      </c>
    </row>
    <row r="191" ht="19" customHeight="1" spans="1:24">
      <c r="A191" s="5" t="s">
        <v>60</v>
      </c>
      <c r="B191" s="5" t="s">
        <v>50</v>
      </c>
      <c r="C191" s="5" t="s">
        <v>52</v>
      </c>
      <c r="D191" s="5" t="s">
        <v>441</v>
      </c>
      <c r="E191" s="5" t="s">
        <v>442</v>
      </c>
      <c r="F191" s="5" t="s">
        <v>11</v>
      </c>
      <c r="G191" s="5">
        <v>3000</v>
      </c>
      <c r="H191" s="6">
        <v>150</v>
      </c>
      <c r="I191" s="5">
        <v>30</v>
      </c>
      <c r="J191" s="6">
        <f>业务考核视图!N191</f>
        <v>3000</v>
      </c>
      <c r="K191" s="6">
        <f>业务考核视图!O191</f>
        <v>1608.2</v>
      </c>
      <c r="L191" s="43">
        <f t="shared" si="2"/>
        <v>0.536066666666667</v>
      </c>
      <c r="M191" s="5" t="str">
        <f>业务考核视图!Q191</f>
        <v>已有里程未达标</v>
      </c>
      <c r="N191" s="6">
        <f>IF(K191&gt;=J191,ROUND(H191*I191/规则与名单!$B$3,2),0)</f>
        <v>0</v>
      </c>
      <c r="O191" s="6">
        <v>0</v>
      </c>
      <c r="P191" s="5">
        <v>0</v>
      </c>
      <c r="Q191" s="5" t="s">
        <v>111</v>
      </c>
      <c r="R191" s="5">
        <v>191</v>
      </c>
      <c r="S191" s="5" t="s">
        <v>523</v>
      </c>
      <c r="T191" s="5" t="s">
        <v>113</v>
      </c>
      <c r="U191" s="44" t="s">
        <v>114</v>
      </c>
      <c r="V191" s="44" t="s">
        <v>115</v>
      </c>
      <c r="W191" s="5"/>
      <c r="X191" s="5">
        <v>6</v>
      </c>
    </row>
    <row r="192" ht="19" customHeight="1" spans="1:24">
      <c r="A192" s="5" t="s">
        <v>524</v>
      </c>
      <c r="B192" s="5" t="s">
        <v>50</v>
      </c>
      <c r="C192" s="5" t="s">
        <v>52</v>
      </c>
      <c r="D192" s="5" t="s">
        <v>413</v>
      </c>
      <c r="E192" s="5" t="s">
        <v>525</v>
      </c>
      <c r="F192" s="5" t="s">
        <v>11</v>
      </c>
      <c r="G192" s="5">
        <v>3000</v>
      </c>
      <c r="H192" s="6">
        <v>150</v>
      </c>
      <c r="I192" s="5">
        <v>30</v>
      </c>
      <c r="J192" s="6">
        <f>业务考核视图!N192</f>
        <v>3000</v>
      </c>
      <c r="K192" s="6">
        <f>业务考核视图!O192</f>
        <v>4518</v>
      </c>
      <c r="L192" s="43">
        <f t="shared" si="2"/>
        <v>1.506</v>
      </c>
      <c r="M192" s="5" t="str">
        <f>业务考核视图!Q192</f>
        <v>达标</v>
      </c>
      <c r="N192" s="6">
        <f>IF(K192&gt;=J192,ROUND(H192*I192/规则与名单!$B$3,2),0)</f>
        <v>150</v>
      </c>
      <c r="O192" s="6">
        <v>1518</v>
      </c>
      <c r="P192" s="5">
        <v>0</v>
      </c>
      <c r="Q192" s="5" t="s">
        <v>181</v>
      </c>
      <c r="R192" s="5">
        <v>192</v>
      </c>
      <c r="S192" s="5" t="s">
        <v>161</v>
      </c>
      <c r="T192" s="5" t="s">
        <v>120</v>
      </c>
      <c r="U192" s="44" t="s">
        <v>114</v>
      </c>
      <c r="V192" s="44" t="s">
        <v>115</v>
      </c>
      <c r="W192" s="5"/>
      <c r="X192" s="5">
        <v>1</v>
      </c>
    </row>
    <row r="193" ht="19" customHeight="1" spans="1:24">
      <c r="A193" s="5" t="s">
        <v>526</v>
      </c>
      <c r="B193" s="5" t="s">
        <v>50</v>
      </c>
      <c r="C193" s="5" t="s">
        <v>52</v>
      </c>
      <c r="D193" s="5" t="s">
        <v>408</v>
      </c>
      <c r="E193" s="5" t="s">
        <v>409</v>
      </c>
      <c r="F193" s="5" t="s">
        <v>11</v>
      </c>
      <c r="G193" s="5">
        <v>3000</v>
      </c>
      <c r="H193" s="6">
        <v>150</v>
      </c>
      <c r="I193" s="5">
        <v>16</v>
      </c>
      <c r="J193" s="6">
        <f>业务考核视图!N193</f>
        <v>1600</v>
      </c>
      <c r="K193" s="6">
        <f>业务考核视图!O193</f>
        <v>1217.4</v>
      </c>
      <c r="L193" s="43">
        <f t="shared" si="2"/>
        <v>0.760875</v>
      </c>
      <c r="M193" s="5" t="str">
        <f>业务考核视图!Q193</f>
        <v>已有里程未达标</v>
      </c>
      <c r="N193" s="6">
        <f>IF(K193&gt;=J193,ROUND(H193*I193/规则与名单!$B$3,2),0)</f>
        <v>0</v>
      </c>
      <c r="O193" s="6">
        <v>0</v>
      </c>
      <c r="P193" s="5">
        <v>0</v>
      </c>
      <c r="Q193" s="5" t="s">
        <v>181</v>
      </c>
      <c r="R193" s="5">
        <v>193</v>
      </c>
      <c r="S193" s="5" t="s">
        <v>527</v>
      </c>
      <c r="T193" s="5" t="s">
        <v>120</v>
      </c>
      <c r="U193" s="44" t="s">
        <v>114</v>
      </c>
      <c r="V193" s="44" t="s">
        <v>472</v>
      </c>
      <c r="W193" s="5"/>
      <c r="X193" s="5">
        <v>1</v>
      </c>
    </row>
    <row r="194" ht="19" customHeight="1" spans="1:24">
      <c r="A194" s="5" t="s">
        <v>526</v>
      </c>
      <c r="B194" s="5" t="s">
        <v>50</v>
      </c>
      <c r="C194" s="5" t="s">
        <v>52</v>
      </c>
      <c r="D194" s="5" t="s">
        <v>463</v>
      </c>
      <c r="E194" s="5" t="s">
        <v>464</v>
      </c>
      <c r="F194" s="5" t="s">
        <v>11</v>
      </c>
      <c r="G194" s="5">
        <v>3000</v>
      </c>
      <c r="H194" s="6">
        <v>150</v>
      </c>
      <c r="I194" s="5">
        <v>1</v>
      </c>
      <c r="J194" s="6">
        <f>业务考核视图!N194</f>
        <v>100</v>
      </c>
      <c r="K194" s="6">
        <f>业务考核视图!O194</f>
        <v>133</v>
      </c>
      <c r="L194" s="43">
        <f t="shared" ref="L194:L257" si="3">K194/J194</f>
        <v>1.33</v>
      </c>
      <c r="M194" s="5" t="str">
        <f>业务考核视图!Q194</f>
        <v>达标</v>
      </c>
      <c r="N194" s="6">
        <f>IF(K194&gt;=J194,ROUND(H194*I194/规则与名单!$B$3,2),0)</f>
        <v>5</v>
      </c>
      <c r="O194" s="6">
        <v>33</v>
      </c>
      <c r="P194" s="5">
        <v>0</v>
      </c>
      <c r="Q194" s="5" t="s">
        <v>181</v>
      </c>
      <c r="R194" s="5">
        <v>194</v>
      </c>
      <c r="S194" s="5" t="s">
        <v>477</v>
      </c>
      <c r="T194" s="5" t="s">
        <v>120</v>
      </c>
      <c r="U194" s="44" t="s">
        <v>466</v>
      </c>
      <c r="V194" s="44" t="s">
        <v>466</v>
      </c>
      <c r="W194" s="5"/>
      <c r="X194" s="5">
        <v>0</v>
      </c>
    </row>
    <row r="195" ht="19" customHeight="1" spans="1:24">
      <c r="A195" s="5" t="s">
        <v>528</v>
      </c>
      <c r="B195" s="5" t="s">
        <v>50</v>
      </c>
      <c r="C195" s="5" t="s">
        <v>52</v>
      </c>
      <c r="D195" s="5" t="s">
        <v>408</v>
      </c>
      <c r="E195" s="5" t="s">
        <v>409</v>
      </c>
      <c r="F195" s="5" t="s">
        <v>11</v>
      </c>
      <c r="G195" s="5">
        <v>3000</v>
      </c>
      <c r="H195" s="6">
        <v>150</v>
      </c>
      <c r="I195" s="5">
        <v>18</v>
      </c>
      <c r="J195" s="6">
        <f>业务考核视图!N195</f>
        <v>1800</v>
      </c>
      <c r="K195" s="6">
        <f>业务考核视图!O195</f>
        <v>1252.1</v>
      </c>
      <c r="L195" s="43">
        <f t="shared" si="3"/>
        <v>0.695611111111111</v>
      </c>
      <c r="M195" s="5" t="str">
        <f>业务考核视图!Q195</f>
        <v>已有里程未达标</v>
      </c>
      <c r="N195" s="6">
        <f>IF(K195&gt;=J195,ROUND(H195*I195/规则与名单!$B$3,2),0)</f>
        <v>0</v>
      </c>
      <c r="O195" s="6">
        <v>0</v>
      </c>
      <c r="P195" s="5">
        <v>0</v>
      </c>
      <c r="Q195" s="5" t="s">
        <v>181</v>
      </c>
      <c r="R195" s="5">
        <v>195</v>
      </c>
      <c r="S195" s="5" t="s">
        <v>529</v>
      </c>
      <c r="T195" s="5" t="s">
        <v>120</v>
      </c>
      <c r="U195" s="44" t="s">
        <v>114</v>
      </c>
      <c r="V195" s="44" t="s">
        <v>333</v>
      </c>
      <c r="W195" s="5"/>
      <c r="X195" s="5">
        <v>1</v>
      </c>
    </row>
    <row r="196" ht="19" customHeight="1" spans="1:24">
      <c r="A196" s="5" t="s">
        <v>528</v>
      </c>
      <c r="B196" s="5" t="s">
        <v>50</v>
      </c>
      <c r="C196" s="5" t="s">
        <v>52</v>
      </c>
      <c r="D196" s="5" t="s">
        <v>463</v>
      </c>
      <c r="E196" s="5" t="s">
        <v>464</v>
      </c>
      <c r="F196" s="5" t="s">
        <v>11</v>
      </c>
      <c r="G196" s="5">
        <v>3000</v>
      </c>
      <c r="H196" s="6">
        <v>150</v>
      </c>
      <c r="I196" s="5">
        <v>8</v>
      </c>
      <c r="J196" s="6">
        <f>业务考核视图!N196</f>
        <v>800</v>
      </c>
      <c r="K196" s="6">
        <f>业务考核视图!O196</f>
        <v>524.4</v>
      </c>
      <c r="L196" s="43">
        <f t="shared" si="3"/>
        <v>0.6555</v>
      </c>
      <c r="M196" s="5" t="str">
        <f>业务考核视图!Q196</f>
        <v>已有里程未达标</v>
      </c>
      <c r="N196" s="6">
        <f>IF(K196&gt;=J196,ROUND(H196*I196/规则与名单!$B$3,2),0)</f>
        <v>0</v>
      </c>
      <c r="O196" s="6">
        <v>0</v>
      </c>
      <c r="P196" s="5">
        <v>0</v>
      </c>
      <c r="Q196" s="5" t="s">
        <v>111</v>
      </c>
      <c r="R196" s="5">
        <v>196</v>
      </c>
      <c r="S196" s="5" t="s">
        <v>530</v>
      </c>
      <c r="T196" s="5" t="s">
        <v>120</v>
      </c>
      <c r="U196" s="44" t="s">
        <v>170</v>
      </c>
      <c r="V196" s="44" t="s">
        <v>115</v>
      </c>
      <c r="W196" s="5"/>
      <c r="X196" s="5">
        <v>2</v>
      </c>
    </row>
    <row r="197" ht="19" customHeight="1" spans="1:24">
      <c r="A197" s="5" t="s">
        <v>531</v>
      </c>
      <c r="B197" s="5" t="s">
        <v>50</v>
      </c>
      <c r="C197" s="5" t="s">
        <v>52</v>
      </c>
      <c r="D197" s="5" t="s">
        <v>463</v>
      </c>
      <c r="E197" s="5" t="s">
        <v>464</v>
      </c>
      <c r="F197" s="5" t="s">
        <v>11</v>
      </c>
      <c r="G197" s="5">
        <v>3000</v>
      </c>
      <c r="H197" s="6">
        <v>150</v>
      </c>
      <c r="I197" s="5">
        <v>10</v>
      </c>
      <c r="J197" s="6">
        <f>业务考核视图!N197</f>
        <v>1000</v>
      </c>
      <c r="K197" s="6">
        <f>业务考核视图!O197</f>
        <v>162.6</v>
      </c>
      <c r="L197" s="43">
        <f t="shared" si="3"/>
        <v>0.1626</v>
      </c>
      <c r="M197" s="5" t="str">
        <f>业务考核视图!Q197</f>
        <v>已有里程未达标</v>
      </c>
      <c r="N197" s="6">
        <f>IF(K197&gt;=J197,ROUND(H197*I197/规则与名单!$B$3,2),0)</f>
        <v>0</v>
      </c>
      <c r="O197" s="6">
        <v>0</v>
      </c>
      <c r="P197" s="5">
        <v>0</v>
      </c>
      <c r="Q197" s="5" t="s">
        <v>111</v>
      </c>
      <c r="R197" s="5">
        <v>197</v>
      </c>
      <c r="S197" s="5" t="s">
        <v>532</v>
      </c>
      <c r="T197" s="5" t="s">
        <v>120</v>
      </c>
      <c r="U197" s="44" t="s">
        <v>487</v>
      </c>
      <c r="V197" s="44" t="s">
        <v>115</v>
      </c>
      <c r="W197" s="5"/>
      <c r="X197" s="5">
        <v>7</v>
      </c>
    </row>
    <row r="198" ht="19" customHeight="1" spans="1:24">
      <c r="A198" s="5" t="s">
        <v>533</v>
      </c>
      <c r="B198" s="5" t="s">
        <v>50</v>
      </c>
      <c r="C198" s="5" t="s">
        <v>52</v>
      </c>
      <c r="D198" s="5" t="s">
        <v>413</v>
      </c>
      <c r="E198" s="5" t="s">
        <v>525</v>
      </c>
      <c r="F198" s="5" t="s">
        <v>11</v>
      </c>
      <c r="G198" s="5">
        <v>3000</v>
      </c>
      <c r="H198" s="6">
        <v>150</v>
      </c>
      <c r="I198" s="5">
        <v>30</v>
      </c>
      <c r="J198" s="6">
        <f>业务考核视图!N198</f>
        <v>3000</v>
      </c>
      <c r="K198" s="6">
        <f>业务考核视图!O198</f>
        <v>2860.2</v>
      </c>
      <c r="L198" s="43">
        <f t="shared" si="3"/>
        <v>0.9534</v>
      </c>
      <c r="M198" s="5" t="str">
        <f>业务考核视图!Q198</f>
        <v>未达标</v>
      </c>
      <c r="N198" s="6">
        <f>IF(K198&gt;=J198,ROUND(H198*I198/规则与名单!$B$3,2),0)</f>
        <v>0</v>
      </c>
      <c r="O198" s="6">
        <v>0</v>
      </c>
      <c r="P198" s="5">
        <v>0</v>
      </c>
      <c r="Q198" s="5" t="s">
        <v>181</v>
      </c>
      <c r="R198" s="5">
        <v>198</v>
      </c>
      <c r="S198" s="5" t="s">
        <v>112</v>
      </c>
      <c r="T198" s="5" t="s">
        <v>120</v>
      </c>
      <c r="U198" s="44" t="s">
        <v>114</v>
      </c>
      <c r="V198" s="44" t="s">
        <v>115</v>
      </c>
      <c r="W198" s="5"/>
      <c r="X198" s="5">
        <v>0</v>
      </c>
    </row>
    <row r="199" ht="19" customHeight="1" spans="1:24">
      <c r="A199" s="5" t="s">
        <v>534</v>
      </c>
      <c r="B199" s="5" t="s">
        <v>50</v>
      </c>
      <c r="C199" s="5" t="s">
        <v>52</v>
      </c>
      <c r="D199" s="5" t="s">
        <v>413</v>
      </c>
      <c r="E199" s="5" t="s">
        <v>525</v>
      </c>
      <c r="F199" s="5" t="s">
        <v>11</v>
      </c>
      <c r="G199" s="5">
        <v>3000</v>
      </c>
      <c r="H199" s="6">
        <v>150</v>
      </c>
      <c r="I199" s="5">
        <v>30</v>
      </c>
      <c r="J199" s="6">
        <f>业务考核视图!N199</f>
        <v>3000</v>
      </c>
      <c r="K199" s="6">
        <f>业务考核视图!O199</f>
        <v>2859.2</v>
      </c>
      <c r="L199" s="43">
        <f t="shared" si="3"/>
        <v>0.953066666666667</v>
      </c>
      <c r="M199" s="5" t="str">
        <f>业务考核视图!Q199</f>
        <v>已有里程未达标</v>
      </c>
      <c r="N199" s="6">
        <f>IF(K199&gt;=J199,ROUND(H199*I199/规则与名单!$B$3,2),0)</f>
        <v>0</v>
      </c>
      <c r="O199" s="6">
        <v>0</v>
      </c>
      <c r="P199" s="5">
        <v>0</v>
      </c>
      <c r="Q199" s="5" t="s">
        <v>181</v>
      </c>
      <c r="R199" s="5">
        <v>199</v>
      </c>
      <c r="S199" s="5" t="s">
        <v>234</v>
      </c>
      <c r="T199" s="5" t="s">
        <v>120</v>
      </c>
      <c r="U199" s="44" t="s">
        <v>114</v>
      </c>
      <c r="V199" s="44" t="s">
        <v>115</v>
      </c>
      <c r="W199" s="5"/>
      <c r="X199" s="5">
        <v>4</v>
      </c>
    </row>
    <row r="200" ht="19" customHeight="1" spans="1:24">
      <c r="A200" s="5" t="s">
        <v>535</v>
      </c>
      <c r="B200" s="5" t="s">
        <v>50</v>
      </c>
      <c r="C200" s="5" t="s">
        <v>52</v>
      </c>
      <c r="D200" s="5" t="s">
        <v>463</v>
      </c>
      <c r="E200" s="5" t="s">
        <v>464</v>
      </c>
      <c r="F200" s="5" t="s">
        <v>11</v>
      </c>
      <c r="G200" s="5">
        <v>3000</v>
      </c>
      <c r="H200" s="6">
        <v>150</v>
      </c>
      <c r="I200" s="5">
        <v>30</v>
      </c>
      <c r="J200" s="6">
        <f>业务考核视图!N200</f>
        <v>3000</v>
      </c>
      <c r="K200" s="6">
        <f>业务考核视图!O200</f>
        <v>2784.9</v>
      </c>
      <c r="L200" s="43">
        <f t="shared" si="3"/>
        <v>0.9283</v>
      </c>
      <c r="M200" s="5" t="str">
        <f>业务考核视图!Q200</f>
        <v>已有里程未达标</v>
      </c>
      <c r="N200" s="6">
        <f>IF(K200&gt;=J200,ROUND(H200*I200/规则与名单!$B$3,2),0)</f>
        <v>0</v>
      </c>
      <c r="O200" s="6">
        <v>0</v>
      </c>
      <c r="P200" s="5">
        <v>0</v>
      </c>
      <c r="Q200" s="5" t="s">
        <v>111</v>
      </c>
      <c r="R200" s="5">
        <v>200</v>
      </c>
      <c r="S200" s="5" t="s">
        <v>489</v>
      </c>
      <c r="T200" s="5" t="s">
        <v>120</v>
      </c>
      <c r="U200" s="44" t="s">
        <v>114</v>
      </c>
      <c r="V200" s="44" t="s">
        <v>115</v>
      </c>
      <c r="W200" s="5"/>
      <c r="X200" s="5">
        <v>8</v>
      </c>
    </row>
    <row r="201" ht="19" customHeight="1" spans="1:24">
      <c r="A201" s="5" t="s">
        <v>536</v>
      </c>
      <c r="B201" s="5" t="s">
        <v>50</v>
      </c>
      <c r="C201" s="5" t="s">
        <v>52</v>
      </c>
      <c r="D201" s="5" t="s">
        <v>428</v>
      </c>
      <c r="E201" s="5" t="s">
        <v>429</v>
      </c>
      <c r="F201" s="5" t="s">
        <v>11</v>
      </c>
      <c r="G201" s="5">
        <v>3000</v>
      </c>
      <c r="H201" s="6">
        <v>150</v>
      </c>
      <c r="I201" s="5">
        <v>16</v>
      </c>
      <c r="J201" s="6">
        <f>业务考核视图!N201</f>
        <v>1600</v>
      </c>
      <c r="K201" s="6">
        <f>业务考核视图!O201</f>
        <v>3014.2</v>
      </c>
      <c r="L201" s="43">
        <f t="shared" si="3"/>
        <v>1.883875</v>
      </c>
      <c r="M201" s="5" t="str">
        <f>业务考核视图!Q201</f>
        <v>达标</v>
      </c>
      <c r="N201" s="6">
        <f>IF(K201&gt;=J201,ROUND(H201*I201/规则与名单!$B$3,2),0)</f>
        <v>80</v>
      </c>
      <c r="O201" s="6">
        <v>1414.2</v>
      </c>
      <c r="P201" s="5">
        <v>0</v>
      </c>
      <c r="Q201" s="5" t="s">
        <v>111</v>
      </c>
      <c r="R201" s="5">
        <v>201</v>
      </c>
      <c r="S201" s="5" t="s">
        <v>537</v>
      </c>
      <c r="T201" s="5" t="s">
        <v>120</v>
      </c>
      <c r="U201" s="44" t="s">
        <v>251</v>
      </c>
      <c r="V201" s="44" t="s">
        <v>115</v>
      </c>
      <c r="W201" s="5"/>
      <c r="X201" s="5">
        <v>2</v>
      </c>
    </row>
    <row r="202" ht="19" customHeight="1" spans="1:24">
      <c r="A202" s="5" t="s">
        <v>538</v>
      </c>
      <c r="B202" s="5" t="s">
        <v>50</v>
      </c>
      <c r="C202" s="5" t="s">
        <v>52</v>
      </c>
      <c r="D202" s="5" t="s">
        <v>428</v>
      </c>
      <c r="E202" s="5" t="s">
        <v>429</v>
      </c>
      <c r="F202" s="5" t="s">
        <v>11</v>
      </c>
      <c r="G202" s="5">
        <v>3000</v>
      </c>
      <c r="H202" s="6">
        <v>150</v>
      </c>
      <c r="I202" s="5">
        <v>23</v>
      </c>
      <c r="J202" s="6">
        <f>业务考核视图!N202</f>
        <v>2300</v>
      </c>
      <c r="K202" s="6">
        <f>业务考核视图!O202</f>
        <v>979.7</v>
      </c>
      <c r="L202" s="43">
        <f t="shared" si="3"/>
        <v>0.42595652173913</v>
      </c>
      <c r="M202" s="5" t="str">
        <f>业务考核视图!Q202</f>
        <v>已有里程未达标</v>
      </c>
      <c r="N202" s="6">
        <f>IF(K202&gt;=J202,ROUND(H202*I202/规则与名单!$B$3,2),0)</f>
        <v>0</v>
      </c>
      <c r="O202" s="6">
        <v>0</v>
      </c>
      <c r="P202" s="5">
        <v>0</v>
      </c>
      <c r="Q202" s="5" t="s">
        <v>111</v>
      </c>
      <c r="R202" s="5">
        <v>202</v>
      </c>
      <c r="S202" s="5" t="s">
        <v>539</v>
      </c>
      <c r="T202" s="5" t="s">
        <v>120</v>
      </c>
      <c r="U202" s="44" t="s">
        <v>506</v>
      </c>
      <c r="V202" s="44" t="s">
        <v>115</v>
      </c>
      <c r="W202" s="5"/>
      <c r="X202" s="5">
        <v>9</v>
      </c>
    </row>
    <row r="203" ht="19" customHeight="1" spans="1:24">
      <c r="A203" s="5" t="s">
        <v>61</v>
      </c>
      <c r="B203" s="5" t="s">
        <v>50</v>
      </c>
      <c r="C203" s="5" t="s">
        <v>52</v>
      </c>
      <c r="D203" s="5" t="s">
        <v>428</v>
      </c>
      <c r="E203" s="5" t="s">
        <v>429</v>
      </c>
      <c r="F203" s="5" t="s">
        <v>11</v>
      </c>
      <c r="G203" s="5">
        <v>3000</v>
      </c>
      <c r="H203" s="6">
        <v>150</v>
      </c>
      <c r="I203" s="5">
        <v>8</v>
      </c>
      <c r="J203" s="6">
        <f>业务考核视图!N203</f>
        <v>800</v>
      </c>
      <c r="K203" s="6">
        <f>业务考核视图!O203</f>
        <v>1604</v>
      </c>
      <c r="L203" s="43">
        <f t="shared" si="3"/>
        <v>2.005</v>
      </c>
      <c r="M203" s="5" t="str">
        <f>业务考核视图!Q203</f>
        <v>达标</v>
      </c>
      <c r="N203" s="6">
        <f>IF(K203&gt;=J203,ROUND(H203*I203/规则与名单!$B$3,2),0)</f>
        <v>40</v>
      </c>
      <c r="O203" s="6">
        <v>804</v>
      </c>
      <c r="P203" s="5">
        <v>0</v>
      </c>
      <c r="Q203" s="5" t="s">
        <v>181</v>
      </c>
      <c r="R203" s="5">
        <v>203</v>
      </c>
      <c r="S203" s="5" t="s">
        <v>169</v>
      </c>
      <c r="T203" s="5" t="s">
        <v>113</v>
      </c>
      <c r="U203" s="44" t="s">
        <v>114</v>
      </c>
      <c r="V203" s="44" t="s">
        <v>506</v>
      </c>
      <c r="W203" s="5"/>
      <c r="X203" s="5">
        <v>0</v>
      </c>
    </row>
    <row r="204" ht="19" customHeight="1" spans="1:24">
      <c r="A204" s="5" t="s">
        <v>540</v>
      </c>
      <c r="B204" s="5" t="s">
        <v>50</v>
      </c>
      <c r="C204" s="5" t="s">
        <v>52</v>
      </c>
      <c r="D204" s="5" t="s">
        <v>408</v>
      </c>
      <c r="E204" s="5" t="s">
        <v>409</v>
      </c>
      <c r="F204" s="5" t="s">
        <v>11</v>
      </c>
      <c r="G204" s="5">
        <v>3000</v>
      </c>
      <c r="H204" s="6">
        <v>150</v>
      </c>
      <c r="I204" s="5">
        <v>23</v>
      </c>
      <c r="J204" s="6">
        <f>业务考核视图!N204</f>
        <v>2300</v>
      </c>
      <c r="K204" s="6">
        <f>业务考核视图!O204</f>
        <v>1422.7</v>
      </c>
      <c r="L204" s="43">
        <f t="shared" si="3"/>
        <v>0.618565217391304</v>
      </c>
      <c r="M204" s="5" t="str">
        <f>业务考核视图!Q204</f>
        <v>已有里程未达标</v>
      </c>
      <c r="N204" s="6">
        <f>IF(K204&gt;=J204,ROUND(H204*I204/规则与名单!$B$3,2),0)</f>
        <v>0</v>
      </c>
      <c r="O204" s="6">
        <v>0</v>
      </c>
      <c r="P204" s="5">
        <v>0</v>
      </c>
      <c r="Q204" s="5" t="s">
        <v>111</v>
      </c>
      <c r="R204" s="5">
        <v>204</v>
      </c>
      <c r="S204" s="5" t="s">
        <v>541</v>
      </c>
      <c r="T204" s="5" t="s">
        <v>120</v>
      </c>
      <c r="U204" s="44" t="s">
        <v>506</v>
      </c>
      <c r="V204" s="44" t="s">
        <v>115</v>
      </c>
      <c r="W204" s="5"/>
      <c r="X204" s="5">
        <v>4</v>
      </c>
    </row>
    <row r="205" ht="19" customHeight="1" spans="1:24">
      <c r="A205" s="5" t="s">
        <v>542</v>
      </c>
      <c r="B205" s="5" t="s">
        <v>50</v>
      </c>
      <c r="C205" s="5" t="s">
        <v>52</v>
      </c>
      <c r="D205" s="5" t="s">
        <v>421</v>
      </c>
      <c r="E205" s="5" t="s">
        <v>422</v>
      </c>
      <c r="F205" s="5" t="s">
        <v>11</v>
      </c>
      <c r="G205" s="5">
        <v>3000</v>
      </c>
      <c r="H205" s="6">
        <v>150</v>
      </c>
      <c r="I205" s="5">
        <v>30</v>
      </c>
      <c r="J205" s="6">
        <f>业务考核视图!N205</f>
        <v>3000</v>
      </c>
      <c r="K205" s="6">
        <f>业务考核视图!O205</f>
        <v>760.7</v>
      </c>
      <c r="L205" s="43">
        <f t="shared" si="3"/>
        <v>0.253566666666667</v>
      </c>
      <c r="M205" s="5" t="str">
        <f>业务考核视图!Q205</f>
        <v>未达标</v>
      </c>
      <c r="N205" s="6">
        <f>IF(K205&gt;=J205,ROUND(H205*I205/规则与名单!$B$3,2),0)</f>
        <v>0</v>
      </c>
      <c r="O205" s="6">
        <v>0</v>
      </c>
      <c r="P205" s="5">
        <v>0</v>
      </c>
      <c r="Q205" s="5" t="s">
        <v>111</v>
      </c>
      <c r="R205" s="5">
        <v>205</v>
      </c>
      <c r="S205" s="5" t="s">
        <v>449</v>
      </c>
      <c r="T205" s="5" t="s">
        <v>120</v>
      </c>
      <c r="U205" s="44" t="s">
        <v>114</v>
      </c>
      <c r="V205" s="44" t="s">
        <v>115</v>
      </c>
      <c r="W205" s="5"/>
      <c r="X205" s="5">
        <v>0</v>
      </c>
    </row>
    <row r="206" ht="19" customHeight="1" spans="1:24">
      <c r="A206" s="5" t="s">
        <v>543</v>
      </c>
      <c r="B206" s="5" t="s">
        <v>50</v>
      </c>
      <c r="C206" s="5" t="s">
        <v>52</v>
      </c>
      <c r="D206" s="5" t="s">
        <v>544</v>
      </c>
      <c r="E206" s="5" t="s">
        <v>545</v>
      </c>
      <c r="F206" s="5" t="s">
        <v>11</v>
      </c>
      <c r="G206" s="5">
        <v>3000</v>
      </c>
      <c r="H206" s="6">
        <v>150</v>
      </c>
      <c r="I206" s="5">
        <v>30</v>
      </c>
      <c r="J206" s="6">
        <f>业务考核视图!N206</f>
        <v>3000</v>
      </c>
      <c r="K206" s="6">
        <f>业务考核视图!O206</f>
        <v>2256</v>
      </c>
      <c r="L206" s="43">
        <f t="shared" si="3"/>
        <v>0.752</v>
      </c>
      <c r="M206" s="5" t="str">
        <f>业务考核视图!Q206</f>
        <v>已有里程未达标</v>
      </c>
      <c r="N206" s="6">
        <f>IF(K206&gt;=J206,ROUND(H206*I206/规则与名单!$B$3,2),0)</f>
        <v>0</v>
      </c>
      <c r="O206" s="6">
        <v>0</v>
      </c>
      <c r="P206" s="5">
        <v>0</v>
      </c>
      <c r="Q206" s="5" t="s">
        <v>111</v>
      </c>
      <c r="R206" s="5">
        <v>206</v>
      </c>
      <c r="S206" s="5" t="s">
        <v>546</v>
      </c>
      <c r="T206" s="5" t="s">
        <v>120</v>
      </c>
      <c r="U206" s="44" t="s">
        <v>114</v>
      </c>
      <c r="V206" s="44" t="s">
        <v>115</v>
      </c>
      <c r="W206" s="5"/>
      <c r="X206" s="5">
        <v>5</v>
      </c>
    </row>
    <row r="207" ht="19" customHeight="1" spans="1:24">
      <c r="A207" s="5" t="s">
        <v>547</v>
      </c>
      <c r="B207" s="5" t="s">
        <v>50</v>
      </c>
      <c r="C207" s="5" t="s">
        <v>63</v>
      </c>
      <c r="D207" s="5" t="s">
        <v>548</v>
      </c>
      <c r="E207" s="5" t="s">
        <v>549</v>
      </c>
      <c r="F207" s="5" t="s">
        <v>11</v>
      </c>
      <c r="G207" s="5">
        <v>3000</v>
      </c>
      <c r="H207" s="6">
        <v>150</v>
      </c>
      <c r="I207" s="5">
        <v>15</v>
      </c>
      <c r="J207" s="6">
        <f>业务考核视图!N207</f>
        <v>1500</v>
      </c>
      <c r="K207" s="6">
        <f>业务考核视图!O207</f>
        <v>1243.9</v>
      </c>
      <c r="L207" s="43">
        <f t="shared" si="3"/>
        <v>0.829266666666667</v>
      </c>
      <c r="M207" s="5" t="str">
        <f>业务考核视图!Q207</f>
        <v>未达标</v>
      </c>
      <c r="N207" s="6">
        <f>IF(K207&gt;=J207,ROUND(H207*I207/规则与名单!$B$3,2),0)</f>
        <v>0</v>
      </c>
      <c r="O207" s="6">
        <v>0</v>
      </c>
      <c r="P207" s="5">
        <v>0</v>
      </c>
      <c r="Q207" s="5" t="s">
        <v>111</v>
      </c>
      <c r="R207" s="5">
        <v>207</v>
      </c>
      <c r="S207" s="5" t="s">
        <v>550</v>
      </c>
      <c r="T207" s="5" t="s">
        <v>120</v>
      </c>
      <c r="U207" s="44" t="s">
        <v>472</v>
      </c>
      <c r="V207" s="44" t="s">
        <v>115</v>
      </c>
      <c r="W207" s="5"/>
      <c r="X207" s="5">
        <v>0</v>
      </c>
    </row>
    <row r="208" ht="19" customHeight="1" spans="1:24">
      <c r="A208" s="5" t="s">
        <v>62</v>
      </c>
      <c r="B208" s="5" t="s">
        <v>50</v>
      </c>
      <c r="C208" s="5" t="s">
        <v>63</v>
      </c>
      <c r="D208" s="5" t="s">
        <v>551</v>
      </c>
      <c r="E208" s="5" t="s">
        <v>552</v>
      </c>
      <c r="F208" s="5" t="s">
        <v>11</v>
      </c>
      <c r="G208" s="5">
        <v>3000</v>
      </c>
      <c r="H208" s="6">
        <v>150</v>
      </c>
      <c r="I208" s="5">
        <v>30</v>
      </c>
      <c r="J208" s="6">
        <f>业务考核视图!N208</f>
        <v>3000</v>
      </c>
      <c r="K208" s="6">
        <f>业务考核视图!O208</f>
        <v>3583</v>
      </c>
      <c r="L208" s="43">
        <f t="shared" si="3"/>
        <v>1.19433333333333</v>
      </c>
      <c r="M208" s="5" t="str">
        <f>业务考核视图!Q208</f>
        <v>达标</v>
      </c>
      <c r="N208" s="6">
        <f>IF(K208&gt;=J208,ROUND(H208*I208/规则与名单!$B$3,2),0)</f>
        <v>150</v>
      </c>
      <c r="O208" s="6">
        <v>583</v>
      </c>
      <c r="P208" s="5">
        <v>0</v>
      </c>
      <c r="Q208" s="5" t="s">
        <v>111</v>
      </c>
      <c r="R208" s="5">
        <v>208</v>
      </c>
      <c r="S208" s="5" t="s">
        <v>161</v>
      </c>
      <c r="T208" s="5" t="s">
        <v>113</v>
      </c>
      <c r="U208" s="44" t="s">
        <v>114</v>
      </c>
      <c r="V208" s="44" t="s">
        <v>115</v>
      </c>
      <c r="W208" s="5"/>
      <c r="X208" s="5">
        <v>1</v>
      </c>
    </row>
    <row r="209" ht="19" customHeight="1" spans="1:24">
      <c r="A209" s="5" t="s">
        <v>553</v>
      </c>
      <c r="B209" s="5" t="s">
        <v>50</v>
      </c>
      <c r="C209" s="5" t="s">
        <v>63</v>
      </c>
      <c r="D209" s="5" t="s">
        <v>554</v>
      </c>
      <c r="E209" s="5" t="s">
        <v>555</v>
      </c>
      <c r="F209" s="5" t="s">
        <v>11</v>
      </c>
      <c r="G209" s="5">
        <v>3000</v>
      </c>
      <c r="H209" s="6">
        <v>150</v>
      </c>
      <c r="I209" s="5">
        <v>9</v>
      </c>
      <c r="J209" s="6">
        <f>业务考核视图!N209</f>
        <v>900</v>
      </c>
      <c r="K209" s="6">
        <f>业务考核视图!O209</f>
        <v>925.4</v>
      </c>
      <c r="L209" s="43">
        <f t="shared" si="3"/>
        <v>1.02822222222222</v>
      </c>
      <c r="M209" s="5" t="str">
        <f>业务考核视图!Q209</f>
        <v>达标</v>
      </c>
      <c r="N209" s="6">
        <f>IF(K209&gt;=J209,ROUND(H209*I209/规则与名单!$B$3,2),0)</f>
        <v>45</v>
      </c>
      <c r="O209" s="6">
        <v>25.4</v>
      </c>
      <c r="P209" s="5">
        <v>0</v>
      </c>
      <c r="Q209" s="5" t="s">
        <v>111</v>
      </c>
      <c r="R209" s="5">
        <v>209</v>
      </c>
      <c r="S209" s="5" t="s">
        <v>556</v>
      </c>
      <c r="T209" s="5" t="s">
        <v>120</v>
      </c>
      <c r="U209" s="44" t="s">
        <v>121</v>
      </c>
      <c r="V209" s="44" t="s">
        <v>115</v>
      </c>
      <c r="W209" s="5"/>
      <c r="X209" s="5">
        <v>0</v>
      </c>
    </row>
    <row r="210" ht="19" customHeight="1" spans="1:24">
      <c r="A210" s="5" t="s">
        <v>557</v>
      </c>
      <c r="B210" s="5" t="s">
        <v>66</v>
      </c>
      <c r="C210" s="5" t="s">
        <v>558</v>
      </c>
      <c r="D210" s="5" t="s">
        <v>559</v>
      </c>
      <c r="E210" s="5" t="s">
        <v>560</v>
      </c>
      <c r="F210" s="5" t="s">
        <v>16</v>
      </c>
      <c r="G210" s="5">
        <v>5000</v>
      </c>
      <c r="H210" s="6">
        <v>260</v>
      </c>
      <c r="I210" s="5">
        <v>30</v>
      </c>
      <c r="J210" s="6">
        <f>业务考核视图!N210</f>
        <v>5000</v>
      </c>
      <c r="K210" s="6">
        <f>业务考核视图!O210</f>
        <v>3866.4</v>
      </c>
      <c r="L210" s="43">
        <f t="shared" si="3"/>
        <v>0.77328</v>
      </c>
      <c r="M210" s="5" t="str">
        <f>业务考核视图!Q210</f>
        <v>已有里程未达标</v>
      </c>
      <c r="N210" s="6">
        <f>IF(K210&gt;=J210,ROUND(H210*I210/规则与名单!$B$3,2),0)</f>
        <v>0</v>
      </c>
      <c r="O210" s="6">
        <v>0</v>
      </c>
      <c r="P210" s="5">
        <v>0</v>
      </c>
      <c r="Q210" s="5" t="s">
        <v>111</v>
      </c>
      <c r="R210" s="5">
        <v>210</v>
      </c>
      <c r="S210" s="5" t="s">
        <v>396</v>
      </c>
      <c r="T210" s="5" t="s">
        <v>120</v>
      </c>
      <c r="U210" s="44" t="s">
        <v>114</v>
      </c>
      <c r="V210" s="44" t="s">
        <v>115</v>
      </c>
      <c r="W210" s="5"/>
      <c r="X210" s="5">
        <v>3</v>
      </c>
    </row>
    <row r="211" ht="19" customHeight="1" spans="1:24">
      <c r="A211" s="5" t="s">
        <v>561</v>
      </c>
      <c r="B211" s="5" t="s">
        <v>66</v>
      </c>
      <c r="C211" s="5" t="s">
        <v>558</v>
      </c>
      <c r="D211" s="5" t="s">
        <v>559</v>
      </c>
      <c r="E211" s="5" t="s">
        <v>560</v>
      </c>
      <c r="F211" s="5" t="s">
        <v>16</v>
      </c>
      <c r="G211" s="5">
        <v>5000</v>
      </c>
      <c r="H211" s="6">
        <v>260</v>
      </c>
      <c r="I211" s="5">
        <v>30</v>
      </c>
      <c r="J211" s="6">
        <f>业务考核视图!N211</f>
        <v>5000</v>
      </c>
      <c r="K211" s="6">
        <f>业务考核视图!O211</f>
        <v>4904.1</v>
      </c>
      <c r="L211" s="43">
        <f t="shared" si="3"/>
        <v>0.98082</v>
      </c>
      <c r="M211" s="5" t="str">
        <f>业务考核视图!Q211</f>
        <v>未达标</v>
      </c>
      <c r="N211" s="6">
        <f>IF(K211&gt;=J211,ROUND(H211*I211/规则与名单!$B$3,2),0)</f>
        <v>0</v>
      </c>
      <c r="O211" s="6">
        <v>0</v>
      </c>
      <c r="P211" s="5">
        <v>0</v>
      </c>
      <c r="Q211" s="5" t="s">
        <v>111</v>
      </c>
      <c r="R211" s="5">
        <v>211</v>
      </c>
      <c r="S211" s="5" t="s">
        <v>145</v>
      </c>
      <c r="T211" s="5" t="s">
        <v>120</v>
      </c>
      <c r="U211" s="44" t="s">
        <v>114</v>
      </c>
      <c r="V211" s="44" t="s">
        <v>115</v>
      </c>
      <c r="W211" s="5"/>
      <c r="X211" s="5">
        <v>0</v>
      </c>
    </row>
    <row r="212" ht="19" customHeight="1" spans="1:24">
      <c r="A212" s="5" t="s">
        <v>562</v>
      </c>
      <c r="B212" s="5" t="s">
        <v>66</v>
      </c>
      <c r="C212" s="5" t="s">
        <v>558</v>
      </c>
      <c r="D212" s="5" t="s">
        <v>563</v>
      </c>
      <c r="E212" s="5" t="s">
        <v>564</v>
      </c>
      <c r="F212" s="5" t="s">
        <v>12</v>
      </c>
      <c r="G212" s="5">
        <v>5000</v>
      </c>
      <c r="H212" s="6">
        <v>260</v>
      </c>
      <c r="I212" s="5">
        <v>30</v>
      </c>
      <c r="J212" s="6">
        <f>业务考核视图!N212</f>
        <v>5000</v>
      </c>
      <c r="K212" s="6">
        <f>业务考核视图!O212</f>
        <v>2606.3</v>
      </c>
      <c r="L212" s="43">
        <f t="shared" si="3"/>
        <v>0.52126</v>
      </c>
      <c r="M212" s="5" t="str">
        <f>业务考核视图!Q212</f>
        <v>已有里程未达标</v>
      </c>
      <c r="N212" s="6">
        <f>IF(K212&gt;=J212,ROUND(H212*I212/规则与名单!$B$3,2),0)</f>
        <v>0</v>
      </c>
      <c r="O212" s="6">
        <v>0</v>
      </c>
      <c r="P212" s="5">
        <v>0</v>
      </c>
      <c r="Q212" s="5" t="s">
        <v>181</v>
      </c>
      <c r="R212" s="5">
        <v>212</v>
      </c>
      <c r="S212" s="5" t="s">
        <v>565</v>
      </c>
      <c r="T212" s="5" t="s">
        <v>120</v>
      </c>
      <c r="U212" s="44" t="s">
        <v>114</v>
      </c>
      <c r="V212" s="44" t="s">
        <v>115</v>
      </c>
      <c r="W212" s="5"/>
      <c r="X212" s="5">
        <v>6</v>
      </c>
    </row>
    <row r="213" ht="19" customHeight="1" spans="1:24">
      <c r="A213" s="5" t="s">
        <v>566</v>
      </c>
      <c r="B213" s="5" t="s">
        <v>66</v>
      </c>
      <c r="C213" s="5" t="s">
        <v>558</v>
      </c>
      <c r="D213" s="5" t="s">
        <v>567</v>
      </c>
      <c r="E213" s="5" t="s">
        <v>568</v>
      </c>
      <c r="F213" s="5" t="s">
        <v>11</v>
      </c>
      <c r="G213" s="5">
        <v>3000</v>
      </c>
      <c r="H213" s="6">
        <v>150</v>
      </c>
      <c r="I213" s="5">
        <v>1</v>
      </c>
      <c r="J213" s="6">
        <f>业务考核视图!N213</f>
        <v>100</v>
      </c>
      <c r="K213" s="6">
        <f>业务考核视图!O213</f>
        <v>122.4</v>
      </c>
      <c r="L213" s="43">
        <f t="shared" si="3"/>
        <v>1.224</v>
      </c>
      <c r="M213" s="5" t="str">
        <f>业务考核视图!Q213</f>
        <v>达标</v>
      </c>
      <c r="N213" s="6">
        <f>IF(K213&gt;=J213,ROUND(H213*I213/规则与名单!$B$3,2),0)</f>
        <v>5</v>
      </c>
      <c r="O213" s="6">
        <v>22.4</v>
      </c>
      <c r="P213" s="5">
        <v>0</v>
      </c>
      <c r="Q213" s="5" t="s">
        <v>181</v>
      </c>
      <c r="R213" s="5">
        <v>213</v>
      </c>
      <c r="S213" s="5" t="s">
        <v>477</v>
      </c>
      <c r="T213" s="5" t="s">
        <v>120</v>
      </c>
      <c r="U213" s="44" t="s">
        <v>114</v>
      </c>
      <c r="V213" s="44" t="s">
        <v>114</v>
      </c>
      <c r="W213" s="5"/>
      <c r="X213" s="5">
        <v>0</v>
      </c>
    </row>
    <row r="214" ht="19" customHeight="1" spans="1:24">
      <c r="A214" s="5" t="s">
        <v>569</v>
      </c>
      <c r="B214" s="5" t="s">
        <v>66</v>
      </c>
      <c r="C214" s="5" t="s">
        <v>558</v>
      </c>
      <c r="D214" s="5" t="s">
        <v>570</v>
      </c>
      <c r="E214" s="5" t="s">
        <v>571</v>
      </c>
      <c r="F214" s="5" t="s">
        <v>12</v>
      </c>
      <c r="G214" s="5">
        <v>5000</v>
      </c>
      <c r="H214" s="6">
        <v>260</v>
      </c>
      <c r="I214" s="5">
        <v>30</v>
      </c>
      <c r="J214" s="6">
        <f>业务考核视图!N214</f>
        <v>5000</v>
      </c>
      <c r="K214" s="6">
        <f>业务考核视图!O214</f>
        <v>5302.7</v>
      </c>
      <c r="L214" s="43">
        <f t="shared" si="3"/>
        <v>1.06054</v>
      </c>
      <c r="M214" s="5" t="str">
        <f>业务考核视图!Q214</f>
        <v>达标</v>
      </c>
      <c r="N214" s="6">
        <f>IF(K214&gt;=J214,ROUND(H214*I214/规则与名单!$B$3,2),0)</f>
        <v>260</v>
      </c>
      <c r="O214" s="6">
        <v>302.7</v>
      </c>
      <c r="P214" s="5">
        <v>0</v>
      </c>
      <c r="Q214" s="5" t="s">
        <v>111</v>
      </c>
      <c r="R214" s="5">
        <v>214</v>
      </c>
      <c r="S214" s="5" t="s">
        <v>112</v>
      </c>
      <c r="T214" s="5" t="s">
        <v>120</v>
      </c>
      <c r="U214" s="44" t="s">
        <v>114</v>
      </c>
      <c r="V214" s="44" t="s">
        <v>115</v>
      </c>
      <c r="W214" s="5"/>
      <c r="X214" s="5">
        <v>0</v>
      </c>
    </row>
    <row r="215" ht="19" customHeight="1" spans="1:24">
      <c r="A215" s="5" t="s">
        <v>572</v>
      </c>
      <c r="B215" s="5" t="s">
        <v>66</v>
      </c>
      <c r="C215" s="5" t="s">
        <v>558</v>
      </c>
      <c r="D215" s="5" t="s">
        <v>573</v>
      </c>
      <c r="E215" s="5" t="s">
        <v>574</v>
      </c>
      <c r="F215" s="5" t="s">
        <v>12</v>
      </c>
      <c r="G215" s="5">
        <v>5000</v>
      </c>
      <c r="H215" s="6">
        <v>260</v>
      </c>
      <c r="I215" s="5">
        <v>30</v>
      </c>
      <c r="J215" s="6">
        <f>业务考核视图!N215</f>
        <v>5000</v>
      </c>
      <c r="K215" s="6">
        <f>业务考核视图!O215</f>
        <v>6145.1</v>
      </c>
      <c r="L215" s="43">
        <f t="shared" si="3"/>
        <v>1.22902</v>
      </c>
      <c r="M215" s="5" t="str">
        <f>业务考核视图!Q215</f>
        <v>达标</v>
      </c>
      <c r="N215" s="6">
        <f>IF(K215&gt;=J215,ROUND(H215*I215/规则与名单!$B$3,2),0)</f>
        <v>260</v>
      </c>
      <c r="O215" s="6">
        <v>1145.1</v>
      </c>
      <c r="P215" s="5">
        <v>0</v>
      </c>
      <c r="Q215" s="5" t="s">
        <v>111</v>
      </c>
      <c r="R215" s="5">
        <v>215</v>
      </c>
      <c r="S215" s="5" t="s">
        <v>400</v>
      </c>
      <c r="T215" s="5" t="s">
        <v>120</v>
      </c>
      <c r="U215" s="44" t="s">
        <v>114</v>
      </c>
      <c r="V215" s="44" t="s">
        <v>115</v>
      </c>
      <c r="W215" s="5"/>
      <c r="X215" s="5">
        <v>6</v>
      </c>
    </row>
    <row r="216" ht="19" customHeight="1" spans="1:24">
      <c r="A216" s="5" t="s">
        <v>575</v>
      </c>
      <c r="B216" s="5" t="s">
        <v>66</v>
      </c>
      <c r="C216" s="5" t="s">
        <v>558</v>
      </c>
      <c r="D216" s="5" t="s">
        <v>570</v>
      </c>
      <c r="E216" s="5" t="s">
        <v>571</v>
      </c>
      <c r="F216" s="5" t="s">
        <v>12</v>
      </c>
      <c r="G216" s="5">
        <v>5000</v>
      </c>
      <c r="H216" s="6">
        <v>260</v>
      </c>
      <c r="I216" s="5">
        <v>30</v>
      </c>
      <c r="J216" s="6">
        <f>业务考核视图!N216</f>
        <v>5000</v>
      </c>
      <c r="K216" s="6">
        <f>业务考核视图!O216</f>
        <v>3938.8</v>
      </c>
      <c r="L216" s="43">
        <f t="shared" si="3"/>
        <v>0.78776</v>
      </c>
      <c r="M216" s="5" t="str">
        <f>业务考核视图!Q216</f>
        <v>已有里程未达标</v>
      </c>
      <c r="N216" s="6">
        <f>IF(K216&gt;=J216,ROUND(H216*I216/规则与名单!$B$3,2),0)</f>
        <v>0</v>
      </c>
      <c r="O216" s="6">
        <v>0</v>
      </c>
      <c r="P216" s="5">
        <v>0</v>
      </c>
      <c r="Q216" s="5" t="s">
        <v>111</v>
      </c>
      <c r="R216" s="5">
        <v>216</v>
      </c>
      <c r="S216" s="5" t="s">
        <v>161</v>
      </c>
      <c r="T216" s="5" t="s">
        <v>120</v>
      </c>
      <c r="U216" s="44" t="s">
        <v>114</v>
      </c>
      <c r="V216" s="44" t="s">
        <v>115</v>
      </c>
      <c r="W216" s="5"/>
      <c r="X216" s="5">
        <v>1</v>
      </c>
    </row>
    <row r="217" ht="19" customHeight="1" spans="1:24">
      <c r="A217" s="5" t="s">
        <v>576</v>
      </c>
      <c r="B217" s="5" t="s">
        <v>66</v>
      </c>
      <c r="C217" s="5" t="s">
        <v>558</v>
      </c>
      <c r="D217" s="5" t="s">
        <v>563</v>
      </c>
      <c r="E217" s="5" t="s">
        <v>564</v>
      </c>
      <c r="F217" s="5" t="s">
        <v>12</v>
      </c>
      <c r="G217" s="5">
        <v>5000</v>
      </c>
      <c r="H217" s="6">
        <v>260</v>
      </c>
      <c r="I217" s="5">
        <v>30</v>
      </c>
      <c r="J217" s="6">
        <f>业务考核视图!N217</f>
        <v>5000</v>
      </c>
      <c r="K217" s="6">
        <f>业务考核视图!O217</f>
        <v>3835.4</v>
      </c>
      <c r="L217" s="43">
        <f t="shared" si="3"/>
        <v>0.76708</v>
      </c>
      <c r="M217" s="5" t="str">
        <f>业务考核视图!Q217</f>
        <v>已有里程未达标</v>
      </c>
      <c r="N217" s="6">
        <f>IF(K217&gt;=J217,ROUND(H217*I217/规则与名单!$B$3,2),0)</f>
        <v>0</v>
      </c>
      <c r="O217" s="6">
        <v>0</v>
      </c>
      <c r="P217" s="5">
        <v>0</v>
      </c>
      <c r="Q217" s="5" t="s">
        <v>181</v>
      </c>
      <c r="R217" s="5">
        <v>217</v>
      </c>
      <c r="S217" s="5" t="s">
        <v>577</v>
      </c>
      <c r="T217" s="5" t="s">
        <v>120</v>
      </c>
      <c r="U217" s="44" t="s">
        <v>114</v>
      </c>
      <c r="V217" s="44" t="s">
        <v>115</v>
      </c>
      <c r="W217" s="5"/>
      <c r="X217" s="5">
        <v>7</v>
      </c>
    </row>
    <row r="218" ht="19" customHeight="1" spans="1:24">
      <c r="A218" s="5" t="s">
        <v>578</v>
      </c>
      <c r="B218" s="5" t="s">
        <v>66</v>
      </c>
      <c r="C218" s="5" t="s">
        <v>558</v>
      </c>
      <c r="D218" s="5" t="s">
        <v>563</v>
      </c>
      <c r="E218" s="5" t="s">
        <v>564</v>
      </c>
      <c r="F218" s="5" t="s">
        <v>12</v>
      </c>
      <c r="G218" s="5">
        <v>5000</v>
      </c>
      <c r="H218" s="6">
        <v>260</v>
      </c>
      <c r="I218" s="5">
        <v>30</v>
      </c>
      <c r="J218" s="6">
        <f>业务考核视图!N218</f>
        <v>5000</v>
      </c>
      <c r="K218" s="6">
        <f>业务考核视图!O218</f>
        <v>3255</v>
      </c>
      <c r="L218" s="43">
        <f t="shared" si="3"/>
        <v>0.651</v>
      </c>
      <c r="M218" s="5" t="str">
        <f>业务考核视图!Q218</f>
        <v>已有里程未达标</v>
      </c>
      <c r="N218" s="6">
        <f>IF(K218&gt;=J218,ROUND(H218*I218/规则与名单!$B$3,2),0)</f>
        <v>0</v>
      </c>
      <c r="O218" s="6">
        <v>0</v>
      </c>
      <c r="P218" s="5">
        <v>0</v>
      </c>
      <c r="Q218" s="5" t="s">
        <v>111</v>
      </c>
      <c r="R218" s="5">
        <v>218</v>
      </c>
      <c r="S218" s="5" t="s">
        <v>579</v>
      </c>
      <c r="T218" s="5" t="s">
        <v>120</v>
      </c>
      <c r="U218" s="44" t="s">
        <v>114</v>
      </c>
      <c r="V218" s="44" t="s">
        <v>115</v>
      </c>
      <c r="W218" s="5"/>
      <c r="X218" s="5">
        <v>2</v>
      </c>
    </row>
    <row r="219" ht="19" customHeight="1" spans="1:24">
      <c r="A219" s="5" t="s">
        <v>580</v>
      </c>
      <c r="B219" s="5" t="s">
        <v>66</v>
      </c>
      <c r="C219" s="5" t="s">
        <v>558</v>
      </c>
      <c r="D219" s="5" t="s">
        <v>581</v>
      </c>
      <c r="E219" s="5" t="s">
        <v>582</v>
      </c>
      <c r="F219" s="5" t="s">
        <v>12</v>
      </c>
      <c r="G219" s="5">
        <v>5000</v>
      </c>
      <c r="H219" s="6">
        <v>260</v>
      </c>
      <c r="I219" s="5">
        <v>30</v>
      </c>
      <c r="J219" s="6">
        <f>业务考核视图!N219</f>
        <v>5000</v>
      </c>
      <c r="K219" s="6">
        <f>业务考核视图!O219</f>
        <v>4099.6</v>
      </c>
      <c r="L219" s="43">
        <f t="shared" si="3"/>
        <v>0.81992</v>
      </c>
      <c r="M219" s="5" t="str">
        <f>业务考核视图!Q219</f>
        <v>已有里程未达标</v>
      </c>
      <c r="N219" s="6">
        <f>IF(K219&gt;=J219,ROUND(H219*I219/规则与名单!$B$3,2),0)</f>
        <v>0</v>
      </c>
      <c r="O219" s="6">
        <v>0</v>
      </c>
      <c r="P219" s="5">
        <v>0</v>
      </c>
      <c r="Q219" s="5" t="s">
        <v>111</v>
      </c>
      <c r="R219" s="5">
        <v>219</v>
      </c>
      <c r="S219" s="5" t="s">
        <v>161</v>
      </c>
      <c r="T219" s="5" t="s">
        <v>120</v>
      </c>
      <c r="U219" s="44" t="s">
        <v>114</v>
      </c>
      <c r="V219" s="44" t="s">
        <v>115</v>
      </c>
      <c r="W219" s="5"/>
      <c r="X219" s="5">
        <v>1</v>
      </c>
    </row>
    <row r="220" ht="19" customHeight="1" spans="1:24">
      <c r="A220" s="5" t="s">
        <v>583</v>
      </c>
      <c r="B220" s="5" t="s">
        <v>66</v>
      </c>
      <c r="C220" s="5" t="s">
        <v>558</v>
      </c>
      <c r="D220" s="5" t="s">
        <v>584</v>
      </c>
      <c r="E220" s="5" t="s">
        <v>585</v>
      </c>
      <c r="F220" s="5" t="s">
        <v>11</v>
      </c>
      <c r="G220" s="5">
        <v>3000</v>
      </c>
      <c r="H220" s="6">
        <v>150</v>
      </c>
      <c r="I220" s="5">
        <v>30</v>
      </c>
      <c r="J220" s="6">
        <f>业务考核视图!N220</f>
        <v>3000</v>
      </c>
      <c r="K220" s="6">
        <f>业务考核视图!O220</f>
        <v>2171.6</v>
      </c>
      <c r="L220" s="43">
        <f t="shared" si="3"/>
        <v>0.723866666666667</v>
      </c>
      <c r="M220" s="5" t="str">
        <f>业务考核视图!Q220</f>
        <v>未达标</v>
      </c>
      <c r="N220" s="6">
        <f>IF(K220&gt;=J220,ROUND(H220*I220/规则与名单!$B$3,2),0)</f>
        <v>0</v>
      </c>
      <c r="O220" s="6">
        <v>0</v>
      </c>
      <c r="P220" s="5">
        <v>0</v>
      </c>
      <c r="Q220" s="5" t="s">
        <v>111</v>
      </c>
      <c r="R220" s="5">
        <v>220</v>
      </c>
      <c r="S220" s="5" t="s">
        <v>112</v>
      </c>
      <c r="T220" s="5" t="s">
        <v>120</v>
      </c>
      <c r="U220" s="44" t="s">
        <v>114</v>
      </c>
      <c r="V220" s="44" t="s">
        <v>115</v>
      </c>
      <c r="W220" s="5"/>
      <c r="X220" s="5">
        <v>0</v>
      </c>
    </row>
    <row r="221" ht="19" customHeight="1" spans="1:24">
      <c r="A221" s="5" t="s">
        <v>586</v>
      </c>
      <c r="B221" s="5" t="s">
        <v>66</v>
      </c>
      <c r="C221" s="5" t="s">
        <v>558</v>
      </c>
      <c r="D221" s="5" t="s">
        <v>573</v>
      </c>
      <c r="E221" s="5" t="s">
        <v>587</v>
      </c>
      <c r="F221" s="5" t="s">
        <v>11</v>
      </c>
      <c r="G221" s="5">
        <v>3000</v>
      </c>
      <c r="H221" s="6">
        <v>150</v>
      </c>
      <c r="I221" s="5">
        <v>1</v>
      </c>
      <c r="J221" s="6">
        <f>业务考核视图!N221</f>
        <v>100</v>
      </c>
      <c r="K221" s="6">
        <f>业务考核视图!O221</f>
        <v>0</v>
      </c>
      <c r="L221" s="43">
        <f t="shared" si="3"/>
        <v>0</v>
      </c>
      <c r="M221" s="5" t="str">
        <f>业务考核视图!Q221</f>
        <v>未达标</v>
      </c>
      <c r="N221" s="6">
        <f>IF(K221&gt;=J221,ROUND(H221*I221/规则与名单!$B$3,2),0)</f>
        <v>0</v>
      </c>
      <c r="O221" s="6">
        <v>0</v>
      </c>
      <c r="P221" s="5">
        <v>0</v>
      </c>
      <c r="Q221" s="5" t="s">
        <v>181</v>
      </c>
      <c r="R221" s="5">
        <v>221</v>
      </c>
      <c r="S221" s="5" t="s">
        <v>588</v>
      </c>
      <c r="T221" s="5" t="s">
        <v>120</v>
      </c>
      <c r="U221" s="44" t="s">
        <v>114</v>
      </c>
      <c r="V221" s="44" t="s">
        <v>114</v>
      </c>
      <c r="W221" s="5"/>
      <c r="X221" s="5">
        <v>0</v>
      </c>
    </row>
    <row r="222" ht="19" customHeight="1" spans="1:24">
      <c r="A222" s="5" t="s">
        <v>589</v>
      </c>
      <c r="B222" s="5" t="s">
        <v>66</v>
      </c>
      <c r="C222" s="5" t="s">
        <v>558</v>
      </c>
      <c r="D222" s="5" t="s">
        <v>570</v>
      </c>
      <c r="E222" s="5" t="s">
        <v>571</v>
      </c>
      <c r="F222" s="5" t="s">
        <v>12</v>
      </c>
      <c r="G222" s="5">
        <v>5000</v>
      </c>
      <c r="H222" s="6">
        <v>260</v>
      </c>
      <c r="I222" s="5">
        <v>30</v>
      </c>
      <c r="J222" s="6">
        <f>业务考核视图!N222</f>
        <v>5000</v>
      </c>
      <c r="K222" s="6">
        <f>业务考核视图!O222</f>
        <v>5054.3</v>
      </c>
      <c r="L222" s="43">
        <f t="shared" si="3"/>
        <v>1.01086</v>
      </c>
      <c r="M222" s="5" t="str">
        <f>业务考核视图!Q222</f>
        <v>达标</v>
      </c>
      <c r="N222" s="6">
        <f>IF(K222&gt;=J222,ROUND(H222*I222/规则与名单!$B$3,2),0)</f>
        <v>260</v>
      </c>
      <c r="O222" s="6">
        <v>54.3000000000002</v>
      </c>
      <c r="P222" s="5">
        <v>0</v>
      </c>
      <c r="Q222" s="5" t="s">
        <v>111</v>
      </c>
      <c r="R222" s="5">
        <v>222</v>
      </c>
      <c r="S222" s="5" t="s">
        <v>112</v>
      </c>
      <c r="T222" s="5" t="s">
        <v>120</v>
      </c>
      <c r="U222" s="44" t="s">
        <v>114</v>
      </c>
      <c r="V222" s="44" t="s">
        <v>115</v>
      </c>
      <c r="W222" s="5"/>
      <c r="X222" s="5">
        <v>0</v>
      </c>
    </row>
    <row r="223" ht="19" customHeight="1" spans="1:24">
      <c r="A223" s="5" t="s">
        <v>590</v>
      </c>
      <c r="B223" s="5" t="s">
        <v>66</v>
      </c>
      <c r="C223" s="5" t="s">
        <v>558</v>
      </c>
      <c r="D223" s="5" t="s">
        <v>570</v>
      </c>
      <c r="E223" s="5" t="s">
        <v>591</v>
      </c>
      <c r="F223" s="5" t="s">
        <v>11</v>
      </c>
      <c r="G223" s="5">
        <v>3000</v>
      </c>
      <c r="H223" s="6">
        <v>150</v>
      </c>
      <c r="I223" s="5">
        <v>30</v>
      </c>
      <c r="J223" s="6">
        <f>业务考核视图!N223</f>
        <v>3000</v>
      </c>
      <c r="K223" s="6">
        <f>业务考核视图!O223</f>
        <v>2809.3</v>
      </c>
      <c r="L223" s="43">
        <f t="shared" si="3"/>
        <v>0.936433333333333</v>
      </c>
      <c r="M223" s="5" t="str">
        <f>业务考核视图!Q223</f>
        <v>已有里程未达标</v>
      </c>
      <c r="N223" s="6">
        <f>IF(K223&gt;=J223,ROUND(H223*I223/规则与名单!$B$3,2),0)</f>
        <v>0</v>
      </c>
      <c r="O223" s="6">
        <v>0</v>
      </c>
      <c r="P223" s="5">
        <v>0</v>
      </c>
      <c r="Q223" s="5" t="s">
        <v>111</v>
      </c>
      <c r="R223" s="5">
        <v>223</v>
      </c>
      <c r="S223" s="5" t="s">
        <v>131</v>
      </c>
      <c r="T223" s="5" t="s">
        <v>120</v>
      </c>
      <c r="U223" s="44" t="s">
        <v>114</v>
      </c>
      <c r="V223" s="44" t="s">
        <v>115</v>
      </c>
      <c r="W223" s="5"/>
      <c r="X223" s="5">
        <v>3</v>
      </c>
    </row>
    <row r="224" ht="19" customHeight="1" spans="1:24">
      <c r="A224" s="5" t="s">
        <v>592</v>
      </c>
      <c r="B224" s="5" t="s">
        <v>66</v>
      </c>
      <c r="C224" s="5" t="s">
        <v>558</v>
      </c>
      <c r="D224" s="5" t="s">
        <v>584</v>
      </c>
      <c r="E224" s="5" t="s">
        <v>593</v>
      </c>
      <c r="F224" s="5" t="s">
        <v>11</v>
      </c>
      <c r="G224" s="5">
        <v>3000</v>
      </c>
      <c r="H224" s="6">
        <v>150</v>
      </c>
      <c r="I224" s="5">
        <v>30</v>
      </c>
      <c r="J224" s="6">
        <f>业务考核视图!N224</f>
        <v>3000</v>
      </c>
      <c r="K224" s="6">
        <f>业务考核视图!O224</f>
        <v>2289.6</v>
      </c>
      <c r="L224" s="43">
        <f t="shared" si="3"/>
        <v>0.7632</v>
      </c>
      <c r="M224" s="5" t="str">
        <f>业务考核视图!Q224</f>
        <v>未达标</v>
      </c>
      <c r="N224" s="6">
        <f>IF(K224&gt;=J224,ROUND(H224*I224/规则与名单!$B$3,2),0)</f>
        <v>0</v>
      </c>
      <c r="O224" s="6">
        <v>0</v>
      </c>
      <c r="P224" s="5">
        <v>0</v>
      </c>
      <c r="Q224" s="5" t="s">
        <v>111</v>
      </c>
      <c r="R224" s="5">
        <v>224</v>
      </c>
      <c r="S224" s="5" t="s">
        <v>112</v>
      </c>
      <c r="T224" s="5" t="s">
        <v>120</v>
      </c>
      <c r="U224" s="44" t="s">
        <v>114</v>
      </c>
      <c r="V224" s="44" t="s">
        <v>115</v>
      </c>
      <c r="W224" s="5"/>
      <c r="X224" s="5">
        <v>0</v>
      </c>
    </row>
    <row r="225" ht="19" customHeight="1" spans="1:24">
      <c r="A225" s="5" t="s">
        <v>594</v>
      </c>
      <c r="B225" s="5" t="s">
        <v>66</v>
      </c>
      <c r="C225" s="5" t="s">
        <v>558</v>
      </c>
      <c r="D225" s="5" t="s">
        <v>573</v>
      </c>
      <c r="E225" s="5" t="s">
        <v>595</v>
      </c>
      <c r="F225" s="5" t="s">
        <v>11</v>
      </c>
      <c r="G225" s="5">
        <v>3000</v>
      </c>
      <c r="H225" s="6">
        <v>150</v>
      </c>
      <c r="I225" s="5">
        <v>30</v>
      </c>
      <c r="J225" s="6">
        <f>业务考核视图!N225</f>
        <v>3000</v>
      </c>
      <c r="K225" s="6">
        <f>业务考核视图!O225</f>
        <v>6170</v>
      </c>
      <c r="L225" s="43">
        <f t="shared" si="3"/>
        <v>2.05666666666667</v>
      </c>
      <c r="M225" s="5" t="str">
        <f>业务考核视图!Q225</f>
        <v>达标</v>
      </c>
      <c r="N225" s="6">
        <f>IF(K225&gt;=J225,ROUND(H225*I225/规则与名单!$B$3,2),0)</f>
        <v>150</v>
      </c>
      <c r="O225" s="6">
        <v>3170</v>
      </c>
      <c r="P225" s="5">
        <v>1</v>
      </c>
      <c r="Q225" s="5" t="s">
        <v>111</v>
      </c>
      <c r="R225" s="5">
        <v>225</v>
      </c>
      <c r="S225" s="5" t="s">
        <v>131</v>
      </c>
      <c r="T225" s="5" t="s">
        <v>120</v>
      </c>
      <c r="U225" s="44" t="s">
        <v>114</v>
      </c>
      <c r="V225" s="44" t="s">
        <v>115</v>
      </c>
      <c r="W225" s="5"/>
      <c r="X225" s="5">
        <v>3</v>
      </c>
    </row>
    <row r="226" ht="19" customHeight="1" spans="1:24">
      <c r="A226" s="5" t="s">
        <v>596</v>
      </c>
      <c r="B226" s="5" t="s">
        <v>66</v>
      </c>
      <c r="C226" s="5" t="s">
        <v>558</v>
      </c>
      <c r="D226" s="5" t="s">
        <v>584</v>
      </c>
      <c r="E226" s="5" t="s">
        <v>597</v>
      </c>
      <c r="F226" s="5" t="s">
        <v>11</v>
      </c>
      <c r="G226" s="5">
        <v>3000</v>
      </c>
      <c r="H226" s="6">
        <v>150</v>
      </c>
      <c r="I226" s="5">
        <v>30</v>
      </c>
      <c r="J226" s="6">
        <f>业务考核视图!N226</f>
        <v>3000</v>
      </c>
      <c r="K226" s="6">
        <f>业务考核视图!O226</f>
        <v>3150.5</v>
      </c>
      <c r="L226" s="43">
        <f t="shared" si="3"/>
        <v>1.05016666666667</v>
      </c>
      <c r="M226" s="5" t="str">
        <f>业务考核视图!Q226</f>
        <v>达标</v>
      </c>
      <c r="N226" s="6">
        <f>IF(K226&gt;=J226,ROUND(H226*I226/规则与名单!$B$3,2),0)</f>
        <v>150</v>
      </c>
      <c r="O226" s="6">
        <v>150.5</v>
      </c>
      <c r="P226" s="5">
        <v>0</v>
      </c>
      <c r="Q226" s="5" t="s">
        <v>111</v>
      </c>
      <c r="R226" s="5">
        <v>226</v>
      </c>
      <c r="S226" s="5" t="s">
        <v>112</v>
      </c>
      <c r="T226" s="5" t="s">
        <v>120</v>
      </c>
      <c r="U226" s="44" t="s">
        <v>114</v>
      </c>
      <c r="V226" s="44" t="s">
        <v>115</v>
      </c>
      <c r="W226" s="5"/>
      <c r="X226" s="5">
        <v>0</v>
      </c>
    </row>
    <row r="227" ht="19" customHeight="1" spans="1:24">
      <c r="A227" s="5" t="s">
        <v>598</v>
      </c>
      <c r="B227" s="5" t="s">
        <v>66</v>
      </c>
      <c r="C227" s="5" t="s">
        <v>558</v>
      </c>
      <c r="D227" s="5" t="s">
        <v>584</v>
      </c>
      <c r="E227" s="5" t="s">
        <v>597</v>
      </c>
      <c r="F227" s="5" t="s">
        <v>11</v>
      </c>
      <c r="G227" s="5">
        <v>3000</v>
      </c>
      <c r="H227" s="6">
        <v>150</v>
      </c>
      <c r="I227" s="5">
        <v>30</v>
      </c>
      <c r="J227" s="6">
        <f>业务考核视图!N227</f>
        <v>3000</v>
      </c>
      <c r="K227" s="6">
        <f>业务考核视图!O227</f>
        <v>0</v>
      </c>
      <c r="L227" s="43">
        <f t="shared" si="3"/>
        <v>0</v>
      </c>
      <c r="M227" s="5" t="str">
        <f>业务考核视图!Q227</f>
        <v>已有里程未达标</v>
      </c>
      <c r="N227" s="6">
        <f>IF(K227&gt;=J227,ROUND(H227*I227/规则与名单!$B$3,2),0)</f>
        <v>0</v>
      </c>
      <c r="O227" s="6">
        <v>0</v>
      </c>
      <c r="P227" s="5">
        <v>0</v>
      </c>
      <c r="Q227" s="5" t="s">
        <v>111</v>
      </c>
      <c r="R227" s="5">
        <v>227</v>
      </c>
      <c r="S227" s="5" t="s">
        <v>599</v>
      </c>
      <c r="T227" s="5" t="s">
        <v>120</v>
      </c>
      <c r="U227" s="44" t="s">
        <v>114</v>
      </c>
      <c r="V227" s="44" t="s">
        <v>115</v>
      </c>
      <c r="W227" s="5"/>
      <c r="X227" s="5">
        <v>28</v>
      </c>
    </row>
    <row r="228" ht="19" customHeight="1" spans="1:24">
      <c r="A228" s="5" t="s">
        <v>600</v>
      </c>
      <c r="B228" s="5" t="s">
        <v>66</v>
      </c>
      <c r="C228" s="5" t="s">
        <v>558</v>
      </c>
      <c r="D228" s="5" t="s">
        <v>570</v>
      </c>
      <c r="E228" s="5" t="s">
        <v>591</v>
      </c>
      <c r="F228" s="5" t="s">
        <v>11</v>
      </c>
      <c r="G228" s="5">
        <v>3000</v>
      </c>
      <c r="H228" s="6">
        <v>150</v>
      </c>
      <c r="I228" s="5">
        <v>30</v>
      </c>
      <c r="J228" s="6">
        <f>业务考核视图!N228</f>
        <v>3000</v>
      </c>
      <c r="K228" s="6">
        <f>业务考核视图!O228</f>
        <v>4665.1</v>
      </c>
      <c r="L228" s="43">
        <f t="shared" si="3"/>
        <v>1.55503333333333</v>
      </c>
      <c r="M228" s="5" t="str">
        <f>业务考核视图!Q228</f>
        <v>达标</v>
      </c>
      <c r="N228" s="6">
        <f>IF(K228&gt;=J228,ROUND(H228*I228/规则与名单!$B$3,2),0)</f>
        <v>150</v>
      </c>
      <c r="O228" s="6">
        <v>1665.1</v>
      </c>
      <c r="P228" s="5">
        <v>0</v>
      </c>
      <c r="Q228" s="5" t="s">
        <v>111</v>
      </c>
      <c r="R228" s="5">
        <v>228</v>
      </c>
      <c r="S228" s="5" t="s">
        <v>161</v>
      </c>
      <c r="T228" s="5" t="s">
        <v>120</v>
      </c>
      <c r="U228" s="44" t="s">
        <v>114</v>
      </c>
      <c r="V228" s="44" t="s">
        <v>115</v>
      </c>
      <c r="W228" s="5"/>
      <c r="X228" s="5">
        <v>1</v>
      </c>
    </row>
    <row r="229" ht="19" customHeight="1" spans="1:24">
      <c r="A229" s="5" t="s">
        <v>601</v>
      </c>
      <c r="B229" s="5" t="s">
        <v>66</v>
      </c>
      <c r="C229" s="5" t="s">
        <v>558</v>
      </c>
      <c r="D229" s="5" t="s">
        <v>602</v>
      </c>
      <c r="E229" s="5" t="s">
        <v>603</v>
      </c>
      <c r="F229" s="5" t="s">
        <v>11</v>
      </c>
      <c r="G229" s="5">
        <v>3000</v>
      </c>
      <c r="H229" s="6">
        <v>150</v>
      </c>
      <c r="I229" s="5">
        <v>2</v>
      </c>
      <c r="J229" s="6">
        <f>业务考核视图!N229</f>
        <v>200</v>
      </c>
      <c r="K229" s="6">
        <f>业务考核视图!O229</f>
        <v>0</v>
      </c>
      <c r="L229" s="43">
        <f t="shared" si="3"/>
        <v>0</v>
      </c>
      <c r="M229" s="5" t="str">
        <f>业务考核视图!Q229</f>
        <v>待补里程</v>
      </c>
      <c r="N229" s="6">
        <f>IF(K229&gt;=J229,ROUND(H229*I229/规则与名单!$B$3,2),0)</f>
        <v>0</v>
      </c>
      <c r="O229" s="6">
        <v>0</v>
      </c>
      <c r="P229" s="5">
        <v>0</v>
      </c>
      <c r="Q229" s="5" t="s">
        <v>181</v>
      </c>
      <c r="R229" s="5">
        <v>229</v>
      </c>
      <c r="S229" s="5" t="s">
        <v>604</v>
      </c>
      <c r="T229" s="5" t="s">
        <v>120</v>
      </c>
      <c r="U229" s="44" t="s">
        <v>114</v>
      </c>
      <c r="V229" s="44" t="s">
        <v>605</v>
      </c>
      <c r="W229" s="5"/>
      <c r="X229" s="5">
        <v>2</v>
      </c>
    </row>
    <row r="230" ht="19" customHeight="1" spans="1:24">
      <c r="A230" s="5" t="s">
        <v>606</v>
      </c>
      <c r="B230" s="5" t="s">
        <v>66</v>
      </c>
      <c r="C230" s="5" t="s">
        <v>558</v>
      </c>
      <c r="D230" s="5" t="s">
        <v>607</v>
      </c>
      <c r="E230" s="5" t="s">
        <v>608</v>
      </c>
      <c r="F230" s="5" t="s">
        <v>11</v>
      </c>
      <c r="G230" s="5">
        <v>3000</v>
      </c>
      <c r="H230" s="6">
        <v>150</v>
      </c>
      <c r="I230" s="5">
        <v>30</v>
      </c>
      <c r="J230" s="6">
        <f>业务考核视图!N230</f>
        <v>3000</v>
      </c>
      <c r="K230" s="6">
        <f>业务考核视图!O230</f>
        <v>8866</v>
      </c>
      <c r="L230" s="43">
        <f t="shared" si="3"/>
        <v>2.95533333333333</v>
      </c>
      <c r="M230" s="5" t="str">
        <f>业务考核视图!Q230</f>
        <v>达标</v>
      </c>
      <c r="N230" s="6">
        <f>IF(K230&gt;=J230,ROUND(H230*I230/规则与名单!$B$3,2),0)</f>
        <v>150</v>
      </c>
      <c r="O230" s="6">
        <v>5866</v>
      </c>
      <c r="P230" s="5">
        <v>1</v>
      </c>
      <c r="Q230" s="5" t="s">
        <v>111</v>
      </c>
      <c r="R230" s="5">
        <v>230</v>
      </c>
      <c r="S230" s="5" t="s">
        <v>112</v>
      </c>
      <c r="T230" s="5" t="s">
        <v>120</v>
      </c>
      <c r="U230" s="44" t="s">
        <v>114</v>
      </c>
      <c r="V230" s="44" t="s">
        <v>115</v>
      </c>
      <c r="W230" s="5"/>
      <c r="X230" s="5">
        <v>0</v>
      </c>
    </row>
    <row r="231" ht="19" customHeight="1" spans="1:24">
      <c r="A231" s="5" t="s">
        <v>609</v>
      </c>
      <c r="B231" s="5" t="s">
        <v>50</v>
      </c>
      <c r="C231" s="5" t="s">
        <v>253</v>
      </c>
      <c r="D231" s="5" t="s">
        <v>610</v>
      </c>
      <c r="E231" s="5" t="s">
        <v>611</v>
      </c>
      <c r="F231" s="5" t="s">
        <v>12</v>
      </c>
      <c r="G231" s="5">
        <v>5000</v>
      </c>
      <c r="H231" s="6">
        <v>260</v>
      </c>
      <c r="I231" s="5">
        <v>30</v>
      </c>
      <c r="J231" s="6">
        <f>业务考核视图!N231</f>
        <v>5000</v>
      </c>
      <c r="K231" s="6">
        <f>业务考核视图!O231</f>
        <v>188.5</v>
      </c>
      <c r="L231" s="43">
        <f t="shared" si="3"/>
        <v>0.0377</v>
      </c>
      <c r="M231" s="5" t="str">
        <f>业务考核视图!Q231</f>
        <v>已有里程未达标</v>
      </c>
      <c r="N231" s="6">
        <f>IF(K231&gt;=J231,ROUND(H231*I231/规则与名单!$B$3,2),0)</f>
        <v>0</v>
      </c>
      <c r="O231" s="6">
        <v>0</v>
      </c>
      <c r="P231" s="5">
        <v>0</v>
      </c>
      <c r="Q231" s="5" t="s">
        <v>111</v>
      </c>
      <c r="R231" s="5">
        <v>231</v>
      </c>
      <c r="S231" s="5" t="s">
        <v>131</v>
      </c>
      <c r="T231" s="5" t="s">
        <v>120</v>
      </c>
      <c r="U231" s="44" t="s">
        <v>114</v>
      </c>
      <c r="V231" s="44" t="s">
        <v>115</v>
      </c>
      <c r="W231" s="5"/>
      <c r="X231" s="5">
        <v>3</v>
      </c>
    </row>
    <row r="232" ht="19" customHeight="1" spans="1:24">
      <c r="A232" s="5" t="s">
        <v>612</v>
      </c>
      <c r="B232" s="5" t="s">
        <v>66</v>
      </c>
      <c r="C232" s="5" t="s">
        <v>65</v>
      </c>
      <c r="D232" s="5" t="s">
        <v>613</v>
      </c>
      <c r="E232" s="5" t="s">
        <v>614</v>
      </c>
      <c r="F232" s="5" t="s">
        <v>16</v>
      </c>
      <c r="G232" s="5">
        <v>5000</v>
      </c>
      <c r="H232" s="6">
        <v>260</v>
      </c>
      <c r="I232" s="5">
        <v>5</v>
      </c>
      <c r="J232" s="6">
        <f>业务考核视图!N232</f>
        <v>833.33</v>
      </c>
      <c r="K232" s="6">
        <f>业务考核视图!O232</f>
        <v>269.6</v>
      </c>
      <c r="L232" s="43">
        <f t="shared" si="3"/>
        <v>0.323521294085176</v>
      </c>
      <c r="M232" s="5" t="str">
        <f>业务考核视图!Q232</f>
        <v>未达标</v>
      </c>
      <c r="N232" s="6">
        <f>IF(K232&gt;=J232,ROUND(H232*I232/规则与名单!$B$3,2),0)</f>
        <v>0</v>
      </c>
      <c r="O232" s="6">
        <v>0</v>
      </c>
      <c r="P232" s="5">
        <v>0</v>
      </c>
      <c r="Q232" s="5" t="s">
        <v>181</v>
      </c>
      <c r="R232" s="5">
        <v>232</v>
      </c>
      <c r="S232" s="5" t="s">
        <v>615</v>
      </c>
      <c r="T232" s="5" t="s">
        <v>120</v>
      </c>
      <c r="U232" s="44" t="s">
        <v>114</v>
      </c>
      <c r="V232" s="44" t="s">
        <v>151</v>
      </c>
      <c r="W232" s="5"/>
      <c r="X232" s="5">
        <v>0</v>
      </c>
    </row>
    <row r="233" ht="19" customHeight="1" spans="1:24">
      <c r="A233" s="5" t="s">
        <v>616</v>
      </c>
      <c r="B233" s="5" t="s">
        <v>66</v>
      </c>
      <c r="C233" s="5" t="s">
        <v>65</v>
      </c>
      <c r="D233" s="5" t="s">
        <v>613</v>
      </c>
      <c r="E233" s="5" t="s">
        <v>614</v>
      </c>
      <c r="F233" s="5" t="s">
        <v>16</v>
      </c>
      <c r="G233" s="5">
        <v>5000</v>
      </c>
      <c r="H233" s="6">
        <v>260</v>
      </c>
      <c r="I233" s="5">
        <v>5</v>
      </c>
      <c r="J233" s="6">
        <f>业务考核视图!N233</f>
        <v>833.33</v>
      </c>
      <c r="K233" s="6">
        <f>业务考核视图!O233</f>
        <v>82.5</v>
      </c>
      <c r="L233" s="43">
        <f t="shared" si="3"/>
        <v>0.099000396001584</v>
      </c>
      <c r="M233" s="5" t="str">
        <f>业务考核视图!Q233</f>
        <v>未达标</v>
      </c>
      <c r="N233" s="6">
        <f>IF(K233&gt;=J233,ROUND(H233*I233/规则与名单!$B$3,2),0)</f>
        <v>0</v>
      </c>
      <c r="O233" s="6">
        <v>0</v>
      </c>
      <c r="P233" s="5">
        <v>0</v>
      </c>
      <c r="Q233" s="5" t="s">
        <v>181</v>
      </c>
      <c r="R233" s="5">
        <v>233</v>
      </c>
      <c r="S233" s="5" t="s">
        <v>617</v>
      </c>
      <c r="T233" s="5" t="s">
        <v>120</v>
      </c>
      <c r="U233" s="44" t="s">
        <v>114</v>
      </c>
      <c r="V233" s="44" t="s">
        <v>151</v>
      </c>
      <c r="W233" s="5"/>
      <c r="X233" s="5">
        <v>0</v>
      </c>
    </row>
    <row r="234" ht="19" customHeight="1" spans="1:24">
      <c r="A234" s="5" t="s">
        <v>618</v>
      </c>
      <c r="B234" s="5" t="s">
        <v>66</v>
      </c>
      <c r="C234" s="5" t="s">
        <v>65</v>
      </c>
      <c r="D234" s="5" t="s">
        <v>613</v>
      </c>
      <c r="E234" s="5" t="s">
        <v>614</v>
      </c>
      <c r="F234" s="5" t="s">
        <v>16</v>
      </c>
      <c r="G234" s="5">
        <v>5000</v>
      </c>
      <c r="H234" s="6">
        <v>260</v>
      </c>
      <c r="I234" s="5">
        <v>5</v>
      </c>
      <c r="J234" s="6">
        <f>业务考核视图!N234</f>
        <v>833.33</v>
      </c>
      <c r="K234" s="6">
        <f>业务考核视图!O234</f>
        <v>75.1</v>
      </c>
      <c r="L234" s="43">
        <f t="shared" si="3"/>
        <v>0.0901203604814419</v>
      </c>
      <c r="M234" s="5" t="str">
        <f>业务考核视图!Q234</f>
        <v>未达标</v>
      </c>
      <c r="N234" s="6">
        <f>IF(K234&gt;=J234,ROUND(H234*I234/规则与名单!$B$3,2),0)</f>
        <v>0</v>
      </c>
      <c r="O234" s="6">
        <v>0</v>
      </c>
      <c r="P234" s="5">
        <v>0</v>
      </c>
      <c r="Q234" s="5" t="s">
        <v>181</v>
      </c>
      <c r="R234" s="5">
        <v>234</v>
      </c>
      <c r="S234" s="5" t="s">
        <v>617</v>
      </c>
      <c r="T234" s="5" t="s">
        <v>120</v>
      </c>
      <c r="U234" s="44" t="s">
        <v>114</v>
      </c>
      <c r="V234" s="44" t="s">
        <v>151</v>
      </c>
      <c r="W234" s="5"/>
      <c r="X234" s="5">
        <v>0</v>
      </c>
    </row>
    <row r="235" ht="19" customHeight="1" spans="1:24">
      <c r="A235" s="5" t="s">
        <v>619</v>
      </c>
      <c r="B235" s="5" t="s">
        <v>66</v>
      </c>
      <c r="C235" s="5" t="s">
        <v>65</v>
      </c>
      <c r="D235" s="5" t="s">
        <v>620</v>
      </c>
      <c r="E235" s="5" t="s">
        <v>621</v>
      </c>
      <c r="F235" s="5" t="s">
        <v>11</v>
      </c>
      <c r="G235" s="5">
        <v>3000</v>
      </c>
      <c r="H235" s="6">
        <v>150</v>
      </c>
      <c r="I235" s="5">
        <v>14</v>
      </c>
      <c r="J235" s="6">
        <f>业务考核视图!N235</f>
        <v>1400</v>
      </c>
      <c r="K235" s="6">
        <f>业务考核视图!O235</f>
        <v>165.7</v>
      </c>
      <c r="L235" s="43">
        <f t="shared" si="3"/>
        <v>0.118357142857143</v>
      </c>
      <c r="M235" s="5" t="str">
        <f>业务考核视图!Q235</f>
        <v>已有里程未达标</v>
      </c>
      <c r="N235" s="6">
        <f>IF(K235&gt;=J235,ROUND(H235*I235/规则与名单!$B$3,2),0)</f>
        <v>0</v>
      </c>
      <c r="O235" s="6">
        <v>0</v>
      </c>
      <c r="P235" s="5">
        <v>0</v>
      </c>
      <c r="Q235" s="5" t="s">
        <v>181</v>
      </c>
      <c r="R235" s="5">
        <v>235</v>
      </c>
      <c r="S235" s="5" t="s">
        <v>622</v>
      </c>
      <c r="T235" s="5" t="s">
        <v>120</v>
      </c>
      <c r="U235" s="44" t="s">
        <v>114</v>
      </c>
      <c r="V235" s="44" t="s">
        <v>411</v>
      </c>
      <c r="W235" s="5"/>
      <c r="X235" s="5">
        <v>13</v>
      </c>
    </row>
    <row r="236" ht="19" customHeight="1" spans="1:24">
      <c r="A236" s="5" t="s">
        <v>623</v>
      </c>
      <c r="B236" s="5" t="s">
        <v>66</v>
      </c>
      <c r="C236" s="5" t="s">
        <v>65</v>
      </c>
      <c r="D236" s="5" t="s">
        <v>620</v>
      </c>
      <c r="E236" s="5" t="s">
        <v>621</v>
      </c>
      <c r="F236" s="5" t="s">
        <v>11</v>
      </c>
      <c r="G236" s="5">
        <v>3000</v>
      </c>
      <c r="H236" s="6">
        <v>150</v>
      </c>
      <c r="I236" s="5">
        <v>30</v>
      </c>
      <c r="J236" s="6">
        <f>业务考核视图!N236</f>
        <v>3000</v>
      </c>
      <c r="K236" s="6">
        <f>业务考核视图!O236</f>
        <v>208.9</v>
      </c>
      <c r="L236" s="43">
        <f t="shared" si="3"/>
        <v>0.0696333333333333</v>
      </c>
      <c r="M236" s="5" t="str">
        <f>业务考核视图!Q236</f>
        <v>已有里程未达标</v>
      </c>
      <c r="N236" s="6">
        <f>IF(K236&gt;=J236,ROUND(H236*I236/规则与名单!$B$3,2),0)</f>
        <v>0</v>
      </c>
      <c r="O236" s="6">
        <v>0</v>
      </c>
      <c r="P236" s="5">
        <v>0</v>
      </c>
      <c r="Q236" s="5" t="s">
        <v>111</v>
      </c>
      <c r="R236" s="5">
        <v>236</v>
      </c>
      <c r="S236" s="5" t="s">
        <v>624</v>
      </c>
      <c r="T236" s="5" t="s">
        <v>120</v>
      </c>
      <c r="U236" s="44" t="s">
        <v>114</v>
      </c>
      <c r="V236" s="44" t="s">
        <v>115</v>
      </c>
      <c r="W236" s="5"/>
      <c r="X236" s="5">
        <v>25</v>
      </c>
    </row>
    <row r="237" ht="19" customHeight="1" spans="1:24">
      <c r="A237" s="5" t="s">
        <v>625</v>
      </c>
      <c r="B237" s="5" t="s">
        <v>66</v>
      </c>
      <c r="C237" s="5" t="s">
        <v>65</v>
      </c>
      <c r="D237" s="5" t="s">
        <v>613</v>
      </c>
      <c r="E237" s="5" t="s">
        <v>614</v>
      </c>
      <c r="F237" s="5" t="s">
        <v>12</v>
      </c>
      <c r="G237" s="5">
        <v>5000</v>
      </c>
      <c r="H237" s="6">
        <v>260</v>
      </c>
      <c r="I237" s="5">
        <v>5</v>
      </c>
      <c r="J237" s="6">
        <f>业务考核视图!N237</f>
        <v>833.33</v>
      </c>
      <c r="K237" s="6">
        <f>业务考核视图!O237</f>
        <v>33.9</v>
      </c>
      <c r="L237" s="43">
        <f t="shared" si="3"/>
        <v>0.0406801627206509</v>
      </c>
      <c r="M237" s="5" t="str">
        <f>业务考核视图!Q237</f>
        <v>未达标</v>
      </c>
      <c r="N237" s="6">
        <f>IF(K237&gt;=J237,ROUND(H237*I237/规则与名单!$B$3,2),0)</f>
        <v>0</v>
      </c>
      <c r="O237" s="6">
        <v>0</v>
      </c>
      <c r="P237" s="5">
        <v>0</v>
      </c>
      <c r="Q237" s="5" t="s">
        <v>181</v>
      </c>
      <c r="R237" s="5">
        <v>237</v>
      </c>
      <c r="S237" s="5" t="s">
        <v>626</v>
      </c>
      <c r="T237" s="5" t="s">
        <v>120</v>
      </c>
      <c r="U237" s="44" t="s">
        <v>114</v>
      </c>
      <c r="V237" s="44" t="s">
        <v>151</v>
      </c>
      <c r="W237" s="5"/>
      <c r="X237" s="5">
        <v>0</v>
      </c>
    </row>
    <row r="238" ht="19" customHeight="1" spans="1:24">
      <c r="A238" s="5" t="s">
        <v>627</v>
      </c>
      <c r="B238" s="5" t="s">
        <v>66</v>
      </c>
      <c r="C238" s="5" t="s">
        <v>65</v>
      </c>
      <c r="D238" s="5" t="s">
        <v>620</v>
      </c>
      <c r="E238" s="5" t="s">
        <v>621</v>
      </c>
      <c r="F238" s="5" t="s">
        <v>11</v>
      </c>
      <c r="G238" s="5">
        <v>3000</v>
      </c>
      <c r="H238" s="6">
        <v>150</v>
      </c>
      <c r="I238" s="5">
        <v>14</v>
      </c>
      <c r="J238" s="6">
        <f>业务考核视图!N238</f>
        <v>1400</v>
      </c>
      <c r="K238" s="6">
        <f>业务考核视图!O238</f>
        <v>104.9</v>
      </c>
      <c r="L238" s="43">
        <f t="shared" si="3"/>
        <v>0.0749285714285714</v>
      </c>
      <c r="M238" s="5" t="str">
        <f>业务考核视图!Q238</f>
        <v>未达标</v>
      </c>
      <c r="N238" s="6">
        <f>IF(K238&gt;=J238,ROUND(H238*I238/规则与名单!$B$3,2),0)</f>
        <v>0</v>
      </c>
      <c r="O238" s="6">
        <v>0</v>
      </c>
      <c r="P238" s="5">
        <v>0</v>
      </c>
      <c r="Q238" s="5" t="s">
        <v>181</v>
      </c>
      <c r="R238" s="5">
        <v>238</v>
      </c>
      <c r="S238" s="5" t="s">
        <v>628</v>
      </c>
      <c r="T238" s="5" t="s">
        <v>120</v>
      </c>
      <c r="U238" s="44" t="s">
        <v>114</v>
      </c>
      <c r="V238" s="44" t="s">
        <v>411</v>
      </c>
      <c r="W238" s="5"/>
      <c r="X238" s="5">
        <v>0</v>
      </c>
    </row>
    <row r="239" ht="19" customHeight="1" spans="1:24">
      <c r="A239" s="5" t="s">
        <v>64</v>
      </c>
      <c r="B239" s="5" t="s">
        <v>66</v>
      </c>
      <c r="C239" s="5" t="s">
        <v>65</v>
      </c>
      <c r="D239" s="5" t="s">
        <v>629</v>
      </c>
      <c r="E239" s="5" t="s">
        <v>630</v>
      </c>
      <c r="F239" s="5" t="s">
        <v>12</v>
      </c>
      <c r="G239" s="5">
        <v>5000</v>
      </c>
      <c r="H239" s="6">
        <v>300</v>
      </c>
      <c r="I239" s="5">
        <v>30</v>
      </c>
      <c r="J239" s="6">
        <f>业务考核视图!N239</f>
        <v>5000</v>
      </c>
      <c r="K239" s="6">
        <f>业务考核视图!O239</f>
        <v>7373.5</v>
      </c>
      <c r="L239" s="43">
        <f t="shared" si="3"/>
        <v>1.4747</v>
      </c>
      <c r="M239" s="5" t="str">
        <f>业务考核视图!Q239</f>
        <v>达标</v>
      </c>
      <c r="N239" s="6">
        <f>IF(K239&gt;=J239,ROUND(H239*I239/规则与名单!$B$3,2),0)</f>
        <v>300</v>
      </c>
      <c r="O239" s="6">
        <v>2373.5</v>
      </c>
      <c r="P239" s="5">
        <v>0</v>
      </c>
      <c r="Q239" s="5" t="s">
        <v>111</v>
      </c>
      <c r="R239" s="5">
        <v>239</v>
      </c>
      <c r="S239" s="5" t="s">
        <v>112</v>
      </c>
      <c r="T239" s="5" t="s">
        <v>113</v>
      </c>
      <c r="U239" s="44" t="s">
        <v>114</v>
      </c>
      <c r="V239" s="44" t="s">
        <v>115</v>
      </c>
      <c r="W239" s="5"/>
      <c r="X239" s="5">
        <v>0</v>
      </c>
    </row>
    <row r="240" ht="19" customHeight="1" spans="1:24">
      <c r="A240" s="5" t="s">
        <v>631</v>
      </c>
      <c r="B240" s="5" t="s">
        <v>66</v>
      </c>
      <c r="C240" s="5" t="s">
        <v>65</v>
      </c>
      <c r="D240" s="5" t="s">
        <v>620</v>
      </c>
      <c r="E240" s="5" t="s">
        <v>621</v>
      </c>
      <c r="F240" s="5" t="s">
        <v>11</v>
      </c>
      <c r="G240" s="5">
        <v>3000</v>
      </c>
      <c r="H240" s="6">
        <v>150</v>
      </c>
      <c r="I240" s="5">
        <v>30</v>
      </c>
      <c r="J240" s="6">
        <f>业务考核视图!N240</f>
        <v>3000</v>
      </c>
      <c r="K240" s="6">
        <f>业务考核视图!O240</f>
        <v>3189.6</v>
      </c>
      <c r="L240" s="43">
        <f t="shared" si="3"/>
        <v>1.0632</v>
      </c>
      <c r="M240" s="5" t="str">
        <f>业务考核视图!Q240</f>
        <v>达标</v>
      </c>
      <c r="N240" s="6">
        <f>IF(K240&gt;=J240,ROUND(H240*I240/规则与名单!$B$3,2),0)</f>
        <v>150</v>
      </c>
      <c r="O240" s="6">
        <v>189.6</v>
      </c>
      <c r="P240" s="5">
        <v>0</v>
      </c>
      <c r="Q240" s="5" t="s">
        <v>111</v>
      </c>
      <c r="R240" s="5">
        <v>240</v>
      </c>
      <c r="S240" s="5" t="s">
        <v>632</v>
      </c>
      <c r="T240" s="5" t="s">
        <v>120</v>
      </c>
      <c r="U240" s="44" t="s">
        <v>114</v>
      </c>
      <c r="V240" s="44" t="s">
        <v>115</v>
      </c>
      <c r="W240" s="5"/>
      <c r="X240" s="5">
        <v>14</v>
      </c>
    </row>
    <row r="241" ht="19" customHeight="1" spans="1:24">
      <c r="A241" s="5" t="s">
        <v>67</v>
      </c>
      <c r="B241" s="5" t="s">
        <v>66</v>
      </c>
      <c r="C241" s="5" t="s">
        <v>65</v>
      </c>
      <c r="D241" s="5" t="s">
        <v>633</v>
      </c>
      <c r="E241" s="5" t="s">
        <v>634</v>
      </c>
      <c r="F241" s="5" t="s">
        <v>11</v>
      </c>
      <c r="G241" s="5">
        <v>3000</v>
      </c>
      <c r="H241" s="6">
        <v>150</v>
      </c>
      <c r="I241" s="5">
        <v>30</v>
      </c>
      <c r="J241" s="6">
        <f>业务考核视图!N241</f>
        <v>3000</v>
      </c>
      <c r="K241" s="6">
        <f>业务考核视图!O241</f>
        <v>5973.5</v>
      </c>
      <c r="L241" s="43">
        <f t="shared" si="3"/>
        <v>1.99116666666667</v>
      </c>
      <c r="M241" s="5" t="str">
        <f>业务考核视图!Q241</f>
        <v>达标</v>
      </c>
      <c r="N241" s="6">
        <f>IF(K241&gt;=J241,ROUND(H241*I241/规则与名单!$B$3,2),0)</f>
        <v>150</v>
      </c>
      <c r="O241" s="6">
        <v>2973.5</v>
      </c>
      <c r="P241" s="5">
        <v>0</v>
      </c>
      <c r="Q241" s="5" t="s">
        <v>111</v>
      </c>
      <c r="R241" s="5">
        <v>241</v>
      </c>
      <c r="S241" s="5" t="s">
        <v>131</v>
      </c>
      <c r="T241" s="5" t="s">
        <v>113</v>
      </c>
      <c r="U241" s="44" t="s">
        <v>114</v>
      </c>
      <c r="V241" s="44" t="s">
        <v>115</v>
      </c>
      <c r="W241" s="5"/>
      <c r="X241" s="5">
        <v>3</v>
      </c>
    </row>
    <row r="242" ht="19" customHeight="1" spans="1:24">
      <c r="A242" s="5" t="s">
        <v>68</v>
      </c>
      <c r="B242" s="5" t="s">
        <v>66</v>
      </c>
      <c r="C242" s="5" t="s">
        <v>65</v>
      </c>
      <c r="D242" s="5" t="s">
        <v>635</v>
      </c>
      <c r="E242" s="5" t="s">
        <v>636</v>
      </c>
      <c r="F242" s="5" t="s">
        <v>11</v>
      </c>
      <c r="G242" s="5">
        <v>3000</v>
      </c>
      <c r="H242" s="6">
        <v>150</v>
      </c>
      <c r="I242" s="5">
        <v>30</v>
      </c>
      <c r="J242" s="6">
        <f>业务考核视图!N242</f>
        <v>3000</v>
      </c>
      <c r="K242" s="6">
        <f>业务考核视图!O242</f>
        <v>7217.5</v>
      </c>
      <c r="L242" s="43">
        <f t="shared" si="3"/>
        <v>2.40583333333333</v>
      </c>
      <c r="M242" s="5" t="str">
        <f>业务考核视图!Q242</f>
        <v>达标</v>
      </c>
      <c r="N242" s="6">
        <f>IF(K242&gt;=J242,ROUND(H242*I242/规则与名单!$B$3,2),0)</f>
        <v>150</v>
      </c>
      <c r="O242" s="6">
        <v>4217.5</v>
      </c>
      <c r="P242" s="5">
        <v>1</v>
      </c>
      <c r="Q242" s="5" t="s">
        <v>111</v>
      </c>
      <c r="R242" s="5">
        <v>242</v>
      </c>
      <c r="S242" s="5" t="s">
        <v>415</v>
      </c>
      <c r="T242" s="5" t="s">
        <v>113</v>
      </c>
      <c r="U242" s="44" t="s">
        <v>114</v>
      </c>
      <c r="V242" s="44" t="s">
        <v>115</v>
      </c>
      <c r="W242" s="5"/>
      <c r="X242" s="5">
        <v>2</v>
      </c>
    </row>
    <row r="243" ht="19" customHeight="1" spans="1:24">
      <c r="A243" s="5" t="s">
        <v>637</v>
      </c>
      <c r="B243" s="5" t="s">
        <v>66</v>
      </c>
      <c r="C243" s="5" t="s">
        <v>65</v>
      </c>
      <c r="D243" s="5" t="s">
        <v>620</v>
      </c>
      <c r="E243" s="5" t="s">
        <v>621</v>
      </c>
      <c r="F243" s="5" t="s">
        <v>11</v>
      </c>
      <c r="G243" s="5">
        <v>3000</v>
      </c>
      <c r="H243" s="6">
        <v>150</v>
      </c>
      <c r="I243" s="5">
        <v>14</v>
      </c>
      <c r="J243" s="6">
        <f>业务考核视图!N243</f>
        <v>1400</v>
      </c>
      <c r="K243" s="6">
        <f>业务考核视图!O243</f>
        <v>2454.1</v>
      </c>
      <c r="L243" s="43">
        <f t="shared" si="3"/>
        <v>1.75292857142857</v>
      </c>
      <c r="M243" s="5" t="str">
        <f>业务考核视图!Q243</f>
        <v>达标</v>
      </c>
      <c r="N243" s="6">
        <f>IF(K243&gt;=J243,ROUND(H243*I243/规则与名单!$B$3,2),0)</f>
        <v>70</v>
      </c>
      <c r="O243" s="6">
        <v>1054.1</v>
      </c>
      <c r="P243" s="5">
        <v>0</v>
      </c>
      <c r="Q243" s="5" t="s">
        <v>181</v>
      </c>
      <c r="R243" s="5">
        <v>243</v>
      </c>
      <c r="S243" s="5" t="s">
        <v>638</v>
      </c>
      <c r="T243" s="5" t="s">
        <v>120</v>
      </c>
      <c r="U243" s="44" t="s">
        <v>114</v>
      </c>
      <c r="V243" s="44" t="s">
        <v>411</v>
      </c>
      <c r="W243" s="5"/>
      <c r="X243" s="5">
        <v>0</v>
      </c>
    </row>
    <row r="244" ht="19" customHeight="1" spans="1:24">
      <c r="A244" s="5" t="s">
        <v>639</v>
      </c>
      <c r="B244" s="5" t="s">
        <v>71</v>
      </c>
      <c r="C244" s="5" t="s">
        <v>640</v>
      </c>
      <c r="D244" s="5" t="s">
        <v>641</v>
      </c>
      <c r="E244" s="5" t="s">
        <v>642</v>
      </c>
      <c r="F244" s="5" t="s">
        <v>11</v>
      </c>
      <c r="G244" s="5">
        <v>3000</v>
      </c>
      <c r="H244" s="6">
        <v>150</v>
      </c>
      <c r="I244" s="5">
        <v>24</v>
      </c>
      <c r="J244" s="6">
        <f>业务考核视图!N244</f>
        <v>2400</v>
      </c>
      <c r="K244" s="6">
        <f>业务考核视图!O244</f>
        <v>1178.7</v>
      </c>
      <c r="L244" s="43">
        <f t="shared" si="3"/>
        <v>0.491125</v>
      </c>
      <c r="M244" s="5" t="str">
        <f>业务考核视图!Q244</f>
        <v>已有里程未达标</v>
      </c>
      <c r="N244" s="6">
        <f>IF(K244&gt;=J244,ROUND(H244*I244/规则与名单!$B$3,2),0)</f>
        <v>0</v>
      </c>
      <c r="O244" s="6">
        <v>0</v>
      </c>
      <c r="P244" s="5">
        <v>0</v>
      </c>
      <c r="Q244" s="5" t="s">
        <v>181</v>
      </c>
      <c r="R244" s="5">
        <v>244</v>
      </c>
      <c r="S244" s="5" t="s">
        <v>643</v>
      </c>
      <c r="T244" s="5" t="s">
        <v>120</v>
      </c>
      <c r="U244" s="44" t="s">
        <v>114</v>
      </c>
      <c r="V244" s="44" t="s">
        <v>644</v>
      </c>
      <c r="W244" s="5"/>
      <c r="X244" s="5">
        <v>17</v>
      </c>
    </row>
    <row r="245" ht="19" customHeight="1" spans="1:24">
      <c r="A245" s="5" t="s">
        <v>645</v>
      </c>
      <c r="B245" s="5" t="s">
        <v>71</v>
      </c>
      <c r="C245" s="5" t="s">
        <v>70</v>
      </c>
      <c r="D245" s="5" t="s">
        <v>646</v>
      </c>
      <c r="E245" s="5" t="s">
        <v>647</v>
      </c>
      <c r="F245" s="5" t="s">
        <v>17</v>
      </c>
      <c r="G245" s="5">
        <v>6000</v>
      </c>
      <c r="H245" s="6">
        <v>1000</v>
      </c>
      <c r="I245" s="5">
        <v>30</v>
      </c>
      <c r="J245" s="6">
        <f>业务考核视图!N245</f>
        <v>6000</v>
      </c>
      <c r="K245" s="6">
        <f>业务考核视图!O245</f>
        <v>6637.6</v>
      </c>
      <c r="L245" s="43">
        <f t="shared" si="3"/>
        <v>1.10626666666667</v>
      </c>
      <c r="M245" s="5" t="str">
        <f>业务考核视图!Q245</f>
        <v>达标</v>
      </c>
      <c r="N245" s="6">
        <f>IF(K245&gt;=J245,ROUND(H245*I245/规则与名单!$B$3,2),0)</f>
        <v>1000</v>
      </c>
      <c r="O245" s="6">
        <v>637.6</v>
      </c>
      <c r="P245" s="5">
        <v>0</v>
      </c>
      <c r="Q245" s="5" t="s">
        <v>111</v>
      </c>
      <c r="R245" s="5">
        <v>245</v>
      </c>
      <c r="S245" s="5" t="s">
        <v>648</v>
      </c>
      <c r="T245" s="5" t="s">
        <v>120</v>
      </c>
      <c r="U245" s="44" t="s">
        <v>114</v>
      </c>
      <c r="V245" s="44" t="s">
        <v>115</v>
      </c>
      <c r="W245" s="5"/>
      <c r="X245" s="5">
        <v>4</v>
      </c>
    </row>
    <row r="246" ht="19" customHeight="1" spans="1:24">
      <c r="A246" s="5" t="s">
        <v>649</v>
      </c>
      <c r="B246" s="5" t="s">
        <v>71</v>
      </c>
      <c r="C246" s="5" t="s">
        <v>70</v>
      </c>
      <c r="D246" s="5" t="s">
        <v>650</v>
      </c>
      <c r="E246" s="5" t="s">
        <v>651</v>
      </c>
      <c r="F246" s="5" t="s">
        <v>11</v>
      </c>
      <c r="G246" s="5">
        <v>3000</v>
      </c>
      <c r="H246" s="6">
        <v>150</v>
      </c>
      <c r="I246" s="5">
        <v>28</v>
      </c>
      <c r="J246" s="6">
        <f>业务考核视图!N246</f>
        <v>2800</v>
      </c>
      <c r="K246" s="6">
        <f>业务考核视图!O246</f>
        <v>1119.3</v>
      </c>
      <c r="L246" s="43">
        <f t="shared" si="3"/>
        <v>0.39975</v>
      </c>
      <c r="M246" s="5" t="str">
        <f>业务考核视图!Q246</f>
        <v>已有里程未达标</v>
      </c>
      <c r="N246" s="6">
        <f>IF(K246&gt;=J246,ROUND(H246*I246/规则与名单!$B$3,2),0)</f>
        <v>0</v>
      </c>
      <c r="O246" s="6">
        <v>0</v>
      </c>
      <c r="P246" s="5">
        <v>0</v>
      </c>
      <c r="Q246" s="5" t="s">
        <v>181</v>
      </c>
      <c r="R246" s="5">
        <v>246</v>
      </c>
      <c r="S246" s="5" t="s">
        <v>652</v>
      </c>
      <c r="T246" s="5" t="s">
        <v>120</v>
      </c>
      <c r="U246" s="44" t="s">
        <v>114</v>
      </c>
      <c r="V246" s="44" t="s">
        <v>653</v>
      </c>
      <c r="W246" s="5"/>
      <c r="X246" s="5">
        <v>2</v>
      </c>
    </row>
    <row r="247" ht="19" customHeight="1" spans="1:24">
      <c r="A247" s="5" t="s">
        <v>654</v>
      </c>
      <c r="B247" s="5" t="s">
        <v>71</v>
      </c>
      <c r="C247" s="5" t="s">
        <v>70</v>
      </c>
      <c r="D247" s="5" t="s">
        <v>655</v>
      </c>
      <c r="E247" s="5" t="s">
        <v>656</v>
      </c>
      <c r="F247" s="5" t="s">
        <v>16</v>
      </c>
      <c r="G247" s="5">
        <v>5000</v>
      </c>
      <c r="H247" s="6">
        <v>260</v>
      </c>
      <c r="I247" s="5">
        <v>30</v>
      </c>
      <c r="J247" s="6">
        <f>业务考核视图!N247</f>
        <v>5000</v>
      </c>
      <c r="K247" s="6">
        <f>业务考核视图!O247</f>
        <v>4820.3</v>
      </c>
      <c r="L247" s="43">
        <f t="shared" si="3"/>
        <v>0.96406</v>
      </c>
      <c r="M247" s="5" t="str">
        <f>业务考核视图!Q247</f>
        <v>未达标</v>
      </c>
      <c r="N247" s="6">
        <f>IF(K247&gt;=J247,ROUND(H247*I247/规则与名单!$B$3,2),0)</f>
        <v>0</v>
      </c>
      <c r="O247" s="6">
        <v>0</v>
      </c>
      <c r="P247" s="5">
        <v>0</v>
      </c>
      <c r="Q247" s="5" t="s">
        <v>111</v>
      </c>
      <c r="R247" s="5">
        <v>247</v>
      </c>
      <c r="S247" s="5" t="s">
        <v>145</v>
      </c>
      <c r="T247" s="5" t="s">
        <v>120</v>
      </c>
      <c r="U247" s="44" t="s">
        <v>114</v>
      </c>
      <c r="V247" s="44" t="s">
        <v>115</v>
      </c>
      <c r="W247" s="5"/>
      <c r="X247" s="5">
        <v>0</v>
      </c>
    </row>
    <row r="248" ht="19" customHeight="1" spans="1:24">
      <c r="A248" s="5" t="s">
        <v>657</v>
      </c>
      <c r="B248" s="5" t="s">
        <v>71</v>
      </c>
      <c r="C248" s="5" t="s">
        <v>70</v>
      </c>
      <c r="D248" s="5" t="s">
        <v>658</v>
      </c>
      <c r="E248" s="5" t="s">
        <v>659</v>
      </c>
      <c r="F248" s="5" t="s">
        <v>16</v>
      </c>
      <c r="G248" s="5">
        <v>5000</v>
      </c>
      <c r="H248" s="6">
        <v>260</v>
      </c>
      <c r="I248" s="5">
        <v>29</v>
      </c>
      <c r="J248" s="6">
        <f>业务考核视图!N248</f>
        <v>4833.33</v>
      </c>
      <c r="K248" s="6">
        <f>业务考核视图!O248</f>
        <v>662.5</v>
      </c>
      <c r="L248" s="43">
        <f t="shared" si="3"/>
        <v>0.137069060047628</v>
      </c>
      <c r="M248" s="5" t="str">
        <f>业务考核视图!Q248</f>
        <v>未达标</v>
      </c>
      <c r="N248" s="6">
        <f>IF(K248&gt;=J248,ROUND(H248*I248/规则与名单!$B$3,2),0)</f>
        <v>0</v>
      </c>
      <c r="O248" s="6">
        <v>0</v>
      </c>
      <c r="P248" s="5">
        <v>0</v>
      </c>
      <c r="Q248" s="5" t="s">
        <v>111</v>
      </c>
      <c r="R248" s="5">
        <v>248</v>
      </c>
      <c r="S248" s="5" t="s">
        <v>660</v>
      </c>
      <c r="T248" s="5" t="s">
        <v>120</v>
      </c>
      <c r="U248" s="44" t="s">
        <v>605</v>
      </c>
      <c r="V248" s="44" t="s">
        <v>115</v>
      </c>
      <c r="W248" s="5"/>
      <c r="X248" s="5">
        <v>0</v>
      </c>
    </row>
    <row r="249" ht="19" customHeight="1" spans="1:24">
      <c r="A249" s="5" t="s">
        <v>661</v>
      </c>
      <c r="B249" s="5" t="s">
        <v>71</v>
      </c>
      <c r="C249" s="5" t="s">
        <v>70</v>
      </c>
      <c r="D249" s="5" t="s">
        <v>658</v>
      </c>
      <c r="E249" s="5" t="s">
        <v>659</v>
      </c>
      <c r="F249" s="5" t="s">
        <v>16</v>
      </c>
      <c r="G249" s="5">
        <v>5000</v>
      </c>
      <c r="H249" s="6">
        <v>260</v>
      </c>
      <c r="I249" s="5">
        <v>30</v>
      </c>
      <c r="J249" s="6">
        <f>业务考核视图!N249</f>
        <v>5000</v>
      </c>
      <c r="K249" s="6">
        <f>业务考核视图!O249</f>
        <v>634.9</v>
      </c>
      <c r="L249" s="43">
        <f t="shared" si="3"/>
        <v>0.12698</v>
      </c>
      <c r="M249" s="5" t="str">
        <f>业务考核视图!Q249</f>
        <v>未达标</v>
      </c>
      <c r="N249" s="6">
        <f>IF(K249&gt;=J249,ROUND(H249*I249/规则与名单!$B$3,2),0)</f>
        <v>0</v>
      </c>
      <c r="O249" s="6">
        <v>0</v>
      </c>
      <c r="P249" s="5">
        <v>0</v>
      </c>
      <c r="Q249" s="5" t="s">
        <v>111</v>
      </c>
      <c r="R249" s="5">
        <v>249</v>
      </c>
      <c r="S249" s="5" t="s">
        <v>145</v>
      </c>
      <c r="T249" s="5" t="s">
        <v>120</v>
      </c>
      <c r="U249" s="44" t="s">
        <v>114</v>
      </c>
      <c r="V249" s="44" t="s">
        <v>115</v>
      </c>
      <c r="W249" s="5"/>
      <c r="X249" s="5">
        <v>0</v>
      </c>
    </row>
    <row r="250" ht="19" customHeight="1" spans="1:24">
      <c r="A250" s="5" t="s">
        <v>662</v>
      </c>
      <c r="B250" s="5" t="s">
        <v>71</v>
      </c>
      <c r="C250" s="5" t="s">
        <v>70</v>
      </c>
      <c r="D250" s="5" t="s">
        <v>655</v>
      </c>
      <c r="E250" s="5" t="s">
        <v>656</v>
      </c>
      <c r="F250" s="5" t="s">
        <v>16</v>
      </c>
      <c r="G250" s="5">
        <v>5000</v>
      </c>
      <c r="H250" s="6">
        <v>260</v>
      </c>
      <c r="I250" s="5">
        <v>30</v>
      </c>
      <c r="J250" s="6">
        <f>业务考核视图!N250</f>
        <v>5000</v>
      </c>
      <c r="K250" s="6">
        <f>业务考核视图!O250</f>
        <v>3831.1</v>
      </c>
      <c r="L250" s="43">
        <f t="shared" si="3"/>
        <v>0.76622</v>
      </c>
      <c r="M250" s="5" t="str">
        <f>业务考核视图!Q250</f>
        <v>已有里程未达标</v>
      </c>
      <c r="N250" s="6">
        <f>IF(K250&gt;=J250,ROUND(H250*I250/规则与名单!$B$3,2),0)</f>
        <v>0</v>
      </c>
      <c r="O250" s="6">
        <v>0</v>
      </c>
      <c r="P250" s="5">
        <v>0</v>
      </c>
      <c r="Q250" s="5" t="s">
        <v>111</v>
      </c>
      <c r="R250" s="5">
        <v>250</v>
      </c>
      <c r="S250" s="5" t="s">
        <v>663</v>
      </c>
      <c r="T250" s="5" t="s">
        <v>120</v>
      </c>
      <c r="U250" s="44" t="s">
        <v>114</v>
      </c>
      <c r="V250" s="44" t="s">
        <v>115</v>
      </c>
      <c r="W250" s="5"/>
      <c r="X250" s="5">
        <v>3</v>
      </c>
    </row>
    <row r="251" ht="19" customHeight="1" spans="1:24">
      <c r="A251" s="5" t="s">
        <v>664</v>
      </c>
      <c r="B251" s="5" t="s">
        <v>71</v>
      </c>
      <c r="C251" s="5" t="s">
        <v>70</v>
      </c>
      <c r="D251" s="5" t="s">
        <v>665</v>
      </c>
      <c r="E251" s="5" t="s">
        <v>666</v>
      </c>
      <c r="F251" s="5" t="s">
        <v>16</v>
      </c>
      <c r="G251" s="5">
        <v>5000</v>
      </c>
      <c r="H251" s="6">
        <v>260</v>
      </c>
      <c r="I251" s="5">
        <v>30</v>
      </c>
      <c r="J251" s="6">
        <f>业务考核视图!N251</f>
        <v>5000</v>
      </c>
      <c r="K251" s="6">
        <f>业务考核视图!O251</f>
        <v>1433.3</v>
      </c>
      <c r="L251" s="43">
        <f t="shared" si="3"/>
        <v>0.28666</v>
      </c>
      <c r="M251" s="5" t="str">
        <f>业务考核视图!Q251</f>
        <v>已有里程未达标</v>
      </c>
      <c r="N251" s="6">
        <f>IF(K251&gt;=J251,ROUND(H251*I251/规则与名单!$B$3,2),0)</f>
        <v>0</v>
      </c>
      <c r="O251" s="6">
        <v>0</v>
      </c>
      <c r="P251" s="5">
        <v>0</v>
      </c>
      <c r="Q251" s="5" t="s">
        <v>111</v>
      </c>
      <c r="R251" s="5">
        <v>251</v>
      </c>
      <c r="S251" s="5" t="s">
        <v>667</v>
      </c>
      <c r="T251" s="5" t="s">
        <v>120</v>
      </c>
      <c r="U251" s="44" t="s">
        <v>114</v>
      </c>
      <c r="V251" s="44" t="s">
        <v>115</v>
      </c>
      <c r="W251" s="5"/>
      <c r="X251" s="5">
        <v>14</v>
      </c>
    </row>
    <row r="252" ht="19" customHeight="1" spans="1:24">
      <c r="A252" s="5" t="s">
        <v>668</v>
      </c>
      <c r="B252" s="5" t="s">
        <v>71</v>
      </c>
      <c r="C252" s="5" t="s">
        <v>70</v>
      </c>
      <c r="D252" s="5" t="s">
        <v>655</v>
      </c>
      <c r="E252" s="5" t="s">
        <v>656</v>
      </c>
      <c r="F252" s="5" t="s">
        <v>16</v>
      </c>
      <c r="G252" s="5">
        <v>5000</v>
      </c>
      <c r="H252" s="6">
        <v>260</v>
      </c>
      <c r="I252" s="5">
        <v>30</v>
      </c>
      <c r="J252" s="6">
        <f>业务考核视图!N252</f>
        <v>5000</v>
      </c>
      <c r="K252" s="6">
        <f>业务考核视图!O252</f>
        <v>3871.9</v>
      </c>
      <c r="L252" s="43">
        <f t="shared" si="3"/>
        <v>0.77438</v>
      </c>
      <c r="M252" s="5" t="str">
        <f>业务考核视图!Q252</f>
        <v>已有里程未达标</v>
      </c>
      <c r="N252" s="6">
        <f>IF(K252&gt;=J252,ROUND(H252*I252/规则与名单!$B$3,2),0)</f>
        <v>0</v>
      </c>
      <c r="O252" s="6">
        <v>0</v>
      </c>
      <c r="P252" s="5">
        <v>0</v>
      </c>
      <c r="Q252" s="5" t="s">
        <v>111</v>
      </c>
      <c r="R252" s="5">
        <v>252</v>
      </c>
      <c r="S252" s="5" t="s">
        <v>357</v>
      </c>
      <c r="T252" s="5" t="s">
        <v>120</v>
      </c>
      <c r="U252" s="44" t="s">
        <v>114</v>
      </c>
      <c r="V252" s="44" t="s">
        <v>115</v>
      </c>
      <c r="W252" s="5"/>
      <c r="X252" s="5">
        <v>1</v>
      </c>
    </row>
    <row r="253" ht="19" customHeight="1" spans="1:24">
      <c r="A253" s="5" t="s">
        <v>669</v>
      </c>
      <c r="B253" s="5" t="s">
        <v>71</v>
      </c>
      <c r="C253" s="5" t="s">
        <v>70</v>
      </c>
      <c r="D253" s="5" t="s">
        <v>670</v>
      </c>
      <c r="E253" s="5" t="s">
        <v>671</v>
      </c>
      <c r="F253" s="5" t="s">
        <v>16</v>
      </c>
      <c r="G253" s="5">
        <v>5000</v>
      </c>
      <c r="H253" s="6">
        <v>260</v>
      </c>
      <c r="I253" s="5">
        <v>9</v>
      </c>
      <c r="J253" s="6">
        <f>业务考核视图!N253</f>
        <v>1500</v>
      </c>
      <c r="K253" s="6">
        <f>业务考核视图!O253</f>
        <v>0</v>
      </c>
      <c r="L253" s="43">
        <f t="shared" si="3"/>
        <v>0</v>
      </c>
      <c r="M253" s="5" t="str">
        <f>业务考核视图!Q253</f>
        <v>待补里程</v>
      </c>
      <c r="N253" s="6">
        <f>IF(K253&gt;=J253,ROUND(H253*I253/规则与名单!$B$3,2),0)</f>
        <v>0</v>
      </c>
      <c r="O253" s="6">
        <v>0</v>
      </c>
      <c r="P253" s="5">
        <v>0</v>
      </c>
      <c r="Q253" s="5" t="s">
        <v>181</v>
      </c>
      <c r="R253" s="5">
        <v>253</v>
      </c>
      <c r="S253" s="5" t="s">
        <v>672</v>
      </c>
      <c r="T253" s="5" t="s">
        <v>120</v>
      </c>
      <c r="U253" s="44" t="s">
        <v>114</v>
      </c>
      <c r="V253" s="44" t="s">
        <v>673</v>
      </c>
      <c r="W253" s="5"/>
      <c r="X253" s="5">
        <v>9</v>
      </c>
    </row>
    <row r="254" ht="19" customHeight="1" spans="1:24">
      <c r="A254" s="5" t="s">
        <v>674</v>
      </c>
      <c r="B254" s="5" t="s">
        <v>71</v>
      </c>
      <c r="C254" s="5" t="s">
        <v>70</v>
      </c>
      <c r="D254" s="5" t="s">
        <v>655</v>
      </c>
      <c r="E254" s="5" t="s">
        <v>656</v>
      </c>
      <c r="F254" s="5" t="s">
        <v>6</v>
      </c>
      <c r="G254" s="5">
        <v>3000</v>
      </c>
      <c r="H254" s="6">
        <v>150</v>
      </c>
      <c r="I254" s="5">
        <v>30</v>
      </c>
      <c r="J254" s="6">
        <f>业务考核视图!N254</f>
        <v>3000</v>
      </c>
      <c r="K254" s="6">
        <f>业务考核视图!O254</f>
        <v>3110.6</v>
      </c>
      <c r="L254" s="43">
        <f t="shared" si="3"/>
        <v>1.03686666666667</v>
      </c>
      <c r="M254" s="5" t="str">
        <f>业务考核视图!Q254</f>
        <v>达标</v>
      </c>
      <c r="N254" s="6">
        <f>IF(K254&gt;=J254,ROUND(H254*I254/规则与名单!$B$3,2),0)</f>
        <v>150</v>
      </c>
      <c r="O254" s="6">
        <v>110.6</v>
      </c>
      <c r="P254" s="5">
        <v>0</v>
      </c>
      <c r="Q254" s="5" t="s">
        <v>111</v>
      </c>
      <c r="R254" s="5">
        <v>254</v>
      </c>
      <c r="S254" s="5" t="s">
        <v>371</v>
      </c>
      <c r="T254" s="5" t="s">
        <v>120</v>
      </c>
      <c r="U254" s="44" t="s">
        <v>114</v>
      </c>
      <c r="V254" s="44" t="s">
        <v>115</v>
      </c>
      <c r="W254" s="5"/>
      <c r="X254" s="5">
        <v>2</v>
      </c>
    </row>
    <row r="255" ht="19" customHeight="1" spans="1:24">
      <c r="A255" s="5" t="s">
        <v>675</v>
      </c>
      <c r="B255" s="5" t="s">
        <v>71</v>
      </c>
      <c r="C255" s="5" t="s">
        <v>70</v>
      </c>
      <c r="D255" s="5" t="s">
        <v>655</v>
      </c>
      <c r="E255" s="5" t="s">
        <v>656</v>
      </c>
      <c r="F255" s="5" t="s">
        <v>6</v>
      </c>
      <c r="G255" s="5">
        <v>3000</v>
      </c>
      <c r="H255" s="6">
        <v>150</v>
      </c>
      <c r="I255" s="5">
        <v>30</v>
      </c>
      <c r="J255" s="6">
        <f>业务考核视图!N255</f>
        <v>3000</v>
      </c>
      <c r="K255" s="6">
        <f>业务考核视图!O255</f>
        <v>3970.2</v>
      </c>
      <c r="L255" s="43">
        <f t="shared" si="3"/>
        <v>1.3234</v>
      </c>
      <c r="M255" s="5" t="str">
        <f>业务考核视图!Q255</f>
        <v>达标</v>
      </c>
      <c r="N255" s="6">
        <f>IF(K255&gt;=J255,ROUND(H255*I255/规则与名单!$B$3,2),0)</f>
        <v>150</v>
      </c>
      <c r="O255" s="6">
        <v>970.2</v>
      </c>
      <c r="P255" s="5">
        <v>0</v>
      </c>
      <c r="Q255" s="5" t="s">
        <v>111</v>
      </c>
      <c r="R255" s="5">
        <v>255</v>
      </c>
      <c r="S255" s="5" t="s">
        <v>145</v>
      </c>
      <c r="T255" s="5" t="s">
        <v>120</v>
      </c>
      <c r="U255" s="44" t="s">
        <v>114</v>
      </c>
      <c r="V255" s="44" t="s">
        <v>115</v>
      </c>
      <c r="W255" s="5"/>
      <c r="X255" s="5">
        <v>0</v>
      </c>
    </row>
    <row r="256" ht="19" customHeight="1" spans="1:24">
      <c r="A256" s="5" t="s">
        <v>676</v>
      </c>
      <c r="B256" s="5" t="s">
        <v>71</v>
      </c>
      <c r="C256" s="5" t="s">
        <v>70</v>
      </c>
      <c r="D256" s="5" t="s">
        <v>665</v>
      </c>
      <c r="E256" s="5" t="s">
        <v>666</v>
      </c>
      <c r="F256" s="5" t="s">
        <v>6</v>
      </c>
      <c r="G256" s="5">
        <v>3000</v>
      </c>
      <c r="H256" s="6">
        <v>150</v>
      </c>
      <c r="I256" s="5">
        <v>30</v>
      </c>
      <c r="J256" s="6">
        <f>业务考核视图!N256</f>
        <v>3000</v>
      </c>
      <c r="K256" s="6">
        <f>业务考核视图!O256</f>
        <v>125.72</v>
      </c>
      <c r="L256" s="43">
        <f t="shared" si="3"/>
        <v>0.0419066666666667</v>
      </c>
      <c r="M256" s="5" t="str">
        <f>业务考核视图!Q256</f>
        <v>未达标</v>
      </c>
      <c r="N256" s="6">
        <f>IF(K256&gt;=J256,ROUND(H256*I256/规则与名单!$B$3,2),0)</f>
        <v>0</v>
      </c>
      <c r="O256" s="6">
        <v>0</v>
      </c>
      <c r="P256" s="5">
        <v>0</v>
      </c>
      <c r="Q256" s="5" t="s">
        <v>111</v>
      </c>
      <c r="R256" s="5">
        <v>256</v>
      </c>
      <c r="S256" s="5" t="s">
        <v>677</v>
      </c>
      <c r="T256" s="5" t="s">
        <v>120</v>
      </c>
      <c r="U256" s="44" t="s">
        <v>114</v>
      </c>
      <c r="V256" s="44" t="s">
        <v>115</v>
      </c>
      <c r="W256" s="5"/>
      <c r="X256" s="5">
        <v>0</v>
      </c>
    </row>
    <row r="257" ht="19" customHeight="1" spans="1:24">
      <c r="A257" s="5" t="s">
        <v>678</v>
      </c>
      <c r="B257" s="5" t="s">
        <v>71</v>
      </c>
      <c r="C257" s="5" t="s">
        <v>70</v>
      </c>
      <c r="D257" s="5" t="s">
        <v>658</v>
      </c>
      <c r="E257" s="5" t="s">
        <v>659</v>
      </c>
      <c r="F257" s="5" t="s">
        <v>6</v>
      </c>
      <c r="G257" s="5">
        <v>3000</v>
      </c>
      <c r="H257" s="6">
        <v>150</v>
      </c>
      <c r="I257" s="5">
        <v>3</v>
      </c>
      <c r="J257" s="6">
        <f>业务考核视图!N257</f>
        <v>300</v>
      </c>
      <c r="K257" s="6">
        <f>业务考核视图!O257</f>
        <v>113.2</v>
      </c>
      <c r="L257" s="43">
        <f t="shared" si="3"/>
        <v>0.377333333333333</v>
      </c>
      <c r="M257" s="5" t="str">
        <f>业务考核视图!Q257</f>
        <v>未达标</v>
      </c>
      <c r="N257" s="6">
        <f>IF(K257&gt;=J257,ROUND(H257*I257/规则与名单!$B$3,2),0)</f>
        <v>0</v>
      </c>
      <c r="O257" s="6">
        <v>0</v>
      </c>
      <c r="P257" s="5">
        <v>0</v>
      </c>
      <c r="Q257" s="5" t="s">
        <v>181</v>
      </c>
      <c r="R257" s="5">
        <v>257</v>
      </c>
      <c r="S257" s="5" t="s">
        <v>679</v>
      </c>
      <c r="T257" s="5" t="s">
        <v>120</v>
      </c>
      <c r="U257" s="44" t="s">
        <v>114</v>
      </c>
      <c r="V257" s="44" t="s">
        <v>186</v>
      </c>
      <c r="W257" s="5"/>
      <c r="X257" s="5">
        <v>0</v>
      </c>
    </row>
    <row r="258" ht="19" customHeight="1" spans="1:24">
      <c r="A258" s="5" t="s">
        <v>680</v>
      </c>
      <c r="B258" s="5" t="s">
        <v>71</v>
      </c>
      <c r="C258" s="5" t="s">
        <v>70</v>
      </c>
      <c r="D258" s="5" t="s">
        <v>650</v>
      </c>
      <c r="E258" s="5" t="s">
        <v>651</v>
      </c>
      <c r="F258" s="5" t="s">
        <v>12</v>
      </c>
      <c r="G258" s="5">
        <v>5000</v>
      </c>
      <c r="H258" s="6">
        <v>260</v>
      </c>
      <c r="I258" s="5">
        <v>30</v>
      </c>
      <c r="J258" s="6">
        <f>业务考核视图!N258</f>
        <v>5000</v>
      </c>
      <c r="K258" s="6">
        <f>业务考核视图!O258</f>
        <v>879.9</v>
      </c>
      <c r="L258" s="43">
        <f t="shared" ref="L258:L321" si="4">K258/J258</f>
        <v>0.17598</v>
      </c>
      <c r="M258" s="5" t="str">
        <f>业务考核视图!Q258</f>
        <v>已有里程未达标</v>
      </c>
      <c r="N258" s="6">
        <f>IF(K258&gt;=J258,ROUND(H258*I258/规则与名单!$B$3,2),0)</f>
        <v>0</v>
      </c>
      <c r="O258" s="6">
        <v>0</v>
      </c>
      <c r="P258" s="5">
        <v>0</v>
      </c>
      <c r="Q258" s="5" t="s">
        <v>111</v>
      </c>
      <c r="R258" s="5">
        <v>258</v>
      </c>
      <c r="S258" s="5" t="s">
        <v>298</v>
      </c>
      <c r="T258" s="5" t="s">
        <v>120</v>
      </c>
      <c r="U258" s="44" t="s">
        <v>114</v>
      </c>
      <c r="V258" s="44" t="s">
        <v>115</v>
      </c>
      <c r="W258" s="5"/>
      <c r="X258" s="5">
        <v>4</v>
      </c>
    </row>
    <row r="259" ht="19" customHeight="1" spans="1:24">
      <c r="A259" s="5" t="s">
        <v>681</v>
      </c>
      <c r="B259" s="5" t="s">
        <v>71</v>
      </c>
      <c r="C259" s="5" t="s">
        <v>70</v>
      </c>
      <c r="D259" s="5" t="s">
        <v>650</v>
      </c>
      <c r="E259" s="5" t="s">
        <v>651</v>
      </c>
      <c r="F259" s="5" t="s">
        <v>12</v>
      </c>
      <c r="G259" s="5">
        <v>5000</v>
      </c>
      <c r="H259" s="6">
        <v>260</v>
      </c>
      <c r="I259" s="5">
        <v>30</v>
      </c>
      <c r="J259" s="6">
        <f>业务考核视图!N259</f>
        <v>5000</v>
      </c>
      <c r="K259" s="6">
        <f>业务考核视图!O259</f>
        <v>755.2</v>
      </c>
      <c r="L259" s="43">
        <f t="shared" si="4"/>
        <v>0.15104</v>
      </c>
      <c r="M259" s="5" t="str">
        <f>业务考核视图!Q259</f>
        <v>已有里程未达标</v>
      </c>
      <c r="N259" s="6">
        <f>IF(K259&gt;=J259,ROUND(H259*I259/规则与名单!$B$3,2),0)</f>
        <v>0</v>
      </c>
      <c r="O259" s="6">
        <v>0</v>
      </c>
      <c r="P259" s="5">
        <v>0</v>
      </c>
      <c r="Q259" s="5" t="s">
        <v>111</v>
      </c>
      <c r="R259" s="5">
        <v>259</v>
      </c>
      <c r="S259" s="5" t="s">
        <v>236</v>
      </c>
      <c r="T259" s="5" t="s">
        <v>120</v>
      </c>
      <c r="U259" s="44" t="s">
        <v>114</v>
      </c>
      <c r="V259" s="44" t="s">
        <v>115</v>
      </c>
      <c r="W259" s="5"/>
      <c r="X259" s="5">
        <v>2</v>
      </c>
    </row>
    <row r="260" ht="19" customHeight="1" spans="1:24">
      <c r="A260" s="5" t="s">
        <v>682</v>
      </c>
      <c r="B260" s="5" t="s">
        <v>71</v>
      </c>
      <c r="C260" s="5" t="s">
        <v>70</v>
      </c>
      <c r="D260" s="5" t="s">
        <v>650</v>
      </c>
      <c r="E260" s="5" t="s">
        <v>651</v>
      </c>
      <c r="F260" s="5" t="s">
        <v>12</v>
      </c>
      <c r="G260" s="5">
        <v>5000</v>
      </c>
      <c r="H260" s="6">
        <v>260</v>
      </c>
      <c r="I260" s="5">
        <v>21</v>
      </c>
      <c r="J260" s="6">
        <f>业务考核视图!N260</f>
        <v>3500</v>
      </c>
      <c r="K260" s="6">
        <f>业务考核视图!O260</f>
        <v>818.9</v>
      </c>
      <c r="L260" s="43">
        <f t="shared" si="4"/>
        <v>0.233971428571429</v>
      </c>
      <c r="M260" s="5" t="str">
        <f>业务考核视图!Q260</f>
        <v>未达标</v>
      </c>
      <c r="N260" s="6">
        <f>IF(K260&gt;=J260,ROUND(H260*I260/规则与名单!$B$3,2),0)</f>
        <v>0</v>
      </c>
      <c r="O260" s="6">
        <v>0</v>
      </c>
      <c r="P260" s="5">
        <v>0</v>
      </c>
      <c r="Q260" s="5" t="s">
        <v>111</v>
      </c>
      <c r="R260" s="5">
        <v>260</v>
      </c>
      <c r="S260" s="5" t="s">
        <v>683</v>
      </c>
      <c r="T260" s="5" t="s">
        <v>120</v>
      </c>
      <c r="U260" s="44" t="s">
        <v>183</v>
      </c>
      <c r="V260" s="44" t="s">
        <v>115</v>
      </c>
      <c r="W260" s="5"/>
      <c r="X260" s="5">
        <v>0</v>
      </c>
    </row>
    <row r="261" ht="19" customHeight="1" spans="1:24">
      <c r="A261" s="5" t="s">
        <v>684</v>
      </c>
      <c r="B261" s="5" t="s">
        <v>71</v>
      </c>
      <c r="C261" s="5" t="s">
        <v>70</v>
      </c>
      <c r="D261" s="5" t="s">
        <v>646</v>
      </c>
      <c r="E261" s="5" t="s">
        <v>685</v>
      </c>
      <c r="F261" s="5" t="s">
        <v>11</v>
      </c>
      <c r="G261" s="5">
        <v>3000</v>
      </c>
      <c r="H261" s="6">
        <v>150</v>
      </c>
      <c r="I261" s="5">
        <v>30</v>
      </c>
      <c r="J261" s="6">
        <f>业务考核视图!N261</f>
        <v>3000</v>
      </c>
      <c r="K261" s="6">
        <f>业务考核视图!O261</f>
        <v>0</v>
      </c>
      <c r="L261" s="43">
        <f t="shared" si="4"/>
        <v>0</v>
      </c>
      <c r="M261" s="5" t="str">
        <f>业务考核视图!Q261</f>
        <v>待补里程</v>
      </c>
      <c r="N261" s="6">
        <f>IF(K261&gt;=J261,ROUND(H261*I261/规则与名单!$B$3,2),0)</f>
        <v>0</v>
      </c>
      <c r="O261" s="6">
        <v>0</v>
      </c>
      <c r="P261" s="5">
        <v>0</v>
      </c>
      <c r="Q261" s="5" t="s">
        <v>111</v>
      </c>
      <c r="R261" s="5">
        <v>261</v>
      </c>
      <c r="S261" s="5" t="s">
        <v>686</v>
      </c>
      <c r="T261" s="5" t="s">
        <v>120</v>
      </c>
      <c r="U261" s="44" t="s">
        <v>114</v>
      </c>
      <c r="V261" s="44" t="s">
        <v>115</v>
      </c>
      <c r="W261" s="5"/>
      <c r="X261" s="5">
        <v>30</v>
      </c>
    </row>
    <row r="262" ht="19" customHeight="1" spans="1:24">
      <c r="A262" s="5" t="s">
        <v>687</v>
      </c>
      <c r="B262" s="5" t="s">
        <v>71</v>
      </c>
      <c r="C262" s="5" t="s">
        <v>70</v>
      </c>
      <c r="D262" s="5" t="s">
        <v>646</v>
      </c>
      <c r="E262" s="5" t="s">
        <v>685</v>
      </c>
      <c r="F262" s="5" t="s">
        <v>11</v>
      </c>
      <c r="G262" s="5">
        <v>3000</v>
      </c>
      <c r="H262" s="6">
        <v>150</v>
      </c>
      <c r="I262" s="5">
        <v>30</v>
      </c>
      <c r="J262" s="6">
        <f>业务考核视图!N262</f>
        <v>3000</v>
      </c>
      <c r="K262" s="6">
        <f>业务考核视图!O262</f>
        <v>7222.7</v>
      </c>
      <c r="L262" s="43">
        <f t="shared" si="4"/>
        <v>2.40756666666667</v>
      </c>
      <c r="M262" s="5" t="str">
        <f>业务考核视图!Q262</f>
        <v>达标</v>
      </c>
      <c r="N262" s="6">
        <f>IF(K262&gt;=J262,ROUND(H262*I262/规则与名单!$B$3,2),0)</f>
        <v>150</v>
      </c>
      <c r="O262" s="6">
        <v>4222.7</v>
      </c>
      <c r="P262" s="5">
        <v>1</v>
      </c>
      <c r="Q262" s="5" t="s">
        <v>111</v>
      </c>
      <c r="R262" s="5">
        <v>262</v>
      </c>
      <c r="S262" s="5" t="s">
        <v>112</v>
      </c>
      <c r="T262" s="5" t="s">
        <v>120</v>
      </c>
      <c r="U262" s="44" t="s">
        <v>114</v>
      </c>
      <c r="V262" s="44" t="s">
        <v>115</v>
      </c>
      <c r="W262" s="5"/>
      <c r="X262" s="5">
        <v>0</v>
      </c>
    </row>
    <row r="263" ht="19" customHeight="1" spans="1:24">
      <c r="A263" s="5" t="s">
        <v>688</v>
      </c>
      <c r="B263" s="5" t="s">
        <v>71</v>
      </c>
      <c r="C263" s="5" t="s">
        <v>70</v>
      </c>
      <c r="D263" s="5" t="s">
        <v>646</v>
      </c>
      <c r="E263" s="5" t="s">
        <v>685</v>
      </c>
      <c r="F263" s="5" t="s">
        <v>11</v>
      </c>
      <c r="G263" s="5">
        <v>3000</v>
      </c>
      <c r="H263" s="6">
        <v>150</v>
      </c>
      <c r="I263" s="5">
        <v>30</v>
      </c>
      <c r="J263" s="6">
        <f>业务考核视图!N263</f>
        <v>3000</v>
      </c>
      <c r="K263" s="6">
        <f>业务考核视图!O263</f>
        <v>0</v>
      </c>
      <c r="L263" s="43">
        <f t="shared" si="4"/>
        <v>0</v>
      </c>
      <c r="M263" s="5" t="str">
        <f>业务考核视图!Q263</f>
        <v>已有里程未达标</v>
      </c>
      <c r="N263" s="6">
        <f>IF(K263&gt;=J263,ROUND(H263*I263/规则与名单!$B$3,2),0)</f>
        <v>0</v>
      </c>
      <c r="O263" s="6">
        <v>0</v>
      </c>
      <c r="P263" s="5">
        <v>0</v>
      </c>
      <c r="Q263" s="5" t="s">
        <v>111</v>
      </c>
      <c r="R263" s="5">
        <v>263</v>
      </c>
      <c r="S263" s="5" t="s">
        <v>689</v>
      </c>
      <c r="T263" s="5" t="s">
        <v>120</v>
      </c>
      <c r="U263" s="44" t="s">
        <v>114</v>
      </c>
      <c r="V263" s="44" t="s">
        <v>115</v>
      </c>
      <c r="W263" s="5"/>
      <c r="X263" s="5">
        <v>29</v>
      </c>
    </row>
    <row r="264" ht="19" customHeight="1" spans="1:24">
      <c r="A264" s="5" t="s">
        <v>69</v>
      </c>
      <c r="B264" s="5" t="s">
        <v>71</v>
      </c>
      <c r="C264" s="5" t="s">
        <v>70</v>
      </c>
      <c r="D264" s="5" t="s">
        <v>690</v>
      </c>
      <c r="E264" s="5" t="s">
        <v>691</v>
      </c>
      <c r="F264" s="5" t="s">
        <v>11</v>
      </c>
      <c r="G264" s="5">
        <v>3000</v>
      </c>
      <c r="H264" s="6">
        <v>150</v>
      </c>
      <c r="I264" s="5">
        <v>30</v>
      </c>
      <c r="J264" s="6">
        <f>业务考核视图!N264</f>
        <v>3000</v>
      </c>
      <c r="K264" s="6">
        <f>业务考核视图!O264</f>
        <v>1793</v>
      </c>
      <c r="L264" s="43">
        <f t="shared" si="4"/>
        <v>0.597666666666667</v>
      </c>
      <c r="M264" s="5" t="str">
        <f>业务考核视图!Q264</f>
        <v>已有里程未达标</v>
      </c>
      <c r="N264" s="6">
        <f>IF(K264&gt;=J264,ROUND(H264*I264/规则与名单!$B$3,2),0)</f>
        <v>0</v>
      </c>
      <c r="O264" s="6">
        <v>0</v>
      </c>
      <c r="P264" s="5">
        <v>0</v>
      </c>
      <c r="Q264" s="5" t="s">
        <v>181</v>
      </c>
      <c r="R264" s="5">
        <v>264</v>
      </c>
      <c r="S264" s="5" t="s">
        <v>275</v>
      </c>
      <c r="T264" s="5" t="s">
        <v>113</v>
      </c>
      <c r="U264" s="44" t="s">
        <v>114</v>
      </c>
      <c r="V264" s="44" t="s">
        <v>115</v>
      </c>
      <c r="W264" s="5"/>
      <c r="X264" s="5">
        <v>5</v>
      </c>
    </row>
    <row r="265" ht="19" customHeight="1" spans="1:24">
      <c r="A265" s="5" t="s">
        <v>692</v>
      </c>
      <c r="B265" s="5" t="s">
        <v>71</v>
      </c>
      <c r="C265" s="5" t="s">
        <v>70</v>
      </c>
      <c r="D265" s="5" t="s">
        <v>693</v>
      </c>
      <c r="E265" s="5" t="s">
        <v>694</v>
      </c>
      <c r="F265" s="5" t="s">
        <v>11</v>
      </c>
      <c r="G265" s="5">
        <v>3000</v>
      </c>
      <c r="H265" s="6">
        <v>150</v>
      </c>
      <c r="I265" s="5">
        <v>30</v>
      </c>
      <c r="J265" s="6">
        <f>业务考核视图!N265</f>
        <v>3000</v>
      </c>
      <c r="K265" s="6">
        <f>业务考核视图!O265</f>
        <v>4561.1</v>
      </c>
      <c r="L265" s="43">
        <f t="shared" si="4"/>
        <v>1.52036666666667</v>
      </c>
      <c r="M265" s="5" t="str">
        <f>业务考核视图!Q265</f>
        <v>达标</v>
      </c>
      <c r="N265" s="6">
        <f>IF(K265&gt;=J265,ROUND(H265*I265/规则与名单!$B$3,2),0)</f>
        <v>150</v>
      </c>
      <c r="O265" s="6">
        <v>1561.1</v>
      </c>
      <c r="P265" s="5">
        <v>0</v>
      </c>
      <c r="Q265" s="5" t="s">
        <v>111</v>
      </c>
      <c r="R265" s="5">
        <v>265</v>
      </c>
      <c r="S265" s="5" t="s">
        <v>415</v>
      </c>
      <c r="T265" s="5" t="s">
        <v>120</v>
      </c>
      <c r="U265" s="44" t="s">
        <v>114</v>
      </c>
      <c r="V265" s="44" t="s">
        <v>115</v>
      </c>
      <c r="W265" s="5"/>
      <c r="X265" s="5">
        <v>2</v>
      </c>
    </row>
    <row r="266" ht="19" customHeight="1" spans="1:24">
      <c r="A266" s="5" t="s">
        <v>72</v>
      </c>
      <c r="B266" s="5" t="s">
        <v>71</v>
      </c>
      <c r="C266" s="5" t="s">
        <v>70</v>
      </c>
      <c r="D266" s="5" t="s">
        <v>690</v>
      </c>
      <c r="E266" s="5" t="s">
        <v>691</v>
      </c>
      <c r="F266" s="5" t="s">
        <v>12</v>
      </c>
      <c r="G266" s="5">
        <v>5000</v>
      </c>
      <c r="H266" s="6">
        <v>300</v>
      </c>
      <c r="I266" s="5">
        <v>30</v>
      </c>
      <c r="J266" s="6">
        <f>业务考核视图!N266</f>
        <v>5000</v>
      </c>
      <c r="K266" s="6">
        <f>业务考核视图!O266</f>
        <v>922.5</v>
      </c>
      <c r="L266" s="43">
        <f t="shared" si="4"/>
        <v>0.1845</v>
      </c>
      <c r="M266" s="5" t="str">
        <f>业务考核视图!Q266</f>
        <v>已有里程未达标</v>
      </c>
      <c r="N266" s="6">
        <f>IF(K266&gt;=J266,ROUND(H266*I266/规则与名单!$B$3,2),0)</f>
        <v>0</v>
      </c>
      <c r="O266" s="6">
        <v>0</v>
      </c>
      <c r="P266" s="5">
        <v>0</v>
      </c>
      <c r="Q266" s="5" t="s">
        <v>181</v>
      </c>
      <c r="R266" s="5">
        <v>266</v>
      </c>
      <c r="S266" s="5" t="s">
        <v>400</v>
      </c>
      <c r="T266" s="5" t="s">
        <v>113</v>
      </c>
      <c r="U266" s="44" t="s">
        <v>114</v>
      </c>
      <c r="V266" s="44" t="s">
        <v>115</v>
      </c>
      <c r="W266" s="5"/>
      <c r="X266" s="5">
        <v>6</v>
      </c>
    </row>
    <row r="267" ht="19" customHeight="1" spans="1:24">
      <c r="A267" s="5" t="s">
        <v>695</v>
      </c>
      <c r="B267" s="5" t="s">
        <v>71</v>
      </c>
      <c r="C267" s="5" t="s">
        <v>70</v>
      </c>
      <c r="D267" s="5" t="s">
        <v>646</v>
      </c>
      <c r="E267" s="5" t="s">
        <v>685</v>
      </c>
      <c r="F267" s="5" t="s">
        <v>11</v>
      </c>
      <c r="G267" s="5">
        <v>3000</v>
      </c>
      <c r="H267" s="6">
        <v>150</v>
      </c>
      <c r="I267" s="5">
        <v>30</v>
      </c>
      <c r="J267" s="6">
        <f>业务考核视图!N267</f>
        <v>3000</v>
      </c>
      <c r="K267" s="6">
        <f>业务考核视图!O267</f>
        <v>0</v>
      </c>
      <c r="L267" s="43">
        <f t="shared" si="4"/>
        <v>0</v>
      </c>
      <c r="M267" s="5" t="str">
        <f>业务考核视图!Q267</f>
        <v>待补里程</v>
      </c>
      <c r="N267" s="6">
        <f>IF(K267&gt;=J267,ROUND(H267*I267/规则与名单!$B$3,2),0)</f>
        <v>0</v>
      </c>
      <c r="O267" s="6">
        <v>0</v>
      </c>
      <c r="P267" s="5">
        <v>0</v>
      </c>
      <c r="Q267" s="5" t="s">
        <v>111</v>
      </c>
      <c r="R267" s="5">
        <v>267</v>
      </c>
      <c r="S267" s="5" t="s">
        <v>686</v>
      </c>
      <c r="T267" s="5" t="s">
        <v>120</v>
      </c>
      <c r="U267" s="44" t="s">
        <v>114</v>
      </c>
      <c r="V267" s="44" t="s">
        <v>115</v>
      </c>
      <c r="W267" s="5"/>
      <c r="X267" s="5">
        <v>30</v>
      </c>
    </row>
    <row r="268" ht="19" customHeight="1" spans="1:24">
      <c r="A268" s="5" t="s">
        <v>696</v>
      </c>
      <c r="B268" s="5" t="s">
        <v>71</v>
      </c>
      <c r="C268" s="5" t="s">
        <v>70</v>
      </c>
      <c r="D268" s="5" t="s">
        <v>697</v>
      </c>
      <c r="E268" s="5" t="s">
        <v>698</v>
      </c>
      <c r="F268" s="5" t="s">
        <v>11</v>
      </c>
      <c r="G268" s="5">
        <v>3000</v>
      </c>
      <c r="H268" s="6">
        <v>150</v>
      </c>
      <c r="I268" s="5">
        <v>30</v>
      </c>
      <c r="J268" s="6">
        <f>业务考核视图!N268</f>
        <v>3000</v>
      </c>
      <c r="K268" s="6">
        <f>业务考核视图!O268</f>
        <v>5276.8</v>
      </c>
      <c r="L268" s="43">
        <f t="shared" si="4"/>
        <v>1.75893333333333</v>
      </c>
      <c r="M268" s="5" t="str">
        <f>业务考核视图!Q268</f>
        <v>达标</v>
      </c>
      <c r="N268" s="6">
        <f>IF(K268&gt;=J268,ROUND(H268*I268/规则与名单!$B$3,2),0)</f>
        <v>150</v>
      </c>
      <c r="O268" s="6">
        <v>2276.8</v>
      </c>
      <c r="P268" s="5">
        <v>0</v>
      </c>
      <c r="Q268" s="5" t="s">
        <v>181</v>
      </c>
      <c r="R268" s="5">
        <v>268</v>
      </c>
      <c r="S268" s="5" t="s">
        <v>131</v>
      </c>
      <c r="T268" s="5" t="s">
        <v>120</v>
      </c>
      <c r="U268" s="44" t="s">
        <v>114</v>
      </c>
      <c r="V268" s="44" t="s">
        <v>115</v>
      </c>
      <c r="W268" s="5"/>
      <c r="X268" s="5">
        <v>3</v>
      </c>
    </row>
    <row r="269" ht="19" customHeight="1" spans="1:24">
      <c r="A269" s="5" t="s">
        <v>699</v>
      </c>
      <c r="B269" s="5" t="s">
        <v>71</v>
      </c>
      <c r="C269" s="5" t="s">
        <v>70</v>
      </c>
      <c r="D269" s="5" t="s">
        <v>646</v>
      </c>
      <c r="E269" s="5" t="s">
        <v>685</v>
      </c>
      <c r="F269" s="5" t="s">
        <v>11</v>
      </c>
      <c r="G269" s="5">
        <v>3000</v>
      </c>
      <c r="H269" s="6">
        <v>150</v>
      </c>
      <c r="I269" s="5">
        <v>30</v>
      </c>
      <c r="J269" s="6">
        <f>业务考核视图!N269</f>
        <v>3000</v>
      </c>
      <c r="K269" s="6">
        <f>业务考核视图!O269</f>
        <v>97.5</v>
      </c>
      <c r="L269" s="43">
        <f t="shared" si="4"/>
        <v>0.0325</v>
      </c>
      <c r="M269" s="5" t="str">
        <f>业务考核视图!Q269</f>
        <v>已有里程未达标</v>
      </c>
      <c r="N269" s="6">
        <f>IF(K269&gt;=J269,ROUND(H269*I269/规则与名单!$B$3,2),0)</f>
        <v>0</v>
      </c>
      <c r="O269" s="6">
        <v>0</v>
      </c>
      <c r="P269" s="5">
        <v>0</v>
      </c>
      <c r="Q269" s="5" t="s">
        <v>111</v>
      </c>
      <c r="R269" s="5">
        <v>269</v>
      </c>
      <c r="S269" s="5" t="s">
        <v>700</v>
      </c>
      <c r="T269" s="5" t="s">
        <v>120</v>
      </c>
      <c r="U269" s="44" t="s">
        <v>114</v>
      </c>
      <c r="V269" s="44" t="s">
        <v>115</v>
      </c>
      <c r="W269" s="5"/>
      <c r="X269" s="5">
        <v>23</v>
      </c>
    </row>
    <row r="270" ht="19" customHeight="1" spans="1:24">
      <c r="A270" s="5" t="s">
        <v>701</v>
      </c>
      <c r="B270" s="5" t="s">
        <v>71</v>
      </c>
      <c r="C270" s="5" t="s">
        <v>70</v>
      </c>
      <c r="D270" s="5" t="s">
        <v>693</v>
      </c>
      <c r="E270" s="5" t="s">
        <v>694</v>
      </c>
      <c r="F270" s="5" t="s">
        <v>11</v>
      </c>
      <c r="G270" s="5">
        <v>3000</v>
      </c>
      <c r="H270" s="6">
        <v>150</v>
      </c>
      <c r="I270" s="5">
        <v>30</v>
      </c>
      <c r="J270" s="6">
        <f>业务考核视图!N270</f>
        <v>3000</v>
      </c>
      <c r="K270" s="6">
        <f>业务考核视图!O270</f>
        <v>2518.6</v>
      </c>
      <c r="L270" s="43">
        <f t="shared" si="4"/>
        <v>0.839533333333333</v>
      </c>
      <c r="M270" s="5" t="str">
        <f>业务考核视图!Q270</f>
        <v>已有里程未达标</v>
      </c>
      <c r="N270" s="6">
        <f>IF(K270&gt;=J270,ROUND(H270*I270/规则与名单!$B$3,2),0)</f>
        <v>0</v>
      </c>
      <c r="O270" s="6">
        <v>0</v>
      </c>
      <c r="P270" s="5">
        <v>0</v>
      </c>
      <c r="Q270" s="5" t="s">
        <v>111</v>
      </c>
      <c r="R270" s="5">
        <v>270</v>
      </c>
      <c r="S270" s="5" t="s">
        <v>415</v>
      </c>
      <c r="T270" s="5" t="s">
        <v>120</v>
      </c>
      <c r="U270" s="44" t="s">
        <v>114</v>
      </c>
      <c r="V270" s="44" t="s">
        <v>115</v>
      </c>
      <c r="W270" s="5"/>
      <c r="X270" s="5">
        <v>2</v>
      </c>
    </row>
    <row r="271" ht="19" customHeight="1" spans="1:24">
      <c r="A271" s="5" t="s">
        <v>702</v>
      </c>
      <c r="B271" s="5" t="s">
        <v>71</v>
      </c>
      <c r="C271" s="5" t="s">
        <v>70</v>
      </c>
      <c r="D271" s="5" t="s">
        <v>646</v>
      </c>
      <c r="E271" s="5" t="s">
        <v>685</v>
      </c>
      <c r="F271" s="5" t="s">
        <v>11</v>
      </c>
      <c r="G271" s="5">
        <v>3000</v>
      </c>
      <c r="H271" s="6">
        <v>150</v>
      </c>
      <c r="I271" s="5">
        <v>30</v>
      </c>
      <c r="J271" s="6">
        <f>业务考核视图!N271</f>
        <v>3000</v>
      </c>
      <c r="K271" s="6">
        <f>业务考核视图!O271</f>
        <v>543.6</v>
      </c>
      <c r="L271" s="43">
        <f t="shared" si="4"/>
        <v>0.1812</v>
      </c>
      <c r="M271" s="5" t="str">
        <f>业务考核视图!Q271</f>
        <v>已有里程未达标</v>
      </c>
      <c r="N271" s="6">
        <f>IF(K271&gt;=J271,ROUND(H271*I271/规则与名单!$B$3,2),0)</f>
        <v>0</v>
      </c>
      <c r="O271" s="6">
        <v>0</v>
      </c>
      <c r="P271" s="5">
        <v>0</v>
      </c>
      <c r="Q271" s="5" t="s">
        <v>111</v>
      </c>
      <c r="R271" s="5">
        <v>271</v>
      </c>
      <c r="S271" s="5" t="s">
        <v>703</v>
      </c>
      <c r="T271" s="5" t="s">
        <v>120</v>
      </c>
      <c r="U271" s="44" t="s">
        <v>114</v>
      </c>
      <c r="V271" s="44" t="s">
        <v>115</v>
      </c>
      <c r="W271" s="5"/>
      <c r="X271" s="5">
        <v>20</v>
      </c>
    </row>
    <row r="272" ht="19" customHeight="1" spans="1:24">
      <c r="A272" s="5" t="s">
        <v>704</v>
      </c>
      <c r="B272" s="5" t="s">
        <v>71</v>
      </c>
      <c r="C272" s="5" t="s">
        <v>70</v>
      </c>
      <c r="D272" s="5" t="s">
        <v>646</v>
      </c>
      <c r="E272" s="5" t="s">
        <v>685</v>
      </c>
      <c r="F272" s="5" t="s">
        <v>11</v>
      </c>
      <c r="G272" s="5">
        <v>3000</v>
      </c>
      <c r="H272" s="6">
        <v>150</v>
      </c>
      <c r="I272" s="5">
        <v>30</v>
      </c>
      <c r="J272" s="6">
        <f>业务考核视图!N272</f>
        <v>3000</v>
      </c>
      <c r="K272" s="6">
        <f>业务考核视图!O272</f>
        <v>0</v>
      </c>
      <c r="L272" s="43">
        <f t="shared" si="4"/>
        <v>0</v>
      </c>
      <c r="M272" s="5" t="str">
        <f>业务考核视图!Q272</f>
        <v>已有里程未达标</v>
      </c>
      <c r="N272" s="6">
        <f>IF(K272&gt;=J272,ROUND(H272*I272/规则与名单!$B$3,2),0)</f>
        <v>0</v>
      </c>
      <c r="O272" s="6">
        <v>0</v>
      </c>
      <c r="P272" s="5">
        <v>0</v>
      </c>
      <c r="Q272" s="5" t="s">
        <v>111</v>
      </c>
      <c r="R272" s="5">
        <v>272</v>
      </c>
      <c r="S272" s="5" t="s">
        <v>689</v>
      </c>
      <c r="T272" s="5" t="s">
        <v>120</v>
      </c>
      <c r="U272" s="44" t="s">
        <v>114</v>
      </c>
      <c r="V272" s="44" t="s">
        <v>115</v>
      </c>
      <c r="W272" s="5"/>
      <c r="X272" s="5">
        <v>29</v>
      </c>
    </row>
    <row r="273" ht="19" customHeight="1" spans="1:24">
      <c r="A273" s="5" t="s">
        <v>705</v>
      </c>
      <c r="B273" s="5" t="s">
        <v>71</v>
      </c>
      <c r="C273" s="5" t="s">
        <v>70</v>
      </c>
      <c r="D273" s="5" t="s">
        <v>650</v>
      </c>
      <c r="E273" s="5" t="s">
        <v>651</v>
      </c>
      <c r="F273" s="5" t="s">
        <v>12</v>
      </c>
      <c r="G273" s="5">
        <v>5000</v>
      </c>
      <c r="H273" s="6">
        <v>260</v>
      </c>
      <c r="I273" s="5">
        <v>30</v>
      </c>
      <c r="J273" s="6">
        <f>业务考核视图!N273</f>
        <v>5000</v>
      </c>
      <c r="K273" s="6">
        <f>业务考核视图!O273</f>
        <v>429.43</v>
      </c>
      <c r="L273" s="43">
        <f t="shared" si="4"/>
        <v>0.085886</v>
      </c>
      <c r="M273" s="5" t="str">
        <f>业务考核视图!Q273</f>
        <v>未达标</v>
      </c>
      <c r="N273" s="6">
        <f>IF(K273&gt;=J273,ROUND(H273*I273/规则与名单!$B$3,2),0)</f>
        <v>0</v>
      </c>
      <c r="O273" s="6">
        <v>0</v>
      </c>
      <c r="P273" s="5">
        <v>0</v>
      </c>
      <c r="Q273" s="5" t="s">
        <v>111</v>
      </c>
      <c r="R273" s="5">
        <v>273</v>
      </c>
      <c r="S273" s="5" t="s">
        <v>706</v>
      </c>
      <c r="T273" s="5" t="s">
        <v>120</v>
      </c>
      <c r="U273" s="44" t="s">
        <v>114</v>
      </c>
      <c r="V273" s="44" t="s">
        <v>115</v>
      </c>
      <c r="W273" s="5"/>
      <c r="X273" s="5">
        <v>0</v>
      </c>
    </row>
    <row r="274" ht="19" customHeight="1" spans="1:24">
      <c r="A274" s="5" t="s">
        <v>707</v>
      </c>
      <c r="B274" s="5" t="s">
        <v>71</v>
      </c>
      <c r="C274" s="5" t="s">
        <v>70</v>
      </c>
      <c r="D274" s="5" t="s">
        <v>646</v>
      </c>
      <c r="E274" s="5" t="s">
        <v>685</v>
      </c>
      <c r="F274" s="5" t="s">
        <v>11</v>
      </c>
      <c r="G274" s="5">
        <v>3000</v>
      </c>
      <c r="H274" s="6">
        <v>150</v>
      </c>
      <c r="I274" s="5">
        <v>30</v>
      </c>
      <c r="J274" s="6">
        <f>业务考核视图!N274</f>
        <v>3000</v>
      </c>
      <c r="K274" s="6">
        <f>业务考核视图!O274</f>
        <v>5457.9</v>
      </c>
      <c r="L274" s="43">
        <f t="shared" si="4"/>
        <v>1.8193</v>
      </c>
      <c r="M274" s="5" t="str">
        <f>业务考核视图!Q274</f>
        <v>达标</v>
      </c>
      <c r="N274" s="6">
        <f>IF(K274&gt;=J274,ROUND(H274*I274/规则与名单!$B$3,2),0)</f>
        <v>150</v>
      </c>
      <c r="O274" s="6">
        <v>2457.9</v>
      </c>
      <c r="P274" s="5">
        <v>0</v>
      </c>
      <c r="Q274" s="5" t="s">
        <v>111</v>
      </c>
      <c r="R274" s="5">
        <v>274</v>
      </c>
      <c r="S274" s="5" t="s">
        <v>161</v>
      </c>
      <c r="T274" s="5" t="s">
        <v>120</v>
      </c>
      <c r="U274" s="44" t="s">
        <v>114</v>
      </c>
      <c r="V274" s="44" t="s">
        <v>115</v>
      </c>
      <c r="W274" s="5"/>
      <c r="X274" s="5">
        <v>1</v>
      </c>
    </row>
    <row r="275" ht="19" customHeight="1" spans="1:24">
      <c r="A275" s="5" t="s">
        <v>58</v>
      </c>
      <c r="B275" s="5" t="s">
        <v>71</v>
      </c>
      <c r="C275" s="5" t="s">
        <v>70</v>
      </c>
      <c r="D275" s="5" t="s">
        <v>708</v>
      </c>
      <c r="E275" s="5" t="s">
        <v>709</v>
      </c>
      <c r="F275" s="5" t="s">
        <v>11</v>
      </c>
      <c r="G275" s="5">
        <v>3000</v>
      </c>
      <c r="H275" s="6">
        <v>150</v>
      </c>
      <c r="I275" s="5">
        <v>2</v>
      </c>
      <c r="J275" s="6">
        <f>业务考核视图!N275</f>
        <v>200</v>
      </c>
      <c r="K275" s="6">
        <f>业务考核视图!O275</f>
        <v>16.6</v>
      </c>
      <c r="L275" s="43">
        <f t="shared" si="4"/>
        <v>0.083</v>
      </c>
      <c r="M275" s="5" t="str">
        <f>业务考核视图!Q275</f>
        <v>未达标</v>
      </c>
      <c r="N275" s="6">
        <f>IF(K275&gt;=J275,ROUND(H275*I275/规则与名单!$B$3,2),0)</f>
        <v>0</v>
      </c>
      <c r="O275" s="6">
        <v>0</v>
      </c>
      <c r="P275" s="5">
        <v>0</v>
      </c>
      <c r="Q275" s="5" t="s">
        <v>111</v>
      </c>
      <c r="R275" s="5">
        <v>275</v>
      </c>
      <c r="S275" s="5" t="s">
        <v>710</v>
      </c>
      <c r="T275" s="5" t="s">
        <v>113</v>
      </c>
      <c r="U275" s="44" t="s">
        <v>140</v>
      </c>
      <c r="V275" s="44" t="s">
        <v>115</v>
      </c>
      <c r="W275" s="5"/>
      <c r="X275" s="5">
        <v>0</v>
      </c>
    </row>
    <row r="276" ht="19" customHeight="1" spans="1:24">
      <c r="A276" s="5" t="s">
        <v>73</v>
      </c>
      <c r="B276" s="5" t="s">
        <v>71</v>
      </c>
      <c r="C276" s="5" t="s">
        <v>70</v>
      </c>
      <c r="D276" s="5" t="s">
        <v>690</v>
      </c>
      <c r="E276" s="5" t="s">
        <v>691</v>
      </c>
      <c r="F276" s="5" t="s">
        <v>12</v>
      </c>
      <c r="G276" s="5">
        <v>5000</v>
      </c>
      <c r="H276" s="6">
        <v>300</v>
      </c>
      <c r="I276" s="5">
        <v>30</v>
      </c>
      <c r="J276" s="6">
        <f>业务考核视图!N276</f>
        <v>5000</v>
      </c>
      <c r="K276" s="6">
        <f>业务考核视图!O276</f>
        <v>1585.2</v>
      </c>
      <c r="L276" s="43">
        <f t="shared" si="4"/>
        <v>0.31704</v>
      </c>
      <c r="M276" s="5" t="str">
        <f>业务考核视图!Q276</f>
        <v>已有里程未达标</v>
      </c>
      <c r="N276" s="6">
        <f>IF(K276&gt;=J276,ROUND(H276*I276/规则与名单!$B$3,2),0)</f>
        <v>0</v>
      </c>
      <c r="O276" s="6">
        <v>0</v>
      </c>
      <c r="P276" s="5">
        <v>0</v>
      </c>
      <c r="Q276" s="5" t="s">
        <v>181</v>
      </c>
      <c r="R276" s="5">
        <v>276</v>
      </c>
      <c r="S276" s="5" t="s">
        <v>711</v>
      </c>
      <c r="T276" s="5" t="s">
        <v>113</v>
      </c>
      <c r="U276" s="44" t="s">
        <v>114</v>
      </c>
      <c r="V276" s="44" t="s">
        <v>115</v>
      </c>
      <c r="W276" s="5"/>
      <c r="X276" s="5">
        <v>5</v>
      </c>
    </row>
    <row r="277" ht="19" customHeight="1" spans="1:24">
      <c r="A277" s="5" t="s">
        <v>74</v>
      </c>
      <c r="B277" s="5" t="s">
        <v>71</v>
      </c>
      <c r="C277" s="5" t="s">
        <v>70</v>
      </c>
      <c r="D277" s="5" t="s">
        <v>690</v>
      </c>
      <c r="E277" s="5" t="s">
        <v>691</v>
      </c>
      <c r="F277" s="5" t="s">
        <v>12</v>
      </c>
      <c r="G277" s="5">
        <v>5000</v>
      </c>
      <c r="H277" s="6">
        <v>300</v>
      </c>
      <c r="I277" s="5">
        <v>30</v>
      </c>
      <c r="J277" s="6">
        <f>业务考核视图!N277</f>
        <v>5000</v>
      </c>
      <c r="K277" s="6">
        <f>业务考核视图!O277</f>
        <v>849.7</v>
      </c>
      <c r="L277" s="43">
        <f t="shared" si="4"/>
        <v>0.16994</v>
      </c>
      <c r="M277" s="5" t="str">
        <f>业务考核视图!Q277</f>
        <v>已有里程未达标</v>
      </c>
      <c r="N277" s="6">
        <f>IF(K277&gt;=J277,ROUND(H277*I277/规则与名单!$B$3,2),0)</f>
        <v>0</v>
      </c>
      <c r="O277" s="6">
        <v>0</v>
      </c>
      <c r="P277" s="5">
        <v>0</v>
      </c>
      <c r="Q277" s="5" t="s">
        <v>111</v>
      </c>
      <c r="R277" s="5">
        <v>277</v>
      </c>
      <c r="S277" s="5" t="s">
        <v>711</v>
      </c>
      <c r="T277" s="5" t="s">
        <v>113</v>
      </c>
      <c r="U277" s="44" t="s">
        <v>114</v>
      </c>
      <c r="V277" s="44" t="s">
        <v>115</v>
      </c>
      <c r="W277" s="5"/>
      <c r="X277" s="5">
        <v>5</v>
      </c>
    </row>
    <row r="278" ht="19" customHeight="1" spans="1:24">
      <c r="A278" s="5" t="s">
        <v>712</v>
      </c>
      <c r="B278" s="5" t="s">
        <v>71</v>
      </c>
      <c r="C278" s="5" t="s">
        <v>70</v>
      </c>
      <c r="D278" s="5" t="s">
        <v>646</v>
      </c>
      <c r="E278" s="5" t="s">
        <v>685</v>
      </c>
      <c r="F278" s="5" t="s">
        <v>11</v>
      </c>
      <c r="G278" s="5">
        <v>3000</v>
      </c>
      <c r="H278" s="6">
        <v>150</v>
      </c>
      <c r="I278" s="5">
        <v>30</v>
      </c>
      <c r="J278" s="6">
        <f>业务考核视图!N278</f>
        <v>3000</v>
      </c>
      <c r="K278" s="6">
        <f>业务考核视图!O278</f>
        <v>642</v>
      </c>
      <c r="L278" s="43">
        <f t="shared" si="4"/>
        <v>0.214</v>
      </c>
      <c r="M278" s="5" t="str">
        <f>业务考核视图!Q278</f>
        <v>已有里程未达标</v>
      </c>
      <c r="N278" s="6">
        <f>IF(K278&gt;=J278,ROUND(H278*I278/规则与名单!$B$3,2),0)</f>
        <v>0</v>
      </c>
      <c r="O278" s="6">
        <v>0</v>
      </c>
      <c r="P278" s="5">
        <v>0</v>
      </c>
      <c r="Q278" s="5" t="s">
        <v>111</v>
      </c>
      <c r="R278" s="5">
        <v>278</v>
      </c>
      <c r="S278" s="5" t="s">
        <v>713</v>
      </c>
      <c r="T278" s="5" t="s">
        <v>120</v>
      </c>
      <c r="U278" s="44" t="s">
        <v>114</v>
      </c>
      <c r="V278" s="44" t="s">
        <v>115</v>
      </c>
      <c r="W278" s="5"/>
      <c r="X278" s="5">
        <v>20</v>
      </c>
    </row>
    <row r="279" ht="19" customHeight="1" spans="1:24">
      <c r="A279" s="5" t="s">
        <v>714</v>
      </c>
      <c r="B279" s="5" t="s">
        <v>71</v>
      </c>
      <c r="C279" s="5" t="s">
        <v>70</v>
      </c>
      <c r="D279" s="5" t="s">
        <v>646</v>
      </c>
      <c r="E279" s="5" t="s">
        <v>685</v>
      </c>
      <c r="F279" s="5" t="s">
        <v>11</v>
      </c>
      <c r="G279" s="5">
        <v>3000</v>
      </c>
      <c r="H279" s="6">
        <v>150</v>
      </c>
      <c r="I279" s="5">
        <v>30</v>
      </c>
      <c r="J279" s="6">
        <f>业务考核视图!N279</f>
        <v>3000</v>
      </c>
      <c r="K279" s="6">
        <f>业务考核视图!O279</f>
        <v>1951.8</v>
      </c>
      <c r="L279" s="43">
        <f t="shared" si="4"/>
        <v>0.6506</v>
      </c>
      <c r="M279" s="5" t="str">
        <f>业务考核视图!Q279</f>
        <v>已有里程未达标</v>
      </c>
      <c r="N279" s="6">
        <f>IF(K279&gt;=J279,ROUND(H279*I279/规则与名单!$B$3,2),0)</f>
        <v>0</v>
      </c>
      <c r="O279" s="6">
        <v>0</v>
      </c>
      <c r="P279" s="5">
        <v>0</v>
      </c>
      <c r="Q279" s="5" t="s">
        <v>111</v>
      </c>
      <c r="R279" s="5">
        <v>279</v>
      </c>
      <c r="S279" s="5" t="s">
        <v>715</v>
      </c>
      <c r="T279" s="5" t="s">
        <v>120</v>
      </c>
      <c r="U279" s="44" t="s">
        <v>114</v>
      </c>
      <c r="V279" s="44" t="s">
        <v>115</v>
      </c>
      <c r="W279" s="5"/>
      <c r="X279" s="5">
        <v>13</v>
      </c>
    </row>
    <row r="280" ht="19" customHeight="1" spans="1:24">
      <c r="A280" s="5" t="s">
        <v>75</v>
      </c>
      <c r="B280" s="5" t="s">
        <v>71</v>
      </c>
      <c r="C280" s="5" t="s">
        <v>70</v>
      </c>
      <c r="D280" s="5" t="s">
        <v>690</v>
      </c>
      <c r="E280" s="5" t="s">
        <v>691</v>
      </c>
      <c r="F280" s="5" t="s">
        <v>11</v>
      </c>
      <c r="G280" s="5">
        <v>3000</v>
      </c>
      <c r="H280" s="6">
        <v>150</v>
      </c>
      <c r="I280" s="5">
        <v>30</v>
      </c>
      <c r="J280" s="6">
        <f>业务考核视图!N280</f>
        <v>3000</v>
      </c>
      <c r="K280" s="6">
        <f>业务考核视图!O280</f>
        <v>1203.4</v>
      </c>
      <c r="L280" s="43">
        <f t="shared" si="4"/>
        <v>0.401133333333333</v>
      </c>
      <c r="M280" s="5" t="str">
        <f>业务考核视图!Q280</f>
        <v>已有里程未达标</v>
      </c>
      <c r="N280" s="6">
        <f>IF(K280&gt;=J280,ROUND(H280*I280/规则与名单!$B$3,2),0)</f>
        <v>0</v>
      </c>
      <c r="O280" s="6">
        <v>0</v>
      </c>
      <c r="P280" s="5">
        <v>0</v>
      </c>
      <c r="Q280" s="5" t="s">
        <v>111</v>
      </c>
      <c r="R280" s="5">
        <v>280</v>
      </c>
      <c r="S280" s="5" t="s">
        <v>459</v>
      </c>
      <c r="T280" s="5" t="s">
        <v>113</v>
      </c>
      <c r="U280" s="44" t="s">
        <v>114</v>
      </c>
      <c r="V280" s="44" t="s">
        <v>115</v>
      </c>
      <c r="W280" s="5"/>
      <c r="X280" s="5">
        <v>7</v>
      </c>
    </row>
    <row r="281" ht="19" customHeight="1" spans="1:24">
      <c r="A281" s="5" t="s">
        <v>76</v>
      </c>
      <c r="B281" s="5" t="s">
        <v>71</v>
      </c>
      <c r="C281" s="5" t="s">
        <v>70</v>
      </c>
      <c r="D281" s="5" t="s">
        <v>690</v>
      </c>
      <c r="E281" s="5" t="s">
        <v>691</v>
      </c>
      <c r="F281" s="5" t="s">
        <v>11</v>
      </c>
      <c r="G281" s="5">
        <v>3000</v>
      </c>
      <c r="H281" s="6">
        <v>150</v>
      </c>
      <c r="I281" s="5">
        <v>30</v>
      </c>
      <c r="J281" s="6">
        <f>业务考核视图!N281</f>
        <v>3000</v>
      </c>
      <c r="K281" s="6">
        <f>业务考核视图!O281</f>
        <v>1377.1</v>
      </c>
      <c r="L281" s="43">
        <f t="shared" si="4"/>
        <v>0.459033333333333</v>
      </c>
      <c r="M281" s="5" t="str">
        <f>业务考核视图!Q281</f>
        <v>已有里程未达标</v>
      </c>
      <c r="N281" s="6">
        <f>IF(K281&gt;=J281,ROUND(H281*I281/规则与名单!$B$3,2),0)</f>
        <v>0</v>
      </c>
      <c r="O281" s="6">
        <v>0</v>
      </c>
      <c r="P281" s="5">
        <v>0</v>
      </c>
      <c r="Q281" s="5" t="s">
        <v>111</v>
      </c>
      <c r="R281" s="5">
        <v>281</v>
      </c>
      <c r="S281" s="5" t="s">
        <v>329</v>
      </c>
      <c r="T281" s="5" t="s">
        <v>113</v>
      </c>
      <c r="U281" s="44" t="s">
        <v>114</v>
      </c>
      <c r="V281" s="44" t="s">
        <v>115</v>
      </c>
      <c r="W281" s="5"/>
      <c r="X281" s="5">
        <v>4</v>
      </c>
    </row>
    <row r="282" ht="19" customHeight="1" spans="1:24">
      <c r="A282" s="5" t="s">
        <v>716</v>
      </c>
      <c r="B282" s="5" t="s">
        <v>71</v>
      </c>
      <c r="C282" s="5" t="s">
        <v>70</v>
      </c>
      <c r="D282" s="5" t="s">
        <v>646</v>
      </c>
      <c r="E282" s="5" t="s">
        <v>685</v>
      </c>
      <c r="F282" s="5" t="s">
        <v>11</v>
      </c>
      <c r="G282" s="5">
        <v>3000</v>
      </c>
      <c r="H282" s="6">
        <v>150</v>
      </c>
      <c r="I282" s="5">
        <v>30</v>
      </c>
      <c r="J282" s="6">
        <f>业务考核视图!N282</f>
        <v>3000</v>
      </c>
      <c r="K282" s="6">
        <f>业务考核视图!O282</f>
        <v>5713.4</v>
      </c>
      <c r="L282" s="43">
        <f t="shared" si="4"/>
        <v>1.90446666666667</v>
      </c>
      <c r="M282" s="5" t="str">
        <f>业务考核视图!Q282</f>
        <v>达标</v>
      </c>
      <c r="N282" s="6">
        <f>IF(K282&gt;=J282,ROUND(H282*I282/规则与名单!$B$3,2),0)</f>
        <v>150</v>
      </c>
      <c r="O282" s="6">
        <v>2713.4</v>
      </c>
      <c r="P282" s="5">
        <v>0</v>
      </c>
      <c r="Q282" s="5" t="s">
        <v>111</v>
      </c>
      <c r="R282" s="5">
        <v>282</v>
      </c>
      <c r="S282" s="5" t="s">
        <v>112</v>
      </c>
      <c r="T282" s="5" t="s">
        <v>120</v>
      </c>
      <c r="U282" s="44" t="s">
        <v>114</v>
      </c>
      <c r="V282" s="44" t="s">
        <v>115</v>
      </c>
      <c r="W282" s="5"/>
      <c r="X282" s="5">
        <v>0</v>
      </c>
    </row>
    <row r="283" ht="19" customHeight="1" spans="1:24">
      <c r="A283" s="5" t="s">
        <v>77</v>
      </c>
      <c r="B283" s="5" t="s">
        <v>71</v>
      </c>
      <c r="C283" s="5" t="s">
        <v>70</v>
      </c>
      <c r="D283" s="5" t="s">
        <v>708</v>
      </c>
      <c r="E283" s="5" t="s">
        <v>709</v>
      </c>
      <c r="F283" s="5" t="s">
        <v>12</v>
      </c>
      <c r="G283" s="5">
        <v>5000</v>
      </c>
      <c r="H283" s="6">
        <v>300</v>
      </c>
      <c r="I283" s="5">
        <v>30</v>
      </c>
      <c r="J283" s="6">
        <f>业务考核视图!N283</f>
        <v>5000</v>
      </c>
      <c r="K283" s="6">
        <f>业务考核视图!O283</f>
        <v>2123.9</v>
      </c>
      <c r="L283" s="43">
        <f t="shared" si="4"/>
        <v>0.42478</v>
      </c>
      <c r="M283" s="5" t="str">
        <f>业务考核视图!Q283</f>
        <v>已有里程未达标</v>
      </c>
      <c r="N283" s="6">
        <f>IF(K283&gt;=J283,ROUND(H283*I283/规则与名单!$B$3,2),0)</f>
        <v>0</v>
      </c>
      <c r="O283" s="6">
        <v>0</v>
      </c>
      <c r="P283" s="5">
        <v>0</v>
      </c>
      <c r="Q283" s="5" t="s">
        <v>111</v>
      </c>
      <c r="R283" s="5">
        <v>283</v>
      </c>
      <c r="S283" s="5" t="s">
        <v>269</v>
      </c>
      <c r="T283" s="5" t="s">
        <v>113</v>
      </c>
      <c r="U283" s="44" t="s">
        <v>114</v>
      </c>
      <c r="V283" s="44" t="s">
        <v>115</v>
      </c>
      <c r="W283" s="5"/>
      <c r="X283" s="5">
        <v>2</v>
      </c>
    </row>
    <row r="284" ht="19" customHeight="1" spans="1:24">
      <c r="A284" s="5" t="s">
        <v>717</v>
      </c>
      <c r="B284" s="5" t="s">
        <v>71</v>
      </c>
      <c r="C284" s="5" t="s">
        <v>70</v>
      </c>
      <c r="D284" s="5" t="s">
        <v>718</v>
      </c>
      <c r="E284" s="5" t="s">
        <v>719</v>
      </c>
      <c r="F284" s="5" t="s">
        <v>12</v>
      </c>
      <c r="G284" s="5">
        <v>5000</v>
      </c>
      <c r="H284" s="6">
        <v>260</v>
      </c>
      <c r="I284" s="5">
        <v>30</v>
      </c>
      <c r="J284" s="6">
        <f>业务考核视图!N284</f>
        <v>5000</v>
      </c>
      <c r="K284" s="6">
        <f>业务考核视图!O284</f>
        <v>1678.2</v>
      </c>
      <c r="L284" s="43">
        <f t="shared" si="4"/>
        <v>0.33564</v>
      </c>
      <c r="M284" s="5" t="str">
        <f>业务考核视图!Q284</f>
        <v>已有里程未达标</v>
      </c>
      <c r="N284" s="6">
        <f>IF(K284&gt;=J284,ROUND(H284*I284/规则与名单!$B$3,2),0)</f>
        <v>0</v>
      </c>
      <c r="O284" s="6">
        <v>0</v>
      </c>
      <c r="P284" s="5">
        <v>0</v>
      </c>
      <c r="Q284" s="5" t="s">
        <v>111</v>
      </c>
      <c r="R284" s="5">
        <v>284</v>
      </c>
      <c r="S284" s="5" t="s">
        <v>516</v>
      </c>
      <c r="T284" s="5" t="s">
        <v>120</v>
      </c>
      <c r="U284" s="44" t="s">
        <v>114</v>
      </c>
      <c r="V284" s="44" t="s">
        <v>115</v>
      </c>
      <c r="W284" s="5"/>
      <c r="X284" s="5">
        <v>4</v>
      </c>
    </row>
    <row r="285" ht="19" customHeight="1" spans="1:24">
      <c r="A285" s="5" t="s">
        <v>720</v>
      </c>
      <c r="B285" s="5" t="s">
        <v>71</v>
      </c>
      <c r="C285" s="5" t="s">
        <v>70</v>
      </c>
      <c r="D285" s="5" t="s">
        <v>721</v>
      </c>
      <c r="E285" s="5" t="s">
        <v>722</v>
      </c>
      <c r="F285" s="5" t="s">
        <v>11</v>
      </c>
      <c r="G285" s="5">
        <v>3000</v>
      </c>
      <c r="H285" s="6">
        <v>150</v>
      </c>
      <c r="I285" s="5">
        <v>30</v>
      </c>
      <c r="J285" s="6">
        <f>业务考核视图!N285</f>
        <v>3000</v>
      </c>
      <c r="K285" s="6">
        <f>业务考核视图!O285</f>
        <v>2853.1</v>
      </c>
      <c r="L285" s="43">
        <f t="shared" si="4"/>
        <v>0.951033333333333</v>
      </c>
      <c r="M285" s="5" t="str">
        <f>业务考核视图!Q285</f>
        <v>已有里程未达标</v>
      </c>
      <c r="N285" s="6">
        <f>IF(K285&gt;=J285,ROUND(H285*I285/规则与名单!$B$3,2),0)</f>
        <v>0</v>
      </c>
      <c r="O285" s="6">
        <v>0</v>
      </c>
      <c r="P285" s="5">
        <v>0</v>
      </c>
      <c r="Q285" s="5" t="s">
        <v>111</v>
      </c>
      <c r="R285" s="5">
        <v>285</v>
      </c>
      <c r="S285" s="5" t="s">
        <v>275</v>
      </c>
      <c r="T285" s="5" t="s">
        <v>120</v>
      </c>
      <c r="U285" s="44" t="s">
        <v>114</v>
      </c>
      <c r="V285" s="44" t="s">
        <v>115</v>
      </c>
      <c r="W285" s="5"/>
      <c r="X285" s="5">
        <v>5</v>
      </c>
    </row>
    <row r="286" ht="19" customHeight="1" spans="1:24">
      <c r="A286" s="5" t="s">
        <v>723</v>
      </c>
      <c r="B286" s="5" t="s">
        <v>71</v>
      </c>
      <c r="C286" s="5" t="s">
        <v>70</v>
      </c>
      <c r="D286" s="5" t="s">
        <v>697</v>
      </c>
      <c r="E286" s="5" t="s">
        <v>698</v>
      </c>
      <c r="F286" s="5" t="s">
        <v>11</v>
      </c>
      <c r="G286" s="5">
        <v>3000</v>
      </c>
      <c r="H286" s="6">
        <v>150</v>
      </c>
      <c r="I286" s="5">
        <v>30</v>
      </c>
      <c r="J286" s="6">
        <f>业务考核视图!N286</f>
        <v>3000</v>
      </c>
      <c r="K286" s="6">
        <f>业务考核视图!O286</f>
        <v>4886.5</v>
      </c>
      <c r="L286" s="43">
        <f t="shared" si="4"/>
        <v>1.62883333333333</v>
      </c>
      <c r="M286" s="5" t="str">
        <f>业务考核视图!Q286</f>
        <v>达标</v>
      </c>
      <c r="N286" s="6">
        <f>IF(K286&gt;=J286,ROUND(H286*I286/规则与名单!$B$3,2),0)</f>
        <v>150</v>
      </c>
      <c r="O286" s="6">
        <v>1886.5</v>
      </c>
      <c r="P286" s="5">
        <v>0</v>
      </c>
      <c r="Q286" s="5" t="s">
        <v>111</v>
      </c>
      <c r="R286" s="5">
        <v>286</v>
      </c>
      <c r="S286" s="5" t="s">
        <v>400</v>
      </c>
      <c r="T286" s="5" t="s">
        <v>120</v>
      </c>
      <c r="U286" s="44" t="s">
        <v>114</v>
      </c>
      <c r="V286" s="44" t="s">
        <v>115</v>
      </c>
      <c r="W286" s="5"/>
      <c r="X286" s="5">
        <v>6</v>
      </c>
    </row>
    <row r="287" ht="19" customHeight="1" spans="1:24">
      <c r="A287" s="5" t="s">
        <v>78</v>
      </c>
      <c r="B287" s="5" t="s">
        <v>71</v>
      </c>
      <c r="C287" s="5" t="s">
        <v>70</v>
      </c>
      <c r="D287" s="5" t="s">
        <v>690</v>
      </c>
      <c r="E287" s="5" t="s">
        <v>691</v>
      </c>
      <c r="F287" s="5" t="s">
        <v>11</v>
      </c>
      <c r="G287" s="5">
        <v>3000</v>
      </c>
      <c r="H287" s="6">
        <v>150</v>
      </c>
      <c r="I287" s="5">
        <v>30</v>
      </c>
      <c r="J287" s="6">
        <f>业务考核视图!N287</f>
        <v>3000</v>
      </c>
      <c r="K287" s="6">
        <f>业务考核视图!O287</f>
        <v>693.8</v>
      </c>
      <c r="L287" s="43">
        <f t="shared" si="4"/>
        <v>0.231266666666667</v>
      </c>
      <c r="M287" s="5" t="str">
        <f>业务考核视图!Q287</f>
        <v>已有里程未达标</v>
      </c>
      <c r="N287" s="6">
        <f>IF(K287&gt;=J287,ROUND(H287*I287/规则与名单!$B$3,2),0)</f>
        <v>0</v>
      </c>
      <c r="O287" s="6">
        <v>0</v>
      </c>
      <c r="P287" s="5">
        <v>0</v>
      </c>
      <c r="Q287" s="5" t="s">
        <v>181</v>
      </c>
      <c r="R287" s="5">
        <v>287</v>
      </c>
      <c r="S287" s="5" t="s">
        <v>711</v>
      </c>
      <c r="T287" s="5" t="s">
        <v>113</v>
      </c>
      <c r="U287" s="44" t="s">
        <v>114</v>
      </c>
      <c r="V287" s="44" t="s">
        <v>115</v>
      </c>
      <c r="W287" s="5"/>
      <c r="X287" s="5">
        <v>5</v>
      </c>
    </row>
    <row r="288" ht="19" customHeight="1" spans="1:24">
      <c r="A288" s="5" t="s">
        <v>724</v>
      </c>
      <c r="B288" s="5" t="s">
        <v>71</v>
      </c>
      <c r="C288" s="5" t="s">
        <v>70</v>
      </c>
      <c r="D288" s="5" t="s">
        <v>646</v>
      </c>
      <c r="E288" s="5" t="s">
        <v>685</v>
      </c>
      <c r="F288" s="5" t="s">
        <v>11</v>
      </c>
      <c r="G288" s="5">
        <v>3000</v>
      </c>
      <c r="H288" s="6">
        <v>150</v>
      </c>
      <c r="I288" s="5">
        <v>30</v>
      </c>
      <c r="J288" s="6">
        <f>业务考核视图!N288</f>
        <v>3000</v>
      </c>
      <c r="K288" s="6">
        <f>业务考核视图!O288</f>
        <v>0</v>
      </c>
      <c r="L288" s="43">
        <f t="shared" si="4"/>
        <v>0</v>
      </c>
      <c r="M288" s="5" t="str">
        <f>业务考核视图!Q288</f>
        <v>待补里程</v>
      </c>
      <c r="N288" s="6">
        <f>IF(K288&gt;=J288,ROUND(H288*I288/规则与名单!$B$3,2),0)</f>
        <v>0</v>
      </c>
      <c r="O288" s="6">
        <v>0</v>
      </c>
      <c r="P288" s="5">
        <v>0</v>
      </c>
      <c r="Q288" s="5" t="s">
        <v>111</v>
      </c>
      <c r="R288" s="5">
        <v>288</v>
      </c>
      <c r="S288" s="5" t="s">
        <v>686</v>
      </c>
      <c r="T288" s="5" t="s">
        <v>120</v>
      </c>
      <c r="U288" s="44" t="s">
        <v>114</v>
      </c>
      <c r="V288" s="44" t="s">
        <v>115</v>
      </c>
      <c r="W288" s="5"/>
      <c r="X288" s="5">
        <v>30</v>
      </c>
    </row>
    <row r="289" ht="19" customHeight="1" spans="1:24">
      <c r="A289" s="5" t="s">
        <v>725</v>
      </c>
      <c r="B289" s="5" t="s">
        <v>71</v>
      </c>
      <c r="C289" s="5" t="s">
        <v>70</v>
      </c>
      <c r="D289" s="5" t="s">
        <v>646</v>
      </c>
      <c r="E289" s="5" t="s">
        <v>685</v>
      </c>
      <c r="F289" s="5" t="s">
        <v>11</v>
      </c>
      <c r="G289" s="5">
        <v>3000</v>
      </c>
      <c r="H289" s="6">
        <v>150</v>
      </c>
      <c r="I289" s="5">
        <v>30</v>
      </c>
      <c r="J289" s="6">
        <f>业务考核视图!N289</f>
        <v>3000</v>
      </c>
      <c r="K289" s="6">
        <f>业务考核视图!O289</f>
        <v>6010.3</v>
      </c>
      <c r="L289" s="43">
        <f t="shared" si="4"/>
        <v>2.00343333333333</v>
      </c>
      <c r="M289" s="5" t="str">
        <f>业务考核视图!Q289</f>
        <v>达标</v>
      </c>
      <c r="N289" s="6">
        <f>IF(K289&gt;=J289,ROUND(H289*I289/规则与名单!$B$3,2),0)</f>
        <v>150</v>
      </c>
      <c r="O289" s="6">
        <v>3010.3</v>
      </c>
      <c r="P289" s="5">
        <v>1</v>
      </c>
      <c r="Q289" s="5" t="s">
        <v>111</v>
      </c>
      <c r="R289" s="5">
        <v>289</v>
      </c>
      <c r="S289" s="5" t="s">
        <v>112</v>
      </c>
      <c r="T289" s="5" t="s">
        <v>120</v>
      </c>
      <c r="U289" s="44" t="s">
        <v>114</v>
      </c>
      <c r="V289" s="44" t="s">
        <v>115</v>
      </c>
      <c r="W289" s="5"/>
      <c r="X289" s="5">
        <v>0</v>
      </c>
    </row>
    <row r="290" ht="19" customHeight="1" spans="1:24">
      <c r="A290" s="5" t="s">
        <v>726</v>
      </c>
      <c r="B290" s="5" t="s">
        <v>71</v>
      </c>
      <c r="C290" s="5" t="s">
        <v>70</v>
      </c>
      <c r="D290" s="5" t="s">
        <v>693</v>
      </c>
      <c r="E290" s="5" t="s">
        <v>694</v>
      </c>
      <c r="F290" s="5" t="s">
        <v>11</v>
      </c>
      <c r="G290" s="5">
        <v>3000</v>
      </c>
      <c r="H290" s="6">
        <v>150</v>
      </c>
      <c r="I290" s="5">
        <v>30</v>
      </c>
      <c r="J290" s="6">
        <f>业务考核视图!N290</f>
        <v>3000</v>
      </c>
      <c r="K290" s="6">
        <f>业务考核视图!O290</f>
        <v>4690.2</v>
      </c>
      <c r="L290" s="43">
        <f t="shared" si="4"/>
        <v>1.5634</v>
      </c>
      <c r="M290" s="5" t="str">
        <f>业务考核视图!Q290</f>
        <v>达标</v>
      </c>
      <c r="N290" s="6">
        <f>IF(K290&gt;=J290,ROUND(H290*I290/规则与名单!$B$3,2),0)</f>
        <v>150</v>
      </c>
      <c r="O290" s="6">
        <v>1690.2</v>
      </c>
      <c r="P290" s="5">
        <v>0</v>
      </c>
      <c r="Q290" s="5" t="s">
        <v>111</v>
      </c>
      <c r="R290" s="5">
        <v>290</v>
      </c>
      <c r="S290" s="5" t="s">
        <v>112</v>
      </c>
      <c r="T290" s="5" t="s">
        <v>120</v>
      </c>
      <c r="U290" s="44" t="s">
        <v>114</v>
      </c>
      <c r="V290" s="44" t="s">
        <v>115</v>
      </c>
      <c r="W290" s="5"/>
      <c r="X290" s="5">
        <v>0</v>
      </c>
    </row>
    <row r="291" ht="19" customHeight="1" spans="1:24">
      <c r="A291" s="5" t="s">
        <v>727</v>
      </c>
      <c r="B291" s="5" t="s">
        <v>71</v>
      </c>
      <c r="C291" s="5" t="s">
        <v>70</v>
      </c>
      <c r="D291" s="5" t="s">
        <v>646</v>
      </c>
      <c r="E291" s="5" t="s">
        <v>685</v>
      </c>
      <c r="F291" s="5" t="s">
        <v>11</v>
      </c>
      <c r="G291" s="5">
        <v>3000</v>
      </c>
      <c r="H291" s="6">
        <v>150</v>
      </c>
      <c r="I291" s="5">
        <v>30</v>
      </c>
      <c r="J291" s="6">
        <f>业务考核视图!N291</f>
        <v>3000</v>
      </c>
      <c r="K291" s="6">
        <f>业务考核视图!O291</f>
        <v>6291.8</v>
      </c>
      <c r="L291" s="43">
        <f t="shared" si="4"/>
        <v>2.09726666666667</v>
      </c>
      <c r="M291" s="5" t="str">
        <f>业务考核视图!Q291</f>
        <v>达标</v>
      </c>
      <c r="N291" s="6">
        <f>IF(K291&gt;=J291,ROUND(H291*I291/规则与名单!$B$3,2),0)</f>
        <v>150</v>
      </c>
      <c r="O291" s="6">
        <v>3291.8</v>
      </c>
      <c r="P291" s="5">
        <v>1</v>
      </c>
      <c r="Q291" s="5" t="s">
        <v>111</v>
      </c>
      <c r="R291" s="5">
        <v>291</v>
      </c>
      <c r="S291" s="5" t="s">
        <v>112</v>
      </c>
      <c r="T291" s="5" t="s">
        <v>120</v>
      </c>
      <c r="U291" s="44" t="s">
        <v>114</v>
      </c>
      <c r="V291" s="44" t="s">
        <v>115</v>
      </c>
      <c r="W291" s="5"/>
      <c r="X291" s="5">
        <v>0</v>
      </c>
    </row>
    <row r="292" ht="19" customHeight="1" spans="1:24">
      <c r="A292" s="5" t="s">
        <v>728</v>
      </c>
      <c r="B292" s="5" t="s">
        <v>71</v>
      </c>
      <c r="C292" s="5" t="s">
        <v>70</v>
      </c>
      <c r="D292" s="5" t="s">
        <v>646</v>
      </c>
      <c r="E292" s="5" t="s">
        <v>685</v>
      </c>
      <c r="F292" s="5" t="s">
        <v>11</v>
      </c>
      <c r="G292" s="5">
        <v>3000</v>
      </c>
      <c r="H292" s="6">
        <v>150</v>
      </c>
      <c r="I292" s="5">
        <v>30</v>
      </c>
      <c r="J292" s="6">
        <f>业务考核视图!N292</f>
        <v>3000</v>
      </c>
      <c r="K292" s="6">
        <f>业务考核视图!O292</f>
        <v>4826.2</v>
      </c>
      <c r="L292" s="43">
        <f t="shared" si="4"/>
        <v>1.60873333333333</v>
      </c>
      <c r="M292" s="5" t="str">
        <f>业务考核视图!Q292</f>
        <v>达标</v>
      </c>
      <c r="N292" s="6">
        <f>IF(K292&gt;=J292,ROUND(H292*I292/规则与名单!$B$3,2),0)</f>
        <v>150</v>
      </c>
      <c r="O292" s="6">
        <v>1826.2</v>
      </c>
      <c r="P292" s="5">
        <v>0</v>
      </c>
      <c r="Q292" s="5" t="s">
        <v>111</v>
      </c>
      <c r="R292" s="5">
        <v>292</v>
      </c>
      <c r="S292" s="5" t="s">
        <v>200</v>
      </c>
      <c r="T292" s="5" t="s">
        <v>120</v>
      </c>
      <c r="U292" s="44" t="s">
        <v>114</v>
      </c>
      <c r="V292" s="44" t="s">
        <v>115</v>
      </c>
      <c r="W292" s="5"/>
      <c r="X292" s="5">
        <v>1</v>
      </c>
    </row>
    <row r="293" ht="19" customHeight="1" spans="1:24">
      <c r="A293" s="5" t="s">
        <v>729</v>
      </c>
      <c r="B293" s="5" t="s">
        <v>71</v>
      </c>
      <c r="C293" s="5" t="s">
        <v>70</v>
      </c>
      <c r="D293" s="5" t="s">
        <v>697</v>
      </c>
      <c r="E293" s="5" t="s">
        <v>698</v>
      </c>
      <c r="F293" s="5" t="s">
        <v>11</v>
      </c>
      <c r="G293" s="5">
        <v>3000</v>
      </c>
      <c r="H293" s="6">
        <v>150</v>
      </c>
      <c r="I293" s="5">
        <v>30</v>
      </c>
      <c r="J293" s="6">
        <f>业务考核视图!N293</f>
        <v>3000</v>
      </c>
      <c r="K293" s="6">
        <f>业务考核视图!O293</f>
        <v>4873.1</v>
      </c>
      <c r="L293" s="43">
        <f t="shared" si="4"/>
        <v>1.62436666666667</v>
      </c>
      <c r="M293" s="5" t="str">
        <f>业务考核视图!Q293</f>
        <v>达标</v>
      </c>
      <c r="N293" s="6">
        <f>IF(K293&gt;=J293,ROUND(H293*I293/规则与名单!$B$3,2),0)</f>
        <v>150</v>
      </c>
      <c r="O293" s="6">
        <v>1873.1</v>
      </c>
      <c r="P293" s="5">
        <v>0</v>
      </c>
      <c r="Q293" s="5" t="s">
        <v>181</v>
      </c>
      <c r="R293" s="5">
        <v>293</v>
      </c>
      <c r="S293" s="5" t="s">
        <v>161</v>
      </c>
      <c r="T293" s="5" t="s">
        <v>120</v>
      </c>
      <c r="U293" s="44" t="s">
        <v>114</v>
      </c>
      <c r="V293" s="44" t="s">
        <v>115</v>
      </c>
      <c r="W293" s="5"/>
      <c r="X293" s="5">
        <v>1</v>
      </c>
    </row>
    <row r="294" ht="19" customHeight="1" spans="1:24">
      <c r="A294" s="5" t="s">
        <v>79</v>
      </c>
      <c r="B294" s="5" t="s">
        <v>71</v>
      </c>
      <c r="C294" s="5" t="s">
        <v>70</v>
      </c>
      <c r="D294" s="5" t="s">
        <v>690</v>
      </c>
      <c r="E294" s="5" t="s">
        <v>691</v>
      </c>
      <c r="F294" s="5" t="s">
        <v>11</v>
      </c>
      <c r="G294" s="5">
        <v>3000</v>
      </c>
      <c r="H294" s="6">
        <v>150</v>
      </c>
      <c r="I294" s="5">
        <v>30</v>
      </c>
      <c r="J294" s="6">
        <f>业务考核视图!N294</f>
        <v>3000</v>
      </c>
      <c r="K294" s="6">
        <f>业务考核视图!O294</f>
        <v>1699.4</v>
      </c>
      <c r="L294" s="43">
        <f t="shared" si="4"/>
        <v>0.566466666666667</v>
      </c>
      <c r="M294" s="5" t="str">
        <f>业务考核视图!Q294</f>
        <v>已有里程未达标</v>
      </c>
      <c r="N294" s="6">
        <f>IF(K294&gt;=J294,ROUND(H294*I294/规则与名单!$B$3,2),0)</f>
        <v>0</v>
      </c>
      <c r="O294" s="6">
        <v>0</v>
      </c>
      <c r="P294" s="5">
        <v>0</v>
      </c>
      <c r="Q294" s="5" t="s">
        <v>111</v>
      </c>
      <c r="R294" s="5">
        <v>294</v>
      </c>
      <c r="S294" s="5" t="s">
        <v>298</v>
      </c>
      <c r="T294" s="5" t="s">
        <v>113</v>
      </c>
      <c r="U294" s="44" t="s">
        <v>114</v>
      </c>
      <c r="V294" s="44" t="s">
        <v>115</v>
      </c>
      <c r="W294" s="5"/>
      <c r="X294" s="5">
        <v>4</v>
      </c>
    </row>
    <row r="295" ht="19" customHeight="1" spans="1:24">
      <c r="A295" s="5" t="s">
        <v>730</v>
      </c>
      <c r="B295" s="5" t="s">
        <v>71</v>
      </c>
      <c r="C295" s="5" t="s">
        <v>70</v>
      </c>
      <c r="D295" s="5" t="s">
        <v>646</v>
      </c>
      <c r="E295" s="5" t="s">
        <v>685</v>
      </c>
      <c r="F295" s="5" t="s">
        <v>11</v>
      </c>
      <c r="G295" s="5">
        <v>3000</v>
      </c>
      <c r="H295" s="6">
        <v>150</v>
      </c>
      <c r="I295" s="5">
        <v>30</v>
      </c>
      <c r="J295" s="6">
        <f>业务考核视图!N295</f>
        <v>3000</v>
      </c>
      <c r="K295" s="6">
        <f>业务考核视图!O295</f>
        <v>590.2</v>
      </c>
      <c r="L295" s="43">
        <f t="shared" si="4"/>
        <v>0.196733333333333</v>
      </c>
      <c r="M295" s="5" t="str">
        <f>业务考核视图!Q295</f>
        <v>已有里程未达标</v>
      </c>
      <c r="N295" s="6">
        <f>IF(K295&gt;=J295,ROUND(H295*I295/规则与名单!$B$3,2),0)</f>
        <v>0</v>
      </c>
      <c r="O295" s="6">
        <v>0</v>
      </c>
      <c r="P295" s="5">
        <v>0</v>
      </c>
      <c r="Q295" s="5" t="s">
        <v>111</v>
      </c>
      <c r="R295" s="5">
        <v>295</v>
      </c>
      <c r="S295" s="5" t="s">
        <v>731</v>
      </c>
      <c r="T295" s="5" t="s">
        <v>120</v>
      </c>
      <c r="U295" s="44" t="s">
        <v>114</v>
      </c>
      <c r="V295" s="44" t="s">
        <v>115</v>
      </c>
      <c r="W295" s="5"/>
      <c r="X295" s="5">
        <v>20</v>
      </c>
    </row>
    <row r="296" ht="19" customHeight="1" spans="1:24">
      <c r="A296" s="5" t="s">
        <v>732</v>
      </c>
      <c r="B296" s="5" t="s">
        <v>71</v>
      </c>
      <c r="C296" s="5" t="s">
        <v>70</v>
      </c>
      <c r="D296" s="5" t="s">
        <v>697</v>
      </c>
      <c r="E296" s="5" t="s">
        <v>698</v>
      </c>
      <c r="F296" s="5" t="s">
        <v>11</v>
      </c>
      <c r="G296" s="5">
        <v>3000</v>
      </c>
      <c r="H296" s="6">
        <v>150</v>
      </c>
      <c r="I296" s="5">
        <v>30</v>
      </c>
      <c r="J296" s="6">
        <f>业务考核视图!N296</f>
        <v>3000</v>
      </c>
      <c r="K296" s="6">
        <f>业务考核视图!O296</f>
        <v>3232</v>
      </c>
      <c r="L296" s="43">
        <f t="shared" si="4"/>
        <v>1.07733333333333</v>
      </c>
      <c r="M296" s="5" t="str">
        <f>业务考核视图!Q296</f>
        <v>达标</v>
      </c>
      <c r="N296" s="6">
        <f>IF(K296&gt;=J296,ROUND(H296*I296/规则与名单!$B$3,2),0)</f>
        <v>150</v>
      </c>
      <c r="O296" s="6">
        <v>232</v>
      </c>
      <c r="P296" s="5">
        <v>0</v>
      </c>
      <c r="Q296" s="5" t="s">
        <v>111</v>
      </c>
      <c r="R296" s="5">
        <v>296</v>
      </c>
      <c r="S296" s="5" t="s">
        <v>733</v>
      </c>
      <c r="T296" s="5" t="s">
        <v>120</v>
      </c>
      <c r="U296" s="44" t="s">
        <v>114</v>
      </c>
      <c r="V296" s="44" t="s">
        <v>115</v>
      </c>
      <c r="W296" s="5"/>
      <c r="X296" s="5">
        <v>5</v>
      </c>
    </row>
    <row r="297" ht="19" customHeight="1" spans="1:24">
      <c r="A297" s="5" t="s">
        <v>734</v>
      </c>
      <c r="B297" s="5" t="s">
        <v>71</v>
      </c>
      <c r="C297" s="5" t="s">
        <v>70</v>
      </c>
      <c r="D297" s="5" t="s">
        <v>646</v>
      </c>
      <c r="E297" s="5" t="s">
        <v>685</v>
      </c>
      <c r="F297" s="5" t="s">
        <v>11</v>
      </c>
      <c r="G297" s="5">
        <v>3000</v>
      </c>
      <c r="H297" s="6">
        <v>150</v>
      </c>
      <c r="I297" s="5">
        <v>30</v>
      </c>
      <c r="J297" s="6">
        <f>业务考核视图!N297</f>
        <v>3000</v>
      </c>
      <c r="K297" s="6">
        <f>业务考核视图!O297</f>
        <v>0</v>
      </c>
      <c r="L297" s="43">
        <f t="shared" si="4"/>
        <v>0</v>
      </c>
      <c r="M297" s="5" t="str">
        <f>业务考核视图!Q297</f>
        <v>待补里程</v>
      </c>
      <c r="N297" s="6">
        <f>IF(K297&gt;=J297,ROUND(H297*I297/规则与名单!$B$3,2),0)</f>
        <v>0</v>
      </c>
      <c r="O297" s="6">
        <v>0</v>
      </c>
      <c r="P297" s="5">
        <v>0</v>
      </c>
      <c r="Q297" s="5" t="s">
        <v>111</v>
      </c>
      <c r="R297" s="5">
        <v>297</v>
      </c>
      <c r="S297" s="5" t="s">
        <v>686</v>
      </c>
      <c r="T297" s="5" t="s">
        <v>120</v>
      </c>
      <c r="U297" s="44" t="s">
        <v>114</v>
      </c>
      <c r="V297" s="44" t="s">
        <v>115</v>
      </c>
      <c r="W297" s="5"/>
      <c r="X297" s="5">
        <v>30</v>
      </c>
    </row>
    <row r="298" ht="19" customHeight="1" spans="1:24">
      <c r="A298" s="5" t="s">
        <v>80</v>
      </c>
      <c r="B298" s="5" t="s">
        <v>71</v>
      </c>
      <c r="C298" s="5" t="s">
        <v>70</v>
      </c>
      <c r="D298" s="5" t="s">
        <v>708</v>
      </c>
      <c r="E298" s="5" t="s">
        <v>709</v>
      </c>
      <c r="F298" s="5" t="s">
        <v>11</v>
      </c>
      <c r="G298" s="5">
        <v>3000</v>
      </c>
      <c r="H298" s="6">
        <v>150</v>
      </c>
      <c r="I298" s="5">
        <v>29</v>
      </c>
      <c r="J298" s="6">
        <f>业务考核视图!N298</f>
        <v>2900</v>
      </c>
      <c r="K298" s="6">
        <f>业务考核视图!O298</f>
        <v>286.9</v>
      </c>
      <c r="L298" s="43">
        <f t="shared" si="4"/>
        <v>0.0989310344827586</v>
      </c>
      <c r="M298" s="5" t="str">
        <f>业务考核视图!Q298</f>
        <v>已有里程未达标</v>
      </c>
      <c r="N298" s="6">
        <f>IF(K298&gt;=J298,ROUND(H298*I298/规则与名单!$B$3,2),0)</f>
        <v>0</v>
      </c>
      <c r="O298" s="6">
        <v>0</v>
      </c>
      <c r="P298" s="5">
        <v>0</v>
      </c>
      <c r="Q298" s="5" t="s">
        <v>181</v>
      </c>
      <c r="R298" s="5">
        <v>298</v>
      </c>
      <c r="S298" s="5" t="s">
        <v>735</v>
      </c>
      <c r="T298" s="5" t="s">
        <v>113</v>
      </c>
      <c r="U298" s="44" t="s">
        <v>114</v>
      </c>
      <c r="V298" s="44" t="s">
        <v>140</v>
      </c>
      <c r="W298" s="5"/>
      <c r="X298" s="5">
        <v>4</v>
      </c>
    </row>
    <row r="299" ht="19" customHeight="1" spans="1:24">
      <c r="A299" s="5" t="s">
        <v>736</v>
      </c>
      <c r="B299" s="5" t="s">
        <v>71</v>
      </c>
      <c r="C299" s="5" t="s">
        <v>70</v>
      </c>
      <c r="D299" s="5" t="s">
        <v>646</v>
      </c>
      <c r="E299" s="5" t="s">
        <v>685</v>
      </c>
      <c r="F299" s="5" t="s">
        <v>11</v>
      </c>
      <c r="G299" s="5">
        <v>3000</v>
      </c>
      <c r="H299" s="6">
        <v>150</v>
      </c>
      <c r="I299" s="5">
        <v>30</v>
      </c>
      <c r="J299" s="6">
        <f>业务考核视图!N299</f>
        <v>3000</v>
      </c>
      <c r="K299" s="6">
        <f>业务考核视图!O299</f>
        <v>668.3</v>
      </c>
      <c r="L299" s="43">
        <f t="shared" si="4"/>
        <v>0.222766666666667</v>
      </c>
      <c r="M299" s="5" t="str">
        <f>业务考核视图!Q299</f>
        <v>已有里程未达标</v>
      </c>
      <c r="N299" s="6">
        <f>IF(K299&gt;=J299,ROUND(H299*I299/规则与名单!$B$3,2),0)</f>
        <v>0</v>
      </c>
      <c r="O299" s="6">
        <v>0</v>
      </c>
      <c r="P299" s="5">
        <v>0</v>
      </c>
      <c r="Q299" s="5" t="s">
        <v>111</v>
      </c>
      <c r="R299" s="5">
        <v>299</v>
      </c>
      <c r="S299" s="5" t="s">
        <v>737</v>
      </c>
      <c r="T299" s="5" t="s">
        <v>120</v>
      </c>
      <c r="U299" s="44" t="s">
        <v>114</v>
      </c>
      <c r="V299" s="44" t="s">
        <v>115</v>
      </c>
      <c r="W299" s="5"/>
      <c r="X299" s="5">
        <v>23</v>
      </c>
    </row>
    <row r="300" ht="19" customHeight="1" spans="1:24">
      <c r="A300" s="5" t="s">
        <v>738</v>
      </c>
      <c r="B300" s="5" t="s">
        <v>71</v>
      </c>
      <c r="C300" s="5" t="s">
        <v>70</v>
      </c>
      <c r="D300" s="5" t="s">
        <v>697</v>
      </c>
      <c r="E300" s="5" t="s">
        <v>698</v>
      </c>
      <c r="F300" s="5" t="s">
        <v>11</v>
      </c>
      <c r="G300" s="5">
        <v>3000</v>
      </c>
      <c r="H300" s="6">
        <v>150</v>
      </c>
      <c r="I300" s="5">
        <v>30</v>
      </c>
      <c r="J300" s="6">
        <f>业务考核视图!N300</f>
        <v>3000</v>
      </c>
      <c r="K300" s="6">
        <f>业务考核视图!O300</f>
        <v>3429.5</v>
      </c>
      <c r="L300" s="43">
        <f t="shared" si="4"/>
        <v>1.14316666666667</v>
      </c>
      <c r="M300" s="5" t="str">
        <f>业务考核视图!Q300</f>
        <v>达标</v>
      </c>
      <c r="N300" s="6">
        <f>IF(K300&gt;=J300,ROUND(H300*I300/规则与名单!$B$3,2),0)</f>
        <v>150</v>
      </c>
      <c r="O300" s="6">
        <v>429.5</v>
      </c>
      <c r="P300" s="5">
        <v>0</v>
      </c>
      <c r="Q300" s="5" t="s">
        <v>111</v>
      </c>
      <c r="R300" s="5">
        <v>300</v>
      </c>
      <c r="S300" s="5" t="s">
        <v>112</v>
      </c>
      <c r="T300" s="5" t="s">
        <v>120</v>
      </c>
      <c r="U300" s="44" t="s">
        <v>114</v>
      </c>
      <c r="V300" s="44" t="s">
        <v>115</v>
      </c>
      <c r="W300" s="5"/>
      <c r="X300" s="5">
        <v>0</v>
      </c>
    </row>
    <row r="301" ht="19" customHeight="1" spans="1:24">
      <c r="A301" s="5" t="s">
        <v>739</v>
      </c>
      <c r="B301" s="5" t="s">
        <v>71</v>
      </c>
      <c r="C301" s="5" t="s">
        <v>70</v>
      </c>
      <c r="D301" s="5" t="s">
        <v>646</v>
      </c>
      <c r="E301" s="5" t="s">
        <v>685</v>
      </c>
      <c r="F301" s="5" t="s">
        <v>11</v>
      </c>
      <c r="G301" s="5">
        <v>3000</v>
      </c>
      <c r="H301" s="6">
        <v>150</v>
      </c>
      <c r="I301" s="5">
        <v>30</v>
      </c>
      <c r="J301" s="6">
        <f>业务考核视图!N301</f>
        <v>3000</v>
      </c>
      <c r="K301" s="6">
        <f>业务考核视图!O301</f>
        <v>0</v>
      </c>
      <c r="L301" s="43">
        <f t="shared" si="4"/>
        <v>0</v>
      </c>
      <c r="M301" s="5" t="str">
        <f>业务考核视图!Q301</f>
        <v>已有里程未达标</v>
      </c>
      <c r="N301" s="6">
        <f>IF(K301&gt;=J301,ROUND(H301*I301/规则与名单!$B$3,2),0)</f>
        <v>0</v>
      </c>
      <c r="O301" s="6">
        <v>0</v>
      </c>
      <c r="P301" s="5">
        <v>0</v>
      </c>
      <c r="Q301" s="5" t="s">
        <v>111</v>
      </c>
      <c r="R301" s="5">
        <v>301</v>
      </c>
      <c r="S301" s="5" t="s">
        <v>689</v>
      </c>
      <c r="T301" s="5" t="s">
        <v>120</v>
      </c>
      <c r="U301" s="44" t="s">
        <v>114</v>
      </c>
      <c r="V301" s="44" t="s">
        <v>115</v>
      </c>
      <c r="W301" s="5"/>
      <c r="X301" s="5">
        <v>29</v>
      </c>
    </row>
    <row r="302" ht="19" customHeight="1" spans="1:24">
      <c r="A302" s="5" t="s">
        <v>740</v>
      </c>
      <c r="B302" s="5" t="s">
        <v>71</v>
      </c>
      <c r="C302" s="5" t="s">
        <v>70</v>
      </c>
      <c r="D302" s="5" t="s">
        <v>646</v>
      </c>
      <c r="E302" s="5" t="s">
        <v>685</v>
      </c>
      <c r="F302" s="5" t="s">
        <v>11</v>
      </c>
      <c r="G302" s="5">
        <v>3000</v>
      </c>
      <c r="H302" s="6">
        <v>150</v>
      </c>
      <c r="I302" s="5">
        <v>30</v>
      </c>
      <c r="J302" s="6">
        <f>业务考核视图!N302</f>
        <v>3000</v>
      </c>
      <c r="K302" s="6">
        <f>业务考核视图!O302</f>
        <v>1823.7</v>
      </c>
      <c r="L302" s="43">
        <f t="shared" si="4"/>
        <v>0.6079</v>
      </c>
      <c r="M302" s="5" t="str">
        <f>业务考核视图!Q302</f>
        <v>已有里程未达标</v>
      </c>
      <c r="N302" s="6">
        <f>IF(K302&gt;=J302,ROUND(H302*I302/规则与名单!$B$3,2),0)</f>
        <v>0</v>
      </c>
      <c r="O302" s="6">
        <v>0</v>
      </c>
      <c r="P302" s="5">
        <v>0</v>
      </c>
      <c r="Q302" s="5" t="s">
        <v>111</v>
      </c>
      <c r="R302" s="5">
        <v>302</v>
      </c>
      <c r="S302" s="5" t="s">
        <v>741</v>
      </c>
      <c r="T302" s="5" t="s">
        <v>120</v>
      </c>
      <c r="U302" s="44" t="s">
        <v>114</v>
      </c>
      <c r="V302" s="44" t="s">
        <v>115</v>
      </c>
      <c r="W302" s="5"/>
      <c r="X302" s="5">
        <v>18</v>
      </c>
    </row>
    <row r="303" ht="19" customHeight="1" spans="1:24">
      <c r="A303" s="5" t="s">
        <v>742</v>
      </c>
      <c r="B303" s="5" t="s">
        <v>83</v>
      </c>
      <c r="C303" s="5" t="s">
        <v>82</v>
      </c>
      <c r="D303" s="5" t="s">
        <v>743</v>
      </c>
      <c r="E303" s="5" t="s">
        <v>744</v>
      </c>
      <c r="F303" s="5" t="s">
        <v>17</v>
      </c>
      <c r="G303" s="5">
        <v>6000</v>
      </c>
      <c r="H303" s="6">
        <v>1000</v>
      </c>
      <c r="I303" s="5">
        <v>30</v>
      </c>
      <c r="J303" s="6">
        <f>业务考核视图!N303</f>
        <v>6000</v>
      </c>
      <c r="K303" s="6">
        <f>业务考核视图!O303</f>
        <v>6655.2</v>
      </c>
      <c r="L303" s="43">
        <f t="shared" si="4"/>
        <v>1.1092</v>
      </c>
      <c r="M303" s="5" t="str">
        <f>业务考核视图!Q303</f>
        <v>达标</v>
      </c>
      <c r="N303" s="6">
        <f>IF(K303&gt;=J303,ROUND(H303*I303/规则与名单!$B$3,2),0)</f>
        <v>1000</v>
      </c>
      <c r="O303" s="6">
        <v>655.2</v>
      </c>
      <c r="P303" s="5">
        <v>0</v>
      </c>
      <c r="Q303" s="5" t="s">
        <v>111</v>
      </c>
      <c r="R303" s="5">
        <v>303</v>
      </c>
      <c r="S303" s="5" t="s">
        <v>745</v>
      </c>
      <c r="T303" s="5" t="s">
        <v>120</v>
      </c>
      <c r="U303" s="44" t="s">
        <v>114</v>
      </c>
      <c r="V303" s="44" t="s">
        <v>115</v>
      </c>
      <c r="W303" s="5"/>
      <c r="X303" s="5">
        <v>0</v>
      </c>
    </row>
    <row r="304" ht="19" customHeight="1" spans="1:24">
      <c r="A304" s="5" t="s">
        <v>746</v>
      </c>
      <c r="B304" s="5" t="s">
        <v>83</v>
      </c>
      <c r="C304" s="5" t="s">
        <v>82</v>
      </c>
      <c r="D304" s="5" t="s">
        <v>743</v>
      </c>
      <c r="E304" s="5" t="s">
        <v>744</v>
      </c>
      <c r="F304" s="5" t="s">
        <v>17</v>
      </c>
      <c r="G304" s="5">
        <v>6000</v>
      </c>
      <c r="H304" s="6">
        <v>1000</v>
      </c>
      <c r="I304" s="5">
        <v>30</v>
      </c>
      <c r="J304" s="6">
        <f>业务考核视图!N304</f>
        <v>6000</v>
      </c>
      <c r="K304" s="6">
        <f>业务考核视图!O304</f>
        <v>8615.4</v>
      </c>
      <c r="L304" s="43">
        <f t="shared" si="4"/>
        <v>1.4359</v>
      </c>
      <c r="M304" s="5" t="str">
        <f>业务考核视图!Q304</f>
        <v>达标</v>
      </c>
      <c r="N304" s="6">
        <f>IF(K304&gt;=J304,ROUND(H304*I304/规则与名单!$B$3,2),0)</f>
        <v>1000</v>
      </c>
      <c r="O304" s="6">
        <v>2615.4</v>
      </c>
      <c r="P304" s="5">
        <v>0</v>
      </c>
      <c r="Q304" s="5" t="s">
        <v>111</v>
      </c>
      <c r="R304" s="5">
        <v>304</v>
      </c>
      <c r="S304" s="5" t="s">
        <v>269</v>
      </c>
      <c r="T304" s="5" t="s">
        <v>120</v>
      </c>
      <c r="U304" s="44" t="s">
        <v>114</v>
      </c>
      <c r="V304" s="44" t="s">
        <v>115</v>
      </c>
      <c r="W304" s="5"/>
      <c r="X304" s="5">
        <v>2</v>
      </c>
    </row>
    <row r="305" ht="19" customHeight="1" spans="1:24">
      <c r="A305" s="5" t="s">
        <v>260</v>
      </c>
      <c r="B305" s="5" t="s">
        <v>83</v>
      </c>
      <c r="C305" s="5" t="s">
        <v>82</v>
      </c>
      <c r="D305" s="5" t="s">
        <v>747</v>
      </c>
      <c r="E305" s="5" t="s">
        <v>748</v>
      </c>
      <c r="F305" s="5" t="s">
        <v>17</v>
      </c>
      <c r="G305" s="5">
        <v>6000</v>
      </c>
      <c r="H305" s="6">
        <v>1000</v>
      </c>
      <c r="I305" s="5">
        <v>8</v>
      </c>
      <c r="J305" s="6">
        <f>业务考核视图!N305</f>
        <v>1600</v>
      </c>
      <c r="K305" s="6">
        <f>业务考核视图!O305</f>
        <v>813.7</v>
      </c>
      <c r="L305" s="43">
        <f t="shared" si="4"/>
        <v>0.5085625</v>
      </c>
      <c r="M305" s="5" t="str">
        <f>业务考核视图!Q305</f>
        <v>未达标</v>
      </c>
      <c r="N305" s="6">
        <f>IF(K305&gt;=J305,ROUND(H305*I305/规则与名单!$B$3,2),0)</f>
        <v>0</v>
      </c>
      <c r="O305" s="6">
        <v>0</v>
      </c>
      <c r="P305" s="5">
        <v>0</v>
      </c>
      <c r="Q305" s="5" t="s">
        <v>111</v>
      </c>
      <c r="R305" s="5">
        <v>305</v>
      </c>
      <c r="S305" s="5" t="s">
        <v>169</v>
      </c>
      <c r="T305" s="5" t="s">
        <v>120</v>
      </c>
      <c r="U305" s="44" t="s">
        <v>170</v>
      </c>
      <c r="V305" s="44" t="s">
        <v>115</v>
      </c>
      <c r="W305" s="5"/>
      <c r="X305" s="5">
        <v>0</v>
      </c>
    </row>
    <row r="306" ht="19" customHeight="1" spans="1:24">
      <c r="A306" s="5" t="s">
        <v>749</v>
      </c>
      <c r="B306" s="5" t="s">
        <v>83</v>
      </c>
      <c r="C306" s="5" t="s">
        <v>82</v>
      </c>
      <c r="D306" s="5" t="s">
        <v>747</v>
      </c>
      <c r="E306" s="5" t="s">
        <v>748</v>
      </c>
      <c r="F306" s="5" t="s">
        <v>17</v>
      </c>
      <c r="G306" s="5">
        <v>6000</v>
      </c>
      <c r="H306" s="6">
        <v>1000</v>
      </c>
      <c r="I306" s="5">
        <v>15</v>
      </c>
      <c r="J306" s="6">
        <f>业务考核视图!N306</f>
        <v>3000</v>
      </c>
      <c r="K306" s="6">
        <f>业务考核视图!O306</f>
        <v>1200</v>
      </c>
      <c r="L306" s="43">
        <f t="shared" si="4"/>
        <v>0.4</v>
      </c>
      <c r="M306" s="5" t="str">
        <f>业务考核视图!Q306</f>
        <v>未达标</v>
      </c>
      <c r="N306" s="6">
        <f>IF(K306&gt;=J306,ROUND(H306*I306/规则与名单!$B$3,2),0)</f>
        <v>0</v>
      </c>
      <c r="O306" s="6">
        <v>0</v>
      </c>
      <c r="P306" s="5">
        <v>0</v>
      </c>
      <c r="Q306" s="5" t="s">
        <v>111</v>
      </c>
      <c r="R306" s="5">
        <v>306</v>
      </c>
      <c r="S306" s="5" t="s">
        <v>550</v>
      </c>
      <c r="T306" s="5" t="s">
        <v>120</v>
      </c>
      <c r="U306" s="44" t="s">
        <v>472</v>
      </c>
      <c r="V306" s="44" t="s">
        <v>115</v>
      </c>
      <c r="W306" s="5"/>
      <c r="X306" s="5">
        <v>0</v>
      </c>
    </row>
    <row r="307" ht="19" customHeight="1" spans="1:24">
      <c r="A307" s="5" t="s">
        <v>750</v>
      </c>
      <c r="B307" s="5" t="s">
        <v>83</v>
      </c>
      <c r="C307" s="5" t="s">
        <v>82</v>
      </c>
      <c r="D307" s="5" t="s">
        <v>743</v>
      </c>
      <c r="E307" s="5" t="s">
        <v>744</v>
      </c>
      <c r="F307" s="5" t="s">
        <v>17</v>
      </c>
      <c r="G307" s="5">
        <v>6000</v>
      </c>
      <c r="H307" s="6">
        <v>1000</v>
      </c>
      <c r="I307" s="5">
        <v>30</v>
      </c>
      <c r="J307" s="6">
        <f>业务考核视图!N307</f>
        <v>6000</v>
      </c>
      <c r="K307" s="6">
        <f>业务考核视图!O307</f>
        <v>9551.8</v>
      </c>
      <c r="L307" s="43">
        <f t="shared" si="4"/>
        <v>1.59196666666667</v>
      </c>
      <c r="M307" s="5" t="str">
        <f>业务考核视图!Q307</f>
        <v>达标</v>
      </c>
      <c r="N307" s="6">
        <f>IF(K307&gt;=J307,ROUND(H307*I307/规则与名单!$B$3,2),0)</f>
        <v>1000</v>
      </c>
      <c r="O307" s="6">
        <v>3551.8</v>
      </c>
      <c r="P307" s="5">
        <v>0</v>
      </c>
      <c r="Q307" s="5" t="s">
        <v>111</v>
      </c>
      <c r="R307" s="5">
        <v>307</v>
      </c>
      <c r="S307" s="5" t="s">
        <v>751</v>
      </c>
      <c r="T307" s="5" t="s">
        <v>120</v>
      </c>
      <c r="U307" s="44" t="s">
        <v>114</v>
      </c>
      <c r="V307" s="44" t="s">
        <v>115</v>
      </c>
      <c r="W307" s="5"/>
      <c r="X307" s="5">
        <v>5</v>
      </c>
    </row>
    <row r="308" ht="19" customHeight="1" spans="1:24">
      <c r="A308" s="5" t="s">
        <v>752</v>
      </c>
      <c r="B308" s="5" t="s">
        <v>83</v>
      </c>
      <c r="C308" s="5" t="s">
        <v>82</v>
      </c>
      <c r="D308" s="5" t="s">
        <v>747</v>
      </c>
      <c r="E308" s="5" t="s">
        <v>753</v>
      </c>
      <c r="F308" s="5" t="s">
        <v>17</v>
      </c>
      <c r="G308" s="5">
        <v>6000</v>
      </c>
      <c r="H308" s="6">
        <v>1000</v>
      </c>
      <c r="I308" s="5">
        <v>30</v>
      </c>
      <c r="J308" s="6">
        <f>业务考核视图!N308</f>
        <v>6000</v>
      </c>
      <c r="K308" s="6">
        <f>业务考核视图!O308</f>
        <v>6266.4</v>
      </c>
      <c r="L308" s="43">
        <f t="shared" si="4"/>
        <v>1.0444</v>
      </c>
      <c r="M308" s="5" t="str">
        <f>业务考核视图!Q308</f>
        <v>达标</v>
      </c>
      <c r="N308" s="6">
        <f>IF(K308&gt;=J308,ROUND(H308*I308/规则与名单!$B$3,2),0)</f>
        <v>1000</v>
      </c>
      <c r="O308" s="6">
        <v>266.4</v>
      </c>
      <c r="P308" s="5">
        <v>0</v>
      </c>
      <c r="Q308" s="5" t="s">
        <v>111</v>
      </c>
      <c r="R308" s="5">
        <v>308</v>
      </c>
      <c r="S308" s="5" t="s">
        <v>112</v>
      </c>
      <c r="T308" s="5" t="s">
        <v>120</v>
      </c>
      <c r="U308" s="44" t="s">
        <v>114</v>
      </c>
      <c r="V308" s="44" t="s">
        <v>115</v>
      </c>
      <c r="W308" s="5"/>
      <c r="X308" s="5">
        <v>0</v>
      </c>
    </row>
    <row r="309" ht="19" customHeight="1" spans="1:24">
      <c r="A309" s="5" t="s">
        <v>754</v>
      </c>
      <c r="B309" s="5" t="s">
        <v>83</v>
      </c>
      <c r="C309" s="5" t="s">
        <v>82</v>
      </c>
      <c r="D309" s="5" t="s">
        <v>747</v>
      </c>
      <c r="E309" s="5" t="s">
        <v>753</v>
      </c>
      <c r="F309" s="5" t="s">
        <v>17</v>
      </c>
      <c r="G309" s="5">
        <v>6000</v>
      </c>
      <c r="H309" s="6">
        <v>1000</v>
      </c>
      <c r="I309" s="5">
        <v>30</v>
      </c>
      <c r="J309" s="6">
        <f>业务考核视图!N309</f>
        <v>6000</v>
      </c>
      <c r="K309" s="6">
        <f>业务考核视图!O309</f>
        <v>6738.2</v>
      </c>
      <c r="L309" s="43">
        <f t="shared" si="4"/>
        <v>1.12303333333333</v>
      </c>
      <c r="M309" s="5" t="str">
        <f>业务考核视图!Q309</f>
        <v>达标</v>
      </c>
      <c r="N309" s="6">
        <f>IF(K309&gt;=J309,ROUND(H309*I309/规则与名单!$B$3,2),0)</f>
        <v>1000</v>
      </c>
      <c r="O309" s="6">
        <v>738.2</v>
      </c>
      <c r="P309" s="5">
        <v>0</v>
      </c>
      <c r="Q309" s="5" t="s">
        <v>111</v>
      </c>
      <c r="R309" s="5">
        <v>309</v>
      </c>
      <c r="S309" s="5" t="s">
        <v>112</v>
      </c>
      <c r="T309" s="5" t="s">
        <v>120</v>
      </c>
      <c r="U309" s="44" t="s">
        <v>114</v>
      </c>
      <c r="V309" s="44" t="s">
        <v>115</v>
      </c>
      <c r="W309" s="5"/>
      <c r="X309" s="5">
        <v>0</v>
      </c>
    </row>
    <row r="310" ht="19" customHeight="1" spans="1:24">
      <c r="A310" s="5" t="s">
        <v>755</v>
      </c>
      <c r="B310" s="5" t="s">
        <v>83</v>
      </c>
      <c r="C310" s="5" t="s">
        <v>82</v>
      </c>
      <c r="D310" s="5" t="s">
        <v>747</v>
      </c>
      <c r="E310" s="5" t="s">
        <v>748</v>
      </c>
      <c r="F310" s="5" t="s">
        <v>17</v>
      </c>
      <c r="G310" s="5">
        <v>6000</v>
      </c>
      <c r="H310" s="6">
        <v>1000</v>
      </c>
      <c r="I310" s="5">
        <v>30</v>
      </c>
      <c r="J310" s="6">
        <f>业务考核视图!N310</f>
        <v>6000</v>
      </c>
      <c r="K310" s="6">
        <f>业务考核视图!O310</f>
        <v>79.8</v>
      </c>
      <c r="L310" s="43">
        <f t="shared" si="4"/>
        <v>0.0133</v>
      </c>
      <c r="M310" s="5" t="str">
        <f>业务考核视图!Q310</f>
        <v>未达标</v>
      </c>
      <c r="N310" s="6">
        <f>IF(K310&gt;=J310,ROUND(H310*I310/规则与名单!$B$3,2),0)</f>
        <v>0</v>
      </c>
      <c r="O310" s="6">
        <v>0</v>
      </c>
      <c r="P310" s="5">
        <v>0</v>
      </c>
      <c r="Q310" s="5" t="s">
        <v>111</v>
      </c>
      <c r="R310" s="5">
        <v>310</v>
      </c>
      <c r="S310" s="5" t="s">
        <v>112</v>
      </c>
      <c r="T310" s="5" t="s">
        <v>120</v>
      </c>
      <c r="U310" s="44" t="s">
        <v>114</v>
      </c>
      <c r="V310" s="44" t="s">
        <v>115</v>
      </c>
      <c r="W310" s="5"/>
      <c r="X310" s="5">
        <v>0</v>
      </c>
    </row>
    <row r="311" ht="19" customHeight="1" spans="1:24">
      <c r="A311" s="5" t="s">
        <v>756</v>
      </c>
      <c r="B311" s="5" t="s">
        <v>83</v>
      </c>
      <c r="C311" s="5" t="s">
        <v>82</v>
      </c>
      <c r="D311" s="5" t="s">
        <v>747</v>
      </c>
      <c r="E311" s="5" t="s">
        <v>757</v>
      </c>
      <c r="F311" s="5" t="s">
        <v>17</v>
      </c>
      <c r="G311" s="5">
        <v>6000</v>
      </c>
      <c r="H311" s="6">
        <v>1000</v>
      </c>
      <c r="I311" s="5">
        <v>30</v>
      </c>
      <c r="J311" s="6">
        <f>业务考核视图!N311</f>
        <v>6000</v>
      </c>
      <c r="K311" s="6">
        <f>业务考核视图!O311</f>
        <v>3398.2</v>
      </c>
      <c r="L311" s="43">
        <f t="shared" si="4"/>
        <v>0.566366666666667</v>
      </c>
      <c r="M311" s="5" t="str">
        <f>业务考核视图!Q311</f>
        <v>已有里程未达标</v>
      </c>
      <c r="N311" s="6">
        <f>IF(K311&gt;=J311,ROUND(H311*I311/规则与名单!$B$3,2),0)</f>
        <v>0</v>
      </c>
      <c r="O311" s="6">
        <v>0</v>
      </c>
      <c r="P311" s="5">
        <v>0</v>
      </c>
      <c r="Q311" s="5" t="s">
        <v>111</v>
      </c>
      <c r="R311" s="5">
        <v>311</v>
      </c>
      <c r="S311" s="5" t="s">
        <v>269</v>
      </c>
      <c r="T311" s="5" t="s">
        <v>120</v>
      </c>
      <c r="U311" s="44" t="s">
        <v>114</v>
      </c>
      <c r="V311" s="44" t="s">
        <v>115</v>
      </c>
      <c r="W311" s="5"/>
      <c r="X311" s="5">
        <v>2</v>
      </c>
    </row>
    <row r="312" ht="19" customHeight="1" spans="1:24">
      <c r="A312" s="5" t="s">
        <v>758</v>
      </c>
      <c r="B312" s="5" t="s">
        <v>83</v>
      </c>
      <c r="C312" s="5" t="s">
        <v>82</v>
      </c>
      <c r="D312" s="5" t="s">
        <v>759</v>
      </c>
      <c r="E312" s="5" t="s">
        <v>760</v>
      </c>
      <c r="F312" s="5" t="s">
        <v>17</v>
      </c>
      <c r="G312" s="5">
        <v>6000</v>
      </c>
      <c r="H312" s="6">
        <v>1000</v>
      </c>
      <c r="I312" s="5">
        <v>30</v>
      </c>
      <c r="J312" s="6">
        <f>业务考核视图!N312</f>
        <v>6000</v>
      </c>
      <c r="K312" s="6">
        <f>业务考核视图!O312</f>
        <v>7176.8</v>
      </c>
      <c r="L312" s="43">
        <f t="shared" si="4"/>
        <v>1.19613333333333</v>
      </c>
      <c r="M312" s="5" t="str">
        <f>业务考核视图!Q312</f>
        <v>达标</v>
      </c>
      <c r="N312" s="6">
        <f>IF(K312&gt;=J312,ROUND(H312*I312/规则与名单!$B$3,2),0)</f>
        <v>1000</v>
      </c>
      <c r="O312" s="6">
        <v>1176.8</v>
      </c>
      <c r="P312" s="5">
        <v>0</v>
      </c>
      <c r="Q312" s="5" t="s">
        <v>111</v>
      </c>
      <c r="R312" s="5">
        <v>312</v>
      </c>
      <c r="S312" s="5" t="s">
        <v>112</v>
      </c>
      <c r="T312" s="5" t="s">
        <v>120</v>
      </c>
      <c r="U312" s="44" t="s">
        <v>114</v>
      </c>
      <c r="V312" s="44" t="s">
        <v>115</v>
      </c>
      <c r="W312" s="5"/>
      <c r="X312" s="5">
        <v>0</v>
      </c>
    </row>
    <row r="313" ht="19" customHeight="1" spans="1:24">
      <c r="A313" s="5" t="s">
        <v>761</v>
      </c>
      <c r="B313" s="5" t="s">
        <v>83</v>
      </c>
      <c r="C313" s="5" t="s">
        <v>82</v>
      </c>
      <c r="D313" s="5" t="s">
        <v>747</v>
      </c>
      <c r="E313" s="5" t="s">
        <v>748</v>
      </c>
      <c r="F313" s="5" t="s">
        <v>17</v>
      </c>
      <c r="G313" s="5">
        <v>6000</v>
      </c>
      <c r="H313" s="6">
        <v>1000</v>
      </c>
      <c r="I313" s="5">
        <v>30</v>
      </c>
      <c r="J313" s="6">
        <f>业务考核视图!N313</f>
        <v>6000</v>
      </c>
      <c r="K313" s="6">
        <f>业务考核视图!O313</f>
        <v>257</v>
      </c>
      <c r="L313" s="43">
        <f t="shared" si="4"/>
        <v>0.0428333333333333</v>
      </c>
      <c r="M313" s="5" t="str">
        <f>业务考核视图!Q313</f>
        <v>未达标</v>
      </c>
      <c r="N313" s="6">
        <f>IF(K313&gt;=J313,ROUND(H313*I313/规则与名单!$B$3,2),0)</f>
        <v>0</v>
      </c>
      <c r="O313" s="6">
        <v>0</v>
      </c>
      <c r="P313" s="5">
        <v>0</v>
      </c>
      <c r="Q313" s="5" t="s">
        <v>111</v>
      </c>
      <c r="R313" s="5">
        <v>313</v>
      </c>
      <c r="S313" s="5" t="s">
        <v>112</v>
      </c>
      <c r="T313" s="5" t="s">
        <v>120</v>
      </c>
      <c r="U313" s="44" t="s">
        <v>114</v>
      </c>
      <c r="V313" s="44" t="s">
        <v>115</v>
      </c>
      <c r="W313" s="5"/>
      <c r="X313" s="5">
        <v>0</v>
      </c>
    </row>
    <row r="314" ht="19" customHeight="1" spans="1:24">
      <c r="A314" s="5" t="s">
        <v>762</v>
      </c>
      <c r="B314" s="5" t="s">
        <v>83</v>
      </c>
      <c r="C314" s="5" t="s">
        <v>82</v>
      </c>
      <c r="D314" s="5" t="s">
        <v>763</v>
      </c>
      <c r="E314" s="5" t="s">
        <v>764</v>
      </c>
      <c r="F314" s="5" t="s">
        <v>17</v>
      </c>
      <c r="G314" s="5">
        <v>6000</v>
      </c>
      <c r="H314" s="6">
        <v>1000</v>
      </c>
      <c r="I314" s="5">
        <v>30</v>
      </c>
      <c r="J314" s="6">
        <f>业务考核视图!N314</f>
        <v>6000</v>
      </c>
      <c r="K314" s="6">
        <f>业务考核视图!O314</f>
        <v>6194.6</v>
      </c>
      <c r="L314" s="43">
        <f t="shared" si="4"/>
        <v>1.03243333333333</v>
      </c>
      <c r="M314" s="5" t="str">
        <f>业务考核视图!Q314</f>
        <v>达标</v>
      </c>
      <c r="N314" s="6">
        <f>IF(K314&gt;=J314,ROUND(H314*I314/规则与名单!$B$3,2),0)</f>
        <v>1000</v>
      </c>
      <c r="O314" s="6">
        <v>194.6</v>
      </c>
      <c r="P314" s="5">
        <v>0</v>
      </c>
      <c r="Q314" s="5" t="s">
        <v>111</v>
      </c>
      <c r="R314" s="5">
        <v>314</v>
      </c>
      <c r="S314" s="5" t="s">
        <v>112</v>
      </c>
      <c r="T314" s="5" t="s">
        <v>120</v>
      </c>
      <c r="U314" s="44" t="s">
        <v>114</v>
      </c>
      <c r="V314" s="44" t="s">
        <v>115</v>
      </c>
      <c r="W314" s="5"/>
      <c r="X314" s="5">
        <v>0</v>
      </c>
    </row>
    <row r="315" ht="19" customHeight="1" spans="1:24">
      <c r="A315" s="5" t="s">
        <v>765</v>
      </c>
      <c r="B315" s="5" t="s">
        <v>83</v>
      </c>
      <c r="C315" s="5" t="s">
        <v>82</v>
      </c>
      <c r="D315" s="5" t="s">
        <v>747</v>
      </c>
      <c r="E315" s="5" t="s">
        <v>753</v>
      </c>
      <c r="F315" s="5" t="s">
        <v>17</v>
      </c>
      <c r="G315" s="5">
        <v>6000</v>
      </c>
      <c r="H315" s="6">
        <v>1000</v>
      </c>
      <c r="I315" s="5">
        <v>30</v>
      </c>
      <c r="J315" s="6">
        <f>业务考核视图!N315</f>
        <v>6000</v>
      </c>
      <c r="K315" s="6">
        <f>业务考核视图!O315</f>
        <v>533.9</v>
      </c>
      <c r="L315" s="43">
        <f t="shared" si="4"/>
        <v>0.0889833333333333</v>
      </c>
      <c r="M315" s="5" t="str">
        <f>业务考核视图!Q315</f>
        <v>已有里程未达标</v>
      </c>
      <c r="N315" s="6">
        <f>IF(K315&gt;=J315,ROUND(H315*I315/规则与名单!$B$3,2),0)</f>
        <v>0</v>
      </c>
      <c r="O315" s="6">
        <v>0</v>
      </c>
      <c r="P315" s="5">
        <v>0</v>
      </c>
      <c r="Q315" s="5" t="s">
        <v>111</v>
      </c>
      <c r="R315" s="5">
        <v>315</v>
      </c>
      <c r="S315" s="5" t="s">
        <v>216</v>
      </c>
      <c r="T315" s="5" t="s">
        <v>120</v>
      </c>
      <c r="U315" s="44" t="s">
        <v>114</v>
      </c>
      <c r="V315" s="44" t="s">
        <v>115</v>
      </c>
      <c r="W315" s="5"/>
      <c r="X315" s="5">
        <v>3</v>
      </c>
    </row>
    <row r="316" ht="19" customHeight="1" spans="1:24">
      <c r="A316" s="5" t="s">
        <v>766</v>
      </c>
      <c r="B316" s="5" t="s">
        <v>83</v>
      </c>
      <c r="C316" s="5" t="s">
        <v>82</v>
      </c>
      <c r="D316" s="5" t="s">
        <v>759</v>
      </c>
      <c r="E316" s="5" t="s">
        <v>760</v>
      </c>
      <c r="F316" s="5" t="s">
        <v>17</v>
      </c>
      <c r="G316" s="5">
        <v>6000</v>
      </c>
      <c r="H316" s="6">
        <v>1000</v>
      </c>
      <c r="I316" s="5">
        <v>30</v>
      </c>
      <c r="J316" s="6">
        <f>业务考核视图!N316</f>
        <v>6000</v>
      </c>
      <c r="K316" s="6">
        <f>业务考核视图!O316</f>
        <v>7058.2</v>
      </c>
      <c r="L316" s="43">
        <f t="shared" si="4"/>
        <v>1.17636666666667</v>
      </c>
      <c r="M316" s="5" t="str">
        <f>业务考核视图!Q316</f>
        <v>达标</v>
      </c>
      <c r="N316" s="6">
        <f>IF(K316&gt;=J316,ROUND(H316*I316/规则与名单!$B$3,2),0)</f>
        <v>1000</v>
      </c>
      <c r="O316" s="6">
        <v>1058.2</v>
      </c>
      <c r="P316" s="5">
        <v>0</v>
      </c>
      <c r="Q316" s="5" t="s">
        <v>111</v>
      </c>
      <c r="R316" s="5">
        <v>316</v>
      </c>
      <c r="S316" s="5" t="s">
        <v>112</v>
      </c>
      <c r="T316" s="5" t="s">
        <v>120</v>
      </c>
      <c r="U316" s="44" t="s">
        <v>114</v>
      </c>
      <c r="V316" s="44" t="s">
        <v>115</v>
      </c>
      <c r="W316" s="5"/>
      <c r="X316" s="5">
        <v>0</v>
      </c>
    </row>
    <row r="317" ht="19" customHeight="1" spans="1:24">
      <c r="A317" s="5" t="s">
        <v>767</v>
      </c>
      <c r="B317" s="5" t="s">
        <v>83</v>
      </c>
      <c r="C317" s="5" t="s">
        <v>82</v>
      </c>
      <c r="D317" s="5" t="s">
        <v>747</v>
      </c>
      <c r="E317" s="5" t="s">
        <v>753</v>
      </c>
      <c r="F317" s="5" t="s">
        <v>17</v>
      </c>
      <c r="G317" s="5">
        <v>6000</v>
      </c>
      <c r="H317" s="6">
        <v>1000</v>
      </c>
      <c r="I317" s="5">
        <v>30</v>
      </c>
      <c r="J317" s="6">
        <f>业务考核视图!N317</f>
        <v>6000</v>
      </c>
      <c r="K317" s="6">
        <f>业务考核视图!O317</f>
        <v>9289.9</v>
      </c>
      <c r="L317" s="43">
        <f t="shared" si="4"/>
        <v>1.54831666666667</v>
      </c>
      <c r="M317" s="5" t="str">
        <f>业务考核视图!Q317</f>
        <v>达标</v>
      </c>
      <c r="N317" s="6">
        <f>IF(K317&gt;=J317,ROUND(H317*I317/规则与名单!$B$3,2),0)</f>
        <v>1000</v>
      </c>
      <c r="O317" s="6">
        <v>3289.9</v>
      </c>
      <c r="P317" s="5">
        <v>0</v>
      </c>
      <c r="Q317" s="5" t="s">
        <v>111</v>
      </c>
      <c r="R317" s="5">
        <v>317</v>
      </c>
      <c r="S317" s="5" t="s">
        <v>112</v>
      </c>
      <c r="T317" s="5" t="s">
        <v>120</v>
      </c>
      <c r="U317" s="44" t="s">
        <v>114</v>
      </c>
      <c r="V317" s="44" t="s">
        <v>115</v>
      </c>
      <c r="W317" s="5"/>
      <c r="X317" s="5">
        <v>0</v>
      </c>
    </row>
    <row r="318" ht="19" customHeight="1" spans="1:24">
      <c r="A318" s="5" t="s">
        <v>768</v>
      </c>
      <c r="B318" s="5" t="s">
        <v>83</v>
      </c>
      <c r="C318" s="5" t="s">
        <v>82</v>
      </c>
      <c r="D318" s="5" t="s">
        <v>747</v>
      </c>
      <c r="E318" s="5" t="s">
        <v>748</v>
      </c>
      <c r="F318" s="5" t="s">
        <v>17</v>
      </c>
      <c r="G318" s="5">
        <v>6000</v>
      </c>
      <c r="H318" s="6">
        <v>1000</v>
      </c>
      <c r="I318" s="5">
        <v>23</v>
      </c>
      <c r="J318" s="6">
        <f>业务考核视图!N318</f>
        <v>4600</v>
      </c>
      <c r="K318" s="6">
        <f>业务考核视图!O318</f>
        <v>1804.2</v>
      </c>
      <c r="L318" s="43">
        <f t="shared" si="4"/>
        <v>0.392217391304348</v>
      </c>
      <c r="M318" s="5" t="str">
        <f>业务考核视图!Q318</f>
        <v>未达标</v>
      </c>
      <c r="N318" s="6">
        <f>IF(K318&gt;=J318,ROUND(H318*I318/规则与名单!$B$3,2),0)</f>
        <v>0</v>
      </c>
      <c r="O318" s="6">
        <v>0</v>
      </c>
      <c r="P318" s="5">
        <v>0</v>
      </c>
      <c r="Q318" s="5" t="s">
        <v>111</v>
      </c>
      <c r="R318" s="5">
        <v>318</v>
      </c>
      <c r="S318" s="5" t="s">
        <v>769</v>
      </c>
      <c r="T318" s="5" t="s">
        <v>120</v>
      </c>
      <c r="U318" s="44" t="s">
        <v>506</v>
      </c>
      <c r="V318" s="44" t="s">
        <v>115</v>
      </c>
      <c r="W318" s="5"/>
      <c r="X318" s="5">
        <v>0</v>
      </c>
    </row>
    <row r="319" ht="19" customHeight="1" spans="1:24">
      <c r="A319" s="5" t="s">
        <v>770</v>
      </c>
      <c r="B319" s="5" t="s">
        <v>83</v>
      </c>
      <c r="C319" s="5" t="s">
        <v>82</v>
      </c>
      <c r="D319" s="5" t="s">
        <v>747</v>
      </c>
      <c r="E319" s="5" t="s">
        <v>748</v>
      </c>
      <c r="F319" s="5" t="s">
        <v>17</v>
      </c>
      <c r="G319" s="5">
        <v>6000</v>
      </c>
      <c r="H319" s="6">
        <v>1000</v>
      </c>
      <c r="I319" s="5">
        <v>30</v>
      </c>
      <c r="J319" s="6">
        <f>业务考核视图!N319</f>
        <v>6000</v>
      </c>
      <c r="K319" s="6">
        <f>业务考核视图!O319</f>
        <v>285.8</v>
      </c>
      <c r="L319" s="43">
        <f t="shared" si="4"/>
        <v>0.0476333333333333</v>
      </c>
      <c r="M319" s="5" t="str">
        <f>业务考核视图!Q319</f>
        <v>未达标</v>
      </c>
      <c r="N319" s="6">
        <f>IF(K319&gt;=J319,ROUND(H319*I319/规则与名单!$B$3,2),0)</f>
        <v>0</v>
      </c>
      <c r="O319" s="6">
        <v>0</v>
      </c>
      <c r="P319" s="5">
        <v>0</v>
      </c>
      <c r="Q319" s="5" t="s">
        <v>111</v>
      </c>
      <c r="R319" s="5">
        <v>319</v>
      </c>
      <c r="S319" s="5" t="s">
        <v>112</v>
      </c>
      <c r="T319" s="5" t="s">
        <v>120</v>
      </c>
      <c r="U319" s="44" t="s">
        <v>114</v>
      </c>
      <c r="V319" s="44" t="s">
        <v>115</v>
      </c>
      <c r="W319" s="5"/>
      <c r="X319" s="5">
        <v>0</v>
      </c>
    </row>
    <row r="320" ht="19" customHeight="1" spans="1:24">
      <c r="A320" s="5" t="s">
        <v>771</v>
      </c>
      <c r="B320" s="5" t="s">
        <v>83</v>
      </c>
      <c r="C320" s="5" t="s">
        <v>82</v>
      </c>
      <c r="D320" s="5" t="s">
        <v>743</v>
      </c>
      <c r="E320" s="5" t="s">
        <v>744</v>
      </c>
      <c r="F320" s="5" t="s">
        <v>17</v>
      </c>
      <c r="G320" s="5">
        <v>6000</v>
      </c>
      <c r="H320" s="6">
        <v>1000</v>
      </c>
      <c r="I320" s="5">
        <v>30</v>
      </c>
      <c r="J320" s="6">
        <f>业务考核视图!N320</f>
        <v>6000</v>
      </c>
      <c r="K320" s="6">
        <f>业务考核视图!O320</f>
        <v>7193.6</v>
      </c>
      <c r="L320" s="43">
        <f t="shared" si="4"/>
        <v>1.19893333333333</v>
      </c>
      <c r="M320" s="5" t="str">
        <f>业务考核视图!Q320</f>
        <v>达标</v>
      </c>
      <c r="N320" s="6">
        <f>IF(K320&gt;=J320,ROUND(H320*I320/规则与名单!$B$3,2),0)</f>
        <v>1000</v>
      </c>
      <c r="O320" s="6">
        <v>1193.6</v>
      </c>
      <c r="P320" s="5">
        <v>0</v>
      </c>
      <c r="Q320" s="5" t="s">
        <v>111</v>
      </c>
      <c r="R320" s="5">
        <v>320</v>
      </c>
      <c r="S320" s="5" t="s">
        <v>400</v>
      </c>
      <c r="T320" s="5" t="s">
        <v>120</v>
      </c>
      <c r="U320" s="44" t="s">
        <v>114</v>
      </c>
      <c r="V320" s="44" t="s">
        <v>115</v>
      </c>
      <c r="W320" s="5"/>
      <c r="X320" s="5">
        <v>6</v>
      </c>
    </row>
    <row r="321" ht="19" customHeight="1" spans="1:24">
      <c r="A321" s="5" t="s">
        <v>772</v>
      </c>
      <c r="B321" s="5" t="s">
        <v>83</v>
      </c>
      <c r="C321" s="5" t="s">
        <v>82</v>
      </c>
      <c r="D321" s="5" t="s">
        <v>763</v>
      </c>
      <c r="E321" s="5" t="s">
        <v>764</v>
      </c>
      <c r="F321" s="5" t="s">
        <v>17</v>
      </c>
      <c r="G321" s="5">
        <v>6000</v>
      </c>
      <c r="H321" s="6">
        <v>1000</v>
      </c>
      <c r="I321" s="5">
        <v>30</v>
      </c>
      <c r="J321" s="6">
        <f>业务考核视图!N321</f>
        <v>6000</v>
      </c>
      <c r="K321" s="6">
        <f>业务考核视图!O321</f>
        <v>4618.4</v>
      </c>
      <c r="L321" s="43">
        <f t="shared" si="4"/>
        <v>0.769733333333333</v>
      </c>
      <c r="M321" s="5" t="str">
        <f>业务考核视图!Q321</f>
        <v>已有里程未达标</v>
      </c>
      <c r="N321" s="6">
        <f>IF(K321&gt;=J321,ROUND(H321*I321/规则与名单!$B$3,2),0)</f>
        <v>0</v>
      </c>
      <c r="O321" s="6">
        <v>0</v>
      </c>
      <c r="P321" s="5">
        <v>0</v>
      </c>
      <c r="Q321" s="5" t="s">
        <v>111</v>
      </c>
      <c r="R321" s="5">
        <v>321</v>
      </c>
      <c r="S321" s="5" t="s">
        <v>161</v>
      </c>
      <c r="T321" s="5" t="s">
        <v>120</v>
      </c>
      <c r="U321" s="44" t="s">
        <v>114</v>
      </c>
      <c r="V321" s="44" t="s">
        <v>115</v>
      </c>
      <c r="W321" s="5"/>
      <c r="X321" s="5">
        <v>1</v>
      </c>
    </row>
    <row r="322" ht="19" customHeight="1" spans="1:24">
      <c r="A322" s="5" t="s">
        <v>773</v>
      </c>
      <c r="B322" s="5" t="s">
        <v>83</v>
      </c>
      <c r="C322" s="5" t="s">
        <v>82</v>
      </c>
      <c r="D322" s="5" t="s">
        <v>774</v>
      </c>
      <c r="E322" s="5" t="s">
        <v>775</v>
      </c>
      <c r="F322" s="5" t="s">
        <v>17</v>
      </c>
      <c r="G322" s="5">
        <v>6000</v>
      </c>
      <c r="H322" s="6">
        <v>1000</v>
      </c>
      <c r="I322" s="5">
        <v>30</v>
      </c>
      <c r="J322" s="6">
        <f>业务考核视图!N322</f>
        <v>6000</v>
      </c>
      <c r="K322" s="6">
        <f>业务考核视图!O322</f>
        <v>6257.8</v>
      </c>
      <c r="L322" s="43">
        <f t="shared" ref="L322:L342" si="5">K322/J322</f>
        <v>1.04296666666667</v>
      </c>
      <c r="M322" s="5" t="str">
        <f>业务考核视图!Q322</f>
        <v>达标</v>
      </c>
      <c r="N322" s="6">
        <f>IF(K322&gt;=J322,ROUND(H322*I322/规则与名单!$B$3,2),0)</f>
        <v>1000</v>
      </c>
      <c r="O322" s="6">
        <v>257.8</v>
      </c>
      <c r="P322" s="5">
        <v>0</v>
      </c>
      <c r="Q322" s="5" t="s">
        <v>111</v>
      </c>
      <c r="R322" s="5">
        <v>322</v>
      </c>
      <c r="S322" s="5" t="s">
        <v>489</v>
      </c>
      <c r="T322" s="5" t="s">
        <v>120</v>
      </c>
      <c r="U322" s="44" t="s">
        <v>114</v>
      </c>
      <c r="V322" s="44" t="s">
        <v>115</v>
      </c>
      <c r="W322" s="5"/>
      <c r="X322" s="5">
        <v>8</v>
      </c>
    </row>
    <row r="323" ht="19" customHeight="1" spans="1:24">
      <c r="A323" s="5" t="s">
        <v>776</v>
      </c>
      <c r="B323" s="5" t="s">
        <v>83</v>
      </c>
      <c r="C323" s="5" t="s">
        <v>82</v>
      </c>
      <c r="D323" s="5" t="s">
        <v>747</v>
      </c>
      <c r="E323" s="5" t="s">
        <v>753</v>
      </c>
      <c r="F323" s="5" t="s">
        <v>17</v>
      </c>
      <c r="G323" s="5">
        <v>6000</v>
      </c>
      <c r="H323" s="6">
        <v>1000</v>
      </c>
      <c r="I323" s="5">
        <v>30</v>
      </c>
      <c r="J323" s="6">
        <f>业务考核视图!N323</f>
        <v>6000</v>
      </c>
      <c r="K323" s="6">
        <f>业务考核视图!O323</f>
        <v>2562.3</v>
      </c>
      <c r="L323" s="43">
        <f t="shared" si="5"/>
        <v>0.42705</v>
      </c>
      <c r="M323" s="5" t="str">
        <f>业务考核视图!Q323</f>
        <v>已有里程未达标</v>
      </c>
      <c r="N323" s="6">
        <f>IF(K323&gt;=J323,ROUND(H323*I323/规则与名单!$B$3,2),0)</f>
        <v>0</v>
      </c>
      <c r="O323" s="6">
        <v>0</v>
      </c>
      <c r="P323" s="5">
        <v>0</v>
      </c>
      <c r="Q323" s="5" t="s">
        <v>111</v>
      </c>
      <c r="R323" s="5">
        <v>323</v>
      </c>
      <c r="S323" s="5" t="s">
        <v>777</v>
      </c>
      <c r="T323" s="5" t="s">
        <v>120</v>
      </c>
      <c r="U323" s="44" t="s">
        <v>114</v>
      </c>
      <c r="V323" s="44" t="s">
        <v>115</v>
      </c>
      <c r="W323" s="5"/>
      <c r="X323" s="5">
        <v>3</v>
      </c>
    </row>
    <row r="324" ht="19" customHeight="1" spans="1:24">
      <c r="A324" s="5" t="s">
        <v>299</v>
      </c>
      <c r="B324" s="5" t="s">
        <v>83</v>
      </c>
      <c r="C324" s="5" t="s">
        <v>82</v>
      </c>
      <c r="D324" s="5" t="s">
        <v>747</v>
      </c>
      <c r="E324" s="5" t="s">
        <v>748</v>
      </c>
      <c r="F324" s="5" t="s">
        <v>17</v>
      </c>
      <c r="G324" s="5">
        <v>6000</v>
      </c>
      <c r="H324" s="6">
        <v>1000</v>
      </c>
      <c r="I324" s="5">
        <v>8</v>
      </c>
      <c r="J324" s="6">
        <f>业务考核视图!N324</f>
        <v>1600</v>
      </c>
      <c r="K324" s="6">
        <f>业务考核视图!O324</f>
        <v>913.9</v>
      </c>
      <c r="L324" s="43">
        <f t="shared" si="5"/>
        <v>0.5711875</v>
      </c>
      <c r="M324" s="5" t="str">
        <f>业务考核视图!Q324</f>
        <v>未达标</v>
      </c>
      <c r="N324" s="6">
        <f>IF(K324&gt;=J324,ROUND(H324*I324/规则与名单!$B$3,2),0)</f>
        <v>0</v>
      </c>
      <c r="O324" s="6">
        <v>0</v>
      </c>
      <c r="P324" s="5">
        <v>0</v>
      </c>
      <c r="Q324" s="5" t="s">
        <v>111</v>
      </c>
      <c r="R324" s="5">
        <v>324</v>
      </c>
      <c r="S324" s="5" t="s">
        <v>169</v>
      </c>
      <c r="T324" s="5" t="s">
        <v>120</v>
      </c>
      <c r="U324" s="44" t="s">
        <v>170</v>
      </c>
      <c r="V324" s="44" t="s">
        <v>115</v>
      </c>
      <c r="W324" s="5"/>
      <c r="X324" s="5">
        <v>0</v>
      </c>
    </row>
    <row r="325" ht="19" customHeight="1" spans="1:24">
      <c r="A325" s="5" t="s">
        <v>778</v>
      </c>
      <c r="B325" s="5" t="s">
        <v>83</v>
      </c>
      <c r="C325" s="5" t="s">
        <v>82</v>
      </c>
      <c r="D325" s="5" t="s">
        <v>763</v>
      </c>
      <c r="E325" s="5" t="s">
        <v>764</v>
      </c>
      <c r="F325" s="5" t="s">
        <v>17</v>
      </c>
      <c r="G325" s="5">
        <v>6000</v>
      </c>
      <c r="H325" s="6">
        <v>1000</v>
      </c>
      <c r="I325" s="5">
        <v>3</v>
      </c>
      <c r="J325" s="6">
        <f>业务考核视图!N325</f>
        <v>600</v>
      </c>
      <c r="K325" s="6">
        <f>业务考核视图!O325</f>
        <v>302.9</v>
      </c>
      <c r="L325" s="43">
        <f t="shared" si="5"/>
        <v>0.504833333333333</v>
      </c>
      <c r="M325" s="5" t="str">
        <f>业务考核视图!Q325</f>
        <v>未达标</v>
      </c>
      <c r="N325" s="6">
        <f>IF(K325&gt;=J325,ROUND(H325*I325/规则与名单!$B$3,2),0)</f>
        <v>0</v>
      </c>
      <c r="O325" s="6">
        <v>0</v>
      </c>
      <c r="P325" s="5">
        <v>0</v>
      </c>
      <c r="Q325" s="5" t="s">
        <v>181</v>
      </c>
      <c r="R325" s="5">
        <v>325</v>
      </c>
      <c r="S325" s="5" t="s">
        <v>185</v>
      </c>
      <c r="T325" s="5" t="s">
        <v>120</v>
      </c>
      <c r="U325" s="44" t="s">
        <v>114</v>
      </c>
      <c r="V325" s="44" t="s">
        <v>186</v>
      </c>
      <c r="W325" s="5"/>
      <c r="X325" s="5">
        <v>0</v>
      </c>
    </row>
    <row r="326" ht="19" customHeight="1" spans="1:24">
      <c r="A326" s="5" t="s">
        <v>778</v>
      </c>
      <c r="B326" s="5" t="s">
        <v>83</v>
      </c>
      <c r="C326" s="5" t="s">
        <v>82</v>
      </c>
      <c r="D326" s="5" t="s">
        <v>747</v>
      </c>
      <c r="E326" s="5" t="s">
        <v>748</v>
      </c>
      <c r="F326" s="5" t="s">
        <v>17</v>
      </c>
      <c r="G326" s="5">
        <v>6000</v>
      </c>
      <c r="H326" s="6">
        <v>1000</v>
      </c>
      <c r="I326" s="5">
        <v>8</v>
      </c>
      <c r="J326" s="6">
        <f>业务考核视图!N326</f>
        <v>1600</v>
      </c>
      <c r="K326" s="6">
        <f>业务考核视图!O326</f>
        <v>922</v>
      </c>
      <c r="L326" s="43">
        <f t="shared" si="5"/>
        <v>0.57625</v>
      </c>
      <c r="M326" s="5" t="str">
        <f>业务考核视图!Q326</f>
        <v>未达标</v>
      </c>
      <c r="N326" s="6">
        <f>IF(K326&gt;=J326,ROUND(H326*I326/规则与名单!$B$3,2),0)</f>
        <v>0</v>
      </c>
      <c r="O326" s="6">
        <v>0</v>
      </c>
      <c r="P326" s="5">
        <v>0</v>
      </c>
      <c r="Q326" s="5" t="s">
        <v>111</v>
      </c>
      <c r="R326" s="5">
        <v>326</v>
      </c>
      <c r="S326" s="5" t="s">
        <v>169</v>
      </c>
      <c r="T326" s="5" t="s">
        <v>120</v>
      </c>
      <c r="U326" s="44" t="s">
        <v>170</v>
      </c>
      <c r="V326" s="44" t="s">
        <v>115</v>
      </c>
      <c r="W326" s="5"/>
      <c r="X326" s="5">
        <v>0</v>
      </c>
    </row>
    <row r="327" ht="19" customHeight="1" spans="1:24">
      <c r="A327" s="5" t="s">
        <v>779</v>
      </c>
      <c r="B327" s="5" t="s">
        <v>83</v>
      </c>
      <c r="C327" s="5" t="s">
        <v>82</v>
      </c>
      <c r="D327" s="5" t="s">
        <v>763</v>
      </c>
      <c r="E327" s="5" t="s">
        <v>764</v>
      </c>
      <c r="F327" s="5" t="s">
        <v>17</v>
      </c>
      <c r="G327" s="5">
        <v>6000</v>
      </c>
      <c r="H327" s="6">
        <v>1000</v>
      </c>
      <c r="I327" s="5">
        <v>27</v>
      </c>
      <c r="J327" s="6">
        <f>业务考核视图!N327</f>
        <v>5400</v>
      </c>
      <c r="K327" s="6">
        <f>业务考核视图!O327</f>
        <v>5597.8</v>
      </c>
      <c r="L327" s="43">
        <f t="shared" si="5"/>
        <v>1.03662962962963</v>
      </c>
      <c r="M327" s="5" t="str">
        <f>业务考核视图!Q327</f>
        <v>达标</v>
      </c>
      <c r="N327" s="6">
        <f>IF(K327&gt;=J327,ROUND(H327*I327/规则与名单!$B$3,2),0)</f>
        <v>900</v>
      </c>
      <c r="O327" s="6">
        <v>197.8</v>
      </c>
      <c r="P327" s="5">
        <v>0</v>
      </c>
      <c r="Q327" s="5" t="s">
        <v>111</v>
      </c>
      <c r="R327" s="5">
        <v>327</v>
      </c>
      <c r="S327" s="5" t="s">
        <v>780</v>
      </c>
      <c r="T327" s="5" t="s">
        <v>120</v>
      </c>
      <c r="U327" s="44" t="s">
        <v>165</v>
      </c>
      <c r="V327" s="44" t="s">
        <v>115</v>
      </c>
      <c r="W327" s="5"/>
      <c r="X327" s="5">
        <v>1</v>
      </c>
    </row>
    <row r="328" ht="19" customHeight="1" spans="1:24">
      <c r="A328" s="5" t="s">
        <v>781</v>
      </c>
      <c r="B328" s="5" t="s">
        <v>83</v>
      </c>
      <c r="C328" s="5" t="s">
        <v>82</v>
      </c>
      <c r="D328" s="5" t="s">
        <v>759</v>
      </c>
      <c r="E328" s="5" t="s">
        <v>760</v>
      </c>
      <c r="F328" s="5" t="s">
        <v>17</v>
      </c>
      <c r="G328" s="5">
        <v>6000</v>
      </c>
      <c r="H328" s="6">
        <v>1000</v>
      </c>
      <c r="I328" s="5">
        <v>30</v>
      </c>
      <c r="J328" s="6">
        <f>业务考核视图!N328</f>
        <v>6000</v>
      </c>
      <c r="K328" s="6">
        <f>业务考核视图!O328</f>
        <v>7532.4</v>
      </c>
      <c r="L328" s="43">
        <f t="shared" si="5"/>
        <v>1.2554</v>
      </c>
      <c r="M328" s="5" t="str">
        <f>业务考核视图!Q328</f>
        <v>达标</v>
      </c>
      <c r="N328" s="6">
        <f>IF(K328&gt;=J328,ROUND(H328*I328/规则与名单!$B$3,2),0)</f>
        <v>1000</v>
      </c>
      <c r="O328" s="6">
        <v>1532.4</v>
      </c>
      <c r="P328" s="5">
        <v>0</v>
      </c>
      <c r="Q328" s="5" t="s">
        <v>111</v>
      </c>
      <c r="R328" s="5">
        <v>328</v>
      </c>
      <c r="S328" s="5" t="s">
        <v>112</v>
      </c>
      <c r="T328" s="5" t="s">
        <v>120</v>
      </c>
      <c r="U328" s="44" t="s">
        <v>114</v>
      </c>
      <c r="V328" s="44" t="s">
        <v>115</v>
      </c>
      <c r="W328" s="5"/>
      <c r="X328" s="5">
        <v>0</v>
      </c>
    </row>
    <row r="329" ht="19" customHeight="1" spans="1:24">
      <c r="A329" s="5" t="s">
        <v>782</v>
      </c>
      <c r="B329" s="5" t="s">
        <v>83</v>
      </c>
      <c r="C329" s="5" t="s">
        <v>82</v>
      </c>
      <c r="D329" s="5" t="s">
        <v>743</v>
      </c>
      <c r="E329" s="5" t="s">
        <v>744</v>
      </c>
      <c r="F329" s="5" t="s">
        <v>17</v>
      </c>
      <c r="G329" s="5">
        <v>6000</v>
      </c>
      <c r="H329" s="6">
        <v>1000</v>
      </c>
      <c r="I329" s="5">
        <v>30</v>
      </c>
      <c r="J329" s="6">
        <f>业务考核视图!N329</f>
        <v>6000</v>
      </c>
      <c r="K329" s="6">
        <f>业务考核视图!O329</f>
        <v>12547.3</v>
      </c>
      <c r="L329" s="43">
        <f t="shared" si="5"/>
        <v>2.09121666666667</v>
      </c>
      <c r="M329" s="5" t="str">
        <f>业务考核视图!Q329</f>
        <v>达标</v>
      </c>
      <c r="N329" s="6">
        <f>IF(K329&gt;=J329,ROUND(H329*I329/规则与名单!$B$3,2),0)</f>
        <v>1000</v>
      </c>
      <c r="O329" s="6">
        <v>6547.3</v>
      </c>
      <c r="P329" s="5">
        <v>1</v>
      </c>
      <c r="Q329" s="5" t="s">
        <v>111</v>
      </c>
      <c r="R329" s="5">
        <v>329</v>
      </c>
      <c r="S329" s="5" t="s">
        <v>112</v>
      </c>
      <c r="T329" s="5" t="s">
        <v>120</v>
      </c>
      <c r="U329" s="44" t="s">
        <v>114</v>
      </c>
      <c r="V329" s="44" t="s">
        <v>115</v>
      </c>
      <c r="W329" s="5"/>
      <c r="X329" s="5">
        <v>0</v>
      </c>
    </row>
    <row r="330" ht="19" customHeight="1" spans="1:24">
      <c r="A330" s="5" t="s">
        <v>303</v>
      </c>
      <c r="B330" s="5" t="s">
        <v>83</v>
      </c>
      <c r="C330" s="5" t="s">
        <v>82</v>
      </c>
      <c r="D330" s="5" t="s">
        <v>747</v>
      </c>
      <c r="E330" s="5" t="s">
        <v>748</v>
      </c>
      <c r="F330" s="5" t="s">
        <v>17</v>
      </c>
      <c r="G330" s="5">
        <v>6000</v>
      </c>
      <c r="H330" s="6">
        <v>1000</v>
      </c>
      <c r="I330" s="5">
        <v>8</v>
      </c>
      <c r="J330" s="6">
        <f>业务考核视图!N330</f>
        <v>1600</v>
      </c>
      <c r="K330" s="6">
        <f>业务考核视图!O330</f>
        <v>1024.1</v>
      </c>
      <c r="L330" s="43">
        <f t="shared" si="5"/>
        <v>0.6400625</v>
      </c>
      <c r="M330" s="5" t="str">
        <f>业务考核视图!Q330</f>
        <v>未达标</v>
      </c>
      <c r="N330" s="6">
        <f>IF(K330&gt;=J330,ROUND(H330*I330/规则与名单!$B$3,2),0)</f>
        <v>0</v>
      </c>
      <c r="O330" s="6">
        <v>0</v>
      </c>
      <c r="P330" s="5">
        <v>0</v>
      </c>
      <c r="Q330" s="5" t="s">
        <v>111</v>
      </c>
      <c r="R330" s="5">
        <v>330</v>
      </c>
      <c r="S330" s="5" t="s">
        <v>169</v>
      </c>
      <c r="T330" s="5" t="s">
        <v>120</v>
      </c>
      <c r="U330" s="44" t="s">
        <v>170</v>
      </c>
      <c r="V330" s="44" t="s">
        <v>115</v>
      </c>
      <c r="W330" s="5"/>
      <c r="X330" s="5">
        <v>0</v>
      </c>
    </row>
    <row r="331" ht="19" customHeight="1" spans="1:24">
      <c r="A331" s="5" t="s">
        <v>783</v>
      </c>
      <c r="B331" s="5" t="s">
        <v>83</v>
      </c>
      <c r="C331" s="5" t="s">
        <v>82</v>
      </c>
      <c r="D331" s="5" t="s">
        <v>747</v>
      </c>
      <c r="E331" s="5" t="s">
        <v>753</v>
      </c>
      <c r="F331" s="5" t="s">
        <v>17</v>
      </c>
      <c r="G331" s="5">
        <v>6000</v>
      </c>
      <c r="H331" s="6">
        <v>1000</v>
      </c>
      <c r="I331" s="5">
        <v>30</v>
      </c>
      <c r="J331" s="6">
        <f>业务考核视图!N331</f>
        <v>6000</v>
      </c>
      <c r="K331" s="6">
        <f>业务考核视图!O331</f>
        <v>3673.9</v>
      </c>
      <c r="L331" s="43">
        <f t="shared" si="5"/>
        <v>0.612316666666667</v>
      </c>
      <c r="M331" s="5" t="str">
        <f>业务考核视图!Q331</f>
        <v>已有里程未达标</v>
      </c>
      <c r="N331" s="6">
        <f>IF(K331&gt;=J331,ROUND(H331*I331/规则与名单!$B$3,2),0)</f>
        <v>0</v>
      </c>
      <c r="O331" s="6">
        <v>0</v>
      </c>
      <c r="P331" s="5">
        <v>0</v>
      </c>
      <c r="Q331" s="5" t="s">
        <v>111</v>
      </c>
      <c r="R331" s="5">
        <v>331</v>
      </c>
      <c r="S331" s="5" t="s">
        <v>269</v>
      </c>
      <c r="T331" s="5" t="s">
        <v>120</v>
      </c>
      <c r="U331" s="44" t="s">
        <v>114</v>
      </c>
      <c r="V331" s="44" t="s">
        <v>115</v>
      </c>
      <c r="W331" s="5"/>
      <c r="X331" s="5">
        <v>2</v>
      </c>
    </row>
    <row r="332" ht="19" customHeight="1" spans="1:24">
      <c r="A332" s="5" t="s">
        <v>784</v>
      </c>
      <c r="B332" s="5" t="s">
        <v>83</v>
      </c>
      <c r="C332" s="5" t="s">
        <v>82</v>
      </c>
      <c r="D332" s="5" t="s">
        <v>747</v>
      </c>
      <c r="E332" s="5" t="s">
        <v>748</v>
      </c>
      <c r="F332" s="5" t="s">
        <v>17</v>
      </c>
      <c r="G332" s="5">
        <v>6000</v>
      </c>
      <c r="H332" s="6">
        <v>1000</v>
      </c>
      <c r="I332" s="5">
        <v>8</v>
      </c>
      <c r="J332" s="6">
        <f>业务考核视图!N332</f>
        <v>1600</v>
      </c>
      <c r="K332" s="6">
        <f>业务考核视图!O332</f>
        <v>1121.6</v>
      </c>
      <c r="L332" s="43">
        <f t="shared" si="5"/>
        <v>0.701</v>
      </c>
      <c r="M332" s="5" t="str">
        <f>业务考核视图!Q332</f>
        <v>未达标</v>
      </c>
      <c r="N332" s="6">
        <f>IF(K332&gt;=J332,ROUND(H332*I332/规则与名单!$B$3,2),0)</f>
        <v>0</v>
      </c>
      <c r="O332" s="6">
        <v>0</v>
      </c>
      <c r="P332" s="5">
        <v>0</v>
      </c>
      <c r="Q332" s="5" t="s">
        <v>111</v>
      </c>
      <c r="R332" s="5">
        <v>332</v>
      </c>
      <c r="S332" s="5" t="s">
        <v>169</v>
      </c>
      <c r="T332" s="5" t="s">
        <v>120</v>
      </c>
      <c r="U332" s="44" t="s">
        <v>170</v>
      </c>
      <c r="V332" s="44" t="s">
        <v>115</v>
      </c>
      <c r="W332" s="5"/>
      <c r="X332" s="5">
        <v>0</v>
      </c>
    </row>
    <row r="333" ht="19" customHeight="1" spans="1:24">
      <c r="A333" s="5" t="s">
        <v>785</v>
      </c>
      <c r="B333" s="5" t="s">
        <v>83</v>
      </c>
      <c r="C333" s="5" t="s">
        <v>82</v>
      </c>
      <c r="D333" s="5" t="s">
        <v>747</v>
      </c>
      <c r="E333" s="5" t="s">
        <v>748</v>
      </c>
      <c r="F333" s="5" t="s">
        <v>17</v>
      </c>
      <c r="G333" s="5">
        <v>6000</v>
      </c>
      <c r="H333" s="6">
        <v>1000</v>
      </c>
      <c r="I333" s="5">
        <v>30</v>
      </c>
      <c r="J333" s="6">
        <f>业务考核视图!N333</f>
        <v>6000</v>
      </c>
      <c r="K333" s="6">
        <f>业务考核视图!O333</f>
        <v>81.7</v>
      </c>
      <c r="L333" s="43">
        <f t="shared" si="5"/>
        <v>0.0136166666666667</v>
      </c>
      <c r="M333" s="5" t="str">
        <f>业务考核视图!Q333</f>
        <v>未达标</v>
      </c>
      <c r="N333" s="6">
        <f>IF(K333&gt;=J333,ROUND(H333*I333/规则与名单!$B$3,2),0)</f>
        <v>0</v>
      </c>
      <c r="O333" s="6">
        <v>0</v>
      </c>
      <c r="P333" s="5">
        <v>0</v>
      </c>
      <c r="Q333" s="5" t="s">
        <v>111</v>
      </c>
      <c r="R333" s="5">
        <v>333</v>
      </c>
      <c r="S333" s="5" t="s">
        <v>112</v>
      </c>
      <c r="T333" s="5" t="s">
        <v>120</v>
      </c>
      <c r="U333" s="44" t="s">
        <v>114</v>
      </c>
      <c r="V333" s="44" t="s">
        <v>115</v>
      </c>
      <c r="W333" s="5"/>
      <c r="X333" s="5">
        <v>0</v>
      </c>
    </row>
    <row r="334" ht="19" customHeight="1" spans="1:24">
      <c r="A334" s="5" t="s">
        <v>786</v>
      </c>
      <c r="B334" s="5" t="s">
        <v>83</v>
      </c>
      <c r="C334" s="5" t="s">
        <v>82</v>
      </c>
      <c r="D334" s="5" t="s">
        <v>763</v>
      </c>
      <c r="E334" s="5" t="s">
        <v>764</v>
      </c>
      <c r="F334" s="5" t="s">
        <v>17</v>
      </c>
      <c r="G334" s="5">
        <v>6000</v>
      </c>
      <c r="H334" s="6">
        <v>1000</v>
      </c>
      <c r="I334" s="5">
        <v>30</v>
      </c>
      <c r="J334" s="6">
        <f>业务考核视图!N334</f>
        <v>6000</v>
      </c>
      <c r="K334" s="6">
        <f>业务考核视图!O334</f>
        <v>1659.17</v>
      </c>
      <c r="L334" s="43">
        <f t="shared" si="5"/>
        <v>0.276528333333333</v>
      </c>
      <c r="M334" s="5" t="str">
        <f>业务考核视图!Q334</f>
        <v>未达标</v>
      </c>
      <c r="N334" s="6">
        <f>IF(K334&gt;=J334,ROUND(H334*I334/规则与名单!$B$3,2),0)</f>
        <v>0</v>
      </c>
      <c r="O334" s="6">
        <v>0</v>
      </c>
      <c r="P334" s="5">
        <v>0</v>
      </c>
      <c r="Q334" s="5" t="s">
        <v>111</v>
      </c>
      <c r="R334" s="5">
        <v>334</v>
      </c>
      <c r="S334" s="5" t="s">
        <v>787</v>
      </c>
      <c r="T334" s="5" t="s">
        <v>120</v>
      </c>
      <c r="U334" s="44" t="s">
        <v>114</v>
      </c>
      <c r="V334" s="44" t="s">
        <v>115</v>
      </c>
      <c r="W334" s="5"/>
      <c r="X334" s="5">
        <v>0</v>
      </c>
    </row>
    <row r="335" ht="19" customHeight="1" spans="1:24">
      <c r="A335" s="5" t="s">
        <v>788</v>
      </c>
      <c r="B335" s="5" t="s">
        <v>83</v>
      </c>
      <c r="C335" s="5" t="s">
        <v>82</v>
      </c>
      <c r="D335" s="5" t="s">
        <v>747</v>
      </c>
      <c r="E335" s="5" t="s">
        <v>748</v>
      </c>
      <c r="F335" s="5" t="s">
        <v>17</v>
      </c>
      <c r="G335" s="5">
        <v>6000</v>
      </c>
      <c r="H335" s="6">
        <v>1000</v>
      </c>
      <c r="I335" s="5">
        <v>30</v>
      </c>
      <c r="J335" s="6">
        <f>业务考核视图!N335</f>
        <v>6000</v>
      </c>
      <c r="K335" s="6">
        <f>业务考核视图!O335</f>
        <v>139</v>
      </c>
      <c r="L335" s="43">
        <f t="shared" si="5"/>
        <v>0.0231666666666667</v>
      </c>
      <c r="M335" s="5" t="str">
        <f>业务考核视图!Q335</f>
        <v>已有里程未达标</v>
      </c>
      <c r="N335" s="6">
        <f>IF(K335&gt;=J335,ROUND(H335*I335/规则与名单!$B$3,2),0)</f>
        <v>0</v>
      </c>
      <c r="O335" s="6">
        <v>0</v>
      </c>
      <c r="P335" s="5">
        <v>0</v>
      </c>
      <c r="Q335" s="5" t="s">
        <v>111</v>
      </c>
      <c r="R335" s="5">
        <v>335</v>
      </c>
      <c r="S335" s="5" t="s">
        <v>200</v>
      </c>
      <c r="T335" s="5" t="s">
        <v>120</v>
      </c>
      <c r="U335" s="44" t="s">
        <v>114</v>
      </c>
      <c r="V335" s="44" t="s">
        <v>115</v>
      </c>
      <c r="W335" s="5"/>
      <c r="X335" s="5">
        <v>1</v>
      </c>
    </row>
    <row r="336" ht="19" customHeight="1" spans="1:24">
      <c r="A336" s="5" t="s">
        <v>789</v>
      </c>
      <c r="B336" s="5" t="s">
        <v>83</v>
      </c>
      <c r="C336" s="5" t="s">
        <v>82</v>
      </c>
      <c r="D336" s="5" t="s">
        <v>763</v>
      </c>
      <c r="E336" s="5" t="s">
        <v>764</v>
      </c>
      <c r="F336" s="5" t="s">
        <v>17</v>
      </c>
      <c r="G336" s="5">
        <v>6000</v>
      </c>
      <c r="H336" s="6">
        <v>1000</v>
      </c>
      <c r="I336" s="5">
        <v>21</v>
      </c>
      <c r="J336" s="6">
        <f>业务考核视图!N336</f>
        <v>4200</v>
      </c>
      <c r="K336" s="6">
        <f>业务考核视图!O336</f>
        <v>1698.5</v>
      </c>
      <c r="L336" s="43">
        <f t="shared" si="5"/>
        <v>0.404404761904762</v>
      </c>
      <c r="M336" s="5" t="str">
        <f>业务考核视图!Q336</f>
        <v>已有里程未达标</v>
      </c>
      <c r="N336" s="6">
        <f>IF(K336&gt;=J336,ROUND(H336*I336/规则与名单!$B$3,2),0)</f>
        <v>0</v>
      </c>
      <c r="O336" s="6">
        <v>0</v>
      </c>
      <c r="P336" s="5">
        <v>0</v>
      </c>
      <c r="Q336" s="5" t="s">
        <v>111</v>
      </c>
      <c r="R336" s="5">
        <v>336</v>
      </c>
      <c r="S336" s="5" t="s">
        <v>790</v>
      </c>
      <c r="T336" s="5" t="s">
        <v>120</v>
      </c>
      <c r="U336" s="44" t="s">
        <v>183</v>
      </c>
      <c r="V336" s="44" t="s">
        <v>115</v>
      </c>
      <c r="W336" s="5"/>
      <c r="X336" s="5">
        <v>1</v>
      </c>
    </row>
    <row r="337" ht="19" customHeight="1" spans="1:24">
      <c r="A337" s="5" t="s">
        <v>791</v>
      </c>
      <c r="B337" s="5" t="s">
        <v>83</v>
      </c>
      <c r="C337" s="5" t="s">
        <v>82</v>
      </c>
      <c r="D337" s="5" t="s">
        <v>747</v>
      </c>
      <c r="E337" s="5" t="s">
        <v>753</v>
      </c>
      <c r="F337" s="5" t="s">
        <v>17</v>
      </c>
      <c r="G337" s="5">
        <v>6000</v>
      </c>
      <c r="H337" s="6">
        <v>1000</v>
      </c>
      <c r="I337" s="5">
        <v>30</v>
      </c>
      <c r="J337" s="6">
        <f>业务考核视图!N337</f>
        <v>6000</v>
      </c>
      <c r="K337" s="6">
        <f>业务考核视图!O337</f>
        <v>670.5</v>
      </c>
      <c r="L337" s="43">
        <f t="shared" si="5"/>
        <v>0.11175</v>
      </c>
      <c r="M337" s="5" t="str">
        <f>业务考核视图!Q337</f>
        <v>未达标</v>
      </c>
      <c r="N337" s="6">
        <f>IF(K337&gt;=J337,ROUND(H337*I337/规则与名单!$B$3,2),0)</f>
        <v>0</v>
      </c>
      <c r="O337" s="6">
        <v>0</v>
      </c>
      <c r="P337" s="5">
        <v>0</v>
      </c>
      <c r="Q337" s="5" t="s">
        <v>111</v>
      </c>
      <c r="R337" s="5">
        <v>337</v>
      </c>
      <c r="S337" s="5" t="s">
        <v>112</v>
      </c>
      <c r="T337" s="5" t="s">
        <v>120</v>
      </c>
      <c r="U337" s="44" t="s">
        <v>114</v>
      </c>
      <c r="V337" s="44" t="s">
        <v>115</v>
      </c>
      <c r="W337" s="5"/>
      <c r="X337" s="5">
        <v>0</v>
      </c>
    </row>
    <row r="338" ht="19" customHeight="1" spans="1:24">
      <c r="A338" s="5" t="s">
        <v>81</v>
      </c>
      <c r="B338" s="5" t="s">
        <v>83</v>
      </c>
      <c r="C338" s="5" t="s">
        <v>82</v>
      </c>
      <c r="D338" s="5" t="s">
        <v>792</v>
      </c>
      <c r="E338" s="5" t="s">
        <v>793</v>
      </c>
      <c r="F338" s="5" t="s">
        <v>12</v>
      </c>
      <c r="G338" s="5">
        <v>5000</v>
      </c>
      <c r="H338" s="6">
        <v>300</v>
      </c>
      <c r="I338" s="5">
        <v>30</v>
      </c>
      <c r="J338" s="6">
        <f>业务考核视图!N338</f>
        <v>5000</v>
      </c>
      <c r="K338" s="6">
        <f>业务考核视图!O338</f>
        <v>7143.1</v>
      </c>
      <c r="L338" s="43">
        <f t="shared" si="5"/>
        <v>1.42862</v>
      </c>
      <c r="M338" s="5" t="str">
        <f>业务考核视图!Q338</f>
        <v>达标</v>
      </c>
      <c r="N338" s="6">
        <f>IF(K338&gt;=J338,ROUND(H338*I338/规则与名单!$B$3,2),0)</f>
        <v>300</v>
      </c>
      <c r="O338" s="6">
        <v>2143.1</v>
      </c>
      <c r="P338" s="5">
        <v>0</v>
      </c>
      <c r="Q338" s="5" t="s">
        <v>111</v>
      </c>
      <c r="R338" s="5">
        <v>338</v>
      </c>
      <c r="S338" s="5" t="s">
        <v>329</v>
      </c>
      <c r="T338" s="5" t="s">
        <v>113</v>
      </c>
      <c r="U338" s="44" t="s">
        <v>114</v>
      </c>
      <c r="V338" s="44" t="s">
        <v>115</v>
      </c>
      <c r="W338" s="5"/>
      <c r="X338" s="5">
        <v>4</v>
      </c>
    </row>
    <row r="339" ht="19" customHeight="1" spans="1:24">
      <c r="A339" s="5" t="s">
        <v>794</v>
      </c>
      <c r="B339" s="5" t="s">
        <v>83</v>
      </c>
      <c r="C339" s="5" t="s">
        <v>82</v>
      </c>
      <c r="D339" s="5" t="s">
        <v>795</v>
      </c>
      <c r="E339" s="5" t="s">
        <v>796</v>
      </c>
      <c r="F339" s="5" t="s">
        <v>12</v>
      </c>
      <c r="G339" s="5">
        <v>5000</v>
      </c>
      <c r="H339" s="6">
        <v>260</v>
      </c>
      <c r="I339" s="5">
        <v>30</v>
      </c>
      <c r="J339" s="6">
        <f>业务考核视图!N339</f>
        <v>5000</v>
      </c>
      <c r="K339" s="6">
        <f>业务考核视图!O339</f>
        <v>10963.3</v>
      </c>
      <c r="L339" s="43">
        <f t="shared" si="5"/>
        <v>2.19266</v>
      </c>
      <c r="M339" s="5" t="str">
        <f>业务考核视图!Q339</f>
        <v>达标</v>
      </c>
      <c r="N339" s="6">
        <f>IF(K339&gt;=J339,ROUND(H339*I339/规则与名单!$B$3,2),0)</f>
        <v>260</v>
      </c>
      <c r="O339" s="6">
        <v>5963.3</v>
      </c>
      <c r="P339" s="5">
        <v>1</v>
      </c>
      <c r="Q339" s="5" t="s">
        <v>111</v>
      </c>
      <c r="R339" s="5">
        <v>339</v>
      </c>
      <c r="S339" s="5" t="s">
        <v>161</v>
      </c>
      <c r="T339" s="5" t="s">
        <v>120</v>
      </c>
      <c r="U339" s="44" t="s">
        <v>114</v>
      </c>
      <c r="V339" s="44" t="s">
        <v>115</v>
      </c>
      <c r="W339" s="5"/>
      <c r="X339" s="5">
        <v>1</v>
      </c>
    </row>
    <row r="340" ht="19" customHeight="1" spans="1:24">
      <c r="A340" s="5" t="s">
        <v>797</v>
      </c>
      <c r="B340" s="5" t="s">
        <v>83</v>
      </c>
      <c r="C340" s="5" t="s">
        <v>82</v>
      </c>
      <c r="D340" s="5" t="s">
        <v>795</v>
      </c>
      <c r="E340" s="5" t="s">
        <v>796</v>
      </c>
      <c r="F340" s="5" t="s">
        <v>12</v>
      </c>
      <c r="G340" s="5">
        <v>5000</v>
      </c>
      <c r="H340" s="6">
        <v>260</v>
      </c>
      <c r="I340" s="5">
        <v>30</v>
      </c>
      <c r="J340" s="6">
        <f>业务考核视图!N340</f>
        <v>5000</v>
      </c>
      <c r="K340" s="6">
        <f>业务考核视图!O340</f>
        <v>11651.1</v>
      </c>
      <c r="L340" s="43">
        <f t="shared" si="5"/>
        <v>2.33022</v>
      </c>
      <c r="M340" s="5" t="str">
        <f>业务考核视图!Q340</f>
        <v>达标</v>
      </c>
      <c r="N340" s="6">
        <f>IF(K340&gt;=J340,ROUND(H340*I340/规则与名单!$B$3,2),0)</f>
        <v>260</v>
      </c>
      <c r="O340" s="6">
        <v>6651.1</v>
      </c>
      <c r="P340" s="5">
        <v>1</v>
      </c>
      <c r="Q340" s="5" t="s">
        <v>111</v>
      </c>
      <c r="R340" s="5">
        <v>340</v>
      </c>
      <c r="S340" s="5" t="s">
        <v>161</v>
      </c>
      <c r="T340" s="5" t="s">
        <v>120</v>
      </c>
      <c r="U340" s="44" t="s">
        <v>114</v>
      </c>
      <c r="V340" s="44" t="s">
        <v>115</v>
      </c>
      <c r="W340" s="5"/>
      <c r="X340" s="5">
        <v>1</v>
      </c>
    </row>
    <row r="341" ht="19" customHeight="1" spans="1:24">
      <c r="A341" s="5" t="s">
        <v>84</v>
      </c>
      <c r="B341" s="5" t="s">
        <v>83</v>
      </c>
      <c r="C341" s="5" t="s">
        <v>82</v>
      </c>
      <c r="D341" s="5" t="s">
        <v>792</v>
      </c>
      <c r="E341" s="5" t="s">
        <v>793</v>
      </c>
      <c r="F341" s="5" t="s">
        <v>12</v>
      </c>
      <c r="G341" s="5">
        <v>5000</v>
      </c>
      <c r="H341" s="6">
        <v>300</v>
      </c>
      <c r="I341" s="5">
        <v>30</v>
      </c>
      <c r="J341" s="6">
        <f>业务考核视图!N341</f>
        <v>5000</v>
      </c>
      <c r="K341" s="6">
        <f>业务考核视图!O341</f>
        <v>2448.8</v>
      </c>
      <c r="L341" s="43">
        <f t="shared" si="5"/>
        <v>0.48976</v>
      </c>
      <c r="M341" s="5" t="str">
        <f>业务考核视图!Q341</f>
        <v>已有里程未达标</v>
      </c>
      <c r="N341" s="6">
        <f>IF(K341&gt;=J341,ROUND(H341*I341/规则与名单!$B$3,2),0)</f>
        <v>0</v>
      </c>
      <c r="O341" s="6">
        <v>0</v>
      </c>
      <c r="P341" s="5">
        <v>0</v>
      </c>
      <c r="Q341" s="5" t="s">
        <v>111</v>
      </c>
      <c r="R341" s="5">
        <v>341</v>
      </c>
      <c r="S341" s="5" t="s">
        <v>798</v>
      </c>
      <c r="T341" s="5" t="s">
        <v>113</v>
      </c>
      <c r="U341" s="44" t="s">
        <v>114</v>
      </c>
      <c r="V341" s="44" t="s">
        <v>115</v>
      </c>
      <c r="W341" s="5"/>
      <c r="X341" s="5">
        <v>5</v>
      </c>
    </row>
    <row r="342" ht="19" customHeight="1" spans="1:24">
      <c r="A342" s="5" t="s">
        <v>85</v>
      </c>
      <c r="B342" s="5" t="s">
        <v>83</v>
      </c>
      <c r="C342" s="5" t="s">
        <v>82</v>
      </c>
      <c r="D342" s="5" t="s">
        <v>792</v>
      </c>
      <c r="E342" s="5" t="s">
        <v>793</v>
      </c>
      <c r="F342" s="5" t="s">
        <v>11</v>
      </c>
      <c r="G342" s="5">
        <v>3000</v>
      </c>
      <c r="H342" s="6">
        <v>150</v>
      </c>
      <c r="I342" s="5">
        <v>30</v>
      </c>
      <c r="J342" s="6">
        <f>业务考核视图!N342</f>
        <v>3000</v>
      </c>
      <c r="K342" s="6">
        <f>业务考核视图!O342</f>
        <v>6826.8</v>
      </c>
      <c r="L342" s="43">
        <f t="shared" si="5"/>
        <v>2.2756</v>
      </c>
      <c r="M342" s="5" t="str">
        <f>业务考核视图!Q342</f>
        <v>达标</v>
      </c>
      <c r="N342" s="6">
        <f>IF(K342&gt;=J342,ROUND(H342*I342/规则与名单!$B$3,2),0)</f>
        <v>150</v>
      </c>
      <c r="O342" s="6">
        <v>3826.8</v>
      </c>
      <c r="P342" s="5">
        <v>1</v>
      </c>
      <c r="Q342" s="5" t="s">
        <v>111</v>
      </c>
      <c r="R342" s="5">
        <v>342</v>
      </c>
      <c r="S342" s="5" t="s">
        <v>648</v>
      </c>
      <c r="T342" s="5" t="s">
        <v>113</v>
      </c>
      <c r="U342" s="44" t="s">
        <v>114</v>
      </c>
      <c r="V342" s="44" t="s">
        <v>115</v>
      </c>
      <c r="W342" s="5"/>
      <c r="X342" s="5">
        <v>4</v>
      </c>
    </row>
  </sheetData>
  <autoFilter xmlns:etc="http://www.wps.cn/officeDocument/2017/etCustomData" ref="A1:X342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6" customWidth="1"/>
    <col min="2" max="2" width="12" customWidth="1"/>
    <col min="3" max="3" width="16" customWidth="1"/>
    <col min="4" max="5" width="14" customWidth="1"/>
    <col min="6" max="7" width="18" customWidth="1"/>
    <col min="8" max="8" width="14" customWidth="1"/>
    <col min="9" max="9" width="16" customWidth="1"/>
    <col min="10" max="11" width="18" customWidth="1"/>
    <col min="12" max="12" width="22" customWidth="1"/>
    <col min="13" max="13" width="12" customWidth="1"/>
    <col min="14" max="24" width="14" customWidth="1"/>
    <col min="25" max="25" width="18" customWidth="1"/>
    <col min="26" max="26" width="22" customWidth="1"/>
    <col min="27" max="29" width="18" customWidth="1"/>
  </cols>
  <sheetData>
    <row r="1" ht="34" customHeight="1" spans="1:29">
      <c r="A1" s="4" t="s">
        <v>86</v>
      </c>
      <c r="B1" s="4" t="s">
        <v>88</v>
      </c>
      <c r="C1" s="4" t="s">
        <v>36</v>
      </c>
      <c r="D1" s="4" t="s">
        <v>799</v>
      </c>
      <c r="E1" s="4" t="s">
        <v>800</v>
      </c>
      <c r="F1" s="4" t="s">
        <v>801</v>
      </c>
      <c r="G1" s="4" t="s">
        <v>802</v>
      </c>
      <c r="H1" s="4" t="s">
        <v>803</v>
      </c>
      <c r="I1" s="4" t="s">
        <v>804</v>
      </c>
      <c r="J1" s="4" t="s">
        <v>805</v>
      </c>
      <c r="K1" s="4" t="s">
        <v>806</v>
      </c>
      <c r="L1" s="4" t="s">
        <v>807</v>
      </c>
      <c r="M1" s="4" t="s">
        <v>808</v>
      </c>
      <c r="N1" s="4" t="s">
        <v>809</v>
      </c>
      <c r="O1" s="4" t="s">
        <v>810</v>
      </c>
      <c r="P1" s="4" t="s">
        <v>811</v>
      </c>
      <c r="Q1" s="4" t="s">
        <v>812</v>
      </c>
      <c r="R1" s="4" t="s">
        <v>813</v>
      </c>
      <c r="S1" s="4" t="s">
        <v>814</v>
      </c>
      <c r="T1" s="4" t="s">
        <v>815</v>
      </c>
      <c r="U1" s="4" t="s">
        <v>816</v>
      </c>
      <c r="V1" s="4" t="s">
        <v>817</v>
      </c>
      <c r="W1" s="4" t="s">
        <v>818</v>
      </c>
      <c r="X1" s="4" t="s">
        <v>819</v>
      </c>
      <c r="Y1" s="4" t="s">
        <v>820</v>
      </c>
      <c r="Z1" s="4" t="s">
        <v>821</v>
      </c>
      <c r="AA1" s="4" t="s">
        <v>822</v>
      </c>
      <c r="AB1" s="4" t="s">
        <v>823</v>
      </c>
      <c r="AC1" s="4" t="s">
        <v>824</v>
      </c>
    </row>
    <row r="2" ht="19" customHeight="1" spans="1:29">
      <c r="A2" s="5" t="s">
        <v>547</v>
      </c>
      <c r="B2" s="5" t="s">
        <v>63</v>
      </c>
      <c r="C2" s="5" t="s">
        <v>50</v>
      </c>
      <c r="D2" s="5">
        <v>1</v>
      </c>
      <c r="E2" s="5">
        <v>15</v>
      </c>
      <c r="F2" s="6">
        <v>1500</v>
      </c>
      <c r="G2" s="6">
        <v>1243.9</v>
      </c>
      <c r="H2" s="5" t="s">
        <v>120</v>
      </c>
      <c r="I2" s="6">
        <v>0</v>
      </c>
      <c r="J2" s="6">
        <v>1500</v>
      </c>
      <c r="K2" s="6">
        <v>1243.9</v>
      </c>
      <c r="L2" s="5" t="s">
        <v>825</v>
      </c>
      <c r="M2" s="5">
        <v>0</v>
      </c>
      <c r="N2" s="6">
        <f>SUMIFS('9月奖金发放记录'!$J$2:$J$146,'9月奖金发放记录'!$B$2:$B$146,B2,'9月奖金发放记录'!$A$2:$A$146,A2,'9月奖金发放记录'!$E$2:$E$146,"结转")</f>
        <v>0</v>
      </c>
      <c r="O2" s="6">
        <f>SUMIFS('9月奖金发放记录'!$J$2:$J$146,'9月奖金发放记录'!$B$2:$B$146,B2,'9月奖金发放记录'!$A$2:$A$146,A2,'9月奖金发放记录'!$E$2:$E$146,"当月")</f>
        <v>0</v>
      </c>
      <c r="P2" s="6">
        <f>SUMIFS('9月奖金发放记录'!$J$2:$J$146,'9月奖金发放记录'!$B$2:$B$146,B2,'9月奖金发放记录'!$A$2:$A$146,A2,'9月奖金发放记录'!$E$2:$E$146,"累计补发9月")</f>
        <v>0</v>
      </c>
      <c r="Q2" s="6">
        <f>SUMIFS('9月奖金发放记录'!$J$2:$J$146,'9月奖金发放记录'!$B$2:$B$146,B2,'9月奖金发放记录'!$A$2:$A$146,A2,'9月奖金发放记录'!$E$2:$E$146,"补发8月")</f>
        <v>0</v>
      </c>
      <c r="R2" s="6">
        <f>SUMIFS('9月奖金发放记录'!$J$2:$J$146,'9月奖金发放记录'!$B$2:$B$146,B2,'9月奖金发放记录'!$A$2:$A$146,A2,'9月奖金发放记录'!$E$2:$E$146,"补发7月")</f>
        <v>0</v>
      </c>
      <c r="S2" s="6">
        <f>SUMIFS('9月奖金发放记录'!$J$2:$J$146,'9月奖金发放记录'!$B$2:$B$146,B2,'9月奖金发放记录'!$A$2:$A$146,A2,'9月奖金发放记录'!$E$2:$E$146,"补发6月")</f>
        <v>0</v>
      </c>
      <c r="T2" s="6">
        <f>SUMIFS('9月奖金发放记录'!$J$2:$J$146,'9月奖金发放记录'!$B$2:$B$146,B2,'9月奖金发放记录'!$A$2:$A$146,A2,'9月奖金发放记录'!$E$2:$E$146,"补发5月")</f>
        <v>0</v>
      </c>
      <c r="U2" s="6">
        <f>SUMIFS('9月奖金发放记录'!$J$2:$J$146,'9月奖金发放记录'!$B$2:$B$146,B2,'9月奖金发放记录'!$A$2:$A$146,A2,'9月奖金发放记录'!$E$2:$E$146,"补发4月")</f>
        <v>0</v>
      </c>
      <c r="V2" s="6">
        <f>SUMIFS('9月奖金发放记录'!$J$2:$J$146,'9月奖金发放记录'!$B$2:$B$146,B2,'9月奖金发放记录'!$A$2:$A$146,A2,'9月奖金发放记录'!$E$2:$E$146,"补发3月")</f>
        <v>0</v>
      </c>
      <c r="W2" s="6">
        <f>SUMIFS('9月奖金发放记录'!$J$2:$J$146,'9月奖金发放记录'!$B$2:$B$146,B2,'9月奖金发放记录'!$A$2:$A$146,A2,'9月奖金发放记录'!$E$2:$E$146,"补发2月")</f>
        <v>0</v>
      </c>
      <c r="X2" s="6">
        <f>SUMIFS('9月奖金发放记录'!$J$2:$J$146,'9月奖金发放记录'!$B$2:$B$146,B2,'9月奖金发放记录'!$A$2:$A$146,A2,'9月奖金发放记录'!$E$2:$E$146,"补发1月")</f>
        <v>0</v>
      </c>
      <c r="Y2" s="6">
        <f t="shared" ref="Y2:Y65" si="0">SUM(N2:X2)</f>
        <v>0</v>
      </c>
      <c r="Z2" s="5" t="s">
        <v>120</v>
      </c>
      <c r="AA2" s="5">
        <v>0</v>
      </c>
      <c r="AB2" s="5">
        <v>0</v>
      </c>
      <c r="AC2" s="5">
        <v>0</v>
      </c>
    </row>
    <row r="3" ht="19" customHeight="1" spans="1:29">
      <c r="A3" s="5" t="s">
        <v>62</v>
      </c>
      <c r="B3" s="5" t="s">
        <v>63</v>
      </c>
      <c r="C3" s="5" t="s">
        <v>50</v>
      </c>
      <c r="D3" s="5">
        <v>1</v>
      </c>
      <c r="E3" s="5">
        <v>30</v>
      </c>
      <c r="F3" s="6">
        <v>3000</v>
      </c>
      <c r="G3" s="6">
        <v>3583</v>
      </c>
      <c r="H3" s="5" t="s">
        <v>113</v>
      </c>
      <c r="I3" s="6">
        <v>150</v>
      </c>
      <c r="J3" s="6">
        <v>4548.39</v>
      </c>
      <c r="K3" s="6">
        <v>4177.8</v>
      </c>
      <c r="L3" s="5" t="s">
        <v>825</v>
      </c>
      <c r="M3" s="5">
        <v>0</v>
      </c>
      <c r="N3" s="6">
        <f>SUMIFS('9月奖金发放记录'!$J$2:$J$146,'9月奖金发放记录'!$B$2:$B$146,B3,'9月奖金发放记录'!$A$2:$A$146,A3,'9月奖金发放记录'!$E$2:$E$146,"结转")</f>
        <v>0</v>
      </c>
      <c r="O3" s="6">
        <f>SUMIFS('9月奖金发放记录'!$J$2:$J$146,'9月奖金发放记录'!$B$2:$B$146,B3,'9月奖金发放记录'!$A$2:$A$146,A3,'9月奖金发放记录'!$E$2:$E$146,"当月")</f>
        <v>150</v>
      </c>
      <c r="P3" s="6">
        <f>SUMIFS('9月奖金发放记录'!$J$2:$J$146,'9月奖金发放记录'!$B$2:$B$146,B3,'9月奖金发放记录'!$A$2:$A$146,A3,'9月奖金发放记录'!$E$2:$E$146,"累计补发9月")</f>
        <v>0</v>
      </c>
      <c r="Q3" s="6">
        <f>SUMIFS('9月奖金发放记录'!$J$2:$J$146,'9月奖金发放记录'!$B$2:$B$146,B3,'9月奖金发放记录'!$A$2:$A$146,A3,'9月奖金发放记录'!$E$2:$E$146,"补发8月")</f>
        <v>0</v>
      </c>
      <c r="R3" s="6">
        <f>SUMIFS('9月奖金发放记录'!$J$2:$J$146,'9月奖金发放记录'!$B$2:$B$146,B3,'9月奖金发放记录'!$A$2:$A$146,A3,'9月奖金发放记录'!$E$2:$E$146,"补发7月")</f>
        <v>0</v>
      </c>
      <c r="S3" s="6">
        <f>SUMIFS('9月奖金发放记录'!$J$2:$J$146,'9月奖金发放记录'!$B$2:$B$146,B3,'9月奖金发放记录'!$A$2:$A$146,A3,'9月奖金发放记录'!$E$2:$E$146,"补发6月")</f>
        <v>0</v>
      </c>
      <c r="T3" s="6">
        <f>SUMIFS('9月奖金发放记录'!$J$2:$J$146,'9月奖金发放记录'!$B$2:$B$146,B3,'9月奖金发放记录'!$A$2:$A$146,A3,'9月奖金发放记录'!$E$2:$E$146,"补发5月")</f>
        <v>0</v>
      </c>
      <c r="U3" s="6">
        <f>SUMIFS('9月奖金发放记录'!$J$2:$J$146,'9月奖金发放记录'!$B$2:$B$146,B3,'9月奖金发放记录'!$A$2:$A$146,A3,'9月奖金发放记录'!$E$2:$E$146,"补发4月")</f>
        <v>0</v>
      </c>
      <c r="V3" s="6">
        <f>SUMIFS('9月奖金发放记录'!$J$2:$J$146,'9月奖金发放记录'!$B$2:$B$146,B3,'9月奖金发放记录'!$A$2:$A$146,A3,'9月奖金发放记录'!$E$2:$E$146,"补发3月")</f>
        <v>0</v>
      </c>
      <c r="W3" s="6">
        <f>SUMIFS('9月奖金发放记录'!$J$2:$J$146,'9月奖金发放记录'!$B$2:$B$146,B3,'9月奖金发放记录'!$A$2:$A$146,A3,'9月奖金发放记录'!$E$2:$E$146,"补发2月")</f>
        <v>0</v>
      </c>
      <c r="X3" s="6">
        <f>SUMIFS('9月奖金发放记录'!$J$2:$J$146,'9月奖金发放记录'!$B$2:$B$146,B3,'9月奖金发放记录'!$A$2:$A$146,A3,'9月奖金发放记录'!$E$2:$E$146,"补发1月")</f>
        <v>0</v>
      </c>
      <c r="Y3" s="6">
        <f t="shared" si="0"/>
        <v>150</v>
      </c>
      <c r="Z3" s="5" t="s">
        <v>120</v>
      </c>
      <c r="AA3" s="5">
        <v>1</v>
      </c>
      <c r="AB3" s="5">
        <v>0</v>
      </c>
      <c r="AC3" s="5">
        <v>0</v>
      </c>
    </row>
    <row r="4" ht="19" customHeight="1" spans="1:29">
      <c r="A4" s="5" t="s">
        <v>553</v>
      </c>
      <c r="B4" s="5" t="s">
        <v>63</v>
      </c>
      <c r="C4" s="5" t="s">
        <v>50</v>
      </c>
      <c r="D4" s="5">
        <v>1</v>
      </c>
      <c r="E4" s="5">
        <v>9</v>
      </c>
      <c r="F4" s="6">
        <v>900</v>
      </c>
      <c r="G4" s="6">
        <v>925.4</v>
      </c>
      <c r="H4" s="5" t="s">
        <v>113</v>
      </c>
      <c r="I4" s="6">
        <v>45</v>
      </c>
      <c r="J4" s="6">
        <v>900</v>
      </c>
      <c r="K4" s="6">
        <v>925.4</v>
      </c>
      <c r="L4" s="5" t="s">
        <v>826</v>
      </c>
      <c r="M4" s="5">
        <v>0</v>
      </c>
      <c r="N4" s="6">
        <f>SUMIFS('9月奖金发放记录'!$J$2:$J$146,'9月奖金发放记录'!$B$2:$B$146,B4,'9月奖金发放记录'!$A$2:$A$146,A4,'9月奖金发放记录'!$E$2:$E$146,"结转")</f>
        <v>0</v>
      </c>
      <c r="O4" s="6">
        <f>SUMIFS('9月奖金发放记录'!$J$2:$J$146,'9月奖金发放记录'!$B$2:$B$146,B4,'9月奖金发放记录'!$A$2:$A$146,A4,'9月奖金发放记录'!$E$2:$E$146,"当月")</f>
        <v>45</v>
      </c>
      <c r="P4" s="6">
        <f>SUMIFS('9月奖金发放记录'!$J$2:$J$146,'9月奖金发放记录'!$B$2:$B$146,B4,'9月奖金发放记录'!$A$2:$A$146,A4,'9月奖金发放记录'!$E$2:$E$146,"累计补发9月")</f>
        <v>0</v>
      </c>
      <c r="Q4" s="6">
        <f>SUMIFS('9月奖金发放记录'!$J$2:$J$146,'9月奖金发放记录'!$B$2:$B$146,B4,'9月奖金发放记录'!$A$2:$A$146,A4,'9月奖金发放记录'!$E$2:$E$146,"补发8月")</f>
        <v>0</v>
      </c>
      <c r="R4" s="6">
        <f>SUMIFS('9月奖金发放记录'!$J$2:$J$146,'9月奖金发放记录'!$B$2:$B$146,B4,'9月奖金发放记录'!$A$2:$A$146,A4,'9月奖金发放记录'!$E$2:$E$146,"补发7月")</f>
        <v>0</v>
      </c>
      <c r="S4" s="6">
        <f>SUMIFS('9月奖金发放记录'!$J$2:$J$146,'9月奖金发放记录'!$B$2:$B$146,B4,'9月奖金发放记录'!$A$2:$A$146,A4,'9月奖金发放记录'!$E$2:$E$146,"补发6月")</f>
        <v>0</v>
      </c>
      <c r="T4" s="6">
        <f>SUMIFS('9月奖金发放记录'!$J$2:$J$146,'9月奖金发放记录'!$B$2:$B$146,B4,'9月奖金发放记录'!$A$2:$A$146,A4,'9月奖金发放记录'!$E$2:$E$146,"补发5月")</f>
        <v>0</v>
      </c>
      <c r="U4" s="6">
        <f>SUMIFS('9月奖金发放记录'!$J$2:$J$146,'9月奖金发放记录'!$B$2:$B$146,B4,'9月奖金发放记录'!$A$2:$A$146,A4,'9月奖金发放记录'!$E$2:$E$146,"补发4月")</f>
        <v>0</v>
      </c>
      <c r="V4" s="6">
        <f>SUMIFS('9月奖金发放记录'!$J$2:$J$146,'9月奖金发放记录'!$B$2:$B$146,B4,'9月奖金发放记录'!$A$2:$A$146,A4,'9月奖金发放记录'!$E$2:$E$146,"补发3月")</f>
        <v>0</v>
      </c>
      <c r="W4" s="6">
        <f>SUMIFS('9月奖金发放记录'!$J$2:$J$146,'9月奖金发放记录'!$B$2:$B$146,B4,'9月奖金发放记录'!$A$2:$A$146,A4,'9月奖金发放记录'!$E$2:$E$146,"补发2月")</f>
        <v>0</v>
      </c>
      <c r="X4" s="6">
        <f>SUMIFS('9月奖金发放记录'!$J$2:$J$146,'9月奖金发放记录'!$B$2:$B$146,B4,'9月奖金发放记录'!$A$2:$A$146,A4,'9月奖金发放记录'!$E$2:$E$146,"补发1月")</f>
        <v>0</v>
      </c>
      <c r="Y4" s="6">
        <f t="shared" si="0"/>
        <v>45</v>
      </c>
      <c r="Z4" s="5" t="s">
        <v>120</v>
      </c>
      <c r="AA4" s="5">
        <v>0</v>
      </c>
      <c r="AB4" s="5">
        <v>0</v>
      </c>
      <c r="AC4" s="5">
        <v>0</v>
      </c>
    </row>
    <row r="5" ht="19" customHeight="1" spans="1:29">
      <c r="A5" s="5" t="s">
        <v>252</v>
      </c>
      <c r="B5" s="5" t="s">
        <v>253</v>
      </c>
      <c r="C5" s="5" t="s">
        <v>50</v>
      </c>
      <c r="D5" s="5">
        <v>1</v>
      </c>
      <c r="E5" s="5">
        <v>30</v>
      </c>
      <c r="F5" s="6">
        <v>6000</v>
      </c>
      <c r="G5" s="6">
        <v>393.7</v>
      </c>
      <c r="H5" s="5" t="s">
        <v>120</v>
      </c>
      <c r="I5" s="6">
        <v>0</v>
      </c>
      <c r="J5" s="6">
        <v>53225.81</v>
      </c>
      <c r="K5" s="6">
        <v>22950.4</v>
      </c>
      <c r="L5" s="5" t="s">
        <v>825</v>
      </c>
      <c r="M5" s="5">
        <v>0</v>
      </c>
      <c r="N5" s="6">
        <f>SUMIFS('9月奖金发放记录'!$J$2:$J$146,'9月奖金发放记录'!$B$2:$B$146,B5,'9月奖金发放记录'!$A$2:$A$146,A5,'9月奖金发放记录'!$E$2:$E$146,"结转")</f>
        <v>0</v>
      </c>
      <c r="O5" s="6">
        <f>SUMIFS('9月奖金发放记录'!$J$2:$J$146,'9月奖金发放记录'!$B$2:$B$146,B5,'9月奖金发放记录'!$A$2:$A$146,A5,'9月奖金发放记录'!$E$2:$E$146,"当月")</f>
        <v>0</v>
      </c>
      <c r="P5" s="6">
        <f>SUMIFS('9月奖金发放记录'!$J$2:$J$146,'9月奖金发放记录'!$B$2:$B$146,B5,'9月奖金发放记录'!$A$2:$A$146,A5,'9月奖金发放记录'!$E$2:$E$146,"累计补发9月")</f>
        <v>0</v>
      </c>
      <c r="Q5" s="6">
        <f>SUMIFS('9月奖金发放记录'!$J$2:$J$146,'9月奖金发放记录'!$B$2:$B$146,B5,'9月奖金发放记录'!$A$2:$A$146,A5,'9月奖金发放记录'!$E$2:$E$146,"补发8月")</f>
        <v>0</v>
      </c>
      <c r="R5" s="6">
        <f>SUMIFS('9月奖金发放记录'!$J$2:$J$146,'9月奖金发放记录'!$B$2:$B$146,B5,'9月奖金发放记录'!$A$2:$A$146,A5,'9月奖金发放记录'!$E$2:$E$146,"补发7月")</f>
        <v>0</v>
      </c>
      <c r="S5" s="6">
        <f>SUMIFS('9月奖金发放记录'!$J$2:$J$146,'9月奖金发放记录'!$B$2:$B$146,B5,'9月奖金发放记录'!$A$2:$A$146,A5,'9月奖金发放记录'!$E$2:$E$146,"补发6月")</f>
        <v>0</v>
      </c>
      <c r="T5" s="6">
        <f>SUMIFS('9月奖金发放记录'!$J$2:$J$146,'9月奖金发放记录'!$B$2:$B$146,B5,'9月奖金发放记录'!$A$2:$A$146,A5,'9月奖金发放记录'!$E$2:$E$146,"补发5月")</f>
        <v>0</v>
      </c>
      <c r="U5" s="6">
        <f>SUMIFS('9月奖金发放记录'!$J$2:$J$146,'9月奖金发放记录'!$B$2:$B$146,B5,'9月奖金发放记录'!$A$2:$A$146,A5,'9月奖金发放记录'!$E$2:$E$146,"补发4月")</f>
        <v>0</v>
      </c>
      <c r="V5" s="6">
        <f>SUMIFS('9月奖金发放记录'!$J$2:$J$146,'9月奖金发放记录'!$B$2:$B$146,B5,'9月奖金发放记录'!$A$2:$A$146,A5,'9月奖金发放记录'!$E$2:$E$146,"补发3月")</f>
        <v>0</v>
      </c>
      <c r="W5" s="6">
        <f>SUMIFS('9月奖金发放记录'!$J$2:$J$146,'9月奖金发放记录'!$B$2:$B$146,B5,'9月奖金发放记录'!$A$2:$A$146,A5,'9月奖金发放记录'!$E$2:$E$146,"补发2月")</f>
        <v>0</v>
      </c>
      <c r="X5" s="6">
        <f>SUMIFS('9月奖金发放记录'!$J$2:$J$146,'9月奖金发放记录'!$B$2:$B$146,B5,'9月奖金发放记录'!$A$2:$A$146,A5,'9月奖金发放记录'!$E$2:$E$146,"补发1月")</f>
        <v>0</v>
      </c>
      <c r="Y5" s="6">
        <f t="shared" si="0"/>
        <v>0</v>
      </c>
      <c r="Z5" s="5" t="s">
        <v>120</v>
      </c>
      <c r="AA5" s="5">
        <v>6</v>
      </c>
      <c r="AB5" s="5">
        <v>0</v>
      </c>
      <c r="AC5" s="5">
        <v>0</v>
      </c>
    </row>
    <row r="6" ht="19" customHeight="1" spans="1:29">
      <c r="A6" s="5" t="s">
        <v>257</v>
      </c>
      <c r="B6" s="5" t="s">
        <v>253</v>
      </c>
      <c r="C6" s="5" t="s">
        <v>50</v>
      </c>
      <c r="D6" s="5">
        <v>1</v>
      </c>
      <c r="E6" s="5">
        <v>30</v>
      </c>
      <c r="F6" s="6">
        <v>6000</v>
      </c>
      <c r="G6" s="6">
        <v>960.1</v>
      </c>
      <c r="H6" s="5" t="s">
        <v>120</v>
      </c>
      <c r="I6" s="6">
        <v>0</v>
      </c>
      <c r="J6" s="6">
        <v>37161.29</v>
      </c>
      <c r="K6" s="6">
        <v>40394.8</v>
      </c>
      <c r="L6" s="5" t="s">
        <v>826</v>
      </c>
      <c r="M6" s="5">
        <v>0</v>
      </c>
      <c r="N6" s="6">
        <f>SUMIFS('9月奖金发放记录'!$J$2:$J$146,'9月奖金发放记录'!$B$2:$B$146,B6,'9月奖金发放记录'!$A$2:$A$146,A6,'9月奖金发放记录'!$E$2:$E$146,"结转")</f>
        <v>0</v>
      </c>
      <c r="O6" s="6">
        <f>SUMIFS('9月奖金发放记录'!$J$2:$J$146,'9月奖金发放记录'!$B$2:$B$146,B6,'9月奖金发放记录'!$A$2:$A$146,A6,'9月奖金发放记录'!$E$2:$E$146,"当月")</f>
        <v>0</v>
      </c>
      <c r="P6" s="6">
        <f>SUMIFS('9月奖金发放记录'!$J$2:$J$146,'9月奖金发放记录'!$B$2:$B$146,B6,'9月奖金发放记录'!$A$2:$A$146,A6,'9月奖金发放记录'!$E$2:$E$146,"累计补发9月")</f>
        <v>1000</v>
      </c>
      <c r="Q6" s="6">
        <f>SUMIFS('9月奖金发放记录'!$J$2:$J$146,'9月奖金发放记录'!$B$2:$B$146,B6,'9月奖金发放记录'!$A$2:$A$146,A6,'9月奖金发放记录'!$E$2:$E$146,"补发8月")</f>
        <v>0</v>
      </c>
      <c r="R6" s="6">
        <f>SUMIFS('9月奖金发放记录'!$J$2:$J$146,'9月奖金发放记录'!$B$2:$B$146,B6,'9月奖金发放记录'!$A$2:$A$146,A6,'9月奖金发放记录'!$E$2:$E$146,"补发7月")</f>
        <v>0</v>
      </c>
      <c r="S6" s="6">
        <f>SUMIFS('9月奖金发放记录'!$J$2:$J$146,'9月奖金发放记录'!$B$2:$B$146,B6,'9月奖金发放记录'!$A$2:$A$146,A6,'9月奖金发放记录'!$E$2:$E$146,"补发6月")</f>
        <v>0</v>
      </c>
      <c r="T6" s="6">
        <f>SUMIFS('9月奖金发放记录'!$J$2:$J$146,'9月奖金发放记录'!$B$2:$B$146,B6,'9月奖金发放记录'!$A$2:$A$146,A6,'9月奖金发放记录'!$E$2:$E$146,"补发5月")</f>
        <v>0</v>
      </c>
      <c r="U6" s="6">
        <f>SUMIFS('9月奖金发放记录'!$J$2:$J$146,'9月奖金发放记录'!$B$2:$B$146,B6,'9月奖金发放记录'!$A$2:$A$146,A6,'9月奖金发放记录'!$E$2:$E$146,"补发4月")</f>
        <v>0</v>
      </c>
      <c r="V6" s="6">
        <f>SUMIFS('9月奖金发放记录'!$J$2:$J$146,'9月奖金发放记录'!$B$2:$B$146,B6,'9月奖金发放记录'!$A$2:$A$146,A6,'9月奖金发放记录'!$E$2:$E$146,"补发3月")</f>
        <v>0</v>
      </c>
      <c r="W6" s="6">
        <f>SUMIFS('9月奖金发放记录'!$J$2:$J$146,'9月奖金发放记录'!$B$2:$B$146,B6,'9月奖金发放记录'!$A$2:$A$146,A6,'9月奖金发放记录'!$E$2:$E$146,"补发2月")</f>
        <v>0</v>
      </c>
      <c r="X6" s="6">
        <f>SUMIFS('9月奖金发放记录'!$J$2:$J$146,'9月奖金发放记录'!$B$2:$B$146,B6,'9月奖金发放记录'!$A$2:$A$146,A6,'9月奖金发放记录'!$E$2:$E$146,"补发1月")</f>
        <v>0</v>
      </c>
      <c r="Y6" s="6">
        <f t="shared" si="0"/>
        <v>1000</v>
      </c>
      <c r="Z6" s="5" t="s">
        <v>120</v>
      </c>
      <c r="AA6" s="5">
        <v>3</v>
      </c>
      <c r="AB6" s="5">
        <v>0</v>
      </c>
      <c r="AC6" s="5">
        <v>0</v>
      </c>
    </row>
    <row r="7" ht="19" customHeight="1" spans="1:29">
      <c r="A7" s="5" t="s">
        <v>260</v>
      </c>
      <c r="B7" s="5" t="s">
        <v>253</v>
      </c>
      <c r="C7" s="5" t="s">
        <v>50</v>
      </c>
      <c r="D7" s="5">
        <v>1</v>
      </c>
      <c r="E7" s="5">
        <v>5</v>
      </c>
      <c r="F7" s="6">
        <v>1000</v>
      </c>
      <c r="G7" s="6">
        <v>359</v>
      </c>
      <c r="H7" s="5" t="s">
        <v>120</v>
      </c>
      <c r="I7" s="6">
        <v>0</v>
      </c>
      <c r="J7" s="6">
        <v>46290.31</v>
      </c>
      <c r="K7" s="6">
        <v>44561.4</v>
      </c>
      <c r="L7" s="5" t="s">
        <v>825</v>
      </c>
      <c r="M7" s="5">
        <v>0</v>
      </c>
      <c r="N7" s="6">
        <f>SUMIFS('9月奖金发放记录'!$J$2:$J$146,'9月奖金发放记录'!$B$2:$B$146,B7,'9月奖金发放记录'!$A$2:$A$146,A7,'9月奖金发放记录'!$E$2:$E$146,"结转")</f>
        <v>0</v>
      </c>
      <c r="O7" s="6">
        <f>SUMIFS('9月奖金发放记录'!$J$2:$J$146,'9月奖金发放记录'!$B$2:$B$146,B7,'9月奖金发放记录'!$A$2:$A$146,A7,'9月奖金发放记录'!$E$2:$E$146,"当月")</f>
        <v>0</v>
      </c>
      <c r="P7" s="6">
        <f>SUMIFS('9月奖金发放记录'!$J$2:$J$146,'9月奖金发放记录'!$B$2:$B$146,B7,'9月奖金发放记录'!$A$2:$A$146,A7,'9月奖金发放记录'!$E$2:$E$146,"累计补发9月")</f>
        <v>0</v>
      </c>
      <c r="Q7" s="6">
        <f>SUMIFS('9月奖金发放记录'!$J$2:$J$146,'9月奖金发放记录'!$B$2:$B$146,B7,'9月奖金发放记录'!$A$2:$A$146,A7,'9月奖金发放记录'!$E$2:$E$146,"补发8月")</f>
        <v>0</v>
      </c>
      <c r="R7" s="6">
        <f>SUMIFS('9月奖金发放记录'!$J$2:$J$146,'9月奖金发放记录'!$B$2:$B$146,B7,'9月奖金发放记录'!$A$2:$A$146,A7,'9月奖金发放记录'!$E$2:$E$146,"补发7月")</f>
        <v>0</v>
      </c>
      <c r="S7" s="6">
        <f>SUMIFS('9月奖金发放记录'!$J$2:$J$146,'9月奖金发放记录'!$B$2:$B$146,B7,'9月奖金发放记录'!$A$2:$A$146,A7,'9月奖金发放记录'!$E$2:$E$146,"补发6月")</f>
        <v>0</v>
      </c>
      <c r="T7" s="6">
        <f>SUMIFS('9月奖金发放记录'!$J$2:$J$146,'9月奖金发放记录'!$B$2:$B$146,B7,'9月奖金发放记录'!$A$2:$A$146,A7,'9月奖金发放记录'!$E$2:$E$146,"补发5月")</f>
        <v>0</v>
      </c>
      <c r="U7" s="6">
        <f>SUMIFS('9月奖金发放记录'!$J$2:$J$146,'9月奖金发放记录'!$B$2:$B$146,B7,'9月奖金发放记录'!$A$2:$A$146,A7,'9月奖金发放记录'!$E$2:$E$146,"补发4月")</f>
        <v>0</v>
      </c>
      <c r="V7" s="6">
        <f>SUMIFS('9月奖金发放记录'!$J$2:$J$146,'9月奖金发放记录'!$B$2:$B$146,B7,'9月奖金发放记录'!$A$2:$A$146,A7,'9月奖金发放记录'!$E$2:$E$146,"补发3月")</f>
        <v>0</v>
      </c>
      <c r="W7" s="6">
        <f>SUMIFS('9月奖金发放记录'!$J$2:$J$146,'9月奖金发放记录'!$B$2:$B$146,B7,'9月奖金发放记录'!$A$2:$A$146,A7,'9月奖金发放记录'!$E$2:$E$146,"补发2月")</f>
        <v>0</v>
      </c>
      <c r="X7" s="6">
        <f>SUMIFS('9月奖金发放记录'!$J$2:$J$146,'9月奖金发放记录'!$B$2:$B$146,B7,'9月奖金发放记录'!$A$2:$A$146,A7,'9月奖金发放记录'!$E$2:$E$146,"补发1月")</f>
        <v>0</v>
      </c>
      <c r="Y7" s="6">
        <f t="shared" si="0"/>
        <v>0</v>
      </c>
      <c r="Z7" s="5" t="s">
        <v>120</v>
      </c>
      <c r="AA7" s="5">
        <v>1</v>
      </c>
      <c r="AB7" s="5">
        <v>0</v>
      </c>
      <c r="AC7" s="5">
        <v>0</v>
      </c>
    </row>
    <row r="8" ht="19" customHeight="1" spans="1:29">
      <c r="A8" s="5" t="s">
        <v>263</v>
      </c>
      <c r="B8" s="5" t="s">
        <v>253</v>
      </c>
      <c r="C8" s="5" t="s">
        <v>50</v>
      </c>
      <c r="D8" s="5">
        <v>1</v>
      </c>
      <c r="E8" s="5">
        <v>30</v>
      </c>
      <c r="F8" s="6">
        <v>6000</v>
      </c>
      <c r="G8" s="6">
        <v>5613.7</v>
      </c>
      <c r="H8" s="5" t="s">
        <v>120</v>
      </c>
      <c r="I8" s="6">
        <v>0</v>
      </c>
      <c r="J8" s="6">
        <v>30600</v>
      </c>
      <c r="K8" s="6">
        <v>25533.8</v>
      </c>
      <c r="L8" s="5" t="s">
        <v>825</v>
      </c>
      <c r="M8" s="5">
        <v>0</v>
      </c>
      <c r="N8" s="6">
        <f>SUMIFS('9月奖金发放记录'!$J$2:$J$146,'9月奖金发放记录'!$B$2:$B$146,B8,'9月奖金发放记录'!$A$2:$A$146,A8,'9月奖金发放记录'!$E$2:$E$146,"结转")</f>
        <v>0</v>
      </c>
      <c r="O8" s="6">
        <f>SUMIFS('9月奖金发放记录'!$J$2:$J$146,'9月奖金发放记录'!$B$2:$B$146,B8,'9月奖金发放记录'!$A$2:$A$146,A8,'9月奖金发放记录'!$E$2:$E$146,"当月")</f>
        <v>0</v>
      </c>
      <c r="P8" s="6">
        <f>SUMIFS('9月奖金发放记录'!$J$2:$J$146,'9月奖金发放记录'!$B$2:$B$146,B8,'9月奖金发放记录'!$A$2:$A$146,A8,'9月奖金发放记录'!$E$2:$E$146,"累计补发9月")</f>
        <v>0</v>
      </c>
      <c r="Q8" s="6">
        <f>SUMIFS('9月奖金发放记录'!$J$2:$J$146,'9月奖金发放记录'!$B$2:$B$146,B8,'9月奖金发放记录'!$A$2:$A$146,A8,'9月奖金发放记录'!$E$2:$E$146,"补发8月")</f>
        <v>0</v>
      </c>
      <c r="R8" s="6">
        <f>SUMIFS('9月奖金发放记录'!$J$2:$J$146,'9月奖金发放记录'!$B$2:$B$146,B8,'9月奖金发放记录'!$A$2:$A$146,A8,'9月奖金发放记录'!$E$2:$E$146,"补发7月")</f>
        <v>0</v>
      </c>
      <c r="S8" s="6">
        <f>SUMIFS('9月奖金发放记录'!$J$2:$J$146,'9月奖金发放记录'!$B$2:$B$146,B8,'9月奖金发放记录'!$A$2:$A$146,A8,'9月奖金发放记录'!$E$2:$E$146,"补发6月")</f>
        <v>0</v>
      </c>
      <c r="T8" s="6">
        <f>SUMIFS('9月奖金发放记录'!$J$2:$J$146,'9月奖金发放记录'!$B$2:$B$146,B8,'9月奖金发放记录'!$A$2:$A$146,A8,'9月奖金发放记录'!$E$2:$E$146,"补发5月")</f>
        <v>0</v>
      </c>
      <c r="U8" s="6">
        <f>SUMIFS('9月奖金发放记录'!$J$2:$J$146,'9月奖金发放记录'!$B$2:$B$146,B8,'9月奖金发放记录'!$A$2:$A$146,A8,'9月奖金发放记录'!$E$2:$E$146,"补发4月")</f>
        <v>0</v>
      </c>
      <c r="V8" s="6">
        <f>SUMIFS('9月奖金发放记录'!$J$2:$J$146,'9月奖金发放记录'!$B$2:$B$146,B8,'9月奖金发放记录'!$A$2:$A$146,A8,'9月奖金发放记录'!$E$2:$E$146,"补发3月")</f>
        <v>0</v>
      </c>
      <c r="W8" s="6">
        <f>SUMIFS('9月奖金发放记录'!$J$2:$J$146,'9月奖金发放记录'!$B$2:$B$146,B8,'9月奖金发放记录'!$A$2:$A$146,A8,'9月奖金发放记录'!$E$2:$E$146,"补发2月")</f>
        <v>0</v>
      </c>
      <c r="X8" s="6">
        <f>SUMIFS('9月奖金发放记录'!$J$2:$J$146,'9月奖金发放记录'!$B$2:$B$146,B8,'9月奖金发放记录'!$A$2:$A$146,A8,'9月奖金发放记录'!$E$2:$E$146,"补发1月")</f>
        <v>0</v>
      </c>
      <c r="Y8" s="6">
        <f t="shared" si="0"/>
        <v>0</v>
      </c>
      <c r="Z8" s="5" t="s">
        <v>120</v>
      </c>
      <c r="AA8" s="5">
        <v>3</v>
      </c>
      <c r="AB8" s="5">
        <v>0</v>
      </c>
      <c r="AC8" s="5">
        <v>0</v>
      </c>
    </row>
    <row r="9" ht="19" customHeight="1" spans="1:29">
      <c r="A9" s="5" t="s">
        <v>266</v>
      </c>
      <c r="B9" s="5" t="s">
        <v>253</v>
      </c>
      <c r="C9" s="5" t="s">
        <v>50</v>
      </c>
      <c r="D9" s="5">
        <v>1</v>
      </c>
      <c r="E9" s="5">
        <v>30</v>
      </c>
      <c r="F9" s="6">
        <v>6000</v>
      </c>
      <c r="G9" s="6">
        <v>5495.4</v>
      </c>
      <c r="H9" s="5" t="s">
        <v>120</v>
      </c>
      <c r="I9" s="6">
        <v>0</v>
      </c>
      <c r="J9" s="6">
        <v>47357.14</v>
      </c>
      <c r="K9" s="6">
        <v>40328.8</v>
      </c>
      <c r="L9" s="5" t="s">
        <v>825</v>
      </c>
      <c r="M9" s="5">
        <v>0</v>
      </c>
      <c r="N9" s="6">
        <f>SUMIFS('9月奖金发放记录'!$J$2:$J$146,'9月奖金发放记录'!$B$2:$B$146,B9,'9月奖金发放记录'!$A$2:$A$146,A9,'9月奖金发放记录'!$E$2:$E$146,"结转")</f>
        <v>0</v>
      </c>
      <c r="O9" s="6">
        <f>SUMIFS('9月奖金发放记录'!$J$2:$J$146,'9月奖金发放记录'!$B$2:$B$146,B9,'9月奖金发放记录'!$A$2:$A$146,A9,'9月奖金发放记录'!$E$2:$E$146,"当月")</f>
        <v>0</v>
      </c>
      <c r="P9" s="6">
        <f>SUMIFS('9月奖金发放记录'!$J$2:$J$146,'9月奖金发放记录'!$B$2:$B$146,B9,'9月奖金发放记录'!$A$2:$A$146,A9,'9月奖金发放记录'!$E$2:$E$146,"累计补发9月")</f>
        <v>0</v>
      </c>
      <c r="Q9" s="6">
        <f>SUMIFS('9月奖金发放记录'!$J$2:$J$146,'9月奖金发放记录'!$B$2:$B$146,B9,'9月奖金发放记录'!$A$2:$A$146,A9,'9月奖金发放记录'!$E$2:$E$146,"补发8月")</f>
        <v>0</v>
      </c>
      <c r="R9" s="6">
        <f>SUMIFS('9月奖金发放记录'!$J$2:$J$146,'9月奖金发放记录'!$B$2:$B$146,B9,'9月奖金发放记录'!$A$2:$A$146,A9,'9月奖金发放记录'!$E$2:$E$146,"补发7月")</f>
        <v>0</v>
      </c>
      <c r="S9" s="6">
        <f>SUMIFS('9月奖金发放记录'!$J$2:$J$146,'9月奖金发放记录'!$B$2:$B$146,B9,'9月奖金发放记录'!$A$2:$A$146,A9,'9月奖金发放记录'!$E$2:$E$146,"补发6月")</f>
        <v>0</v>
      </c>
      <c r="T9" s="6">
        <f>SUMIFS('9月奖金发放记录'!$J$2:$J$146,'9月奖金发放记录'!$B$2:$B$146,B9,'9月奖金发放记录'!$A$2:$A$146,A9,'9月奖金发放记录'!$E$2:$E$146,"补发5月")</f>
        <v>0</v>
      </c>
      <c r="U9" s="6">
        <f>SUMIFS('9月奖金发放记录'!$J$2:$J$146,'9月奖金发放记录'!$B$2:$B$146,B9,'9月奖金发放记录'!$A$2:$A$146,A9,'9月奖金发放记录'!$E$2:$E$146,"补发4月")</f>
        <v>0</v>
      </c>
      <c r="V9" s="6">
        <f>SUMIFS('9月奖金发放记录'!$J$2:$J$146,'9月奖金发放记录'!$B$2:$B$146,B9,'9月奖金发放记录'!$A$2:$A$146,A9,'9月奖金发放记录'!$E$2:$E$146,"补发3月")</f>
        <v>0</v>
      </c>
      <c r="W9" s="6">
        <f>SUMIFS('9月奖金发放记录'!$J$2:$J$146,'9月奖金发放记录'!$B$2:$B$146,B9,'9月奖金发放记录'!$A$2:$A$146,A9,'9月奖金发放记录'!$E$2:$E$146,"补发2月")</f>
        <v>0</v>
      </c>
      <c r="X9" s="6">
        <f>SUMIFS('9月奖金发放记录'!$J$2:$J$146,'9月奖金发放记录'!$B$2:$B$146,B9,'9月奖金发放记录'!$A$2:$A$146,A9,'9月奖金发放记录'!$E$2:$E$146,"补发1月")</f>
        <v>0</v>
      </c>
      <c r="Y9" s="6">
        <f t="shared" si="0"/>
        <v>0</v>
      </c>
      <c r="Z9" s="5" t="s">
        <v>120</v>
      </c>
      <c r="AA9" s="5">
        <v>3</v>
      </c>
      <c r="AB9" s="5">
        <v>0</v>
      </c>
      <c r="AC9" s="5">
        <v>0</v>
      </c>
    </row>
    <row r="10" ht="19" customHeight="1" spans="1:29">
      <c r="A10" s="5" t="s">
        <v>268</v>
      </c>
      <c r="B10" s="5" t="s">
        <v>253</v>
      </c>
      <c r="C10" s="5" t="s">
        <v>50</v>
      </c>
      <c r="D10" s="5">
        <v>1</v>
      </c>
      <c r="E10" s="5">
        <v>30</v>
      </c>
      <c r="F10" s="6">
        <v>6000</v>
      </c>
      <c r="G10" s="6">
        <v>436.5</v>
      </c>
      <c r="H10" s="5" t="s">
        <v>120</v>
      </c>
      <c r="I10" s="6">
        <v>0</v>
      </c>
      <c r="J10" s="6">
        <v>53419.35</v>
      </c>
      <c r="K10" s="6">
        <v>34873.4</v>
      </c>
      <c r="L10" s="5" t="s">
        <v>825</v>
      </c>
      <c r="M10" s="5">
        <v>0</v>
      </c>
      <c r="N10" s="6">
        <f>SUMIFS('9月奖金发放记录'!$J$2:$J$146,'9月奖金发放记录'!$B$2:$B$146,B10,'9月奖金发放记录'!$A$2:$A$146,A10,'9月奖金发放记录'!$E$2:$E$146,"结转")</f>
        <v>0</v>
      </c>
      <c r="O10" s="6">
        <f>SUMIFS('9月奖金发放记录'!$J$2:$J$146,'9月奖金发放记录'!$B$2:$B$146,B10,'9月奖金发放记录'!$A$2:$A$146,A10,'9月奖金发放记录'!$E$2:$E$146,"当月")</f>
        <v>0</v>
      </c>
      <c r="P10" s="6">
        <f>SUMIFS('9月奖金发放记录'!$J$2:$J$146,'9月奖金发放记录'!$B$2:$B$146,B10,'9月奖金发放记录'!$A$2:$A$146,A10,'9月奖金发放记录'!$E$2:$E$146,"累计补发9月")</f>
        <v>0</v>
      </c>
      <c r="Q10" s="6">
        <f>SUMIFS('9月奖金发放记录'!$J$2:$J$146,'9月奖金发放记录'!$B$2:$B$146,B10,'9月奖金发放记录'!$A$2:$A$146,A10,'9月奖金发放记录'!$E$2:$E$146,"补发8月")</f>
        <v>0</v>
      </c>
      <c r="R10" s="6">
        <f>SUMIFS('9月奖金发放记录'!$J$2:$J$146,'9月奖金发放记录'!$B$2:$B$146,B10,'9月奖金发放记录'!$A$2:$A$146,A10,'9月奖金发放记录'!$E$2:$E$146,"补发7月")</f>
        <v>0</v>
      </c>
      <c r="S10" s="6">
        <f>SUMIFS('9月奖金发放记录'!$J$2:$J$146,'9月奖金发放记录'!$B$2:$B$146,B10,'9月奖金发放记录'!$A$2:$A$146,A10,'9月奖金发放记录'!$E$2:$E$146,"补发6月")</f>
        <v>0</v>
      </c>
      <c r="T10" s="6">
        <f>SUMIFS('9月奖金发放记录'!$J$2:$J$146,'9月奖金发放记录'!$B$2:$B$146,B10,'9月奖金发放记录'!$A$2:$A$146,A10,'9月奖金发放记录'!$E$2:$E$146,"补发5月")</f>
        <v>0</v>
      </c>
      <c r="U10" s="6">
        <f>SUMIFS('9月奖金发放记录'!$J$2:$J$146,'9月奖金发放记录'!$B$2:$B$146,B10,'9月奖金发放记录'!$A$2:$A$146,A10,'9月奖金发放记录'!$E$2:$E$146,"补发4月")</f>
        <v>0</v>
      </c>
      <c r="V10" s="6">
        <f>SUMIFS('9月奖金发放记录'!$J$2:$J$146,'9月奖金发放记录'!$B$2:$B$146,B10,'9月奖金发放记录'!$A$2:$A$146,A10,'9月奖金发放记录'!$E$2:$E$146,"补发3月")</f>
        <v>0</v>
      </c>
      <c r="W10" s="6">
        <f>SUMIFS('9月奖金发放记录'!$J$2:$J$146,'9月奖金发放记录'!$B$2:$B$146,B10,'9月奖金发放记录'!$A$2:$A$146,A10,'9月奖金发放记录'!$E$2:$E$146,"补发2月")</f>
        <v>0</v>
      </c>
      <c r="X10" s="6">
        <f>SUMIFS('9月奖金发放记录'!$J$2:$J$146,'9月奖金发放记录'!$B$2:$B$146,B10,'9月奖金发放记录'!$A$2:$A$146,A10,'9月奖金发放记录'!$E$2:$E$146,"补发1月")</f>
        <v>0</v>
      </c>
      <c r="Y10" s="6">
        <f t="shared" si="0"/>
        <v>0</v>
      </c>
      <c r="Z10" s="5" t="s">
        <v>120</v>
      </c>
      <c r="AA10" s="5">
        <v>2</v>
      </c>
      <c r="AB10" s="5">
        <v>0</v>
      </c>
      <c r="AC10" s="5">
        <v>0</v>
      </c>
    </row>
    <row r="11" ht="19" customHeight="1" spans="1:29">
      <c r="A11" s="5" t="s">
        <v>122</v>
      </c>
      <c r="B11" s="5" t="s">
        <v>253</v>
      </c>
      <c r="C11" s="5" t="s">
        <v>50</v>
      </c>
      <c r="D11" s="5">
        <v>1</v>
      </c>
      <c r="E11" s="5">
        <v>7</v>
      </c>
      <c r="F11" s="6">
        <v>1400</v>
      </c>
      <c r="G11" s="6">
        <v>496.2</v>
      </c>
      <c r="H11" s="5" t="s">
        <v>120</v>
      </c>
      <c r="I11" s="6">
        <v>0</v>
      </c>
      <c r="J11" s="6">
        <v>32264.05</v>
      </c>
      <c r="K11" s="6">
        <v>11296.3</v>
      </c>
      <c r="L11" s="5" t="s">
        <v>825</v>
      </c>
      <c r="M11" s="5">
        <v>0</v>
      </c>
      <c r="N11" s="6">
        <f>SUMIFS('9月奖金发放记录'!$J$2:$J$146,'9月奖金发放记录'!$B$2:$B$146,B11,'9月奖金发放记录'!$A$2:$A$146,A11,'9月奖金发放记录'!$E$2:$E$146,"结转")</f>
        <v>0</v>
      </c>
      <c r="O11" s="6">
        <f>SUMIFS('9月奖金发放记录'!$J$2:$J$146,'9月奖金发放记录'!$B$2:$B$146,B11,'9月奖金发放记录'!$A$2:$A$146,A11,'9月奖金发放记录'!$E$2:$E$146,"当月")</f>
        <v>0</v>
      </c>
      <c r="P11" s="6">
        <f>SUMIFS('9月奖金发放记录'!$J$2:$J$146,'9月奖金发放记录'!$B$2:$B$146,B11,'9月奖金发放记录'!$A$2:$A$146,A11,'9月奖金发放记录'!$E$2:$E$146,"累计补发9月")</f>
        <v>0</v>
      </c>
      <c r="Q11" s="6">
        <f>SUMIFS('9月奖金发放记录'!$J$2:$J$146,'9月奖金发放记录'!$B$2:$B$146,B11,'9月奖金发放记录'!$A$2:$A$146,A11,'9月奖金发放记录'!$E$2:$E$146,"补发8月")</f>
        <v>0</v>
      </c>
      <c r="R11" s="6">
        <f>SUMIFS('9月奖金发放记录'!$J$2:$J$146,'9月奖金发放记录'!$B$2:$B$146,B11,'9月奖金发放记录'!$A$2:$A$146,A11,'9月奖金发放记录'!$E$2:$E$146,"补发7月")</f>
        <v>0</v>
      </c>
      <c r="S11" s="6">
        <f>SUMIFS('9月奖金发放记录'!$J$2:$J$146,'9月奖金发放记录'!$B$2:$B$146,B11,'9月奖金发放记录'!$A$2:$A$146,A11,'9月奖金发放记录'!$E$2:$E$146,"补发6月")</f>
        <v>0</v>
      </c>
      <c r="T11" s="6">
        <f>SUMIFS('9月奖金发放记录'!$J$2:$J$146,'9月奖金发放记录'!$B$2:$B$146,B11,'9月奖金发放记录'!$A$2:$A$146,A11,'9月奖金发放记录'!$E$2:$E$146,"补发5月")</f>
        <v>0</v>
      </c>
      <c r="U11" s="6">
        <f>SUMIFS('9月奖金发放记录'!$J$2:$J$146,'9月奖金发放记录'!$B$2:$B$146,B11,'9月奖金发放记录'!$A$2:$A$146,A11,'9月奖金发放记录'!$E$2:$E$146,"补发4月")</f>
        <v>0</v>
      </c>
      <c r="V11" s="6">
        <f>SUMIFS('9月奖金发放记录'!$J$2:$J$146,'9月奖金发放记录'!$B$2:$B$146,B11,'9月奖金发放记录'!$A$2:$A$146,A11,'9月奖金发放记录'!$E$2:$E$146,"补发3月")</f>
        <v>0</v>
      </c>
      <c r="W11" s="6">
        <f>SUMIFS('9月奖金发放记录'!$J$2:$J$146,'9月奖金发放记录'!$B$2:$B$146,B11,'9月奖金发放记录'!$A$2:$A$146,A11,'9月奖金发放记录'!$E$2:$E$146,"补发2月")</f>
        <v>0</v>
      </c>
      <c r="X11" s="6">
        <f>SUMIFS('9月奖金发放记录'!$J$2:$J$146,'9月奖金发放记录'!$B$2:$B$146,B11,'9月奖金发放记录'!$A$2:$A$146,A11,'9月奖金发放记录'!$E$2:$E$146,"补发1月")</f>
        <v>0</v>
      </c>
      <c r="Y11" s="6">
        <f t="shared" si="0"/>
        <v>0</v>
      </c>
      <c r="Z11" s="5" t="s">
        <v>120</v>
      </c>
      <c r="AA11" s="5">
        <v>0</v>
      </c>
      <c r="AB11" s="5">
        <v>0</v>
      </c>
      <c r="AC11" s="5">
        <v>0</v>
      </c>
    </row>
    <row r="12" ht="19" customHeight="1" spans="1:29">
      <c r="A12" s="5" t="s">
        <v>273</v>
      </c>
      <c r="B12" s="5" t="s">
        <v>253</v>
      </c>
      <c r="C12" s="5" t="s">
        <v>50</v>
      </c>
      <c r="D12" s="5">
        <v>1</v>
      </c>
      <c r="E12" s="5">
        <v>30</v>
      </c>
      <c r="F12" s="6">
        <v>6000</v>
      </c>
      <c r="G12" s="6">
        <v>504</v>
      </c>
      <c r="H12" s="5" t="s">
        <v>120</v>
      </c>
      <c r="I12" s="6">
        <v>0</v>
      </c>
      <c r="J12" s="6">
        <v>52838.71</v>
      </c>
      <c r="K12" s="6">
        <v>41954.7</v>
      </c>
      <c r="L12" s="5" t="s">
        <v>825</v>
      </c>
      <c r="M12" s="5">
        <v>0</v>
      </c>
      <c r="N12" s="6">
        <f>SUMIFS('9月奖金发放记录'!$J$2:$J$146,'9月奖金发放记录'!$B$2:$B$146,B12,'9月奖金发放记录'!$A$2:$A$146,A12,'9月奖金发放记录'!$E$2:$E$146,"结转")</f>
        <v>0</v>
      </c>
      <c r="O12" s="6">
        <f>SUMIFS('9月奖金发放记录'!$J$2:$J$146,'9月奖金发放记录'!$B$2:$B$146,B12,'9月奖金发放记录'!$A$2:$A$146,A12,'9月奖金发放记录'!$E$2:$E$146,"当月")</f>
        <v>0</v>
      </c>
      <c r="P12" s="6">
        <f>SUMIFS('9月奖金发放记录'!$J$2:$J$146,'9月奖金发放记录'!$B$2:$B$146,B12,'9月奖金发放记录'!$A$2:$A$146,A12,'9月奖金发放记录'!$E$2:$E$146,"累计补发9月")</f>
        <v>0</v>
      </c>
      <c r="Q12" s="6">
        <f>SUMIFS('9月奖金发放记录'!$J$2:$J$146,'9月奖金发放记录'!$B$2:$B$146,B12,'9月奖金发放记录'!$A$2:$A$146,A12,'9月奖金发放记录'!$E$2:$E$146,"补发8月")</f>
        <v>0</v>
      </c>
      <c r="R12" s="6">
        <f>SUMIFS('9月奖金发放记录'!$J$2:$J$146,'9月奖金发放记录'!$B$2:$B$146,B12,'9月奖金发放记录'!$A$2:$A$146,A12,'9月奖金发放记录'!$E$2:$E$146,"补发7月")</f>
        <v>0</v>
      </c>
      <c r="S12" s="6">
        <f>SUMIFS('9月奖金发放记录'!$J$2:$J$146,'9月奖金发放记录'!$B$2:$B$146,B12,'9月奖金发放记录'!$A$2:$A$146,A12,'9月奖金发放记录'!$E$2:$E$146,"补发6月")</f>
        <v>0</v>
      </c>
      <c r="T12" s="6">
        <f>SUMIFS('9月奖金发放记录'!$J$2:$J$146,'9月奖金发放记录'!$B$2:$B$146,B12,'9月奖金发放记录'!$A$2:$A$146,A12,'9月奖金发放记录'!$E$2:$E$146,"补发5月")</f>
        <v>0</v>
      </c>
      <c r="U12" s="6">
        <f>SUMIFS('9月奖金发放记录'!$J$2:$J$146,'9月奖金发放记录'!$B$2:$B$146,B12,'9月奖金发放记录'!$A$2:$A$146,A12,'9月奖金发放记录'!$E$2:$E$146,"补发4月")</f>
        <v>0</v>
      </c>
      <c r="V12" s="6">
        <f>SUMIFS('9月奖金发放记录'!$J$2:$J$146,'9月奖金发放记录'!$B$2:$B$146,B12,'9月奖金发放记录'!$A$2:$A$146,A12,'9月奖金发放记录'!$E$2:$E$146,"补发3月")</f>
        <v>0</v>
      </c>
      <c r="W12" s="6">
        <f>SUMIFS('9月奖金发放记录'!$J$2:$J$146,'9月奖金发放记录'!$B$2:$B$146,B12,'9月奖金发放记录'!$A$2:$A$146,A12,'9月奖金发放记录'!$E$2:$E$146,"补发2月")</f>
        <v>0</v>
      </c>
      <c r="X12" s="6">
        <f>SUMIFS('9月奖金发放记录'!$J$2:$J$146,'9月奖金发放记录'!$B$2:$B$146,B12,'9月奖金发放记录'!$A$2:$A$146,A12,'9月奖金发放记录'!$E$2:$E$146,"补发1月")</f>
        <v>0</v>
      </c>
      <c r="Y12" s="6">
        <f t="shared" si="0"/>
        <v>0</v>
      </c>
      <c r="Z12" s="5" t="s">
        <v>120</v>
      </c>
      <c r="AA12" s="5">
        <v>1</v>
      </c>
      <c r="AB12" s="5">
        <v>0</v>
      </c>
      <c r="AC12" s="5">
        <v>0</v>
      </c>
    </row>
    <row r="13" ht="19" customHeight="1" spans="1:29">
      <c r="A13" s="5" t="s">
        <v>274</v>
      </c>
      <c r="B13" s="5" t="s">
        <v>253</v>
      </c>
      <c r="C13" s="5" t="s">
        <v>50</v>
      </c>
      <c r="D13" s="5">
        <v>1</v>
      </c>
      <c r="E13" s="5">
        <v>30</v>
      </c>
      <c r="F13" s="6">
        <v>6000</v>
      </c>
      <c r="G13" s="6">
        <v>581.4</v>
      </c>
      <c r="H13" s="5" t="s">
        <v>120</v>
      </c>
      <c r="I13" s="6">
        <v>0</v>
      </c>
      <c r="J13" s="6">
        <v>50709.68</v>
      </c>
      <c r="K13" s="6">
        <v>32720.9</v>
      </c>
      <c r="L13" s="5" t="s">
        <v>825</v>
      </c>
      <c r="M13" s="5">
        <v>0</v>
      </c>
      <c r="N13" s="6">
        <f>SUMIFS('9月奖金发放记录'!$J$2:$J$146,'9月奖金发放记录'!$B$2:$B$146,B13,'9月奖金发放记录'!$A$2:$A$146,A13,'9月奖金发放记录'!$E$2:$E$146,"结转")</f>
        <v>0</v>
      </c>
      <c r="O13" s="6">
        <f>SUMIFS('9月奖金发放记录'!$J$2:$J$146,'9月奖金发放记录'!$B$2:$B$146,B13,'9月奖金发放记录'!$A$2:$A$146,A13,'9月奖金发放记录'!$E$2:$E$146,"当月")</f>
        <v>0</v>
      </c>
      <c r="P13" s="6">
        <f>SUMIFS('9月奖金发放记录'!$J$2:$J$146,'9月奖金发放记录'!$B$2:$B$146,B13,'9月奖金发放记录'!$A$2:$A$146,A13,'9月奖金发放记录'!$E$2:$E$146,"累计补发9月")</f>
        <v>0</v>
      </c>
      <c r="Q13" s="6">
        <f>SUMIFS('9月奖金发放记录'!$J$2:$J$146,'9月奖金发放记录'!$B$2:$B$146,B13,'9月奖金发放记录'!$A$2:$A$146,A13,'9月奖金发放记录'!$E$2:$E$146,"补发8月")</f>
        <v>0</v>
      </c>
      <c r="R13" s="6">
        <f>SUMIFS('9月奖金发放记录'!$J$2:$J$146,'9月奖金发放记录'!$B$2:$B$146,B13,'9月奖金发放记录'!$A$2:$A$146,A13,'9月奖金发放记录'!$E$2:$E$146,"补发7月")</f>
        <v>0</v>
      </c>
      <c r="S13" s="6">
        <f>SUMIFS('9月奖金发放记录'!$J$2:$J$146,'9月奖金发放记录'!$B$2:$B$146,B13,'9月奖金发放记录'!$A$2:$A$146,A13,'9月奖金发放记录'!$E$2:$E$146,"补发6月")</f>
        <v>0</v>
      </c>
      <c r="T13" s="6">
        <f>SUMIFS('9月奖金发放记录'!$J$2:$J$146,'9月奖金发放记录'!$B$2:$B$146,B13,'9月奖金发放记录'!$A$2:$A$146,A13,'9月奖金发放记录'!$E$2:$E$146,"补发5月")</f>
        <v>0</v>
      </c>
      <c r="U13" s="6">
        <f>SUMIFS('9月奖金发放记录'!$J$2:$J$146,'9月奖金发放记录'!$B$2:$B$146,B13,'9月奖金发放记录'!$A$2:$A$146,A13,'9月奖金发放记录'!$E$2:$E$146,"补发4月")</f>
        <v>0</v>
      </c>
      <c r="V13" s="6">
        <f>SUMIFS('9月奖金发放记录'!$J$2:$J$146,'9月奖金发放记录'!$B$2:$B$146,B13,'9月奖金发放记录'!$A$2:$A$146,A13,'9月奖金发放记录'!$E$2:$E$146,"补发3月")</f>
        <v>0</v>
      </c>
      <c r="W13" s="6">
        <f>SUMIFS('9月奖金发放记录'!$J$2:$J$146,'9月奖金发放记录'!$B$2:$B$146,B13,'9月奖金发放记录'!$A$2:$A$146,A13,'9月奖金发放记录'!$E$2:$E$146,"补发2月")</f>
        <v>0</v>
      </c>
      <c r="X13" s="6">
        <f>SUMIFS('9月奖金发放记录'!$J$2:$J$146,'9月奖金发放记录'!$B$2:$B$146,B13,'9月奖金发放记录'!$A$2:$A$146,A13,'9月奖金发放记录'!$E$2:$E$146,"补发1月")</f>
        <v>0</v>
      </c>
      <c r="Y13" s="6">
        <f t="shared" si="0"/>
        <v>0</v>
      </c>
      <c r="Z13" s="5" t="s">
        <v>120</v>
      </c>
      <c r="AA13" s="5">
        <v>5</v>
      </c>
      <c r="AB13" s="5">
        <v>0</v>
      </c>
      <c r="AC13" s="5">
        <v>0</v>
      </c>
    </row>
    <row r="14" ht="19" customHeight="1" spans="1:29">
      <c r="A14" s="5" t="s">
        <v>276</v>
      </c>
      <c r="B14" s="5" t="s">
        <v>253</v>
      </c>
      <c r="C14" s="5" t="s">
        <v>50</v>
      </c>
      <c r="D14" s="5">
        <v>1</v>
      </c>
      <c r="E14" s="5">
        <v>30</v>
      </c>
      <c r="F14" s="6">
        <v>6000</v>
      </c>
      <c r="G14" s="6">
        <v>1692.3</v>
      </c>
      <c r="H14" s="5" t="s">
        <v>120</v>
      </c>
      <c r="I14" s="6">
        <v>0</v>
      </c>
      <c r="J14" s="6">
        <v>38516.13</v>
      </c>
      <c r="K14" s="6">
        <v>31250.6</v>
      </c>
      <c r="L14" s="5" t="s">
        <v>825</v>
      </c>
      <c r="M14" s="5">
        <v>0</v>
      </c>
      <c r="N14" s="6">
        <f>SUMIFS('9月奖金发放记录'!$J$2:$J$146,'9月奖金发放记录'!$B$2:$B$146,B14,'9月奖金发放记录'!$A$2:$A$146,A14,'9月奖金发放记录'!$E$2:$E$146,"结转")</f>
        <v>0</v>
      </c>
      <c r="O14" s="6">
        <f>SUMIFS('9月奖金发放记录'!$J$2:$J$146,'9月奖金发放记录'!$B$2:$B$146,B14,'9月奖金发放记录'!$A$2:$A$146,A14,'9月奖金发放记录'!$E$2:$E$146,"当月")</f>
        <v>0</v>
      </c>
      <c r="P14" s="6">
        <f>SUMIFS('9月奖金发放记录'!$J$2:$J$146,'9月奖金发放记录'!$B$2:$B$146,B14,'9月奖金发放记录'!$A$2:$A$146,A14,'9月奖金发放记录'!$E$2:$E$146,"累计补发9月")</f>
        <v>0</v>
      </c>
      <c r="Q14" s="6">
        <f>SUMIFS('9月奖金发放记录'!$J$2:$J$146,'9月奖金发放记录'!$B$2:$B$146,B14,'9月奖金发放记录'!$A$2:$A$146,A14,'9月奖金发放记录'!$E$2:$E$146,"补发8月")</f>
        <v>0</v>
      </c>
      <c r="R14" s="6">
        <f>SUMIFS('9月奖金发放记录'!$J$2:$J$146,'9月奖金发放记录'!$B$2:$B$146,B14,'9月奖金发放记录'!$A$2:$A$146,A14,'9月奖金发放记录'!$E$2:$E$146,"补发7月")</f>
        <v>0</v>
      </c>
      <c r="S14" s="6">
        <f>SUMIFS('9月奖金发放记录'!$J$2:$J$146,'9月奖金发放记录'!$B$2:$B$146,B14,'9月奖金发放记录'!$A$2:$A$146,A14,'9月奖金发放记录'!$E$2:$E$146,"补发6月")</f>
        <v>0</v>
      </c>
      <c r="T14" s="6">
        <f>SUMIFS('9月奖金发放记录'!$J$2:$J$146,'9月奖金发放记录'!$B$2:$B$146,B14,'9月奖金发放记录'!$A$2:$A$146,A14,'9月奖金发放记录'!$E$2:$E$146,"补发5月")</f>
        <v>0</v>
      </c>
      <c r="U14" s="6">
        <f>SUMIFS('9月奖金发放记录'!$J$2:$J$146,'9月奖金发放记录'!$B$2:$B$146,B14,'9月奖金发放记录'!$A$2:$A$146,A14,'9月奖金发放记录'!$E$2:$E$146,"补发4月")</f>
        <v>0</v>
      </c>
      <c r="V14" s="6">
        <f>SUMIFS('9月奖金发放记录'!$J$2:$J$146,'9月奖金发放记录'!$B$2:$B$146,B14,'9月奖金发放记录'!$A$2:$A$146,A14,'9月奖金发放记录'!$E$2:$E$146,"补发3月")</f>
        <v>0</v>
      </c>
      <c r="W14" s="6">
        <f>SUMIFS('9月奖金发放记录'!$J$2:$J$146,'9月奖金发放记录'!$B$2:$B$146,B14,'9月奖金发放记录'!$A$2:$A$146,A14,'9月奖金发放记录'!$E$2:$E$146,"补发2月")</f>
        <v>0</v>
      </c>
      <c r="X14" s="6">
        <f>SUMIFS('9月奖金发放记录'!$J$2:$J$146,'9月奖金发放记录'!$B$2:$B$146,B14,'9月奖金发放记录'!$A$2:$A$146,A14,'9月奖金发放记录'!$E$2:$E$146,"补发1月")</f>
        <v>0</v>
      </c>
      <c r="Y14" s="6">
        <f t="shared" si="0"/>
        <v>0</v>
      </c>
      <c r="Z14" s="5" t="s">
        <v>120</v>
      </c>
      <c r="AA14" s="5">
        <v>0</v>
      </c>
      <c r="AB14" s="5">
        <v>0</v>
      </c>
      <c r="AC14" s="5">
        <v>0</v>
      </c>
    </row>
    <row r="15" ht="19" customHeight="1" spans="1:29">
      <c r="A15" s="5" t="s">
        <v>279</v>
      </c>
      <c r="B15" s="5" t="s">
        <v>253</v>
      </c>
      <c r="C15" s="5" t="s">
        <v>50</v>
      </c>
      <c r="D15" s="5">
        <v>1</v>
      </c>
      <c r="E15" s="5">
        <v>22</v>
      </c>
      <c r="F15" s="6">
        <v>4400</v>
      </c>
      <c r="G15" s="6">
        <v>1078</v>
      </c>
      <c r="H15" s="5" t="s">
        <v>120</v>
      </c>
      <c r="I15" s="6">
        <v>0</v>
      </c>
      <c r="J15" s="6">
        <v>35180.65</v>
      </c>
      <c r="K15" s="6">
        <v>28482.7</v>
      </c>
      <c r="L15" s="5" t="s">
        <v>825</v>
      </c>
      <c r="M15" s="5">
        <v>0</v>
      </c>
      <c r="N15" s="6">
        <f>SUMIFS('9月奖金发放记录'!$J$2:$J$146,'9月奖金发放记录'!$B$2:$B$146,B15,'9月奖金发放记录'!$A$2:$A$146,A15,'9月奖金发放记录'!$E$2:$E$146,"结转")</f>
        <v>0</v>
      </c>
      <c r="O15" s="6">
        <f>SUMIFS('9月奖金发放记录'!$J$2:$J$146,'9月奖金发放记录'!$B$2:$B$146,B15,'9月奖金发放记录'!$A$2:$A$146,A15,'9月奖金发放记录'!$E$2:$E$146,"当月")</f>
        <v>0</v>
      </c>
      <c r="P15" s="6">
        <f>SUMIFS('9月奖金发放记录'!$J$2:$J$146,'9月奖金发放记录'!$B$2:$B$146,B15,'9月奖金发放记录'!$A$2:$A$146,A15,'9月奖金发放记录'!$E$2:$E$146,"累计补发9月")</f>
        <v>0</v>
      </c>
      <c r="Q15" s="6">
        <f>SUMIFS('9月奖金发放记录'!$J$2:$J$146,'9月奖金发放记录'!$B$2:$B$146,B15,'9月奖金发放记录'!$A$2:$A$146,A15,'9月奖金发放记录'!$E$2:$E$146,"补发8月")</f>
        <v>0</v>
      </c>
      <c r="R15" s="6">
        <f>SUMIFS('9月奖金发放记录'!$J$2:$J$146,'9月奖金发放记录'!$B$2:$B$146,B15,'9月奖金发放记录'!$A$2:$A$146,A15,'9月奖金发放记录'!$E$2:$E$146,"补发7月")</f>
        <v>0</v>
      </c>
      <c r="S15" s="6">
        <f>SUMIFS('9月奖金发放记录'!$J$2:$J$146,'9月奖金发放记录'!$B$2:$B$146,B15,'9月奖金发放记录'!$A$2:$A$146,A15,'9月奖金发放记录'!$E$2:$E$146,"补发6月")</f>
        <v>0</v>
      </c>
      <c r="T15" s="6">
        <f>SUMIFS('9月奖金发放记录'!$J$2:$J$146,'9月奖金发放记录'!$B$2:$B$146,B15,'9月奖金发放记录'!$A$2:$A$146,A15,'9月奖金发放记录'!$E$2:$E$146,"补发5月")</f>
        <v>0</v>
      </c>
      <c r="U15" s="6">
        <f>SUMIFS('9月奖金发放记录'!$J$2:$J$146,'9月奖金发放记录'!$B$2:$B$146,B15,'9月奖金发放记录'!$A$2:$A$146,A15,'9月奖金发放记录'!$E$2:$E$146,"补发4月")</f>
        <v>0</v>
      </c>
      <c r="V15" s="6">
        <f>SUMIFS('9月奖金发放记录'!$J$2:$J$146,'9月奖金发放记录'!$B$2:$B$146,B15,'9月奖金发放记录'!$A$2:$A$146,A15,'9月奖金发放记录'!$E$2:$E$146,"补发3月")</f>
        <v>0</v>
      </c>
      <c r="W15" s="6">
        <f>SUMIFS('9月奖金发放记录'!$J$2:$J$146,'9月奖金发放记录'!$B$2:$B$146,B15,'9月奖金发放记录'!$A$2:$A$146,A15,'9月奖金发放记录'!$E$2:$E$146,"补发2月")</f>
        <v>0</v>
      </c>
      <c r="X15" s="6">
        <f>SUMIFS('9月奖金发放记录'!$J$2:$J$146,'9月奖金发放记录'!$B$2:$B$146,B15,'9月奖金发放记录'!$A$2:$A$146,A15,'9月奖金发放记录'!$E$2:$E$146,"补发1月")</f>
        <v>0</v>
      </c>
      <c r="Y15" s="6">
        <f t="shared" si="0"/>
        <v>0</v>
      </c>
      <c r="Z15" s="5" t="s">
        <v>120</v>
      </c>
      <c r="AA15" s="5">
        <v>0</v>
      </c>
      <c r="AB15" s="5">
        <v>0</v>
      </c>
      <c r="AC15" s="5">
        <v>0</v>
      </c>
    </row>
    <row r="16" ht="19" customHeight="1" spans="1:29">
      <c r="A16" s="5" t="s">
        <v>283</v>
      </c>
      <c r="B16" s="5" t="s">
        <v>253</v>
      </c>
      <c r="C16" s="5" t="s">
        <v>50</v>
      </c>
      <c r="D16" s="5">
        <v>1</v>
      </c>
      <c r="E16" s="5">
        <v>30</v>
      </c>
      <c r="F16" s="6">
        <v>6000</v>
      </c>
      <c r="G16" s="6">
        <v>318.1</v>
      </c>
      <c r="H16" s="5" t="s">
        <v>120</v>
      </c>
      <c r="I16" s="6">
        <v>0</v>
      </c>
      <c r="J16" s="6">
        <v>51096.77</v>
      </c>
      <c r="K16" s="6">
        <v>31211.8</v>
      </c>
      <c r="L16" s="5" t="s">
        <v>825</v>
      </c>
      <c r="M16" s="5">
        <v>0</v>
      </c>
      <c r="N16" s="6">
        <f>SUMIFS('9月奖金发放记录'!$J$2:$J$146,'9月奖金发放记录'!$B$2:$B$146,B16,'9月奖金发放记录'!$A$2:$A$146,A16,'9月奖金发放记录'!$E$2:$E$146,"结转")</f>
        <v>0</v>
      </c>
      <c r="O16" s="6">
        <f>SUMIFS('9月奖金发放记录'!$J$2:$J$146,'9月奖金发放记录'!$B$2:$B$146,B16,'9月奖金发放记录'!$A$2:$A$146,A16,'9月奖金发放记录'!$E$2:$E$146,"当月")</f>
        <v>0</v>
      </c>
      <c r="P16" s="6">
        <f>SUMIFS('9月奖金发放记录'!$J$2:$J$146,'9月奖金发放记录'!$B$2:$B$146,B16,'9月奖金发放记录'!$A$2:$A$146,A16,'9月奖金发放记录'!$E$2:$E$146,"累计补发9月")</f>
        <v>0</v>
      </c>
      <c r="Q16" s="6">
        <f>SUMIFS('9月奖金发放记录'!$J$2:$J$146,'9月奖金发放记录'!$B$2:$B$146,B16,'9月奖金发放记录'!$A$2:$A$146,A16,'9月奖金发放记录'!$E$2:$E$146,"补发8月")</f>
        <v>0</v>
      </c>
      <c r="R16" s="6">
        <f>SUMIFS('9月奖金发放记录'!$J$2:$J$146,'9月奖金发放记录'!$B$2:$B$146,B16,'9月奖金发放记录'!$A$2:$A$146,A16,'9月奖金发放记录'!$E$2:$E$146,"补发7月")</f>
        <v>0</v>
      </c>
      <c r="S16" s="6">
        <f>SUMIFS('9月奖金发放记录'!$J$2:$J$146,'9月奖金发放记录'!$B$2:$B$146,B16,'9月奖金发放记录'!$A$2:$A$146,A16,'9月奖金发放记录'!$E$2:$E$146,"补发6月")</f>
        <v>0</v>
      </c>
      <c r="T16" s="6">
        <f>SUMIFS('9月奖金发放记录'!$J$2:$J$146,'9月奖金发放记录'!$B$2:$B$146,B16,'9月奖金发放记录'!$A$2:$A$146,A16,'9月奖金发放记录'!$E$2:$E$146,"补发5月")</f>
        <v>0</v>
      </c>
      <c r="U16" s="6">
        <f>SUMIFS('9月奖金发放记录'!$J$2:$J$146,'9月奖金发放记录'!$B$2:$B$146,B16,'9月奖金发放记录'!$A$2:$A$146,A16,'9月奖金发放记录'!$E$2:$E$146,"补发4月")</f>
        <v>0</v>
      </c>
      <c r="V16" s="6">
        <f>SUMIFS('9月奖金发放记录'!$J$2:$J$146,'9月奖金发放记录'!$B$2:$B$146,B16,'9月奖金发放记录'!$A$2:$A$146,A16,'9月奖金发放记录'!$E$2:$E$146,"补发3月")</f>
        <v>0</v>
      </c>
      <c r="W16" s="6">
        <f>SUMIFS('9月奖金发放记录'!$J$2:$J$146,'9月奖金发放记录'!$B$2:$B$146,B16,'9月奖金发放记录'!$A$2:$A$146,A16,'9月奖金发放记录'!$E$2:$E$146,"补发2月")</f>
        <v>0</v>
      </c>
      <c r="X16" s="6">
        <f>SUMIFS('9月奖金发放记录'!$J$2:$J$146,'9月奖金发放记录'!$B$2:$B$146,B16,'9月奖金发放记录'!$A$2:$A$146,A16,'9月奖金发放记录'!$E$2:$E$146,"补发1月")</f>
        <v>0</v>
      </c>
      <c r="Y16" s="6">
        <f t="shared" si="0"/>
        <v>0</v>
      </c>
      <c r="Z16" s="5" t="s">
        <v>120</v>
      </c>
      <c r="AA16" s="5">
        <v>1</v>
      </c>
      <c r="AB16" s="5">
        <v>0</v>
      </c>
      <c r="AC16" s="5">
        <v>0</v>
      </c>
    </row>
    <row r="17" ht="19" customHeight="1" spans="1:29">
      <c r="A17" s="5" t="s">
        <v>284</v>
      </c>
      <c r="B17" s="5" t="s">
        <v>253</v>
      </c>
      <c r="C17" s="5" t="s">
        <v>50</v>
      </c>
      <c r="D17" s="5">
        <v>1</v>
      </c>
      <c r="E17" s="5">
        <v>30</v>
      </c>
      <c r="F17" s="6">
        <v>6000</v>
      </c>
      <c r="G17" s="6">
        <v>3547.9</v>
      </c>
      <c r="H17" s="5" t="s">
        <v>120</v>
      </c>
      <c r="I17" s="6">
        <v>0</v>
      </c>
      <c r="J17" s="6">
        <v>30503.22</v>
      </c>
      <c r="K17" s="6">
        <v>15712.9</v>
      </c>
      <c r="L17" s="5" t="s">
        <v>825</v>
      </c>
      <c r="M17" s="5">
        <v>0</v>
      </c>
      <c r="N17" s="6">
        <f>SUMIFS('9月奖金发放记录'!$J$2:$J$146,'9月奖金发放记录'!$B$2:$B$146,B17,'9月奖金发放记录'!$A$2:$A$146,A17,'9月奖金发放记录'!$E$2:$E$146,"结转")</f>
        <v>0</v>
      </c>
      <c r="O17" s="6">
        <f>SUMIFS('9月奖金发放记录'!$J$2:$J$146,'9月奖金发放记录'!$B$2:$B$146,B17,'9月奖金发放记录'!$A$2:$A$146,A17,'9月奖金发放记录'!$E$2:$E$146,"当月")</f>
        <v>0</v>
      </c>
      <c r="P17" s="6">
        <f>SUMIFS('9月奖金发放记录'!$J$2:$J$146,'9月奖金发放记录'!$B$2:$B$146,B17,'9月奖金发放记录'!$A$2:$A$146,A17,'9月奖金发放记录'!$E$2:$E$146,"累计补发9月")</f>
        <v>0</v>
      </c>
      <c r="Q17" s="6">
        <f>SUMIFS('9月奖金发放记录'!$J$2:$J$146,'9月奖金发放记录'!$B$2:$B$146,B17,'9月奖金发放记录'!$A$2:$A$146,A17,'9月奖金发放记录'!$E$2:$E$146,"补发8月")</f>
        <v>0</v>
      </c>
      <c r="R17" s="6">
        <f>SUMIFS('9月奖金发放记录'!$J$2:$J$146,'9月奖金发放记录'!$B$2:$B$146,B17,'9月奖金发放记录'!$A$2:$A$146,A17,'9月奖金发放记录'!$E$2:$E$146,"补发7月")</f>
        <v>0</v>
      </c>
      <c r="S17" s="6">
        <f>SUMIFS('9月奖金发放记录'!$J$2:$J$146,'9月奖金发放记录'!$B$2:$B$146,B17,'9月奖金发放记录'!$A$2:$A$146,A17,'9月奖金发放记录'!$E$2:$E$146,"补发6月")</f>
        <v>0</v>
      </c>
      <c r="T17" s="6">
        <f>SUMIFS('9月奖金发放记录'!$J$2:$J$146,'9月奖金发放记录'!$B$2:$B$146,B17,'9月奖金发放记录'!$A$2:$A$146,A17,'9月奖金发放记录'!$E$2:$E$146,"补发5月")</f>
        <v>0</v>
      </c>
      <c r="U17" s="6">
        <f>SUMIFS('9月奖金发放记录'!$J$2:$J$146,'9月奖金发放记录'!$B$2:$B$146,B17,'9月奖金发放记录'!$A$2:$A$146,A17,'9月奖金发放记录'!$E$2:$E$146,"补发4月")</f>
        <v>0</v>
      </c>
      <c r="V17" s="6">
        <f>SUMIFS('9月奖金发放记录'!$J$2:$J$146,'9月奖金发放记录'!$B$2:$B$146,B17,'9月奖金发放记录'!$A$2:$A$146,A17,'9月奖金发放记录'!$E$2:$E$146,"补发3月")</f>
        <v>0</v>
      </c>
      <c r="W17" s="6">
        <f>SUMIFS('9月奖金发放记录'!$J$2:$J$146,'9月奖金发放记录'!$B$2:$B$146,B17,'9月奖金发放记录'!$A$2:$A$146,A17,'9月奖金发放记录'!$E$2:$E$146,"补发2月")</f>
        <v>0</v>
      </c>
      <c r="X17" s="6">
        <f>SUMIFS('9月奖金发放记录'!$J$2:$J$146,'9月奖金发放记录'!$B$2:$B$146,B17,'9月奖金发放记录'!$A$2:$A$146,A17,'9月奖金发放记录'!$E$2:$E$146,"补发1月")</f>
        <v>0</v>
      </c>
      <c r="Y17" s="6">
        <f t="shared" si="0"/>
        <v>0</v>
      </c>
      <c r="Z17" s="5" t="s">
        <v>120</v>
      </c>
      <c r="AA17" s="5">
        <v>0</v>
      </c>
      <c r="AB17" s="5">
        <v>0</v>
      </c>
      <c r="AC17" s="5">
        <v>0</v>
      </c>
    </row>
    <row r="18" ht="19" customHeight="1" spans="1:29">
      <c r="A18" s="5" t="s">
        <v>287</v>
      </c>
      <c r="B18" s="5" t="s">
        <v>253</v>
      </c>
      <c r="C18" s="5" t="s">
        <v>50</v>
      </c>
      <c r="D18" s="5">
        <v>1</v>
      </c>
      <c r="E18" s="5">
        <v>30</v>
      </c>
      <c r="F18" s="6">
        <v>6000</v>
      </c>
      <c r="G18" s="6">
        <v>262.9</v>
      </c>
      <c r="H18" s="5" t="s">
        <v>120</v>
      </c>
      <c r="I18" s="6">
        <v>0</v>
      </c>
      <c r="J18" s="6">
        <v>53232.26</v>
      </c>
      <c r="K18" s="6">
        <v>38683.8</v>
      </c>
      <c r="L18" s="5" t="s">
        <v>825</v>
      </c>
      <c r="M18" s="5">
        <v>0</v>
      </c>
      <c r="N18" s="6">
        <f>SUMIFS('9月奖金发放记录'!$J$2:$J$146,'9月奖金发放记录'!$B$2:$B$146,B18,'9月奖金发放记录'!$A$2:$A$146,A18,'9月奖金发放记录'!$E$2:$E$146,"结转")</f>
        <v>0</v>
      </c>
      <c r="O18" s="6">
        <f>SUMIFS('9月奖金发放记录'!$J$2:$J$146,'9月奖金发放记录'!$B$2:$B$146,B18,'9月奖金发放记录'!$A$2:$A$146,A18,'9月奖金发放记录'!$E$2:$E$146,"当月")</f>
        <v>0</v>
      </c>
      <c r="P18" s="6">
        <f>SUMIFS('9月奖金发放记录'!$J$2:$J$146,'9月奖金发放记录'!$B$2:$B$146,B18,'9月奖金发放记录'!$A$2:$A$146,A18,'9月奖金发放记录'!$E$2:$E$146,"累计补发9月")</f>
        <v>0</v>
      </c>
      <c r="Q18" s="6">
        <f>SUMIFS('9月奖金发放记录'!$J$2:$J$146,'9月奖金发放记录'!$B$2:$B$146,B18,'9月奖金发放记录'!$A$2:$A$146,A18,'9月奖金发放记录'!$E$2:$E$146,"补发8月")</f>
        <v>0</v>
      </c>
      <c r="R18" s="6">
        <f>SUMIFS('9月奖金发放记录'!$J$2:$J$146,'9月奖金发放记录'!$B$2:$B$146,B18,'9月奖金发放记录'!$A$2:$A$146,A18,'9月奖金发放记录'!$E$2:$E$146,"补发7月")</f>
        <v>0</v>
      </c>
      <c r="S18" s="6">
        <f>SUMIFS('9月奖金发放记录'!$J$2:$J$146,'9月奖金发放记录'!$B$2:$B$146,B18,'9月奖金发放记录'!$A$2:$A$146,A18,'9月奖金发放记录'!$E$2:$E$146,"补发6月")</f>
        <v>0</v>
      </c>
      <c r="T18" s="6">
        <f>SUMIFS('9月奖金发放记录'!$J$2:$J$146,'9月奖金发放记录'!$B$2:$B$146,B18,'9月奖金发放记录'!$A$2:$A$146,A18,'9月奖金发放记录'!$E$2:$E$146,"补发5月")</f>
        <v>0</v>
      </c>
      <c r="U18" s="6">
        <f>SUMIFS('9月奖金发放记录'!$J$2:$J$146,'9月奖金发放记录'!$B$2:$B$146,B18,'9月奖金发放记录'!$A$2:$A$146,A18,'9月奖金发放记录'!$E$2:$E$146,"补发4月")</f>
        <v>0</v>
      </c>
      <c r="V18" s="6">
        <f>SUMIFS('9月奖金发放记录'!$J$2:$J$146,'9月奖金发放记录'!$B$2:$B$146,B18,'9月奖金发放记录'!$A$2:$A$146,A18,'9月奖金发放记录'!$E$2:$E$146,"补发3月")</f>
        <v>0</v>
      </c>
      <c r="W18" s="6">
        <f>SUMIFS('9月奖金发放记录'!$J$2:$J$146,'9月奖金发放记录'!$B$2:$B$146,B18,'9月奖金发放记录'!$A$2:$A$146,A18,'9月奖金发放记录'!$E$2:$E$146,"补发2月")</f>
        <v>0</v>
      </c>
      <c r="X18" s="6">
        <f>SUMIFS('9月奖金发放记录'!$J$2:$J$146,'9月奖金发放记录'!$B$2:$B$146,B18,'9月奖金发放记录'!$A$2:$A$146,A18,'9月奖金发放记录'!$E$2:$E$146,"补发1月")</f>
        <v>0</v>
      </c>
      <c r="Y18" s="6">
        <f t="shared" si="0"/>
        <v>0</v>
      </c>
      <c r="Z18" s="5" t="s">
        <v>120</v>
      </c>
      <c r="AA18" s="5">
        <v>3</v>
      </c>
      <c r="AB18" s="5">
        <v>0</v>
      </c>
      <c r="AC18" s="5">
        <v>0</v>
      </c>
    </row>
    <row r="19" ht="19" customHeight="1" spans="1:29">
      <c r="A19" s="5" t="s">
        <v>288</v>
      </c>
      <c r="B19" s="5" t="s">
        <v>253</v>
      </c>
      <c r="C19" s="5" t="s">
        <v>50</v>
      </c>
      <c r="D19" s="5">
        <v>1</v>
      </c>
      <c r="E19" s="5">
        <v>23</v>
      </c>
      <c r="F19" s="6">
        <v>4600</v>
      </c>
      <c r="G19" s="6">
        <v>6016.8</v>
      </c>
      <c r="H19" s="5" t="s">
        <v>113</v>
      </c>
      <c r="I19" s="6">
        <v>766.666666666667</v>
      </c>
      <c r="J19" s="6">
        <v>36541.94</v>
      </c>
      <c r="K19" s="6">
        <v>34430.6</v>
      </c>
      <c r="L19" s="5" t="s">
        <v>825</v>
      </c>
      <c r="M19" s="5">
        <v>0</v>
      </c>
      <c r="N19" s="6">
        <f>SUMIFS('9月奖金发放记录'!$J$2:$J$146,'9月奖金发放记录'!$B$2:$B$146,B19,'9月奖金发放记录'!$A$2:$A$146,A19,'9月奖金发放记录'!$E$2:$E$146,"结转")</f>
        <v>0</v>
      </c>
      <c r="O19" s="6">
        <f>SUMIFS('9月奖金发放记录'!$J$2:$J$146,'9月奖金发放记录'!$B$2:$B$146,B19,'9月奖金发放记录'!$A$2:$A$146,A19,'9月奖金发放记录'!$E$2:$E$146,"当月")</f>
        <v>766.67</v>
      </c>
      <c r="P19" s="6">
        <f>SUMIFS('9月奖金发放记录'!$J$2:$J$146,'9月奖金发放记录'!$B$2:$B$146,B19,'9月奖金发放记录'!$A$2:$A$146,A19,'9月奖金发放记录'!$E$2:$E$146,"累计补发9月")</f>
        <v>0</v>
      </c>
      <c r="Q19" s="6">
        <f>SUMIFS('9月奖金发放记录'!$J$2:$J$146,'9月奖金发放记录'!$B$2:$B$146,B19,'9月奖金发放记录'!$A$2:$A$146,A19,'9月奖金发放记录'!$E$2:$E$146,"补发8月")</f>
        <v>0</v>
      </c>
      <c r="R19" s="6">
        <f>SUMIFS('9月奖金发放记录'!$J$2:$J$146,'9月奖金发放记录'!$B$2:$B$146,B19,'9月奖金发放记录'!$A$2:$A$146,A19,'9月奖金发放记录'!$E$2:$E$146,"补发7月")</f>
        <v>0</v>
      </c>
      <c r="S19" s="6">
        <f>SUMIFS('9月奖金发放记录'!$J$2:$J$146,'9月奖金发放记录'!$B$2:$B$146,B19,'9月奖金发放记录'!$A$2:$A$146,A19,'9月奖金发放记录'!$E$2:$E$146,"补发6月")</f>
        <v>0</v>
      </c>
      <c r="T19" s="6">
        <f>SUMIFS('9月奖金发放记录'!$J$2:$J$146,'9月奖金发放记录'!$B$2:$B$146,B19,'9月奖金发放记录'!$A$2:$A$146,A19,'9月奖金发放记录'!$E$2:$E$146,"补发5月")</f>
        <v>0</v>
      </c>
      <c r="U19" s="6">
        <f>SUMIFS('9月奖金发放记录'!$J$2:$J$146,'9月奖金发放记录'!$B$2:$B$146,B19,'9月奖金发放记录'!$A$2:$A$146,A19,'9月奖金发放记录'!$E$2:$E$146,"补发4月")</f>
        <v>0</v>
      </c>
      <c r="V19" s="6">
        <f>SUMIFS('9月奖金发放记录'!$J$2:$J$146,'9月奖金发放记录'!$B$2:$B$146,B19,'9月奖金发放记录'!$A$2:$A$146,A19,'9月奖金发放记录'!$E$2:$E$146,"补发3月")</f>
        <v>0</v>
      </c>
      <c r="W19" s="6">
        <f>SUMIFS('9月奖金发放记录'!$J$2:$J$146,'9月奖金发放记录'!$B$2:$B$146,B19,'9月奖金发放记录'!$A$2:$A$146,A19,'9月奖金发放记录'!$E$2:$E$146,"补发2月")</f>
        <v>0</v>
      </c>
      <c r="X19" s="6">
        <f>SUMIFS('9月奖金发放记录'!$J$2:$J$146,'9月奖金发放记录'!$B$2:$B$146,B19,'9月奖金发放记录'!$A$2:$A$146,A19,'9月奖金发放记录'!$E$2:$E$146,"补发1月")</f>
        <v>0</v>
      </c>
      <c r="Y19" s="6">
        <f t="shared" si="0"/>
        <v>766.67</v>
      </c>
      <c r="Z19" s="5" t="s">
        <v>120</v>
      </c>
      <c r="AA19" s="5">
        <v>0</v>
      </c>
      <c r="AB19" s="5">
        <v>0</v>
      </c>
      <c r="AC19" s="5">
        <v>0</v>
      </c>
    </row>
    <row r="20" ht="19" customHeight="1" spans="1:29">
      <c r="A20" s="5" t="s">
        <v>292</v>
      </c>
      <c r="B20" s="5" t="s">
        <v>253</v>
      </c>
      <c r="C20" s="5" t="s">
        <v>50</v>
      </c>
      <c r="D20" s="5">
        <v>1</v>
      </c>
      <c r="E20" s="5">
        <v>30</v>
      </c>
      <c r="F20" s="6">
        <v>6000</v>
      </c>
      <c r="G20" s="6">
        <v>317.4</v>
      </c>
      <c r="H20" s="5" t="s">
        <v>120</v>
      </c>
      <c r="I20" s="6">
        <v>0</v>
      </c>
      <c r="J20" s="6">
        <v>53032.26</v>
      </c>
      <c r="K20" s="6">
        <v>22970.2</v>
      </c>
      <c r="L20" s="5" t="s">
        <v>825</v>
      </c>
      <c r="M20" s="5">
        <v>0</v>
      </c>
      <c r="N20" s="6">
        <f>SUMIFS('9月奖金发放记录'!$J$2:$J$146,'9月奖金发放记录'!$B$2:$B$146,B20,'9月奖金发放记录'!$A$2:$A$146,A20,'9月奖金发放记录'!$E$2:$E$146,"结转")</f>
        <v>0</v>
      </c>
      <c r="O20" s="6">
        <f>SUMIFS('9月奖金发放记录'!$J$2:$J$146,'9月奖金发放记录'!$B$2:$B$146,B20,'9月奖金发放记录'!$A$2:$A$146,A20,'9月奖金发放记录'!$E$2:$E$146,"当月")</f>
        <v>0</v>
      </c>
      <c r="P20" s="6">
        <f>SUMIFS('9月奖金发放记录'!$J$2:$J$146,'9月奖金发放记录'!$B$2:$B$146,B20,'9月奖金发放记录'!$A$2:$A$146,A20,'9月奖金发放记录'!$E$2:$E$146,"累计补发9月")</f>
        <v>0</v>
      </c>
      <c r="Q20" s="6">
        <f>SUMIFS('9月奖金发放记录'!$J$2:$J$146,'9月奖金发放记录'!$B$2:$B$146,B20,'9月奖金发放记录'!$A$2:$A$146,A20,'9月奖金发放记录'!$E$2:$E$146,"补发8月")</f>
        <v>0</v>
      </c>
      <c r="R20" s="6">
        <f>SUMIFS('9月奖金发放记录'!$J$2:$J$146,'9月奖金发放记录'!$B$2:$B$146,B20,'9月奖金发放记录'!$A$2:$A$146,A20,'9月奖金发放记录'!$E$2:$E$146,"补发7月")</f>
        <v>0</v>
      </c>
      <c r="S20" s="6">
        <f>SUMIFS('9月奖金发放记录'!$J$2:$J$146,'9月奖金发放记录'!$B$2:$B$146,B20,'9月奖金发放记录'!$A$2:$A$146,A20,'9月奖金发放记录'!$E$2:$E$146,"补发6月")</f>
        <v>0</v>
      </c>
      <c r="T20" s="6">
        <f>SUMIFS('9月奖金发放记录'!$J$2:$J$146,'9月奖金发放记录'!$B$2:$B$146,B20,'9月奖金发放记录'!$A$2:$A$146,A20,'9月奖金发放记录'!$E$2:$E$146,"补发5月")</f>
        <v>0</v>
      </c>
      <c r="U20" s="6">
        <f>SUMIFS('9月奖金发放记录'!$J$2:$J$146,'9月奖金发放记录'!$B$2:$B$146,B20,'9月奖金发放记录'!$A$2:$A$146,A20,'9月奖金发放记录'!$E$2:$E$146,"补发4月")</f>
        <v>0</v>
      </c>
      <c r="V20" s="6">
        <f>SUMIFS('9月奖金发放记录'!$J$2:$J$146,'9月奖金发放记录'!$B$2:$B$146,B20,'9月奖金发放记录'!$A$2:$A$146,A20,'9月奖金发放记录'!$E$2:$E$146,"补发3月")</f>
        <v>0</v>
      </c>
      <c r="W20" s="6">
        <f>SUMIFS('9月奖金发放记录'!$J$2:$J$146,'9月奖金发放记录'!$B$2:$B$146,B20,'9月奖金发放记录'!$A$2:$A$146,A20,'9月奖金发放记录'!$E$2:$E$146,"补发2月")</f>
        <v>0</v>
      </c>
      <c r="X20" s="6">
        <f>SUMIFS('9月奖金发放记录'!$J$2:$J$146,'9月奖金发放记录'!$B$2:$B$146,B20,'9月奖金发放记录'!$A$2:$A$146,A20,'9月奖金发放记录'!$E$2:$E$146,"补发1月")</f>
        <v>0</v>
      </c>
      <c r="Y20" s="6">
        <f t="shared" si="0"/>
        <v>0</v>
      </c>
      <c r="Z20" s="5" t="s">
        <v>120</v>
      </c>
      <c r="AA20" s="5">
        <v>1</v>
      </c>
      <c r="AB20" s="5">
        <v>0</v>
      </c>
      <c r="AC20" s="5">
        <v>0</v>
      </c>
    </row>
    <row r="21" ht="19" customHeight="1" spans="1:29">
      <c r="A21" s="5" t="s">
        <v>173</v>
      </c>
      <c r="B21" s="5" t="s">
        <v>253</v>
      </c>
      <c r="C21" s="5" t="s">
        <v>50</v>
      </c>
      <c r="D21" s="5">
        <v>1</v>
      </c>
      <c r="E21" s="5">
        <v>7</v>
      </c>
      <c r="F21" s="6">
        <v>1400</v>
      </c>
      <c r="G21" s="6">
        <v>438.9</v>
      </c>
      <c r="H21" s="5" t="s">
        <v>120</v>
      </c>
      <c r="I21" s="6">
        <v>0</v>
      </c>
      <c r="J21" s="6">
        <v>21916.13</v>
      </c>
      <c r="K21" s="6">
        <v>10214.5</v>
      </c>
      <c r="L21" s="5" t="s">
        <v>825</v>
      </c>
      <c r="M21" s="5">
        <v>0</v>
      </c>
      <c r="N21" s="6">
        <f>SUMIFS('9月奖金发放记录'!$J$2:$J$146,'9月奖金发放记录'!$B$2:$B$146,B21,'9月奖金发放记录'!$A$2:$A$146,A21,'9月奖金发放记录'!$E$2:$E$146,"结转")</f>
        <v>0</v>
      </c>
      <c r="O21" s="6">
        <f>SUMIFS('9月奖金发放记录'!$J$2:$J$146,'9月奖金发放记录'!$B$2:$B$146,B21,'9月奖金发放记录'!$A$2:$A$146,A21,'9月奖金发放记录'!$E$2:$E$146,"当月")</f>
        <v>0</v>
      </c>
      <c r="P21" s="6">
        <f>SUMIFS('9月奖金发放记录'!$J$2:$J$146,'9月奖金发放记录'!$B$2:$B$146,B21,'9月奖金发放记录'!$A$2:$A$146,A21,'9月奖金发放记录'!$E$2:$E$146,"累计补发9月")</f>
        <v>0</v>
      </c>
      <c r="Q21" s="6">
        <f>SUMIFS('9月奖金发放记录'!$J$2:$J$146,'9月奖金发放记录'!$B$2:$B$146,B21,'9月奖金发放记录'!$A$2:$A$146,A21,'9月奖金发放记录'!$E$2:$E$146,"补发8月")</f>
        <v>0</v>
      </c>
      <c r="R21" s="6">
        <f>SUMIFS('9月奖金发放记录'!$J$2:$J$146,'9月奖金发放记录'!$B$2:$B$146,B21,'9月奖金发放记录'!$A$2:$A$146,A21,'9月奖金发放记录'!$E$2:$E$146,"补发7月")</f>
        <v>0</v>
      </c>
      <c r="S21" s="6">
        <f>SUMIFS('9月奖金发放记录'!$J$2:$J$146,'9月奖金发放记录'!$B$2:$B$146,B21,'9月奖金发放记录'!$A$2:$A$146,A21,'9月奖金发放记录'!$E$2:$E$146,"补发6月")</f>
        <v>0</v>
      </c>
      <c r="T21" s="6">
        <f>SUMIFS('9月奖金发放记录'!$J$2:$J$146,'9月奖金发放记录'!$B$2:$B$146,B21,'9月奖金发放记录'!$A$2:$A$146,A21,'9月奖金发放记录'!$E$2:$E$146,"补发5月")</f>
        <v>0</v>
      </c>
      <c r="U21" s="6">
        <f>SUMIFS('9月奖金发放记录'!$J$2:$J$146,'9月奖金发放记录'!$B$2:$B$146,B21,'9月奖金发放记录'!$A$2:$A$146,A21,'9月奖金发放记录'!$E$2:$E$146,"补发4月")</f>
        <v>0</v>
      </c>
      <c r="V21" s="6">
        <f>SUMIFS('9月奖金发放记录'!$J$2:$J$146,'9月奖金发放记录'!$B$2:$B$146,B21,'9月奖金发放记录'!$A$2:$A$146,A21,'9月奖金发放记录'!$E$2:$E$146,"补发3月")</f>
        <v>0</v>
      </c>
      <c r="W21" s="6">
        <f>SUMIFS('9月奖金发放记录'!$J$2:$J$146,'9月奖金发放记录'!$B$2:$B$146,B21,'9月奖金发放记录'!$A$2:$A$146,A21,'9月奖金发放记录'!$E$2:$E$146,"补发2月")</f>
        <v>0</v>
      </c>
      <c r="X21" s="6">
        <f>SUMIFS('9月奖金发放记录'!$J$2:$J$146,'9月奖金发放记录'!$B$2:$B$146,B21,'9月奖金发放记录'!$A$2:$A$146,A21,'9月奖金发放记录'!$E$2:$E$146,"补发1月")</f>
        <v>0</v>
      </c>
      <c r="Y21" s="6">
        <f t="shared" si="0"/>
        <v>0</v>
      </c>
      <c r="Z21" s="5" t="s">
        <v>120</v>
      </c>
      <c r="AA21" s="5">
        <v>0</v>
      </c>
      <c r="AB21" s="5">
        <v>0</v>
      </c>
      <c r="AC21" s="5">
        <v>0</v>
      </c>
    </row>
    <row r="22" ht="19" customHeight="1" spans="1:29">
      <c r="A22" s="5" t="s">
        <v>293</v>
      </c>
      <c r="B22" s="5" t="s">
        <v>253</v>
      </c>
      <c r="C22" s="5" t="s">
        <v>50</v>
      </c>
      <c r="D22" s="5">
        <v>1</v>
      </c>
      <c r="E22" s="5">
        <v>30</v>
      </c>
      <c r="F22" s="6">
        <v>6000</v>
      </c>
      <c r="G22" s="6">
        <v>224.6</v>
      </c>
      <c r="H22" s="5" t="s">
        <v>120</v>
      </c>
      <c r="I22" s="6">
        <v>0</v>
      </c>
      <c r="J22" s="6">
        <v>26516.13</v>
      </c>
      <c r="K22" s="6">
        <v>2379.5</v>
      </c>
      <c r="L22" s="5" t="s">
        <v>825</v>
      </c>
      <c r="M22" s="5">
        <v>0</v>
      </c>
      <c r="N22" s="6">
        <f>SUMIFS('9月奖金发放记录'!$J$2:$J$146,'9月奖金发放记录'!$B$2:$B$146,B22,'9月奖金发放记录'!$A$2:$A$146,A22,'9月奖金发放记录'!$E$2:$E$146,"结转")</f>
        <v>0</v>
      </c>
      <c r="O22" s="6">
        <f>SUMIFS('9月奖金发放记录'!$J$2:$J$146,'9月奖金发放记录'!$B$2:$B$146,B22,'9月奖金发放记录'!$A$2:$A$146,A22,'9月奖金发放记录'!$E$2:$E$146,"当月")</f>
        <v>0</v>
      </c>
      <c r="P22" s="6">
        <f>SUMIFS('9月奖金发放记录'!$J$2:$J$146,'9月奖金发放记录'!$B$2:$B$146,B22,'9月奖金发放记录'!$A$2:$A$146,A22,'9月奖金发放记录'!$E$2:$E$146,"累计补发9月")</f>
        <v>0</v>
      </c>
      <c r="Q22" s="6">
        <f>SUMIFS('9月奖金发放记录'!$J$2:$J$146,'9月奖金发放记录'!$B$2:$B$146,B22,'9月奖金发放记录'!$A$2:$A$146,A22,'9月奖金发放记录'!$E$2:$E$146,"补发8月")</f>
        <v>0</v>
      </c>
      <c r="R22" s="6">
        <f>SUMIFS('9月奖金发放记录'!$J$2:$J$146,'9月奖金发放记录'!$B$2:$B$146,B22,'9月奖金发放记录'!$A$2:$A$146,A22,'9月奖金发放记录'!$E$2:$E$146,"补发7月")</f>
        <v>0</v>
      </c>
      <c r="S22" s="6">
        <f>SUMIFS('9月奖金发放记录'!$J$2:$J$146,'9月奖金发放记录'!$B$2:$B$146,B22,'9月奖金发放记录'!$A$2:$A$146,A22,'9月奖金发放记录'!$E$2:$E$146,"补发6月")</f>
        <v>0</v>
      </c>
      <c r="T22" s="6">
        <f>SUMIFS('9月奖金发放记录'!$J$2:$J$146,'9月奖金发放记录'!$B$2:$B$146,B22,'9月奖金发放记录'!$A$2:$A$146,A22,'9月奖金发放记录'!$E$2:$E$146,"补发5月")</f>
        <v>0</v>
      </c>
      <c r="U22" s="6">
        <f>SUMIFS('9月奖金发放记录'!$J$2:$J$146,'9月奖金发放记录'!$B$2:$B$146,B22,'9月奖金发放记录'!$A$2:$A$146,A22,'9月奖金发放记录'!$E$2:$E$146,"补发4月")</f>
        <v>0</v>
      </c>
      <c r="V22" s="6">
        <f>SUMIFS('9月奖金发放记录'!$J$2:$J$146,'9月奖金发放记录'!$B$2:$B$146,B22,'9月奖金发放记录'!$A$2:$A$146,A22,'9月奖金发放记录'!$E$2:$E$146,"补发3月")</f>
        <v>0</v>
      </c>
      <c r="W22" s="6">
        <f>SUMIFS('9月奖金发放记录'!$J$2:$J$146,'9月奖金发放记录'!$B$2:$B$146,B22,'9月奖金发放记录'!$A$2:$A$146,A22,'9月奖金发放记录'!$E$2:$E$146,"补发2月")</f>
        <v>0</v>
      </c>
      <c r="X22" s="6">
        <f>SUMIFS('9月奖金发放记录'!$J$2:$J$146,'9月奖金发放记录'!$B$2:$B$146,B22,'9月奖金发放记录'!$A$2:$A$146,A22,'9月奖金发放记录'!$E$2:$E$146,"补发1月")</f>
        <v>0</v>
      </c>
      <c r="Y22" s="6">
        <f t="shared" si="0"/>
        <v>0</v>
      </c>
      <c r="Z22" s="5" t="s">
        <v>120</v>
      </c>
      <c r="AA22" s="5">
        <v>6</v>
      </c>
      <c r="AB22" s="5">
        <v>0</v>
      </c>
      <c r="AC22" s="5">
        <v>0</v>
      </c>
    </row>
    <row r="23" ht="19" customHeight="1" spans="1:29">
      <c r="A23" s="5" t="s">
        <v>295</v>
      </c>
      <c r="B23" s="5" t="s">
        <v>253</v>
      </c>
      <c r="C23" s="5" t="s">
        <v>50</v>
      </c>
      <c r="D23" s="5">
        <v>1</v>
      </c>
      <c r="E23" s="5">
        <v>30</v>
      </c>
      <c r="F23" s="6">
        <v>6000</v>
      </c>
      <c r="G23" s="6">
        <v>1139.6</v>
      </c>
      <c r="H23" s="5" t="s">
        <v>120</v>
      </c>
      <c r="I23" s="6">
        <v>0</v>
      </c>
      <c r="J23" s="6">
        <v>51290.33</v>
      </c>
      <c r="K23" s="6">
        <v>40348.2</v>
      </c>
      <c r="L23" s="5" t="s">
        <v>825</v>
      </c>
      <c r="M23" s="5">
        <v>0</v>
      </c>
      <c r="N23" s="6">
        <f>SUMIFS('9月奖金发放记录'!$J$2:$J$146,'9月奖金发放记录'!$B$2:$B$146,B23,'9月奖金发放记录'!$A$2:$A$146,A23,'9月奖金发放记录'!$E$2:$E$146,"结转")</f>
        <v>0</v>
      </c>
      <c r="O23" s="6">
        <f>SUMIFS('9月奖金发放记录'!$J$2:$J$146,'9月奖金发放记录'!$B$2:$B$146,B23,'9月奖金发放记录'!$A$2:$A$146,A23,'9月奖金发放记录'!$E$2:$E$146,"当月")</f>
        <v>0</v>
      </c>
      <c r="P23" s="6">
        <f>SUMIFS('9月奖金发放记录'!$J$2:$J$146,'9月奖金发放记录'!$B$2:$B$146,B23,'9月奖金发放记录'!$A$2:$A$146,A23,'9月奖金发放记录'!$E$2:$E$146,"累计补发9月")</f>
        <v>0</v>
      </c>
      <c r="Q23" s="6">
        <f>SUMIFS('9月奖金发放记录'!$J$2:$J$146,'9月奖金发放记录'!$B$2:$B$146,B23,'9月奖金发放记录'!$A$2:$A$146,A23,'9月奖金发放记录'!$E$2:$E$146,"补发8月")</f>
        <v>0</v>
      </c>
      <c r="R23" s="6">
        <f>SUMIFS('9月奖金发放记录'!$J$2:$J$146,'9月奖金发放记录'!$B$2:$B$146,B23,'9月奖金发放记录'!$A$2:$A$146,A23,'9月奖金发放记录'!$E$2:$E$146,"补发7月")</f>
        <v>0</v>
      </c>
      <c r="S23" s="6">
        <f>SUMIFS('9月奖金发放记录'!$J$2:$J$146,'9月奖金发放记录'!$B$2:$B$146,B23,'9月奖金发放记录'!$A$2:$A$146,A23,'9月奖金发放记录'!$E$2:$E$146,"补发6月")</f>
        <v>0</v>
      </c>
      <c r="T23" s="6">
        <f>SUMIFS('9月奖金发放记录'!$J$2:$J$146,'9月奖金发放记录'!$B$2:$B$146,B23,'9月奖金发放记录'!$A$2:$A$146,A23,'9月奖金发放记录'!$E$2:$E$146,"补发5月")</f>
        <v>0</v>
      </c>
      <c r="U23" s="6">
        <f>SUMIFS('9月奖金发放记录'!$J$2:$J$146,'9月奖金发放记录'!$B$2:$B$146,B23,'9月奖金发放记录'!$A$2:$A$146,A23,'9月奖金发放记录'!$E$2:$E$146,"补发4月")</f>
        <v>0</v>
      </c>
      <c r="V23" s="6">
        <f>SUMIFS('9月奖金发放记录'!$J$2:$J$146,'9月奖金发放记录'!$B$2:$B$146,B23,'9月奖金发放记录'!$A$2:$A$146,A23,'9月奖金发放记录'!$E$2:$E$146,"补发3月")</f>
        <v>0</v>
      </c>
      <c r="W23" s="6">
        <f>SUMIFS('9月奖金发放记录'!$J$2:$J$146,'9月奖金发放记录'!$B$2:$B$146,B23,'9月奖金发放记录'!$A$2:$A$146,A23,'9月奖金发放记录'!$E$2:$E$146,"补发2月")</f>
        <v>0</v>
      </c>
      <c r="X23" s="6">
        <f>SUMIFS('9月奖金发放记录'!$J$2:$J$146,'9月奖金发放记录'!$B$2:$B$146,B23,'9月奖金发放记录'!$A$2:$A$146,A23,'9月奖金发放记录'!$E$2:$E$146,"补发1月")</f>
        <v>0</v>
      </c>
      <c r="Y23" s="6">
        <f t="shared" si="0"/>
        <v>0</v>
      </c>
      <c r="Z23" s="5" t="s">
        <v>120</v>
      </c>
      <c r="AA23" s="5">
        <v>4</v>
      </c>
      <c r="AB23" s="5">
        <v>0</v>
      </c>
      <c r="AC23" s="5">
        <v>0</v>
      </c>
    </row>
    <row r="24" ht="19" customHeight="1" spans="1:29">
      <c r="A24" s="5" t="s">
        <v>299</v>
      </c>
      <c r="B24" s="5" t="s">
        <v>253</v>
      </c>
      <c r="C24" s="5" t="s">
        <v>50</v>
      </c>
      <c r="D24" s="5">
        <v>1</v>
      </c>
      <c r="E24" s="5">
        <v>4</v>
      </c>
      <c r="F24" s="6">
        <v>800</v>
      </c>
      <c r="G24" s="6">
        <v>106.6</v>
      </c>
      <c r="H24" s="5" t="s">
        <v>120</v>
      </c>
      <c r="I24" s="6">
        <v>0</v>
      </c>
      <c r="J24" s="6">
        <v>31380.65</v>
      </c>
      <c r="K24" s="6">
        <v>40895.3</v>
      </c>
      <c r="L24" s="5" t="s">
        <v>826</v>
      </c>
      <c r="M24" s="5">
        <v>0</v>
      </c>
      <c r="N24" s="6">
        <f>SUMIFS('9月奖金发放记录'!$J$2:$J$146,'9月奖金发放记录'!$B$2:$B$146,B24,'9月奖金发放记录'!$A$2:$A$146,A24,'9月奖金发放记录'!$E$2:$E$146,"结转")</f>
        <v>0</v>
      </c>
      <c r="O24" s="6">
        <f>SUMIFS('9月奖金发放记录'!$J$2:$J$146,'9月奖金发放记录'!$B$2:$B$146,B24,'9月奖金发放记录'!$A$2:$A$146,A24,'9月奖金发放记录'!$E$2:$E$146,"当月")</f>
        <v>0</v>
      </c>
      <c r="P24" s="6">
        <f>SUMIFS('9月奖金发放记录'!$J$2:$J$146,'9月奖金发放记录'!$B$2:$B$146,B24,'9月奖金发放记录'!$A$2:$A$146,A24,'9月奖金发放记录'!$E$2:$E$146,"累计补发9月")</f>
        <v>133.33</v>
      </c>
      <c r="Q24" s="6">
        <f>SUMIFS('9月奖金发放记录'!$J$2:$J$146,'9月奖金发放记录'!$B$2:$B$146,B24,'9月奖金发放记录'!$A$2:$A$146,A24,'9月奖金发放记录'!$E$2:$E$146,"补发8月")</f>
        <v>0</v>
      </c>
      <c r="R24" s="6">
        <f>SUMIFS('9月奖金发放记录'!$J$2:$J$146,'9月奖金发放记录'!$B$2:$B$146,B24,'9月奖金发放记录'!$A$2:$A$146,A24,'9月奖金发放记录'!$E$2:$E$146,"补发7月")</f>
        <v>0</v>
      </c>
      <c r="S24" s="6">
        <f>SUMIFS('9月奖金发放记录'!$J$2:$J$146,'9月奖金发放记录'!$B$2:$B$146,B24,'9月奖金发放记录'!$A$2:$A$146,A24,'9月奖金发放记录'!$E$2:$E$146,"补发6月")</f>
        <v>0</v>
      </c>
      <c r="T24" s="6">
        <f>SUMIFS('9月奖金发放记录'!$J$2:$J$146,'9月奖金发放记录'!$B$2:$B$146,B24,'9月奖金发放记录'!$A$2:$A$146,A24,'9月奖金发放记录'!$E$2:$E$146,"补发5月")</f>
        <v>0</v>
      </c>
      <c r="U24" s="6">
        <f>SUMIFS('9月奖金发放记录'!$J$2:$J$146,'9月奖金发放记录'!$B$2:$B$146,B24,'9月奖金发放记录'!$A$2:$A$146,A24,'9月奖金发放记录'!$E$2:$E$146,"补发4月")</f>
        <v>0</v>
      </c>
      <c r="V24" s="6">
        <f>SUMIFS('9月奖金发放记录'!$J$2:$J$146,'9月奖金发放记录'!$B$2:$B$146,B24,'9月奖金发放记录'!$A$2:$A$146,A24,'9月奖金发放记录'!$E$2:$E$146,"补发3月")</f>
        <v>0</v>
      </c>
      <c r="W24" s="6">
        <f>SUMIFS('9月奖金发放记录'!$J$2:$J$146,'9月奖金发放记录'!$B$2:$B$146,B24,'9月奖金发放记录'!$A$2:$A$146,A24,'9月奖金发放记录'!$E$2:$E$146,"补发2月")</f>
        <v>0</v>
      </c>
      <c r="X24" s="6">
        <f>SUMIFS('9月奖金发放记录'!$J$2:$J$146,'9月奖金发放记录'!$B$2:$B$146,B24,'9月奖金发放记录'!$A$2:$A$146,A24,'9月奖金发放记录'!$E$2:$E$146,"补发1月")</f>
        <v>0</v>
      </c>
      <c r="Y24" s="6">
        <f t="shared" si="0"/>
        <v>133.33</v>
      </c>
      <c r="Z24" s="5" t="s">
        <v>120</v>
      </c>
      <c r="AA24" s="5">
        <v>0</v>
      </c>
      <c r="AB24" s="5">
        <v>0</v>
      </c>
      <c r="AC24" s="5">
        <v>0</v>
      </c>
    </row>
    <row r="25" ht="19" customHeight="1" spans="1:29">
      <c r="A25" s="5" t="s">
        <v>303</v>
      </c>
      <c r="B25" s="5" t="s">
        <v>253</v>
      </c>
      <c r="C25" s="5" t="s">
        <v>50</v>
      </c>
      <c r="D25" s="5">
        <v>1</v>
      </c>
      <c r="E25" s="5">
        <v>5</v>
      </c>
      <c r="F25" s="6">
        <v>1000</v>
      </c>
      <c r="G25" s="6">
        <v>388.3</v>
      </c>
      <c r="H25" s="5" t="s">
        <v>120</v>
      </c>
      <c r="I25" s="6">
        <v>0</v>
      </c>
      <c r="J25" s="6">
        <v>48419.35</v>
      </c>
      <c r="K25" s="6">
        <v>29998.9</v>
      </c>
      <c r="L25" s="5" t="s">
        <v>825</v>
      </c>
      <c r="M25" s="5">
        <v>0</v>
      </c>
      <c r="N25" s="6">
        <f>SUMIFS('9月奖金发放记录'!$J$2:$J$146,'9月奖金发放记录'!$B$2:$B$146,B25,'9月奖金发放记录'!$A$2:$A$146,A25,'9月奖金发放记录'!$E$2:$E$146,"结转")</f>
        <v>0</v>
      </c>
      <c r="O25" s="6">
        <f>SUMIFS('9月奖金发放记录'!$J$2:$J$146,'9月奖金发放记录'!$B$2:$B$146,B25,'9月奖金发放记录'!$A$2:$A$146,A25,'9月奖金发放记录'!$E$2:$E$146,"当月")</f>
        <v>0</v>
      </c>
      <c r="P25" s="6">
        <f>SUMIFS('9月奖金发放记录'!$J$2:$J$146,'9月奖金发放记录'!$B$2:$B$146,B25,'9月奖金发放记录'!$A$2:$A$146,A25,'9月奖金发放记录'!$E$2:$E$146,"累计补发9月")</f>
        <v>0</v>
      </c>
      <c r="Q25" s="6">
        <f>SUMIFS('9月奖金发放记录'!$J$2:$J$146,'9月奖金发放记录'!$B$2:$B$146,B25,'9月奖金发放记录'!$A$2:$A$146,A25,'9月奖金发放记录'!$E$2:$E$146,"补发8月")</f>
        <v>0</v>
      </c>
      <c r="R25" s="6">
        <f>SUMIFS('9月奖金发放记录'!$J$2:$J$146,'9月奖金发放记录'!$B$2:$B$146,B25,'9月奖金发放记录'!$A$2:$A$146,A25,'9月奖金发放记录'!$E$2:$E$146,"补发7月")</f>
        <v>0</v>
      </c>
      <c r="S25" s="6">
        <f>SUMIFS('9月奖金发放记录'!$J$2:$J$146,'9月奖金发放记录'!$B$2:$B$146,B25,'9月奖金发放记录'!$A$2:$A$146,A25,'9月奖金发放记录'!$E$2:$E$146,"补发6月")</f>
        <v>0</v>
      </c>
      <c r="T25" s="6">
        <f>SUMIFS('9月奖金发放记录'!$J$2:$J$146,'9月奖金发放记录'!$B$2:$B$146,B25,'9月奖金发放记录'!$A$2:$A$146,A25,'9月奖金发放记录'!$E$2:$E$146,"补发5月")</f>
        <v>0</v>
      </c>
      <c r="U25" s="6">
        <f>SUMIFS('9月奖金发放记录'!$J$2:$J$146,'9月奖金发放记录'!$B$2:$B$146,B25,'9月奖金发放记录'!$A$2:$A$146,A25,'9月奖金发放记录'!$E$2:$E$146,"补发4月")</f>
        <v>0</v>
      </c>
      <c r="V25" s="6">
        <f>SUMIFS('9月奖金发放记录'!$J$2:$J$146,'9月奖金发放记录'!$B$2:$B$146,B25,'9月奖金发放记录'!$A$2:$A$146,A25,'9月奖金发放记录'!$E$2:$E$146,"补发3月")</f>
        <v>0</v>
      </c>
      <c r="W25" s="6">
        <f>SUMIFS('9月奖金发放记录'!$J$2:$J$146,'9月奖金发放记录'!$B$2:$B$146,B25,'9月奖金发放记录'!$A$2:$A$146,A25,'9月奖金发放记录'!$E$2:$E$146,"补发2月")</f>
        <v>0</v>
      </c>
      <c r="X25" s="6">
        <f>SUMIFS('9月奖金发放记录'!$J$2:$J$146,'9月奖金发放记录'!$B$2:$B$146,B25,'9月奖金发放记录'!$A$2:$A$146,A25,'9月奖金发放记录'!$E$2:$E$146,"补发1月")</f>
        <v>0</v>
      </c>
      <c r="Y25" s="6">
        <f t="shared" si="0"/>
        <v>0</v>
      </c>
      <c r="Z25" s="5" t="s">
        <v>120</v>
      </c>
      <c r="AA25" s="5">
        <v>0</v>
      </c>
      <c r="AB25" s="5">
        <v>0</v>
      </c>
      <c r="AC25" s="5">
        <v>0</v>
      </c>
    </row>
    <row r="26" ht="19" customHeight="1" spans="1:29">
      <c r="A26" s="5" t="s">
        <v>305</v>
      </c>
      <c r="B26" s="5" t="s">
        <v>253</v>
      </c>
      <c r="C26" s="5" t="s">
        <v>50</v>
      </c>
      <c r="D26" s="5">
        <v>1</v>
      </c>
      <c r="E26" s="5">
        <v>23</v>
      </c>
      <c r="F26" s="6">
        <v>4600</v>
      </c>
      <c r="G26" s="6">
        <v>4792.4</v>
      </c>
      <c r="H26" s="5" t="s">
        <v>113</v>
      </c>
      <c r="I26" s="6">
        <v>766.666666666667</v>
      </c>
      <c r="J26" s="6">
        <v>40025.8</v>
      </c>
      <c r="K26" s="6">
        <v>41294.4</v>
      </c>
      <c r="L26" s="5" t="s">
        <v>826</v>
      </c>
      <c r="M26" s="5">
        <v>0</v>
      </c>
      <c r="N26" s="6">
        <f>SUMIFS('9月奖金发放记录'!$J$2:$J$146,'9月奖金发放记录'!$B$2:$B$146,B26,'9月奖金发放记录'!$A$2:$A$146,A26,'9月奖金发放记录'!$E$2:$E$146,"结转")</f>
        <v>0</v>
      </c>
      <c r="O26" s="6">
        <f>SUMIFS('9月奖金发放记录'!$J$2:$J$146,'9月奖金发放记录'!$B$2:$B$146,B26,'9月奖金发放记录'!$A$2:$A$146,A26,'9月奖金发放记录'!$E$2:$E$146,"当月")</f>
        <v>766.67</v>
      </c>
      <c r="P26" s="6">
        <f>SUMIFS('9月奖金发放记录'!$J$2:$J$146,'9月奖金发放记录'!$B$2:$B$146,B26,'9月奖金发放记录'!$A$2:$A$146,A26,'9月奖金发放记录'!$E$2:$E$146,"累计补发9月")</f>
        <v>0</v>
      </c>
      <c r="Q26" s="6">
        <f>SUMIFS('9月奖金发放记录'!$J$2:$J$146,'9月奖金发放记录'!$B$2:$B$146,B26,'9月奖金发放记录'!$A$2:$A$146,A26,'9月奖金发放记录'!$E$2:$E$146,"补发8月")</f>
        <v>0</v>
      </c>
      <c r="R26" s="6">
        <f>SUMIFS('9月奖金发放记录'!$J$2:$J$146,'9月奖金发放记录'!$B$2:$B$146,B26,'9月奖金发放记录'!$A$2:$A$146,A26,'9月奖金发放记录'!$E$2:$E$146,"补发7月")</f>
        <v>0</v>
      </c>
      <c r="S26" s="6">
        <f>SUMIFS('9月奖金发放记录'!$J$2:$J$146,'9月奖金发放记录'!$B$2:$B$146,B26,'9月奖金发放记录'!$A$2:$A$146,A26,'9月奖金发放记录'!$E$2:$E$146,"补发6月")</f>
        <v>0</v>
      </c>
      <c r="T26" s="6">
        <f>SUMIFS('9月奖金发放记录'!$J$2:$J$146,'9月奖金发放记录'!$B$2:$B$146,B26,'9月奖金发放记录'!$A$2:$A$146,A26,'9月奖金发放记录'!$E$2:$E$146,"补发5月")</f>
        <v>0</v>
      </c>
      <c r="U26" s="6">
        <f>SUMIFS('9月奖金发放记录'!$J$2:$J$146,'9月奖金发放记录'!$B$2:$B$146,B26,'9月奖金发放记录'!$A$2:$A$146,A26,'9月奖金发放记录'!$E$2:$E$146,"补发4月")</f>
        <v>0</v>
      </c>
      <c r="V26" s="6">
        <f>SUMIFS('9月奖金发放记录'!$J$2:$J$146,'9月奖金发放记录'!$B$2:$B$146,B26,'9月奖金发放记录'!$A$2:$A$146,A26,'9月奖金发放记录'!$E$2:$E$146,"补发3月")</f>
        <v>0</v>
      </c>
      <c r="W26" s="6">
        <f>SUMIFS('9月奖金发放记录'!$J$2:$J$146,'9月奖金发放记录'!$B$2:$B$146,B26,'9月奖金发放记录'!$A$2:$A$146,A26,'9月奖金发放记录'!$E$2:$E$146,"补发2月")</f>
        <v>0</v>
      </c>
      <c r="X26" s="6">
        <f>SUMIFS('9月奖金发放记录'!$J$2:$J$146,'9月奖金发放记录'!$B$2:$B$146,B26,'9月奖金发放记录'!$A$2:$A$146,A26,'9月奖金发放记录'!$E$2:$E$146,"补发1月")</f>
        <v>0</v>
      </c>
      <c r="Y26" s="6">
        <f t="shared" si="0"/>
        <v>766.67</v>
      </c>
      <c r="Z26" s="5" t="s">
        <v>120</v>
      </c>
      <c r="AA26" s="5">
        <v>4</v>
      </c>
      <c r="AB26" s="5">
        <v>0</v>
      </c>
      <c r="AC26" s="5">
        <v>0</v>
      </c>
    </row>
    <row r="27" ht="19" customHeight="1" spans="1:29">
      <c r="A27" s="5" t="s">
        <v>307</v>
      </c>
      <c r="B27" s="5" t="s">
        <v>253</v>
      </c>
      <c r="C27" s="5" t="s">
        <v>50</v>
      </c>
      <c r="D27" s="5">
        <v>1</v>
      </c>
      <c r="E27" s="5">
        <v>30</v>
      </c>
      <c r="F27" s="6">
        <v>6000</v>
      </c>
      <c r="G27" s="6">
        <v>309.8</v>
      </c>
      <c r="H27" s="5" t="s">
        <v>120</v>
      </c>
      <c r="I27" s="6">
        <v>0</v>
      </c>
      <c r="J27" s="6">
        <v>36774.19</v>
      </c>
      <c r="K27" s="6">
        <v>35843.8</v>
      </c>
      <c r="L27" s="5" t="s">
        <v>825</v>
      </c>
      <c r="M27" s="5">
        <v>0</v>
      </c>
      <c r="N27" s="6">
        <f>SUMIFS('9月奖金发放记录'!$J$2:$J$146,'9月奖金发放记录'!$B$2:$B$146,B27,'9月奖金发放记录'!$A$2:$A$146,A27,'9月奖金发放记录'!$E$2:$E$146,"结转")</f>
        <v>0</v>
      </c>
      <c r="O27" s="6">
        <f>SUMIFS('9月奖金发放记录'!$J$2:$J$146,'9月奖金发放记录'!$B$2:$B$146,B27,'9月奖金发放记录'!$A$2:$A$146,A27,'9月奖金发放记录'!$E$2:$E$146,"当月")</f>
        <v>0</v>
      </c>
      <c r="P27" s="6">
        <f>SUMIFS('9月奖金发放记录'!$J$2:$J$146,'9月奖金发放记录'!$B$2:$B$146,B27,'9月奖金发放记录'!$A$2:$A$146,A27,'9月奖金发放记录'!$E$2:$E$146,"累计补发9月")</f>
        <v>0</v>
      </c>
      <c r="Q27" s="6">
        <f>SUMIFS('9月奖金发放记录'!$J$2:$J$146,'9月奖金发放记录'!$B$2:$B$146,B27,'9月奖金发放记录'!$A$2:$A$146,A27,'9月奖金发放记录'!$E$2:$E$146,"补发8月")</f>
        <v>0</v>
      </c>
      <c r="R27" s="6">
        <f>SUMIFS('9月奖金发放记录'!$J$2:$J$146,'9月奖金发放记录'!$B$2:$B$146,B27,'9月奖金发放记录'!$A$2:$A$146,A27,'9月奖金发放记录'!$E$2:$E$146,"补发7月")</f>
        <v>0</v>
      </c>
      <c r="S27" s="6">
        <f>SUMIFS('9月奖金发放记录'!$J$2:$J$146,'9月奖金发放记录'!$B$2:$B$146,B27,'9月奖金发放记录'!$A$2:$A$146,A27,'9月奖金发放记录'!$E$2:$E$146,"补发6月")</f>
        <v>0</v>
      </c>
      <c r="T27" s="6">
        <f>SUMIFS('9月奖金发放记录'!$J$2:$J$146,'9月奖金发放记录'!$B$2:$B$146,B27,'9月奖金发放记录'!$A$2:$A$146,A27,'9月奖金发放记录'!$E$2:$E$146,"补发5月")</f>
        <v>0</v>
      </c>
      <c r="U27" s="6">
        <f>SUMIFS('9月奖金发放记录'!$J$2:$J$146,'9月奖金发放记录'!$B$2:$B$146,B27,'9月奖金发放记录'!$A$2:$A$146,A27,'9月奖金发放记录'!$E$2:$E$146,"补发4月")</f>
        <v>0</v>
      </c>
      <c r="V27" s="6">
        <f>SUMIFS('9月奖金发放记录'!$J$2:$J$146,'9月奖金发放记录'!$B$2:$B$146,B27,'9月奖金发放记录'!$A$2:$A$146,A27,'9月奖金发放记录'!$E$2:$E$146,"补发3月")</f>
        <v>0</v>
      </c>
      <c r="W27" s="6">
        <f>SUMIFS('9月奖金发放记录'!$J$2:$J$146,'9月奖金发放记录'!$B$2:$B$146,B27,'9月奖金发放记录'!$A$2:$A$146,A27,'9月奖金发放记录'!$E$2:$E$146,"补发2月")</f>
        <v>0</v>
      </c>
      <c r="X27" s="6">
        <f>SUMIFS('9月奖金发放记录'!$J$2:$J$146,'9月奖金发放记录'!$B$2:$B$146,B27,'9月奖金发放记录'!$A$2:$A$146,A27,'9月奖金发放记录'!$E$2:$E$146,"补发1月")</f>
        <v>0</v>
      </c>
      <c r="Y27" s="6">
        <f t="shared" si="0"/>
        <v>0</v>
      </c>
      <c r="Z27" s="5" t="s">
        <v>120</v>
      </c>
      <c r="AA27" s="5">
        <v>3</v>
      </c>
      <c r="AB27" s="5">
        <v>0</v>
      </c>
      <c r="AC27" s="5">
        <v>0</v>
      </c>
    </row>
    <row r="28" ht="19" customHeight="1" spans="1:29">
      <c r="A28" s="5" t="s">
        <v>309</v>
      </c>
      <c r="B28" s="5" t="s">
        <v>253</v>
      </c>
      <c r="C28" s="5" t="s">
        <v>50</v>
      </c>
      <c r="D28" s="5">
        <v>1</v>
      </c>
      <c r="E28" s="5">
        <v>30</v>
      </c>
      <c r="F28" s="6">
        <v>5000</v>
      </c>
      <c r="G28" s="6">
        <v>1695.2</v>
      </c>
      <c r="H28" s="5" t="s">
        <v>120</v>
      </c>
      <c r="I28" s="6">
        <v>0</v>
      </c>
      <c r="J28" s="6">
        <v>28000</v>
      </c>
      <c r="K28" s="6">
        <v>8672</v>
      </c>
      <c r="L28" s="5" t="s">
        <v>825</v>
      </c>
      <c r="M28" s="5">
        <v>0</v>
      </c>
      <c r="N28" s="6">
        <f>SUMIFS('9月奖金发放记录'!$J$2:$J$146,'9月奖金发放记录'!$B$2:$B$146,B28,'9月奖金发放记录'!$A$2:$A$146,A28,'9月奖金发放记录'!$E$2:$E$146,"结转")</f>
        <v>0</v>
      </c>
      <c r="O28" s="6">
        <f>SUMIFS('9月奖金发放记录'!$J$2:$J$146,'9月奖金发放记录'!$B$2:$B$146,B28,'9月奖金发放记录'!$A$2:$A$146,A28,'9月奖金发放记录'!$E$2:$E$146,"当月")</f>
        <v>0</v>
      </c>
      <c r="P28" s="6">
        <f>SUMIFS('9月奖金发放记录'!$J$2:$J$146,'9月奖金发放记录'!$B$2:$B$146,B28,'9月奖金发放记录'!$A$2:$A$146,A28,'9月奖金发放记录'!$E$2:$E$146,"累计补发9月")</f>
        <v>0</v>
      </c>
      <c r="Q28" s="6">
        <f>SUMIFS('9月奖金发放记录'!$J$2:$J$146,'9月奖金发放记录'!$B$2:$B$146,B28,'9月奖金发放记录'!$A$2:$A$146,A28,'9月奖金发放记录'!$E$2:$E$146,"补发8月")</f>
        <v>0</v>
      </c>
      <c r="R28" s="6">
        <f>SUMIFS('9月奖金发放记录'!$J$2:$J$146,'9月奖金发放记录'!$B$2:$B$146,B28,'9月奖金发放记录'!$A$2:$A$146,A28,'9月奖金发放记录'!$E$2:$E$146,"补发7月")</f>
        <v>0</v>
      </c>
      <c r="S28" s="6">
        <f>SUMIFS('9月奖金发放记录'!$J$2:$J$146,'9月奖金发放记录'!$B$2:$B$146,B28,'9月奖金发放记录'!$A$2:$A$146,A28,'9月奖金发放记录'!$E$2:$E$146,"补发6月")</f>
        <v>0</v>
      </c>
      <c r="T28" s="6">
        <f>SUMIFS('9月奖金发放记录'!$J$2:$J$146,'9月奖金发放记录'!$B$2:$B$146,B28,'9月奖金发放记录'!$A$2:$A$146,A28,'9月奖金发放记录'!$E$2:$E$146,"补发5月")</f>
        <v>0</v>
      </c>
      <c r="U28" s="6">
        <f>SUMIFS('9月奖金发放记录'!$J$2:$J$146,'9月奖金发放记录'!$B$2:$B$146,B28,'9月奖金发放记录'!$A$2:$A$146,A28,'9月奖金发放记录'!$E$2:$E$146,"补发4月")</f>
        <v>0</v>
      </c>
      <c r="V28" s="6">
        <f>SUMIFS('9月奖金发放记录'!$J$2:$J$146,'9月奖金发放记录'!$B$2:$B$146,B28,'9月奖金发放记录'!$A$2:$A$146,A28,'9月奖金发放记录'!$E$2:$E$146,"补发3月")</f>
        <v>0</v>
      </c>
      <c r="W28" s="6">
        <f>SUMIFS('9月奖金发放记录'!$J$2:$J$146,'9月奖金发放记录'!$B$2:$B$146,B28,'9月奖金发放记录'!$A$2:$A$146,A28,'9月奖金发放记录'!$E$2:$E$146,"补发2月")</f>
        <v>0</v>
      </c>
      <c r="X28" s="6">
        <f>SUMIFS('9月奖金发放记录'!$J$2:$J$146,'9月奖金发放记录'!$B$2:$B$146,B28,'9月奖金发放记录'!$A$2:$A$146,A28,'9月奖金发放记录'!$E$2:$E$146,"补发1月")</f>
        <v>0</v>
      </c>
      <c r="Y28" s="6">
        <f t="shared" si="0"/>
        <v>0</v>
      </c>
      <c r="Z28" s="5" t="s">
        <v>120</v>
      </c>
      <c r="AA28" s="5">
        <v>1</v>
      </c>
      <c r="AB28" s="5">
        <v>3</v>
      </c>
      <c r="AC28" s="5">
        <v>0</v>
      </c>
    </row>
    <row r="29" ht="19" customHeight="1" spans="1:29">
      <c r="A29" s="5" t="s">
        <v>313</v>
      </c>
      <c r="B29" s="5" t="s">
        <v>253</v>
      </c>
      <c r="C29" s="5" t="s">
        <v>50</v>
      </c>
      <c r="D29" s="5">
        <v>1</v>
      </c>
      <c r="E29" s="5">
        <v>30</v>
      </c>
      <c r="F29" s="6">
        <v>5000</v>
      </c>
      <c r="G29" s="6">
        <v>1285.7</v>
      </c>
      <c r="H29" s="5" t="s">
        <v>120</v>
      </c>
      <c r="I29" s="6">
        <v>0</v>
      </c>
      <c r="J29" s="6">
        <v>21612.9</v>
      </c>
      <c r="K29" s="6">
        <v>6174.5</v>
      </c>
      <c r="L29" s="5" t="s">
        <v>825</v>
      </c>
      <c r="M29" s="5">
        <v>0</v>
      </c>
      <c r="N29" s="6">
        <f>SUMIFS('9月奖金发放记录'!$J$2:$J$146,'9月奖金发放记录'!$B$2:$B$146,B29,'9月奖金发放记录'!$A$2:$A$146,A29,'9月奖金发放记录'!$E$2:$E$146,"结转")</f>
        <v>0</v>
      </c>
      <c r="O29" s="6">
        <f>SUMIFS('9月奖金发放记录'!$J$2:$J$146,'9月奖金发放记录'!$B$2:$B$146,B29,'9月奖金发放记录'!$A$2:$A$146,A29,'9月奖金发放记录'!$E$2:$E$146,"当月")</f>
        <v>0</v>
      </c>
      <c r="P29" s="6">
        <f>SUMIFS('9月奖金发放记录'!$J$2:$J$146,'9月奖金发放记录'!$B$2:$B$146,B29,'9月奖金发放记录'!$A$2:$A$146,A29,'9月奖金发放记录'!$E$2:$E$146,"累计补发9月")</f>
        <v>0</v>
      </c>
      <c r="Q29" s="6">
        <f>SUMIFS('9月奖金发放记录'!$J$2:$J$146,'9月奖金发放记录'!$B$2:$B$146,B29,'9月奖金发放记录'!$A$2:$A$146,A29,'9月奖金发放记录'!$E$2:$E$146,"补发8月")</f>
        <v>0</v>
      </c>
      <c r="R29" s="6">
        <f>SUMIFS('9月奖金发放记录'!$J$2:$J$146,'9月奖金发放记录'!$B$2:$B$146,B29,'9月奖金发放记录'!$A$2:$A$146,A29,'9月奖金发放记录'!$E$2:$E$146,"补发7月")</f>
        <v>0</v>
      </c>
      <c r="S29" s="6">
        <f>SUMIFS('9月奖金发放记录'!$J$2:$J$146,'9月奖金发放记录'!$B$2:$B$146,B29,'9月奖金发放记录'!$A$2:$A$146,A29,'9月奖金发放记录'!$E$2:$E$146,"补发6月")</f>
        <v>0</v>
      </c>
      <c r="T29" s="6">
        <f>SUMIFS('9月奖金发放记录'!$J$2:$J$146,'9月奖金发放记录'!$B$2:$B$146,B29,'9月奖金发放记录'!$A$2:$A$146,A29,'9月奖金发放记录'!$E$2:$E$146,"补发5月")</f>
        <v>0</v>
      </c>
      <c r="U29" s="6">
        <f>SUMIFS('9月奖金发放记录'!$J$2:$J$146,'9月奖金发放记录'!$B$2:$B$146,B29,'9月奖金发放记录'!$A$2:$A$146,A29,'9月奖金发放记录'!$E$2:$E$146,"补发4月")</f>
        <v>0</v>
      </c>
      <c r="V29" s="6">
        <f>SUMIFS('9月奖金发放记录'!$J$2:$J$146,'9月奖金发放记录'!$B$2:$B$146,B29,'9月奖金发放记录'!$A$2:$A$146,A29,'9月奖金发放记录'!$E$2:$E$146,"补发3月")</f>
        <v>0</v>
      </c>
      <c r="W29" s="6">
        <f>SUMIFS('9月奖金发放记录'!$J$2:$J$146,'9月奖金发放记录'!$B$2:$B$146,B29,'9月奖金发放记录'!$A$2:$A$146,A29,'9月奖金发放记录'!$E$2:$E$146,"补发2月")</f>
        <v>0</v>
      </c>
      <c r="X29" s="6">
        <f>SUMIFS('9月奖金发放记录'!$J$2:$J$146,'9月奖金发放记录'!$B$2:$B$146,B29,'9月奖金发放记录'!$A$2:$A$146,A29,'9月奖金发放记录'!$E$2:$E$146,"补发1月")</f>
        <v>0</v>
      </c>
      <c r="Y29" s="6">
        <f t="shared" si="0"/>
        <v>0</v>
      </c>
      <c r="Z29" s="5" t="s">
        <v>120</v>
      </c>
      <c r="AA29" s="5">
        <v>0</v>
      </c>
      <c r="AB29" s="5">
        <v>0</v>
      </c>
      <c r="AC29" s="5">
        <v>0</v>
      </c>
    </row>
    <row r="30" ht="19" customHeight="1" spans="1:29">
      <c r="A30" s="5" t="s">
        <v>316</v>
      </c>
      <c r="B30" s="5" t="s">
        <v>253</v>
      </c>
      <c r="C30" s="5" t="s">
        <v>50</v>
      </c>
      <c r="D30" s="5">
        <v>1</v>
      </c>
      <c r="E30" s="5">
        <v>30</v>
      </c>
      <c r="F30" s="6">
        <v>5000</v>
      </c>
      <c r="G30" s="6">
        <v>2095.2</v>
      </c>
      <c r="H30" s="5" t="s">
        <v>120</v>
      </c>
      <c r="I30" s="6">
        <v>0</v>
      </c>
      <c r="J30" s="6">
        <v>18333.33</v>
      </c>
      <c r="K30" s="6">
        <v>5571.2</v>
      </c>
      <c r="L30" s="5" t="s">
        <v>825</v>
      </c>
      <c r="M30" s="5">
        <v>0</v>
      </c>
      <c r="N30" s="6">
        <f>SUMIFS('9月奖金发放记录'!$J$2:$J$146,'9月奖金发放记录'!$B$2:$B$146,B30,'9月奖金发放记录'!$A$2:$A$146,A30,'9月奖金发放记录'!$E$2:$E$146,"结转")</f>
        <v>0</v>
      </c>
      <c r="O30" s="6">
        <f>SUMIFS('9月奖金发放记录'!$J$2:$J$146,'9月奖金发放记录'!$B$2:$B$146,B30,'9月奖金发放记录'!$A$2:$A$146,A30,'9月奖金发放记录'!$E$2:$E$146,"当月")</f>
        <v>0</v>
      </c>
      <c r="P30" s="6">
        <f>SUMIFS('9月奖金发放记录'!$J$2:$J$146,'9月奖金发放记录'!$B$2:$B$146,B30,'9月奖金发放记录'!$A$2:$A$146,A30,'9月奖金发放记录'!$E$2:$E$146,"累计补发9月")</f>
        <v>0</v>
      </c>
      <c r="Q30" s="6">
        <f>SUMIFS('9月奖金发放记录'!$J$2:$J$146,'9月奖金发放记录'!$B$2:$B$146,B30,'9月奖金发放记录'!$A$2:$A$146,A30,'9月奖金发放记录'!$E$2:$E$146,"补发8月")</f>
        <v>0</v>
      </c>
      <c r="R30" s="6">
        <f>SUMIFS('9月奖金发放记录'!$J$2:$J$146,'9月奖金发放记录'!$B$2:$B$146,B30,'9月奖金发放记录'!$A$2:$A$146,A30,'9月奖金发放记录'!$E$2:$E$146,"补发7月")</f>
        <v>0</v>
      </c>
      <c r="S30" s="6">
        <f>SUMIFS('9月奖金发放记录'!$J$2:$J$146,'9月奖金发放记录'!$B$2:$B$146,B30,'9月奖金发放记录'!$A$2:$A$146,A30,'9月奖金发放记录'!$E$2:$E$146,"补发6月")</f>
        <v>0</v>
      </c>
      <c r="T30" s="6">
        <f>SUMIFS('9月奖金发放记录'!$J$2:$J$146,'9月奖金发放记录'!$B$2:$B$146,B30,'9月奖金发放记录'!$A$2:$A$146,A30,'9月奖金发放记录'!$E$2:$E$146,"补发5月")</f>
        <v>0</v>
      </c>
      <c r="U30" s="6">
        <f>SUMIFS('9月奖金发放记录'!$J$2:$J$146,'9月奖金发放记录'!$B$2:$B$146,B30,'9月奖金发放记录'!$A$2:$A$146,A30,'9月奖金发放记录'!$E$2:$E$146,"补发4月")</f>
        <v>0</v>
      </c>
      <c r="V30" s="6">
        <f>SUMIFS('9月奖金发放记录'!$J$2:$J$146,'9月奖金发放记录'!$B$2:$B$146,B30,'9月奖金发放记录'!$A$2:$A$146,A30,'9月奖金发放记录'!$E$2:$E$146,"补发3月")</f>
        <v>0</v>
      </c>
      <c r="W30" s="6">
        <f>SUMIFS('9月奖金发放记录'!$J$2:$J$146,'9月奖金发放记录'!$B$2:$B$146,B30,'9月奖金发放记录'!$A$2:$A$146,A30,'9月奖金发放记录'!$E$2:$E$146,"补发2月")</f>
        <v>0</v>
      </c>
      <c r="X30" s="6">
        <f>SUMIFS('9月奖金发放记录'!$J$2:$J$146,'9月奖金发放记录'!$B$2:$B$146,B30,'9月奖金发放记录'!$A$2:$A$146,A30,'9月奖金发放记录'!$E$2:$E$146,"补发1月")</f>
        <v>0</v>
      </c>
      <c r="Y30" s="6">
        <f t="shared" si="0"/>
        <v>0</v>
      </c>
      <c r="Z30" s="5" t="s">
        <v>120</v>
      </c>
      <c r="AA30" s="5">
        <v>0</v>
      </c>
      <c r="AB30" s="5">
        <v>0</v>
      </c>
      <c r="AC30" s="5">
        <v>0</v>
      </c>
    </row>
    <row r="31" ht="19" customHeight="1" spans="1:29">
      <c r="A31" s="5" t="s">
        <v>318</v>
      </c>
      <c r="B31" s="5" t="s">
        <v>253</v>
      </c>
      <c r="C31" s="5" t="s">
        <v>50</v>
      </c>
      <c r="D31" s="5">
        <v>1</v>
      </c>
      <c r="E31" s="5">
        <v>30</v>
      </c>
      <c r="F31" s="6">
        <v>5000</v>
      </c>
      <c r="G31" s="6">
        <v>1108.8</v>
      </c>
      <c r="H31" s="5" t="s">
        <v>120</v>
      </c>
      <c r="I31" s="6">
        <v>0</v>
      </c>
      <c r="J31" s="6">
        <v>18333.33</v>
      </c>
      <c r="K31" s="6">
        <v>5162.1</v>
      </c>
      <c r="L31" s="5" t="s">
        <v>825</v>
      </c>
      <c r="M31" s="5">
        <v>0</v>
      </c>
      <c r="N31" s="6">
        <f>SUMIFS('9月奖金发放记录'!$J$2:$J$146,'9月奖金发放记录'!$B$2:$B$146,B31,'9月奖金发放记录'!$A$2:$A$146,A31,'9月奖金发放记录'!$E$2:$E$146,"结转")</f>
        <v>0</v>
      </c>
      <c r="O31" s="6">
        <f>SUMIFS('9月奖金发放记录'!$J$2:$J$146,'9月奖金发放记录'!$B$2:$B$146,B31,'9月奖金发放记录'!$A$2:$A$146,A31,'9月奖金发放记录'!$E$2:$E$146,"当月")</f>
        <v>0</v>
      </c>
      <c r="P31" s="6">
        <f>SUMIFS('9月奖金发放记录'!$J$2:$J$146,'9月奖金发放记录'!$B$2:$B$146,B31,'9月奖金发放记录'!$A$2:$A$146,A31,'9月奖金发放记录'!$E$2:$E$146,"累计补发9月")</f>
        <v>0</v>
      </c>
      <c r="Q31" s="6">
        <f>SUMIFS('9月奖金发放记录'!$J$2:$J$146,'9月奖金发放记录'!$B$2:$B$146,B31,'9月奖金发放记录'!$A$2:$A$146,A31,'9月奖金发放记录'!$E$2:$E$146,"补发8月")</f>
        <v>0</v>
      </c>
      <c r="R31" s="6">
        <f>SUMIFS('9月奖金发放记录'!$J$2:$J$146,'9月奖金发放记录'!$B$2:$B$146,B31,'9月奖金发放记录'!$A$2:$A$146,A31,'9月奖金发放记录'!$E$2:$E$146,"补发7月")</f>
        <v>0</v>
      </c>
      <c r="S31" s="6">
        <f>SUMIFS('9月奖金发放记录'!$J$2:$J$146,'9月奖金发放记录'!$B$2:$B$146,B31,'9月奖金发放记录'!$A$2:$A$146,A31,'9月奖金发放记录'!$E$2:$E$146,"补发6月")</f>
        <v>0</v>
      </c>
      <c r="T31" s="6">
        <f>SUMIFS('9月奖金发放记录'!$J$2:$J$146,'9月奖金发放记录'!$B$2:$B$146,B31,'9月奖金发放记录'!$A$2:$A$146,A31,'9月奖金发放记录'!$E$2:$E$146,"补发5月")</f>
        <v>0</v>
      </c>
      <c r="U31" s="6">
        <f>SUMIFS('9月奖金发放记录'!$J$2:$J$146,'9月奖金发放记录'!$B$2:$B$146,B31,'9月奖金发放记录'!$A$2:$A$146,A31,'9月奖金发放记录'!$E$2:$E$146,"补发4月")</f>
        <v>0</v>
      </c>
      <c r="V31" s="6">
        <f>SUMIFS('9月奖金发放记录'!$J$2:$J$146,'9月奖金发放记录'!$B$2:$B$146,B31,'9月奖金发放记录'!$A$2:$A$146,A31,'9月奖金发放记录'!$E$2:$E$146,"补发3月")</f>
        <v>0</v>
      </c>
      <c r="W31" s="6">
        <f>SUMIFS('9月奖金发放记录'!$J$2:$J$146,'9月奖金发放记录'!$B$2:$B$146,B31,'9月奖金发放记录'!$A$2:$A$146,A31,'9月奖金发放记录'!$E$2:$E$146,"补发2月")</f>
        <v>0</v>
      </c>
      <c r="X31" s="6">
        <f>SUMIFS('9月奖金发放记录'!$J$2:$J$146,'9月奖金发放记录'!$B$2:$B$146,B31,'9月奖金发放记录'!$A$2:$A$146,A31,'9月奖金发放记录'!$E$2:$E$146,"补发1月")</f>
        <v>0</v>
      </c>
      <c r="Y31" s="6">
        <f t="shared" si="0"/>
        <v>0</v>
      </c>
      <c r="Z31" s="5" t="s">
        <v>120</v>
      </c>
      <c r="AA31" s="5">
        <v>0</v>
      </c>
      <c r="AB31" s="5">
        <v>0</v>
      </c>
      <c r="AC31" s="5">
        <v>0</v>
      </c>
    </row>
    <row r="32" ht="19" customHeight="1" spans="1:29">
      <c r="A32" s="5" t="s">
        <v>827</v>
      </c>
      <c r="B32" s="5" t="s">
        <v>253</v>
      </c>
      <c r="C32" s="5" t="s">
        <v>50</v>
      </c>
      <c r="D32" s="5">
        <v>0</v>
      </c>
      <c r="E32" s="5">
        <v>30</v>
      </c>
      <c r="F32" s="6">
        <v>3000</v>
      </c>
      <c r="G32" s="6">
        <v>0</v>
      </c>
      <c r="H32" s="5" t="s">
        <v>120</v>
      </c>
      <c r="I32" s="6">
        <v>0</v>
      </c>
      <c r="J32" s="6">
        <v>26225.81</v>
      </c>
      <c r="K32" s="6">
        <v>54980.6</v>
      </c>
      <c r="L32" s="5" t="s">
        <v>825</v>
      </c>
      <c r="M32" s="5">
        <v>3</v>
      </c>
      <c r="N32" s="6">
        <f>SUMIFS('9月奖金发放记录'!$J$2:$J$146,'9月奖金发放记录'!$B$2:$B$146,B32,'9月奖金发放记录'!$A$2:$A$146,A32,'9月奖金发放记录'!$E$2:$E$146,"结转")</f>
        <v>150</v>
      </c>
      <c r="O32" s="6">
        <f>SUMIFS('9月奖金发放记录'!$J$2:$J$146,'9月奖金发放记录'!$B$2:$B$146,B32,'9月奖金发放记录'!$A$2:$A$146,A32,'9月奖金发放记录'!$E$2:$E$146,"当月")</f>
        <v>0</v>
      </c>
      <c r="P32" s="6">
        <f>SUMIFS('9月奖金发放记录'!$J$2:$J$146,'9月奖金发放记录'!$B$2:$B$146,B32,'9月奖金发放记录'!$A$2:$A$146,A32,'9月奖金发放记录'!$E$2:$E$146,"累计补发9月")</f>
        <v>0</v>
      </c>
      <c r="Q32" s="6">
        <f>SUMIFS('9月奖金发放记录'!$J$2:$J$146,'9月奖金发放记录'!$B$2:$B$146,B32,'9月奖金发放记录'!$A$2:$A$146,A32,'9月奖金发放记录'!$E$2:$E$146,"补发8月")</f>
        <v>0</v>
      </c>
      <c r="R32" s="6">
        <f>SUMIFS('9月奖金发放记录'!$J$2:$J$146,'9月奖金发放记录'!$B$2:$B$146,B32,'9月奖金发放记录'!$A$2:$A$146,A32,'9月奖金发放记录'!$E$2:$E$146,"补发7月")</f>
        <v>0</v>
      </c>
      <c r="S32" s="6">
        <f>SUMIFS('9月奖金发放记录'!$J$2:$J$146,'9月奖金发放记录'!$B$2:$B$146,B32,'9月奖金发放记录'!$A$2:$A$146,A32,'9月奖金发放记录'!$E$2:$E$146,"补发6月")</f>
        <v>0</v>
      </c>
      <c r="T32" s="6">
        <f>SUMIFS('9月奖金发放记录'!$J$2:$J$146,'9月奖金发放记录'!$B$2:$B$146,B32,'9月奖金发放记录'!$A$2:$A$146,A32,'9月奖金发放记录'!$E$2:$E$146,"补发5月")</f>
        <v>0</v>
      </c>
      <c r="U32" s="6">
        <f>SUMIFS('9月奖金发放记录'!$J$2:$J$146,'9月奖金发放记录'!$B$2:$B$146,B32,'9月奖金发放记录'!$A$2:$A$146,A32,'9月奖金发放记录'!$E$2:$E$146,"补发4月")</f>
        <v>0</v>
      </c>
      <c r="V32" s="6">
        <f>SUMIFS('9月奖金发放记录'!$J$2:$J$146,'9月奖金发放记录'!$B$2:$B$146,B32,'9月奖金发放记录'!$A$2:$A$146,A32,'9月奖金发放记录'!$E$2:$E$146,"补发3月")</f>
        <v>0</v>
      </c>
      <c r="W32" s="6">
        <f>SUMIFS('9月奖金发放记录'!$J$2:$J$146,'9月奖金发放记录'!$B$2:$B$146,B32,'9月奖金发放记录'!$A$2:$A$146,A32,'9月奖金发放记录'!$E$2:$E$146,"补发2月")</f>
        <v>0</v>
      </c>
      <c r="X32" s="6">
        <f>SUMIFS('9月奖金发放记录'!$J$2:$J$146,'9月奖金发放记录'!$B$2:$B$146,B32,'9月奖金发放记录'!$A$2:$A$146,A32,'9月奖金发放记录'!$E$2:$E$146,"补发1月")</f>
        <v>0</v>
      </c>
      <c r="Y32" s="6">
        <f t="shared" si="0"/>
        <v>150</v>
      </c>
      <c r="Z32" s="5" t="s">
        <v>113</v>
      </c>
      <c r="AA32" s="5">
        <v>0</v>
      </c>
      <c r="AB32" s="5">
        <v>0</v>
      </c>
      <c r="AC32" s="5">
        <v>4</v>
      </c>
    </row>
    <row r="33" ht="19" customHeight="1" spans="1:29">
      <c r="A33" s="5" t="s">
        <v>828</v>
      </c>
      <c r="B33" s="5" t="s">
        <v>253</v>
      </c>
      <c r="C33" s="5" t="s">
        <v>50</v>
      </c>
      <c r="D33" s="5">
        <v>0</v>
      </c>
      <c r="E33" s="5">
        <v>30</v>
      </c>
      <c r="F33" s="6">
        <v>5000</v>
      </c>
      <c r="G33" s="6">
        <v>0</v>
      </c>
      <c r="H33" s="5" t="s">
        <v>120</v>
      </c>
      <c r="I33" s="6">
        <v>0</v>
      </c>
      <c r="J33" s="6">
        <v>44516.13</v>
      </c>
      <c r="K33" s="6">
        <v>53398</v>
      </c>
      <c r="L33" s="5" t="s">
        <v>825</v>
      </c>
      <c r="M33" s="5">
        <v>0</v>
      </c>
      <c r="N33" s="6">
        <f>SUMIFS('9月奖金发放记录'!$J$2:$J$146,'9月奖金发放记录'!$B$2:$B$146,B33,'9月奖金发放记录'!$A$2:$A$146,A33,'9月奖金发放记录'!$E$2:$E$146,"结转")</f>
        <v>260</v>
      </c>
      <c r="O33" s="6">
        <f>SUMIFS('9月奖金发放记录'!$J$2:$J$146,'9月奖金发放记录'!$B$2:$B$146,B33,'9月奖金发放记录'!$A$2:$A$146,A33,'9月奖金发放记录'!$E$2:$E$146,"当月")</f>
        <v>0</v>
      </c>
      <c r="P33" s="6">
        <f>SUMIFS('9月奖金发放记录'!$J$2:$J$146,'9月奖金发放记录'!$B$2:$B$146,B33,'9月奖金发放记录'!$A$2:$A$146,A33,'9月奖金发放记录'!$E$2:$E$146,"累计补发9月")</f>
        <v>0</v>
      </c>
      <c r="Q33" s="6">
        <f>SUMIFS('9月奖金发放记录'!$J$2:$J$146,'9月奖金发放记录'!$B$2:$B$146,B33,'9月奖金发放记录'!$A$2:$A$146,A33,'9月奖金发放记录'!$E$2:$E$146,"补发8月")</f>
        <v>0</v>
      </c>
      <c r="R33" s="6">
        <f>SUMIFS('9月奖金发放记录'!$J$2:$J$146,'9月奖金发放记录'!$B$2:$B$146,B33,'9月奖金发放记录'!$A$2:$A$146,A33,'9月奖金发放记录'!$E$2:$E$146,"补发7月")</f>
        <v>0</v>
      </c>
      <c r="S33" s="6">
        <f>SUMIFS('9月奖金发放记录'!$J$2:$J$146,'9月奖金发放记录'!$B$2:$B$146,B33,'9月奖金发放记录'!$A$2:$A$146,A33,'9月奖金发放记录'!$E$2:$E$146,"补发6月")</f>
        <v>0</v>
      </c>
      <c r="T33" s="6">
        <f>SUMIFS('9月奖金发放记录'!$J$2:$J$146,'9月奖金发放记录'!$B$2:$B$146,B33,'9月奖金发放记录'!$A$2:$A$146,A33,'9月奖金发放记录'!$E$2:$E$146,"补发5月")</f>
        <v>0</v>
      </c>
      <c r="U33" s="6">
        <f>SUMIFS('9月奖金发放记录'!$J$2:$J$146,'9月奖金发放记录'!$B$2:$B$146,B33,'9月奖金发放记录'!$A$2:$A$146,A33,'9月奖金发放记录'!$E$2:$E$146,"补发4月")</f>
        <v>0</v>
      </c>
      <c r="V33" s="6">
        <f>SUMIFS('9月奖金发放记录'!$J$2:$J$146,'9月奖金发放记录'!$B$2:$B$146,B33,'9月奖金发放记录'!$A$2:$A$146,A33,'9月奖金发放记录'!$E$2:$E$146,"补发3月")</f>
        <v>0</v>
      </c>
      <c r="W33" s="6">
        <f>SUMIFS('9月奖金发放记录'!$J$2:$J$146,'9月奖金发放记录'!$B$2:$B$146,B33,'9月奖金发放记录'!$A$2:$A$146,A33,'9月奖金发放记录'!$E$2:$E$146,"补发2月")</f>
        <v>0</v>
      </c>
      <c r="X33" s="6">
        <f>SUMIFS('9月奖金发放记录'!$J$2:$J$146,'9月奖金发放记录'!$B$2:$B$146,B33,'9月奖金发放记录'!$A$2:$A$146,A33,'9月奖金发放记录'!$E$2:$E$146,"补发1月")</f>
        <v>0</v>
      </c>
      <c r="Y33" s="6">
        <f t="shared" si="0"/>
        <v>260</v>
      </c>
      <c r="Z33" s="5" t="s">
        <v>113</v>
      </c>
      <c r="AA33" s="5">
        <v>0</v>
      </c>
      <c r="AB33" s="5">
        <v>0</v>
      </c>
      <c r="AC33" s="5">
        <v>1</v>
      </c>
    </row>
    <row r="34" ht="19" customHeight="1" spans="1:29">
      <c r="A34" s="5" t="s">
        <v>320</v>
      </c>
      <c r="B34" s="5" t="s">
        <v>253</v>
      </c>
      <c r="C34" s="5" t="s">
        <v>50</v>
      </c>
      <c r="D34" s="5">
        <v>1</v>
      </c>
      <c r="E34" s="5">
        <v>3</v>
      </c>
      <c r="F34" s="6">
        <v>500</v>
      </c>
      <c r="G34" s="6">
        <v>615.3</v>
      </c>
      <c r="H34" s="5" t="s">
        <v>113</v>
      </c>
      <c r="I34" s="6">
        <v>26</v>
      </c>
      <c r="J34" s="6">
        <v>27758.06</v>
      </c>
      <c r="K34" s="6">
        <v>36398.9</v>
      </c>
      <c r="L34" s="5" t="s">
        <v>826</v>
      </c>
      <c r="M34" s="5">
        <v>0</v>
      </c>
      <c r="N34" s="6">
        <f>SUMIFS('9月奖金发放记录'!$J$2:$J$146,'9月奖金发放记录'!$B$2:$B$146,B34,'9月奖金发放记录'!$A$2:$A$146,A34,'9月奖金发放记录'!$E$2:$E$146,"结转")</f>
        <v>0</v>
      </c>
      <c r="O34" s="6">
        <f>SUMIFS('9月奖金发放记录'!$J$2:$J$146,'9月奖金发放记录'!$B$2:$B$146,B34,'9月奖金发放记录'!$A$2:$A$146,A34,'9月奖金发放记录'!$E$2:$E$146,"当月")</f>
        <v>26</v>
      </c>
      <c r="P34" s="6">
        <f>SUMIFS('9月奖金发放记录'!$J$2:$J$146,'9月奖金发放记录'!$B$2:$B$146,B34,'9月奖金发放记录'!$A$2:$A$146,A34,'9月奖金发放记录'!$E$2:$E$146,"累计补发9月")</f>
        <v>0</v>
      </c>
      <c r="Q34" s="6">
        <f>SUMIFS('9月奖金发放记录'!$J$2:$J$146,'9月奖金发放记录'!$B$2:$B$146,B34,'9月奖金发放记录'!$A$2:$A$146,A34,'9月奖金发放记录'!$E$2:$E$146,"补发8月")</f>
        <v>0</v>
      </c>
      <c r="R34" s="6">
        <f>SUMIFS('9月奖金发放记录'!$J$2:$J$146,'9月奖金发放记录'!$B$2:$B$146,B34,'9月奖金发放记录'!$A$2:$A$146,A34,'9月奖金发放记录'!$E$2:$E$146,"补发7月")</f>
        <v>0</v>
      </c>
      <c r="S34" s="6">
        <f>SUMIFS('9月奖金发放记录'!$J$2:$J$146,'9月奖金发放记录'!$B$2:$B$146,B34,'9月奖金发放记录'!$A$2:$A$146,A34,'9月奖金发放记录'!$E$2:$E$146,"补发6月")</f>
        <v>0</v>
      </c>
      <c r="T34" s="6">
        <f>SUMIFS('9月奖金发放记录'!$J$2:$J$146,'9月奖金发放记录'!$B$2:$B$146,B34,'9月奖金发放记录'!$A$2:$A$146,A34,'9月奖金发放记录'!$E$2:$E$146,"补发5月")</f>
        <v>0</v>
      </c>
      <c r="U34" s="6">
        <f>SUMIFS('9月奖金发放记录'!$J$2:$J$146,'9月奖金发放记录'!$B$2:$B$146,B34,'9月奖金发放记录'!$A$2:$A$146,A34,'9月奖金发放记录'!$E$2:$E$146,"补发4月")</f>
        <v>0</v>
      </c>
      <c r="V34" s="6">
        <f>SUMIFS('9月奖金发放记录'!$J$2:$J$146,'9月奖金发放记录'!$B$2:$B$146,B34,'9月奖金发放记录'!$A$2:$A$146,A34,'9月奖金发放记录'!$E$2:$E$146,"补发3月")</f>
        <v>0</v>
      </c>
      <c r="W34" s="6">
        <f>SUMIFS('9月奖金发放记录'!$J$2:$J$146,'9月奖金发放记录'!$B$2:$B$146,B34,'9月奖金发放记录'!$A$2:$A$146,A34,'9月奖金发放记录'!$E$2:$E$146,"补发2月")</f>
        <v>0</v>
      </c>
      <c r="X34" s="6">
        <f>SUMIFS('9月奖金发放记录'!$J$2:$J$146,'9月奖金发放记录'!$B$2:$B$146,B34,'9月奖金发放记录'!$A$2:$A$146,A34,'9月奖金发放记录'!$E$2:$E$146,"补发1月")</f>
        <v>0</v>
      </c>
      <c r="Y34" s="6">
        <f t="shared" si="0"/>
        <v>26</v>
      </c>
      <c r="Z34" s="5" t="s">
        <v>120</v>
      </c>
      <c r="AA34" s="5">
        <v>0</v>
      </c>
      <c r="AB34" s="5">
        <v>0</v>
      </c>
      <c r="AC34" s="5">
        <v>0</v>
      </c>
    </row>
    <row r="35" ht="19" customHeight="1" spans="1:29">
      <c r="A35" s="5" t="s">
        <v>324</v>
      </c>
      <c r="B35" s="5" t="s">
        <v>253</v>
      </c>
      <c r="C35" s="5" t="s">
        <v>50</v>
      </c>
      <c r="D35" s="5">
        <v>1</v>
      </c>
      <c r="E35" s="5">
        <v>30</v>
      </c>
      <c r="F35" s="6">
        <v>5000</v>
      </c>
      <c r="G35" s="6">
        <v>180.6</v>
      </c>
      <c r="H35" s="5" t="s">
        <v>120</v>
      </c>
      <c r="I35" s="6">
        <v>0</v>
      </c>
      <c r="J35" s="6">
        <v>34080.65</v>
      </c>
      <c r="K35" s="6">
        <v>3185.1</v>
      </c>
      <c r="L35" s="5" t="s">
        <v>825</v>
      </c>
      <c r="M35" s="5">
        <v>0</v>
      </c>
      <c r="N35" s="6">
        <f>SUMIFS('9月奖金发放记录'!$J$2:$J$146,'9月奖金发放记录'!$B$2:$B$146,B35,'9月奖金发放记录'!$A$2:$A$146,A35,'9月奖金发放记录'!$E$2:$E$146,"结转")</f>
        <v>0</v>
      </c>
      <c r="O35" s="6">
        <f>SUMIFS('9月奖金发放记录'!$J$2:$J$146,'9月奖金发放记录'!$B$2:$B$146,B35,'9月奖金发放记录'!$A$2:$A$146,A35,'9月奖金发放记录'!$E$2:$E$146,"当月")</f>
        <v>0</v>
      </c>
      <c r="P35" s="6">
        <f>SUMIFS('9月奖金发放记录'!$J$2:$J$146,'9月奖金发放记录'!$B$2:$B$146,B35,'9月奖金发放记录'!$A$2:$A$146,A35,'9月奖金发放记录'!$E$2:$E$146,"累计补发9月")</f>
        <v>0</v>
      </c>
      <c r="Q35" s="6">
        <f>SUMIFS('9月奖金发放记录'!$J$2:$J$146,'9月奖金发放记录'!$B$2:$B$146,B35,'9月奖金发放记录'!$A$2:$A$146,A35,'9月奖金发放记录'!$E$2:$E$146,"补发8月")</f>
        <v>0</v>
      </c>
      <c r="R35" s="6">
        <f>SUMIFS('9月奖金发放记录'!$J$2:$J$146,'9月奖金发放记录'!$B$2:$B$146,B35,'9月奖金发放记录'!$A$2:$A$146,A35,'9月奖金发放记录'!$E$2:$E$146,"补发7月")</f>
        <v>0</v>
      </c>
      <c r="S35" s="6">
        <f>SUMIFS('9月奖金发放记录'!$J$2:$J$146,'9月奖金发放记录'!$B$2:$B$146,B35,'9月奖金发放记录'!$A$2:$A$146,A35,'9月奖金发放记录'!$E$2:$E$146,"补发6月")</f>
        <v>0</v>
      </c>
      <c r="T35" s="6">
        <f>SUMIFS('9月奖金发放记录'!$J$2:$J$146,'9月奖金发放记录'!$B$2:$B$146,B35,'9月奖金发放记录'!$A$2:$A$146,A35,'9月奖金发放记录'!$E$2:$E$146,"补发5月")</f>
        <v>0</v>
      </c>
      <c r="U35" s="6">
        <f>SUMIFS('9月奖金发放记录'!$J$2:$J$146,'9月奖金发放记录'!$B$2:$B$146,B35,'9月奖金发放记录'!$A$2:$A$146,A35,'9月奖金发放记录'!$E$2:$E$146,"补发4月")</f>
        <v>0</v>
      </c>
      <c r="V35" s="6">
        <f>SUMIFS('9月奖金发放记录'!$J$2:$J$146,'9月奖金发放记录'!$B$2:$B$146,B35,'9月奖金发放记录'!$A$2:$A$146,A35,'9月奖金发放记录'!$E$2:$E$146,"补发3月")</f>
        <v>0</v>
      </c>
      <c r="W35" s="6">
        <f>SUMIFS('9月奖金发放记录'!$J$2:$J$146,'9月奖金发放记录'!$B$2:$B$146,B35,'9月奖金发放记录'!$A$2:$A$146,A35,'9月奖金发放记录'!$E$2:$E$146,"补发2月")</f>
        <v>0</v>
      </c>
      <c r="X35" s="6">
        <f>SUMIFS('9月奖金发放记录'!$J$2:$J$146,'9月奖金发放记录'!$B$2:$B$146,B35,'9月奖金发放记录'!$A$2:$A$146,A35,'9月奖金发放记录'!$E$2:$E$146,"补发1月")</f>
        <v>0</v>
      </c>
      <c r="Y35" s="6">
        <f t="shared" si="0"/>
        <v>0</v>
      </c>
      <c r="Z35" s="5" t="s">
        <v>120</v>
      </c>
      <c r="AA35" s="5">
        <v>0</v>
      </c>
      <c r="AB35" s="5">
        <v>0</v>
      </c>
      <c r="AC35" s="5">
        <v>0</v>
      </c>
    </row>
    <row r="36" ht="19" customHeight="1" spans="1:29">
      <c r="A36" s="5" t="s">
        <v>326</v>
      </c>
      <c r="B36" s="5" t="s">
        <v>253</v>
      </c>
      <c r="C36" s="5" t="s">
        <v>50</v>
      </c>
      <c r="D36" s="5">
        <v>1</v>
      </c>
      <c r="E36" s="5">
        <v>30</v>
      </c>
      <c r="F36" s="6">
        <v>5000</v>
      </c>
      <c r="G36" s="6">
        <v>5262.3</v>
      </c>
      <c r="H36" s="5" t="s">
        <v>113</v>
      </c>
      <c r="I36" s="6">
        <v>260</v>
      </c>
      <c r="J36" s="6">
        <v>33569.9</v>
      </c>
      <c r="K36" s="6">
        <v>33340.7</v>
      </c>
      <c r="L36" s="5" t="s">
        <v>825</v>
      </c>
      <c r="M36" s="5">
        <v>0</v>
      </c>
      <c r="N36" s="6">
        <f>SUMIFS('9月奖金发放记录'!$J$2:$J$146,'9月奖金发放记录'!$B$2:$B$146,B36,'9月奖金发放记录'!$A$2:$A$146,A36,'9月奖金发放记录'!$E$2:$E$146,"结转")</f>
        <v>0</v>
      </c>
      <c r="O36" s="6">
        <f>SUMIFS('9月奖金发放记录'!$J$2:$J$146,'9月奖金发放记录'!$B$2:$B$146,B36,'9月奖金发放记录'!$A$2:$A$146,A36,'9月奖金发放记录'!$E$2:$E$146,"当月")</f>
        <v>260</v>
      </c>
      <c r="P36" s="6">
        <f>SUMIFS('9月奖金发放记录'!$J$2:$J$146,'9月奖金发放记录'!$B$2:$B$146,B36,'9月奖金发放记录'!$A$2:$A$146,A36,'9月奖金发放记录'!$E$2:$E$146,"累计补发9月")</f>
        <v>0</v>
      </c>
      <c r="Q36" s="6">
        <f>SUMIFS('9月奖金发放记录'!$J$2:$J$146,'9月奖金发放记录'!$B$2:$B$146,B36,'9月奖金发放记录'!$A$2:$A$146,A36,'9月奖金发放记录'!$E$2:$E$146,"补发8月")</f>
        <v>0</v>
      </c>
      <c r="R36" s="6">
        <f>SUMIFS('9月奖金发放记录'!$J$2:$J$146,'9月奖金发放记录'!$B$2:$B$146,B36,'9月奖金发放记录'!$A$2:$A$146,A36,'9月奖金发放记录'!$E$2:$E$146,"补发7月")</f>
        <v>0</v>
      </c>
      <c r="S36" s="6">
        <f>SUMIFS('9月奖金发放记录'!$J$2:$J$146,'9月奖金发放记录'!$B$2:$B$146,B36,'9月奖金发放记录'!$A$2:$A$146,A36,'9月奖金发放记录'!$E$2:$E$146,"补发6月")</f>
        <v>0</v>
      </c>
      <c r="T36" s="6">
        <f>SUMIFS('9月奖金发放记录'!$J$2:$J$146,'9月奖金发放记录'!$B$2:$B$146,B36,'9月奖金发放记录'!$A$2:$A$146,A36,'9月奖金发放记录'!$E$2:$E$146,"补发5月")</f>
        <v>0</v>
      </c>
      <c r="U36" s="6">
        <f>SUMIFS('9月奖金发放记录'!$J$2:$J$146,'9月奖金发放记录'!$B$2:$B$146,B36,'9月奖金发放记录'!$A$2:$A$146,A36,'9月奖金发放记录'!$E$2:$E$146,"补发4月")</f>
        <v>0</v>
      </c>
      <c r="V36" s="6">
        <f>SUMIFS('9月奖金发放记录'!$J$2:$J$146,'9月奖金发放记录'!$B$2:$B$146,B36,'9月奖金发放记录'!$A$2:$A$146,A36,'9月奖金发放记录'!$E$2:$E$146,"补发3月")</f>
        <v>0</v>
      </c>
      <c r="W36" s="6">
        <f>SUMIFS('9月奖金发放记录'!$J$2:$J$146,'9月奖金发放记录'!$B$2:$B$146,B36,'9月奖金发放记录'!$A$2:$A$146,A36,'9月奖金发放记录'!$E$2:$E$146,"补发2月")</f>
        <v>0</v>
      </c>
      <c r="X36" s="6">
        <f>SUMIFS('9月奖金发放记录'!$J$2:$J$146,'9月奖金发放记录'!$B$2:$B$146,B36,'9月奖金发放记录'!$A$2:$A$146,A36,'9月奖金发放记录'!$E$2:$E$146,"补发1月")</f>
        <v>0</v>
      </c>
      <c r="Y36" s="6">
        <f t="shared" si="0"/>
        <v>260</v>
      </c>
      <c r="Z36" s="5" t="s">
        <v>120</v>
      </c>
      <c r="AA36" s="5">
        <v>4</v>
      </c>
      <c r="AB36" s="5">
        <v>0</v>
      </c>
      <c r="AC36" s="5">
        <v>0</v>
      </c>
    </row>
    <row r="37" ht="19" customHeight="1" spans="1:29">
      <c r="A37" s="5" t="s">
        <v>330</v>
      </c>
      <c r="B37" s="5" t="s">
        <v>253</v>
      </c>
      <c r="C37" s="5" t="s">
        <v>50</v>
      </c>
      <c r="D37" s="5">
        <v>1</v>
      </c>
      <c r="E37" s="5">
        <v>13</v>
      </c>
      <c r="F37" s="6">
        <v>2166.67</v>
      </c>
      <c r="G37" s="6">
        <v>1817.5</v>
      </c>
      <c r="H37" s="5" t="s">
        <v>120</v>
      </c>
      <c r="I37" s="6">
        <v>0</v>
      </c>
      <c r="J37" s="6">
        <v>2166.67</v>
      </c>
      <c r="K37" s="6">
        <v>1817.5</v>
      </c>
      <c r="L37" s="5" t="s">
        <v>825</v>
      </c>
      <c r="M37" s="5">
        <v>0</v>
      </c>
      <c r="N37" s="6">
        <f>SUMIFS('9月奖金发放记录'!$J$2:$J$146,'9月奖金发放记录'!$B$2:$B$146,B37,'9月奖金发放记录'!$A$2:$A$146,A37,'9月奖金发放记录'!$E$2:$E$146,"结转")</f>
        <v>0</v>
      </c>
      <c r="O37" s="6">
        <f>SUMIFS('9月奖金发放记录'!$J$2:$J$146,'9月奖金发放记录'!$B$2:$B$146,B37,'9月奖金发放记录'!$A$2:$A$146,A37,'9月奖金发放记录'!$E$2:$E$146,"当月")</f>
        <v>0</v>
      </c>
      <c r="P37" s="6">
        <f>SUMIFS('9月奖金发放记录'!$J$2:$J$146,'9月奖金发放记录'!$B$2:$B$146,B37,'9月奖金发放记录'!$A$2:$A$146,A37,'9月奖金发放记录'!$E$2:$E$146,"累计补发9月")</f>
        <v>0</v>
      </c>
      <c r="Q37" s="6">
        <f>SUMIFS('9月奖金发放记录'!$J$2:$J$146,'9月奖金发放记录'!$B$2:$B$146,B37,'9月奖金发放记录'!$A$2:$A$146,A37,'9月奖金发放记录'!$E$2:$E$146,"补发8月")</f>
        <v>0</v>
      </c>
      <c r="R37" s="6">
        <f>SUMIFS('9月奖金发放记录'!$J$2:$J$146,'9月奖金发放记录'!$B$2:$B$146,B37,'9月奖金发放记录'!$A$2:$A$146,A37,'9月奖金发放记录'!$E$2:$E$146,"补发7月")</f>
        <v>0</v>
      </c>
      <c r="S37" s="6">
        <f>SUMIFS('9月奖金发放记录'!$J$2:$J$146,'9月奖金发放记录'!$B$2:$B$146,B37,'9月奖金发放记录'!$A$2:$A$146,A37,'9月奖金发放记录'!$E$2:$E$146,"补发6月")</f>
        <v>0</v>
      </c>
      <c r="T37" s="6">
        <f>SUMIFS('9月奖金发放记录'!$J$2:$J$146,'9月奖金发放记录'!$B$2:$B$146,B37,'9月奖金发放记录'!$A$2:$A$146,A37,'9月奖金发放记录'!$E$2:$E$146,"补发5月")</f>
        <v>0</v>
      </c>
      <c r="U37" s="6">
        <f>SUMIFS('9月奖金发放记录'!$J$2:$J$146,'9月奖金发放记录'!$B$2:$B$146,B37,'9月奖金发放记录'!$A$2:$A$146,A37,'9月奖金发放记录'!$E$2:$E$146,"补发4月")</f>
        <v>0</v>
      </c>
      <c r="V37" s="6">
        <f>SUMIFS('9月奖金发放记录'!$J$2:$J$146,'9月奖金发放记录'!$B$2:$B$146,B37,'9月奖金发放记录'!$A$2:$A$146,A37,'9月奖金发放记录'!$E$2:$E$146,"补发3月")</f>
        <v>0</v>
      </c>
      <c r="W37" s="6">
        <f>SUMIFS('9月奖金发放记录'!$J$2:$J$146,'9月奖金发放记录'!$B$2:$B$146,B37,'9月奖金发放记录'!$A$2:$A$146,A37,'9月奖金发放记录'!$E$2:$E$146,"补发2月")</f>
        <v>0</v>
      </c>
      <c r="X37" s="6">
        <f>SUMIFS('9月奖金发放记录'!$J$2:$J$146,'9月奖金发放记录'!$B$2:$B$146,B37,'9月奖金发放记录'!$A$2:$A$146,A37,'9月奖金发放记录'!$E$2:$E$146,"补发1月")</f>
        <v>0</v>
      </c>
      <c r="Y37" s="6">
        <f t="shared" si="0"/>
        <v>0</v>
      </c>
      <c r="Z37" s="5" t="s">
        <v>120</v>
      </c>
      <c r="AA37" s="5">
        <v>0</v>
      </c>
      <c r="AB37" s="5">
        <v>0</v>
      </c>
      <c r="AC37" s="5">
        <v>0</v>
      </c>
    </row>
    <row r="38" ht="19" customHeight="1" spans="1:29">
      <c r="A38" s="5" t="s">
        <v>334</v>
      </c>
      <c r="B38" s="5" t="s">
        <v>253</v>
      </c>
      <c r="C38" s="5" t="s">
        <v>50</v>
      </c>
      <c r="D38" s="5">
        <v>1</v>
      </c>
      <c r="E38" s="5">
        <v>27</v>
      </c>
      <c r="F38" s="6">
        <v>4500</v>
      </c>
      <c r="G38" s="6">
        <v>3803.6</v>
      </c>
      <c r="H38" s="5" t="s">
        <v>120</v>
      </c>
      <c r="I38" s="6">
        <v>0</v>
      </c>
      <c r="J38" s="6">
        <v>4500</v>
      </c>
      <c r="K38" s="6">
        <v>3803.6</v>
      </c>
      <c r="L38" s="5" t="s">
        <v>825</v>
      </c>
      <c r="M38" s="5">
        <v>0</v>
      </c>
      <c r="N38" s="6">
        <f>SUMIFS('9月奖金发放记录'!$J$2:$J$146,'9月奖金发放记录'!$B$2:$B$146,B38,'9月奖金发放记录'!$A$2:$A$146,A38,'9月奖金发放记录'!$E$2:$E$146,"结转")</f>
        <v>0</v>
      </c>
      <c r="O38" s="6">
        <f>SUMIFS('9月奖金发放记录'!$J$2:$J$146,'9月奖金发放记录'!$B$2:$B$146,B38,'9月奖金发放记录'!$A$2:$A$146,A38,'9月奖金发放记录'!$E$2:$E$146,"当月")</f>
        <v>0</v>
      </c>
      <c r="P38" s="6">
        <f>SUMIFS('9月奖金发放记录'!$J$2:$J$146,'9月奖金发放记录'!$B$2:$B$146,B38,'9月奖金发放记录'!$A$2:$A$146,A38,'9月奖金发放记录'!$E$2:$E$146,"累计补发9月")</f>
        <v>0</v>
      </c>
      <c r="Q38" s="6">
        <f>SUMIFS('9月奖金发放记录'!$J$2:$J$146,'9月奖金发放记录'!$B$2:$B$146,B38,'9月奖金发放记录'!$A$2:$A$146,A38,'9月奖金发放记录'!$E$2:$E$146,"补发8月")</f>
        <v>0</v>
      </c>
      <c r="R38" s="6">
        <f>SUMIFS('9月奖金发放记录'!$J$2:$J$146,'9月奖金发放记录'!$B$2:$B$146,B38,'9月奖金发放记录'!$A$2:$A$146,A38,'9月奖金发放记录'!$E$2:$E$146,"补发7月")</f>
        <v>0</v>
      </c>
      <c r="S38" s="6">
        <f>SUMIFS('9月奖金发放记录'!$J$2:$J$146,'9月奖金发放记录'!$B$2:$B$146,B38,'9月奖金发放记录'!$A$2:$A$146,A38,'9月奖金发放记录'!$E$2:$E$146,"补发6月")</f>
        <v>0</v>
      </c>
      <c r="T38" s="6">
        <f>SUMIFS('9月奖金发放记录'!$J$2:$J$146,'9月奖金发放记录'!$B$2:$B$146,B38,'9月奖金发放记录'!$A$2:$A$146,A38,'9月奖金发放记录'!$E$2:$E$146,"补发5月")</f>
        <v>0</v>
      </c>
      <c r="U38" s="6">
        <f>SUMIFS('9月奖金发放记录'!$J$2:$J$146,'9月奖金发放记录'!$B$2:$B$146,B38,'9月奖金发放记录'!$A$2:$A$146,A38,'9月奖金发放记录'!$E$2:$E$146,"补发4月")</f>
        <v>0</v>
      </c>
      <c r="V38" s="6">
        <f>SUMIFS('9月奖金发放记录'!$J$2:$J$146,'9月奖金发放记录'!$B$2:$B$146,B38,'9月奖金发放记录'!$A$2:$A$146,A38,'9月奖金发放记录'!$E$2:$E$146,"补发3月")</f>
        <v>0</v>
      </c>
      <c r="W38" s="6">
        <f>SUMIFS('9月奖金发放记录'!$J$2:$J$146,'9月奖金发放记录'!$B$2:$B$146,B38,'9月奖金发放记录'!$A$2:$A$146,A38,'9月奖金发放记录'!$E$2:$E$146,"补发2月")</f>
        <v>0</v>
      </c>
      <c r="X38" s="6">
        <f>SUMIFS('9月奖金发放记录'!$J$2:$J$146,'9月奖金发放记录'!$B$2:$B$146,B38,'9月奖金发放记录'!$A$2:$A$146,A38,'9月奖金发放记录'!$E$2:$E$146,"补发1月")</f>
        <v>0</v>
      </c>
      <c r="Y38" s="6">
        <f t="shared" si="0"/>
        <v>0</v>
      </c>
      <c r="Z38" s="5" t="s">
        <v>120</v>
      </c>
      <c r="AA38" s="5">
        <v>1</v>
      </c>
      <c r="AB38" s="5">
        <v>0</v>
      </c>
      <c r="AC38" s="5">
        <v>0</v>
      </c>
    </row>
    <row r="39" ht="19" customHeight="1" spans="1:29">
      <c r="A39" s="5" t="s">
        <v>337</v>
      </c>
      <c r="B39" s="5" t="s">
        <v>253</v>
      </c>
      <c r="C39" s="5" t="s">
        <v>50</v>
      </c>
      <c r="D39" s="5">
        <v>1</v>
      </c>
      <c r="E39" s="5">
        <v>30</v>
      </c>
      <c r="F39" s="6">
        <v>5000</v>
      </c>
      <c r="G39" s="6">
        <v>842.9</v>
      </c>
      <c r="H39" s="5" t="s">
        <v>120</v>
      </c>
      <c r="I39" s="6">
        <v>0</v>
      </c>
      <c r="J39" s="6">
        <v>35000</v>
      </c>
      <c r="K39" s="6">
        <v>8799.8</v>
      </c>
      <c r="L39" s="5" t="s">
        <v>825</v>
      </c>
      <c r="M39" s="5">
        <v>0</v>
      </c>
      <c r="N39" s="6">
        <f>SUMIFS('9月奖金发放记录'!$J$2:$J$146,'9月奖金发放记录'!$B$2:$B$146,B39,'9月奖金发放记录'!$A$2:$A$146,A39,'9月奖金发放记录'!$E$2:$E$146,"结转")</f>
        <v>0</v>
      </c>
      <c r="O39" s="6">
        <f>SUMIFS('9月奖金发放记录'!$J$2:$J$146,'9月奖金发放记录'!$B$2:$B$146,B39,'9月奖金发放记录'!$A$2:$A$146,A39,'9月奖金发放记录'!$E$2:$E$146,"当月")</f>
        <v>0</v>
      </c>
      <c r="P39" s="6">
        <f>SUMIFS('9月奖金发放记录'!$J$2:$J$146,'9月奖金发放记录'!$B$2:$B$146,B39,'9月奖金发放记录'!$A$2:$A$146,A39,'9月奖金发放记录'!$E$2:$E$146,"累计补发9月")</f>
        <v>0</v>
      </c>
      <c r="Q39" s="6">
        <f>SUMIFS('9月奖金发放记录'!$J$2:$J$146,'9月奖金发放记录'!$B$2:$B$146,B39,'9月奖金发放记录'!$A$2:$A$146,A39,'9月奖金发放记录'!$E$2:$E$146,"补发8月")</f>
        <v>0</v>
      </c>
      <c r="R39" s="6">
        <f>SUMIFS('9月奖金发放记录'!$J$2:$J$146,'9月奖金发放记录'!$B$2:$B$146,B39,'9月奖金发放记录'!$A$2:$A$146,A39,'9月奖金发放记录'!$E$2:$E$146,"补发7月")</f>
        <v>0</v>
      </c>
      <c r="S39" s="6">
        <f>SUMIFS('9月奖金发放记录'!$J$2:$J$146,'9月奖金发放记录'!$B$2:$B$146,B39,'9月奖金发放记录'!$A$2:$A$146,A39,'9月奖金发放记录'!$E$2:$E$146,"补发6月")</f>
        <v>0</v>
      </c>
      <c r="T39" s="6">
        <f>SUMIFS('9月奖金发放记录'!$J$2:$J$146,'9月奖金发放记录'!$B$2:$B$146,B39,'9月奖金发放记录'!$A$2:$A$146,A39,'9月奖金发放记录'!$E$2:$E$146,"补发5月")</f>
        <v>0</v>
      </c>
      <c r="U39" s="6">
        <f>SUMIFS('9月奖金发放记录'!$J$2:$J$146,'9月奖金发放记录'!$B$2:$B$146,B39,'9月奖金发放记录'!$A$2:$A$146,A39,'9月奖金发放记录'!$E$2:$E$146,"补发4月")</f>
        <v>0</v>
      </c>
      <c r="V39" s="6">
        <f>SUMIFS('9月奖金发放记录'!$J$2:$J$146,'9月奖金发放记录'!$B$2:$B$146,B39,'9月奖金发放记录'!$A$2:$A$146,A39,'9月奖金发放记录'!$E$2:$E$146,"补发3月")</f>
        <v>0</v>
      </c>
      <c r="W39" s="6">
        <f>SUMIFS('9月奖金发放记录'!$J$2:$J$146,'9月奖金发放记录'!$B$2:$B$146,B39,'9月奖金发放记录'!$A$2:$A$146,A39,'9月奖金发放记录'!$E$2:$E$146,"补发2月")</f>
        <v>0</v>
      </c>
      <c r="X39" s="6">
        <f>SUMIFS('9月奖金发放记录'!$J$2:$J$146,'9月奖金发放记录'!$B$2:$B$146,B39,'9月奖金发放记录'!$A$2:$A$146,A39,'9月奖金发放记录'!$E$2:$E$146,"补发1月")</f>
        <v>0</v>
      </c>
      <c r="Y39" s="6">
        <f t="shared" si="0"/>
        <v>0</v>
      </c>
      <c r="Z39" s="5" t="s">
        <v>120</v>
      </c>
      <c r="AA39" s="5">
        <v>0</v>
      </c>
      <c r="AB39" s="5">
        <v>0</v>
      </c>
      <c r="AC39" s="5">
        <v>0</v>
      </c>
    </row>
    <row r="40" ht="19" customHeight="1" spans="1:29">
      <c r="A40" s="5" t="s">
        <v>338</v>
      </c>
      <c r="B40" s="5" t="s">
        <v>253</v>
      </c>
      <c r="C40" s="5" t="s">
        <v>50</v>
      </c>
      <c r="D40" s="5">
        <v>1</v>
      </c>
      <c r="E40" s="5">
        <v>30</v>
      </c>
      <c r="F40" s="6">
        <v>5000</v>
      </c>
      <c r="G40" s="6">
        <v>1397.5</v>
      </c>
      <c r="H40" s="5" t="s">
        <v>120</v>
      </c>
      <c r="I40" s="6">
        <v>0</v>
      </c>
      <c r="J40" s="6">
        <v>23548.39</v>
      </c>
      <c r="K40" s="6">
        <v>6480.6</v>
      </c>
      <c r="L40" s="5" t="s">
        <v>825</v>
      </c>
      <c r="M40" s="5">
        <v>0</v>
      </c>
      <c r="N40" s="6">
        <f>SUMIFS('9月奖金发放记录'!$J$2:$J$146,'9月奖金发放记录'!$B$2:$B$146,B40,'9月奖金发放记录'!$A$2:$A$146,A40,'9月奖金发放记录'!$E$2:$E$146,"结转")</f>
        <v>0</v>
      </c>
      <c r="O40" s="6">
        <f>SUMIFS('9月奖金发放记录'!$J$2:$J$146,'9月奖金发放记录'!$B$2:$B$146,B40,'9月奖金发放记录'!$A$2:$A$146,A40,'9月奖金发放记录'!$E$2:$E$146,"当月")</f>
        <v>0</v>
      </c>
      <c r="P40" s="6">
        <f>SUMIFS('9月奖金发放记录'!$J$2:$J$146,'9月奖金发放记录'!$B$2:$B$146,B40,'9月奖金发放记录'!$A$2:$A$146,A40,'9月奖金发放记录'!$E$2:$E$146,"累计补发9月")</f>
        <v>0</v>
      </c>
      <c r="Q40" s="6">
        <f>SUMIFS('9月奖金发放记录'!$J$2:$J$146,'9月奖金发放记录'!$B$2:$B$146,B40,'9月奖金发放记录'!$A$2:$A$146,A40,'9月奖金发放记录'!$E$2:$E$146,"补发8月")</f>
        <v>0</v>
      </c>
      <c r="R40" s="6">
        <f>SUMIFS('9月奖金发放记录'!$J$2:$J$146,'9月奖金发放记录'!$B$2:$B$146,B40,'9月奖金发放记录'!$A$2:$A$146,A40,'9月奖金发放记录'!$E$2:$E$146,"补发7月")</f>
        <v>0</v>
      </c>
      <c r="S40" s="6">
        <f>SUMIFS('9月奖金发放记录'!$J$2:$J$146,'9月奖金发放记录'!$B$2:$B$146,B40,'9月奖金发放记录'!$A$2:$A$146,A40,'9月奖金发放记录'!$E$2:$E$146,"补发6月")</f>
        <v>0</v>
      </c>
      <c r="T40" s="6">
        <f>SUMIFS('9月奖金发放记录'!$J$2:$J$146,'9月奖金发放记录'!$B$2:$B$146,B40,'9月奖金发放记录'!$A$2:$A$146,A40,'9月奖金发放记录'!$E$2:$E$146,"补发5月")</f>
        <v>0</v>
      </c>
      <c r="U40" s="6">
        <f>SUMIFS('9月奖金发放记录'!$J$2:$J$146,'9月奖金发放记录'!$B$2:$B$146,B40,'9月奖金发放记录'!$A$2:$A$146,A40,'9月奖金发放记录'!$E$2:$E$146,"补发4月")</f>
        <v>0</v>
      </c>
      <c r="V40" s="6">
        <f>SUMIFS('9月奖金发放记录'!$J$2:$J$146,'9月奖金发放记录'!$B$2:$B$146,B40,'9月奖金发放记录'!$A$2:$A$146,A40,'9月奖金发放记录'!$E$2:$E$146,"补发3月")</f>
        <v>0</v>
      </c>
      <c r="W40" s="6">
        <f>SUMIFS('9月奖金发放记录'!$J$2:$J$146,'9月奖金发放记录'!$B$2:$B$146,B40,'9月奖金发放记录'!$A$2:$A$146,A40,'9月奖金发放记录'!$E$2:$E$146,"补发2月")</f>
        <v>0</v>
      </c>
      <c r="X40" s="6">
        <f>SUMIFS('9月奖金发放记录'!$J$2:$J$146,'9月奖金发放记录'!$B$2:$B$146,B40,'9月奖金发放记录'!$A$2:$A$146,A40,'9月奖金发放记录'!$E$2:$E$146,"补发1月")</f>
        <v>0</v>
      </c>
      <c r="Y40" s="6">
        <f t="shared" si="0"/>
        <v>0</v>
      </c>
      <c r="Z40" s="5" t="s">
        <v>120</v>
      </c>
      <c r="AA40" s="5">
        <v>0</v>
      </c>
      <c r="AB40" s="5">
        <v>0</v>
      </c>
      <c r="AC40" s="5">
        <v>0</v>
      </c>
    </row>
    <row r="41" ht="19" customHeight="1" spans="1:29">
      <c r="A41" s="5" t="s">
        <v>609</v>
      </c>
      <c r="B41" s="5" t="s">
        <v>253</v>
      </c>
      <c r="C41" s="5" t="s">
        <v>50</v>
      </c>
      <c r="D41" s="5">
        <v>1</v>
      </c>
      <c r="E41" s="5">
        <v>30</v>
      </c>
      <c r="F41" s="6">
        <v>5000</v>
      </c>
      <c r="G41" s="6">
        <v>188.5</v>
      </c>
      <c r="H41" s="5" t="s">
        <v>120</v>
      </c>
      <c r="I41" s="6">
        <v>0</v>
      </c>
      <c r="J41" s="6">
        <v>37096.77</v>
      </c>
      <c r="K41" s="6">
        <v>18198.99</v>
      </c>
      <c r="L41" s="5" t="s">
        <v>825</v>
      </c>
      <c r="M41" s="5">
        <v>0</v>
      </c>
      <c r="N41" s="6">
        <f>SUMIFS('9月奖金发放记录'!$J$2:$J$146,'9月奖金发放记录'!$B$2:$B$146,B41,'9月奖金发放记录'!$A$2:$A$146,A41,'9月奖金发放记录'!$E$2:$E$146,"结转")</f>
        <v>0</v>
      </c>
      <c r="O41" s="6">
        <f>SUMIFS('9月奖金发放记录'!$J$2:$J$146,'9月奖金发放记录'!$B$2:$B$146,B41,'9月奖金发放记录'!$A$2:$A$146,A41,'9月奖金发放记录'!$E$2:$E$146,"当月")</f>
        <v>0</v>
      </c>
      <c r="P41" s="6">
        <f>SUMIFS('9月奖金发放记录'!$J$2:$J$146,'9月奖金发放记录'!$B$2:$B$146,B41,'9月奖金发放记录'!$A$2:$A$146,A41,'9月奖金发放记录'!$E$2:$E$146,"累计补发9月")</f>
        <v>0</v>
      </c>
      <c r="Q41" s="6">
        <f>SUMIFS('9月奖金发放记录'!$J$2:$J$146,'9月奖金发放记录'!$B$2:$B$146,B41,'9月奖金发放记录'!$A$2:$A$146,A41,'9月奖金发放记录'!$E$2:$E$146,"补发8月")</f>
        <v>0</v>
      </c>
      <c r="R41" s="6">
        <f>SUMIFS('9月奖金发放记录'!$J$2:$J$146,'9月奖金发放记录'!$B$2:$B$146,B41,'9月奖金发放记录'!$A$2:$A$146,A41,'9月奖金发放记录'!$E$2:$E$146,"补发7月")</f>
        <v>0</v>
      </c>
      <c r="S41" s="6">
        <f>SUMIFS('9月奖金发放记录'!$J$2:$J$146,'9月奖金发放记录'!$B$2:$B$146,B41,'9月奖金发放记录'!$A$2:$A$146,A41,'9月奖金发放记录'!$E$2:$E$146,"补发6月")</f>
        <v>0</v>
      </c>
      <c r="T41" s="6">
        <f>SUMIFS('9月奖金发放记录'!$J$2:$J$146,'9月奖金发放记录'!$B$2:$B$146,B41,'9月奖金发放记录'!$A$2:$A$146,A41,'9月奖金发放记录'!$E$2:$E$146,"补发5月")</f>
        <v>0</v>
      </c>
      <c r="U41" s="6">
        <f>SUMIFS('9月奖金发放记录'!$J$2:$J$146,'9月奖金发放记录'!$B$2:$B$146,B41,'9月奖金发放记录'!$A$2:$A$146,A41,'9月奖金发放记录'!$E$2:$E$146,"补发4月")</f>
        <v>0</v>
      </c>
      <c r="V41" s="6">
        <f>SUMIFS('9月奖金发放记录'!$J$2:$J$146,'9月奖金发放记录'!$B$2:$B$146,B41,'9月奖金发放记录'!$A$2:$A$146,A41,'9月奖金发放记录'!$E$2:$E$146,"补发3月")</f>
        <v>0</v>
      </c>
      <c r="W41" s="6">
        <f>SUMIFS('9月奖金发放记录'!$J$2:$J$146,'9月奖金发放记录'!$B$2:$B$146,B41,'9月奖金发放记录'!$A$2:$A$146,A41,'9月奖金发放记录'!$E$2:$E$146,"补发2月")</f>
        <v>0</v>
      </c>
      <c r="X41" s="6">
        <f>SUMIFS('9月奖金发放记录'!$J$2:$J$146,'9月奖金发放记录'!$B$2:$B$146,B41,'9月奖金发放记录'!$A$2:$A$146,A41,'9月奖金发放记录'!$E$2:$E$146,"补发1月")</f>
        <v>0</v>
      </c>
      <c r="Y41" s="6">
        <f t="shared" si="0"/>
        <v>0</v>
      </c>
      <c r="Z41" s="5" t="s">
        <v>120</v>
      </c>
      <c r="AA41" s="5">
        <v>3</v>
      </c>
      <c r="AB41" s="5">
        <v>0</v>
      </c>
      <c r="AC41" s="5">
        <v>0</v>
      </c>
    </row>
    <row r="42" ht="19" customHeight="1" spans="1:29">
      <c r="A42" s="5" t="s">
        <v>340</v>
      </c>
      <c r="B42" s="5" t="s">
        <v>253</v>
      </c>
      <c r="C42" s="5" t="s">
        <v>50</v>
      </c>
      <c r="D42" s="5">
        <v>1</v>
      </c>
      <c r="E42" s="5">
        <v>28</v>
      </c>
      <c r="F42" s="6">
        <v>4666.67</v>
      </c>
      <c r="G42" s="6">
        <v>4104.4</v>
      </c>
      <c r="H42" s="5" t="s">
        <v>120</v>
      </c>
      <c r="I42" s="6">
        <v>0</v>
      </c>
      <c r="J42" s="6">
        <v>4666.67</v>
      </c>
      <c r="K42" s="6">
        <v>4104.4</v>
      </c>
      <c r="L42" s="5" t="s">
        <v>825</v>
      </c>
      <c r="M42" s="5">
        <v>0</v>
      </c>
      <c r="N42" s="6">
        <f>SUMIFS('9月奖金发放记录'!$J$2:$J$146,'9月奖金发放记录'!$B$2:$B$146,B42,'9月奖金发放记录'!$A$2:$A$146,A42,'9月奖金发放记录'!$E$2:$E$146,"结转")</f>
        <v>0</v>
      </c>
      <c r="O42" s="6">
        <f>SUMIFS('9月奖金发放记录'!$J$2:$J$146,'9月奖金发放记录'!$B$2:$B$146,B42,'9月奖金发放记录'!$A$2:$A$146,A42,'9月奖金发放记录'!$E$2:$E$146,"当月")</f>
        <v>0</v>
      </c>
      <c r="P42" s="6">
        <f>SUMIFS('9月奖金发放记录'!$J$2:$J$146,'9月奖金发放记录'!$B$2:$B$146,B42,'9月奖金发放记录'!$A$2:$A$146,A42,'9月奖金发放记录'!$E$2:$E$146,"累计补发9月")</f>
        <v>0</v>
      </c>
      <c r="Q42" s="6">
        <f>SUMIFS('9月奖金发放记录'!$J$2:$J$146,'9月奖金发放记录'!$B$2:$B$146,B42,'9月奖金发放记录'!$A$2:$A$146,A42,'9月奖金发放记录'!$E$2:$E$146,"补发8月")</f>
        <v>0</v>
      </c>
      <c r="R42" s="6">
        <f>SUMIFS('9月奖金发放记录'!$J$2:$J$146,'9月奖金发放记录'!$B$2:$B$146,B42,'9月奖金发放记录'!$A$2:$A$146,A42,'9月奖金发放记录'!$E$2:$E$146,"补发7月")</f>
        <v>0</v>
      </c>
      <c r="S42" s="6">
        <f>SUMIFS('9月奖金发放记录'!$J$2:$J$146,'9月奖金发放记录'!$B$2:$B$146,B42,'9月奖金发放记录'!$A$2:$A$146,A42,'9月奖金发放记录'!$E$2:$E$146,"补发6月")</f>
        <v>0</v>
      </c>
      <c r="T42" s="6">
        <f>SUMIFS('9月奖金发放记录'!$J$2:$J$146,'9月奖金发放记录'!$B$2:$B$146,B42,'9月奖金发放记录'!$A$2:$A$146,A42,'9月奖金发放记录'!$E$2:$E$146,"补发5月")</f>
        <v>0</v>
      </c>
      <c r="U42" s="6">
        <f>SUMIFS('9月奖金发放记录'!$J$2:$J$146,'9月奖金发放记录'!$B$2:$B$146,B42,'9月奖金发放记录'!$A$2:$A$146,A42,'9月奖金发放记录'!$E$2:$E$146,"补发4月")</f>
        <v>0</v>
      </c>
      <c r="V42" s="6">
        <f>SUMIFS('9月奖金发放记录'!$J$2:$J$146,'9月奖金发放记录'!$B$2:$B$146,B42,'9月奖金发放记录'!$A$2:$A$146,A42,'9月奖金发放记录'!$E$2:$E$146,"补发3月")</f>
        <v>0</v>
      </c>
      <c r="W42" s="6">
        <f>SUMIFS('9月奖金发放记录'!$J$2:$J$146,'9月奖金发放记录'!$B$2:$B$146,B42,'9月奖金发放记录'!$A$2:$A$146,A42,'9月奖金发放记录'!$E$2:$E$146,"补发2月")</f>
        <v>0</v>
      </c>
      <c r="X42" s="6">
        <f>SUMIFS('9月奖金发放记录'!$J$2:$J$146,'9月奖金发放记录'!$B$2:$B$146,B42,'9月奖金发放记录'!$A$2:$A$146,A42,'9月奖金发放记录'!$E$2:$E$146,"补发1月")</f>
        <v>0</v>
      </c>
      <c r="Y42" s="6">
        <f t="shared" si="0"/>
        <v>0</v>
      </c>
      <c r="Z42" s="5" t="s">
        <v>120</v>
      </c>
      <c r="AA42" s="5">
        <v>0</v>
      </c>
      <c r="AB42" s="5">
        <v>0</v>
      </c>
      <c r="AC42" s="5">
        <v>0</v>
      </c>
    </row>
    <row r="43" ht="19" customHeight="1" spans="1:29">
      <c r="A43" s="5" t="s">
        <v>342</v>
      </c>
      <c r="B43" s="5" t="s">
        <v>253</v>
      </c>
      <c r="C43" s="5" t="s">
        <v>50</v>
      </c>
      <c r="D43" s="5">
        <v>1</v>
      </c>
      <c r="E43" s="5">
        <v>30</v>
      </c>
      <c r="F43" s="6">
        <v>3000</v>
      </c>
      <c r="G43" s="6">
        <v>5132.6</v>
      </c>
      <c r="H43" s="5" t="s">
        <v>113</v>
      </c>
      <c r="I43" s="6">
        <v>150</v>
      </c>
      <c r="J43" s="6">
        <v>3000</v>
      </c>
      <c r="K43" s="6">
        <v>5132.6</v>
      </c>
      <c r="L43" s="5" t="s">
        <v>826</v>
      </c>
      <c r="M43" s="5">
        <v>0</v>
      </c>
      <c r="N43" s="6">
        <f>SUMIFS('9月奖金发放记录'!$J$2:$J$146,'9月奖金发放记录'!$B$2:$B$146,B43,'9月奖金发放记录'!$A$2:$A$146,A43,'9月奖金发放记录'!$E$2:$E$146,"结转")</f>
        <v>0</v>
      </c>
      <c r="O43" s="6">
        <f>SUMIFS('9月奖金发放记录'!$J$2:$J$146,'9月奖金发放记录'!$B$2:$B$146,B43,'9月奖金发放记录'!$A$2:$A$146,A43,'9月奖金发放记录'!$E$2:$E$146,"当月")</f>
        <v>150</v>
      </c>
      <c r="P43" s="6">
        <f>SUMIFS('9月奖金发放记录'!$J$2:$J$146,'9月奖金发放记录'!$B$2:$B$146,B43,'9月奖金发放记录'!$A$2:$A$146,A43,'9月奖金发放记录'!$E$2:$E$146,"累计补发9月")</f>
        <v>0</v>
      </c>
      <c r="Q43" s="6">
        <f>SUMIFS('9月奖金发放记录'!$J$2:$J$146,'9月奖金发放记录'!$B$2:$B$146,B43,'9月奖金发放记录'!$A$2:$A$146,A43,'9月奖金发放记录'!$E$2:$E$146,"补发8月")</f>
        <v>0</v>
      </c>
      <c r="R43" s="6">
        <f>SUMIFS('9月奖金发放记录'!$J$2:$J$146,'9月奖金发放记录'!$B$2:$B$146,B43,'9月奖金发放记录'!$A$2:$A$146,A43,'9月奖金发放记录'!$E$2:$E$146,"补发7月")</f>
        <v>0</v>
      </c>
      <c r="S43" s="6">
        <f>SUMIFS('9月奖金发放记录'!$J$2:$J$146,'9月奖金发放记录'!$B$2:$B$146,B43,'9月奖金发放记录'!$A$2:$A$146,A43,'9月奖金发放记录'!$E$2:$E$146,"补发6月")</f>
        <v>0</v>
      </c>
      <c r="T43" s="6">
        <f>SUMIFS('9月奖金发放记录'!$J$2:$J$146,'9月奖金发放记录'!$B$2:$B$146,B43,'9月奖金发放记录'!$A$2:$A$146,A43,'9月奖金发放记录'!$E$2:$E$146,"补发5月")</f>
        <v>0</v>
      </c>
      <c r="U43" s="6">
        <f>SUMIFS('9月奖金发放记录'!$J$2:$J$146,'9月奖金发放记录'!$B$2:$B$146,B43,'9月奖金发放记录'!$A$2:$A$146,A43,'9月奖金发放记录'!$E$2:$E$146,"补发4月")</f>
        <v>0</v>
      </c>
      <c r="V43" s="6">
        <f>SUMIFS('9月奖金发放记录'!$J$2:$J$146,'9月奖金发放记录'!$B$2:$B$146,B43,'9月奖金发放记录'!$A$2:$A$146,A43,'9月奖金发放记录'!$E$2:$E$146,"补发3月")</f>
        <v>0</v>
      </c>
      <c r="W43" s="6">
        <f>SUMIFS('9月奖金发放记录'!$J$2:$J$146,'9月奖金发放记录'!$B$2:$B$146,B43,'9月奖金发放记录'!$A$2:$A$146,A43,'9月奖金发放记录'!$E$2:$E$146,"补发2月")</f>
        <v>0</v>
      </c>
      <c r="X43" s="6">
        <f>SUMIFS('9月奖金发放记录'!$J$2:$J$146,'9月奖金发放记录'!$B$2:$B$146,B43,'9月奖金发放记录'!$A$2:$A$146,A43,'9月奖金发放记录'!$E$2:$E$146,"补发1月")</f>
        <v>0</v>
      </c>
      <c r="Y43" s="6">
        <f t="shared" si="0"/>
        <v>150</v>
      </c>
      <c r="Z43" s="5" t="s">
        <v>120</v>
      </c>
      <c r="AA43" s="5">
        <v>4</v>
      </c>
      <c r="AB43" s="5">
        <v>0</v>
      </c>
      <c r="AC43" s="5">
        <v>0</v>
      </c>
    </row>
    <row r="44" ht="19" customHeight="1" spans="1:29">
      <c r="A44" s="5" t="s">
        <v>343</v>
      </c>
      <c r="B44" s="5" t="s">
        <v>253</v>
      </c>
      <c r="C44" s="5" t="s">
        <v>50</v>
      </c>
      <c r="D44" s="5">
        <v>1</v>
      </c>
      <c r="E44" s="5">
        <v>30</v>
      </c>
      <c r="F44" s="6">
        <v>5000</v>
      </c>
      <c r="G44" s="6">
        <v>7307</v>
      </c>
      <c r="H44" s="5" t="s">
        <v>113</v>
      </c>
      <c r="I44" s="6">
        <v>260</v>
      </c>
      <c r="J44" s="6">
        <v>20483.87</v>
      </c>
      <c r="K44" s="6">
        <v>33006.52</v>
      </c>
      <c r="L44" s="5" t="s">
        <v>826</v>
      </c>
      <c r="M44" s="5">
        <v>0</v>
      </c>
      <c r="N44" s="6">
        <f>SUMIFS('9月奖金发放记录'!$J$2:$J$146,'9月奖金发放记录'!$B$2:$B$146,B44,'9月奖金发放记录'!$A$2:$A$146,A44,'9月奖金发放记录'!$E$2:$E$146,"结转")</f>
        <v>260</v>
      </c>
      <c r="O44" s="6">
        <f>SUMIFS('9月奖金发放记录'!$J$2:$J$146,'9月奖金发放记录'!$B$2:$B$146,B44,'9月奖金发放记录'!$A$2:$A$146,A44,'9月奖金发放记录'!$E$2:$E$146,"当月")</f>
        <v>0</v>
      </c>
      <c r="P44" s="6">
        <f>SUMIFS('9月奖金发放记录'!$J$2:$J$146,'9月奖金发放记录'!$B$2:$B$146,B44,'9月奖金发放记录'!$A$2:$A$146,A44,'9月奖金发放记录'!$E$2:$E$146,"累计补发9月")</f>
        <v>0</v>
      </c>
      <c r="Q44" s="6">
        <f>SUMIFS('9月奖金发放记录'!$J$2:$J$146,'9月奖金发放记录'!$B$2:$B$146,B44,'9月奖金发放记录'!$A$2:$A$146,A44,'9月奖金发放记录'!$E$2:$E$146,"补发8月")</f>
        <v>0</v>
      </c>
      <c r="R44" s="6">
        <f>SUMIFS('9月奖金发放记录'!$J$2:$J$146,'9月奖金发放记录'!$B$2:$B$146,B44,'9月奖金发放记录'!$A$2:$A$146,A44,'9月奖金发放记录'!$E$2:$E$146,"补发7月")</f>
        <v>0</v>
      </c>
      <c r="S44" s="6">
        <f>SUMIFS('9月奖金发放记录'!$J$2:$J$146,'9月奖金发放记录'!$B$2:$B$146,B44,'9月奖金发放记录'!$A$2:$A$146,A44,'9月奖金发放记录'!$E$2:$E$146,"补发6月")</f>
        <v>0</v>
      </c>
      <c r="T44" s="6">
        <f>SUMIFS('9月奖金发放记录'!$J$2:$J$146,'9月奖金发放记录'!$B$2:$B$146,B44,'9月奖金发放记录'!$A$2:$A$146,A44,'9月奖金发放记录'!$E$2:$E$146,"补发5月")</f>
        <v>0</v>
      </c>
      <c r="U44" s="6">
        <f>SUMIFS('9月奖金发放记录'!$J$2:$J$146,'9月奖金发放记录'!$B$2:$B$146,B44,'9月奖金发放记录'!$A$2:$A$146,A44,'9月奖金发放记录'!$E$2:$E$146,"补发4月")</f>
        <v>0</v>
      </c>
      <c r="V44" s="6">
        <f>SUMIFS('9月奖金发放记录'!$J$2:$J$146,'9月奖金发放记录'!$B$2:$B$146,B44,'9月奖金发放记录'!$A$2:$A$146,A44,'9月奖金发放记录'!$E$2:$E$146,"补发3月")</f>
        <v>0</v>
      </c>
      <c r="W44" s="6">
        <f>SUMIFS('9月奖金发放记录'!$J$2:$J$146,'9月奖金发放记录'!$B$2:$B$146,B44,'9月奖金发放记录'!$A$2:$A$146,A44,'9月奖金发放记录'!$E$2:$E$146,"补发2月")</f>
        <v>0</v>
      </c>
      <c r="X44" s="6">
        <f>SUMIFS('9月奖金发放记录'!$J$2:$J$146,'9月奖金发放记录'!$B$2:$B$146,B44,'9月奖金发放记录'!$A$2:$A$146,A44,'9月奖金发放记录'!$E$2:$E$146,"补发1月")</f>
        <v>0</v>
      </c>
      <c r="Y44" s="6">
        <f t="shared" si="0"/>
        <v>260</v>
      </c>
      <c r="Z44" s="5" t="s">
        <v>120</v>
      </c>
      <c r="AA44" s="5">
        <v>0</v>
      </c>
      <c r="AB44" s="5">
        <v>0</v>
      </c>
      <c r="AC44" s="5">
        <v>1</v>
      </c>
    </row>
    <row r="45" ht="19" customHeight="1" spans="1:29">
      <c r="A45" s="5" t="s">
        <v>346</v>
      </c>
      <c r="B45" s="5" t="s">
        <v>253</v>
      </c>
      <c r="C45" s="5" t="s">
        <v>50</v>
      </c>
      <c r="D45" s="5">
        <v>1</v>
      </c>
      <c r="E45" s="5">
        <v>18</v>
      </c>
      <c r="F45" s="6">
        <v>3000</v>
      </c>
      <c r="G45" s="6">
        <v>2198.4</v>
      </c>
      <c r="H45" s="5" t="s">
        <v>120</v>
      </c>
      <c r="I45" s="6">
        <v>0</v>
      </c>
      <c r="J45" s="6">
        <v>3000</v>
      </c>
      <c r="K45" s="6">
        <v>2198.4</v>
      </c>
      <c r="L45" s="5" t="s">
        <v>825</v>
      </c>
      <c r="M45" s="5">
        <v>0</v>
      </c>
      <c r="N45" s="6">
        <f>SUMIFS('9月奖金发放记录'!$J$2:$J$146,'9月奖金发放记录'!$B$2:$B$146,B45,'9月奖金发放记录'!$A$2:$A$146,A45,'9月奖金发放记录'!$E$2:$E$146,"结转")</f>
        <v>0</v>
      </c>
      <c r="O45" s="6">
        <f>SUMIFS('9月奖金发放记录'!$J$2:$J$146,'9月奖金发放记录'!$B$2:$B$146,B45,'9月奖金发放记录'!$A$2:$A$146,A45,'9月奖金发放记录'!$E$2:$E$146,"当月")</f>
        <v>0</v>
      </c>
      <c r="P45" s="6">
        <f>SUMIFS('9月奖金发放记录'!$J$2:$J$146,'9月奖金发放记录'!$B$2:$B$146,B45,'9月奖金发放记录'!$A$2:$A$146,A45,'9月奖金发放记录'!$E$2:$E$146,"累计补发9月")</f>
        <v>0</v>
      </c>
      <c r="Q45" s="6">
        <f>SUMIFS('9月奖金发放记录'!$J$2:$J$146,'9月奖金发放记录'!$B$2:$B$146,B45,'9月奖金发放记录'!$A$2:$A$146,A45,'9月奖金发放记录'!$E$2:$E$146,"补发8月")</f>
        <v>0</v>
      </c>
      <c r="R45" s="6">
        <f>SUMIFS('9月奖金发放记录'!$J$2:$J$146,'9月奖金发放记录'!$B$2:$B$146,B45,'9月奖金发放记录'!$A$2:$A$146,A45,'9月奖金发放记录'!$E$2:$E$146,"补发7月")</f>
        <v>0</v>
      </c>
      <c r="S45" s="6">
        <f>SUMIFS('9月奖金发放记录'!$J$2:$J$146,'9月奖金发放记录'!$B$2:$B$146,B45,'9月奖金发放记录'!$A$2:$A$146,A45,'9月奖金发放记录'!$E$2:$E$146,"补发6月")</f>
        <v>0</v>
      </c>
      <c r="T45" s="6">
        <f>SUMIFS('9月奖金发放记录'!$J$2:$J$146,'9月奖金发放记录'!$B$2:$B$146,B45,'9月奖金发放记录'!$A$2:$A$146,A45,'9月奖金发放记录'!$E$2:$E$146,"补发5月")</f>
        <v>0</v>
      </c>
      <c r="U45" s="6">
        <f>SUMIFS('9月奖金发放记录'!$J$2:$J$146,'9月奖金发放记录'!$B$2:$B$146,B45,'9月奖金发放记录'!$A$2:$A$146,A45,'9月奖金发放记录'!$E$2:$E$146,"补发4月")</f>
        <v>0</v>
      </c>
      <c r="V45" s="6">
        <f>SUMIFS('9月奖金发放记录'!$J$2:$J$146,'9月奖金发放记录'!$B$2:$B$146,B45,'9月奖金发放记录'!$A$2:$A$146,A45,'9月奖金发放记录'!$E$2:$E$146,"补发3月")</f>
        <v>0</v>
      </c>
      <c r="W45" s="6">
        <f>SUMIFS('9月奖金发放记录'!$J$2:$J$146,'9月奖金发放记录'!$B$2:$B$146,B45,'9月奖金发放记录'!$A$2:$A$146,A45,'9月奖金发放记录'!$E$2:$E$146,"补发2月")</f>
        <v>0</v>
      </c>
      <c r="X45" s="6">
        <f>SUMIFS('9月奖金发放记录'!$J$2:$J$146,'9月奖金发放记录'!$B$2:$B$146,B45,'9月奖金发放记录'!$A$2:$A$146,A45,'9月奖金发放记录'!$E$2:$E$146,"补发1月")</f>
        <v>0</v>
      </c>
      <c r="Y45" s="6">
        <f t="shared" si="0"/>
        <v>0</v>
      </c>
      <c r="Z45" s="5" t="s">
        <v>120</v>
      </c>
      <c r="AA45" s="5">
        <v>0</v>
      </c>
      <c r="AB45" s="5">
        <v>0</v>
      </c>
      <c r="AC45" s="5">
        <v>0</v>
      </c>
    </row>
    <row r="46" ht="19" customHeight="1" spans="1:29">
      <c r="A46" s="5" t="s">
        <v>829</v>
      </c>
      <c r="B46" s="5" t="s">
        <v>253</v>
      </c>
      <c r="C46" s="5" t="s">
        <v>50</v>
      </c>
      <c r="D46" s="5">
        <v>0</v>
      </c>
      <c r="E46" s="5">
        <v>30</v>
      </c>
      <c r="F46" s="6">
        <v>3000</v>
      </c>
      <c r="G46" s="6">
        <v>0</v>
      </c>
      <c r="H46" s="5" t="s">
        <v>120</v>
      </c>
      <c r="I46" s="6">
        <v>0</v>
      </c>
      <c r="J46" s="6">
        <v>26129.03</v>
      </c>
      <c r="K46" s="6">
        <v>43693.2</v>
      </c>
      <c r="L46" s="5" t="s">
        <v>825</v>
      </c>
      <c r="M46" s="5">
        <v>0</v>
      </c>
      <c r="N46" s="6">
        <f>SUMIFS('9月奖金发放记录'!$J$2:$J$146,'9月奖金发放记录'!$B$2:$B$146,B46,'9月奖金发放记录'!$A$2:$A$146,A46,'9月奖金发放记录'!$E$2:$E$146,"结转")</f>
        <v>150</v>
      </c>
      <c r="O46" s="6">
        <f>SUMIFS('9月奖金发放记录'!$J$2:$J$146,'9月奖金发放记录'!$B$2:$B$146,B46,'9月奖金发放记录'!$A$2:$A$146,A46,'9月奖金发放记录'!$E$2:$E$146,"当月")</f>
        <v>0</v>
      </c>
      <c r="P46" s="6">
        <f>SUMIFS('9月奖金发放记录'!$J$2:$J$146,'9月奖金发放记录'!$B$2:$B$146,B46,'9月奖金发放记录'!$A$2:$A$146,A46,'9月奖金发放记录'!$E$2:$E$146,"累计补发9月")</f>
        <v>0</v>
      </c>
      <c r="Q46" s="6">
        <f>SUMIFS('9月奖金发放记录'!$J$2:$J$146,'9月奖金发放记录'!$B$2:$B$146,B46,'9月奖金发放记录'!$A$2:$A$146,A46,'9月奖金发放记录'!$E$2:$E$146,"补发8月")</f>
        <v>0</v>
      </c>
      <c r="R46" s="6">
        <f>SUMIFS('9月奖金发放记录'!$J$2:$J$146,'9月奖金发放记录'!$B$2:$B$146,B46,'9月奖金发放记录'!$A$2:$A$146,A46,'9月奖金发放记录'!$E$2:$E$146,"补发7月")</f>
        <v>0</v>
      </c>
      <c r="S46" s="6">
        <f>SUMIFS('9月奖金发放记录'!$J$2:$J$146,'9月奖金发放记录'!$B$2:$B$146,B46,'9月奖金发放记录'!$A$2:$A$146,A46,'9月奖金发放记录'!$E$2:$E$146,"补发6月")</f>
        <v>0</v>
      </c>
      <c r="T46" s="6">
        <f>SUMIFS('9月奖金发放记录'!$J$2:$J$146,'9月奖金发放记录'!$B$2:$B$146,B46,'9月奖金发放记录'!$A$2:$A$146,A46,'9月奖金发放记录'!$E$2:$E$146,"补发5月")</f>
        <v>0</v>
      </c>
      <c r="U46" s="6">
        <f>SUMIFS('9月奖金发放记录'!$J$2:$J$146,'9月奖金发放记录'!$B$2:$B$146,B46,'9月奖金发放记录'!$A$2:$A$146,A46,'9月奖金发放记录'!$E$2:$E$146,"补发4月")</f>
        <v>0</v>
      </c>
      <c r="V46" s="6">
        <f>SUMIFS('9月奖金发放记录'!$J$2:$J$146,'9月奖金发放记录'!$B$2:$B$146,B46,'9月奖金发放记录'!$A$2:$A$146,A46,'9月奖金发放记录'!$E$2:$E$146,"补发3月")</f>
        <v>0</v>
      </c>
      <c r="W46" s="6">
        <f>SUMIFS('9月奖金发放记录'!$J$2:$J$146,'9月奖金发放记录'!$B$2:$B$146,B46,'9月奖金发放记录'!$A$2:$A$146,A46,'9月奖金发放记录'!$E$2:$E$146,"补发2月")</f>
        <v>0</v>
      </c>
      <c r="X46" s="6">
        <f>SUMIFS('9月奖金发放记录'!$J$2:$J$146,'9月奖金发放记录'!$B$2:$B$146,B46,'9月奖金发放记录'!$A$2:$A$146,A46,'9月奖金发放记录'!$E$2:$E$146,"补发1月")</f>
        <v>0</v>
      </c>
      <c r="Y46" s="6">
        <f t="shared" si="0"/>
        <v>150</v>
      </c>
      <c r="Z46" s="5" t="s">
        <v>113</v>
      </c>
      <c r="AA46" s="5">
        <v>0</v>
      </c>
      <c r="AB46" s="5">
        <v>0</v>
      </c>
      <c r="AC46" s="5">
        <v>1</v>
      </c>
    </row>
    <row r="47" ht="19" customHeight="1" spans="1:29">
      <c r="A47" s="5" t="s">
        <v>348</v>
      </c>
      <c r="B47" s="5" t="s">
        <v>253</v>
      </c>
      <c r="C47" s="5" t="s">
        <v>50</v>
      </c>
      <c r="D47" s="5">
        <v>1</v>
      </c>
      <c r="E47" s="5">
        <v>30</v>
      </c>
      <c r="F47" s="6">
        <v>3000</v>
      </c>
      <c r="G47" s="6">
        <v>4173.8</v>
      </c>
      <c r="H47" s="5" t="s">
        <v>113</v>
      </c>
      <c r="I47" s="6">
        <v>150</v>
      </c>
      <c r="J47" s="6">
        <v>18774.19</v>
      </c>
      <c r="K47" s="6">
        <v>27603.5</v>
      </c>
      <c r="L47" s="5" t="s">
        <v>826</v>
      </c>
      <c r="M47" s="5">
        <v>0</v>
      </c>
      <c r="N47" s="6">
        <f>SUMIFS('9月奖金发放记录'!$J$2:$J$146,'9月奖金发放记录'!$B$2:$B$146,B47,'9月奖金发放记录'!$A$2:$A$146,A47,'9月奖金发放记录'!$E$2:$E$146,"结转")</f>
        <v>150</v>
      </c>
      <c r="O47" s="6">
        <f>SUMIFS('9月奖金发放记录'!$J$2:$J$146,'9月奖金发放记录'!$B$2:$B$146,B47,'9月奖金发放记录'!$A$2:$A$146,A47,'9月奖金发放记录'!$E$2:$E$146,"当月")</f>
        <v>0</v>
      </c>
      <c r="P47" s="6">
        <f>SUMIFS('9月奖金发放记录'!$J$2:$J$146,'9月奖金发放记录'!$B$2:$B$146,B47,'9月奖金发放记录'!$A$2:$A$146,A47,'9月奖金发放记录'!$E$2:$E$146,"累计补发9月")</f>
        <v>0</v>
      </c>
      <c r="Q47" s="6">
        <f>SUMIFS('9月奖金发放记录'!$J$2:$J$146,'9月奖金发放记录'!$B$2:$B$146,B47,'9月奖金发放记录'!$A$2:$A$146,A47,'9月奖金发放记录'!$E$2:$E$146,"补发8月")</f>
        <v>0</v>
      </c>
      <c r="R47" s="6">
        <f>SUMIFS('9月奖金发放记录'!$J$2:$J$146,'9月奖金发放记录'!$B$2:$B$146,B47,'9月奖金发放记录'!$A$2:$A$146,A47,'9月奖金发放记录'!$E$2:$E$146,"补发7月")</f>
        <v>0</v>
      </c>
      <c r="S47" s="6">
        <f>SUMIFS('9月奖金发放记录'!$J$2:$J$146,'9月奖金发放记录'!$B$2:$B$146,B47,'9月奖金发放记录'!$A$2:$A$146,A47,'9月奖金发放记录'!$E$2:$E$146,"补发6月")</f>
        <v>0</v>
      </c>
      <c r="T47" s="6">
        <f>SUMIFS('9月奖金发放记录'!$J$2:$J$146,'9月奖金发放记录'!$B$2:$B$146,B47,'9月奖金发放记录'!$A$2:$A$146,A47,'9月奖金发放记录'!$E$2:$E$146,"补发5月")</f>
        <v>0</v>
      </c>
      <c r="U47" s="6">
        <f>SUMIFS('9月奖金发放记录'!$J$2:$J$146,'9月奖金发放记录'!$B$2:$B$146,B47,'9月奖金发放记录'!$A$2:$A$146,A47,'9月奖金发放记录'!$E$2:$E$146,"补发4月")</f>
        <v>0</v>
      </c>
      <c r="V47" s="6">
        <f>SUMIFS('9月奖金发放记录'!$J$2:$J$146,'9月奖金发放记录'!$B$2:$B$146,B47,'9月奖金发放记录'!$A$2:$A$146,A47,'9月奖金发放记录'!$E$2:$E$146,"补发3月")</f>
        <v>0</v>
      </c>
      <c r="W47" s="6">
        <f>SUMIFS('9月奖金发放记录'!$J$2:$J$146,'9月奖金发放记录'!$B$2:$B$146,B47,'9月奖金发放记录'!$A$2:$A$146,A47,'9月奖金发放记录'!$E$2:$E$146,"补发2月")</f>
        <v>0</v>
      </c>
      <c r="X47" s="6">
        <f>SUMIFS('9月奖金发放记录'!$J$2:$J$146,'9月奖金发放记录'!$B$2:$B$146,B47,'9月奖金发放记录'!$A$2:$A$146,A47,'9月奖金发放记录'!$E$2:$E$146,"补发1月")</f>
        <v>0</v>
      </c>
      <c r="Y47" s="6">
        <f t="shared" si="0"/>
        <v>150</v>
      </c>
      <c r="Z47" s="5" t="s">
        <v>120</v>
      </c>
      <c r="AA47" s="5">
        <v>2</v>
      </c>
      <c r="AB47" s="5">
        <v>0</v>
      </c>
      <c r="AC47" s="5">
        <v>1</v>
      </c>
    </row>
    <row r="48" ht="19" customHeight="1" spans="1:29">
      <c r="A48" s="5" t="s">
        <v>830</v>
      </c>
      <c r="B48" s="5" t="s">
        <v>253</v>
      </c>
      <c r="C48" s="5" t="s">
        <v>50</v>
      </c>
      <c r="D48" s="5">
        <v>0</v>
      </c>
      <c r="E48" s="5">
        <v>30</v>
      </c>
      <c r="F48" s="6">
        <v>3000</v>
      </c>
      <c r="G48" s="6">
        <v>0</v>
      </c>
      <c r="H48" s="5" t="s">
        <v>120</v>
      </c>
      <c r="I48" s="6">
        <v>0</v>
      </c>
      <c r="J48" s="6">
        <v>25741.94</v>
      </c>
      <c r="K48" s="6">
        <v>44215.4</v>
      </c>
      <c r="L48" s="5" t="s">
        <v>825</v>
      </c>
      <c r="M48" s="5">
        <v>0</v>
      </c>
      <c r="N48" s="6">
        <f>SUMIFS('9月奖金发放记录'!$J$2:$J$146,'9月奖金发放记录'!$B$2:$B$146,B48,'9月奖金发放记录'!$A$2:$A$146,A48,'9月奖金发放记录'!$E$2:$E$146,"结转")</f>
        <v>150</v>
      </c>
      <c r="O48" s="6">
        <f>SUMIFS('9月奖金发放记录'!$J$2:$J$146,'9月奖金发放记录'!$B$2:$B$146,B48,'9月奖金发放记录'!$A$2:$A$146,A48,'9月奖金发放记录'!$E$2:$E$146,"当月")</f>
        <v>0</v>
      </c>
      <c r="P48" s="6">
        <f>SUMIFS('9月奖金发放记录'!$J$2:$J$146,'9月奖金发放记录'!$B$2:$B$146,B48,'9月奖金发放记录'!$A$2:$A$146,A48,'9月奖金发放记录'!$E$2:$E$146,"累计补发9月")</f>
        <v>0</v>
      </c>
      <c r="Q48" s="6">
        <f>SUMIFS('9月奖金发放记录'!$J$2:$J$146,'9月奖金发放记录'!$B$2:$B$146,B48,'9月奖金发放记录'!$A$2:$A$146,A48,'9月奖金发放记录'!$E$2:$E$146,"补发8月")</f>
        <v>0</v>
      </c>
      <c r="R48" s="6">
        <f>SUMIFS('9月奖金发放记录'!$J$2:$J$146,'9月奖金发放记录'!$B$2:$B$146,B48,'9月奖金发放记录'!$A$2:$A$146,A48,'9月奖金发放记录'!$E$2:$E$146,"补发7月")</f>
        <v>0</v>
      </c>
      <c r="S48" s="6">
        <f>SUMIFS('9月奖金发放记录'!$J$2:$J$146,'9月奖金发放记录'!$B$2:$B$146,B48,'9月奖金发放记录'!$A$2:$A$146,A48,'9月奖金发放记录'!$E$2:$E$146,"补发6月")</f>
        <v>0</v>
      </c>
      <c r="T48" s="6">
        <f>SUMIFS('9月奖金发放记录'!$J$2:$J$146,'9月奖金发放记录'!$B$2:$B$146,B48,'9月奖金发放记录'!$A$2:$A$146,A48,'9月奖金发放记录'!$E$2:$E$146,"补发5月")</f>
        <v>0</v>
      </c>
      <c r="U48" s="6">
        <f>SUMIFS('9月奖金发放记录'!$J$2:$J$146,'9月奖金发放记录'!$B$2:$B$146,B48,'9月奖金发放记录'!$A$2:$A$146,A48,'9月奖金发放记录'!$E$2:$E$146,"补发4月")</f>
        <v>0</v>
      </c>
      <c r="V48" s="6">
        <f>SUMIFS('9月奖金发放记录'!$J$2:$J$146,'9月奖金发放记录'!$B$2:$B$146,B48,'9月奖金发放记录'!$A$2:$A$146,A48,'9月奖金发放记录'!$E$2:$E$146,"补发3月")</f>
        <v>0</v>
      </c>
      <c r="W48" s="6">
        <f>SUMIFS('9月奖金发放记录'!$J$2:$J$146,'9月奖金发放记录'!$B$2:$B$146,B48,'9月奖金发放记录'!$A$2:$A$146,A48,'9月奖金发放记录'!$E$2:$E$146,"补发2月")</f>
        <v>0</v>
      </c>
      <c r="X48" s="6">
        <f>SUMIFS('9月奖金发放记录'!$J$2:$J$146,'9月奖金发放记录'!$B$2:$B$146,B48,'9月奖金发放记录'!$A$2:$A$146,A48,'9月奖金发放记录'!$E$2:$E$146,"补发1月")</f>
        <v>0</v>
      </c>
      <c r="Y48" s="6">
        <f t="shared" si="0"/>
        <v>150</v>
      </c>
      <c r="Z48" s="5" t="s">
        <v>113</v>
      </c>
      <c r="AA48" s="5">
        <v>0</v>
      </c>
      <c r="AB48" s="5">
        <v>0</v>
      </c>
      <c r="AC48" s="5">
        <v>1</v>
      </c>
    </row>
    <row r="49" ht="19" customHeight="1" spans="1:29">
      <c r="A49" s="5" t="s">
        <v>831</v>
      </c>
      <c r="B49" s="5" t="s">
        <v>253</v>
      </c>
      <c r="C49" s="5" t="s">
        <v>50</v>
      </c>
      <c r="D49" s="5">
        <v>0</v>
      </c>
      <c r="E49" s="5">
        <v>30</v>
      </c>
      <c r="F49" s="6">
        <v>3000</v>
      </c>
      <c r="G49" s="6">
        <v>0</v>
      </c>
      <c r="H49" s="5" t="s">
        <v>120</v>
      </c>
      <c r="I49" s="6">
        <v>0</v>
      </c>
      <c r="J49" s="6">
        <v>20516.13</v>
      </c>
      <c r="K49" s="6">
        <v>40637.6</v>
      </c>
      <c r="L49" s="5" t="s">
        <v>825</v>
      </c>
      <c r="M49" s="5">
        <v>3</v>
      </c>
      <c r="N49" s="6">
        <f>SUMIFS('9月奖金发放记录'!$J$2:$J$146,'9月奖金发放记录'!$B$2:$B$146,B49,'9月奖金发放记录'!$A$2:$A$146,A49,'9月奖金发放记录'!$E$2:$E$146,"结转")</f>
        <v>150</v>
      </c>
      <c r="O49" s="6">
        <f>SUMIFS('9月奖金发放记录'!$J$2:$J$146,'9月奖金发放记录'!$B$2:$B$146,B49,'9月奖金发放记录'!$A$2:$A$146,A49,'9月奖金发放记录'!$E$2:$E$146,"当月")</f>
        <v>0</v>
      </c>
      <c r="P49" s="6">
        <f>SUMIFS('9月奖金发放记录'!$J$2:$J$146,'9月奖金发放记录'!$B$2:$B$146,B49,'9月奖金发放记录'!$A$2:$A$146,A49,'9月奖金发放记录'!$E$2:$E$146,"累计补发9月")</f>
        <v>0</v>
      </c>
      <c r="Q49" s="6">
        <f>SUMIFS('9月奖金发放记录'!$J$2:$J$146,'9月奖金发放记录'!$B$2:$B$146,B49,'9月奖金发放记录'!$A$2:$A$146,A49,'9月奖金发放记录'!$E$2:$E$146,"补发8月")</f>
        <v>0</v>
      </c>
      <c r="R49" s="6">
        <f>SUMIFS('9月奖金发放记录'!$J$2:$J$146,'9月奖金发放记录'!$B$2:$B$146,B49,'9月奖金发放记录'!$A$2:$A$146,A49,'9月奖金发放记录'!$E$2:$E$146,"补发7月")</f>
        <v>0</v>
      </c>
      <c r="S49" s="6">
        <f>SUMIFS('9月奖金发放记录'!$J$2:$J$146,'9月奖金发放记录'!$B$2:$B$146,B49,'9月奖金发放记录'!$A$2:$A$146,A49,'9月奖金发放记录'!$E$2:$E$146,"补发6月")</f>
        <v>0</v>
      </c>
      <c r="T49" s="6">
        <f>SUMIFS('9月奖金发放记录'!$J$2:$J$146,'9月奖金发放记录'!$B$2:$B$146,B49,'9月奖金发放记录'!$A$2:$A$146,A49,'9月奖金发放记录'!$E$2:$E$146,"补发5月")</f>
        <v>0</v>
      </c>
      <c r="U49" s="6">
        <f>SUMIFS('9月奖金发放记录'!$J$2:$J$146,'9月奖金发放记录'!$B$2:$B$146,B49,'9月奖金发放记录'!$A$2:$A$146,A49,'9月奖金发放记录'!$E$2:$E$146,"补发4月")</f>
        <v>0</v>
      </c>
      <c r="V49" s="6">
        <f>SUMIFS('9月奖金发放记录'!$J$2:$J$146,'9月奖金发放记录'!$B$2:$B$146,B49,'9月奖金发放记录'!$A$2:$A$146,A49,'9月奖金发放记录'!$E$2:$E$146,"补发3月")</f>
        <v>0</v>
      </c>
      <c r="W49" s="6">
        <f>SUMIFS('9月奖金发放记录'!$J$2:$J$146,'9月奖金发放记录'!$B$2:$B$146,B49,'9月奖金发放记录'!$A$2:$A$146,A49,'9月奖金发放记录'!$E$2:$E$146,"补发2月")</f>
        <v>0</v>
      </c>
      <c r="X49" s="6">
        <f>SUMIFS('9月奖金发放记录'!$J$2:$J$146,'9月奖金发放记录'!$B$2:$B$146,B49,'9月奖金发放记录'!$A$2:$A$146,A49,'9月奖金发放记录'!$E$2:$E$146,"补发1月")</f>
        <v>0</v>
      </c>
      <c r="Y49" s="6">
        <f t="shared" si="0"/>
        <v>150</v>
      </c>
      <c r="Z49" s="5" t="s">
        <v>113</v>
      </c>
      <c r="AA49" s="5">
        <v>0</v>
      </c>
      <c r="AB49" s="5">
        <v>0</v>
      </c>
      <c r="AC49" s="5">
        <v>4</v>
      </c>
    </row>
    <row r="50" ht="19" customHeight="1" spans="1:29">
      <c r="A50" s="5" t="s">
        <v>645</v>
      </c>
      <c r="B50" s="5" t="s">
        <v>70</v>
      </c>
      <c r="C50" s="5" t="s">
        <v>71</v>
      </c>
      <c r="D50" s="5">
        <v>1</v>
      </c>
      <c r="E50" s="5">
        <v>30</v>
      </c>
      <c r="F50" s="6">
        <v>6000</v>
      </c>
      <c r="G50" s="6">
        <v>6637.6</v>
      </c>
      <c r="H50" s="5" t="s">
        <v>113</v>
      </c>
      <c r="I50" s="6">
        <v>1000</v>
      </c>
      <c r="J50" s="6">
        <v>12000</v>
      </c>
      <c r="K50" s="6">
        <v>6667.1</v>
      </c>
      <c r="L50" s="5" t="s">
        <v>825</v>
      </c>
      <c r="M50" s="5">
        <v>0</v>
      </c>
      <c r="N50" s="6">
        <f>SUMIFS('9月奖金发放记录'!$J$2:$J$146,'9月奖金发放记录'!$B$2:$B$146,B50,'9月奖金发放记录'!$A$2:$A$146,A50,'9月奖金发放记录'!$E$2:$E$146,"结转")</f>
        <v>0</v>
      </c>
      <c r="O50" s="6">
        <f>SUMIFS('9月奖金发放记录'!$J$2:$J$146,'9月奖金发放记录'!$B$2:$B$146,B50,'9月奖金发放记录'!$A$2:$A$146,A50,'9月奖金发放记录'!$E$2:$E$146,"当月")</f>
        <v>1000</v>
      </c>
      <c r="P50" s="6">
        <f>SUMIFS('9月奖金发放记录'!$J$2:$J$146,'9月奖金发放记录'!$B$2:$B$146,B50,'9月奖金发放记录'!$A$2:$A$146,A50,'9月奖金发放记录'!$E$2:$E$146,"累计补发9月")</f>
        <v>0</v>
      </c>
      <c r="Q50" s="6">
        <f>SUMIFS('9月奖金发放记录'!$J$2:$J$146,'9月奖金发放记录'!$B$2:$B$146,B50,'9月奖金发放记录'!$A$2:$A$146,A50,'9月奖金发放记录'!$E$2:$E$146,"补发8月")</f>
        <v>0</v>
      </c>
      <c r="R50" s="6">
        <f>SUMIFS('9月奖金发放记录'!$J$2:$J$146,'9月奖金发放记录'!$B$2:$B$146,B50,'9月奖金发放记录'!$A$2:$A$146,A50,'9月奖金发放记录'!$E$2:$E$146,"补发7月")</f>
        <v>0</v>
      </c>
      <c r="S50" s="6">
        <f>SUMIFS('9月奖金发放记录'!$J$2:$J$146,'9月奖金发放记录'!$B$2:$B$146,B50,'9月奖金发放记录'!$A$2:$A$146,A50,'9月奖金发放记录'!$E$2:$E$146,"补发6月")</f>
        <v>0</v>
      </c>
      <c r="T50" s="6">
        <f>SUMIFS('9月奖金发放记录'!$J$2:$J$146,'9月奖金发放记录'!$B$2:$B$146,B50,'9月奖金发放记录'!$A$2:$A$146,A50,'9月奖金发放记录'!$E$2:$E$146,"补发5月")</f>
        <v>0</v>
      </c>
      <c r="U50" s="6">
        <f>SUMIFS('9月奖金发放记录'!$J$2:$J$146,'9月奖金发放记录'!$B$2:$B$146,B50,'9月奖金发放记录'!$A$2:$A$146,A50,'9月奖金发放记录'!$E$2:$E$146,"补发4月")</f>
        <v>0</v>
      </c>
      <c r="V50" s="6">
        <f>SUMIFS('9月奖金发放记录'!$J$2:$J$146,'9月奖金发放记录'!$B$2:$B$146,B50,'9月奖金发放记录'!$A$2:$A$146,A50,'9月奖金发放记录'!$E$2:$E$146,"补发3月")</f>
        <v>0</v>
      </c>
      <c r="W50" s="6">
        <f>SUMIFS('9月奖金发放记录'!$J$2:$J$146,'9月奖金发放记录'!$B$2:$B$146,B50,'9月奖金发放记录'!$A$2:$A$146,A50,'9月奖金发放记录'!$E$2:$E$146,"补发2月")</f>
        <v>0</v>
      </c>
      <c r="X50" s="6">
        <f>SUMIFS('9月奖金发放记录'!$J$2:$J$146,'9月奖金发放记录'!$B$2:$B$146,B50,'9月奖金发放记录'!$A$2:$A$146,A50,'9月奖金发放记录'!$E$2:$E$146,"补发1月")</f>
        <v>0</v>
      </c>
      <c r="Y50" s="6">
        <f t="shared" si="0"/>
        <v>1000</v>
      </c>
      <c r="Z50" s="5" t="s">
        <v>120</v>
      </c>
      <c r="AA50" s="5">
        <v>4</v>
      </c>
      <c r="AB50" s="5">
        <v>0</v>
      </c>
      <c r="AC50" s="5">
        <v>0</v>
      </c>
    </row>
    <row r="51" ht="19" customHeight="1" spans="1:29">
      <c r="A51" s="5" t="s">
        <v>649</v>
      </c>
      <c r="B51" s="5" t="s">
        <v>70</v>
      </c>
      <c r="C51" s="5" t="s">
        <v>71</v>
      </c>
      <c r="D51" s="5">
        <v>1</v>
      </c>
      <c r="E51" s="5">
        <v>28</v>
      </c>
      <c r="F51" s="6">
        <v>2800</v>
      </c>
      <c r="G51" s="6">
        <v>1119.3</v>
      </c>
      <c r="H51" s="5" t="s">
        <v>120</v>
      </c>
      <c r="I51" s="6">
        <v>0</v>
      </c>
      <c r="J51" s="6">
        <v>9477.41</v>
      </c>
      <c r="K51" s="6">
        <v>3274.9</v>
      </c>
      <c r="L51" s="5" t="s">
        <v>825</v>
      </c>
      <c r="M51" s="5">
        <v>0</v>
      </c>
      <c r="N51" s="6">
        <f>SUMIFS('9月奖金发放记录'!$J$2:$J$146,'9月奖金发放记录'!$B$2:$B$146,B51,'9月奖金发放记录'!$A$2:$A$146,A51,'9月奖金发放记录'!$E$2:$E$146,"结转")</f>
        <v>0</v>
      </c>
      <c r="O51" s="6">
        <f>SUMIFS('9月奖金发放记录'!$J$2:$J$146,'9月奖金发放记录'!$B$2:$B$146,B51,'9月奖金发放记录'!$A$2:$A$146,A51,'9月奖金发放记录'!$E$2:$E$146,"当月")</f>
        <v>0</v>
      </c>
      <c r="P51" s="6">
        <f>SUMIFS('9月奖金发放记录'!$J$2:$J$146,'9月奖金发放记录'!$B$2:$B$146,B51,'9月奖金发放记录'!$A$2:$A$146,A51,'9月奖金发放记录'!$E$2:$E$146,"累计补发9月")</f>
        <v>0</v>
      </c>
      <c r="Q51" s="6">
        <f>SUMIFS('9月奖金发放记录'!$J$2:$J$146,'9月奖金发放记录'!$B$2:$B$146,B51,'9月奖金发放记录'!$A$2:$A$146,A51,'9月奖金发放记录'!$E$2:$E$146,"补发8月")</f>
        <v>0</v>
      </c>
      <c r="R51" s="6">
        <f>SUMIFS('9月奖金发放记录'!$J$2:$J$146,'9月奖金发放记录'!$B$2:$B$146,B51,'9月奖金发放记录'!$A$2:$A$146,A51,'9月奖金发放记录'!$E$2:$E$146,"补发7月")</f>
        <v>0</v>
      </c>
      <c r="S51" s="6">
        <f>SUMIFS('9月奖金发放记录'!$J$2:$J$146,'9月奖金发放记录'!$B$2:$B$146,B51,'9月奖金发放记录'!$A$2:$A$146,A51,'9月奖金发放记录'!$E$2:$E$146,"补发6月")</f>
        <v>0</v>
      </c>
      <c r="T51" s="6">
        <f>SUMIFS('9月奖金发放记录'!$J$2:$J$146,'9月奖金发放记录'!$B$2:$B$146,B51,'9月奖金发放记录'!$A$2:$A$146,A51,'9月奖金发放记录'!$E$2:$E$146,"补发5月")</f>
        <v>0</v>
      </c>
      <c r="U51" s="6">
        <f>SUMIFS('9月奖金发放记录'!$J$2:$J$146,'9月奖金发放记录'!$B$2:$B$146,B51,'9月奖金发放记录'!$A$2:$A$146,A51,'9月奖金发放记录'!$E$2:$E$146,"补发4月")</f>
        <v>0</v>
      </c>
      <c r="V51" s="6">
        <f>SUMIFS('9月奖金发放记录'!$J$2:$J$146,'9月奖金发放记录'!$B$2:$B$146,B51,'9月奖金发放记录'!$A$2:$A$146,A51,'9月奖金发放记录'!$E$2:$E$146,"补发3月")</f>
        <v>0</v>
      </c>
      <c r="W51" s="6">
        <f>SUMIFS('9月奖金发放记录'!$J$2:$J$146,'9月奖金发放记录'!$B$2:$B$146,B51,'9月奖金发放记录'!$A$2:$A$146,A51,'9月奖金发放记录'!$E$2:$E$146,"补发2月")</f>
        <v>0</v>
      </c>
      <c r="X51" s="6">
        <f>SUMIFS('9月奖金发放记录'!$J$2:$J$146,'9月奖金发放记录'!$B$2:$B$146,B51,'9月奖金发放记录'!$A$2:$A$146,A51,'9月奖金发放记录'!$E$2:$E$146,"补发1月")</f>
        <v>0</v>
      </c>
      <c r="Y51" s="6">
        <f t="shared" si="0"/>
        <v>0</v>
      </c>
      <c r="Z51" s="5" t="s">
        <v>120</v>
      </c>
      <c r="AA51" s="5">
        <v>2</v>
      </c>
      <c r="AB51" s="5">
        <v>0</v>
      </c>
      <c r="AC51" s="5">
        <v>0</v>
      </c>
    </row>
    <row r="52" ht="19" customHeight="1" spans="1:29">
      <c r="A52" s="5" t="s">
        <v>654</v>
      </c>
      <c r="B52" s="5" t="s">
        <v>70</v>
      </c>
      <c r="C52" s="5" t="s">
        <v>71</v>
      </c>
      <c r="D52" s="5">
        <v>1</v>
      </c>
      <c r="E52" s="5">
        <v>30</v>
      </c>
      <c r="F52" s="6">
        <v>5000</v>
      </c>
      <c r="G52" s="6">
        <v>4820.3</v>
      </c>
      <c r="H52" s="5" t="s">
        <v>120</v>
      </c>
      <c r="I52" s="6">
        <v>0</v>
      </c>
      <c r="J52" s="6">
        <v>10000</v>
      </c>
      <c r="K52" s="6">
        <v>7992.1</v>
      </c>
      <c r="L52" s="5" t="s">
        <v>825</v>
      </c>
      <c r="M52" s="5">
        <v>0</v>
      </c>
      <c r="N52" s="6">
        <f>SUMIFS('9月奖金发放记录'!$J$2:$J$146,'9月奖金发放记录'!$B$2:$B$146,B52,'9月奖金发放记录'!$A$2:$A$146,A52,'9月奖金发放记录'!$E$2:$E$146,"结转")</f>
        <v>0</v>
      </c>
      <c r="O52" s="6">
        <f>SUMIFS('9月奖金发放记录'!$J$2:$J$146,'9月奖金发放记录'!$B$2:$B$146,B52,'9月奖金发放记录'!$A$2:$A$146,A52,'9月奖金发放记录'!$E$2:$E$146,"当月")</f>
        <v>0</v>
      </c>
      <c r="P52" s="6">
        <f>SUMIFS('9月奖金发放记录'!$J$2:$J$146,'9月奖金发放记录'!$B$2:$B$146,B52,'9月奖金发放记录'!$A$2:$A$146,A52,'9月奖金发放记录'!$E$2:$E$146,"累计补发9月")</f>
        <v>0</v>
      </c>
      <c r="Q52" s="6">
        <f>SUMIFS('9月奖金发放记录'!$J$2:$J$146,'9月奖金发放记录'!$B$2:$B$146,B52,'9月奖金发放记录'!$A$2:$A$146,A52,'9月奖金发放记录'!$E$2:$E$146,"补发8月")</f>
        <v>0</v>
      </c>
      <c r="R52" s="6">
        <f>SUMIFS('9月奖金发放记录'!$J$2:$J$146,'9月奖金发放记录'!$B$2:$B$146,B52,'9月奖金发放记录'!$A$2:$A$146,A52,'9月奖金发放记录'!$E$2:$E$146,"补发7月")</f>
        <v>0</v>
      </c>
      <c r="S52" s="6">
        <f>SUMIFS('9月奖金发放记录'!$J$2:$J$146,'9月奖金发放记录'!$B$2:$B$146,B52,'9月奖金发放记录'!$A$2:$A$146,A52,'9月奖金发放记录'!$E$2:$E$146,"补发6月")</f>
        <v>0</v>
      </c>
      <c r="T52" s="6">
        <f>SUMIFS('9月奖金发放记录'!$J$2:$J$146,'9月奖金发放记录'!$B$2:$B$146,B52,'9月奖金发放记录'!$A$2:$A$146,A52,'9月奖金发放记录'!$E$2:$E$146,"补发5月")</f>
        <v>0</v>
      </c>
      <c r="U52" s="6">
        <f>SUMIFS('9月奖金发放记录'!$J$2:$J$146,'9月奖金发放记录'!$B$2:$B$146,B52,'9月奖金发放记录'!$A$2:$A$146,A52,'9月奖金发放记录'!$E$2:$E$146,"补发4月")</f>
        <v>0</v>
      </c>
      <c r="V52" s="6">
        <f>SUMIFS('9月奖金发放记录'!$J$2:$J$146,'9月奖金发放记录'!$B$2:$B$146,B52,'9月奖金发放记录'!$A$2:$A$146,A52,'9月奖金发放记录'!$E$2:$E$146,"补发3月")</f>
        <v>0</v>
      </c>
      <c r="W52" s="6">
        <f>SUMIFS('9月奖金发放记录'!$J$2:$J$146,'9月奖金发放记录'!$B$2:$B$146,B52,'9月奖金发放记录'!$A$2:$A$146,A52,'9月奖金发放记录'!$E$2:$E$146,"补发2月")</f>
        <v>0</v>
      </c>
      <c r="X52" s="6">
        <f>SUMIFS('9月奖金发放记录'!$J$2:$J$146,'9月奖金发放记录'!$B$2:$B$146,B52,'9月奖金发放记录'!$A$2:$A$146,A52,'9月奖金发放记录'!$E$2:$E$146,"补发1月")</f>
        <v>0</v>
      </c>
      <c r="Y52" s="6">
        <f t="shared" si="0"/>
        <v>0</v>
      </c>
      <c r="Z52" s="5" t="s">
        <v>120</v>
      </c>
      <c r="AA52" s="5">
        <v>0</v>
      </c>
      <c r="AB52" s="5">
        <v>8</v>
      </c>
      <c r="AC52" s="5">
        <v>0</v>
      </c>
    </row>
    <row r="53" ht="19" customHeight="1" spans="1:29">
      <c r="A53" s="5" t="s">
        <v>657</v>
      </c>
      <c r="B53" s="5" t="s">
        <v>70</v>
      </c>
      <c r="C53" s="5" t="s">
        <v>71</v>
      </c>
      <c r="D53" s="5">
        <v>1</v>
      </c>
      <c r="E53" s="5">
        <v>29</v>
      </c>
      <c r="F53" s="6">
        <v>4833.33</v>
      </c>
      <c r="G53" s="6">
        <v>662.5</v>
      </c>
      <c r="H53" s="5" t="s">
        <v>120</v>
      </c>
      <c r="I53" s="6">
        <v>0</v>
      </c>
      <c r="J53" s="6">
        <v>4833.33</v>
      </c>
      <c r="K53" s="6">
        <v>662.5</v>
      </c>
      <c r="L53" s="5" t="s">
        <v>825</v>
      </c>
      <c r="M53" s="5">
        <v>0</v>
      </c>
      <c r="N53" s="6">
        <f>SUMIFS('9月奖金发放记录'!$J$2:$J$146,'9月奖金发放记录'!$B$2:$B$146,B53,'9月奖金发放记录'!$A$2:$A$146,A53,'9月奖金发放记录'!$E$2:$E$146,"结转")</f>
        <v>0</v>
      </c>
      <c r="O53" s="6">
        <f>SUMIFS('9月奖金发放记录'!$J$2:$J$146,'9月奖金发放记录'!$B$2:$B$146,B53,'9月奖金发放记录'!$A$2:$A$146,A53,'9月奖金发放记录'!$E$2:$E$146,"当月")</f>
        <v>0</v>
      </c>
      <c r="P53" s="6">
        <f>SUMIFS('9月奖金发放记录'!$J$2:$J$146,'9月奖金发放记录'!$B$2:$B$146,B53,'9月奖金发放记录'!$A$2:$A$146,A53,'9月奖金发放记录'!$E$2:$E$146,"累计补发9月")</f>
        <v>0</v>
      </c>
      <c r="Q53" s="6">
        <f>SUMIFS('9月奖金发放记录'!$J$2:$J$146,'9月奖金发放记录'!$B$2:$B$146,B53,'9月奖金发放记录'!$A$2:$A$146,A53,'9月奖金发放记录'!$E$2:$E$146,"补发8月")</f>
        <v>0</v>
      </c>
      <c r="R53" s="6">
        <f>SUMIFS('9月奖金发放记录'!$J$2:$J$146,'9月奖金发放记录'!$B$2:$B$146,B53,'9月奖金发放记录'!$A$2:$A$146,A53,'9月奖金发放记录'!$E$2:$E$146,"补发7月")</f>
        <v>0</v>
      </c>
      <c r="S53" s="6">
        <f>SUMIFS('9月奖金发放记录'!$J$2:$J$146,'9月奖金发放记录'!$B$2:$B$146,B53,'9月奖金发放记录'!$A$2:$A$146,A53,'9月奖金发放记录'!$E$2:$E$146,"补发6月")</f>
        <v>0</v>
      </c>
      <c r="T53" s="6">
        <f>SUMIFS('9月奖金发放记录'!$J$2:$J$146,'9月奖金发放记录'!$B$2:$B$146,B53,'9月奖金发放记录'!$A$2:$A$146,A53,'9月奖金发放记录'!$E$2:$E$146,"补发5月")</f>
        <v>0</v>
      </c>
      <c r="U53" s="6">
        <f>SUMIFS('9月奖金发放记录'!$J$2:$J$146,'9月奖金发放记录'!$B$2:$B$146,B53,'9月奖金发放记录'!$A$2:$A$146,A53,'9月奖金发放记录'!$E$2:$E$146,"补发4月")</f>
        <v>0</v>
      </c>
      <c r="V53" s="6">
        <f>SUMIFS('9月奖金发放记录'!$J$2:$J$146,'9月奖金发放记录'!$B$2:$B$146,B53,'9月奖金发放记录'!$A$2:$A$146,A53,'9月奖金发放记录'!$E$2:$E$146,"补发3月")</f>
        <v>0</v>
      </c>
      <c r="W53" s="6">
        <f>SUMIFS('9月奖金发放记录'!$J$2:$J$146,'9月奖金发放记录'!$B$2:$B$146,B53,'9月奖金发放记录'!$A$2:$A$146,A53,'9月奖金发放记录'!$E$2:$E$146,"补发2月")</f>
        <v>0</v>
      </c>
      <c r="X53" s="6">
        <f>SUMIFS('9月奖金发放记录'!$J$2:$J$146,'9月奖金发放记录'!$B$2:$B$146,B53,'9月奖金发放记录'!$A$2:$A$146,A53,'9月奖金发放记录'!$E$2:$E$146,"补发1月")</f>
        <v>0</v>
      </c>
      <c r="Y53" s="6">
        <f t="shared" si="0"/>
        <v>0</v>
      </c>
      <c r="Z53" s="5" t="s">
        <v>120</v>
      </c>
      <c r="AA53" s="5">
        <v>0</v>
      </c>
      <c r="AB53" s="5">
        <v>0</v>
      </c>
      <c r="AC53" s="5">
        <v>0</v>
      </c>
    </row>
    <row r="54" ht="19" customHeight="1" spans="1:29">
      <c r="A54" s="5" t="s">
        <v>661</v>
      </c>
      <c r="B54" s="5" t="s">
        <v>70</v>
      </c>
      <c r="C54" s="5" t="s">
        <v>71</v>
      </c>
      <c r="D54" s="5">
        <v>1</v>
      </c>
      <c r="E54" s="5">
        <v>30</v>
      </c>
      <c r="F54" s="6">
        <v>5000</v>
      </c>
      <c r="G54" s="6">
        <v>634.9</v>
      </c>
      <c r="H54" s="5" t="s">
        <v>120</v>
      </c>
      <c r="I54" s="6">
        <v>0</v>
      </c>
      <c r="J54" s="6">
        <v>26333.33</v>
      </c>
      <c r="K54" s="6">
        <v>4591.1</v>
      </c>
      <c r="L54" s="5" t="s">
        <v>825</v>
      </c>
      <c r="M54" s="5">
        <v>0</v>
      </c>
      <c r="N54" s="6">
        <f>SUMIFS('9月奖金发放记录'!$J$2:$J$146,'9月奖金发放记录'!$B$2:$B$146,B54,'9月奖金发放记录'!$A$2:$A$146,A54,'9月奖金发放记录'!$E$2:$E$146,"结转")</f>
        <v>0</v>
      </c>
      <c r="O54" s="6">
        <f>SUMIFS('9月奖金发放记录'!$J$2:$J$146,'9月奖金发放记录'!$B$2:$B$146,B54,'9月奖金发放记录'!$A$2:$A$146,A54,'9月奖金发放记录'!$E$2:$E$146,"当月")</f>
        <v>0</v>
      </c>
      <c r="P54" s="6">
        <f>SUMIFS('9月奖金发放记录'!$J$2:$J$146,'9月奖金发放记录'!$B$2:$B$146,B54,'9月奖金发放记录'!$A$2:$A$146,A54,'9月奖金发放记录'!$E$2:$E$146,"累计补发9月")</f>
        <v>0</v>
      </c>
      <c r="Q54" s="6">
        <f>SUMIFS('9月奖金发放记录'!$J$2:$J$146,'9月奖金发放记录'!$B$2:$B$146,B54,'9月奖金发放记录'!$A$2:$A$146,A54,'9月奖金发放记录'!$E$2:$E$146,"补发8月")</f>
        <v>0</v>
      </c>
      <c r="R54" s="6">
        <f>SUMIFS('9月奖金发放记录'!$J$2:$J$146,'9月奖金发放记录'!$B$2:$B$146,B54,'9月奖金发放记录'!$A$2:$A$146,A54,'9月奖金发放记录'!$E$2:$E$146,"补发7月")</f>
        <v>0</v>
      </c>
      <c r="S54" s="6">
        <f>SUMIFS('9月奖金发放记录'!$J$2:$J$146,'9月奖金发放记录'!$B$2:$B$146,B54,'9月奖金发放记录'!$A$2:$A$146,A54,'9月奖金发放记录'!$E$2:$E$146,"补发6月")</f>
        <v>0</v>
      </c>
      <c r="T54" s="6">
        <f>SUMIFS('9月奖金发放记录'!$J$2:$J$146,'9月奖金发放记录'!$B$2:$B$146,B54,'9月奖金发放记录'!$A$2:$A$146,A54,'9月奖金发放记录'!$E$2:$E$146,"补发5月")</f>
        <v>0</v>
      </c>
      <c r="U54" s="6">
        <f>SUMIFS('9月奖金发放记录'!$J$2:$J$146,'9月奖金发放记录'!$B$2:$B$146,B54,'9月奖金发放记录'!$A$2:$A$146,A54,'9月奖金发放记录'!$E$2:$E$146,"补发4月")</f>
        <v>0</v>
      </c>
      <c r="V54" s="6">
        <f>SUMIFS('9月奖金发放记录'!$J$2:$J$146,'9月奖金发放记录'!$B$2:$B$146,B54,'9月奖金发放记录'!$A$2:$A$146,A54,'9月奖金发放记录'!$E$2:$E$146,"补发3月")</f>
        <v>0</v>
      </c>
      <c r="W54" s="6">
        <f>SUMIFS('9月奖金发放记录'!$J$2:$J$146,'9月奖金发放记录'!$B$2:$B$146,B54,'9月奖金发放记录'!$A$2:$A$146,A54,'9月奖金发放记录'!$E$2:$E$146,"补发2月")</f>
        <v>0</v>
      </c>
      <c r="X54" s="6">
        <f>SUMIFS('9月奖金发放记录'!$J$2:$J$146,'9月奖金发放记录'!$B$2:$B$146,B54,'9月奖金发放记录'!$A$2:$A$146,A54,'9月奖金发放记录'!$E$2:$E$146,"补发1月")</f>
        <v>0</v>
      </c>
      <c r="Y54" s="6">
        <f t="shared" si="0"/>
        <v>0</v>
      </c>
      <c r="Z54" s="5" t="s">
        <v>120</v>
      </c>
      <c r="AA54" s="5">
        <v>0</v>
      </c>
      <c r="AB54" s="5">
        <v>0</v>
      </c>
      <c r="AC54" s="5">
        <v>0</v>
      </c>
    </row>
    <row r="55" ht="19" customHeight="1" spans="1:29">
      <c r="A55" s="5" t="s">
        <v>662</v>
      </c>
      <c r="B55" s="5" t="s">
        <v>70</v>
      </c>
      <c r="C55" s="5" t="s">
        <v>71</v>
      </c>
      <c r="D55" s="5">
        <v>1</v>
      </c>
      <c r="E55" s="5">
        <v>30</v>
      </c>
      <c r="F55" s="6">
        <v>5000</v>
      </c>
      <c r="G55" s="6">
        <v>3831.1</v>
      </c>
      <c r="H55" s="5" t="s">
        <v>120</v>
      </c>
      <c r="I55" s="6">
        <v>0</v>
      </c>
      <c r="J55" s="6">
        <v>10000</v>
      </c>
      <c r="K55" s="6">
        <v>9198.34</v>
      </c>
      <c r="L55" s="5" t="s">
        <v>825</v>
      </c>
      <c r="M55" s="5">
        <v>0</v>
      </c>
      <c r="N55" s="6">
        <f>SUMIFS('9月奖金发放记录'!$J$2:$J$146,'9月奖金发放记录'!$B$2:$B$146,B55,'9月奖金发放记录'!$A$2:$A$146,A55,'9月奖金发放记录'!$E$2:$E$146,"结转")</f>
        <v>0</v>
      </c>
      <c r="O55" s="6">
        <f>SUMIFS('9月奖金发放记录'!$J$2:$J$146,'9月奖金发放记录'!$B$2:$B$146,B55,'9月奖金发放记录'!$A$2:$A$146,A55,'9月奖金发放记录'!$E$2:$E$146,"当月")</f>
        <v>0</v>
      </c>
      <c r="P55" s="6">
        <f>SUMIFS('9月奖金发放记录'!$J$2:$J$146,'9月奖金发放记录'!$B$2:$B$146,B55,'9月奖金发放记录'!$A$2:$A$146,A55,'9月奖金发放记录'!$E$2:$E$146,"累计补发9月")</f>
        <v>0</v>
      </c>
      <c r="Q55" s="6">
        <f>SUMIFS('9月奖金发放记录'!$J$2:$J$146,'9月奖金发放记录'!$B$2:$B$146,B55,'9月奖金发放记录'!$A$2:$A$146,A55,'9月奖金发放记录'!$E$2:$E$146,"补发8月")</f>
        <v>0</v>
      </c>
      <c r="R55" s="6">
        <f>SUMIFS('9月奖金发放记录'!$J$2:$J$146,'9月奖金发放记录'!$B$2:$B$146,B55,'9月奖金发放记录'!$A$2:$A$146,A55,'9月奖金发放记录'!$E$2:$E$146,"补发7月")</f>
        <v>0</v>
      </c>
      <c r="S55" s="6">
        <f>SUMIFS('9月奖金发放记录'!$J$2:$J$146,'9月奖金发放记录'!$B$2:$B$146,B55,'9月奖金发放记录'!$A$2:$A$146,A55,'9月奖金发放记录'!$E$2:$E$146,"补发6月")</f>
        <v>0</v>
      </c>
      <c r="T55" s="6">
        <f>SUMIFS('9月奖金发放记录'!$J$2:$J$146,'9月奖金发放记录'!$B$2:$B$146,B55,'9月奖金发放记录'!$A$2:$A$146,A55,'9月奖金发放记录'!$E$2:$E$146,"补发5月")</f>
        <v>0</v>
      </c>
      <c r="U55" s="6">
        <f>SUMIFS('9月奖金发放记录'!$J$2:$J$146,'9月奖金发放记录'!$B$2:$B$146,B55,'9月奖金发放记录'!$A$2:$A$146,A55,'9月奖金发放记录'!$E$2:$E$146,"补发4月")</f>
        <v>0</v>
      </c>
      <c r="V55" s="6">
        <f>SUMIFS('9月奖金发放记录'!$J$2:$J$146,'9月奖金发放记录'!$B$2:$B$146,B55,'9月奖金发放记录'!$A$2:$A$146,A55,'9月奖金发放记录'!$E$2:$E$146,"补发3月")</f>
        <v>0</v>
      </c>
      <c r="W55" s="6">
        <f>SUMIFS('9月奖金发放记录'!$J$2:$J$146,'9月奖金发放记录'!$B$2:$B$146,B55,'9月奖金发放记录'!$A$2:$A$146,A55,'9月奖金发放记录'!$E$2:$E$146,"补发2月")</f>
        <v>0</v>
      </c>
      <c r="X55" s="6">
        <f>SUMIFS('9月奖金发放记录'!$J$2:$J$146,'9月奖金发放记录'!$B$2:$B$146,B55,'9月奖金发放记录'!$A$2:$A$146,A55,'9月奖金发放记录'!$E$2:$E$146,"补发1月")</f>
        <v>0</v>
      </c>
      <c r="Y55" s="6">
        <f t="shared" si="0"/>
        <v>0</v>
      </c>
      <c r="Z55" s="5" t="s">
        <v>120</v>
      </c>
      <c r="AA55" s="5">
        <v>3</v>
      </c>
      <c r="AB55" s="5">
        <v>1</v>
      </c>
      <c r="AC55" s="5">
        <v>0</v>
      </c>
    </row>
    <row r="56" ht="19" customHeight="1" spans="1:29">
      <c r="A56" s="5" t="s">
        <v>664</v>
      </c>
      <c r="B56" s="5" t="s">
        <v>70</v>
      </c>
      <c r="C56" s="5" t="s">
        <v>71</v>
      </c>
      <c r="D56" s="5">
        <v>1</v>
      </c>
      <c r="E56" s="5">
        <v>30</v>
      </c>
      <c r="F56" s="6">
        <v>5000</v>
      </c>
      <c r="G56" s="6">
        <v>1433.3</v>
      </c>
      <c r="H56" s="5" t="s">
        <v>120</v>
      </c>
      <c r="I56" s="6">
        <v>0</v>
      </c>
      <c r="J56" s="6">
        <v>7258.06</v>
      </c>
      <c r="K56" s="6">
        <v>1433.3</v>
      </c>
      <c r="L56" s="5" t="s">
        <v>825</v>
      </c>
      <c r="M56" s="5">
        <v>0</v>
      </c>
      <c r="N56" s="6">
        <f>SUMIFS('9月奖金发放记录'!$J$2:$J$146,'9月奖金发放记录'!$B$2:$B$146,B56,'9月奖金发放记录'!$A$2:$A$146,A56,'9月奖金发放记录'!$E$2:$E$146,"结转")</f>
        <v>0</v>
      </c>
      <c r="O56" s="6">
        <f>SUMIFS('9月奖金发放记录'!$J$2:$J$146,'9月奖金发放记录'!$B$2:$B$146,B56,'9月奖金发放记录'!$A$2:$A$146,A56,'9月奖金发放记录'!$E$2:$E$146,"当月")</f>
        <v>0</v>
      </c>
      <c r="P56" s="6">
        <f>SUMIFS('9月奖金发放记录'!$J$2:$J$146,'9月奖金发放记录'!$B$2:$B$146,B56,'9月奖金发放记录'!$A$2:$A$146,A56,'9月奖金发放记录'!$E$2:$E$146,"累计补发9月")</f>
        <v>0</v>
      </c>
      <c r="Q56" s="6">
        <f>SUMIFS('9月奖金发放记录'!$J$2:$J$146,'9月奖金发放记录'!$B$2:$B$146,B56,'9月奖金发放记录'!$A$2:$A$146,A56,'9月奖金发放记录'!$E$2:$E$146,"补发8月")</f>
        <v>0</v>
      </c>
      <c r="R56" s="6">
        <f>SUMIFS('9月奖金发放记录'!$J$2:$J$146,'9月奖金发放记录'!$B$2:$B$146,B56,'9月奖金发放记录'!$A$2:$A$146,A56,'9月奖金发放记录'!$E$2:$E$146,"补发7月")</f>
        <v>0</v>
      </c>
      <c r="S56" s="6">
        <f>SUMIFS('9月奖金发放记录'!$J$2:$J$146,'9月奖金发放记录'!$B$2:$B$146,B56,'9月奖金发放记录'!$A$2:$A$146,A56,'9月奖金发放记录'!$E$2:$E$146,"补发6月")</f>
        <v>0</v>
      </c>
      <c r="T56" s="6">
        <f>SUMIFS('9月奖金发放记录'!$J$2:$J$146,'9月奖金发放记录'!$B$2:$B$146,B56,'9月奖金发放记录'!$A$2:$A$146,A56,'9月奖金发放记录'!$E$2:$E$146,"补发5月")</f>
        <v>0</v>
      </c>
      <c r="U56" s="6">
        <f>SUMIFS('9月奖金发放记录'!$J$2:$J$146,'9月奖金发放记录'!$B$2:$B$146,B56,'9月奖金发放记录'!$A$2:$A$146,A56,'9月奖金发放记录'!$E$2:$E$146,"补发4月")</f>
        <v>0</v>
      </c>
      <c r="V56" s="6">
        <f>SUMIFS('9月奖金发放记录'!$J$2:$J$146,'9月奖金发放记录'!$B$2:$B$146,B56,'9月奖金发放记录'!$A$2:$A$146,A56,'9月奖金发放记录'!$E$2:$E$146,"补发3月")</f>
        <v>0</v>
      </c>
      <c r="W56" s="6">
        <f>SUMIFS('9月奖金发放记录'!$J$2:$J$146,'9月奖金发放记录'!$B$2:$B$146,B56,'9月奖金发放记录'!$A$2:$A$146,A56,'9月奖金发放记录'!$E$2:$E$146,"补发2月")</f>
        <v>0</v>
      </c>
      <c r="X56" s="6">
        <f>SUMIFS('9月奖金发放记录'!$J$2:$J$146,'9月奖金发放记录'!$B$2:$B$146,B56,'9月奖金发放记录'!$A$2:$A$146,A56,'9月奖金发放记录'!$E$2:$E$146,"补发1月")</f>
        <v>0</v>
      </c>
      <c r="Y56" s="6">
        <f t="shared" si="0"/>
        <v>0</v>
      </c>
      <c r="Z56" s="5" t="s">
        <v>120</v>
      </c>
      <c r="AA56" s="5">
        <v>14</v>
      </c>
      <c r="AB56" s="5">
        <v>14</v>
      </c>
      <c r="AC56" s="5">
        <v>0</v>
      </c>
    </row>
    <row r="57" ht="19" customHeight="1" spans="1:29">
      <c r="A57" s="5" t="s">
        <v>668</v>
      </c>
      <c r="B57" s="5" t="s">
        <v>70</v>
      </c>
      <c r="C57" s="5" t="s">
        <v>71</v>
      </c>
      <c r="D57" s="5">
        <v>1</v>
      </c>
      <c r="E57" s="5">
        <v>30</v>
      </c>
      <c r="F57" s="6">
        <v>5000</v>
      </c>
      <c r="G57" s="6">
        <v>3871.9</v>
      </c>
      <c r="H57" s="5" t="s">
        <v>120</v>
      </c>
      <c r="I57" s="6">
        <v>0</v>
      </c>
      <c r="J57" s="6">
        <v>10000</v>
      </c>
      <c r="K57" s="6">
        <v>7952.8</v>
      </c>
      <c r="L57" s="5" t="s">
        <v>825</v>
      </c>
      <c r="M57" s="5">
        <v>0</v>
      </c>
      <c r="N57" s="6">
        <f>SUMIFS('9月奖金发放记录'!$J$2:$J$146,'9月奖金发放记录'!$B$2:$B$146,B57,'9月奖金发放记录'!$A$2:$A$146,A57,'9月奖金发放记录'!$E$2:$E$146,"结转")</f>
        <v>0</v>
      </c>
      <c r="O57" s="6">
        <f>SUMIFS('9月奖金发放记录'!$J$2:$J$146,'9月奖金发放记录'!$B$2:$B$146,B57,'9月奖金发放记录'!$A$2:$A$146,A57,'9月奖金发放记录'!$E$2:$E$146,"当月")</f>
        <v>0</v>
      </c>
      <c r="P57" s="6">
        <f>SUMIFS('9月奖金发放记录'!$J$2:$J$146,'9月奖金发放记录'!$B$2:$B$146,B57,'9月奖金发放记录'!$A$2:$A$146,A57,'9月奖金发放记录'!$E$2:$E$146,"累计补发9月")</f>
        <v>0</v>
      </c>
      <c r="Q57" s="6">
        <f>SUMIFS('9月奖金发放记录'!$J$2:$J$146,'9月奖金发放记录'!$B$2:$B$146,B57,'9月奖金发放记录'!$A$2:$A$146,A57,'9月奖金发放记录'!$E$2:$E$146,"补发8月")</f>
        <v>0</v>
      </c>
      <c r="R57" s="6">
        <f>SUMIFS('9月奖金发放记录'!$J$2:$J$146,'9月奖金发放记录'!$B$2:$B$146,B57,'9月奖金发放记录'!$A$2:$A$146,A57,'9月奖金发放记录'!$E$2:$E$146,"补发7月")</f>
        <v>0</v>
      </c>
      <c r="S57" s="6">
        <f>SUMIFS('9月奖金发放记录'!$J$2:$J$146,'9月奖金发放记录'!$B$2:$B$146,B57,'9月奖金发放记录'!$A$2:$A$146,A57,'9月奖金发放记录'!$E$2:$E$146,"补发6月")</f>
        <v>0</v>
      </c>
      <c r="T57" s="6">
        <f>SUMIFS('9月奖金发放记录'!$J$2:$J$146,'9月奖金发放记录'!$B$2:$B$146,B57,'9月奖金发放记录'!$A$2:$A$146,A57,'9月奖金发放记录'!$E$2:$E$146,"补发5月")</f>
        <v>0</v>
      </c>
      <c r="U57" s="6">
        <f>SUMIFS('9月奖金发放记录'!$J$2:$J$146,'9月奖金发放记录'!$B$2:$B$146,B57,'9月奖金发放记录'!$A$2:$A$146,A57,'9月奖金发放记录'!$E$2:$E$146,"补发4月")</f>
        <v>0</v>
      </c>
      <c r="V57" s="6">
        <f>SUMIFS('9月奖金发放记录'!$J$2:$J$146,'9月奖金发放记录'!$B$2:$B$146,B57,'9月奖金发放记录'!$A$2:$A$146,A57,'9月奖金发放记录'!$E$2:$E$146,"补发3月")</f>
        <v>0</v>
      </c>
      <c r="W57" s="6">
        <f>SUMIFS('9月奖金发放记录'!$J$2:$J$146,'9月奖金发放记录'!$B$2:$B$146,B57,'9月奖金发放记录'!$A$2:$A$146,A57,'9月奖金发放记录'!$E$2:$E$146,"补发2月")</f>
        <v>0</v>
      </c>
      <c r="X57" s="6">
        <f>SUMIFS('9月奖金发放记录'!$J$2:$J$146,'9月奖金发放记录'!$B$2:$B$146,B57,'9月奖金发放记录'!$A$2:$A$146,A57,'9月奖金发放记录'!$E$2:$E$146,"补发1月")</f>
        <v>0</v>
      </c>
      <c r="Y57" s="6">
        <f t="shared" si="0"/>
        <v>0</v>
      </c>
      <c r="Z57" s="5" t="s">
        <v>120</v>
      </c>
      <c r="AA57" s="5">
        <v>1</v>
      </c>
      <c r="AB57" s="5">
        <v>3</v>
      </c>
      <c r="AC57" s="5">
        <v>0</v>
      </c>
    </row>
    <row r="58" ht="19" customHeight="1" spans="1:29">
      <c r="A58" s="5" t="s">
        <v>669</v>
      </c>
      <c r="B58" s="5" t="s">
        <v>70</v>
      </c>
      <c r="C58" s="5" t="s">
        <v>71</v>
      </c>
      <c r="D58" s="5">
        <v>1</v>
      </c>
      <c r="E58" s="5">
        <v>9</v>
      </c>
      <c r="F58" s="6">
        <v>1500</v>
      </c>
      <c r="G58" s="6">
        <v>0</v>
      </c>
      <c r="H58" s="5" t="s">
        <v>120</v>
      </c>
      <c r="I58" s="6">
        <v>0</v>
      </c>
      <c r="J58" s="6">
        <v>2145.16</v>
      </c>
      <c r="K58" s="6">
        <v>0</v>
      </c>
      <c r="L58" s="5" t="s">
        <v>825</v>
      </c>
      <c r="M58" s="5">
        <v>0</v>
      </c>
      <c r="N58" s="6">
        <f>SUMIFS('9月奖金发放记录'!$J$2:$J$146,'9月奖金发放记录'!$B$2:$B$146,B58,'9月奖金发放记录'!$A$2:$A$146,A58,'9月奖金发放记录'!$E$2:$E$146,"结转")</f>
        <v>0</v>
      </c>
      <c r="O58" s="6">
        <f>SUMIFS('9月奖金发放记录'!$J$2:$J$146,'9月奖金发放记录'!$B$2:$B$146,B58,'9月奖金发放记录'!$A$2:$A$146,A58,'9月奖金发放记录'!$E$2:$E$146,"当月")</f>
        <v>0</v>
      </c>
      <c r="P58" s="6">
        <f>SUMIFS('9月奖金发放记录'!$J$2:$J$146,'9月奖金发放记录'!$B$2:$B$146,B58,'9月奖金发放记录'!$A$2:$A$146,A58,'9月奖金发放记录'!$E$2:$E$146,"累计补发9月")</f>
        <v>0</v>
      </c>
      <c r="Q58" s="6">
        <f>SUMIFS('9月奖金发放记录'!$J$2:$J$146,'9月奖金发放记录'!$B$2:$B$146,B58,'9月奖金发放记录'!$A$2:$A$146,A58,'9月奖金发放记录'!$E$2:$E$146,"补发8月")</f>
        <v>0</v>
      </c>
      <c r="R58" s="6">
        <f>SUMIFS('9月奖金发放记录'!$J$2:$J$146,'9月奖金发放记录'!$B$2:$B$146,B58,'9月奖金发放记录'!$A$2:$A$146,A58,'9月奖金发放记录'!$E$2:$E$146,"补发7月")</f>
        <v>0</v>
      </c>
      <c r="S58" s="6">
        <f>SUMIFS('9月奖金发放记录'!$J$2:$J$146,'9月奖金发放记录'!$B$2:$B$146,B58,'9月奖金发放记录'!$A$2:$A$146,A58,'9月奖金发放记录'!$E$2:$E$146,"补发6月")</f>
        <v>0</v>
      </c>
      <c r="T58" s="6">
        <f>SUMIFS('9月奖金发放记录'!$J$2:$J$146,'9月奖金发放记录'!$B$2:$B$146,B58,'9月奖金发放记录'!$A$2:$A$146,A58,'9月奖金发放记录'!$E$2:$E$146,"补发5月")</f>
        <v>0</v>
      </c>
      <c r="U58" s="6">
        <f>SUMIFS('9月奖金发放记录'!$J$2:$J$146,'9月奖金发放记录'!$B$2:$B$146,B58,'9月奖金发放记录'!$A$2:$A$146,A58,'9月奖金发放记录'!$E$2:$E$146,"补发4月")</f>
        <v>0</v>
      </c>
      <c r="V58" s="6">
        <f>SUMIFS('9月奖金发放记录'!$J$2:$J$146,'9月奖金发放记录'!$B$2:$B$146,B58,'9月奖金发放记录'!$A$2:$A$146,A58,'9月奖金发放记录'!$E$2:$E$146,"补发3月")</f>
        <v>0</v>
      </c>
      <c r="W58" s="6">
        <f>SUMIFS('9月奖金发放记录'!$J$2:$J$146,'9月奖金发放记录'!$B$2:$B$146,B58,'9月奖金发放记录'!$A$2:$A$146,A58,'9月奖金发放记录'!$E$2:$E$146,"补发2月")</f>
        <v>0</v>
      </c>
      <c r="X58" s="6">
        <f>SUMIFS('9月奖金发放记录'!$J$2:$J$146,'9月奖金发放记录'!$B$2:$B$146,B58,'9月奖金发放记录'!$A$2:$A$146,A58,'9月奖金发放记录'!$E$2:$E$146,"补发1月")</f>
        <v>0</v>
      </c>
      <c r="Y58" s="6">
        <f t="shared" si="0"/>
        <v>0</v>
      </c>
      <c r="Z58" s="5" t="s">
        <v>120</v>
      </c>
      <c r="AA58" s="5">
        <v>9</v>
      </c>
      <c r="AB58" s="5">
        <v>4</v>
      </c>
      <c r="AC58" s="5">
        <v>0</v>
      </c>
    </row>
    <row r="59" ht="19" customHeight="1" spans="1:29">
      <c r="A59" s="5" t="s">
        <v>674</v>
      </c>
      <c r="B59" s="5" t="s">
        <v>70</v>
      </c>
      <c r="C59" s="5" t="s">
        <v>71</v>
      </c>
      <c r="D59" s="5">
        <v>1</v>
      </c>
      <c r="E59" s="5">
        <v>30</v>
      </c>
      <c r="F59" s="6">
        <v>3000</v>
      </c>
      <c r="G59" s="6">
        <v>3110.6</v>
      </c>
      <c r="H59" s="5" t="s">
        <v>113</v>
      </c>
      <c r="I59" s="6">
        <v>150</v>
      </c>
      <c r="J59" s="6">
        <v>6000</v>
      </c>
      <c r="K59" s="6">
        <v>6469.2</v>
      </c>
      <c r="L59" s="5" t="s">
        <v>826</v>
      </c>
      <c r="M59" s="5">
        <v>0</v>
      </c>
      <c r="N59" s="6">
        <f>SUMIFS('9月奖金发放记录'!$J$2:$J$146,'9月奖金发放记录'!$B$2:$B$146,B59,'9月奖金发放记录'!$A$2:$A$146,A59,'9月奖金发放记录'!$E$2:$E$146,"结转")</f>
        <v>0</v>
      </c>
      <c r="O59" s="6">
        <f>SUMIFS('9月奖金发放记录'!$J$2:$J$146,'9月奖金发放记录'!$B$2:$B$146,B59,'9月奖金发放记录'!$A$2:$A$146,A59,'9月奖金发放记录'!$E$2:$E$146,"当月")</f>
        <v>150</v>
      </c>
      <c r="P59" s="6">
        <f>SUMIFS('9月奖金发放记录'!$J$2:$J$146,'9月奖金发放记录'!$B$2:$B$146,B59,'9月奖金发放记录'!$A$2:$A$146,A59,'9月奖金发放记录'!$E$2:$E$146,"累计补发9月")</f>
        <v>0</v>
      </c>
      <c r="Q59" s="6">
        <f>SUMIFS('9月奖金发放记录'!$J$2:$J$146,'9月奖金发放记录'!$B$2:$B$146,B59,'9月奖金发放记录'!$A$2:$A$146,A59,'9月奖金发放记录'!$E$2:$E$146,"补发8月")</f>
        <v>0</v>
      </c>
      <c r="R59" s="6">
        <f>SUMIFS('9月奖金发放记录'!$J$2:$J$146,'9月奖金发放记录'!$B$2:$B$146,B59,'9月奖金发放记录'!$A$2:$A$146,A59,'9月奖金发放记录'!$E$2:$E$146,"补发7月")</f>
        <v>0</v>
      </c>
      <c r="S59" s="6">
        <f>SUMIFS('9月奖金发放记录'!$J$2:$J$146,'9月奖金发放记录'!$B$2:$B$146,B59,'9月奖金发放记录'!$A$2:$A$146,A59,'9月奖金发放记录'!$E$2:$E$146,"补发6月")</f>
        <v>0</v>
      </c>
      <c r="T59" s="6">
        <f>SUMIFS('9月奖金发放记录'!$J$2:$J$146,'9月奖金发放记录'!$B$2:$B$146,B59,'9月奖金发放记录'!$A$2:$A$146,A59,'9月奖金发放记录'!$E$2:$E$146,"补发5月")</f>
        <v>0</v>
      </c>
      <c r="U59" s="6">
        <f>SUMIFS('9月奖金发放记录'!$J$2:$J$146,'9月奖金发放记录'!$B$2:$B$146,B59,'9月奖金发放记录'!$A$2:$A$146,A59,'9月奖金发放记录'!$E$2:$E$146,"补发4月")</f>
        <v>0</v>
      </c>
      <c r="V59" s="6">
        <f>SUMIFS('9月奖金发放记录'!$J$2:$J$146,'9月奖金发放记录'!$B$2:$B$146,B59,'9月奖金发放记录'!$A$2:$A$146,A59,'9月奖金发放记录'!$E$2:$E$146,"补发3月")</f>
        <v>0</v>
      </c>
      <c r="W59" s="6">
        <f>SUMIFS('9月奖金发放记录'!$J$2:$J$146,'9月奖金发放记录'!$B$2:$B$146,B59,'9月奖金发放记录'!$A$2:$A$146,A59,'9月奖金发放记录'!$E$2:$E$146,"补发2月")</f>
        <v>0</v>
      </c>
      <c r="X59" s="6">
        <f>SUMIFS('9月奖金发放记录'!$J$2:$J$146,'9月奖金发放记录'!$B$2:$B$146,B59,'9月奖金发放记录'!$A$2:$A$146,A59,'9月奖金发放记录'!$E$2:$E$146,"补发1月")</f>
        <v>0</v>
      </c>
      <c r="Y59" s="6">
        <f t="shared" si="0"/>
        <v>150</v>
      </c>
      <c r="Z59" s="5" t="s">
        <v>120</v>
      </c>
      <c r="AA59" s="5">
        <v>2</v>
      </c>
      <c r="AB59" s="5">
        <v>5</v>
      </c>
      <c r="AC59" s="5">
        <v>0</v>
      </c>
    </row>
    <row r="60" ht="19" customHeight="1" spans="1:29">
      <c r="A60" s="5" t="s">
        <v>675</v>
      </c>
      <c r="B60" s="5" t="s">
        <v>70</v>
      </c>
      <c r="C60" s="5" t="s">
        <v>71</v>
      </c>
      <c r="D60" s="5">
        <v>1</v>
      </c>
      <c r="E60" s="5">
        <v>30</v>
      </c>
      <c r="F60" s="6">
        <v>3000</v>
      </c>
      <c r="G60" s="6">
        <v>3970.2</v>
      </c>
      <c r="H60" s="5" t="s">
        <v>113</v>
      </c>
      <c r="I60" s="6">
        <v>150</v>
      </c>
      <c r="J60" s="6">
        <v>6000</v>
      </c>
      <c r="K60" s="6">
        <v>7956</v>
      </c>
      <c r="L60" s="5" t="s">
        <v>826</v>
      </c>
      <c r="M60" s="5">
        <v>0</v>
      </c>
      <c r="N60" s="6">
        <f>SUMIFS('9月奖金发放记录'!$J$2:$J$146,'9月奖金发放记录'!$B$2:$B$146,B60,'9月奖金发放记录'!$A$2:$A$146,A60,'9月奖金发放记录'!$E$2:$E$146,"结转")</f>
        <v>0</v>
      </c>
      <c r="O60" s="6">
        <f>SUMIFS('9月奖金发放记录'!$J$2:$J$146,'9月奖金发放记录'!$B$2:$B$146,B60,'9月奖金发放记录'!$A$2:$A$146,A60,'9月奖金发放记录'!$E$2:$E$146,"当月")</f>
        <v>150</v>
      </c>
      <c r="P60" s="6">
        <f>SUMIFS('9月奖金发放记录'!$J$2:$J$146,'9月奖金发放记录'!$B$2:$B$146,B60,'9月奖金发放记录'!$A$2:$A$146,A60,'9月奖金发放记录'!$E$2:$E$146,"累计补发9月")</f>
        <v>0</v>
      </c>
      <c r="Q60" s="6">
        <f>SUMIFS('9月奖金发放记录'!$J$2:$J$146,'9月奖金发放记录'!$B$2:$B$146,B60,'9月奖金发放记录'!$A$2:$A$146,A60,'9月奖金发放记录'!$E$2:$E$146,"补发8月")</f>
        <v>0</v>
      </c>
      <c r="R60" s="6">
        <f>SUMIFS('9月奖金发放记录'!$J$2:$J$146,'9月奖金发放记录'!$B$2:$B$146,B60,'9月奖金发放记录'!$A$2:$A$146,A60,'9月奖金发放记录'!$E$2:$E$146,"补发7月")</f>
        <v>0</v>
      </c>
      <c r="S60" s="6">
        <f>SUMIFS('9月奖金发放记录'!$J$2:$J$146,'9月奖金发放记录'!$B$2:$B$146,B60,'9月奖金发放记录'!$A$2:$A$146,A60,'9月奖金发放记录'!$E$2:$E$146,"补发6月")</f>
        <v>0</v>
      </c>
      <c r="T60" s="6">
        <f>SUMIFS('9月奖金发放记录'!$J$2:$J$146,'9月奖金发放记录'!$B$2:$B$146,B60,'9月奖金发放记录'!$A$2:$A$146,A60,'9月奖金发放记录'!$E$2:$E$146,"补发5月")</f>
        <v>0</v>
      </c>
      <c r="U60" s="6">
        <f>SUMIFS('9月奖金发放记录'!$J$2:$J$146,'9月奖金发放记录'!$B$2:$B$146,B60,'9月奖金发放记录'!$A$2:$A$146,A60,'9月奖金发放记录'!$E$2:$E$146,"补发4月")</f>
        <v>0</v>
      </c>
      <c r="V60" s="6">
        <f>SUMIFS('9月奖金发放记录'!$J$2:$J$146,'9月奖金发放记录'!$B$2:$B$146,B60,'9月奖金发放记录'!$A$2:$A$146,A60,'9月奖金发放记录'!$E$2:$E$146,"补发3月")</f>
        <v>0</v>
      </c>
      <c r="W60" s="6">
        <f>SUMIFS('9月奖金发放记录'!$J$2:$J$146,'9月奖金发放记录'!$B$2:$B$146,B60,'9月奖金发放记录'!$A$2:$A$146,A60,'9月奖金发放记录'!$E$2:$E$146,"补发2月")</f>
        <v>0</v>
      </c>
      <c r="X60" s="6">
        <f>SUMIFS('9月奖金发放记录'!$J$2:$J$146,'9月奖金发放记录'!$B$2:$B$146,B60,'9月奖金发放记录'!$A$2:$A$146,A60,'9月奖金发放记录'!$E$2:$E$146,"补发1月")</f>
        <v>0</v>
      </c>
      <c r="Y60" s="6">
        <f t="shared" si="0"/>
        <v>150</v>
      </c>
      <c r="Z60" s="5" t="s">
        <v>120</v>
      </c>
      <c r="AA60" s="5">
        <v>0</v>
      </c>
      <c r="AB60" s="5">
        <v>2</v>
      </c>
      <c r="AC60" s="5">
        <v>0</v>
      </c>
    </row>
    <row r="61" ht="19" customHeight="1" spans="1:29">
      <c r="A61" s="5" t="s">
        <v>676</v>
      </c>
      <c r="B61" s="5" t="s">
        <v>70</v>
      </c>
      <c r="C61" s="5" t="s">
        <v>71</v>
      </c>
      <c r="D61" s="5">
        <v>1</v>
      </c>
      <c r="E61" s="5">
        <v>30</v>
      </c>
      <c r="F61" s="6">
        <v>3000</v>
      </c>
      <c r="G61" s="6">
        <v>125.72</v>
      </c>
      <c r="H61" s="5" t="s">
        <v>120</v>
      </c>
      <c r="I61" s="6">
        <v>0</v>
      </c>
      <c r="J61" s="6">
        <v>6000</v>
      </c>
      <c r="K61" s="6">
        <v>929.22</v>
      </c>
      <c r="L61" s="5" t="s">
        <v>825</v>
      </c>
      <c r="M61" s="5">
        <v>0</v>
      </c>
      <c r="N61" s="6">
        <f>SUMIFS('9月奖金发放记录'!$J$2:$J$146,'9月奖金发放记录'!$B$2:$B$146,B61,'9月奖金发放记录'!$A$2:$A$146,A61,'9月奖金发放记录'!$E$2:$E$146,"结转")</f>
        <v>0</v>
      </c>
      <c r="O61" s="6">
        <f>SUMIFS('9月奖金发放记录'!$J$2:$J$146,'9月奖金发放记录'!$B$2:$B$146,B61,'9月奖金发放记录'!$A$2:$A$146,A61,'9月奖金发放记录'!$E$2:$E$146,"当月")</f>
        <v>0</v>
      </c>
      <c r="P61" s="6">
        <f>SUMIFS('9月奖金发放记录'!$J$2:$J$146,'9月奖金发放记录'!$B$2:$B$146,B61,'9月奖金发放记录'!$A$2:$A$146,A61,'9月奖金发放记录'!$E$2:$E$146,"累计补发9月")</f>
        <v>0</v>
      </c>
      <c r="Q61" s="6">
        <f>SUMIFS('9月奖金发放记录'!$J$2:$J$146,'9月奖金发放记录'!$B$2:$B$146,B61,'9月奖金发放记录'!$A$2:$A$146,A61,'9月奖金发放记录'!$E$2:$E$146,"补发8月")</f>
        <v>0</v>
      </c>
      <c r="R61" s="6">
        <f>SUMIFS('9月奖金发放记录'!$J$2:$J$146,'9月奖金发放记录'!$B$2:$B$146,B61,'9月奖金发放记录'!$A$2:$A$146,A61,'9月奖金发放记录'!$E$2:$E$146,"补发7月")</f>
        <v>0</v>
      </c>
      <c r="S61" s="6">
        <f>SUMIFS('9月奖金发放记录'!$J$2:$J$146,'9月奖金发放记录'!$B$2:$B$146,B61,'9月奖金发放记录'!$A$2:$A$146,A61,'9月奖金发放记录'!$E$2:$E$146,"补发6月")</f>
        <v>0</v>
      </c>
      <c r="T61" s="6">
        <f>SUMIFS('9月奖金发放记录'!$J$2:$J$146,'9月奖金发放记录'!$B$2:$B$146,B61,'9月奖金发放记录'!$A$2:$A$146,A61,'9月奖金发放记录'!$E$2:$E$146,"补发5月")</f>
        <v>0</v>
      </c>
      <c r="U61" s="6">
        <f>SUMIFS('9月奖金发放记录'!$J$2:$J$146,'9月奖金发放记录'!$B$2:$B$146,B61,'9月奖金发放记录'!$A$2:$A$146,A61,'9月奖金发放记录'!$E$2:$E$146,"补发4月")</f>
        <v>0</v>
      </c>
      <c r="V61" s="6">
        <f>SUMIFS('9月奖金发放记录'!$J$2:$J$146,'9月奖金发放记录'!$B$2:$B$146,B61,'9月奖金发放记录'!$A$2:$A$146,A61,'9月奖金发放记录'!$E$2:$E$146,"补发3月")</f>
        <v>0</v>
      </c>
      <c r="W61" s="6">
        <f>SUMIFS('9月奖金发放记录'!$J$2:$J$146,'9月奖金发放记录'!$B$2:$B$146,B61,'9月奖金发放记录'!$A$2:$A$146,A61,'9月奖金发放记录'!$E$2:$E$146,"补发2月")</f>
        <v>0</v>
      </c>
      <c r="X61" s="6">
        <f>SUMIFS('9月奖金发放记录'!$J$2:$J$146,'9月奖金发放记录'!$B$2:$B$146,B61,'9月奖金发放记录'!$A$2:$A$146,A61,'9月奖金发放记录'!$E$2:$E$146,"补发1月")</f>
        <v>0</v>
      </c>
      <c r="Y61" s="6">
        <f t="shared" si="0"/>
        <v>0</v>
      </c>
      <c r="Z61" s="5" t="s">
        <v>120</v>
      </c>
      <c r="AA61" s="5">
        <v>0</v>
      </c>
      <c r="AB61" s="5">
        <v>0</v>
      </c>
      <c r="AC61" s="5">
        <v>0</v>
      </c>
    </row>
    <row r="62" ht="19" customHeight="1" spans="1:29">
      <c r="A62" s="5" t="s">
        <v>678</v>
      </c>
      <c r="B62" s="5" t="s">
        <v>70</v>
      </c>
      <c r="C62" s="5" t="s">
        <v>71</v>
      </c>
      <c r="D62" s="5">
        <v>1</v>
      </c>
      <c r="E62" s="5">
        <v>3</v>
      </c>
      <c r="F62" s="6">
        <v>300</v>
      </c>
      <c r="G62" s="6">
        <v>113.2</v>
      </c>
      <c r="H62" s="5" t="s">
        <v>120</v>
      </c>
      <c r="I62" s="6">
        <v>0</v>
      </c>
      <c r="J62" s="6">
        <v>11138.71</v>
      </c>
      <c r="K62" s="6">
        <v>2866.4</v>
      </c>
      <c r="L62" s="5" t="s">
        <v>825</v>
      </c>
      <c r="M62" s="5">
        <v>0</v>
      </c>
      <c r="N62" s="6">
        <f>SUMIFS('9月奖金发放记录'!$J$2:$J$146,'9月奖金发放记录'!$B$2:$B$146,B62,'9月奖金发放记录'!$A$2:$A$146,A62,'9月奖金发放记录'!$E$2:$E$146,"结转")</f>
        <v>0</v>
      </c>
      <c r="O62" s="6">
        <f>SUMIFS('9月奖金发放记录'!$J$2:$J$146,'9月奖金发放记录'!$B$2:$B$146,B62,'9月奖金发放记录'!$A$2:$A$146,A62,'9月奖金发放记录'!$E$2:$E$146,"当月")</f>
        <v>0</v>
      </c>
      <c r="P62" s="6">
        <f>SUMIFS('9月奖金发放记录'!$J$2:$J$146,'9月奖金发放记录'!$B$2:$B$146,B62,'9月奖金发放记录'!$A$2:$A$146,A62,'9月奖金发放记录'!$E$2:$E$146,"累计补发9月")</f>
        <v>0</v>
      </c>
      <c r="Q62" s="6">
        <f>SUMIFS('9月奖金发放记录'!$J$2:$J$146,'9月奖金发放记录'!$B$2:$B$146,B62,'9月奖金发放记录'!$A$2:$A$146,A62,'9月奖金发放记录'!$E$2:$E$146,"补发8月")</f>
        <v>0</v>
      </c>
      <c r="R62" s="6">
        <f>SUMIFS('9月奖金发放记录'!$J$2:$J$146,'9月奖金发放记录'!$B$2:$B$146,B62,'9月奖金发放记录'!$A$2:$A$146,A62,'9月奖金发放记录'!$E$2:$E$146,"补发7月")</f>
        <v>0</v>
      </c>
      <c r="S62" s="6">
        <f>SUMIFS('9月奖金发放记录'!$J$2:$J$146,'9月奖金发放记录'!$B$2:$B$146,B62,'9月奖金发放记录'!$A$2:$A$146,A62,'9月奖金发放记录'!$E$2:$E$146,"补发6月")</f>
        <v>0</v>
      </c>
      <c r="T62" s="6">
        <f>SUMIFS('9月奖金发放记录'!$J$2:$J$146,'9月奖金发放记录'!$B$2:$B$146,B62,'9月奖金发放记录'!$A$2:$A$146,A62,'9月奖金发放记录'!$E$2:$E$146,"补发5月")</f>
        <v>0</v>
      </c>
      <c r="U62" s="6">
        <f>SUMIFS('9月奖金发放记录'!$J$2:$J$146,'9月奖金发放记录'!$B$2:$B$146,B62,'9月奖金发放记录'!$A$2:$A$146,A62,'9月奖金发放记录'!$E$2:$E$146,"补发4月")</f>
        <v>0</v>
      </c>
      <c r="V62" s="6">
        <f>SUMIFS('9月奖金发放记录'!$J$2:$J$146,'9月奖金发放记录'!$B$2:$B$146,B62,'9月奖金发放记录'!$A$2:$A$146,A62,'9月奖金发放记录'!$E$2:$E$146,"补发3月")</f>
        <v>0</v>
      </c>
      <c r="W62" s="6">
        <f>SUMIFS('9月奖金发放记录'!$J$2:$J$146,'9月奖金发放记录'!$B$2:$B$146,B62,'9月奖金发放记录'!$A$2:$A$146,A62,'9月奖金发放记录'!$E$2:$E$146,"补发2月")</f>
        <v>0</v>
      </c>
      <c r="X62" s="6">
        <f>SUMIFS('9月奖金发放记录'!$J$2:$J$146,'9月奖金发放记录'!$B$2:$B$146,B62,'9月奖金发放记录'!$A$2:$A$146,A62,'9月奖金发放记录'!$E$2:$E$146,"补发1月")</f>
        <v>0</v>
      </c>
      <c r="Y62" s="6">
        <f t="shared" si="0"/>
        <v>0</v>
      </c>
      <c r="Z62" s="5" t="s">
        <v>120</v>
      </c>
      <c r="AA62" s="5">
        <v>0</v>
      </c>
      <c r="AB62" s="5">
        <v>0</v>
      </c>
      <c r="AC62" s="5">
        <v>0</v>
      </c>
    </row>
    <row r="63" ht="19" customHeight="1" spans="1:29">
      <c r="A63" s="5" t="s">
        <v>680</v>
      </c>
      <c r="B63" s="5" t="s">
        <v>70</v>
      </c>
      <c r="C63" s="5" t="s">
        <v>71</v>
      </c>
      <c r="D63" s="5">
        <v>1</v>
      </c>
      <c r="E63" s="5">
        <v>30</v>
      </c>
      <c r="F63" s="6">
        <v>5000</v>
      </c>
      <c r="G63" s="6">
        <v>879.9</v>
      </c>
      <c r="H63" s="5" t="s">
        <v>120</v>
      </c>
      <c r="I63" s="6">
        <v>0</v>
      </c>
      <c r="J63" s="6">
        <v>10000</v>
      </c>
      <c r="K63" s="6">
        <v>1446.1</v>
      </c>
      <c r="L63" s="5" t="s">
        <v>825</v>
      </c>
      <c r="M63" s="5">
        <v>0</v>
      </c>
      <c r="N63" s="6">
        <f>SUMIFS('9月奖金发放记录'!$J$2:$J$146,'9月奖金发放记录'!$B$2:$B$146,B63,'9月奖金发放记录'!$A$2:$A$146,A63,'9月奖金发放记录'!$E$2:$E$146,"结转")</f>
        <v>0</v>
      </c>
      <c r="O63" s="6">
        <f>SUMIFS('9月奖金发放记录'!$J$2:$J$146,'9月奖金发放记录'!$B$2:$B$146,B63,'9月奖金发放记录'!$A$2:$A$146,A63,'9月奖金发放记录'!$E$2:$E$146,"当月")</f>
        <v>0</v>
      </c>
      <c r="P63" s="6">
        <f>SUMIFS('9月奖金发放记录'!$J$2:$J$146,'9月奖金发放记录'!$B$2:$B$146,B63,'9月奖金发放记录'!$A$2:$A$146,A63,'9月奖金发放记录'!$E$2:$E$146,"累计补发9月")</f>
        <v>0</v>
      </c>
      <c r="Q63" s="6">
        <f>SUMIFS('9月奖金发放记录'!$J$2:$J$146,'9月奖金发放记录'!$B$2:$B$146,B63,'9月奖金发放记录'!$A$2:$A$146,A63,'9月奖金发放记录'!$E$2:$E$146,"补发8月")</f>
        <v>0</v>
      </c>
      <c r="R63" s="6">
        <f>SUMIFS('9月奖金发放记录'!$J$2:$J$146,'9月奖金发放记录'!$B$2:$B$146,B63,'9月奖金发放记录'!$A$2:$A$146,A63,'9月奖金发放记录'!$E$2:$E$146,"补发7月")</f>
        <v>0</v>
      </c>
      <c r="S63" s="6">
        <f>SUMIFS('9月奖金发放记录'!$J$2:$J$146,'9月奖金发放记录'!$B$2:$B$146,B63,'9月奖金发放记录'!$A$2:$A$146,A63,'9月奖金发放记录'!$E$2:$E$146,"补发6月")</f>
        <v>0</v>
      </c>
      <c r="T63" s="6">
        <f>SUMIFS('9月奖金发放记录'!$J$2:$J$146,'9月奖金发放记录'!$B$2:$B$146,B63,'9月奖金发放记录'!$A$2:$A$146,A63,'9月奖金发放记录'!$E$2:$E$146,"补发5月")</f>
        <v>0</v>
      </c>
      <c r="U63" s="6">
        <f>SUMIFS('9月奖金发放记录'!$J$2:$J$146,'9月奖金发放记录'!$B$2:$B$146,B63,'9月奖金发放记录'!$A$2:$A$146,A63,'9月奖金发放记录'!$E$2:$E$146,"补发4月")</f>
        <v>0</v>
      </c>
      <c r="V63" s="6">
        <f>SUMIFS('9月奖金发放记录'!$J$2:$J$146,'9月奖金发放记录'!$B$2:$B$146,B63,'9月奖金发放记录'!$A$2:$A$146,A63,'9月奖金发放记录'!$E$2:$E$146,"补发3月")</f>
        <v>0</v>
      </c>
      <c r="W63" s="6">
        <f>SUMIFS('9月奖金发放记录'!$J$2:$J$146,'9月奖金发放记录'!$B$2:$B$146,B63,'9月奖金发放记录'!$A$2:$A$146,A63,'9月奖金发放记录'!$E$2:$E$146,"补发2月")</f>
        <v>0</v>
      </c>
      <c r="X63" s="6">
        <f>SUMIFS('9月奖金发放记录'!$J$2:$J$146,'9月奖金发放记录'!$B$2:$B$146,B63,'9月奖金发放记录'!$A$2:$A$146,A63,'9月奖金发放记录'!$E$2:$E$146,"补发1月")</f>
        <v>0</v>
      </c>
      <c r="Y63" s="6">
        <f t="shared" si="0"/>
        <v>0</v>
      </c>
      <c r="Z63" s="5" t="s">
        <v>120</v>
      </c>
      <c r="AA63" s="5">
        <v>4</v>
      </c>
      <c r="AB63" s="5">
        <v>0</v>
      </c>
      <c r="AC63" s="5">
        <v>0</v>
      </c>
    </row>
    <row r="64" ht="19" customHeight="1" spans="1:29">
      <c r="A64" s="5" t="s">
        <v>681</v>
      </c>
      <c r="B64" s="5" t="s">
        <v>70</v>
      </c>
      <c r="C64" s="5" t="s">
        <v>71</v>
      </c>
      <c r="D64" s="5">
        <v>1</v>
      </c>
      <c r="E64" s="5">
        <v>30</v>
      </c>
      <c r="F64" s="6">
        <v>5000</v>
      </c>
      <c r="G64" s="6">
        <v>755.2</v>
      </c>
      <c r="H64" s="5" t="s">
        <v>120</v>
      </c>
      <c r="I64" s="6">
        <v>0</v>
      </c>
      <c r="J64" s="6">
        <v>10000</v>
      </c>
      <c r="K64" s="6">
        <v>1250.6</v>
      </c>
      <c r="L64" s="5" t="s">
        <v>825</v>
      </c>
      <c r="M64" s="5">
        <v>0</v>
      </c>
      <c r="N64" s="6">
        <f>SUMIFS('9月奖金发放记录'!$J$2:$J$146,'9月奖金发放记录'!$B$2:$B$146,B64,'9月奖金发放记录'!$A$2:$A$146,A64,'9月奖金发放记录'!$E$2:$E$146,"结转")</f>
        <v>0</v>
      </c>
      <c r="O64" s="6">
        <f>SUMIFS('9月奖金发放记录'!$J$2:$J$146,'9月奖金发放记录'!$B$2:$B$146,B64,'9月奖金发放记录'!$A$2:$A$146,A64,'9月奖金发放记录'!$E$2:$E$146,"当月")</f>
        <v>0</v>
      </c>
      <c r="P64" s="6">
        <f>SUMIFS('9月奖金发放记录'!$J$2:$J$146,'9月奖金发放记录'!$B$2:$B$146,B64,'9月奖金发放记录'!$A$2:$A$146,A64,'9月奖金发放记录'!$E$2:$E$146,"累计补发9月")</f>
        <v>0</v>
      </c>
      <c r="Q64" s="6">
        <f>SUMIFS('9月奖金发放记录'!$J$2:$J$146,'9月奖金发放记录'!$B$2:$B$146,B64,'9月奖金发放记录'!$A$2:$A$146,A64,'9月奖金发放记录'!$E$2:$E$146,"补发8月")</f>
        <v>0</v>
      </c>
      <c r="R64" s="6">
        <f>SUMIFS('9月奖金发放记录'!$J$2:$J$146,'9月奖金发放记录'!$B$2:$B$146,B64,'9月奖金发放记录'!$A$2:$A$146,A64,'9月奖金发放记录'!$E$2:$E$146,"补发7月")</f>
        <v>0</v>
      </c>
      <c r="S64" s="6">
        <f>SUMIFS('9月奖金发放记录'!$J$2:$J$146,'9月奖金发放记录'!$B$2:$B$146,B64,'9月奖金发放记录'!$A$2:$A$146,A64,'9月奖金发放记录'!$E$2:$E$146,"补发6月")</f>
        <v>0</v>
      </c>
      <c r="T64" s="6">
        <f>SUMIFS('9月奖金发放记录'!$J$2:$J$146,'9月奖金发放记录'!$B$2:$B$146,B64,'9月奖金发放记录'!$A$2:$A$146,A64,'9月奖金发放记录'!$E$2:$E$146,"补发5月")</f>
        <v>0</v>
      </c>
      <c r="U64" s="6">
        <f>SUMIFS('9月奖金发放记录'!$J$2:$J$146,'9月奖金发放记录'!$B$2:$B$146,B64,'9月奖金发放记录'!$A$2:$A$146,A64,'9月奖金发放记录'!$E$2:$E$146,"补发4月")</f>
        <v>0</v>
      </c>
      <c r="V64" s="6">
        <f>SUMIFS('9月奖金发放记录'!$J$2:$J$146,'9月奖金发放记录'!$B$2:$B$146,B64,'9月奖金发放记录'!$A$2:$A$146,A64,'9月奖金发放记录'!$E$2:$E$146,"补发3月")</f>
        <v>0</v>
      </c>
      <c r="W64" s="6">
        <f>SUMIFS('9月奖金发放记录'!$J$2:$J$146,'9月奖金发放记录'!$B$2:$B$146,B64,'9月奖金发放记录'!$A$2:$A$146,A64,'9月奖金发放记录'!$E$2:$E$146,"补发2月")</f>
        <v>0</v>
      </c>
      <c r="X64" s="6">
        <f>SUMIFS('9月奖金发放记录'!$J$2:$J$146,'9月奖金发放记录'!$B$2:$B$146,B64,'9月奖金发放记录'!$A$2:$A$146,A64,'9月奖金发放记录'!$E$2:$E$146,"补发1月")</f>
        <v>0</v>
      </c>
      <c r="Y64" s="6">
        <f t="shared" si="0"/>
        <v>0</v>
      </c>
      <c r="Z64" s="5" t="s">
        <v>120</v>
      </c>
      <c r="AA64" s="5">
        <v>2</v>
      </c>
      <c r="AB64" s="5">
        <v>0</v>
      </c>
      <c r="AC64" s="5">
        <v>0</v>
      </c>
    </row>
    <row r="65" ht="19" customHeight="1" spans="1:29">
      <c r="A65" s="5" t="s">
        <v>682</v>
      </c>
      <c r="B65" s="5" t="s">
        <v>70</v>
      </c>
      <c r="C65" s="5" t="s">
        <v>71</v>
      </c>
      <c r="D65" s="5">
        <v>1</v>
      </c>
      <c r="E65" s="5">
        <v>21</v>
      </c>
      <c r="F65" s="6">
        <v>3500</v>
      </c>
      <c r="G65" s="6">
        <v>818.9</v>
      </c>
      <c r="H65" s="5" t="s">
        <v>120</v>
      </c>
      <c r="I65" s="6">
        <v>0</v>
      </c>
      <c r="J65" s="6">
        <v>3500</v>
      </c>
      <c r="K65" s="6">
        <v>818.9</v>
      </c>
      <c r="L65" s="5" t="s">
        <v>825</v>
      </c>
      <c r="M65" s="5">
        <v>0</v>
      </c>
      <c r="N65" s="6">
        <f>SUMIFS('9月奖金发放记录'!$J$2:$J$146,'9月奖金发放记录'!$B$2:$B$146,B65,'9月奖金发放记录'!$A$2:$A$146,A65,'9月奖金发放记录'!$E$2:$E$146,"结转")</f>
        <v>0</v>
      </c>
      <c r="O65" s="6">
        <f>SUMIFS('9月奖金发放记录'!$J$2:$J$146,'9月奖金发放记录'!$B$2:$B$146,B65,'9月奖金发放记录'!$A$2:$A$146,A65,'9月奖金发放记录'!$E$2:$E$146,"当月")</f>
        <v>0</v>
      </c>
      <c r="P65" s="6">
        <f>SUMIFS('9月奖金发放记录'!$J$2:$J$146,'9月奖金发放记录'!$B$2:$B$146,B65,'9月奖金发放记录'!$A$2:$A$146,A65,'9月奖金发放记录'!$E$2:$E$146,"累计补发9月")</f>
        <v>0</v>
      </c>
      <c r="Q65" s="6">
        <f>SUMIFS('9月奖金发放记录'!$J$2:$J$146,'9月奖金发放记录'!$B$2:$B$146,B65,'9月奖金发放记录'!$A$2:$A$146,A65,'9月奖金发放记录'!$E$2:$E$146,"补发8月")</f>
        <v>0</v>
      </c>
      <c r="R65" s="6">
        <f>SUMIFS('9月奖金发放记录'!$J$2:$J$146,'9月奖金发放记录'!$B$2:$B$146,B65,'9月奖金发放记录'!$A$2:$A$146,A65,'9月奖金发放记录'!$E$2:$E$146,"补发7月")</f>
        <v>0</v>
      </c>
      <c r="S65" s="6">
        <f>SUMIFS('9月奖金发放记录'!$J$2:$J$146,'9月奖金发放记录'!$B$2:$B$146,B65,'9月奖金发放记录'!$A$2:$A$146,A65,'9月奖金发放记录'!$E$2:$E$146,"补发6月")</f>
        <v>0</v>
      </c>
      <c r="T65" s="6">
        <f>SUMIFS('9月奖金发放记录'!$J$2:$J$146,'9月奖金发放记录'!$B$2:$B$146,B65,'9月奖金发放记录'!$A$2:$A$146,A65,'9月奖金发放记录'!$E$2:$E$146,"补发5月")</f>
        <v>0</v>
      </c>
      <c r="U65" s="6">
        <f>SUMIFS('9月奖金发放记录'!$J$2:$J$146,'9月奖金发放记录'!$B$2:$B$146,B65,'9月奖金发放记录'!$A$2:$A$146,A65,'9月奖金发放记录'!$E$2:$E$146,"补发4月")</f>
        <v>0</v>
      </c>
      <c r="V65" s="6">
        <f>SUMIFS('9月奖金发放记录'!$J$2:$J$146,'9月奖金发放记录'!$B$2:$B$146,B65,'9月奖金发放记录'!$A$2:$A$146,A65,'9月奖金发放记录'!$E$2:$E$146,"补发3月")</f>
        <v>0</v>
      </c>
      <c r="W65" s="6">
        <f>SUMIFS('9月奖金发放记录'!$J$2:$J$146,'9月奖金发放记录'!$B$2:$B$146,B65,'9月奖金发放记录'!$A$2:$A$146,A65,'9月奖金发放记录'!$E$2:$E$146,"补发2月")</f>
        <v>0</v>
      </c>
      <c r="X65" s="6">
        <f>SUMIFS('9月奖金发放记录'!$J$2:$J$146,'9月奖金发放记录'!$B$2:$B$146,B65,'9月奖金发放记录'!$A$2:$A$146,A65,'9月奖金发放记录'!$E$2:$E$146,"补发1月")</f>
        <v>0</v>
      </c>
      <c r="Y65" s="6">
        <f t="shared" si="0"/>
        <v>0</v>
      </c>
      <c r="Z65" s="5" t="s">
        <v>120</v>
      </c>
      <c r="AA65" s="5">
        <v>0</v>
      </c>
      <c r="AB65" s="5">
        <v>0</v>
      </c>
      <c r="AC65" s="5">
        <v>0</v>
      </c>
    </row>
    <row r="66" ht="19" customHeight="1" spans="1:29">
      <c r="A66" s="5" t="s">
        <v>684</v>
      </c>
      <c r="B66" s="5" t="s">
        <v>70</v>
      </c>
      <c r="C66" s="5" t="s">
        <v>71</v>
      </c>
      <c r="D66" s="5">
        <v>1</v>
      </c>
      <c r="E66" s="5">
        <v>30</v>
      </c>
      <c r="F66" s="6">
        <v>3000</v>
      </c>
      <c r="G66" s="6">
        <v>0</v>
      </c>
      <c r="H66" s="5" t="s">
        <v>120</v>
      </c>
      <c r="I66" s="6">
        <v>0</v>
      </c>
      <c r="J66" s="6">
        <v>6000</v>
      </c>
      <c r="K66" s="6">
        <v>3564.9</v>
      </c>
      <c r="L66" s="5" t="s">
        <v>825</v>
      </c>
      <c r="M66" s="5">
        <v>0</v>
      </c>
      <c r="N66" s="6">
        <f>SUMIFS('9月奖金发放记录'!$J$2:$J$146,'9月奖金发放记录'!$B$2:$B$146,B66,'9月奖金发放记录'!$A$2:$A$146,A66,'9月奖金发放记录'!$E$2:$E$146,"结转")</f>
        <v>0</v>
      </c>
      <c r="O66" s="6">
        <f>SUMIFS('9月奖金发放记录'!$J$2:$J$146,'9月奖金发放记录'!$B$2:$B$146,B66,'9月奖金发放记录'!$A$2:$A$146,A66,'9月奖金发放记录'!$E$2:$E$146,"当月")</f>
        <v>0</v>
      </c>
      <c r="P66" s="6">
        <f>SUMIFS('9月奖金发放记录'!$J$2:$J$146,'9月奖金发放记录'!$B$2:$B$146,B66,'9月奖金发放记录'!$A$2:$A$146,A66,'9月奖金发放记录'!$E$2:$E$146,"累计补发9月")</f>
        <v>0</v>
      </c>
      <c r="Q66" s="6">
        <f>SUMIFS('9月奖金发放记录'!$J$2:$J$146,'9月奖金发放记录'!$B$2:$B$146,B66,'9月奖金发放记录'!$A$2:$A$146,A66,'9月奖金发放记录'!$E$2:$E$146,"补发8月")</f>
        <v>0</v>
      </c>
      <c r="R66" s="6">
        <f>SUMIFS('9月奖金发放记录'!$J$2:$J$146,'9月奖金发放记录'!$B$2:$B$146,B66,'9月奖金发放记录'!$A$2:$A$146,A66,'9月奖金发放记录'!$E$2:$E$146,"补发7月")</f>
        <v>0</v>
      </c>
      <c r="S66" s="6">
        <f>SUMIFS('9月奖金发放记录'!$J$2:$J$146,'9月奖金发放记录'!$B$2:$B$146,B66,'9月奖金发放记录'!$A$2:$A$146,A66,'9月奖金发放记录'!$E$2:$E$146,"补发6月")</f>
        <v>0</v>
      </c>
      <c r="T66" s="6">
        <f>SUMIFS('9月奖金发放记录'!$J$2:$J$146,'9月奖金发放记录'!$B$2:$B$146,B66,'9月奖金发放记录'!$A$2:$A$146,A66,'9月奖金发放记录'!$E$2:$E$146,"补发5月")</f>
        <v>0</v>
      </c>
      <c r="U66" s="6">
        <f>SUMIFS('9月奖金发放记录'!$J$2:$J$146,'9月奖金发放记录'!$B$2:$B$146,B66,'9月奖金发放记录'!$A$2:$A$146,A66,'9月奖金发放记录'!$E$2:$E$146,"补发4月")</f>
        <v>0</v>
      </c>
      <c r="V66" s="6">
        <f>SUMIFS('9月奖金发放记录'!$J$2:$J$146,'9月奖金发放记录'!$B$2:$B$146,B66,'9月奖金发放记录'!$A$2:$A$146,A66,'9月奖金发放记录'!$E$2:$E$146,"补发3月")</f>
        <v>0</v>
      </c>
      <c r="W66" s="6">
        <f>SUMIFS('9月奖金发放记录'!$J$2:$J$146,'9月奖金发放记录'!$B$2:$B$146,B66,'9月奖金发放记录'!$A$2:$A$146,A66,'9月奖金发放记录'!$E$2:$E$146,"补发2月")</f>
        <v>0</v>
      </c>
      <c r="X66" s="6">
        <f>SUMIFS('9月奖金发放记录'!$J$2:$J$146,'9月奖金发放记录'!$B$2:$B$146,B66,'9月奖金发放记录'!$A$2:$A$146,A66,'9月奖金发放记录'!$E$2:$E$146,"补发1月")</f>
        <v>0</v>
      </c>
      <c r="Y66" s="6">
        <f t="shared" ref="Y66:Y129" si="1">SUM(N66:X66)</f>
        <v>0</v>
      </c>
      <c r="Z66" s="5" t="s">
        <v>120</v>
      </c>
      <c r="AA66" s="5">
        <v>30</v>
      </c>
      <c r="AB66" s="5">
        <v>0</v>
      </c>
      <c r="AC66" s="5">
        <v>0</v>
      </c>
    </row>
    <row r="67" ht="19" customHeight="1" spans="1:29">
      <c r="A67" s="5" t="s">
        <v>687</v>
      </c>
      <c r="B67" s="5" t="s">
        <v>70</v>
      </c>
      <c r="C67" s="5" t="s">
        <v>71</v>
      </c>
      <c r="D67" s="5">
        <v>1</v>
      </c>
      <c r="E67" s="5">
        <v>30</v>
      </c>
      <c r="F67" s="6">
        <v>3000</v>
      </c>
      <c r="G67" s="6">
        <v>7222.7</v>
      </c>
      <c r="H67" s="5" t="s">
        <v>113</v>
      </c>
      <c r="I67" s="6">
        <v>150</v>
      </c>
      <c r="J67" s="6">
        <v>6000</v>
      </c>
      <c r="K67" s="6">
        <v>13833.2</v>
      </c>
      <c r="L67" s="5" t="s">
        <v>826</v>
      </c>
      <c r="M67" s="5">
        <v>1</v>
      </c>
      <c r="N67" s="6">
        <f>SUMIFS('9月奖金发放记录'!$J$2:$J$146,'9月奖金发放记录'!$B$2:$B$146,B67,'9月奖金发放记录'!$A$2:$A$146,A67,'9月奖金发放记录'!$E$2:$E$146,"结转")</f>
        <v>150</v>
      </c>
      <c r="O67" s="6">
        <f>SUMIFS('9月奖金发放记录'!$J$2:$J$146,'9月奖金发放记录'!$B$2:$B$146,B67,'9月奖金发放记录'!$A$2:$A$146,A67,'9月奖金发放记录'!$E$2:$E$146,"当月")</f>
        <v>0</v>
      </c>
      <c r="P67" s="6">
        <f>SUMIFS('9月奖金发放记录'!$J$2:$J$146,'9月奖金发放记录'!$B$2:$B$146,B67,'9月奖金发放记录'!$A$2:$A$146,A67,'9月奖金发放记录'!$E$2:$E$146,"累计补发9月")</f>
        <v>0</v>
      </c>
      <c r="Q67" s="6">
        <f>SUMIFS('9月奖金发放记录'!$J$2:$J$146,'9月奖金发放记录'!$B$2:$B$146,B67,'9月奖金发放记录'!$A$2:$A$146,A67,'9月奖金发放记录'!$E$2:$E$146,"补发8月")</f>
        <v>0</v>
      </c>
      <c r="R67" s="6">
        <f>SUMIFS('9月奖金发放记录'!$J$2:$J$146,'9月奖金发放记录'!$B$2:$B$146,B67,'9月奖金发放记录'!$A$2:$A$146,A67,'9月奖金发放记录'!$E$2:$E$146,"补发7月")</f>
        <v>0</v>
      </c>
      <c r="S67" s="6">
        <f>SUMIFS('9月奖金发放记录'!$J$2:$J$146,'9月奖金发放记录'!$B$2:$B$146,B67,'9月奖金发放记录'!$A$2:$A$146,A67,'9月奖金发放记录'!$E$2:$E$146,"补发6月")</f>
        <v>0</v>
      </c>
      <c r="T67" s="6">
        <f>SUMIFS('9月奖金发放记录'!$J$2:$J$146,'9月奖金发放记录'!$B$2:$B$146,B67,'9月奖金发放记录'!$A$2:$A$146,A67,'9月奖金发放记录'!$E$2:$E$146,"补发5月")</f>
        <v>0</v>
      </c>
      <c r="U67" s="6">
        <f>SUMIFS('9月奖金发放记录'!$J$2:$J$146,'9月奖金发放记录'!$B$2:$B$146,B67,'9月奖金发放记录'!$A$2:$A$146,A67,'9月奖金发放记录'!$E$2:$E$146,"补发4月")</f>
        <v>0</v>
      </c>
      <c r="V67" s="6">
        <f>SUMIFS('9月奖金发放记录'!$J$2:$J$146,'9月奖金发放记录'!$B$2:$B$146,B67,'9月奖金发放记录'!$A$2:$A$146,A67,'9月奖金发放记录'!$E$2:$E$146,"补发3月")</f>
        <v>0</v>
      </c>
      <c r="W67" s="6">
        <f>SUMIFS('9月奖金发放记录'!$J$2:$J$146,'9月奖金发放记录'!$B$2:$B$146,B67,'9月奖金发放记录'!$A$2:$A$146,A67,'9月奖金发放记录'!$E$2:$E$146,"补发2月")</f>
        <v>0</v>
      </c>
      <c r="X67" s="6">
        <f>SUMIFS('9月奖金发放记录'!$J$2:$J$146,'9月奖金发放记录'!$B$2:$B$146,B67,'9月奖金发放记录'!$A$2:$A$146,A67,'9月奖金发放记录'!$E$2:$E$146,"补发1月")</f>
        <v>0</v>
      </c>
      <c r="Y67" s="6">
        <f t="shared" si="1"/>
        <v>150</v>
      </c>
      <c r="Z67" s="5" t="s">
        <v>120</v>
      </c>
      <c r="AA67" s="5">
        <v>0</v>
      </c>
      <c r="AB67" s="5">
        <v>0</v>
      </c>
      <c r="AC67" s="5">
        <v>1</v>
      </c>
    </row>
    <row r="68" ht="19" customHeight="1" spans="1:29">
      <c r="A68" s="5" t="s">
        <v>688</v>
      </c>
      <c r="B68" s="5" t="s">
        <v>70</v>
      </c>
      <c r="C68" s="5" t="s">
        <v>71</v>
      </c>
      <c r="D68" s="5">
        <v>1</v>
      </c>
      <c r="E68" s="5">
        <v>30</v>
      </c>
      <c r="F68" s="6">
        <v>3000</v>
      </c>
      <c r="G68" s="6">
        <v>0</v>
      </c>
      <c r="H68" s="5" t="s">
        <v>120</v>
      </c>
      <c r="I68" s="6">
        <v>0</v>
      </c>
      <c r="J68" s="6">
        <v>6000</v>
      </c>
      <c r="K68" s="6">
        <v>490.7</v>
      </c>
      <c r="L68" s="5" t="s">
        <v>825</v>
      </c>
      <c r="M68" s="5">
        <v>0</v>
      </c>
      <c r="N68" s="6">
        <f>SUMIFS('9月奖金发放记录'!$J$2:$J$146,'9月奖金发放记录'!$B$2:$B$146,B68,'9月奖金发放记录'!$A$2:$A$146,A68,'9月奖金发放记录'!$E$2:$E$146,"结转")</f>
        <v>0</v>
      </c>
      <c r="O68" s="6">
        <f>SUMIFS('9月奖金发放记录'!$J$2:$J$146,'9月奖金发放记录'!$B$2:$B$146,B68,'9月奖金发放记录'!$A$2:$A$146,A68,'9月奖金发放记录'!$E$2:$E$146,"当月")</f>
        <v>0</v>
      </c>
      <c r="P68" s="6">
        <f>SUMIFS('9月奖金发放记录'!$J$2:$J$146,'9月奖金发放记录'!$B$2:$B$146,B68,'9月奖金发放记录'!$A$2:$A$146,A68,'9月奖金发放记录'!$E$2:$E$146,"累计补发9月")</f>
        <v>0</v>
      </c>
      <c r="Q68" s="6">
        <f>SUMIFS('9月奖金发放记录'!$J$2:$J$146,'9月奖金发放记录'!$B$2:$B$146,B68,'9月奖金发放记录'!$A$2:$A$146,A68,'9月奖金发放记录'!$E$2:$E$146,"补发8月")</f>
        <v>0</v>
      </c>
      <c r="R68" s="6">
        <f>SUMIFS('9月奖金发放记录'!$J$2:$J$146,'9月奖金发放记录'!$B$2:$B$146,B68,'9月奖金发放记录'!$A$2:$A$146,A68,'9月奖金发放记录'!$E$2:$E$146,"补发7月")</f>
        <v>0</v>
      </c>
      <c r="S68" s="6">
        <f>SUMIFS('9月奖金发放记录'!$J$2:$J$146,'9月奖金发放记录'!$B$2:$B$146,B68,'9月奖金发放记录'!$A$2:$A$146,A68,'9月奖金发放记录'!$E$2:$E$146,"补发6月")</f>
        <v>0</v>
      </c>
      <c r="T68" s="6">
        <f>SUMIFS('9月奖金发放记录'!$J$2:$J$146,'9月奖金发放记录'!$B$2:$B$146,B68,'9月奖金发放记录'!$A$2:$A$146,A68,'9月奖金发放记录'!$E$2:$E$146,"补发5月")</f>
        <v>0</v>
      </c>
      <c r="U68" s="6">
        <f>SUMIFS('9月奖金发放记录'!$J$2:$J$146,'9月奖金发放记录'!$B$2:$B$146,B68,'9月奖金发放记录'!$A$2:$A$146,A68,'9月奖金发放记录'!$E$2:$E$146,"补发4月")</f>
        <v>0</v>
      </c>
      <c r="V68" s="6">
        <f>SUMIFS('9月奖金发放记录'!$J$2:$J$146,'9月奖金发放记录'!$B$2:$B$146,B68,'9月奖金发放记录'!$A$2:$A$146,A68,'9月奖金发放记录'!$E$2:$E$146,"补发3月")</f>
        <v>0</v>
      </c>
      <c r="W68" s="6">
        <f>SUMIFS('9月奖金发放记录'!$J$2:$J$146,'9月奖金发放记录'!$B$2:$B$146,B68,'9月奖金发放记录'!$A$2:$A$146,A68,'9月奖金发放记录'!$E$2:$E$146,"补发2月")</f>
        <v>0</v>
      </c>
      <c r="X68" s="6">
        <f>SUMIFS('9月奖金发放记录'!$J$2:$J$146,'9月奖金发放记录'!$B$2:$B$146,B68,'9月奖金发放记录'!$A$2:$A$146,A68,'9月奖金发放记录'!$E$2:$E$146,"补发1月")</f>
        <v>0</v>
      </c>
      <c r="Y68" s="6">
        <f t="shared" si="1"/>
        <v>0</v>
      </c>
      <c r="Z68" s="5" t="s">
        <v>120</v>
      </c>
      <c r="AA68" s="5">
        <v>29</v>
      </c>
      <c r="AB68" s="5">
        <v>0</v>
      </c>
      <c r="AC68" s="5">
        <v>0</v>
      </c>
    </row>
    <row r="69" ht="19" customHeight="1" spans="1:29">
      <c r="A69" s="5" t="s">
        <v>69</v>
      </c>
      <c r="B69" s="5" t="s">
        <v>70</v>
      </c>
      <c r="C69" s="5" t="s">
        <v>71</v>
      </c>
      <c r="D69" s="5">
        <v>1</v>
      </c>
      <c r="E69" s="5">
        <v>30</v>
      </c>
      <c r="F69" s="6">
        <v>3000</v>
      </c>
      <c r="G69" s="6">
        <v>1793</v>
      </c>
      <c r="H69" s="5" t="s">
        <v>120</v>
      </c>
      <c r="I69" s="6">
        <v>0</v>
      </c>
      <c r="J69" s="6">
        <v>3290.32</v>
      </c>
      <c r="K69" s="6">
        <v>1865.6</v>
      </c>
      <c r="L69" s="5" t="s">
        <v>825</v>
      </c>
      <c r="M69" s="5">
        <v>0</v>
      </c>
      <c r="N69" s="6">
        <f>SUMIFS('9月奖金发放记录'!$J$2:$J$146,'9月奖金发放记录'!$B$2:$B$146,B69,'9月奖金发放记录'!$A$2:$A$146,A69,'9月奖金发放记录'!$E$2:$E$146,"结转")</f>
        <v>0</v>
      </c>
      <c r="O69" s="6">
        <f>SUMIFS('9月奖金发放记录'!$J$2:$J$146,'9月奖金发放记录'!$B$2:$B$146,B69,'9月奖金发放记录'!$A$2:$A$146,A69,'9月奖金发放记录'!$E$2:$E$146,"当月")</f>
        <v>0</v>
      </c>
      <c r="P69" s="6">
        <f>SUMIFS('9月奖金发放记录'!$J$2:$J$146,'9月奖金发放记录'!$B$2:$B$146,B69,'9月奖金发放记录'!$A$2:$A$146,A69,'9月奖金发放记录'!$E$2:$E$146,"累计补发9月")</f>
        <v>0</v>
      </c>
      <c r="Q69" s="6">
        <f>SUMIFS('9月奖金发放记录'!$J$2:$J$146,'9月奖金发放记录'!$B$2:$B$146,B69,'9月奖金发放记录'!$A$2:$A$146,A69,'9月奖金发放记录'!$E$2:$E$146,"补发8月")</f>
        <v>0</v>
      </c>
      <c r="R69" s="6">
        <f>SUMIFS('9月奖金发放记录'!$J$2:$J$146,'9月奖金发放记录'!$B$2:$B$146,B69,'9月奖金发放记录'!$A$2:$A$146,A69,'9月奖金发放记录'!$E$2:$E$146,"补发7月")</f>
        <v>0</v>
      </c>
      <c r="S69" s="6">
        <f>SUMIFS('9月奖金发放记录'!$J$2:$J$146,'9月奖金发放记录'!$B$2:$B$146,B69,'9月奖金发放记录'!$A$2:$A$146,A69,'9月奖金发放记录'!$E$2:$E$146,"补发6月")</f>
        <v>0</v>
      </c>
      <c r="T69" s="6">
        <f>SUMIFS('9月奖金发放记录'!$J$2:$J$146,'9月奖金发放记录'!$B$2:$B$146,B69,'9月奖金发放记录'!$A$2:$A$146,A69,'9月奖金发放记录'!$E$2:$E$146,"补发5月")</f>
        <v>0</v>
      </c>
      <c r="U69" s="6">
        <f>SUMIFS('9月奖金发放记录'!$J$2:$J$146,'9月奖金发放记录'!$B$2:$B$146,B69,'9月奖金发放记录'!$A$2:$A$146,A69,'9月奖金发放记录'!$E$2:$E$146,"补发4月")</f>
        <v>0</v>
      </c>
      <c r="V69" s="6">
        <f>SUMIFS('9月奖金发放记录'!$J$2:$J$146,'9月奖金发放记录'!$B$2:$B$146,B69,'9月奖金发放记录'!$A$2:$A$146,A69,'9月奖金发放记录'!$E$2:$E$146,"补发3月")</f>
        <v>0</v>
      </c>
      <c r="W69" s="6">
        <f>SUMIFS('9月奖金发放记录'!$J$2:$J$146,'9月奖金发放记录'!$B$2:$B$146,B69,'9月奖金发放记录'!$A$2:$A$146,A69,'9月奖金发放记录'!$E$2:$E$146,"补发2月")</f>
        <v>0</v>
      </c>
      <c r="X69" s="6">
        <f>SUMIFS('9月奖金发放记录'!$J$2:$J$146,'9月奖金发放记录'!$B$2:$B$146,B69,'9月奖金发放记录'!$A$2:$A$146,A69,'9月奖金发放记录'!$E$2:$E$146,"补发1月")</f>
        <v>0</v>
      </c>
      <c r="Y69" s="6">
        <f t="shared" si="1"/>
        <v>0</v>
      </c>
      <c r="Z69" s="5" t="s">
        <v>120</v>
      </c>
      <c r="AA69" s="5">
        <v>5</v>
      </c>
      <c r="AB69" s="5">
        <v>0</v>
      </c>
      <c r="AC69" s="5">
        <v>0</v>
      </c>
    </row>
    <row r="70" ht="19" customHeight="1" spans="1:29">
      <c r="A70" s="5" t="s">
        <v>692</v>
      </c>
      <c r="B70" s="5" t="s">
        <v>70</v>
      </c>
      <c r="C70" s="5" t="s">
        <v>71</v>
      </c>
      <c r="D70" s="5">
        <v>1</v>
      </c>
      <c r="E70" s="5">
        <v>30</v>
      </c>
      <c r="F70" s="6">
        <v>3000</v>
      </c>
      <c r="G70" s="6">
        <v>4561.1</v>
      </c>
      <c r="H70" s="5" t="s">
        <v>113</v>
      </c>
      <c r="I70" s="6">
        <v>150</v>
      </c>
      <c r="J70" s="6">
        <v>6000</v>
      </c>
      <c r="K70" s="6">
        <v>7796.7</v>
      </c>
      <c r="L70" s="5" t="s">
        <v>826</v>
      </c>
      <c r="M70" s="5">
        <v>0</v>
      </c>
      <c r="N70" s="6">
        <f>SUMIFS('9月奖金发放记录'!$J$2:$J$146,'9月奖金发放记录'!$B$2:$B$146,B70,'9月奖金发放记录'!$A$2:$A$146,A70,'9月奖金发放记录'!$E$2:$E$146,"结转")</f>
        <v>0</v>
      </c>
      <c r="O70" s="6">
        <f>SUMIFS('9月奖金发放记录'!$J$2:$J$146,'9月奖金发放记录'!$B$2:$B$146,B70,'9月奖金发放记录'!$A$2:$A$146,A70,'9月奖金发放记录'!$E$2:$E$146,"当月")</f>
        <v>150</v>
      </c>
      <c r="P70" s="6">
        <f>SUMIFS('9月奖金发放记录'!$J$2:$J$146,'9月奖金发放记录'!$B$2:$B$146,B70,'9月奖金发放记录'!$A$2:$A$146,A70,'9月奖金发放记录'!$E$2:$E$146,"累计补发9月")</f>
        <v>0</v>
      </c>
      <c r="Q70" s="6">
        <f>SUMIFS('9月奖金发放记录'!$J$2:$J$146,'9月奖金发放记录'!$B$2:$B$146,B70,'9月奖金发放记录'!$A$2:$A$146,A70,'9月奖金发放记录'!$E$2:$E$146,"补发8月")</f>
        <v>0</v>
      </c>
      <c r="R70" s="6">
        <f>SUMIFS('9月奖金发放记录'!$J$2:$J$146,'9月奖金发放记录'!$B$2:$B$146,B70,'9月奖金发放记录'!$A$2:$A$146,A70,'9月奖金发放记录'!$E$2:$E$146,"补发7月")</f>
        <v>0</v>
      </c>
      <c r="S70" s="6">
        <f>SUMIFS('9月奖金发放记录'!$J$2:$J$146,'9月奖金发放记录'!$B$2:$B$146,B70,'9月奖金发放记录'!$A$2:$A$146,A70,'9月奖金发放记录'!$E$2:$E$146,"补发6月")</f>
        <v>0</v>
      </c>
      <c r="T70" s="6">
        <f>SUMIFS('9月奖金发放记录'!$J$2:$J$146,'9月奖金发放记录'!$B$2:$B$146,B70,'9月奖金发放记录'!$A$2:$A$146,A70,'9月奖金发放记录'!$E$2:$E$146,"补发5月")</f>
        <v>0</v>
      </c>
      <c r="U70" s="6">
        <f>SUMIFS('9月奖金发放记录'!$J$2:$J$146,'9月奖金发放记录'!$B$2:$B$146,B70,'9月奖金发放记录'!$A$2:$A$146,A70,'9月奖金发放记录'!$E$2:$E$146,"补发4月")</f>
        <v>0</v>
      </c>
      <c r="V70" s="6">
        <f>SUMIFS('9月奖金发放记录'!$J$2:$J$146,'9月奖金发放记录'!$B$2:$B$146,B70,'9月奖金发放记录'!$A$2:$A$146,A70,'9月奖金发放记录'!$E$2:$E$146,"补发3月")</f>
        <v>0</v>
      </c>
      <c r="W70" s="6">
        <f>SUMIFS('9月奖金发放记录'!$J$2:$J$146,'9月奖金发放记录'!$B$2:$B$146,B70,'9月奖金发放记录'!$A$2:$A$146,A70,'9月奖金发放记录'!$E$2:$E$146,"补发2月")</f>
        <v>0</v>
      </c>
      <c r="X70" s="6">
        <f>SUMIFS('9月奖金发放记录'!$J$2:$J$146,'9月奖金发放记录'!$B$2:$B$146,B70,'9月奖金发放记录'!$A$2:$A$146,A70,'9月奖金发放记录'!$E$2:$E$146,"补发1月")</f>
        <v>0</v>
      </c>
      <c r="Y70" s="6">
        <f t="shared" si="1"/>
        <v>150</v>
      </c>
      <c r="Z70" s="5" t="s">
        <v>120</v>
      </c>
      <c r="AA70" s="5">
        <v>2</v>
      </c>
      <c r="AB70" s="5">
        <v>0</v>
      </c>
      <c r="AC70" s="5">
        <v>0</v>
      </c>
    </row>
    <row r="71" ht="19" customHeight="1" spans="1:29">
      <c r="A71" s="5" t="s">
        <v>72</v>
      </c>
      <c r="B71" s="5" t="s">
        <v>70</v>
      </c>
      <c r="C71" s="5" t="s">
        <v>71</v>
      </c>
      <c r="D71" s="5">
        <v>1</v>
      </c>
      <c r="E71" s="5">
        <v>30</v>
      </c>
      <c r="F71" s="6">
        <v>5000</v>
      </c>
      <c r="G71" s="6">
        <v>922.5</v>
      </c>
      <c r="H71" s="5" t="s">
        <v>120</v>
      </c>
      <c r="I71" s="6">
        <v>0</v>
      </c>
      <c r="J71" s="6">
        <v>5322.58</v>
      </c>
      <c r="K71" s="6">
        <v>965.5</v>
      </c>
      <c r="L71" s="5" t="s">
        <v>825</v>
      </c>
      <c r="M71" s="5">
        <v>0</v>
      </c>
      <c r="N71" s="6">
        <f>SUMIFS('9月奖金发放记录'!$J$2:$J$146,'9月奖金发放记录'!$B$2:$B$146,B71,'9月奖金发放记录'!$A$2:$A$146,A71,'9月奖金发放记录'!$E$2:$E$146,"结转")</f>
        <v>0</v>
      </c>
      <c r="O71" s="6">
        <f>SUMIFS('9月奖金发放记录'!$J$2:$J$146,'9月奖金发放记录'!$B$2:$B$146,B71,'9月奖金发放记录'!$A$2:$A$146,A71,'9月奖金发放记录'!$E$2:$E$146,"当月")</f>
        <v>0</v>
      </c>
      <c r="P71" s="6">
        <f>SUMIFS('9月奖金发放记录'!$J$2:$J$146,'9月奖金发放记录'!$B$2:$B$146,B71,'9月奖金发放记录'!$A$2:$A$146,A71,'9月奖金发放记录'!$E$2:$E$146,"累计补发9月")</f>
        <v>0</v>
      </c>
      <c r="Q71" s="6">
        <f>SUMIFS('9月奖金发放记录'!$J$2:$J$146,'9月奖金发放记录'!$B$2:$B$146,B71,'9月奖金发放记录'!$A$2:$A$146,A71,'9月奖金发放记录'!$E$2:$E$146,"补发8月")</f>
        <v>0</v>
      </c>
      <c r="R71" s="6">
        <f>SUMIFS('9月奖金发放记录'!$J$2:$J$146,'9月奖金发放记录'!$B$2:$B$146,B71,'9月奖金发放记录'!$A$2:$A$146,A71,'9月奖金发放记录'!$E$2:$E$146,"补发7月")</f>
        <v>0</v>
      </c>
      <c r="S71" s="6">
        <f>SUMIFS('9月奖金发放记录'!$J$2:$J$146,'9月奖金发放记录'!$B$2:$B$146,B71,'9月奖金发放记录'!$A$2:$A$146,A71,'9月奖金发放记录'!$E$2:$E$146,"补发6月")</f>
        <v>0</v>
      </c>
      <c r="T71" s="6">
        <f>SUMIFS('9月奖金发放记录'!$J$2:$J$146,'9月奖金发放记录'!$B$2:$B$146,B71,'9月奖金发放记录'!$A$2:$A$146,A71,'9月奖金发放记录'!$E$2:$E$146,"补发5月")</f>
        <v>0</v>
      </c>
      <c r="U71" s="6">
        <f>SUMIFS('9月奖金发放记录'!$J$2:$J$146,'9月奖金发放记录'!$B$2:$B$146,B71,'9月奖金发放记录'!$A$2:$A$146,A71,'9月奖金发放记录'!$E$2:$E$146,"补发4月")</f>
        <v>0</v>
      </c>
      <c r="V71" s="6">
        <f>SUMIFS('9月奖金发放记录'!$J$2:$J$146,'9月奖金发放记录'!$B$2:$B$146,B71,'9月奖金发放记录'!$A$2:$A$146,A71,'9月奖金发放记录'!$E$2:$E$146,"补发3月")</f>
        <v>0</v>
      </c>
      <c r="W71" s="6">
        <f>SUMIFS('9月奖金发放记录'!$J$2:$J$146,'9月奖金发放记录'!$B$2:$B$146,B71,'9月奖金发放记录'!$A$2:$A$146,A71,'9月奖金发放记录'!$E$2:$E$146,"补发2月")</f>
        <v>0</v>
      </c>
      <c r="X71" s="6">
        <f>SUMIFS('9月奖金发放记录'!$J$2:$J$146,'9月奖金发放记录'!$B$2:$B$146,B71,'9月奖金发放记录'!$A$2:$A$146,A71,'9月奖金发放记录'!$E$2:$E$146,"补发1月")</f>
        <v>0</v>
      </c>
      <c r="Y71" s="6">
        <f t="shared" si="1"/>
        <v>0</v>
      </c>
      <c r="Z71" s="5" t="s">
        <v>120</v>
      </c>
      <c r="AA71" s="5">
        <v>6</v>
      </c>
      <c r="AB71" s="5">
        <v>0</v>
      </c>
      <c r="AC71" s="5">
        <v>0</v>
      </c>
    </row>
    <row r="72" ht="19" customHeight="1" spans="1:29">
      <c r="A72" s="5" t="s">
        <v>695</v>
      </c>
      <c r="B72" s="5" t="s">
        <v>70</v>
      </c>
      <c r="C72" s="5" t="s">
        <v>71</v>
      </c>
      <c r="D72" s="5">
        <v>1</v>
      </c>
      <c r="E72" s="5">
        <v>30</v>
      </c>
      <c r="F72" s="6">
        <v>3000</v>
      </c>
      <c r="G72" s="6">
        <v>0</v>
      </c>
      <c r="H72" s="5" t="s">
        <v>120</v>
      </c>
      <c r="I72" s="6">
        <v>0</v>
      </c>
      <c r="J72" s="6">
        <v>6000</v>
      </c>
      <c r="K72" s="6">
        <v>0.2</v>
      </c>
      <c r="L72" s="5" t="s">
        <v>825</v>
      </c>
      <c r="M72" s="5">
        <v>0</v>
      </c>
      <c r="N72" s="6">
        <f>SUMIFS('9月奖金发放记录'!$J$2:$J$146,'9月奖金发放记录'!$B$2:$B$146,B72,'9月奖金发放记录'!$A$2:$A$146,A72,'9月奖金发放记录'!$E$2:$E$146,"结转")</f>
        <v>0</v>
      </c>
      <c r="O72" s="6">
        <f>SUMIFS('9月奖金发放记录'!$J$2:$J$146,'9月奖金发放记录'!$B$2:$B$146,B72,'9月奖金发放记录'!$A$2:$A$146,A72,'9月奖金发放记录'!$E$2:$E$146,"当月")</f>
        <v>0</v>
      </c>
      <c r="P72" s="6">
        <f>SUMIFS('9月奖金发放记录'!$J$2:$J$146,'9月奖金发放记录'!$B$2:$B$146,B72,'9月奖金发放记录'!$A$2:$A$146,A72,'9月奖金发放记录'!$E$2:$E$146,"累计补发9月")</f>
        <v>0</v>
      </c>
      <c r="Q72" s="6">
        <f>SUMIFS('9月奖金发放记录'!$J$2:$J$146,'9月奖金发放记录'!$B$2:$B$146,B72,'9月奖金发放记录'!$A$2:$A$146,A72,'9月奖金发放记录'!$E$2:$E$146,"补发8月")</f>
        <v>0</v>
      </c>
      <c r="R72" s="6">
        <f>SUMIFS('9月奖金发放记录'!$J$2:$J$146,'9月奖金发放记录'!$B$2:$B$146,B72,'9月奖金发放记录'!$A$2:$A$146,A72,'9月奖金发放记录'!$E$2:$E$146,"补发7月")</f>
        <v>0</v>
      </c>
      <c r="S72" s="6">
        <f>SUMIFS('9月奖金发放记录'!$J$2:$J$146,'9月奖金发放记录'!$B$2:$B$146,B72,'9月奖金发放记录'!$A$2:$A$146,A72,'9月奖金发放记录'!$E$2:$E$146,"补发6月")</f>
        <v>0</v>
      </c>
      <c r="T72" s="6">
        <f>SUMIFS('9月奖金发放记录'!$J$2:$J$146,'9月奖金发放记录'!$B$2:$B$146,B72,'9月奖金发放记录'!$A$2:$A$146,A72,'9月奖金发放记录'!$E$2:$E$146,"补发5月")</f>
        <v>0</v>
      </c>
      <c r="U72" s="6">
        <f>SUMIFS('9月奖金发放记录'!$J$2:$J$146,'9月奖金发放记录'!$B$2:$B$146,B72,'9月奖金发放记录'!$A$2:$A$146,A72,'9月奖金发放记录'!$E$2:$E$146,"补发4月")</f>
        <v>0</v>
      </c>
      <c r="V72" s="6">
        <f>SUMIFS('9月奖金发放记录'!$J$2:$J$146,'9月奖金发放记录'!$B$2:$B$146,B72,'9月奖金发放记录'!$A$2:$A$146,A72,'9月奖金发放记录'!$E$2:$E$146,"补发3月")</f>
        <v>0</v>
      </c>
      <c r="W72" s="6">
        <f>SUMIFS('9月奖金发放记录'!$J$2:$J$146,'9月奖金发放记录'!$B$2:$B$146,B72,'9月奖金发放记录'!$A$2:$A$146,A72,'9月奖金发放记录'!$E$2:$E$146,"补发2月")</f>
        <v>0</v>
      </c>
      <c r="X72" s="6">
        <f>SUMIFS('9月奖金发放记录'!$J$2:$J$146,'9月奖金发放记录'!$B$2:$B$146,B72,'9月奖金发放记录'!$A$2:$A$146,A72,'9月奖金发放记录'!$E$2:$E$146,"补发1月")</f>
        <v>0</v>
      </c>
      <c r="Y72" s="6">
        <f t="shared" si="1"/>
        <v>0</v>
      </c>
      <c r="Z72" s="5" t="s">
        <v>120</v>
      </c>
      <c r="AA72" s="5">
        <v>30</v>
      </c>
      <c r="AB72" s="5">
        <v>0</v>
      </c>
      <c r="AC72" s="5">
        <v>0</v>
      </c>
    </row>
    <row r="73" ht="19" customHeight="1" spans="1:29">
      <c r="A73" s="5" t="s">
        <v>696</v>
      </c>
      <c r="B73" s="5" t="s">
        <v>70</v>
      </c>
      <c r="C73" s="5" t="s">
        <v>71</v>
      </c>
      <c r="D73" s="5">
        <v>1</v>
      </c>
      <c r="E73" s="5">
        <v>30</v>
      </c>
      <c r="F73" s="6">
        <v>3000</v>
      </c>
      <c r="G73" s="6">
        <v>5276.8</v>
      </c>
      <c r="H73" s="5" t="s">
        <v>113</v>
      </c>
      <c r="I73" s="6">
        <v>150</v>
      </c>
      <c r="J73" s="6">
        <v>5903.23</v>
      </c>
      <c r="K73" s="6">
        <v>9155.9</v>
      </c>
      <c r="L73" s="5" t="s">
        <v>826</v>
      </c>
      <c r="M73" s="5">
        <v>1</v>
      </c>
      <c r="N73" s="6">
        <f>SUMIFS('9月奖金发放记录'!$J$2:$J$146,'9月奖金发放记录'!$B$2:$B$146,B73,'9月奖金发放记录'!$A$2:$A$146,A73,'9月奖金发放记录'!$E$2:$E$146,"结转")</f>
        <v>0</v>
      </c>
      <c r="O73" s="6">
        <f>SUMIFS('9月奖金发放记录'!$J$2:$J$146,'9月奖金发放记录'!$B$2:$B$146,B73,'9月奖金发放记录'!$A$2:$A$146,A73,'9月奖金发放记录'!$E$2:$E$146,"当月")</f>
        <v>150</v>
      </c>
      <c r="P73" s="6">
        <f>SUMIFS('9月奖金发放记录'!$J$2:$J$146,'9月奖金发放记录'!$B$2:$B$146,B73,'9月奖金发放记录'!$A$2:$A$146,A73,'9月奖金发放记录'!$E$2:$E$146,"累计补发9月")</f>
        <v>0</v>
      </c>
      <c r="Q73" s="6">
        <f>SUMIFS('9月奖金发放记录'!$J$2:$J$146,'9月奖金发放记录'!$B$2:$B$146,B73,'9月奖金发放记录'!$A$2:$A$146,A73,'9月奖金发放记录'!$E$2:$E$146,"补发8月")</f>
        <v>0</v>
      </c>
      <c r="R73" s="6">
        <f>SUMIFS('9月奖金发放记录'!$J$2:$J$146,'9月奖金发放记录'!$B$2:$B$146,B73,'9月奖金发放记录'!$A$2:$A$146,A73,'9月奖金发放记录'!$E$2:$E$146,"补发7月")</f>
        <v>0</v>
      </c>
      <c r="S73" s="6">
        <f>SUMIFS('9月奖金发放记录'!$J$2:$J$146,'9月奖金发放记录'!$B$2:$B$146,B73,'9月奖金发放记录'!$A$2:$A$146,A73,'9月奖金发放记录'!$E$2:$E$146,"补发6月")</f>
        <v>0</v>
      </c>
      <c r="T73" s="6">
        <f>SUMIFS('9月奖金发放记录'!$J$2:$J$146,'9月奖金发放记录'!$B$2:$B$146,B73,'9月奖金发放记录'!$A$2:$A$146,A73,'9月奖金发放记录'!$E$2:$E$146,"补发5月")</f>
        <v>0</v>
      </c>
      <c r="U73" s="6">
        <f>SUMIFS('9月奖金发放记录'!$J$2:$J$146,'9月奖金发放记录'!$B$2:$B$146,B73,'9月奖金发放记录'!$A$2:$A$146,A73,'9月奖金发放记录'!$E$2:$E$146,"补发4月")</f>
        <v>0</v>
      </c>
      <c r="V73" s="6">
        <f>SUMIFS('9月奖金发放记录'!$J$2:$J$146,'9月奖金发放记录'!$B$2:$B$146,B73,'9月奖金发放记录'!$A$2:$A$146,A73,'9月奖金发放记录'!$E$2:$E$146,"补发3月")</f>
        <v>0</v>
      </c>
      <c r="W73" s="6">
        <f>SUMIFS('9月奖金发放记录'!$J$2:$J$146,'9月奖金发放记录'!$B$2:$B$146,B73,'9月奖金发放记录'!$A$2:$A$146,A73,'9月奖金发放记录'!$E$2:$E$146,"补发2月")</f>
        <v>0</v>
      </c>
      <c r="X73" s="6">
        <f>SUMIFS('9月奖金发放记录'!$J$2:$J$146,'9月奖金发放记录'!$B$2:$B$146,B73,'9月奖金发放记录'!$A$2:$A$146,A73,'9月奖金发放记录'!$E$2:$E$146,"补发1月")</f>
        <v>0</v>
      </c>
      <c r="Y73" s="6">
        <f t="shared" si="1"/>
        <v>150</v>
      </c>
      <c r="Z73" s="5" t="s">
        <v>120</v>
      </c>
      <c r="AA73" s="5">
        <v>3</v>
      </c>
      <c r="AB73" s="5">
        <v>0</v>
      </c>
      <c r="AC73" s="5">
        <v>0</v>
      </c>
    </row>
    <row r="74" ht="19" customHeight="1" spans="1:29">
      <c r="A74" s="5" t="s">
        <v>699</v>
      </c>
      <c r="B74" s="5" t="s">
        <v>70</v>
      </c>
      <c r="C74" s="5" t="s">
        <v>71</v>
      </c>
      <c r="D74" s="5">
        <v>1</v>
      </c>
      <c r="E74" s="5">
        <v>30</v>
      </c>
      <c r="F74" s="6">
        <v>3000</v>
      </c>
      <c r="G74" s="6">
        <v>97.5</v>
      </c>
      <c r="H74" s="5" t="s">
        <v>120</v>
      </c>
      <c r="I74" s="6">
        <v>0</v>
      </c>
      <c r="J74" s="6">
        <v>6000</v>
      </c>
      <c r="K74" s="6">
        <v>5489.8</v>
      </c>
      <c r="L74" s="5" t="s">
        <v>825</v>
      </c>
      <c r="M74" s="5">
        <v>0</v>
      </c>
      <c r="N74" s="6">
        <f>SUMIFS('9月奖金发放记录'!$J$2:$J$146,'9月奖金发放记录'!$B$2:$B$146,B74,'9月奖金发放记录'!$A$2:$A$146,A74,'9月奖金发放记录'!$E$2:$E$146,"结转")</f>
        <v>0</v>
      </c>
      <c r="O74" s="6">
        <f>SUMIFS('9月奖金发放记录'!$J$2:$J$146,'9月奖金发放记录'!$B$2:$B$146,B74,'9月奖金发放记录'!$A$2:$A$146,A74,'9月奖金发放记录'!$E$2:$E$146,"当月")</f>
        <v>0</v>
      </c>
      <c r="P74" s="6">
        <f>SUMIFS('9月奖金发放记录'!$J$2:$J$146,'9月奖金发放记录'!$B$2:$B$146,B74,'9月奖金发放记录'!$A$2:$A$146,A74,'9月奖金发放记录'!$E$2:$E$146,"累计补发9月")</f>
        <v>0</v>
      </c>
      <c r="Q74" s="6">
        <f>SUMIFS('9月奖金发放记录'!$J$2:$J$146,'9月奖金发放记录'!$B$2:$B$146,B74,'9月奖金发放记录'!$A$2:$A$146,A74,'9月奖金发放记录'!$E$2:$E$146,"补发8月")</f>
        <v>0</v>
      </c>
      <c r="R74" s="6">
        <f>SUMIFS('9月奖金发放记录'!$J$2:$J$146,'9月奖金发放记录'!$B$2:$B$146,B74,'9月奖金发放记录'!$A$2:$A$146,A74,'9月奖金发放记录'!$E$2:$E$146,"补发7月")</f>
        <v>0</v>
      </c>
      <c r="S74" s="6">
        <f>SUMIFS('9月奖金发放记录'!$J$2:$J$146,'9月奖金发放记录'!$B$2:$B$146,B74,'9月奖金发放记录'!$A$2:$A$146,A74,'9月奖金发放记录'!$E$2:$E$146,"补发6月")</f>
        <v>0</v>
      </c>
      <c r="T74" s="6">
        <f>SUMIFS('9月奖金发放记录'!$J$2:$J$146,'9月奖金发放记录'!$B$2:$B$146,B74,'9月奖金发放记录'!$A$2:$A$146,A74,'9月奖金发放记录'!$E$2:$E$146,"补发5月")</f>
        <v>0</v>
      </c>
      <c r="U74" s="6">
        <f>SUMIFS('9月奖金发放记录'!$J$2:$J$146,'9月奖金发放记录'!$B$2:$B$146,B74,'9月奖金发放记录'!$A$2:$A$146,A74,'9月奖金发放记录'!$E$2:$E$146,"补发4月")</f>
        <v>0</v>
      </c>
      <c r="V74" s="6">
        <f>SUMIFS('9月奖金发放记录'!$J$2:$J$146,'9月奖金发放记录'!$B$2:$B$146,B74,'9月奖金发放记录'!$A$2:$A$146,A74,'9月奖金发放记录'!$E$2:$E$146,"补发3月")</f>
        <v>0</v>
      </c>
      <c r="W74" s="6">
        <f>SUMIFS('9月奖金发放记录'!$J$2:$J$146,'9月奖金发放记录'!$B$2:$B$146,B74,'9月奖金发放记录'!$A$2:$A$146,A74,'9月奖金发放记录'!$E$2:$E$146,"补发2月")</f>
        <v>0</v>
      </c>
      <c r="X74" s="6">
        <f>SUMIFS('9月奖金发放记录'!$J$2:$J$146,'9月奖金发放记录'!$B$2:$B$146,B74,'9月奖金发放记录'!$A$2:$A$146,A74,'9月奖金发放记录'!$E$2:$E$146,"补发1月")</f>
        <v>0</v>
      </c>
      <c r="Y74" s="6">
        <f t="shared" si="1"/>
        <v>0</v>
      </c>
      <c r="Z74" s="5" t="s">
        <v>120</v>
      </c>
      <c r="AA74" s="5">
        <v>23</v>
      </c>
      <c r="AB74" s="5">
        <v>0</v>
      </c>
      <c r="AC74" s="5">
        <v>0</v>
      </c>
    </row>
    <row r="75" ht="19" customHeight="1" spans="1:29">
      <c r="A75" s="5" t="s">
        <v>701</v>
      </c>
      <c r="B75" s="5" t="s">
        <v>70</v>
      </c>
      <c r="C75" s="5" t="s">
        <v>71</v>
      </c>
      <c r="D75" s="5">
        <v>1</v>
      </c>
      <c r="E75" s="5">
        <v>30</v>
      </c>
      <c r="F75" s="6">
        <v>3000</v>
      </c>
      <c r="G75" s="6">
        <v>2518.6</v>
      </c>
      <c r="H75" s="5" t="s">
        <v>120</v>
      </c>
      <c r="I75" s="6">
        <v>0</v>
      </c>
      <c r="J75" s="6">
        <v>3096.77</v>
      </c>
      <c r="K75" s="6">
        <v>2537.4</v>
      </c>
      <c r="L75" s="5" t="s">
        <v>825</v>
      </c>
      <c r="M75" s="5">
        <v>0</v>
      </c>
      <c r="N75" s="6">
        <f>SUMIFS('9月奖金发放记录'!$J$2:$J$146,'9月奖金发放记录'!$B$2:$B$146,B75,'9月奖金发放记录'!$A$2:$A$146,A75,'9月奖金发放记录'!$E$2:$E$146,"结转")</f>
        <v>0</v>
      </c>
      <c r="O75" s="6">
        <f>SUMIFS('9月奖金发放记录'!$J$2:$J$146,'9月奖金发放记录'!$B$2:$B$146,B75,'9月奖金发放记录'!$A$2:$A$146,A75,'9月奖金发放记录'!$E$2:$E$146,"当月")</f>
        <v>0</v>
      </c>
      <c r="P75" s="6">
        <f>SUMIFS('9月奖金发放记录'!$J$2:$J$146,'9月奖金发放记录'!$B$2:$B$146,B75,'9月奖金发放记录'!$A$2:$A$146,A75,'9月奖金发放记录'!$E$2:$E$146,"累计补发9月")</f>
        <v>0</v>
      </c>
      <c r="Q75" s="6">
        <f>SUMIFS('9月奖金发放记录'!$J$2:$J$146,'9月奖金发放记录'!$B$2:$B$146,B75,'9月奖金发放记录'!$A$2:$A$146,A75,'9月奖金发放记录'!$E$2:$E$146,"补发8月")</f>
        <v>0</v>
      </c>
      <c r="R75" s="6">
        <f>SUMIFS('9月奖金发放记录'!$J$2:$J$146,'9月奖金发放记录'!$B$2:$B$146,B75,'9月奖金发放记录'!$A$2:$A$146,A75,'9月奖金发放记录'!$E$2:$E$146,"补发7月")</f>
        <v>0</v>
      </c>
      <c r="S75" s="6">
        <f>SUMIFS('9月奖金发放记录'!$J$2:$J$146,'9月奖金发放记录'!$B$2:$B$146,B75,'9月奖金发放记录'!$A$2:$A$146,A75,'9月奖金发放记录'!$E$2:$E$146,"补发6月")</f>
        <v>0</v>
      </c>
      <c r="T75" s="6">
        <f>SUMIFS('9月奖金发放记录'!$J$2:$J$146,'9月奖金发放记录'!$B$2:$B$146,B75,'9月奖金发放记录'!$A$2:$A$146,A75,'9月奖金发放记录'!$E$2:$E$146,"补发5月")</f>
        <v>0</v>
      </c>
      <c r="U75" s="6">
        <f>SUMIFS('9月奖金发放记录'!$J$2:$J$146,'9月奖金发放记录'!$B$2:$B$146,B75,'9月奖金发放记录'!$A$2:$A$146,A75,'9月奖金发放记录'!$E$2:$E$146,"补发4月")</f>
        <v>0</v>
      </c>
      <c r="V75" s="6">
        <f>SUMIFS('9月奖金发放记录'!$J$2:$J$146,'9月奖金发放记录'!$B$2:$B$146,B75,'9月奖金发放记录'!$A$2:$A$146,A75,'9月奖金发放记录'!$E$2:$E$146,"补发3月")</f>
        <v>0</v>
      </c>
      <c r="W75" s="6">
        <f>SUMIFS('9月奖金发放记录'!$J$2:$J$146,'9月奖金发放记录'!$B$2:$B$146,B75,'9月奖金发放记录'!$A$2:$A$146,A75,'9月奖金发放记录'!$E$2:$E$146,"补发2月")</f>
        <v>0</v>
      </c>
      <c r="X75" s="6">
        <f>SUMIFS('9月奖金发放记录'!$J$2:$J$146,'9月奖金发放记录'!$B$2:$B$146,B75,'9月奖金发放记录'!$A$2:$A$146,A75,'9月奖金发放记录'!$E$2:$E$146,"补发1月")</f>
        <v>0</v>
      </c>
      <c r="Y75" s="6">
        <f t="shared" si="1"/>
        <v>0</v>
      </c>
      <c r="Z75" s="5" t="s">
        <v>120</v>
      </c>
      <c r="AA75" s="5">
        <v>2</v>
      </c>
      <c r="AB75" s="5">
        <v>0</v>
      </c>
      <c r="AC75" s="5">
        <v>0</v>
      </c>
    </row>
    <row r="76" ht="19" customHeight="1" spans="1:29">
      <c r="A76" s="5" t="s">
        <v>702</v>
      </c>
      <c r="B76" s="5" t="s">
        <v>70</v>
      </c>
      <c r="C76" s="5" t="s">
        <v>71</v>
      </c>
      <c r="D76" s="5">
        <v>1</v>
      </c>
      <c r="E76" s="5">
        <v>30</v>
      </c>
      <c r="F76" s="6">
        <v>3000</v>
      </c>
      <c r="G76" s="6">
        <v>543.6</v>
      </c>
      <c r="H76" s="5" t="s">
        <v>120</v>
      </c>
      <c r="I76" s="6">
        <v>0</v>
      </c>
      <c r="J76" s="6">
        <v>6000</v>
      </c>
      <c r="K76" s="6">
        <v>3996.2</v>
      </c>
      <c r="L76" s="5" t="s">
        <v>825</v>
      </c>
      <c r="M76" s="5">
        <v>0</v>
      </c>
      <c r="N76" s="6">
        <f>SUMIFS('9月奖金发放记录'!$J$2:$J$146,'9月奖金发放记录'!$B$2:$B$146,B76,'9月奖金发放记录'!$A$2:$A$146,A76,'9月奖金发放记录'!$E$2:$E$146,"结转")</f>
        <v>0</v>
      </c>
      <c r="O76" s="6">
        <f>SUMIFS('9月奖金发放记录'!$J$2:$J$146,'9月奖金发放记录'!$B$2:$B$146,B76,'9月奖金发放记录'!$A$2:$A$146,A76,'9月奖金发放记录'!$E$2:$E$146,"当月")</f>
        <v>0</v>
      </c>
      <c r="P76" s="6">
        <f>SUMIFS('9月奖金发放记录'!$J$2:$J$146,'9月奖金发放记录'!$B$2:$B$146,B76,'9月奖金发放记录'!$A$2:$A$146,A76,'9月奖金发放记录'!$E$2:$E$146,"累计补发9月")</f>
        <v>0</v>
      </c>
      <c r="Q76" s="6">
        <f>SUMIFS('9月奖金发放记录'!$J$2:$J$146,'9月奖金发放记录'!$B$2:$B$146,B76,'9月奖金发放记录'!$A$2:$A$146,A76,'9月奖金发放记录'!$E$2:$E$146,"补发8月")</f>
        <v>0</v>
      </c>
      <c r="R76" s="6">
        <f>SUMIFS('9月奖金发放记录'!$J$2:$J$146,'9月奖金发放记录'!$B$2:$B$146,B76,'9月奖金发放记录'!$A$2:$A$146,A76,'9月奖金发放记录'!$E$2:$E$146,"补发7月")</f>
        <v>0</v>
      </c>
      <c r="S76" s="6">
        <f>SUMIFS('9月奖金发放记录'!$J$2:$J$146,'9月奖金发放记录'!$B$2:$B$146,B76,'9月奖金发放记录'!$A$2:$A$146,A76,'9月奖金发放记录'!$E$2:$E$146,"补发6月")</f>
        <v>0</v>
      </c>
      <c r="T76" s="6">
        <f>SUMIFS('9月奖金发放记录'!$J$2:$J$146,'9月奖金发放记录'!$B$2:$B$146,B76,'9月奖金发放记录'!$A$2:$A$146,A76,'9月奖金发放记录'!$E$2:$E$146,"补发5月")</f>
        <v>0</v>
      </c>
      <c r="U76" s="6">
        <f>SUMIFS('9月奖金发放记录'!$J$2:$J$146,'9月奖金发放记录'!$B$2:$B$146,B76,'9月奖金发放记录'!$A$2:$A$146,A76,'9月奖金发放记录'!$E$2:$E$146,"补发4月")</f>
        <v>0</v>
      </c>
      <c r="V76" s="6">
        <f>SUMIFS('9月奖金发放记录'!$J$2:$J$146,'9月奖金发放记录'!$B$2:$B$146,B76,'9月奖金发放记录'!$A$2:$A$146,A76,'9月奖金发放记录'!$E$2:$E$146,"补发3月")</f>
        <v>0</v>
      </c>
      <c r="W76" s="6">
        <f>SUMIFS('9月奖金发放记录'!$J$2:$J$146,'9月奖金发放记录'!$B$2:$B$146,B76,'9月奖金发放记录'!$A$2:$A$146,A76,'9月奖金发放记录'!$E$2:$E$146,"补发2月")</f>
        <v>0</v>
      </c>
      <c r="X76" s="6">
        <f>SUMIFS('9月奖金发放记录'!$J$2:$J$146,'9月奖金发放记录'!$B$2:$B$146,B76,'9月奖金发放记录'!$A$2:$A$146,A76,'9月奖金发放记录'!$E$2:$E$146,"补发1月")</f>
        <v>0</v>
      </c>
      <c r="Y76" s="6">
        <f t="shared" si="1"/>
        <v>0</v>
      </c>
      <c r="Z76" s="5" t="s">
        <v>120</v>
      </c>
      <c r="AA76" s="5">
        <v>20</v>
      </c>
      <c r="AB76" s="5">
        <v>0</v>
      </c>
      <c r="AC76" s="5">
        <v>0</v>
      </c>
    </row>
    <row r="77" ht="19" customHeight="1" spans="1:29">
      <c r="A77" s="5" t="s">
        <v>704</v>
      </c>
      <c r="B77" s="5" t="s">
        <v>70</v>
      </c>
      <c r="C77" s="5" t="s">
        <v>71</v>
      </c>
      <c r="D77" s="5">
        <v>1</v>
      </c>
      <c r="E77" s="5">
        <v>30</v>
      </c>
      <c r="F77" s="6">
        <v>3000</v>
      </c>
      <c r="G77" s="6">
        <v>0</v>
      </c>
      <c r="H77" s="5" t="s">
        <v>120</v>
      </c>
      <c r="I77" s="6">
        <v>0</v>
      </c>
      <c r="J77" s="6">
        <v>6000</v>
      </c>
      <c r="K77" s="6">
        <v>281.2</v>
      </c>
      <c r="L77" s="5" t="s">
        <v>825</v>
      </c>
      <c r="M77" s="5">
        <v>0</v>
      </c>
      <c r="N77" s="6">
        <f>SUMIFS('9月奖金发放记录'!$J$2:$J$146,'9月奖金发放记录'!$B$2:$B$146,B77,'9月奖金发放记录'!$A$2:$A$146,A77,'9月奖金发放记录'!$E$2:$E$146,"结转")</f>
        <v>0</v>
      </c>
      <c r="O77" s="6">
        <f>SUMIFS('9月奖金发放记录'!$J$2:$J$146,'9月奖金发放记录'!$B$2:$B$146,B77,'9月奖金发放记录'!$A$2:$A$146,A77,'9月奖金发放记录'!$E$2:$E$146,"当月")</f>
        <v>0</v>
      </c>
      <c r="P77" s="6">
        <f>SUMIFS('9月奖金发放记录'!$J$2:$J$146,'9月奖金发放记录'!$B$2:$B$146,B77,'9月奖金发放记录'!$A$2:$A$146,A77,'9月奖金发放记录'!$E$2:$E$146,"累计补发9月")</f>
        <v>0</v>
      </c>
      <c r="Q77" s="6">
        <f>SUMIFS('9月奖金发放记录'!$J$2:$J$146,'9月奖金发放记录'!$B$2:$B$146,B77,'9月奖金发放记录'!$A$2:$A$146,A77,'9月奖金发放记录'!$E$2:$E$146,"补发8月")</f>
        <v>0</v>
      </c>
      <c r="R77" s="6">
        <f>SUMIFS('9月奖金发放记录'!$J$2:$J$146,'9月奖金发放记录'!$B$2:$B$146,B77,'9月奖金发放记录'!$A$2:$A$146,A77,'9月奖金发放记录'!$E$2:$E$146,"补发7月")</f>
        <v>0</v>
      </c>
      <c r="S77" s="6">
        <f>SUMIFS('9月奖金发放记录'!$J$2:$J$146,'9月奖金发放记录'!$B$2:$B$146,B77,'9月奖金发放记录'!$A$2:$A$146,A77,'9月奖金发放记录'!$E$2:$E$146,"补发6月")</f>
        <v>0</v>
      </c>
      <c r="T77" s="6">
        <f>SUMIFS('9月奖金发放记录'!$J$2:$J$146,'9月奖金发放记录'!$B$2:$B$146,B77,'9月奖金发放记录'!$A$2:$A$146,A77,'9月奖金发放记录'!$E$2:$E$146,"补发5月")</f>
        <v>0</v>
      </c>
      <c r="U77" s="6">
        <f>SUMIFS('9月奖金发放记录'!$J$2:$J$146,'9月奖金发放记录'!$B$2:$B$146,B77,'9月奖金发放记录'!$A$2:$A$146,A77,'9月奖金发放记录'!$E$2:$E$146,"补发4月")</f>
        <v>0</v>
      </c>
      <c r="V77" s="6">
        <f>SUMIFS('9月奖金发放记录'!$J$2:$J$146,'9月奖金发放记录'!$B$2:$B$146,B77,'9月奖金发放记录'!$A$2:$A$146,A77,'9月奖金发放记录'!$E$2:$E$146,"补发3月")</f>
        <v>0</v>
      </c>
      <c r="W77" s="6">
        <f>SUMIFS('9月奖金发放记录'!$J$2:$J$146,'9月奖金发放记录'!$B$2:$B$146,B77,'9月奖金发放记录'!$A$2:$A$146,A77,'9月奖金发放记录'!$E$2:$E$146,"补发2月")</f>
        <v>0</v>
      </c>
      <c r="X77" s="6">
        <f>SUMIFS('9月奖金发放记录'!$J$2:$J$146,'9月奖金发放记录'!$B$2:$B$146,B77,'9月奖金发放记录'!$A$2:$A$146,A77,'9月奖金发放记录'!$E$2:$E$146,"补发1月")</f>
        <v>0</v>
      </c>
      <c r="Y77" s="6">
        <f t="shared" si="1"/>
        <v>0</v>
      </c>
      <c r="Z77" s="5" t="s">
        <v>120</v>
      </c>
      <c r="AA77" s="5">
        <v>29</v>
      </c>
      <c r="AB77" s="5">
        <v>0</v>
      </c>
      <c r="AC77" s="5">
        <v>0</v>
      </c>
    </row>
    <row r="78" ht="19" customHeight="1" spans="1:29">
      <c r="A78" s="5" t="s">
        <v>705</v>
      </c>
      <c r="B78" s="5" t="s">
        <v>70</v>
      </c>
      <c r="C78" s="5" t="s">
        <v>71</v>
      </c>
      <c r="D78" s="5">
        <v>1</v>
      </c>
      <c r="E78" s="5">
        <v>30</v>
      </c>
      <c r="F78" s="6">
        <v>5000</v>
      </c>
      <c r="G78" s="6">
        <v>429.43</v>
      </c>
      <c r="H78" s="5" t="s">
        <v>120</v>
      </c>
      <c r="I78" s="6">
        <v>0</v>
      </c>
      <c r="J78" s="6">
        <v>10000</v>
      </c>
      <c r="K78" s="6">
        <v>1092.83</v>
      </c>
      <c r="L78" s="5" t="s">
        <v>825</v>
      </c>
      <c r="M78" s="5">
        <v>0</v>
      </c>
      <c r="N78" s="6">
        <f>SUMIFS('9月奖金发放记录'!$J$2:$J$146,'9月奖金发放记录'!$B$2:$B$146,B78,'9月奖金发放记录'!$A$2:$A$146,A78,'9月奖金发放记录'!$E$2:$E$146,"结转")</f>
        <v>0</v>
      </c>
      <c r="O78" s="6">
        <f>SUMIFS('9月奖金发放记录'!$J$2:$J$146,'9月奖金发放记录'!$B$2:$B$146,B78,'9月奖金发放记录'!$A$2:$A$146,A78,'9月奖金发放记录'!$E$2:$E$146,"当月")</f>
        <v>0</v>
      </c>
      <c r="P78" s="6">
        <f>SUMIFS('9月奖金发放记录'!$J$2:$J$146,'9月奖金发放记录'!$B$2:$B$146,B78,'9月奖金发放记录'!$A$2:$A$146,A78,'9月奖金发放记录'!$E$2:$E$146,"累计补发9月")</f>
        <v>0</v>
      </c>
      <c r="Q78" s="6">
        <f>SUMIFS('9月奖金发放记录'!$J$2:$J$146,'9月奖金发放记录'!$B$2:$B$146,B78,'9月奖金发放记录'!$A$2:$A$146,A78,'9月奖金发放记录'!$E$2:$E$146,"补发8月")</f>
        <v>0</v>
      </c>
      <c r="R78" s="6">
        <f>SUMIFS('9月奖金发放记录'!$J$2:$J$146,'9月奖金发放记录'!$B$2:$B$146,B78,'9月奖金发放记录'!$A$2:$A$146,A78,'9月奖金发放记录'!$E$2:$E$146,"补发7月")</f>
        <v>0</v>
      </c>
      <c r="S78" s="6">
        <f>SUMIFS('9月奖金发放记录'!$J$2:$J$146,'9月奖金发放记录'!$B$2:$B$146,B78,'9月奖金发放记录'!$A$2:$A$146,A78,'9月奖金发放记录'!$E$2:$E$146,"补发6月")</f>
        <v>0</v>
      </c>
      <c r="T78" s="6">
        <f>SUMIFS('9月奖金发放记录'!$J$2:$J$146,'9月奖金发放记录'!$B$2:$B$146,B78,'9月奖金发放记录'!$A$2:$A$146,A78,'9月奖金发放记录'!$E$2:$E$146,"补发5月")</f>
        <v>0</v>
      </c>
      <c r="U78" s="6">
        <f>SUMIFS('9月奖金发放记录'!$J$2:$J$146,'9月奖金发放记录'!$B$2:$B$146,B78,'9月奖金发放记录'!$A$2:$A$146,A78,'9月奖金发放记录'!$E$2:$E$146,"补发4月")</f>
        <v>0</v>
      </c>
      <c r="V78" s="6">
        <f>SUMIFS('9月奖金发放记录'!$J$2:$J$146,'9月奖金发放记录'!$B$2:$B$146,B78,'9月奖金发放记录'!$A$2:$A$146,A78,'9月奖金发放记录'!$E$2:$E$146,"补发3月")</f>
        <v>0</v>
      </c>
      <c r="W78" s="6">
        <f>SUMIFS('9月奖金发放记录'!$J$2:$J$146,'9月奖金发放记录'!$B$2:$B$146,B78,'9月奖金发放记录'!$A$2:$A$146,A78,'9月奖金发放记录'!$E$2:$E$146,"补发2月")</f>
        <v>0</v>
      </c>
      <c r="X78" s="6">
        <f>SUMIFS('9月奖金发放记录'!$J$2:$J$146,'9月奖金发放记录'!$B$2:$B$146,B78,'9月奖金发放记录'!$A$2:$A$146,A78,'9月奖金发放记录'!$E$2:$E$146,"补发1月")</f>
        <v>0</v>
      </c>
      <c r="Y78" s="6">
        <f t="shared" si="1"/>
        <v>0</v>
      </c>
      <c r="Z78" s="5" t="s">
        <v>120</v>
      </c>
      <c r="AA78" s="5">
        <v>0</v>
      </c>
      <c r="AB78" s="5">
        <v>0</v>
      </c>
      <c r="AC78" s="5">
        <v>0</v>
      </c>
    </row>
    <row r="79" ht="19" customHeight="1" spans="1:29">
      <c r="A79" s="5" t="s">
        <v>707</v>
      </c>
      <c r="B79" s="5" t="s">
        <v>70</v>
      </c>
      <c r="C79" s="5" t="s">
        <v>71</v>
      </c>
      <c r="D79" s="5">
        <v>1</v>
      </c>
      <c r="E79" s="5">
        <v>30</v>
      </c>
      <c r="F79" s="6">
        <v>3000</v>
      </c>
      <c r="G79" s="6">
        <v>5457.9</v>
      </c>
      <c r="H79" s="5" t="s">
        <v>113</v>
      </c>
      <c r="I79" s="6">
        <v>150</v>
      </c>
      <c r="J79" s="6">
        <v>6000</v>
      </c>
      <c r="K79" s="6">
        <v>11846</v>
      </c>
      <c r="L79" s="5" t="s">
        <v>826</v>
      </c>
      <c r="M79" s="5">
        <v>0</v>
      </c>
      <c r="N79" s="6">
        <f>SUMIFS('9月奖金发放记录'!$J$2:$J$146,'9月奖金发放记录'!$B$2:$B$146,B79,'9月奖金发放记录'!$A$2:$A$146,A79,'9月奖金发放记录'!$E$2:$E$146,"结转")</f>
        <v>150</v>
      </c>
      <c r="O79" s="6">
        <f>SUMIFS('9月奖金发放记录'!$J$2:$J$146,'9月奖金发放记录'!$B$2:$B$146,B79,'9月奖金发放记录'!$A$2:$A$146,A79,'9月奖金发放记录'!$E$2:$E$146,"当月")</f>
        <v>0</v>
      </c>
      <c r="P79" s="6">
        <f>SUMIFS('9月奖金发放记录'!$J$2:$J$146,'9月奖金发放记录'!$B$2:$B$146,B79,'9月奖金发放记录'!$A$2:$A$146,A79,'9月奖金发放记录'!$E$2:$E$146,"累计补发9月")</f>
        <v>0</v>
      </c>
      <c r="Q79" s="6">
        <f>SUMIFS('9月奖金发放记录'!$J$2:$J$146,'9月奖金发放记录'!$B$2:$B$146,B79,'9月奖金发放记录'!$A$2:$A$146,A79,'9月奖金发放记录'!$E$2:$E$146,"补发8月")</f>
        <v>0</v>
      </c>
      <c r="R79" s="6">
        <f>SUMIFS('9月奖金发放记录'!$J$2:$J$146,'9月奖金发放记录'!$B$2:$B$146,B79,'9月奖金发放记录'!$A$2:$A$146,A79,'9月奖金发放记录'!$E$2:$E$146,"补发7月")</f>
        <v>0</v>
      </c>
      <c r="S79" s="6">
        <f>SUMIFS('9月奖金发放记录'!$J$2:$J$146,'9月奖金发放记录'!$B$2:$B$146,B79,'9月奖金发放记录'!$A$2:$A$146,A79,'9月奖金发放记录'!$E$2:$E$146,"补发6月")</f>
        <v>0</v>
      </c>
      <c r="T79" s="6">
        <f>SUMIFS('9月奖金发放记录'!$J$2:$J$146,'9月奖金发放记录'!$B$2:$B$146,B79,'9月奖金发放记录'!$A$2:$A$146,A79,'9月奖金发放记录'!$E$2:$E$146,"补发5月")</f>
        <v>0</v>
      </c>
      <c r="U79" s="6">
        <f>SUMIFS('9月奖金发放记录'!$J$2:$J$146,'9月奖金发放记录'!$B$2:$B$146,B79,'9月奖金发放记录'!$A$2:$A$146,A79,'9月奖金发放记录'!$E$2:$E$146,"补发4月")</f>
        <v>0</v>
      </c>
      <c r="V79" s="6">
        <f>SUMIFS('9月奖金发放记录'!$J$2:$J$146,'9月奖金发放记录'!$B$2:$B$146,B79,'9月奖金发放记录'!$A$2:$A$146,A79,'9月奖金发放记录'!$E$2:$E$146,"补发3月")</f>
        <v>0</v>
      </c>
      <c r="W79" s="6">
        <f>SUMIFS('9月奖金发放记录'!$J$2:$J$146,'9月奖金发放记录'!$B$2:$B$146,B79,'9月奖金发放记录'!$A$2:$A$146,A79,'9月奖金发放记录'!$E$2:$E$146,"补发2月")</f>
        <v>0</v>
      </c>
      <c r="X79" s="6">
        <f>SUMIFS('9月奖金发放记录'!$J$2:$J$146,'9月奖金发放记录'!$B$2:$B$146,B79,'9月奖金发放记录'!$A$2:$A$146,A79,'9月奖金发放记录'!$E$2:$E$146,"补发1月")</f>
        <v>0</v>
      </c>
      <c r="Y79" s="6">
        <f t="shared" si="1"/>
        <v>150</v>
      </c>
      <c r="Z79" s="5" t="s">
        <v>120</v>
      </c>
      <c r="AA79" s="5">
        <v>1</v>
      </c>
      <c r="AB79" s="5">
        <v>0</v>
      </c>
      <c r="AC79" s="5">
        <v>1</v>
      </c>
    </row>
    <row r="80" ht="19" customHeight="1" spans="1:29">
      <c r="A80" s="5" t="s">
        <v>58</v>
      </c>
      <c r="B80" s="5" t="s">
        <v>70</v>
      </c>
      <c r="C80" s="5" t="s">
        <v>71</v>
      </c>
      <c r="D80" s="5">
        <v>1</v>
      </c>
      <c r="E80" s="5">
        <v>2</v>
      </c>
      <c r="F80" s="6">
        <v>200</v>
      </c>
      <c r="G80" s="6">
        <v>16.6</v>
      </c>
      <c r="H80" s="5" t="s">
        <v>120</v>
      </c>
      <c r="I80" s="6">
        <v>0</v>
      </c>
      <c r="J80" s="6">
        <v>200</v>
      </c>
      <c r="K80" s="6">
        <v>16.6</v>
      </c>
      <c r="L80" s="5" t="s">
        <v>825</v>
      </c>
      <c r="M80" s="5">
        <v>0</v>
      </c>
      <c r="N80" s="6">
        <f>SUMIFS('9月奖金发放记录'!$J$2:$J$146,'9月奖金发放记录'!$B$2:$B$146,B80,'9月奖金发放记录'!$A$2:$A$146,A80,'9月奖金发放记录'!$E$2:$E$146,"结转")</f>
        <v>0</v>
      </c>
      <c r="O80" s="6">
        <f>SUMIFS('9月奖金发放记录'!$J$2:$J$146,'9月奖金发放记录'!$B$2:$B$146,B80,'9月奖金发放记录'!$A$2:$A$146,A80,'9月奖金发放记录'!$E$2:$E$146,"当月")</f>
        <v>0</v>
      </c>
      <c r="P80" s="6">
        <f>SUMIFS('9月奖金发放记录'!$J$2:$J$146,'9月奖金发放记录'!$B$2:$B$146,B80,'9月奖金发放记录'!$A$2:$A$146,A80,'9月奖金发放记录'!$E$2:$E$146,"累计补发9月")</f>
        <v>0</v>
      </c>
      <c r="Q80" s="6">
        <f>SUMIFS('9月奖金发放记录'!$J$2:$J$146,'9月奖金发放记录'!$B$2:$B$146,B80,'9月奖金发放记录'!$A$2:$A$146,A80,'9月奖金发放记录'!$E$2:$E$146,"补发8月")</f>
        <v>0</v>
      </c>
      <c r="R80" s="6">
        <f>SUMIFS('9月奖金发放记录'!$J$2:$J$146,'9月奖金发放记录'!$B$2:$B$146,B80,'9月奖金发放记录'!$A$2:$A$146,A80,'9月奖金发放记录'!$E$2:$E$146,"补发7月")</f>
        <v>0</v>
      </c>
      <c r="S80" s="6">
        <f>SUMIFS('9月奖金发放记录'!$J$2:$J$146,'9月奖金发放记录'!$B$2:$B$146,B80,'9月奖金发放记录'!$A$2:$A$146,A80,'9月奖金发放记录'!$E$2:$E$146,"补发6月")</f>
        <v>0</v>
      </c>
      <c r="T80" s="6">
        <f>SUMIFS('9月奖金发放记录'!$J$2:$J$146,'9月奖金发放记录'!$B$2:$B$146,B80,'9月奖金发放记录'!$A$2:$A$146,A80,'9月奖金发放记录'!$E$2:$E$146,"补发5月")</f>
        <v>0</v>
      </c>
      <c r="U80" s="6">
        <f>SUMIFS('9月奖金发放记录'!$J$2:$J$146,'9月奖金发放记录'!$B$2:$B$146,B80,'9月奖金发放记录'!$A$2:$A$146,A80,'9月奖金发放记录'!$E$2:$E$146,"补发4月")</f>
        <v>0</v>
      </c>
      <c r="V80" s="6">
        <f>SUMIFS('9月奖金发放记录'!$J$2:$J$146,'9月奖金发放记录'!$B$2:$B$146,B80,'9月奖金发放记录'!$A$2:$A$146,A80,'9月奖金发放记录'!$E$2:$E$146,"补发3月")</f>
        <v>0</v>
      </c>
      <c r="W80" s="6">
        <f>SUMIFS('9月奖金发放记录'!$J$2:$J$146,'9月奖金发放记录'!$B$2:$B$146,B80,'9月奖金发放记录'!$A$2:$A$146,A80,'9月奖金发放记录'!$E$2:$E$146,"补发2月")</f>
        <v>0</v>
      </c>
      <c r="X80" s="6">
        <f>SUMIFS('9月奖金发放记录'!$J$2:$J$146,'9月奖金发放记录'!$B$2:$B$146,B80,'9月奖金发放记录'!$A$2:$A$146,A80,'9月奖金发放记录'!$E$2:$E$146,"补发1月")</f>
        <v>0</v>
      </c>
      <c r="Y80" s="6">
        <f t="shared" si="1"/>
        <v>0</v>
      </c>
      <c r="Z80" s="5" t="s">
        <v>120</v>
      </c>
      <c r="AA80" s="5">
        <v>0</v>
      </c>
      <c r="AB80" s="5">
        <v>0</v>
      </c>
      <c r="AC80" s="5">
        <v>0</v>
      </c>
    </row>
    <row r="81" ht="19" customHeight="1" spans="1:29">
      <c r="A81" s="5" t="s">
        <v>73</v>
      </c>
      <c r="B81" s="5" t="s">
        <v>70</v>
      </c>
      <c r="C81" s="5" t="s">
        <v>71</v>
      </c>
      <c r="D81" s="5">
        <v>1</v>
      </c>
      <c r="E81" s="5">
        <v>30</v>
      </c>
      <c r="F81" s="6">
        <v>5000</v>
      </c>
      <c r="G81" s="6">
        <v>1585.2</v>
      </c>
      <c r="H81" s="5" t="s">
        <v>120</v>
      </c>
      <c r="I81" s="6">
        <v>0</v>
      </c>
      <c r="J81" s="6">
        <v>5322.58</v>
      </c>
      <c r="K81" s="6">
        <v>1642.6</v>
      </c>
      <c r="L81" s="5" t="s">
        <v>825</v>
      </c>
      <c r="M81" s="5">
        <v>0</v>
      </c>
      <c r="N81" s="6">
        <f>SUMIFS('9月奖金发放记录'!$J$2:$J$146,'9月奖金发放记录'!$B$2:$B$146,B81,'9月奖金发放记录'!$A$2:$A$146,A81,'9月奖金发放记录'!$E$2:$E$146,"结转")</f>
        <v>0</v>
      </c>
      <c r="O81" s="6">
        <f>SUMIFS('9月奖金发放记录'!$J$2:$J$146,'9月奖金发放记录'!$B$2:$B$146,B81,'9月奖金发放记录'!$A$2:$A$146,A81,'9月奖金发放记录'!$E$2:$E$146,"当月")</f>
        <v>0</v>
      </c>
      <c r="P81" s="6">
        <f>SUMIFS('9月奖金发放记录'!$J$2:$J$146,'9月奖金发放记录'!$B$2:$B$146,B81,'9月奖金发放记录'!$A$2:$A$146,A81,'9月奖金发放记录'!$E$2:$E$146,"累计补发9月")</f>
        <v>0</v>
      </c>
      <c r="Q81" s="6">
        <f>SUMIFS('9月奖金发放记录'!$J$2:$J$146,'9月奖金发放记录'!$B$2:$B$146,B81,'9月奖金发放记录'!$A$2:$A$146,A81,'9月奖金发放记录'!$E$2:$E$146,"补发8月")</f>
        <v>0</v>
      </c>
      <c r="R81" s="6">
        <f>SUMIFS('9月奖金发放记录'!$J$2:$J$146,'9月奖金发放记录'!$B$2:$B$146,B81,'9月奖金发放记录'!$A$2:$A$146,A81,'9月奖金发放记录'!$E$2:$E$146,"补发7月")</f>
        <v>0</v>
      </c>
      <c r="S81" s="6">
        <f>SUMIFS('9月奖金发放记录'!$J$2:$J$146,'9月奖金发放记录'!$B$2:$B$146,B81,'9月奖金发放记录'!$A$2:$A$146,A81,'9月奖金发放记录'!$E$2:$E$146,"补发6月")</f>
        <v>0</v>
      </c>
      <c r="T81" s="6">
        <f>SUMIFS('9月奖金发放记录'!$J$2:$J$146,'9月奖金发放记录'!$B$2:$B$146,B81,'9月奖金发放记录'!$A$2:$A$146,A81,'9月奖金发放记录'!$E$2:$E$146,"补发5月")</f>
        <v>0</v>
      </c>
      <c r="U81" s="6">
        <f>SUMIFS('9月奖金发放记录'!$J$2:$J$146,'9月奖金发放记录'!$B$2:$B$146,B81,'9月奖金发放记录'!$A$2:$A$146,A81,'9月奖金发放记录'!$E$2:$E$146,"补发4月")</f>
        <v>0</v>
      </c>
      <c r="V81" s="6">
        <f>SUMIFS('9月奖金发放记录'!$J$2:$J$146,'9月奖金发放记录'!$B$2:$B$146,B81,'9月奖金发放记录'!$A$2:$A$146,A81,'9月奖金发放记录'!$E$2:$E$146,"补发3月")</f>
        <v>0</v>
      </c>
      <c r="W81" s="6">
        <f>SUMIFS('9月奖金发放记录'!$J$2:$J$146,'9月奖金发放记录'!$B$2:$B$146,B81,'9月奖金发放记录'!$A$2:$A$146,A81,'9月奖金发放记录'!$E$2:$E$146,"补发2月")</f>
        <v>0</v>
      </c>
      <c r="X81" s="6">
        <f>SUMIFS('9月奖金发放记录'!$J$2:$J$146,'9月奖金发放记录'!$B$2:$B$146,B81,'9月奖金发放记录'!$A$2:$A$146,A81,'9月奖金发放记录'!$E$2:$E$146,"补发1月")</f>
        <v>0</v>
      </c>
      <c r="Y81" s="6">
        <f t="shared" si="1"/>
        <v>0</v>
      </c>
      <c r="Z81" s="5" t="s">
        <v>120</v>
      </c>
      <c r="AA81" s="5">
        <v>5</v>
      </c>
      <c r="AB81" s="5">
        <v>0</v>
      </c>
      <c r="AC81" s="5">
        <v>0</v>
      </c>
    </row>
    <row r="82" ht="19" customHeight="1" spans="1:29">
      <c r="A82" s="5" t="s">
        <v>74</v>
      </c>
      <c r="B82" s="5" t="s">
        <v>70</v>
      </c>
      <c r="C82" s="5" t="s">
        <v>71</v>
      </c>
      <c r="D82" s="5">
        <v>1</v>
      </c>
      <c r="E82" s="5">
        <v>30</v>
      </c>
      <c r="F82" s="6">
        <v>5000</v>
      </c>
      <c r="G82" s="6">
        <v>849.7</v>
      </c>
      <c r="H82" s="5" t="s">
        <v>120</v>
      </c>
      <c r="I82" s="6">
        <v>0</v>
      </c>
      <c r="J82" s="6">
        <v>5483.87</v>
      </c>
      <c r="K82" s="6">
        <v>1041</v>
      </c>
      <c r="L82" s="5" t="s">
        <v>825</v>
      </c>
      <c r="M82" s="5">
        <v>0</v>
      </c>
      <c r="N82" s="6">
        <f>SUMIFS('9月奖金发放记录'!$J$2:$J$146,'9月奖金发放记录'!$B$2:$B$146,B82,'9月奖金发放记录'!$A$2:$A$146,A82,'9月奖金发放记录'!$E$2:$E$146,"结转")</f>
        <v>0</v>
      </c>
      <c r="O82" s="6">
        <f>SUMIFS('9月奖金发放记录'!$J$2:$J$146,'9月奖金发放记录'!$B$2:$B$146,B82,'9月奖金发放记录'!$A$2:$A$146,A82,'9月奖金发放记录'!$E$2:$E$146,"当月")</f>
        <v>0</v>
      </c>
      <c r="P82" s="6">
        <f>SUMIFS('9月奖金发放记录'!$J$2:$J$146,'9月奖金发放记录'!$B$2:$B$146,B82,'9月奖金发放记录'!$A$2:$A$146,A82,'9月奖金发放记录'!$E$2:$E$146,"累计补发9月")</f>
        <v>0</v>
      </c>
      <c r="Q82" s="6">
        <f>SUMIFS('9月奖金发放记录'!$J$2:$J$146,'9月奖金发放记录'!$B$2:$B$146,B82,'9月奖金发放记录'!$A$2:$A$146,A82,'9月奖金发放记录'!$E$2:$E$146,"补发8月")</f>
        <v>0</v>
      </c>
      <c r="R82" s="6">
        <f>SUMIFS('9月奖金发放记录'!$J$2:$J$146,'9月奖金发放记录'!$B$2:$B$146,B82,'9月奖金发放记录'!$A$2:$A$146,A82,'9月奖金发放记录'!$E$2:$E$146,"补发7月")</f>
        <v>0</v>
      </c>
      <c r="S82" s="6">
        <f>SUMIFS('9月奖金发放记录'!$J$2:$J$146,'9月奖金发放记录'!$B$2:$B$146,B82,'9月奖金发放记录'!$A$2:$A$146,A82,'9月奖金发放记录'!$E$2:$E$146,"补发6月")</f>
        <v>0</v>
      </c>
      <c r="T82" s="6">
        <f>SUMIFS('9月奖金发放记录'!$J$2:$J$146,'9月奖金发放记录'!$B$2:$B$146,B82,'9月奖金发放记录'!$A$2:$A$146,A82,'9月奖金发放记录'!$E$2:$E$146,"补发5月")</f>
        <v>0</v>
      </c>
      <c r="U82" s="6">
        <f>SUMIFS('9月奖金发放记录'!$J$2:$J$146,'9月奖金发放记录'!$B$2:$B$146,B82,'9月奖金发放记录'!$A$2:$A$146,A82,'9月奖金发放记录'!$E$2:$E$146,"补发4月")</f>
        <v>0</v>
      </c>
      <c r="V82" s="6">
        <f>SUMIFS('9月奖金发放记录'!$J$2:$J$146,'9月奖金发放记录'!$B$2:$B$146,B82,'9月奖金发放记录'!$A$2:$A$146,A82,'9月奖金发放记录'!$E$2:$E$146,"补发3月")</f>
        <v>0</v>
      </c>
      <c r="W82" s="6">
        <f>SUMIFS('9月奖金发放记录'!$J$2:$J$146,'9月奖金发放记录'!$B$2:$B$146,B82,'9月奖金发放记录'!$A$2:$A$146,A82,'9月奖金发放记录'!$E$2:$E$146,"补发2月")</f>
        <v>0</v>
      </c>
      <c r="X82" s="6">
        <f>SUMIFS('9月奖金发放记录'!$J$2:$J$146,'9月奖金发放记录'!$B$2:$B$146,B82,'9月奖金发放记录'!$A$2:$A$146,A82,'9月奖金发放记录'!$E$2:$E$146,"补发1月")</f>
        <v>0</v>
      </c>
      <c r="Y82" s="6">
        <f t="shared" si="1"/>
        <v>0</v>
      </c>
      <c r="Z82" s="5" t="s">
        <v>120</v>
      </c>
      <c r="AA82" s="5">
        <v>5</v>
      </c>
      <c r="AB82" s="5">
        <v>0</v>
      </c>
      <c r="AC82" s="5">
        <v>0</v>
      </c>
    </row>
    <row r="83" ht="19" customHeight="1" spans="1:29">
      <c r="A83" s="5" t="s">
        <v>712</v>
      </c>
      <c r="B83" s="5" t="s">
        <v>70</v>
      </c>
      <c r="C83" s="5" t="s">
        <v>71</v>
      </c>
      <c r="D83" s="5">
        <v>1</v>
      </c>
      <c r="E83" s="5">
        <v>30</v>
      </c>
      <c r="F83" s="6">
        <v>3000</v>
      </c>
      <c r="G83" s="6">
        <v>642</v>
      </c>
      <c r="H83" s="5" t="s">
        <v>120</v>
      </c>
      <c r="I83" s="6">
        <v>0</v>
      </c>
      <c r="J83" s="6">
        <v>6000</v>
      </c>
      <c r="K83" s="6">
        <v>4250</v>
      </c>
      <c r="L83" s="5" t="s">
        <v>825</v>
      </c>
      <c r="M83" s="5">
        <v>0</v>
      </c>
      <c r="N83" s="6">
        <f>SUMIFS('9月奖金发放记录'!$J$2:$J$146,'9月奖金发放记录'!$B$2:$B$146,B83,'9月奖金发放记录'!$A$2:$A$146,A83,'9月奖金发放记录'!$E$2:$E$146,"结转")</f>
        <v>0</v>
      </c>
      <c r="O83" s="6">
        <f>SUMIFS('9月奖金发放记录'!$J$2:$J$146,'9月奖金发放记录'!$B$2:$B$146,B83,'9月奖金发放记录'!$A$2:$A$146,A83,'9月奖金发放记录'!$E$2:$E$146,"当月")</f>
        <v>0</v>
      </c>
      <c r="P83" s="6">
        <f>SUMIFS('9月奖金发放记录'!$J$2:$J$146,'9月奖金发放记录'!$B$2:$B$146,B83,'9月奖金发放记录'!$A$2:$A$146,A83,'9月奖金发放记录'!$E$2:$E$146,"累计补发9月")</f>
        <v>0</v>
      </c>
      <c r="Q83" s="6">
        <f>SUMIFS('9月奖金发放记录'!$J$2:$J$146,'9月奖金发放记录'!$B$2:$B$146,B83,'9月奖金发放记录'!$A$2:$A$146,A83,'9月奖金发放记录'!$E$2:$E$146,"补发8月")</f>
        <v>0</v>
      </c>
      <c r="R83" s="6">
        <f>SUMIFS('9月奖金发放记录'!$J$2:$J$146,'9月奖金发放记录'!$B$2:$B$146,B83,'9月奖金发放记录'!$A$2:$A$146,A83,'9月奖金发放记录'!$E$2:$E$146,"补发7月")</f>
        <v>0</v>
      </c>
      <c r="S83" s="6">
        <f>SUMIFS('9月奖金发放记录'!$J$2:$J$146,'9月奖金发放记录'!$B$2:$B$146,B83,'9月奖金发放记录'!$A$2:$A$146,A83,'9月奖金发放记录'!$E$2:$E$146,"补发6月")</f>
        <v>0</v>
      </c>
      <c r="T83" s="6">
        <f>SUMIFS('9月奖金发放记录'!$J$2:$J$146,'9月奖金发放记录'!$B$2:$B$146,B83,'9月奖金发放记录'!$A$2:$A$146,A83,'9月奖金发放记录'!$E$2:$E$146,"补发5月")</f>
        <v>0</v>
      </c>
      <c r="U83" s="6">
        <f>SUMIFS('9月奖金发放记录'!$J$2:$J$146,'9月奖金发放记录'!$B$2:$B$146,B83,'9月奖金发放记录'!$A$2:$A$146,A83,'9月奖金发放记录'!$E$2:$E$146,"补发4月")</f>
        <v>0</v>
      </c>
      <c r="V83" s="6">
        <f>SUMIFS('9月奖金发放记录'!$J$2:$J$146,'9月奖金发放记录'!$B$2:$B$146,B83,'9月奖金发放记录'!$A$2:$A$146,A83,'9月奖金发放记录'!$E$2:$E$146,"补发3月")</f>
        <v>0</v>
      </c>
      <c r="W83" s="6">
        <f>SUMIFS('9月奖金发放记录'!$J$2:$J$146,'9月奖金发放记录'!$B$2:$B$146,B83,'9月奖金发放记录'!$A$2:$A$146,A83,'9月奖金发放记录'!$E$2:$E$146,"补发2月")</f>
        <v>0</v>
      </c>
      <c r="X83" s="6">
        <f>SUMIFS('9月奖金发放记录'!$J$2:$J$146,'9月奖金发放记录'!$B$2:$B$146,B83,'9月奖金发放记录'!$A$2:$A$146,A83,'9月奖金发放记录'!$E$2:$E$146,"补发1月")</f>
        <v>0</v>
      </c>
      <c r="Y83" s="6">
        <f t="shared" si="1"/>
        <v>0</v>
      </c>
      <c r="Z83" s="5" t="s">
        <v>120</v>
      </c>
      <c r="AA83" s="5">
        <v>20</v>
      </c>
      <c r="AB83" s="5">
        <v>0</v>
      </c>
      <c r="AC83" s="5">
        <v>0</v>
      </c>
    </row>
    <row r="84" ht="19" customHeight="1" spans="1:29">
      <c r="A84" s="5" t="s">
        <v>714</v>
      </c>
      <c r="B84" s="5" t="s">
        <v>70</v>
      </c>
      <c r="C84" s="5" t="s">
        <v>71</v>
      </c>
      <c r="D84" s="5">
        <v>1</v>
      </c>
      <c r="E84" s="5">
        <v>30</v>
      </c>
      <c r="F84" s="6">
        <v>3000</v>
      </c>
      <c r="G84" s="6">
        <v>1951.8</v>
      </c>
      <c r="H84" s="5" t="s">
        <v>120</v>
      </c>
      <c r="I84" s="6">
        <v>0</v>
      </c>
      <c r="J84" s="6">
        <v>6000</v>
      </c>
      <c r="K84" s="6">
        <v>3160.1</v>
      </c>
      <c r="L84" s="5" t="s">
        <v>825</v>
      </c>
      <c r="M84" s="5">
        <v>0</v>
      </c>
      <c r="N84" s="6">
        <f>SUMIFS('9月奖金发放记录'!$J$2:$J$146,'9月奖金发放记录'!$B$2:$B$146,B84,'9月奖金发放记录'!$A$2:$A$146,A84,'9月奖金发放记录'!$E$2:$E$146,"结转")</f>
        <v>0</v>
      </c>
      <c r="O84" s="6">
        <f>SUMIFS('9月奖金发放记录'!$J$2:$J$146,'9月奖金发放记录'!$B$2:$B$146,B84,'9月奖金发放记录'!$A$2:$A$146,A84,'9月奖金发放记录'!$E$2:$E$146,"当月")</f>
        <v>0</v>
      </c>
      <c r="P84" s="6">
        <f>SUMIFS('9月奖金发放记录'!$J$2:$J$146,'9月奖金发放记录'!$B$2:$B$146,B84,'9月奖金发放记录'!$A$2:$A$146,A84,'9月奖金发放记录'!$E$2:$E$146,"累计补发9月")</f>
        <v>0</v>
      </c>
      <c r="Q84" s="6">
        <f>SUMIFS('9月奖金发放记录'!$J$2:$J$146,'9月奖金发放记录'!$B$2:$B$146,B84,'9月奖金发放记录'!$A$2:$A$146,A84,'9月奖金发放记录'!$E$2:$E$146,"补发8月")</f>
        <v>0</v>
      </c>
      <c r="R84" s="6">
        <f>SUMIFS('9月奖金发放记录'!$J$2:$J$146,'9月奖金发放记录'!$B$2:$B$146,B84,'9月奖金发放记录'!$A$2:$A$146,A84,'9月奖金发放记录'!$E$2:$E$146,"补发7月")</f>
        <v>0</v>
      </c>
      <c r="S84" s="6">
        <f>SUMIFS('9月奖金发放记录'!$J$2:$J$146,'9月奖金发放记录'!$B$2:$B$146,B84,'9月奖金发放记录'!$A$2:$A$146,A84,'9月奖金发放记录'!$E$2:$E$146,"补发6月")</f>
        <v>0</v>
      </c>
      <c r="T84" s="6">
        <f>SUMIFS('9月奖金发放记录'!$J$2:$J$146,'9月奖金发放记录'!$B$2:$B$146,B84,'9月奖金发放记录'!$A$2:$A$146,A84,'9月奖金发放记录'!$E$2:$E$146,"补发5月")</f>
        <v>0</v>
      </c>
      <c r="U84" s="6">
        <f>SUMIFS('9月奖金发放记录'!$J$2:$J$146,'9月奖金发放记录'!$B$2:$B$146,B84,'9月奖金发放记录'!$A$2:$A$146,A84,'9月奖金发放记录'!$E$2:$E$146,"补发4月")</f>
        <v>0</v>
      </c>
      <c r="V84" s="6">
        <f>SUMIFS('9月奖金发放记录'!$J$2:$J$146,'9月奖金发放记录'!$B$2:$B$146,B84,'9月奖金发放记录'!$A$2:$A$146,A84,'9月奖金发放记录'!$E$2:$E$146,"补发3月")</f>
        <v>0</v>
      </c>
      <c r="W84" s="6">
        <f>SUMIFS('9月奖金发放记录'!$J$2:$J$146,'9月奖金发放记录'!$B$2:$B$146,B84,'9月奖金发放记录'!$A$2:$A$146,A84,'9月奖金发放记录'!$E$2:$E$146,"补发2月")</f>
        <v>0</v>
      </c>
      <c r="X84" s="6">
        <f>SUMIFS('9月奖金发放记录'!$J$2:$J$146,'9月奖金发放记录'!$B$2:$B$146,B84,'9月奖金发放记录'!$A$2:$A$146,A84,'9月奖金发放记录'!$E$2:$E$146,"补发1月")</f>
        <v>0</v>
      </c>
      <c r="Y84" s="6">
        <f t="shared" si="1"/>
        <v>0</v>
      </c>
      <c r="Z84" s="5" t="s">
        <v>120</v>
      </c>
      <c r="AA84" s="5">
        <v>13</v>
      </c>
      <c r="AB84" s="5">
        <v>0</v>
      </c>
      <c r="AC84" s="5">
        <v>0</v>
      </c>
    </row>
    <row r="85" ht="19" customHeight="1" spans="1:29">
      <c r="A85" s="5" t="s">
        <v>75</v>
      </c>
      <c r="B85" s="5" t="s">
        <v>70</v>
      </c>
      <c r="C85" s="5" t="s">
        <v>71</v>
      </c>
      <c r="D85" s="5">
        <v>1</v>
      </c>
      <c r="E85" s="5">
        <v>30</v>
      </c>
      <c r="F85" s="6">
        <v>3000</v>
      </c>
      <c r="G85" s="6">
        <v>1203.4</v>
      </c>
      <c r="H85" s="5" t="s">
        <v>120</v>
      </c>
      <c r="I85" s="6">
        <v>0</v>
      </c>
      <c r="J85" s="6">
        <v>21483.87</v>
      </c>
      <c r="K85" s="6">
        <v>12012.3</v>
      </c>
      <c r="L85" s="5" t="s">
        <v>825</v>
      </c>
      <c r="M85" s="5">
        <v>0</v>
      </c>
      <c r="N85" s="6">
        <f>SUMIFS('9月奖金发放记录'!$J$2:$J$146,'9月奖金发放记录'!$B$2:$B$146,B85,'9月奖金发放记录'!$A$2:$A$146,A85,'9月奖金发放记录'!$E$2:$E$146,"结转")</f>
        <v>0</v>
      </c>
      <c r="O85" s="6">
        <f>SUMIFS('9月奖金发放记录'!$J$2:$J$146,'9月奖金发放记录'!$B$2:$B$146,B85,'9月奖金发放记录'!$A$2:$A$146,A85,'9月奖金发放记录'!$E$2:$E$146,"当月")</f>
        <v>0</v>
      </c>
      <c r="P85" s="6">
        <f>SUMIFS('9月奖金发放记录'!$J$2:$J$146,'9月奖金发放记录'!$B$2:$B$146,B85,'9月奖金发放记录'!$A$2:$A$146,A85,'9月奖金发放记录'!$E$2:$E$146,"累计补发9月")</f>
        <v>0</v>
      </c>
      <c r="Q85" s="6">
        <f>SUMIFS('9月奖金发放记录'!$J$2:$J$146,'9月奖金发放记录'!$B$2:$B$146,B85,'9月奖金发放记录'!$A$2:$A$146,A85,'9月奖金发放记录'!$E$2:$E$146,"补发8月")</f>
        <v>0</v>
      </c>
      <c r="R85" s="6">
        <f>SUMIFS('9月奖金发放记录'!$J$2:$J$146,'9月奖金发放记录'!$B$2:$B$146,B85,'9月奖金发放记录'!$A$2:$A$146,A85,'9月奖金发放记录'!$E$2:$E$146,"补发7月")</f>
        <v>0</v>
      </c>
      <c r="S85" s="6">
        <f>SUMIFS('9月奖金发放记录'!$J$2:$J$146,'9月奖金发放记录'!$B$2:$B$146,B85,'9月奖金发放记录'!$A$2:$A$146,A85,'9月奖金发放记录'!$E$2:$E$146,"补发6月")</f>
        <v>0</v>
      </c>
      <c r="T85" s="6">
        <f>SUMIFS('9月奖金发放记录'!$J$2:$J$146,'9月奖金发放记录'!$B$2:$B$146,B85,'9月奖金发放记录'!$A$2:$A$146,A85,'9月奖金发放记录'!$E$2:$E$146,"补发5月")</f>
        <v>0</v>
      </c>
      <c r="U85" s="6">
        <f>SUMIFS('9月奖金发放记录'!$J$2:$J$146,'9月奖金发放记录'!$B$2:$B$146,B85,'9月奖金发放记录'!$A$2:$A$146,A85,'9月奖金发放记录'!$E$2:$E$146,"补发4月")</f>
        <v>0</v>
      </c>
      <c r="V85" s="6">
        <f>SUMIFS('9月奖金发放记录'!$J$2:$J$146,'9月奖金发放记录'!$B$2:$B$146,B85,'9月奖金发放记录'!$A$2:$A$146,A85,'9月奖金发放记录'!$E$2:$E$146,"补发3月")</f>
        <v>0</v>
      </c>
      <c r="W85" s="6">
        <f>SUMIFS('9月奖金发放记录'!$J$2:$J$146,'9月奖金发放记录'!$B$2:$B$146,B85,'9月奖金发放记录'!$A$2:$A$146,A85,'9月奖金发放记录'!$E$2:$E$146,"补发2月")</f>
        <v>0</v>
      </c>
      <c r="X85" s="6">
        <f>SUMIFS('9月奖金发放记录'!$J$2:$J$146,'9月奖金发放记录'!$B$2:$B$146,B85,'9月奖金发放记录'!$A$2:$A$146,A85,'9月奖金发放记录'!$E$2:$E$146,"补发1月")</f>
        <v>0</v>
      </c>
      <c r="Y85" s="6">
        <f t="shared" si="1"/>
        <v>0</v>
      </c>
      <c r="Z85" s="5" t="s">
        <v>120</v>
      </c>
      <c r="AA85" s="5">
        <v>7</v>
      </c>
      <c r="AB85" s="5">
        <v>0</v>
      </c>
      <c r="AC85" s="5">
        <v>0</v>
      </c>
    </row>
    <row r="86" ht="19" customHeight="1" spans="1:29">
      <c r="A86" s="5" t="s">
        <v>76</v>
      </c>
      <c r="B86" s="5" t="s">
        <v>70</v>
      </c>
      <c r="C86" s="5" t="s">
        <v>71</v>
      </c>
      <c r="D86" s="5">
        <v>1</v>
      </c>
      <c r="E86" s="5">
        <v>30</v>
      </c>
      <c r="F86" s="6">
        <v>3000</v>
      </c>
      <c r="G86" s="6">
        <v>1377.1</v>
      </c>
      <c r="H86" s="5" t="s">
        <v>120</v>
      </c>
      <c r="I86" s="6">
        <v>0</v>
      </c>
      <c r="J86" s="6">
        <v>3290.32</v>
      </c>
      <c r="K86" s="6">
        <v>1390.5</v>
      </c>
      <c r="L86" s="5" t="s">
        <v>825</v>
      </c>
      <c r="M86" s="5">
        <v>0</v>
      </c>
      <c r="N86" s="6">
        <f>SUMIFS('9月奖金发放记录'!$J$2:$J$146,'9月奖金发放记录'!$B$2:$B$146,B86,'9月奖金发放记录'!$A$2:$A$146,A86,'9月奖金发放记录'!$E$2:$E$146,"结转")</f>
        <v>0</v>
      </c>
      <c r="O86" s="6">
        <f>SUMIFS('9月奖金发放记录'!$J$2:$J$146,'9月奖金发放记录'!$B$2:$B$146,B86,'9月奖金发放记录'!$A$2:$A$146,A86,'9月奖金发放记录'!$E$2:$E$146,"当月")</f>
        <v>0</v>
      </c>
      <c r="P86" s="6">
        <f>SUMIFS('9月奖金发放记录'!$J$2:$J$146,'9月奖金发放记录'!$B$2:$B$146,B86,'9月奖金发放记录'!$A$2:$A$146,A86,'9月奖金发放记录'!$E$2:$E$146,"累计补发9月")</f>
        <v>0</v>
      </c>
      <c r="Q86" s="6">
        <f>SUMIFS('9月奖金发放记录'!$J$2:$J$146,'9月奖金发放记录'!$B$2:$B$146,B86,'9月奖金发放记录'!$A$2:$A$146,A86,'9月奖金发放记录'!$E$2:$E$146,"补发8月")</f>
        <v>0</v>
      </c>
      <c r="R86" s="6">
        <f>SUMIFS('9月奖金发放记录'!$J$2:$J$146,'9月奖金发放记录'!$B$2:$B$146,B86,'9月奖金发放记录'!$A$2:$A$146,A86,'9月奖金发放记录'!$E$2:$E$146,"补发7月")</f>
        <v>0</v>
      </c>
      <c r="S86" s="6">
        <f>SUMIFS('9月奖金发放记录'!$J$2:$J$146,'9月奖金发放记录'!$B$2:$B$146,B86,'9月奖金发放记录'!$A$2:$A$146,A86,'9月奖金发放记录'!$E$2:$E$146,"补发6月")</f>
        <v>0</v>
      </c>
      <c r="T86" s="6">
        <f>SUMIFS('9月奖金发放记录'!$J$2:$J$146,'9月奖金发放记录'!$B$2:$B$146,B86,'9月奖金发放记录'!$A$2:$A$146,A86,'9月奖金发放记录'!$E$2:$E$146,"补发5月")</f>
        <v>0</v>
      </c>
      <c r="U86" s="6">
        <f>SUMIFS('9月奖金发放记录'!$J$2:$J$146,'9月奖金发放记录'!$B$2:$B$146,B86,'9月奖金发放记录'!$A$2:$A$146,A86,'9月奖金发放记录'!$E$2:$E$146,"补发4月")</f>
        <v>0</v>
      </c>
      <c r="V86" s="6">
        <f>SUMIFS('9月奖金发放记录'!$J$2:$J$146,'9月奖金发放记录'!$B$2:$B$146,B86,'9月奖金发放记录'!$A$2:$A$146,A86,'9月奖金发放记录'!$E$2:$E$146,"补发3月")</f>
        <v>0</v>
      </c>
      <c r="W86" s="6">
        <f>SUMIFS('9月奖金发放记录'!$J$2:$J$146,'9月奖金发放记录'!$B$2:$B$146,B86,'9月奖金发放记录'!$A$2:$A$146,A86,'9月奖金发放记录'!$E$2:$E$146,"补发2月")</f>
        <v>0</v>
      </c>
      <c r="X86" s="6">
        <f>SUMIFS('9月奖金发放记录'!$J$2:$J$146,'9月奖金发放记录'!$B$2:$B$146,B86,'9月奖金发放记录'!$A$2:$A$146,A86,'9月奖金发放记录'!$E$2:$E$146,"补发1月")</f>
        <v>0</v>
      </c>
      <c r="Y86" s="6">
        <f t="shared" si="1"/>
        <v>0</v>
      </c>
      <c r="Z86" s="5" t="s">
        <v>120</v>
      </c>
      <c r="AA86" s="5">
        <v>4</v>
      </c>
      <c r="AB86" s="5">
        <v>0</v>
      </c>
      <c r="AC86" s="5">
        <v>0</v>
      </c>
    </row>
    <row r="87" ht="19" customHeight="1" spans="1:29">
      <c r="A87" s="5" t="s">
        <v>716</v>
      </c>
      <c r="B87" s="5" t="s">
        <v>70</v>
      </c>
      <c r="C87" s="5" t="s">
        <v>71</v>
      </c>
      <c r="D87" s="5">
        <v>1</v>
      </c>
      <c r="E87" s="5">
        <v>30</v>
      </c>
      <c r="F87" s="6">
        <v>3000</v>
      </c>
      <c r="G87" s="6">
        <v>5713.4</v>
      </c>
      <c r="H87" s="5" t="s">
        <v>113</v>
      </c>
      <c r="I87" s="6">
        <v>150</v>
      </c>
      <c r="J87" s="6">
        <v>6000</v>
      </c>
      <c r="K87" s="6">
        <v>11479.1</v>
      </c>
      <c r="L87" s="5" t="s">
        <v>826</v>
      </c>
      <c r="M87" s="5">
        <v>1</v>
      </c>
      <c r="N87" s="6">
        <f>SUMIFS('9月奖金发放记录'!$J$2:$J$146,'9月奖金发放记录'!$B$2:$B$146,B87,'9月奖金发放记录'!$A$2:$A$146,A87,'9月奖金发放记录'!$E$2:$E$146,"结转")</f>
        <v>0</v>
      </c>
      <c r="O87" s="6">
        <f>SUMIFS('9月奖金发放记录'!$J$2:$J$146,'9月奖金发放记录'!$B$2:$B$146,B87,'9月奖金发放记录'!$A$2:$A$146,A87,'9月奖金发放记录'!$E$2:$E$146,"当月")</f>
        <v>150</v>
      </c>
      <c r="P87" s="6">
        <f>SUMIFS('9月奖金发放记录'!$J$2:$J$146,'9月奖金发放记录'!$B$2:$B$146,B87,'9月奖金发放记录'!$A$2:$A$146,A87,'9月奖金发放记录'!$E$2:$E$146,"累计补发9月")</f>
        <v>0</v>
      </c>
      <c r="Q87" s="6">
        <f>SUMIFS('9月奖金发放记录'!$J$2:$J$146,'9月奖金发放记录'!$B$2:$B$146,B87,'9月奖金发放记录'!$A$2:$A$146,A87,'9月奖金发放记录'!$E$2:$E$146,"补发8月")</f>
        <v>0</v>
      </c>
      <c r="R87" s="6">
        <f>SUMIFS('9月奖金发放记录'!$J$2:$J$146,'9月奖金发放记录'!$B$2:$B$146,B87,'9月奖金发放记录'!$A$2:$A$146,A87,'9月奖金发放记录'!$E$2:$E$146,"补发7月")</f>
        <v>0</v>
      </c>
      <c r="S87" s="6">
        <f>SUMIFS('9月奖金发放记录'!$J$2:$J$146,'9月奖金发放记录'!$B$2:$B$146,B87,'9月奖金发放记录'!$A$2:$A$146,A87,'9月奖金发放记录'!$E$2:$E$146,"补发6月")</f>
        <v>0</v>
      </c>
      <c r="T87" s="6">
        <f>SUMIFS('9月奖金发放记录'!$J$2:$J$146,'9月奖金发放记录'!$B$2:$B$146,B87,'9月奖金发放记录'!$A$2:$A$146,A87,'9月奖金发放记录'!$E$2:$E$146,"补发5月")</f>
        <v>0</v>
      </c>
      <c r="U87" s="6">
        <f>SUMIFS('9月奖金发放记录'!$J$2:$J$146,'9月奖金发放记录'!$B$2:$B$146,B87,'9月奖金发放记录'!$A$2:$A$146,A87,'9月奖金发放记录'!$E$2:$E$146,"补发4月")</f>
        <v>0</v>
      </c>
      <c r="V87" s="6">
        <f>SUMIFS('9月奖金发放记录'!$J$2:$J$146,'9月奖金发放记录'!$B$2:$B$146,B87,'9月奖金发放记录'!$A$2:$A$146,A87,'9月奖金发放记录'!$E$2:$E$146,"补发3月")</f>
        <v>0</v>
      </c>
      <c r="W87" s="6">
        <f>SUMIFS('9月奖金发放记录'!$J$2:$J$146,'9月奖金发放记录'!$B$2:$B$146,B87,'9月奖金发放记录'!$A$2:$A$146,A87,'9月奖金发放记录'!$E$2:$E$146,"补发2月")</f>
        <v>0</v>
      </c>
      <c r="X87" s="6">
        <f>SUMIFS('9月奖金发放记录'!$J$2:$J$146,'9月奖金发放记录'!$B$2:$B$146,B87,'9月奖金发放记录'!$A$2:$A$146,A87,'9月奖金发放记录'!$E$2:$E$146,"补发1月")</f>
        <v>0</v>
      </c>
      <c r="Y87" s="6">
        <f t="shared" si="1"/>
        <v>150</v>
      </c>
      <c r="Z87" s="5" t="s">
        <v>120</v>
      </c>
      <c r="AA87" s="5">
        <v>0</v>
      </c>
      <c r="AB87" s="5">
        <v>0</v>
      </c>
      <c r="AC87" s="5">
        <v>0</v>
      </c>
    </row>
    <row r="88" ht="19" customHeight="1" spans="1:29">
      <c r="A88" s="5" t="s">
        <v>77</v>
      </c>
      <c r="B88" s="5" t="s">
        <v>70</v>
      </c>
      <c r="C88" s="5" t="s">
        <v>71</v>
      </c>
      <c r="D88" s="5">
        <v>1</v>
      </c>
      <c r="E88" s="5">
        <v>30</v>
      </c>
      <c r="F88" s="6">
        <v>5000</v>
      </c>
      <c r="G88" s="6">
        <v>2123.9</v>
      </c>
      <c r="H88" s="5" t="s">
        <v>120</v>
      </c>
      <c r="I88" s="6">
        <v>0</v>
      </c>
      <c r="J88" s="6">
        <v>5483.87</v>
      </c>
      <c r="K88" s="6">
        <v>2246.6</v>
      </c>
      <c r="L88" s="5" t="s">
        <v>825</v>
      </c>
      <c r="M88" s="5">
        <v>0</v>
      </c>
      <c r="N88" s="6">
        <f>SUMIFS('9月奖金发放记录'!$J$2:$J$146,'9月奖金发放记录'!$B$2:$B$146,B88,'9月奖金发放记录'!$A$2:$A$146,A88,'9月奖金发放记录'!$E$2:$E$146,"结转")</f>
        <v>0</v>
      </c>
      <c r="O88" s="6">
        <f>SUMIFS('9月奖金发放记录'!$J$2:$J$146,'9月奖金发放记录'!$B$2:$B$146,B88,'9月奖金发放记录'!$A$2:$A$146,A88,'9月奖金发放记录'!$E$2:$E$146,"当月")</f>
        <v>0</v>
      </c>
      <c r="P88" s="6">
        <f>SUMIFS('9月奖金发放记录'!$J$2:$J$146,'9月奖金发放记录'!$B$2:$B$146,B88,'9月奖金发放记录'!$A$2:$A$146,A88,'9月奖金发放记录'!$E$2:$E$146,"累计补发9月")</f>
        <v>0</v>
      </c>
      <c r="Q88" s="6">
        <f>SUMIFS('9月奖金发放记录'!$J$2:$J$146,'9月奖金发放记录'!$B$2:$B$146,B88,'9月奖金发放记录'!$A$2:$A$146,A88,'9月奖金发放记录'!$E$2:$E$146,"补发8月")</f>
        <v>0</v>
      </c>
      <c r="R88" s="6">
        <f>SUMIFS('9月奖金发放记录'!$J$2:$J$146,'9月奖金发放记录'!$B$2:$B$146,B88,'9月奖金发放记录'!$A$2:$A$146,A88,'9月奖金发放记录'!$E$2:$E$146,"补发7月")</f>
        <v>0</v>
      </c>
      <c r="S88" s="6">
        <f>SUMIFS('9月奖金发放记录'!$J$2:$J$146,'9月奖金发放记录'!$B$2:$B$146,B88,'9月奖金发放记录'!$A$2:$A$146,A88,'9月奖金发放记录'!$E$2:$E$146,"补发6月")</f>
        <v>0</v>
      </c>
      <c r="T88" s="6">
        <f>SUMIFS('9月奖金发放记录'!$J$2:$J$146,'9月奖金发放记录'!$B$2:$B$146,B88,'9月奖金发放记录'!$A$2:$A$146,A88,'9月奖金发放记录'!$E$2:$E$146,"补发5月")</f>
        <v>0</v>
      </c>
      <c r="U88" s="6">
        <f>SUMIFS('9月奖金发放记录'!$J$2:$J$146,'9月奖金发放记录'!$B$2:$B$146,B88,'9月奖金发放记录'!$A$2:$A$146,A88,'9月奖金发放记录'!$E$2:$E$146,"补发4月")</f>
        <v>0</v>
      </c>
      <c r="V88" s="6">
        <f>SUMIFS('9月奖金发放记录'!$J$2:$J$146,'9月奖金发放记录'!$B$2:$B$146,B88,'9月奖金发放记录'!$A$2:$A$146,A88,'9月奖金发放记录'!$E$2:$E$146,"补发3月")</f>
        <v>0</v>
      </c>
      <c r="W88" s="6">
        <f>SUMIFS('9月奖金发放记录'!$J$2:$J$146,'9月奖金发放记录'!$B$2:$B$146,B88,'9月奖金发放记录'!$A$2:$A$146,A88,'9月奖金发放记录'!$E$2:$E$146,"补发2月")</f>
        <v>0</v>
      </c>
      <c r="X88" s="6">
        <f>SUMIFS('9月奖金发放记录'!$J$2:$J$146,'9月奖金发放记录'!$B$2:$B$146,B88,'9月奖金发放记录'!$A$2:$A$146,A88,'9月奖金发放记录'!$E$2:$E$146,"补发1月")</f>
        <v>0</v>
      </c>
      <c r="Y88" s="6">
        <f t="shared" si="1"/>
        <v>0</v>
      </c>
      <c r="Z88" s="5" t="s">
        <v>120</v>
      </c>
      <c r="AA88" s="5">
        <v>2</v>
      </c>
      <c r="AB88" s="5">
        <v>0</v>
      </c>
      <c r="AC88" s="5">
        <v>0</v>
      </c>
    </row>
    <row r="89" ht="19" customHeight="1" spans="1:29">
      <c r="A89" s="5" t="s">
        <v>717</v>
      </c>
      <c r="B89" s="5" t="s">
        <v>70</v>
      </c>
      <c r="C89" s="5" t="s">
        <v>71</v>
      </c>
      <c r="D89" s="5">
        <v>1</v>
      </c>
      <c r="E89" s="5">
        <v>30</v>
      </c>
      <c r="F89" s="6">
        <v>5000</v>
      </c>
      <c r="G89" s="6">
        <v>1678.2</v>
      </c>
      <c r="H89" s="5" t="s">
        <v>120</v>
      </c>
      <c r="I89" s="6">
        <v>0</v>
      </c>
      <c r="J89" s="6">
        <v>9838.71</v>
      </c>
      <c r="K89" s="6">
        <v>3192.9</v>
      </c>
      <c r="L89" s="5" t="s">
        <v>825</v>
      </c>
      <c r="M89" s="5">
        <v>0</v>
      </c>
      <c r="N89" s="6">
        <f>SUMIFS('9月奖金发放记录'!$J$2:$J$146,'9月奖金发放记录'!$B$2:$B$146,B89,'9月奖金发放记录'!$A$2:$A$146,A89,'9月奖金发放记录'!$E$2:$E$146,"结转")</f>
        <v>0</v>
      </c>
      <c r="O89" s="6">
        <f>SUMIFS('9月奖金发放记录'!$J$2:$J$146,'9月奖金发放记录'!$B$2:$B$146,B89,'9月奖金发放记录'!$A$2:$A$146,A89,'9月奖金发放记录'!$E$2:$E$146,"当月")</f>
        <v>0</v>
      </c>
      <c r="P89" s="6">
        <f>SUMIFS('9月奖金发放记录'!$J$2:$J$146,'9月奖金发放记录'!$B$2:$B$146,B89,'9月奖金发放记录'!$A$2:$A$146,A89,'9月奖金发放记录'!$E$2:$E$146,"累计补发9月")</f>
        <v>0</v>
      </c>
      <c r="Q89" s="6">
        <f>SUMIFS('9月奖金发放记录'!$J$2:$J$146,'9月奖金发放记录'!$B$2:$B$146,B89,'9月奖金发放记录'!$A$2:$A$146,A89,'9月奖金发放记录'!$E$2:$E$146,"补发8月")</f>
        <v>0</v>
      </c>
      <c r="R89" s="6">
        <f>SUMIFS('9月奖金发放记录'!$J$2:$J$146,'9月奖金发放记录'!$B$2:$B$146,B89,'9月奖金发放记录'!$A$2:$A$146,A89,'9月奖金发放记录'!$E$2:$E$146,"补发7月")</f>
        <v>0</v>
      </c>
      <c r="S89" s="6">
        <f>SUMIFS('9月奖金发放记录'!$J$2:$J$146,'9月奖金发放记录'!$B$2:$B$146,B89,'9月奖金发放记录'!$A$2:$A$146,A89,'9月奖金发放记录'!$E$2:$E$146,"补发6月")</f>
        <v>0</v>
      </c>
      <c r="T89" s="6">
        <f>SUMIFS('9月奖金发放记录'!$J$2:$J$146,'9月奖金发放记录'!$B$2:$B$146,B89,'9月奖金发放记录'!$A$2:$A$146,A89,'9月奖金发放记录'!$E$2:$E$146,"补发5月")</f>
        <v>0</v>
      </c>
      <c r="U89" s="6">
        <f>SUMIFS('9月奖金发放记录'!$J$2:$J$146,'9月奖金发放记录'!$B$2:$B$146,B89,'9月奖金发放记录'!$A$2:$A$146,A89,'9月奖金发放记录'!$E$2:$E$146,"补发4月")</f>
        <v>0</v>
      </c>
      <c r="V89" s="6">
        <f>SUMIFS('9月奖金发放记录'!$J$2:$J$146,'9月奖金发放记录'!$B$2:$B$146,B89,'9月奖金发放记录'!$A$2:$A$146,A89,'9月奖金发放记录'!$E$2:$E$146,"补发3月")</f>
        <v>0</v>
      </c>
      <c r="W89" s="6">
        <f>SUMIFS('9月奖金发放记录'!$J$2:$J$146,'9月奖金发放记录'!$B$2:$B$146,B89,'9月奖金发放记录'!$A$2:$A$146,A89,'9月奖金发放记录'!$E$2:$E$146,"补发2月")</f>
        <v>0</v>
      </c>
      <c r="X89" s="6">
        <f>SUMIFS('9月奖金发放记录'!$J$2:$J$146,'9月奖金发放记录'!$B$2:$B$146,B89,'9月奖金发放记录'!$A$2:$A$146,A89,'9月奖金发放记录'!$E$2:$E$146,"补发1月")</f>
        <v>0</v>
      </c>
      <c r="Y89" s="6">
        <f t="shared" si="1"/>
        <v>0</v>
      </c>
      <c r="Z89" s="5" t="s">
        <v>120</v>
      </c>
      <c r="AA89" s="5">
        <v>4</v>
      </c>
      <c r="AB89" s="5">
        <v>0</v>
      </c>
      <c r="AC89" s="5">
        <v>0</v>
      </c>
    </row>
    <row r="90" ht="19" customHeight="1" spans="1:29">
      <c r="A90" s="5" t="s">
        <v>720</v>
      </c>
      <c r="B90" s="5" t="s">
        <v>70</v>
      </c>
      <c r="C90" s="5" t="s">
        <v>71</v>
      </c>
      <c r="D90" s="5">
        <v>1</v>
      </c>
      <c r="E90" s="5">
        <v>30</v>
      </c>
      <c r="F90" s="6">
        <v>3000</v>
      </c>
      <c r="G90" s="6">
        <v>2853.1</v>
      </c>
      <c r="H90" s="5" t="s">
        <v>120</v>
      </c>
      <c r="I90" s="6">
        <v>0</v>
      </c>
      <c r="J90" s="6">
        <v>3000</v>
      </c>
      <c r="K90" s="6">
        <v>2853.1</v>
      </c>
      <c r="L90" s="5" t="s">
        <v>825</v>
      </c>
      <c r="M90" s="5">
        <v>0</v>
      </c>
      <c r="N90" s="6">
        <f>SUMIFS('9月奖金发放记录'!$J$2:$J$146,'9月奖金发放记录'!$B$2:$B$146,B90,'9月奖金发放记录'!$A$2:$A$146,A90,'9月奖金发放记录'!$E$2:$E$146,"结转")</f>
        <v>0</v>
      </c>
      <c r="O90" s="6">
        <f>SUMIFS('9月奖金发放记录'!$J$2:$J$146,'9月奖金发放记录'!$B$2:$B$146,B90,'9月奖金发放记录'!$A$2:$A$146,A90,'9月奖金发放记录'!$E$2:$E$146,"当月")</f>
        <v>0</v>
      </c>
      <c r="P90" s="6">
        <f>SUMIFS('9月奖金发放记录'!$J$2:$J$146,'9月奖金发放记录'!$B$2:$B$146,B90,'9月奖金发放记录'!$A$2:$A$146,A90,'9月奖金发放记录'!$E$2:$E$146,"累计补发9月")</f>
        <v>0</v>
      </c>
      <c r="Q90" s="6">
        <f>SUMIFS('9月奖金发放记录'!$J$2:$J$146,'9月奖金发放记录'!$B$2:$B$146,B90,'9月奖金发放记录'!$A$2:$A$146,A90,'9月奖金发放记录'!$E$2:$E$146,"补发8月")</f>
        <v>0</v>
      </c>
      <c r="R90" s="6">
        <f>SUMIFS('9月奖金发放记录'!$J$2:$J$146,'9月奖金发放记录'!$B$2:$B$146,B90,'9月奖金发放记录'!$A$2:$A$146,A90,'9月奖金发放记录'!$E$2:$E$146,"补发7月")</f>
        <v>0</v>
      </c>
      <c r="S90" s="6">
        <f>SUMIFS('9月奖金发放记录'!$J$2:$J$146,'9月奖金发放记录'!$B$2:$B$146,B90,'9月奖金发放记录'!$A$2:$A$146,A90,'9月奖金发放记录'!$E$2:$E$146,"补发6月")</f>
        <v>0</v>
      </c>
      <c r="T90" s="6">
        <f>SUMIFS('9月奖金发放记录'!$J$2:$J$146,'9月奖金发放记录'!$B$2:$B$146,B90,'9月奖金发放记录'!$A$2:$A$146,A90,'9月奖金发放记录'!$E$2:$E$146,"补发5月")</f>
        <v>0</v>
      </c>
      <c r="U90" s="6">
        <f>SUMIFS('9月奖金发放记录'!$J$2:$J$146,'9月奖金发放记录'!$B$2:$B$146,B90,'9月奖金发放记录'!$A$2:$A$146,A90,'9月奖金发放记录'!$E$2:$E$146,"补发4月")</f>
        <v>0</v>
      </c>
      <c r="V90" s="6">
        <f>SUMIFS('9月奖金发放记录'!$J$2:$J$146,'9月奖金发放记录'!$B$2:$B$146,B90,'9月奖金发放记录'!$A$2:$A$146,A90,'9月奖金发放记录'!$E$2:$E$146,"补发3月")</f>
        <v>0</v>
      </c>
      <c r="W90" s="6">
        <f>SUMIFS('9月奖金发放记录'!$J$2:$J$146,'9月奖金发放记录'!$B$2:$B$146,B90,'9月奖金发放记录'!$A$2:$A$146,A90,'9月奖金发放记录'!$E$2:$E$146,"补发2月")</f>
        <v>0</v>
      </c>
      <c r="X90" s="6">
        <f>SUMIFS('9月奖金发放记录'!$J$2:$J$146,'9月奖金发放记录'!$B$2:$B$146,B90,'9月奖金发放记录'!$A$2:$A$146,A90,'9月奖金发放记录'!$E$2:$E$146,"补发1月")</f>
        <v>0</v>
      </c>
      <c r="Y90" s="6">
        <f t="shared" si="1"/>
        <v>0</v>
      </c>
      <c r="Z90" s="5" t="s">
        <v>120</v>
      </c>
      <c r="AA90" s="5">
        <v>5</v>
      </c>
      <c r="AB90" s="5">
        <v>0</v>
      </c>
      <c r="AC90" s="5">
        <v>0</v>
      </c>
    </row>
    <row r="91" ht="19" customHeight="1" spans="1:29">
      <c r="A91" s="5" t="s">
        <v>723</v>
      </c>
      <c r="B91" s="5" t="s">
        <v>70</v>
      </c>
      <c r="C91" s="5" t="s">
        <v>71</v>
      </c>
      <c r="D91" s="5">
        <v>1</v>
      </c>
      <c r="E91" s="5">
        <v>30</v>
      </c>
      <c r="F91" s="6">
        <v>3000</v>
      </c>
      <c r="G91" s="6">
        <v>4886.5</v>
      </c>
      <c r="H91" s="5" t="s">
        <v>113</v>
      </c>
      <c r="I91" s="6">
        <v>150</v>
      </c>
      <c r="J91" s="6">
        <v>23142.86</v>
      </c>
      <c r="K91" s="6">
        <v>41249.7</v>
      </c>
      <c r="L91" s="5" t="s">
        <v>826</v>
      </c>
      <c r="M91" s="5">
        <v>1</v>
      </c>
      <c r="N91" s="6">
        <f>SUMIFS('9月奖金发放记录'!$J$2:$J$146,'9月奖金发放记录'!$B$2:$B$146,B91,'9月奖金发放记录'!$A$2:$A$146,A91,'9月奖金发放记录'!$E$2:$E$146,"结转")</f>
        <v>150</v>
      </c>
      <c r="O91" s="6">
        <f>SUMIFS('9月奖金发放记录'!$J$2:$J$146,'9月奖金发放记录'!$B$2:$B$146,B91,'9月奖金发放记录'!$A$2:$A$146,A91,'9月奖金发放记录'!$E$2:$E$146,"当月")</f>
        <v>0</v>
      </c>
      <c r="P91" s="6">
        <f>SUMIFS('9月奖金发放记录'!$J$2:$J$146,'9月奖金发放记录'!$B$2:$B$146,B91,'9月奖金发放记录'!$A$2:$A$146,A91,'9月奖金发放记录'!$E$2:$E$146,"累计补发9月")</f>
        <v>0</v>
      </c>
      <c r="Q91" s="6">
        <f>SUMIFS('9月奖金发放记录'!$J$2:$J$146,'9月奖金发放记录'!$B$2:$B$146,B91,'9月奖金发放记录'!$A$2:$A$146,A91,'9月奖金发放记录'!$E$2:$E$146,"补发8月")</f>
        <v>0</v>
      </c>
      <c r="R91" s="6">
        <f>SUMIFS('9月奖金发放记录'!$J$2:$J$146,'9月奖金发放记录'!$B$2:$B$146,B91,'9月奖金发放记录'!$A$2:$A$146,A91,'9月奖金发放记录'!$E$2:$E$146,"补发7月")</f>
        <v>0</v>
      </c>
      <c r="S91" s="6">
        <f>SUMIFS('9月奖金发放记录'!$J$2:$J$146,'9月奖金发放记录'!$B$2:$B$146,B91,'9月奖金发放记录'!$A$2:$A$146,A91,'9月奖金发放记录'!$E$2:$E$146,"补发6月")</f>
        <v>0</v>
      </c>
      <c r="T91" s="6">
        <f>SUMIFS('9月奖金发放记录'!$J$2:$J$146,'9月奖金发放记录'!$B$2:$B$146,B91,'9月奖金发放记录'!$A$2:$A$146,A91,'9月奖金发放记录'!$E$2:$E$146,"补发5月")</f>
        <v>0</v>
      </c>
      <c r="U91" s="6">
        <f>SUMIFS('9月奖金发放记录'!$J$2:$J$146,'9月奖金发放记录'!$B$2:$B$146,B91,'9月奖金发放记录'!$A$2:$A$146,A91,'9月奖金发放记录'!$E$2:$E$146,"补发4月")</f>
        <v>0</v>
      </c>
      <c r="V91" s="6">
        <f>SUMIFS('9月奖金发放记录'!$J$2:$J$146,'9月奖金发放记录'!$B$2:$B$146,B91,'9月奖金发放记录'!$A$2:$A$146,A91,'9月奖金发放记录'!$E$2:$E$146,"补发3月")</f>
        <v>0</v>
      </c>
      <c r="W91" s="6">
        <f>SUMIFS('9月奖金发放记录'!$J$2:$J$146,'9月奖金发放记录'!$B$2:$B$146,B91,'9月奖金发放记录'!$A$2:$A$146,A91,'9月奖金发放记录'!$E$2:$E$146,"补发2月")</f>
        <v>0</v>
      </c>
      <c r="X91" s="6">
        <f>SUMIFS('9月奖金发放记录'!$J$2:$J$146,'9月奖金发放记录'!$B$2:$B$146,B91,'9月奖金发放记录'!$A$2:$A$146,A91,'9月奖金发放记录'!$E$2:$E$146,"补发1月")</f>
        <v>0</v>
      </c>
      <c r="Y91" s="6">
        <f t="shared" si="1"/>
        <v>150</v>
      </c>
      <c r="Z91" s="5" t="s">
        <v>120</v>
      </c>
      <c r="AA91" s="5">
        <v>6</v>
      </c>
      <c r="AB91" s="5">
        <v>0</v>
      </c>
      <c r="AC91" s="5">
        <v>1</v>
      </c>
    </row>
    <row r="92" ht="19" customHeight="1" spans="1:29">
      <c r="A92" s="5" t="s">
        <v>78</v>
      </c>
      <c r="B92" s="5" t="s">
        <v>70</v>
      </c>
      <c r="C92" s="5" t="s">
        <v>71</v>
      </c>
      <c r="D92" s="5">
        <v>1</v>
      </c>
      <c r="E92" s="5">
        <v>30</v>
      </c>
      <c r="F92" s="6">
        <v>3000</v>
      </c>
      <c r="G92" s="6">
        <v>693.8</v>
      </c>
      <c r="H92" s="5" t="s">
        <v>120</v>
      </c>
      <c r="I92" s="6">
        <v>0</v>
      </c>
      <c r="J92" s="6">
        <v>3290.32</v>
      </c>
      <c r="K92" s="6">
        <v>734.4</v>
      </c>
      <c r="L92" s="5" t="s">
        <v>825</v>
      </c>
      <c r="M92" s="5">
        <v>0</v>
      </c>
      <c r="N92" s="6">
        <f>SUMIFS('9月奖金发放记录'!$J$2:$J$146,'9月奖金发放记录'!$B$2:$B$146,B92,'9月奖金发放记录'!$A$2:$A$146,A92,'9月奖金发放记录'!$E$2:$E$146,"结转")</f>
        <v>0</v>
      </c>
      <c r="O92" s="6">
        <f>SUMIFS('9月奖金发放记录'!$J$2:$J$146,'9月奖金发放记录'!$B$2:$B$146,B92,'9月奖金发放记录'!$A$2:$A$146,A92,'9月奖金发放记录'!$E$2:$E$146,"当月")</f>
        <v>0</v>
      </c>
      <c r="P92" s="6">
        <f>SUMIFS('9月奖金发放记录'!$J$2:$J$146,'9月奖金发放记录'!$B$2:$B$146,B92,'9月奖金发放记录'!$A$2:$A$146,A92,'9月奖金发放记录'!$E$2:$E$146,"累计补发9月")</f>
        <v>0</v>
      </c>
      <c r="Q92" s="6">
        <f>SUMIFS('9月奖金发放记录'!$J$2:$J$146,'9月奖金发放记录'!$B$2:$B$146,B92,'9月奖金发放记录'!$A$2:$A$146,A92,'9月奖金发放记录'!$E$2:$E$146,"补发8月")</f>
        <v>0</v>
      </c>
      <c r="R92" s="6">
        <f>SUMIFS('9月奖金发放记录'!$J$2:$J$146,'9月奖金发放记录'!$B$2:$B$146,B92,'9月奖金发放记录'!$A$2:$A$146,A92,'9月奖金发放记录'!$E$2:$E$146,"补发7月")</f>
        <v>0</v>
      </c>
      <c r="S92" s="6">
        <f>SUMIFS('9月奖金发放记录'!$J$2:$J$146,'9月奖金发放记录'!$B$2:$B$146,B92,'9月奖金发放记录'!$A$2:$A$146,A92,'9月奖金发放记录'!$E$2:$E$146,"补发6月")</f>
        <v>0</v>
      </c>
      <c r="T92" s="6">
        <f>SUMIFS('9月奖金发放记录'!$J$2:$J$146,'9月奖金发放记录'!$B$2:$B$146,B92,'9月奖金发放记录'!$A$2:$A$146,A92,'9月奖金发放记录'!$E$2:$E$146,"补发5月")</f>
        <v>0</v>
      </c>
      <c r="U92" s="6">
        <f>SUMIFS('9月奖金发放记录'!$J$2:$J$146,'9月奖金发放记录'!$B$2:$B$146,B92,'9月奖金发放记录'!$A$2:$A$146,A92,'9月奖金发放记录'!$E$2:$E$146,"补发4月")</f>
        <v>0</v>
      </c>
      <c r="V92" s="6">
        <f>SUMIFS('9月奖金发放记录'!$J$2:$J$146,'9月奖金发放记录'!$B$2:$B$146,B92,'9月奖金发放记录'!$A$2:$A$146,A92,'9月奖金发放记录'!$E$2:$E$146,"补发3月")</f>
        <v>0</v>
      </c>
      <c r="W92" s="6">
        <f>SUMIFS('9月奖金发放记录'!$J$2:$J$146,'9月奖金发放记录'!$B$2:$B$146,B92,'9月奖金发放记录'!$A$2:$A$146,A92,'9月奖金发放记录'!$E$2:$E$146,"补发2月")</f>
        <v>0</v>
      </c>
      <c r="X92" s="6">
        <f>SUMIFS('9月奖金发放记录'!$J$2:$J$146,'9月奖金发放记录'!$B$2:$B$146,B92,'9月奖金发放记录'!$A$2:$A$146,A92,'9月奖金发放记录'!$E$2:$E$146,"补发1月")</f>
        <v>0</v>
      </c>
      <c r="Y92" s="6">
        <f t="shared" si="1"/>
        <v>0</v>
      </c>
      <c r="Z92" s="5" t="s">
        <v>120</v>
      </c>
      <c r="AA92" s="5">
        <v>5</v>
      </c>
      <c r="AB92" s="5">
        <v>0</v>
      </c>
      <c r="AC92" s="5">
        <v>0</v>
      </c>
    </row>
    <row r="93" ht="19" customHeight="1" spans="1:29">
      <c r="A93" s="5" t="s">
        <v>724</v>
      </c>
      <c r="B93" s="5" t="s">
        <v>70</v>
      </c>
      <c r="C93" s="5" t="s">
        <v>71</v>
      </c>
      <c r="D93" s="5">
        <v>1</v>
      </c>
      <c r="E93" s="5">
        <v>30</v>
      </c>
      <c r="F93" s="6">
        <v>3000</v>
      </c>
      <c r="G93" s="6">
        <v>0</v>
      </c>
      <c r="H93" s="5" t="s">
        <v>120</v>
      </c>
      <c r="I93" s="6">
        <v>0</v>
      </c>
      <c r="J93" s="6">
        <v>6000</v>
      </c>
      <c r="K93" s="6">
        <v>4119.9</v>
      </c>
      <c r="L93" s="5" t="s">
        <v>825</v>
      </c>
      <c r="M93" s="5">
        <v>0</v>
      </c>
      <c r="N93" s="6">
        <f>SUMIFS('9月奖金发放记录'!$J$2:$J$146,'9月奖金发放记录'!$B$2:$B$146,B93,'9月奖金发放记录'!$A$2:$A$146,A93,'9月奖金发放记录'!$E$2:$E$146,"结转")</f>
        <v>0</v>
      </c>
      <c r="O93" s="6">
        <f>SUMIFS('9月奖金发放记录'!$J$2:$J$146,'9月奖金发放记录'!$B$2:$B$146,B93,'9月奖金发放记录'!$A$2:$A$146,A93,'9月奖金发放记录'!$E$2:$E$146,"当月")</f>
        <v>0</v>
      </c>
      <c r="P93" s="6">
        <f>SUMIFS('9月奖金发放记录'!$J$2:$J$146,'9月奖金发放记录'!$B$2:$B$146,B93,'9月奖金发放记录'!$A$2:$A$146,A93,'9月奖金发放记录'!$E$2:$E$146,"累计补发9月")</f>
        <v>0</v>
      </c>
      <c r="Q93" s="6">
        <f>SUMIFS('9月奖金发放记录'!$J$2:$J$146,'9月奖金发放记录'!$B$2:$B$146,B93,'9月奖金发放记录'!$A$2:$A$146,A93,'9月奖金发放记录'!$E$2:$E$146,"补发8月")</f>
        <v>0</v>
      </c>
      <c r="R93" s="6">
        <f>SUMIFS('9月奖金发放记录'!$J$2:$J$146,'9月奖金发放记录'!$B$2:$B$146,B93,'9月奖金发放记录'!$A$2:$A$146,A93,'9月奖金发放记录'!$E$2:$E$146,"补发7月")</f>
        <v>0</v>
      </c>
      <c r="S93" s="6">
        <f>SUMIFS('9月奖金发放记录'!$J$2:$J$146,'9月奖金发放记录'!$B$2:$B$146,B93,'9月奖金发放记录'!$A$2:$A$146,A93,'9月奖金发放记录'!$E$2:$E$146,"补发6月")</f>
        <v>0</v>
      </c>
      <c r="T93" s="6">
        <f>SUMIFS('9月奖金发放记录'!$J$2:$J$146,'9月奖金发放记录'!$B$2:$B$146,B93,'9月奖金发放记录'!$A$2:$A$146,A93,'9月奖金发放记录'!$E$2:$E$146,"补发5月")</f>
        <v>0</v>
      </c>
      <c r="U93" s="6">
        <f>SUMIFS('9月奖金发放记录'!$J$2:$J$146,'9月奖金发放记录'!$B$2:$B$146,B93,'9月奖金发放记录'!$A$2:$A$146,A93,'9月奖金发放记录'!$E$2:$E$146,"补发4月")</f>
        <v>0</v>
      </c>
      <c r="V93" s="6">
        <f>SUMIFS('9月奖金发放记录'!$J$2:$J$146,'9月奖金发放记录'!$B$2:$B$146,B93,'9月奖金发放记录'!$A$2:$A$146,A93,'9月奖金发放记录'!$E$2:$E$146,"补发3月")</f>
        <v>0</v>
      </c>
      <c r="W93" s="6">
        <f>SUMIFS('9月奖金发放记录'!$J$2:$J$146,'9月奖金发放记录'!$B$2:$B$146,B93,'9月奖金发放记录'!$A$2:$A$146,A93,'9月奖金发放记录'!$E$2:$E$146,"补发2月")</f>
        <v>0</v>
      </c>
      <c r="X93" s="6">
        <f>SUMIFS('9月奖金发放记录'!$J$2:$J$146,'9月奖金发放记录'!$B$2:$B$146,B93,'9月奖金发放记录'!$A$2:$A$146,A93,'9月奖金发放记录'!$E$2:$E$146,"补发1月")</f>
        <v>0</v>
      </c>
      <c r="Y93" s="6">
        <f t="shared" si="1"/>
        <v>0</v>
      </c>
      <c r="Z93" s="5" t="s">
        <v>120</v>
      </c>
      <c r="AA93" s="5">
        <v>30</v>
      </c>
      <c r="AB93" s="5">
        <v>0</v>
      </c>
      <c r="AC93" s="5">
        <v>0</v>
      </c>
    </row>
    <row r="94" ht="19" customHeight="1" spans="1:29">
      <c r="A94" s="5" t="s">
        <v>725</v>
      </c>
      <c r="B94" s="5" t="s">
        <v>70</v>
      </c>
      <c r="C94" s="5" t="s">
        <v>71</v>
      </c>
      <c r="D94" s="5">
        <v>1</v>
      </c>
      <c r="E94" s="5">
        <v>30</v>
      </c>
      <c r="F94" s="6">
        <v>3000</v>
      </c>
      <c r="G94" s="6">
        <v>6010.3</v>
      </c>
      <c r="H94" s="5" t="s">
        <v>113</v>
      </c>
      <c r="I94" s="6">
        <v>150</v>
      </c>
      <c r="J94" s="6">
        <v>6000</v>
      </c>
      <c r="K94" s="6">
        <v>12553.4</v>
      </c>
      <c r="L94" s="5" t="s">
        <v>826</v>
      </c>
      <c r="M94" s="5">
        <v>1</v>
      </c>
      <c r="N94" s="6">
        <f>SUMIFS('9月奖金发放记录'!$J$2:$J$146,'9月奖金发放记录'!$B$2:$B$146,B94,'9月奖金发放记录'!$A$2:$A$146,A94,'9月奖金发放记录'!$E$2:$E$146,"结转")</f>
        <v>150</v>
      </c>
      <c r="O94" s="6">
        <f>SUMIFS('9月奖金发放记录'!$J$2:$J$146,'9月奖金发放记录'!$B$2:$B$146,B94,'9月奖金发放记录'!$A$2:$A$146,A94,'9月奖金发放记录'!$E$2:$E$146,"当月")</f>
        <v>0</v>
      </c>
      <c r="P94" s="6">
        <f>SUMIFS('9月奖金发放记录'!$J$2:$J$146,'9月奖金发放记录'!$B$2:$B$146,B94,'9月奖金发放记录'!$A$2:$A$146,A94,'9月奖金发放记录'!$E$2:$E$146,"累计补发9月")</f>
        <v>0</v>
      </c>
      <c r="Q94" s="6">
        <f>SUMIFS('9月奖金发放记录'!$J$2:$J$146,'9月奖金发放记录'!$B$2:$B$146,B94,'9月奖金发放记录'!$A$2:$A$146,A94,'9月奖金发放记录'!$E$2:$E$146,"补发8月")</f>
        <v>0</v>
      </c>
      <c r="R94" s="6">
        <f>SUMIFS('9月奖金发放记录'!$J$2:$J$146,'9月奖金发放记录'!$B$2:$B$146,B94,'9月奖金发放记录'!$A$2:$A$146,A94,'9月奖金发放记录'!$E$2:$E$146,"补发7月")</f>
        <v>0</v>
      </c>
      <c r="S94" s="6">
        <f>SUMIFS('9月奖金发放记录'!$J$2:$J$146,'9月奖金发放记录'!$B$2:$B$146,B94,'9月奖金发放记录'!$A$2:$A$146,A94,'9月奖金发放记录'!$E$2:$E$146,"补发6月")</f>
        <v>0</v>
      </c>
      <c r="T94" s="6">
        <f>SUMIFS('9月奖金发放记录'!$J$2:$J$146,'9月奖金发放记录'!$B$2:$B$146,B94,'9月奖金发放记录'!$A$2:$A$146,A94,'9月奖金发放记录'!$E$2:$E$146,"补发5月")</f>
        <v>0</v>
      </c>
      <c r="U94" s="6">
        <f>SUMIFS('9月奖金发放记录'!$J$2:$J$146,'9月奖金发放记录'!$B$2:$B$146,B94,'9月奖金发放记录'!$A$2:$A$146,A94,'9月奖金发放记录'!$E$2:$E$146,"补发4月")</f>
        <v>0</v>
      </c>
      <c r="V94" s="6">
        <f>SUMIFS('9月奖金发放记录'!$J$2:$J$146,'9月奖金发放记录'!$B$2:$B$146,B94,'9月奖金发放记录'!$A$2:$A$146,A94,'9月奖金发放记录'!$E$2:$E$146,"补发3月")</f>
        <v>0</v>
      </c>
      <c r="W94" s="6">
        <f>SUMIFS('9月奖金发放记录'!$J$2:$J$146,'9月奖金发放记录'!$B$2:$B$146,B94,'9月奖金发放记录'!$A$2:$A$146,A94,'9月奖金发放记录'!$E$2:$E$146,"补发2月")</f>
        <v>0</v>
      </c>
      <c r="X94" s="6">
        <f>SUMIFS('9月奖金发放记录'!$J$2:$J$146,'9月奖金发放记录'!$B$2:$B$146,B94,'9月奖金发放记录'!$A$2:$A$146,A94,'9月奖金发放记录'!$E$2:$E$146,"补发1月")</f>
        <v>0</v>
      </c>
      <c r="Y94" s="6">
        <f t="shared" si="1"/>
        <v>150</v>
      </c>
      <c r="Z94" s="5" t="s">
        <v>120</v>
      </c>
      <c r="AA94" s="5">
        <v>0</v>
      </c>
      <c r="AB94" s="5">
        <v>0</v>
      </c>
      <c r="AC94" s="5">
        <v>1</v>
      </c>
    </row>
    <row r="95" ht="19" customHeight="1" spans="1:29">
      <c r="A95" s="5" t="s">
        <v>726</v>
      </c>
      <c r="B95" s="5" t="s">
        <v>70</v>
      </c>
      <c r="C95" s="5" t="s">
        <v>71</v>
      </c>
      <c r="D95" s="5">
        <v>1</v>
      </c>
      <c r="E95" s="5">
        <v>30</v>
      </c>
      <c r="F95" s="6">
        <v>3000</v>
      </c>
      <c r="G95" s="6">
        <v>4690.2</v>
      </c>
      <c r="H95" s="5" t="s">
        <v>113</v>
      </c>
      <c r="I95" s="6">
        <v>150</v>
      </c>
      <c r="J95" s="6">
        <v>6000</v>
      </c>
      <c r="K95" s="6">
        <v>6069</v>
      </c>
      <c r="L95" s="5" t="s">
        <v>826</v>
      </c>
      <c r="M95" s="5">
        <v>0</v>
      </c>
      <c r="N95" s="6">
        <f>SUMIFS('9月奖金发放记录'!$J$2:$J$146,'9月奖金发放记录'!$B$2:$B$146,B95,'9月奖金发放记录'!$A$2:$A$146,A95,'9月奖金发放记录'!$E$2:$E$146,"结转")</f>
        <v>0</v>
      </c>
      <c r="O95" s="6">
        <f>SUMIFS('9月奖金发放记录'!$J$2:$J$146,'9月奖金发放记录'!$B$2:$B$146,B95,'9月奖金发放记录'!$A$2:$A$146,A95,'9月奖金发放记录'!$E$2:$E$146,"当月")</f>
        <v>150</v>
      </c>
      <c r="P95" s="6">
        <f>SUMIFS('9月奖金发放记录'!$J$2:$J$146,'9月奖金发放记录'!$B$2:$B$146,B95,'9月奖金发放记录'!$A$2:$A$146,A95,'9月奖金发放记录'!$E$2:$E$146,"累计补发9月")</f>
        <v>0</v>
      </c>
      <c r="Q95" s="6">
        <f>SUMIFS('9月奖金发放记录'!$J$2:$J$146,'9月奖金发放记录'!$B$2:$B$146,B95,'9月奖金发放记录'!$A$2:$A$146,A95,'9月奖金发放记录'!$E$2:$E$146,"补发8月")</f>
        <v>150</v>
      </c>
      <c r="R95" s="6">
        <f>SUMIFS('9月奖金发放记录'!$J$2:$J$146,'9月奖金发放记录'!$B$2:$B$146,B95,'9月奖金发放记录'!$A$2:$A$146,A95,'9月奖金发放记录'!$E$2:$E$146,"补发7月")</f>
        <v>0</v>
      </c>
      <c r="S95" s="6">
        <f>SUMIFS('9月奖金发放记录'!$J$2:$J$146,'9月奖金发放记录'!$B$2:$B$146,B95,'9月奖金发放记录'!$A$2:$A$146,A95,'9月奖金发放记录'!$E$2:$E$146,"补发6月")</f>
        <v>0</v>
      </c>
      <c r="T95" s="6">
        <f>SUMIFS('9月奖金发放记录'!$J$2:$J$146,'9月奖金发放记录'!$B$2:$B$146,B95,'9月奖金发放记录'!$A$2:$A$146,A95,'9月奖金发放记录'!$E$2:$E$146,"补发5月")</f>
        <v>0</v>
      </c>
      <c r="U95" s="6">
        <f>SUMIFS('9月奖金发放记录'!$J$2:$J$146,'9月奖金发放记录'!$B$2:$B$146,B95,'9月奖金发放记录'!$A$2:$A$146,A95,'9月奖金发放记录'!$E$2:$E$146,"补发4月")</f>
        <v>0</v>
      </c>
      <c r="V95" s="6">
        <f>SUMIFS('9月奖金发放记录'!$J$2:$J$146,'9月奖金发放记录'!$B$2:$B$146,B95,'9月奖金发放记录'!$A$2:$A$146,A95,'9月奖金发放记录'!$E$2:$E$146,"补发3月")</f>
        <v>0</v>
      </c>
      <c r="W95" s="6">
        <f>SUMIFS('9月奖金发放记录'!$J$2:$J$146,'9月奖金发放记录'!$B$2:$B$146,B95,'9月奖金发放记录'!$A$2:$A$146,A95,'9月奖金发放记录'!$E$2:$E$146,"补发2月")</f>
        <v>0</v>
      </c>
      <c r="X95" s="6">
        <f>SUMIFS('9月奖金发放记录'!$J$2:$J$146,'9月奖金发放记录'!$B$2:$B$146,B95,'9月奖金发放记录'!$A$2:$A$146,A95,'9月奖金发放记录'!$E$2:$E$146,"补发1月")</f>
        <v>0</v>
      </c>
      <c r="Y95" s="6">
        <f t="shared" si="1"/>
        <v>300</v>
      </c>
      <c r="Z95" s="5" t="s">
        <v>120</v>
      </c>
      <c r="AA95" s="5">
        <v>0</v>
      </c>
      <c r="AB95" s="5">
        <v>0</v>
      </c>
      <c r="AC95" s="5">
        <v>0</v>
      </c>
    </row>
    <row r="96" ht="19" customHeight="1" spans="1:29">
      <c r="A96" s="5" t="s">
        <v>727</v>
      </c>
      <c r="B96" s="5" t="s">
        <v>70</v>
      </c>
      <c r="C96" s="5" t="s">
        <v>71</v>
      </c>
      <c r="D96" s="5">
        <v>1</v>
      </c>
      <c r="E96" s="5">
        <v>30</v>
      </c>
      <c r="F96" s="6">
        <v>3000</v>
      </c>
      <c r="G96" s="6">
        <v>6291.8</v>
      </c>
      <c r="H96" s="5" t="s">
        <v>113</v>
      </c>
      <c r="I96" s="6">
        <v>150</v>
      </c>
      <c r="J96" s="6">
        <v>6000</v>
      </c>
      <c r="K96" s="6">
        <v>13370.9</v>
      </c>
      <c r="L96" s="5" t="s">
        <v>826</v>
      </c>
      <c r="M96" s="5">
        <v>1</v>
      </c>
      <c r="N96" s="6">
        <f>SUMIFS('9月奖金发放记录'!$J$2:$J$146,'9月奖金发放记录'!$B$2:$B$146,B96,'9月奖金发放记录'!$A$2:$A$146,A96,'9月奖金发放记录'!$E$2:$E$146,"结转")</f>
        <v>150</v>
      </c>
      <c r="O96" s="6">
        <f>SUMIFS('9月奖金发放记录'!$J$2:$J$146,'9月奖金发放记录'!$B$2:$B$146,B96,'9月奖金发放记录'!$A$2:$A$146,A96,'9月奖金发放记录'!$E$2:$E$146,"当月")</f>
        <v>0</v>
      </c>
      <c r="P96" s="6">
        <f>SUMIFS('9月奖金发放记录'!$J$2:$J$146,'9月奖金发放记录'!$B$2:$B$146,B96,'9月奖金发放记录'!$A$2:$A$146,A96,'9月奖金发放记录'!$E$2:$E$146,"累计补发9月")</f>
        <v>0</v>
      </c>
      <c r="Q96" s="6">
        <f>SUMIFS('9月奖金发放记录'!$J$2:$J$146,'9月奖金发放记录'!$B$2:$B$146,B96,'9月奖金发放记录'!$A$2:$A$146,A96,'9月奖金发放记录'!$E$2:$E$146,"补发8月")</f>
        <v>0</v>
      </c>
      <c r="R96" s="6">
        <f>SUMIFS('9月奖金发放记录'!$J$2:$J$146,'9月奖金发放记录'!$B$2:$B$146,B96,'9月奖金发放记录'!$A$2:$A$146,A96,'9月奖金发放记录'!$E$2:$E$146,"补发7月")</f>
        <v>0</v>
      </c>
      <c r="S96" s="6">
        <f>SUMIFS('9月奖金发放记录'!$J$2:$J$146,'9月奖金发放记录'!$B$2:$B$146,B96,'9月奖金发放记录'!$A$2:$A$146,A96,'9月奖金发放记录'!$E$2:$E$146,"补发6月")</f>
        <v>0</v>
      </c>
      <c r="T96" s="6">
        <f>SUMIFS('9月奖金发放记录'!$J$2:$J$146,'9月奖金发放记录'!$B$2:$B$146,B96,'9月奖金发放记录'!$A$2:$A$146,A96,'9月奖金发放记录'!$E$2:$E$146,"补发5月")</f>
        <v>0</v>
      </c>
      <c r="U96" s="6">
        <f>SUMIFS('9月奖金发放记录'!$J$2:$J$146,'9月奖金发放记录'!$B$2:$B$146,B96,'9月奖金发放记录'!$A$2:$A$146,A96,'9月奖金发放记录'!$E$2:$E$146,"补发4月")</f>
        <v>0</v>
      </c>
      <c r="V96" s="6">
        <f>SUMIFS('9月奖金发放记录'!$J$2:$J$146,'9月奖金发放记录'!$B$2:$B$146,B96,'9月奖金发放记录'!$A$2:$A$146,A96,'9月奖金发放记录'!$E$2:$E$146,"补发3月")</f>
        <v>0</v>
      </c>
      <c r="W96" s="6">
        <f>SUMIFS('9月奖金发放记录'!$J$2:$J$146,'9月奖金发放记录'!$B$2:$B$146,B96,'9月奖金发放记录'!$A$2:$A$146,A96,'9月奖金发放记录'!$E$2:$E$146,"补发2月")</f>
        <v>0</v>
      </c>
      <c r="X96" s="6">
        <f>SUMIFS('9月奖金发放记录'!$J$2:$J$146,'9月奖金发放记录'!$B$2:$B$146,B96,'9月奖金发放记录'!$A$2:$A$146,A96,'9月奖金发放记录'!$E$2:$E$146,"补发1月")</f>
        <v>0</v>
      </c>
      <c r="Y96" s="6">
        <f t="shared" si="1"/>
        <v>150</v>
      </c>
      <c r="Z96" s="5" t="s">
        <v>120</v>
      </c>
      <c r="AA96" s="5">
        <v>0</v>
      </c>
      <c r="AB96" s="5">
        <v>0</v>
      </c>
      <c r="AC96" s="5">
        <v>1</v>
      </c>
    </row>
    <row r="97" ht="19" customHeight="1" spans="1:29">
      <c r="A97" s="5" t="s">
        <v>728</v>
      </c>
      <c r="B97" s="5" t="s">
        <v>70</v>
      </c>
      <c r="C97" s="5" t="s">
        <v>71</v>
      </c>
      <c r="D97" s="5">
        <v>1</v>
      </c>
      <c r="E97" s="5">
        <v>30</v>
      </c>
      <c r="F97" s="6">
        <v>3000</v>
      </c>
      <c r="G97" s="6">
        <v>4826.2</v>
      </c>
      <c r="H97" s="5" t="s">
        <v>113</v>
      </c>
      <c r="I97" s="6">
        <v>150</v>
      </c>
      <c r="J97" s="6">
        <v>6000</v>
      </c>
      <c r="K97" s="6">
        <v>12258.8</v>
      </c>
      <c r="L97" s="5" t="s">
        <v>826</v>
      </c>
      <c r="M97" s="5">
        <v>1</v>
      </c>
      <c r="N97" s="6">
        <f>SUMIFS('9月奖金发放记录'!$J$2:$J$146,'9月奖金发放记录'!$B$2:$B$146,B97,'9月奖金发放记录'!$A$2:$A$146,A97,'9月奖金发放记录'!$E$2:$E$146,"结转")</f>
        <v>150</v>
      </c>
      <c r="O97" s="6">
        <f>SUMIFS('9月奖金发放记录'!$J$2:$J$146,'9月奖金发放记录'!$B$2:$B$146,B97,'9月奖金发放记录'!$A$2:$A$146,A97,'9月奖金发放记录'!$E$2:$E$146,"当月")</f>
        <v>0</v>
      </c>
      <c r="P97" s="6">
        <f>SUMIFS('9月奖金发放记录'!$J$2:$J$146,'9月奖金发放记录'!$B$2:$B$146,B97,'9月奖金发放记录'!$A$2:$A$146,A97,'9月奖金发放记录'!$E$2:$E$146,"累计补发9月")</f>
        <v>0</v>
      </c>
      <c r="Q97" s="6">
        <f>SUMIFS('9月奖金发放记录'!$J$2:$J$146,'9月奖金发放记录'!$B$2:$B$146,B97,'9月奖金发放记录'!$A$2:$A$146,A97,'9月奖金发放记录'!$E$2:$E$146,"补发8月")</f>
        <v>0</v>
      </c>
      <c r="R97" s="6">
        <f>SUMIFS('9月奖金发放记录'!$J$2:$J$146,'9月奖金发放记录'!$B$2:$B$146,B97,'9月奖金发放记录'!$A$2:$A$146,A97,'9月奖金发放记录'!$E$2:$E$146,"补发7月")</f>
        <v>0</v>
      </c>
      <c r="S97" s="6">
        <f>SUMIFS('9月奖金发放记录'!$J$2:$J$146,'9月奖金发放记录'!$B$2:$B$146,B97,'9月奖金发放记录'!$A$2:$A$146,A97,'9月奖金发放记录'!$E$2:$E$146,"补发6月")</f>
        <v>0</v>
      </c>
      <c r="T97" s="6">
        <f>SUMIFS('9月奖金发放记录'!$J$2:$J$146,'9月奖金发放记录'!$B$2:$B$146,B97,'9月奖金发放记录'!$A$2:$A$146,A97,'9月奖金发放记录'!$E$2:$E$146,"补发5月")</f>
        <v>0</v>
      </c>
      <c r="U97" s="6">
        <f>SUMIFS('9月奖金发放记录'!$J$2:$J$146,'9月奖金发放记录'!$B$2:$B$146,B97,'9月奖金发放记录'!$A$2:$A$146,A97,'9月奖金发放记录'!$E$2:$E$146,"补发4月")</f>
        <v>0</v>
      </c>
      <c r="V97" s="6">
        <f>SUMIFS('9月奖金发放记录'!$J$2:$J$146,'9月奖金发放记录'!$B$2:$B$146,B97,'9月奖金发放记录'!$A$2:$A$146,A97,'9月奖金发放记录'!$E$2:$E$146,"补发3月")</f>
        <v>0</v>
      </c>
      <c r="W97" s="6">
        <f>SUMIFS('9月奖金发放记录'!$J$2:$J$146,'9月奖金发放记录'!$B$2:$B$146,B97,'9月奖金发放记录'!$A$2:$A$146,A97,'9月奖金发放记录'!$E$2:$E$146,"补发2月")</f>
        <v>0</v>
      </c>
      <c r="X97" s="6">
        <f>SUMIFS('9月奖金发放记录'!$J$2:$J$146,'9月奖金发放记录'!$B$2:$B$146,B97,'9月奖金发放记录'!$A$2:$A$146,A97,'9月奖金发放记录'!$E$2:$E$146,"补发1月")</f>
        <v>0</v>
      </c>
      <c r="Y97" s="6">
        <f t="shared" si="1"/>
        <v>150</v>
      </c>
      <c r="Z97" s="5" t="s">
        <v>120</v>
      </c>
      <c r="AA97" s="5">
        <v>1</v>
      </c>
      <c r="AB97" s="5">
        <v>0</v>
      </c>
      <c r="AC97" s="5">
        <v>1</v>
      </c>
    </row>
    <row r="98" ht="19" customHeight="1" spans="1:29">
      <c r="A98" s="5" t="s">
        <v>729</v>
      </c>
      <c r="B98" s="5" t="s">
        <v>70</v>
      </c>
      <c r="C98" s="5" t="s">
        <v>71</v>
      </c>
      <c r="D98" s="5">
        <v>1</v>
      </c>
      <c r="E98" s="5">
        <v>30</v>
      </c>
      <c r="F98" s="6">
        <v>3000</v>
      </c>
      <c r="G98" s="6">
        <v>4873.1</v>
      </c>
      <c r="H98" s="5" t="s">
        <v>113</v>
      </c>
      <c r="I98" s="6">
        <v>150</v>
      </c>
      <c r="J98" s="6">
        <v>3483.87</v>
      </c>
      <c r="K98" s="6">
        <v>5702.7</v>
      </c>
      <c r="L98" s="5" t="s">
        <v>826</v>
      </c>
      <c r="M98" s="5">
        <v>0</v>
      </c>
      <c r="N98" s="6">
        <f>SUMIFS('9月奖金发放记录'!$J$2:$J$146,'9月奖金发放记录'!$B$2:$B$146,B98,'9月奖金发放记录'!$A$2:$A$146,A98,'9月奖金发放记录'!$E$2:$E$146,"结转")</f>
        <v>0</v>
      </c>
      <c r="O98" s="6">
        <f>SUMIFS('9月奖金发放记录'!$J$2:$J$146,'9月奖金发放记录'!$B$2:$B$146,B98,'9月奖金发放记录'!$A$2:$A$146,A98,'9月奖金发放记录'!$E$2:$E$146,"当月")</f>
        <v>150</v>
      </c>
      <c r="P98" s="6">
        <f>SUMIFS('9月奖金发放记录'!$J$2:$J$146,'9月奖金发放记录'!$B$2:$B$146,B98,'9月奖金发放记录'!$A$2:$A$146,A98,'9月奖金发放记录'!$E$2:$E$146,"累计补发9月")</f>
        <v>0</v>
      </c>
      <c r="Q98" s="6">
        <f>SUMIFS('9月奖金发放记录'!$J$2:$J$146,'9月奖金发放记录'!$B$2:$B$146,B98,'9月奖金发放记录'!$A$2:$A$146,A98,'9月奖金发放记录'!$E$2:$E$146,"补发8月")</f>
        <v>0</v>
      </c>
      <c r="R98" s="6">
        <f>SUMIFS('9月奖金发放记录'!$J$2:$J$146,'9月奖金发放记录'!$B$2:$B$146,B98,'9月奖金发放记录'!$A$2:$A$146,A98,'9月奖金发放记录'!$E$2:$E$146,"补发7月")</f>
        <v>0</v>
      </c>
      <c r="S98" s="6">
        <f>SUMIFS('9月奖金发放记录'!$J$2:$J$146,'9月奖金发放记录'!$B$2:$B$146,B98,'9月奖金发放记录'!$A$2:$A$146,A98,'9月奖金发放记录'!$E$2:$E$146,"补发6月")</f>
        <v>0</v>
      </c>
      <c r="T98" s="6">
        <f>SUMIFS('9月奖金发放记录'!$J$2:$J$146,'9月奖金发放记录'!$B$2:$B$146,B98,'9月奖金发放记录'!$A$2:$A$146,A98,'9月奖金发放记录'!$E$2:$E$146,"补发5月")</f>
        <v>0</v>
      </c>
      <c r="U98" s="6">
        <f>SUMIFS('9月奖金发放记录'!$J$2:$J$146,'9月奖金发放记录'!$B$2:$B$146,B98,'9月奖金发放记录'!$A$2:$A$146,A98,'9月奖金发放记录'!$E$2:$E$146,"补发4月")</f>
        <v>0</v>
      </c>
      <c r="V98" s="6">
        <f>SUMIFS('9月奖金发放记录'!$J$2:$J$146,'9月奖金发放记录'!$B$2:$B$146,B98,'9月奖金发放记录'!$A$2:$A$146,A98,'9月奖金发放记录'!$E$2:$E$146,"补发3月")</f>
        <v>0</v>
      </c>
      <c r="W98" s="6">
        <f>SUMIFS('9月奖金发放记录'!$J$2:$J$146,'9月奖金发放记录'!$B$2:$B$146,B98,'9月奖金发放记录'!$A$2:$A$146,A98,'9月奖金发放记录'!$E$2:$E$146,"补发2月")</f>
        <v>0</v>
      </c>
      <c r="X98" s="6">
        <f>SUMIFS('9月奖金发放记录'!$J$2:$J$146,'9月奖金发放记录'!$B$2:$B$146,B98,'9月奖金发放记录'!$A$2:$A$146,A98,'9月奖金发放记录'!$E$2:$E$146,"补发1月")</f>
        <v>0</v>
      </c>
      <c r="Y98" s="6">
        <f t="shared" si="1"/>
        <v>150</v>
      </c>
      <c r="Z98" s="5" t="s">
        <v>120</v>
      </c>
      <c r="AA98" s="5">
        <v>1</v>
      </c>
      <c r="AB98" s="5">
        <v>0</v>
      </c>
      <c r="AC98" s="5">
        <v>0</v>
      </c>
    </row>
    <row r="99" ht="19" customHeight="1" spans="1:29">
      <c r="A99" s="5" t="s">
        <v>79</v>
      </c>
      <c r="B99" s="5" t="s">
        <v>70</v>
      </c>
      <c r="C99" s="5" t="s">
        <v>71</v>
      </c>
      <c r="D99" s="5">
        <v>1</v>
      </c>
      <c r="E99" s="5">
        <v>30</v>
      </c>
      <c r="F99" s="6">
        <v>3000</v>
      </c>
      <c r="G99" s="6">
        <v>1699.4</v>
      </c>
      <c r="H99" s="5" t="s">
        <v>120</v>
      </c>
      <c r="I99" s="6">
        <v>0</v>
      </c>
      <c r="J99" s="6">
        <v>3290.32</v>
      </c>
      <c r="K99" s="6">
        <v>1737.3</v>
      </c>
      <c r="L99" s="5" t="s">
        <v>825</v>
      </c>
      <c r="M99" s="5">
        <v>0</v>
      </c>
      <c r="N99" s="6">
        <f>SUMIFS('9月奖金发放记录'!$J$2:$J$146,'9月奖金发放记录'!$B$2:$B$146,B99,'9月奖金发放记录'!$A$2:$A$146,A99,'9月奖金发放记录'!$E$2:$E$146,"结转")</f>
        <v>0</v>
      </c>
      <c r="O99" s="6">
        <f>SUMIFS('9月奖金发放记录'!$J$2:$J$146,'9月奖金发放记录'!$B$2:$B$146,B99,'9月奖金发放记录'!$A$2:$A$146,A99,'9月奖金发放记录'!$E$2:$E$146,"当月")</f>
        <v>0</v>
      </c>
      <c r="P99" s="6">
        <f>SUMIFS('9月奖金发放记录'!$J$2:$J$146,'9月奖金发放记录'!$B$2:$B$146,B99,'9月奖金发放记录'!$A$2:$A$146,A99,'9月奖金发放记录'!$E$2:$E$146,"累计补发9月")</f>
        <v>0</v>
      </c>
      <c r="Q99" s="6">
        <f>SUMIFS('9月奖金发放记录'!$J$2:$J$146,'9月奖金发放记录'!$B$2:$B$146,B99,'9月奖金发放记录'!$A$2:$A$146,A99,'9月奖金发放记录'!$E$2:$E$146,"补发8月")</f>
        <v>0</v>
      </c>
      <c r="R99" s="6">
        <f>SUMIFS('9月奖金发放记录'!$J$2:$J$146,'9月奖金发放记录'!$B$2:$B$146,B99,'9月奖金发放记录'!$A$2:$A$146,A99,'9月奖金发放记录'!$E$2:$E$146,"补发7月")</f>
        <v>0</v>
      </c>
      <c r="S99" s="6">
        <f>SUMIFS('9月奖金发放记录'!$J$2:$J$146,'9月奖金发放记录'!$B$2:$B$146,B99,'9月奖金发放记录'!$A$2:$A$146,A99,'9月奖金发放记录'!$E$2:$E$146,"补发6月")</f>
        <v>0</v>
      </c>
      <c r="T99" s="6">
        <f>SUMIFS('9月奖金发放记录'!$J$2:$J$146,'9月奖金发放记录'!$B$2:$B$146,B99,'9月奖金发放记录'!$A$2:$A$146,A99,'9月奖金发放记录'!$E$2:$E$146,"补发5月")</f>
        <v>0</v>
      </c>
      <c r="U99" s="6">
        <f>SUMIFS('9月奖金发放记录'!$J$2:$J$146,'9月奖金发放记录'!$B$2:$B$146,B99,'9月奖金发放记录'!$A$2:$A$146,A99,'9月奖金发放记录'!$E$2:$E$146,"补发4月")</f>
        <v>0</v>
      </c>
      <c r="V99" s="6">
        <f>SUMIFS('9月奖金发放记录'!$J$2:$J$146,'9月奖金发放记录'!$B$2:$B$146,B99,'9月奖金发放记录'!$A$2:$A$146,A99,'9月奖金发放记录'!$E$2:$E$146,"补发3月")</f>
        <v>0</v>
      </c>
      <c r="W99" s="6">
        <f>SUMIFS('9月奖金发放记录'!$J$2:$J$146,'9月奖金发放记录'!$B$2:$B$146,B99,'9月奖金发放记录'!$A$2:$A$146,A99,'9月奖金发放记录'!$E$2:$E$146,"补发2月")</f>
        <v>0</v>
      </c>
      <c r="X99" s="6">
        <f>SUMIFS('9月奖金发放记录'!$J$2:$J$146,'9月奖金发放记录'!$B$2:$B$146,B99,'9月奖金发放记录'!$A$2:$A$146,A99,'9月奖金发放记录'!$E$2:$E$146,"补发1月")</f>
        <v>0</v>
      </c>
      <c r="Y99" s="6">
        <f t="shared" si="1"/>
        <v>0</v>
      </c>
      <c r="Z99" s="5" t="s">
        <v>120</v>
      </c>
      <c r="AA99" s="5">
        <v>4</v>
      </c>
      <c r="AB99" s="5">
        <v>0</v>
      </c>
      <c r="AC99" s="5">
        <v>0</v>
      </c>
    </row>
    <row r="100" ht="19" customHeight="1" spans="1:29">
      <c r="A100" s="5" t="s">
        <v>730</v>
      </c>
      <c r="B100" s="5" t="s">
        <v>70</v>
      </c>
      <c r="C100" s="5" t="s">
        <v>71</v>
      </c>
      <c r="D100" s="5">
        <v>1</v>
      </c>
      <c r="E100" s="5">
        <v>30</v>
      </c>
      <c r="F100" s="6">
        <v>3000</v>
      </c>
      <c r="G100" s="6">
        <v>590.2</v>
      </c>
      <c r="H100" s="5" t="s">
        <v>120</v>
      </c>
      <c r="I100" s="6">
        <v>0</v>
      </c>
      <c r="J100" s="6">
        <v>6000</v>
      </c>
      <c r="K100" s="6">
        <v>1079.8</v>
      </c>
      <c r="L100" s="5" t="s">
        <v>825</v>
      </c>
      <c r="M100" s="5">
        <v>0</v>
      </c>
      <c r="N100" s="6">
        <f>SUMIFS('9月奖金发放记录'!$J$2:$J$146,'9月奖金发放记录'!$B$2:$B$146,B100,'9月奖金发放记录'!$A$2:$A$146,A100,'9月奖金发放记录'!$E$2:$E$146,"结转")</f>
        <v>0</v>
      </c>
      <c r="O100" s="6">
        <f>SUMIFS('9月奖金发放记录'!$J$2:$J$146,'9月奖金发放记录'!$B$2:$B$146,B100,'9月奖金发放记录'!$A$2:$A$146,A100,'9月奖金发放记录'!$E$2:$E$146,"当月")</f>
        <v>0</v>
      </c>
      <c r="P100" s="6">
        <f>SUMIFS('9月奖金发放记录'!$J$2:$J$146,'9月奖金发放记录'!$B$2:$B$146,B100,'9月奖金发放记录'!$A$2:$A$146,A100,'9月奖金发放记录'!$E$2:$E$146,"累计补发9月")</f>
        <v>0</v>
      </c>
      <c r="Q100" s="6">
        <f>SUMIFS('9月奖金发放记录'!$J$2:$J$146,'9月奖金发放记录'!$B$2:$B$146,B100,'9月奖金发放记录'!$A$2:$A$146,A100,'9月奖金发放记录'!$E$2:$E$146,"补发8月")</f>
        <v>0</v>
      </c>
      <c r="R100" s="6">
        <f>SUMIFS('9月奖金发放记录'!$J$2:$J$146,'9月奖金发放记录'!$B$2:$B$146,B100,'9月奖金发放记录'!$A$2:$A$146,A100,'9月奖金发放记录'!$E$2:$E$146,"补发7月")</f>
        <v>0</v>
      </c>
      <c r="S100" s="6">
        <f>SUMIFS('9月奖金发放记录'!$J$2:$J$146,'9月奖金发放记录'!$B$2:$B$146,B100,'9月奖金发放记录'!$A$2:$A$146,A100,'9月奖金发放记录'!$E$2:$E$146,"补发6月")</f>
        <v>0</v>
      </c>
      <c r="T100" s="6">
        <f>SUMIFS('9月奖金发放记录'!$J$2:$J$146,'9月奖金发放记录'!$B$2:$B$146,B100,'9月奖金发放记录'!$A$2:$A$146,A100,'9月奖金发放记录'!$E$2:$E$146,"补发5月")</f>
        <v>0</v>
      </c>
      <c r="U100" s="6">
        <f>SUMIFS('9月奖金发放记录'!$J$2:$J$146,'9月奖金发放记录'!$B$2:$B$146,B100,'9月奖金发放记录'!$A$2:$A$146,A100,'9月奖金发放记录'!$E$2:$E$146,"补发4月")</f>
        <v>0</v>
      </c>
      <c r="V100" s="6">
        <f>SUMIFS('9月奖金发放记录'!$J$2:$J$146,'9月奖金发放记录'!$B$2:$B$146,B100,'9月奖金发放记录'!$A$2:$A$146,A100,'9月奖金发放记录'!$E$2:$E$146,"补发3月")</f>
        <v>0</v>
      </c>
      <c r="W100" s="6">
        <f>SUMIFS('9月奖金发放记录'!$J$2:$J$146,'9月奖金发放记录'!$B$2:$B$146,B100,'9月奖金发放记录'!$A$2:$A$146,A100,'9月奖金发放记录'!$E$2:$E$146,"补发2月")</f>
        <v>0</v>
      </c>
      <c r="X100" s="6">
        <f>SUMIFS('9月奖金发放记录'!$J$2:$J$146,'9月奖金发放记录'!$B$2:$B$146,B100,'9月奖金发放记录'!$A$2:$A$146,A100,'9月奖金发放记录'!$E$2:$E$146,"补发1月")</f>
        <v>0</v>
      </c>
      <c r="Y100" s="6">
        <f t="shared" si="1"/>
        <v>0</v>
      </c>
      <c r="Z100" s="5" t="s">
        <v>120</v>
      </c>
      <c r="AA100" s="5">
        <v>20</v>
      </c>
      <c r="AB100" s="5">
        <v>0</v>
      </c>
      <c r="AC100" s="5">
        <v>0</v>
      </c>
    </row>
    <row r="101" ht="19" customHeight="1" spans="1:29">
      <c r="A101" s="5" t="s">
        <v>732</v>
      </c>
      <c r="B101" s="5" t="s">
        <v>70</v>
      </c>
      <c r="C101" s="5" t="s">
        <v>71</v>
      </c>
      <c r="D101" s="5">
        <v>1</v>
      </c>
      <c r="E101" s="5">
        <v>30</v>
      </c>
      <c r="F101" s="6">
        <v>3000</v>
      </c>
      <c r="G101" s="6">
        <v>3232</v>
      </c>
      <c r="H101" s="5" t="s">
        <v>113</v>
      </c>
      <c r="I101" s="6">
        <v>150</v>
      </c>
      <c r="J101" s="6">
        <v>3483.87</v>
      </c>
      <c r="K101" s="6">
        <v>3603.7</v>
      </c>
      <c r="L101" s="5" t="s">
        <v>826</v>
      </c>
      <c r="M101" s="5">
        <v>0</v>
      </c>
      <c r="N101" s="6">
        <f>SUMIFS('9月奖金发放记录'!$J$2:$J$146,'9月奖金发放记录'!$B$2:$B$146,B101,'9月奖金发放记录'!$A$2:$A$146,A101,'9月奖金发放记录'!$E$2:$E$146,"结转")</f>
        <v>0</v>
      </c>
      <c r="O101" s="6">
        <f>SUMIFS('9月奖金发放记录'!$J$2:$J$146,'9月奖金发放记录'!$B$2:$B$146,B101,'9月奖金发放记录'!$A$2:$A$146,A101,'9月奖金发放记录'!$E$2:$E$146,"当月")</f>
        <v>150</v>
      </c>
      <c r="P101" s="6">
        <f>SUMIFS('9月奖金发放记录'!$J$2:$J$146,'9月奖金发放记录'!$B$2:$B$146,B101,'9月奖金发放记录'!$A$2:$A$146,A101,'9月奖金发放记录'!$E$2:$E$146,"累计补发9月")</f>
        <v>0</v>
      </c>
      <c r="Q101" s="6">
        <f>SUMIFS('9月奖金发放记录'!$J$2:$J$146,'9月奖金发放记录'!$B$2:$B$146,B101,'9月奖金发放记录'!$A$2:$A$146,A101,'9月奖金发放记录'!$E$2:$E$146,"补发8月")</f>
        <v>24.19</v>
      </c>
      <c r="R101" s="6">
        <f>SUMIFS('9月奖金发放记录'!$J$2:$J$146,'9月奖金发放记录'!$B$2:$B$146,B101,'9月奖金发放记录'!$A$2:$A$146,A101,'9月奖金发放记录'!$E$2:$E$146,"补发7月")</f>
        <v>0</v>
      </c>
      <c r="S101" s="6">
        <f>SUMIFS('9月奖金发放记录'!$J$2:$J$146,'9月奖金发放记录'!$B$2:$B$146,B101,'9月奖金发放记录'!$A$2:$A$146,A101,'9月奖金发放记录'!$E$2:$E$146,"补发6月")</f>
        <v>0</v>
      </c>
      <c r="T101" s="6">
        <f>SUMIFS('9月奖金发放记录'!$J$2:$J$146,'9月奖金发放记录'!$B$2:$B$146,B101,'9月奖金发放记录'!$A$2:$A$146,A101,'9月奖金发放记录'!$E$2:$E$146,"补发5月")</f>
        <v>0</v>
      </c>
      <c r="U101" s="6">
        <f>SUMIFS('9月奖金发放记录'!$J$2:$J$146,'9月奖金发放记录'!$B$2:$B$146,B101,'9月奖金发放记录'!$A$2:$A$146,A101,'9月奖金发放记录'!$E$2:$E$146,"补发4月")</f>
        <v>0</v>
      </c>
      <c r="V101" s="6">
        <f>SUMIFS('9月奖金发放记录'!$J$2:$J$146,'9月奖金发放记录'!$B$2:$B$146,B101,'9月奖金发放记录'!$A$2:$A$146,A101,'9月奖金发放记录'!$E$2:$E$146,"补发3月")</f>
        <v>0</v>
      </c>
      <c r="W101" s="6">
        <f>SUMIFS('9月奖金发放记录'!$J$2:$J$146,'9月奖金发放记录'!$B$2:$B$146,B101,'9月奖金发放记录'!$A$2:$A$146,A101,'9月奖金发放记录'!$E$2:$E$146,"补发2月")</f>
        <v>0</v>
      </c>
      <c r="X101" s="6">
        <f>SUMIFS('9月奖金发放记录'!$J$2:$J$146,'9月奖金发放记录'!$B$2:$B$146,B101,'9月奖金发放记录'!$A$2:$A$146,A101,'9月奖金发放记录'!$E$2:$E$146,"补发1月")</f>
        <v>0</v>
      </c>
      <c r="Y101" s="6">
        <f t="shared" si="1"/>
        <v>174.19</v>
      </c>
      <c r="Z101" s="5" t="s">
        <v>120</v>
      </c>
      <c r="AA101" s="5">
        <v>5</v>
      </c>
      <c r="AB101" s="5">
        <v>0</v>
      </c>
      <c r="AC101" s="5">
        <v>0</v>
      </c>
    </row>
    <row r="102" ht="19" customHeight="1" spans="1:29">
      <c r="A102" s="5" t="s">
        <v>734</v>
      </c>
      <c r="B102" s="5" t="s">
        <v>70</v>
      </c>
      <c r="C102" s="5" t="s">
        <v>71</v>
      </c>
      <c r="D102" s="5">
        <v>1</v>
      </c>
      <c r="E102" s="5">
        <v>30</v>
      </c>
      <c r="F102" s="6">
        <v>3000</v>
      </c>
      <c r="G102" s="6">
        <v>0</v>
      </c>
      <c r="H102" s="5" t="s">
        <v>120</v>
      </c>
      <c r="I102" s="6">
        <v>0</v>
      </c>
      <c r="J102" s="6">
        <v>6000</v>
      </c>
      <c r="K102" s="6">
        <v>0</v>
      </c>
      <c r="L102" s="5" t="s">
        <v>825</v>
      </c>
      <c r="M102" s="5">
        <v>0</v>
      </c>
      <c r="N102" s="6">
        <f>SUMIFS('9月奖金发放记录'!$J$2:$J$146,'9月奖金发放记录'!$B$2:$B$146,B102,'9月奖金发放记录'!$A$2:$A$146,A102,'9月奖金发放记录'!$E$2:$E$146,"结转")</f>
        <v>0</v>
      </c>
      <c r="O102" s="6">
        <f>SUMIFS('9月奖金发放记录'!$J$2:$J$146,'9月奖金发放记录'!$B$2:$B$146,B102,'9月奖金发放记录'!$A$2:$A$146,A102,'9月奖金发放记录'!$E$2:$E$146,"当月")</f>
        <v>0</v>
      </c>
      <c r="P102" s="6">
        <f>SUMIFS('9月奖金发放记录'!$J$2:$J$146,'9月奖金发放记录'!$B$2:$B$146,B102,'9月奖金发放记录'!$A$2:$A$146,A102,'9月奖金发放记录'!$E$2:$E$146,"累计补发9月")</f>
        <v>0</v>
      </c>
      <c r="Q102" s="6">
        <f>SUMIFS('9月奖金发放记录'!$J$2:$J$146,'9月奖金发放记录'!$B$2:$B$146,B102,'9月奖金发放记录'!$A$2:$A$146,A102,'9月奖金发放记录'!$E$2:$E$146,"补发8月")</f>
        <v>0</v>
      </c>
      <c r="R102" s="6">
        <f>SUMIFS('9月奖金发放记录'!$J$2:$J$146,'9月奖金发放记录'!$B$2:$B$146,B102,'9月奖金发放记录'!$A$2:$A$146,A102,'9月奖金发放记录'!$E$2:$E$146,"补发7月")</f>
        <v>0</v>
      </c>
      <c r="S102" s="6">
        <f>SUMIFS('9月奖金发放记录'!$J$2:$J$146,'9月奖金发放记录'!$B$2:$B$146,B102,'9月奖金发放记录'!$A$2:$A$146,A102,'9月奖金发放记录'!$E$2:$E$146,"补发6月")</f>
        <v>0</v>
      </c>
      <c r="T102" s="6">
        <f>SUMIFS('9月奖金发放记录'!$J$2:$J$146,'9月奖金发放记录'!$B$2:$B$146,B102,'9月奖金发放记录'!$A$2:$A$146,A102,'9月奖金发放记录'!$E$2:$E$146,"补发5月")</f>
        <v>0</v>
      </c>
      <c r="U102" s="6">
        <f>SUMIFS('9月奖金发放记录'!$J$2:$J$146,'9月奖金发放记录'!$B$2:$B$146,B102,'9月奖金发放记录'!$A$2:$A$146,A102,'9月奖金发放记录'!$E$2:$E$146,"补发4月")</f>
        <v>0</v>
      </c>
      <c r="V102" s="6">
        <f>SUMIFS('9月奖金发放记录'!$J$2:$J$146,'9月奖金发放记录'!$B$2:$B$146,B102,'9月奖金发放记录'!$A$2:$A$146,A102,'9月奖金发放记录'!$E$2:$E$146,"补发3月")</f>
        <v>0</v>
      </c>
      <c r="W102" s="6">
        <f>SUMIFS('9月奖金发放记录'!$J$2:$J$146,'9月奖金发放记录'!$B$2:$B$146,B102,'9月奖金发放记录'!$A$2:$A$146,A102,'9月奖金发放记录'!$E$2:$E$146,"补发2月")</f>
        <v>0</v>
      </c>
      <c r="X102" s="6">
        <f>SUMIFS('9月奖金发放记录'!$J$2:$J$146,'9月奖金发放记录'!$B$2:$B$146,B102,'9月奖金发放记录'!$A$2:$A$146,A102,'9月奖金发放记录'!$E$2:$E$146,"补发1月")</f>
        <v>0</v>
      </c>
      <c r="Y102" s="6">
        <f t="shared" si="1"/>
        <v>0</v>
      </c>
      <c r="Z102" s="5" t="s">
        <v>120</v>
      </c>
      <c r="AA102" s="5">
        <v>30</v>
      </c>
      <c r="AB102" s="5">
        <v>0</v>
      </c>
      <c r="AC102" s="5">
        <v>0</v>
      </c>
    </row>
    <row r="103" ht="19" customHeight="1" spans="1:29">
      <c r="A103" s="5" t="s">
        <v>80</v>
      </c>
      <c r="B103" s="5" t="s">
        <v>70</v>
      </c>
      <c r="C103" s="5" t="s">
        <v>71</v>
      </c>
      <c r="D103" s="5">
        <v>1</v>
      </c>
      <c r="E103" s="5">
        <v>29</v>
      </c>
      <c r="F103" s="6">
        <v>2900</v>
      </c>
      <c r="G103" s="6">
        <v>286.9</v>
      </c>
      <c r="H103" s="5" t="s">
        <v>120</v>
      </c>
      <c r="I103" s="6">
        <v>0</v>
      </c>
      <c r="J103" s="6">
        <v>3190.32</v>
      </c>
      <c r="K103" s="6">
        <v>333.3</v>
      </c>
      <c r="L103" s="5" t="s">
        <v>825</v>
      </c>
      <c r="M103" s="5">
        <v>0</v>
      </c>
      <c r="N103" s="6">
        <f>SUMIFS('9月奖金发放记录'!$J$2:$J$146,'9月奖金发放记录'!$B$2:$B$146,B103,'9月奖金发放记录'!$A$2:$A$146,A103,'9月奖金发放记录'!$E$2:$E$146,"结转")</f>
        <v>0</v>
      </c>
      <c r="O103" s="6">
        <f>SUMIFS('9月奖金发放记录'!$J$2:$J$146,'9月奖金发放记录'!$B$2:$B$146,B103,'9月奖金发放记录'!$A$2:$A$146,A103,'9月奖金发放记录'!$E$2:$E$146,"当月")</f>
        <v>0</v>
      </c>
      <c r="P103" s="6">
        <f>SUMIFS('9月奖金发放记录'!$J$2:$J$146,'9月奖金发放记录'!$B$2:$B$146,B103,'9月奖金发放记录'!$A$2:$A$146,A103,'9月奖金发放记录'!$E$2:$E$146,"累计补发9月")</f>
        <v>0</v>
      </c>
      <c r="Q103" s="6">
        <f>SUMIFS('9月奖金发放记录'!$J$2:$J$146,'9月奖金发放记录'!$B$2:$B$146,B103,'9月奖金发放记录'!$A$2:$A$146,A103,'9月奖金发放记录'!$E$2:$E$146,"补发8月")</f>
        <v>0</v>
      </c>
      <c r="R103" s="6">
        <f>SUMIFS('9月奖金发放记录'!$J$2:$J$146,'9月奖金发放记录'!$B$2:$B$146,B103,'9月奖金发放记录'!$A$2:$A$146,A103,'9月奖金发放记录'!$E$2:$E$146,"补发7月")</f>
        <v>0</v>
      </c>
      <c r="S103" s="6">
        <f>SUMIFS('9月奖金发放记录'!$J$2:$J$146,'9月奖金发放记录'!$B$2:$B$146,B103,'9月奖金发放记录'!$A$2:$A$146,A103,'9月奖金发放记录'!$E$2:$E$146,"补发6月")</f>
        <v>0</v>
      </c>
      <c r="T103" s="6">
        <f>SUMIFS('9月奖金发放记录'!$J$2:$J$146,'9月奖金发放记录'!$B$2:$B$146,B103,'9月奖金发放记录'!$A$2:$A$146,A103,'9月奖金发放记录'!$E$2:$E$146,"补发5月")</f>
        <v>0</v>
      </c>
      <c r="U103" s="6">
        <f>SUMIFS('9月奖金发放记录'!$J$2:$J$146,'9月奖金发放记录'!$B$2:$B$146,B103,'9月奖金发放记录'!$A$2:$A$146,A103,'9月奖金发放记录'!$E$2:$E$146,"补发4月")</f>
        <v>0</v>
      </c>
      <c r="V103" s="6">
        <f>SUMIFS('9月奖金发放记录'!$J$2:$J$146,'9月奖金发放记录'!$B$2:$B$146,B103,'9月奖金发放记录'!$A$2:$A$146,A103,'9月奖金发放记录'!$E$2:$E$146,"补发3月")</f>
        <v>0</v>
      </c>
      <c r="W103" s="6">
        <f>SUMIFS('9月奖金发放记录'!$J$2:$J$146,'9月奖金发放记录'!$B$2:$B$146,B103,'9月奖金发放记录'!$A$2:$A$146,A103,'9月奖金发放记录'!$E$2:$E$146,"补发2月")</f>
        <v>0</v>
      </c>
      <c r="X103" s="6">
        <f>SUMIFS('9月奖金发放记录'!$J$2:$J$146,'9月奖金发放记录'!$B$2:$B$146,B103,'9月奖金发放记录'!$A$2:$A$146,A103,'9月奖金发放记录'!$E$2:$E$146,"补发1月")</f>
        <v>0</v>
      </c>
      <c r="Y103" s="6">
        <f t="shared" si="1"/>
        <v>0</v>
      </c>
      <c r="Z103" s="5" t="s">
        <v>120</v>
      </c>
      <c r="AA103" s="5">
        <v>4</v>
      </c>
      <c r="AB103" s="5">
        <v>0</v>
      </c>
      <c r="AC103" s="5">
        <v>0</v>
      </c>
    </row>
    <row r="104" ht="19" customHeight="1" spans="1:29">
      <c r="A104" s="5" t="s">
        <v>736</v>
      </c>
      <c r="B104" s="5" t="s">
        <v>70</v>
      </c>
      <c r="C104" s="5" t="s">
        <v>71</v>
      </c>
      <c r="D104" s="5">
        <v>1</v>
      </c>
      <c r="E104" s="5">
        <v>30</v>
      </c>
      <c r="F104" s="6">
        <v>3000</v>
      </c>
      <c r="G104" s="6">
        <v>668.3</v>
      </c>
      <c r="H104" s="5" t="s">
        <v>120</v>
      </c>
      <c r="I104" s="6">
        <v>0</v>
      </c>
      <c r="J104" s="6">
        <v>6000</v>
      </c>
      <c r="K104" s="6">
        <v>1851</v>
      </c>
      <c r="L104" s="5" t="s">
        <v>825</v>
      </c>
      <c r="M104" s="5">
        <v>0</v>
      </c>
      <c r="N104" s="6">
        <f>SUMIFS('9月奖金发放记录'!$J$2:$J$146,'9月奖金发放记录'!$B$2:$B$146,B104,'9月奖金发放记录'!$A$2:$A$146,A104,'9月奖金发放记录'!$E$2:$E$146,"结转")</f>
        <v>0</v>
      </c>
      <c r="O104" s="6">
        <f>SUMIFS('9月奖金发放记录'!$J$2:$J$146,'9月奖金发放记录'!$B$2:$B$146,B104,'9月奖金发放记录'!$A$2:$A$146,A104,'9月奖金发放记录'!$E$2:$E$146,"当月")</f>
        <v>0</v>
      </c>
      <c r="P104" s="6">
        <f>SUMIFS('9月奖金发放记录'!$J$2:$J$146,'9月奖金发放记录'!$B$2:$B$146,B104,'9月奖金发放记录'!$A$2:$A$146,A104,'9月奖金发放记录'!$E$2:$E$146,"累计补发9月")</f>
        <v>0</v>
      </c>
      <c r="Q104" s="6">
        <f>SUMIFS('9月奖金发放记录'!$J$2:$J$146,'9月奖金发放记录'!$B$2:$B$146,B104,'9月奖金发放记录'!$A$2:$A$146,A104,'9月奖金发放记录'!$E$2:$E$146,"补发8月")</f>
        <v>0</v>
      </c>
      <c r="R104" s="6">
        <f>SUMIFS('9月奖金发放记录'!$J$2:$J$146,'9月奖金发放记录'!$B$2:$B$146,B104,'9月奖金发放记录'!$A$2:$A$146,A104,'9月奖金发放记录'!$E$2:$E$146,"补发7月")</f>
        <v>0</v>
      </c>
      <c r="S104" s="6">
        <f>SUMIFS('9月奖金发放记录'!$J$2:$J$146,'9月奖金发放记录'!$B$2:$B$146,B104,'9月奖金发放记录'!$A$2:$A$146,A104,'9月奖金发放记录'!$E$2:$E$146,"补发6月")</f>
        <v>0</v>
      </c>
      <c r="T104" s="6">
        <f>SUMIFS('9月奖金发放记录'!$J$2:$J$146,'9月奖金发放记录'!$B$2:$B$146,B104,'9月奖金发放记录'!$A$2:$A$146,A104,'9月奖金发放记录'!$E$2:$E$146,"补发5月")</f>
        <v>0</v>
      </c>
      <c r="U104" s="6">
        <f>SUMIFS('9月奖金发放记录'!$J$2:$J$146,'9月奖金发放记录'!$B$2:$B$146,B104,'9月奖金发放记录'!$A$2:$A$146,A104,'9月奖金发放记录'!$E$2:$E$146,"补发4月")</f>
        <v>0</v>
      </c>
      <c r="V104" s="6">
        <f>SUMIFS('9月奖金发放记录'!$J$2:$J$146,'9月奖金发放记录'!$B$2:$B$146,B104,'9月奖金发放记录'!$A$2:$A$146,A104,'9月奖金发放记录'!$E$2:$E$146,"补发3月")</f>
        <v>0</v>
      </c>
      <c r="W104" s="6">
        <f>SUMIFS('9月奖金发放记录'!$J$2:$J$146,'9月奖金发放记录'!$B$2:$B$146,B104,'9月奖金发放记录'!$A$2:$A$146,A104,'9月奖金发放记录'!$E$2:$E$146,"补发2月")</f>
        <v>0</v>
      </c>
      <c r="X104" s="6">
        <f>SUMIFS('9月奖金发放记录'!$J$2:$J$146,'9月奖金发放记录'!$B$2:$B$146,B104,'9月奖金发放记录'!$A$2:$A$146,A104,'9月奖金发放记录'!$E$2:$E$146,"补发1月")</f>
        <v>0</v>
      </c>
      <c r="Y104" s="6">
        <f t="shared" si="1"/>
        <v>0</v>
      </c>
      <c r="Z104" s="5" t="s">
        <v>120</v>
      </c>
      <c r="AA104" s="5">
        <v>23</v>
      </c>
      <c r="AB104" s="5">
        <v>0</v>
      </c>
      <c r="AC104" s="5">
        <v>0</v>
      </c>
    </row>
    <row r="105" ht="19" customHeight="1" spans="1:29">
      <c r="A105" s="5" t="s">
        <v>738</v>
      </c>
      <c r="B105" s="5" t="s">
        <v>70</v>
      </c>
      <c r="C105" s="5" t="s">
        <v>71</v>
      </c>
      <c r="D105" s="5">
        <v>1</v>
      </c>
      <c r="E105" s="5">
        <v>30</v>
      </c>
      <c r="F105" s="6">
        <v>3000</v>
      </c>
      <c r="G105" s="6">
        <v>3429.5</v>
      </c>
      <c r="H105" s="5" t="s">
        <v>113</v>
      </c>
      <c r="I105" s="6">
        <v>150</v>
      </c>
      <c r="J105" s="6">
        <v>20032.26</v>
      </c>
      <c r="K105" s="6">
        <v>26156</v>
      </c>
      <c r="L105" s="5" t="s">
        <v>826</v>
      </c>
      <c r="M105" s="5">
        <v>1</v>
      </c>
      <c r="N105" s="6">
        <f>SUMIFS('9月奖金发放记录'!$J$2:$J$146,'9月奖金发放记录'!$B$2:$B$146,B105,'9月奖金发放记录'!$A$2:$A$146,A105,'9月奖金发放记录'!$E$2:$E$146,"结转")</f>
        <v>0</v>
      </c>
      <c r="O105" s="6">
        <f>SUMIFS('9月奖金发放记录'!$J$2:$J$146,'9月奖金发放记录'!$B$2:$B$146,B105,'9月奖金发放记录'!$A$2:$A$146,A105,'9月奖金发放记录'!$E$2:$E$146,"当月")</f>
        <v>150</v>
      </c>
      <c r="P105" s="6">
        <f>SUMIFS('9月奖金发放记录'!$J$2:$J$146,'9月奖金发放记录'!$B$2:$B$146,B105,'9月奖金发放记录'!$A$2:$A$146,A105,'9月奖金发放记录'!$E$2:$E$146,"累计补发9月")</f>
        <v>0</v>
      </c>
      <c r="Q105" s="6">
        <f>SUMIFS('9月奖金发放记录'!$J$2:$J$146,'9月奖金发放记录'!$B$2:$B$146,B105,'9月奖金发放记录'!$A$2:$A$146,A105,'9月奖金发放记录'!$E$2:$E$146,"补发8月")</f>
        <v>0</v>
      </c>
      <c r="R105" s="6">
        <f>SUMIFS('9月奖金发放记录'!$J$2:$J$146,'9月奖金发放记录'!$B$2:$B$146,B105,'9月奖金发放记录'!$A$2:$A$146,A105,'9月奖金发放记录'!$E$2:$E$146,"补发7月")</f>
        <v>0</v>
      </c>
      <c r="S105" s="6">
        <f>SUMIFS('9月奖金发放记录'!$J$2:$J$146,'9月奖金发放记录'!$B$2:$B$146,B105,'9月奖金发放记录'!$A$2:$A$146,A105,'9月奖金发放记录'!$E$2:$E$146,"补发6月")</f>
        <v>0</v>
      </c>
      <c r="T105" s="6">
        <f>SUMIFS('9月奖金发放记录'!$J$2:$J$146,'9月奖金发放记录'!$B$2:$B$146,B105,'9月奖金发放记录'!$A$2:$A$146,A105,'9月奖金发放记录'!$E$2:$E$146,"补发5月")</f>
        <v>0</v>
      </c>
      <c r="U105" s="6">
        <f>SUMIFS('9月奖金发放记录'!$J$2:$J$146,'9月奖金发放记录'!$B$2:$B$146,B105,'9月奖金发放记录'!$A$2:$A$146,A105,'9月奖金发放记录'!$E$2:$E$146,"补发4月")</f>
        <v>0</v>
      </c>
      <c r="V105" s="6">
        <f>SUMIFS('9月奖金发放记录'!$J$2:$J$146,'9月奖金发放记录'!$B$2:$B$146,B105,'9月奖金发放记录'!$A$2:$A$146,A105,'9月奖金发放记录'!$E$2:$E$146,"补发3月")</f>
        <v>0</v>
      </c>
      <c r="W105" s="6">
        <f>SUMIFS('9月奖金发放记录'!$J$2:$J$146,'9月奖金发放记录'!$B$2:$B$146,B105,'9月奖金发放记录'!$A$2:$A$146,A105,'9月奖金发放记录'!$E$2:$E$146,"补发2月")</f>
        <v>0</v>
      </c>
      <c r="X105" s="6">
        <f>SUMIFS('9月奖金发放记录'!$J$2:$J$146,'9月奖金发放记录'!$B$2:$B$146,B105,'9月奖金发放记录'!$A$2:$A$146,A105,'9月奖金发放记录'!$E$2:$E$146,"补发1月")</f>
        <v>0</v>
      </c>
      <c r="Y105" s="6">
        <f t="shared" si="1"/>
        <v>150</v>
      </c>
      <c r="Z105" s="5" t="s">
        <v>120</v>
      </c>
      <c r="AA105" s="5">
        <v>0</v>
      </c>
      <c r="AB105" s="5">
        <v>0</v>
      </c>
      <c r="AC105" s="5">
        <v>0</v>
      </c>
    </row>
    <row r="106" ht="19" customHeight="1" spans="1:29">
      <c r="A106" s="5" t="s">
        <v>739</v>
      </c>
      <c r="B106" s="5" t="s">
        <v>70</v>
      </c>
      <c r="C106" s="5" t="s">
        <v>71</v>
      </c>
      <c r="D106" s="5">
        <v>1</v>
      </c>
      <c r="E106" s="5">
        <v>30</v>
      </c>
      <c r="F106" s="6">
        <v>3000</v>
      </c>
      <c r="G106" s="6">
        <v>0</v>
      </c>
      <c r="H106" s="5" t="s">
        <v>120</v>
      </c>
      <c r="I106" s="6">
        <v>0</v>
      </c>
      <c r="J106" s="6">
        <v>6000</v>
      </c>
      <c r="K106" s="6">
        <v>1654.4</v>
      </c>
      <c r="L106" s="5" t="s">
        <v>825</v>
      </c>
      <c r="M106" s="5">
        <v>0</v>
      </c>
      <c r="N106" s="6">
        <f>SUMIFS('9月奖金发放记录'!$J$2:$J$146,'9月奖金发放记录'!$B$2:$B$146,B106,'9月奖金发放记录'!$A$2:$A$146,A106,'9月奖金发放记录'!$E$2:$E$146,"结转")</f>
        <v>0</v>
      </c>
      <c r="O106" s="6">
        <f>SUMIFS('9月奖金发放记录'!$J$2:$J$146,'9月奖金发放记录'!$B$2:$B$146,B106,'9月奖金发放记录'!$A$2:$A$146,A106,'9月奖金发放记录'!$E$2:$E$146,"当月")</f>
        <v>0</v>
      </c>
      <c r="P106" s="6">
        <f>SUMIFS('9月奖金发放记录'!$J$2:$J$146,'9月奖金发放记录'!$B$2:$B$146,B106,'9月奖金发放记录'!$A$2:$A$146,A106,'9月奖金发放记录'!$E$2:$E$146,"累计补发9月")</f>
        <v>0</v>
      </c>
      <c r="Q106" s="6">
        <f>SUMIFS('9月奖金发放记录'!$J$2:$J$146,'9月奖金发放记录'!$B$2:$B$146,B106,'9月奖金发放记录'!$A$2:$A$146,A106,'9月奖金发放记录'!$E$2:$E$146,"补发8月")</f>
        <v>0</v>
      </c>
      <c r="R106" s="6">
        <f>SUMIFS('9月奖金发放记录'!$J$2:$J$146,'9月奖金发放记录'!$B$2:$B$146,B106,'9月奖金发放记录'!$A$2:$A$146,A106,'9月奖金发放记录'!$E$2:$E$146,"补发7月")</f>
        <v>0</v>
      </c>
      <c r="S106" s="6">
        <f>SUMIFS('9月奖金发放记录'!$J$2:$J$146,'9月奖金发放记录'!$B$2:$B$146,B106,'9月奖金发放记录'!$A$2:$A$146,A106,'9月奖金发放记录'!$E$2:$E$146,"补发6月")</f>
        <v>0</v>
      </c>
      <c r="T106" s="6">
        <f>SUMIFS('9月奖金发放记录'!$J$2:$J$146,'9月奖金发放记录'!$B$2:$B$146,B106,'9月奖金发放记录'!$A$2:$A$146,A106,'9月奖金发放记录'!$E$2:$E$146,"补发5月")</f>
        <v>0</v>
      </c>
      <c r="U106" s="6">
        <f>SUMIFS('9月奖金发放记录'!$J$2:$J$146,'9月奖金发放记录'!$B$2:$B$146,B106,'9月奖金发放记录'!$A$2:$A$146,A106,'9月奖金发放记录'!$E$2:$E$146,"补发4月")</f>
        <v>0</v>
      </c>
      <c r="V106" s="6">
        <f>SUMIFS('9月奖金发放记录'!$J$2:$J$146,'9月奖金发放记录'!$B$2:$B$146,B106,'9月奖金发放记录'!$A$2:$A$146,A106,'9月奖金发放记录'!$E$2:$E$146,"补发3月")</f>
        <v>0</v>
      </c>
      <c r="W106" s="6">
        <f>SUMIFS('9月奖金发放记录'!$J$2:$J$146,'9月奖金发放记录'!$B$2:$B$146,B106,'9月奖金发放记录'!$A$2:$A$146,A106,'9月奖金发放记录'!$E$2:$E$146,"补发2月")</f>
        <v>0</v>
      </c>
      <c r="X106" s="6">
        <f>SUMIFS('9月奖金发放记录'!$J$2:$J$146,'9月奖金发放记录'!$B$2:$B$146,B106,'9月奖金发放记录'!$A$2:$A$146,A106,'9月奖金发放记录'!$E$2:$E$146,"补发1月")</f>
        <v>0</v>
      </c>
      <c r="Y106" s="6">
        <f t="shared" si="1"/>
        <v>0</v>
      </c>
      <c r="Z106" s="5" t="s">
        <v>120</v>
      </c>
      <c r="AA106" s="5">
        <v>29</v>
      </c>
      <c r="AB106" s="5">
        <v>0</v>
      </c>
      <c r="AC106" s="5">
        <v>0</v>
      </c>
    </row>
    <row r="107" ht="19" customHeight="1" spans="1:29">
      <c r="A107" s="5" t="s">
        <v>740</v>
      </c>
      <c r="B107" s="5" t="s">
        <v>70</v>
      </c>
      <c r="C107" s="5" t="s">
        <v>71</v>
      </c>
      <c r="D107" s="5">
        <v>1</v>
      </c>
      <c r="E107" s="5">
        <v>30</v>
      </c>
      <c r="F107" s="6">
        <v>3000</v>
      </c>
      <c r="G107" s="6">
        <v>1823.7</v>
      </c>
      <c r="H107" s="5" t="s">
        <v>120</v>
      </c>
      <c r="I107" s="6">
        <v>0</v>
      </c>
      <c r="J107" s="6">
        <v>6000</v>
      </c>
      <c r="K107" s="6">
        <v>7527.4</v>
      </c>
      <c r="L107" s="5" t="s">
        <v>826</v>
      </c>
      <c r="M107" s="5">
        <v>0</v>
      </c>
      <c r="N107" s="6">
        <f>SUMIFS('9月奖金发放记录'!$J$2:$J$146,'9月奖金发放记录'!$B$2:$B$146,B107,'9月奖金发放记录'!$A$2:$A$146,A107,'9月奖金发放记录'!$E$2:$E$146,"结转")</f>
        <v>0</v>
      </c>
      <c r="O107" s="6">
        <f>SUMIFS('9月奖金发放记录'!$J$2:$J$146,'9月奖金发放记录'!$B$2:$B$146,B107,'9月奖金发放记录'!$A$2:$A$146,A107,'9月奖金发放记录'!$E$2:$E$146,"当月")</f>
        <v>0</v>
      </c>
      <c r="P107" s="6">
        <f>SUMIFS('9月奖金发放记录'!$J$2:$J$146,'9月奖金发放记录'!$B$2:$B$146,B107,'9月奖金发放记录'!$A$2:$A$146,A107,'9月奖金发放记录'!$E$2:$E$146,"累计补发9月")</f>
        <v>150</v>
      </c>
      <c r="Q107" s="6">
        <f>SUMIFS('9月奖金发放记录'!$J$2:$J$146,'9月奖金发放记录'!$B$2:$B$146,B107,'9月奖金发放记录'!$A$2:$A$146,A107,'9月奖金发放记录'!$E$2:$E$146,"补发8月")</f>
        <v>0</v>
      </c>
      <c r="R107" s="6">
        <f>SUMIFS('9月奖金发放记录'!$J$2:$J$146,'9月奖金发放记录'!$B$2:$B$146,B107,'9月奖金发放记录'!$A$2:$A$146,A107,'9月奖金发放记录'!$E$2:$E$146,"补发7月")</f>
        <v>0</v>
      </c>
      <c r="S107" s="6">
        <f>SUMIFS('9月奖金发放记录'!$J$2:$J$146,'9月奖金发放记录'!$B$2:$B$146,B107,'9月奖金发放记录'!$A$2:$A$146,A107,'9月奖金发放记录'!$E$2:$E$146,"补发6月")</f>
        <v>0</v>
      </c>
      <c r="T107" s="6">
        <f>SUMIFS('9月奖金发放记录'!$J$2:$J$146,'9月奖金发放记录'!$B$2:$B$146,B107,'9月奖金发放记录'!$A$2:$A$146,A107,'9月奖金发放记录'!$E$2:$E$146,"补发5月")</f>
        <v>0</v>
      </c>
      <c r="U107" s="6">
        <f>SUMIFS('9月奖金发放记录'!$J$2:$J$146,'9月奖金发放记录'!$B$2:$B$146,B107,'9月奖金发放记录'!$A$2:$A$146,A107,'9月奖金发放记录'!$E$2:$E$146,"补发4月")</f>
        <v>0</v>
      </c>
      <c r="V107" s="6">
        <f>SUMIFS('9月奖金发放记录'!$J$2:$J$146,'9月奖金发放记录'!$B$2:$B$146,B107,'9月奖金发放记录'!$A$2:$A$146,A107,'9月奖金发放记录'!$E$2:$E$146,"补发3月")</f>
        <v>0</v>
      </c>
      <c r="W107" s="6">
        <f>SUMIFS('9月奖金发放记录'!$J$2:$J$146,'9月奖金发放记录'!$B$2:$B$146,B107,'9月奖金发放记录'!$A$2:$A$146,A107,'9月奖金发放记录'!$E$2:$E$146,"补发2月")</f>
        <v>0</v>
      </c>
      <c r="X107" s="6">
        <f>SUMIFS('9月奖金发放记录'!$J$2:$J$146,'9月奖金发放记录'!$B$2:$B$146,B107,'9月奖金发放记录'!$A$2:$A$146,A107,'9月奖金发放记录'!$E$2:$E$146,"补发1月")</f>
        <v>0</v>
      </c>
      <c r="Y107" s="6">
        <f t="shared" si="1"/>
        <v>150</v>
      </c>
      <c r="Z107" s="5" t="s">
        <v>120</v>
      </c>
      <c r="AA107" s="5">
        <v>18</v>
      </c>
      <c r="AB107" s="5">
        <v>0</v>
      </c>
      <c r="AC107" s="5">
        <v>0</v>
      </c>
    </row>
    <row r="108" ht="19" customHeight="1" spans="1:29">
      <c r="A108" s="5" t="s">
        <v>557</v>
      </c>
      <c r="B108" s="5" t="s">
        <v>558</v>
      </c>
      <c r="C108" s="5" t="s">
        <v>66</v>
      </c>
      <c r="D108" s="5">
        <v>1</v>
      </c>
      <c r="E108" s="5">
        <v>30</v>
      </c>
      <c r="F108" s="6">
        <v>5000</v>
      </c>
      <c r="G108" s="6">
        <v>3866.4</v>
      </c>
      <c r="H108" s="5" t="s">
        <v>120</v>
      </c>
      <c r="I108" s="6">
        <v>0</v>
      </c>
      <c r="J108" s="6">
        <v>5000</v>
      </c>
      <c r="K108" s="6">
        <v>3866.4</v>
      </c>
      <c r="L108" s="5" t="s">
        <v>825</v>
      </c>
      <c r="M108" s="5">
        <v>0</v>
      </c>
      <c r="N108" s="6">
        <f>SUMIFS('9月奖金发放记录'!$J$2:$J$146,'9月奖金发放记录'!$B$2:$B$146,B108,'9月奖金发放记录'!$A$2:$A$146,A108,'9月奖金发放记录'!$E$2:$E$146,"结转")</f>
        <v>0</v>
      </c>
      <c r="O108" s="6">
        <f>SUMIFS('9月奖金发放记录'!$J$2:$J$146,'9月奖金发放记录'!$B$2:$B$146,B108,'9月奖金发放记录'!$A$2:$A$146,A108,'9月奖金发放记录'!$E$2:$E$146,"当月")</f>
        <v>0</v>
      </c>
      <c r="P108" s="6">
        <f>SUMIFS('9月奖金发放记录'!$J$2:$J$146,'9月奖金发放记录'!$B$2:$B$146,B108,'9月奖金发放记录'!$A$2:$A$146,A108,'9月奖金发放记录'!$E$2:$E$146,"累计补发9月")</f>
        <v>0</v>
      </c>
      <c r="Q108" s="6">
        <f>SUMIFS('9月奖金发放记录'!$J$2:$J$146,'9月奖金发放记录'!$B$2:$B$146,B108,'9月奖金发放记录'!$A$2:$A$146,A108,'9月奖金发放记录'!$E$2:$E$146,"补发8月")</f>
        <v>0</v>
      </c>
      <c r="R108" s="6">
        <f>SUMIFS('9月奖金发放记录'!$J$2:$J$146,'9月奖金发放记录'!$B$2:$B$146,B108,'9月奖金发放记录'!$A$2:$A$146,A108,'9月奖金发放记录'!$E$2:$E$146,"补发7月")</f>
        <v>0</v>
      </c>
      <c r="S108" s="6">
        <f>SUMIFS('9月奖金发放记录'!$J$2:$J$146,'9月奖金发放记录'!$B$2:$B$146,B108,'9月奖金发放记录'!$A$2:$A$146,A108,'9月奖金发放记录'!$E$2:$E$146,"补发6月")</f>
        <v>0</v>
      </c>
      <c r="T108" s="6">
        <f>SUMIFS('9月奖金发放记录'!$J$2:$J$146,'9月奖金发放记录'!$B$2:$B$146,B108,'9月奖金发放记录'!$A$2:$A$146,A108,'9月奖金发放记录'!$E$2:$E$146,"补发5月")</f>
        <v>0</v>
      </c>
      <c r="U108" s="6">
        <f>SUMIFS('9月奖金发放记录'!$J$2:$J$146,'9月奖金发放记录'!$B$2:$B$146,B108,'9月奖金发放记录'!$A$2:$A$146,A108,'9月奖金发放记录'!$E$2:$E$146,"补发4月")</f>
        <v>0</v>
      </c>
      <c r="V108" s="6">
        <f>SUMIFS('9月奖金发放记录'!$J$2:$J$146,'9月奖金发放记录'!$B$2:$B$146,B108,'9月奖金发放记录'!$A$2:$A$146,A108,'9月奖金发放记录'!$E$2:$E$146,"补发3月")</f>
        <v>0</v>
      </c>
      <c r="W108" s="6">
        <f>SUMIFS('9月奖金发放记录'!$J$2:$J$146,'9月奖金发放记录'!$B$2:$B$146,B108,'9月奖金发放记录'!$A$2:$A$146,A108,'9月奖金发放记录'!$E$2:$E$146,"补发2月")</f>
        <v>0</v>
      </c>
      <c r="X108" s="6">
        <f>SUMIFS('9月奖金发放记录'!$J$2:$J$146,'9月奖金发放记录'!$B$2:$B$146,B108,'9月奖金发放记录'!$A$2:$A$146,A108,'9月奖金发放记录'!$E$2:$E$146,"补发1月")</f>
        <v>0</v>
      </c>
      <c r="Y108" s="6">
        <f t="shared" si="1"/>
        <v>0</v>
      </c>
      <c r="Z108" s="5" t="s">
        <v>120</v>
      </c>
      <c r="AA108" s="5">
        <v>3</v>
      </c>
      <c r="AB108" s="5">
        <v>0</v>
      </c>
      <c r="AC108" s="5">
        <v>0</v>
      </c>
    </row>
    <row r="109" ht="19" customHeight="1" spans="1:29">
      <c r="A109" s="5" t="s">
        <v>561</v>
      </c>
      <c r="B109" s="5" t="s">
        <v>558</v>
      </c>
      <c r="C109" s="5" t="s">
        <v>66</v>
      </c>
      <c r="D109" s="5">
        <v>1</v>
      </c>
      <c r="E109" s="5">
        <v>30</v>
      </c>
      <c r="F109" s="6">
        <v>5000</v>
      </c>
      <c r="G109" s="6">
        <v>4904.1</v>
      </c>
      <c r="H109" s="5" t="s">
        <v>120</v>
      </c>
      <c r="I109" s="6">
        <v>0</v>
      </c>
      <c r="J109" s="6">
        <v>5000</v>
      </c>
      <c r="K109" s="6">
        <v>4904.1</v>
      </c>
      <c r="L109" s="5" t="s">
        <v>825</v>
      </c>
      <c r="M109" s="5">
        <v>0</v>
      </c>
      <c r="N109" s="6">
        <f>SUMIFS('9月奖金发放记录'!$J$2:$J$146,'9月奖金发放记录'!$B$2:$B$146,B109,'9月奖金发放记录'!$A$2:$A$146,A109,'9月奖金发放记录'!$E$2:$E$146,"结转")</f>
        <v>0</v>
      </c>
      <c r="O109" s="6">
        <f>SUMIFS('9月奖金发放记录'!$J$2:$J$146,'9月奖金发放记录'!$B$2:$B$146,B109,'9月奖金发放记录'!$A$2:$A$146,A109,'9月奖金发放记录'!$E$2:$E$146,"当月")</f>
        <v>0</v>
      </c>
      <c r="P109" s="6">
        <f>SUMIFS('9月奖金发放记录'!$J$2:$J$146,'9月奖金发放记录'!$B$2:$B$146,B109,'9月奖金发放记录'!$A$2:$A$146,A109,'9月奖金发放记录'!$E$2:$E$146,"累计补发9月")</f>
        <v>0</v>
      </c>
      <c r="Q109" s="6">
        <f>SUMIFS('9月奖金发放记录'!$J$2:$J$146,'9月奖金发放记录'!$B$2:$B$146,B109,'9月奖金发放记录'!$A$2:$A$146,A109,'9月奖金发放记录'!$E$2:$E$146,"补发8月")</f>
        <v>0</v>
      </c>
      <c r="R109" s="6">
        <f>SUMIFS('9月奖金发放记录'!$J$2:$J$146,'9月奖金发放记录'!$B$2:$B$146,B109,'9月奖金发放记录'!$A$2:$A$146,A109,'9月奖金发放记录'!$E$2:$E$146,"补发7月")</f>
        <v>0</v>
      </c>
      <c r="S109" s="6">
        <f>SUMIFS('9月奖金发放记录'!$J$2:$J$146,'9月奖金发放记录'!$B$2:$B$146,B109,'9月奖金发放记录'!$A$2:$A$146,A109,'9月奖金发放记录'!$E$2:$E$146,"补发6月")</f>
        <v>0</v>
      </c>
      <c r="T109" s="6">
        <f>SUMIFS('9月奖金发放记录'!$J$2:$J$146,'9月奖金发放记录'!$B$2:$B$146,B109,'9月奖金发放记录'!$A$2:$A$146,A109,'9月奖金发放记录'!$E$2:$E$146,"补发5月")</f>
        <v>0</v>
      </c>
      <c r="U109" s="6">
        <f>SUMIFS('9月奖金发放记录'!$J$2:$J$146,'9月奖金发放记录'!$B$2:$B$146,B109,'9月奖金发放记录'!$A$2:$A$146,A109,'9月奖金发放记录'!$E$2:$E$146,"补发4月")</f>
        <v>0</v>
      </c>
      <c r="V109" s="6">
        <f>SUMIFS('9月奖金发放记录'!$J$2:$J$146,'9月奖金发放记录'!$B$2:$B$146,B109,'9月奖金发放记录'!$A$2:$A$146,A109,'9月奖金发放记录'!$E$2:$E$146,"补发3月")</f>
        <v>0</v>
      </c>
      <c r="W109" s="6">
        <f>SUMIFS('9月奖金发放记录'!$J$2:$J$146,'9月奖金发放记录'!$B$2:$B$146,B109,'9月奖金发放记录'!$A$2:$A$146,A109,'9月奖金发放记录'!$E$2:$E$146,"补发2月")</f>
        <v>0</v>
      </c>
      <c r="X109" s="6">
        <f>SUMIFS('9月奖金发放记录'!$J$2:$J$146,'9月奖金发放记录'!$B$2:$B$146,B109,'9月奖金发放记录'!$A$2:$A$146,A109,'9月奖金发放记录'!$E$2:$E$146,"补发1月")</f>
        <v>0</v>
      </c>
      <c r="Y109" s="6">
        <f t="shared" si="1"/>
        <v>0</v>
      </c>
      <c r="Z109" s="5" t="s">
        <v>120</v>
      </c>
      <c r="AA109" s="5">
        <v>0</v>
      </c>
      <c r="AB109" s="5">
        <v>0</v>
      </c>
      <c r="AC109" s="5">
        <v>0</v>
      </c>
    </row>
    <row r="110" ht="19" customHeight="1" spans="1:29">
      <c r="A110" s="5" t="s">
        <v>832</v>
      </c>
      <c r="B110" s="5" t="s">
        <v>558</v>
      </c>
      <c r="C110" s="5" t="s">
        <v>66</v>
      </c>
      <c r="D110" s="5">
        <v>0</v>
      </c>
      <c r="E110" s="5">
        <v>30</v>
      </c>
      <c r="F110" s="6">
        <v>5000</v>
      </c>
      <c r="G110" s="6">
        <v>0</v>
      </c>
      <c r="H110" s="5" t="s">
        <v>120</v>
      </c>
      <c r="I110" s="6">
        <v>0</v>
      </c>
      <c r="J110" s="6">
        <v>28870.97</v>
      </c>
      <c r="K110" s="6">
        <v>29873.8</v>
      </c>
      <c r="L110" s="5" t="s">
        <v>825</v>
      </c>
      <c r="M110" s="5">
        <v>0</v>
      </c>
      <c r="N110" s="6">
        <f>SUMIFS('9月奖金发放记录'!$J$2:$J$146,'9月奖金发放记录'!$B$2:$B$146,B110,'9月奖金发放记录'!$A$2:$A$146,A110,'9月奖金发放记录'!$E$2:$E$146,"结转")</f>
        <v>260</v>
      </c>
      <c r="O110" s="6">
        <f>SUMIFS('9月奖金发放记录'!$J$2:$J$146,'9月奖金发放记录'!$B$2:$B$146,B110,'9月奖金发放记录'!$A$2:$A$146,A110,'9月奖金发放记录'!$E$2:$E$146,"当月")</f>
        <v>0</v>
      </c>
      <c r="P110" s="6">
        <f>SUMIFS('9月奖金发放记录'!$J$2:$J$146,'9月奖金发放记录'!$B$2:$B$146,B110,'9月奖金发放记录'!$A$2:$A$146,A110,'9月奖金发放记录'!$E$2:$E$146,"累计补发9月")</f>
        <v>0</v>
      </c>
      <c r="Q110" s="6">
        <f>SUMIFS('9月奖金发放记录'!$J$2:$J$146,'9月奖金发放记录'!$B$2:$B$146,B110,'9月奖金发放记录'!$A$2:$A$146,A110,'9月奖金发放记录'!$E$2:$E$146,"补发8月")</f>
        <v>0</v>
      </c>
      <c r="R110" s="6">
        <f>SUMIFS('9月奖金发放记录'!$J$2:$J$146,'9月奖金发放记录'!$B$2:$B$146,B110,'9月奖金发放记录'!$A$2:$A$146,A110,'9月奖金发放记录'!$E$2:$E$146,"补发7月")</f>
        <v>0</v>
      </c>
      <c r="S110" s="6">
        <f>SUMIFS('9月奖金发放记录'!$J$2:$J$146,'9月奖金发放记录'!$B$2:$B$146,B110,'9月奖金发放记录'!$A$2:$A$146,A110,'9月奖金发放记录'!$E$2:$E$146,"补发6月")</f>
        <v>0</v>
      </c>
      <c r="T110" s="6">
        <f>SUMIFS('9月奖金发放记录'!$J$2:$J$146,'9月奖金发放记录'!$B$2:$B$146,B110,'9月奖金发放记录'!$A$2:$A$146,A110,'9月奖金发放记录'!$E$2:$E$146,"补发5月")</f>
        <v>0</v>
      </c>
      <c r="U110" s="6">
        <f>SUMIFS('9月奖金发放记录'!$J$2:$J$146,'9月奖金发放记录'!$B$2:$B$146,B110,'9月奖金发放记录'!$A$2:$A$146,A110,'9月奖金发放记录'!$E$2:$E$146,"补发4月")</f>
        <v>0</v>
      </c>
      <c r="V110" s="6">
        <f>SUMIFS('9月奖金发放记录'!$J$2:$J$146,'9月奖金发放记录'!$B$2:$B$146,B110,'9月奖金发放记录'!$A$2:$A$146,A110,'9月奖金发放记录'!$E$2:$E$146,"补发3月")</f>
        <v>0</v>
      </c>
      <c r="W110" s="6">
        <f>SUMIFS('9月奖金发放记录'!$J$2:$J$146,'9月奖金发放记录'!$B$2:$B$146,B110,'9月奖金发放记录'!$A$2:$A$146,A110,'9月奖金发放记录'!$E$2:$E$146,"补发2月")</f>
        <v>0</v>
      </c>
      <c r="X110" s="6">
        <f>SUMIFS('9月奖金发放记录'!$J$2:$J$146,'9月奖金发放记录'!$B$2:$B$146,B110,'9月奖金发放记录'!$A$2:$A$146,A110,'9月奖金发放记录'!$E$2:$E$146,"补发1月")</f>
        <v>0</v>
      </c>
      <c r="Y110" s="6">
        <f t="shared" si="1"/>
        <v>260</v>
      </c>
      <c r="Z110" s="5" t="s">
        <v>113</v>
      </c>
      <c r="AA110" s="5">
        <v>0</v>
      </c>
      <c r="AB110" s="5">
        <v>0</v>
      </c>
      <c r="AC110" s="5">
        <v>1</v>
      </c>
    </row>
    <row r="111" ht="19" customHeight="1" spans="1:29">
      <c r="A111" s="5" t="s">
        <v>562</v>
      </c>
      <c r="B111" s="5" t="s">
        <v>558</v>
      </c>
      <c r="C111" s="5" t="s">
        <v>66</v>
      </c>
      <c r="D111" s="5">
        <v>1</v>
      </c>
      <c r="E111" s="5">
        <v>30</v>
      </c>
      <c r="F111" s="6">
        <v>5000</v>
      </c>
      <c r="G111" s="6">
        <v>2606.3</v>
      </c>
      <c r="H111" s="5" t="s">
        <v>120</v>
      </c>
      <c r="I111" s="6">
        <v>0</v>
      </c>
      <c r="J111" s="6">
        <v>5000</v>
      </c>
      <c r="K111" s="6">
        <v>2606.3</v>
      </c>
      <c r="L111" s="5" t="s">
        <v>825</v>
      </c>
      <c r="M111" s="5">
        <v>0</v>
      </c>
      <c r="N111" s="6">
        <f>SUMIFS('9月奖金发放记录'!$J$2:$J$146,'9月奖金发放记录'!$B$2:$B$146,B111,'9月奖金发放记录'!$A$2:$A$146,A111,'9月奖金发放记录'!$E$2:$E$146,"结转")</f>
        <v>0</v>
      </c>
      <c r="O111" s="6">
        <f>SUMIFS('9月奖金发放记录'!$J$2:$J$146,'9月奖金发放记录'!$B$2:$B$146,B111,'9月奖金发放记录'!$A$2:$A$146,A111,'9月奖金发放记录'!$E$2:$E$146,"当月")</f>
        <v>0</v>
      </c>
      <c r="P111" s="6">
        <f>SUMIFS('9月奖金发放记录'!$J$2:$J$146,'9月奖金发放记录'!$B$2:$B$146,B111,'9月奖金发放记录'!$A$2:$A$146,A111,'9月奖金发放记录'!$E$2:$E$146,"累计补发9月")</f>
        <v>0</v>
      </c>
      <c r="Q111" s="6">
        <f>SUMIFS('9月奖金发放记录'!$J$2:$J$146,'9月奖金发放记录'!$B$2:$B$146,B111,'9月奖金发放记录'!$A$2:$A$146,A111,'9月奖金发放记录'!$E$2:$E$146,"补发8月")</f>
        <v>0</v>
      </c>
      <c r="R111" s="6">
        <f>SUMIFS('9月奖金发放记录'!$J$2:$J$146,'9月奖金发放记录'!$B$2:$B$146,B111,'9月奖金发放记录'!$A$2:$A$146,A111,'9月奖金发放记录'!$E$2:$E$146,"补发7月")</f>
        <v>0</v>
      </c>
      <c r="S111" s="6">
        <f>SUMIFS('9月奖金发放记录'!$J$2:$J$146,'9月奖金发放记录'!$B$2:$B$146,B111,'9月奖金发放记录'!$A$2:$A$146,A111,'9月奖金发放记录'!$E$2:$E$146,"补发6月")</f>
        <v>0</v>
      </c>
      <c r="T111" s="6">
        <f>SUMIFS('9月奖金发放记录'!$J$2:$J$146,'9月奖金发放记录'!$B$2:$B$146,B111,'9月奖金发放记录'!$A$2:$A$146,A111,'9月奖金发放记录'!$E$2:$E$146,"补发5月")</f>
        <v>0</v>
      </c>
      <c r="U111" s="6">
        <f>SUMIFS('9月奖金发放记录'!$J$2:$J$146,'9月奖金发放记录'!$B$2:$B$146,B111,'9月奖金发放记录'!$A$2:$A$146,A111,'9月奖金发放记录'!$E$2:$E$146,"补发4月")</f>
        <v>0</v>
      </c>
      <c r="V111" s="6">
        <f>SUMIFS('9月奖金发放记录'!$J$2:$J$146,'9月奖金发放记录'!$B$2:$B$146,B111,'9月奖金发放记录'!$A$2:$A$146,A111,'9月奖金发放记录'!$E$2:$E$146,"补发3月")</f>
        <v>0</v>
      </c>
      <c r="W111" s="6">
        <f>SUMIFS('9月奖金发放记录'!$J$2:$J$146,'9月奖金发放记录'!$B$2:$B$146,B111,'9月奖金发放记录'!$A$2:$A$146,A111,'9月奖金发放记录'!$E$2:$E$146,"补发2月")</f>
        <v>0</v>
      </c>
      <c r="X111" s="6">
        <f>SUMIFS('9月奖金发放记录'!$J$2:$J$146,'9月奖金发放记录'!$B$2:$B$146,B111,'9月奖金发放记录'!$A$2:$A$146,A111,'9月奖金发放记录'!$E$2:$E$146,"补发1月")</f>
        <v>0</v>
      </c>
      <c r="Y111" s="6">
        <f t="shared" si="1"/>
        <v>0</v>
      </c>
      <c r="Z111" s="5" t="s">
        <v>120</v>
      </c>
      <c r="AA111" s="5">
        <v>6</v>
      </c>
      <c r="AB111" s="5">
        <v>0</v>
      </c>
      <c r="AC111" s="5">
        <v>0</v>
      </c>
    </row>
    <row r="112" ht="19" customHeight="1" spans="1:29">
      <c r="A112" s="5" t="s">
        <v>566</v>
      </c>
      <c r="B112" s="5" t="s">
        <v>558</v>
      </c>
      <c r="C112" s="5" t="s">
        <v>66</v>
      </c>
      <c r="D112" s="5">
        <v>1</v>
      </c>
      <c r="E112" s="5">
        <v>1</v>
      </c>
      <c r="F112" s="6">
        <v>100</v>
      </c>
      <c r="G112" s="6">
        <v>122.4</v>
      </c>
      <c r="H112" s="5" t="s">
        <v>113</v>
      </c>
      <c r="I112" s="6">
        <v>5</v>
      </c>
      <c r="J112" s="6">
        <v>100</v>
      </c>
      <c r="K112" s="6">
        <v>122.4</v>
      </c>
      <c r="L112" s="5" t="s">
        <v>826</v>
      </c>
      <c r="M112" s="5">
        <v>0</v>
      </c>
      <c r="N112" s="6">
        <f>SUMIFS('9月奖金发放记录'!$J$2:$J$146,'9月奖金发放记录'!$B$2:$B$146,B112,'9月奖金发放记录'!$A$2:$A$146,A112,'9月奖金发放记录'!$E$2:$E$146,"结转")</f>
        <v>0</v>
      </c>
      <c r="O112" s="6">
        <f>SUMIFS('9月奖金发放记录'!$J$2:$J$146,'9月奖金发放记录'!$B$2:$B$146,B112,'9月奖金发放记录'!$A$2:$A$146,A112,'9月奖金发放记录'!$E$2:$E$146,"当月")</f>
        <v>5</v>
      </c>
      <c r="P112" s="6">
        <f>SUMIFS('9月奖金发放记录'!$J$2:$J$146,'9月奖金发放记录'!$B$2:$B$146,B112,'9月奖金发放记录'!$A$2:$A$146,A112,'9月奖金发放记录'!$E$2:$E$146,"累计补发9月")</f>
        <v>0</v>
      </c>
      <c r="Q112" s="6">
        <f>SUMIFS('9月奖金发放记录'!$J$2:$J$146,'9月奖金发放记录'!$B$2:$B$146,B112,'9月奖金发放记录'!$A$2:$A$146,A112,'9月奖金发放记录'!$E$2:$E$146,"补发8月")</f>
        <v>0</v>
      </c>
      <c r="R112" s="6">
        <f>SUMIFS('9月奖金发放记录'!$J$2:$J$146,'9月奖金发放记录'!$B$2:$B$146,B112,'9月奖金发放记录'!$A$2:$A$146,A112,'9月奖金发放记录'!$E$2:$E$146,"补发7月")</f>
        <v>0</v>
      </c>
      <c r="S112" s="6">
        <f>SUMIFS('9月奖金发放记录'!$J$2:$J$146,'9月奖金发放记录'!$B$2:$B$146,B112,'9月奖金发放记录'!$A$2:$A$146,A112,'9月奖金发放记录'!$E$2:$E$146,"补发6月")</f>
        <v>0</v>
      </c>
      <c r="T112" s="6">
        <f>SUMIFS('9月奖金发放记录'!$J$2:$J$146,'9月奖金发放记录'!$B$2:$B$146,B112,'9月奖金发放记录'!$A$2:$A$146,A112,'9月奖金发放记录'!$E$2:$E$146,"补发5月")</f>
        <v>0</v>
      </c>
      <c r="U112" s="6">
        <f>SUMIFS('9月奖金发放记录'!$J$2:$J$146,'9月奖金发放记录'!$B$2:$B$146,B112,'9月奖金发放记录'!$A$2:$A$146,A112,'9月奖金发放记录'!$E$2:$E$146,"补发4月")</f>
        <v>0</v>
      </c>
      <c r="V112" s="6">
        <f>SUMIFS('9月奖金发放记录'!$J$2:$J$146,'9月奖金发放记录'!$B$2:$B$146,B112,'9月奖金发放记录'!$A$2:$A$146,A112,'9月奖金发放记录'!$E$2:$E$146,"补发3月")</f>
        <v>0</v>
      </c>
      <c r="W112" s="6">
        <f>SUMIFS('9月奖金发放记录'!$J$2:$J$146,'9月奖金发放记录'!$B$2:$B$146,B112,'9月奖金发放记录'!$A$2:$A$146,A112,'9月奖金发放记录'!$E$2:$E$146,"补发2月")</f>
        <v>0</v>
      </c>
      <c r="X112" s="6">
        <f>SUMIFS('9月奖金发放记录'!$J$2:$J$146,'9月奖金发放记录'!$B$2:$B$146,B112,'9月奖金发放记录'!$A$2:$A$146,A112,'9月奖金发放记录'!$E$2:$E$146,"补发1月")</f>
        <v>0</v>
      </c>
      <c r="Y112" s="6">
        <f t="shared" si="1"/>
        <v>5</v>
      </c>
      <c r="Z112" s="5" t="s">
        <v>120</v>
      </c>
      <c r="AA112" s="5">
        <v>0</v>
      </c>
      <c r="AB112" s="5">
        <v>0</v>
      </c>
      <c r="AC112" s="5">
        <v>0</v>
      </c>
    </row>
    <row r="113" ht="19" customHeight="1" spans="1:29">
      <c r="A113" s="5" t="s">
        <v>569</v>
      </c>
      <c r="B113" s="5" t="s">
        <v>558</v>
      </c>
      <c r="C113" s="5" t="s">
        <v>66</v>
      </c>
      <c r="D113" s="5">
        <v>1</v>
      </c>
      <c r="E113" s="5">
        <v>30</v>
      </c>
      <c r="F113" s="6">
        <v>5000</v>
      </c>
      <c r="G113" s="6">
        <v>5302.7</v>
      </c>
      <c r="H113" s="5" t="s">
        <v>113</v>
      </c>
      <c r="I113" s="6">
        <v>260</v>
      </c>
      <c r="J113" s="6">
        <v>30483.87</v>
      </c>
      <c r="K113" s="6">
        <v>27702.97</v>
      </c>
      <c r="L113" s="5" t="s">
        <v>825</v>
      </c>
      <c r="M113" s="5">
        <v>0</v>
      </c>
      <c r="N113" s="6">
        <f>SUMIFS('9月奖金发放记录'!$J$2:$J$146,'9月奖金发放记录'!$B$2:$B$146,B113,'9月奖金发放记录'!$A$2:$A$146,A113,'9月奖金发放记录'!$E$2:$E$146,"结转")</f>
        <v>0</v>
      </c>
      <c r="O113" s="6">
        <f>SUMIFS('9月奖金发放记录'!$J$2:$J$146,'9月奖金发放记录'!$B$2:$B$146,B113,'9月奖金发放记录'!$A$2:$A$146,A113,'9月奖金发放记录'!$E$2:$E$146,"当月")</f>
        <v>260</v>
      </c>
      <c r="P113" s="6">
        <f>SUMIFS('9月奖金发放记录'!$J$2:$J$146,'9月奖金发放记录'!$B$2:$B$146,B113,'9月奖金发放记录'!$A$2:$A$146,A113,'9月奖金发放记录'!$E$2:$E$146,"累计补发9月")</f>
        <v>0</v>
      </c>
      <c r="Q113" s="6">
        <f>SUMIFS('9月奖金发放记录'!$J$2:$J$146,'9月奖金发放记录'!$B$2:$B$146,B113,'9月奖金发放记录'!$A$2:$A$146,A113,'9月奖金发放记录'!$E$2:$E$146,"补发8月")</f>
        <v>0</v>
      </c>
      <c r="R113" s="6">
        <f>SUMIFS('9月奖金发放记录'!$J$2:$J$146,'9月奖金发放记录'!$B$2:$B$146,B113,'9月奖金发放记录'!$A$2:$A$146,A113,'9月奖金发放记录'!$E$2:$E$146,"补发7月")</f>
        <v>0</v>
      </c>
      <c r="S113" s="6">
        <f>SUMIFS('9月奖金发放记录'!$J$2:$J$146,'9月奖金发放记录'!$B$2:$B$146,B113,'9月奖金发放记录'!$A$2:$A$146,A113,'9月奖金发放记录'!$E$2:$E$146,"补发6月")</f>
        <v>0</v>
      </c>
      <c r="T113" s="6">
        <f>SUMIFS('9月奖金发放记录'!$J$2:$J$146,'9月奖金发放记录'!$B$2:$B$146,B113,'9月奖金发放记录'!$A$2:$A$146,A113,'9月奖金发放记录'!$E$2:$E$146,"补发5月")</f>
        <v>0</v>
      </c>
      <c r="U113" s="6">
        <f>SUMIFS('9月奖金发放记录'!$J$2:$J$146,'9月奖金发放记录'!$B$2:$B$146,B113,'9月奖金发放记录'!$A$2:$A$146,A113,'9月奖金发放记录'!$E$2:$E$146,"补发4月")</f>
        <v>0</v>
      </c>
      <c r="V113" s="6">
        <f>SUMIFS('9月奖金发放记录'!$J$2:$J$146,'9月奖金发放记录'!$B$2:$B$146,B113,'9月奖金发放记录'!$A$2:$A$146,A113,'9月奖金发放记录'!$E$2:$E$146,"补发3月")</f>
        <v>0</v>
      </c>
      <c r="W113" s="6">
        <f>SUMIFS('9月奖金发放记录'!$J$2:$J$146,'9月奖金发放记录'!$B$2:$B$146,B113,'9月奖金发放记录'!$A$2:$A$146,A113,'9月奖金发放记录'!$E$2:$E$146,"补发2月")</f>
        <v>0</v>
      </c>
      <c r="X113" s="6">
        <f>SUMIFS('9月奖金发放记录'!$J$2:$J$146,'9月奖金发放记录'!$B$2:$B$146,B113,'9月奖金发放记录'!$A$2:$A$146,A113,'9月奖金发放记录'!$E$2:$E$146,"补发1月")</f>
        <v>0</v>
      </c>
      <c r="Y113" s="6">
        <f t="shared" si="1"/>
        <v>260</v>
      </c>
      <c r="Z113" s="5" t="s">
        <v>120</v>
      </c>
      <c r="AA113" s="5">
        <v>0</v>
      </c>
      <c r="AB113" s="5">
        <v>0</v>
      </c>
      <c r="AC113" s="5">
        <v>0</v>
      </c>
    </row>
    <row r="114" ht="19" customHeight="1" spans="1:29">
      <c r="A114" s="5" t="s">
        <v>572</v>
      </c>
      <c r="B114" s="5" t="s">
        <v>558</v>
      </c>
      <c r="C114" s="5" t="s">
        <v>66</v>
      </c>
      <c r="D114" s="5">
        <v>1</v>
      </c>
      <c r="E114" s="5">
        <v>30</v>
      </c>
      <c r="F114" s="6">
        <v>5000</v>
      </c>
      <c r="G114" s="6">
        <v>6145.1</v>
      </c>
      <c r="H114" s="5" t="s">
        <v>113</v>
      </c>
      <c r="I114" s="6">
        <v>260</v>
      </c>
      <c r="J114" s="6">
        <v>20645.16</v>
      </c>
      <c r="K114" s="6">
        <v>20767.2</v>
      </c>
      <c r="L114" s="5" t="s">
        <v>826</v>
      </c>
      <c r="M114" s="5">
        <v>0</v>
      </c>
      <c r="N114" s="6">
        <f>SUMIFS('9月奖金发放记录'!$J$2:$J$146,'9月奖金发放记录'!$B$2:$B$146,B114,'9月奖金发放记录'!$A$2:$A$146,A114,'9月奖金发放记录'!$E$2:$E$146,"结转")</f>
        <v>0</v>
      </c>
      <c r="O114" s="6">
        <f>SUMIFS('9月奖金发放记录'!$J$2:$J$146,'9月奖金发放记录'!$B$2:$B$146,B114,'9月奖金发放记录'!$A$2:$A$146,A114,'9月奖金发放记录'!$E$2:$E$146,"当月")</f>
        <v>260</v>
      </c>
      <c r="P114" s="6">
        <f>SUMIFS('9月奖金发放记录'!$J$2:$J$146,'9月奖金发放记录'!$B$2:$B$146,B114,'9月奖金发放记录'!$A$2:$A$146,A114,'9月奖金发放记录'!$E$2:$E$146,"累计补发9月")</f>
        <v>0</v>
      </c>
      <c r="Q114" s="6">
        <f>SUMIFS('9月奖金发放记录'!$J$2:$J$146,'9月奖金发放记录'!$B$2:$B$146,B114,'9月奖金发放记录'!$A$2:$A$146,A114,'9月奖金发放记录'!$E$2:$E$146,"补发8月")</f>
        <v>260</v>
      </c>
      <c r="R114" s="6">
        <f>SUMIFS('9月奖金发放记录'!$J$2:$J$146,'9月奖金发放记录'!$B$2:$B$146,B114,'9月奖金发放记录'!$A$2:$A$146,A114,'9月奖金发放记录'!$E$2:$E$146,"补发7月")</f>
        <v>260</v>
      </c>
      <c r="S114" s="6">
        <f>SUMIFS('9月奖金发放记录'!$J$2:$J$146,'9月奖金发放记录'!$B$2:$B$146,B114,'9月奖金发放记录'!$A$2:$A$146,A114,'9月奖金发放记录'!$E$2:$E$146,"补发6月")</f>
        <v>0</v>
      </c>
      <c r="T114" s="6">
        <f>SUMIFS('9月奖金发放记录'!$J$2:$J$146,'9月奖金发放记录'!$B$2:$B$146,B114,'9月奖金发放记录'!$A$2:$A$146,A114,'9月奖金发放记录'!$E$2:$E$146,"补发5月")</f>
        <v>33.55</v>
      </c>
      <c r="U114" s="6">
        <f>SUMIFS('9月奖金发放记录'!$J$2:$J$146,'9月奖金发放记录'!$B$2:$B$146,B114,'9月奖金发放记录'!$A$2:$A$146,A114,'9月奖金发放记录'!$E$2:$E$146,"补发4月")</f>
        <v>0</v>
      </c>
      <c r="V114" s="6">
        <f>SUMIFS('9月奖金发放记录'!$J$2:$J$146,'9月奖金发放记录'!$B$2:$B$146,B114,'9月奖金发放记录'!$A$2:$A$146,A114,'9月奖金发放记录'!$E$2:$E$146,"补发3月")</f>
        <v>0</v>
      </c>
      <c r="W114" s="6">
        <f>SUMIFS('9月奖金发放记录'!$J$2:$J$146,'9月奖金发放记录'!$B$2:$B$146,B114,'9月奖金发放记录'!$A$2:$A$146,A114,'9月奖金发放记录'!$E$2:$E$146,"补发2月")</f>
        <v>0</v>
      </c>
      <c r="X114" s="6">
        <f>SUMIFS('9月奖金发放记录'!$J$2:$J$146,'9月奖金发放记录'!$B$2:$B$146,B114,'9月奖金发放记录'!$A$2:$A$146,A114,'9月奖金发放记录'!$E$2:$E$146,"补发1月")</f>
        <v>0</v>
      </c>
      <c r="Y114" s="6">
        <f t="shared" si="1"/>
        <v>813.55</v>
      </c>
      <c r="Z114" s="5" t="s">
        <v>120</v>
      </c>
      <c r="AA114" s="5">
        <v>6</v>
      </c>
      <c r="AB114" s="5">
        <v>0</v>
      </c>
      <c r="AC114" s="5">
        <v>0</v>
      </c>
    </row>
    <row r="115" ht="19" customHeight="1" spans="1:29">
      <c r="A115" s="5" t="s">
        <v>575</v>
      </c>
      <c r="B115" s="5" t="s">
        <v>558</v>
      </c>
      <c r="C115" s="5" t="s">
        <v>66</v>
      </c>
      <c r="D115" s="5">
        <v>1</v>
      </c>
      <c r="E115" s="5">
        <v>30</v>
      </c>
      <c r="F115" s="6">
        <v>5000</v>
      </c>
      <c r="G115" s="6">
        <v>3938.8</v>
      </c>
      <c r="H115" s="5" t="s">
        <v>120</v>
      </c>
      <c r="I115" s="6">
        <v>0</v>
      </c>
      <c r="J115" s="6">
        <v>30483.87</v>
      </c>
      <c r="K115" s="6">
        <v>24129.66</v>
      </c>
      <c r="L115" s="5" t="s">
        <v>825</v>
      </c>
      <c r="M115" s="5">
        <v>0</v>
      </c>
      <c r="N115" s="6">
        <f>SUMIFS('9月奖金发放记录'!$J$2:$J$146,'9月奖金发放记录'!$B$2:$B$146,B115,'9月奖金发放记录'!$A$2:$A$146,A115,'9月奖金发放记录'!$E$2:$E$146,"结转")</f>
        <v>0</v>
      </c>
      <c r="O115" s="6">
        <f>SUMIFS('9月奖金发放记录'!$J$2:$J$146,'9月奖金发放记录'!$B$2:$B$146,B115,'9月奖金发放记录'!$A$2:$A$146,A115,'9月奖金发放记录'!$E$2:$E$146,"当月")</f>
        <v>0</v>
      </c>
      <c r="P115" s="6">
        <f>SUMIFS('9月奖金发放记录'!$J$2:$J$146,'9月奖金发放记录'!$B$2:$B$146,B115,'9月奖金发放记录'!$A$2:$A$146,A115,'9月奖金发放记录'!$E$2:$E$146,"累计补发9月")</f>
        <v>0</v>
      </c>
      <c r="Q115" s="6">
        <f>SUMIFS('9月奖金发放记录'!$J$2:$J$146,'9月奖金发放记录'!$B$2:$B$146,B115,'9月奖金发放记录'!$A$2:$A$146,A115,'9月奖金发放记录'!$E$2:$E$146,"补发8月")</f>
        <v>0</v>
      </c>
      <c r="R115" s="6">
        <f>SUMIFS('9月奖金发放记录'!$J$2:$J$146,'9月奖金发放记录'!$B$2:$B$146,B115,'9月奖金发放记录'!$A$2:$A$146,A115,'9月奖金发放记录'!$E$2:$E$146,"补发7月")</f>
        <v>0</v>
      </c>
      <c r="S115" s="6">
        <f>SUMIFS('9月奖金发放记录'!$J$2:$J$146,'9月奖金发放记录'!$B$2:$B$146,B115,'9月奖金发放记录'!$A$2:$A$146,A115,'9月奖金发放记录'!$E$2:$E$146,"补发6月")</f>
        <v>0</v>
      </c>
      <c r="T115" s="6">
        <f>SUMIFS('9月奖金发放记录'!$J$2:$J$146,'9月奖金发放记录'!$B$2:$B$146,B115,'9月奖金发放记录'!$A$2:$A$146,A115,'9月奖金发放记录'!$E$2:$E$146,"补发5月")</f>
        <v>0</v>
      </c>
      <c r="U115" s="6">
        <f>SUMIFS('9月奖金发放记录'!$J$2:$J$146,'9月奖金发放记录'!$B$2:$B$146,B115,'9月奖金发放记录'!$A$2:$A$146,A115,'9月奖金发放记录'!$E$2:$E$146,"补发4月")</f>
        <v>0</v>
      </c>
      <c r="V115" s="6">
        <f>SUMIFS('9月奖金发放记录'!$J$2:$J$146,'9月奖金发放记录'!$B$2:$B$146,B115,'9月奖金发放记录'!$A$2:$A$146,A115,'9月奖金发放记录'!$E$2:$E$146,"补发3月")</f>
        <v>0</v>
      </c>
      <c r="W115" s="6">
        <f>SUMIFS('9月奖金发放记录'!$J$2:$J$146,'9月奖金发放记录'!$B$2:$B$146,B115,'9月奖金发放记录'!$A$2:$A$146,A115,'9月奖金发放记录'!$E$2:$E$146,"补发2月")</f>
        <v>0</v>
      </c>
      <c r="X115" s="6">
        <f>SUMIFS('9月奖金发放记录'!$J$2:$J$146,'9月奖金发放记录'!$B$2:$B$146,B115,'9月奖金发放记录'!$A$2:$A$146,A115,'9月奖金发放记录'!$E$2:$E$146,"补发1月")</f>
        <v>0</v>
      </c>
      <c r="Y115" s="6">
        <f t="shared" si="1"/>
        <v>0</v>
      </c>
      <c r="Z115" s="5" t="s">
        <v>120</v>
      </c>
      <c r="AA115" s="5">
        <v>1</v>
      </c>
      <c r="AB115" s="5">
        <v>0</v>
      </c>
      <c r="AC115" s="5">
        <v>0</v>
      </c>
    </row>
    <row r="116" ht="19" customHeight="1" spans="1:29">
      <c r="A116" s="5" t="s">
        <v>576</v>
      </c>
      <c r="B116" s="5" t="s">
        <v>558</v>
      </c>
      <c r="C116" s="5" t="s">
        <v>66</v>
      </c>
      <c r="D116" s="5">
        <v>1</v>
      </c>
      <c r="E116" s="5">
        <v>30</v>
      </c>
      <c r="F116" s="6">
        <v>5000</v>
      </c>
      <c r="G116" s="6">
        <v>3835.4</v>
      </c>
      <c r="H116" s="5" t="s">
        <v>120</v>
      </c>
      <c r="I116" s="6">
        <v>0</v>
      </c>
      <c r="J116" s="6">
        <v>5000</v>
      </c>
      <c r="K116" s="6">
        <v>3835.4</v>
      </c>
      <c r="L116" s="5" t="s">
        <v>825</v>
      </c>
      <c r="M116" s="5">
        <v>0</v>
      </c>
      <c r="N116" s="6">
        <f>SUMIFS('9月奖金发放记录'!$J$2:$J$146,'9月奖金发放记录'!$B$2:$B$146,B116,'9月奖金发放记录'!$A$2:$A$146,A116,'9月奖金发放记录'!$E$2:$E$146,"结转")</f>
        <v>0</v>
      </c>
      <c r="O116" s="6">
        <f>SUMIFS('9月奖金发放记录'!$J$2:$J$146,'9月奖金发放记录'!$B$2:$B$146,B116,'9月奖金发放记录'!$A$2:$A$146,A116,'9月奖金发放记录'!$E$2:$E$146,"当月")</f>
        <v>0</v>
      </c>
      <c r="P116" s="6">
        <f>SUMIFS('9月奖金发放记录'!$J$2:$J$146,'9月奖金发放记录'!$B$2:$B$146,B116,'9月奖金发放记录'!$A$2:$A$146,A116,'9月奖金发放记录'!$E$2:$E$146,"累计补发9月")</f>
        <v>0</v>
      </c>
      <c r="Q116" s="6">
        <f>SUMIFS('9月奖金发放记录'!$J$2:$J$146,'9月奖金发放记录'!$B$2:$B$146,B116,'9月奖金发放记录'!$A$2:$A$146,A116,'9月奖金发放记录'!$E$2:$E$146,"补发8月")</f>
        <v>0</v>
      </c>
      <c r="R116" s="6">
        <f>SUMIFS('9月奖金发放记录'!$J$2:$J$146,'9月奖金发放记录'!$B$2:$B$146,B116,'9月奖金发放记录'!$A$2:$A$146,A116,'9月奖金发放记录'!$E$2:$E$146,"补发7月")</f>
        <v>0</v>
      </c>
      <c r="S116" s="6">
        <f>SUMIFS('9月奖金发放记录'!$J$2:$J$146,'9月奖金发放记录'!$B$2:$B$146,B116,'9月奖金发放记录'!$A$2:$A$146,A116,'9月奖金发放记录'!$E$2:$E$146,"补发6月")</f>
        <v>0</v>
      </c>
      <c r="T116" s="6">
        <f>SUMIFS('9月奖金发放记录'!$J$2:$J$146,'9月奖金发放记录'!$B$2:$B$146,B116,'9月奖金发放记录'!$A$2:$A$146,A116,'9月奖金发放记录'!$E$2:$E$146,"补发5月")</f>
        <v>0</v>
      </c>
      <c r="U116" s="6">
        <f>SUMIFS('9月奖金发放记录'!$J$2:$J$146,'9月奖金发放记录'!$B$2:$B$146,B116,'9月奖金发放记录'!$A$2:$A$146,A116,'9月奖金发放记录'!$E$2:$E$146,"补发4月")</f>
        <v>0</v>
      </c>
      <c r="V116" s="6">
        <f>SUMIFS('9月奖金发放记录'!$J$2:$J$146,'9月奖金发放记录'!$B$2:$B$146,B116,'9月奖金发放记录'!$A$2:$A$146,A116,'9月奖金发放记录'!$E$2:$E$146,"补发3月")</f>
        <v>0</v>
      </c>
      <c r="W116" s="6">
        <f>SUMIFS('9月奖金发放记录'!$J$2:$J$146,'9月奖金发放记录'!$B$2:$B$146,B116,'9月奖金发放记录'!$A$2:$A$146,A116,'9月奖金发放记录'!$E$2:$E$146,"补发2月")</f>
        <v>0</v>
      </c>
      <c r="X116" s="6">
        <f>SUMIFS('9月奖金发放记录'!$J$2:$J$146,'9月奖金发放记录'!$B$2:$B$146,B116,'9月奖金发放记录'!$A$2:$A$146,A116,'9月奖金发放记录'!$E$2:$E$146,"补发1月")</f>
        <v>0</v>
      </c>
      <c r="Y116" s="6">
        <f t="shared" si="1"/>
        <v>0</v>
      </c>
      <c r="Z116" s="5" t="s">
        <v>120</v>
      </c>
      <c r="AA116" s="5">
        <v>7</v>
      </c>
      <c r="AB116" s="5">
        <v>0</v>
      </c>
      <c r="AC116" s="5">
        <v>0</v>
      </c>
    </row>
    <row r="117" ht="19" customHeight="1" spans="1:29">
      <c r="A117" s="5" t="s">
        <v>833</v>
      </c>
      <c r="B117" s="5" t="s">
        <v>558</v>
      </c>
      <c r="C117" s="5" t="s">
        <v>66</v>
      </c>
      <c r="D117" s="5">
        <v>0</v>
      </c>
      <c r="E117" s="5">
        <v>30</v>
      </c>
      <c r="F117" s="6">
        <v>3000</v>
      </c>
      <c r="G117" s="6">
        <v>0</v>
      </c>
      <c r="H117" s="5" t="s">
        <v>120</v>
      </c>
      <c r="I117" s="6">
        <v>0</v>
      </c>
      <c r="J117" s="6">
        <v>25451.61</v>
      </c>
      <c r="K117" s="6">
        <v>41174</v>
      </c>
      <c r="L117" s="5" t="s">
        <v>825</v>
      </c>
      <c r="M117" s="5">
        <v>0</v>
      </c>
      <c r="N117" s="6">
        <f>SUMIFS('9月奖金发放记录'!$J$2:$J$146,'9月奖金发放记录'!$B$2:$B$146,B117,'9月奖金发放记录'!$A$2:$A$146,A117,'9月奖金发放记录'!$E$2:$E$146,"结转")</f>
        <v>150</v>
      </c>
      <c r="O117" s="6">
        <f>SUMIFS('9月奖金发放记录'!$J$2:$J$146,'9月奖金发放记录'!$B$2:$B$146,B117,'9月奖金发放记录'!$A$2:$A$146,A117,'9月奖金发放记录'!$E$2:$E$146,"当月")</f>
        <v>0</v>
      </c>
      <c r="P117" s="6">
        <f>SUMIFS('9月奖金发放记录'!$J$2:$J$146,'9月奖金发放记录'!$B$2:$B$146,B117,'9月奖金发放记录'!$A$2:$A$146,A117,'9月奖金发放记录'!$E$2:$E$146,"累计补发9月")</f>
        <v>0</v>
      </c>
      <c r="Q117" s="6">
        <f>SUMIFS('9月奖金发放记录'!$J$2:$J$146,'9月奖金发放记录'!$B$2:$B$146,B117,'9月奖金发放记录'!$A$2:$A$146,A117,'9月奖金发放记录'!$E$2:$E$146,"补发8月")</f>
        <v>0</v>
      </c>
      <c r="R117" s="6">
        <f>SUMIFS('9月奖金发放记录'!$J$2:$J$146,'9月奖金发放记录'!$B$2:$B$146,B117,'9月奖金发放记录'!$A$2:$A$146,A117,'9月奖金发放记录'!$E$2:$E$146,"补发7月")</f>
        <v>0</v>
      </c>
      <c r="S117" s="6">
        <f>SUMIFS('9月奖金发放记录'!$J$2:$J$146,'9月奖金发放记录'!$B$2:$B$146,B117,'9月奖金发放记录'!$A$2:$A$146,A117,'9月奖金发放记录'!$E$2:$E$146,"补发6月")</f>
        <v>0</v>
      </c>
      <c r="T117" s="6">
        <f>SUMIFS('9月奖金发放记录'!$J$2:$J$146,'9月奖金发放记录'!$B$2:$B$146,B117,'9月奖金发放记录'!$A$2:$A$146,A117,'9月奖金发放记录'!$E$2:$E$146,"补发5月")</f>
        <v>0</v>
      </c>
      <c r="U117" s="6">
        <f>SUMIFS('9月奖金发放记录'!$J$2:$J$146,'9月奖金发放记录'!$B$2:$B$146,B117,'9月奖金发放记录'!$A$2:$A$146,A117,'9月奖金发放记录'!$E$2:$E$146,"补发4月")</f>
        <v>0</v>
      </c>
      <c r="V117" s="6">
        <f>SUMIFS('9月奖金发放记录'!$J$2:$J$146,'9月奖金发放记录'!$B$2:$B$146,B117,'9月奖金发放记录'!$A$2:$A$146,A117,'9月奖金发放记录'!$E$2:$E$146,"补发3月")</f>
        <v>0</v>
      </c>
      <c r="W117" s="6">
        <f>SUMIFS('9月奖金发放记录'!$J$2:$J$146,'9月奖金发放记录'!$B$2:$B$146,B117,'9月奖金发放记录'!$A$2:$A$146,A117,'9月奖金发放记录'!$E$2:$E$146,"补发2月")</f>
        <v>0</v>
      </c>
      <c r="X117" s="6">
        <f>SUMIFS('9月奖金发放记录'!$J$2:$J$146,'9月奖金发放记录'!$B$2:$B$146,B117,'9月奖金发放记录'!$A$2:$A$146,A117,'9月奖金发放记录'!$E$2:$E$146,"补发1月")</f>
        <v>0</v>
      </c>
      <c r="Y117" s="6">
        <f t="shared" si="1"/>
        <v>150</v>
      </c>
      <c r="Z117" s="5" t="s">
        <v>113</v>
      </c>
      <c r="AA117" s="5">
        <v>0</v>
      </c>
      <c r="AB117" s="5">
        <v>0</v>
      </c>
      <c r="AC117" s="5">
        <v>1</v>
      </c>
    </row>
    <row r="118" ht="19" customHeight="1" spans="1:29">
      <c r="A118" s="5" t="s">
        <v>834</v>
      </c>
      <c r="B118" s="5" t="s">
        <v>558</v>
      </c>
      <c r="C118" s="5" t="s">
        <v>66</v>
      </c>
      <c r="D118" s="5">
        <v>0</v>
      </c>
      <c r="E118" s="5">
        <v>30</v>
      </c>
      <c r="F118" s="6">
        <v>5000</v>
      </c>
      <c r="G118" s="6">
        <v>0</v>
      </c>
      <c r="H118" s="5" t="s">
        <v>120</v>
      </c>
      <c r="I118" s="6">
        <v>0</v>
      </c>
      <c r="J118" s="6">
        <v>27715.06</v>
      </c>
      <c r="K118" s="6">
        <v>33049.8</v>
      </c>
      <c r="L118" s="5" t="s">
        <v>825</v>
      </c>
      <c r="M118" s="5">
        <v>0</v>
      </c>
      <c r="N118" s="6">
        <f>SUMIFS('9月奖金发放记录'!$J$2:$J$146,'9月奖金发放记录'!$B$2:$B$146,B118,'9月奖金发放记录'!$A$2:$A$146,A118,'9月奖金发放记录'!$E$2:$E$146,"结转")</f>
        <v>260</v>
      </c>
      <c r="O118" s="6">
        <f>SUMIFS('9月奖金发放记录'!$J$2:$J$146,'9月奖金发放记录'!$B$2:$B$146,B118,'9月奖金发放记录'!$A$2:$A$146,A118,'9月奖金发放记录'!$E$2:$E$146,"当月")</f>
        <v>0</v>
      </c>
      <c r="P118" s="6">
        <f>SUMIFS('9月奖金发放记录'!$J$2:$J$146,'9月奖金发放记录'!$B$2:$B$146,B118,'9月奖金发放记录'!$A$2:$A$146,A118,'9月奖金发放记录'!$E$2:$E$146,"累计补发9月")</f>
        <v>0</v>
      </c>
      <c r="Q118" s="6">
        <f>SUMIFS('9月奖金发放记录'!$J$2:$J$146,'9月奖金发放记录'!$B$2:$B$146,B118,'9月奖金发放记录'!$A$2:$A$146,A118,'9月奖金发放记录'!$E$2:$E$146,"补发8月")</f>
        <v>0</v>
      </c>
      <c r="R118" s="6">
        <f>SUMIFS('9月奖金发放记录'!$J$2:$J$146,'9月奖金发放记录'!$B$2:$B$146,B118,'9月奖金发放记录'!$A$2:$A$146,A118,'9月奖金发放记录'!$E$2:$E$146,"补发7月")</f>
        <v>0</v>
      </c>
      <c r="S118" s="6">
        <f>SUMIFS('9月奖金发放记录'!$J$2:$J$146,'9月奖金发放记录'!$B$2:$B$146,B118,'9月奖金发放记录'!$A$2:$A$146,A118,'9月奖金发放记录'!$E$2:$E$146,"补发6月")</f>
        <v>0</v>
      </c>
      <c r="T118" s="6">
        <f>SUMIFS('9月奖金发放记录'!$J$2:$J$146,'9月奖金发放记录'!$B$2:$B$146,B118,'9月奖金发放记录'!$A$2:$A$146,A118,'9月奖金发放记录'!$E$2:$E$146,"补发5月")</f>
        <v>0</v>
      </c>
      <c r="U118" s="6">
        <f>SUMIFS('9月奖金发放记录'!$J$2:$J$146,'9月奖金发放记录'!$B$2:$B$146,B118,'9月奖金发放记录'!$A$2:$A$146,A118,'9月奖金发放记录'!$E$2:$E$146,"补发4月")</f>
        <v>0</v>
      </c>
      <c r="V118" s="6">
        <f>SUMIFS('9月奖金发放记录'!$J$2:$J$146,'9月奖金发放记录'!$B$2:$B$146,B118,'9月奖金发放记录'!$A$2:$A$146,A118,'9月奖金发放记录'!$E$2:$E$146,"补发3月")</f>
        <v>0</v>
      </c>
      <c r="W118" s="6">
        <f>SUMIFS('9月奖金发放记录'!$J$2:$J$146,'9月奖金发放记录'!$B$2:$B$146,B118,'9月奖金发放记录'!$A$2:$A$146,A118,'9月奖金发放记录'!$E$2:$E$146,"补发2月")</f>
        <v>0</v>
      </c>
      <c r="X118" s="6">
        <f>SUMIFS('9月奖金发放记录'!$J$2:$J$146,'9月奖金发放记录'!$B$2:$B$146,B118,'9月奖金发放记录'!$A$2:$A$146,A118,'9月奖金发放记录'!$E$2:$E$146,"补发1月")</f>
        <v>0</v>
      </c>
      <c r="Y118" s="6">
        <f t="shared" si="1"/>
        <v>260</v>
      </c>
      <c r="Z118" s="5" t="s">
        <v>113</v>
      </c>
      <c r="AA118" s="5">
        <v>0</v>
      </c>
      <c r="AB118" s="5">
        <v>0</v>
      </c>
      <c r="AC118" s="5">
        <v>1</v>
      </c>
    </row>
    <row r="119" ht="19" customHeight="1" spans="1:29">
      <c r="A119" s="5" t="s">
        <v>578</v>
      </c>
      <c r="B119" s="5" t="s">
        <v>558</v>
      </c>
      <c r="C119" s="5" t="s">
        <v>66</v>
      </c>
      <c r="D119" s="5">
        <v>1</v>
      </c>
      <c r="E119" s="5">
        <v>30</v>
      </c>
      <c r="F119" s="6">
        <v>5000</v>
      </c>
      <c r="G119" s="6">
        <v>3255</v>
      </c>
      <c r="H119" s="5" t="s">
        <v>120</v>
      </c>
      <c r="I119" s="6">
        <v>0</v>
      </c>
      <c r="J119" s="6">
        <v>5000</v>
      </c>
      <c r="K119" s="6">
        <v>3255</v>
      </c>
      <c r="L119" s="5" t="s">
        <v>825</v>
      </c>
      <c r="M119" s="5">
        <v>0</v>
      </c>
      <c r="N119" s="6">
        <f>SUMIFS('9月奖金发放记录'!$J$2:$J$146,'9月奖金发放记录'!$B$2:$B$146,B119,'9月奖金发放记录'!$A$2:$A$146,A119,'9月奖金发放记录'!$E$2:$E$146,"结转")</f>
        <v>0</v>
      </c>
      <c r="O119" s="6">
        <f>SUMIFS('9月奖金发放记录'!$J$2:$J$146,'9月奖金发放记录'!$B$2:$B$146,B119,'9月奖金发放记录'!$A$2:$A$146,A119,'9月奖金发放记录'!$E$2:$E$146,"当月")</f>
        <v>0</v>
      </c>
      <c r="P119" s="6">
        <f>SUMIFS('9月奖金发放记录'!$J$2:$J$146,'9月奖金发放记录'!$B$2:$B$146,B119,'9月奖金发放记录'!$A$2:$A$146,A119,'9月奖金发放记录'!$E$2:$E$146,"累计补发9月")</f>
        <v>0</v>
      </c>
      <c r="Q119" s="6">
        <f>SUMIFS('9月奖金发放记录'!$J$2:$J$146,'9月奖金发放记录'!$B$2:$B$146,B119,'9月奖金发放记录'!$A$2:$A$146,A119,'9月奖金发放记录'!$E$2:$E$146,"补发8月")</f>
        <v>0</v>
      </c>
      <c r="R119" s="6">
        <f>SUMIFS('9月奖金发放记录'!$J$2:$J$146,'9月奖金发放记录'!$B$2:$B$146,B119,'9月奖金发放记录'!$A$2:$A$146,A119,'9月奖金发放记录'!$E$2:$E$146,"补发7月")</f>
        <v>0</v>
      </c>
      <c r="S119" s="6">
        <f>SUMIFS('9月奖金发放记录'!$J$2:$J$146,'9月奖金发放记录'!$B$2:$B$146,B119,'9月奖金发放记录'!$A$2:$A$146,A119,'9月奖金发放记录'!$E$2:$E$146,"补发6月")</f>
        <v>0</v>
      </c>
      <c r="T119" s="6">
        <f>SUMIFS('9月奖金发放记录'!$J$2:$J$146,'9月奖金发放记录'!$B$2:$B$146,B119,'9月奖金发放记录'!$A$2:$A$146,A119,'9月奖金发放记录'!$E$2:$E$146,"补发5月")</f>
        <v>0</v>
      </c>
      <c r="U119" s="6">
        <f>SUMIFS('9月奖金发放记录'!$J$2:$J$146,'9月奖金发放记录'!$B$2:$B$146,B119,'9月奖金发放记录'!$A$2:$A$146,A119,'9月奖金发放记录'!$E$2:$E$146,"补发4月")</f>
        <v>0</v>
      </c>
      <c r="V119" s="6">
        <f>SUMIFS('9月奖金发放记录'!$J$2:$J$146,'9月奖金发放记录'!$B$2:$B$146,B119,'9月奖金发放记录'!$A$2:$A$146,A119,'9月奖金发放记录'!$E$2:$E$146,"补发3月")</f>
        <v>0</v>
      </c>
      <c r="W119" s="6">
        <f>SUMIFS('9月奖金发放记录'!$J$2:$J$146,'9月奖金发放记录'!$B$2:$B$146,B119,'9月奖金发放记录'!$A$2:$A$146,A119,'9月奖金发放记录'!$E$2:$E$146,"补发2月")</f>
        <v>0</v>
      </c>
      <c r="X119" s="6">
        <f>SUMIFS('9月奖金发放记录'!$J$2:$J$146,'9月奖金发放记录'!$B$2:$B$146,B119,'9月奖金发放记录'!$A$2:$A$146,A119,'9月奖金发放记录'!$E$2:$E$146,"补发1月")</f>
        <v>0</v>
      </c>
      <c r="Y119" s="6">
        <f t="shared" si="1"/>
        <v>0</v>
      </c>
      <c r="Z119" s="5" t="s">
        <v>120</v>
      </c>
      <c r="AA119" s="5">
        <v>2</v>
      </c>
      <c r="AB119" s="5">
        <v>0</v>
      </c>
      <c r="AC119" s="5">
        <v>0</v>
      </c>
    </row>
    <row r="120" ht="19" customHeight="1" spans="1:29">
      <c r="A120" s="5" t="s">
        <v>580</v>
      </c>
      <c r="B120" s="5" t="s">
        <v>558</v>
      </c>
      <c r="C120" s="5" t="s">
        <v>66</v>
      </c>
      <c r="D120" s="5">
        <v>1</v>
      </c>
      <c r="E120" s="5">
        <v>30</v>
      </c>
      <c r="F120" s="6">
        <v>5000</v>
      </c>
      <c r="G120" s="6">
        <v>4099.6</v>
      </c>
      <c r="H120" s="5" t="s">
        <v>120</v>
      </c>
      <c r="I120" s="6">
        <v>0</v>
      </c>
      <c r="J120" s="6">
        <v>43000</v>
      </c>
      <c r="K120" s="6">
        <v>19485</v>
      </c>
      <c r="L120" s="5" t="s">
        <v>825</v>
      </c>
      <c r="M120" s="5">
        <v>0</v>
      </c>
      <c r="N120" s="6">
        <f>SUMIFS('9月奖金发放记录'!$J$2:$J$146,'9月奖金发放记录'!$B$2:$B$146,B120,'9月奖金发放记录'!$A$2:$A$146,A120,'9月奖金发放记录'!$E$2:$E$146,"结转")</f>
        <v>0</v>
      </c>
      <c r="O120" s="6">
        <f>SUMIFS('9月奖金发放记录'!$J$2:$J$146,'9月奖金发放记录'!$B$2:$B$146,B120,'9月奖金发放记录'!$A$2:$A$146,A120,'9月奖金发放记录'!$E$2:$E$146,"当月")</f>
        <v>0</v>
      </c>
      <c r="P120" s="6">
        <f>SUMIFS('9月奖金发放记录'!$J$2:$J$146,'9月奖金发放记录'!$B$2:$B$146,B120,'9月奖金发放记录'!$A$2:$A$146,A120,'9月奖金发放记录'!$E$2:$E$146,"累计补发9月")</f>
        <v>0</v>
      </c>
      <c r="Q120" s="6">
        <f>SUMIFS('9月奖金发放记录'!$J$2:$J$146,'9月奖金发放记录'!$B$2:$B$146,B120,'9月奖金发放记录'!$A$2:$A$146,A120,'9月奖金发放记录'!$E$2:$E$146,"补发8月")</f>
        <v>0</v>
      </c>
      <c r="R120" s="6">
        <f>SUMIFS('9月奖金发放记录'!$J$2:$J$146,'9月奖金发放记录'!$B$2:$B$146,B120,'9月奖金发放记录'!$A$2:$A$146,A120,'9月奖金发放记录'!$E$2:$E$146,"补发7月")</f>
        <v>0</v>
      </c>
      <c r="S120" s="6">
        <f>SUMIFS('9月奖金发放记录'!$J$2:$J$146,'9月奖金发放记录'!$B$2:$B$146,B120,'9月奖金发放记录'!$A$2:$A$146,A120,'9月奖金发放记录'!$E$2:$E$146,"补发6月")</f>
        <v>0</v>
      </c>
      <c r="T120" s="6">
        <f>SUMIFS('9月奖金发放记录'!$J$2:$J$146,'9月奖金发放记录'!$B$2:$B$146,B120,'9月奖金发放记录'!$A$2:$A$146,A120,'9月奖金发放记录'!$E$2:$E$146,"补发5月")</f>
        <v>0</v>
      </c>
      <c r="U120" s="6">
        <f>SUMIFS('9月奖金发放记录'!$J$2:$J$146,'9月奖金发放记录'!$B$2:$B$146,B120,'9月奖金发放记录'!$A$2:$A$146,A120,'9月奖金发放记录'!$E$2:$E$146,"补发4月")</f>
        <v>0</v>
      </c>
      <c r="V120" s="6">
        <f>SUMIFS('9月奖金发放记录'!$J$2:$J$146,'9月奖金发放记录'!$B$2:$B$146,B120,'9月奖金发放记录'!$A$2:$A$146,A120,'9月奖金发放记录'!$E$2:$E$146,"补发3月")</f>
        <v>0</v>
      </c>
      <c r="W120" s="6">
        <f>SUMIFS('9月奖金发放记录'!$J$2:$J$146,'9月奖金发放记录'!$B$2:$B$146,B120,'9月奖金发放记录'!$A$2:$A$146,A120,'9月奖金发放记录'!$E$2:$E$146,"补发2月")</f>
        <v>0</v>
      </c>
      <c r="X120" s="6">
        <f>SUMIFS('9月奖金发放记录'!$J$2:$J$146,'9月奖金发放记录'!$B$2:$B$146,B120,'9月奖金发放记录'!$A$2:$A$146,A120,'9月奖金发放记录'!$E$2:$E$146,"补发1月")</f>
        <v>0</v>
      </c>
      <c r="Y120" s="6">
        <f t="shared" si="1"/>
        <v>0</v>
      </c>
      <c r="Z120" s="5" t="s">
        <v>120</v>
      </c>
      <c r="AA120" s="5">
        <v>1</v>
      </c>
      <c r="AB120" s="5">
        <v>0</v>
      </c>
      <c r="AC120" s="5">
        <v>0</v>
      </c>
    </row>
    <row r="121" ht="19" customHeight="1" spans="1:29">
      <c r="A121" s="5" t="s">
        <v>835</v>
      </c>
      <c r="B121" s="5" t="s">
        <v>558</v>
      </c>
      <c r="C121" s="5" t="s">
        <v>66</v>
      </c>
      <c r="D121" s="5">
        <v>0</v>
      </c>
      <c r="E121" s="5">
        <v>30</v>
      </c>
      <c r="F121" s="6">
        <v>5000</v>
      </c>
      <c r="G121" s="6">
        <v>0</v>
      </c>
      <c r="H121" s="5" t="s">
        <v>120</v>
      </c>
      <c r="I121" s="6">
        <v>0</v>
      </c>
      <c r="J121" s="6">
        <v>20645.16</v>
      </c>
      <c r="K121" s="6">
        <v>23343.6</v>
      </c>
      <c r="L121" s="5" t="s">
        <v>825</v>
      </c>
      <c r="M121" s="5">
        <v>0</v>
      </c>
      <c r="N121" s="6">
        <f>SUMIFS('9月奖金发放记录'!$J$2:$J$146,'9月奖金发放记录'!$B$2:$B$146,B121,'9月奖金发放记录'!$A$2:$A$146,A121,'9月奖金发放记录'!$E$2:$E$146,"结转")</f>
        <v>260</v>
      </c>
      <c r="O121" s="6">
        <f>SUMIFS('9月奖金发放记录'!$J$2:$J$146,'9月奖金发放记录'!$B$2:$B$146,B121,'9月奖金发放记录'!$A$2:$A$146,A121,'9月奖金发放记录'!$E$2:$E$146,"当月")</f>
        <v>0</v>
      </c>
      <c r="P121" s="6">
        <f>SUMIFS('9月奖金发放记录'!$J$2:$J$146,'9月奖金发放记录'!$B$2:$B$146,B121,'9月奖金发放记录'!$A$2:$A$146,A121,'9月奖金发放记录'!$E$2:$E$146,"累计补发9月")</f>
        <v>0</v>
      </c>
      <c r="Q121" s="6">
        <f>SUMIFS('9月奖金发放记录'!$J$2:$J$146,'9月奖金发放记录'!$B$2:$B$146,B121,'9月奖金发放记录'!$A$2:$A$146,A121,'9月奖金发放记录'!$E$2:$E$146,"补发8月")</f>
        <v>0</v>
      </c>
      <c r="R121" s="6">
        <f>SUMIFS('9月奖金发放记录'!$J$2:$J$146,'9月奖金发放记录'!$B$2:$B$146,B121,'9月奖金发放记录'!$A$2:$A$146,A121,'9月奖金发放记录'!$E$2:$E$146,"补发7月")</f>
        <v>0</v>
      </c>
      <c r="S121" s="6">
        <f>SUMIFS('9月奖金发放记录'!$J$2:$J$146,'9月奖金发放记录'!$B$2:$B$146,B121,'9月奖金发放记录'!$A$2:$A$146,A121,'9月奖金发放记录'!$E$2:$E$146,"补发6月")</f>
        <v>0</v>
      </c>
      <c r="T121" s="6">
        <f>SUMIFS('9月奖金发放记录'!$J$2:$J$146,'9月奖金发放记录'!$B$2:$B$146,B121,'9月奖金发放记录'!$A$2:$A$146,A121,'9月奖金发放记录'!$E$2:$E$146,"补发5月")</f>
        <v>0</v>
      </c>
      <c r="U121" s="6">
        <f>SUMIFS('9月奖金发放记录'!$J$2:$J$146,'9月奖金发放记录'!$B$2:$B$146,B121,'9月奖金发放记录'!$A$2:$A$146,A121,'9月奖金发放记录'!$E$2:$E$146,"补发4月")</f>
        <v>0</v>
      </c>
      <c r="V121" s="6">
        <f>SUMIFS('9月奖金发放记录'!$J$2:$J$146,'9月奖金发放记录'!$B$2:$B$146,B121,'9月奖金发放记录'!$A$2:$A$146,A121,'9月奖金发放记录'!$E$2:$E$146,"补发3月")</f>
        <v>0</v>
      </c>
      <c r="W121" s="6">
        <f>SUMIFS('9月奖金发放记录'!$J$2:$J$146,'9月奖金发放记录'!$B$2:$B$146,B121,'9月奖金发放记录'!$A$2:$A$146,A121,'9月奖金发放记录'!$E$2:$E$146,"补发2月")</f>
        <v>0</v>
      </c>
      <c r="X121" s="6">
        <f>SUMIFS('9月奖金发放记录'!$J$2:$J$146,'9月奖金发放记录'!$B$2:$B$146,B121,'9月奖金发放记录'!$A$2:$A$146,A121,'9月奖金发放记录'!$E$2:$E$146,"补发1月")</f>
        <v>0</v>
      </c>
      <c r="Y121" s="6">
        <f t="shared" si="1"/>
        <v>260</v>
      </c>
      <c r="Z121" s="5" t="s">
        <v>113</v>
      </c>
      <c r="AA121" s="5">
        <v>0</v>
      </c>
      <c r="AB121" s="5">
        <v>0</v>
      </c>
      <c r="AC121" s="5">
        <v>1</v>
      </c>
    </row>
    <row r="122" ht="19" customHeight="1" spans="1:29">
      <c r="A122" s="5" t="s">
        <v>836</v>
      </c>
      <c r="B122" s="5" t="s">
        <v>558</v>
      </c>
      <c r="C122" s="5" t="s">
        <v>66</v>
      </c>
      <c r="D122" s="5">
        <v>0</v>
      </c>
      <c r="E122" s="5">
        <v>30</v>
      </c>
      <c r="F122" s="6">
        <v>3000</v>
      </c>
      <c r="G122" s="6">
        <v>0</v>
      </c>
      <c r="H122" s="5" t="s">
        <v>120</v>
      </c>
      <c r="I122" s="6">
        <v>0</v>
      </c>
      <c r="J122" s="6">
        <v>26225.81</v>
      </c>
      <c r="K122" s="6">
        <v>34430.1</v>
      </c>
      <c r="L122" s="5" t="s">
        <v>825</v>
      </c>
      <c r="M122" s="5">
        <v>0</v>
      </c>
      <c r="N122" s="6">
        <f>SUMIFS('9月奖金发放记录'!$J$2:$J$146,'9月奖金发放记录'!$B$2:$B$146,B122,'9月奖金发放记录'!$A$2:$A$146,A122,'9月奖金发放记录'!$E$2:$E$146,"结转")</f>
        <v>150</v>
      </c>
      <c r="O122" s="6">
        <f>SUMIFS('9月奖金发放记录'!$J$2:$J$146,'9月奖金发放记录'!$B$2:$B$146,B122,'9月奖金发放记录'!$A$2:$A$146,A122,'9月奖金发放记录'!$E$2:$E$146,"当月")</f>
        <v>0</v>
      </c>
      <c r="P122" s="6">
        <f>SUMIFS('9月奖金发放记录'!$J$2:$J$146,'9月奖金发放记录'!$B$2:$B$146,B122,'9月奖金发放记录'!$A$2:$A$146,A122,'9月奖金发放记录'!$E$2:$E$146,"累计补发9月")</f>
        <v>0</v>
      </c>
      <c r="Q122" s="6">
        <f>SUMIFS('9月奖金发放记录'!$J$2:$J$146,'9月奖金发放记录'!$B$2:$B$146,B122,'9月奖金发放记录'!$A$2:$A$146,A122,'9月奖金发放记录'!$E$2:$E$146,"补发8月")</f>
        <v>0</v>
      </c>
      <c r="R122" s="6">
        <f>SUMIFS('9月奖金发放记录'!$J$2:$J$146,'9月奖金发放记录'!$B$2:$B$146,B122,'9月奖金发放记录'!$A$2:$A$146,A122,'9月奖金发放记录'!$E$2:$E$146,"补发7月")</f>
        <v>0</v>
      </c>
      <c r="S122" s="6">
        <f>SUMIFS('9月奖金发放记录'!$J$2:$J$146,'9月奖金发放记录'!$B$2:$B$146,B122,'9月奖金发放记录'!$A$2:$A$146,A122,'9月奖金发放记录'!$E$2:$E$146,"补发6月")</f>
        <v>0</v>
      </c>
      <c r="T122" s="6">
        <f>SUMIFS('9月奖金发放记录'!$J$2:$J$146,'9月奖金发放记录'!$B$2:$B$146,B122,'9月奖金发放记录'!$A$2:$A$146,A122,'9月奖金发放记录'!$E$2:$E$146,"补发5月")</f>
        <v>0</v>
      </c>
      <c r="U122" s="6">
        <f>SUMIFS('9月奖金发放记录'!$J$2:$J$146,'9月奖金发放记录'!$B$2:$B$146,B122,'9月奖金发放记录'!$A$2:$A$146,A122,'9月奖金发放记录'!$E$2:$E$146,"补发4月")</f>
        <v>0</v>
      </c>
      <c r="V122" s="6">
        <f>SUMIFS('9月奖金发放记录'!$J$2:$J$146,'9月奖金发放记录'!$B$2:$B$146,B122,'9月奖金发放记录'!$A$2:$A$146,A122,'9月奖金发放记录'!$E$2:$E$146,"补发3月")</f>
        <v>0</v>
      </c>
      <c r="W122" s="6">
        <f>SUMIFS('9月奖金发放记录'!$J$2:$J$146,'9月奖金发放记录'!$B$2:$B$146,B122,'9月奖金发放记录'!$A$2:$A$146,A122,'9月奖金发放记录'!$E$2:$E$146,"补发2月")</f>
        <v>0</v>
      </c>
      <c r="X122" s="6">
        <f>SUMIFS('9月奖金发放记录'!$J$2:$J$146,'9月奖金发放记录'!$B$2:$B$146,B122,'9月奖金发放记录'!$A$2:$A$146,A122,'9月奖金发放记录'!$E$2:$E$146,"补发1月")</f>
        <v>0</v>
      </c>
      <c r="Y122" s="6">
        <f t="shared" si="1"/>
        <v>150</v>
      </c>
      <c r="Z122" s="5" t="s">
        <v>113</v>
      </c>
      <c r="AA122" s="5">
        <v>0</v>
      </c>
      <c r="AB122" s="5">
        <v>0</v>
      </c>
      <c r="AC122" s="5">
        <v>1</v>
      </c>
    </row>
    <row r="123" ht="19" customHeight="1" spans="1:29">
      <c r="A123" s="5" t="s">
        <v>583</v>
      </c>
      <c r="B123" s="5" t="s">
        <v>558</v>
      </c>
      <c r="C123" s="5" t="s">
        <v>66</v>
      </c>
      <c r="D123" s="5">
        <v>1</v>
      </c>
      <c r="E123" s="5">
        <v>30</v>
      </c>
      <c r="F123" s="6">
        <v>3000</v>
      </c>
      <c r="G123" s="6">
        <v>2171.6</v>
      </c>
      <c r="H123" s="5" t="s">
        <v>120</v>
      </c>
      <c r="I123" s="6">
        <v>0</v>
      </c>
      <c r="J123" s="6">
        <v>27000</v>
      </c>
      <c r="K123" s="6">
        <v>20254.8</v>
      </c>
      <c r="L123" s="5" t="s">
        <v>825</v>
      </c>
      <c r="M123" s="5">
        <v>0</v>
      </c>
      <c r="N123" s="6">
        <f>SUMIFS('9月奖金发放记录'!$J$2:$J$146,'9月奖金发放记录'!$B$2:$B$146,B123,'9月奖金发放记录'!$A$2:$A$146,A123,'9月奖金发放记录'!$E$2:$E$146,"结转")</f>
        <v>0</v>
      </c>
      <c r="O123" s="6">
        <f>SUMIFS('9月奖金发放记录'!$J$2:$J$146,'9月奖金发放记录'!$B$2:$B$146,B123,'9月奖金发放记录'!$A$2:$A$146,A123,'9月奖金发放记录'!$E$2:$E$146,"当月")</f>
        <v>0</v>
      </c>
      <c r="P123" s="6">
        <f>SUMIFS('9月奖金发放记录'!$J$2:$J$146,'9月奖金发放记录'!$B$2:$B$146,B123,'9月奖金发放记录'!$A$2:$A$146,A123,'9月奖金发放记录'!$E$2:$E$146,"累计补发9月")</f>
        <v>0</v>
      </c>
      <c r="Q123" s="6">
        <f>SUMIFS('9月奖金发放记录'!$J$2:$J$146,'9月奖金发放记录'!$B$2:$B$146,B123,'9月奖金发放记录'!$A$2:$A$146,A123,'9月奖金发放记录'!$E$2:$E$146,"补发8月")</f>
        <v>0</v>
      </c>
      <c r="R123" s="6">
        <f>SUMIFS('9月奖金发放记录'!$J$2:$J$146,'9月奖金发放记录'!$B$2:$B$146,B123,'9月奖金发放记录'!$A$2:$A$146,A123,'9月奖金发放记录'!$E$2:$E$146,"补发7月")</f>
        <v>0</v>
      </c>
      <c r="S123" s="6">
        <f>SUMIFS('9月奖金发放记录'!$J$2:$J$146,'9月奖金发放记录'!$B$2:$B$146,B123,'9月奖金发放记录'!$A$2:$A$146,A123,'9月奖金发放记录'!$E$2:$E$146,"补发6月")</f>
        <v>0</v>
      </c>
      <c r="T123" s="6">
        <f>SUMIFS('9月奖金发放记录'!$J$2:$J$146,'9月奖金发放记录'!$B$2:$B$146,B123,'9月奖金发放记录'!$A$2:$A$146,A123,'9月奖金发放记录'!$E$2:$E$146,"补发5月")</f>
        <v>0</v>
      </c>
      <c r="U123" s="6">
        <f>SUMIFS('9月奖金发放记录'!$J$2:$J$146,'9月奖金发放记录'!$B$2:$B$146,B123,'9月奖金发放记录'!$A$2:$A$146,A123,'9月奖金发放记录'!$E$2:$E$146,"补发4月")</f>
        <v>0</v>
      </c>
      <c r="V123" s="6">
        <f>SUMIFS('9月奖金发放记录'!$J$2:$J$146,'9月奖金发放记录'!$B$2:$B$146,B123,'9月奖金发放记录'!$A$2:$A$146,A123,'9月奖金发放记录'!$E$2:$E$146,"补发3月")</f>
        <v>0</v>
      </c>
      <c r="W123" s="6">
        <f>SUMIFS('9月奖金发放记录'!$J$2:$J$146,'9月奖金发放记录'!$B$2:$B$146,B123,'9月奖金发放记录'!$A$2:$A$146,A123,'9月奖金发放记录'!$E$2:$E$146,"补发2月")</f>
        <v>0</v>
      </c>
      <c r="X123" s="6">
        <f>SUMIFS('9月奖金发放记录'!$J$2:$J$146,'9月奖金发放记录'!$B$2:$B$146,B123,'9月奖金发放记录'!$A$2:$A$146,A123,'9月奖金发放记录'!$E$2:$E$146,"补发1月")</f>
        <v>0</v>
      </c>
      <c r="Y123" s="6">
        <f t="shared" si="1"/>
        <v>0</v>
      </c>
      <c r="Z123" s="5" t="s">
        <v>120</v>
      </c>
      <c r="AA123" s="5">
        <v>0</v>
      </c>
      <c r="AB123" s="5">
        <v>0</v>
      </c>
      <c r="AC123" s="5">
        <v>0</v>
      </c>
    </row>
    <row r="124" ht="19" customHeight="1" spans="1:29">
      <c r="A124" s="5" t="s">
        <v>586</v>
      </c>
      <c r="B124" s="5" t="s">
        <v>558</v>
      </c>
      <c r="C124" s="5" t="s">
        <v>66</v>
      </c>
      <c r="D124" s="5">
        <v>1</v>
      </c>
      <c r="E124" s="5">
        <v>1</v>
      </c>
      <c r="F124" s="6">
        <v>100</v>
      </c>
      <c r="G124" s="6">
        <v>0</v>
      </c>
      <c r="H124" s="5" t="s">
        <v>120</v>
      </c>
      <c r="I124" s="6">
        <v>0</v>
      </c>
      <c r="J124" s="6">
        <v>24100</v>
      </c>
      <c r="K124" s="6">
        <v>47869.1</v>
      </c>
      <c r="L124" s="5" t="s">
        <v>826</v>
      </c>
      <c r="M124" s="5">
        <v>3</v>
      </c>
      <c r="N124" s="6">
        <f>SUMIFS('9月奖金发放记录'!$J$2:$J$146,'9月奖金发放记录'!$B$2:$B$146,B124,'9月奖金发放记录'!$A$2:$A$146,A124,'9月奖金发放记录'!$E$2:$E$146,"结转")</f>
        <v>150</v>
      </c>
      <c r="O124" s="6">
        <f>SUMIFS('9月奖金发放记录'!$J$2:$J$146,'9月奖金发放记录'!$B$2:$B$146,B124,'9月奖金发放记录'!$A$2:$A$146,A124,'9月奖金发放记录'!$E$2:$E$146,"当月")</f>
        <v>0</v>
      </c>
      <c r="P124" s="6">
        <f>SUMIFS('9月奖金发放记录'!$J$2:$J$146,'9月奖金发放记录'!$B$2:$B$146,B124,'9月奖金发放记录'!$A$2:$A$146,A124,'9月奖金发放记录'!$E$2:$E$146,"累计补发9月")</f>
        <v>0</v>
      </c>
      <c r="Q124" s="6">
        <f>SUMIFS('9月奖金发放记录'!$J$2:$J$146,'9月奖金发放记录'!$B$2:$B$146,B124,'9月奖金发放记录'!$A$2:$A$146,A124,'9月奖金发放记录'!$E$2:$E$146,"补发8月")</f>
        <v>0</v>
      </c>
      <c r="R124" s="6">
        <f>SUMIFS('9月奖金发放记录'!$J$2:$J$146,'9月奖金发放记录'!$B$2:$B$146,B124,'9月奖金发放记录'!$A$2:$A$146,A124,'9月奖金发放记录'!$E$2:$E$146,"补发7月")</f>
        <v>0</v>
      </c>
      <c r="S124" s="6">
        <f>SUMIFS('9月奖金发放记录'!$J$2:$J$146,'9月奖金发放记录'!$B$2:$B$146,B124,'9月奖金发放记录'!$A$2:$A$146,A124,'9月奖金发放记录'!$E$2:$E$146,"补发6月")</f>
        <v>0</v>
      </c>
      <c r="T124" s="6">
        <f>SUMIFS('9月奖金发放记录'!$J$2:$J$146,'9月奖金发放记录'!$B$2:$B$146,B124,'9月奖金发放记录'!$A$2:$A$146,A124,'9月奖金发放记录'!$E$2:$E$146,"补发5月")</f>
        <v>0</v>
      </c>
      <c r="U124" s="6">
        <f>SUMIFS('9月奖金发放记录'!$J$2:$J$146,'9月奖金发放记录'!$B$2:$B$146,B124,'9月奖金发放记录'!$A$2:$A$146,A124,'9月奖金发放记录'!$E$2:$E$146,"补发4月")</f>
        <v>0</v>
      </c>
      <c r="V124" s="6">
        <f>SUMIFS('9月奖金发放记录'!$J$2:$J$146,'9月奖金发放记录'!$B$2:$B$146,B124,'9月奖金发放记录'!$A$2:$A$146,A124,'9月奖金发放记录'!$E$2:$E$146,"补发3月")</f>
        <v>0</v>
      </c>
      <c r="W124" s="6">
        <f>SUMIFS('9月奖金发放记录'!$J$2:$J$146,'9月奖金发放记录'!$B$2:$B$146,B124,'9月奖金发放记录'!$A$2:$A$146,A124,'9月奖金发放记录'!$E$2:$E$146,"补发2月")</f>
        <v>0</v>
      </c>
      <c r="X124" s="6">
        <f>SUMIFS('9月奖金发放记录'!$J$2:$J$146,'9月奖金发放记录'!$B$2:$B$146,B124,'9月奖金发放记录'!$A$2:$A$146,A124,'9月奖金发放记录'!$E$2:$E$146,"补发1月")</f>
        <v>0</v>
      </c>
      <c r="Y124" s="6">
        <f t="shared" si="1"/>
        <v>150</v>
      </c>
      <c r="Z124" s="5" t="s">
        <v>120</v>
      </c>
      <c r="AA124" s="5">
        <v>0</v>
      </c>
      <c r="AB124" s="5">
        <v>0</v>
      </c>
      <c r="AC124" s="5">
        <v>4</v>
      </c>
    </row>
    <row r="125" ht="19" customHeight="1" spans="1:29">
      <c r="A125" s="5" t="s">
        <v>589</v>
      </c>
      <c r="B125" s="5" t="s">
        <v>558</v>
      </c>
      <c r="C125" s="5" t="s">
        <v>66</v>
      </c>
      <c r="D125" s="5">
        <v>1</v>
      </c>
      <c r="E125" s="5">
        <v>30</v>
      </c>
      <c r="F125" s="6">
        <v>5000</v>
      </c>
      <c r="G125" s="6">
        <v>5054.3</v>
      </c>
      <c r="H125" s="5" t="s">
        <v>113</v>
      </c>
      <c r="I125" s="6">
        <v>260</v>
      </c>
      <c r="J125" s="6">
        <v>19833.33</v>
      </c>
      <c r="K125" s="6">
        <v>18804.2</v>
      </c>
      <c r="L125" s="5" t="s">
        <v>825</v>
      </c>
      <c r="M125" s="5">
        <v>0</v>
      </c>
      <c r="N125" s="6">
        <f>SUMIFS('9月奖金发放记录'!$J$2:$J$146,'9月奖金发放记录'!$B$2:$B$146,B125,'9月奖金发放记录'!$A$2:$A$146,A125,'9月奖金发放记录'!$E$2:$E$146,"结转")</f>
        <v>0</v>
      </c>
      <c r="O125" s="6">
        <f>SUMIFS('9月奖金发放记录'!$J$2:$J$146,'9月奖金发放记录'!$B$2:$B$146,B125,'9月奖金发放记录'!$A$2:$A$146,A125,'9月奖金发放记录'!$E$2:$E$146,"当月")</f>
        <v>260</v>
      </c>
      <c r="P125" s="6">
        <f>SUMIFS('9月奖金发放记录'!$J$2:$J$146,'9月奖金发放记录'!$B$2:$B$146,B125,'9月奖金发放记录'!$A$2:$A$146,A125,'9月奖金发放记录'!$E$2:$E$146,"累计补发9月")</f>
        <v>0</v>
      </c>
      <c r="Q125" s="6">
        <f>SUMIFS('9月奖金发放记录'!$J$2:$J$146,'9月奖金发放记录'!$B$2:$B$146,B125,'9月奖金发放记录'!$A$2:$A$146,A125,'9月奖金发放记录'!$E$2:$E$146,"补发8月")</f>
        <v>0</v>
      </c>
      <c r="R125" s="6">
        <f>SUMIFS('9月奖金发放记录'!$J$2:$J$146,'9月奖金发放记录'!$B$2:$B$146,B125,'9月奖金发放记录'!$A$2:$A$146,A125,'9月奖金发放记录'!$E$2:$E$146,"补发7月")</f>
        <v>0</v>
      </c>
      <c r="S125" s="6">
        <f>SUMIFS('9月奖金发放记录'!$J$2:$J$146,'9月奖金发放记录'!$B$2:$B$146,B125,'9月奖金发放记录'!$A$2:$A$146,A125,'9月奖金发放记录'!$E$2:$E$146,"补发6月")</f>
        <v>0</v>
      </c>
      <c r="T125" s="6">
        <f>SUMIFS('9月奖金发放记录'!$J$2:$J$146,'9月奖金发放记录'!$B$2:$B$146,B125,'9月奖金发放记录'!$A$2:$A$146,A125,'9月奖金发放记录'!$E$2:$E$146,"补发5月")</f>
        <v>0</v>
      </c>
      <c r="U125" s="6">
        <f>SUMIFS('9月奖金发放记录'!$J$2:$J$146,'9月奖金发放记录'!$B$2:$B$146,B125,'9月奖金发放记录'!$A$2:$A$146,A125,'9月奖金发放记录'!$E$2:$E$146,"补发4月")</f>
        <v>0</v>
      </c>
      <c r="V125" s="6">
        <f>SUMIFS('9月奖金发放记录'!$J$2:$J$146,'9月奖金发放记录'!$B$2:$B$146,B125,'9月奖金发放记录'!$A$2:$A$146,A125,'9月奖金发放记录'!$E$2:$E$146,"补发3月")</f>
        <v>0</v>
      </c>
      <c r="W125" s="6">
        <f>SUMIFS('9月奖金发放记录'!$J$2:$J$146,'9月奖金发放记录'!$B$2:$B$146,B125,'9月奖金发放记录'!$A$2:$A$146,A125,'9月奖金发放记录'!$E$2:$E$146,"补发2月")</f>
        <v>0</v>
      </c>
      <c r="X125" s="6">
        <f>SUMIFS('9月奖金发放记录'!$J$2:$J$146,'9月奖金发放记录'!$B$2:$B$146,B125,'9月奖金发放记录'!$A$2:$A$146,A125,'9月奖金发放记录'!$E$2:$E$146,"补发1月")</f>
        <v>0</v>
      </c>
      <c r="Y125" s="6">
        <f t="shared" si="1"/>
        <v>260</v>
      </c>
      <c r="Z125" s="5" t="s">
        <v>120</v>
      </c>
      <c r="AA125" s="5">
        <v>0</v>
      </c>
      <c r="AB125" s="5">
        <v>0</v>
      </c>
      <c r="AC125" s="5">
        <v>0</v>
      </c>
    </row>
    <row r="126" ht="19" customHeight="1" spans="1:29">
      <c r="A126" s="5" t="s">
        <v>837</v>
      </c>
      <c r="B126" s="5" t="s">
        <v>558</v>
      </c>
      <c r="C126" s="5" t="s">
        <v>66</v>
      </c>
      <c r="D126" s="5">
        <v>0</v>
      </c>
      <c r="E126" s="5">
        <v>30</v>
      </c>
      <c r="F126" s="6">
        <v>3000</v>
      </c>
      <c r="G126" s="6">
        <v>0</v>
      </c>
      <c r="H126" s="5" t="s">
        <v>120</v>
      </c>
      <c r="I126" s="6">
        <v>0</v>
      </c>
      <c r="J126" s="6">
        <v>26612.9</v>
      </c>
      <c r="K126" s="6">
        <v>41230</v>
      </c>
      <c r="L126" s="5" t="s">
        <v>825</v>
      </c>
      <c r="M126" s="5">
        <v>1</v>
      </c>
      <c r="N126" s="6">
        <f>SUMIFS('9月奖金发放记录'!$J$2:$J$146,'9月奖金发放记录'!$B$2:$B$146,B126,'9月奖金发放记录'!$A$2:$A$146,A126,'9月奖金发放记录'!$E$2:$E$146,"结转")</f>
        <v>150</v>
      </c>
      <c r="O126" s="6">
        <f>SUMIFS('9月奖金发放记录'!$J$2:$J$146,'9月奖金发放记录'!$B$2:$B$146,B126,'9月奖金发放记录'!$A$2:$A$146,A126,'9月奖金发放记录'!$E$2:$E$146,"当月")</f>
        <v>0</v>
      </c>
      <c r="P126" s="6">
        <f>SUMIFS('9月奖金发放记录'!$J$2:$J$146,'9月奖金发放记录'!$B$2:$B$146,B126,'9月奖金发放记录'!$A$2:$A$146,A126,'9月奖金发放记录'!$E$2:$E$146,"累计补发9月")</f>
        <v>0</v>
      </c>
      <c r="Q126" s="6">
        <f>SUMIFS('9月奖金发放记录'!$J$2:$J$146,'9月奖金发放记录'!$B$2:$B$146,B126,'9月奖金发放记录'!$A$2:$A$146,A126,'9月奖金发放记录'!$E$2:$E$146,"补发8月")</f>
        <v>0</v>
      </c>
      <c r="R126" s="6">
        <f>SUMIFS('9月奖金发放记录'!$J$2:$J$146,'9月奖金发放记录'!$B$2:$B$146,B126,'9月奖金发放记录'!$A$2:$A$146,A126,'9月奖金发放记录'!$E$2:$E$146,"补发7月")</f>
        <v>0</v>
      </c>
      <c r="S126" s="6">
        <f>SUMIFS('9月奖金发放记录'!$J$2:$J$146,'9月奖金发放记录'!$B$2:$B$146,B126,'9月奖金发放记录'!$A$2:$A$146,A126,'9月奖金发放记录'!$E$2:$E$146,"补发6月")</f>
        <v>0</v>
      </c>
      <c r="T126" s="6">
        <f>SUMIFS('9月奖金发放记录'!$J$2:$J$146,'9月奖金发放记录'!$B$2:$B$146,B126,'9月奖金发放记录'!$A$2:$A$146,A126,'9月奖金发放记录'!$E$2:$E$146,"补发5月")</f>
        <v>0</v>
      </c>
      <c r="U126" s="6">
        <f>SUMIFS('9月奖金发放记录'!$J$2:$J$146,'9月奖金发放记录'!$B$2:$B$146,B126,'9月奖金发放记录'!$A$2:$A$146,A126,'9月奖金发放记录'!$E$2:$E$146,"补发4月")</f>
        <v>0</v>
      </c>
      <c r="V126" s="6">
        <f>SUMIFS('9月奖金发放记录'!$J$2:$J$146,'9月奖金发放记录'!$B$2:$B$146,B126,'9月奖金发放记录'!$A$2:$A$146,A126,'9月奖金发放记录'!$E$2:$E$146,"补发3月")</f>
        <v>0</v>
      </c>
      <c r="W126" s="6">
        <f>SUMIFS('9月奖金发放记录'!$J$2:$J$146,'9月奖金发放记录'!$B$2:$B$146,B126,'9月奖金发放记录'!$A$2:$A$146,A126,'9月奖金发放记录'!$E$2:$E$146,"补发2月")</f>
        <v>0</v>
      </c>
      <c r="X126" s="6">
        <f>SUMIFS('9月奖金发放记录'!$J$2:$J$146,'9月奖金发放记录'!$B$2:$B$146,B126,'9月奖金发放记录'!$A$2:$A$146,A126,'9月奖金发放记录'!$E$2:$E$146,"补发1月")</f>
        <v>0</v>
      </c>
      <c r="Y126" s="6">
        <f t="shared" si="1"/>
        <v>150</v>
      </c>
      <c r="Z126" s="5" t="s">
        <v>113</v>
      </c>
      <c r="AA126" s="5">
        <v>0</v>
      </c>
      <c r="AB126" s="5">
        <v>0</v>
      </c>
      <c r="AC126" s="5">
        <v>2</v>
      </c>
    </row>
    <row r="127" ht="19" customHeight="1" spans="1:29">
      <c r="A127" s="5" t="s">
        <v>590</v>
      </c>
      <c r="B127" s="5" t="s">
        <v>558</v>
      </c>
      <c r="C127" s="5" t="s">
        <v>66</v>
      </c>
      <c r="D127" s="5">
        <v>1</v>
      </c>
      <c r="E127" s="5">
        <v>30</v>
      </c>
      <c r="F127" s="6">
        <v>3000</v>
      </c>
      <c r="G127" s="6">
        <v>2809.3</v>
      </c>
      <c r="H127" s="5" t="s">
        <v>120</v>
      </c>
      <c r="I127" s="6">
        <v>0</v>
      </c>
      <c r="J127" s="6">
        <v>27000</v>
      </c>
      <c r="K127" s="6">
        <v>33046.7</v>
      </c>
      <c r="L127" s="5" t="s">
        <v>826</v>
      </c>
      <c r="M127" s="5">
        <v>0</v>
      </c>
      <c r="N127" s="6">
        <f>SUMIFS('9月奖金发放记录'!$J$2:$J$146,'9月奖金发放记录'!$B$2:$B$146,B127,'9月奖金发放记录'!$A$2:$A$146,A127,'9月奖金发放记录'!$E$2:$E$146,"结转")</f>
        <v>150</v>
      </c>
      <c r="O127" s="6">
        <f>SUMIFS('9月奖金发放记录'!$J$2:$J$146,'9月奖金发放记录'!$B$2:$B$146,B127,'9月奖金发放记录'!$A$2:$A$146,A127,'9月奖金发放记录'!$E$2:$E$146,"当月")</f>
        <v>0</v>
      </c>
      <c r="P127" s="6">
        <f>SUMIFS('9月奖金发放记录'!$J$2:$J$146,'9月奖金发放记录'!$B$2:$B$146,B127,'9月奖金发放记录'!$A$2:$A$146,A127,'9月奖金发放记录'!$E$2:$E$146,"累计补发9月")</f>
        <v>0</v>
      </c>
      <c r="Q127" s="6">
        <f>SUMIFS('9月奖金发放记录'!$J$2:$J$146,'9月奖金发放记录'!$B$2:$B$146,B127,'9月奖金发放记录'!$A$2:$A$146,A127,'9月奖金发放记录'!$E$2:$E$146,"补发8月")</f>
        <v>0</v>
      </c>
      <c r="R127" s="6">
        <f>SUMIFS('9月奖金发放记录'!$J$2:$J$146,'9月奖金发放记录'!$B$2:$B$146,B127,'9月奖金发放记录'!$A$2:$A$146,A127,'9月奖金发放记录'!$E$2:$E$146,"补发7月")</f>
        <v>0</v>
      </c>
      <c r="S127" s="6">
        <f>SUMIFS('9月奖金发放记录'!$J$2:$J$146,'9月奖金发放记录'!$B$2:$B$146,B127,'9月奖金发放记录'!$A$2:$A$146,A127,'9月奖金发放记录'!$E$2:$E$146,"补发6月")</f>
        <v>0</v>
      </c>
      <c r="T127" s="6">
        <f>SUMIFS('9月奖金发放记录'!$J$2:$J$146,'9月奖金发放记录'!$B$2:$B$146,B127,'9月奖金发放记录'!$A$2:$A$146,A127,'9月奖金发放记录'!$E$2:$E$146,"补发5月")</f>
        <v>0</v>
      </c>
      <c r="U127" s="6">
        <f>SUMIFS('9月奖金发放记录'!$J$2:$J$146,'9月奖金发放记录'!$B$2:$B$146,B127,'9月奖金发放记录'!$A$2:$A$146,A127,'9月奖金发放记录'!$E$2:$E$146,"补发4月")</f>
        <v>0</v>
      </c>
      <c r="V127" s="6">
        <f>SUMIFS('9月奖金发放记录'!$J$2:$J$146,'9月奖金发放记录'!$B$2:$B$146,B127,'9月奖金发放记录'!$A$2:$A$146,A127,'9月奖金发放记录'!$E$2:$E$146,"补发3月")</f>
        <v>0</v>
      </c>
      <c r="W127" s="6">
        <f>SUMIFS('9月奖金发放记录'!$J$2:$J$146,'9月奖金发放记录'!$B$2:$B$146,B127,'9月奖金发放记录'!$A$2:$A$146,A127,'9月奖金发放记录'!$E$2:$E$146,"补发2月")</f>
        <v>0</v>
      </c>
      <c r="X127" s="6">
        <f>SUMIFS('9月奖金发放记录'!$J$2:$J$146,'9月奖金发放记录'!$B$2:$B$146,B127,'9月奖金发放记录'!$A$2:$A$146,A127,'9月奖金发放记录'!$E$2:$E$146,"补发1月")</f>
        <v>0</v>
      </c>
      <c r="Y127" s="6">
        <f t="shared" si="1"/>
        <v>150</v>
      </c>
      <c r="Z127" s="5" t="s">
        <v>120</v>
      </c>
      <c r="AA127" s="5">
        <v>3</v>
      </c>
      <c r="AB127" s="5">
        <v>0</v>
      </c>
      <c r="AC127" s="5">
        <v>1</v>
      </c>
    </row>
    <row r="128" ht="19" customHeight="1" spans="1:29">
      <c r="A128" s="5" t="s">
        <v>838</v>
      </c>
      <c r="B128" s="5" t="s">
        <v>558</v>
      </c>
      <c r="C128" s="5" t="s">
        <v>66</v>
      </c>
      <c r="D128" s="5">
        <v>0</v>
      </c>
      <c r="E128" s="5">
        <v>30</v>
      </c>
      <c r="F128" s="6">
        <v>3000</v>
      </c>
      <c r="G128" s="6">
        <v>0</v>
      </c>
      <c r="H128" s="5" t="s">
        <v>120</v>
      </c>
      <c r="I128" s="6">
        <v>0</v>
      </c>
      <c r="J128" s="6">
        <v>26225.81</v>
      </c>
      <c r="K128" s="6">
        <v>48641.2</v>
      </c>
      <c r="L128" s="5" t="s">
        <v>825</v>
      </c>
      <c r="M128" s="5">
        <v>0</v>
      </c>
      <c r="N128" s="6">
        <f>SUMIFS('9月奖金发放记录'!$J$2:$J$146,'9月奖金发放记录'!$B$2:$B$146,B128,'9月奖金发放记录'!$A$2:$A$146,A128,'9月奖金发放记录'!$E$2:$E$146,"结转")</f>
        <v>150</v>
      </c>
      <c r="O128" s="6">
        <f>SUMIFS('9月奖金发放记录'!$J$2:$J$146,'9月奖金发放记录'!$B$2:$B$146,B128,'9月奖金发放记录'!$A$2:$A$146,A128,'9月奖金发放记录'!$E$2:$E$146,"当月")</f>
        <v>0</v>
      </c>
      <c r="P128" s="6">
        <f>SUMIFS('9月奖金发放记录'!$J$2:$J$146,'9月奖金发放记录'!$B$2:$B$146,B128,'9月奖金发放记录'!$A$2:$A$146,A128,'9月奖金发放记录'!$E$2:$E$146,"累计补发9月")</f>
        <v>0</v>
      </c>
      <c r="Q128" s="6">
        <f>SUMIFS('9月奖金发放记录'!$J$2:$J$146,'9月奖金发放记录'!$B$2:$B$146,B128,'9月奖金发放记录'!$A$2:$A$146,A128,'9月奖金发放记录'!$E$2:$E$146,"补发8月")</f>
        <v>0</v>
      </c>
      <c r="R128" s="6">
        <f>SUMIFS('9月奖金发放记录'!$J$2:$J$146,'9月奖金发放记录'!$B$2:$B$146,B128,'9月奖金发放记录'!$A$2:$A$146,A128,'9月奖金发放记录'!$E$2:$E$146,"补发7月")</f>
        <v>0</v>
      </c>
      <c r="S128" s="6">
        <f>SUMIFS('9月奖金发放记录'!$J$2:$J$146,'9月奖金发放记录'!$B$2:$B$146,B128,'9月奖金发放记录'!$A$2:$A$146,A128,'9月奖金发放记录'!$E$2:$E$146,"补发6月")</f>
        <v>0</v>
      </c>
      <c r="T128" s="6">
        <f>SUMIFS('9月奖金发放记录'!$J$2:$J$146,'9月奖金发放记录'!$B$2:$B$146,B128,'9月奖金发放记录'!$A$2:$A$146,A128,'9月奖金发放记录'!$E$2:$E$146,"补发5月")</f>
        <v>0</v>
      </c>
      <c r="U128" s="6">
        <f>SUMIFS('9月奖金发放记录'!$J$2:$J$146,'9月奖金发放记录'!$B$2:$B$146,B128,'9月奖金发放记录'!$A$2:$A$146,A128,'9月奖金发放记录'!$E$2:$E$146,"补发4月")</f>
        <v>0</v>
      </c>
      <c r="V128" s="6">
        <f>SUMIFS('9月奖金发放记录'!$J$2:$J$146,'9月奖金发放记录'!$B$2:$B$146,B128,'9月奖金发放记录'!$A$2:$A$146,A128,'9月奖金发放记录'!$E$2:$E$146,"补发3月")</f>
        <v>0</v>
      </c>
      <c r="W128" s="6">
        <f>SUMIFS('9月奖金发放记录'!$J$2:$J$146,'9月奖金发放记录'!$B$2:$B$146,B128,'9月奖金发放记录'!$A$2:$A$146,A128,'9月奖金发放记录'!$E$2:$E$146,"补发2月")</f>
        <v>0</v>
      </c>
      <c r="X128" s="6">
        <f>SUMIFS('9月奖金发放记录'!$J$2:$J$146,'9月奖金发放记录'!$B$2:$B$146,B128,'9月奖金发放记录'!$A$2:$A$146,A128,'9月奖金发放记录'!$E$2:$E$146,"补发1月")</f>
        <v>0</v>
      </c>
      <c r="Y128" s="6">
        <f t="shared" si="1"/>
        <v>150</v>
      </c>
      <c r="Z128" s="5" t="s">
        <v>113</v>
      </c>
      <c r="AA128" s="5">
        <v>0</v>
      </c>
      <c r="AB128" s="5">
        <v>0</v>
      </c>
      <c r="AC128" s="5">
        <v>1</v>
      </c>
    </row>
    <row r="129" ht="19" customHeight="1" spans="1:29">
      <c r="A129" s="5" t="s">
        <v>592</v>
      </c>
      <c r="B129" s="5" t="s">
        <v>558</v>
      </c>
      <c r="C129" s="5" t="s">
        <v>66</v>
      </c>
      <c r="D129" s="5">
        <v>1</v>
      </c>
      <c r="E129" s="5">
        <v>30</v>
      </c>
      <c r="F129" s="6">
        <v>3000</v>
      </c>
      <c r="G129" s="6">
        <v>2289.6</v>
      </c>
      <c r="H129" s="5" t="s">
        <v>120</v>
      </c>
      <c r="I129" s="6">
        <v>0</v>
      </c>
      <c r="J129" s="6">
        <v>27000</v>
      </c>
      <c r="K129" s="6">
        <v>21123.6</v>
      </c>
      <c r="L129" s="5" t="s">
        <v>825</v>
      </c>
      <c r="M129" s="5">
        <v>0</v>
      </c>
      <c r="N129" s="6">
        <f>SUMIFS('9月奖金发放记录'!$J$2:$J$146,'9月奖金发放记录'!$B$2:$B$146,B129,'9月奖金发放记录'!$A$2:$A$146,A129,'9月奖金发放记录'!$E$2:$E$146,"结转")</f>
        <v>0</v>
      </c>
      <c r="O129" s="6">
        <f>SUMIFS('9月奖金发放记录'!$J$2:$J$146,'9月奖金发放记录'!$B$2:$B$146,B129,'9月奖金发放记录'!$A$2:$A$146,A129,'9月奖金发放记录'!$E$2:$E$146,"当月")</f>
        <v>0</v>
      </c>
      <c r="P129" s="6">
        <f>SUMIFS('9月奖金发放记录'!$J$2:$J$146,'9月奖金发放记录'!$B$2:$B$146,B129,'9月奖金发放记录'!$A$2:$A$146,A129,'9月奖金发放记录'!$E$2:$E$146,"累计补发9月")</f>
        <v>0</v>
      </c>
      <c r="Q129" s="6">
        <f>SUMIFS('9月奖金发放记录'!$J$2:$J$146,'9月奖金发放记录'!$B$2:$B$146,B129,'9月奖金发放记录'!$A$2:$A$146,A129,'9月奖金发放记录'!$E$2:$E$146,"补发8月")</f>
        <v>0</v>
      </c>
      <c r="R129" s="6">
        <f>SUMIFS('9月奖金发放记录'!$J$2:$J$146,'9月奖金发放记录'!$B$2:$B$146,B129,'9月奖金发放记录'!$A$2:$A$146,A129,'9月奖金发放记录'!$E$2:$E$146,"补发7月")</f>
        <v>0</v>
      </c>
      <c r="S129" s="6">
        <f>SUMIFS('9月奖金发放记录'!$J$2:$J$146,'9月奖金发放记录'!$B$2:$B$146,B129,'9月奖金发放记录'!$A$2:$A$146,A129,'9月奖金发放记录'!$E$2:$E$146,"补发6月")</f>
        <v>0</v>
      </c>
      <c r="T129" s="6">
        <f>SUMIFS('9月奖金发放记录'!$J$2:$J$146,'9月奖金发放记录'!$B$2:$B$146,B129,'9月奖金发放记录'!$A$2:$A$146,A129,'9月奖金发放记录'!$E$2:$E$146,"补发5月")</f>
        <v>0</v>
      </c>
      <c r="U129" s="6">
        <f>SUMIFS('9月奖金发放记录'!$J$2:$J$146,'9月奖金发放记录'!$B$2:$B$146,B129,'9月奖金发放记录'!$A$2:$A$146,A129,'9月奖金发放记录'!$E$2:$E$146,"补发4月")</f>
        <v>0</v>
      </c>
      <c r="V129" s="6">
        <f>SUMIFS('9月奖金发放记录'!$J$2:$J$146,'9月奖金发放记录'!$B$2:$B$146,B129,'9月奖金发放记录'!$A$2:$A$146,A129,'9月奖金发放记录'!$E$2:$E$146,"补发3月")</f>
        <v>0</v>
      </c>
      <c r="W129" s="6">
        <f>SUMIFS('9月奖金发放记录'!$J$2:$J$146,'9月奖金发放记录'!$B$2:$B$146,B129,'9月奖金发放记录'!$A$2:$A$146,A129,'9月奖金发放记录'!$E$2:$E$146,"补发2月")</f>
        <v>0</v>
      </c>
      <c r="X129" s="6">
        <f>SUMIFS('9月奖金发放记录'!$J$2:$J$146,'9月奖金发放记录'!$B$2:$B$146,B129,'9月奖金发放记录'!$A$2:$A$146,A129,'9月奖金发放记录'!$E$2:$E$146,"补发1月")</f>
        <v>0</v>
      </c>
      <c r="Y129" s="6">
        <f t="shared" si="1"/>
        <v>0</v>
      </c>
      <c r="Z129" s="5" t="s">
        <v>120</v>
      </c>
      <c r="AA129" s="5">
        <v>0</v>
      </c>
      <c r="AB129" s="5">
        <v>0</v>
      </c>
      <c r="AC129" s="5">
        <v>0</v>
      </c>
    </row>
    <row r="130" ht="19" customHeight="1" spans="1:29">
      <c r="A130" s="5" t="s">
        <v>594</v>
      </c>
      <c r="B130" s="5" t="s">
        <v>558</v>
      </c>
      <c r="C130" s="5" t="s">
        <v>66</v>
      </c>
      <c r="D130" s="5">
        <v>1</v>
      </c>
      <c r="E130" s="5">
        <v>30</v>
      </c>
      <c r="F130" s="6">
        <v>3000</v>
      </c>
      <c r="G130" s="6">
        <v>6170</v>
      </c>
      <c r="H130" s="5" t="s">
        <v>113</v>
      </c>
      <c r="I130" s="6">
        <v>150</v>
      </c>
      <c r="J130" s="6">
        <v>3387.1</v>
      </c>
      <c r="K130" s="6">
        <v>6470.6</v>
      </c>
      <c r="L130" s="5" t="s">
        <v>826</v>
      </c>
      <c r="M130" s="5">
        <v>1</v>
      </c>
      <c r="N130" s="6">
        <f>SUMIFS('9月奖金发放记录'!$J$2:$J$146,'9月奖金发放记录'!$B$2:$B$146,B130,'9月奖金发放记录'!$A$2:$A$146,A130,'9月奖金发放记录'!$E$2:$E$146,"结转")</f>
        <v>0</v>
      </c>
      <c r="O130" s="6">
        <f>SUMIFS('9月奖金发放记录'!$J$2:$J$146,'9月奖金发放记录'!$B$2:$B$146,B130,'9月奖金发放记录'!$A$2:$A$146,A130,'9月奖金发放记录'!$E$2:$E$146,"当月")</f>
        <v>150</v>
      </c>
      <c r="P130" s="6">
        <f>SUMIFS('9月奖金发放记录'!$J$2:$J$146,'9月奖金发放记录'!$B$2:$B$146,B130,'9月奖金发放记录'!$A$2:$A$146,A130,'9月奖金发放记录'!$E$2:$E$146,"累计补发9月")</f>
        <v>0</v>
      </c>
      <c r="Q130" s="6">
        <f>SUMIFS('9月奖金发放记录'!$J$2:$J$146,'9月奖金发放记录'!$B$2:$B$146,B130,'9月奖金发放记录'!$A$2:$A$146,A130,'9月奖金发放记录'!$E$2:$E$146,"补发8月")</f>
        <v>19.35</v>
      </c>
      <c r="R130" s="6">
        <f>SUMIFS('9月奖金发放记录'!$J$2:$J$146,'9月奖金发放记录'!$B$2:$B$146,B130,'9月奖金发放记录'!$A$2:$A$146,A130,'9月奖金发放记录'!$E$2:$E$146,"补发7月")</f>
        <v>0</v>
      </c>
      <c r="S130" s="6">
        <f>SUMIFS('9月奖金发放记录'!$J$2:$J$146,'9月奖金发放记录'!$B$2:$B$146,B130,'9月奖金发放记录'!$A$2:$A$146,A130,'9月奖金发放记录'!$E$2:$E$146,"补发6月")</f>
        <v>0</v>
      </c>
      <c r="T130" s="6">
        <f>SUMIFS('9月奖金发放记录'!$J$2:$J$146,'9月奖金发放记录'!$B$2:$B$146,B130,'9月奖金发放记录'!$A$2:$A$146,A130,'9月奖金发放记录'!$E$2:$E$146,"补发5月")</f>
        <v>0</v>
      </c>
      <c r="U130" s="6">
        <f>SUMIFS('9月奖金发放记录'!$J$2:$J$146,'9月奖金发放记录'!$B$2:$B$146,B130,'9月奖金发放记录'!$A$2:$A$146,A130,'9月奖金发放记录'!$E$2:$E$146,"补发4月")</f>
        <v>0</v>
      </c>
      <c r="V130" s="6">
        <f>SUMIFS('9月奖金发放记录'!$J$2:$J$146,'9月奖金发放记录'!$B$2:$B$146,B130,'9月奖金发放记录'!$A$2:$A$146,A130,'9月奖金发放记录'!$E$2:$E$146,"补发3月")</f>
        <v>0</v>
      </c>
      <c r="W130" s="6">
        <f>SUMIFS('9月奖金发放记录'!$J$2:$J$146,'9月奖金发放记录'!$B$2:$B$146,B130,'9月奖金发放记录'!$A$2:$A$146,A130,'9月奖金发放记录'!$E$2:$E$146,"补发2月")</f>
        <v>0</v>
      </c>
      <c r="X130" s="6">
        <f>SUMIFS('9月奖金发放记录'!$J$2:$J$146,'9月奖金发放记录'!$B$2:$B$146,B130,'9月奖金发放记录'!$A$2:$A$146,A130,'9月奖金发放记录'!$E$2:$E$146,"补发1月")</f>
        <v>0</v>
      </c>
      <c r="Y130" s="6">
        <f t="shared" ref="Y130:Y193" si="2">SUM(N130:X130)</f>
        <v>169.35</v>
      </c>
      <c r="Z130" s="5" t="s">
        <v>120</v>
      </c>
      <c r="AA130" s="5">
        <v>3</v>
      </c>
      <c r="AB130" s="5">
        <v>0</v>
      </c>
      <c r="AC130" s="5">
        <v>0</v>
      </c>
    </row>
    <row r="131" ht="19" customHeight="1" spans="1:29">
      <c r="A131" s="5" t="s">
        <v>839</v>
      </c>
      <c r="B131" s="5" t="s">
        <v>558</v>
      </c>
      <c r="C131" s="5" t="s">
        <v>66</v>
      </c>
      <c r="D131" s="5">
        <v>0</v>
      </c>
      <c r="E131" s="5">
        <v>30</v>
      </c>
      <c r="F131" s="6">
        <v>3000</v>
      </c>
      <c r="G131" s="6">
        <v>0</v>
      </c>
      <c r="H131" s="5" t="s">
        <v>120</v>
      </c>
      <c r="I131" s="6">
        <v>0</v>
      </c>
      <c r="J131" s="6">
        <v>27000</v>
      </c>
      <c r="K131" s="6">
        <v>34894.5</v>
      </c>
      <c r="L131" s="5" t="s">
        <v>825</v>
      </c>
      <c r="M131" s="5">
        <v>1</v>
      </c>
      <c r="N131" s="6">
        <f>SUMIFS('9月奖金发放记录'!$J$2:$J$146,'9月奖金发放记录'!$B$2:$B$146,B131,'9月奖金发放记录'!$A$2:$A$146,A131,'9月奖金发放记录'!$E$2:$E$146,"结转")</f>
        <v>150</v>
      </c>
      <c r="O131" s="6">
        <f>SUMIFS('9月奖金发放记录'!$J$2:$J$146,'9月奖金发放记录'!$B$2:$B$146,B131,'9月奖金发放记录'!$A$2:$A$146,A131,'9月奖金发放记录'!$E$2:$E$146,"当月")</f>
        <v>0</v>
      </c>
      <c r="P131" s="6">
        <f>SUMIFS('9月奖金发放记录'!$J$2:$J$146,'9月奖金发放记录'!$B$2:$B$146,B131,'9月奖金发放记录'!$A$2:$A$146,A131,'9月奖金发放记录'!$E$2:$E$146,"累计补发9月")</f>
        <v>0</v>
      </c>
      <c r="Q131" s="6">
        <f>SUMIFS('9月奖金发放记录'!$J$2:$J$146,'9月奖金发放记录'!$B$2:$B$146,B131,'9月奖金发放记录'!$A$2:$A$146,A131,'9月奖金发放记录'!$E$2:$E$146,"补发8月")</f>
        <v>0</v>
      </c>
      <c r="R131" s="6">
        <f>SUMIFS('9月奖金发放记录'!$J$2:$J$146,'9月奖金发放记录'!$B$2:$B$146,B131,'9月奖金发放记录'!$A$2:$A$146,A131,'9月奖金发放记录'!$E$2:$E$146,"补发7月")</f>
        <v>0</v>
      </c>
      <c r="S131" s="6">
        <f>SUMIFS('9月奖金发放记录'!$J$2:$J$146,'9月奖金发放记录'!$B$2:$B$146,B131,'9月奖金发放记录'!$A$2:$A$146,A131,'9月奖金发放记录'!$E$2:$E$146,"补发6月")</f>
        <v>0</v>
      </c>
      <c r="T131" s="6">
        <f>SUMIFS('9月奖金发放记录'!$J$2:$J$146,'9月奖金发放记录'!$B$2:$B$146,B131,'9月奖金发放记录'!$A$2:$A$146,A131,'9月奖金发放记录'!$E$2:$E$146,"补发5月")</f>
        <v>0</v>
      </c>
      <c r="U131" s="6">
        <f>SUMIFS('9月奖金发放记录'!$J$2:$J$146,'9月奖金发放记录'!$B$2:$B$146,B131,'9月奖金发放记录'!$A$2:$A$146,A131,'9月奖金发放记录'!$E$2:$E$146,"补发4月")</f>
        <v>0</v>
      </c>
      <c r="V131" s="6">
        <f>SUMIFS('9月奖金发放记录'!$J$2:$J$146,'9月奖金发放记录'!$B$2:$B$146,B131,'9月奖金发放记录'!$A$2:$A$146,A131,'9月奖金发放记录'!$E$2:$E$146,"补发3月")</f>
        <v>0</v>
      </c>
      <c r="W131" s="6">
        <f>SUMIFS('9月奖金发放记录'!$J$2:$J$146,'9月奖金发放记录'!$B$2:$B$146,B131,'9月奖金发放记录'!$A$2:$A$146,A131,'9月奖金发放记录'!$E$2:$E$146,"补发2月")</f>
        <v>0</v>
      </c>
      <c r="X131" s="6">
        <f>SUMIFS('9月奖金发放记录'!$J$2:$J$146,'9月奖金发放记录'!$B$2:$B$146,B131,'9月奖金发放记录'!$A$2:$A$146,A131,'9月奖金发放记录'!$E$2:$E$146,"补发1月")</f>
        <v>0</v>
      </c>
      <c r="Y131" s="6">
        <f t="shared" si="2"/>
        <v>150</v>
      </c>
      <c r="Z131" s="5" t="s">
        <v>113</v>
      </c>
      <c r="AA131" s="5">
        <v>0</v>
      </c>
      <c r="AB131" s="5">
        <v>0</v>
      </c>
      <c r="AC131" s="5">
        <v>2</v>
      </c>
    </row>
    <row r="132" ht="19" customHeight="1" spans="1:29">
      <c r="A132" s="5" t="s">
        <v>596</v>
      </c>
      <c r="B132" s="5" t="s">
        <v>558</v>
      </c>
      <c r="C132" s="5" t="s">
        <v>66</v>
      </c>
      <c r="D132" s="5">
        <v>1</v>
      </c>
      <c r="E132" s="5">
        <v>30</v>
      </c>
      <c r="F132" s="6">
        <v>3000</v>
      </c>
      <c r="G132" s="6">
        <v>3150.5</v>
      </c>
      <c r="H132" s="5" t="s">
        <v>113</v>
      </c>
      <c r="I132" s="6">
        <v>150</v>
      </c>
      <c r="J132" s="6">
        <v>6000</v>
      </c>
      <c r="K132" s="6">
        <v>6313.4</v>
      </c>
      <c r="L132" s="5" t="s">
        <v>826</v>
      </c>
      <c r="M132" s="5">
        <v>0</v>
      </c>
      <c r="N132" s="6">
        <f>SUMIFS('9月奖金发放记录'!$J$2:$J$146,'9月奖金发放记录'!$B$2:$B$146,B132,'9月奖金发放记录'!$A$2:$A$146,A132,'9月奖金发放记录'!$E$2:$E$146,"结转")</f>
        <v>0</v>
      </c>
      <c r="O132" s="6">
        <f>SUMIFS('9月奖金发放记录'!$J$2:$J$146,'9月奖金发放记录'!$B$2:$B$146,B132,'9月奖金发放记录'!$A$2:$A$146,A132,'9月奖金发放记录'!$E$2:$E$146,"当月")</f>
        <v>150</v>
      </c>
      <c r="P132" s="6">
        <f>SUMIFS('9月奖金发放记录'!$J$2:$J$146,'9月奖金发放记录'!$B$2:$B$146,B132,'9月奖金发放记录'!$A$2:$A$146,A132,'9月奖金发放记录'!$E$2:$E$146,"累计补发9月")</f>
        <v>0</v>
      </c>
      <c r="Q132" s="6">
        <f>SUMIFS('9月奖金发放记录'!$J$2:$J$146,'9月奖金发放记录'!$B$2:$B$146,B132,'9月奖金发放记录'!$A$2:$A$146,A132,'9月奖金发放记录'!$E$2:$E$146,"补发8月")</f>
        <v>0</v>
      </c>
      <c r="R132" s="6">
        <f>SUMIFS('9月奖金发放记录'!$J$2:$J$146,'9月奖金发放记录'!$B$2:$B$146,B132,'9月奖金发放记录'!$A$2:$A$146,A132,'9月奖金发放记录'!$E$2:$E$146,"补发7月")</f>
        <v>0</v>
      </c>
      <c r="S132" s="6">
        <f>SUMIFS('9月奖金发放记录'!$J$2:$J$146,'9月奖金发放记录'!$B$2:$B$146,B132,'9月奖金发放记录'!$A$2:$A$146,A132,'9月奖金发放记录'!$E$2:$E$146,"补发6月")</f>
        <v>0</v>
      </c>
      <c r="T132" s="6">
        <f>SUMIFS('9月奖金发放记录'!$J$2:$J$146,'9月奖金发放记录'!$B$2:$B$146,B132,'9月奖金发放记录'!$A$2:$A$146,A132,'9月奖金发放记录'!$E$2:$E$146,"补发5月")</f>
        <v>0</v>
      </c>
      <c r="U132" s="6">
        <f>SUMIFS('9月奖金发放记录'!$J$2:$J$146,'9月奖金发放记录'!$B$2:$B$146,B132,'9月奖金发放记录'!$A$2:$A$146,A132,'9月奖金发放记录'!$E$2:$E$146,"补发4月")</f>
        <v>0</v>
      </c>
      <c r="V132" s="6">
        <f>SUMIFS('9月奖金发放记录'!$J$2:$J$146,'9月奖金发放记录'!$B$2:$B$146,B132,'9月奖金发放记录'!$A$2:$A$146,A132,'9月奖金发放记录'!$E$2:$E$146,"补发3月")</f>
        <v>0</v>
      </c>
      <c r="W132" s="6">
        <f>SUMIFS('9月奖金发放记录'!$J$2:$J$146,'9月奖金发放记录'!$B$2:$B$146,B132,'9月奖金发放记录'!$A$2:$A$146,A132,'9月奖金发放记录'!$E$2:$E$146,"补发2月")</f>
        <v>0</v>
      </c>
      <c r="X132" s="6">
        <f>SUMIFS('9月奖金发放记录'!$J$2:$J$146,'9月奖金发放记录'!$B$2:$B$146,B132,'9月奖金发放记录'!$A$2:$A$146,A132,'9月奖金发放记录'!$E$2:$E$146,"补发1月")</f>
        <v>0</v>
      </c>
      <c r="Y132" s="6">
        <f t="shared" si="2"/>
        <v>150</v>
      </c>
      <c r="Z132" s="5" t="s">
        <v>120</v>
      </c>
      <c r="AA132" s="5">
        <v>0</v>
      </c>
      <c r="AB132" s="5">
        <v>0</v>
      </c>
      <c r="AC132" s="5">
        <v>0</v>
      </c>
    </row>
    <row r="133" ht="19" customHeight="1" spans="1:29">
      <c r="A133" s="5" t="s">
        <v>598</v>
      </c>
      <c r="B133" s="5" t="s">
        <v>558</v>
      </c>
      <c r="C133" s="5" t="s">
        <v>66</v>
      </c>
      <c r="D133" s="5">
        <v>1</v>
      </c>
      <c r="E133" s="5">
        <v>30</v>
      </c>
      <c r="F133" s="6">
        <v>3000</v>
      </c>
      <c r="G133" s="6">
        <v>0</v>
      </c>
      <c r="H133" s="5" t="s">
        <v>120</v>
      </c>
      <c r="I133" s="6">
        <v>0</v>
      </c>
      <c r="J133" s="6">
        <v>27000</v>
      </c>
      <c r="K133" s="6">
        <v>9358.4</v>
      </c>
      <c r="L133" s="5" t="s">
        <v>825</v>
      </c>
      <c r="M133" s="5">
        <v>0</v>
      </c>
      <c r="N133" s="6">
        <f>SUMIFS('9月奖金发放记录'!$J$2:$J$146,'9月奖金发放记录'!$B$2:$B$146,B133,'9月奖金发放记录'!$A$2:$A$146,A133,'9月奖金发放记录'!$E$2:$E$146,"结转")</f>
        <v>0</v>
      </c>
      <c r="O133" s="6">
        <f>SUMIFS('9月奖金发放记录'!$J$2:$J$146,'9月奖金发放记录'!$B$2:$B$146,B133,'9月奖金发放记录'!$A$2:$A$146,A133,'9月奖金发放记录'!$E$2:$E$146,"当月")</f>
        <v>0</v>
      </c>
      <c r="P133" s="6">
        <f>SUMIFS('9月奖金发放记录'!$J$2:$J$146,'9月奖金发放记录'!$B$2:$B$146,B133,'9月奖金发放记录'!$A$2:$A$146,A133,'9月奖金发放记录'!$E$2:$E$146,"累计补发9月")</f>
        <v>0</v>
      </c>
      <c r="Q133" s="6">
        <f>SUMIFS('9月奖金发放记录'!$J$2:$J$146,'9月奖金发放记录'!$B$2:$B$146,B133,'9月奖金发放记录'!$A$2:$A$146,A133,'9月奖金发放记录'!$E$2:$E$146,"补发8月")</f>
        <v>0</v>
      </c>
      <c r="R133" s="6">
        <f>SUMIFS('9月奖金发放记录'!$J$2:$J$146,'9月奖金发放记录'!$B$2:$B$146,B133,'9月奖金发放记录'!$A$2:$A$146,A133,'9月奖金发放记录'!$E$2:$E$146,"补发7月")</f>
        <v>0</v>
      </c>
      <c r="S133" s="6">
        <f>SUMIFS('9月奖金发放记录'!$J$2:$J$146,'9月奖金发放记录'!$B$2:$B$146,B133,'9月奖金发放记录'!$A$2:$A$146,A133,'9月奖金发放记录'!$E$2:$E$146,"补发6月")</f>
        <v>0</v>
      </c>
      <c r="T133" s="6">
        <f>SUMIFS('9月奖金发放记录'!$J$2:$J$146,'9月奖金发放记录'!$B$2:$B$146,B133,'9月奖金发放记录'!$A$2:$A$146,A133,'9月奖金发放记录'!$E$2:$E$146,"补发5月")</f>
        <v>0</v>
      </c>
      <c r="U133" s="6">
        <f>SUMIFS('9月奖金发放记录'!$J$2:$J$146,'9月奖金发放记录'!$B$2:$B$146,B133,'9月奖金发放记录'!$A$2:$A$146,A133,'9月奖金发放记录'!$E$2:$E$146,"补发4月")</f>
        <v>0</v>
      </c>
      <c r="V133" s="6">
        <f>SUMIFS('9月奖金发放记录'!$J$2:$J$146,'9月奖金发放记录'!$B$2:$B$146,B133,'9月奖金发放记录'!$A$2:$A$146,A133,'9月奖金发放记录'!$E$2:$E$146,"补发3月")</f>
        <v>0</v>
      </c>
      <c r="W133" s="6">
        <f>SUMIFS('9月奖金发放记录'!$J$2:$J$146,'9月奖金发放记录'!$B$2:$B$146,B133,'9月奖金发放记录'!$A$2:$A$146,A133,'9月奖金发放记录'!$E$2:$E$146,"补发2月")</f>
        <v>0</v>
      </c>
      <c r="X133" s="6">
        <f>SUMIFS('9月奖金发放记录'!$J$2:$J$146,'9月奖金发放记录'!$B$2:$B$146,B133,'9月奖金发放记录'!$A$2:$A$146,A133,'9月奖金发放记录'!$E$2:$E$146,"补发1月")</f>
        <v>0</v>
      </c>
      <c r="Y133" s="6">
        <f t="shared" si="2"/>
        <v>0</v>
      </c>
      <c r="Z133" s="5" t="s">
        <v>120</v>
      </c>
      <c r="AA133" s="5">
        <v>28</v>
      </c>
      <c r="AB133" s="5">
        <v>0</v>
      </c>
      <c r="AC133" s="5">
        <v>0</v>
      </c>
    </row>
    <row r="134" ht="19" customHeight="1" spans="1:29">
      <c r="A134" s="5" t="s">
        <v>600</v>
      </c>
      <c r="B134" s="5" t="s">
        <v>558</v>
      </c>
      <c r="C134" s="5" t="s">
        <v>66</v>
      </c>
      <c r="D134" s="5">
        <v>1</v>
      </c>
      <c r="E134" s="5">
        <v>30</v>
      </c>
      <c r="F134" s="6">
        <v>3000</v>
      </c>
      <c r="G134" s="6">
        <v>4665.1</v>
      </c>
      <c r="H134" s="5" t="s">
        <v>113</v>
      </c>
      <c r="I134" s="6">
        <v>150</v>
      </c>
      <c r="J134" s="6">
        <v>27000</v>
      </c>
      <c r="K134" s="6">
        <v>32707.6</v>
      </c>
      <c r="L134" s="5" t="s">
        <v>826</v>
      </c>
      <c r="M134" s="5">
        <v>0</v>
      </c>
      <c r="N134" s="6">
        <f>SUMIFS('9月奖金发放记录'!$J$2:$J$146,'9月奖金发放记录'!$B$2:$B$146,B134,'9月奖金发放记录'!$A$2:$A$146,A134,'9月奖金发放记录'!$E$2:$E$146,"结转")</f>
        <v>150</v>
      </c>
      <c r="O134" s="6">
        <f>SUMIFS('9月奖金发放记录'!$J$2:$J$146,'9月奖金发放记录'!$B$2:$B$146,B134,'9月奖金发放记录'!$A$2:$A$146,A134,'9月奖金发放记录'!$E$2:$E$146,"当月")</f>
        <v>0</v>
      </c>
      <c r="P134" s="6">
        <f>SUMIFS('9月奖金发放记录'!$J$2:$J$146,'9月奖金发放记录'!$B$2:$B$146,B134,'9月奖金发放记录'!$A$2:$A$146,A134,'9月奖金发放记录'!$E$2:$E$146,"累计补发9月")</f>
        <v>0</v>
      </c>
      <c r="Q134" s="6">
        <f>SUMIFS('9月奖金发放记录'!$J$2:$J$146,'9月奖金发放记录'!$B$2:$B$146,B134,'9月奖金发放记录'!$A$2:$A$146,A134,'9月奖金发放记录'!$E$2:$E$146,"补发8月")</f>
        <v>0</v>
      </c>
      <c r="R134" s="6">
        <f>SUMIFS('9月奖金发放记录'!$J$2:$J$146,'9月奖金发放记录'!$B$2:$B$146,B134,'9月奖金发放记录'!$A$2:$A$146,A134,'9月奖金发放记录'!$E$2:$E$146,"补发7月")</f>
        <v>0</v>
      </c>
      <c r="S134" s="6">
        <f>SUMIFS('9月奖金发放记录'!$J$2:$J$146,'9月奖金发放记录'!$B$2:$B$146,B134,'9月奖金发放记录'!$A$2:$A$146,A134,'9月奖金发放记录'!$E$2:$E$146,"补发6月")</f>
        <v>0</v>
      </c>
      <c r="T134" s="6">
        <f>SUMIFS('9月奖金发放记录'!$J$2:$J$146,'9月奖金发放记录'!$B$2:$B$146,B134,'9月奖金发放记录'!$A$2:$A$146,A134,'9月奖金发放记录'!$E$2:$E$146,"补发5月")</f>
        <v>0</v>
      </c>
      <c r="U134" s="6">
        <f>SUMIFS('9月奖金发放记录'!$J$2:$J$146,'9月奖金发放记录'!$B$2:$B$146,B134,'9月奖金发放记录'!$A$2:$A$146,A134,'9月奖金发放记录'!$E$2:$E$146,"补发4月")</f>
        <v>0</v>
      </c>
      <c r="V134" s="6">
        <f>SUMIFS('9月奖金发放记录'!$J$2:$J$146,'9月奖金发放记录'!$B$2:$B$146,B134,'9月奖金发放记录'!$A$2:$A$146,A134,'9月奖金发放记录'!$E$2:$E$146,"补发3月")</f>
        <v>0</v>
      </c>
      <c r="W134" s="6">
        <f>SUMIFS('9月奖金发放记录'!$J$2:$J$146,'9月奖金发放记录'!$B$2:$B$146,B134,'9月奖金发放记录'!$A$2:$A$146,A134,'9月奖金发放记录'!$E$2:$E$146,"补发2月")</f>
        <v>0</v>
      </c>
      <c r="X134" s="6">
        <f>SUMIFS('9月奖金发放记录'!$J$2:$J$146,'9月奖金发放记录'!$B$2:$B$146,B134,'9月奖金发放记录'!$A$2:$A$146,A134,'9月奖金发放记录'!$E$2:$E$146,"补发1月")</f>
        <v>0</v>
      </c>
      <c r="Y134" s="6">
        <f t="shared" si="2"/>
        <v>150</v>
      </c>
      <c r="Z134" s="5" t="s">
        <v>120</v>
      </c>
      <c r="AA134" s="5">
        <v>1</v>
      </c>
      <c r="AB134" s="5">
        <v>0</v>
      </c>
      <c r="AC134" s="5">
        <v>1</v>
      </c>
    </row>
    <row r="135" ht="19" customHeight="1" spans="1:29">
      <c r="A135" s="5" t="s">
        <v>601</v>
      </c>
      <c r="B135" s="5" t="s">
        <v>558</v>
      </c>
      <c r="C135" s="5" t="s">
        <v>66</v>
      </c>
      <c r="D135" s="5">
        <v>1</v>
      </c>
      <c r="E135" s="5">
        <v>2</v>
      </c>
      <c r="F135" s="6">
        <v>200</v>
      </c>
      <c r="G135" s="6">
        <v>0</v>
      </c>
      <c r="H135" s="5" t="s">
        <v>120</v>
      </c>
      <c r="I135" s="6">
        <v>0</v>
      </c>
      <c r="J135" s="6">
        <v>3521.43</v>
      </c>
      <c r="K135" s="6">
        <v>4246.8</v>
      </c>
      <c r="L135" s="5" t="s">
        <v>826</v>
      </c>
      <c r="M135" s="5">
        <v>0</v>
      </c>
      <c r="N135" s="6">
        <f>SUMIFS('9月奖金发放记录'!$J$2:$J$146,'9月奖金发放记录'!$B$2:$B$146,B135,'9月奖金发放记录'!$A$2:$A$146,A135,'9月奖金发放记录'!$E$2:$E$146,"结转")</f>
        <v>0</v>
      </c>
      <c r="O135" s="6">
        <f>SUMIFS('9月奖金发放记录'!$J$2:$J$146,'9月奖金发放记录'!$B$2:$B$146,B135,'9月奖金发放记录'!$A$2:$A$146,A135,'9月奖金发放记录'!$E$2:$E$146,"当月")</f>
        <v>0</v>
      </c>
      <c r="P135" s="6">
        <f>SUMIFS('9月奖金发放记录'!$J$2:$J$146,'9月奖金发放记录'!$B$2:$B$146,B135,'9月奖金发放记录'!$A$2:$A$146,A135,'9月奖金发放记录'!$E$2:$E$146,"累计补发9月")</f>
        <v>10</v>
      </c>
      <c r="Q135" s="6">
        <f>SUMIFS('9月奖金发放记录'!$J$2:$J$146,'9月奖金发放记录'!$B$2:$B$146,B135,'9月奖金发放记录'!$A$2:$A$146,A135,'9月奖金发放记录'!$E$2:$E$146,"补发8月")</f>
        <v>0</v>
      </c>
      <c r="R135" s="6">
        <f>SUMIFS('9月奖金发放记录'!$J$2:$J$146,'9月奖金发放记录'!$B$2:$B$146,B135,'9月奖金发放记录'!$A$2:$A$146,A135,'9月奖金发放记录'!$E$2:$E$146,"补发7月")</f>
        <v>0</v>
      </c>
      <c r="S135" s="6">
        <f>SUMIFS('9月奖金发放记录'!$J$2:$J$146,'9月奖金发放记录'!$B$2:$B$146,B135,'9月奖金发放记录'!$A$2:$A$146,A135,'9月奖金发放记录'!$E$2:$E$146,"补发6月")</f>
        <v>0</v>
      </c>
      <c r="T135" s="6">
        <f>SUMIFS('9月奖金发放记录'!$J$2:$J$146,'9月奖金发放记录'!$B$2:$B$146,B135,'9月奖金发放记录'!$A$2:$A$146,A135,'9月奖金发放记录'!$E$2:$E$146,"补发5月")</f>
        <v>0</v>
      </c>
      <c r="U135" s="6">
        <f>SUMIFS('9月奖金发放记录'!$J$2:$J$146,'9月奖金发放记录'!$B$2:$B$146,B135,'9月奖金发放记录'!$A$2:$A$146,A135,'9月奖金发放记录'!$E$2:$E$146,"补发4月")</f>
        <v>0</v>
      </c>
      <c r="V135" s="6">
        <f>SUMIFS('9月奖金发放记录'!$J$2:$J$146,'9月奖金发放记录'!$B$2:$B$146,B135,'9月奖金发放记录'!$A$2:$A$146,A135,'9月奖金发放记录'!$E$2:$E$146,"补发3月")</f>
        <v>0</v>
      </c>
      <c r="W135" s="6">
        <f>SUMIFS('9月奖金发放记录'!$J$2:$J$146,'9月奖金发放记录'!$B$2:$B$146,B135,'9月奖金发放记录'!$A$2:$A$146,A135,'9月奖金发放记录'!$E$2:$E$146,"补发2月")</f>
        <v>0</v>
      </c>
      <c r="X135" s="6">
        <f>SUMIFS('9月奖金发放记录'!$J$2:$J$146,'9月奖金发放记录'!$B$2:$B$146,B135,'9月奖金发放记录'!$A$2:$A$146,A135,'9月奖金发放记录'!$E$2:$E$146,"补发1月")</f>
        <v>0</v>
      </c>
      <c r="Y135" s="6">
        <f t="shared" si="2"/>
        <v>10</v>
      </c>
      <c r="Z135" s="5" t="s">
        <v>120</v>
      </c>
      <c r="AA135" s="5">
        <v>2</v>
      </c>
      <c r="AB135" s="5">
        <v>0</v>
      </c>
      <c r="AC135" s="5">
        <v>0</v>
      </c>
    </row>
    <row r="136" ht="19" customHeight="1" spans="1:29">
      <c r="A136" s="5" t="s">
        <v>840</v>
      </c>
      <c r="B136" s="5" t="s">
        <v>558</v>
      </c>
      <c r="C136" s="5" t="s">
        <v>66</v>
      </c>
      <c r="D136" s="5">
        <v>0</v>
      </c>
      <c r="E136" s="5">
        <v>30</v>
      </c>
      <c r="F136" s="6">
        <v>3000</v>
      </c>
      <c r="G136" s="6">
        <v>0</v>
      </c>
      <c r="H136" s="5" t="s">
        <v>120</v>
      </c>
      <c r="I136" s="6">
        <v>0</v>
      </c>
      <c r="J136" s="6">
        <v>22358.06</v>
      </c>
      <c r="K136" s="6">
        <v>41459.3</v>
      </c>
      <c r="L136" s="5" t="s">
        <v>825</v>
      </c>
      <c r="M136" s="5">
        <v>0</v>
      </c>
      <c r="N136" s="6">
        <f>SUMIFS('9月奖金发放记录'!$J$2:$J$146,'9月奖金发放记录'!$B$2:$B$146,B136,'9月奖金发放记录'!$A$2:$A$146,A136,'9月奖金发放记录'!$E$2:$E$146,"结转")</f>
        <v>150</v>
      </c>
      <c r="O136" s="6">
        <f>SUMIFS('9月奖金发放记录'!$J$2:$J$146,'9月奖金发放记录'!$B$2:$B$146,B136,'9月奖金发放记录'!$A$2:$A$146,A136,'9月奖金发放记录'!$E$2:$E$146,"当月")</f>
        <v>0</v>
      </c>
      <c r="P136" s="6">
        <f>SUMIFS('9月奖金发放记录'!$J$2:$J$146,'9月奖金发放记录'!$B$2:$B$146,B136,'9月奖金发放记录'!$A$2:$A$146,A136,'9月奖金发放记录'!$E$2:$E$146,"累计补发9月")</f>
        <v>0</v>
      </c>
      <c r="Q136" s="6">
        <f>SUMIFS('9月奖金发放记录'!$J$2:$J$146,'9月奖金发放记录'!$B$2:$B$146,B136,'9月奖金发放记录'!$A$2:$A$146,A136,'9月奖金发放记录'!$E$2:$E$146,"补发8月")</f>
        <v>0</v>
      </c>
      <c r="R136" s="6">
        <f>SUMIFS('9月奖金发放记录'!$J$2:$J$146,'9月奖金发放记录'!$B$2:$B$146,B136,'9月奖金发放记录'!$A$2:$A$146,A136,'9月奖金发放记录'!$E$2:$E$146,"补发7月")</f>
        <v>0</v>
      </c>
      <c r="S136" s="6">
        <f>SUMIFS('9月奖金发放记录'!$J$2:$J$146,'9月奖金发放记录'!$B$2:$B$146,B136,'9月奖金发放记录'!$A$2:$A$146,A136,'9月奖金发放记录'!$E$2:$E$146,"补发6月")</f>
        <v>0</v>
      </c>
      <c r="T136" s="6">
        <f>SUMIFS('9月奖金发放记录'!$J$2:$J$146,'9月奖金发放记录'!$B$2:$B$146,B136,'9月奖金发放记录'!$A$2:$A$146,A136,'9月奖金发放记录'!$E$2:$E$146,"补发5月")</f>
        <v>0</v>
      </c>
      <c r="U136" s="6">
        <f>SUMIFS('9月奖金发放记录'!$J$2:$J$146,'9月奖金发放记录'!$B$2:$B$146,B136,'9月奖金发放记录'!$A$2:$A$146,A136,'9月奖金发放记录'!$E$2:$E$146,"补发4月")</f>
        <v>0</v>
      </c>
      <c r="V136" s="6">
        <f>SUMIFS('9月奖金发放记录'!$J$2:$J$146,'9月奖金发放记录'!$B$2:$B$146,B136,'9月奖金发放记录'!$A$2:$A$146,A136,'9月奖金发放记录'!$E$2:$E$146,"补发3月")</f>
        <v>0</v>
      </c>
      <c r="W136" s="6">
        <f>SUMIFS('9月奖金发放记录'!$J$2:$J$146,'9月奖金发放记录'!$B$2:$B$146,B136,'9月奖金发放记录'!$A$2:$A$146,A136,'9月奖金发放记录'!$E$2:$E$146,"补发2月")</f>
        <v>0</v>
      </c>
      <c r="X136" s="6">
        <f>SUMIFS('9月奖金发放记录'!$J$2:$J$146,'9月奖金发放记录'!$B$2:$B$146,B136,'9月奖金发放记录'!$A$2:$A$146,A136,'9月奖金发放记录'!$E$2:$E$146,"补发1月")</f>
        <v>0</v>
      </c>
      <c r="Y136" s="6">
        <f t="shared" si="2"/>
        <v>150</v>
      </c>
      <c r="Z136" s="5" t="s">
        <v>113</v>
      </c>
      <c r="AA136" s="5">
        <v>0</v>
      </c>
      <c r="AB136" s="5">
        <v>0</v>
      </c>
      <c r="AC136" s="5">
        <v>1</v>
      </c>
    </row>
    <row r="137" ht="19" customHeight="1" spans="1:29">
      <c r="A137" s="5" t="s">
        <v>841</v>
      </c>
      <c r="B137" s="5" t="s">
        <v>558</v>
      </c>
      <c r="C137" s="5" t="s">
        <v>66</v>
      </c>
      <c r="D137" s="5">
        <v>0</v>
      </c>
      <c r="E137" s="5">
        <v>30</v>
      </c>
      <c r="F137" s="6">
        <v>3000</v>
      </c>
      <c r="G137" s="6">
        <v>0</v>
      </c>
      <c r="H137" s="5" t="s">
        <v>120</v>
      </c>
      <c r="I137" s="6">
        <v>0</v>
      </c>
      <c r="J137" s="6">
        <v>25935.48</v>
      </c>
      <c r="K137" s="6">
        <v>48164.7</v>
      </c>
      <c r="L137" s="5" t="s">
        <v>825</v>
      </c>
      <c r="M137" s="5">
        <v>2</v>
      </c>
      <c r="N137" s="6">
        <f>SUMIFS('9月奖金发放记录'!$J$2:$J$146,'9月奖金发放记录'!$B$2:$B$146,B137,'9月奖金发放记录'!$A$2:$A$146,A137,'9月奖金发放记录'!$E$2:$E$146,"结转")</f>
        <v>150</v>
      </c>
      <c r="O137" s="6">
        <f>SUMIFS('9月奖金发放记录'!$J$2:$J$146,'9月奖金发放记录'!$B$2:$B$146,B137,'9月奖金发放记录'!$A$2:$A$146,A137,'9月奖金发放记录'!$E$2:$E$146,"当月")</f>
        <v>0</v>
      </c>
      <c r="P137" s="6">
        <f>SUMIFS('9月奖金发放记录'!$J$2:$J$146,'9月奖金发放记录'!$B$2:$B$146,B137,'9月奖金发放记录'!$A$2:$A$146,A137,'9月奖金发放记录'!$E$2:$E$146,"累计补发9月")</f>
        <v>0</v>
      </c>
      <c r="Q137" s="6">
        <f>SUMIFS('9月奖金发放记录'!$J$2:$J$146,'9月奖金发放记录'!$B$2:$B$146,B137,'9月奖金发放记录'!$A$2:$A$146,A137,'9月奖金发放记录'!$E$2:$E$146,"补发8月")</f>
        <v>0</v>
      </c>
      <c r="R137" s="6">
        <f>SUMIFS('9月奖金发放记录'!$J$2:$J$146,'9月奖金发放记录'!$B$2:$B$146,B137,'9月奖金发放记录'!$A$2:$A$146,A137,'9月奖金发放记录'!$E$2:$E$146,"补发7月")</f>
        <v>0</v>
      </c>
      <c r="S137" s="6">
        <f>SUMIFS('9月奖金发放记录'!$J$2:$J$146,'9月奖金发放记录'!$B$2:$B$146,B137,'9月奖金发放记录'!$A$2:$A$146,A137,'9月奖金发放记录'!$E$2:$E$146,"补发6月")</f>
        <v>0</v>
      </c>
      <c r="T137" s="6">
        <f>SUMIFS('9月奖金发放记录'!$J$2:$J$146,'9月奖金发放记录'!$B$2:$B$146,B137,'9月奖金发放记录'!$A$2:$A$146,A137,'9月奖金发放记录'!$E$2:$E$146,"补发5月")</f>
        <v>0</v>
      </c>
      <c r="U137" s="6">
        <f>SUMIFS('9月奖金发放记录'!$J$2:$J$146,'9月奖金发放记录'!$B$2:$B$146,B137,'9月奖金发放记录'!$A$2:$A$146,A137,'9月奖金发放记录'!$E$2:$E$146,"补发4月")</f>
        <v>0</v>
      </c>
      <c r="V137" s="6">
        <f>SUMIFS('9月奖金发放记录'!$J$2:$J$146,'9月奖金发放记录'!$B$2:$B$146,B137,'9月奖金发放记录'!$A$2:$A$146,A137,'9月奖金发放记录'!$E$2:$E$146,"补发3月")</f>
        <v>0</v>
      </c>
      <c r="W137" s="6">
        <f>SUMIFS('9月奖金发放记录'!$J$2:$J$146,'9月奖金发放记录'!$B$2:$B$146,B137,'9月奖金发放记录'!$A$2:$A$146,A137,'9月奖金发放记录'!$E$2:$E$146,"补发2月")</f>
        <v>0</v>
      </c>
      <c r="X137" s="6">
        <f>SUMIFS('9月奖金发放记录'!$J$2:$J$146,'9月奖金发放记录'!$B$2:$B$146,B137,'9月奖金发放记录'!$A$2:$A$146,A137,'9月奖金发放记录'!$E$2:$E$146,"补发1月")</f>
        <v>0</v>
      </c>
      <c r="Y137" s="6">
        <f t="shared" si="2"/>
        <v>150</v>
      </c>
      <c r="Z137" s="5" t="s">
        <v>113</v>
      </c>
      <c r="AA137" s="5">
        <v>0</v>
      </c>
      <c r="AB137" s="5">
        <v>0</v>
      </c>
      <c r="AC137" s="5">
        <v>3</v>
      </c>
    </row>
    <row r="138" ht="19" customHeight="1" spans="1:29">
      <c r="A138" s="5" t="s">
        <v>606</v>
      </c>
      <c r="B138" s="5" t="s">
        <v>558</v>
      </c>
      <c r="C138" s="5" t="s">
        <v>66</v>
      </c>
      <c r="D138" s="5">
        <v>1</v>
      </c>
      <c r="E138" s="5">
        <v>30</v>
      </c>
      <c r="F138" s="6">
        <v>3000</v>
      </c>
      <c r="G138" s="6">
        <v>8866</v>
      </c>
      <c r="H138" s="5" t="s">
        <v>113</v>
      </c>
      <c r="I138" s="6">
        <v>150</v>
      </c>
      <c r="J138" s="6">
        <v>3000</v>
      </c>
      <c r="K138" s="6">
        <v>8866</v>
      </c>
      <c r="L138" s="5" t="s">
        <v>826</v>
      </c>
      <c r="M138" s="5">
        <v>1</v>
      </c>
      <c r="N138" s="6">
        <f>SUMIFS('9月奖金发放记录'!$J$2:$J$146,'9月奖金发放记录'!$B$2:$B$146,B138,'9月奖金发放记录'!$A$2:$A$146,A138,'9月奖金发放记录'!$E$2:$E$146,"结转")</f>
        <v>0</v>
      </c>
      <c r="O138" s="6">
        <f>SUMIFS('9月奖金发放记录'!$J$2:$J$146,'9月奖金发放记录'!$B$2:$B$146,B138,'9月奖金发放记录'!$A$2:$A$146,A138,'9月奖金发放记录'!$E$2:$E$146,"当月")</f>
        <v>150</v>
      </c>
      <c r="P138" s="6">
        <f>SUMIFS('9月奖金发放记录'!$J$2:$J$146,'9月奖金发放记录'!$B$2:$B$146,B138,'9月奖金发放记录'!$A$2:$A$146,A138,'9月奖金发放记录'!$E$2:$E$146,"累计补发9月")</f>
        <v>0</v>
      </c>
      <c r="Q138" s="6">
        <f>SUMIFS('9月奖金发放记录'!$J$2:$J$146,'9月奖金发放记录'!$B$2:$B$146,B138,'9月奖金发放记录'!$A$2:$A$146,A138,'9月奖金发放记录'!$E$2:$E$146,"补发8月")</f>
        <v>0</v>
      </c>
      <c r="R138" s="6">
        <f>SUMIFS('9月奖金发放记录'!$J$2:$J$146,'9月奖金发放记录'!$B$2:$B$146,B138,'9月奖金发放记录'!$A$2:$A$146,A138,'9月奖金发放记录'!$E$2:$E$146,"补发7月")</f>
        <v>0</v>
      </c>
      <c r="S138" s="6">
        <f>SUMIFS('9月奖金发放记录'!$J$2:$J$146,'9月奖金发放记录'!$B$2:$B$146,B138,'9月奖金发放记录'!$A$2:$A$146,A138,'9月奖金发放记录'!$E$2:$E$146,"补发6月")</f>
        <v>0</v>
      </c>
      <c r="T138" s="6">
        <f>SUMIFS('9月奖金发放记录'!$J$2:$J$146,'9月奖金发放记录'!$B$2:$B$146,B138,'9月奖金发放记录'!$A$2:$A$146,A138,'9月奖金发放记录'!$E$2:$E$146,"补发5月")</f>
        <v>0</v>
      </c>
      <c r="U138" s="6">
        <f>SUMIFS('9月奖金发放记录'!$J$2:$J$146,'9月奖金发放记录'!$B$2:$B$146,B138,'9月奖金发放记录'!$A$2:$A$146,A138,'9月奖金发放记录'!$E$2:$E$146,"补发4月")</f>
        <v>0</v>
      </c>
      <c r="V138" s="6">
        <f>SUMIFS('9月奖金发放记录'!$J$2:$J$146,'9月奖金发放记录'!$B$2:$B$146,B138,'9月奖金发放记录'!$A$2:$A$146,A138,'9月奖金发放记录'!$E$2:$E$146,"补发3月")</f>
        <v>0</v>
      </c>
      <c r="W138" s="6">
        <f>SUMIFS('9月奖金发放记录'!$J$2:$J$146,'9月奖金发放记录'!$B$2:$B$146,B138,'9月奖金发放记录'!$A$2:$A$146,A138,'9月奖金发放记录'!$E$2:$E$146,"补发2月")</f>
        <v>0</v>
      </c>
      <c r="X138" s="6">
        <f>SUMIFS('9月奖金发放记录'!$J$2:$J$146,'9月奖金发放记录'!$B$2:$B$146,B138,'9月奖金发放记录'!$A$2:$A$146,A138,'9月奖金发放记录'!$E$2:$E$146,"补发1月")</f>
        <v>0</v>
      </c>
      <c r="Y138" s="6">
        <f t="shared" si="2"/>
        <v>150</v>
      </c>
      <c r="Z138" s="5" t="s">
        <v>120</v>
      </c>
      <c r="AA138" s="5">
        <v>0</v>
      </c>
      <c r="AB138" s="5">
        <v>0</v>
      </c>
      <c r="AC138" s="5">
        <v>0</v>
      </c>
    </row>
    <row r="139" ht="19" customHeight="1" spans="1:29">
      <c r="A139" s="5" t="s">
        <v>842</v>
      </c>
      <c r="B139" s="5" t="s">
        <v>558</v>
      </c>
      <c r="C139" s="5" t="s">
        <v>66</v>
      </c>
      <c r="D139" s="5">
        <v>0</v>
      </c>
      <c r="E139" s="5">
        <v>30</v>
      </c>
      <c r="F139" s="6">
        <v>3000</v>
      </c>
      <c r="G139" s="6">
        <v>0</v>
      </c>
      <c r="H139" s="5" t="s">
        <v>120</v>
      </c>
      <c r="I139" s="6">
        <v>0</v>
      </c>
      <c r="J139" s="6">
        <v>11612.91</v>
      </c>
      <c r="K139" s="6">
        <v>18752.1</v>
      </c>
      <c r="L139" s="5" t="s">
        <v>825</v>
      </c>
      <c r="M139" s="5">
        <v>0</v>
      </c>
      <c r="N139" s="6">
        <f>SUMIFS('9月奖金发放记录'!$J$2:$J$146,'9月奖金发放记录'!$B$2:$B$146,B139,'9月奖金发放记录'!$A$2:$A$146,A139,'9月奖金发放记录'!$E$2:$E$146,"结转")</f>
        <v>150</v>
      </c>
      <c r="O139" s="6">
        <f>SUMIFS('9月奖金发放记录'!$J$2:$J$146,'9月奖金发放记录'!$B$2:$B$146,B139,'9月奖金发放记录'!$A$2:$A$146,A139,'9月奖金发放记录'!$E$2:$E$146,"当月")</f>
        <v>0</v>
      </c>
      <c r="P139" s="6">
        <f>SUMIFS('9月奖金发放记录'!$J$2:$J$146,'9月奖金发放记录'!$B$2:$B$146,B139,'9月奖金发放记录'!$A$2:$A$146,A139,'9月奖金发放记录'!$E$2:$E$146,"累计补发9月")</f>
        <v>0</v>
      </c>
      <c r="Q139" s="6">
        <f>SUMIFS('9月奖金发放记录'!$J$2:$J$146,'9月奖金发放记录'!$B$2:$B$146,B139,'9月奖金发放记录'!$A$2:$A$146,A139,'9月奖金发放记录'!$E$2:$E$146,"补发8月")</f>
        <v>0</v>
      </c>
      <c r="R139" s="6">
        <f>SUMIFS('9月奖金发放记录'!$J$2:$J$146,'9月奖金发放记录'!$B$2:$B$146,B139,'9月奖金发放记录'!$A$2:$A$146,A139,'9月奖金发放记录'!$E$2:$E$146,"补发7月")</f>
        <v>0</v>
      </c>
      <c r="S139" s="6">
        <f>SUMIFS('9月奖金发放记录'!$J$2:$J$146,'9月奖金发放记录'!$B$2:$B$146,B139,'9月奖金发放记录'!$A$2:$A$146,A139,'9月奖金发放记录'!$E$2:$E$146,"补发6月")</f>
        <v>0</v>
      </c>
      <c r="T139" s="6">
        <f>SUMIFS('9月奖金发放记录'!$J$2:$J$146,'9月奖金发放记录'!$B$2:$B$146,B139,'9月奖金发放记录'!$A$2:$A$146,A139,'9月奖金发放记录'!$E$2:$E$146,"补发5月")</f>
        <v>0</v>
      </c>
      <c r="U139" s="6">
        <f>SUMIFS('9月奖金发放记录'!$J$2:$J$146,'9月奖金发放记录'!$B$2:$B$146,B139,'9月奖金发放记录'!$A$2:$A$146,A139,'9月奖金发放记录'!$E$2:$E$146,"补发4月")</f>
        <v>0</v>
      </c>
      <c r="V139" s="6">
        <f>SUMIFS('9月奖金发放记录'!$J$2:$J$146,'9月奖金发放记录'!$B$2:$B$146,B139,'9月奖金发放记录'!$A$2:$A$146,A139,'9月奖金发放记录'!$E$2:$E$146,"补发3月")</f>
        <v>0</v>
      </c>
      <c r="W139" s="6">
        <f>SUMIFS('9月奖金发放记录'!$J$2:$J$146,'9月奖金发放记录'!$B$2:$B$146,B139,'9月奖金发放记录'!$A$2:$A$146,A139,'9月奖金发放记录'!$E$2:$E$146,"补发2月")</f>
        <v>0</v>
      </c>
      <c r="X139" s="6">
        <f>SUMIFS('9月奖金发放记录'!$J$2:$J$146,'9月奖金发放记录'!$B$2:$B$146,B139,'9月奖金发放记录'!$A$2:$A$146,A139,'9月奖金发放记录'!$E$2:$E$146,"补发1月")</f>
        <v>0</v>
      </c>
      <c r="Y139" s="6">
        <f t="shared" si="2"/>
        <v>150</v>
      </c>
      <c r="Z139" s="5" t="s">
        <v>113</v>
      </c>
      <c r="AA139" s="5">
        <v>0</v>
      </c>
      <c r="AB139" s="5">
        <v>0</v>
      </c>
      <c r="AC139" s="5">
        <v>1</v>
      </c>
    </row>
    <row r="140" ht="19" customHeight="1" spans="1:29">
      <c r="A140" s="5" t="s">
        <v>843</v>
      </c>
      <c r="B140" s="5" t="s">
        <v>558</v>
      </c>
      <c r="C140" s="5" t="s">
        <v>66</v>
      </c>
      <c r="D140" s="5">
        <v>0</v>
      </c>
      <c r="E140" s="5">
        <v>30</v>
      </c>
      <c r="F140" s="6">
        <v>3000</v>
      </c>
      <c r="G140" s="6">
        <v>0</v>
      </c>
      <c r="H140" s="5" t="s">
        <v>120</v>
      </c>
      <c r="I140" s="6">
        <v>0</v>
      </c>
      <c r="J140" s="6">
        <v>25838.71</v>
      </c>
      <c r="K140" s="6">
        <v>50731.1</v>
      </c>
      <c r="L140" s="5" t="s">
        <v>825</v>
      </c>
      <c r="M140" s="5">
        <v>3</v>
      </c>
      <c r="N140" s="6">
        <f>SUMIFS('9月奖金发放记录'!$J$2:$J$146,'9月奖金发放记录'!$B$2:$B$146,B140,'9月奖金发放记录'!$A$2:$A$146,A140,'9月奖金发放记录'!$E$2:$E$146,"结转")</f>
        <v>150</v>
      </c>
      <c r="O140" s="6">
        <f>SUMIFS('9月奖金发放记录'!$J$2:$J$146,'9月奖金发放记录'!$B$2:$B$146,B140,'9月奖金发放记录'!$A$2:$A$146,A140,'9月奖金发放记录'!$E$2:$E$146,"当月")</f>
        <v>0</v>
      </c>
      <c r="P140" s="6">
        <f>SUMIFS('9月奖金发放记录'!$J$2:$J$146,'9月奖金发放记录'!$B$2:$B$146,B140,'9月奖金发放记录'!$A$2:$A$146,A140,'9月奖金发放记录'!$E$2:$E$146,"累计补发9月")</f>
        <v>0</v>
      </c>
      <c r="Q140" s="6">
        <f>SUMIFS('9月奖金发放记录'!$J$2:$J$146,'9月奖金发放记录'!$B$2:$B$146,B140,'9月奖金发放记录'!$A$2:$A$146,A140,'9月奖金发放记录'!$E$2:$E$146,"补发8月")</f>
        <v>0</v>
      </c>
      <c r="R140" s="6">
        <f>SUMIFS('9月奖金发放记录'!$J$2:$J$146,'9月奖金发放记录'!$B$2:$B$146,B140,'9月奖金发放记录'!$A$2:$A$146,A140,'9月奖金发放记录'!$E$2:$E$146,"补发7月")</f>
        <v>0</v>
      </c>
      <c r="S140" s="6">
        <f>SUMIFS('9月奖金发放记录'!$J$2:$J$146,'9月奖金发放记录'!$B$2:$B$146,B140,'9月奖金发放记录'!$A$2:$A$146,A140,'9月奖金发放记录'!$E$2:$E$146,"补发6月")</f>
        <v>0</v>
      </c>
      <c r="T140" s="6">
        <f>SUMIFS('9月奖金发放记录'!$J$2:$J$146,'9月奖金发放记录'!$B$2:$B$146,B140,'9月奖金发放记录'!$A$2:$A$146,A140,'9月奖金发放记录'!$E$2:$E$146,"补发5月")</f>
        <v>0</v>
      </c>
      <c r="U140" s="6">
        <f>SUMIFS('9月奖金发放记录'!$J$2:$J$146,'9月奖金发放记录'!$B$2:$B$146,B140,'9月奖金发放记录'!$A$2:$A$146,A140,'9月奖金发放记录'!$E$2:$E$146,"补发4月")</f>
        <v>0</v>
      </c>
      <c r="V140" s="6">
        <f>SUMIFS('9月奖金发放记录'!$J$2:$J$146,'9月奖金发放记录'!$B$2:$B$146,B140,'9月奖金发放记录'!$A$2:$A$146,A140,'9月奖金发放记录'!$E$2:$E$146,"补发3月")</f>
        <v>0</v>
      </c>
      <c r="W140" s="6">
        <f>SUMIFS('9月奖金发放记录'!$J$2:$J$146,'9月奖金发放记录'!$B$2:$B$146,B140,'9月奖金发放记录'!$A$2:$A$146,A140,'9月奖金发放记录'!$E$2:$E$146,"补发2月")</f>
        <v>0</v>
      </c>
      <c r="X140" s="6">
        <f>SUMIFS('9月奖金发放记录'!$J$2:$J$146,'9月奖金发放记录'!$B$2:$B$146,B140,'9月奖金发放记录'!$A$2:$A$146,A140,'9月奖金发放记录'!$E$2:$E$146,"补发1月")</f>
        <v>0</v>
      </c>
      <c r="Y140" s="6">
        <f t="shared" si="2"/>
        <v>150</v>
      </c>
      <c r="Z140" s="5" t="s">
        <v>113</v>
      </c>
      <c r="AA140" s="5">
        <v>0</v>
      </c>
      <c r="AB140" s="5">
        <v>0</v>
      </c>
      <c r="AC140" s="5">
        <v>4</v>
      </c>
    </row>
    <row r="141" ht="19" customHeight="1" spans="1:29">
      <c r="A141" s="5" t="s">
        <v>844</v>
      </c>
      <c r="B141" s="5" t="s">
        <v>558</v>
      </c>
      <c r="C141" s="5" t="s">
        <v>66</v>
      </c>
      <c r="D141" s="5">
        <v>0</v>
      </c>
      <c r="E141" s="5">
        <v>30</v>
      </c>
      <c r="F141" s="6">
        <v>3000</v>
      </c>
      <c r="G141" s="6">
        <v>0</v>
      </c>
      <c r="H141" s="5" t="s">
        <v>120</v>
      </c>
      <c r="I141" s="6">
        <v>0</v>
      </c>
      <c r="J141" s="6">
        <v>25935.48</v>
      </c>
      <c r="K141" s="6">
        <v>60137.7</v>
      </c>
      <c r="L141" s="5" t="s">
        <v>825</v>
      </c>
      <c r="M141" s="5">
        <v>6</v>
      </c>
      <c r="N141" s="6">
        <f>SUMIFS('9月奖金发放记录'!$J$2:$J$146,'9月奖金发放记录'!$B$2:$B$146,B141,'9月奖金发放记录'!$A$2:$A$146,A141,'9月奖金发放记录'!$E$2:$E$146,"结转")</f>
        <v>150</v>
      </c>
      <c r="O141" s="6">
        <f>SUMIFS('9月奖金发放记录'!$J$2:$J$146,'9月奖金发放记录'!$B$2:$B$146,B141,'9月奖金发放记录'!$A$2:$A$146,A141,'9月奖金发放记录'!$E$2:$E$146,"当月")</f>
        <v>0</v>
      </c>
      <c r="P141" s="6">
        <f>SUMIFS('9月奖金发放记录'!$J$2:$J$146,'9月奖金发放记录'!$B$2:$B$146,B141,'9月奖金发放记录'!$A$2:$A$146,A141,'9月奖金发放记录'!$E$2:$E$146,"累计补发9月")</f>
        <v>0</v>
      </c>
      <c r="Q141" s="6">
        <f>SUMIFS('9月奖金发放记录'!$J$2:$J$146,'9月奖金发放记录'!$B$2:$B$146,B141,'9月奖金发放记录'!$A$2:$A$146,A141,'9月奖金发放记录'!$E$2:$E$146,"补发8月")</f>
        <v>0</v>
      </c>
      <c r="R141" s="6">
        <f>SUMIFS('9月奖金发放记录'!$J$2:$J$146,'9月奖金发放记录'!$B$2:$B$146,B141,'9月奖金发放记录'!$A$2:$A$146,A141,'9月奖金发放记录'!$E$2:$E$146,"补发7月")</f>
        <v>0</v>
      </c>
      <c r="S141" s="6">
        <f>SUMIFS('9月奖金发放记录'!$J$2:$J$146,'9月奖金发放记录'!$B$2:$B$146,B141,'9月奖金发放记录'!$A$2:$A$146,A141,'9月奖金发放记录'!$E$2:$E$146,"补发6月")</f>
        <v>0</v>
      </c>
      <c r="T141" s="6">
        <f>SUMIFS('9月奖金发放记录'!$J$2:$J$146,'9月奖金发放记录'!$B$2:$B$146,B141,'9月奖金发放记录'!$A$2:$A$146,A141,'9月奖金发放记录'!$E$2:$E$146,"补发5月")</f>
        <v>0</v>
      </c>
      <c r="U141" s="6">
        <f>SUMIFS('9月奖金发放记录'!$J$2:$J$146,'9月奖金发放记录'!$B$2:$B$146,B141,'9月奖金发放记录'!$A$2:$A$146,A141,'9月奖金发放记录'!$E$2:$E$146,"补发4月")</f>
        <v>0</v>
      </c>
      <c r="V141" s="6">
        <f>SUMIFS('9月奖金发放记录'!$J$2:$J$146,'9月奖金发放记录'!$B$2:$B$146,B141,'9月奖金发放记录'!$A$2:$A$146,A141,'9月奖金发放记录'!$E$2:$E$146,"补发3月")</f>
        <v>0</v>
      </c>
      <c r="W141" s="6">
        <f>SUMIFS('9月奖金发放记录'!$J$2:$J$146,'9月奖金发放记录'!$B$2:$B$146,B141,'9月奖金发放记录'!$A$2:$A$146,A141,'9月奖金发放记录'!$E$2:$E$146,"补发2月")</f>
        <v>0</v>
      </c>
      <c r="X141" s="6">
        <f>SUMIFS('9月奖金发放记录'!$J$2:$J$146,'9月奖金发放记录'!$B$2:$B$146,B141,'9月奖金发放记录'!$A$2:$A$146,A141,'9月奖金发放记录'!$E$2:$E$146,"补发1月")</f>
        <v>0</v>
      </c>
      <c r="Y141" s="6">
        <f t="shared" si="2"/>
        <v>150</v>
      </c>
      <c r="Z141" s="5" t="s">
        <v>113</v>
      </c>
      <c r="AA141" s="5">
        <v>0</v>
      </c>
      <c r="AB141" s="5">
        <v>0</v>
      </c>
      <c r="AC141" s="5">
        <v>7</v>
      </c>
    </row>
    <row r="142" ht="19" customHeight="1" spans="1:29">
      <c r="A142" s="5" t="s">
        <v>742</v>
      </c>
      <c r="B142" s="5" t="s">
        <v>82</v>
      </c>
      <c r="C142" s="5" t="s">
        <v>83</v>
      </c>
      <c r="D142" s="5">
        <v>1</v>
      </c>
      <c r="E142" s="5">
        <v>30</v>
      </c>
      <c r="F142" s="6">
        <v>6000</v>
      </c>
      <c r="G142" s="6">
        <v>6655.2</v>
      </c>
      <c r="H142" s="5" t="s">
        <v>113</v>
      </c>
      <c r="I142" s="6">
        <v>1000</v>
      </c>
      <c r="J142" s="6">
        <v>48000</v>
      </c>
      <c r="K142" s="6">
        <v>61445.7</v>
      </c>
      <c r="L142" s="5" t="s">
        <v>826</v>
      </c>
      <c r="M142" s="5">
        <v>0</v>
      </c>
      <c r="N142" s="6">
        <f>SUMIFS('9月奖金发放记录'!$J$2:$J$146,'9月奖金发放记录'!$B$2:$B$146,B142,'9月奖金发放记录'!$A$2:$A$146,A142,'9月奖金发放记录'!$E$2:$E$146,"结转")</f>
        <v>1000</v>
      </c>
      <c r="O142" s="6">
        <f>SUMIFS('9月奖金发放记录'!$J$2:$J$146,'9月奖金发放记录'!$B$2:$B$146,B142,'9月奖金发放记录'!$A$2:$A$146,A142,'9月奖金发放记录'!$E$2:$E$146,"当月")</f>
        <v>0</v>
      </c>
      <c r="P142" s="6">
        <f>SUMIFS('9月奖金发放记录'!$J$2:$J$146,'9月奖金发放记录'!$B$2:$B$146,B142,'9月奖金发放记录'!$A$2:$A$146,A142,'9月奖金发放记录'!$E$2:$E$146,"累计补发9月")</f>
        <v>0</v>
      </c>
      <c r="Q142" s="6">
        <f>SUMIFS('9月奖金发放记录'!$J$2:$J$146,'9月奖金发放记录'!$B$2:$B$146,B142,'9月奖金发放记录'!$A$2:$A$146,A142,'9月奖金发放记录'!$E$2:$E$146,"补发8月")</f>
        <v>0</v>
      </c>
      <c r="R142" s="6">
        <f>SUMIFS('9月奖金发放记录'!$J$2:$J$146,'9月奖金发放记录'!$B$2:$B$146,B142,'9月奖金发放记录'!$A$2:$A$146,A142,'9月奖金发放记录'!$E$2:$E$146,"补发7月")</f>
        <v>0</v>
      </c>
      <c r="S142" s="6">
        <f>SUMIFS('9月奖金发放记录'!$J$2:$J$146,'9月奖金发放记录'!$B$2:$B$146,B142,'9月奖金发放记录'!$A$2:$A$146,A142,'9月奖金发放记录'!$E$2:$E$146,"补发6月")</f>
        <v>0</v>
      </c>
      <c r="T142" s="6">
        <f>SUMIFS('9月奖金发放记录'!$J$2:$J$146,'9月奖金发放记录'!$B$2:$B$146,B142,'9月奖金发放记录'!$A$2:$A$146,A142,'9月奖金发放记录'!$E$2:$E$146,"补发5月")</f>
        <v>0</v>
      </c>
      <c r="U142" s="6">
        <f>SUMIFS('9月奖金发放记录'!$J$2:$J$146,'9月奖金发放记录'!$B$2:$B$146,B142,'9月奖金发放记录'!$A$2:$A$146,A142,'9月奖金发放记录'!$E$2:$E$146,"补发4月")</f>
        <v>0</v>
      </c>
      <c r="V142" s="6">
        <f>SUMIFS('9月奖金发放记录'!$J$2:$J$146,'9月奖金发放记录'!$B$2:$B$146,B142,'9月奖金发放记录'!$A$2:$A$146,A142,'9月奖金发放记录'!$E$2:$E$146,"补发3月")</f>
        <v>0</v>
      </c>
      <c r="W142" s="6">
        <f>SUMIFS('9月奖金发放记录'!$J$2:$J$146,'9月奖金发放记录'!$B$2:$B$146,B142,'9月奖金发放记录'!$A$2:$A$146,A142,'9月奖金发放记录'!$E$2:$E$146,"补发2月")</f>
        <v>0</v>
      </c>
      <c r="X142" s="6">
        <f>SUMIFS('9月奖金发放记录'!$J$2:$J$146,'9月奖金发放记录'!$B$2:$B$146,B142,'9月奖金发放记录'!$A$2:$A$146,A142,'9月奖金发放记录'!$E$2:$E$146,"补发1月")</f>
        <v>0</v>
      </c>
      <c r="Y142" s="6">
        <f t="shared" si="2"/>
        <v>1000</v>
      </c>
      <c r="Z142" s="5" t="s">
        <v>120</v>
      </c>
      <c r="AA142" s="5">
        <v>0</v>
      </c>
      <c r="AB142" s="5">
        <v>0</v>
      </c>
      <c r="AC142" s="5">
        <v>1</v>
      </c>
    </row>
    <row r="143" ht="19" customHeight="1" spans="1:29">
      <c r="A143" s="5" t="s">
        <v>746</v>
      </c>
      <c r="B143" s="5" t="s">
        <v>82</v>
      </c>
      <c r="C143" s="5" t="s">
        <v>83</v>
      </c>
      <c r="D143" s="5">
        <v>1</v>
      </c>
      <c r="E143" s="5">
        <v>30</v>
      </c>
      <c r="F143" s="6">
        <v>6000</v>
      </c>
      <c r="G143" s="6">
        <v>8615.4</v>
      </c>
      <c r="H143" s="5" t="s">
        <v>113</v>
      </c>
      <c r="I143" s="6">
        <v>1000</v>
      </c>
      <c r="J143" s="6">
        <v>48000</v>
      </c>
      <c r="K143" s="6">
        <v>58500.1</v>
      </c>
      <c r="L143" s="5" t="s">
        <v>826</v>
      </c>
      <c r="M143" s="5">
        <v>0</v>
      </c>
      <c r="N143" s="6">
        <f>SUMIFS('9月奖金发放记录'!$J$2:$J$146,'9月奖金发放记录'!$B$2:$B$146,B143,'9月奖金发放记录'!$A$2:$A$146,A143,'9月奖金发放记录'!$E$2:$E$146,"结转")</f>
        <v>0</v>
      </c>
      <c r="O143" s="6">
        <f>SUMIFS('9月奖金发放记录'!$J$2:$J$146,'9月奖金发放记录'!$B$2:$B$146,B143,'9月奖金发放记录'!$A$2:$A$146,A143,'9月奖金发放记录'!$E$2:$E$146,"当月")</f>
        <v>1000</v>
      </c>
      <c r="P143" s="6">
        <f>SUMIFS('9月奖金发放记录'!$J$2:$J$146,'9月奖金发放记录'!$B$2:$B$146,B143,'9月奖金发放记录'!$A$2:$A$146,A143,'9月奖金发放记录'!$E$2:$E$146,"累计补发9月")</f>
        <v>0</v>
      </c>
      <c r="Q143" s="6">
        <f>SUMIFS('9月奖金发放记录'!$J$2:$J$146,'9月奖金发放记录'!$B$2:$B$146,B143,'9月奖金发放记录'!$A$2:$A$146,A143,'9月奖金发放记录'!$E$2:$E$146,"补发8月")</f>
        <v>0</v>
      </c>
      <c r="R143" s="6">
        <f>SUMIFS('9月奖金发放记录'!$J$2:$J$146,'9月奖金发放记录'!$B$2:$B$146,B143,'9月奖金发放记录'!$A$2:$A$146,A143,'9月奖金发放记录'!$E$2:$E$146,"补发7月")</f>
        <v>0</v>
      </c>
      <c r="S143" s="6">
        <f>SUMIFS('9月奖金发放记录'!$J$2:$J$146,'9月奖金发放记录'!$B$2:$B$146,B143,'9月奖金发放记录'!$A$2:$A$146,A143,'9月奖金发放记录'!$E$2:$E$146,"补发6月")</f>
        <v>0</v>
      </c>
      <c r="T143" s="6">
        <f>SUMIFS('9月奖金发放记录'!$J$2:$J$146,'9月奖金发放记录'!$B$2:$B$146,B143,'9月奖金发放记录'!$A$2:$A$146,A143,'9月奖金发放记录'!$E$2:$E$146,"补发5月")</f>
        <v>0</v>
      </c>
      <c r="U143" s="6">
        <f>SUMIFS('9月奖金发放记录'!$J$2:$J$146,'9月奖金发放记录'!$B$2:$B$146,B143,'9月奖金发放记录'!$A$2:$A$146,A143,'9月奖金发放记录'!$E$2:$E$146,"补发4月")</f>
        <v>0</v>
      </c>
      <c r="V143" s="6">
        <f>SUMIFS('9月奖金发放记录'!$J$2:$J$146,'9月奖金发放记录'!$B$2:$B$146,B143,'9月奖金发放记录'!$A$2:$A$146,A143,'9月奖金发放记录'!$E$2:$E$146,"补发3月")</f>
        <v>0</v>
      </c>
      <c r="W143" s="6">
        <f>SUMIFS('9月奖金发放记录'!$J$2:$J$146,'9月奖金发放记录'!$B$2:$B$146,B143,'9月奖金发放记录'!$A$2:$A$146,A143,'9月奖金发放记录'!$E$2:$E$146,"补发2月")</f>
        <v>0</v>
      </c>
      <c r="X143" s="6">
        <f>SUMIFS('9月奖金发放记录'!$J$2:$J$146,'9月奖金发放记录'!$B$2:$B$146,B143,'9月奖金发放记录'!$A$2:$A$146,A143,'9月奖金发放记录'!$E$2:$E$146,"补发1月")</f>
        <v>0</v>
      </c>
      <c r="Y143" s="6">
        <f t="shared" si="2"/>
        <v>1000</v>
      </c>
      <c r="Z143" s="5" t="s">
        <v>120</v>
      </c>
      <c r="AA143" s="5">
        <v>2</v>
      </c>
      <c r="AB143" s="5">
        <v>0</v>
      </c>
      <c r="AC143" s="5">
        <v>0</v>
      </c>
    </row>
    <row r="144" ht="19" customHeight="1" spans="1:29">
      <c r="A144" s="5" t="s">
        <v>260</v>
      </c>
      <c r="B144" s="5" t="s">
        <v>82</v>
      </c>
      <c r="C144" s="5" t="s">
        <v>83</v>
      </c>
      <c r="D144" s="5">
        <v>1</v>
      </c>
      <c r="E144" s="5">
        <v>8</v>
      </c>
      <c r="F144" s="6">
        <v>1600</v>
      </c>
      <c r="G144" s="6">
        <v>813.7</v>
      </c>
      <c r="H144" s="5" t="s">
        <v>120</v>
      </c>
      <c r="I144" s="6">
        <v>0</v>
      </c>
      <c r="J144" s="6">
        <v>1600</v>
      </c>
      <c r="K144" s="6">
        <v>813.7</v>
      </c>
      <c r="L144" s="5" t="s">
        <v>825</v>
      </c>
      <c r="M144" s="5">
        <v>0</v>
      </c>
      <c r="N144" s="6">
        <f>SUMIFS('9月奖金发放记录'!$J$2:$J$146,'9月奖金发放记录'!$B$2:$B$146,B144,'9月奖金发放记录'!$A$2:$A$146,A144,'9月奖金发放记录'!$E$2:$E$146,"结转")</f>
        <v>0</v>
      </c>
      <c r="O144" s="6">
        <f>SUMIFS('9月奖金发放记录'!$J$2:$J$146,'9月奖金发放记录'!$B$2:$B$146,B144,'9月奖金发放记录'!$A$2:$A$146,A144,'9月奖金发放记录'!$E$2:$E$146,"当月")</f>
        <v>0</v>
      </c>
      <c r="P144" s="6">
        <f>SUMIFS('9月奖金发放记录'!$J$2:$J$146,'9月奖金发放记录'!$B$2:$B$146,B144,'9月奖金发放记录'!$A$2:$A$146,A144,'9月奖金发放记录'!$E$2:$E$146,"累计补发9月")</f>
        <v>0</v>
      </c>
      <c r="Q144" s="6">
        <f>SUMIFS('9月奖金发放记录'!$J$2:$J$146,'9月奖金发放记录'!$B$2:$B$146,B144,'9月奖金发放记录'!$A$2:$A$146,A144,'9月奖金发放记录'!$E$2:$E$146,"补发8月")</f>
        <v>0</v>
      </c>
      <c r="R144" s="6">
        <f>SUMIFS('9月奖金发放记录'!$J$2:$J$146,'9月奖金发放记录'!$B$2:$B$146,B144,'9月奖金发放记录'!$A$2:$A$146,A144,'9月奖金发放记录'!$E$2:$E$146,"补发7月")</f>
        <v>0</v>
      </c>
      <c r="S144" s="6">
        <f>SUMIFS('9月奖金发放记录'!$J$2:$J$146,'9月奖金发放记录'!$B$2:$B$146,B144,'9月奖金发放记录'!$A$2:$A$146,A144,'9月奖金发放记录'!$E$2:$E$146,"补发6月")</f>
        <v>0</v>
      </c>
      <c r="T144" s="6">
        <f>SUMIFS('9月奖金发放记录'!$J$2:$J$146,'9月奖金发放记录'!$B$2:$B$146,B144,'9月奖金发放记录'!$A$2:$A$146,A144,'9月奖金发放记录'!$E$2:$E$146,"补发5月")</f>
        <v>0</v>
      </c>
      <c r="U144" s="6">
        <f>SUMIFS('9月奖金发放记录'!$J$2:$J$146,'9月奖金发放记录'!$B$2:$B$146,B144,'9月奖金发放记录'!$A$2:$A$146,A144,'9月奖金发放记录'!$E$2:$E$146,"补发4月")</f>
        <v>0</v>
      </c>
      <c r="V144" s="6">
        <f>SUMIFS('9月奖金发放记录'!$J$2:$J$146,'9月奖金发放记录'!$B$2:$B$146,B144,'9月奖金发放记录'!$A$2:$A$146,A144,'9月奖金发放记录'!$E$2:$E$146,"补发3月")</f>
        <v>0</v>
      </c>
      <c r="W144" s="6">
        <f>SUMIFS('9月奖金发放记录'!$J$2:$J$146,'9月奖金发放记录'!$B$2:$B$146,B144,'9月奖金发放记录'!$A$2:$A$146,A144,'9月奖金发放记录'!$E$2:$E$146,"补发2月")</f>
        <v>0</v>
      </c>
      <c r="X144" s="6">
        <f>SUMIFS('9月奖金发放记录'!$J$2:$J$146,'9月奖金发放记录'!$B$2:$B$146,B144,'9月奖金发放记录'!$A$2:$A$146,A144,'9月奖金发放记录'!$E$2:$E$146,"补发1月")</f>
        <v>0</v>
      </c>
      <c r="Y144" s="6">
        <f t="shared" si="2"/>
        <v>0</v>
      </c>
      <c r="Z144" s="5" t="s">
        <v>120</v>
      </c>
      <c r="AA144" s="5">
        <v>0</v>
      </c>
      <c r="AB144" s="5">
        <v>0</v>
      </c>
      <c r="AC144" s="5">
        <v>0</v>
      </c>
    </row>
    <row r="145" ht="19" customHeight="1" spans="1:29">
      <c r="A145" s="5" t="s">
        <v>749</v>
      </c>
      <c r="B145" s="5" t="s">
        <v>82</v>
      </c>
      <c r="C145" s="5" t="s">
        <v>83</v>
      </c>
      <c r="D145" s="5">
        <v>1</v>
      </c>
      <c r="E145" s="5">
        <v>15</v>
      </c>
      <c r="F145" s="6">
        <v>3000</v>
      </c>
      <c r="G145" s="6">
        <v>1200</v>
      </c>
      <c r="H145" s="5" t="s">
        <v>120</v>
      </c>
      <c r="I145" s="6">
        <v>0</v>
      </c>
      <c r="J145" s="6">
        <v>3000</v>
      </c>
      <c r="K145" s="6">
        <v>1200</v>
      </c>
      <c r="L145" s="5" t="s">
        <v>825</v>
      </c>
      <c r="M145" s="5">
        <v>0</v>
      </c>
      <c r="N145" s="6">
        <f>SUMIFS('9月奖金发放记录'!$J$2:$J$146,'9月奖金发放记录'!$B$2:$B$146,B145,'9月奖金发放记录'!$A$2:$A$146,A145,'9月奖金发放记录'!$E$2:$E$146,"结转")</f>
        <v>0</v>
      </c>
      <c r="O145" s="6">
        <f>SUMIFS('9月奖金发放记录'!$J$2:$J$146,'9月奖金发放记录'!$B$2:$B$146,B145,'9月奖金发放记录'!$A$2:$A$146,A145,'9月奖金发放记录'!$E$2:$E$146,"当月")</f>
        <v>0</v>
      </c>
      <c r="P145" s="6">
        <f>SUMIFS('9月奖金发放记录'!$J$2:$J$146,'9月奖金发放记录'!$B$2:$B$146,B145,'9月奖金发放记录'!$A$2:$A$146,A145,'9月奖金发放记录'!$E$2:$E$146,"累计补发9月")</f>
        <v>0</v>
      </c>
      <c r="Q145" s="6">
        <f>SUMIFS('9月奖金发放记录'!$J$2:$J$146,'9月奖金发放记录'!$B$2:$B$146,B145,'9月奖金发放记录'!$A$2:$A$146,A145,'9月奖金发放记录'!$E$2:$E$146,"补发8月")</f>
        <v>0</v>
      </c>
      <c r="R145" s="6">
        <f>SUMIFS('9月奖金发放记录'!$J$2:$J$146,'9月奖金发放记录'!$B$2:$B$146,B145,'9月奖金发放记录'!$A$2:$A$146,A145,'9月奖金发放记录'!$E$2:$E$146,"补发7月")</f>
        <v>0</v>
      </c>
      <c r="S145" s="6">
        <f>SUMIFS('9月奖金发放记录'!$J$2:$J$146,'9月奖金发放记录'!$B$2:$B$146,B145,'9月奖金发放记录'!$A$2:$A$146,A145,'9月奖金发放记录'!$E$2:$E$146,"补发6月")</f>
        <v>0</v>
      </c>
      <c r="T145" s="6">
        <f>SUMIFS('9月奖金发放记录'!$J$2:$J$146,'9月奖金发放记录'!$B$2:$B$146,B145,'9月奖金发放记录'!$A$2:$A$146,A145,'9月奖金发放记录'!$E$2:$E$146,"补发5月")</f>
        <v>0</v>
      </c>
      <c r="U145" s="6">
        <f>SUMIFS('9月奖金发放记录'!$J$2:$J$146,'9月奖金发放记录'!$B$2:$B$146,B145,'9月奖金发放记录'!$A$2:$A$146,A145,'9月奖金发放记录'!$E$2:$E$146,"补发4月")</f>
        <v>0</v>
      </c>
      <c r="V145" s="6">
        <f>SUMIFS('9月奖金发放记录'!$J$2:$J$146,'9月奖金发放记录'!$B$2:$B$146,B145,'9月奖金发放记录'!$A$2:$A$146,A145,'9月奖金发放记录'!$E$2:$E$146,"补发3月")</f>
        <v>0</v>
      </c>
      <c r="W145" s="6">
        <f>SUMIFS('9月奖金发放记录'!$J$2:$J$146,'9月奖金发放记录'!$B$2:$B$146,B145,'9月奖金发放记录'!$A$2:$A$146,A145,'9月奖金发放记录'!$E$2:$E$146,"补发2月")</f>
        <v>0</v>
      </c>
      <c r="X145" s="6">
        <f>SUMIFS('9月奖金发放记录'!$J$2:$J$146,'9月奖金发放记录'!$B$2:$B$146,B145,'9月奖金发放记录'!$A$2:$A$146,A145,'9月奖金发放记录'!$E$2:$E$146,"补发1月")</f>
        <v>0</v>
      </c>
      <c r="Y145" s="6">
        <f t="shared" si="2"/>
        <v>0</v>
      </c>
      <c r="Z145" s="5" t="s">
        <v>120</v>
      </c>
      <c r="AA145" s="5">
        <v>0</v>
      </c>
      <c r="AB145" s="5">
        <v>0</v>
      </c>
      <c r="AC145" s="5">
        <v>0</v>
      </c>
    </row>
    <row r="146" ht="19" customHeight="1" spans="1:29">
      <c r="A146" s="5" t="s">
        <v>750</v>
      </c>
      <c r="B146" s="5" t="s">
        <v>82</v>
      </c>
      <c r="C146" s="5" t="s">
        <v>83</v>
      </c>
      <c r="D146" s="5">
        <v>1</v>
      </c>
      <c r="E146" s="5">
        <v>30</v>
      </c>
      <c r="F146" s="6">
        <v>6000</v>
      </c>
      <c r="G146" s="6">
        <v>9551.8</v>
      </c>
      <c r="H146" s="5" t="s">
        <v>113</v>
      </c>
      <c r="I146" s="6">
        <v>1000</v>
      </c>
      <c r="J146" s="6">
        <v>48000</v>
      </c>
      <c r="K146" s="6">
        <v>65656.7</v>
      </c>
      <c r="L146" s="5" t="s">
        <v>826</v>
      </c>
      <c r="M146" s="5">
        <v>0</v>
      </c>
      <c r="N146" s="6">
        <f>SUMIFS('9月奖金发放记录'!$J$2:$J$146,'9月奖金发放记录'!$B$2:$B$146,B146,'9月奖金发放记录'!$A$2:$A$146,A146,'9月奖金发放记录'!$E$2:$E$146,"结转")</f>
        <v>1000</v>
      </c>
      <c r="O146" s="6">
        <f>SUMIFS('9月奖金发放记录'!$J$2:$J$146,'9月奖金发放记录'!$B$2:$B$146,B146,'9月奖金发放记录'!$A$2:$A$146,A146,'9月奖金发放记录'!$E$2:$E$146,"当月")</f>
        <v>0</v>
      </c>
      <c r="P146" s="6">
        <f>SUMIFS('9月奖金发放记录'!$J$2:$J$146,'9月奖金发放记录'!$B$2:$B$146,B146,'9月奖金发放记录'!$A$2:$A$146,A146,'9月奖金发放记录'!$E$2:$E$146,"累计补发9月")</f>
        <v>0</v>
      </c>
      <c r="Q146" s="6">
        <f>SUMIFS('9月奖金发放记录'!$J$2:$J$146,'9月奖金发放记录'!$B$2:$B$146,B146,'9月奖金发放记录'!$A$2:$A$146,A146,'9月奖金发放记录'!$E$2:$E$146,"补发8月")</f>
        <v>0</v>
      </c>
      <c r="R146" s="6">
        <f>SUMIFS('9月奖金发放记录'!$J$2:$J$146,'9月奖金发放记录'!$B$2:$B$146,B146,'9月奖金发放记录'!$A$2:$A$146,A146,'9月奖金发放记录'!$E$2:$E$146,"补发7月")</f>
        <v>0</v>
      </c>
      <c r="S146" s="6">
        <f>SUMIFS('9月奖金发放记录'!$J$2:$J$146,'9月奖金发放记录'!$B$2:$B$146,B146,'9月奖金发放记录'!$A$2:$A$146,A146,'9月奖金发放记录'!$E$2:$E$146,"补发6月")</f>
        <v>0</v>
      </c>
      <c r="T146" s="6">
        <f>SUMIFS('9月奖金发放记录'!$J$2:$J$146,'9月奖金发放记录'!$B$2:$B$146,B146,'9月奖金发放记录'!$A$2:$A$146,A146,'9月奖金发放记录'!$E$2:$E$146,"补发5月")</f>
        <v>0</v>
      </c>
      <c r="U146" s="6">
        <f>SUMIFS('9月奖金发放记录'!$J$2:$J$146,'9月奖金发放记录'!$B$2:$B$146,B146,'9月奖金发放记录'!$A$2:$A$146,A146,'9月奖金发放记录'!$E$2:$E$146,"补发4月")</f>
        <v>0</v>
      </c>
      <c r="V146" s="6">
        <f>SUMIFS('9月奖金发放记录'!$J$2:$J$146,'9月奖金发放记录'!$B$2:$B$146,B146,'9月奖金发放记录'!$A$2:$A$146,A146,'9月奖金发放记录'!$E$2:$E$146,"补发3月")</f>
        <v>0</v>
      </c>
      <c r="W146" s="6">
        <f>SUMIFS('9月奖金发放记录'!$J$2:$J$146,'9月奖金发放记录'!$B$2:$B$146,B146,'9月奖金发放记录'!$A$2:$A$146,A146,'9月奖金发放记录'!$E$2:$E$146,"补发2月")</f>
        <v>0</v>
      </c>
      <c r="X146" s="6">
        <f>SUMIFS('9月奖金发放记录'!$J$2:$J$146,'9月奖金发放记录'!$B$2:$B$146,B146,'9月奖金发放记录'!$A$2:$A$146,A146,'9月奖金发放记录'!$E$2:$E$146,"补发1月")</f>
        <v>0</v>
      </c>
      <c r="Y146" s="6">
        <f t="shared" si="2"/>
        <v>1000</v>
      </c>
      <c r="Z146" s="5" t="s">
        <v>120</v>
      </c>
      <c r="AA146" s="5">
        <v>5</v>
      </c>
      <c r="AB146" s="5">
        <v>0</v>
      </c>
      <c r="AC146" s="5">
        <v>1</v>
      </c>
    </row>
    <row r="147" ht="19" customHeight="1" spans="1:29">
      <c r="A147" s="5" t="s">
        <v>752</v>
      </c>
      <c r="B147" s="5" t="s">
        <v>82</v>
      </c>
      <c r="C147" s="5" t="s">
        <v>83</v>
      </c>
      <c r="D147" s="5">
        <v>1</v>
      </c>
      <c r="E147" s="5">
        <v>30</v>
      </c>
      <c r="F147" s="6">
        <v>6000</v>
      </c>
      <c r="G147" s="6">
        <v>6266.4</v>
      </c>
      <c r="H147" s="5" t="s">
        <v>113</v>
      </c>
      <c r="I147" s="6">
        <v>1000</v>
      </c>
      <c r="J147" s="6">
        <v>33200</v>
      </c>
      <c r="K147" s="6">
        <v>32233.4</v>
      </c>
      <c r="L147" s="5" t="s">
        <v>825</v>
      </c>
      <c r="M147" s="5">
        <v>0</v>
      </c>
      <c r="N147" s="6">
        <f>SUMIFS('9月奖金发放记录'!$J$2:$J$146,'9月奖金发放记录'!$B$2:$B$146,B147,'9月奖金发放记录'!$A$2:$A$146,A147,'9月奖金发放记录'!$E$2:$E$146,"结转")</f>
        <v>0</v>
      </c>
      <c r="O147" s="6">
        <f>SUMIFS('9月奖金发放记录'!$J$2:$J$146,'9月奖金发放记录'!$B$2:$B$146,B147,'9月奖金发放记录'!$A$2:$A$146,A147,'9月奖金发放记录'!$E$2:$E$146,"当月")</f>
        <v>1000</v>
      </c>
      <c r="P147" s="6">
        <f>SUMIFS('9月奖金发放记录'!$J$2:$J$146,'9月奖金发放记录'!$B$2:$B$146,B147,'9月奖金发放记录'!$A$2:$A$146,A147,'9月奖金发放记录'!$E$2:$E$146,"累计补发9月")</f>
        <v>0</v>
      </c>
      <c r="Q147" s="6">
        <f>SUMIFS('9月奖金发放记录'!$J$2:$J$146,'9月奖金发放记录'!$B$2:$B$146,B147,'9月奖金发放记录'!$A$2:$A$146,A147,'9月奖金发放记录'!$E$2:$E$146,"补发8月")</f>
        <v>0</v>
      </c>
      <c r="R147" s="6">
        <f>SUMIFS('9月奖金发放记录'!$J$2:$J$146,'9月奖金发放记录'!$B$2:$B$146,B147,'9月奖金发放记录'!$A$2:$A$146,A147,'9月奖金发放记录'!$E$2:$E$146,"补发7月")</f>
        <v>0</v>
      </c>
      <c r="S147" s="6">
        <f>SUMIFS('9月奖金发放记录'!$J$2:$J$146,'9月奖金发放记录'!$B$2:$B$146,B147,'9月奖金发放记录'!$A$2:$A$146,A147,'9月奖金发放记录'!$E$2:$E$146,"补发6月")</f>
        <v>0</v>
      </c>
      <c r="T147" s="6">
        <f>SUMIFS('9月奖金发放记录'!$J$2:$J$146,'9月奖金发放记录'!$B$2:$B$146,B147,'9月奖金发放记录'!$A$2:$A$146,A147,'9月奖金发放记录'!$E$2:$E$146,"补发5月")</f>
        <v>0</v>
      </c>
      <c r="U147" s="6">
        <f>SUMIFS('9月奖金发放记录'!$J$2:$J$146,'9月奖金发放记录'!$B$2:$B$146,B147,'9月奖金发放记录'!$A$2:$A$146,A147,'9月奖金发放记录'!$E$2:$E$146,"补发4月")</f>
        <v>0</v>
      </c>
      <c r="V147" s="6">
        <f>SUMIFS('9月奖金发放记录'!$J$2:$J$146,'9月奖金发放记录'!$B$2:$B$146,B147,'9月奖金发放记录'!$A$2:$A$146,A147,'9月奖金发放记录'!$E$2:$E$146,"补发3月")</f>
        <v>0</v>
      </c>
      <c r="W147" s="6">
        <f>SUMIFS('9月奖金发放记录'!$J$2:$J$146,'9月奖金发放记录'!$B$2:$B$146,B147,'9月奖金发放记录'!$A$2:$A$146,A147,'9月奖金发放记录'!$E$2:$E$146,"补发2月")</f>
        <v>0</v>
      </c>
      <c r="X147" s="6">
        <f>SUMIFS('9月奖金发放记录'!$J$2:$J$146,'9月奖金发放记录'!$B$2:$B$146,B147,'9月奖金发放记录'!$A$2:$A$146,A147,'9月奖金发放记录'!$E$2:$E$146,"补发1月")</f>
        <v>0</v>
      </c>
      <c r="Y147" s="6">
        <f t="shared" si="2"/>
        <v>1000</v>
      </c>
      <c r="Z147" s="5" t="s">
        <v>120</v>
      </c>
      <c r="AA147" s="5">
        <v>0</v>
      </c>
      <c r="AB147" s="5">
        <v>0</v>
      </c>
      <c r="AC147" s="5">
        <v>0</v>
      </c>
    </row>
    <row r="148" ht="19" customHeight="1" spans="1:29">
      <c r="A148" s="5" t="s">
        <v>754</v>
      </c>
      <c r="B148" s="5" t="s">
        <v>82</v>
      </c>
      <c r="C148" s="5" t="s">
        <v>83</v>
      </c>
      <c r="D148" s="5">
        <v>1</v>
      </c>
      <c r="E148" s="5">
        <v>30</v>
      </c>
      <c r="F148" s="6">
        <v>6000</v>
      </c>
      <c r="G148" s="6">
        <v>6738.2</v>
      </c>
      <c r="H148" s="5" t="s">
        <v>113</v>
      </c>
      <c r="I148" s="6">
        <v>1000</v>
      </c>
      <c r="J148" s="6">
        <v>50516.13</v>
      </c>
      <c r="K148" s="6">
        <v>30963.3</v>
      </c>
      <c r="L148" s="5" t="s">
        <v>825</v>
      </c>
      <c r="M148" s="5">
        <v>0</v>
      </c>
      <c r="N148" s="6">
        <f>SUMIFS('9月奖金发放记录'!$J$2:$J$146,'9月奖金发放记录'!$B$2:$B$146,B148,'9月奖金发放记录'!$A$2:$A$146,A148,'9月奖金发放记录'!$E$2:$E$146,"结转")</f>
        <v>0</v>
      </c>
      <c r="O148" s="6">
        <f>SUMIFS('9月奖金发放记录'!$J$2:$J$146,'9月奖金发放记录'!$B$2:$B$146,B148,'9月奖金发放记录'!$A$2:$A$146,A148,'9月奖金发放记录'!$E$2:$E$146,"当月")</f>
        <v>1000</v>
      </c>
      <c r="P148" s="6">
        <f>SUMIFS('9月奖金发放记录'!$J$2:$J$146,'9月奖金发放记录'!$B$2:$B$146,B148,'9月奖金发放记录'!$A$2:$A$146,A148,'9月奖金发放记录'!$E$2:$E$146,"累计补发9月")</f>
        <v>0</v>
      </c>
      <c r="Q148" s="6">
        <f>SUMIFS('9月奖金发放记录'!$J$2:$J$146,'9月奖金发放记录'!$B$2:$B$146,B148,'9月奖金发放记录'!$A$2:$A$146,A148,'9月奖金发放记录'!$E$2:$E$146,"补发8月")</f>
        <v>0</v>
      </c>
      <c r="R148" s="6">
        <f>SUMIFS('9月奖金发放记录'!$J$2:$J$146,'9月奖金发放记录'!$B$2:$B$146,B148,'9月奖金发放记录'!$A$2:$A$146,A148,'9月奖金发放记录'!$E$2:$E$146,"补发7月")</f>
        <v>0</v>
      </c>
      <c r="S148" s="6">
        <f>SUMIFS('9月奖金发放记录'!$J$2:$J$146,'9月奖金发放记录'!$B$2:$B$146,B148,'9月奖金发放记录'!$A$2:$A$146,A148,'9月奖金发放记录'!$E$2:$E$146,"补发6月")</f>
        <v>0</v>
      </c>
      <c r="T148" s="6">
        <f>SUMIFS('9月奖金发放记录'!$J$2:$J$146,'9月奖金发放记录'!$B$2:$B$146,B148,'9月奖金发放记录'!$A$2:$A$146,A148,'9月奖金发放记录'!$E$2:$E$146,"补发5月")</f>
        <v>0</v>
      </c>
      <c r="U148" s="6">
        <f>SUMIFS('9月奖金发放记录'!$J$2:$J$146,'9月奖金发放记录'!$B$2:$B$146,B148,'9月奖金发放记录'!$A$2:$A$146,A148,'9月奖金发放记录'!$E$2:$E$146,"补发4月")</f>
        <v>0</v>
      </c>
      <c r="V148" s="6">
        <f>SUMIFS('9月奖金发放记录'!$J$2:$J$146,'9月奖金发放记录'!$B$2:$B$146,B148,'9月奖金发放记录'!$A$2:$A$146,A148,'9月奖金发放记录'!$E$2:$E$146,"补发3月")</f>
        <v>0</v>
      </c>
      <c r="W148" s="6">
        <f>SUMIFS('9月奖金发放记录'!$J$2:$J$146,'9月奖金发放记录'!$B$2:$B$146,B148,'9月奖金发放记录'!$A$2:$A$146,A148,'9月奖金发放记录'!$E$2:$E$146,"补发2月")</f>
        <v>0</v>
      </c>
      <c r="X148" s="6">
        <f>SUMIFS('9月奖金发放记录'!$J$2:$J$146,'9月奖金发放记录'!$B$2:$B$146,B148,'9月奖金发放记录'!$A$2:$A$146,A148,'9月奖金发放记录'!$E$2:$E$146,"补发1月")</f>
        <v>0</v>
      </c>
      <c r="Y148" s="6">
        <f t="shared" si="2"/>
        <v>1000</v>
      </c>
      <c r="Z148" s="5" t="s">
        <v>120</v>
      </c>
      <c r="AA148" s="5">
        <v>0</v>
      </c>
      <c r="AB148" s="5">
        <v>0</v>
      </c>
      <c r="AC148" s="5">
        <v>0</v>
      </c>
    </row>
    <row r="149" ht="19" customHeight="1" spans="1:29">
      <c r="A149" s="5" t="s">
        <v>755</v>
      </c>
      <c r="B149" s="5" t="s">
        <v>82</v>
      </c>
      <c r="C149" s="5" t="s">
        <v>83</v>
      </c>
      <c r="D149" s="5">
        <v>1</v>
      </c>
      <c r="E149" s="5">
        <v>30</v>
      </c>
      <c r="F149" s="6">
        <v>6000</v>
      </c>
      <c r="G149" s="6">
        <v>79.8</v>
      </c>
      <c r="H149" s="5" t="s">
        <v>120</v>
      </c>
      <c r="I149" s="6">
        <v>0</v>
      </c>
      <c r="J149" s="6">
        <v>10064.52</v>
      </c>
      <c r="K149" s="6">
        <v>515.6</v>
      </c>
      <c r="L149" s="5" t="s">
        <v>825</v>
      </c>
      <c r="M149" s="5">
        <v>0</v>
      </c>
      <c r="N149" s="6">
        <f>SUMIFS('9月奖金发放记录'!$J$2:$J$146,'9月奖金发放记录'!$B$2:$B$146,B149,'9月奖金发放记录'!$A$2:$A$146,A149,'9月奖金发放记录'!$E$2:$E$146,"结转")</f>
        <v>0</v>
      </c>
      <c r="O149" s="6">
        <f>SUMIFS('9月奖金发放记录'!$J$2:$J$146,'9月奖金发放记录'!$B$2:$B$146,B149,'9月奖金发放记录'!$A$2:$A$146,A149,'9月奖金发放记录'!$E$2:$E$146,"当月")</f>
        <v>0</v>
      </c>
      <c r="P149" s="6">
        <f>SUMIFS('9月奖金发放记录'!$J$2:$J$146,'9月奖金发放记录'!$B$2:$B$146,B149,'9月奖金发放记录'!$A$2:$A$146,A149,'9月奖金发放记录'!$E$2:$E$146,"累计补发9月")</f>
        <v>0</v>
      </c>
      <c r="Q149" s="6">
        <f>SUMIFS('9月奖金发放记录'!$J$2:$J$146,'9月奖金发放记录'!$B$2:$B$146,B149,'9月奖金发放记录'!$A$2:$A$146,A149,'9月奖金发放记录'!$E$2:$E$146,"补发8月")</f>
        <v>0</v>
      </c>
      <c r="R149" s="6">
        <f>SUMIFS('9月奖金发放记录'!$J$2:$J$146,'9月奖金发放记录'!$B$2:$B$146,B149,'9月奖金发放记录'!$A$2:$A$146,A149,'9月奖金发放记录'!$E$2:$E$146,"补发7月")</f>
        <v>0</v>
      </c>
      <c r="S149" s="6">
        <f>SUMIFS('9月奖金发放记录'!$J$2:$J$146,'9月奖金发放记录'!$B$2:$B$146,B149,'9月奖金发放记录'!$A$2:$A$146,A149,'9月奖金发放记录'!$E$2:$E$146,"补发6月")</f>
        <v>0</v>
      </c>
      <c r="T149" s="6">
        <f>SUMIFS('9月奖金发放记录'!$J$2:$J$146,'9月奖金发放记录'!$B$2:$B$146,B149,'9月奖金发放记录'!$A$2:$A$146,A149,'9月奖金发放记录'!$E$2:$E$146,"补发5月")</f>
        <v>0</v>
      </c>
      <c r="U149" s="6">
        <f>SUMIFS('9月奖金发放记录'!$J$2:$J$146,'9月奖金发放记录'!$B$2:$B$146,B149,'9月奖金发放记录'!$A$2:$A$146,A149,'9月奖金发放记录'!$E$2:$E$146,"补发4月")</f>
        <v>0</v>
      </c>
      <c r="V149" s="6">
        <f>SUMIFS('9月奖金发放记录'!$J$2:$J$146,'9月奖金发放记录'!$B$2:$B$146,B149,'9月奖金发放记录'!$A$2:$A$146,A149,'9月奖金发放记录'!$E$2:$E$146,"补发3月")</f>
        <v>0</v>
      </c>
      <c r="W149" s="6">
        <f>SUMIFS('9月奖金发放记录'!$J$2:$J$146,'9月奖金发放记录'!$B$2:$B$146,B149,'9月奖金发放记录'!$A$2:$A$146,A149,'9月奖金发放记录'!$E$2:$E$146,"补发2月")</f>
        <v>0</v>
      </c>
      <c r="X149" s="6">
        <f>SUMIFS('9月奖金发放记录'!$J$2:$J$146,'9月奖金发放记录'!$B$2:$B$146,B149,'9月奖金发放记录'!$A$2:$A$146,A149,'9月奖金发放记录'!$E$2:$E$146,"补发1月")</f>
        <v>0</v>
      </c>
      <c r="Y149" s="6">
        <f t="shared" si="2"/>
        <v>0</v>
      </c>
      <c r="Z149" s="5" t="s">
        <v>120</v>
      </c>
      <c r="AA149" s="5">
        <v>0</v>
      </c>
      <c r="AB149" s="5">
        <v>0</v>
      </c>
      <c r="AC149" s="5">
        <v>0</v>
      </c>
    </row>
    <row r="150" ht="19" customHeight="1" spans="1:29">
      <c r="A150" s="5" t="s">
        <v>756</v>
      </c>
      <c r="B150" s="5" t="s">
        <v>82</v>
      </c>
      <c r="C150" s="5" t="s">
        <v>83</v>
      </c>
      <c r="D150" s="5">
        <v>1</v>
      </c>
      <c r="E150" s="5">
        <v>30</v>
      </c>
      <c r="F150" s="6">
        <v>6000</v>
      </c>
      <c r="G150" s="6">
        <v>3398.2</v>
      </c>
      <c r="H150" s="5" t="s">
        <v>120</v>
      </c>
      <c r="I150" s="6">
        <v>0</v>
      </c>
      <c r="J150" s="6">
        <v>33800</v>
      </c>
      <c r="K150" s="6">
        <v>28932.2</v>
      </c>
      <c r="L150" s="5" t="s">
        <v>825</v>
      </c>
      <c r="M150" s="5">
        <v>0</v>
      </c>
      <c r="N150" s="6">
        <f>SUMIFS('9月奖金发放记录'!$J$2:$J$146,'9月奖金发放记录'!$B$2:$B$146,B150,'9月奖金发放记录'!$A$2:$A$146,A150,'9月奖金发放记录'!$E$2:$E$146,"结转")</f>
        <v>0</v>
      </c>
      <c r="O150" s="6">
        <f>SUMIFS('9月奖金发放记录'!$J$2:$J$146,'9月奖金发放记录'!$B$2:$B$146,B150,'9月奖金发放记录'!$A$2:$A$146,A150,'9月奖金发放记录'!$E$2:$E$146,"当月")</f>
        <v>0</v>
      </c>
      <c r="P150" s="6">
        <f>SUMIFS('9月奖金发放记录'!$J$2:$J$146,'9月奖金发放记录'!$B$2:$B$146,B150,'9月奖金发放记录'!$A$2:$A$146,A150,'9月奖金发放记录'!$E$2:$E$146,"累计补发9月")</f>
        <v>0</v>
      </c>
      <c r="Q150" s="6">
        <f>SUMIFS('9月奖金发放记录'!$J$2:$J$146,'9月奖金发放记录'!$B$2:$B$146,B150,'9月奖金发放记录'!$A$2:$A$146,A150,'9月奖金发放记录'!$E$2:$E$146,"补发8月")</f>
        <v>0</v>
      </c>
      <c r="R150" s="6">
        <f>SUMIFS('9月奖金发放记录'!$J$2:$J$146,'9月奖金发放记录'!$B$2:$B$146,B150,'9月奖金发放记录'!$A$2:$A$146,A150,'9月奖金发放记录'!$E$2:$E$146,"补发7月")</f>
        <v>0</v>
      </c>
      <c r="S150" s="6">
        <f>SUMIFS('9月奖金发放记录'!$J$2:$J$146,'9月奖金发放记录'!$B$2:$B$146,B150,'9月奖金发放记录'!$A$2:$A$146,A150,'9月奖金发放记录'!$E$2:$E$146,"补发6月")</f>
        <v>0</v>
      </c>
      <c r="T150" s="6">
        <f>SUMIFS('9月奖金发放记录'!$J$2:$J$146,'9月奖金发放记录'!$B$2:$B$146,B150,'9月奖金发放记录'!$A$2:$A$146,A150,'9月奖金发放记录'!$E$2:$E$146,"补发5月")</f>
        <v>0</v>
      </c>
      <c r="U150" s="6">
        <f>SUMIFS('9月奖金发放记录'!$J$2:$J$146,'9月奖金发放记录'!$B$2:$B$146,B150,'9月奖金发放记录'!$A$2:$A$146,A150,'9月奖金发放记录'!$E$2:$E$146,"补发4月")</f>
        <v>0</v>
      </c>
      <c r="V150" s="6">
        <f>SUMIFS('9月奖金发放记录'!$J$2:$J$146,'9月奖金发放记录'!$B$2:$B$146,B150,'9月奖金发放记录'!$A$2:$A$146,A150,'9月奖金发放记录'!$E$2:$E$146,"补发3月")</f>
        <v>0</v>
      </c>
      <c r="W150" s="6">
        <f>SUMIFS('9月奖金发放记录'!$J$2:$J$146,'9月奖金发放记录'!$B$2:$B$146,B150,'9月奖金发放记录'!$A$2:$A$146,A150,'9月奖金发放记录'!$E$2:$E$146,"补发2月")</f>
        <v>0</v>
      </c>
      <c r="X150" s="6">
        <f>SUMIFS('9月奖金发放记录'!$J$2:$J$146,'9月奖金发放记录'!$B$2:$B$146,B150,'9月奖金发放记录'!$A$2:$A$146,A150,'9月奖金发放记录'!$E$2:$E$146,"补发1月")</f>
        <v>0</v>
      </c>
      <c r="Y150" s="6">
        <f t="shared" si="2"/>
        <v>0</v>
      </c>
      <c r="Z150" s="5" t="s">
        <v>120</v>
      </c>
      <c r="AA150" s="5">
        <v>2</v>
      </c>
      <c r="AB150" s="5">
        <v>0</v>
      </c>
      <c r="AC150" s="5">
        <v>0</v>
      </c>
    </row>
    <row r="151" ht="19" customHeight="1" spans="1:29">
      <c r="A151" s="5" t="s">
        <v>758</v>
      </c>
      <c r="B151" s="5" t="s">
        <v>82</v>
      </c>
      <c r="C151" s="5" t="s">
        <v>83</v>
      </c>
      <c r="D151" s="5">
        <v>1</v>
      </c>
      <c r="E151" s="5">
        <v>30</v>
      </c>
      <c r="F151" s="6">
        <v>6000</v>
      </c>
      <c r="G151" s="6">
        <v>7176.8</v>
      </c>
      <c r="H151" s="5" t="s">
        <v>113</v>
      </c>
      <c r="I151" s="6">
        <v>1000</v>
      </c>
      <c r="J151" s="6">
        <v>27483.87</v>
      </c>
      <c r="K151" s="6">
        <v>31402.6</v>
      </c>
      <c r="L151" s="5" t="s">
        <v>826</v>
      </c>
      <c r="M151" s="5">
        <v>0</v>
      </c>
      <c r="N151" s="6">
        <f>SUMIFS('9月奖金发放记录'!$J$2:$J$146,'9月奖金发放记录'!$B$2:$B$146,B151,'9月奖金发放记录'!$A$2:$A$146,A151,'9月奖金发放记录'!$E$2:$E$146,"结转")</f>
        <v>0</v>
      </c>
      <c r="O151" s="6">
        <f>SUMIFS('9月奖金发放记录'!$J$2:$J$146,'9月奖金发放记录'!$B$2:$B$146,B151,'9月奖金发放记录'!$A$2:$A$146,A151,'9月奖金发放记录'!$E$2:$E$146,"当月")</f>
        <v>1000</v>
      </c>
      <c r="P151" s="6">
        <f>SUMIFS('9月奖金发放记录'!$J$2:$J$146,'9月奖金发放记录'!$B$2:$B$146,B151,'9月奖金发放记录'!$A$2:$A$146,A151,'9月奖金发放记录'!$E$2:$E$146,"累计补发9月")</f>
        <v>0</v>
      </c>
      <c r="Q151" s="6">
        <f>SUMIFS('9月奖金发放记录'!$J$2:$J$146,'9月奖金发放记录'!$B$2:$B$146,B151,'9月奖金发放记录'!$A$2:$A$146,A151,'9月奖金发放记录'!$E$2:$E$146,"补发8月")</f>
        <v>0</v>
      </c>
      <c r="R151" s="6">
        <f>SUMIFS('9月奖金发放记录'!$J$2:$J$146,'9月奖金发放记录'!$B$2:$B$146,B151,'9月奖金发放记录'!$A$2:$A$146,A151,'9月奖金发放记录'!$E$2:$E$146,"补发7月")</f>
        <v>0</v>
      </c>
      <c r="S151" s="6">
        <f>SUMIFS('9月奖金发放记录'!$J$2:$J$146,'9月奖金发放记录'!$B$2:$B$146,B151,'9月奖金发放记录'!$A$2:$A$146,A151,'9月奖金发放记录'!$E$2:$E$146,"补发6月")</f>
        <v>0</v>
      </c>
      <c r="T151" s="6">
        <f>SUMIFS('9月奖金发放记录'!$J$2:$J$146,'9月奖金发放记录'!$B$2:$B$146,B151,'9月奖金发放记录'!$A$2:$A$146,A151,'9月奖金发放记录'!$E$2:$E$146,"补发5月")</f>
        <v>0</v>
      </c>
      <c r="U151" s="6">
        <f>SUMIFS('9月奖金发放记录'!$J$2:$J$146,'9月奖金发放记录'!$B$2:$B$146,B151,'9月奖金发放记录'!$A$2:$A$146,A151,'9月奖金发放记录'!$E$2:$E$146,"补发4月")</f>
        <v>0</v>
      </c>
      <c r="V151" s="6">
        <f>SUMIFS('9月奖金发放记录'!$J$2:$J$146,'9月奖金发放记录'!$B$2:$B$146,B151,'9月奖金发放记录'!$A$2:$A$146,A151,'9月奖金发放记录'!$E$2:$E$146,"补发3月")</f>
        <v>0</v>
      </c>
      <c r="W151" s="6">
        <f>SUMIFS('9月奖金发放记录'!$J$2:$J$146,'9月奖金发放记录'!$B$2:$B$146,B151,'9月奖金发放记录'!$A$2:$A$146,A151,'9月奖金发放记录'!$E$2:$E$146,"补发2月")</f>
        <v>0</v>
      </c>
      <c r="X151" s="6">
        <f>SUMIFS('9月奖金发放记录'!$J$2:$J$146,'9月奖金发放记录'!$B$2:$B$146,B151,'9月奖金发放记录'!$A$2:$A$146,A151,'9月奖金发放记录'!$E$2:$E$146,"补发1月")</f>
        <v>0</v>
      </c>
      <c r="Y151" s="6">
        <f t="shared" si="2"/>
        <v>1000</v>
      </c>
      <c r="Z151" s="5" t="s">
        <v>120</v>
      </c>
      <c r="AA151" s="5">
        <v>0</v>
      </c>
      <c r="AB151" s="5">
        <v>0</v>
      </c>
      <c r="AC151" s="5">
        <v>0</v>
      </c>
    </row>
    <row r="152" ht="19" customHeight="1" spans="1:29">
      <c r="A152" s="5" t="s">
        <v>761</v>
      </c>
      <c r="B152" s="5" t="s">
        <v>82</v>
      </c>
      <c r="C152" s="5" t="s">
        <v>83</v>
      </c>
      <c r="D152" s="5">
        <v>1</v>
      </c>
      <c r="E152" s="5">
        <v>30</v>
      </c>
      <c r="F152" s="6">
        <v>6000</v>
      </c>
      <c r="G152" s="6">
        <v>257</v>
      </c>
      <c r="H152" s="5" t="s">
        <v>120</v>
      </c>
      <c r="I152" s="6">
        <v>0</v>
      </c>
      <c r="J152" s="6">
        <v>6967.74</v>
      </c>
      <c r="K152" s="6">
        <v>1721.1</v>
      </c>
      <c r="L152" s="5" t="s">
        <v>825</v>
      </c>
      <c r="M152" s="5">
        <v>0</v>
      </c>
      <c r="N152" s="6">
        <f>SUMIFS('9月奖金发放记录'!$J$2:$J$146,'9月奖金发放记录'!$B$2:$B$146,B152,'9月奖金发放记录'!$A$2:$A$146,A152,'9月奖金发放记录'!$E$2:$E$146,"结转")</f>
        <v>0</v>
      </c>
      <c r="O152" s="6">
        <f>SUMIFS('9月奖金发放记录'!$J$2:$J$146,'9月奖金发放记录'!$B$2:$B$146,B152,'9月奖金发放记录'!$A$2:$A$146,A152,'9月奖金发放记录'!$E$2:$E$146,"当月")</f>
        <v>0</v>
      </c>
      <c r="P152" s="6">
        <f>SUMIFS('9月奖金发放记录'!$J$2:$J$146,'9月奖金发放记录'!$B$2:$B$146,B152,'9月奖金发放记录'!$A$2:$A$146,A152,'9月奖金发放记录'!$E$2:$E$146,"累计补发9月")</f>
        <v>0</v>
      </c>
      <c r="Q152" s="6">
        <f>SUMIFS('9月奖金发放记录'!$J$2:$J$146,'9月奖金发放记录'!$B$2:$B$146,B152,'9月奖金发放记录'!$A$2:$A$146,A152,'9月奖金发放记录'!$E$2:$E$146,"补发8月")</f>
        <v>0</v>
      </c>
      <c r="R152" s="6">
        <f>SUMIFS('9月奖金发放记录'!$J$2:$J$146,'9月奖金发放记录'!$B$2:$B$146,B152,'9月奖金发放记录'!$A$2:$A$146,A152,'9月奖金发放记录'!$E$2:$E$146,"补发7月")</f>
        <v>0</v>
      </c>
      <c r="S152" s="6">
        <f>SUMIFS('9月奖金发放记录'!$J$2:$J$146,'9月奖金发放记录'!$B$2:$B$146,B152,'9月奖金发放记录'!$A$2:$A$146,A152,'9月奖金发放记录'!$E$2:$E$146,"补发6月")</f>
        <v>0</v>
      </c>
      <c r="T152" s="6">
        <f>SUMIFS('9月奖金发放记录'!$J$2:$J$146,'9月奖金发放记录'!$B$2:$B$146,B152,'9月奖金发放记录'!$A$2:$A$146,A152,'9月奖金发放记录'!$E$2:$E$146,"补发5月")</f>
        <v>0</v>
      </c>
      <c r="U152" s="6">
        <f>SUMIFS('9月奖金发放记录'!$J$2:$J$146,'9月奖金发放记录'!$B$2:$B$146,B152,'9月奖金发放记录'!$A$2:$A$146,A152,'9月奖金发放记录'!$E$2:$E$146,"补发4月")</f>
        <v>0</v>
      </c>
      <c r="V152" s="6">
        <f>SUMIFS('9月奖金发放记录'!$J$2:$J$146,'9月奖金发放记录'!$B$2:$B$146,B152,'9月奖金发放记录'!$A$2:$A$146,A152,'9月奖金发放记录'!$E$2:$E$146,"补发3月")</f>
        <v>0</v>
      </c>
      <c r="W152" s="6">
        <f>SUMIFS('9月奖金发放记录'!$J$2:$J$146,'9月奖金发放记录'!$B$2:$B$146,B152,'9月奖金发放记录'!$A$2:$A$146,A152,'9月奖金发放记录'!$E$2:$E$146,"补发2月")</f>
        <v>0</v>
      </c>
      <c r="X152" s="6">
        <f>SUMIFS('9月奖金发放记录'!$J$2:$J$146,'9月奖金发放记录'!$B$2:$B$146,B152,'9月奖金发放记录'!$A$2:$A$146,A152,'9月奖金发放记录'!$E$2:$E$146,"补发1月")</f>
        <v>0</v>
      </c>
      <c r="Y152" s="6">
        <f t="shared" si="2"/>
        <v>0</v>
      </c>
      <c r="Z152" s="5" t="s">
        <v>120</v>
      </c>
      <c r="AA152" s="5">
        <v>0</v>
      </c>
      <c r="AB152" s="5">
        <v>0</v>
      </c>
      <c r="AC152" s="5">
        <v>0</v>
      </c>
    </row>
    <row r="153" ht="19" customHeight="1" spans="1:29">
      <c r="A153" s="5" t="s">
        <v>762</v>
      </c>
      <c r="B153" s="5" t="s">
        <v>82</v>
      </c>
      <c r="C153" s="5" t="s">
        <v>83</v>
      </c>
      <c r="D153" s="5">
        <v>1</v>
      </c>
      <c r="E153" s="5">
        <v>30</v>
      </c>
      <c r="F153" s="6">
        <v>6000</v>
      </c>
      <c r="G153" s="6">
        <v>6194.6</v>
      </c>
      <c r="H153" s="5" t="s">
        <v>113</v>
      </c>
      <c r="I153" s="6">
        <v>1000</v>
      </c>
      <c r="J153" s="6">
        <v>30064.52</v>
      </c>
      <c r="K153" s="6">
        <v>27972</v>
      </c>
      <c r="L153" s="5" t="s">
        <v>825</v>
      </c>
      <c r="M153" s="5">
        <v>0</v>
      </c>
      <c r="N153" s="6">
        <f>SUMIFS('9月奖金发放记录'!$J$2:$J$146,'9月奖金发放记录'!$B$2:$B$146,B153,'9月奖金发放记录'!$A$2:$A$146,A153,'9月奖金发放记录'!$E$2:$E$146,"结转")</f>
        <v>0</v>
      </c>
      <c r="O153" s="6">
        <f>SUMIFS('9月奖金发放记录'!$J$2:$J$146,'9月奖金发放记录'!$B$2:$B$146,B153,'9月奖金发放记录'!$A$2:$A$146,A153,'9月奖金发放记录'!$E$2:$E$146,"当月")</f>
        <v>1000</v>
      </c>
      <c r="P153" s="6">
        <f>SUMIFS('9月奖金发放记录'!$J$2:$J$146,'9月奖金发放记录'!$B$2:$B$146,B153,'9月奖金发放记录'!$A$2:$A$146,A153,'9月奖金发放记录'!$E$2:$E$146,"累计补发9月")</f>
        <v>0</v>
      </c>
      <c r="Q153" s="6">
        <f>SUMIFS('9月奖金发放记录'!$J$2:$J$146,'9月奖金发放记录'!$B$2:$B$146,B153,'9月奖金发放记录'!$A$2:$A$146,A153,'9月奖金发放记录'!$E$2:$E$146,"补发8月")</f>
        <v>0</v>
      </c>
      <c r="R153" s="6">
        <f>SUMIFS('9月奖金发放记录'!$J$2:$J$146,'9月奖金发放记录'!$B$2:$B$146,B153,'9月奖金发放记录'!$A$2:$A$146,A153,'9月奖金发放记录'!$E$2:$E$146,"补发7月")</f>
        <v>0</v>
      </c>
      <c r="S153" s="6">
        <f>SUMIFS('9月奖金发放记录'!$J$2:$J$146,'9月奖金发放记录'!$B$2:$B$146,B153,'9月奖金发放记录'!$A$2:$A$146,A153,'9月奖金发放记录'!$E$2:$E$146,"补发6月")</f>
        <v>0</v>
      </c>
      <c r="T153" s="6">
        <f>SUMIFS('9月奖金发放记录'!$J$2:$J$146,'9月奖金发放记录'!$B$2:$B$146,B153,'9月奖金发放记录'!$A$2:$A$146,A153,'9月奖金发放记录'!$E$2:$E$146,"补发5月")</f>
        <v>0</v>
      </c>
      <c r="U153" s="6">
        <f>SUMIFS('9月奖金发放记录'!$J$2:$J$146,'9月奖金发放记录'!$B$2:$B$146,B153,'9月奖金发放记录'!$A$2:$A$146,A153,'9月奖金发放记录'!$E$2:$E$146,"补发4月")</f>
        <v>0</v>
      </c>
      <c r="V153" s="6">
        <f>SUMIFS('9月奖金发放记录'!$J$2:$J$146,'9月奖金发放记录'!$B$2:$B$146,B153,'9月奖金发放记录'!$A$2:$A$146,A153,'9月奖金发放记录'!$E$2:$E$146,"补发3月")</f>
        <v>0</v>
      </c>
      <c r="W153" s="6">
        <f>SUMIFS('9月奖金发放记录'!$J$2:$J$146,'9月奖金发放记录'!$B$2:$B$146,B153,'9月奖金发放记录'!$A$2:$A$146,A153,'9月奖金发放记录'!$E$2:$E$146,"补发2月")</f>
        <v>0</v>
      </c>
      <c r="X153" s="6">
        <f>SUMIFS('9月奖金发放记录'!$J$2:$J$146,'9月奖金发放记录'!$B$2:$B$146,B153,'9月奖金发放记录'!$A$2:$A$146,A153,'9月奖金发放记录'!$E$2:$E$146,"补发1月")</f>
        <v>0</v>
      </c>
      <c r="Y153" s="6">
        <f t="shared" si="2"/>
        <v>1000</v>
      </c>
      <c r="Z153" s="5" t="s">
        <v>120</v>
      </c>
      <c r="AA153" s="5">
        <v>0</v>
      </c>
      <c r="AB153" s="5">
        <v>0</v>
      </c>
      <c r="AC153" s="5">
        <v>0</v>
      </c>
    </row>
    <row r="154" ht="19" customHeight="1" spans="1:29">
      <c r="A154" s="5" t="s">
        <v>765</v>
      </c>
      <c r="B154" s="5" t="s">
        <v>82</v>
      </c>
      <c r="C154" s="5" t="s">
        <v>83</v>
      </c>
      <c r="D154" s="5">
        <v>1</v>
      </c>
      <c r="E154" s="5">
        <v>30</v>
      </c>
      <c r="F154" s="6">
        <v>6000</v>
      </c>
      <c r="G154" s="6">
        <v>533.9</v>
      </c>
      <c r="H154" s="5" t="s">
        <v>120</v>
      </c>
      <c r="I154" s="6">
        <v>0</v>
      </c>
      <c r="J154" s="6">
        <v>54000</v>
      </c>
      <c r="K154" s="6">
        <v>15982.4</v>
      </c>
      <c r="L154" s="5" t="s">
        <v>825</v>
      </c>
      <c r="M154" s="5">
        <v>0</v>
      </c>
      <c r="N154" s="6">
        <f>SUMIFS('9月奖金发放记录'!$J$2:$J$146,'9月奖金发放记录'!$B$2:$B$146,B154,'9月奖金发放记录'!$A$2:$A$146,A154,'9月奖金发放记录'!$E$2:$E$146,"结转")</f>
        <v>0</v>
      </c>
      <c r="O154" s="6">
        <f>SUMIFS('9月奖金发放记录'!$J$2:$J$146,'9月奖金发放记录'!$B$2:$B$146,B154,'9月奖金发放记录'!$A$2:$A$146,A154,'9月奖金发放记录'!$E$2:$E$146,"当月")</f>
        <v>0</v>
      </c>
      <c r="P154" s="6">
        <f>SUMIFS('9月奖金发放记录'!$J$2:$J$146,'9月奖金发放记录'!$B$2:$B$146,B154,'9月奖金发放记录'!$A$2:$A$146,A154,'9月奖金发放记录'!$E$2:$E$146,"累计补发9月")</f>
        <v>0</v>
      </c>
      <c r="Q154" s="6">
        <f>SUMIFS('9月奖金发放记录'!$J$2:$J$146,'9月奖金发放记录'!$B$2:$B$146,B154,'9月奖金发放记录'!$A$2:$A$146,A154,'9月奖金发放记录'!$E$2:$E$146,"补发8月")</f>
        <v>0</v>
      </c>
      <c r="R154" s="6">
        <f>SUMIFS('9月奖金发放记录'!$J$2:$J$146,'9月奖金发放记录'!$B$2:$B$146,B154,'9月奖金发放记录'!$A$2:$A$146,A154,'9月奖金发放记录'!$E$2:$E$146,"补发7月")</f>
        <v>0</v>
      </c>
      <c r="S154" s="6">
        <f>SUMIFS('9月奖金发放记录'!$J$2:$J$146,'9月奖金发放记录'!$B$2:$B$146,B154,'9月奖金发放记录'!$A$2:$A$146,A154,'9月奖金发放记录'!$E$2:$E$146,"补发6月")</f>
        <v>0</v>
      </c>
      <c r="T154" s="6">
        <f>SUMIFS('9月奖金发放记录'!$J$2:$J$146,'9月奖金发放记录'!$B$2:$B$146,B154,'9月奖金发放记录'!$A$2:$A$146,A154,'9月奖金发放记录'!$E$2:$E$146,"补发5月")</f>
        <v>0</v>
      </c>
      <c r="U154" s="6">
        <f>SUMIFS('9月奖金发放记录'!$J$2:$J$146,'9月奖金发放记录'!$B$2:$B$146,B154,'9月奖金发放记录'!$A$2:$A$146,A154,'9月奖金发放记录'!$E$2:$E$146,"补发4月")</f>
        <v>0</v>
      </c>
      <c r="V154" s="6">
        <f>SUMIFS('9月奖金发放记录'!$J$2:$J$146,'9月奖金发放记录'!$B$2:$B$146,B154,'9月奖金发放记录'!$A$2:$A$146,A154,'9月奖金发放记录'!$E$2:$E$146,"补发3月")</f>
        <v>0</v>
      </c>
      <c r="W154" s="6">
        <f>SUMIFS('9月奖金发放记录'!$J$2:$J$146,'9月奖金发放记录'!$B$2:$B$146,B154,'9月奖金发放记录'!$A$2:$A$146,A154,'9月奖金发放记录'!$E$2:$E$146,"补发2月")</f>
        <v>0</v>
      </c>
      <c r="X154" s="6">
        <f>SUMIFS('9月奖金发放记录'!$J$2:$J$146,'9月奖金发放记录'!$B$2:$B$146,B154,'9月奖金发放记录'!$A$2:$A$146,A154,'9月奖金发放记录'!$E$2:$E$146,"补发1月")</f>
        <v>0</v>
      </c>
      <c r="Y154" s="6">
        <f t="shared" si="2"/>
        <v>0</v>
      </c>
      <c r="Z154" s="5" t="s">
        <v>120</v>
      </c>
      <c r="AA154" s="5">
        <v>3</v>
      </c>
      <c r="AB154" s="5">
        <v>0</v>
      </c>
      <c r="AC154" s="5">
        <v>0</v>
      </c>
    </row>
    <row r="155" ht="19" customHeight="1" spans="1:29">
      <c r="A155" s="5" t="s">
        <v>766</v>
      </c>
      <c r="B155" s="5" t="s">
        <v>82</v>
      </c>
      <c r="C155" s="5" t="s">
        <v>83</v>
      </c>
      <c r="D155" s="5">
        <v>1</v>
      </c>
      <c r="E155" s="5">
        <v>30</v>
      </c>
      <c r="F155" s="6">
        <v>6000</v>
      </c>
      <c r="G155" s="6">
        <v>7058.2</v>
      </c>
      <c r="H155" s="5" t="s">
        <v>113</v>
      </c>
      <c r="I155" s="6">
        <v>1000</v>
      </c>
      <c r="J155" s="6">
        <v>50322.58</v>
      </c>
      <c r="K155" s="6">
        <v>52657.8</v>
      </c>
      <c r="L155" s="5" t="s">
        <v>826</v>
      </c>
      <c r="M155" s="5">
        <v>0</v>
      </c>
      <c r="N155" s="6">
        <f>SUMIFS('9月奖金发放记录'!$J$2:$J$146,'9月奖金发放记录'!$B$2:$B$146,B155,'9月奖金发放记录'!$A$2:$A$146,A155,'9月奖金发放记录'!$E$2:$E$146,"结转")</f>
        <v>0</v>
      </c>
      <c r="O155" s="6">
        <f>SUMIFS('9月奖金发放记录'!$J$2:$J$146,'9月奖金发放记录'!$B$2:$B$146,B155,'9月奖金发放记录'!$A$2:$A$146,A155,'9月奖金发放记录'!$E$2:$E$146,"当月")</f>
        <v>1000</v>
      </c>
      <c r="P155" s="6">
        <f>SUMIFS('9月奖金发放记录'!$J$2:$J$146,'9月奖金发放记录'!$B$2:$B$146,B155,'9月奖金发放记录'!$A$2:$A$146,A155,'9月奖金发放记录'!$E$2:$E$146,"累计补发9月")</f>
        <v>0</v>
      </c>
      <c r="Q155" s="6">
        <f>SUMIFS('9月奖金发放记录'!$J$2:$J$146,'9月奖金发放记录'!$B$2:$B$146,B155,'9月奖金发放记录'!$A$2:$A$146,A155,'9月奖金发放记录'!$E$2:$E$146,"补发8月")</f>
        <v>0</v>
      </c>
      <c r="R155" s="6">
        <f>SUMIFS('9月奖金发放记录'!$J$2:$J$146,'9月奖金发放记录'!$B$2:$B$146,B155,'9月奖金发放记录'!$A$2:$A$146,A155,'9月奖金发放记录'!$E$2:$E$146,"补发7月")</f>
        <v>0</v>
      </c>
      <c r="S155" s="6">
        <f>SUMIFS('9月奖金发放记录'!$J$2:$J$146,'9月奖金发放记录'!$B$2:$B$146,B155,'9月奖金发放记录'!$A$2:$A$146,A155,'9月奖金发放记录'!$E$2:$E$146,"补发6月")</f>
        <v>0</v>
      </c>
      <c r="T155" s="6">
        <f>SUMIFS('9月奖金发放记录'!$J$2:$J$146,'9月奖金发放记录'!$B$2:$B$146,B155,'9月奖金发放记录'!$A$2:$A$146,A155,'9月奖金发放记录'!$E$2:$E$146,"补发5月")</f>
        <v>0</v>
      </c>
      <c r="U155" s="6">
        <f>SUMIFS('9月奖金发放记录'!$J$2:$J$146,'9月奖金发放记录'!$B$2:$B$146,B155,'9月奖金发放记录'!$A$2:$A$146,A155,'9月奖金发放记录'!$E$2:$E$146,"补发4月")</f>
        <v>0</v>
      </c>
      <c r="V155" s="6">
        <f>SUMIFS('9月奖金发放记录'!$J$2:$J$146,'9月奖金发放记录'!$B$2:$B$146,B155,'9月奖金发放记录'!$A$2:$A$146,A155,'9月奖金发放记录'!$E$2:$E$146,"补发3月")</f>
        <v>0</v>
      </c>
      <c r="W155" s="6">
        <f>SUMIFS('9月奖金发放记录'!$J$2:$J$146,'9月奖金发放记录'!$B$2:$B$146,B155,'9月奖金发放记录'!$A$2:$A$146,A155,'9月奖金发放记录'!$E$2:$E$146,"补发2月")</f>
        <v>0</v>
      </c>
      <c r="X155" s="6">
        <f>SUMIFS('9月奖金发放记录'!$J$2:$J$146,'9月奖金发放记录'!$B$2:$B$146,B155,'9月奖金发放记录'!$A$2:$A$146,A155,'9月奖金发放记录'!$E$2:$E$146,"补发1月")</f>
        <v>0</v>
      </c>
      <c r="Y155" s="6">
        <f t="shared" si="2"/>
        <v>1000</v>
      </c>
      <c r="Z155" s="5" t="s">
        <v>120</v>
      </c>
      <c r="AA155" s="5">
        <v>0</v>
      </c>
      <c r="AB155" s="5">
        <v>0</v>
      </c>
      <c r="AC155" s="5">
        <v>0</v>
      </c>
    </row>
    <row r="156" ht="19" customHeight="1" spans="1:29">
      <c r="A156" s="5" t="s">
        <v>767</v>
      </c>
      <c r="B156" s="5" t="s">
        <v>82</v>
      </c>
      <c r="C156" s="5" t="s">
        <v>83</v>
      </c>
      <c r="D156" s="5">
        <v>1</v>
      </c>
      <c r="E156" s="5">
        <v>30</v>
      </c>
      <c r="F156" s="6">
        <v>6000</v>
      </c>
      <c r="G156" s="6">
        <v>9289.9</v>
      </c>
      <c r="H156" s="5" t="s">
        <v>113</v>
      </c>
      <c r="I156" s="6">
        <v>1000</v>
      </c>
      <c r="J156" s="6">
        <v>48000</v>
      </c>
      <c r="K156" s="6">
        <v>69475.7</v>
      </c>
      <c r="L156" s="5" t="s">
        <v>826</v>
      </c>
      <c r="M156" s="5">
        <v>0</v>
      </c>
      <c r="N156" s="6">
        <f>SUMIFS('9月奖金发放记录'!$J$2:$J$146,'9月奖金发放记录'!$B$2:$B$146,B156,'9月奖金发放记录'!$A$2:$A$146,A156,'9月奖金发放记录'!$E$2:$E$146,"结转")</f>
        <v>1000</v>
      </c>
      <c r="O156" s="6">
        <f>SUMIFS('9月奖金发放记录'!$J$2:$J$146,'9月奖金发放记录'!$B$2:$B$146,B156,'9月奖金发放记录'!$A$2:$A$146,A156,'9月奖金发放记录'!$E$2:$E$146,"当月")</f>
        <v>0</v>
      </c>
      <c r="P156" s="6">
        <f>SUMIFS('9月奖金发放记录'!$J$2:$J$146,'9月奖金发放记录'!$B$2:$B$146,B156,'9月奖金发放记录'!$A$2:$A$146,A156,'9月奖金发放记录'!$E$2:$E$146,"累计补发9月")</f>
        <v>0</v>
      </c>
      <c r="Q156" s="6">
        <f>SUMIFS('9月奖金发放记录'!$J$2:$J$146,'9月奖金发放记录'!$B$2:$B$146,B156,'9月奖金发放记录'!$A$2:$A$146,A156,'9月奖金发放记录'!$E$2:$E$146,"补发8月")</f>
        <v>0</v>
      </c>
      <c r="R156" s="6">
        <f>SUMIFS('9月奖金发放记录'!$J$2:$J$146,'9月奖金发放记录'!$B$2:$B$146,B156,'9月奖金发放记录'!$A$2:$A$146,A156,'9月奖金发放记录'!$E$2:$E$146,"补发7月")</f>
        <v>0</v>
      </c>
      <c r="S156" s="6">
        <f>SUMIFS('9月奖金发放记录'!$J$2:$J$146,'9月奖金发放记录'!$B$2:$B$146,B156,'9月奖金发放记录'!$A$2:$A$146,A156,'9月奖金发放记录'!$E$2:$E$146,"补发6月")</f>
        <v>0</v>
      </c>
      <c r="T156" s="6">
        <f>SUMIFS('9月奖金发放记录'!$J$2:$J$146,'9月奖金发放记录'!$B$2:$B$146,B156,'9月奖金发放记录'!$A$2:$A$146,A156,'9月奖金发放记录'!$E$2:$E$146,"补发5月")</f>
        <v>0</v>
      </c>
      <c r="U156" s="6">
        <f>SUMIFS('9月奖金发放记录'!$J$2:$J$146,'9月奖金发放记录'!$B$2:$B$146,B156,'9月奖金发放记录'!$A$2:$A$146,A156,'9月奖金发放记录'!$E$2:$E$146,"补发4月")</f>
        <v>0</v>
      </c>
      <c r="V156" s="6">
        <f>SUMIFS('9月奖金发放记录'!$J$2:$J$146,'9月奖金发放记录'!$B$2:$B$146,B156,'9月奖金发放记录'!$A$2:$A$146,A156,'9月奖金发放记录'!$E$2:$E$146,"补发3月")</f>
        <v>0</v>
      </c>
      <c r="W156" s="6">
        <f>SUMIFS('9月奖金发放记录'!$J$2:$J$146,'9月奖金发放记录'!$B$2:$B$146,B156,'9月奖金发放记录'!$A$2:$A$146,A156,'9月奖金发放记录'!$E$2:$E$146,"补发2月")</f>
        <v>0</v>
      </c>
      <c r="X156" s="6">
        <f>SUMIFS('9月奖金发放记录'!$J$2:$J$146,'9月奖金发放记录'!$B$2:$B$146,B156,'9月奖金发放记录'!$A$2:$A$146,A156,'9月奖金发放记录'!$E$2:$E$146,"补发1月")</f>
        <v>0</v>
      </c>
      <c r="Y156" s="6">
        <f t="shared" si="2"/>
        <v>1000</v>
      </c>
      <c r="Z156" s="5" t="s">
        <v>120</v>
      </c>
      <c r="AA156" s="5">
        <v>0</v>
      </c>
      <c r="AB156" s="5">
        <v>0</v>
      </c>
      <c r="AC156" s="5">
        <v>1</v>
      </c>
    </row>
    <row r="157" ht="19" customHeight="1" spans="1:29">
      <c r="A157" s="5" t="s">
        <v>768</v>
      </c>
      <c r="B157" s="5" t="s">
        <v>82</v>
      </c>
      <c r="C157" s="5" t="s">
        <v>83</v>
      </c>
      <c r="D157" s="5">
        <v>1</v>
      </c>
      <c r="E157" s="5">
        <v>23</v>
      </c>
      <c r="F157" s="6">
        <v>4600</v>
      </c>
      <c r="G157" s="6">
        <v>1804.2</v>
      </c>
      <c r="H157" s="5" t="s">
        <v>120</v>
      </c>
      <c r="I157" s="6">
        <v>0</v>
      </c>
      <c r="J157" s="6">
        <v>4600</v>
      </c>
      <c r="K157" s="6">
        <v>1804.2</v>
      </c>
      <c r="L157" s="5" t="s">
        <v>825</v>
      </c>
      <c r="M157" s="5">
        <v>0</v>
      </c>
      <c r="N157" s="6">
        <f>SUMIFS('9月奖金发放记录'!$J$2:$J$146,'9月奖金发放记录'!$B$2:$B$146,B157,'9月奖金发放记录'!$A$2:$A$146,A157,'9月奖金发放记录'!$E$2:$E$146,"结转")</f>
        <v>0</v>
      </c>
      <c r="O157" s="6">
        <f>SUMIFS('9月奖金发放记录'!$J$2:$J$146,'9月奖金发放记录'!$B$2:$B$146,B157,'9月奖金发放记录'!$A$2:$A$146,A157,'9月奖金发放记录'!$E$2:$E$146,"当月")</f>
        <v>0</v>
      </c>
      <c r="P157" s="6">
        <f>SUMIFS('9月奖金发放记录'!$J$2:$J$146,'9月奖金发放记录'!$B$2:$B$146,B157,'9月奖金发放记录'!$A$2:$A$146,A157,'9月奖金发放记录'!$E$2:$E$146,"累计补发9月")</f>
        <v>0</v>
      </c>
      <c r="Q157" s="6">
        <f>SUMIFS('9月奖金发放记录'!$J$2:$J$146,'9月奖金发放记录'!$B$2:$B$146,B157,'9月奖金发放记录'!$A$2:$A$146,A157,'9月奖金发放记录'!$E$2:$E$146,"补发8月")</f>
        <v>0</v>
      </c>
      <c r="R157" s="6">
        <f>SUMIFS('9月奖金发放记录'!$J$2:$J$146,'9月奖金发放记录'!$B$2:$B$146,B157,'9月奖金发放记录'!$A$2:$A$146,A157,'9月奖金发放记录'!$E$2:$E$146,"补发7月")</f>
        <v>0</v>
      </c>
      <c r="S157" s="6">
        <f>SUMIFS('9月奖金发放记录'!$J$2:$J$146,'9月奖金发放记录'!$B$2:$B$146,B157,'9月奖金发放记录'!$A$2:$A$146,A157,'9月奖金发放记录'!$E$2:$E$146,"补发6月")</f>
        <v>0</v>
      </c>
      <c r="T157" s="6">
        <f>SUMIFS('9月奖金发放记录'!$J$2:$J$146,'9月奖金发放记录'!$B$2:$B$146,B157,'9月奖金发放记录'!$A$2:$A$146,A157,'9月奖金发放记录'!$E$2:$E$146,"补发5月")</f>
        <v>0</v>
      </c>
      <c r="U157" s="6">
        <f>SUMIFS('9月奖金发放记录'!$J$2:$J$146,'9月奖金发放记录'!$B$2:$B$146,B157,'9月奖金发放记录'!$A$2:$A$146,A157,'9月奖金发放记录'!$E$2:$E$146,"补发4月")</f>
        <v>0</v>
      </c>
      <c r="V157" s="6">
        <f>SUMIFS('9月奖金发放记录'!$J$2:$J$146,'9月奖金发放记录'!$B$2:$B$146,B157,'9月奖金发放记录'!$A$2:$A$146,A157,'9月奖金发放记录'!$E$2:$E$146,"补发3月")</f>
        <v>0</v>
      </c>
      <c r="W157" s="6">
        <f>SUMIFS('9月奖金发放记录'!$J$2:$J$146,'9月奖金发放记录'!$B$2:$B$146,B157,'9月奖金发放记录'!$A$2:$A$146,A157,'9月奖金发放记录'!$E$2:$E$146,"补发2月")</f>
        <v>0</v>
      </c>
      <c r="X157" s="6">
        <f>SUMIFS('9月奖金发放记录'!$J$2:$J$146,'9月奖金发放记录'!$B$2:$B$146,B157,'9月奖金发放记录'!$A$2:$A$146,A157,'9月奖金发放记录'!$E$2:$E$146,"补发1月")</f>
        <v>0</v>
      </c>
      <c r="Y157" s="6">
        <f t="shared" si="2"/>
        <v>0</v>
      </c>
      <c r="Z157" s="5" t="s">
        <v>120</v>
      </c>
      <c r="AA157" s="5">
        <v>0</v>
      </c>
      <c r="AB157" s="5">
        <v>0</v>
      </c>
      <c r="AC157" s="5">
        <v>0</v>
      </c>
    </row>
    <row r="158" ht="19" customHeight="1" spans="1:29">
      <c r="A158" s="5" t="s">
        <v>770</v>
      </c>
      <c r="B158" s="5" t="s">
        <v>82</v>
      </c>
      <c r="C158" s="5" t="s">
        <v>83</v>
      </c>
      <c r="D158" s="5">
        <v>1</v>
      </c>
      <c r="E158" s="5">
        <v>30</v>
      </c>
      <c r="F158" s="6">
        <v>6000</v>
      </c>
      <c r="G158" s="6">
        <v>285.8</v>
      </c>
      <c r="H158" s="5" t="s">
        <v>120</v>
      </c>
      <c r="I158" s="6">
        <v>0</v>
      </c>
      <c r="J158" s="6">
        <v>6967.74</v>
      </c>
      <c r="K158" s="6">
        <v>1695.2</v>
      </c>
      <c r="L158" s="5" t="s">
        <v>825</v>
      </c>
      <c r="M158" s="5">
        <v>0</v>
      </c>
      <c r="N158" s="6">
        <f>SUMIFS('9月奖金发放记录'!$J$2:$J$146,'9月奖金发放记录'!$B$2:$B$146,B158,'9月奖金发放记录'!$A$2:$A$146,A158,'9月奖金发放记录'!$E$2:$E$146,"结转")</f>
        <v>0</v>
      </c>
      <c r="O158" s="6">
        <f>SUMIFS('9月奖金发放记录'!$J$2:$J$146,'9月奖金发放记录'!$B$2:$B$146,B158,'9月奖金发放记录'!$A$2:$A$146,A158,'9月奖金发放记录'!$E$2:$E$146,"当月")</f>
        <v>0</v>
      </c>
      <c r="P158" s="6">
        <f>SUMIFS('9月奖金发放记录'!$J$2:$J$146,'9月奖金发放记录'!$B$2:$B$146,B158,'9月奖金发放记录'!$A$2:$A$146,A158,'9月奖金发放记录'!$E$2:$E$146,"累计补发9月")</f>
        <v>0</v>
      </c>
      <c r="Q158" s="6">
        <f>SUMIFS('9月奖金发放记录'!$J$2:$J$146,'9月奖金发放记录'!$B$2:$B$146,B158,'9月奖金发放记录'!$A$2:$A$146,A158,'9月奖金发放记录'!$E$2:$E$146,"补发8月")</f>
        <v>0</v>
      </c>
      <c r="R158" s="6">
        <f>SUMIFS('9月奖金发放记录'!$J$2:$J$146,'9月奖金发放记录'!$B$2:$B$146,B158,'9月奖金发放记录'!$A$2:$A$146,A158,'9月奖金发放记录'!$E$2:$E$146,"补发7月")</f>
        <v>0</v>
      </c>
      <c r="S158" s="6">
        <f>SUMIFS('9月奖金发放记录'!$J$2:$J$146,'9月奖金发放记录'!$B$2:$B$146,B158,'9月奖金发放记录'!$A$2:$A$146,A158,'9月奖金发放记录'!$E$2:$E$146,"补发6月")</f>
        <v>0</v>
      </c>
      <c r="T158" s="6">
        <f>SUMIFS('9月奖金发放记录'!$J$2:$J$146,'9月奖金发放记录'!$B$2:$B$146,B158,'9月奖金发放记录'!$A$2:$A$146,A158,'9月奖金发放记录'!$E$2:$E$146,"补发5月")</f>
        <v>0</v>
      </c>
      <c r="U158" s="6">
        <f>SUMIFS('9月奖金发放记录'!$J$2:$J$146,'9月奖金发放记录'!$B$2:$B$146,B158,'9月奖金发放记录'!$A$2:$A$146,A158,'9月奖金发放记录'!$E$2:$E$146,"补发4月")</f>
        <v>0</v>
      </c>
      <c r="V158" s="6">
        <f>SUMIFS('9月奖金发放记录'!$J$2:$J$146,'9月奖金发放记录'!$B$2:$B$146,B158,'9月奖金发放记录'!$A$2:$A$146,A158,'9月奖金发放记录'!$E$2:$E$146,"补发3月")</f>
        <v>0</v>
      </c>
      <c r="W158" s="6">
        <f>SUMIFS('9月奖金发放记录'!$J$2:$J$146,'9月奖金发放记录'!$B$2:$B$146,B158,'9月奖金发放记录'!$A$2:$A$146,A158,'9月奖金发放记录'!$E$2:$E$146,"补发2月")</f>
        <v>0</v>
      </c>
      <c r="X158" s="6">
        <f>SUMIFS('9月奖金发放记录'!$J$2:$J$146,'9月奖金发放记录'!$B$2:$B$146,B158,'9月奖金发放记录'!$A$2:$A$146,A158,'9月奖金发放记录'!$E$2:$E$146,"补发1月")</f>
        <v>0</v>
      </c>
      <c r="Y158" s="6">
        <f t="shared" si="2"/>
        <v>0</v>
      </c>
      <c r="Z158" s="5" t="s">
        <v>120</v>
      </c>
      <c r="AA158" s="5">
        <v>0</v>
      </c>
      <c r="AB158" s="5">
        <v>0</v>
      </c>
      <c r="AC158" s="5">
        <v>0</v>
      </c>
    </row>
    <row r="159" ht="19" customHeight="1" spans="1:29">
      <c r="A159" s="5" t="s">
        <v>771</v>
      </c>
      <c r="B159" s="5" t="s">
        <v>82</v>
      </c>
      <c r="C159" s="5" t="s">
        <v>83</v>
      </c>
      <c r="D159" s="5">
        <v>1</v>
      </c>
      <c r="E159" s="5">
        <v>30</v>
      </c>
      <c r="F159" s="6">
        <v>6000</v>
      </c>
      <c r="G159" s="6">
        <v>7193.6</v>
      </c>
      <c r="H159" s="5" t="s">
        <v>113</v>
      </c>
      <c r="I159" s="6">
        <v>1000</v>
      </c>
      <c r="J159" s="6">
        <v>28258.06</v>
      </c>
      <c r="K159" s="6">
        <v>46102.1</v>
      </c>
      <c r="L159" s="5" t="s">
        <v>826</v>
      </c>
      <c r="M159" s="5">
        <v>0</v>
      </c>
      <c r="N159" s="6">
        <f>SUMIFS('9月奖金发放记录'!$J$2:$J$146,'9月奖金发放记录'!$B$2:$B$146,B159,'9月奖金发放记录'!$A$2:$A$146,A159,'9月奖金发放记录'!$E$2:$E$146,"结转")</f>
        <v>0</v>
      </c>
      <c r="O159" s="6">
        <f>SUMIFS('9月奖金发放记录'!$J$2:$J$146,'9月奖金发放记录'!$B$2:$B$146,B159,'9月奖金发放记录'!$A$2:$A$146,A159,'9月奖金发放记录'!$E$2:$E$146,"当月")</f>
        <v>1000</v>
      </c>
      <c r="P159" s="6">
        <f>SUMIFS('9月奖金发放记录'!$J$2:$J$146,'9月奖金发放记录'!$B$2:$B$146,B159,'9月奖金发放记录'!$A$2:$A$146,A159,'9月奖金发放记录'!$E$2:$E$146,"累计补发9月")</f>
        <v>0</v>
      </c>
      <c r="Q159" s="6">
        <f>SUMIFS('9月奖金发放记录'!$J$2:$J$146,'9月奖金发放记录'!$B$2:$B$146,B159,'9月奖金发放记录'!$A$2:$A$146,A159,'9月奖金发放记录'!$E$2:$E$146,"补发8月")</f>
        <v>0</v>
      </c>
      <c r="R159" s="6">
        <f>SUMIFS('9月奖金发放记录'!$J$2:$J$146,'9月奖金发放记录'!$B$2:$B$146,B159,'9月奖金发放记录'!$A$2:$A$146,A159,'9月奖金发放记录'!$E$2:$E$146,"补发7月")</f>
        <v>0</v>
      </c>
      <c r="S159" s="6">
        <f>SUMIFS('9月奖金发放记录'!$J$2:$J$146,'9月奖金发放记录'!$B$2:$B$146,B159,'9月奖金发放记录'!$A$2:$A$146,A159,'9月奖金发放记录'!$E$2:$E$146,"补发6月")</f>
        <v>0</v>
      </c>
      <c r="T159" s="6">
        <f>SUMIFS('9月奖金发放记录'!$J$2:$J$146,'9月奖金发放记录'!$B$2:$B$146,B159,'9月奖金发放记录'!$A$2:$A$146,A159,'9月奖金发放记录'!$E$2:$E$146,"补发5月")</f>
        <v>0</v>
      </c>
      <c r="U159" s="6">
        <f>SUMIFS('9月奖金发放记录'!$J$2:$J$146,'9月奖金发放记录'!$B$2:$B$146,B159,'9月奖金发放记录'!$A$2:$A$146,A159,'9月奖金发放记录'!$E$2:$E$146,"补发4月")</f>
        <v>0</v>
      </c>
      <c r="V159" s="6">
        <f>SUMIFS('9月奖金发放记录'!$J$2:$J$146,'9月奖金发放记录'!$B$2:$B$146,B159,'9月奖金发放记录'!$A$2:$A$146,A159,'9月奖金发放记录'!$E$2:$E$146,"补发3月")</f>
        <v>0</v>
      </c>
      <c r="W159" s="6">
        <f>SUMIFS('9月奖金发放记录'!$J$2:$J$146,'9月奖金发放记录'!$B$2:$B$146,B159,'9月奖金发放记录'!$A$2:$A$146,A159,'9月奖金发放记录'!$E$2:$E$146,"补发2月")</f>
        <v>0</v>
      </c>
      <c r="X159" s="6">
        <f>SUMIFS('9月奖金发放记录'!$J$2:$J$146,'9月奖金发放记录'!$B$2:$B$146,B159,'9月奖金发放记录'!$A$2:$A$146,A159,'9月奖金发放记录'!$E$2:$E$146,"补发1月")</f>
        <v>0</v>
      </c>
      <c r="Y159" s="6">
        <f t="shared" si="2"/>
        <v>1000</v>
      </c>
      <c r="Z159" s="5" t="s">
        <v>120</v>
      </c>
      <c r="AA159" s="5">
        <v>6</v>
      </c>
      <c r="AB159" s="5">
        <v>0</v>
      </c>
      <c r="AC159" s="5">
        <v>0</v>
      </c>
    </row>
    <row r="160" ht="19" customHeight="1" spans="1:29">
      <c r="A160" s="5" t="s">
        <v>772</v>
      </c>
      <c r="B160" s="5" t="s">
        <v>82</v>
      </c>
      <c r="C160" s="5" t="s">
        <v>83</v>
      </c>
      <c r="D160" s="5">
        <v>1</v>
      </c>
      <c r="E160" s="5">
        <v>30</v>
      </c>
      <c r="F160" s="6">
        <v>6000</v>
      </c>
      <c r="G160" s="6">
        <v>4618.4</v>
      </c>
      <c r="H160" s="5" t="s">
        <v>120</v>
      </c>
      <c r="I160" s="6">
        <v>0</v>
      </c>
      <c r="J160" s="6">
        <v>48580.65</v>
      </c>
      <c r="K160" s="6">
        <v>31958.9</v>
      </c>
      <c r="L160" s="5" t="s">
        <v>825</v>
      </c>
      <c r="M160" s="5">
        <v>0</v>
      </c>
      <c r="N160" s="6">
        <f>SUMIFS('9月奖金发放记录'!$J$2:$J$146,'9月奖金发放记录'!$B$2:$B$146,B160,'9月奖金发放记录'!$A$2:$A$146,A160,'9月奖金发放记录'!$E$2:$E$146,"结转")</f>
        <v>0</v>
      </c>
      <c r="O160" s="6">
        <f>SUMIFS('9月奖金发放记录'!$J$2:$J$146,'9月奖金发放记录'!$B$2:$B$146,B160,'9月奖金发放记录'!$A$2:$A$146,A160,'9月奖金发放记录'!$E$2:$E$146,"当月")</f>
        <v>0</v>
      </c>
      <c r="P160" s="6">
        <f>SUMIFS('9月奖金发放记录'!$J$2:$J$146,'9月奖金发放记录'!$B$2:$B$146,B160,'9月奖金发放记录'!$A$2:$A$146,A160,'9月奖金发放记录'!$E$2:$E$146,"累计补发9月")</f>
        <v>0</v>
      </c>
      <c r="Q160" s="6">
        <f>SUMIFS('9月奖金发放记录'!$J$2:$J$146,'9月奖金发放记录'!$B$2:$B$146,B160,'9月奖金发放记录'!$A$2:$A$146,A160,'9月奖金发放记录'!$E$2:$E$146,"补发8月")</f>
        <v>0</v>
      </c>
      <c r="R160" s="6">
        <f>SUMIFS('9月奖金发放记录'!$J$2:$J$146,'9月奖金发放记录'!$B$2:$B$146,B160,'9月奖金发放记录'!$A$2:$A$146,A160,'9月奖金发放记录'!$E$2:$E$146,"补发7月")</f>
        <v>0</v>
      </c>
      <c r="S160" s="6">
        <f>SUMIFS('9月奖金发放记录'!$J$2:$J$146,'9月奖金发放记录'!$B$2:$B$146,B160,'9月奖金发放记录'!$A$2:$A$146,A160,'9月奖金发放记录'!$E$2:$E$146,"补发6月")</f>
        <v>0</v>
      </c>
      <c r="T160" s="6">
        <f>SUMIFS('9月奖金发放记录'!$J$2:$J$146,'9月奖金发放记录'!$B$2:$B$146,B160,'9月奖金发放记录'!$A$2:$A$146,A160,'9月奖金发放记录'!$E$2:$E$146,"补发5月")</f>
        <v>0</v>
      </c>
      <c r="U160" s="6">
        <f>SUMIFS('9月奖金发放记录'!$J$2:$J$146,'9月奖金发放记录'!$B$2:$B$146,B160,'9月奖金发放记录'!$A$2:$A$146,A160,'9月奖金发放记录'!$E$2:$E$146,"补发4月")</f>
        <v>0</v>
      </c>
      <c r="V160" s="6">
        <f>SUMIFS('9月奖金发放记录'!$J$2:$J$146,'9月奖金发放记录'!$B$2:$B$146,B160,'9月奖金发放记录'!$A$2:$A$146,A160,'9月奖金发放记录'!$E$2:$E$146,"补发3月")</f>
        <v>0</v>
      </c>
      <c r="W160" s="6">
        <f>SUMIFS('9月奖金发放记录'!$J$2:$J$146,'9月奖金发放记录'!$B$2:$B$146,B160,'9月奖金发放记录'!$A$2:$A$146,A160,'9月奖金发放记录'!$E$2:$E$146,"补发2月")</f>
        <v>0</v>
      </c>
      <c r="X160" s="6">
        <f>SUMIFS('9月奖金发放记录'!$J$2:$J$146,'9月奖金发放记录'!$B$2:$B$146,B160,'9月奖金发放记录'!$A$2:$A$146,A160,'9月奖金发放记录'!$E$2:$E$146,"补发1月")</f>
        <v>0</v>
      </c>
      <c r="Y160" s="6">
        <f t="shared" si="2"/>
        <v>0</v>
      </c>
      <c r="Z160" s="5" t="s">
        <v>120</v>
      </c>
      <c r="AA160" s="5">
        <v>1</v>
      </c>
      <c r="AB160" s="5">
        <v>0</v>
      </c>
      <c r="AC160" s="5">
        <v>0</v>
      </c>
    </row>
    <row r="161" ht="19" customHeight="1" spans="1:29">
      <c r="A161" s="5" t="s">
        <v>773</v>
      </c>
      <c r="B161" s="5" t="s">
        <v>82</v>
      </c>
      <c r="C161" s="5" t="s">
        <v>83</v>
      </c>
      <c r="D161" s="5">
        <v>1</v>
      </c>
      <c r="E161" s="5">
        <v>30</v>
      </c>
      <c r="F161" s="6">
        <v>6000</v>
      </c>
      <c r="G161" s="6">
        <v>6257.8</v>
      </c>
      <c r="H161" s="5" t="s">
        <v>113</v>
      </c>
      <c r="I161" s="6">
        <v>1000</v>
      </c>
      <c r="J161" s="6">
        <v>6000</v>
      </c>
      <c r="K161" s="6">
        <v>6257.8</v>
      </c>
      <c r="L161" s="5" t="s">
        <v>826</v>
      </c>
      <c r="M161" s="5">
        <v>0</v>
      </c>
      <c r="N161" s="6">
        <f>SUMIFS('9月奖金发放记录'!$J$2:$J$146,'9月奖金发放记录'!$B$2:$B$146,B161,'9月奖金发放记录'!$A$2:$A$146,A161,'9月奖金发放记录'!$E$2:$E$146,"结转")</f>
        <v>0</v>
      </c>
      <c r="O161" s="6">
        <f>SUMIFS('9月奖金发放记录'!$J$2:$J$146,'9月奖金发放记录'!$B$2:$B$146,B161,'9月奖金发放记录'!$A$2:$A$146,A161,'9月奖金发放记录'!$E$2:$E$146,"当月")</f>
        <v>1000</v>
      </c>
      <c r="P161" s="6">
        <f>SUMIFS('9月奖金发放记录'!$J$2:$J$146,'9月奖金发放记录'!$B$2:$B$146,B161,'9月奖金发放记录'!$A$2:$A$146,A161,'9月奖金发放记录'!$E$2:$E$146,"累计补发9月")</f>
        <v>0</v>
      </c>
      <c r="Q161" s="6">
        <f>SUMIFS('9月奖金发放记录'!$J$2:$J$146,'9月奖金发放记录'!$B$2:$B$146,B161,'9月奖金发放记录'!$A$2:$A$146,A161,'9月奖金发放记录'!$E$2:$E$146,"补发8月")</f>
        <v>0</v>
      </c>
      <c r="R161" s="6">
        <f>SUMIFS('9月奖金发放记录'!$J$2:$J$146,'9月奖金发放记录'!$B$2:$B$146,B161,'9月奖金发放记录'!$A$2:$A$146,A161,'9月奖金发放记录'!$E$2:$E$146,"补发7月")</f>
        <v>0</v>
      </c>
      <c r="S161" s="6">
        <f>SUMIFS('9月奖金发放记录'!$J$2:$J$146,'9月奖金发放记录'!$B$2:$B$146,B161,'9月奖金发放记录'!$A$2:$A$146,A161,'9月奖金发放记录'!$E$2:$E$146,"补发6月")</f>
        <v>0</v>
      </c>
      <c r="T161" s="6">
        <f>SUMIFS('9月奖金发放记录'!$J$2:$J$146,'9月奖金发放记录'!$B$2:$B$146,B161,'9月奖金发放记录'!$A$2:$A$146,A161,'9月奖金发放记录'!$E$2:$E$146,"补发5月")</f>
        <v>0</v>
      </c>
      <c r="U161" s="6">
        <f>SUMIFS('9月奖金发放记录'!$J$2:$J$146,'9月奖金发放记录'!$B$2:$B$146,B161,'9月奖金发放记录'!$A$2:$A$146,A161,'9月奖金发放记录'!$E$2:$E$146,"补发4月")</f>
        <v>0</v>
      </c>
      <c r="V161" s="6">
        <f>SUMIFS('9月奖金发放记录'!$J$2:$J$146,'9月奖金发放记录'!$B$2:$B$146,B161,'9月奖金发放记录'!$A$2:$A$146,A161,'9月奖金发放记录'!$E$2:$E$146,"补发3月")</f>
        <v>0</v>
      </c>
      <c r="W161" s="6">
        <f>SUMIFS('9月奖金发放记录'!$J$2:$J$146,'9月奖金发放记录'!$B$2:$B$146,B161,'9月奖金发放记录'!$A$2:$A$146,A161,'9月奖金发放记录'!$E$2:$E$146,"补发2月")</f>
        <v>0</v>
      </c>
      <c r="X161" s="6">
        <f>SUMIFS('9月奖金发放记录'!$J$2:$J$146,'9月奖金发放记录'!$B$2:$B$146,B161,'9月奖金发放记录'!$A$2:$A$146,A161,'9月奖金发放记录'!$E$2:$E$146,"补发1月")</f>
        <v>0</v>
      </c>
      <c r="Y161" s="6">
        <f t="shared" si="2"/>
        <v>1000</v>
      </c>
      <c r="Z161" s="5" t="s">
        <v>120</v>
      </c>
      <c r="AA161" s="5">
        <v>8</v>
      </c>
      <c r="AB161" s="5">
        <v>0</v>
      </c>
      <c r="AC161" s="5">
        <v>0</v>
      </c>
    </row>
    <row r="162" ht="19" customHeight="1" spans="1:29">
      <c r="A162" s="5" t="s">
        <v>776</v>
      </c>
      <c r="B162" s="5" t="s">
        <v>82</v>
      </c>
      <c r="C162" s="5" t="s">
        <v>83</v>
      </c>
      <c r="D162" s="5">
        <v>1</v>
      </c>
      <c r="E162" s="5">
        <v>30</v>
      </c>
      <c r="F162" s="6">
        <v>6000</v>
      </c>
      <c r="G162" s="6">
        <v>2562.3</v>
      </c>
      <c r="H162" s="5" t="s">
        <v>120</v>
      </c>
      <c r="I162" s="6">
        <v>0</v>
      </c>
      <c r="J162" s="6">
        <v>50516.13</v>
      </c>
      <c r="K162" s="6">
        <v>19688.2</v>
      </c>
      <c r="L162" s="5" t="s">
        <v>825</v>
      </c>
      <c r="M162" s="5">
        <v>0</v>
      </c>
      <c r="N162" s="6">
        <f>SUMIFS('9月奖金发放记录'!$J$2:$J$146,'9月奖金发放记录'!$B$2:$B$146,B162,'9月奖金发放记录'!$A$2:$A$146,A162,'9月奖金发放记录'!$E$2:$E$146,"结转")</f>
        <v>0</v>
      </c>
      <c r="O162" s="6">
        <f>SUMIFS('9月奖金发放记录'!$J$2:$J$146,'9月奖金发放记录'!$B$2:$B$146,B162,'9月奖金发放记录'!$A$2:$A$146,A162,'9月奖金发放记录'!$E$2:$E$146,"当月")</f>
        <v>0</v>
      </c>
      <c r="P162" s="6">
        <f>SUMIFS('9月奖金发放记录'!$J$2:$J$146,'9月奖金发放记录'!$B$2:$B$146,B162,'9月奖金发放记录'!$A$2:$A$146,A162,'9月奖金发放记录'!$E$2:$E$146,"累计补发9月")</f>
        <v>0</v>
      </c>
      <c r="Q162" s="6">
        <f>SUMIFS('9月奖金发放记录'!$J$2:$J$146,'9月奖金发放记录'!$B$2:$B$146,B162,'9月奖金发放记录'!$A$2:$A$146,A162,'9月奖金发放记录'!$E$2:$E$146,"补发8月")</f>
        <v>0</v>
      </c>
      <c r="R162" s="6">
        <f>SUMIFS('9月奖金发放记录'!$J$2:$J$146,'9月奖金发放记录'!$B$2:$B$146,B162,'9月奖金发放记录'!$A$2:$A$146,A162,'9月奖金发放记录'!$E$2:$E$146,"补发7月")</f>
        <v>0</v>
      </c>
      <c r="S162" s="6">
        <f>SUMIFS('9月奖金发放记录'!$J$2:$J$146,'9月奖金发放记录'!$B$2:$B$146,B162,'9月奖金发放记录'!$A$2:$A$146,A162,'9月奖金发放记录'!$E$2:$E$146,"补发6月")</f>
        <v>0</v>
      </c>
      <c r="T162" s="6">
        <f>SUMIFS('9月奖金发放记录'!$J$2:$J$146,'9月奖金发放记录'!$B$2:$B$146,B162,'9月奖金发放记录'!$A$2:$A$146,A162,'9月奖金发放记录'!$E$2:$E$146,"补发5月")</f>
        <v>0</v>
      </c>
      <c r="U162" s="6">
        <f>SUMIFS('9月奖金发放记录'!$J$2:$J$146,'9月奖金发放记录'!$B$2:$B$146,B162,'9月奖金发放记录'!$A$2:$A$146,A162,'9月奖金发放记录'!$E$2:$E$146,"补发4月")</f>
        <v>0</v>
      </c>
      <c r="V162" s="6">
        <f>SUMIFS('9月奖金发放记录'!$J$2:$J$146,'9月奖金发放记录'!$B$2:$B$146,B162,'9月奖金发放记录'!$A$2:$A$146,A162,'9月奖金发放记录'!$E$2:$E$146,"补发3月")</f>
        <v>0</v>
      </c>
      <c r="W162" s="6">
        <f>SUMIFS('9月奖金发放记录'!$J$2:$J$146,'9月奖金发放记录'!$B$2:$B$146,B162,'9月奖金发放记录'!$A$2:$A$146,A162,'9月奖金发放记录'!$E$2:$E$146,"补发2月")</f>
        <v>0</v>
      </c>
      <c r="X162" s="6">
        <f>SUMIFS('9月奖金发放记录'!$J$2:$J$146,'9月奖金发放记录'!$B$2:$B$146,B162,'9月奖金发放记录'!$A$2:$A$146,A162,'9月奖金发放记录'!$E$2:$E$146,"补发1月")</f>
        <v>0</v>
      </c>
      <c r="Y162" s="6">
        <f t="shared" si="2"/>
        <v>0</v>
      </c>
      <c r="Z162" s="5" t="s">
        <v>120</v>
      </c>
      <c r="AA162" s="5">
        <v>3</v>
      </c>
      <c r="AB162" s="5">
        <v>0</v>
      </c>
      <c r="AC162" s="5">
        <v>0</v>
      </c>
    </row>
    <row r="163" ht="19" customHeight="1" spans="1:29">
      <c r="A163" s="5" t="s">
        <v>299</v>
      </c>
      <c r="B163" s="5" t="s">
        <v>82</v>
      </c>
      <c r="C163" s="5" t="s">
        <v>83</v>
      </c>
      <c r="D163" s="5">
        <v>1</v>
      </c>
      <c r="E163" s="5">
        <v>8</v>
      </c>
      <c r="F163" s="6">
        <v>1600</v>
      </c>
      <c r="G163" s="6">
        <v>913.9</v>
      </c>
      <c r="H163" s="5" t="s">
        <v>120</v>
      </c>
      <c r="I163" s="6">
        <v>0</v>
      </c>
      <c r="J163" s="6">
        <v>1600</v>
      </c>
      <c r="K163" s="6">
        <v>913.9</v>
      </c>
      <c r="L163" s="5" t="s">
        <v>825</v>
      </c>
      <c r="M163" s="5">
        <v>0</v>
      </c>
      <c r="N163" s="6">
        <f>SUMIFS('9月奖金发放记录'!$J$2:$J$146,'9月奖金发放记录'!$B$2:$B$146,B163,'9月奖金发放记录'!$A$2:$A$146,A163,'9月奖金发放记录'!$E$2:$E$146,"结转")</f>
        <v>0</v>
      </c>
      <c r="O163" s="6">
        <f>SUMIFS('9月奖金发放记录'!$J$2:$J$146,'9月奖金发放记录'!$B$2:$B$146,B163,'9月奖金发放记录'!$A$2:$A$146,A163,'9月奖金发放记录'!$E$2:$E$146,"当月")</f>
        <v>0</v>
      </c>
      <c r="P163" s="6">
        <f>SUMIFS('9月奖金发放记录'!$J$2:$J$146,'9月奖金发放记录'!$B$2:$B$146,B163,'9月奖金发放记录'!$A$2:$A$146,A163,'9月奖金发放记录'!$E$2:$E$146,"累计补发9月")</f>
        <v>0</v>
      </c>
      <c r="Q163" s="6">
        <f>SUMIFS('9月奖金发放记录'!$J$2:$J$146,'9月奖金发放记录'!$B$2:$B$146,B163,'9月奖金发放记录'!$A$2:$A$146,A163,'9月奖金发放记录'!$E$2:$E$146,"补发8月")</f>
        <v>0</v>
      </c>
      <c r="R163" s="6">
        <f>SUMIFS('9月奖金发放记录'!$J$2:$J$146,'9月奖金发放记录'!$B$2:$B$146,B163,'9月奖金发放记录'!$A$2:$A$146,A163,'9月奖金发放记录'!$E$2:$E$146,"补发7月")</f>
        <v>0</v>
      </c>
      <c r="S163" s="6">
        <f>SUMIFS('9月奖金发放记录'!$J$2:$J$146,'9月奖金发放记录'!$B$2:$B$146,B163,'9月奖金发放记录'!$A$2:$A$146,A163,'9月奖金发放记录'!$E$2:$E$146,"补发6月")</f>
        <v>0</v>
      </c>
      <c r="T163" s="6">
        <f>SUMIFS('9月奖金发放记录'!$J$2:$J$146,'9月奖金发放记录'!$B$2:$B$146,B163,'9月奖金发放记录'!$A$2:$A$146,A163,'9月奖金发放记录'!$E$2:$E$146,"补发5月")</f>
        <v>0</v>
      </c>
      <c r="U163" s="6">
        <f>SUMIFS('9月奖金发放记录'!$J$2:$J$146,'9月奖金发放记录'!$B$2:$B$146,B163,'9月奖金发放记录'!$A$2:$A$146,A163,'9月奖金发放记录'!$E$2:$E$146,"补发4月")</f>
        <v>0</v>
      </c>
      <c r="V163" s="6">
        <f>SUMIFS('9月奖金发放记录'!$J$2:$J$146,'9月奖金发放记录'!$B$2:$B$146,B163,'9月奖金发放记录'!$A$2:$A$146,A163,'9月奖金发放记录'!$E$2:$E$146,"补发3月")</f>
        <v>0</v>
      </c>
      <c r="W163" s="6">
        <f>SUMIFS('9月奖金发放记录'!$J$2:$J$146,'9月奖金发放记录'!$B$2:$B$146,B163,'9月奖金发放记录'!$A$2:$A$146,A163,'9月奖金发放记录'!$E$2:$E$146,"补发2月")</f>
        <v>0</v>
      </c>
      <c r="X163" s="6">
        <f>SUMIFS('9月奖金发放记录'!$J$2:$J$146,'9月奖金发放记录'!$B$2:$B$146,B163,'9月奖金发放记录'!$A$2:$A$146,A163,'9月奖金发放记录'!$E$2:$E$146,"补发1月")</f>
        <v>0</v>
      </c>
      <c r="Y163" s="6">
        <f t="shared" si="2"/>
        <v>0</v>
      </c>
      <c r="Z163" s="5" t="s">
        <v>120</v>
      </c>
      <c r="AA163" s="5">
        <v>0</v>
      </c>
      <c r="AB163" s="5">
        <v>0</v>
      </c>
      <c r="AC163" s="5">
        <v>0</v>
      </c>
    </row>
    <row r="164" ht="19" customHeight="1" spans="1:29">
      <c r="A164" s="5" t="s">
        <v>778</v>
      </c>
      <c r="B164" s="5" t="s">
        <v>82</v>
      </c>
      <c r="C164" s="5" t="s">
        <v>83</v>
      </c>
      <c r="D164" s="5">
        <v>2</v>
      </c>
      <c r="E164" s="5">
        <v>11</v>
      </c>
      <c r="F164" s="6">
        <v>2200</v>
      </c>
      <c r="G164" s="6">
        <v>1224.9</v>
      </c>
      <c r="H164" s="5" t="s">
        <v>120</v>
      </c>
      <c r="I164" s="6">
        <v>0</v>
      </c>
      <c r="J164" s="6">
        <v>32006.45</v>
      </c>
      <c r="K164" s="6">
        <v>32605.3</v>
      </c>
      <c r="L164" s="5" t="s">
        <v>826</v>
      </c>
      <c r="M164" s="5">
        <v>0</v>
      </c>
      <c r="N164" s="6">
        <f>SUMIFS('9月奖金发放记录'!$J$2:$J$146,'9月奖金发放记录'!$B$2:$B$146,B164,'9月奖金发放记录'!$A$2:$A$146,A164,'9月奖金发放记录'!$E$2:$E$146,"结转")</f>
        <v>0</v>
      </c>
      <c r="O164" s="6">
        <f>SUMIFS('9月奖金发放记录'!$J$2:$J$146,'9月奖金发放记录'!$B$2:$B$146,B164,'9月奖金发放记录'!$A$2:$A$146,A164,'9月奖金发放记录'!$E$2:$E$146,"当月")</f>
        <v>0</v>
      </c>
      <c r="P164" s="6">
        <f>SUMIFS('9月奖金发放记录'!$J$2:$J$146,'9月奖金发放记录'!$B$2:$B$146,B164,'9月奖金发放记录'!$A$2:$A$146,A164,'9月奖金发放记录'!$E$2:$E$146,"累计补发9月")</f>
        <v>366.67</v>
      </c>
      <c r="Q164" s="6">
        <f>SUMIFS('9月奖金发放记录'!$J$2:$J$146,'9月奖金发放记录'!$B$2:$B$146,B164,'9月奖金发放记录'!$A$2:$A$146,A164,'9月奖金发放记录'!$E$2:$E$146,"补发8月")</f>
        <v>0</v>
      </c>
      <c r="R164" s="6">
        <f>SUMIFS('9月奖金发放记录'!$J$2:$J$146,'9月奖金发放记录'!$B$2:$B$146,B164,'9月奖金发放记录'!$A$2:$A$146,A164,'9月奖金发放记录'!$E$2:$E$146,"补发7月")</f>
        <v>0</v>
      </c>
      <c r="S164" s="6">
        <f>SUMIFS('9月奖金发放记录'!$J$2:$J$146,'9月奖金发放记录'!$B$2:$B$146,B164,'9月奖金发放记录'!$A$2:$A$146,A164,'9月奖金发放记录'!$E$2:$E$146,"补发6月")</f>
        <v>0</v>
      </c>
      <c r="T164" s="6">
        <f>SUMIFS('9月奖金发放记录'!$J$2:$J$146,'9月奖金发放记录'!$B$2:$B$146,B164,'9月奖金发放记录'!$A$2:$A$146,A164,'9月奖金发放记录'!$E$2:$E$146,"补发5月")</f>
        <v>0</v>
      </c>
      <c r="U164" s="6">
        <f>SUMIFS('9月奖金发放记录'!$J$2:$J$146,'9月奖金发放记录'!$B$2:$B$146,B164,'9月奖金发放记录'!$A$2:$A$146,A164,'9月奖金发放记录'!$E$2:$E$146,"补发4月")</f>
        <v>0</v>
      </c>
      <c r="V164" s="6">
        <f>SUMIFS('9月奖金发放记录'!$J$2:$J$146,'9月奖金发放记录'!$B$2:$B$146,B164,'9月奖金发放记录'!$A$2:$A$146,A164,'9月奖金发放记录'!$E$2:$E$146,"补发3月")</f>
        <v>0</v>
      </c>
      <c r="W164" s="6">
        <f>SUMIFS('9月奖金发放记录'!$J$2:$J$146,'9月奖金发放记录'!$B$2:$B$146,B164,'9月奖金发放记录'!$A$2:$A$146,A164,'9月奖金发放记录'!$E$2:$E$146,"补发2月")</f>
        <v>0</v>
      </c>
      <c r="X164" s="6">
        <f>SUMIFS('9月奖金发放记录'!$J$2:$J$146,'9月奖金发放记录'!$B$2:$B$146,B164,'9月奖金发放记录'!$A$2:$A$146,A164,'9月奖金发放记录'!$E$2:$E$146,"补发1月")</f>
        <v>0</v>
      </c>
      <c r="Y164" s="6">
        <f t="shared" si="2"/>
        <v>366.67</v>
      </c>
      <c r="Z164" s="5" t="s">
        <v>120</v>
      </c>
      <c r="AA164" s="5">
        <v>0</v>
      </c>
      <c r="AB164" s="5">
        <v>0</v>
      </c>
      <c r="AC164" s="5">
        <v>0</v>
      </c>
    </row>
    <row r="165" ht="19" customHeight="1" spans="1:29">
      <c r="A165" s="5" t="s">
        <v>779</v>
      </c>
      <c r="B165" s="5" t="s">
        <v>82</v>
      </c>
      <c r="C165" s="5" t="s">
        <v>83</v>
      </c>
      <c r="D165" s="5">
        <v>1</v>
      </c>
      <c r="E165" s="5">
        <v>27</v>
      </c>
      <c r="F165" s="6">
        <v>5400</v>
      </c>
      <c r="G165" s="6">
        <v>5597.8</v>
      </c>
      <c r="H165" s="5" t="s">
        <v>113</v>
      </c>
      <c r="I165" s="6">
        <v>900</v>
      </c>
      <c r="J165" s="6">
        <v>29400</v>
      </c>
      <c r="K165" s="6">
        <v>23116.3</v>
      </c>
      <c r="L165" s="5" t="s">
        <v>825</v>
      </c>
      <c r="M165" s="5">
        <v>0</v>
      </c>
      <c r="N165" s="6">
        <f>SUMIFS('9月奖金发放记录'!$J$2:$J$146,'9月奖金发放记录'!$B$2:$B$146,B165,'9月奖金发放记录'!$A$2:$A$146,A165,'9月奖金发放记录'!$E$2:$E$146,"结转")</f>
        <v>0</v>
      </c>
      <c r="O165" s="6">
        <f>SUMIFS('9月奖金发放记录'!$J$2:$J$146,'9月奖金发放记录'!$B$2:$B$146,B165,'9月奖金发放记录'!$A$2:$A$146,A165,'9月奖金发放记录'!$E$2:$E$146,"当月")</f>
        <v>900</v>
      </c>
      <c r="P165" s="6">
        <f>SUMIFS('9月奖金发放记录'!$J$2:$J$146,'9月奖金发放记录'!$B$2:$B$146,B165,'9月奖金发放记录'!$A$2:$A$146,A165,'9月奖金发放记录'!$E$2:$E$146,"累计补发9月")</f>
        <v>0</v>
      </c>
      <c r="Q165" s="6">
        <f>SUMIFS('9月奖金发放记录'!$J$2:$J$146,'9月奖金发放记录'!$B$2:$B$146,B165,'9月奖金发放记录'!$A$2:$A$146,A165,'9月奖金发放记录'!$E$2:$E$146,"补发8月")</f>
        <v>0</v>
      </c>
      <c r="R165" s="6">
        <f>SUMIFS('9月奖金发放记录'!$J$2:$J$146,'9月奖金发放记录'!$B$2:$B$146,B165,'9月奖金发放记录'!$A$2:$A$146,A165,'9月奖金发放记录'!$E$2:$E$146,"补发7月")</f>
        <v>0</v>
      </c>
      <c r="S165" s="6">
        <f>SUMIFS('9月奖金发放记录'!$J$2:$J$146,'9月奖金发放记录'!$B$2:$B$146,B165,'9月奖金发放记录'!$A$2:$A$146,A165,'9月奖金发放记录'!$E$2:$E$146,"补发6月")</f>
        <v>0</v>
      </c>
      <c r="T165" s="6">
        <f>SUMIFS('9月奖金发放记录'!$J$2:$J$146,'9月奖金发放记录'!$B$2:$B$146,B165,'9月奖金发放记录'!$A$2:$A$146,A165,'9月奖金发放记录'!$E$2:$E$146,"补发5月")</f>
        <v>0</v>
      </c>
      <c r="U165" s="6">
        <f>SUMIFS('9月奖金发放记录'!$J$2:$J$146,'9月奖金发放记录'!$B$2:$B$146,B165,'9月奖金发放记录'!$A$2:$A$146,A165,'9月奖金发放记录'!$E$2:$E$146,"补发4月")</f>
        <v>0</v>
      </c>
      <c r="V165" s="6">
        <f>SUMIFS('9月奖金发放记录'!$J$2:$J$146,'9月奖金发放记录'!$B$2:$B$146,B165,'9月奖金发放记录'!$A$2:$A$146,A165,'9月奖金发放记录'!$E$2:$E$146,"补发3月")</f>
        <v>0</v>
      </c>
      <c r="W165" s="6">
        <f>SUMIFS('9月奖金发放记录'!$J$2:$J$146,'9月奖金发放记录'!$B$2:$B$146,B165,'9月奖金发放记录'!$A$2:$A$146,A165,'9月奖金发放记录'!$E$2:$E$146,"补发2月")</f>
        <v>0</v>
      </c>
      <c r="X165" s="6">
        <f>SUMIFS('9月奖金发放记录'!$J$2:$J$146,'9月奖金发放记录'!$B$2:$B$146,B165,'9月奖金发放记录'!$A$2:$A$146,A165,'9月奖金发放记录'!$E$2:$E$146,"补发1月")</f>
        <v>0</v>
      </c>
      <c r="Y165" s="6">
        <f t="shared" si="2"/>
        <v>900</v>
      </c>
      <c r="Z165" s="5" t="s">
        <v>120</v>
      </c>
      <c r="AA165" s="5">
        <v>1</v>
      </c>
      <c r="AB165" s="5">
        <v>0</v>
      </c>
      <c r="AC165" s="5">
        <v>0</v>
      </c>
    </row>
    <row r="166" ht="19" customHeight="1" spans="1:29">
      <c r="A166" s="5" t="s">
        <v>781</v>
      </c>
      <c r="B166" s="5" t="s">
        <v>82</v>
      </c>
      <c r="C166" s="5" t="s">
        <v>83</v>
      </c>
      <c r="D166" s="5">
        <v>1</v>
      </c>
      <c r="E166" s="5">
        <v>30</v>
      </c>
      <c r="F166" s="6">
        <v>6000</v>
      </c>
      <c r="G166" s="6">
        <v>7532.4</v>
      </c>
      <c r="H166" s="5" t="s">
        <v>113</v>
      </c>
      <c r="I166" s="6">
        <v>1000</v>
      </c>
      <c r="J166" s="6">
        <v>19400</v>
      </c>
      <c r="K166" s="6">
        <v>17041.7</v>
      </c>
      <c r="L166" s="5" t="s">
        <v>825</v>
      </c>
      <c r="M166" s="5">
        <v>0</v>
      </c>
      <c r="N166" s="6">
        <f>SUMIFS('9月奖金发放记录'!$J$2:$J$146,'9月奖金发放记录'!$B$2:$B$146,B166,'9月奖金发放记录'!$A$2:$A$146,A166,'9月奖金发放记录'!$E$2:$E$146,"结转")</f>
        <v>0</v>
      </c>
      <c r="O166" s="6">
        <f>SUMIFS('9月奖金发放记录'!$J$2:$J$146,'9月奖金发放记录'!$B$2:$B$146,B166,'9月奖金发放记录'!$A$2:$A$146,A166,'9月奖金发放记录'!$E$2:$E$146,"当月")</f>
        <v>1000</v>
      </c>
      <c r="P166" s="6">
        <f>SUMIFS('9月奖金发放记录'!$J$2:$J$146,'9月奖金发放记录'!$B$2:$B$146,B166,'9月奖金发放记录'!$A$2:$A$146,A166,'9月奖金发放记录'!$E$2:$E$146,"累计补发9月")</f>
        <v>0</v>
      </c>
      <c r="Q166" s="6">
        <f>SUMIFS('9月奖金发放记录'!$J$2:$J$146,'9月奖金发放记录'!$B$2:$B$146,B166,'9月奖金发放记录'!$A$2:$A$146,A166,'9月奖金发放记录'!$E$2:$E$146,"补发8月")</f>
        <v>0</v>
      </c>
      <c r="R166" s="6">
        <f>SUMIFS('9月奖金发放记录'!$J$2:$J$146,'9月奖金发放记录'!$B$2:$B$146,B166,'9月奖金发放记录'!$A$2:$A$146,A166,'9月奖金发放记录'!$E$2:$E$146,"补发7月")</f>
        <v>0</v>
      </c>
      <c r="S166" s="6">
        <f>SUMIFS('9月奖金发放记录'!$J$2:$J$146,'9月奖金发放记录'!$B$2:$B$146,B166,'9月奖金发放记录'!$A$2:$A$146,A166,'9月奖金发放记录'!$E$2:$E$146,"补发6月")</f>
        <v>0</v>
      </c>
      <c r="T166" s="6">
        <f>SUMIFS('9月奖金发放记录'!$J$2:$J$146,'9月奖金发放记录'!$B$2:$B$146,B166,'9月奖金发放记录'!$A$2:$A$146,A166,'9月奖金发放记录'!$E$2:$E$146,"补发5月")</f>
        <v>0</v>
      </c>
      <c r="U166" s="6">
        <f>SUMIFS('9月奖金发放记录'!$J$2:$J$146,'9月奖金发放记录'!$B$2:$B$146,B166,'9月奖金发放记录'!$A$2:$A$146,A166,'9月奖金发放记录'!$E$2:$E$146,"补发4月")</f>
        <v>0</v>
      </c>
      <c r="V166" s="6">
        <f>SUMIFS('9月奖金发放记录'!$J$2:$J$146,'9月奖金发放记录'!$B$2:$B$146,B166,'9月奖金发放记录'!$A$2:$A$146,A166,'9月奖金发放记录'!$E$2:$E$146,"补发3月")</f>
        <v>0</v>
      </c>
      <c r="W166" s="6">
        <f>SUMIFS('9月奖金发放记录'!$J$2:$J$146,'9月奖金发放记录'!$B$2:$B$146,B166,'9月奖金发放记录'!$A$2:$A$146,A166,'9月奖金发放记录'!$E$2:$E$146,"补发2月")</f>
        <v>0</v>
      </c>
      <c r="X166" s="6">
        <f>SUMIFS('9月奖金发放记录'!$J$2:$J$146,'9月奖金发放记录'!$B$2:$B$146,B166,'9月奖金发放记录'!$A$2:$A$146,A166,'9月奖金发放记录'!$E$2:$E$146,"补发1月")</f>
        <v>0</v>
      </c>
      <c r="Y166" s="6">
        <f t="shared" si="2"/>
        <v>1000</v>
      </c>
      <c r="Z166" s="5" t="s">
        <v>120</v>
      </c>
      <c r="AA166" s="5">
        <v>0</v>
      </c>
      <c r="AB166" s="5">
        <v>0</v>
      </c>
      <c r="AC166" s="5">
        <v>0</v>
      </c>
    </row>
    <row r="167" ht="19" customHeight="1" spans="1:29">
      <c r="A167" s="5" t="s">
        <v>782</v>
      </c>
      <c r="B167" s="5" t="s">
        <v>82</v>
      </c>
      <c r="C167" s="5" t="s">
        <v>83</v>
      </c>
      <c r="D167" s="5">
        <v>1</v>
      </c>
      <c r="E167" s="5">
        <v>30</v>
      </c>
      <c r="F167" s="6">
        <v>6000</v>
      </c>
      <c r="G167" s="6">
        <v>12547.3</v>
      </c>
      <c r="H167" s="5" t="s">
        <v>113</v>
      </c>
      <c r="I167" s="6">
        <v>1000</v>
      </c>
      <c r="J167" s="6">
        <v>52258.06</v>
      </c>
      <c r="K167" s="6">
        <v>76587.8</v>
      </c>
      <c r="L167" s="5" t="s">
        <v>826</v>
      </c>
      <c r="M167" s="5">
        <v>2</v>
      </c>
      <c r="N167" s="6">
        <f>SUMIFS('9月奖金发放记录'!$J$2:$J$146,'9月奖金发放记录'!$B$2:$B$146,B167,'9月奖金发放记录'!$A$2:$A$146,A167,'9月奖金发放记录'!$E$2:$E$146,"结转")</f>
        <v>1000</v>
      </c>
      <c r="O167" s="6">
        <f>SUMIFS('9月奖金发放记录'!$J$2:$J$146,'9月奖金发放记录'!$B$2:$B$146,B167,'9月奖金发放记录'!$A$2:$A$146,A167,'9月奖金发放记录'!$E$2:$E$146,"当月")</f>
        <v>0</v>
      </c>
      <c r="P167" s="6">
        <f>SUMIFS('9月奖金发放记录'!$J$2:$J$146,'9月奖金发放记录'!$B$2:$B$146,B167,'9月奖金发放记录'!$A$2:$A$146,A167,'9月奖金发放记录'!$E$2:$E$146,"累计补发9月")</f>
        <v>0</v>
      </c>
      <c r="Q167" s="6">
        <f>SUMIFS('9月奖金发放记录'!$J$2:$J$146,'9月奖金发放记录'!$B$2:$B$146,B167,'9月奖金发放记录'!$A$2:$A$146,A167,'9月奖金发放记录'!$E$2:$E$146,"补发8月")</f>
        <v>0</v>
      </c>
      <c r="R167" s="6">
        <f>SUMIFS('9月奖金发放记录'!$J$2:$J$146,'9月奖金发放记录'!$B$2:$B$146,B167,'9月奖金发放记录'!$A$2:$A$146,A167,'9月奖金发放记录'!$E$2:$E$146,"补发7月")</f>
        <v>0</v>
      </c>
      <c r="S167" s="6">
        <f>SUMIFS('9月奖金发放记录'!$J$2:$J$146,'9月奖金发放记录'!$B$2:$B$146,B167,'9月奖金发放记录'!$A$2:$A$146,A167,'9月奖金发放记录'!$E$2:$E$146,"补发6月")</f>
        <v>0</v>
      </c>
      <c r="T167" s="6">
        <f>SUMIFS('9月奖金发放记录'!$J$2:$J$146,'9月奖金发放记录'!$B$2:$B$146,B167,'9月奖金发放记录'!$A$2:$A$146,A167,'9月奖金发放记录'!$E$2:$E$146,"补发5月")</f>
        <v>0</v>
      </c>
      <c r="U167" s="6">
        <f>SUMIFS('9月奖金发放记录'!$J$2:$J$146,'9月奖金发放记录'!$B$2:$B$146,B167,'9月奖金发放记录'!$A$2:$A$146,A167,'9月奖金发放记录'!$E$2:$E$146,"补发4月")</f>
        <v>0</v>
      </c>
      <c r="V167" s="6">
        <f>SUMIFS('9月奖金发放记录'!$J$2:$J$146,'9月奖金发放记录'!$B$2:$B$146,B167,'9月奖金发放记录'!$A$2:$A$146,A167,'9月奖金发放记录'!$E$2:$E$146,"补发3月")</f>
        <v>0</v>
      </c>
      <c r="W167" s="6">
        <f>SUMIFS('9月奖金发放记录'!$J$2:$J$146,'9月奖金发放记录'!$B$2:$B$146,B167,'9月奖金发放记录'!$A$2:$A$146,A167,'9月奖金发放记录'!$E$2:$E$146,"补发2月")</f>
        <v>0</v>
      </c>
      <c r="X167" s="6">
        <f>SUMIFS('9月奖金发放记录'!$J$2:$J$146,'9月奖金发放记录'!$B$2:$B$146,B167,'9月奖金发放记录'!$A$2:$A$146,A167,'9月奖金发放记录'!$E$2:$E$146,"补发1月")</f>
        <v>0</v>
      </c>
      <c r="Y167" s="6">
        <f t="shared" si="2"/>
        <v>1000</v>
      </c>
      <c r="Z167" s="5" t="s">
        <v>120</v>
      </c>
      <c r="AA167" s="5">
        <v>0</v>
      </c>
      <c r="AB167" s="5">
        <v>0</v>
      </c>
      <c r="AC167" s="5">
        <v>1</v>
      </c>
    </row>
    <row r="168" ht="19" customHeight="1" spans="1:29">
      <c r="A168" s="5" t="s">
        <v>303</v>
      </c>
      <c r="B168" s="5" t="s">
        <v>82</v>
      </c>
      <c r="C168" s="5" t="s">
        <v>83</v>
      </c>
      <c r="D168" s="5">
        <v>1</v>
      </c>
      <c r="E168" s="5">
        <v>8</v>
      </c>
      <c r="F168" s="6">
        <v>1600</v>
      </c>
      <c r="G168" s="6">
        <v>1024.1</v>
      </c>
      <c r="H168" s="5" t="s">
        <v>120</v>
      </c>
      <c r="I168" s="6">
        <v>0</v>
      </c>
      <c r="J168" s="6">
        <v>1600</v>
      </c>
      <c r="K168" s="6">
        <v>1024.1</v>
      </c>
      <c r="L168" s="5" t="s">
        <v>825</v>
      </c>
      <c r="M168" s="5">
        <v>0</v>
      </c>
      <c r="N168" s="6">
        <f>SUMIFS('9月奖金发放记录'!$J$2:$J$146,'9月奖金发放记录'!$B$2:$B$146,B168,'9月奖金发放记录'!$A$2:$A$146,A168,'9月奖金发放记录'!$E$2:$E$146,"结转")</f>
        <v>0</v>
      </c>
      <c r="O168" s="6">
        <f>SUMIFS('9月奖金发放记录'!$J$2:$J$146,'9月奖金发放记录'!$B$2:$B$146,B168,'9月奖金发放记录'!$A$2:$A$146,A168,'9月奖金发放记录'!$E$2:$E$146,"当月")</f>
        <v>0</v>
      </c>
      <c r="P168" s="6">
        <f>SUMIFS('9月奖金发放记录'!$J$2:$J$146,'9月奖金发放记录'!$B$2:$B$146,B168,'9月奖金发放记录'!$A$2:$A$146,A168,'9月奖金发放记录'!$E$2:$E$146,"累计补发9月")</f>
        <v>0</v>
      </c>
      <c r="Q168" s="6">
        <f>SUMIFS('9月奖金发放记录'!$J$2:$J$146,'9月奖金发放记录'!$B$2:$B$146,B168,'9月奖金发放记录'!$A$2:$A$146,A168,'9月奖金发放记录'!$E$2:$E$146,"补发8月")</f>
        <v>0</v>
      </c>
      <c r="R168" s="6">
        <f>SUMIFS('9月奖金发放记录'!$J$2:$J$146,'9月奖金发放记录'!$B$2:$B$146,B168,'9月奖金发放记录'!$A$2:$A$146,A168,'9月奖金发放记录'!$E$2:$E$146,"补发7月")</f>
        <v>0</v>
      </c>
      <c r="S168" s="6">
        <f>SUMIFS('9月奖金发放记录'!$J$2:$J$146,'9月奖金发放记录'!$B$2:$B$146,B168,'9月奖金发放记录'!$A$2:$A$146,A168,'9月奖金发放记录'!$E$2:$E$146,"补发6月")</f>
        <v>0</v>
      </c>
      <c r="T168" s="6">
        <f>SUMIFS('9月奖金发放记录'!$J$2:$J$146,'9月奖金发放记录'!$B$2:$B$146,B168,'9月奖金发放记录'!$A$2:$A$146,A168,'9月奖金发放记录'!$E$2:$E$146,"补发5月")</f>
        <v>0</v>
      </c>
      <c r="U168" s="6">
        <f>SUMIFS('9月奖金发放记录'!$J$2:$J$146,'9月奖金发放记录'!$B$2:$B$146,B168,'9月奖金发放记录'!$A$2:$A$146,A168,'9月奖金发放记录'!$E$2:$E$146,"补发4月")</f>
        <v>0</v>
      </c>
      <c r="V168" s="6">
        <f>SUMIFS('9月奖金发放记录'!$J$2:$J$146,'9月奖金发放记录'!$B$2:$B$146,B168,'9月奖金发放记录'!$A$2:$A$146,A168,'9月奖金发放记录'!$E$2:$E$146,"补发3月")</f>
        <v>0</v>
      </c>
      <c r="W168" s="6">
        <f>SUMIFS('9月奖金发放记录'!$J$2:$J$146,'9月奖金发放记录'!$B$2:$B$146,B168,'9月奖金发放记录'!$A$2:$A$146,A168,'9月奖金发放记录'!$E$2:$E$146,"补发2月")</f>
        <v>0</v>
      </c>
      <c r="X168" s="6">
        <f>SUMIFS('9月奖金发放记录'!$J$2:$J$146,'9月奖金发放记录'!$B$2:$B$146,B168,'9月奖金发放记录'!$A$2:$A$146,A168,'9月奖金发放记录'!$E$2:$E$146,"补发1月")</f>
        <v>0</v>
      </c>
      <c r="Y168" s="6">
        <f t="shared" si="2"/>
        <v>0</v>
      </c>
      <c r="Z168" s="5" t="s">
        <v>120</v>
      </c>
      <c r="AA168" s="5">
        <v>0</v>
      </c>
      <c r="AB168" s="5">
        <v>0</v>
      </c>
      <c r="AC168" s="5">
        <v>0</v>
      </c>
    </row>
    <row r="169" ht="19" customHeight="1" spans="1:29">
      <c r="A169" s="5" t="s">
        <v>783</v>
      </c>
      <c r="B169" s="5" t="s">
        <v>82</v>
      </c>
      <c r="C169" s="5" t="s">
        <v>83</v>
      </c>
      <c r="D169" s="5">
        <v>1</v>
      </c>
      <c r="E169" s="5">
        <v>30</v>
      </c>
      <c r="F169" s="6">
        <v>6000</v>
      </c>
      <c r="G169" s="6">
        <v>3673.9</v>
      </c>
      <c r="H169" s="5" t="s">
        <v>120</v>
      </c>
      <c r="I169" s="6">
        <v>0</v>
      </c>
      <c r="J169" s="6">
        <v>50516.13</v>
      </c>
      <c r="K169" s="6">
        <v>24264</v>
      </c>
      <c r="L169" s="5" t="s">
        <v>825</v>
      </c>
      <c r="M169" s="5">
        <v>0</v>
      </c>
      <c r="N169" s="6">
        <f>SUMIFS('9月奖金发放记录'!$J$2:$J$146,'9月奖金发放记录'!$B$2:$B$146,B169,'9月奖金发放记录'!$A$2:$A$146,A169,'9月奖金发放记录'!$E$2:$E$146,"结转")</f>
        <v>0</v>
      </c>
      <c r="O169" s="6">
        <f>SUMIFS('9月奖金发放记录'!$J$2:$J$146,'9月奖金发放记录'!$B$2:$B$146,B169,'9月奖金发放记录'!$A$2:$A$146,A169,'9月奖金发放记录'!$E$2:$E$146,"当月")</f>
        <v>0</v>
      </c>
      <c r="P169" s="6">
        <f>SUMIFS('9月奖金发放记录'!$J$2:$J$146,'9月奖金发放记录'!$B$2:$B$146,B169,'9月奖金发放记录'!$A$2:$A$146,A169,'9月奖金发放记录'!$E$2:$E$146,"累计补发9月")</f>
        <v>0</v>
      </c>
      <c r="Q169" s="6">
        <f>SUMIFS('9月奖金发放记录'!$J$2:$J$146,'9月奖金发放记录'!$B$2:$B$146,B169,'9月奖金发放记录'!$A$2:$A$146,A169,'9月奖金发放记录'!$E$2:$E$146,"补发8月")</f>
        <v>0</v>
      </c>
      <c r="R169" s="6">
        <f>SUMIFS('9月奖金发放记录'!$J$2:$J$146,'9月奖金发放记录'!$B$2:$B$146,B169,'9月奖金发放记录'!$A$2:$A$146,A169,'9月奖金发放记录'!$E$2:$E$146,"补发7月")</f>
        <v>0</v>
      </c>
      <c r="S169" s="6">
        <f>SUMIFS('9月奖金发放记录'!$J$2:$J$146,'9月奖金发放记录'!$B$2:$B$146,B169,'9月奖金发放记录'!$A$2:$A$146,A169,'9月奖金发放记录'!$E$2:$E$146,"补发6月")</f>
        <v>0</v>
      </c>
      <c r="T169" s="6">
        <f>SUMIFS('9月奖金发放记录'!$J$2:$J$146,'9月奖金发放记录'!$B$2:$B$146,B169,'9月奖金发放记录'!$A$2:$A$146,A169,'9月奖金发放记录'!$E$2:$E$146,"补发5月")</f>
        <v>0</v>
      </c>
      <c r="U169" s="6">
        <f>SUMIFS('9月奖金发放记录'!$J$2:$J$146,'9月奖金发放记录'!$B$2:$B$146,B169,'9月奖金发放记录'!$A$2:$A$146,A169,'9月奖金发放记录'!$E$2:$E$146,"补发4月")</f>
        <v>0</v>
      </c>
      <c r="V169" s="6">
        <f>SUMIFS('9月奖金发放记录'!$J$2:$J$146,'9月奖金发放记录'!$B$2:$B$146,B169,'9月奖金发放记录'!$A$2:$A$146,A169,'9月奖金发放记录'!$E$2:$E$146,"补发3月")</f>
        <v>0</v>
      </c>
      <c r="W169" s="6">
        <f>SUMIFS('9月奖金发放记录'!$J$2:$J$146,'9月奖金发放记录'!$B$2:$B$146,B169,'9月奖金发放记录'!$A$2:$A$146,A169,'9月奖金发放记录'!$E$2:$E$146,"补发2月")</f>
        <v>0</v>
      </c>
      <c r="X169" s="6">
        <f>SUMIFS('9月奖金发放记录'!$J$2:$J$146,'9月奖金发放记录'!$B$2:$B$146,B169,'9月奖金发放记录'!$A$2:$A$146,A169,'9月奖金发放记录'!$E$2:$E$146,"补发1月")</f>
        <v>0</v>
      </c>
      <c r="Y169" s="6">
        <f t="shared" si="2"/>
        <v>0</v>
      </c>
      <c r="Z169" s="5" t="s">
        <v>120</v>
      </c>
      <c r="AA169" s="5">
        <v>2</v>
      </c>
      <c r="AB169" s="5">
        <v>0</v>
      </c>
      <c r="AC169" s="5">
        <v>0</v>
      </c>
    </row>
    <row r="170" ht="19" customHeight="1" spans="1:29">
      <c r="A170" s="5" t="s">
        <v>784</v>
      </c>
      <c r="B170" s="5" t="s">
        <v>82</v>
      </c>
      <c r="C170" s="5" t="s">
        <v>83</v>
      </c>
      <c r="D170" s="5">
        <v>1</v>
      </c>
      <c r="E170" s="5">
        <v>8</v>
      </c>
      <c r="F170" s="6">
        <v>1600</v>
      </c>
      <c r="G170" s="6">
        <v>1121.6</v>
      </c>
      <c r="H170" s="5" t="s">
        <v>120</v>
      </c>
      <c r="I170" s="6">
        <v>0</v>
      </c>
      <c r="J170" s="6">
        <v>1600</v>
      </c>
      <c r="K170" s="6">
        <v>1121.6</v>
      </c>
      <c r="L170" s="5" t="s">
        <v>825</v>
      </c>
      <c r="M170" s="5">
        <v>0</v>
      </c>
      <c r="N170" s="6">
        <f>SUMIFS('9月奖金发放记录'!$J$2:$J$146,'9月奖金发放记录'!$B$2:$B$146,B170,'9月奖金发放记录'!$A$2:$A$146,A170,'9月奖金发放记录'!$E$2:$E$146,"结转")</f>
        <v>0</v>
      </c>
      <c r="O170" s="6">
        <f>SUMIFS('9月奖金发放记录'!$J$2:$J$146,'9月奖金发放记录'!$B$2:$B$146,B170,'9月奖金发放记录'!$A$2:$A$146,A170,'9月奖金发放记录'!$E$2:$E$146,"当月")</f>
        <v>0</v>
      </c>
      <c r="P170" s="6">
        <f>SUMIFS('9月奖金发放记录'!$J$2:$J$146,'9月奖金发放记录'!$B$2:$B$146,B170,'9月奖金发放记录'!$A$2:$A$146,A170,'9月奖金发放记录'!$E$2:$E$146,"累计补发9月")</f>
        <v>0</v>
      </c>
      <c r="Q170" s="6">
        <f>SUMIFS('9月奖金发放记录'!$J$2:$J$146,'9月奖金发放记录'!$B$2:$B$146,B170,'9月奖金发放记录'!$A$2:$A$146,A170,'9月奖金发放记录'!$E$2:$E$146,"补发8月")</f>
        <v>0</v>
      </c>
      <c r="R170" s="6">
        <f>SUMIFS('9月奖金发放记录'!$J$2:$J$146,'9月奖金发放记录'!$B$2:$B$146,B170,'9月奖金发放记录'!$A$2:$A$146,A170,'9月奖金发放记录'!$E$2:$E$146,"补发7月")</f>
        <v>0</v>
      </c>
      <c r="S170" s="6">
        <f>SUMIFS('9月奖金发放记录'!$J$2:$J$146,'9月奖金发放记录'!$B$2:$B$146,B170,'9月奖金发放记录'!$A$2:$A$146,A170,'9月奖金发放记录'!$E$2:$E$146,"补发6月")</f>
        <v>0</v>
      </c>
      <c r="T170" s="6">
        <f>SUMIFS('9月奖金发放记录'!$J$2:$J$146,'9月奖金发放记录'!$B$2:$B$146,B170,'9月奖金发放记录'!$A$2:$A$146,A170,'9月奖金发放记录'!$E$2:$E$146,"补发5月")</f>
        <v>0</v>
      </c>
      <c r="U170" s="6">
        <f>SUMIFS('9月奖金发放记录'!$J$2:$J$146,'9月奖金发放记录'!$B$2:$B$146,B170,'9月奖金发放记录'!$A$2:$A$146,A170,'9月奖金发放记录'!$E$2:$E$146,"补发4月")</f>
        <v>0</v>
      </c>
      <c r="V170" s="6">
        <f>SUMIFS('9月奖金发放记录'!$J$2:$J$146,'9月奖金发放记录'!$B$2:$B$146,B170,'9月奖金发放记录'!$A$2:$A$146,A170,'9月奖金发放记录'!$E$2:$E$146,"补发3月")</f>
        <v>0</v>
      </c>
      <c r="W170" s="6">
        <f>SUMIFS('9月奖金发放记录'!$J$2:$J$146,'9月奖金发放记录'!$B$2:$B$146,B170,'9月奖金发放记录'!$A$2:$A$146,A170,'9月奖金发放记录'!$E$2:$E$146,"补发2月")</f>
        <v>0</v>
      </c>
      <c r="X170" s="6">
        <f>SUMIFS('9月奖金发放记录'!$J$2:$J$146,'9月奖金发放记录'!$B$2:$B$146,B170,'9月奖金发放记录'!$A$2:$A$146,A170,'9月奖金发放记录'!$E$2:$E$146,"补发1月")</f>
        <v>0</v>
      </c>
      <c r="Y170" s="6">
        <f t="shared" si="2"/>
        <v>0</v>
      </c>
      <c r="Z170" s="5" t="s">
        <v>120</v>
      </c>
      <c r="AA170" s="5">
        <v>0</v>
      </c>
      <c r="AB170" s="5">
        <v>0</v>
      </c>
      <c r="AC170" s="5">
        <v>0</v>
      </c>
    </row>
    <row r="171" ht="19" customHeight="1" spans="1:29">
      <c r="A171" s="5" t="s">
        <v>785</v>
      </c>
      <c r="B171" s="5" t="s">
        <v>82</v>
      </c>
      <c r="C171" s="5" t="s">
        <v>83</v>
      </c>
      <c r="D171" s="5">
        <v>1</v>
      </c>
      <c r="E171" s="5">
        <v>30</v>
      </c>
      <c r="F171" s="6">
        <v>6000</v>
      </c>
      <c r="G171" s="6">
        <v>81.7</v>
      </c>
      <c r="H171" s="5" t="s">
        <v>120</v>
      </c>
      <c r="I171" s="6">
        <v>0</v>
      </c>
      <c r="J171" s="6">
        <v>8322.58</v>
      </c>
      <c r="K171" s="6">
        <v>219.1</v>
      </c>
      <c r="L171" s="5" t="s">
        <v>825</v>
      </c>
      <c r="M171" s="5">
        <v>0</v>
      </c>
      <c r="N171" s="6">
        <f>SUMIFS('9月奖金发放记录'!$J$2:$J$146,'9月奖金发放记录'!$B$2:$B$146,B171,'9月奖金发放记录'!$A$2:$A$146,A171,'9月奖金发放记录'!$E$2:$E$146,"结转")</f>
        <v>0</v>
      </c>
      <c r="O171" s="6">
        <f>SUMIFS('9月奖金发放记录'!$J$2:$J$146,'9月奖金发放记录'!$B$2:$B$146,B171,'9月奖金发放记录'!$A$2:$A$146,A171,'9月奖金发放记录'!$E$2:$E$146,"当月")</f>
        <v>0</v>
      </c>
      <c r="P171" s="6">
        <f>SUMIFS('9月奖金发放记录'!$J$2:$J$146,'9月奖金发放记录'!$B$2:$B$146,B171,'9月奖金发放记录'!$A$2:$A$146,A171,'9月奖金发放记录'!$E$2:$E$146,"累计补发9月")</f>
        <v>0</v>
      </c>
      <c r="Q171" s="6">
        <f>SUMIFS('9月奖金发放记录'!$J$2:$J$146,'9月奖金发放记录'!$B$2:$B$146,B171,'9月奖金发放记录'!$A$2:$A$146,A171,'9月奖金发放记录'!$E$2:$E$146,"补发8月")</f>
        <v>0</v>
      </c>
      <c r="R171" s="6">
        <f>SUMIFS('9月奖金发放记录'!$J$2:$J$146,'9月奖金发放记录'!$B$2:$B$146,B171,'9月奖金发放记录'!$A$2:$A$146,A171,'9月奖金发放记录'!$E$2:$E$146,"补发7月")</f>
        <v>0</v>
      </c>
      <c r="S171" s="6">
        <f>SUMIFS('9月奖金发放记录'!$J$2:$J$146,'9月奖金发放记录'!$B$2:$B$146,B171,'9月奖金发放记录'!$A$2:$A$146,A171,'9月奖金发放记录'!$E$2:$E$146,"补发6月")</f>
        <v>0</v>
      </c>
      <c r="T171" s="6">
        <f>SUMIFS('9月奖金发放记录'!$J$2:$J$146,'9月奖金发放记录'!$B$2:$B$146,B171,'9月奖金发放记录'!$A$2:$A$146,A171,'9月奖金发放记录'!$E$2:$E$146,"补发5月")</f>
        <v>0</v>
      </c>
      <c r="U171" s="6">
        <f>SUMIFS('9月奖金发放记录'!$J$2:$J$146,'9月奖金发放记录'!$B$2:$B$146,B171,'9月奖金发放记录'!$A$2:$A$146,A171,'9月奖金发放记录'!$E$2:$E$146,"补发4月")</f>
        <v>0</v>
      </c>
      <c r="V171" s="6">
        <f>SUMIFS('9月奖金发放记录'!$J$2:$J$146,'9月奖金发放记录'!$B$2:$B$146,B171,'9月奖金发放记录'!$A$2:$A$146,A171,'9月奖金发放记录'!$E$2:$E$146,"补发3月")</f>
        <v>0</v>
      </c>
      <c r="W171" s="6">
        <f>SUMIFS('9月奖金发放记录'!$J$2:$J$146,'9月奖金发放记录'!$B$2:$B$146,B171,'9月奖金发放记录'!$A$2:$A$146,A171,'9月奖金发放记录'!$E$2:$E$146,"补发2月")</f>
        <v>0</v>
      </c>
      <c r="X171" s="6">
        <f>SUMIFS('9月奖金发放记录'!$J$2:$J$146,'9月奖金发放记录'!$B$2:$B$146,B171,'9月奖金发放记录'!$A$2:$A$146,A171,'9月奖金发放记录'!$E$2:$E$146,"补发1月")</f>
        <v>0</v>
      </c>
      <c r="Y171" s="6">
        <f t="shared" si="2"/>
        <v>0</v>
      </c>
      <c r="Z171" s="5" t="s">
        <v>120</v>
      </c>
      <c r="AA171" s="5">
        <v>0</v>
      </c>
      <c r="AB171" s="5">
        <v>0</v>
      </c>
      <c r="AC171" s="5">
        <v>0</v>
      </c>
    </row>
    <row r="172" ht="19" customHeight="1" spans="1:29">
      <c r="A172" s="5" t="s">
        <v>786</v>
      </c>
      <c r="B172" s="5" t="s">
        <v>82</v>
      </c>
      <c r="C172" s="5" t="s">
        <v>83</v>
      </c>
      <c r="D172" s="5">
        <v>1</v>
      </c>
      <c r="E172" s="5">
        <v>30</v>
      </c>
      <c r="F172" s="6">
        <v>6000</v>
      </c>
      <c r="G172" s="6">
        <v>1659.17</v>
      </c>
      <c r="H172" s="5" t="s">
        <v>120</v>
      </c>
      <c r="I172" s="6">
        <v>0</v>
      </c>
      <c r="J172" s="6">
        <v>41225.81</v>
      </c>
      <c r="K172" s="6">
        <v>20834.97</v>
      </c>
      <c r="L172" s="5" t="s">
        <v>825</v>
      </c>
      <c r="M172" s="5">
        <v>0</v>
      </c>
      <c r="N172" s="6">
        <f>SUMIFS('9月奖金发放记录'!$J$2:$J$146,'9月奖金发放记录'!$B$2:$B$146,B172,'9月奖金发放记录'!$A$2:$A$146,A172,'9月奖金发放记录'!$E$2:$E$146,"结转")</f>
        <v>0</v>
      </c>
      <c r="O172" s="6">
        <f>SUMIFS('9月奖金发放记录'!$J$2:$J$146,'9月奖金发放记录'!$B$2:$B$146,B172,'9月奖金发放记录'!$A$2:$A$146,A172,'9月奖金发放记录'!$E$2:$E$146,"当月")</f>
        <v>0</v>
      </c>
      <c r="P172" s="6">
        <f>SUMIFS('9月奖金发放记录'!$J$2:$J$146,'9月奖金发放记录'!$B$2:$B$146,B172,'9月奖金发放记录'!$A$2:$A$146,A172,'9月奖金发放记录'!$E$2:$E$146,"累计补发9月")</f>
        <v>0</v>
      </c>
      <c r="Q172" s="6">
        <f>SUMIFS('9月奖金发放记录'!$J$2:$J$146,'9月奖金发放记录'!$B$2:$B$146,B172,'9月奖金发放记录'!$A$2:$A$146,A172,'9月奖金发放记录'!$E$2:$E$146,"补发8月")</f>
        <v>0</v>
      </c>
      <c r="R172" s="6">
        <f>SUMIFS('9月奖金发放记录'!$J$2:$J$146,'9月奖金发放记录'!$B$2:$B$146,B172,'9月奖金发放记录'!$A$2:$A$146,A172,'9月奖金发放记录'!$E$2:$E$146,"补发7月")</f>
        <v>0</v>
      </c>
      <c r="S172" s="6">
        <f>SUMIFS('9月奖金发放记录'!$J$2:$J$146,'9月奖金发放记录'!$B$2:$B$146,B172,'9月奖金发放记录'!$A$2:$A$146,A172,'9月奖金发放记录'!$E$2:$E$146,"补发6月")</f>
        <v>0</v>
      </c>
      <c r="T172" s="6">
        <f>SUMIFS('9月奖金发放记录'!$J$2:$J$146,'9月奖金发放记录'!$B$2:$B$146,B172,'9月奖金发放记录'!$A$2:$A$146,A172,'9月奖金发放记录'!$E$2:$E$146,"补发5月")</f>
        <v>0</v>
      </c>
      <c r="U172" s="6">
        <f>SUMIFS('9月奖金发放记录'!$J$2:$J$146,'9月奖金发放记录'!$B$2:$B$146,B172,'9月奖金发放记录'!$A$2:$A$146,A172,'9月奖金发放记录'!$E$2:$E$146,"补发4月")</f>
        <v>0</v>
      </c>
      <c r="V172" s="6">
        <f>SUMIFS('9月奖金发放记录'!$J$2:$J$146,'9月奖金发放记录'!$B$2:$B$146,B172,'9月奖金发放记录'!$A$2:$A$146,A172,'9月奖金发放记录'!$E$2:$E$146,"补发3月")</f>
        <v>0</v>
      </c>
      <c r="W172" s="6">
        <f>SUMIFS('9月奖金发放记录'!$J$2:$J$146,'9月奖金发放记录'!$B$2:$B$146,B172,'9月奖金发放记录'!$A$2:$A$146,A172,'9月奖金发放记录'!$E$2:$E$146,"补发2月")</f>
        <v>0</v>
      </c>
      <c r="X172" s="6">
        <f>SUMIFS('9月奖金发放记录'!$J$2:$J$146,'9月奖金发放记录'!$B$2:$B$146,B172,'9月奖金发放记录'!$A$2:$A$146,A172,'9月奖金发放记录'!$E$2:$E$146,"补发1月")</f>
        <v>0</v>
      </c>
      <c r="Y172" s="6">
        <f t="shared" si="2"/>
        <v>0</v>
      </c>
      <c r="Z172" s="5" t="s">
        <v>120</v>
      </c>
      <c r="AA172" s="5">
        <v>0</v>
      </c>
      <c r="AB172" s="5">
        <v>0</v>
      </c>
      <c r="AC172" s="5">
        <v>0</v>
      </c>
    </row>
    <row r="173" ht="19" customHeight="1" spans="1:29">
      <c r="A173" s="5" t="s">
        <v>788</v>
      </c>
      <c r="B173" s="5" t="s">
        <v>82</v>
      </c>
      <c r="C173" s="5" t="s">
        <v>83</v>
      </c>
      <c r="D173" s="5">
        <v>1</v>
      </c>
      <c r="E173" s="5">
        <v>30</v>
      </c>
      <c r="F173" s="6">
        <v>6000</v>
      </c>
      <c r="G173" s="6">
        <v>139</v>
      </c>
      <c r="H173" s="5" t="s">
        <v>120</v>
      </c>
      <c r="I173" s="6">
        <v>0</v>
      </c>
      <c r="J173" s="6">
        <v>27548.38</v>
      </c>
      <c r="K173" s="6">
        <v>25393.5</v>
      </c>
      <c r="L173" s="5" t="s">
        <v>825</v>
      </c>
      <c r="M173" s="5">
        <v>0</v>
      </c>
      <c r="N173" s="6">
        <f>SUMIFS('9月奖金发放记录'!$J$2:$J$146,'9月奖金发放记录'!$B$2:$B$146,B173,'9月奖金发放记录'!$A$2:$A$146,A173,'9月奖金发放记录'!$E$2:$E$146,"结转")</f>
        <v>0</v>
      </c>
      <c r="O173" s="6">
        <f>SUMIFS('9月奖金发放记录'!$J$2:$J$146,'9月奖金发放记录'!$B$2:$B$146,B173,'9月奖金发放记录'!$A$2:$A$146,A173,'9月奖金发放记录'!$E$2:$E$146,"当月")</f>
        <v>0</v>
      </c>
      <c r="P173" s="6">
        <f>SUMIFS('9月奖金发放记录'!$J$2:$J$146,'9月奖金发放记录'!$B$2:$B$146,B173,'9月奖金发放记录'!$A$2:$A$146,A173,'9月奖金发放记录'!$E$2:$E$146,"累计补发9月")</f>
        <v>0</v>
      </c>
      <c r="Q173" s="6">
        <f>SUMIFS('9月奖金发放记录'!$J$2:$J$146,'9月奖金发放记录'!$B$2:$B$146,B173,'9月奖金发放记录'!$A$2:$A$146,A173,'9月奖金发放记录'!$E$2:$E$146,"补发8月")</f>
        <v>0</v>
      </c>
      <c r="R173" s="6">
        <f>SUMIFS('9月奖金发放记录'!$J$2:$J$146,'9月奖金发放记录'!$B$2:$B$146,B173,'9月奖金发放记录'!$A$2:$A$146,A173,'9月奖金发放记录'!$E$2:$E$146,"补发7月")</f>
        <v>0</v>
      </c>
      <c r="S173" s="6">
        <f>SUMIFS('9月奖金发放记录'!$J$2:$J$146,'9月奖金发放记录'!$B$2:$B$146,B173,'9月奖金发放记录'!$A$2:$A$146,A173,'9月奖金发放记录'!$E$2:$E$146,"补发6月")</f>
        <v>0</v>
      </c>
      <c r="T173" s="6">
        <f>SUMIFS('9月奖金发放记录'!$J$2:$J$146,'9月奖金发放记录'!$B$2:$B$146,B173,'9月奖金发放记录'!$A$2:$A$146,A173,'9月奖金发放记录'!$E$2:$E$146,"补发5月")</f>
        <v>0</v>
      </c>
      <c r="U173" s="6">
        <f>SUMIFS('9月奖金发放记录'!$J$2:$J$146,'9月奖金发放记录'!$B$2:$B$146,B173,'9月奖金发放记录'!$A$2:$A$146,A173,'9月奖金发放记录'!$E$2:$E$146,"补发4月")</f>
        <v>0</v>
      </c>
      <c r="V173" s="6">
        <f>SUMIFS('9月奖金发放记录'!$J$2:$J$146,'9月奖金发放记录'!$B$2:$B$146,B173,'9月奖金发放记录'!$A$2:$A$146,A173,'9月奖金发放记录'!$E$2:$E$146,"补发3月")</f>
        <v>0</v>
      </c>
      <c r="W173" s="6">
        <f>SUMIFS('9月奖金发放记录'!$J$2:$J$146,'9月奖金发放记录'!$B$2:$B$146,B173,'9月奖金发放记录'!$A$2:$A$146,A173,'9月奖金发放记录'!$E$2:$E$146,"补发2月")</f>
        <v>0</v>
      </c>
      <c r="X173" s="6">
        <f>SUMIFS('9月奖金发放记录'!$J$2:$J$146,'9月奖金发放记录'!$B$2:$B$146,B173,'9月奖金发放记录'!$A$2:$A$146,A173,'9月奖金发放记录'!$E$2:$E$146,"补发1月")</f>
        <v>0</v>
      </c>
      <c r="Y173" s="6">
        <f t="shared" si="2"/>
        <v>0</v>
      </c>
      <c r="Z173" s="5" t="s">
        <v>120</v>
      </c>
      <c r="AA173" s="5">
        <v>1</v>
      </c>
      <c r="AB173" s="5">
        <v>0</v>
      </c>
      <c r="AC173" s="5">
        <v>0</v>
      </c>
    </row>
    <row r="174" ht="19" customHeight="1" spans="1:29">
      <c r="A174" s="5" t="s">
        <v>789</v>
      </c>
      <c r="B174" s="5" t="s">
        <v>82</v>
      </c>
      <c r="C174" s="5" t="s">
        <v>83</v>
      </c>
      <c r="D174" s="5">
        <v>1</v>
      </c>
      <c r="E174" s="5">
        <v>21</v>
      </c>
      <c r="F174" s="6">
        <v>4200</v>
      </c>
      <c r="G174" s="6">
        <v>1698.5</v>
      </c>
      <c r="H174" s="5" t="s">
        <v>120</v>
      </c>
      <c r="I174" s="6">
        <v>0</v>
      </c>
      <c r="J174" s="6">
        <v>4200</v>
      </c>
      <c r="K174" s="6">
        <v>1698.5</v>
      </c>
      <c r="L174" s="5" t="s">
        <v>825</v>
      </c>
      <c r="M174" s="5">
        <v>0</v>
      </c>
      <c r="N174" s="6">
        <f>SUMIFS('9月奖金发放记录'!$J$2:$J$146,'9月奖金发放记录'!$B$2:$B$146,B174,'9月奖金发放记录'!$A$2:$A$146,A174,'9月奖金发放记录'!$E$2:$E$146,"结转")</f>
        <v>0</v>
      </c>
      <c r="O174" s="6">
        <f>SUMIFS('9月奖金发放记录'!$J$2:$J$146,'9月奖金发放记录'!$B$2:$B$146,B174,'9月奖金发放记录'!$A$2:$A$146,A174,'9月奖金发放记录'!$E$2:$E$146,"当月")</f>
        <v>0</v>
      </c>
      <c r="P174" s="6">
        <f>SUMIFS('9月奖金发放记录'!$J$2:$J$146,'9月奖金发放记录'!$B$2:$B$146,B174,'9月奖金发放记录'!$A$2:$A$146,A174,'9月奖金发放记录'!$E$2:$E$146,"累计补发9月")</f>
        <v>0</v>
      </c>
      <c r="Q174" s="6">
        <f>SUMIFS('9月奖金发放记录'!$J$2:$J$146,'9月奖金发放记录'!$B$2:$B$146,B174,'9月奖金发放记录'!$A$2:$A$146,A174,'9月奖金发放记录'!$E$2:$E$146,"补发8月")</f>
        <v>0</v>
      </c>
      <c r="R174" s="6">
        <f>SUMIFS('9月奖金发放记录'!$J$2:$J$146,'9月奖金发放记录'!$B$2:$B$146,B174,'9月奖金发放记录'!$A$2:$A$146,A174,'9月奖金发放记录'!$E$2:$E$146,"补发7月")</f>
        <v>0</v>
      </c>
      <c r="S174" s="6">
        <f>SUMIFS('9月奖金发放记录'!$J$2:$J$146,'9月奖金发放记录'!$B$2:$B$146,B174,'9月奖金发放记录'!$A$2:$A$146,A174,'9月奖金发放记录'!$E$2:$E$146,"补发6月")</f>
        <v>0</v>
      </c>
      <c r="T174" s="6">
        <f>SUMIFS('9月奖金发放记录'!$J$2:$J$146,'9月奖金发放记录'!$B$2:$B$146,B174,'9月奖金发放记录'!$A$2:$A$146,A174,'9月奖金发放记录'!$E$2:$E$146,"补发5月")</f>
        <v>0</v>
      </c>
      <c r="U174" s="6">
        <f>SUMIFS('9月奖金发放记录'!$J$2:$J$146,'9月奖金发放记录'!$B$2:$B$146,B174,'9月奖金发放记录'!$A$2:$A$146,A174,'9月奖金发放记录'!$E$2:$E$146,"补发4月")</f>
        <v>0</v>
      </c>
      <c r="V174" s="6">
        <f>SUMIFS('9月奖金发放记录'!$J$2:$J$146,'9月奖金发放记录'!$B$2:$B$146,B174,'9月奖金发放记录'!$A$2:$A$146,A174,'9月奖金发放记录'!$E$2:$E$146,"补发3月")</f>
        <v>0</v>
      </c>
      <c r="W174" s="6">
        <f>SUMIFS('9月奖金发放记录'!$J$2:$J$146,'9月奖金发放记录'!$B$2:$B$146,B174,'9月奖金发放记录'!$A$2:$A$146,A174,'9月奖金发放记录'!$E$2:$E$146,"补发2月")</f>
        <v>0</v>
      </c>
      <c r="X174" s="6">
        <f>SUMIFS('9月奖金发放记录'!$J$2:$J$146,'9月奖金发放记录'!$B$2:$B$146,B174,'9月奖金发放记录'!$A$2:$A$146,A174,'9月奖金发放记录'!$E$2:$E$146,"补发1月")</f>
        <v>0</v>
      </c>
      <c r="Y174" s="6">
        <f t="shared" si="2"/>
        <v>0</v>
      </c>
      <c r="Z174" s="5" t="s">
        <v>120</v>
      </c>
      <c r="AA174" s="5">
        <v>1</v>
      </c>
      <c r="AB174" s="5">
        <v>0</v>
      </c>
      <c r="AC174" s="5">
        <v>0</v>
      </c>
    </row>
    <row r="175" ht="19" customHeight="1" spans="1:29">
      <c r="A175" s="5" t="s">
        <v>791</v>
      </c>
      <c r="B175" s="5" t="s">
        <v>82</v>
      </c>
      <c r="C175" s="5" t="s">
        <v>83</v>
      </c>
      <c r="D175" s="5">
        <v>1</v>
      </c>
      <c r="E175" s="5">
        <v>30</v>
      </c>
      <c r="F175" s="6">
        <v>6000</v>
      </c>
      <c r="G175" s="6">
        <v>670.5</v>
      </c>
      <c r="H175" s="5" t="s">
        <v>120</v>
      </c>
      <c r="I175" s="6">
        <v>0</v>
      </c>
      <c r="J175" s="6">
        <v>33200</v>
      </c>
      <c r="K175" s="6">
        <v>19155.1</v>
      </c>
      <c r="L175" s="5" t="s">
        <v>825</v>
      </c>
      <c r="M175" s="5">
        <v>0</v>
      </c>
      <c r="N175" s="6">
        <f>SUMIFS('9月奖金发放记录'!$J$2:$J$146,'9月奖金发放记录'!$B$2:$B$146,B175,'9月奖金发放记录'!$A$2:$A$146,A175,'9月奖金发放记录'!$E$2:$E$146,"结转")</f>
        <v>0</v>
      </c>
      <c r="O175" s="6">
        <f>SUMIFS('9月奖金发放记录'!$J$2:$J$146,'9月奖金发放记录'!$B$2:$B$146,B175,'9月奖金发放记录'!$A$2:$A$146,A175,'9月奖金发放记录'!$E$2:$E$146,"当月")</f>
        <v>0</v>
      </c>
      <c r="P175" s="6">
        <f>SUMIFS('9月奖金发放记录'!$J$2:$J$146,'9月奖金发放记录'!$B$2:$B$146,B175,'9月奖金发放记录'!$A$2:$A$146,A175,'9月奖金发放记录'!$E$2:$E$146,"累计补发9月")</f>
        <v>0</v>
      </c>
      <c r="Q175" s="6">
        <f>SUMIFS('9月奖金发放记录'!$J$2:$J$146,'9月奖金发放记录'!$B$2:$B$146,B175,'9月奖金发放记录'!$A$2:$A$146,A175,'9月奖金发放记录'!$E$2:$E$146,"补发8月")</f>
        <v>0</v>
      </c>
      <c r="R175" s="6">
        <f>SUMIFS('9月奖金发放记录'!$J$2:$J$146,'9月奖金发放记录'!$B$2:$B$146,B175,'9月奖金发放记录'!$A$2:$A$146,A175,'9月奖金发放记录'!$E$2:$E$146,"补发7月")</f>
        <v>0</v>
      </c>
      <c r="S175" s="6">
        <f>SUMIFS('9月奖金发放记录'!$J$2:$J$146,'9月奖金发放记录'!$B$2:$B$146,B175,'9月奖金发放记录'!$A$2:$A$146,A175,'9月奖金发放记录'!$E$2:$E$146,"补发6月")</f>
        <v>0</v>
      </c>
      <c r="T175" s="6">
        <f>SUMIFS('9月奖金发放记录'!$J$2:$J$146,'9月奖金发放记录'!$B$2:$B$146,B175,'9月奖金发放记录'!$A$2:$A$146,A175,'9月奖金发放记录'!$E$2:$E$146,"补发5月")</f>
        <v>0</v>
      </c>
      <c r="U175" s="6">
        <f>SUMIFS('9月奖金发放记录'!$J$2:$J$146,'9月奖金发放记录'!$B$2:$B$146,B175,'9月奖金发放记录'!$A$2:$A$146,A175,'9月奖金发放记录'!$E$2:$E$146,"补发4月")</f>
        <v>0</v>
      </c>
      <c r="V175" s="6">
        <f>SUMIFS('9月奖金发放记录'!$J$2:$J$146,'9月奖金发放记录'!$B$2:$B$146,B175,'9月奖金发放记录'!$A$2:$A$146,A175,'9月奖金发放记录'!$E$2:$E$146,"补发3月")</f>
        <v>0</v>
      </c>
      <c r="W175" s="6">
        <f>SUMIFS('9月奖金发放记录'!$J$2:$J$146,'9月奖金发放记录'!$B$2:$B$146,B175,'9月奖金发放记录'!$A$2:$A$146,A175,'9月奖金发放记录'!$E$2:$E$146,"补发2月")</f>
        <v>0</v>
      </c>
      <c r="X175" s="6">
        <f>SUMIFS('9月奖金发放记录'!$J$2:$J$146,'9月奖金发放记录'!$B$2:$B$146,B175,'9月奖金发放记录'!$A$2:$A$146,A175,'9月奖金发放记录'!$E$2:$E$146,"补发1月")</f>
        <v>0</v>
      </c>
      <c r="Y175" s="6">
        <f t="shared" si="2"/>
        <v>0</v>
      </c>
      <c r="Z175" s="5" t="s">
        <v>120</v>
      </c>
      <c r="AA175" s="5">
        <v>0</v>
      </c>
      <c r="AB175" s="5">
        <v>0</v>
      </c>
      <c r="AC175" s="5">
        <v>0</v>
      </c>
    </row>
    <row r="176" ht="19" customHeight="1" spans="1:29">
      <c r="A176" s="5" t="s">
        <v>81</v>
      </c>
      <c r="B176" s="5" t="s">
        <v>82</v>
      </c>
      <c r="C176" s="5" t="s">
        <v>83</v>
      </c>
      <c r="D176" s="5">
        <v>1</v>
      </c>
      <c r="E176" s="5">
        <v>30</v>
      </c>
      <c r="F176" s="6">
        <v>5000</v>
      </c>
      <c r="G176" s="6">
        <v>7143.1</v>
      </c>
      <c r="H176" s="5" t="s">
        <v>113</v>
      </c>
      <c r="I176" s="6">
        <v>300</v>
      </c>
      <c r="J176" s="6">
        <v>9193.55</v>
      </c>
      <c r="K176" s="6">
        <v>18077.7</v>
      </c>
      <c r="L176" s="5" t="s">
        <v>826</v>
      </c>
      <c r="M176" s="5">
        <v>0</v>
      </c>
      <c r="N176" s="6">
        <f>SUMIFS('9月奖金发放记录'!$J$2:$J$146,'9月奖金发放记录'!$B$2:$B$146,B176,'9月奖金发放记录'!$A$2:$A$146,A176,'9月奖金发放记录'!$E$2:$E$146,"结转")</f>
        <v>300</v>
      </c>
      <c r="O176" s="6">
        <f>SUMIFS('9月奖金发放记录'!$J$2:$J$146,'9月奖金发放记录'!$B$2:$B$146,B176,'9月奖金发放记录'!$A$2:$A$146,A176,'9月奖金发放记录'!$E$2:$E$146,"当月")</f>
        <v>0</v>
      </c>
      <c r="P176" s="6">
        <f>SUMIFS('9月奖金发放记录'!$J$2:$J$146,'9月奖金发放记录'!$B$2:$B$146,B176,'9月奖金发放记录'!$A$2:$A$146,A176,'9月奖金发放记录'!$E$2:$E$146,"累计补发9月")</f>
        <v>0</v>
      </c>
      <c r="Q176" s="6">
        <f>SUMIFS('9月奖金发放记录'!$J$2:$J$146,'9月奖金发放记录'!$B$2:$B$146,B176,'9月奖金发放记录'!$A$2:$A$146,A176,'9月奖金发放记录'!$E$2:$E$146,"补发8月")</f>
        <v>0</v>
      </c>
      <c r="R176" s="6">
        <f>SUMIFS('9月奖金发放记录'!$J$2:$J$146,'9月奖金发放记录'!$B$2:$B$146,B176,'9月奖金发放记录'!$A$2:$A$146,A176,'9月奖金发放记录'!$E$2:$E$146,"补发7月")</f>
        <v>0</v>
      </c>
      <c r="S176" s="6">
        <f>SUMIFS('9月奖金发放记录'!$J$2:$J$146,'9月奖金发放记录'!$B$2:$B$146,B176,'9月奖金发放记录'!$A$2:$A$146,A176,'9月奖金发放记录'!$E$2:$E$146,"补发6月")</f>
        <v>0</v>
      </c>
      <c r="T176" s="6">
        <f>SUMIFS('9月奖金发放记录'!$J$2:$J$146,'9月奖金发放记录'!$B$2:$B$146,B176,'9月奖金发放记录'!$A$2:$A$146,A176,'9月奖金发放记录'!$E$2:$E$146,"补发5月")</f>
        <v>0</v>
      </c>
      <c r="U176" s="6">
        <f>SUMIFS('9月奖金发放记录'!$J$2:$J$146,'9月奖金发放记录'!$B$2:$B$146,B176,'9月奖金发放记录'!$A$2:$A$146,A176,'9月奖金发放记录'!$E$2:$E$146,"补发4月")</f>
        <v>0</v>
      </c>
      <c r="V176" s="6">
        <f>SUMIFS('9月奖金发放记录'!$J$2:$J$146,'9月奖金发放记录'!$B$2:$B$146,B176,'9月奖金发放记录'!$A$2:$A$146,A176,'9月奖金发放记录'!$E$2:$E$146,"补发3月")</f>
        <v>0</v>
      </c>
      <c r="W176" s="6">
        <f>SUMIFS('9月奖金发放记录'!$J$2:$J$146,'9月奖金发放记录'!$B$2:$B$146,B176,'9月奖金发放记录'!$A$2:$A$146,A176,'9月奖金发放记录'!$E$2:$E$146,"补发2月")</f>
        <v>0</v>
      </c>
      <c r="X176" s="6">
        <f>SUMIFS('9月奖金发放记录'!$J$2:$J$146,'9月奖金发放记录'!$B$2:$B$146,B176,'9月奖金发放记录'!$A$2:$A$146,A176,'9月奖金发放记录'!$E$2:$E$146,"补发1月")</f>
        <v>0</v>
      </c>
      <c r="Y176" s="6">
        <f t="shared" si="2"/>
        <v>300</v>
      </c>
      <c r="Z176" s="5" t="s">
        <v>120</v>
      </c>
      <c r="AA176" s="5">
        <v>4</v>
      </c>
      <c r="AB176" s="5">
        <v>0</v>
      </c>
      <c r="AC176" s="5">
        <v>1</v>
      </c>
    </row>
    <row r="177" ht="19" customHeight="1" spans="1:29">
      <c r="A177" s="5" t="s">
        <v>794</v>
      </c>
      <c r="B177" s="5" t="s">
        <v>82</v>
      </c>
      <c r="C177" s="5" t="s">
        <v>83</v>
      </c>
      <c r="D177" s="5">
        <v>1</v>
      </c>
      <c r="E177" s="5">
        <v>30</v>
      </c>
      <c r="F177" s="6">
        <v>5000</v>
      </c>
      <c r="G177" s="6">
        <v>10963.3</v>
      </c>
      <c r="H177" s="5" t="s">
        <v>113</v>
      </c>
      <c r="I177" s="6">
        <v>260</v>
      </c>
      <c r="J177" s="6">
        <v>5000</v>
      </c>
      <c r="K177" s="6">
        <v>10963.3</v>
      </c>
      <c r="L177" s="5" t="s">
        <v>826</v>
      </c>
      <c r="M177" s="5">
        <v>1</v>
      </c>
      <c r="N177" s="6">
        <f>SUMIFS('9月奖金发放记录'!$J$2:$J$146,'9月奖金发放记录'!$B$2:$B$146,B177,'9月奖金发放记录'!$A$2:$A$146,A177,'9月奖金发放记录'!$E$2:$E$146,"结转")</f>
        <v>0</v>
      </c>
      <c r="O177" s="6">
        <f>SUMIFS('9月奖金发放记录'!$J$2:$J$146,'9月奖金发放记录'!$B$2:$B$146,B177,'9月奖金发放记录'!$A$2:$A$146,A177,'9月奖金发放记录'!$E$2:$E$146,"当月")</f>
        <v>260</v>
      </c>
      <c r="P177" s="6">
        <f>SUMIFS('9月奖金发放记录'!$J$2:$J$146,'9月奖金发放记录'!$B$2:$B$146,B177,'9月奖金发放记录'!$A$2:$A$146,A177,'9月奖金发放记录'!$E$2:$E$146,"累计补发9月")</f>
        <v>0</v>
      </c>
      <c r="Q177" s="6">
        <f>SUMIFS('9月奖金发放记录'!$J$2:$J$146,'9月奖金发放记录'!$B$2:$B$146,B177,'9月奖金发放记录'!$A$2:$A$146,A177,'9月奖金发放记录'!$E$2:$E$146,"补发8月")</f>
        <v>0</v>
      </c>
      <c r="R177" s="6">
        <f>SUMIFS('9月奖金发放记录'!$J$2:$J$146,'9月奖金发放记录'!$B$2:$B$146,B177,'9月奖金发放记录'!$A$2:$A$146,A177,'9月奖金发放记录'!$E$2:$E$146,"补发7月")</f>
        <v>0</v>
      </c>
      <c r="S177" s="6">
        <f>SUMIFS('9月奖金发放记录'!$J$2:$J$146,'9月奖金发放记录'!$B$2:$B$146,B177,'9月奖金发放记录'!$A$2:$A$146,A177,'9月奖金发放记录'!$E$2:$E$146,"补发6月")</f>
        <v>0</v>
      </c>
      <c r="T177" s="6">
        <f>SUMIFS('9月奖金发放记录'!$J$2:$J$146,'9月奖金发放记录'!$B$2:$B$146,B177,'9月奖金发放记录'!$A$2:$A$146,A177,'9月奖金发放记录'!$E$2:$E$146,"补发5月")</f>
        <v>0</v>
      </c>
      <c r="U177" s="6">
        <f>SUMIFS('9月奖金发放记录'!$J$2:$J$146,'9月奖金发放记录'!$B$2:$B$146,B177,'9月奖金发放记录'!$A$2:$A$146,A177,'9月奖金发放记录'!$E$2:$E$146,"补发4月")</f>
        <v>0</v>
      </c>
      <c r="V177" s="6">
        <f>SUMIFS('9月奖金发放记录'!$J$2:$J$146,'9月奖金发放记录'!$B$2:$B$146,B177,'9月奖金发放记录'!$A$2:$A$146,A177,'9月奖金发放记录'!$E$2:$E$146,"补发3月")</f>
        <v>0</v>
      </c>
      <c r="W177" s="6">
        <f>SUMIFS('9月奖金发放记录'!$J$2:$J$146,'9月奖金发放记录'!$B$2:$B$146,B177,'9月奖金发放记录'!$A$2:$A$146,A177,'9月奖金发放记录'!$E$2:$E$146,"补发2月")</f>
        <v>0</v>
      </c>
      <c r="X177" s="6">
        <f>SUMIFS('9月奖金发放记录'!$J$2:$J$146,'9月奖金发放记录'!$B$2:$B$146,B177,'9月奖金发放记录'!$A$2:$A$146,A177,'9月奖金发放记录'!$E$2:$E$146,"补发1月")</f>
        <v>0</v>
      </c>
      <c r="Y177" s="6">
        <f t="shared" si="2"/>
        <v>260</v>
      </c>
      <c r="Z177" s="5" t="s">
        <v>120</v>
      </c>
      <c r="AA177" s="5">
        <v>1</v>
      </c>
      <c r="AB177" s="5">
        <v>0</v>
      </c>
      <c r="AC177" s="5">
        <v>0</v>
      </c>
    </row>
    <row r="178" ht="19" customHeight="1" spans="1:29">
      <c r="A178" s="5" t="s">
        <v>797</v>
      </c>
      <c r="B178" s="5" t="s">
        <v>82</v>
      </c>
      <c r="C178" s="5" t="s">
        <v>83</v>
      </c>
      <c r="D178" s="5">
        <v>1</v>
      </c>
      <c r="E178" s="5">
        <v>30</v>
      </c>
      <c r="F178" s="6">
        <v>5000</v>
      </c>
      <c r="G178" s="6">
        <v>11651.1</v>
      </c>
      <c r="H178" s="5" t="s">
        <v>113</v>
      </c>
      <c r="I178" s="6">
        <v>260</v>
      </c>
      <c r="J178" s="6">
        <v>5000</v>
      </c>
      <c r="K178" s="6">
        <v>11651.1</v>
      </c>
      <c r="L178" s="5" t="s">
        <v>826</v>
      </c>
      <c r="M178" s="5">
        <v>1</v>
      </c>
      <c r="N178" s="6">
        <f>SUMIFS('9月奖金发放记录'!$J$2:$J$146,'9月奖金发放记录'!$B$2:$B$146,B178,'9月奖金发放记录'!$A$2:$A$146,A178,'9月奖金发放记录'!$E$2:$E$146,"结转")</f>
        <v>0</v>
      </c>
      <c r="O178" s="6">
        <f>SUMIFS('9月奖金发放记录'!$J$2:$J$146,'9月奖金发放记录'!$B$2:$B$146,B178,'9月奖金发放记录'!$A$2:$A$146,A178,'9月奖金发放记录'!$E$2:$E$146,"当月")</f>
        <v>260</v>
      </c>
      <c r="P178" s="6">
        <f>SUMIFS('9月奖金发放记录'!$J$2:$J$146,'9月奖金发放记录'!$B$2:$B$146,B178,'9月奖金发放记录'!$A$2:$A$146,A178,'9月奖金发放记录'!$E$2:$E$146,"累计补发9月")</f>
        <v>0</v>
      </c>
      <c r="Q178" s="6">
        <f>SUMIFS('9月奖金发放记录'!$J$2:$J$146,'9月奖金发放记录'!$B$2:$B$146,B178,'9月奖金发放记录'!$A$2:$A$146,A178,'9月奖金发放记录'!$E$2:$E$146,"补发8月")</f>
        <v>0</v>
      </c>
      <c r="R178" s="6">
        <f>SUMIFS('9月奖金发放记录'!$J$2:$J$146,'9月奖金发放记录'!$B$2:$B$146,B178,'9月奖金发放记录'!$A$2:$A$146,A178,'9月奖金发放记录'!$E$2:$E$146,"补发7月")</f>
        <v>0</v>
      </c>
      <c r="S178" s="6">
        <f>SUMIFS('9月奖金发放记录'!$J$2:$J$146,'9月奖金发放记录'!$B$2:$B$146,B178,'9月奖金发放记录'!$A$2:$A$146,A178,'9月奖金发放记录'!$E$2:$E$146,"补发6月")</f>
        <v>0</v>
      </c>
      <c r="T178" s="6">
        <f>SUMIFS('9月奖金发放记录'!$J$2:$J$146,'9月奖金发放记录'!$B$2:$B$146,B178,'9月奖金发放记录'!$A$2:$A$146,A178,'9月奖金发放记录'!$E$2:$E$146,"补发5月")</f>
        <v>0</v>
      </c>
      <c r="U178" s="6">
        <f>SUMIFS('9月奖金发放记录'!$J$2:$J$146,'9月奖金发放记录'!$B$2:$B$146,B178,'9月奖金发放记录'!$A$2:$A$146,A178,'9月奖金发放记录'!$E$2:$E$146,"补发4月")</f>
        <v>0</v>
      </c>
      <c r="V178" s="6">
        <f>SUMIFS('9月奖金发放记录'!$J$2:$J$146,'9月奖金发放记录'!$B$2:$B$146,B178,'9月奖金发放记录'!$A$2:$A$146,A178,'9月奖金发放记录'!$E$2:$E$146,"补发3月")</f>
        <v>0</v>
      </c>
      <c r="W178" s="6">
        <f>SUMIFS('9月奖金发放记录'!$J$2:$J$146,'9月奖金发放记录'!$B$2:$B$146,B178,'9月奖金发放记录'!$A$2:$A$146,A178,'9月奖金发放记录'!$E$2:$E$146,"补发2月")</f>
        <v>0</v>
      </c>
      <c r="X178" s="6">
        <f>SUMIFS('9月奖金发放记录'!$J$2:$J$146,'9月奖金发放记录'!$B$2:$B$146,B178,'9月奖金发放记录'!$A$2:$A$146,A178,'9月奖金发放记录'!$E$2:$E$146,"补发1月")</f>
        <v>0</v>
      </c>
      <c r="Y178" s="6">
        <f t="shared" si="2"/>
        <v>260</v>
      </c>
      <c r="Z178" s="5" t="s">
        <v>120</v>
      </c>
      <c r="AA178" s="5">
        <v>1</v>
      </c>
      <c r="AB178" s="5">
        <v>0</v>
      </c>
      <c r="AC178" s="5">
        <v>0</v>
      </c>
    </row>
    <row r="179" ht="19" customHeight="1" spans="1:29">
      <c r="A179" s="5" t="s">
        <v>84</v>
      </c>
      <c r="B179" s="5" t="s">
        <v>82</v>
      </c>
      <c r="C179" s="5" t="s">
        <v>83</v>
      </c>
      <c r="D179" s="5">
        <v>1</v>
      </c>
      <c r="E179" s="5">
        <v>30</v>
      </c>
      <c r="F179" s="6">
        <v>5000</v>
      </c>
      <c r="G179" s="6">
        <v>2448.8</v>
      </c>
      <c r="H179" s="5" t="s">
        <v>120</v>
      </c>
      <c r="I179" s="6">
        <v>0</v>
      </c>
      <c r="J179" s="6">
        <v>9193.55</v>
      </c>
      <c r="K179" s="6">
        <v>9906.6</v>
      </c>
      <c r="L179" s="5" t="s">
        <v>826</v>
      </c>
      <c r="M179" s="5">
        <v>0</v>
      </c>
      <c r="N179" s="6">
        <f>SUMIFS('9月奖金发放记录'!$J$2:$J$146,'9月奖金发放记录'!$B$2:$B$146,B179,'9月奖金发放记录'!$A$2:$A$146,A179,'9月奖金发放记录'!$E$2:$E$146,"结转")</f>
        <v>0</v>
      </c>
      <c r="O179" s="6">
        <f>SUMIFS('9月奖金发放记录'!$J$2:$J$146,'9月奖金发放记录'!$B$2:$B$146,B179,'9月奖金发放记录'!$A$2:$A$146,A179,'9月奖金发放记录'!$E$2:$E$146,"当月")</f>
        <v>0</v>
      </c>
      <c r="P179" s="6">
        <f>SUMIFS('9月奖金发放记录'!$J$2:$J$146,'9月奖金发放记录'!$B$2:$B$146,B179,'9月奖金发放记录'!$A$2:$A$146,A179,'9月奖金发放记录'!$E$2:$E$146,"累计补发9月")</f>
        <v>300</v>
      </c>
      <c r="Q179" s="6">
        <f>SUMIFS('9月奖金发放记录'!$J$2:$J$146,'9月奖金发放记录'!$B$2:$B$146,B179,'9月奖金发放记录'!$A$2:$A$146,A179,'9月奖金发放记录'!$E$2:$E$146,"补发8月")</f>
        <v>0</v>
      </c>
      <c r="R179" s="6">
        <f>SUMIFS('9月奖金发放记录'!$J$2:$J$146,'9月奖金发放记录'!$B$2:$B$146,B179,'9月奖金发放记录'!$A$2:$A$146,A179,'9月奖金发放记录'!$E$2:$E$146,"补发7月")</f>
        <v>0</v>
      </c>
      <c r="S179" s="6">
        <f>SUMIFS('9月奖金发放记录'!$J$2:$J$146,'9月奖金发放记录'!$B$2:$B$146,B179,'9月奖金发放记录'!$A$2:$A$146,A179,'9月奖金发放记录'!$E$2:$E$146,"补发6月")</f>
        <v>0</v>
      </c>
      <c r="T179" s="6">
        <f>SUMIFS('9月奖金发放记录'!$J$2:$J$146,'9月奖金发放记录'!$B$2:$B$146,B179,'9月奖金发放记录'!$A$2:$A$146,A179,'9月奖金发放记录'!$E$2:$E$146,"补发5月")</f>
        <v>0</v>
      </c>
      <c r="U179" s="6">
        <f>SUMIFS('9月奖金发放记录'!$J$2:$J$146,'9月奖金发放记录'!$B$2:$B$146,B179,'9月奖金发放记录'!$A$2:$A$146,A179,'9月奖金发放记录'!$E$2:$E$146,"补发4月")</f>
        <v>0</v>
      </c>
      <c r="V179" s="6">
        <f>SUMIFS('9月奖金发放记录'!$J$2:$J$146,'9月奖金发放记录'!$B$2:$B$146,B179,'9月奖金发放记录'!$A$2:$A$146,A179,'9月奖金发放记录'!$E$2:$E$146,"补发3月")</f>
        <v>0</v>
      </c>
      <c r="W179" s="6">
        <f>SUMIFS('9月奖金发放记录'!$J$2:$J$146,'9月奖金发放记录'!$B$2:$B$146,B179,'9月奖金发放记录'!$A$2:$A$146,A179,'9月奖金发放记录'!$E$2:$E$146,"补发2月")</f>
        <v>0</v>
      </c>
      <c r="X179" s="6">
        <f>SUMIFS('9月奖金发放记录'!$J$2:$J$146,'9月奖金发放记录'!$B$2:$B$146,B179,'9月奖金发放记录'!$A$2:$A$146,A179,'9月奖金发放记录'!$E$2:$E$146,"补发1月")</f>
        <v>0</v>
      </c>
      <c r="Y179" s="6">
        <f t="shared" si="2"/>
        <v>300</v>
      </c>
      <c r="Z179" s="5" t="s">
        <v>120</v>
      </c>
      <c r="AA179" s="5">
        <v>5</v>
      </c>
      <c r="AB179" s="5">
        <v>0</v>
      </c>
      <c r="AC179" s="5">
        <v>0</v>
      </c>
    </row>
    <row r="180" ht="19" customHeight="1" spans="1:29">
      <c r="A180" s="5" t="s">
        <v>85</v>
      </c>
      <c r="B180" s="5" t="s">
        <v>82</v>
      </c>
      <c r="C180" s="5" t="s">
        <v>83</v>
      </c>
      <c r="D180" s="5">
        <v>1</v>
      </c>
      <c r="E180" s="5">
        <v>30</v>
      </c>
      <c r="F180" s="6">
        <v>3000</v>
      </c>
      <c r="G180" s="6">
        <v>6826.8</v>
      </c>
      <c r="H180" s="5" t="s">
        <v>113</v>
      </c>
      <c r="I180" s="6">
        <v>150</v>
      </c>
      <c r="J180" s="6">
        <v>5516.13</v>
      </c>
      <c r="K180" s="6">
        <v>14931.3</v>
      </c>
      <c r="L180" s="5" t="s">
        <v>826</v>
      </c>
      <c r="M180" s="5">
        <v>2</v>
      </c>
      <c r="N180" s="6">
        <f>SUMIFS('9月奖金发放记录'!$J$2:$J$146,'9月奖金发放记录'!$B$2:$B$146,B180,'9月奖金发放记录'!$A$2:$A$146,A180,'9月奖金发放记录'!$E$2:$E$146,"结转")</f>
        <v>150</v>
      </c>
      <c r="O180" s="6">
        <f>SUMIFS('9月奖金发放记录'!$J$2:$J$146,'9月奖金发放记录'!$B$2:$B$146,B180,'9月奖金发放记录'!$A$2:$A$146,A180,'9月奖金发放记录'!$E$2:$E$146,"当月")</f>
        <v>0</v>
      </c>
      <c r="P180" s="6">
        <f>SUMIFS('9月奖金发放记录'!$J$2:$J$146,'9月奖金发放记录'!$B$2:$B$146,B180,'9月奖金发放记录'!$A$2:$A$146,A180,'9月奖金发放记录'!$E$2:$E$146,"累计补发9月")</f>
        <v>0</v>
      </c>
      <c r="Q180" s="6">
        <f>SUMIFS('9月奖金发放记录'!$J$2:$J$146,'9月奖金发放记录'!$B$2:$B$146,B180,'9月奖金发放记录'!$A$2:$A$146,A180,'9月奖金发放记录'!$E$2:$E$146,"补发8月")</f>
        <v>0</v>
      </c>
      <c r="R180" s="6">
        <f>SUMIFS('9月奖金发放记录'!$J$2:$J$146,'9月奖金发放记录'!$B$2:$B$146,B180,'9月奖金发放记录'!$A$2:$A$146,A180,'9月奖金发放记录'!$E$2:$E$146,"补发7月")</f>
        <v>0</v>
      </c>
      <c r="S180" s="6">
        <f>SUMIFS('9月奖金发放记录'!$J$2:$J$146,'9月奖金发放记录'!$B$2:$B$146,B180,'9月奖金发放记录'!$A$2:$A$146,A180,'9月奖金发放记录'!$E$2:$E$146,"补发6月")</f>
        <v>0</v>
      </c>
      <c r="T180" s="6">
        <f>SUMIFS('9月奖金发放记录'!$J$2:$J$146,'9月奖金发放记录'!$B$2:$B$146,B180,'9月奖金发放记录'!$A$2:$A$146,A180,'9月奖金发放记录'!$E$2:$E$146,"补发5月")</f>
        <v>0</v>
      </c>
      <c r="U180" s="6">
        <f>SUMIFS('9月奖金发放记录'!$J$2:$J$146,'9月奖金发放记录'!$B$2:$B$146,B180,'9月奖金发放记录'!$A$2:$A$146,A180,'9月奖金发放记录'!$E$2:$E$146,"补发4月")</f>
        <v>0</v>
      </c>
      <c r="V180" s="6">
        <f>SUMIFS('9月奖金发放记录'!$J$2:$J$146,'9月奖金发放记录'!$B$2:$B$146,B180,'9月奖金发放记录'!$A$2:$A$146,A180,'9月奖金发放记录'!$E$2:$E$146,"补发3月")</f>
        <v>0</v>
      </c>
      <c r="W180" s="6">
        <f>SUMIFS('9月奖金发放记录'!$J$2:$J$146,'9月奖金发放记录'!$B$2:$B$146,B180,'9月奖金发放记录'!$A$2:$A$146,A180,'9月奖金发放记录'!$E$2:$E$146,"补发2月")</f>
        <v>0</v>
      </c>
      <c r="X180" s="6">
        <f>SUMIFS('9月奖金发放记录'!$J$2:$J$146,'9月奖金发放记录'!$B$2:$B$146,B180,'9月奖金发放记录'!$A$2:$A$146,A180,'9月奖金发放记录'!$E$2:$E$146,"补发1月")</f>
        <v>0</v>
      </c>
      <c r="Y180" s="6">
        <f t="shared" si="2"/>
        <v>150</v>
      </c>
      <c r="Z180" s="5" t="s">
        <v>120</v>
      </c>
      <c r="AA180" s="5">
        <v>4</v>
      </c>
      <c r="AB180" s="5">
        <v>0</v>
      </c>
      <c r="AC180" s="5">
        <v>1</v>
      </c>
    </row>
    <row r="181" ht="19" customHeight="1" spans="1:29">
      <c r="A181" s="5" t="s">
        <v>47</v>
      </c>
      <c r="B181" s="5" t="s">
        <v>48</v>
      </c>
      <c r="C181" s="5" t="s">
        <v>39</v>
      </c>
      <c r="D181" s="5">
        <v>1</v>
      </c>
      <c r="E181" s="5">
        <v>27</v>
      </c>
      <c r="F181" s="6">
        <v>5400</v>
      </c>
      <c r="G181" s="6">
        <v>306.7</v>
      </c>
      <c r="H181" s="5" t="s">
        <v>120</v>
      </c>
      <c r="I181" s="6">
        <v>0</v>
      </c>
      <c r="J181" s="6">
        <v>11400</v>
      </c>
      <c r="K181" s="6">
        <v>597.5</v>
      </c>
      <c r="L181" s="5" t="s">
        <v>825</v>
      </c>
      <c r="M181" s="5">
        <v>0</v>
      </c>
      <c r="N181" s="6">
        <f>SUMIFS('9月奖金发放记录'!$J$2:$J$146,'9月奖金发放记录'!$B$2:$B$146,B181,'9月奖金发放记录'!$A$2:$A$146,A181,'9月奖金发放记录'!$E$2:$E$146,"结转")</f>
        <v>0</v>
      </c>
      <c r="O181" s="6">
        <f>SUMIFS('9月奖金发放记录'!$J$2:$J$146,'9月奖金发放记录'!$B$2:$B$146,B181,'9月奖金发放记录'!$A$2:$A$146,A181,'9月奖金发放记录'!$E$2:$E$146,"当月")</f>
        <v>0</v>
      </c>
      <c r="P181" s="6">
        <f>SUMIFS('9月奖金发放记录'!$J$2:$J$146,'9月奖金发放记录'!$B$2:$B$146,B181,'9月奖金发放记录'!$A$2:$A$146,A181,'9月奖金发放记录'!$E$2:$E$146,"累计补发9月")</f>
        <v>0</v>
      </c>
      <c r="Q181" s="6">
        <f>SUMIFS('9月奖金发放记录'!$J$2:$J$146,'9月奖金发放记录'!$B$2:$B$146,B181,'9月奖金发放记录'!$A$2:$A$146,A181,'9月奖金发放记录'!$E$2:$E$146,"补发8月")</f>
        <v>0</v>
      </c>
      <c r="R181" s="6">
        <f>SUMIFS('9月奖金发放记录'!$J$2:$J$146,'9月奖金发放记录'!$B$2:$B$146,B181,'9月奖金发放记录'!$A$2:$A$146,A181,'9月奖金发放记录'!$E$2:$E$146,"补发7月")</f>
        <v>0</v>
      </c>
      <c r="S181" s="6">
        <f>SUMIFS('9月奖金发放记录'!$J$2:$J$146,'9月奖金发放记录'!$B$2:$B$146,B181,'9月奖金发放记录'!$A$2:$A$146,A181,'9月奖金发放记录'!$E$2:$E$146,"补发6月")</f>
        <v>0</v>
      </c>
      <c r="T181" s="6">
        <f>SUMIFS('9月奖金发放记录'!$J$2:$J$146,'9月奖金发放记录'!$B$2:$B$146,B181,'9月奖金发放记录'!$A$2:$A$146,A181,'9月奖金发放记录'!$E$2:$E$146,"补发5月")</f>
        <v>0</v>
      </c>
      <c r="U181" s="6">
        <f>SUMIFS('9月奖金发放记录'!$J$2:$J$146,'9月奖金发放记录'!$B$2:$B$146,B181,'9月奖金发放记录'!$A$2:$A$146,A181,'9月奖金发放记录'!$E$2:$E$146,"补发4月")</f>
        <v>0</v>
      </c>
      <c r="V181" s="6">
        <f>SUMIFS('9月奖金发放记录'!$J$2:$J$146,'9月奖金发放记录'!$B$2:$B$146,B181,'9月奖金发放记录'!$A$2:$A$146,A181,'9月奖金发放记录'!$E$2:$E$146,"补发3月")</f>
        <v>0</v>
      </c>
      <c r="W181" s="6">
        <f>SUMIFS('9月奖金发放记录'!$J$2:$J$146,'9月奖金发放记录'!$B$2:$B$146,B181,'9月奖金发放记录'!$A$2:$A$146,A181,'9月奖金发放记录'!$E$2:$E$146,"补发2月")</f>
        <v>0</v>
      </c>
      <c r="X181" s="6">
        <f>SUMIFS('9月奖金发放记录'!$J$2:$J$146,'9月奖金发放记录'!$B$2:$B$146,B181,'9月奖金发放记录'!$A$2:$A$146,A181,'9月奖金发放记录'!$E$2:$E$146,"补发1月")</f>
        <v>0</v>
      </c>
      <c r="Y181" s="6">
        <f t="shared" si="2"/>
        <v>0</v>
      </c>
      <c r="Z181" s="5" t="s">
        <v>120</v>
      </c>
      <c r="AA181" s="5">
        <v>0</v>
      </c>
      <c r="AB181" s="5">
        <v>0</v>
      </c>
      <c r="AC181" s="5">
        <v>0</v>
      </c>
    </row>
    <row r="182" ht="19" customHeight="1" spans="1:29">
      <c r="A182" s="5" t="s">
        <v>166</v>
      </c>
      <c r="B182" s="5" t="s">
        <v>48</v>
      </c>
      <c r="C182" s="5" t="s">
        <v>39</v>
      </c>
      <c r="D182" s="5">
        <v>1</v>
      </c>
      <c r="E182" s="5">
        <v>8</v>
      </c>
      <c r="F182" s="6">
        <v>1600</v>
      </c>
      <c r="G182" s="6">
        <v>502</v>
      </c>
      <c r="H182" s="5" t="s">
        <v>120</v>
      </c>
      <c r="I182" s="6">
        <v>0</v>
      </c>
      <c r="J182" s="6">
        <v>1600</v>
      </c>
      <c r="K182" s="6">
        <v>502</v>
      </c>
      <c r="L182" s="5" t="s">
        <v>825</v>
      </c>
      <c r="M182" s="5">
        <v>0</v>
      </c>
      <c r="N182" s="6">
        <f>SUMIFS('9月奖金发放记录'!$J$2:$J$146,'9月奖金发放记录'!$B$2:$B$146,B182,'9月奖金发放记录'!$A$2:$A$146,A182,'9月奖金发放记录'!$E$2:$E$146,"结转")</f>
        <v>0</v>
      </c>
      <c r="O182" s="6">
        <f>SUMIFS('9月奖金发放记录'!$J$2:$J$146,'9月奖金发放记录'!$B$2:$B$146,B182,'9月奖金发放记录'!$A$2:$A$146,A182,'9月奖金发放记录'!$E$2:$E$146,"当月")</f>
        <v>0</v>
      </c>
      <c r="P182" s="6">
        <f>SUMIFS('9月奖金发放记录'!$J$2:$J$146,'9月奖金发放记录'!$B$2:$B$146,B182,'9月奖金发放记录'!$A$2:$A$146,A182,'9月奖金发放记录'!$E$2:$E$146,"累计补发9月")</f>
        <v>0</v>
      </c>
      <c r="Q182" s="6">
        <f>SUMIFS('9月奖金发放记录'!$J$2:$J$146,'9月奖金发放记录'!$B$2:$B$146,B182,'9月奖金发放记录'!$A$2:$A$146,A182,'9月奖金发放记录'!$E$2:$E$146,"补发8月")</f>
        <v>0</v>
      </c>
      <c r="R182" s="6">
        <f>SUMIFS('9月奖金发放记录'!$J$2:$J$146,'9月奖金发放记录'!$B$2:$B$146,B182,'9月奖金发放记录'!$A$2:$A$146,A182,'9月奖金发放记录'!$E$2:$E$146,"补发7月")</f>
        <v>0</v>
      </c>
      <c r="S182" s="6">
        <f>SUMIFS('9月奖金发放记录'!$J$2:$J$146,'9月奖金发放记录'!$B$2:$B$146,B182,'9月奖金发放记录'!$A$2:$A$146,A182,'9月奖金发放记录'!$E$2:$E$146,"补发6月")</f>
        <v>0</v>
      </c>
      <c r="T182" s="6">
        <f>SUMIFS('9月奖金发放记录'!$J$2:$J$146,'9月奖金发放记录'!$B$2:$B$146,B182,'9月奖金发放记录'!$A$2:$A$146,A182,'9月奖金发放记录'!$E$2:$E$146,"补发5月")</f>
        <v>0</v>
      </c>
      <c r="U182" s="6">
        <f>SUMIFS('9月奖金发放记录'!$J$2:$J$146,'9月奖金发放记录'!$B$2:$B$146,B182,'9月奖金发放记录'!$A$2:$A$146,A182,'9月奖金发放记录'!$E$2:$E$146,"补发4月")</f>
        <v>0</v>
      </c>
      <c r="V182" s="6">
        <f>SUMIFS('9月奖金发放记录'!$J$2:$J$146,'9月奖金发放记录'!$B$2:$B$146,B182,'9月奖金发放记录'!$A$2:$A$146,A182,'9月奖金发放记录'!$E$2:$E$146,"补发3月")</f>
        <v>0</v>
      </c>
      <c r="W182" s="6">
        <f>SUMIFS('9月奖金发放记录'!$J$2:$J$146,'9月奖金发放记录'!$B$2:$B$146,B182,'9月奖金发放记录'!$A$2:$A$146,A182,'9月奖金发放记录'!$E$2:$E$146,"补发2月")</f>
        <v>0</v>
      </c>
      <c r="X182" s="6">
        <f>SUMIFS('9月奖金发放记录'!$J$2:$J$146,'9月奖金发放记录'!$B$2:$B$146,B182,'9月奖金发放记录'!$A$2:$A$146,A182,'9月奖金发放记录'!$E$2:$E$146,"补发1月")</f>
        <v>0</v>
      </c>
      <c r="Y182" s="6">
        <f t="shared" si="2"/>
        <v>0</v>
      </c>
      <c r="Z182" s="5" t="s">
        <v>120</v>
      </c>
      <c r="AA182" s="5">
        <v>0</v>
      </c>
      <c r="AB182" s="5">
        <v>0</v>
      </c>
      <c r="AC182" s="5">
        <v>0</v>
      </c>
    </row>
    <row r="183" ht="19" customHeight="1" spans="1:29">
      <c r="A183" s="5" t="s">
        <v>171</v>
      </c>
      <c r="B183" s="5" t="s">
        <v>48</v>
      </c>
      <c r="C183" s="5" t="s">
        <v>39</v>
      </c>
      <c r="D183" s="5">
        <v>1</v>
      </c>
      <c r="E183" s="5">
        <v>9</v>
      </c>
      <c r="F183" s="6">
        <v>1800</v>
      </c>
      <c r="G183" s="6">
        <v>846.1</v>
      </c>
      <c r="H183" s="5" t="s">
        <v>120</v>
      </c>
      <c r="I183" s="6">
        <v>0</v>
      </c>
      <c r="J183" s="6">
        <v>1800</v>
      </c>
      <c r="K183" s="6">
        <v>846.1</v>
      </c>
      <c r="L183" s="5" t="s">
        <v>825</v>
      </c>
      <c r="M183" s="5">
        <v>0</v>
      </c>
      <c r="N183" s="6">
        <f>SUMIFS('9月奖金发放记录'!$J$2:$J$146,'9月奖金发放记录'!$B$2:$B$146,B183,'9月奖金发放记录'!$A$2:$A$146,A183,'9月奖金发放记录'!$E$2:$E$146,"结转")</f>
        <v>0</v>
      </c>
      <c r="O183" s="6">
        <f>SUMIFS('9月奖金发放记录'!$J$2:$J$146,'9月奖金发放记录'!$B$2:$B$146,B183,'9月奖金发放记录'!$A$2:$A$146,A183,'9月奖金发放记录'!$E$2:$E$146,"当月")</f>
        <v>0</v>
      </c>
      <c r="P183" s="6">
        <f>SUMIFS('9月奖金发放记录'!$J$2:$J$146,'9月奖金发放记录'!$B$2:$B$146,B183,'9月奖金发放记录'!$A$2:$A$146,A183,'9月奖金发放记录'!$E$2:$E$146,"累计补发9月")</f>
        <v>0</v>
      </c>
      <c r="Q183" s="6">
        <f>SUMIFS('9月奖金发放记录'!$J$2:$J$146,'9月奖金发放记录'!$B$2:$B$146,B183,'9月奖金发放记录'!$A$2:$A$146,A183,'9月奖金发放记录'!$E$2:$E$146,"补发8月")</f>
        <v>0</v>
      </c>
      <c r="R183" s="6">
        <f>SUMIFS('9月奖金发放记录'!$J$2:$J$146,'9月奖金发放记录'!$B$2:$B$146,B183,'9月奖金发放记录'!$A$2:$A$146,A183,'9月奖金发放记录'!$E$2:$E$146,"补发7月")</f>
        <v>0</v>
      </c>
      <c r="S183" s="6">
        <f>SUMIFS('9月奖金发放记录'!$J$2:$J$146,'9月奖金发放记录'!$B$2:$B$146,B183,'9月奖金发放记录'!$A$2:$A$146,A183,'9月奖金发放记录'!$E$2:$E$146,"补发6月")</f>
        <v>0</v>
      </c>
      <c r="T183" s="6">
        <f>SUMIFS('9月奖金发放记录'!$J$2:$J$146,'9月奖金发放记录'!$B$2:$B$146,B183,'9月奖金发放记录'!$A$2:$A$146,A183,'9月奖金发放记录'!$E$2:$E$146,"补发5月")</f>
        <v>0</v>
      </c>
      <c r="U183" s="6">
        <f>SUMIFS('9月奖金发放记录'!$J$2:$J$146,'9月奖金发放记录'!$B$2:$B$146,B183,'9月奖金发放记录'!$A$2:$A$146,A183,'9月奖金发放记录'!$E$2:$E$146,"补发4月")</f>
        <v>0</v>
      </c>
      <c r="V183" s="6">
        <f>SUMIFS('9月奖金发放记录'!$J$2:$J$146,'9月奖金发放记录'!$B$2:$B$146,B183,'9月奖金发放记录'!$A$2:$A$146,A183,'9月奖金发放记录'!$E$2:$E$146,"补发3月")</f>
        <v>0</v>
      </c>
      <c r="W183" s="6">
        <f>SUMIFS('9月奖金发放记录'!$J$2:$J$146,'9月奖金发放记录'!$B$2:$B$146,B183,'9月奖金发放记录'!$A$2:$A$146,A183,'9月奖金发放记录'!$E$2:$E$146,"补发2月")</f>
        <v>0</v>
      </c>
      <c r="X183" s="6">
        <f>SUMIFS('9月奖金发放记录'!$J$2:$J$146,'9月奖金发放记录'!$B$2:$B$146,B183,'9月奖金发放记录'!$A$2:$A$146,A183,'9月奖金发放记录'!$E$2:$E$146,"补发1月")</f>
        <v>0</v>
      </c>
      <c r="Y183" s="6">
        <f t="shared" si="2"/>
        <v>0</v>
      </c>
      <c r="Z183" s="5" t="s">
        <v>120</v>
      </c>
      <c r="AA183" s="5">
        <v>0</v>
      </c>
      <c r="AB183" s="5">
        <v>0</v>
      </c>
      <c r="AC183" s="5">
        <v>0</v>
      </c>
    </row>
    <row r="184" ht="19" customHeight="1" spans="1:29">
      <c r="A184" s="5" t="s">
        <v>173</v>
      </c>
      <c r="B184" s="5" t="s">
        <v>48</v>
      </c>
      <c r="C184" s="5" t="s">
        <v>39</v>
      </c>
      <c r="D184" s="5">
        <v>1</v>
      </c>
      <c r="E184" s="5">
        <v>12</v>
      </c>
      <c r="F184" s="6">
        <v>2400</v>
      </c>
      <c r="G184" s="6">
        <v>639.3</v>
      </c>
      <c r="H184" s="5" t="s">
        <v>120</v>
      </c>
      <c r="I184" s="6">
        <v>0</v>
      </c>
      <c r="J184" s="6">
        <v>2400</v>
      </c>
      <c r="K184" s="6">
        <v>639.3</v>
      </c>
      <c r="L184" s="5" t="s">
        <v>825</v>
      </c>
      <c r="M184" s="5">
        <v>0</v>
      </c>
      <c r="N184" s="6">
        <f>SUMIFS('9月奖金发放记录'!$J$2:$J$146,'9月奖金发放记录'!$B$2:$B$146,B184,'9月奖金发放记录'!$A$2:$A$146,A184,'9月奖金发放记录'!$E$2:$E$146,"结转")</f>
        <v>0</v>
      </c>
      <c r="O184" s="6">
        <f>SUMIFS('9月奖金发放记录'!$J$2:$J$146,'9月奖金发放记录'!$B$2:$B$146,B184,'9月奖金发放记录'!$A$2:$A$146,A184,'9月奖金发放记录'!$E$2:$E$146,"当月")</f>
        <v>0</v>
      </c>
      <c r="P184" s="6">
        <f>SUMIFS('9月奖金发放记录'!$J$2:$J$146,'9月奖金发放记录'!$B$2:$B$146,B184,'9月奖金发放记录'!$A$2:$A$146,A184,'9月奖金发放记录'!$E$2:$E$146,"累计补发9月")</f>
        <v>0</v>
      </c>
      <c r="Q184" s="6">
        <f>SUMIFS('9月奖金发放记录'!$J$2:$J$146,'9月奖金发放记录'!$B$2:$B$146,B184,'9月奖金发放记录'!$A$2:$A$146,A184,'9月奖金发放记录'!$E$2:$E$146,"补发8月")</f>
        <v>0</v>
      </c>
      <c r="R184" s="6">
        <f>SUMIFS('9月奖金发放记录'!$J$2:$J$146,'9月奖金发放记录'!$B$2:$B$146,B184,'9月奖金发放记录'!$A$2:$A$146,A184,'9月奖金发放记录'!$E$2:$E$146,"补发7月")</f>
        <v>0</v>
      </c>
      <c r="S184" s="6">
        <f>SUMIFS('9月奖金发放记录'!$J$2:$J$146,'9月奖金发放记录'!$B$2:$B$146,B184,'9月奖金发放记录'!$A$2:$A$146,A184,'9月奖金发放记录'!$E$2:$E$146,"补发6月")</f>
        <v>0</v>
      </c>
      <c r="T184" s="6">
        <f>SUMIFS('9月奖金发放记录'!$J$2:$J$146,'9月奖金发放记录'!$B$2:$B$146,B184,'9月奖金发放记录'!$A$2:$A$146,A184,'9月奖金发放记录'!$E$2:$E$146,"补发5月")</f>
        <v>0</v>
      </c>
      <c r="U184" s="6">
        <f>SUMIFS('9月奖金发放记录'!$J$2:$J$146,'9月奖金发放记录'!$B$2:$B$146,B184,'9月奖金发放记录'!$A$2:$A$146,A184,'9月奖金发放记录'!$E$2:$E$146,"补发4月")</f>
        <v>0</v>
      </c>
      <c r="V184" s="6">
        <f>SUMIFS('9月奖金发放记录'!$J$2:$J$146,'9月奖金发放记录'!$B$2:$B$146,B184,'9月奖金发放记录'!$A$2:$A$146,A184,'9月奖金发放记录'!$E$2:$E$146,"补发3月")</f>
        <v>0</v>
      </c>
      <c r="W184" s="6">
        <f>SUMIFS('9月奖金发放记录'!$J$2:$J$146,'9月奖金发放记录'!$B$2:$B$146,B184,'9月奖金发放记录'!$A$2:$A$146,A184,'9月奖金发放记录'!$E$2:$E$146,"补发2月")</f>
        <v>0</v>
      </c>
      <c r="X184" s="6">
        <f>SUMIFS('9月奖金发放记录'!$J$2:$J$146,'9月奖金发放记录'!$B$2:$B$146,B184,'9月奖金发放记录'!$A$2:$A$146,A184,'9月奖金发放记录'!$E$2:$E$146,"补发1月")</f>
        <v>0</v>
      </c>
      <c r="Y184" s="6">
        <f t="shared" si="2"/>
        <v>0</v>
      </c>
      <c r="Z184" s="5" t="s">
        <v>120</v>
      </c>
      <c r="AA184" s="5">
        <v>0</v>
      </c>
      <c r="AB184" s="5">
        <v>0</v>
      </c>
      <c r="AC184" s="5">
        <v>0</v>
      </c>
    </row>
    <row r="185" ht="19" customHeight="1" spans="1:29">
      <c r="A185" s="5" t="s">
        <v>566</v>
      </c>
      <c r="B185" s="5" t="s">
        <v>845</v>
      </c>
      <c r="C185" s="5" t="s">
        <v>66</v>
      </c>
      <c r="D185" s="5">
        <v>0</v>
      </c>
      <c r="E185" s="5">
        <v>30</v>
      </c>
      <c r="F185" s="6">
        <v>3000</v>
      </c>
      <c r="G185" s="6">
        <v>0</v>
      </c>
      <c r="H185" s="5" t="s">
        <v>120</v>
      </c>
      <c r="I185" s="6">
        <v>0</v>
      </c>
      <c r="J185" s="6">
        <v>19548.39</v>
      </c>
      <c r="K185" s="6">
        <v>58747.1</v>
      </c>
      <c r="L185" s="5" t="s">
        <v>825</v>
      </c>
      <c r="M185" s="5">
        <v>10</v>
      </c>
      <c r="N185" s="6">
        <f>SUMIFS('9月奖金发放记录'!$J$2:$J$146,'9月奖金发放记录'!$B$2:$B$146,B185,'9月奖金发放记录'!$A$2:$A$146,A185,'9月奖金发放记录'!$E$2:$E$146,"结转")</f>
        <v>150</v>
      </c>
      <c r="O185" s="6">
        <f>SUMIFS('9月奖金发放记录'!$J$2:$J$146,'9月奖金发放记录'!$B$2:$B$146,B185,'9月奖金发放记录'!$A$2:$A$146,A185,'9月奖金发放记录'!$E$2:$E$146,"当月")</f>
        <v>0</v>
      </c>
      <c r="P185" s="6">
        <f>SUMIFS('9月奖金发放记录'!$J$2:$J$146,'9月奖金发放记录'!$B$2:$B$146,B185,'9月奖金发放记录'!$A$2:$A$146,A185,'9月奖金发放记录'!$E$2:$E$146,"累计补发9月")</f>
        <v>0</v>
      </c>
      <c r="Q185" s="6">
        <f>SUMIFS('9月奖金发放记录'!$J$2:$J$146,'9月奖金发放记录'!$B$2:$B$146,B185,'9月奖金发放记录'!$A$2:$A$146,A185,'9月奖金发放记录'!$E$2:$E$146,"补发8月")</f>
        <v>0</v>
      </c>
      <c r="R185" s="6">
        <f>SUMIFS('9月奖金发放记录'!$J$2:$J$146,'9月奖金发放记录'!$B$2:$B$146,B185,'9月奖金发放记录'!$A$2:$A$146,A185,'9月奖金发放记录'!$E$2:$E$146,"补发7月")</f>
        <v>0</v>
      </c>
      <c r="S185" s="6">
        <f>SUMIFS('9月奖金发放记录'!$J$2:$J$146,'9月奖金发放记录'!$B$2:$B$146,B185,'9月奖金发放记录'!$A$2:$A$146,A185,'9月奖金发放记录'!$E$2:$E$146,"补发6月")</f>
        <v>0</v>
      </c>
      <c r="T185" s="6">
        <f>SUMIFS('9月奖金发放记录'!$J$2:$J$146,'9月奖金发放记录'!$B$2:$B$146,B185,'9月奖金发放记录'!$A$2:$A$146,A185,'9月奖金发放记录'!$E$2:$E$146,"补发5月")</f>
        <v>0</v>
      </c>
      <c r="U185" s="6">
        <f>SUMIFS('9月奖金发放记录'!$J$2:$J$146,'9月奖金发放记录'!$B$2:$B$146,B185,'9月奖金发放记录'!$A$2:$A$146,A185,'9月奖金发放记录'!$E$2:$E$146,"补发4月")</f>
        <v>0</v>
      </c>
      <c r="V185" s="6">
        <f>SUMIFS('9月奖金发放记录'!$J$2:$J$146,'9月奖金发放记录'!$B$2:$B$146,B185,'9月奖金发放记录'!$A$2:$A$146,A185,'9月奖金发放记录'!$E$2:$E$146,"补发3月")</f>
        <v>0</v>
      </c>
      <c r="W185" s="6">
        <f>SUMIFS('9月奖金发放记录'!$J$2:$J$146,'9月奖金发放记录'!$B$2:$B$146,B185,'9月奖金发放记录'!$A$2:$A$146,A185,'9月奖金发放记录'!$E$2:$E$146,"补发2月")</f>
        <v>0</v>
      </c>
      <c r="X185" s="6">
        <f>SUMIFS('9月奖金发放记录'!$J$2:$J$146,'9月奖金发放记录'!$B$2:$B$146,B185,'9月奖金发放记录'!$A$2:$A$146,A185,'9月奖金发放记录'!$E$2:$E$146,"补发1月")</f>
        <v>0</v>
      </c>
      <c r="Y185" s="6">
        <f t="shared" si="2"/>
        <v>150</v>
      </c>
      <c r="Z185" s="5" t="s">
        <v>113</v>
      </c>
      <c r="AA185" s="5">
        <v>0</v>
      </c>
      <c r="AB185" s="5">
        <v>0</v>
      </c>
      <c r="AC185" s="5">
        <v>11</v>
      </c>
    </row>
    <row r="186" ht="19" customHeight="1" spans="1:29">
      <c r="A186" s="5" t="s">
        <v>846</v>
      </c>
      <c r="B186" s="5" t="s">
        <v>845</v>
      </c>
      <c r="C186" s="5" t="s">
        <v>66</v>
      </c>
      <c r="D186" s="5">
        <v>0</v>
      </c>
      <c r="E186" s="5">
        <v>30</v>
      </c>
      <c r="F186" s="6">
        <v>3000</v>
      </c>
      <c r="G186" s="6">
        <v>0</v>
      </c>
      <c r="H186" s="5" t="s">
        <v>120</v>
      </c>
      <c r="I186" s="6">
        <v>0</v>
      </c>
      <c r="J186" s="6">
        <v>18870.97</v>
      </c>
      <c r="K186" s="6">
        <v>29223.8</v>
      </c>
      <c r="L186" s="5" t="s">
        <v>825</v>
      </c>
      <c r="M186" s="5">
        <v>0</v>
      </c>
      <c r="N186" s="6">
        <f>SUMIFS('9月奖金发放记录'!$J$2:$J$146,'9月奖金发放记录'!$B$2:$B$146,B186,'9月奖金发放记录'!$A$2:$A$146,A186,'9月奖金发放记录'!$E$2:$E$146,"结转")</f>
        <v>150</v>
      </c>
      <c r="O186" s="6">
        <f>SUMIFS('9月奖金发放记录'!$J$2:$J$146,'9月奖金发放记录'!$B$2:$B$146,B186,'9月奖金发放记录'!$A$2:$A$146,A186,'9月奖金发放记录'!$E$2:$E$146,"当月")</f>
        <v>0</v>
      </c>
      <c r="P186" s="6">
        <f>SUMIFS('9月奖金发放记录'!$J$2:$J$146,'9月奖金发放记录'!$B$2:$B$146,B186,'9月奖金发放记录'!$A$2:$A$146,A186,'9月奖金发放记录'!$E$2:$E$146,"累计补发9月")</f>
        <v>0</v>
      </c>
      <c r="Q186" s="6">
        <f>SUMIFS('9月奖金发放记录'!$J$2:$J$146,'9月奖金发放记录'!$B$2:$B$146,B186,'9月奖金发放记录'!$A$2:$A$146,A186,'9月奖金发放记录'!$E$2:$E$146,"补发8月")</f>
        <v>0</v>
      </c>
      <c r="R186" s="6">
        <f>SUMIFS('9月奖金发放记录'!$J$2:$J$146,'9月奖金发放记录'!$B$2:$B$146,B186,'9月奖金发放记录'!$A$2:$A$146,A186,'9月奖金发放记录'!$E$2:$E$146,"补发7月")</f>
        <v>0</v>
      </c>
      <c r="S186" s="6">
        <f>SUMIFS('9月奖金发放记录'!$J$2:$J$146,'9月奖金发放记录'!$B$2:$B$146,B186,'9月奖金发放记录'!$A$2:$A$146,A186,'9月奖金发放记录'!$E$2:$E$146,"补发6月")</f>
        <v>0</v>
      </c>
      <c r="T186" s="6">
        <f>SUMIFS('9月奖金发放记录'!$J$2:$J$146,'9月奖金发放记录'!$B$2:$B$146,B186,'9月奖金发放记录'!$A$2:$A$146,A186,'9月奖金发放记录'!$E$2:$E$146,"补发5月")</f>
        <v>0</v>
      </c>
      <c r="U186" s="6">
        <f>SUMIFS('9月奖金发放记录'!$J$2:$J$146,'9月奖金发放记录'!$B$2:$B$146,B186,'9月奖金发放记录'!$A$2:$A$146,A186,'9月奖金发放记录'!$E$2:$E$146,"补发4月")</f>
        <v>0</v>
      </c>
      <c r="V186" s="6">
        <f>SUMIFS('9月奖金发放记录'!$J$2:$J$146,'9月奖金发放记录'!$B$2:$B$146,B186,'9月奖金发放记录'!$A$2:$A$146,A186,'9月奖金发放记录'!$E$2:$E$146,"补发3月")</f>
        <v>0</v>
      </c>
      <c r="W186" s="6">
        <f>SUMIFS('9月奖金发放记录'!$J$2:$J$146,'9月奖金发放记录'!$B$2:$B$146,B186,'9月奖金发放记录'!$A$2:$A$146,A186,'9月奖金发放记录'!$E$2:$E$146,"补发2月")</f>
        <v>0</v>
      </c>
      <c r="X186" s="6">
        <f>SUMIFS('9月奖金发放记录'!$J$2:$J$146,'9月奖金发放记录'!$B$2:$B$146,B186,'9月奖金发放记录'!$A$2:$A$146,A186,'9月奖金发放记录'!$E$2:$E$146,"补发1月")</f>
        <v>0</v>
      </c>
      <c r="Y186" s="6">
        <f t="shared" si="2"/>
        <v>150</v>
      </c>
      <c r="Z186" s="5" t="s">
        <v>113</v>
      </c>
      <c r="AA186" s="5">
        <v>0</v>
      </c>
      <c r="AB186" s="5">
        <v>0</v>
      </c>
      <c r="AC186" s="5">
        <v>1</v>
      </c>
    </row>
    <row r="187" ht="19" customHeight="1" spans="1:29">
      <c r="A187" s="5" t="s">
        <v>847</v>
      </c>
      <c r="B187" s="5" t="s">
        <v>845</v>
      </c>
      <c r="C187" s="5" t="s">
        <v>66</v>
      </c>
      <c r="D187" s="5">
        <v>0</v>
      </c>
      <c r="E187" s="5">
        <v>30</v>
      </c>
      <c r="F187" s="6">
        <v>3000</v>
      </c>
      <c r="G187" s="6">
        <v>0</v>
      </c>
      <c r="H187" s="5" t="s">
        <v>120</v>
      </c>
      <c r="I187" s="6">
        <v>0</v>
      </c>
      <c r="J187" s="6">
        <v>18580.64</v>
      </c>
      <c r="K187" s="6">
        <v>41070.5</v>
      </c>
      <c r="L187" s="5" t="s">
        <v>825</v>
      </c>
      <c r="M187" s="5">
        <v>4</v>
      </c>
      <c r="N187" s="6">
        <f>SUMIFS('9月奖金发放记录'!$J$2:$J$146,'9月奖金发放记录'!$B$2:$B$146,B187,'9月奖金发放记录'!$A$2:$A$146,A187,'9月奖金发放记录'!$E$2:$E$146,"结转")</f>
        <v>150</v>
      </c>
      <c r="O187" s="6">
        <f>SUMIFS('9月奖金发放记录'!$J$2:$J$146,'9月奖金发放记录'!$B$2:$B$146,B187,'9月奖金发放记录'!$A$2:$A$146,A187,'9月奖金发放记录'!$E$2:$E$146,"当月")</f>
        <v>0</v>
      </c>
      <c r="P187" s="6">
        <f>SUMIFS('9月奖金发放记录'!$J$2:$J$146,'9月奖金发放记录'!$B$2:$B$146,B187,'9月奖金发放记录'!$A$2:$A$146,A187,'9月奖金发放记录'!$E$2:$E$146,"累计补发9月")</f>
        <v>0</v>
      </c>
      <c r="Q187" s="6">
        <f>SUMIFS('9月奖金发放记录'!$J$2:$J$146,'9月奖金发放记录'!$B$2:$B$146,B187,'9月奖金发放记录'!$A$2:$A$146,A187,'9月奖金发放记录'!$E$2:$E$146,"补发8月")</f>
        <v>0</v>
      </c>
      <c r="R187" s="6">
        <f>SUMIFS('9月奖金发放记录'!$J$2:$J$146,'9月奖金发放记录'!$B$2:$B$146,B187,'9月奖金发放记录'!$A$2:$A$146,A187,'9月奖金发放记录'!$E$2:$E$146,"补发7月")</f>
        <v>0</v>
      </c>
      <c r="S187" s="6">
        <f>SUMIFS('9月奖金发放记录'!$J$2:$J$146,'9月奖金发放记录'!$B$2:$B$146,B187,'9月奖金发放记录'!$A$2:$A$146,A187,'9月奖金发放记录'!$E$2:$E$146,"补发6月")</f>
        <v>0</v>
      </c>
      <c r="T187" s="6">
        <f>SUMIFS('9月奖金发放记录'!$J$2:$J$146,'9月奖金发放记录'!$B$2:$B$146,B187,'9月奖金发放记录'!$A$2:$A$146,A187,'9月奖金发放记录'!$E$2:$E$146,"补发5月")</f>
        <v>0</v>
      </c>
      <c r="U187" s="6">
        <f>SUMIFS('9月奖金发放记录'!$J$2:$J$146,'9月奖金发放记录'!$B$2:$B$146,B187,'9月奖金发放记录'!$A$2:$A$146,A187,'9月奖金发放记录'!$E$2:$E$146,"补发4月")</f>
        <v>0</v>
      </c>
      <c r="V187" s="6">
        <f>SUMIFS('9月奖金发放记录'!$J$2:$J$146,'9月奖金发放记录'!$B$2:$B$146,B187,'9月奖金发放记录'!$A$2:$A$146,A187,'9月奖金发放记录'!$E$2:$E$146,"补发3月")</f>
        <v>0</v>
      </c>
      <c r="W187" s="6">
        <f>SUMIFS('9月奖金发放记录'!$J$2:$J$146,'9月奖金发放记录'!$B$2:$B$146,B187,'9月奖金发放记录'!$A$2:$A$146,A187,'9月奖金发放记录'!$E$2:$E$146,"补发2月")</f>
        <v>0</v>
      </c>
      <c r="X187" s="6">
        <f>SUMIFS('9月奖金发放记录'!$J$2:$J$146,'9月奖金发放记录'!$B$2:$B$146,B187,'9月奖金发放记录'!$A$2:$A$146,A187,'9月奖金发放记录'!$E$2:$E$146,"补发1月")</f>
        <v>0</v>
      </c>
      <c r="Y187" s="6">
        <f t="shared" si="2"/>
        <v>150</v>
      </c>
      <c r="Z187" s="5" t="s">
        <v>113</v>
      </c>
      <c r="AA187" s="5">
        <v>0</v>
      </c>
      <c r="AB187" s="5">
        <v>0</v>
      </c>
      <c r="AC187" s="5">
        <v>5</v>
      </c>
    </row>
    <row r="188" ht="19" customHeight="1" spans="1:29">
      <c r="A188" s="5" t="s">
        <v>848</v>
      </c>
      <c r="B188" s="5" t="s">
        <v>845</v>
      </c>
      <c r="C188" s="5" t="s">
        <v>66</v>
      </c>
      <c r="D188" s="5">
        <v>0</v>
      </c>
      <c r="E188" s="5">
        <v>30</v>
      </c>
      <c r="F188" s="6">
        <v>3000</v>
      </c>
      <c r="G188" s="6">
        <v>0</v>
      </c>
      <c r="H188" s="5" t="s">
        <v>120</v>
      </c>
      <c r="I188" s="6">
        <v>0</v>
      </c>
      <c r="J188" s="6">
        <v>20236.17</v>
      </c>
      <c r="K188" s="6">
        <v>44475.6</v>
      </c>
      <c r="L188" s="5" t="s">
        <v>825</v>
      </c>
      <c r="M188" s="5">
        <v>3</v>
      </c>
      <c r="N188" s="6">
        <f>SUMIFS('9月奖金发放记录'!$J$2:$J$146,'9月奖金发放记录'!$B$2:$B$146,B188,'9月奖金发放记录'!$A$2:$A$146,A188,'9月奖金发放记录'!$E$2:$E$146,"结转")</f>
        <v>150</v>
      </c>
      <c r="O188" s="6">
        <f>SUMIFS('9月奖金发放记录'!$J$2:$J$146,'9月奖金发放记录'!$B$2:$B$146,B188,'9月奖金发放记录'!$A$2:$A$146,A188,'9月奖金发放记录'!$E$2:$E$146,"当月")</f>
        <v>0</v>
      </c>
      <c r="P188" s="6">
        <f>SUMIFS('9月奖金发放记录'!$J$2:$J$146,'9月奖金发放记录'!$B$2:$B$146,B188,'9月奖金发放记录'!$A$2:$A$146,A188,'9月奖金发放记录'!$E$2:$E$146,"累计补发9月")</f>
        <v>0</v>
      </c>
      <c r="Q188" s="6">
        <f>SUMIFS('9月奖金发放记录'!$J$2:$J$146,'9月奖金发放记录'!$B$2:$B$146,B188,'9月奖金发放记录'!$A$2:$A$146,A188,'9月奖金发放记录'!$E$2:$E$146,"补发8月")</f>
        <v>0</v>
      </c>
      <c r="R188" s="6">
        <f>SUMIFS('9月奖金发放记录'!$J$2:$J$146,'9月奖金发放记录'!$B$2:$B$146,B188,'9月奖金发放记录'!$A$2:$A$146,A188,'9月奖金发放记录'!$E$2:$E$146,"补发7月")</f>
        <v>0</v>
      </c>
      <c r="S188" s="6">
        <f>SUMIFS('9月奖金发放记录'!$J$2:$J$146,'9月奖金发放记录'!$B$2:$B$146,B188,'9月奖金发放记录'!$A$2:$A$146,A188,'9月奖金发放记录'!$E$2:$E$146,"补发6月")</f>
        <v>0</v>
      </c>
      <c r="T188" s="6">
        <f>SUMIFS('9月奖金发放记录'!$J$2:$J$146,'9月奖金发放记录'!$B$2:$B$146,B188,'9月奖金发放记录'!$A$2:$A$146,A188,'9月奖金发放记录'!$E$2:$E$146,"补发5月")</f>
        <v>0</v>
      </c>
      <c r="U188" s="6">
        <f>SUMIFS('9月奖金发放记录'!$J$2:$J$146,'9月奖金发放记录'!$B$2:$B$146,B188,'9月奖金发放记录'!$A$2:$A$146,A188,'9月奖金发放记录'!$E$2:$E$146,"补发4月")</f>
        <v>0</v>
      </c>
      <c r="V188" s="6">
        <f>SUMIFS('9月奖金发放记录'!$J$2:$J$146,'9月奖金发放记录'!$B$2:$B$146,B188,'9月奖金发放记录'!$A$2:$A$146,A188,'9月奖金发放记录'!$E$2:$E$146,"补发3月")</f>
        <v>0</v>
      </c>
      <c r="W188" s="6">
        <f>SUMIFS('9月奖金发放记录'!$J$2:$J$146,'9月奖金发放记录'!$B$2:$B$146,B188,'9月奖金发放记录'!$A$2:$A$146,A188,'9月奖金发放记录'!$E$2:$E$146,"补发2月")</f>
        <v>0</v>
      </c>
      <c r="X188" s="6">
        <f>SUMIFS('9月奖金发放记录'!$J$2:$J$146,'9月奖金发放记录'!$B$2:$B$146,B188,'9月奖金发放记录'!$A$2:$A$146,A188,'9月奖金发放记录'!$E$2:$E$146,"补发1月")</f>
        <v>0</v>
      </c>
      <c r="Y188" s="6">
        <f t="shared" si="2"/>
        <v>150</v>
      </c>
      <c r="Z188" s="5" t="s">
        <v>113</v>
      </c>
      <c r="AA188" s="5">
        <v>0</v>
      </c>
      <c r="AB188" s="5">
        <v>0</v>
      </c>
      <c r="AC188" s="5">
        <v>4</v>
      </c>
    </row>
    <row r="189" ht="19" customHeight="1" spans="1:29">
      <c r="A189" s="5" t="s">
        <v>849</v>
      </c>
      <c r="B189" s="5" t="s">
        <v>845</v>
      </c>
      <c r="C189" s="5" t="s">
        <v>66</v>
      </c>
      <c r="D189" s="5">
        <v>0</v>
      </c>
      <c r="E189" s="5">
        <v>30</v>
      </c>
      <c r="F189" s="6">
        <v>3000</v>
      </c>
      <c r="G189" s="6">
        <v>0</v>
      </c>
      <c r="H189" s="5" t="s">
        <v>120</v>
      </c>
      <c r="I189" s="6">
        <v>0</v>
      </c>
      <c r="J189" s="6">
        <v>17806.45</v>
      </c>
      <c r="K189" s="6">
        <v>35422.1</v>
      </c>
      <c r="L189" s="5" t="s">
        <v>825</v>
      </c>
      <c r="M189" s="5">
        <v>2</v>
      </c>
      <c r="N189" s="6">
        <f>SUMIFS('9月奖金发放记录'!$J$2:$J$146,'9月奖金发放记录'!$B$2:$B$146,B189,'9月奖金发放记录'!$A$2:$A$146,A189,'9月奖金发放记录'!$E$2:$E$146,"结转")</f>
        <v>150</v>
      </c>
      <c r="O189" s="6">
        <f>SUMIFS('9月奖金发放记录'!$J$2:$J$146,'9月奖金发放记录'!$B$2:$B$146,B189,'9月奖金发放记录'!$A$2:$A$146,A189,'9月奖金发放记录'!$E$2:$E$146,"当月")</f>
        <v>0</v>
      </c>
      <c r="P189" s="6">
        <f>SUMIFS('9月奖金发放记录'!$J$2:$J$146,'9月奖金发放记录'!$B$2:$B$146,B189,'9月奖金发放记录'!$A$2:$A$146,A189,'9月奖金发放记录'!$E$2:$E$146,"累计补发9月")</f>
        <v>0</v>
      </c>
      <c r="Q189" s="6">
        <f>SUMIFS('9月奖金发放记录'!$J$2:$J$146,'9月奖金发放记录'!$B$2:$B$146,B189,'9月奖金发放记录'!$A$2:$A$146,A189,'9月奖金发放记录'!$E$2:$E$146,"补发8月")</f>
        <v>0</v>
      </c>
      <c r="R189" s="6">
        <f>SUMIFS('9月奖金发放记录'!$J$2:$J$146,'9月奖金发放记录'!$B$2:$B$146,B189,'9月奖金发放记录'!$A$2:$A$146,A189,'9月奖金发放记录'!$E$2:$E$146,"补发7月")</f>
        <v>0</v>
      </c>
      <c r="S189" s="6">
        <f>SUMIFS('9月奖金发放记录'!$J$2:$J$146,'9月奖金发放记录'!$B$2:$B$146,B189,'9月奖金发放记录'!$A$2:$A$146,A189,'9月奖金发放记录'!$E$2:$E$146,"补发6月")</f>
        <v>0</v>
      </c>
      <c r="T189" s="6">
        <f>SUMIFS('9月奖金发放记录'!$J$2:$J$146,'9月奖金发放记录'!$B$2:$B$146,B189,'9月奖金发放记录'!$A$2:$A$146,A189,'9月奖金发放记录'!$E$2:$E$146,"补发5月")</f>
        <v>0</v>
      </c>
      <c r="U189" s="6">
        <f>SUMIFS('9月奖金发放记录'!$J$2:$J$146,'9月奖金发放记录'!$B$2:$B$146,B189,'9月奖金发放记录'!$A$2:$A$146,A189,'9月奖金发放记录'!$E$2:$E$146,"补发4月")</f>
        <v>0</v>
      </c>
      <c r="V189" s="6">
        <f>SUMIFS('9月奖金发放记录'!$J$2:$J$146,'9月奖金发放记录'!$B$2:$B$146,B189,'9月奖金发放记录'!$A$2:$A$146,A189,'9月奖金发放记录'!$E$2:$E$146,"补发3月")</f>
        <v>0</v>
      </c>
      <c r="W189" s="6">
        <f>SUMIFS('9月奖金发放记录'!$J$2:$J$146,'9月奖金发放记录'!$B$2:$B$146,B189,'9月奖金发放记录'!$A$2:$A$146,A189,'9月奖金发放记录'!$E$2:$E$146,"补发2月")</f>
        <v>0</v>
      </c>
      <c r="X189" s="6">
        <f>SUMIFS('9月奖金发放记录'!$J$2:$J$146,'9月奖金发放记录'!$B$2:$B$146,B189,'9月奖金发放记录'!$A$2:$A$146,A189,'9月奖金发放记录'!$E$2:$E$146,"补发1月")</f>
        <v>0</v>
      </c>
      <c r="Y189" s="6">
        <f t="shared" si="2"/>
        <v>150</v>
      </c>
      <c r="Z189" s="5" t="s">
        <v>113</v>
      </c>
      <c r="AA189" s="5">
        <v>0</v>
      </c>
      <c r="AB189" s="5">
        <v>0</v>
      </c>
      <c r="AC189" s="5">
        <v>3</v>
      </c>
    </row>
    <row r="190" ht="19" customHeight="1" spans="1:29">
      <c r="A190" s="5" t="s">
        <v>606</v>
      </c>
      <c r="B190" s="5" t="s">
        <v>845</v>
      </c>
      <c r="C190" s="5" t="s">
        <v>66</v>
      </c>
      <c r="D190" s="5">
        <v>0</v>
      </c>
      <c r="E190" s="5">
        <v>30</v>
      </c>
      <c r="F190" s="6">
        <v>3000</v>
      </c>
      <c r="G190" s="6">
        <v>0</v>
      </c>
      <c r="H190" s="5" t="s">
        <v>120</v>
      </c>
      <c r="I190" s="6">
        <v>0</v>
      </c>
      <c r="J190" s="6">
        <v>14225.81</v>
      </c>
      <c r="K190" s="6">
        <v>35687.9</v>
      </c>
      <c r="L190" s="5" t="s">
        <v>825</v>
      </c>
      <c r="M190" s="5">
        <v>5</v>
      </c>
      <c r="N190" s="6">
        <f>SUMIFS('9月奖金发放记录'!$J$2:$J$146,'9月奖金发放记录'!$B$2:$B$146,B190,'9月奖金发放记录'!$A$2:$A$146,A190,'9月奖金发放记录'!$E$2:$E$146,"结转")</f>
        <v>150</v>
      </c>
      <c r="O190" s="6">
        <f>SUMIFS('9月奖金发放记录'!$J$2:$J$146,'9月奖金发放记录'!$B$2:$B$146,B190,'9月奖金发放记录'!$A$2:$A$146,A190,'9月奖金发放记录'!$E$2:$E$146,"当月")</f>
        <v>0</v>
      </c>
      <c r="P190" s="6">
        <f>SUMIFS('9月奖金发放记录'!$J$2:$J$146,'9月奖金发放记录'!$B$2:$B$146,B190,'9月奖金发放记录'!$A$2:$A$146,A190,'9月奖金发放记录'!$E$2:$E$146,"累计补发9月")</f>
        <v>0</v>
      </c>
      <c r="Q190" s="6">
        <f>SUMIFS('9月奖金发放记录'!$J$2:$J$146,'9月奖金发放记录'!$B$2:$B$146,B190,'9月奖金发放记录'!$A$2:$A$146,A190,'9月奖金发放记录'!$E$2:$E$146,"补发8月")</f>
        <v>0</v>
      </c>
      <c r="R190" s="6">
        <f>SUMIFS('9月奖金发放记录'!$J$2:$J$146,'9月奖金发放记录'!$B$2:$B$146,B190,'9月奖金发放记录'!$A$2:$A$146,A190,'9月奖金发放记录'!$E$2:$E$146,"补发7月")</f>
        <v>0</v>
      </c>
      <c r="S190" s="6">
        <f>SUMIFS('9月奖金发放记录'!$J$2:$J$146,'9月奖金发放记录'!$B$2:$B$146,B190,'9月奖金发放记录'!$A$2:$A$146,A190,'9月奖金发放记录'!$E$2:$E$146,"补发6月")</f>
        <v>0</v>
      </c>
      <c r="T190" s="6">
        <f>SUMIFS('9月奖金发放记录'!$J$2:$J$146,'9月奖金发放记录'!$B$2:$B$146,B190,'9月奖金发放记录'!$A$2:$A$146,A190,'9月奖金发放记录'!$E$2:$E$146,"补发5月")</f>
        <v>0</v>
      </c>
      <c r="U190" s="6">
        <f>SUMIFS('9月奖金发放记录'!$J$2:$J$146,'9月奖金发放记录'!$B$2:$B$146,B190,'9月奖金发放记录'!$A$2:$A$146,A190,'9月奖金发放记录'!$E$2:$E$146,"补发4月")</f>
        <v>0</v>
      </c>
      <c r="V190" s="6">
        <f>SUMIFS('9月奖金发放记录'!$J$2:$J$146,'9月奖金发放记录'!$B$2:$B$146,B190,'9月奖金发放记录'!$A$2:$A$146,A190,'9月奖金发放记录'!$E$2:$E$146,"补发3月")</f>
        <v>0</v>
      </c>
      <c r="W190" s="6">
        <f>SUMIFS('9月奖金发放记录'!$J$2:$J$146,'9月奖金发放记录'!$B$2:$B$146,B190,'9月奖金发放记录'!$A$2:$A$146,A190,'9月奖金发放记录'!$E$2:$E$146,"补发2月")</f>
        <v>0</v>
      </c>
      <c r="X190" s="6">
        <f>SUMIFS('9月奖金发放记录'!$J$2:$J$146,'9月奖金发放记录'!$B$2:$B$146,B190,'9月奖金发放记录'!$A$2:$A$146,A190,'9月奖金发放记录'!$E$2:$E$146,"补发1月")</f>
        <v>0</v>
      </c>
      <c r="Y190" s="6">
        <f t="shared" si="2"/>
        <v>150</v>
      </c>
      <c r="Z190" s="5" t="s">
        <v>113</v>
      </c>
      <c r="AA190" s="5">
        <v>0</v>
      </c>
      <c r="AB190" s="5">
        <v>0</v>
      </c>
      <c r="AC190" s="5">
        <v>6</v>
      </c>
    </row>
    <row r="191" ht="19" customHeight="1" spans="1:29">
      <c r="A191" s="5" t="s">
        <v>850</v>
      </c>
      <c r="B191" s="5" t="s">
        <v>845</v>
      </c>
      <c r="C191" s="5" t="s">
        <v>66</v>
      </c>
      <c r="D191" s="5">
        <v>0</v>
      </c>
      <c r="E191" s="5">
        <v>30</v>
      </c>
      <c r="F191" s="6">
        <v>3000</v>
      </c>
      <c r="G191" s="6">
        <v>0</v>
      </c>
      <c r="H191" s="5" t="s">
        <v>120</v>
      </c>
      <c r="I191" s="6">
        <v>0</v>
      </c>
      <c r="J191" s="6">
        <v>19838.71</v>
      </c>
      <c r="K191" s="6">
        <v>44184.4</v>
      </c>
      <c r="L191" s="5" t="s">
        <v>825</v>
      </c>
      <c r="M191" s="5">
        <v>5</v>
      </c>
      <c r="N191" s="6">
        <f>SUMIFS('9月奖金发放记录'!$J$2:$J$146,'9月奖金发放记录'!$B$2:$B$146,B191,'9月奖金发放记录'!$A$2:$A$146,A191,'9月奖金发放记录'!$E$2:$E$146,"结转")</f>
        <v>150</v>
      </c>
      <c r="O191" s="6">
        <f>SUMIFS('9月奖金发放记录'!$J$2:$J$146,'9月奖金发放记录'!$B$2:$B$146,B191,'9月奖金发放记录'!$A$2:$A$146,A191,'9月奖金发放记录'!$E$2:$E$146,"当月")</f>
        <v>0</v>
      </c>
      <c r="P191" s="6">
        <f>SUMIFS('9月奖金发放记录'!$J$2:$J$146,'9月奖金发放记录'!$B$2:$B$146,B191,'9月奖金发放记录'!$A$2:$A$146,A191,'9月奖金发放记录'!$E$2:$E$146,"累计补发9月")</f>
        <v>0</v>
      </c>
      <c r="Q191" s="6">
        <f>SUMIFS('9月奖金发放记录'!$J$2:$J$146,'9月奖金发放记录'!$B$2:$B$146,B191,'9月奖金发放记录'!$A$2:$A$146,A191,'9月奖金发放记录'!$E$2:$E$146,"补发8月")</f>
        <v>0</v>
      </c>
      <c r="R191" s="6">
        <f>SUMIFS('9月奖金发放记录'!$J$2:$J$146,'9月奖金发放记录'!$B$2:$B$146,B191,'9月奖金发放记录'!$A$2:$A$146,A191,'9月奖金发放记录'!$E$2:$E$146,"补发7月")</f>
        <v>0</v>
      </c>
      <c r="S191" s="6">
        <f>SUMIFS('9月奖金发放记录'!$J$2:$J$146,'9月奖金发放记录'!$B$2:$B$146,B191,'9月奖金发放记录'!$A$2:$A$146,A191,'9月奖金发放记录'!$E$2:$E$146,"补发6月")</f>
        <v>0</v>
      </c>
      <c r="T191" s="6">
        <f>SUMIFS('9月奖金发放记录'!$J$2:$J$146,'9月奖金发放记录'!$B$2:$B$146,B191,'9月奖金发放记录'!$A$2:$A$146,A191,'9月奖金发放记录'!$E$2:$E$146,"补发5月")</f>
        <v>0</v>
      </c>
      <c r="U191" s="6">
        <f>SUMIFS('9月奖金发放记录'!$J$2:$J$146,'9月奖金发放记录'!$B$2:$B$146,B191,'9月奖金发放记录'!$A$2:$A$146,A191,'9月奖金发放记录'!$E$2:$E$146,"补发4月")</f>
        <v>0</v>
      </c>
      <c r="V191" s="6">
        <f>SUMIFS('9月奖金发放记录'!$J$2:$J$146,'9月奖金发放记录'!$B$2:$B$146,B191,'9月奖金发放记录'!$A$2:$A$146,A191,'9月奖金发放记录'!$E$2:$E$146,"补发3月")</f>
        <v>0</v>
      </c>
      <c r="W191" s="6">
        <f>SUMIFS('9月奖金发放记录'!$J$2:$J$146,'9月奖金发放记录'!$B$2:$B$146,B191,'9月奖金发放记录'!$A$2:$A$146,A191,'9月奖金发放记录'!$E$2:$E$146,"补发2月")</f>
        <v>0</v>
      </c>
      <c r="X191" s="6">
        <f>SUMIFS('9月奖金发放记录'!$J$2:$J$146,'9月奖金发放记录'!$B$2:$B$146,B191,'9月奖金发放记录'!$A$2:$A$146,A191,'9月奖金发放记录'!$E$2:$E$146,"补发1月")</f>
        <v>0</v>
      </c>
      <c r="Y191" s="6">
        <f t="shared" si="2"/>
        <v>150</v>
      </c>
      <c r="Z191" s="5" t="s">
        <v>113</v>
      </c>
      <c r="AA191" s="5">
        <v>0</v>
      </c>
      <c r="AB191" s="5">
        <v>0</v>
      </c>
      <c r="AC191" s="5">
        <v>6</v>
      </c>
    </row>
    <row r="192" ht="19" customHeight="1" spans="1:29">
      <c r="A192" s="5" t="s">
        <v>851</v>
      </c>
      <c r="B192" s="5" t="s">
        <v>845</v>
      </c>
      <c r="C192" s="5" t="s">
        <v>66</v>
      </c>
      <c r="D192" s="5">
        <v>0</v>
      </c>
      <c r="E192" s="5">
        <v>30</v>
      </c>
      <c r="F192" s="6">
        <v>3000</v>
      </c>
      <c r="G192" s="6">
        <v>0</v>
      </c>
      <c r="H192" s="5" t="s">
        <v>120</v>
      </c>
      <c r="I192" s="6">
        <v>0</v>
      </c>
      <c r="J192" s="6">
        <v>20332.95</v>
      </c>
      <c r="K192" s="6">
        <v>35661.2</v>
      </c>
      <c r="L192" s="5" t="s">
        <v>825</v>
      </c>
      <c r="M192" s="5">
        <v>0</v>
      </c>
      <c r="N192" s="6">
        <f>SUMIFS('9月奖金发放记录'!$J$2:$J$146,'9月奖金发放记录'!$B$2:$B$146,B192,'9月奖金发放记录'!$A$2:$A$146,A192,'9月奖金发放记录'!$E$2:$E$146,"结转")</f>
        <v>150</v>
      </c>
      <c r="O192" s="6">
        <f>SUMIFS('9月奖金发放记录'!$J$2:$J$146,'9月奖金发放记录'!$B$2:$B$146,B192,'9月奖金发放记录'!$A$2:$A$146,A192,'9月奖金发放记录'!$E$2:$E$146,"当月")</f>
        <v>0</v>
      </c>
      <c r="P192" s="6">
        <f>SUMIFS('9月奖金发放记录'!$J$2:$J$146,'9月奖金发放记录'!$B$2:$B$146,B192,'9月奖金发放记录'!$A$2:$A$146,A192,'9月奖金发放记录'!$E$2:$E$146,"累计补发9月")</f>
        <v>0</v>
      </c>
      <c r="Q192" s="6">
        <f>SUMIFS('9月奖金发放记录'!$J$2:$J$146,'9月奖金发放记录'!$B$2:$B$146,B192,'9月奖金发放记录'!$A$2:$A$146,A192,'9月奖金发放记录'!$E$2:$E$146,"补发8月")</f>
        <v>0</v>
      </c>
      <c r="R192" s="6">
        <f>SUMIFS('9月奖金发放记录'!$J$2:$J$146,'9月奖金发放记录'!$B$2:$B$146,B192,'9月奖金发放记录'!$A$2:$A$146,A192,'9月奖金发放记录'!$E$2:$E$146,"补发7月")</f>
        <v>0</v>
      </c>
      <c r="S192" s="6">
        <f>SUMIFS('9月奖金发放记录'!$J$2:$J$146,'9月奖金发放记录'!$B$2:$B$146,B192,'9月奖金发放记录'!$A$2:$A$146,A192,'9月奖金发放记录'!$E$2:$E$146,"补发6月")</f>
        <v>0</v>
      </c>
      <c r="T192" s="6">
        <f>SUMIFS('9月奖金发放记录'!$J$2:$J$146,'9月奖金发放记录'!$B$2:$B$146,B192,'9月奖金发放记录'!$A$2:$A$146,A192,'9月奖金发放记录'!$E$2:$E$146,"补发5月")</f>
        <v>0</v>
      </c>
      <c r="U192" s="6">
        <f>SUMIFS('9月奖金发放记录'!$J$2:$J$146,'9月奖金发放记录'!$B$2:$B$146,B192,'9月奖金发放记录'!$A$2:$A$146,A192,'9月奖金发放记录'!$E$2:$E$146,"补发4月")</f>
        <v>0</v>
      </c>
      <c r="V192" s="6">
        <f>SUMIFS('9月奖金发放记录'!$J$2:$J$146,'9月奖金发放记录'!$B$2:$B$146,B192,'9月奖金发放记录'!$A$2:$A$146,A192,'9月奖金发放记录'!$E$2:$E$146,"补发3月")</f>
        <v>0</v>
      </c>
      <c r="W192" s="6">
        <f>SUMIFS('9月奖金发放记录'!$J$2:$J$146,'9月奖金发放记录'!$B$2:$B$146,B192,'9月奖金发放记录'!$A$2:$A$146,A192,'9月奖金发放记录'!$E$2:$E$146,"补发2月")</f>
        <v>0</v>
      </c>
      <c r="X192" s="6">
        <f>SUMIFS('9月奖金发放记录'!$J$2:$J$146,'9月奖金发放记录'!$B$2:$B$146,B192,'9月奖金发放记录'!$A$2:$A$146,A192,'9月奖金发放记录'!$E$2:$E$146,"补发1月")</f>
        <v>0</v>
      </c>
      <c r="Y192" s="6">
        <f t="shared" si="2"/>
        <v>150</v>
      </c>
      <c r="Z192" s="5" t="s">
        <v>113</v>
      </c>
      <c r="AA192" s="5">
        <v>0</v>
      </c>
      <c r="AB192" s="5">
        <v>0</v>
      </c>
      <c r="AC192" s="5">
        <v>1</v>
      </c>
    </row>
    <row r="193" ht="19" customHeight="1" spans="1:29">
      <c r="A193" s="5" t="s">
        <v>612</v>
      </c>
      <c r="B193" s="5" t="s">
        <v>65</v>
      </c>
      <c r="C193" s="5" t="s">
        <v>66</v>
      </c>
      <c r="D193" s="5">
        <v>1</v>
      </c>
      <c r="E193" s="5">
        <v>5</v>
      </c>
      <c r="F193" s="6">
        <v>833.33</v>
      </c>
      <c r="G193" s="6">
        <v>269.6</v>
      </c>
      <c r="H193" s="5" t="s">
        <v>120</v>
      </c>
      <c r="I193" s="6">
        <v>0</v>
      </c>
      <c r="J193" s="6">
        <v>25500</v>
      </c>
      <c r="K193" s="6">
        <v>28364.1</v>
      </c>
      <c r="L193" s="5" t="s">
        <v>826</v>
      </c>
      <c r="M193" s="5">
        <v>0</v>
      </c>
      <c r="N193" s="6">
        <f>SUMIFS('9月奖金发放记录'!$J$2:$J$146,'9月奖金发放记录'!$B$2:$B$146,B193,'9月奖金发放记录'!$A$2:$A$146,A193,'9月奖金发放记录'!$E$2:$E$146,"结转")</f>
        <v>0</v>
      </c>
      <c r="O193" s="6">
        <f>SUMIFS('9月奖金发放记录'!$J$2:$J$146,'9月奖金发放记录'!$B$2:$B$146,B193,'9月奖金发放记录'!$A$2:$A$146,A193,'9月奖金发放记录'!$E$2:$E$146,"当月")</f>
        <v>0</v>
      </c>
      <c r="P193" s="6">
        <f>SUMIFS('9月奖金发放记录'!$J$2:$J$146,'9月奖金发放记录'!$B$2:$B$146,B193,'9月奖金发放记录'!$A$2:$A$146,A193,'9月奖金发放记录'!$E$2:$E$146,"累计补发9月")</f>
        <v>43.33</v>
      </c>
      <c r="Q193" s="6">
        <f>SUMIFS('9月奖金发放记录'!$J$2:$J$146,'9月奖金发放记录'!$B$2:$B$146,B193,'9月奖金发放记录'!$A$2:$A$146,A193,'9月奖金发放记录'!$E$2:$E$146,"补发8月")</f>
        <v>0</v>
      </c>
      <c r="R193" s="6">
        <f>SUMIFS('9月奖金发放记录'!$J$2:$J$146,'9月奖金发放记录'!$B$2:$B$146,B193,'9月奖金发放记录'!$A$2:$A$146,A193,'9月奖金发放记录'!$E$2:$E$146,"补发7月")</f>
        <v>0</v>
      </c>
      <c r="S193" s="6">
        <f>SUMIFS('9月奖金发放记录'!$J$2:$J$146,'9月奖金发放记录'!$B$2:$B$146,B193,'9月奖金发放记录'!$A$2:$A$146,A193,'9月奖金发放记录'!$E$2:$E$146,"补发6月")</f>
        <v>0</v>
      </c>
      <c r="T193" s="6">
        <f>SUMIFS('9月奖金发放记录'!$J$2:$J$146,'9月奖金发放记录'!$B$2:$B$146,B193,'9月奖金发放记录'!$A$2:$A$146,A193,'9月奖金发放记录'!$E$2:$E$146,"补发5月")</f>
        <v>0</v>
      </c>
      <c r="U193" s="6">
        <f>SUMIFS('9月奖金发放记录'!$J$2:$J$146,'9月奖金发放记录'!$B$2:$B$146,B193,'9月奖金发放记录'!$A$2:$A$146,A193,'9月奖金发放记录'!$E$2:$E$146,"补发4月")</f>
        <v>0</v>
      </c>
      <c r="V193" s="6">
        <f>SUMIFS('9月奖金发放记录'!$J$2:$J$146,'9月奖金发放记录'!$B$2:$B$146,B193,'9月奖金发放记录'!$A$2:$A$146,A193,'9月奖金发放记录'!$E$2:$E$146,"补发3月")</f>
        <v>0</v>
      </c>
      <c r="W193" s="6">
        <f>SUMIFS('9月奖金发放记录'!$J$2:$J$146,'9月奖金发放记录'!$B$2:$B$146,B193,'9月奖金发放记录'!$A$2:$A$146,A193,'9月奖金发放记录'!$E$2:$E$146,"补发2月")</f>
        <v>0</v>
      </c>
      <c r="X193" s="6">
        <f>SUMIFS('9月奖金发放记录'!$J$2:$J$146,'9月奖金发放记录'!$B$2:$B$146,B193,'9月奖金发放记录'!$A$2:$A$146,A193,'9月奖金发放记录'!$E$2:$E$146,"补发1月")</f>
        <v>0</v>
      </c>
      <c r="Y193" s="6">
        <f t="shared" si="2"/>
        <v>43.33</v>
      </c>
      <c r="Z193" s="5" t="s">
        <v>120</v>
      </c>
      <c r="AA193" s="5">
        <v>0</v>
      </c>
      <c r="AB193" s="5">
        <v>1</v>
      </c>
      <c r="AC193" s="5">
        <v>0</v>
      </c>
    </row>
    <row r="194" ht="19" customHeight="1" spans="1:29">
      <c r="A194" s="5" t="s">
        <v>616</v>
      </c>
      <c r="B194" s="5" t="s">
        <v>65</v>
      </c>
      <c r="C194" s="5" t="s">
        <v>66</v>
      </c>
      <c r="D194" s="5">
        <v>1</v>
      </c>
      <c r="E194" s="5">
        <v>5</v>
      </c>
      <c r="F194" s="6">
        <v>833.33</v>
      </c>
      <c r="G194" s="6">
        <v>82.5</v>
      </c>
      <c r="H194" s="5" t="s">
        <v>120</v>
      </c>
      <c r="I194" s="6">
        <v>0</v>
      </c>
      <c r="J194" s="6">
        <v>24833.33</v>
      </c>
      <c r="K194" s="6">
        <v>26274.5</v>
      </c>
      <c r="L194" s="5" t="s">
        <v>826</v>
      </c>
      <c r="M194" s="5">
        <v>0</v>
      </c>
      <c r="N194" s="6">
        <f>SUMIFS('9月奖金发放记录'!$J$2:$J$146,'9月奖金发放记录'!$B$2:$B$146,B194,'9月奖金发放记录'!$A$2:$A$146,A194,'9月奖金发放记录'!$E$2:$E$146,"结转")</f>
        <v>0</v>
      </c>
      <c r="O194" s="6">
        <f>SUMIFS('9月奖金发放记录'!$J$2:$J$146,'9月奖金发放记录'!$B$2:$B$146,B194,'9月奖金发放记录'!$A$2:$A$146,A194,'9月奖金发放记录'!$E$2:$E$146,"当月")</f>
        <v>0</v>
      </c>
      <c r="P194" s="6">
        <f>SUMIFS('9月奖金发放记录'!$J$2:$J$146,'9月奖金发放记录'!$B$2:$B$146,B194,'9月奖金发放记录'!$A$2:$A$146,A194,'9月奖金发放记录'!$E$2:$E$146,"累计补发9月")</f>
        <v>43.33</v>
      </c>
      <c r="Q194" s="6">
        <f>SUMIFS('9月奖金发放记录'!$J$2:$J$146,'9月奖金发放记录'!$B$2:$B$146,B194,'9月奖金发放记录'!$A$2:$A$146,A194,'9月奖金发放记录'!$E$2:$E$146,"补发8月")</f>
        <v>0</v>
      </c>
      <c r="R194" s="6">
        <f>SUMIFS('9月奖金发放记录'!$J$2:$J$146,'9月奖金发放记录'!$B$2:$B$146,B194,'9月奖金发放记录'!$A$2:$A$146,A194,'9月奖金发放记录'!$E$2:$E$146,"补发7月")</f>
        <v>0</v>
      </c>
      <c r="S194" s="6">
        <f>SUMIFS('9月奖金发放记录'!$J$2:$J$146,'9月奖金发放记录'!$B$2:$B$146,B194,'9月奖金发放记录'!$A$2:$A$146,A194,'9月奖金发放记录'!$E$2:$E$146,"补发6月")</f>
        <v>0</v>
      </c>
      <c r="T194" s="6">
        <f>SUMIFS('9月奖金发放记录'!$J$2:$J$146,'9月奖金发放记录'!$B$2:$B$146,B194,'9月奖金发放记录'!$A$2:$A$146,A194,'9月奖金发放记录'!$E$2:$E$146,"补发5月")</f>
        <v>0</v>
      </c>
      <c r="U194" s="6">
        <f>SUMIFS('9月奖金发放记录'!$J$2:$J$146,'9月奖金发放记录'!$B$2:$B$146,B194,'9月奖金发放记录'!$A$2:$A$146,A194,'9月奖金发放记录'!$E$2:$E$146,"补发4月")</f>
        <v>0</v>
      </c>
      <c r="V194" s="6">
        <f>SUMIFS('9月奖金发放记录'!$J$2:$J$146,'9月奖金发放记录'!$B$2:$B$146,B194,'9月奖金发放记录'!$A$2:$A$146,A194,'9月奖金发放记录'!$E$2:$E$146,"补发3月")</f>
        <v>0</v>
      </c>
      <c r="W194" s="6">
        <f>SUMIFS('9月奖金发放记录'!$J$2:$J$146,'9月奖金发放记录'!$B$2:$B$146,B194,'9月奖金发放记录'!$A$2:$A$146,A194,'9月奖金发放记录'!$E$2:$E$146,"补发2月")</f>
        <v>0</v>
      </c>
      <c r="X194" s="6">
        <f>SUMIFS('9月奖金发放记录'!$J$2:$J$146,'9月奖金发放记录'!$B$2:$B$146,B194,'9月奖金发放记录'!$A$2:$A$146,A194,'9月奖金发放记录'!$E$2:$E$146,"补发1月")</f>
        <v>0</v>
      </c>
      <c r="Y194" s="6">
        <f t="shared" ref="Y194:Y257" si="3">SUM(N194:X194)</f>
        <v>43.33</v>
      </c>
      <c r="Z194" s="5" t="s">
        <v>120</v>
      </c>
      <c r="AA194" s="5">
        <v>0</v>
      </c>
      <c r="AB194" s="5">
        <v>0</v>
      </c>
      <c r="AC194" s="5">
        <v>0</v>
      </c>
    </row>
    <row r="195" ht="19" customHeight="1" spans="1:29">
      <c r="A195" s="5" t="s">
        <v>618</v>
      </c>
      <c r="B195" s="5" t="s">
        <v>65</v>
      </c>
      <c r="C195" s="5" t="s">
        <v>66</v>
      </c>
      <c r="D195" s="5">
        <v>1</v>
      </c>
      <c r="E195" s="5">
        <v>5</v>
      </c>
      <c r="F195" s="6">
        <v>833.33</v>
      </c>
      <c r="G195" s="6">
        <v>75.1</v>
      </c>
      <c r="H195" s="5" t="s">
        <v>120</v>
      </c>
      <c r="I195" s="6">
        <v>0</v>
      </c>
      <c r="J195" s="6">
        <v>25333.33</v>
      </c>
      <c r="K195" s="6">
        <v>23059.8</v>
      </c>
      <c r="L195" s="5" t="s">
        <v>825</v>
      </c>
      <c r="M195" s="5">
        <v>0</v>
      </c>
      <c r="N195" s="6">
        <f>SUMIFS('9月奖金发放记录'!$J$2:$J$146,'9月奖金发放记录'!$B$2:$B$146,B195,'9月奖金发放记录'!$A$2:$A$146,A195,'9月奖金发放记录'!$E$2:$E$146,"结转")</f>
        <v>0</v>
      </c>
      <c r="O195" s="6">
        <f>SUMIFS('9月奖金发放记录'!$J$2:$J$146,'9月奖金发放记录'!$B$2:$B$146,B195,'9月奖金发放记录'!$A$2:$A$146,A195,'9月奖金发放记录'!$E$2:$E$146,"当月")</f>
        <v>0</v>
      </c>
      <c r="P195" s="6">
        <f>SUMIFS('9月奖金发放记录'!$J$2:$J$146,'9月奖金发放记录'!$B$2:$B$146,B195,'9月奖金发放记录'!$A$2:$A$146,A195,'9月奖金发放记录'!$E$2:$E$146,"累计补发9月")</f>
        <v>0</v>
      </c>
      <c r="Q195" s="6">
        <f>SUMIFS('9月奖金发放记录'!$J$2:$J$146,'9月奖金发放记录'!$B$2:$B$146,B195,'9月奖金发放记录'!$A$2:$A$146,A195,'9月奖金发放记录'!$E$2:$E$146,"补发8月")</f>
        <v>0</v>
      </c>
      <c r="R195" s="6">
        <f>SUMIFS('9月奖金发放记录'!$J$2:$J$146,'9月奖金发放记录'!$B$2:$B$146,B195,'9月奖金发放记录'!$A$2:$A$146,A195,'9月奖金发放记录'!$E$2:$E$146,"补发7月")</f>
        <v>0</v>
      </c>
      <c r="S195" s="6">
        <f>SUMIFS('9月奖金发放记录'!$J$2:$J$146,'9月奖金发放记录'!$B$2:$B$146,B195,'9月奖金发放记录'!$A$2:$A$146,A195,'9月奖金发放记录'!$E$2:$E$146,"补发6月")</f>
        <v>0</v>
      </c>
      <c r="T195" s="6">
        <f>SUMIFS('9月奖金发放记录'!$J$2:$J$146,'9月奖金发放记录'!$B$2:$B$146,B195,'9月奖金发放记录'!$A$2:$A$146,A195,'9月奖金发放记录'!$E$2:$E$146,"补发5月")</f>
        <v>0</v>
      </c>
      <c r="U195" s="6">
        <f>SUMIFS('9月奖金发放记录'!$J$2:$J$146,'9月奖金发放记录'!$B$2:$B$146,B195,'9月奖金发放记录'!$A$2:$A$146,A195,'9月奖金发放记录'!$E$2:$E$146,"补发4月")</f>
        <v>0</v>
      </c>
      <c r="V195" s="6">
        <f>SUMIFS('9月奖金发放记录'!$J$2:$J$146,'9月奖金发放记录'!$B$2:$B$146,B195,'9月奖金发放记录'!$A$2:$A$146,A195,'9月奖金发放记录'!$E$2:$E$146,"补发3月")</f>
        <v>0</v>
      </c>
      <c r="W195" s="6">
        <f>SUMIFS('9月奖金发放记录'!$J$2:$J$146,'9月奖金发放记录'!$B$2:$B$146,B195,'9月奖金发放记录'!$A$2:$A$146,A195,'9月奖金发放记录'!$E$2:$E$146,"补发2月")</f>
        <v>0</v>
      </c>
      <c r="X195" s="6">
        <f>SUMIFS('9月奖金发放记录'!$J$2:$J$146,'9月奖金发放记录'!$B$2:$B$146,B195,'9月奖金发放记录'!$A$2:$A$146,A195,'9月奖金发放记录'!$E$2:$E$146,"补发1月")</f>
        <v>0</v>
      </c>
      <c r="Y195" s="6">
        <f t="shared" si="3"/>
        <v>0</v>
      </c>
      <c r="Z195" s="5" t="s">
        <v>120</v>
      </c>
      <c r="AA195" s="5">
        <v>0</v>
      </c>
      <c r="AB195" s="5">
        <v>0</v>
      </c>
      <c r="AC195" s="5">
        <v>0</v>
      </c>
    </row>
    <row r="196" ht="19" customHeight="1" spans="1:29">
      <c r="A196" s="5" t="s">
        <v>619</v>
      </c>
      <c r="B196" s="5" t="s">
        <v>65</v>
      </c>
      <c r="C196" s="5" t="s">
        <v>66</v>
      </c>
      <c r="D196" s="5">
        <v>1</v>
      </c>
      <c r="E196" s="5">
        <v>14</v>
      </c>
      <c r="F196" s="6">
        <v>1400</v>
      </c>
      <c r="G196" s="6">
        <v>165.7</v>
      </c>
      <c r="H196" s="5" t="s">
        <v>120</v>
      </c>
      <c r="I196" s="6">
        <v>0</v>
      </c>
      <c r="J196" s="6">
        <v>25400</v>
      </c>
      <c r="K196" s="6">
        <v>38842.3</v>
      </c>
      <c r="L196" s="5" t="s">
        <v>826</v>
      </c>
      <c r="M196" s="5">
        <v>2</v>
      </c>
      <c r="N196" s="6">
        <f>SUMIFS('9月奖金发放记录'!$J$2:$J$146,'9月奖金发放记录'!$B$2:$B$146,B196,'9月奖金发放记录'!$A$2:$A$146,A196,'9月奖金发放记录'!$E$2:$E$146,"结转")</f>
        <v>150</v>
      </c>
      <c r="O196" s="6">
        <f>SUMIFS('9月奖金发放记录'!$J$2:$J$146,'9月奖金发放记录'!$B$2:$B$146,B196,'9月奖金发放记录'!$A$2:$A$146,A196,'9月奖金发放记录'!$E$2:$E$146,"当月")</f>
        <v>0</v>
      </c>
      <c r="P196" s="6">
        <f>SUMIFS('9月奖金发放记录'!$J$2:$J$146,'9月奖金发放记录'!$B$2:$B$146,B196,'9月奖金发放记录'!$A$2:$A$146,A196,'9月奖金发放记录'!$E$2:$E$146,"累计补发9月")</f>
        <v>0</v>
      </c>
      <c r="Q196" s="6">
        <f>SUMIFS('9月奖金发放记录'!$J$2:$J$146,'9月奖金发放记录'!$B$2:$B$146,B196,'9月奖金发放记录'!$A$2:$A$146,A196,'9月奖金发放记录'!$E$2:$E$146,"补发8月")</f>
        <v>0</v>
      </c>
      <c r="R196" s="6">
        <f>SUMIFS('9月奖金发放记录'!$J$2:$J$146,'9月奖金发放记录'!$B$2:$B$146,B196,'9月奖金发放记录'!$A$2:$A$146,A196,'9月奖金发放记录'!$E$2:$E$146,"补发7月")</f>
        <v>0</v>
      </c>
      <c r="S196" s="6">
        <f>SUMIFS('9月奖金发放记录'!$J$2:$J$146,'9月奖金发放记录'!$B$2:$B$146,B196,'9月奖金发放记录'!$A$2:$A$146,A196,'9月奖金发放记录'!$E$2:$E$146,"补发6月")</f>
        <v>0</v>
      </c>
      <c r="T196" s="6">
        <f>SUMIFS('9月奖金发放记录'!$J$2:$J$146,'9月奖金发放记录'!$B$2:$B$146,B196,'9月奖金发放记录'!$A$2:$A$146,A196,'9月奖金发放记录'!$E$2:$E$146,"补发5月")</f>
        <v>0</v>
      </c>
      <c r="U196" s="6">
        <f>SUMIFS('9月奖金发放记录'!$J$2:$J$146,'9月奖金发放记录'!$B$2:$B$146,B196,'9月奖金发放记录'!$A$2:$A$146,A196,'9月奖金发放记录'!$E$2:$E$146,"补发4月")</f>
        <v>0</v>
      </c>
      <c r="V196" s="6">
        <f>SUMIFS('9月奖金发放记录'!$J$2:$J$146,'9月奖金发放记录'!$B$2:$B$146,B196,'9月奖金发放记录'!$A$2:$A$146,A196,'9月奖金发放记录'!$E$2:$E$146,"补发3月")</f>
        <v>0</v>
      </c>
      <c r="W196" s="6">
        <f>SUMIFS('9月奖金发放记录'!$J$2:$J$146,'9月奖金发放记录'!$B$2:$B$146,B196,'9月奖金发放记录'!$A$2:$A$146,A196,'9月奖金发放记录'!$E$2:$E$146,"补发2月")</f>
        <v>0</v>
      </c>
      <c r="X196" s="6">
        <f>SUMIFS('9月奖金发放记录'!$J$2:$J$146,'9月奖金发放记录'!$B$2:$B$146,B196,'9月奖金发放记录'!$A$2:$A$146,A196,'9月奖金发放记录'!$E$2:$E$146,"补发1月")</f>
        <v>0</v>
      </c>
      <c r="Y196" s="6">
        <f t="shared" si="3"/>
        <v>150</v>
      </c>
      <c r="Z196" s="5" t="s">
        <v>120</v>
      </c>
      <c r="AA196" s="5">
        <v>13</v>
      </c>
      <c r="AB196" s="5">
        <v>0</v>
      </c>
      <c r="AC196" s="5">
        <v>3</v>
      </c>
    </row>
    <row r="197" ht="19" customHeight="1" spans="1:29">
      <c r="A197" s="5" t="s">
        <v>852</v>
      </c>
      <c r="B197" s="5" t="s">
        <v>65</v>
      </c>
      <c r="C197" s="5" t="s">
        <v>66</v>
      </c>
      <c r="D197" s="5">
        <v>0</v>
      </c>
      <c r="E197" s="5">
        <v>30</v>
      </c>
      <c r="F197" s="6">
        <v>5000</v>
      </c>
      <c r="G197" s="6">
        <v>0</v>
      </c>
      <c r="H197" s="5" t="s">
        <v>120</v>
      </c>
      <c r="I197" s="6">
        <v>0</v>
      </c>
      <c r="J197" s="6">
        <v>27064.52</v>
      </c>
      <c r="K197" s="6">
        <v>56936.05</v>
      </c>
      <c r="L197" s="5" t="s">
        <v>825</v>
      </c>
      <c r="M197" s="5">
        <v>2</v>
      </c>
      <c r="N197" s="6">
        <f>SUMIFS('9月奖金发放记录'!$J$2:$J$146,'9月奖金发放记录'!$B$2:$B$146,B197,'9月奖金发放记录'!$A$2:$A$146,A197,'9月奖金发放记录'!$E$2:$E$146,"结转")</f>
        <v>260</v>
      </c>
      <c r="O197" s="6">
        <f>SUMIFS('9月奖金发放记录'!$J$2:$J$146,'9月奖金发放记录'!$B$2:$B$146,B197,'9月奖金发放记录'!$A$2:$A$146,A197,'9月奖金发放记录'!$E$2:$E$146,"当月")</f>
        <v>0</v>
      </c>
      <c r="P197" s="6">
        <f>SUMIFS('9月奖金发放记录'!$J$2:$J$146,'9月奖金发放记录'!$B$2:$B$146,B197,'9月奖金发放记录'!$A$2:$A$146,A197,'9月奖金发放记录'!$E$2:$E$146,"累计补发9月")</f>
        <v>0</v>
      </c>
      <c r="Q197" s="6">
        <f>SUMIFS('9月奖金发放记录'!$J$2:$J$146,'9月奖金发放记录'!$B$2:$B$146,B197,'9月奖金发放记录'!$A$2:$A$146,A197,'9月奖金发放记录'!$E$2:$E$146,"补发8月")</f>
        <v>0</v>
      </c>
      <c r="R197" s="6">
        <f>SUMIFS('9月奖金发放记录'!$J$2:$J$146,'9月奖金发放记录'!$B$2:$B$146,B197,'9月奖金发放记录'!$A$2:$A$146,A197,'9月奖金发放记录'!$E$2:$E$146,"补发7月")</f>
        <v>0</v>
      </c>
      <c r="S197" s="6">
        <f>SUMIFS('9月奖金发放记录'!$J$2:$J$146,'9月奖金发放记录'!$B$2:$B$146,B197,'9月奖金发放记录'!$A$2:$A$146,A197,'9月奖金发放记录'!$E$2:$E$146,"补发6月")</f>
        <v>0</v>
      </c>
      <c r="T197" s="6">
        <f>SUMIFS('9月奖金发放记录'!$J$2:$J$146,'9月奖金发放记录'!$B$2:$B$146,B197,'9月奖金发放记录'!$A$2:$A$146,A197,'9月奖金发放记录'!$E$2:$E$146,"补发5月")</f>
        <v>0</v>
      </c>
      <c r="U197" s="6">
        <f>SUMIFS('9月奖金发放记录'!$J$2:$J$146,'9月奖金发放记录'!$B$2:$B$146,B197,'9月奖金发放记录'!$A$2:$A$146,A197,'9月奖金发放记录'!$E$2:$E$146,"补发4月")</f>
        <v>0</v>
      </c>
      <c r="V197" s="6">
        <f>SUMIFS('9月奖金发放记录'!$J$2:$J$146,'9月奖金发放记录'!$B$2:$B$146,B197,'9月奖金发放记录'!$A$2:$A$146,A197,'9月奖金发放记录'!$E$2:$E$146,"补发3月")</f>
        <v>0</v>
      </c>
      <c r="W197" s="6">
        <f>SUMIFS('9月奖金发放记录'!$J$2:$J$146,'9月奖金发放记录'!$B$2:$B$146,B197,'9月奖金发放记录'!$A$2:$A$146,A197,'9月奖金发放记录'!$E$2:$E$146,"补发2月")</f>
        <v>0</v>
      </c>
      <c r="X197" s="6">
        <f>SUMIFS('9月奖金发放记录'!$J$2:$J$146,'9月奖金发放记录'!$B$2:$B$146,B197,'9月奖金发放记录'!$A$2:$A$146,A197,'9月奖金发放记录'!$E$2:$E$146,"补发1月")</f>
        <v>0</v>
      </c>
      <c r="Y197" s="6">
        <f t="shared" si="3"/>
        <v>260</v>
      </c>
      <c r="Z197" s="5" t="s">
        <v>113</v>
      </c>
      <c r="AA197" s="5">
        <v>0</v>
      </c>
      <c r="AB197" s="5">
        <v>0</v>
      </c>
      <c r="AC197" s="5">
        <v>3</v>
      </c>
    </row>
    <row r="198" ht="19" customHeight="1" spans="1:29">
      <c r="A198" s="5" t="s">
        <v>623</v>
      </c>
      <c r="B198" s="5" t="s">
        <v>65</v>
      </c>
      <c r="C198" s="5" t="s">
        <v>66</v>
      </c>
      <c r="D198" s="5">
        <v>1</v>
      </c>
      <c r="E198" s="5">
        <v>30</v>
      </c>
      <c r="F198" s="6">
        <v>3000</v>
      </c>
      <c r="G198" s="6">
        <v>208.9</v>
      </c>
      <c r="H198" s="5" t="s">
        <v>120</v>
      </c>
      <c r="I198" s="6">
        <v>0</v>
      </c>
      <c r="J198" s="6">
        <v>27000</v>
      </c>
      <c r="K198" s="6">
        <v>30261.3</v>
      </c>
      <c r="L198" s="5" t="s">
        <v>826</v>
      </c>
      <c r="M198" s="5">
        <v>0</v>
      </c>
      <c r="N198" s="6">
        <f>SUMIFS('9月奖金发放记录'!$J$2:$J$146,'9月奖金发放记录'!$B$2:$B$146,B198,'9月奖金发放记录'!$A$2:$A$146,A198,'9月奖金发放记录'!$E$2:$E$146,"结转")</f>
        <v>150</v>
      </c>
      <c r="O198" s="6">
        <f>SUMIFS('9月奖金发放记录'!$J$2:$J$146,'9月奖金发放记录'!$B$2:$B$146,B198,'9月奖金发放记录'!$A$2:$A$146,A198,'9月奖金发放记录'!$E$2:$E$146,"当月")</f>
        <v>0</v>
      </c>
      <c r="P198" s="6">
        <f>SUMIFS('9月奖金发放记录'!$J$2:$J$146,'9月奖金发放记录'!$B$2:$B$146,B198,'9月奖金发放记录'!$A$2:$A$146,A198,'9月奖金发放记录'!$E$2:$E$146,"累计补发9月")</f>
        <v>0</v>
      </c>
      <c r="Q198" s="6">
        <f>SUMIFS('9月奖金发放记录'!$J$2:$J$146,'9月奖金发放记录'!$B$2:$B$146,B198,'9月奖金发放记录'!$A$2:$A$146,A198,'9月奖金发放记录'!$E$2:$E$146,"补发8月")</f>
        <v>0</v>
      </c>
      <c r="R198" s="6">
        <f>SUMIFS('9月奖金发放记录'!$J$2:$J$146,'9月奖金发放记录'!$B$2:$B$146,B198,'9月奖金发放记录'!$A$2:$A$146,A198,'9月奖金发放记录'!$E$2:$E$146,"补发7月")</f>
        <v>0</v>
      </c>
      <c r="S198" s="6">
        <f>SUMIFS('9月奖金发放记录'!$J$2:$J$146,'9月奖金发放记录'!$B$2:$B$146,B198,'9月奖金发放记录'!$A$2:$A$146,A198,'9月奖金发放记录'!$E$2:$E$146,"补发6月")</f>
        <v>0</v>
      </c>
      <c r="T198" s="6">
        <f>SUMIFS('9月奖金发放记录'!$J$2:$J$146,'9月奖金发放记录'!$B$2:$B$146,B198,'9月奖金发放记录'!$A$2:$A$146,A198,'9月奖金发放记录'!$E$2:$E$146,"补发5月")</f>
        <v>0</v>
      </c>
      <c r="U198" s="6">
        <f>SUMIFS('9月奖金发放记录'!$J$2:$J$146,'9月奖金发放记录'!$B$2:$B$146,B198,'9月奖金发放记录'!$A$2:$A$146,A198,'9月奖金发放记录'!$E$2:$E$146,"补发4月")</f>
        <v>0</v>
      </c>
      <c r="V198" s="6">
        <f>SUMIFS('9月奖金发放记录'!$J$2:$J$146,'9月奖金发放记录'!$B$2:$B$146,B198,'9月奖金发放记录'!$A$2:$A$146,A198,'9月奖金发放记录'!$E$2:$E$146,"补发3月")</f>
        <v>0</v>
      </c>
      <c r="W198" s="6">
        <f>SUMIFS('9月奖金发放记录'!$J$2:$J$146,'9月奖金发放记录'!$B$2:$B$146,B198,'9月奖金发放记录'!$A$2:$A$146,A198,'9月奖金发放记录'!$E$2:$E$146,"补发2月")</f>
        <v>0</v>
      </c>
      <c r="X198" s="6">
        <f>SUMIFS('9月奖金发放记录'!$J$2:$J$146,'9月奖金发放记录'!$B$2:$B$146,B198,'9月奖金发放记录'!$A$2:$A$146,A198,'9月奖金发放记录'!$E$2:$E$146,"补发1月")</f>
        <v>0</v>
      </c>
      <c r="Y198" s="6">
        <f t="shared" si="3"/>
        <v>150</v>
      </c>
      <c r="Z198" s="5" t="s">
        <v>120</v>
      </c>
      <c r="AA198" s="5">
        <v>25</v>
      </c>
      <c r="AB198" s="5">
        <v>0</v>
      </c>
      <c r="AC198" s="5">
        <v>1</v>
      </c>
    </row>
    <row r="199" ht="19" customHeight="1" spans="1:29">
      <c r="A199" s="5" t="s">
        <v>853</v>
      </c>
      <c r="B199" s="5" t="s">
        <v>65</v>
      </c>
      <c r="C199" s="5" t="s">
        <v>66</v>
      </c>
      <c r="D199" s="5">
        <v>0</v>
      </c>
      <c r="E199" s="5">
        <v>30</v>
      </c>
      <c r="F199" s="6">
        <v>5000</v>
      </c>
      <c r="G199" s="6">
        <v>0</v>
      </c>
      <c r="H199" s="5" t="s">
        <v>120</v>
      </c>
      <c r="I199" s="6">
        <v>0</v>
      </c>
      <c r="J199" s="6">
        <v>26741.94</v>
      </c>
      <c r="K199" s="6">
        <v>44870.89</v>
      </c>
      <c r="L199" s="5" t="s">
        <v>825</v>
      </c>
      <c r="M199" s="5">
        <v>0</v>
      </c>
      <c r="N199" s="6">
        <f>SUMIFS('9月奖金发放记录'!$J$2:$J$146,'9月奖金发放记录'!$B$2:$B$146,B199,'9月奖金发放记录'!$A$2:$A$146,A199,'9月奖金发放记录'!$E$2:$E$146,"结转")</f>
        <v>260</v>
      </c>
      <c r="O199" s="6">
        <f>SUMIFS('9月奖金发放记录'!$J$2:$J$146,'9月奖金发放记录'!$B$2:$B$146,B199,'9月奖金发放记录'!$A$2:$A$146,A199,'9月奖金发放记录'!$E$2:$E$146,"当月")</f>
        <v>0</v>
      </c>
      <c r="P199" s="6">
        <f>SUMIFS('9月奖金发放记录'!$J$2:$J$146,'9月奖金发放记录'!$B$2:$B$146,B199,'9月奖金发放记录'!$A$2:$A$146,A199,'9月奖金发放记录'!$E$2:$E$146,"累计补发9月")</f>
        <v>0</v>
      </c>
      <c r="Q199" s="6">
        <f>SUMIFS('9月奖金发放记录'!$J$2:$J$146,'9月奖金发放记录'!$B$2:$B$146,B199,'9月奖金发放记录'!$A$2:$A$146,A199,'9月奖金发放记录'!$E$2:$E$146,"补发8月")</f>
        <v>0</v>
      </c>
      <c r="R199" s="6">
        <f>SUMIFS('9月奖金发放记录'!$J$2:$J$146,'9月奖金发放记录'!$B$2:$B$146,B199,'9月奖金发放记录'!$A$2:$A$146,A199,'9月奖金发放记录'!$E$2:$E$146,"补发7月")</f>
        <v>0</v>
      </c>
      <c r="S199" s="6">
        <f>SUMIFS('9月奖金发放记录'!$J$2:$J$146,'9月奖金发放记录'!$B$2:$B$146,B199,'9月奖金发放记录'!$A$2:$A$146,A199,'9月奖金发放记录'!$E$2:$E$146,"补发6月")</f>
        <v>0</v>
      </c>
      <c r="T199" s="6">
        <f>SUMIFS('9月奖金发放记录'!$J$2:$J$146,'9月奖金发放记录'!$B$2:$B$146,B199,'9月奖金发放记录'!$A$2:$A$146,A199,'9月奖金发放记录'!$E$2:$E$146,"补发5月")</f>
        <v>0</v>
      </c>
      <c r="U199" s="6">
        <f>SUMIFS('9月奖金发放记录'!$J$2:$J$146,'9月奖金发放记录'!$B$2:$B$146,B199,'9月奖金发放记录'!$A$2:$A$146,A199,'9月奖金发放记录'!$E$2:$E$146,"补发4月")</f>
        <v>0</v>
      </c>
      <c r="V199" s="6">
        <f>SUMIFS('9月奖金发放记录'!$J$2:$J$146,'9月奖金发放记录'!$B$2:$B$146,B199,'9月奖金发放记录'!$A$2:$A$146,A199,'9月奖金发放记录'!$E$2:$E$146,"补发3月")</f>
        <v>0</v>
      </c>
      <c r="W199" s="6">
        <f>SUMIFS('9月奖金发放记录'!$J$2:$J$146,'9月奖金发放记录'!$B$2:$B$146,B199,'9月奖金发放记录'!$A$2:$A$146,A199,'9月奖金发放记录'!$E$2:$E$146,"补发2月")</f>
        <v>0</v>
      </c>
      <c r="X199" s="6">
        <f>SUMIFS('9月奖金发放记录'!$J$2:$J$146,'9月奖金发放记录'!$B$2:$B$146,B199,'9月奖金发放记录'!$A$2:$A$146,A199,'9月奖金发放记录'!$E$2:$E$146,"补发1月")</f>
        <v>0</v>
      </c>
      <c r="Y199" s="6">
        <f t="shared" si="3"/>
        <v>260</v>
      </c>
      <c r="Z199" s="5" t="s">
        <v>113</v>
      </c>
      <c r="AA199" s="5">
        <v>0</v>
      </c>
      <c r="AB199" s="5">
        <v>0</v>
      </c>
      <c r="AC199" s="5">
        <v>1</v>
      </c>
    </row>
    <row r="200" ht="19" customHeight="1" spans="1:29">
      <c r="A200" s="5" t="s">
        <v>625</v>
      </c>
      <c r="B200" s="5" t="s">
        <v>65</v>
      </c>
      <c r="C200" s="5" t="s">
        <v>66</v>
      </c>
      <c r="D200" s="5">
        <v>1</v>
      </c>
      <c r="E200" s="5">
        <v>5</v>
      </c>
      <c r="F200" s="6">
        <v>833.33</v>
      </c>
      <c r="G200" s="6">
        <v>33.9</v>
      </c>
      <c r="H200" s="5" t="s">
        <v>120</v>
      </c>
      <c r="I200" s="6">
        <v>0</v>
      </c>
      <c r="J200" s="6">
        <v>25500</v>
      </c>
      <c r="K200" s="6">
        <v>28120.2</v>
      </c>
      <c r="L200" s="5" t="s">
        <v>826</v>
      </c>
      <c r="M200" s="5">
        <v>0</v>
      </c>
      <c r="N200" s="6">
        <f>SUMIFS('9月奖金发放记录'!$J$2:$J$146,'9月奖金发放记录'!$B$2:$B$146,B200,'9月奖金发放记录'!$A$2:$A$146,A200,'9月奖金发放记录'!$E$2:$E$146,"结转")</f>
        <v>0</v>
      </c>
      <c r="O200" s="6">
        <f>SUMIFS('9月奖金发放记录'!$J$2:$J$146,'9月奖金发放记录'!$B$2:$B$146,B200,'9月奖金发放记录'!$A$2:$A$146,A200,'9月奖金发放记录'!$E$2:$E$146,"当月")</f>
        <v>0</v>
      </c>
      <c r="P200" s="6">
        <f>SUMIFS('9月奖金发放记录'!$J$2:$J$146,'9月奖金发放记录'!$B$2:$B$146,B200,'9月奖金发放记录'!$A$2:$A$146,A200,'9月奖金发放记录'!$E$2:$E$146,"累计补发9月")</f>
        <v>43.33</v>
      </c>
      <c r="Q200" s="6">
        <f>SUMIFS('9月奖金发放记录'!$J$2:$J$146,'9月奖金发放记录'!$B$2:$B$146,B200,'9月奖金发放记录'!$A$2:$A$146,A200,'9月奖金发放记录'!$E$2:$E$146,"补发8月")</f>
        <v>0</v>
      </c>
      <c r="R200" s="6">
        <f>SUMIFS('9月奖金发放记录'!$J$2:$J$146,'9月奖金发放记录'!$B$2:$B$146,B200,'9月奖金发放记录'!$A$2:$A$146,A200,'9月奖金发放记录'!$E$2:$E$146,"补发7月")</f>
        <v>0</v>
      </c>
      <c r="S200" s="6">
        <f>SUMIFS('9月奖金发放记录'!$J$2:$J$146,'9月奖金发放记录'!$B$2:$B$146,B200,'9月奖金发放记录'!$A$2:$A$146,A200,'9月奖金发放记录'!$E$2:$E$146,"补发6月")</f>
        <v>0</v>
      </c>
      <c r="T200" s="6">
        <f>SUMIFS('9月奖金发放记录'!$J$2:$J$146,'9月奖金发放记录'!$B$2:$B$146,B200,'9月奖金发放记录'!$A$2:$A$146,A200,'9月奖金发放记录'!$E$2:$E$146,"补发5月")</f>
        <v>0</v>
      </c>
      <c r="U200" s="6">
        <f>SUMIFS('9月奖金发放记录'!$J$2:$J$146,'9月奖金发放记录'!$B$2:$B$146,B200,'9月奖金发放记录'!$A$2:$A$146,A200,'9月奖金发放记录'!$E$2:$E$146,"补发4月")</f>
        <v>0</v>
      </c>
      <c r="V200" s="6">
        <f>SUMIFS('9月奖金发放记录'!$J$2:$J$146,'9月奖金发放记录'!$B$2:$B$146,B200,'9月奖金发放记录'!$A$2:$A$146,A200,'9月奖金发放记录'!$E$2:$E$146,"补发3月")</f>
        <v>0</v>
      </c>
      <c r="W200" s="6">
        <f>SUMIFS('9月奖金发放记录'!$J$2:$J$146,'9月奖金发放记录'!$B$2:$B$146,B200,'9月奖金发放记录'!$A$2:$A$146,A200,'9月奖金发放记录'!$E$2:$E$146,"补发2月")</f>
        <v>0</v>
      </c>
      <c r="X200" s="6">
        <f>SUMIFS('9月奖金发放记录'!$J$2:$J$146,'9月奖金发放记录'!$B$2:$B$146,B200,'9月奖金发放记录'!$A$2:$A$146,A200,'9月奖金发放记录'!$E$2:$E$146,"补发1月")</f>
        <v>0</v>
      </c>
      <c r="Y200" s="6">
        <f t="shared" si="3"/>
        <v>43.33</v>
      </c>
      <c r="Z200" s="5" t="s">
        <v>120</v>
      </c>
      <c r="AA200" s="5">
        <v>0</v>
      </c>
      <c r="AB200" s="5">
        <v>0</v>
      </c>
      <c r="AC200" s="5">
        <v>0</v>
      </c>
    </row>
    <row r="201" ht="19" customHeight="1" spans="1:29">
      <c r="A201" s="5" t="s">
        <v>627</v>
      </c>
      <c r="B201" s="5" t="s">
        <v>65</v>
      </c>
      <c r="C201" s="5" t="s">
        <v>66</v>
      </c>
      <c r="D201" s="5">
        <v>1</v>
      </c>
      <c r="E201" s="5">
        <v>14</v>
      </c>
      <c r="F201" s="6">
        <v>1400</v>
      </c>
      <c r="G201" s="6">
        <v>104.9</v>
      </c>
      <c r="H201" s="5" t="s">
        <v>120</v>
      </c>
      <c r="I201" s="6">
        <v>0</v>
      </c>
      <c r="J201" s="6">
        <v>25400</v>
      </c>
      <c r="K201" s="6">
        <v>19712.6</v>
      </c>
      <c r="L201" s="5" t="s">
        <v>825</v>
      </c>
      <c r="M201" s="5">
        <v>0</v>
      </c>
      <c r="N201" s="6">
        <f>SUMIFS('9月奖金发放记录'!$J$2:$J$146,'9月奖金发放记录'!$B$2:$B$146,B201,'9月奖金发放记录'!$A$2:$A$146,A201,'9月奖金发放记录'!$E$2:$E$146,"结转")</f>
        <v>0</v>
      </c>
      <c r="O201" s="6">
        <f>SUMIFS('9月奖金发放记录'!$J$2:$J$146,'9月奖金发放记录'!$B$2:$B$146,B201,'9月奖金发放记录'!$A$2:$A$146,A201,'9月奖金发放记录'!$E$2:$E$146,"当月")</f>
        <v>0</v>
      </c>
      <c r="P201" s="6">
        <f>SUMIFS('9月奖金发放记录'!$J$2:$J$146,'9月奖金发放记录'!$B$2:$B$146,B201,'9月奖金发放记录'!$A$2:$A$146,A201,'9月奖金发放记录'!$E$2:$E$146,"累计补发9月")</f>
        <v>0</v>
      </c>
      <c r="Q201" s="6">
        <f>SUMIFS('9月奖金发放记录'!$J$2:$J$146,'9月奖金发放记录'!$B$2:$B$146,B201,'9月奖金发放记录'!$A$2:$A$146,A201,'9月奖金发放记录'!$E$2:$E$146,"补发8月")</f>
        <v>0</v>
      </c>
      <c r="R201" s="6">
        <f>SUMIFS('9月奖金发放记录'!$J$2:$J$146,'9月奖金发放记录'!$B$2:$B$146,B201,'9月奖金发放记录'!$A$2:$A$146,A201,'9月奖金发放记录'!$E$2:$E$146,"补发7月")</f>
        <v>0</v>
      </c>
      <c r="S201" s="6">
        <f>SUMIFS('9月奖金发放记录'!$J$2:$J$146,'9月奖金发放记录'!$B$2:$B$146,B201,'9月奖金发放记录'!$A$2:$A$146,A201,'9月奖金发放记录'!$E$2:$E$146,"补发6月")</f>
        <v>0</v>
      </c>
      <c r="T201" s="6">
        <f>SUMIFS('9月奖金发放记录'!$J$2:$J$146,'9月奖金发放记录'!$B$2:$B$146,B201,'9月奖金发放记录'!$A$2:$A$146,A201,'9月奖金发放记录'!$E$2:$E$146,"补发5月")</f>
        <v>0</v>
      </c>
      <c r="U201" s="6">
        <f>SUMIFS('9月奖金发放记录'!$J$2:$J$146,'9月奖金发放记录'!$B$2:$B$146,B201,'9月奖金发放记录'!$A$2:$A$146,A201,'9月奖金发放记录'!$E$2:$E$146,"补发4月")</f>
        <v>0</v>
      </c>
      <c r="V201" s="6">
        <f>SUMIFS('9月奖金发放记录'!$J$2:$J$146,'9月奖金发放记录'!$B$2:$B$146,B201,'9月奖金发放记录'!$A$2:$A$146,A201,'9月奖金发放记录'!$E$2:$E$146,"补发3月")</f>
        <v>0</v>
      </c>
      <c r="W201" s="6">
        <f>SUMIFS('9月奖金发放记录'!$J$2:$J$146,'9月奖金发放记录'!$B$2:$B$146,B201,'9月奖金发放记录'!$A$2:$A$146,A201,'9月奖金发放记录'!$E$2:$E$146,"补发2月")</f>
        <v>0</v>
      </c>
      <c r="X201" s="6">
        <f>SUMIFS('9月奖金发放记录'!$J$2:$J$146,'9月奖金发放记录'!$B$2:$B$146,B201,'9月奖金发放记录'!$A$2:$A$146,A201,'9月奖金发放记录'!$E$2:$E$146,"补发1月")</f>
        <v>0</v>
      </c>
      <c r="Y201" s="6">
        <f t="shared" si="3"/>
        <v>0</v>
      </c>
      <c r="Z201" s="5" t="s">
        <v>120</v>
      </c>
      <c r="AA201" s="5">
        <v>0</v>
      </c>
      <c r="AB201" s="5">
        <v>0</v>
      </c>
      <c r="AC201" s="5">
        <v>0</v>
      </c>
    </row>
    <row r="202" ht="19" customHeight="1" spans="1:29">
      <c r="A202" s="5" t="s">
        <v>854</v>
      </c>
      <c r="B202" s="5" t="s">
        <v>65</v>
      </c>
      <c r="C202" s="5" t="s">
        <v>66</v>
      </c>
      <c r="D202" s="5">
        <v>0</v>
      </c>
      <c r="E202" s="5">
        <v>30</v>
      </c>
      <c r="F202" s="6">
        <v>5000</v>
      </c>
      <c r="G202" s="6">
        <v>0</v>
      </c>
      <c r="H202" s="5" t="s">
        <v>120</v>
      </c>
      <c r="I202" s="6">
        <v>0</v>
      </c>
      <c r="J202" s="6">
        <v>27064.52</v>
      </c>
      <c r="K202" s="6">
        <v>47339.56</v>
      </c>
      <c r="L202" s="5" t="s">
        <v>825</v>
      </c>
      <c r="M202" s="5">
        <v>1</v>
      </c>
      <c r="N202" s="6">
        <f>SUMIFS('9月奖金发放记录'!$J$2:$J$146,'9月奖金发放记录'!$B$2:$B$146,B202,'9月奖金发放记录'!$A$2:$A$146,A202,'9月奖金发放记录'!$E$2:$E$146,"结转")</f>
        <v>260</v>
      </c>
      <c r="O202" s="6">
        <f>SUMIFS('9月奖金发放记录'!$J$2:$J$146,'9月奖金发放记录'!$B$2:$B$146,B202,'9月奖金发放记录'!$A$2:$A$146,A202,'9月奖金发放记录'!$E$2:$E$146,"当月")</f>
        <v>0</v>
      </c>
      <c r="P202" s="6">
        <f>SUMIFS('9月奖金发放记录'!$J$2:$J$146,'9月奖金发放记录'!$B$2:$B$146,B202,'9月奖金发放记录'!$A$2:$A$146,A202,'9月奖金发放记录'!$E$2:$E$146,"累计补发9月")</f>
        <v>0</v>
      </c>
      <c r="Q202" s="6">
        <f>SUMIFS('9月奖金发放记录'!$J$2:$J$146,'9月奖金发放记录'!$B$2:$B$146,B202,'9月奖金发放记录'!$A$2:$A$146,A202,'9月奖金发放记录'!$E$2:$E$146,"补发8月")</f>
        <v>0</v>
      </c>
      <c r="R202" s="6">
        <f>SUMIFS('9月奖金发放记录'!$J$2:$J$146,'9月奖金发放记录'!$B$2:$B$146,B202,'9月奖金发放记录'!$A$2:$A$146,A202,'9月奖金发放记录'!$E$2:$E$146,"补发7月")</f>
        <v>0</v>
      </c>
      <c r="S202" s="6">
        <f>SUMIFS('9月奖金发放记录'!$J$2:$J$146,'9月奖金发放记录'!$B$2:$B$146,B202,'9月奖金发放记录'!$A$2:$A$146,A202,'9月奖金发放记录'!$E$2:$E$146,"补发6月")</f>
        <v>0</v>
      </c>
      <c r="T202" s="6">
        <f>SUMIFS('9月奖金发放记录'!$J$2:$J$146,'9月奖金发放记录'!$B$2:$B$146,B202,'9月奖金发放记录'!$A$2:$A$146,A202,'9月奖金发放记录'!$E$2:$E$146,"补发5月")</f>
        <v>0</v>
      </c>
      <c r="U202" s="6">
        <f>SUMIFS('9月奖金发放记录'!$J$2:$J$146,'9月奖金发放记录'!$B$2:$B$146,B202,'9月奖金发放记录'!$A$2:$A$146,A202,'9月奖金发放记录'!$E$2:$E$146,"补发4月")</f>
        <v>0</v>
      </c>
      <c r="V202" s="6">
        <f>SUMIFS('9月奖金发放记录'!$J$2:$J$146,'9月奖金发放记录'!$B$2:$B$146,B202,'9月奖金发放记录'!$A$2:$A$146,A202,'9月奖金发放记录'!$E$2:$E$146,"补发3月")</f>
        <v>0</v>
      </c>
      <c r="W202" s="6">
        <f>SUMIFS('9月奖金发放记录'!$J$2:$J$146,'9月奖金发放记录'!$B$2:$B$146,B202,'9月奖金发放记录'!$A$2:$A$146,A202,'9月奖金发放记录'!$E$2:$E$146,"补发2月")</f>
        <v>0</v>
      </c>
      <c r="X202" s="6">
        <f>SUMIFS('9月奖金发放记录'!$J$2:$J$146,'9月奖金发放记录'!$B$2:$B$146,B202,'9月奖金发放记录'!$A$2:$A$146,A202,'9月奖金发放记录'!$E$2:$E$146,"补发1月")</f>
        <v>0</v>
      </c>
      <c r="Y202" s="6">
        <f t="shared" si="3"/>
        <v>260</v>
      </c>
      <c r="Z202" s="5" t="s">
        <v>113</v>
      </c>
      <c r="AA202" s="5">
        <v>0</v>
      </c>
      <c r="AB202" s="5">
        <v>0</v>
      </c>
      <c r="AC202" s="5">
        <v>2</v>
      </c>
    </row>
    <row r="203" ht="19" customHeight="1" spans="1:29">
      <c r="A203" s="5" t="s">
        <v>64</v>
      </c>
      <c r="B203" s="5" t="s">
        <v>65</v>
      </c>
      <c r="C203" s="5" t="s">
        <v>66</v>
      </c>
      <c r="D203" s="5">
        <v>1</v>
      </c>
      <c r="E203" s="5">
        <v>30</v>
      </c>
      <c r="F203" s="6">
        <v>5000</v>
      </c>
      <c r="G203" s="6">
        <v>7373.5</v>
      </c>
      <c r="H203" s="5" t="s">
        <v>113</v>
      </c>
      <c r="I203" s="6">
        <v>300</v>
      </c>
      <c r="J203" s="6">
        <v>8870.97</v>
      </c>
      <c r="K203" s="6">
        <v>13321.5</v>
      </c>
      <c r="L203" s="5" t="s">
        <v>826</v>
      </c>
      <c r="M203" s="5">
        <v>0</v>
      </c>
      <c r="N203" s="6">
        <f>SUMIFS('9月奖金发放记录'!$J$2:$J$146,'9月奖金发放记录'!$B$2:$B$146,B203,'9月奖金发放记录'!$A$2:$A$146,A203,'9月奖金发放记录'!$E$2:$E$146,"结转")</f>
        <v>0</v>
      </c>
      <c r="O203" s="6">
        <f>SUMIFS('9月奖金发放记录'!$J$2:$J$146,'9月奖金发放记录'!$B$2:$B$146,B203,'9月奖金发放记录'!$A$2:$A$146,A203,'9月奖金发放记录'!$E$2:$E$146,"当月")</f>
        <v>300</v>
      </c>
      <c r="P203" s="6">
        <f>SUMIFS('9月奖金发放记录'!$J$2:$J$146,'9月奖金发放记录'!$B$2:$B$146,B203,'9月奖金发放记录'!$A$2:$A$146,A203,'9月奖金发放记录'!$E$2:$E$146,"累计补发9月")</f>
        <v>0</v>
      </c>
      <c r="Q203" s="6">
        <f>SUMIFS('9月奖金发放记录'!$J$2:$J$146,'9月奖金发放记录'!$B$2:$B$146,B203,'9月奖金发放记录'!$A$2:$A$146,A203,'9月奖金发放记录'!$E$2:$E$146,"补发8月")</f>
        <v>0</v>
      </c>
      <c r="R203" s="6">
        <f>SUMIFS('9月奖金发放记录'!$J$2:$J$146,'9月奖金发放记录'!$B$2:$B$146,B203,'9月奖金发放记录'!$A$2:$A$146,A203,'9月奖金发放记录'!$E$2:$E$146,"补发7月")</f>
        <v>0</v>
      </c>
      <c r="S203" s="6">
        <f>SUMIFS('9月奖金发放记录'!$J$2:$J$146,'9月奖金发放记录'!$B$2:$B$146,B203,'9月奖金发放记录'!$A$2:$A$146,A203,'9月奖金发放记录'!$E$2:$E$146,"补发6月")</f>
        <v>0</v>
      </c>
      <c r="T203" s="6">
        <f>SUMIFS('9月奖金发放记录'!$J$2:$J$146,'9月奖金发放记录'!$B$2:$B$146,B203,'9月奖金发放记录'!$A$2:$A$146,A203,'9月奖金发放记录'!$E$2:$E$146,"补发5月")</f>
        <v>0</v>
      </c>
      <c r="U203" s="6">
        <f>SUMIFS('9月奖金发放记录'!$J$2:$J$146,'9月奖金发放记录'!$B$2:$B$146,B203,'9月奖金发放记录'!$A$2:$A$146,A203,'9月奖金发放记录'!$E$2:$E$146,"补发4月")</f>
        <v>0</v>
      </c>
      <c r="V203" s="6">
        <f>SUMIFS('9月奖金发放记录'!$J$2:$J$146,'9月奖金发放记录'!$B$2:$B$146,B203,'9月奖金发放记录'!$A$2:$A$146,A203,'9月奖金发放记录'!$E$2:$E$146,"补发3月")</f>
        <v>0</v>
      </c>
      <c r="W203" s="6">
        <f>SUMIFS('9月奖金发放记录'!$J$2:$J$146,'9月奖金发放记录'!$B$2:$B$146,B203,'9月奖金发放记录'!$A$2:$A$146,A203,'9月奖金发放记录'!$E$2:$E$146,"补发2月")</f>
        <v>0</v>
      </c>
      <c r="X203" s="6">
        <f>SUMIFS('9月奖金发放记录'!$J$2:$J$146,'9月奖金发放记录'!$B$2:$B$146,B203,'9月奖金发放记录'!$A$2:$A$146,A203,'9月奖金发放记录'!$E$2:$E$146,"补发1月")</f>
        <v>0</v>
      </c>
      <c r="Y203" s="6">
        <f t="shared" si="3"/>
        <v>300</v>
      </c>
      <c r="Z203" s="5" t="s">
        <v>120</v>
      </c>
      <c r="AA203" s="5">
        <v>0</v>
      </c>
      <c r="AB203" s="5">
        <v>0</v>
      </c>
      <c r="AC203" s="5">
        <v>0</v>
      </c>
    </row>
    <row r="204" ht="19" customHeight="1" spans="1:29">
      <c r="A204" s="5" t="s">
        <v>631</v>
      </c>
      <c r="B204" s="5" t="s">
        <v>65</v>
      </c>
      <c r="C204" s="5" t="s">
        <v>66</v>
      </c>
      <c r="D204" s="5">
        <v>1</v>
      </c>
      <c r="E204" s="5">
        <v>30</v>
      </c>
      <c r="F204" s="6">
        <v>3000</v>
      </c>
      <c r="G204" s="6">
        <v>3189.6</v>
      </c>
      <c r="H204" s="5" t="s">
        <v>113</v>
      </c>
      <c r="I204" s="6">
        <v>150</v>
      </c>
      <c r="J204" s="6">
        <v>27000</v>
      </c>
      <c r="K204" s="6">
        <v>38961.1</v>
      </c>
      <c r="L204" s="5" t="s">
        <v>826</v>
      </c>
      <c r="M204" s="5">
        <v>0</v>
      </c>
      <c r="N204" s="6">
        <f>SUMIFS('9月奖金发放记录'!$J$2:$J$146,'9月奖金发放记录'!$B$2:$B$146,B204,'9月奖金发放记录'!$A$2:$A$146,A204,'9月奖金发放记录'!$E$2:$E$146,"结转")</f>
        <v>150</v>
      </c>
      <c r="O204" s="6">
        <f>SUMIFS('9月奖金发放记录'!$J$2:$J$146,'9月奖金发放记录'!$B$2:$B$146,B204,'9月奖金发放记录'!$A$2:$A$146,A204,'9月奖金发放记录'!$E$2:$E$146,"当月")</f>
        <v>0</v>
      </c>
      <c r="P204" s="6">
        <f>SUMIFS('9月奖金发放记录'!$J$2:$J$146,'9月奖金发放记录'!$B$2:$B$146,B204,'9月奖金发放记录'!$A$2:$A$146,A204,'9月奖金发放记录'!$E$2:$E$146,"累计补发9月")</f>
        <v>0</v>
      </c>
      <c r="Q204" s="6">
        <f>SUMIFS('9月奖金发放记录'!$J$2:$J$146,'9月奖金发放记录'!$B$2:$B$146,B204,'9月奖金发放记录'!$A$2:$A$146,A204,'9月奖金发放记录'!$E$2:$E$146,"补发8月")</f>
        <v>0</v>
      </c>
      <c r="R204" s="6">
        <f>SUMIFS('9月奖金发放记录'!$J$2:$J$146,'9月奖金发放记录'!$B$2:$B$146,B204,'9月奖金发放记录'!$A$2:$A$146,A204,'9月奖金发放记录'!$E$2:$E$146,"补发7月")</f>
        <v>0</v>
      </c>
      <c r="S204" s="6">
        <f>SUMIFS('9月奖金发放记录'!$J$2:$J$146,'9月奖金发放记录'!$B$2:$B$146,B204,'9月奖金发放记录'!$A$2:$A$146,A204,'9月奖金发放记录'!$E$2:$E$146,"补发6月")</f>
        <v>0</v>
      </c>
      <c r="T204" s="6">
        <f>SUMIFS('9月奖金发放记录'!$J$2:$J$146,'9月奖金发放记录'!$B$2:$B$146,B204,'9月奖金发放记录'!$A$2:$A$146,A204,'9月奖金发放记录'!$E$2:$E$146,"补发5月")</f>
        <v>0</v>
      </c>
      <c r="U204" s="6">
        <f>SUMIFS('9月奖金发放记录'!$J$2:$J$146,'9月奖金发放记录'!$B$2:$B$146,B204,'9月奖金发放记录'!$A$2:$A$146,A204,'9月奖金发放记录'!$E$2:$E$146,"补发4月")</f>
        <v>0</v>
      </c>
      <c r="V204" s="6">
        <f>SUMIFS('9月奖金发放记录'!$J$2:$J$146,'9月奖金发放记录'!$B$2:$B$146,B204,'9月奖金发放记录'!$A$2:$A$146,A204,'9月奖金发放记录'!$E$2:$E$146,"补发3月")</f>
        <v>0</v>
      </c>
      <c r="W204" s="6">
        <f>SUMIFS('9月奖金发放记录'!$J$2:$J$146,'9月奖金发放记录'!$B$2:$B$146,B204,'9月奖金发放记录'!$A$2:$A$146,A204,'9月奖金发放记录'!$E$2:$E$146,"补发2月")</f>
        <v>0</v>
      </c>
      <c r="X204" s="6">
        <f>SUMIFS('9月奖金发放记录'!$J$2:$J$146,'9月奖金发放记录'!$B$2:$B$146,B204,'9月奖金发放记录'!$A$2:$A$146,A204,'9月奖金发放记录'!$E$2:$E$146,"补发1月")</f>
        <v>0</v>
      </c>
      <c r="Y204" s="6">
        <f t="shared" si="3"/>
        <v>150</v>
      </c>
      <c r="Z204" s="5" t="s">
        <v>120</v>
      </c>
      <c r="AA204" s="5">
        <v>14</v>
      </c>
      <c r="AB204" s="5">
        <v>0</v>
      </c>
      <c r="AC204" s="5">
        <v>1</v>
      </c>
    </row>
    <row r="205" ht="19" customHeight="1" spans="1:29">
      <c r="A205" s="5" t="s">
        <v>67</v>
      </c>
      <c r="B205" s="5" t="s">
        <v>65</v>
      </c>
      <c r="C205" s="5" t="s">
        <v>66</v>
      </c>
      <c r="D205" s="5">
        <v>1</v>
      </c>
      <c r="E205" s="5">
        <v>30</v>
      </c>
      <c r="F205" s="6">
        <v>3000</v>
      </c>
      <c r="G205" s="6">
        <v>5973.5</v>
      </c>
      <c r="H205" s="5" t="s">
        <v>113</v>
      </c>
      <c r="I205" s="6">
        <v>150</v>
      </c>
      <c r="J205" s="6">
        <v>12096.78</v>
      </c>
      <c r="K205" s="6">
        <v>19704.4</v>
      </c>
      <c r="L205" s="5" t="s">
        <v>826</v>
      </c>
      <c r="M205" s="5">
        <v>1</v>
      </c>
      <c r="N205" s="6">
        <f>SUMIFS('9月奖金发放记录'!$J$2:$J$146,'9月奖金发放记录'!$B$2:$B$146,B205,'9月奖金发放记录'!$A$2:$A$146,A205,'9月奖金发放记录'!$E$2:$E$146,"结转")</f>
        <v>150</v>
      </c>
      <c r="O205" s="6">
        <f>SUMIFS('9月奖金发放记录'!$J$2:$J$146,'9月奖金发放记录'!$B$2:$B$146,B205,'9月奖金发放记录'!$A$2:$A$146,A205,'9月奖金发放记录'!$E$2:$E$146,"当月")</f>
        <v>0</v>
      </c>
      <c r="P205" s="6">
        <f>SUMIFS('9月奖金发放记录'!$J$2:$J$146,'9月奖金发放记录'!$B$2:$B$146,B205,'9月奖金发放记录'!$A$2:$A$146,A205,'9月奖金发放记录'!$E$2:$E$146,"累计补发9月")</f>
        <v>0</v>
      </c>
      <c r="Q205" s="6">
        <f>SUMIFS('9月奖金发放记录'!$J$2:$J$146,'9月奖金发放记录'!$B$2:$B$146,B205,'9月奖金发放记录'!$A$2:$A$146,A205,'9月奖金发放记录'!$E$2:$E$146,"补发8月")</f>
        <v>0</v>
      </c>
      <c r="R205" s="6">
        <f>SUMIFS('9月奖金发放记录'!$J$2:$J$146,'9月奖金发放记录'!$B$2:$B$146,B205,'9月奖金发放记录'!$A$2:$A$146,A205,'9月奖金发放记录'!$E$2:$E$146,"补发7月")</f>
        <v>0</v>
      </c>
      <c r="S205" s="6">
        <f>SUMIFS('9月奖金发放记录'!$J$2:$J$146,'9月奖金发放记录'!$B$2:$B$146,B205,'9月奖金发放记录'!$A$2:$A$146,A205,'9月奖金发放记录'!$E$2:$E$146,"补发6月")</f>
        <v>0</v>
      </c>
      <c r="T205" s="6">
        <f>SUMIFS('9月奖金发放记录'!$J$2:$J$146,'9月奖金发放记录'!$B$2:$B$146,B205,'9月奖金发放记录'!$A$2:$A$146,A205,'9月奖金发放记录'!$E$2:$E$146,"补发5月")</f>
        <v>0</v>
      </c>
      <c r="U205" s="6">
        <f>SUMIFS('9月奖金发放记录'!$J$2:$J$146,'9月奖金发放记录'!$B$2:$B$146,B205,'9月奖金发放记录'!$A$2:$A$146,A205,'9月奖金发放记录'!$E$2:$E$146,"补发4月")</f>
        <v>0</v>
      </c>
      <c r="V205" s="6">
        <f>SUMIFS('9月奖金发放记录'!$J$2:$J$146,'9月奖金发放记录'!$B$2:$B$146,B205,'9月奖金发放记录'!$A$2:$A$146,A205,'9月奖金发放记录'!$E$2:$E$146,"补发3月")</f>
        <v>0</v>
      </c>
      <c r="W205" s="6">
        <f>SUMIFS('9月奖金发放记录'!$J$2:$J$146,'9月奖金发放记录'!$B$2:$B$146,B205,'9月奖金发放记录'!$A$2:$A$146,A205,'9月奖金发放记录'!$E$2:$E$146,"补发2月")</f>
        <v>0</v>
      </c>
      <c r="X205" s="6">
        <f>SUMIFS('9月奖金发放记录'!$J$2:$J$146,'9月奖金发放记录'!$B$2:$B$146,B205,'9月奖金发放记录'!$A$2:$A$146,A205,'9月奖金发放记录'!$E$2:$E$146,"补发1月")</f>
        <v>0</v>
      </c>
      <c r="Y205" s="6">
        <f t="shared" si="3"/>
        <v>150</v>
      </c>
      <c r="Z205" s="5" t="s">
        <v>120</v>
      </c>
      <c r="AA205" s="5">
        <v>3</v>
      </c>
      <c r="AB205" s="5">
        <v>0</v>
      </c>
      <c r="AC205" s="5">
        <v>1</v>
      </c>
    </row>
    <row r="206" ht="19" customHeight="1" spans="1:29">
      <c r="A206" s="5" t="s">
        <v>68</v>
      </c>
      <c r="B206" s="5" t="s">
        <v>65</v>
      </c>
      <c r="C206" s="5" t="s">
        <v>66</v>
      </c>
      <c r="D206" s="5">
        <v>1</v>
      </c>
      <c r="E206" s="5">
        <v>30</v>
      </c>
      <c r="F206" s="6">
        <v>3000</v>
      </c>
      <c r="G206" s="6">
        <v>7217.5</v>
      </c>
      <c r="H206" s="5" t="s">
        <v>113</v>
      </c>
      <c r="I206" s="6">
        <v>150</v>
      </c>
      <c r="J206" s="6">
        <v>5612.9</v>
      </c>
      <c r="K206" s="6">
        <v>15262</v>
      </c>
      <c r="L206" s="5" t="s">
        <v>826</v>
      </c>
      <c r="M206" s="5">
        <v>2</v>
      </c>
      <c r="N206" s="6">
        <f>SUMIFS('9月奖金发放记录'!$J$2:$J$146,'9月奖金发放记录'!$B$2:$B$146,B206,'9月奖金发放记录'!$A$2:$A$146,A206,'9月奖金发放记录'!$E$2:$E$146,"结转")</f>
        <v>150</v>
      </c>
      <c r="O206" s="6">
        <f>SUMIFS('9月奖金发放记录'!$J$2:$J$146,'9月奖金发放记录'!$B$2:$B$146,B206,'9月奖金发放记录'!$A$2:$A$146,A206,'9月奖金发放记录'!$E$2:$E$146,"当月")</f>
        <v>0</v>
      </c>
      <c r="P206" s="6">
        <f>SUMIFS('9月奖金发放记录'!$J$2:$J$146,'9月奖金发放记录'!$B$2:$B$146,B206,'9月奖金发放记录'!$A$2:$A$146,A206,'9月奖金发放记录'!$E$2:$E$146,"累计补发9月")</f>
        <v>0</v>
      </c>
      <c r="Q206" s="6">
        <f>SUMIFS('9月奖金发放记录'!$J$2:$J$146,'9月奖金发放记录'!$B$2:$B$146,B206,'9月奖金发放记录'!$A$2:$A$146,A206,'9月奖金发放记录'!$E$2:$E$146,"补发8月")</f>
        <v>0</v>
      </c>
      <c r="R206" s="6">
        <f>SUMIFS('9月奖金发放记录'!$J$2:$J$146,'9月奖金发放记录'!$B$2:$B$146,B206,'9月奖金发放记录'!$A$2:$A$146,A206,'9月奖金发放记录'!$E$2:$E$146,"补发7月")</f>
        <v>0</v>
      </c>
      <c r="S206" s="6">
        <f>SUMIFS('9月奖金发放记录'!$J$2:$J$146,'9月奖金发放记录'!$B$2:$B$146,B206,'9月奖金发放记录'!$A$2:$A$146,A206,'9月奖金发放记录'!$E$2:$E$146,"补发6月")</f>
        <v>0</v>
      </c>
      <c r="T206" s="6">
        <f>SUMIFS('9月奖金发放记录'!$J$2:$J$146,'9月奖金发放记录'!$B$2:$B$146,B206,'9月奖金发放记录'!$A$2:$A$146,A206,'9月奖金发放记录'!$E$2:$E$146,"补发5月")</f>
        <v>0</v>
      </c>
      <c r="U206" s="6">
        <f>SUMIFS('9月奖金发放记录'!$J$2:$J$146,'9月奖金发放记录'!$B$2:$B$146,B206,'9月奖金发放记录'!$A$2:$A$146,A206,'9月奖金发放记录'!$E$2:$E$146,"补发4月")</f>
        <v>0</v>
      </c>
      <c r="V206" s="6">
        <f>SUMIFS('9月奖金发放记录'!$J$2:$J$146,'9月奖金发放记录'!$B$2:$B$146,B206,'9月奖金发放记录'!$A$2:$A$146,A206,'9月奖金发放记录'!$E$2:$E$146,"补发3月")</f>
        <v>0</v>
      </c>
      <c r="W206" s="6">
        <f>SUMIFS('9月奖金发放记录'!$J$2:$J$146,'9月奖金发放记录'!$B$2:$B$146,B206,'9月奖金发放记录'!$A$2:$A$146,A206,'9月奖金发放记录'!$E$2:$E$146,"补发2月")</f>
        <v>0</v>
      </c>
      <c r="X206" s="6">
        <f>SUMIFS('9月奖金发放记录'!$J$2:$J$146,'9月奖金发放记录'!$B$2:$B$146,B206,'9月奖金发放记录'!$A$2:$A$146,A206,'9月奖金发放记录'!$E$2:$E$146,"补发1月")</f>
        <v>0</v>
      </c>
      <c r="Y206" s="6">
        <f t="shared" si="3"/>
        <v>150</v>
      </c>
      <c r="Z206" s="5" t="s">
        <v>120</v>
      </c>
      <c r="AA206" s="5">
        <v>2</v>
      </c>
      <c r="AB206" s="5">
        <v>0</v>
      </c>
      <c r="AC206" s="5">
        <v>1</v>
      </c>
    </row>
    <row r="207" ht="19" customHeight="1" spans="1:29">
      <c r="A207" s="5" t="s">
        <v>637</v>
      </c>
      <c r="B207" s="5" t="s">
        <v>65</v>
      </c>
      <c r="C207" s="5" t="s">
        <v>66</v>
      </c>
      <c r="D207" s="5">
        <v>1</v>
      </c>
      <c r="E207" s="5">
        <v>14</v>
      </c>
      <c r="F207" s="6">
        <v>1400</v>
      </c>
      <c r="G207" s="6">
        <v>2454.1</v>
      </c>
      <c r="H207" s="5" t="s">
        <v>113</v>
      </c>
      <c r="I207" s="6">
        <v>70</v>
      </c>
      <c r="J207" s="6">
        <v>25400</v>
      </c>
      <c r="K207" s="6">
        <v>34622</v>
      </c>
      <c r="L207" s="5" t="s">
        <v>826</v>
      </c>
      <c r="M207" s="5">
        <v>0</v>
      </c>
      <c r="N207" s="6">
        <f>SUMIFS('9月奖金发放记录'!$J$2:$J$146,'9月奖金发放记录'!$B$2:$B$146,B207,'9月奖金发放记录'!$A$2:$A$146,A207,'9月奖金发放记录'!$E$2:$E$146,"结转")</f>
        <v>0</v>
      </c>
      <c r="O207" s="6">
        <f>SUMIFS('9月奖金发放记录'!$J$2:$J$146,'9月奖金发放记录'!$B$2:$B$146,B207,'9月奖金发放记录'!$A$2:$A$146,A207,'9月奖金发放记录'!$E$2:$E$146,"当月")</f>
        <v>70</v>
      </c>
      <c r="P207" s="6">
        <f>SUMIFS('9月奖金发放记录'!$J$2:$J$146,'9月奖金发放记录'!$B$2:$B$146,B207,'9月奖金发放记录'!$A$2:$A$146,A207,'9月奖金发放记录'!$E$2:$E$146,"累计补发9月")</f>
        <v>0</v>
      </c>
      <c r="Q207" s="6">
        <f>SUMIFS('9月奖金发放记录'!$J$2:$J$146,'9月奖金发放记录'!$B$2:$B$146,B207,'9月奖金发放记录'!$A$2:$A$146,A207,'9月奖金发放记录'!$E$2:$E$146,"补发8月")</f>
        <v>0</v>
      </c>
      <c r="R207" s="6">
        <f>SUMIFS('9月奖金发放记录'!$J$2:$J$146,'9月奖金发放记录'!$B$2:$B$146,B207,'9月奖金发放记录'!$A$2:$A$146,A207,'9月奖金发放记录'!$E$2:$E$146,"补发7月")</f>
        <v>0</v>
      </c>
      <c r="S207" s="6">
        <f>SUMIFS('9月奖金发放记录'!$J$2:$J$146,'9月奖金发放记录'!$B$2:$B$146,B207,'9月奖金发放记录'!$A$2:$A$146,A207,'9月奖金发放记录'!$E$2:$E$146,"补发6月")</f>
        <v>0</v>
      </c>
      <c r="T207" s="6">
        <f>SUMIFS('9月奖金发放记录'!$J$2:$J$146,'9月奖金发放记录'!$B$2:$B$146,B207,'9月奖金发放记录'!$A$2:$A$146,A207,'9月奖金发放记录'!$E$2:$E$146,"补发5月")</f>
        <v>0</v>
      </c>
      <c r="U207" s="6">
        <f>SUMIFS('9月奖金发放记录'!$J$2:$J$146,'9月奖金发放记录'!$B$2:$B$146,B207,'9月奖金发放记录'!$A$2:$A$146,A207,'9月奖金发放记录'!$E$2:$E$146,"补发4月")</f>
        <v>0</v>
      </c>
      <c r="V207" s="6">
        <f>SUMIFS('9月奖金发放记录'!$J$2:$J$146,'9月奖金发放记录'!$B$2:$B$146,B207,'9月奖金发放记录'!$A$2:$A$146,A207,'9月奖金发放记录'!$E$2:$E$146,"补发3月")</f>
        <v>0</v>
      </c>
      <c r="W207" s="6">
        <f>SUMIFS('9月奖金发放记录'!$J$2:$J$146,'9月奖金发放记录'!$B$2:$B$146,B207,'9月奖金发放记录'!$A$2:$A$146,A207,'9月奖金发放记录'!$E$2:$E$146,"补发2月")</f>
        <v>0</v>
      </c>
      <c r="X207" s="6">
        <f>SUMIFS('9月奖金发放记录'!$J$2:$J$146,'9月奖金发放记录'!$B$2:$B$146,B207,'9月奖金发放记录'!$A$2:$A$146,A207,'9月奖金发放记录'!$E$2:$E$146,"补发1月")</f>
        <v>0</v>
      </c>
      <c r="Y207" s="6">
        <f t="shared" si="3"/>
        <v>70</v>
      </c>
      <c r="Z207" s="5" t="s">
        <v>120</v>
      </c>
      <c r="AA207" s="5">
        <v>0</v>
      </c>
      <c r="AB207" s="5">
        <v>0</v>
      </c>
      <c r="AC207" s="5">
        <v>0</v>
      </c>
    </row>
    <row r="208" ht="19" customHeight="1" spans="1:29">
      <c r="A208" s="5" t="s">
        <v>855</v>
      </c>
      <c r="B208" s="5" t="s">
        <v>65</v>
      </c>
      <c r="C208" s="5" t="s">
        <v>66</v>
      </c>
      <c r="D208" s="5">
        <v>0</v>
      </c>
      <c r="E208" s="5">
        <v>30</v>
      </c>
      <c r="F208" s="6">
        <v>3000</v>
      </c>
      <c r="G208" s="6">
        <v>0</v>
      </c>
      <c r="H208" s="5" t="s">
        <v>120</v>
      </c>
      <c r="I208" s="6">
        <v>0</v>
      </c>
      <c r="J208" s="6">
        <v>16935.49</v>
      </c>
      <c r="K208" s="6">
        <v>28617.1</v>
      </c>
      <c r="L208" s="5" t="s">
        <v>825</v>
      </c>
      <c r="M208" s="5">
        <v>0</v>
      </c>
      <c r="N208" s="6">
        <f>SUMIFS('9月奖金发放记录'!$J$2:$J$146,'9月奖金发放记录'!$B$2:$B$146,B208,'9月奖金发放记录'!$A$2:$A$146,A208,'9月奖金发放记录'!$E$2:$E$146,"结转")</f>
        <v>150</v>
      </c>
      <c r="O208" s="6">
        <f>SUMIFS('9月奖金发放记录'!$J$2:$J$146,'9月奖金发放记录'!$B$2:$B$146,B208,'9月奖金发放记录'!$A$2:$A$146,A208,'9月奖金发放记录'!$E$2:$E$146,"当月")</f>
        <v>0</v>
      </c>
      <c r="P208" s="6">
        <f>SUMIFS('9月奖金发放记录'!$J$2:$J$146,'9月奖金发放记录'!$B$2:$B$146,B208,'9月奖金发放记录'!$A$2:$A$146,A208,'9月奖金发放记录'!$E$2:$E$146,"累计补发9月")</f>
        <v>0</v>
      </c>
      <c r="Q208" s="6">
        <f>SUMIFS('9月奖金发放记录'!$J$2:$J$146,'9月奖金发放记录'!$B$2:$B$146,B208,'9月奖金发放记录'!$A$2:$A$146,A208,'9月奖金发放记录'!$E$2:$E$146,"补发8月")</f>
        <v>0</v>
      </c>
      <c r="R208" s="6">
        <f>SUMIFS('9月奖金发放记录'!$J$2:$J$146,'9月奖金发放记录'!$B$2:$B$146,B208,'9月奖金发放记录'!$A$2:$A$146,A208,'9月奖金发放记录'!$E$2:$E$146,"补发7月")</f>
        <v>0</v>
      </c>
      <c r="S208" s="6">
        <f>SUMIFS('9月奖金发放记录'!$J$2:$J$146,'9月奖金发放记录'!$B$2:$B$146,B208,'9月奖金发放记录'!$A$2:$A$146,A208,'9月奖金发放记录'!$E$2:$E$146,"补发6月")</f>
        <v>0</v>
      </c>
      <c r="T208" s="6">
        <f>SUMIFS('9月奖金发放记录'!$J$2:$J$146,'9月奖金发放记录'!$B$2:$B$146,B208,'9月奖金发放记录'!$A$2:$A$146,A208,'9月奖金发放记录'!$E$2:$E$146,"补发5月")</f>
        <v>0</v>
      </c>
      <c r="U208" s="6">
        <f>SUMIFS('9月奖金发放记录'!$J$2:$J$146,'9月奖金发放记录'!$B$2:$B$146,B208,'9月奖金发放记录'!$A$2:$A$146,A208,'9月奖金发放记录'!$E$2:$E$146,"补发4月")</f>
        <v>0</v>
      </c>
      <c r="V208" s="6">
        <f>SUMIFS('9月奖金发放记录'!$J$2:$J$146,'9月奖金发放记录'!$B$2:$B$146,B208,'9月奖金发放记录'!$A$2:$A$146,A208,'9月奖金发放记录'!$E$2:$E$146,"补发3月")</f>
        <v>0</v>
      </c>
      <c r="W208" s="6">
        <f>SUMIFS('9月奖金发放记录'!$J$2:$J$146,'9月奖金发放记录'!$B$2:$B$146,B208,'9月奖金发放记录'!$A$2:$A$146,A208,'9月奖金发放记录'!$E$2:$E$146,"补发2月")</f>
        <v>0</v>
      </c>
      <c r="X208" s="6">
        <f>SUMIFS('9月奖金发放记录'!$J$2:$J$146,'9月奖金发放记录'!$B$2:$B$146,B208,'9月奖金发放记录'!$A$2:$A$146,A208,'9月奖金发放记录'!$E$2:$E$146,"补发1月")</f>
        <v>0</v>
      </c>
      <c r="Y208" s="6">
        <f t="shared" si="3"/>
        <v>150</v>
      </c>
      <c r="Z208" s="5" t="s">
        <v>113</v>
      </c>
      <c r="AA208" s="5">
        <v>0</v>
      </c>
      <c r="AB208" s="5">
        <v>0</v>
      </c>
      <c r="AC208" s="5">
        <v>1</v>
      </c>
    </row>
    <row r="209" ht="19" customHeight="1" spans="1:29">
      <c r="A209" s="5" t="s">
        <v>37</v>
      </c>
      <c r="B209" s="5" t="s">
        <v>38</v>
      </c>
      <c r="C209" s="5" t="s">
        <v>39</v>
      </c>
      <c r="D209" s="5">
        <v>1</v>
      </c>
      <c r="E209" s="5">
        <v>30</v>
      </c>
      <c r="F209" s="6">
        <v>6000</v>
      </c>
      <c r="G209" s="6">
        <v>4564.6</v>
      </c>
      <c r="H209" s="5" t="s">
        <v>120</v>
      </c>
      <c r="I209" s="6">
        <v>0</v>
      </c>
      <c r="J209" s="6">
        <v>12000</v>
      </c>
      <c r="K209" s="6">
        <v>7479.3</v>
      </c>
      <c r="L209" s="5" t="s">
        <v>825</v>
      </c>
      <c r="M209" s="5">
        <v>0</v>
      </c>
      <c r="N209" s="6">
        <f>SUMIFS('9月奖金发放记录'!$J$2:$J$146,'9月奖金发放记录'!$B$2:$B$146,B209,'9月奖金发放记录'!$A$2:$A$146,A209,'9月奖金发放记录'!$E$2:$E$146,"结转")</f>
        <v>0</v>
      </c>
      <c r="O209" s="6">
        <f>SUMIFS('9月奖金发放记录'!$J$2:$J$146,'9月奖金发放记录'!$B$2:$B$146,B209,'9月奖金发放记录'!$A$2:$A$146,A209,'9月奖金发放记录'!$E$2:$E$146,"当月")</f>
        <v>0</v>
      </c>
      <c r="P209" s="6">
        <f>SUMIFS('9月奖金发放记录'!$J$2:$J$146,'9月奖金发放记录'!$B$2:$B$146,B209,'9月奖金发放记录'!$A$2:$A$146,A209,'9月奖金发放记录'!$E$2:$E$146,"累计补发9月")</f>
        <v>0</v>
      </c>
      <c r="Q209" s="6">
        <f>SUMIFS('9月奖金发放记录'!$J$2:$J$146,'9月奖金发放记录'!$B$2:$B$146,B209,'9月奖金发放记录'!$A$2:$A$146,A209,'9月奖金发放记录'!$E$2:$E$146,"补发8月")</f>
        <v>0</v>
      </c>
      <c r="R209" s="6">
        <f>SUMIFS('9月奖金发放记录'!$J$2:$J$146,'9月奖金发放记录'!$B$2:$B$146,B209,'9月奖金发放记录'!$A$2:$A$146,A209,'9月奖金发放记录'!$E$2:$E$146,"补发7月")</f>
        <v>0</v>
      </c>
      <c r="S209" s="6">
        <f>SUMIFS('9月奖金发放记录'!$J$2:$J$146,'9月奖金发放记录'!$B$2:$B$146,B209,'9月奖金发放记录'!$A$2:$A$146,A209,'9月奖金发放记录'!$E$2:$E$146,"补发6月")</f>
        <v>0</v>
      </c>
      <c r="T209" s="6">
        <f>SUMIFS('9月奖金发放记录'!$J$2:$J$146,'9月奖金发放记录'!$B$2:$B$146,B209,'9月奖金发放记录'!$A$2:$A$146,A209,'9月奖金发放记录'!$E$2:$E$146,"补发5月")</f>
        <v>0</v>
      </c>
      <c r="U209" s="6">
        <f>SUMIFS('9月奖金发放记录'!$J$2:$J$146,'9月奖金发放记录'!$B$2:$B$146,B209,'9月奖金发放记录'!$A$2:$A$146,A209,'9月奖金发放记录'!$E$2:$E$146,"补发4月")</f>
        <v>0</v>
      </c>
      <c r="V209" s="6">
        <f>SUMIFS('9月奖金发放记录'!$J$2:$J$146,'9月奖金发放记录'!$B$2:$B$146,B209,'9月奖金发放记录'!$A$2:$A$146,A209,'9月奖金发放记录'!$E$2:$E$146,"补发3月")</f>
        <v>0</v>
      </c>
      <c r="W209" s="6">
        <f>SUMIFS('9月奖金发放记录'!$J$2:$J$146,'9月奖金发放记录'!$B$2:$B$146,B209,'9月奖金发放记录'!$A$2:$A$146,A209,'9月奖金发放记录'!$E$2:$E$146,"补发2月")</f>
        <v>0</v>
      </c>
      <c r="X209" s="6">
        <f>SUMIFS('9月奖金发放记录'!$J$2:$J$146,'9月奖金发放记录'!$B$2:$B$146,B209,'9月奖金发放记录'!$A$2:$A$146,A209,'9月奖金发放记录'!$E$2:$E$146,"补发1月")</f>
        <v>0</v>
      </c>
      <c r="Y209" s="6">
        <f t="shared" si="3"/>
        <v>0</v>
      </c>
      <c r="Z209" s="5" t="s">
        <v>120</v>
      </c>
      <c r="AA209" s="5">
        <v>0</v>
      </c>
      <c r="AB209" s="5">
        <v>0</v>
      </c>
      <c r="AC209" s="5">
        <v>0</v>
      </c>
    </row>
    <row r="210" ht="19" customHeight="1" spans="1:29">
      <c r="A210" s="5" t="s">
        <v>116</v>
      </c>
      <c r="B210" s="5" t="s">
        <v>38</v>
      </c>
      <c r="C210" s="5" t="s">
        <v>39</v>
      </c>
      <c r="D210" s="5">
        <v>1</v>
      </c>
      <c r="E210" s="5">
        <v>9</v>
      </c>
      <c r="F210" s="6">
        <v>1800</v>
      </c>
      <c r="G210" s="6">
        <v>1377.7</v>
      </c>
      <c r="H210" s="5" t="s">
        <v>120</v>
      </c>
      <c r="I210" s="6">
        <v>0</v>
      </c>
      <c r="J210" s="6">
        <v>1800</v>
      </c>
      <c r="K210" s="6">
        <v>1377.7</v>
      </c>
      <c r="L210" s="5" t="s">
        <v>825</v>
      </c>
      <c r="M210" s="5">
        <v>0</v>
      </c>
      <c r="N210" s="6">
        <f>SUMIFS('9月奖金发放记录'!$J$2:$J$146,'9月奖金发放记录'!$B$2:$B$146,B210,'9月奖金发放记录'!$A$2:$A$146,A210,'9月奖金发放记录'!$E$2:$E$146,"结转")</f>
        <v>0</v>
      </c>
      <c r="O210" s="6">
        <f>SUMIFS('9月奖金发放记录'!$J$2:$J$146,'9月奖金发放记录'!$B$2:$B$146,B210,'9月奖金发放记录'!$A$2:$A$146,A210,'9月奖金发放记录'!$E$2:$E$146,"当月")</f>
        <v>0</v>
      </c>
      <c r="P210" s="6">
        <f>SUMIFS('9月奖金发放记录'!$J$2:$J$146,'9月奖金发放记录'!$B$2:$B$146,B210,'9月奖金发放记录'!$A$2:$A$146,A210,'9月奖金发放记录'!$E$2:$E$146,"累计补发9月")</f>
        <v>0</v>
      </c>
      <c r="Q210" s="6">
        <f>SUMIFS('9月奖金发放记录'!$J$2:$J$146,'9月奖金发放记录'!$B$2:$B$146,B210,'9月奖金发放记录'!$A$2:$A$146,A210,'9月奖金发放记录'!$E$2:$E$146,"补发8月")</f>
        <v>0</v>
      </c>
      <c r="R210" s="6">
        <f>SUMIFS('9月奖金发放记录'!$J$2:$J$146,'9月奖金发放记录'!$B$2:$B$146,B210,'9月奖金发放记录'!$A$2:$A$146,A210,'9月奖金发放记录'!$E$2:$E$146,"补发7月")</f>
        <v>0</v>
      </c>
      <c r="S210" s="6">
        <f>SUMIFS('9月奖金发放记录'!$J$2:$J$146,'9月奖金发放记录'!$B$2:$B$146,B210,'9月奖金发放记录'!$A$2:$A$146,A210,'9月奖金发放记录'!$E$2:$E$146,"补发6月")</f>
        <v>0</v>
      </c>
      <c r="T210" s="6">
        <f>SUMIFS('9月奖金发放记录'!$J$2:$J$146,'9月奖金发放记录'!$B$2:$B$146,B210,'9月奖金发放记录'!$A$2:$A$146,A210,'9月奖金发放记录'!$E$2:$E$146,"补发5月")</f>
        <v>0</v>
      </c>
      <c r="U210" s="6">
        <f>SUMIFS('9月奖金发放记录'!$J$2:$J$146,'9月奖金发放记录'!$B$2:$B$146,B210,'9月奖金发放记录'!$A$2:$A$146,A210,'9月奖金发放记录'!$E$2:$E$146,"补发4月")</f>
        <v>0</v>
      </c>
      <c r="V210" s="6">
        <f>SUMIFS('9月奖金发放记录'!$J$2:$J$146,'9月奖金发放记录'!$B$2:$B$146,B210,'9月奖金发放记录'!$A$2:$A$146,A210,'9月奖金发放记录'!$E$2:$E$146,"补发3月")</f>
        <v>0</v>
      </c>
      <c r="W210" s="6">
        <f>SUMIFS('9月奖金发放记录'!$J$2:$J$146,'9月奖金发放记录'!$B$2:$B$146,B210,'9月奖金发放记录'!$A$2:$A$146,A210,'9月奖金发放记录'!$E$2:$E$146,"补发2月")</f>
        <v>0</v>
      </c>
      <c r="X210" s="6">
        <f>SUMIFS('9月奖金发放记录'!$J$2:$J$146,'9月奖金发放记录'!$B$2:$B$146,B210,'9月奖金发放记录'!$A$2:$A$146,A210,'9月奖金发放记录'!$E$2:$E$146,"补发1月")</f>
        <v>0</v>
      </c>
      <c r="Y210" s="6">
        <f t="shared" si="3"/>
        <v>0</v>
      </c>
      <c r="Z210" s="5" t="s">
        <v>120</v>
      </c>
      <c r="AA210" s="5">
        <v>0</v>
      </c>
      <c r="AB210" s="5">
        <v>0</v>
      </c>
      <c r="AC210" s="5">
        <v>0</v>
      </c>
    </row>
    <row r="211" ht="19" customHeight="1" spans="1:29">
      <c r="A211" s="5" t="s">
        <v>40</v>
      </c>
      <c r="B211" s="5" t="s">
        <v>38</v>
      </c>
      <c r="C211" s="5" t="s">
        <v>39</v>
      </c>
      <c r="D211" s="5">
        <v>1</v>
      </c>
      <c r="E211" s="5">
        <v>30</v>
      </c>
      <c r="F211" s="6">
        <v>6000</v>
      </c>
      <c r="G211" s="6">
        <v>599.3</v>
      </c>
      <c r="H211" s="5" t="s">
        <v>120</v>
      </c>
      <c r="I211" s="6">
        <v>0</v>
      </c>
      <c r="J211" s="6">
        <v>12000</v>
      </c>
      <c r="K211" s="6">
        <v>1963</v>
      </c>
      <c r="L211" s="5" t="s">
        <v>825</v>
      </c>
      <c r="M211" s="5">
        <v>0</v>
      </c>
      <c r="N211" s="6">
        <f>SUMIFS('9月奖金发放记录'!$J$2:$J$146,'9月奖金发放记录'!$B$2:$B$146,B211,'9月奖金发放记录'!$A$2:$A$146,A211,'9月奖金发放记录'!$E$2:$E$146,"结转")</f>
        <v>0</v>
      </c>
      <c r="O211" s="6">
        <f>SUMIFS('9月奖金发放记录'!$J$2:$J$146,'9月奖金发放记录'!$B$2:$B$146,B211,'9月奖金发放记录'!$A$2:$A$146,A211,'9月奖金发放记录'!$E$2:$E$146,"当月")</f>
        <v>0</v>
      </c>
      <c r="P211" s="6">
        <f>SUMIFS('9月奖金发放记录'!$J$2:$J$146,'9月奖金发放记录'!$B$2:$B$146,B211,'9月奖金发放记录'!$A$2:$A$146,A211,'9月奖金发放记录'!$E$2:$E$146,"累计补发9月")</f>
        <v>0</v>
      </c>
      <c r="Q211" s="6">
        <f>SUMIFS('9月奖金发放记录'!$J$2:$J$146,'9月奖金发放记录'!$B$2:$B$146,B211,'9月奖金发放记录'!$A$2:$A$146,A211,'9月奖金发放记录'!$E$2:$E$146,"补发8月")</f>
        <v>0</v>
      </c>
      <c r="R211" s="6">
        <f>SUMIFS('9月奖金发放记录'!$J$2:$J$146,'9月奖金发放记录'!$B$2:$B$146,B211,'9月奖金发放记录'!$A$2:$A$146,A211,'9月奖金发放记录'!$E$2:$E$146,"补发7月")</f>
        <v>0</v>
      </c>
      <c r="S211" s="6">
        <f>SUMIFS('9月奖金发放记录'!$J$2:$J$146,'9月奖金发放记录'!$B$2:$B$146,B211,'9月奖金发放记录'!$A$2:$A$146,A211,'9月奖金发放记录'!$E$2:$E$146,"补发6月")</f>
        <v>0</v>
      </c>
      <c r="T211" s="6">
        <f>SUMIFS('9月奖金发放记录'!$J$2:$J$146,'9月奖金发放记录'!$B$2:$B$146,B211,'9月奖金发放记录'!$A$2:$A$146,A211,'9月奖金发放记录'!$E$2:$E$146,"补发5月")</f>
        <v>0</v>
      </c>
      <c r="U211" s="6">
        <f>SUMIFS('9月奖金发放记录'!$J$2:$J$146,'9月奖金发放记录'!$B$2:$B$146,B211,'9月奖金发放记录'!$A$2:$A$146,A211,'9月奖金发放记录'!$E$2:$E$146,"补发4月")</f>
        <v>0</v>
      </c>
      <c r="V211" s="6">
        <f>SUMIFS('9月奖金发放记录'!$J$2:$J$146,'9月奖金发放记录'!$B$2:$B$146,B211,'9月奖金发放记录'!$A$2:$A$146,A211,'9月奖金发放记录'!$E$2:$E$146,"补发3月")</f>
        <v>0</v>
      </c>
      <c r="W211" s="6">
        <f>SUMIFS('9月奖金发放记录'!$J$2:$J$146,'9月奖金发放记录'!$B$2:$B$146,B211,'9月奖金发放记录'!$A$2:$A$146,A211,'9月奖金发放记录'!$E$2:$E$146,"补发2月")</f>
        <v>0</v>
      </c>
      <c r="X211" s="6">
        <f>SUMIFS('9月奖金发放记录'!$J$2:$J$146,'9月奖金发放记录'!$B$2:$B$146,B211,'9月奖金发放记录'!$A$2:$A$146,A211,'9月奖金发放记录'!$E$2:$E$146,"补发1月")</f>
        <v>0</v>
      </c>
      <c r="Y211" s="6">
        <f t="shared" si="3"/>
        <v>0</v>
      </c>
      <c r="Z211" s="5" t="s">
        <v>120</v>
      </c>
      <c r="AA211" s="5">
        <v>0</v>
      </c>
      <c r="AB211" s="5">
        <v>0</v>
      </c>
      <c r="AC211" s="5">
        <v>0</v>
      </c>
    </row>
    <row r="212" ht="19" customHeight="1" spans="1:29">
      <c r="A212" s="5" t="s">
        <v>122</v>
      </c>
      <c r="B212" s="5" t="s">
        <v>38</v>
      </c>
      <c r="C212" s="5" t="s">
        <v>39</v>
      </c>
      <c r="D212" s="5">
        <v>1</v>
      </c>
      <c r="E212" s="5">
        <v>9</v>
      </c>
      <c r="F212" s="6">
        <v>1800</v>
      </c>
      <c r="G212" s="6">
        <v>1333.3</v>
      </c>
      <c r="H212" s="5" t="s">
        <v>120</v>
      </c>
      <c r="I212" s="6">
        <v>0</v>
      </c>
      <c r="J212" s="6">
        <v>1800</v>
      </c>
      <c r="K212" s="6">
        <v>1333.3</v>
      </c>
      <c r="L212" s="5" t="s">
        <v>825</v>
      </c>
      <c r="M212" s="5">
        <v>0</v>
      </c>
      <c r="N212" s="6">
        <f>SUMIFS('9月奖金发放记录'!$J$2:$J$146,'9月奖金发放记录'!$B$2:$B$146,B212,'9月奖金发放记录'!$A$2:$A$146,A212,'9月奖金发放记录'!$E$2:$E$146,"结转")</f>
        <v>0</v>
      </c>
      <c r="O212" s="6">
        <f>SUMIFS('9月奖金发放记录'!$J$2:$J$146,'9月奖金发放记录'!$B$2:$B$146,B212,'9月奖金发放记录'!$A$2:$A$146,A212,'9月奖金发放记录'!$E$2:$E$146,"当月")</f>
        <v>0</v>
      </c>
      <c r="P212" s="6">
        <f>SUMIFS('9月奖金发放记录'!$J$2:$J$146,'9月奖金发放记录'!$B$2:$B$146,B212,'9月奖金发放记录'!$A$2:$A$146,A212,'9月奖金发放记录'!$E$2:$E$146,"累计补发9月")</f>
        <v>0</v>
      </c>
      <c r="Q212" s="6">
        <f>SUMIFS('9月奖金发放记录'!$J$2:$J$146,'9月奖金发放记录'!$B$2:$B$146,B212,'9月奖金发放记录'!$A$2:$A$146,A212,'9月奖金发放记录'!$E$2:$E$146,"补发8月")</f>
        <v>0</v>
      </c>
      <c r="R212" s="6">
        <f>SUMIFS('9月奖金发放记录'!$J$2:$J$146,'9月奖金发放记录'!$B$2:$B$146,B212,'9月奖金发放记录'!$A$2:$A$146,A212,'9月奖金发放记录'!$E$2:$E$146,"补发7月")</f>
        <v>0</v>
      </c>
      <c r="S212" s="6">
        <f>SUMIFS('9月奖金发放记录'!$J$2:$J$146,'9月奖金发放记录'!$B$2:$B$146,B212,'9月奖金发放记录'!$A$2:$A$146,A212,'9月奖金发放记录'!$E$2:$E$146,"补发6月")</f>
        <v>0</v>
      </c>
      <c r="T212" s="6">
        <f>SUMIFS('9月奖金发放记录'!$J$2:$J$146,'9月奖金发放记录'!$B$2:$B$146,B212,'9月奖金发放记录'!$A$2:$A$146,A212,'9月奖金发放记录'!$E$2:$E$146,"补发5月")</f>
        <v>0</v>
      </c>
      <c r="U212" s="6">
        <f>SUMIFS('9月奖金发放记录'!$J$2:$J$146,'9月奖金发放记录'!$B$2:$B$146,B212,'9月奖金发放记录'!$A$2:$A$146,A212,'9月奖金发放记录'!$E$2:$E$146,"补发4月")</f>
        <v>0</v>
      </c>
      <c r="V212" s="6">
        <f>SUMIFS('9月奖金发放记录'!$J$2:$J$146,'9月奖金发放记录'!$B$2:$B$146,B212,'9月奖金发放记录'!$A$2:$A$146,A212,'9月奖金发放记录'!$E$2:$E$146,"补发3月")</f>
        <v>0</v>
      </c>
      <c r="W212" s="6">
        <f>SUMIFS('9月奖金发放记录'!$J$2:$J$146,'9月奖金发放记录'!$B$2:$B$146,B212,'9月奖金发放记录'!$A$2:$A$146,A212,'9月奖金发放记录'!$E$2:$E$146,"补发2月")</f>
        <v>0</v>
      </c>
      <c r="X212" s="6">
        <f>SUMIFS('9月奖金发放记录'!$J$2:$J$146,'9月奖金发放记录'!$B$2:$B$146,B212,'9月奖金发放记录'!$A$2:$A$146,A212,'9月奖金发放记录'!$E$2:$E$146,"补发1月")</f>
        <v>0</v>
      </c>
      <c r="Y212" s="6">
        <f t="shared" si="3"/>
        <v>0</v>
      </c>
      <c r="Z212" s="5" t="s">
        <v>120</v>
      </c>
      <c r="AA212" s="5">
        <v>0</v>
      </c>
      <c r="AB212" s="5">
        <v>0</v>
      </c>
      <c r="AC212" s="5">
        <v>0</v>
      </c>
    </row>
    <row r="213" ht="19" customHeight="1" spans="1:29">
      <c r="A213" s="5" t="s">
        <v>41</v>
      </c>
      <c r="B213" s="5" t="s">
        <v>38</v>
      </c>
      <c r="C213" s="5" t="s">
        <v>39</v>
      </c>
      <c r="D213" s="5">
        <v>1</v>
      </c>
      <c r="E213" s="5">
        <v>30</v>
      </c>
      <c r="F213" s="6">
        <v>6000</v>
      </c>
      <c r="G213" s="6">
        <v>4785.8</v>
      </c>
      <c r="H213" s="5" t="s">
        <v>120</v>
      </c>
      <c r="I213" s="6">
        <v>0</v>
      </c>
      <c r="J213" s="6">
        <v>12000</v>
      </c>
      <c r="K213" s="6">
        <v>7802.8</v>
      </c>
      <c r="L213" s="5" t="s">
        <v>825</v>
      </c>
      <c r="M213" s="5">
        <v>0</v>
      </c>
      <c r="N213" s="6">
        <f>SUMIFS('9月奖金发放记录'!$J$2:$J$146,'9月奖金发放记录'!$B$2:$B$146,B213,'9月奖金发放记录'!$A$2:$A$146,A213,'9月奖金发放记录'!$E$2:$E$146,"结转")</f>
        <v>0</v>
      </c>
      <c r="O213" s="6">
        <f>SUMIFS('9月奖金发放记录'!$J$2:$J$146,'9月奖金发放记录'!$B$2:$B$146,B213,'9月奖金发放记录'!$A$2:$A$146,A213,'9月奖金发放记录'!$E$2:$E$146,"当月")</f>
        <v>0</v>
      </c>
      <c r="P213" s="6">
        <f>SUMIFS('9月奖金发放记录'!$J$2:$J$146,'9月奖金发放记录'!$B$2:$B$146,B213,'9月奖金发放记录'!$A$2:$A$146,A213,'9月奖金发放记录'!$E$2:$E$146,"累计补发9月")</f>
        <v>0</v>
      </c>
      <c r="Q213" s="6">
        <f>SUMIFS('9月奖金发放记录'!$J$2:$J$146,'9月奖金发放记录'!$B$2:$B$146,B213,'9月奖金发放记录'!$A$2:$A$146,A213,'9月奖金发放记录'!$E$2:$E$146,"补发8月")</f>
        <v>0</v>
      </c>
      <c r="R213" s="6">
        <f>SUMIFS('9月奖金发放记录'!$J$2:$J$146,'9月奖金发放记录'!$B$2:$B$146,B213,'9月奖金发放记录'!$A$2:$A$146,A213,'9月奖金发放记录'!$E$2:$E$146,"补发7月")</f>
        <v>0</v>
      </c>
      <c r="S213" s="6">
        <f>SUMIFS('9月奖金发放记录'!$J$2:$J$146,'9月奖金发放记录'!$B$2:$B$146,B213,'9月奖金发放记录'!$A$2:$A$146,A213,'9月奖金发放记录'!$E$2:$E$146,"补发6月")</f>
        <v>0</v>
      </c>
      <c r="T213" s="6">
        <f>SUMIFS('9月奖金发放记录'!$J$2:$J$146,'9月奖金发放记录'!$B$2:$B$146,B213,'9月奖金发放记录'!$A$2:$A$146,A213,'9月奖金发放记录'!$E$2:$E$146,"补发5月")</f>
        <v>0</v>
      </c>
      <c r="U213" s="6">
        <f>SUMIFS('9月奖金发放记录'!$J$2:$J$146,'9月奖金发放记录'!$B$2:$B$146,B213,'9月奖金发放记录'!$A$2:$A$146,A213,'9月奖金发放记录'!$E$2:$E$146,"补发4月")</f>
        <v>0</v>
      </c>
      <c r="V213" s="6">
        <f>SUMIFS('9月奖金发放记录'!$J$2:$J$146,'9月奖金发放记录'!$B$2:$B$146,B213,'9月奖金发放记录'!$A$2:$A$146,A213,'9月奖金发放记录'!$E$2:$E$146,"补发3月")</f>
        <v>0</v>
      </c>
      <c r="W213" s="6">
        <f>SUMIFS('9月奖金发放记录'!$J$2:$J$146,'9月奖金发放记录'!$B$2:$B$146,B213,'9月奖金发放记录'!$A$2:$A$146,A213,'9月奖金发放记录'!$E$2:$E$146,"补发2月")</f>
        <v>0</v>
      </c>
      <c r="X213" s="6">
        <f>SUMIFS('9月奖金发放记录'!$J$2:$J$146,'9月奖金发放记录'!$B$2:$B$146,B213,'9月奖金发放记录'!$A$2:$A$146,A213,'9月奖金发放记录'!$E$2:$E$146,"补发1月")</f>
        <v>0</v>
      </c>
      <c r="Y213" s="6">
        <f t="shared" si="3"/>
        <v>0</v>
      </c>
      <c r="Z213" s="5" t="s">
        <v>120</v>
      </c>
      <c r="AA213" s="5">
        <v>1</v>
      </c>
      <c r="AB213" s="5">
        <v>0</v>
      </c>
      <c r="AC213" s="5">
        <v>0</v>
      </c>
    </row>
    <row r="214" ht="19" customHeight="1" spans="1:29">
      <c r="A214" s="5" t="s">
        <v>42</v>
      </c>
      <c r="B214" s="5" t="s">
        <v>38</v>
      </c>
      <c r="C214" s="5" t="s">
        <v>39</v>
      </c>
      <c r="D214" s="5">
        <v>1</v>
      </c>
      <c r="E214" s="5">
        <v>30</v>
      </c>
      <c r="F214" s="6">
        <v>6000</v>
      </c>
      <c r="G214" s="6">
        <v>3467.7</v>
      </c>
      <c r="H214" s="5" t="s">
        <v>120</v>
      </c>
      <c r="I214" s="6">
        <v>0</v>
      </c>
      <c r="J214" s="6">
        <v>6000</v>
      </c>
      <c r="K214" s="6">
        <v>3467.7</v>
      </c>
      <c r="L214" s="5" t="s">
        <v>825</v>
      </c>
      <c r="M214" s="5">
        <v>0</v>
      </c>
      <c r="N214" s="6">
        <f>SUMIFS('9月奖金发放记录'!$J$2:$J$146,'9月奖金发放记录'!$B$2:$B$146,B214,'9月奖金发放记录'!$A$2:$A$146,A214,'9月奖金发放记录'!$E$2:$E$146,"结转")</f>
        <v>0</v>
      </c>
      <c r="O214" s="6">
        <f>SUMIFS('9月奖金发放记录'!$J$2:$J$146,'9月奖金发放记录'!$B$2:$B$146,B214,'9月奖金发放记录'!$A$2:$A$146,A214,'9月奖金发放记录'!$E$2:$E$146,"当月")</f>
        <v>0</v>
      </c>
      <c r="P214" s="6">
        <f>SUMIFS('9月奖金发放记录'!$J$2:$J$146,'9月奖金发放记录'!$B$2:$B$146,B214,'9月奖金发放记录'!$A$2:$A$146,A214,'9月奖金发放记录'!$E$2:$E$146,"累计补发9月")</f>
        <v>0</v>
      </c>
      <c r="Q214" s="6">
        <f>SUMIFS('9月奖金发放记录'!$J$2:$J$146,'9月奖金发放记录'!$B$2:$B$146,B214,'9月奖金发放记录'!$A$2:$A$146,A214,'9月奖金发放记录'!$E$2:$E$146,"补发8月")</f>
        <v>0</v>
      </c>
      <c r="R214" s="6">
        <f>SUMIFS('9月奖金发放记录'!$J$2:$J$146,'9月奖金发放记录'!$B$2:$B$146,B214,'9月奖金发放记录'!$A$2:$A$146,A214,'9月奖金发放记录'!$E$2:$E$146,"补发7月")</f>
        <v>0</v>
      </c>
      <c r="S214" s="6">
        <f>SUMIFS('9月奖金发放记录'!$J$2:$J$146,'9月奖金发放记录'!$B$2:$B$146,B214,'9月奖金发放记录'!$A$2:$A$146,A214,'9月奖金发放记录'!$E$2:$E$146,"补发6月")</f>
        <v>0</v>
      </c>
      <c r="T214" s="6">
        <f>SUMIFS('9月奖金发放记录'!$J$2:$J$146,'9月奖金发放记录'!$B$2:$B$146,B214,'9月奖金发放记录'!$A$2:$A$146,A214,'9月奖金发放记录'!$E$2:$E$146,"补发5月")</f>
        <v>0</v>
      </c>
      <c r="U214" s="6">
        <f>SUMIFS('9月奖金发放记录'!$J$2:$J$146,'9月奖金发放记录'!$B$2:$B$146,B214,'9月奖金发放记录'!$A$2:$A$146,A214,'9月奖金发放记录'!$E$2:$E$146,"补发4月")</f>
        <v>0</v>
      </c>
      <c r="V214" s="6">
        <f>SUMIFS('9月奖金发放记录'!$J$2:$J$146,'9月奖金发放记录'!$B$2:$B$146,B214,'9月奖金发放记录'!$A$2:$A$146,A214,'9月奖金发放记录'!$E$2:$E$146,"补发3月")</f>
        <v>0</v>
      </c>
      <c r="W214" s="6">
        <f>SUMIFS('9月奖金发放记录'!$J$2:$J$146,'9月奖金发放记录'!$B$2:$B$146,B214,'9月奖金发放记录'!$A$2:$A$146,A214,'9月奖金发放记录'!$E$2:$E$146,"补发2月")</f>
        <v>0</v>
      </c>
      <c r="X214" s="6">
        <f>SUMIFS('9月奖金发放记录'!$J$2:$J$146,'9月奖金发放记录'!$B$2:$B$146,B214,'9月奖金发放记录'!$A$2:$A$146,A214,'9月奖金发放记录'!$E$2:$E$146,"补发1月")</f>
        <v>0</v>
      </c>
      <c r="Y214" s="6">
        <f t="shared" si="3"/>
        <v>0</v>
      </c>
      <c r="Z214" s="5" t="s">
        <v>120</v>
      </c>
      <c r="AA214" s="5">
        <v>3</v>
      </c>
      <c r="AB214" s="5">
        <v>0</v>
      </c>
      <c r="AC214" s="5">
        <v>0</v>
      </c>
    </row>
    <row r="215" ht="19" customHeight="1" spans="1:29">
      <c r="A215" s="5" t="s">
        <v>43</v>
      </c>
      <c r="B215" s="5" t="s">
        <v>38</v>
      </c>
      <c r="C215" s="5" t="s">
        <v>39</v>
      </c>
      <c r="D215" s="5">
        <v>1</v>
      </c>
      <c r="E215" s="5">
        <v>30</v>
      </c>
      <c r="F215" s="6">
        <v>6000</v>
      </c>
      <c r="G215" s="6">
        <v>5217</v>
      </c>
      <c r="H215" s="5" t="s">
        <v>120</v>
      </c>
      <c r="I215" s="6">
        <v>0</v>
      </c>
      <c r="J215" s="6">
        <v>6000</v>
      </c>
      <c r="K215" s="6">
        <v>5217</v>
      </c>
      <c r="L215" s="5" t="s">
        <v>825</v>
      </c>
      <c r="M215" s="5">
        <v>0</v>
      </c>
      <c r="N215" s="6">
        <f>SUMIFS('9月奖金发放记录'!$J$2:$J$146,'9月奖金发放记录'!$B$2:$B$146,B215,'9月奖金发放记录'!$A$2:$A$146,A215,'9月奖金发放记录'!$E$2:$E$146,"结转")</f>
        <v>0</v>
      </c>
      <c r="O215" s="6">
        <f>SUMIFS('9月奖金发放记录'!$J$2:$J$146,'9月奖金发放记录'!$B$2:$B$146,B215,'9月奖金发放记录'!$A$2:$A$146,A215,'9月奖金发放记录'!$E$2:$E$146,"当月")</f>
        <v>0</v>
      </c>
      <c r="P215" s="6">
        <f>SUMIFS('9月奖金发放记录'!$J$2:$J$146,'9月奖金发放记录'!$B$2:$B$146,B215,'9月奖金发放记录'!$A$2:$A$146,A215,'9月奖金发放记录'!$E$2:$E$146,"累计补发9月")</f>
        <v>0</v>
      </c>
      <c r="Q215" s="6">
        <f>SUMIFS('9月奖金发放记录'!$J$2:$J$146,'9月奖金发放记录'!$B$2:$B$146,B215,'9月奖金发放记录'!$A$2:$A$146,A215,'9月奖金发放记录'!$E$2:$E$146,"补发8月")</f>
        <v>0</v>
      </c>
      <c r="R215" s="6">
        <f>SUMIFS('9月奖金发放记录'!$J$2:$J$146,'9月奖金发放记录'!$B$2:$B$146,B215,'9月奖金发放记录'!$A$2:$A$146,A215,'9月奖金发放记录'!$E$2:$E$146,"补发7月")</f>
        <v>0</v>
      </c>
      <c r="S215" s="6">
        <f>SUMIFS('9月奖金发放记录'!$J$2:$J$146,'9月奖金发放记录'!$B$2:$B$146,B215,'9月奖金发放记录'!$A$2:$A$146,A215,'9月奖金发放记录'!$E$2:$E$146,"补发6月")</f>
        <v>0</v>
      </c>
      <c r="T215" s="6">
        <f>SUMIFS('9月奖金发放记录'!$J$2:$J$146,'9月奖金发放记录'!$B$2:$B$146,B215,'9月奖金发放记录'!$A$2:$A$146,A215,'9月奖金发放记录'!$E$2:$E$146,"补发5月")</f>
        <v>0</v>
      </c>
      <c r="U215" s="6">
        <f>SUMIFS('9月奖金发放记录'!$J$2:$J$146,'9月奖金发放记录'!$B$2:$B$146,B215,'9月奖金发放记录'!$A$2:$A$146,A215,'9月奖金发放记录'!$E$2:$E$146,"补发4月")</f>
        <v>0</v>
      </c>
      <c r="V215" s="6">
        <f>SUMIFS('9月奖金发放记录'!$J$2:$J$146,'9月奖金发放记录'!$B$2:$B$146,B215,'9月奖金发放记录'!$A$2:$A$146,A215,'9月奖金发放记录'!$E$2:$E$146,"补发3月")</f>
        <v>0</v>
      </c>
      <c r="W215" s="6">
        <f>SUMIFS('9月奖金发放记录'!$J$2:$J$146,'9月奖金发放记录'!$B$2:$B$146,B215,'9月奖金发放记录'!$A$2:$A$146,A215,'9月奖金发放记录'!$E$2:$E$146,"补发2月")</f>
        <v>0</v>
      </c>
      <c r="X215" s="6">
        <f>SUMIFS('9月奖金发放记录'!$J$2:$J$146,'9月奖金发放记录'!$B$2:$B$146,B215,'9月奖金发放记录'!$A$2:$A$146,A215,'9月奖金发放记录'!$E$2:$E$146,"补发1月")</f>
        <v>0</v>
      </c>
      <c r="Y215" s="6">
        <f t="shared" si="3"/>
        <v>0</v>
      </c>
      <c r="Z215" s="5" t="s">
        <v>120</v>
      </c>
      <c r="AA215" s="5">
        <v>1</v>
      </c>
      <c r="AB215" s="5">
        <v>0</v>
      </c>
      <c r="AC215" s="5">
        <v>0</v>
      </c>
    </row>
    <row r="216" ht="19" customHeight="1" spans="1:29">
      <c r="A216" s="5" t="s">
        <v>127</v>
      </c>
      <c r="B216" s="5" t="s">
        <v>38</v>
      </c>
      <c r="C216" s="5" t="s">
        <v>39</v>
      </c>
      <c r="D216" s="5">
        <v>1</v>
      </c>
      <c r="E216" s="5">
        <v>9</v>
      </c>
      <c r="F216" s="6">
        <v>1800</v>
      </c>
      <c r="G216" s="6">
        <v>1486.3</v>
      </c>
      <c r="H216" s="5" t="s">
        <v>120</v>
      </c>
      <c r="I216" s="6">
        <v>0</v>
      </c>
      <c r="J216" s="6">
        <v>1800</v>
      </c>
      <c r="K216" s="6">
        <v>1486.3</v>
      </c>
      <c r="L216" s="5" t="s">
        <v>825</v>
      </c>
      <c r="M216" s="5">
        <v>0</v>
      </c>
      <c r="N216" s="6">
        <f>SUMIFS('9月奖金发放记录'!$J$2:$J$146,'9月奖金发放记录'!$B$2:$B$146,B216,'9月奖金发放记录'!$A$2:$A$146,A216,'9月奖金发放记录'!$E$2:$E$146,"结转")</f>
        <v>0</v>
      </c>
      <c r="O216" s="6">
        <f>SUMIFS('9月奖金发放记录'!$J$2:$J$146,'9月奖金发放记录'!$B$2:$B$146,B216,'9月奖金发放记录'!$A$2:$A$146,A216,'9月奖金发放记录'!$E$2:$E$146,"当月")</f>
        <v>0</v>
      </c>
      <c r="P216" s="6">
        <f>SUMIFS('9月奖金发放记录'!$J$2:$J$146,'9月奖金发放记录'!$B$2:$B$146,B216,'9月奖金发放记录'!$A$2:$A$146,A216,'9月奖金发放记录'!$E$2:$E$146,"累计补发9月")</f>
        <v>0</v>
      </c>
      <c r="Q216" s="6">
        <f>SUMIFS('9月奖金发放记录'!$J$2:$J$146,'9月奖金发放记录'!$B$2:$B$146,B216,'9月奖金发放记录'!$A$2:$A$146,A216,'9月奖金发放记录'!$E$2:$E$146,"补发8月")</f>
        <v>0</v>
      </c>
      <c r="R216" s="6">
        <f>SUMIFS('9月奖金发放记录'!$J$2:$J$146,'9月奖金发放记录'!$B$2:$B$146,B216,'9月奖金发放记录'!$A$2:$A$146,A216,'9月奖金发放记录'!$E$2:$E$146,"补发7月")</f>
        <v>0</v>
      </c>
      <c r="S216" s="6">
        <f>SUMIFS('9月奖金发放记录'!$J$2:$J$146,'9月奖金发放记录'!$B$2:$B$146,B216,'9月奖金发放记录'!$A$2:$A$146,A216,'9月奖金发放记录'!$E$2:$E$146,"补发6月")</f>
        <v>0</v>
      </c>
      <c r="T216" s="6">
        <f>SUMIFS('9月奖金发放记录'!$J$2:$J$146,'9月奖金发放记录'!$B$2:$B$146,B216,'9月奖金发放记录'!$A$2:$A$146,A216,'9月奖金发放记录'!$E$2:$E$146,"补发5月")</f>
        <v>0</v>
      </c>
      <c r="U216" s="6">
        <f>SUMIFS('9月奖金发放记录'!$J$2:$J$146,'9月奖金发放记录'!$B$2:$B$146,B216,'9月奖金发放记录'!$A$2:$A$146,A216,'9月奖金发放记录'!$E$2:$E$146,"补发4月")</f>
        <v>0</v>
      </c>
      <c r="V216" s="6">
        <f>SUMIFS('9月奖金发放记录'!$J$2:$J$146,'9月奖金发放记录'!$B$2:$B$146,B216,'9月奖金发放记录'!$A$2:$A$146,A216,'9月奖金发放记录'!$E$2:$E$146,"补发3月")</f>
        <v>0</v>
      </c>
      <c r="W216" s="6">
        <f>SUMIFS('9月奖金发放记录'!$J$2:$J$146,'9月奖金发放记录'!$B$2:$B$146,B216,'9月奖金发放记录'!$A$2:$A$146,A216,'9月奖金发放记录'!$E$2:$E$146,"补发2月")</f>
        <v>0</v>
      </c>
      <c r="X216" s="6">
        <f>SUMIFS('9月奖金发放记录'!$J$2:$J$146,'9月奖金发放记录'!$B$2:$B$146,B216,'9月奖金发放记录'!$A$2:$A$146,A216,'9月奖金发放记录'!$E$2:$E$146,"补发1月")</f>
        <v>0</v>
      </c>
      <c r="Y216" s="6">
        <f t="shared" si="3"/>
        <v>0</v>
      </c>
      <c r="Z216" s="5" t="s">
        <v>120</v>
      </c>
      <c r="AA216" s="5">
        <v>1</v>
      </c>
      <c r="AB216" s="5">
        <v>0</v>
      </c>
      <c r="AC216" s="5">
        <v>0</v>
      </c>
    </row>
    <row r="217" ht="19" customHeight="1" spans="1:29">
      <c r="A217" s="5" t="s">
        <v>129</v>
      </c>
      <c r="B217" s="5" t="s">
        <v>38</v>
      </c>
      <c r="C217" s="5" t="s">
        <v>39</v>
      </c>
      <c r="D217" s="5">
        <v>1</v>
      </c>
      <c r="E217" s="5">
        <v>9</v>
      </c>
      <c r="F217" s="6">
        <v>1800</v>
      </c>
      <c r="G217" s="6">
        <v>1356.8</v>
      </c>
      <c r="H217" s="5" t="s">
        <v>120</v>
      </c>
      <c r="I217" s="6">
        <v>0</v>
      </c>
      <c r="J217" s="6">
        <v>1800</v>
      </c>
      <c r="K217" s="6">
        <v>1356.8</v>
      </c>
      <c r="L217" s="5" t="s">
        <v>825</v>
      </c>
      <c r="M217" s="5">
        <v>0</v>
      </c>
      <c r="N217" s="6">
        <f>SUMIFS('9月奖金发放记录'!$J$2:$J$146,'9月奖金发放记录'!$B$2:$B$146,B217,'9月奖金发放记录'!$A$2:$A$146,A217,'9月奖金发放记录'!$E$2:$E$146,"结转")</f>
        <v>0</v>
      </c>
      <c r="O217" s="6">
        <f>SUMIFS('9月奖金发放记录'!$J$2:$J$146,'9月奖金发放记录'!$B$2:$B$146,B217,'9月奖金发放记录'!$A$2:$A$146,A217,'9月奖金发放记录'!$E$2:$E$146,"当月")</f>
        <v>0</v>
      </c>
      <c r="P217" s="6">
        <f>SUMIFS('9月奖金发放记录'!$J$2:$J$146,'9月奖金发放记录'!$B$2:$B$146,B217,'9月奖金发放记录'!$A$2:$A$146,A217,'9月奖金发放记录'!$E$2:$E$146,"累计补发9月")</f>
        <v>0</v>
      </c>
      <c r="Q217" s="6">
        <f>SUMIFS('9月奖金发放记录'!$J$2:$J$146,'9月奖金发放记录'!$B$2:$B$146,B217,'9月奖金发放记录'!$A$2:$A$146,A217,'9月奖金发放记录'!$E$2:$E$146,"补发8月")</f>
        <v>0</v>
      </c>
      <c r="R217" s="6">
        <f>SUMIFS('9月奖金发放记录'!$J$2:$J$146,'9月奖金发放记录'!$B$2:$B$146,B217,'9月奖金发放记录'!$A$2:$A$146,A217,'9月奖金发放记录'!$E$2:$E$146,"补发7月")</f>
        <v>0</v>
      </c>
      <c r="S217" s="6">
        <f>SUMIFS('9月奖金发放记录'!$J$2:$J$146,'9月奖金发放记录'!$B$2:$B$146,B217,'9月奖金发放记录'!$A$2:$A$146,A217,'9月奖金发放记录'!$E$2:$E$146,"补发6月")</f>
        <v>0</v>
      </c>
      <c r="T217" s="6">
        <f>SUMIFS('9月奖金发放记录'!$J$2:$J$146,'9月奖金发放记录'!$B$2:$B$146,B217,'9月奖金发放记录'!$A$2:$A$146,A217,'9月奖金发放记录'!$E$2:$E$146,"补发5月")</f>
        <v>0</v>
      </c>
      <c r="U217" s="6">
        <f>SUMIFS('9月奖金发放记录'!$J$2:$J$146,'9月奖金发放记录'!$B$2:$B$146,B217,'9月奖金发放记录'!$A$2:$A$146,A217,'9月奖金发放记录'!$E$2:$E$146,"补发4月")</f>
        <v>0</v>
      </c>
      <c r="V217" s="6">
        <f>SUMIFS('9月奖金发放记录'!$J$2:$J$146,'9月奖金发放记录'!$B$2:$B$146,B217,'9月奖金发放记录'!$A$2:$A$146,A217,'9月奖金发放记录'!$E$2:$E$146,"补发3月")</f>
        <v>0</v>
      </c>
      <c r="W217" s="6">
        <f>SUMIFS('9月奖金发放记录'!$J$2:$J$146,'9月奖金发放记录'!$B$2:$B$146,B217,'9月奖金发放记录'!$A$2:$A$146,A217,'9月奖金发放记录'!$E$2:$E$146,"补发2月")</f>
        <v>0</v>
      </c>
      <c r="X217" s="6">
        <f>SUMIFS('9月奖金发放记录'!$J$2:$J$146,'9月奖金发放记录'!$B$2:$B$146,B217,'9月奖金发放记录'!$A$2:$A$146,A217,'9月奖金发放记录'!$E$2:$E$146,"补发1月")</f>
        <v>0</v>
      </c>
      <c r="Y217" s="6">
        <f t="shared" si="3"/>
        <v>0</v>
      </c>
      <c r="Z217" s="5" t="s">
        <v>120</v>
      </c>
      <c r="AA217" s="5">
        <v>2</v>
      </c>
      <c r="AB217" s="5">
        <v>0</v>
      </c>
      <c r="AC217" s="5">
        <v>0</v>
      </c>
    </row>
    <row r="218" ht="19" customHeight="1" spans="1:29">
      <c r="A218" s="5" t="s">
        <v>44</v>
      </c>
      <c r="B218" s="5" t="s">
        <v>38</v>
      </c>
      <c r="C218" s="5" t="s">
        <v>39</v>
      </c>
      <c r="D218" s="5">
        <v>1</v>
      </c>
      <c r="E218" s="5">
        <v>30</v>
      </c>
      <c r="F218" s="6">
        <v>6000</v>
      </c>
      <c r="G218" s="6">
        <v>4483.8</v>
      </c>
      <c r="H218" s="5" t="s">
        <v>120</v>
      </c>
      <c r="I218" s="6">
        <v>0</v>
      </c>
      <c r="J218" s="6">
        <v>12000</v>
      </c>
      <c r="K218" s="6">
        <v>8682.1</v>
      </c>
      <c r="L218" s="5" t="s">
        <v>825</v>
      </c>
      <c r="M218" s="5">
        <v>0</v>
      </c>
      <c r="N218" s="6">
        <f>SUMIFS('9月奖金发放记录'!$J$2:$J$146,'9月奖金发放记录'!$B$2:$B$146,B218,'9月奖金发放记录'!$A$2:$A$146,A218,'9月奖金发放记录'!$E$2:$E$146,"结转")</f>
        <v>0</v>
      </c>
      <c r="O218" s="6">
        <f>SUMIFS('9月奖金发放记录'!$J$2:$J$146,'9月奖金发放记录'!$B$2:$B$146,B218,'9月奖金发放记录'!$A$2:$A$146,A218,'9月奖金发放记录'!$E$2:$E$146,"当月")</f>
        <v>0</v>
      </c>
      <c r="P218" s="6">
        <f>SUMIFS('9月奖金发放记录'!$J$2:$J$146,'9月奖金发放记录'!$B$2:$B$146,B218,'9月奖金发放记录'!$A$2:$A$146,A218,'9月奖金发放记录'!$E$2:$E$146,"累计补发9月")</f>
        <v>0</v>
      </c>
      <c r="Q218" s="6">
        <f>SUMIFS('9月奖金发放记录'!$J$2:$J$146,'9月奖金发放记录'!$B$2:$B$146,B218,'9月奖金发放记录'!$A$2:$A$146,A218,'9月奖金发放记录'!$E$2:$E$146,"补发8月")</f>
        <v>0</v>
      </c>
      <c r="R218" s="6">
        <f>SUMIFS('9月奖金发放记录'!$J$2:$J$146,'9月奖金发放记录'!$B$2:$B$146,B218,'9月奖金发放记录'!$A$2:$A$146,A218,'9月奖金发放记录'!$E$2:$E$146,"补发7月")</f>
        <v>0</v>
      </c>
      <c r="S218" s="6">
        <f>SUMIFS('9月奖金发放记录'!$J$2:$J$146,'9月奖金发放记录'!$B$2:$B$146,B218,'9月奖金发放记录'!$A$2:$A$146,A218,'9月奖金发放记录'!$E$2:$E$146,"补发6月")</f>
        <v>0</v>
      </c>
      <c r="T218" s="6">
        <f>SUMIFS('9月奖金发放记录'!$J$2:$J$146,'9月奖金发放记录'!$B$2:$B$146,B218,'9月奖金发放记录'!$A$2:$A$146,A218,'9月奖金发放记录'!$E$2:$E$146,"补发5月")</f>
        <v>0</v>
      </c>
      <c r="U218" s="6">
        <f>SUMIFS('9月奖金发放记录'!$J$2:$J$146,'9月奖金发放记录'!$B$2:$B$146,B218,'9月奖金发放记录'!$A$2:$A$146,A218,'9月奖金发放记录'!$E$2:$E$146,"补发4月")</f>
        <v>0</v>
      </c>
      <c r="V218" s="6">
        <f>SUMIFS('9月奖金发放记录'!$J$2:$J$146,'9月奖金发放记录'!$B$2:$B$146,B218,'9月奖金发放记录'!$A$2:$A$146,A218,'9月奖金发放记录'!$E$2:$E$146,"补发3月")</f>
        <v>0</v>
      </c>
      <c r="W218" s="6">
        <f>SUMIFS('9月奖金发放记录'!$J$2:$J$146,'9月奖金发放记录'!$B$2:$B$146,B218,'9月奖金发放记录'!$A$2:$A$146,A218,'9月奖金发放记录'!$E$2:$E$146,"补发2月")</f>
        <v>0</v>
      </c>
      <c r="X218" s="6">
        <f>SUMIFS('9月奖金发放记录'!$J$2:$J$146,'9月奖金发放记录'!$B$2:$B$146,B218,'9月奖金发放记录'!$A$2:$A$146,A218,'9月奖金发放记录'!$E$2:$E$146,"补发1月")</f>
        <v>0</v>
      </c>
      <c r="Y218" s="6">
        <f t="shared" si="3"/>
        <v>0</v>
      </c>
      <c r="Z218" s="5" t="s">
        <v>120</v>
      </c>
      <c r="AA218" s="5">
        <v>3</v>
      </c>
      <c r="AB218" s="5">
        <v>0</v>
      </c>
      <c r="AC218" s="5">
        <v>0</v>
      </c>
    </row>
    <row r="219" ht="19" customHeight="1" spans="1:29">
      <c r="A219" s="5" t="s">
        <v>45</v>
      </c>
      <c r="B219" s="5" t="s">
        <v>38</v>
      </c>
      <c r="C219" s="5" t="s">
        <v>39</v>
      </c>
      <c r="D219" s="5">
        <v>1</v>
      </c>
      <c r="E219" s="5">
        <v>30</v>
      </c>
      <c r="F219" s="6">
        <v>6000</v>
      </c>
      <c r="G219" s="6">
        <v>9010.7</v>
      </c>
      <c r="H219" s="5" t="s">
        <v>113</v>
      </c>
      <c r="I219" s="6">
        <v>150</v>
      </c>
      <c r="J219" s="6">
        <v>6000</v>
      </c>
      <c r="K219" s="6">
        <v>9010.7</v>
      </c>
      <c r="L219" s="5" t="s">
        <v>826</v>
      </c>
      <c r="M219" s="5">
        <v>0</v>
      </c>
      <c r="N219" s="6">
        <f>SUMIFS('9月奖金发放记录'!$J$2:$J$146,'9月奖金发放记录'!$B$2:$B$146,B219,'9月奖金发放记录'!$A$2:$A$146,A219,'9月奖金发放记录'!$E$2:$E$146,"结转")</f>
        <v>0</v>
      </c>
      <c r="O219" s="6">
        <f>SUMIFS('9月奖金发放记录'!$J$2:$J$146,'9月奖金发放记录'!$B$2:$B$146,B219,'9月奖金发放记录'!$A$2:$A$146,A219,'9月奖金发放记录'!$E$2:$E$146,"当月")</f>
        <v>150</v>
      </c>
      <c r="P219" s="6">
        <f>SUMIFS('9月奖金发放记录'!$J$2:$J$146,'9月奖金发放记录'!$B$2:$B$146,B219,'9月奖金发放记录'!$A$2:$A$146,A219,'9月奖金发放记录'!$E$2:$E$146,"累计补发9月")</f>
        <v>0</v>
      </c>
      <c r="Q219" s="6">
        <f>SUMIFS('9月奖金发放记录'!$J$2:$J$146,'9月奖金发放记录'!$B$2:$B$146,B219,'9月奖金发放记录'!$A$2:$A$146,A219,'9月奖金发放记录'!$E$2:$E$146,"补发8月")</f>
        <v>0</v>
      </c>
      <c r="R219" s="6">
        <f>SUMIFS('9月奖金发放记录'!$J$2:$J$146,'9月奖金发放记录'!$B$2:$B$146,B219,'9月奖金发放记录'!$A$2:$A$146,A219,'9月奖金发放记录'!$E$2:$E$146,"补发7月")</f>
        <v>0</v>
      </c>
      <c r="S219" s="6">
        <f>SUMIFS('9月奖金发放记录'!$J$2:$J$146,'9月奖金发放记录'!$B$2:$B$146,B219,'9月奖金发放记录'!$A$2:$A$146,A219,'9月奖金发放记录'!$E$2:$E$146,"补发6月")</f>
        <v>0</v>
      </c>
      <c r="T219" s="6">
        <f>SUMIFS('9月奖金发放记录'!$J$2:$J$146,'9月奖金发放记录'!$B$2:$B$146,B219,'9月奖金发放记录'!$A$2:$A$146,A219,'9月奖金发放记录'!$E$2:$E$146,"补发5月")</f>
        <v>0</v>
      </c>
      <c r="U219" s="6">
        <f>SUMIFS('9月奖金发放记录'!$J$2:$J$146,'9月奖金发放记录'!$B$2:$B$146,B219,'9月奖金发放记录'!$A$2:$A$146,A219,'9月奖金发放记录'!$E$2:$E$146,"补发4月")</f>
        <v>0</v>
      </c>
      <c r="V219" s="6">
        <f>SUMIFS('9月奖金发放记录'!$J$2:$J$146,'9月奖金发放记录'!$B$2:$B$146,B219,'9月奖金发放记录'!$A$2:$A$146,A219,'9月奖金发放记录'!$E$2:$E$146,"补发3月")</f>
        <v>0</v>
      </c>
      <c r="W219" s="6">
        <f>SUMIFS('9月奖金发放记录'!$J$2:$J$146,'9月奖金发放记录'!$B$2:$B$146,B219,'9月奖金发放记录'!$A$2:$A$146,A219,'9月奖金发放记录'!$E$2:$E$146,"补发2月")</f>
        <v>0</v>
      </c>
      <c r="X219" s="6">
        <f>SUMIFS('9月奖金发放记录'!$J$2:$J$146,'9月奖金发放记录'!$B$2:$B$146,B219,'9月奖金发放记录'!$A$2:$A$146,A219,'9月奖金发放记录'!$E$2:$E$146,"补发1月")</f>
        <v>0</v>
      </c>
      <c r="Y219" s="6">
        <f t="shared" si="3"/>
        <v>150</v>
      </c>
      <c r="Z219" s="5" t="s">
        <v>120</v>
      </c>
      <c r="AA219" s="5">
        <v>0</v>
      </c>
      <c r="AB219" s="5">
        <v>0</v>
      </c>
      <c r="AC219" s="5">
        <v>0</v>
      </c>
    </row>
    <row r="220" ht="19" customHeight="1" spans="1:29">
      <c r="A220" s="5" t="s">
        <v>132</v>
      </c>
      <c r="B220" s="5" t="s">
        <v>38</v>
      </c>
      <c r="C220" s="5" t="s">
        <v>39</v>
      </c>
      <c r="D220" s="5">
        <v>1</v>
      </c>
      <c r="E220" s="5">
        <v>9</v>
      </c>
      <c r="F220" s="6">
        <v>1800</v>
      </c>
      <c r="G220" s="6">
        <v>1222.5</v>
      </c>
      <c r="H220" s="5" t="s">
        <v>120</v>
      </c>
      <c r="I220" s="6">
        <v>0</v>
      </c>
      <c r="J220" s="6">
        <v>1800</v>
      </c>
      <c r="K220" s="6">
        <v>1222.5</v>
      </c>
      <c r="L220" s="5" t="s">
        <v>825</v>
      </c>
      <c r="M220" s="5">
        <v>0</v>
      </c>
      <c r="N220" s="6">
        <f>SUMIFS('9月奖金发放记录'!$J$2:$J$146,'9月奖金发放记录'!$B$2:$B$146,B220,'9月奖金发放记录'!$A$2:$A$146,A220,'9月奖金发放记录'!$E$2:$E$146,"结转")</f>
        <v>0</v>
      </c>
      <c r="O220" s="6">
        <f>SUMIFS('9月奖金发放记录'!$J$2:$J$146,'9月奖金发放记录'!$B$2:$B$146,B220,'9月奖金发放记录'!$A$2:$A$146,A220,'9月奖金发放记录'!$E$2:$E$146,"当月")</f>
        <v>0</v>
      </c>
      <c r="P220" s="6">
        <f>SUMIFS('9月奖金发放记录'!$J$2:$J$146,'9月奖金发放记录'!$B$2:$B$146,B220,'9月奖金发放记录'!$A$2:$A$146,A220,'9月奖金发放记录'!$E$2:$E$146,"累计补发9月")</f>
        <v>0</v>
      </c>
      <c r="Q220" s="6">
        <f>SUMIFS('9月奖金发放记录'!$J$2:$J$146,'9月奖金发放记录'!$B$2:$B$146,B220,'9月奖金发放记录'!$A$2:$A$146,A220,'9月奖金发放记录'!$E$2:$E$146,"补发8月")</f>
        <v>0</v>
      </c>
      <c r="R220" s="6">
        <f>SUMIFS('9月奖金发放记录'!$J$2:$J$146,'9月奖金发放记录'!$B$2:$B$146,B220,'9月奖金发放记录'!$A$2:$A$146,A220,'9月奖金发放记录'!$E$2:$E$146,"补发7月")</f>
        <v>0</v>
      </c>
      <c r="S220" s="6">
        <f>SUMIFS('9月奖金发放记录'!$J$2:$J$146,'9月奖金发放记录'!$B$2:$B$146,B220,'9月奖金发放记录'!$A$2:$A$146,A220,'9月奖金发放记录'!$E$2:$E$146,"补发6月")</f>
        <v>0</v>
      </c>
      <c r="T220" s="6">
        <f>SUMIFS('9月奖金发放记录'!$J$2:$J$146,'9月奖金发放记录'!$B$2:$B$146,B220,'9月奖金发放记录'!$A$2:$A$146,A220,'9月奖金发放记录'!$E$2:$E$146,"补发5月")</f>
        <v>0</v>
      </c>
      <c r="U220" s="6">
        <f>SUMIFS('9月奖金发放记录'!$J$2:$J$146,'9月奖金发放记录'!$B$2:$B$146,B220,'9月奖金发放记录'!$A$2:$A$146,A220,'9月奖金发放记录'!$E$2:$E$146,"补发4月")</f>
        <v>0</v>
      </c>
      <c r="V220" s="6">
        <f>SUMIFS('9月奖金发放记录'!$J$2:$J$146,'9月奖金发放记录'!$B$2:$B$146,B220,'9月奖金发放记录'!$A$2:$A$146,A220,'9月奖金发放记录'!$E$2:$E$146,"补发3月")</f>
        <v>0</v>
      </c>
      <c r="W220" s="6">
        <f>SUMIFS('9月奖金发放记录'!$J$2:$J$146,'9月奖金发放记录'!$B$2:$B$146,B220,'9月奖金发放记录'!$A$2:$A$146,A220,'9月奖金发放记录'!$E$2:$E$146,"补发2月")</f>
        <v>0</v>
      </c>
      <c r="X220" s="6">
        <f>SUMIFS('9月奖金发放记录'!$J$2:$J$146,'9月奖金发放记录'!$B$2:$B$146,B220,'9月奖金发放记录'!$A$2:$A$146,A220,'9月奖金发放记录'!$E$2:$E$146,"补发1月")</f>
        <v>0</v>
      </c>
      <c r="Y220" s="6">
        <f t="shared" si="3"/>
        <v>0</v>
      </c>
      <c r="Z220" s="5" t="s">
        <v>120</v>
      </c>
      <c r="AA220" s="5">
        <v>3</v>
      </c>
      <c r="AB220" s="5">
        <v>0</v>
      </c>
      <c r="AC220" s="5">
        <v>0</v>
      </c>
    </row>
    <row r="221" ht="19" customHeight="1" spans="1:29">
      <c r="A221" s="5" t="s">
        <v>46</v>
      </c>
      <c r="B221" s="5" t="s">
        <v>38</v>
      </c>
      <c r="C221" s="5" t="s">
        <v>39</v>
      </c>
      <c r="D221" s="5">
        <v>1</v>
      </c>
      <c r="E221" s="5">
        <v>30</v>
      </c>
      <c r="F221" s="6">
        <v>6000</v>
      </c>
      <c r="G221" s="6">
        <v>4692.8</v>
      </c>
      <c r="H221" s="5" t="s">
        <v>120</v>
      </c>
      <c r="I221" s="6">
        <v>0</v>
      </c>
      <c r="J221" s="6">
        <v>6000</v>
      </c>
      <c r="K221" s="6">
        <v>4692.8</v>
      </c>
      <c r="L221" s="5" t="s">
        <v>825</v>
      </c>
      <c r="M221" s="5">
        <v>0</v>
      </c>
      <c r="N221" s="6">
        <f>SUMIFS('9月奖金发放记录'!$J$2:$J$146,'9月奖金发放记录'!$B$2:$B$146,B221,'9月奖金发放记录'!$A$2:$A$146,A221,'9月奖金发放记录'!$E$2:$E$146,"结转")</f>
        <v>0</v>
      </c>
      <c r="O221" s="6">
        <f>SUMIFS('9月奖金发放记录'!$J$2:$J$146,'9月奖金发放记录'!$B$2:$B$146,B221,'9月奖金发放记录'!$A$2:$A$146,A221,'9月奖金发放记录'!$E$2:$E$146,"当月")</f>
        <v>0</v>
      </c>
      <c r="P221" s="6">
        <f>SUMIFS('9月奖金发放记录'!$J$2:$J$146,'9月奖金发放记录'!$B$2:$B$146,B221,'9月奖金发放记录'!$A$2:$A$146,A221,'9月奖金发放记录'!$E$2:$E$146,"累计补发9月")</f>
        <v>0</v>
      </c>
      <c r="Q221" s="6">
        <f>SUMIFS('9月奖金发放记录'!$J$2:$J$146,'9月奖金发放记录'!$B$2:$B$146,B221,'9月奖金发放记录'!$A$2:$A$146,A221,'9月奖金发放记录'!$E$2:$E$146,"补发8月")</f>
        <v>0</v>
      </c>
      <c r="R221" s="6">
        <f>SUMIFS('9月奖金发放记录'!$J$2:$J$146,'9月奖金发放记录'!$B$2:$B$146,B221,'9月奖金发放记录'!$A$2:$A$146,A221,'9月奖金发放记录'!$E$2:$E$146,"补发7月")</f>
        <v>0</v>
      </c>
      <c r="S221" s="6">
        <f>SUMIFS('9月奖金发放记录'!$J$2:$J$146,'9月奖金发放记录'!$B$2:$B$146,B221,'9月奖金发放记录'!$A$2:$A$146,A221,'9月奖金发放记录'!$E$2:$E$146,"补发6月")</f>
        <v>0</v>
      </c>
      <c r="T221" s="6">
        <f>SUMIFS('9月奖金发放记录'!$J$2:$J$146,'9月奖金发放记录'!$B$2:$B$146,B221,'9月奖金发放记录'!$A$2:$A$146,A221,'9月奖金发放记录'!$E$2:$E$146,"补发5月")</f>
        <v>0</v>
      </c>
      <c r="U221" s="6">
        <f>SUMIFS('9月奖金发放记录'!$J$2:$J$146,'9月奖金发放记录'!$B$2:$B$146,B221,'9月奖金发放记录'!$A$2:$A$146,A221,'9月奖金发放记录'!$E$2:$E$146,"补发4月")</f>
        <v>0</v>
      </c>
      <c r="V221" s="6">
        <f>SUMIFS('9月奖金发放记录'!$J$2:$J$146,'9月奖金发放记录'!$B$2:$B$146,B221,'9月奖金发放记录'!$A$2:$A$146,A221,'9月奖金发放记录'!$E$2:$E$146,"补发3月")</f>
        <v>0</v>
      </c>
      <c r="W221" s="6">
        <f>SUMIFS('9月奖金发放记录'!$J$2:$J$146,'9月奖金发放记录'!$B$2:$B$146,B221,'9月奖金发放记录'!$A$2:$A$146,A221,'9月奖金发放记录'!$E$2:$E$146,"补发2月")</f>
        <v>0</v>
      </c>
      <c r="X221" s="6">
        <f>SUMIFS('9月奖金发放记录'!$J$2:$J$146,'9月奖金发放记录'!$B$2:$B$146,B221,'9月奖金发放记录'!$A$2:$A$146,A221,'9月奖金发放记录'!$E$2:$E$146,"补发1月")</f>
        <v>0</v>
      </c>
      <c r="Y221" s="6">
        <f t="shared" si="3"/>
        <v>0</v>
      </c>
      <c r="Z221" s="5" t="s">
        <v>120</v>
      </c>
      <c r="AA221" s="5">
        <v>3</v>
      </c>
      <c r="AB221" s="5">
        <v>0</v>
      </c>
      <c r="AC221" s="5">
        <v>0</v>
      </c>
    </row>
    <row r="222" ht="19" customHeight="1" spans="1:29">
      <c r="A222" s="5" t="s">
        <v>135</v>
      </c>
      <c r="B222" s="5" t="s">
        <v>136</v>
      </c>
      <c r="C222" s="5" t="s">
        <v>39</v>
      </c>
      <c r="D222" s="5">
        <v>1</v>
      </c>
      <c r="E222" s="5">
        <v>2</v>
      </c>
      <c r="F222" s="6">
        <v>200</v>
      </c>
      <c r="G222" s="6">
        <v>127.3</v>
      </c>
      <c r="H222" s="5" t="s">
        <v>120</v>
      </c>
      <c r="I222" s="6">
        <v>0</v>
      </c>
      <c r="J222" s="6">
        <v>200</v>
      </c>
      <c r="K222" s="6">
        <v>127.3</v>
      </c>
      <c r="L222" s="5" t="s">
        <v>825</v>
      </c>
      <c r="M222" s="5">
        <v>0</v>
      </c>
      <c r="N222" s="6">
        <f>SUMIFS('9月奖金发放记录'!$J$2:$J$146,'9月奖金发放记录'!$B$2:$B$146,B222,'9月奖金发放记录'!$A$2:$A$146,A222,'9月奖金发放记录'!$E$2:$E$146,"结转")</f>
        <v>0</v>
      </c>
      <c r="O222" s="6">
        <f>SUMIFS('9月奖金发放记录'!$J$2:$J$146,'9月奖金发放记录'!$B$2:$B$146,B222,'9月奖金发放记录'!$A$2:$A$146,A222,'9月奖金发放记录'!$E$2:$E$146,"当月")</f>
        <v>0</v>
      </c>
      <c r="P222" s="6">
        <f>SUMIFS('9月奖金发放记录'!$J$2:$J$146,'9月奖金发放记录'!$B$2:$B$146,B222,'9月奖金发放记录'!$A$2:$A$146,A222,'9月奖金发放记录'!$E$2:$E$146,"累计补发9月")</f>
        <v>0</v>
      </c>
      <c r="Q222" s="6">
        <f>SUMIFS('9月奖金发放记录'!$J$2:$J$146,'9月奖金发放记录'!$B$2:$B$146,B222,'9月奖金发放记录'!$A$2:$A$146,A222,'9月奖金发放记录'!$E$2:$E$146,"补发8月")</f>
        <v>0</v>
      </c>
      <c r="R222" s="6">
        <f>SUMIFS('9月奖金发放记录'!$J$2:$J$146,'9月奖金发放记录'!$B$2:$B$146,B222,'9月奖金发放记录'!$A$2:$A$146,A222,'9月奖金发放记录'!$E$2:$E$146,"补发7月")</f>
        <v>0</v>
      </c>
      <c r="S222" s="6">
        <f>SUMIFS('9月奖金发放记录'!$J$2:$J$146,'9月奖金发放记录'!$B$2:$B$146,B222,'9月奖金发放记录'!$A$2:$A$146,A222,'9月奖金发放记录'!$E$2:$E$146,"补发6月")</f>
        <v>0</v>
      </c>
      <c r="T222" s="6">
        <f>SUMIFS('9月奖金发放记录'!$J$2:$J$146,'9月奖金发放记录'!$B$2:$B$146,B222,'9月奖金发放记录'!$A$2:$A$146,A222,'9月奖金发放记录'!$E$2:$E$146,"补发5月")</f>
        <v>0</v>
      </c>
      <c r="U222" s="6">
        <f>SUMIFS('9月奖金发放记录'!$J$2:$J$146,'9月奖金发放记录'!$B$2:$B$146,B222,'9月奖金发放记录'!$A$2:$A$146,A222,'9月奖金发放记录'!$E$2:$E$146,"补发4月")</f>
        <v>0</v>
      </c>
      <c r="V222" s="6">
        <f>SUMIFS('9月奖金发放记录'!$J$2:$J$146,'9月奖金发放记录'!$B$2:$B$146,B222,'9月奖金发放记录'!$A$2:$A$146,A222,'9月奖金发放记录'!$E$2:$E$146,"补发3月")</f>
        <v>0</v>
      </c>
      <c r="W222" s="6">
        <f>SUMIFS('9月奖金发放记录'!$J$2:$J$146,'9月奖金发放记录'!$B$2:$B$146,B222,'9月奖金发放记录'!$A$2:$A$146,A222,'9月奖金发放记录'!$E$2:$E$146,"补发2月")</f>
        <v>0</v>
      </c>
      <c r="X222" s="6">
        <f>SUMIFS('9月奖金发放记录'!$J$2:$J$146,'9月奖金发放记录'!$B$2:$B$146,B222,'9月奖金发放记录'!$A$2:$A$146,A222,'9月奖金发放记录'!$E$2:$E$146,"补发1月")</f>
        <v>0</v>
      </c>
      <c r="Y222" s="6">
        <f t="shared" si="3"/>
        <v>0</v>
      </c>
      <c r="Z222" s="5" t="s">
        <v>120</v>
      </c>
      <c r="AA222" s="5">
        <v>0</v>
      </c>
      <c r="AB222" s="5">
        <v>0</v>
      </c>
      <c r="AC222" s="5">
        <v>0</v>
      </c>
    </row>
    <row r="223" ht="19" customHeight="1" spans="1:29">
      <c r="A223" s="5" t="s">
        <v>141</v>
      </c>
      <c r="B223" s="5" t="s">
        <v>142</v>
      </c>
      <c r="C223" s="5" t="s">
        <v>39</v>
      </c>
      <c r="D223" s="5">
        <v>1</v>
      </c>
      <c r="E223" s="5">
        <v>30</v>
      </c>
      <c r="F223" s="6">
        <v>3000</v>
      </c>
      <c r="G223" s="6">
        <v>3956.9</v>
      </c>
      <c r="H223" s="5" t="s">
        <v>113</v>
      </c>
      <c r="I223" s="6">
        <v>150</v>
      </c>
      <c r="J223" s="6">
        <v>3000</v>
      </c>
      <c r="K223" s="6">
        <v>3956.9</v>
      </c>
      <c r="L223" s="5" t="s">
        <v>826</v>
      </c>
      <c r="M223" s="5">
        <v>0</v>
      </c>
      <c r="N223" s="6">
        <f>SUMIFS('9月奖金发放记录'!$J$2:$J$146,'9月奖金发放记录'!$B$2:$B$146,B223,'9月奖金发放记录'!$A$2:$A$146,A223,'9月奖金发放记录'!$E$2:$E$146,"结转")</f>
        <v>0</v>
      </c>
      <c r="O223" s="6">
        <f>SUMIFS('9月奖金发放记录'!$J$2:$J$146,'9月奖金发放记录'!$B$2:$B$146,B223,'9月奖金发放记录'!$A$2:$A$146,A223,'9月奖金发放记录'!$E$2:$E$146,"当月")</f>
        <v>150</v>
      </c>
      <c r="P223" s="6">
        <f>SUMIFS('9月奖金发放记录'!$J$2:$J$146,'9月奖金发放记录'!$B$2:$B$146,B223,'9月奖金发放记录'!$A$2:$A$146,A223,'9月奖金发放记录'!$E$2:$E$146,"累计补发9月")</f>
        <v>0</v>
      </c>
      <c r="Q223" s="6">
        <f>SUMIFS('9月奖金发放记录'!$J$2:$J$146,'9月奖金发放记录'!$B$2:$B$146,B223,'9月奖金发放记录'!$A$2:$A$146,A223,'9月奖金发放记录'!$E$2:$E$146,"补发8月")</f>
        <v>0</v>
      </c>
      <c r="R223" s="6">
        <f>SUMIFS('9月奖金发放记录'!$J$2:$J$146,'9月奖金发放记录'!$B$2:$B$146,B223,'9月奖金发放记录'!$A$2:$A$146,A223,'9月奖金发放记录'!$E$2:$E$146,"补发7月")</f>
        <v>0</v>
      </c>
      <c r="S223" s="6">
        <f>SUMIFS('9月奖金发放记录'!$J$2:$J$146,'9月奖金发放记录'!$B$2:$B$146,B223,'9月奖金发放记录'!$A$2:$A$146,A223,'9月奖金发放记录'!$E$2:$E$146,"补发6月")</f>
        <v>0</v>
      </c>
      <c r="T223" s="6">
        <f>SUMIFS('9月奖金发放记录'!$J$2:$J$146,'9月奖金发放记录'!$B$2:$B$146,B223,'9月奖金发放记录'!$A$2:$A$146,A223,'9月奖金发放记录'!$E$2:$E$146,"补发5月")</f>
        <v>0</v>
      </c>
      <c r="U223" s="6">
        <f>SUMIFS('9月奖金发放记录'!$J$2:$J$146,'9月奖金发放记录'!$B$2:$B$146,B223,'9月奖金发放记录'!$A$2:$A$146,A223,'9月奖金发放记录'!$E$2:$E$146,"补发4月")</f>
        <v>0</v>
      </c>
      <c r="V223" s="6">
        <f>SUMIFS('9月奖金发放记录'!$J$2:$J$146,'9月奖金发放记录'!$B$2:$B$146,B223,'9月奖金发放记录'!$A$2:$A$146,A223,'9月奖金发放记录'!$E$2:$E$146,"补发3月")</f>
        <v>0</v>
      </c>
      <c r="W223" s="6">
        <f>SUMIFS('9月奖金发放记录'!$J$2:$J$146,'9月奖金发放记录'!$B$2:$B$146,B223,'9月奖金发放记录'!$A$2:$A$146,A223,'9月奖金发放记录'!$E$2:$E$146,"补发2月")</f>
        <v>0</v>
      </c>
      <c r="X223" s="6">
        <f>SUMIFS('9月奖金发放记录'!$J$2:$J$146,'9月奖金发放记录'!$B$2:$B$146,B223,'9月奖金发放记录'!$A$2:$A$146,A223,'9月奖金发放记录'!$E$2:$E$146,"补发1月")</f>
        <v>0</v>
      </c>
      <c r="Y223" s="6">
        <f t="shared" si="3"/>
        <v>150</v>
      </c>
      <c r="Z223" s="5" t="s">
        <v>120</v>
      </c>
      <c r="AA223" s="5">
        <v>0</v>
      </c>
      <c r="AB223" s="5">
        <v>0</v>
      </c>
      <c r="AC223" s="5">
        <v>0</v>
      </c>
    </row>
    <row r="224" ht="19" customHeight="1" spans="1:29">
      <c r="A224" s="5" t="s">
        <v>146</v>
      </c>
      <c r="B224" s="5" t="s">
        <v>142</v>
      </c>
      <c r="C224" s="5" t="s">
        <v>39</v>
      </c>
      <c r="D224" s="5">
        <v>1</v>
      </c>
      <c r="E224" s="5">
        <v>30</v>
      </c>
      <c r="F224" s="6">
        <v>3000</v>
      </c>
      <c r="G224" s="6">
        <v>2771.6</v>
      </c>
      <c r="H224" s="5" t="s">
        <v>120</v>
      </c>
      <c r="I224" s="6">
        <v>0</v>
      </c>
      <c r="J224" s="6">
        <v>3000</v>
      </c>
      <c r="K224" s="6">
        <v>2771.6</v>
      </c>
      <c r="L224" s="5" t="s">
        <v>825</v>
      </c>
      <c r="M224" s="5">
        <v>0</v>
      </c>
      <c r="N224" s="6">
        <f>SUMIFS('9月奖金发放记录'!$J$2:$J$146,'9月奖金发放记录'!$B$2:$B$146,B224,'9月奖金发放记录'!$A$2:$A$146,A224,'9月奖金发放记录'!$E$2:$E$146,"结转")</f>
        <v>0</v>
      </c>
      <c r="O224" s="6">
        <f>SUMIFS('9月奖金发放记录'!$J$2:$J$146,'9月奖金发放记录'!$B$2:$B$146,B224,'9月奖金发放记录'!$A$2:$A$146,A224,'9月奖金发放记录'!$E$2:$E$146,"当月")</f>
        <v>0</v>
      </c>
      <c r="P224" s="6">
        <f>SUMIFS('9月奖金发放记录'!$J$2:$J$146,'9月奖金发放记录'!$B$2:$B$146,B224,'9月奖金发放记录'!$A$2:$A$146,A224,'9月奖金发放记录'!$E$2:$E$146,"累计补发9月")</f>
        <v>0</v>
      </c>
      <c r="Q224" s="6">
        <f>SUMIFS('9月奖金发放记录'!$J$2:$J$146,'9月奖金发放记录'!$B$2:$B$146,B224,'9月奖金发放记录'!$A$2:$A$146,A224,'9月奖金发放记录'!$E$2:$E$146,"补发8月")</f>
        <v>0</v>
      </c>
      <c r="R224" s="6">
        <f>SUMIFS('9月奖金发放记录'!$J$2:$J$146,'9月奖金发放记录'!$B$2:$B$146,B224,'9月奖金发放记录'!$A$2:$A$146,A224,'9月奖金发放记录'!$E$2:$E$146,"补发7月")</f>
        <v>0</v>
      </c>
      <c r="S224" s="6">
        <f>SUMIFS('9月奖金发放记录'!$J$2:$J$146,'9月奖金发放记录'!$B$2:$B$146,B224,'9月奖金发放记录'!$A$2:$A$146,A224,'9月奖金发放记录'!$E$2:$E$146,"补发6月")</f>
        <v>0</v>
      </c>
      <c r="T224" s="6">
        <f>SUMIFS('9月奖金发放记录'!$J$2:$J$146,'9月奖金发放记录'!$B$2:$B$146,B224,'9月奖金发放记录'!$A$2:$A$146,A224,'9月奖金发放记录'!$E$2:$E$146,"补发5月")</f>
        <v>0</v>
      </c>
      <c r="U224" s="6">
        <f>SUMIFS('9月奖金发放记录'!$J$2:$J$146,'9月奖金发放记录'!$B$2:$B$146,B224,'9月奖金发放记录'!$A$2:$A$146,A224,'9月奖金发放记录'!$E$2:$E$146,"补发4月")</f>
        <v>0</v>
      </c>
      <c r="V224" s="6">
        <f>SUMIFS('9月奖金发放记录'!$J$2:$J$146,'9月奖金发放记录'!$B$2:$B$146,B224,'9月奖金发放记录'!$A$2:$A$146,A224,'9月奖金发放记录'!$E$2:$E$146,"补发3月")</f>
        <v>0</v>
      </c>
      <c r="W224" s="6">
        <f>SUMIFS('9月奖金发放记录'!$J$2:$J$146,'9月奖金发放记录'!$B$2:$B$146,B224,'9月奖金发放记录'!$A$2:$A$146,A224,'9月奖金发放记录'!$E$2:$E$146,"补发2月")</f>
        <v>0</v>
      </c>
      <c r="X224" s="6">
        <f>SUMIFS('9月奖金发放记录'!$J$2:$J$146,'9月奖金发放记录'!$B$2:$B$146,B224,'9月奖金发放记录'!$A$2:$A$146,A224,'9月奖金发放记录'!$E$2:$E$146,"补发1月")</f>
        <v>0</v>
      </c>
      <c r="Y224" s="6">
        <f t="shared" si="3"/>
        <v>0</v>
      </c>
      <c r="Z224" s="5" t="s">
        <v>120</v>
      </c>
      <c r="AA224" s="5">
        <v>0</v>
      </c>
      <c r="AB224" s="5">
        <v>0</v>
      </c>
      <c r="AC224" s="5">
        <v>0</v>
      </c>
    </row>
    <row r="225" ht="19" customHeight="1" spans="1:29">
      <c r="A225" s="5" t="s">
        <v>147</v>
      </c>
      <c r="B225" s="5" t="s">
        <v>142</v>
      </c>
      <c r="C225" s="5" t="s">
        <v>39</v>
      </c>
      <c r="D225" s="5">
        <v>1</v>
      </c>
      <c r="E225" s="5">
        <v>26</v>
      </c>
      <c r="F225" s="6">
        <v>4333.33</v>
      </c>
      <c r="G225" s="6">
        <v>2271.9</v>
      </c>
      <c r="H225" s="5" t="s">
        <v>120</v>
      </c>
      <c r="I225" s="6">
        <v>0</v>
      </c>
      <c r="J225" s="6">
        <v>4333.33</v>
      </c>
      <c r="K225" s="6">
        <v>2271.9</v>
      </c>
      <c r="L225" s="5" t="s">
        <v>825</v>
      </c>
      <c r="M225" s="5">
        <v>0</v>
      </c>
      <c r="N225" s="6">
        <f>SUMIFS('9月奖金发放记录'!$J$2:$J$146,'9月奖金发放记录'!$B$2:$B$146,B225,'9月奖金发放记录'!$A$2:$A$146,A225,'9月奖金发放记录'!$E$2:$E$146,"结转")</f>
        <v>0</v>
      </c>
      <c r="O225" s="6">
        <f>SUMIFS('9月奖金发放记录'!$J$2:$J$146,'9月奖金发放记录'!$B$2:$B$146,B225,'9月奖金发放记录'!$A$2:$A$146,A225,'9月奖金发放记录'!$E$2:$E$146,"当月")</f>
        <v>0</v>
      </c>
      <c r="P225" s="6">
        <f>SUMIFS('9月奖金发放记录'!$J$2:$J$146,'9月奖金发放记录'!$B$2:$B$146,B225,'9月奖金发放记录'!$A$2:$A$146,A225,'9月奖金发放记录'!$E$2:$E$146,"累计补发9月")</f>
        <v>0</v>
      </c>
      <c r="Q225" s="6">
        <f>SUMIFS('9月奖金发放记录'!$J$2:$J$146,'9月奖金发放记录'!$B$2:$B$146,B225,'9月奖金发放记录'!$A$2:$A$146,A225,'9月奖金发放记录'!$E$2:$E$146,"补发8月")</f>
        <v>0</v>
      </c>
      <c r="R225" s="6">
        <f>SUMIFS('9月奖金发放记录'!$J$2:$J$146,'9月奖金发放记录'!$B$2:$B$146,B225,'9月奖金发放记录'!$A$2:$A$146,A225,'9月奖金发放记录'!$E$2:$E$146,"补发7月")</f>
        <v>0</v>
      </c>
      <c r="S225" s="6">
        <f>SUMIFS('9月奖金发放记录'!$J$2:$J$146,'9月奖金发放记录'!$B$2:$B$146,B225,'9月奖金发放记录'!$A$2:$A$146,A225,'9月奖金发放记录'!$E$2:$E$146,"补发6月")</f>
        <v>0</v>
      </c>
      <c r="T225" s="6">
        <f>SUMIFS('9月奖金发放记录'!$J$2:$J$146,'9月奖金发放记录'!$B$2:$B$146,B225,'9月奖金发放记录'!$A$2:$A$146,A225,'9月奖金发放记录'!$E$2:$E$146,"补发5月")</f>
        <v>0</v>
      </c>
      <c r="U225" s="6">
        <f>SUMIFS('9月奖金发放记录'!$J$2:$J$146,'9月奖金发放记录'!$B$2:$B$146,B225,'9月奖金发放记录'!$A$2:$A$146,A225,'9月奖金发放记录'!$E$2:$E$146,"补发4月")</f>
        <v>0</v>
      </c>
      <c r="V225" s="6">
        <f>SUMIFS('9月奖金发放记录'!$J$2:$J$146,'9月奖金发放记录'!$B$2:$B$146,B225,'9月奖金发放记录'!$A$2:$A$146,A225,'9月奖金发放记录'!$E$2:$E$146,"补发3月")</f>
        <v>0</v>
      </c>
      <c r="W225" s="6">
        <f>SUMIFS('9月奖金发放记录'!$J$2:$J$146,'9月奖金发放记录'!$B$2:$B$146,B225,'9月奖金发放记录'!$A$2:$A$146,A225,'9月奖金发放记录'!$E$2:$E$146,"补发2月")</f>
        <v>0</v>
      </c>
      <c r="X225" s="6">
        <f>SUMIFS('9月奖金发放记录'!$J$2:$J$146,'9月奖金发放记录'!$B$2:$B$146,B225,'9月奖金发放记录'!$A$2:$A$146,A225,'9月奖金发放记录'!$E$2:$E$146,"补发1月")</f>
        <v>0</v>
      </c>
      <c r="Y225" s="6">
        <f t="shared" si="3"/>
        <v>0</v>
      </c>
      <c r="Z225" s="5" t="s">
        <v>120</v>
      </c>
      <c r="AA225" s="5">
        <v>0</v>
      </c>
      <c r="AB225" s="5">
        <v>0</v>
      </c>
      <c r="AC225" s="5">
        <v>0</v>
      </c>
    </row>
    <row r="226" ht="19" customHeight="1" spans="1:29">
      <c r="A226" s="5" t="s">
        <v>152</v>
      </c>
      <c r="B226" s="5" t="s">
        <v>142</v>
      </c>
      <c r="C226" s="5" t="s">
        <v>39</v>
      </c>
      <c r="D226" s="5">
        <v>1</v>
      </c>
      <c r="E226" s="5">
        <v>30</v>
      </c>
      <c r="F226" s="6">
        <v>5000</v>
      </c>
      <c r="G226" s="6">
        <v>2162.4</v>
      </c>
      <c r="H226" s="5" t="s">
        <v>120</v>
      </c>
      <c r="I226" s="6">
        <v>0</v>
      </c>
      <c r="J226" s="6">
        <v>5000</v>
      </c>
      <c r="K226" s="6">
        <v>2162.4</v>
      </c>
      <c r="L226" s="5" t="s">
        <v>825</v>
      </c>
      <c r="M226" s="5">
        <v>0</v>
      </c>
      <c r="N226" s="6">
        <f>SUMIFS('9月奖金发放记录'!$J$2:$J$146,'9月奖金发放记录'!$B$2:$B$146,B226,'9月奖金发放记录'!$A$2:$A$146,A226,'9月奖金发放记录'!$E$2:$E$146,"结转")</f>
        <v>0</v>
      </c>
      <c r="O226" s="6">
        <f>SUMIFS('9月奖金发放记录'!$J$2:$J$146,'9月奖金发放记录'!$B$2:$B$146,B226,'9月奖金发放记录'!$A$2:$A$146,A226,'9月奖金发放记录'!$E$2:$E$146,"当月")</f>
        <v>0</v>
      </c>
      <c r="P226" s="6">
        <f>SUMIFS('9月奖金发放记录'!$J$2:$J$146,'9月奖金发放记录'!$B$2:$B$146,B226,'9月奖金发放记录'!$A$2:$A$146,A226,'9月奖金发放记录'!$E$2:$E$146,"累计补发9月")</f>
        <v>0</v>
      </c>
      <c r="Q226" s="6">
        <f>SUMIFS('9月奖金发放记录'!$J$2:$J$146,'9月奖金发放记录'!$B$2:$B$146,B226,'9月奖金发放记录'!$A$2:$A$146,A226,'9月奖金发放记录'!$E$2:$E$146,"补发8月")</f>
        <v>0</v>
      </c>
      <c r="R226" s="6">
        <f>SUMIFS('9月奖金发放记录'!$J$2:$J$146,'9月奖金发放记录'!$B$2:$B$146,B226,'9月奖金发放记录'!$A$2:$A$146,A226,'9月奖金发放记录'!$E$2:$E$146,"补发7月")</f>
        <v>0</v>
      </c>
      <c r="S226" s="6">
        <f>SUMIFS('9月奖金发放记录'!$J$2:$J$146,'9月奖金发放记录'!$B$2:$B$146,B226,'9月奖金发放记录'!$A$2:$A$146,A226,'9月奖金发放记录'!$E$2:$E$146,"补发6月")</f>
        <v>0</v>
      </c>
      <c r="T226" s="6">
        <f>SUMIFS('9月奖金发放记录'!$J$2:$J$146,'9月奖金发放记录'!$B$2:$B$146,B226,'9月奖金发放记录'!$A$2:$A$146,A226,'9月奖金发放记录'!$E$2:$E$146,"补发5月")</f>
        <v>0</v>
      </c>
      <c r="U226" s="6">
        <f>SUMIFS('9月奖金发放记录'!$J$2:$J$146,'9月奖金发放记录'!$B$2:$B$146,B226,'9月奖金发放记录'!$A$2:$A$146,A226,'9月奖金发放记录'!$E$2:$E$146,"补发4月")</f>
        <v>0</v>
      </c>
      <c r="V226" s="6">
        <f>SUMIFS('9月奖金发放记录'!$J$2:$J$146,'9月奖金发放记录'!$B$2:$B$146,B226,'9月奖金发放记录'!$A$2:$A$146,A226,'9月奖金发放记录'!$E$2:$E$146,"补发3月")</f>
        <v>0</v>
      </c>
      <c r="W226" s="6">
        <f>SUMIFS('9月奖金发放记录'!$J$2:$J$146,'9月奖金发放记录'!$B$2:$B$146,B226,'9月奖金发放记录'!$A$2:$A$146,A226,'9月奖金发放记录'!$E$2:$E$146,"补发2月")</f>
        <v>0</v>
      </c>
      <c r="X226" s="6">
        <f>SUMIFS('9月奖金发放记录'!$J$2:$J$146,'9月奖金发放记录'!$B$2:$B$146,B226,'9月奖金发放记录'!$A$2:$A$146,A226,'9月奖金发放记录'!$E$2:$E$146,"补发1月")</f>
        <v>0</v>
      </c>
      <c r="Y226" s="6">
        <f t="shared" si="3"/>
        <v>0</v>
      </c>
      <c r="Z226" s="5" t="s">
        <v>120</v>
      </c>
      <c r="AA226" s="5">
        <v>11</v>
      </c>
      <c r="AB226" s="5">
        <v>0</v>
      </c>
      <c r="AC226" s="5">
        <v>0</v>
      </c>
    </row>
    <row r="227" ht="19" customHeight="1" spans="1:29">
      <c r="A227" s="5" t="s">
        <v>154</v>
      </c>
      <c r="B227" s="5" t="s">
        <v>142</v>
      </c>
      <c r="C227" s="5" t="s">
        <v>39</v>
      </c>
      <c r="D227" s="5">
        <v>1</v>
      </c>
      <c r="E227" s="5">
        <v>30</v>
      </c>
      <c r="F227" s="6">
        <v>5000</v>
      </c>
      <c r="G227" s="6">
        <v>5700</v>
      </c>
      <c r="H227" s="5" t="s">
        <v>113</v>
      </c>
      <c r="I227" s="6">
        <v>260</v>
      </c>
      <c r="J227" s="6">
        <v>5000</v>
      </c>
      <c r="K227" s="6">
        <v>5700</v>
      </c>
      <c r="L227" s="5" t="s">
        <v>826</v>
      </c>
      <c r="M227" s="5">
        <v>0</v>
      </c>
      <c r="N227" s="6">
        <f>SUMIFS('9月奖金发放记录'!$J$2:$J$146,'9月奖金发放记录'!$B$2:$B$146,B227,'9月奖金发放记录'!$A$2:$A$146,A227,'9月奖金发放记录'!$E$2:$E$146,"结转")</f>
        <v>0</v>
      </c>
      <c r="O227" s="6">
        <f>SUMIFS('9月奖金发放记录'!$J$2:$J$146,'9月奖金发放记录'!$B$2:$B$146,B227,'9月奖金发放记录'!$A$2:$A$146,A227,'9月奖金发放记录'!$E$2:$E$146,"当月")</f>
        <v>260</v>
      </c>
      <c r="P227" s="6">
        <f>SUMIFS('9月奖金发放记录'!$J$2:$J$146,'9月奖金发放记录'!$B$2:$B$146,B227,'9月奖金发放记录'!$A$2:$A$146,A227,'9月奖金发放记录'!$E$2:$E$146,"累计补发9月")</f>
        <v>0</v>
      </c>
      <c r="Q227" s="6">
        <f>SUMIFS('9月奖金发放记录'!$J$2:$J$146,'9月奖金发放记录'!$B$2:$B$146,B227,'9月奖金发放记录'!$A$2:$A$146,A227,'9月奖金发放记录'!$E$2:$E$146,"补发8月")</f>
        <v>0</v>
      </c>
      <c r="R227" s="6">
        <f>SUMIFS('9月奖金发放记录'!$J$2:$J$146,'9月奖金发放记录'!$B$2:$B$146,B227,'9月奖金发放记录'!$A$2:$A$146,A227,'9月奖金发放记录'!$E$2:$E$146,"补发7月")</f>
        <v>0</v>
      </c>
      <c r="S227" s="6">
        <f>SUMIFS('9月奖金发放记录'!$J$2:$J$146,'9月奖金发放记录'!$B$2:$B$146,B227,'9月奖金发放记录'!$A$2:$A$146,A227,'9月奖金发放记录'!$E$2:$E$146,"补发6月")</f>
        <v>0</v>
      </c>
      <c r="T227" s="6">
        <f>SUMIFS('9月奖金发放记录'!$J$2:$J$146,'9月奖金发放记录'!$B$2:$B$146,B227,'9月奖金发放记录'!$A$2:$A$146,A227,'9月奖金发放记录'!$E$2:$E$146,"补发5月")</f>
        <v>0</v>
      </c>
      <c r="U227" s="6">
        <f>SUMIFS('9月奖金发放记录'!$J$2:$J$146,'9月奖金发放记录'!$B$2:$B$146,B227,'9月奖金发放记录'!$A$2:$A$146,A227,'9月奖金发放记录'!$E$2:$E$146,"补发4月")</f>
        <v>0</v>
      </c>
      <c r="V227" s="6">
        <f>SUMIFS('9月奖金发放记录'!$J$2:$J$146,'9月奖金发放记录'!$B$2:$B$146,B227,'9月奖金发放记录'!$A$2:$A$146,A227,'9月奖金发放记录'!$E$2:$E$146,"补发3月")</f>
        <v>0</v>
      </c>
      <c r="W227" s="6">
        <f>SUMIFS('9月奖金发放记录'!$J$2:$J$146,'9月奖金发放记录'!$B$2:$B$146,B227,'9月奖金发放记录'!$A$2:$A$146,A227,'9月奖金发放记录'!$E$2:$E$146,"补发2月")</f>
        <v>0</v>
      </c>
      <c r="X227" s="6">
        <f>SUMIFS('9月奖金发放记录'!$J$2:$J$146,'9月奖金发放记录'!$B$2:$B$146,B227,'9月奖金发放记录'!$A$2:$A$146,A227,'9月奖金发放记录'!$E$2:$E$146,"补发1月")</f>
        <v>0</v>
      </c>
      <c r="Y227" s="6">
        <f t="shared" si="3"/>
        <v>260</v>
      </c>
      <c r="Z227" s="5" t="s">
        <v>120</v>
      </c>
      <c r="AA227" s="5">
        <v>0</v>
      </c>
      <c r="AB227" s="5">
        <v>0</v>
      </c>
      <c r="AC227" s="5">
        <v>0</v>
      </c>
    </row>
    <row r="228" ht="19" customHeight="1" spans="1:29">
      <c r="A228" s="5" t="s">
        <v>155</v>
      </c>
      <c r="B228" s="5" t="s">
        <v>142</v>
      </c>
      <c r="C228" s="5" t="s">
        <v>39</v>
      </c>
      <c r="D228" s="5">
        <v>1</v>
      </c>
      <c r="E228" s="5">
        <v>30</v>
      </c>
      <c r="F228" s="6">
        <v>3000</v>
      </c>
      <c r="G228" s="6">
        <v>4337.6</v>
      </c>
      <c r="H228" s="5" t="s">
        <v>113</v>
      </c>
      <c r="I228" s="6">
        <v>150</v>
      </c>
      <c r="J228" s="6">
        <v>3000</v>
      </c>
      <c r="K228" s="6">
        <v>4337.6</v>
      </c>
      <c r="L228" s="5" t="s">
        <v>826</v>
      </c>
      <c r="M228" s="5">
        <v>0</v>
      </c>
      <c r="N228" s="6">
        <f>SUMIFS('9月奖金发放记录'!$J$2:$J$146,'9月奖金发放记录'!$B$2:$B$146,B228,'9月奖金发放记录'!$A$2:$A$146,A228,'9月奖金发放记录'!$E$2:$E$146,"结转")</f>
        <v>0</v>
      </c>
      <c r="O228" s="6">
        <f>SUMIFS('9月奖金发放记录'!$J$2:$J$146,'9月奖金发放记录'!$B$2:$B$146,B228,'9月奖金发放记录'!$A$2:$A$146,A228,'9月奖金发放记录'!$E$2:$E$146,"当月")</f>
        <v>150</v>
      </c>
      <c r="P228" s="6">
        <f>SUMIFS('9月奖金发放记录'!$J$2:$J$146,'9月奖金发放记录'!$B$2:$B$146,B228,'9月奖金发放记录'!$A$2:$A$146,A228,'9月奖金发放记录'!$E$2:$E$146,"累计补发9月")</f>
        <v>0</v>
      </c>
      <c r="Q228" s="6">
        <f>SUMIFS('9月奖金发放记录'!$J$2:$J$146,'9月奖金发放记录'!$B$2:$B$146,B228,'9月奖金发放记录'!$A$2:$A$146,A228,'9月奖金发放记录'!$E$2:$E$146,"补发8月")</f>
        <v>0</v>
      </c>
      <c r="R228" s="6">
        <f>SUMIFS('9月奖金发放记录'!$J$2:$J$146,'9月奖金发放记录'!$B$2:$B$146,B228,'9月奖金发放记录'!$A$2:$A$146,A228,'9月奖金发放记录'!$E$2:$E$146,"补发7月")</f>
        <v>0</v>
      </c>
      <c r="S228" s="6">
        <f>SUMIFS('9月奖金发放记录'!$J$2:$J$146,'9月奖金发放记录'!$B$2:$B$146,B228,'9月奖金发放记录'!$A$2:$A$146,A228,'9月奖金发放记录'!$E$2:$E$146,"补发6月")</f>
        <v>0</v>
      </c>
      <c r="T228" s="6">
        <f>SUMIFS('9月奖金发放记录'!$J$2:$J$146,'9月奖金发放记录'!$B$2:$B$146,B228,'9月奖金发放记录'!$A$2:$A$146,A228,'9月奖金发放记录'!$E$2:$E$146,"补发5月")</f>
        <v>0</v>
      </c>
      <c r="U228" s="6">
        <f>SUMIFS('9月奖金发放记录'!$J$2:$J$146,'9月奖金发放记录'!$B$2:$B$146,B228,'9月奖金发放记录'!$A$2:$A$146,A228,'9月奖金发放记录'!$E$2:$E$146,"补发4月")</f>
        <v>0</v>
      </c>
      <c r="V228" s="6">
        <f>SUMIFS('9月奖金发放记录'!$J$2:$J$146,'9月奖金发放记录'!$B$2:$B$146,B228,'9月奖金发放记录'!$A$2:$A$146,A228,'9月奖金发放记录'!$E$2:$E$146,"补发3月")</f>
        <v>0</v>
      </c>
      <c r="W228" s="6">
        <f>SUMIFS('9月奖金发放记录'!$J$2:$J$146,'9月奖金发放记录'!$B$2:$B$146,B228,'9月奖金发放记录'!$A$2:$A$146,A228,'9月奖金发放记录'!$E$2:$E$146,"补发2月")</f>
        <v>0</v>
      </c>
      <c r="X228" s="6">
        <f>SUMIFS('9月奖金发放记录'!$J$2:$J$146,'9月奖金发放记录'!$B$2:$B$146,B228,'9月奖金发放记录'!$A$2:$A$146,A228,'9月奖金发放记录'!$E$2:$E$146,"补发1月")</f>
        <v>0</v>
      </c>
      <c r="Y228" s="6">
        <f t="shared" si="3"/>
        <v>150</v>
      </c>
      <c r="Z228" s="5" t="s">
        <v>120</v>
      </c>
      <c r="AA228" s="5">
        <v>0</v>
      </c>
      <c r="AB228" s="5">
        <v>0</v>
      </c>
      <c r="AC228" s="5">
        <v>0</v>
      </c>
    </row>
    <row r="229" ht="19" customHeight="1" spans="1:29">
      <c r="A229" s="5" t="s">
        <v>156</v>
      </c>
      <c r="B229" s="5" t="s">
        <v>142</v>
      </c>
      <c r="C229" s="5" t="s">
        <v>39</v>
      </c>
      <c r="D229" s="5">
        <v>1</v>
      </c>
      <c r="E229" s="5">
        <v>30</v>
      </c>
      <c r="F229" s="6">
        <v>3000</v>
      </c>
      <c r="G229" s="6">
        <v>3315.1</v>
      </c>
      <c r="H229" s="5" t="s">
        <v>113</v>
      </c>
      <c r="I229" s="6">
        <v>150</v>
      </c>
      <c r="J229" s="6">
        <v>3000</v>
      </c>
      <c r="K229" s="6">
        <v>3315.1</v>
      </c>
      <c r="L229" s="5" t="s">
        <v>826</v>
      </c>
      <c r="M229" s="5">
        <v>0</v>
      </c>
      <c r="N229" s="6">
        <f>SUMIFS('9月奖金发放记录'!$J$2:$J$146,'9月奖金发放记录'!$B$2:$B$146,B229,'9月奖金发放记录'!$A$2:$A$146,A229,'9月奖金发放记录'!$E$2:$E$146,"结转")</f>
        <v>0</v>
      </c>
      <c r="O229" s="6">
        <f>SUMIFS('9月奖金发放记录'!$J$2:$J$146,'9月奖金发放记录'!$B$2:$B$146,B229,'9月奖金发放记录'!$A$2:$A$146,A229,'9月奖金发放记录'!$E$2:$E$146,"当月")</f>
        <v>150</v>
      </c>
      <c r="P229" s="6">
        <f>SUMIFS('9月奖金发放记录'!$J$2:$J$146,'9月奖金发放记录'!$B$2:$B$146,B229,'9月奖金发放记录'!$A$2:$A$146,A229,'9月奖金发放记录'!$E$2:$E$146,"累计补发9月")</f>
        <v>0</v>
      </c>
      <c r="Q229" s="6">
        <f>SUMIFS('9月奖金发放记录'!$J$2:$J$146,'9月奖金发放记录'!$B$2:$B$146,B229,'9月奖金发放记录'!$A$2:$A$146,A229,'9月奖金发放记录'!$E$2:$E$146,"补发8月")</f>
        <v>0</v>
      </c>
      <c r="R229" s="6">
        <f>SUMIFS('9月奖金发放记录'!$J$2:$J$146,'9月奖金发放记录'!$B$2:$B$146,B229,'9月奖金发放记录'!$A$2:$A$146,A229,'9月奖金发放记录'!$E$2:$E$146,"补发7月")</f>
        <v>0</v>
      </c>
      <c r="S229" s="6">
        <f>SUMIFS('9月奖金发放记录'!$J$2:$J$146,'9月奖金发放记录'!$B$2:$B$146,B229,'9月奖金发放记录'!$A$2:$A$146,A229,'9月奖金发放记录'!$E$2:$E$146,"补发6月")</f>
        <v>0</v>
      </c>
      <c r="T229" s="6">
        <f>SUMIFS('9月奖金发放记录'!$J$2:$J$146,'9月奖金发放记录'!$B$2:$B$146,B229,'9月奖金发放记录'!$A$2:$A$146,A229,'9月奖金发放记录'!$E$2:$E$146,"补发5月")</f>
        <v>0</v>
      </c>
      <c r="U229" s="6">
        <f>SUMIFS('9月奖金发放记录'!$J$2:$J$146,'9月奖金发放记录'!$B$2:$B$146,B229,'9月奖金发放记录'!$A$2:$A$146,A229,'9月奖金发放记录'!$E$2:$E$146,"补发4月")</f>
        <v>0</v>
      </c>
      <c r="V229" s="6">
        <f>SUMIFS('9月奖金发放记录'!$J$2:$J$146,'9月奖金发放记录'!$B$2:$B$146,B229,'9月奖金发放记录'!$A$2:$A$146,A229,'9月奖金发放记录'!$E$2:$E$146,"补发3月")</f>
        <v>0</v>
      </c>
      <c r="W229" s="6">
        <f>SUMIFS('9月奖金发放记录'!$J$2:$J$146,'9月奖金发放记录'!$B$2:$B$146,B229,'9月奖金发放记录'!$A$2:$A$146,A229,'9月奖金发放记录'!$E$2:$E$146,"补发2月")</f>
        <v>0</v>
      </c>
      <c r="X229" s="6">
        <f>SUMIFS('9月奖金发放记录'!$J$2:$J$146,'9月奖金发放记录'!$B$2:$B$146,B229,'9月奖金发放记录'!$A$2:$A$146,A229,'9月奖金发放记录'!$E$2:$E$146,"补发1月")</f>
        <v>0</v>
      </c>
      <c r="Y229" s="6">
        <f t="shared" si="3"/>
        <v>150</v>
      </c>
      <c r="Z229" s="5" t="s">
        <v>120</v>
      </c>
      <c r="AA229" s="5">
        <v>0</v>
      </c>
      <c r="AB229" s="5">
        <v>0</v>
      </c>
      <c r="AC229" s="5">
        <v>0</v>
      </c>
    </row>
    <row r="230" ht="19" customHeight="1" spans="1:29">
      <c r="A230" s="5" t="s">
        <v>157</v>
      </c>
      <c r="B230" s="5" t="s">
        <v>142</v>
      </c>
      <c r="C230" s="5" t="s">
        <v>39</v>
      </c>
      <c r="D230" s="5">
        <v>1</v>
      </c>
      <c r="E230" s="5">
        <v>1</v>
      </c>
      <c r="F230" s="6">
        <v>100</v>
      </c>
      <c r="G230" s="6">
        <v>76</v>
      </c>
      <c r="H230" s="5" t="s">
        <v>120</v>
      </c>
      <c r="I230" s="6">
        <v>0</v>
      </c>
      <c r="J230" s="6">
        <v>100</v>
      </c>
      <c r="K230" s="6">
        <v>76</v>
      </c>
      <c r="L230" s="5" t="s">
        <v>825</v>
      </c>
      <c r="M230" s="5">
        <v>0</v>
      </c>
      <c r="N230" s="6">
        <f>SUMIFS('9月奖金发放记录'!$J$2:$J$146,'9月奖金发放记录'!$B$2:$B$146,B230,'9月奖金发放记录'!$A$2:$A$146,A230,'9月奖金发放记录'!$E$2:$E$146,"结转")</f>
        <v>0</v>
      </c>
      <c r="O230" s="6">
        <f>SUMIFS('9月奖金发放记录'!$J$2:$J$146,'9月奖金发放记录'!$B$2:$B$146,B230,'9月奖金发放记录'!$A$2:$A$146,A230,'9月奖金发放记录'!$E$2:$E$146,"当月")</f>
        <v>0</v>
      </c>
      <c r="P230" s="6">
        <f>SUMIFS('9月奖金发放记录'!$J$2:$J$146,'9月奖金发放记录'!$B$2:$B$146,B230,'9月奖金发放记录'!$A$2:$A$146,A230,'9月奖金发放记录'!$E$2:$E$146,"累计补发9月")</f>
        <v>0</v>
      </c>
      <c r="Q230" s="6">
        <f>SUMIFS('9月奖金发放记录'!$J$2:$J$146,'9月奖金发放记录'!$B$2:$B$146,B230,'9月奖金发放记录'!$A$2:$A$146,A230,'9月奖金发放记录'!$E$2:$E$146,"补发8月")</f>
        <v>0</v>
      </c>
      <c r="R230" s="6">
        <f>SUMIFS('9月奖金发放记录'!$J$2:$J$146,'9月奖金发放记录'!$B$2:$B$146,B230,'9月奖金发放记录'!$A$2:$A$146,A230,'9月奖金发放记录'!$E$2:$E$146,"补发7月")</f>
        <v>0</v>
      </c>
      <c r="S230" s="6">
        <f>SUMIFS('9月奖金发放记录'!$J$2:$J$146,'9月奖金发放记录'!$B$2:$B$146,B230,'9月奖金发放记录'!$A$2:$A$146,A230,'9月奖金发放记录'!$E$2:$E$146,"补发6月")</f>
        <v>0</v>
      </c>
      <c r="T230" s="6">
        <f>SUMIFS('9月奖金发放记录'!$J$2:$J$146,'9月奖金发放记录'!$B$2:$B$146,B230,'9月奖金发放记录'!$A$2:$A$146,A230,'9月奖金发放记录'!$E$2:$E$146,"补发5月")</f>
        <v>0</v>
      </c>
      <c r="U230" s="6">
        <f>SUMIFS('9月奖金发放记录'!$J$2:$J$146,'9月奖金发放记录'!$B$2:$B$146,B230,'9月奖金发放记录'!$A$2:$A$146,A230,'9月奖金发放记录'!$E$2:$E$146,"补发4月")</f>
        <v>0</v>
      </c>
      <c r="V230" s="6">
        <f>SUMIFS('9月奖金发放记录'!$J$2:$J$146,'9月奖金发放记录'!$B$2:$B$146,B230,'9月奖金发放记录'!$A$2:$A$146,A230,'9月奖金发放记录'!$E$2:$E$146,"补发3月")</f>
        <v>0</v>
      </c>
      <c r="W230" s="6">
        <f>SUMIFS('9月奖金发放记录'!$J$2:$J$146,'9月奖金发放记录'!$B$2:$B$146,B230,'9月奖金发放记录'!$A$2:$A$146,A230,'9月奖金发放记录'!$E$2:$E$146,"补发2月")</f>
        <v>0</v>
      </c>
      <c r="X230" s="6">
        <f>SUMIFS('9月奖金发放记录'!$J$2:$J$146,'9月奖金发放记录'!$B$2:$B$146,B230,'9月奖金发放记录'!$A$2:$A$146,A230,'9月奖金发放记录'!$E$2:$E$146,"补发1月")</f>
        <v>0</v>
      </c>
      <c r="Y230" s="6">
        <f t="shared" si="3"/>
        <v>0</v>
      </c>
      <c r="Z230" s="5" t="s">
        <v>120</v>
      </c>
      <c r="AA230" s="5">
        <v>0</v>
      </c>
      <c r="AB230" s="5">
        <v>0</v>
      </c>
      <c r="AC230" s="5">
        <v>0</v>
      </c>
    </row>
    <row r="231" ht="19" customHeight="1" spans="1:29">
      <c r="A231" s="5" t="s">
        <v>159</v>
      </c>
      <c r="B231" s="5" t="s">
        <v>142</v>
      </c>
      <c r="C231" s="5" t="s">
        <v>39</v>
      </c>
      <c r="D231" s="5">
        <v>1</v>
      </c>
      <c r="E231" s="5">
        <v>30</v>
      </c>
      <c r="F231" s="6">
        <v>3000</v>
      </c>
      <c r="G231" s="6">
        <v>2690.1</v>
      </c>
      <c r="H231" s="5" t="s">
        <v>120</v>
      </c>
      <c r="I231" s="6">
        <v>0</v>
      </c>
      <c r="J231" s="6">
        <v>3000</v>
      </c>
      <c r="K231" s="6">
        <v>2690.1</v>
      </c>
      <c r="L231" s="5" t="s">
        <v>825</v>
      </c>
      <c r="M231" s="5">
        <v>0</v>
      </c>
      <c r="N231" s="6">
        <f>SUMIFS('9月奖金发放记录'!$J$2:$J$146,'9月奖金发放记录'!$B$2:$B$146,B231,'9月奖金发放记录'!$A$2:$A$146,A231,'9月奖金发放记录'!$E$2:$E$146,"结转")</f>
        <v>0</v>
      </c>
      <c r="O231" s="6">
        <f>SUMIFS('9月奖金发放记录'!$J$2:$J$146,'9月奖金发放记录'!$B$2:$B$146,B231,'9月奖金发放记录'!$A$2:$A$146,A231,'9月奖金发放记录'!$E$2:$E$146,"当月")</f>
        <v>0</v>
      </c>
      <c r="P231" s="6">
        <f>SUMIFS('9月奖金发放记录'!$J$2:$J$146,'9月奖金发放记录'!$B$2:$B$146,B231,'9月奖金发放记录'!$A$2:$A$146,A231,'9月奖金发放记录'!$E$2:$E$146,"累计补发9月")</f>
        <v>0</v>
      </c>
      <c r="Q231" s="6">
        <f>SUMIFS('9月奖金发放记录'!$J$2:$J$146,'9月奖金发放记录'!$B$2:$B$146,B231,'9月奖金发放记录'!$A$2:$A$146,A231,'9月奖金发放记录'!$E$2:$E$146,"补发8月")</f>
        <v>0</v>
      </c>
      <c r="R231" s="6">
        <f>SUMIFS('9月奖金发放记录'!$J$2:$J$146,'9月奖金发放记录'!$B$2:$B$146,B231,'9月奖金发放记录'!$A$2:$A$146,A231,'9月奖金发放记录'!$E$2:$E$146,"补发7月")</f>
        <v>0</v>
      </c>
      <c r="S231" s="6">
        <f>SUMIFS('9月奖金发放记录'!$J$2:$J$146,'9月奖金发放记录'!$B$2:$B$146,B231,'9月奖金发放记录'!$A$2:$A$146,A231,'9月奖金发放记录'!$E$2:$E$146,"补发6月")</f>
        <v>0</v>
      </c>
      <c r="T231" s="6">
        <f>SUMIFS('9月奖金发放记录'!$J$2:$J$146,'9月奖金发放记录'!$B$2:$B$146,B231,'9月奖金发放记录'!$A$2:$A$146,A231,'9月奖金发放记录'!$E$2:$E$146,"补发5月")</f>
        <v>0</v>
      </c>
      <c r="U231" s="6">
        <f>SUMIFS('9月奖金发放记录'!$J$2:$J$146,'9月奖金发放记录'!$B$2:$B$146,B231,'9月奖金发放记录'!$A$2:$A$146,A231,'9月奖金发放记录'!$E$2:$E$146,"补发4月")</f>
        <v>0</v>
      </c>
      <c r="V231" s="6">
        <f>SUMIFS('9月奖金发放记录'!$J$2:$J$146,'9月奖金发放记录'!$B$2:$B$146,B231,'9月奖金发放记录'!$A$2:$A$146,A231,'9月奖金发放记录'!$E$2:$E$146,"补发3月")</f>
        <v>0</v>
      </c>
      <c r="W231" s="6">
        <f>SUMIFS('9月奖金发放记录'!$J$2:$J$146,'9月奖金发放记录'!$B$2:$B$146,B231,'9月奖金发放记录'!$A$2:$A$146,A231,'9月奖金发放记录'!$E$2:$E$146,"补发2月")</f>
        <v>0</v>
      </c>
      <c r="X231" s="6">
        <f>SUMIFS('9月奖金发放记录'!$J$2:$J$146,'9月奖金发放记录'!$B$2:$B$146,B231,'9月奖金发放记录'!$A$2:$A$146,A231,'9月奖金发放记录'!$E$2:$E$146,"补发1月")</f>
        <v>0</v>
      </c>
      <c r="Y231" s="6">
        <f t="shared" si="3"/>
        <v>0</v>
      </c>
      <c r="Z231" s="5" t="s">
        <v>120</v>
      </c>
      <c r="AA231" s="5">
        <v>0</v>
      </c>
      <c r="AB231" s="5">
        <v>0</v>
      </c>
      <c r="AC231" s="5">
        <v>0</v>
      </c>
    </row>
    <row r="232" ht="19" customHeight="1" spans="1:29">
      <c r="A232" s="5" t="s">
        <v>160</v>
      </c>
      <c r="B232" s="5" t="s">
        <v>142</v>
      </c>
      <c r="C232" s="5" t="s">
        <v>39</v>
      </c>
      <c r="D232" s="5">
        <v>1</v>
      </c>
      <c r="E232" s="5">
        <v>30</v>
      </c>
      <c r="F232" s="6">
        <v>3000</v>
      </c>
      <c r="G232" s="6">
        <v>2356.1</v>
      </c>
      <c r="H232" s="5" t="s">
        <v>120</v>
      </c>
      <c r="I232" s="6">
        <v>0</v>
      </c>
      <c r="J232" s="6">
        <v>3000</v>
      </c>
      <c r="K232" s="6">
        <v>2356.1</v>
      </c>
      <c r="L232" s="5" t="s">
        <v>825</v>
      </c>
      <c r="M232" s="5">
        <v>0</v>
      </c>
      <c r="N232" s="6">
        <f>SUMIFS('9月奖金发放记录'!$J$2:$J$146,'9月奖金发放记录'!$B$2:$B$146,B232,'9月奖金发放记录'!$A$2:$A$146,A232,'9月奖金发放记录'!$E$2:$E$146,"结转")</f>
        <v>0</v>
      </c>
      <c r="O232" s="6">
        <f>SUMIFS('9月奖金发放记录'!$J$2:$J$146,'9月奖金发放记录'!$B$2:$B$146,B232,'9月奖金发放记录'!$A$2:$A$146,A232,'9月奖金发放记录'!$E$2:$E$146,"当月")</f>
        <v>0</v>
      </c>
      <c r="P232" s="6">
        <f>SUMIFS('9月奖金发放记录'!$J$2:$J$146,'9月奖金发放记录'!$B$2:$B$146,B232,'9月奖金发放记录'!$A$2:$A$146,A232,'9月奖金发放记录'!$E$2:$E$146,"累计补发9月")</f>
        <v>0</v>
      </c>
      <c r="Q232" s="6">
        <f>SUMIFS('9月奖金发放记录'!$J$2:$J$146,'9月奖金发放记录'!$B$2:$B$146,B232,'9月奖金发放记录'!$A$2:$A$146,A232,'9月奖金发放记录'!$E$2:$E$146,"补发8月")</f>
        <v>0</v>
      </c>
      <c r="R232" s="6">
        <f>SUMIFS('9月奖金发放记录'!$J$2:$J$146,'9月奖金发放记录'!$B$2:$B$146,B232,'9月奖金发放记录'!$A$2:$A$146,A232,'9月奖金发放记录'!$E$2:$E$146,"补发7月")</f>
        <v>0</v>
      </c>
      <c r="S232" s="6">
        <f>SUMIFS('9月奖金发放记录'!$J$2:$J$146,'9月奖金发放记录'!$B$2:$B$146,B232,'9月奖金发放记录'!$A$2:$A$146,A232,'9月奖金发放记录'!$E$2:$E$146,"补发6月")</f>
        <v>0</v>
      </c>
      <c r="T232" s="6">
        <f>SUMIFS('9月奖金发放记录'!$J$2:$J$146,'9月奖金发放记录'!$B$2:$B$146,B232,'9月奖金发放记录'!$A$2:$A$146,A232,'9月奖金发放记录'!$E$2:$E$146,"补发5月")</f>
        <v>0</v>
      </c>
      <c r="U232" s="6">
        <f>SUMIFS('9月奖金发放记录'!$J$2:$J$146,'9月奖金发放记录'!$B$2:$B$146,B232,'9月奖金发放记录'!$A$2:$A$146,A232,'9月奖金发放记录'!$E$2:$E$146,"补发4月")</f>
        <v>0</v>
      </c>
      <c r="V232" s="6">
        <f>SUMIFS('9月奖金发放记录'!$J$2:$J$146,'9月奖金发放记录'!$B$2:$B$146,B232,'9月奖金发放记录'!$A$2:$A$146,A232,'9月奖金发放记录'!$E$2:$E$146,"补发3月")</f>
        <v>0</v>
      </c>
      <c r="W232" s="6">
        <f>SUMIFS('9月奖金发放记录'!$J$2:$J$146,'9月奖金发放记录'!$B$2:$B$146,B232,'9月奖金发放记录'!$A$2:$A$146,A232,'9月奖金发放记录'!$E$2:$E$146,"补发2月")</f>
        <v>0</v>
      </c>
      <c r="X232" s="6">
        <f>SUMIFS('9月奖金发放记录'!$J$2:$J$146,'9月奖金发放记录'!$B$2:$B$146,B232,'9月奖金发放记录'!$A$2:$A$146,A232,'9月奖金发放记录'!$E$2:$E$146,"补发1月")</f>
        <v>0</v>
      </c>
      <c r="Y232" s="6">
        <f t="shared" si="3"/>
        <v>0</v>
      </c>
      <c r="Z232" s="5" t="s">
        <v>120</v>
      </c>
      <c r="AA232" s="5">
        <v>1</v>
      </c>
      <c r="AB232" s="5">
        <v>0</v>
      </c>
      <c r="AC232" s="5">
        <v>0</v>
      </c>
    </row>
    <row r="233" ht="19" customHeight="1" spans="1:29">
      <c r="A233" s="5" t="s">
        <v>794</v>
      </c>
      <c r="B233" s="5" t="s">
        <v>640</v>
      </c>
      <c r="C233" s="5" t="s">
        <v>71</v>
      </c>
      <c r="D233" s="5">
        <v>0</v>
      </c>
      <c r="E233" s="5">
        <v>30</v>
      </c>
      <c r="F233" s="6">
        <v>5000</v>
      </c>
      <c r="G233" s="6">
        <v>0</v>
      </c>
      <c r="H233" s="5" t="s">
        <v>120</v>
      </c>
      <c r="I233" s="6">
        <v>0</v>
      </c>
      <c r="J233" s="6">
        <v>45000</v>
      </c>
      <c r="K233" s="6">
        <v>91230.6</v>
      </c>
      <c r="L233" s="5" t="s">
        <v>825</v>
      </c>
      <c r="M233" s="5">
        <v>4</v>
      </c>
      <c r="N233" s="6">
        <f>SUMIFS('9月奖金发放记录'!$J$2:$J$146,'9月奖金发放记录'!$B$2:$B$146,B233,'9月奖金发放记录'!$A$2:$A$146,A233,'9月奖金发放记录'!$E$2:$E$146,"结转")</f>
        <v>260</v>
      </c>
      <c r="O233" s="6">
        <f>SUMIFS('9月奖金发放记录'!$J$2:$J$146,'9月奖金发放记录'!$B$2:$B$146,B233,'9月奖金发放记录'!$A$2:$A$146,A233,'9月奖金发放记录'!$E$2:$E$146,"当月")</f>
        <v>0</v>
      </c>
      <c r="P233" s="6">
        <f>SUMIFS('9月奖金发放记录'!$J$2:$J$146,'9月奖金发放记录'!$B$2:$B$146,B233,'9月奖金发放记录'!$A$2:$A$146,A233,'9月奖金发放记录'!$E$2:$E$146,"累计补发9月")</f>
        <v>0</v>
      </c>
      <c r="Q233" s="6">
        <f>SUMIFS('9月奖金发放记录'!$J$2:$J$146,'9月奖金发放记录'!$B$2:$B$146,B233,'9月奖金发放记录'!$A$2:$A$146,A233,'9月奖金发放记录'!$E$2:$E$146,"补发8月")</f>
        <v>0</v>
      </c>
      <c r="R233" s="6">
        <f>SUMIFS('9月奖金发放记录'!$J$2:$J$146,'9月奖金发放记录'!$B$2:$B$146,B233,'9月奖金发放记录'!$A$2:$A$146,A233,'9月奖金发放记录'!$E$2:$E$146,"补发7月")</f>
        <v>0</v>
      </c>
      <c r="S233" s="6">
        <f>SUMIFS('9月奖金发放记录'!$J$2:$J$146,'9月奖金发放记录'!$B$2:$B$146,B233,'9月奖金发放记录'!$A$2:$A$146,A233,'9月奖金发放记录'!$E$2:$E$146,"补发6月")</f>
        <v>0</v>
      </c>
      <c r="T233" s="6">
        <f>SUMIFS('9月奖金发放记录'!$J$2:$J$146,'9月奖金发放记录'!$B$2:$B$146,B233,'9月奖金发放记录'!$A$2:$A$146,A233,'9月奖金发放记录'!$E$2:$E$146,"补发5月")</f>
        <v>0</v>
      </c>
      <c r="U233" s="6">
        <f>SUMIFS('9月奖金发放记录'!$J$2:$J$146,'9月奖金发放记录'!$B$2:$B$146,B233,'9月奖金发放记录'!$A$2:$A$146,A233,'9月奖金发放记录'!$E$2:$E$146,"补发4月")</f>
        <v>0</v>
      </c>
      <c r="V233" s="6">
        <f>SUMIFS('9月奖金发放记录'!$J$2:$J$146,'9月奖金发放记录'!$B$2:$B$146,B233,'9月奖金发放记录'!$A$2:$A$146,A233,'9月奖金发放记录'!$E$2:$E$146,"补发3月")</f>
        <v>0</v>
      </c>
      <c r="W233" s="6">
        <f>SUMIFS('9月奖金发放记录'!$J$2:$J$146,'9月奖金发放记录'!$B$2:$B$146,B233,'9月奖金发放记录'!$A$2:$A$146,A233,'9月奖金发放记录'!$E$2:$E$146,"补发2月")</f>
        <v>0</v>
      </c>
      <c r="X233" s="6">
        <f>SUMIFS('9月奖金发放记录'!$J$2:$J$146,'9月奖金发放记录'!$B$2:$B$146,B233,'9月奖金发放记录'!$A$2:$A$146,A233,'9月奖金发放记录'!$E$2:$E$146,"补发1月")</f>
        <v>0</v>
      </c>
      <c r="Y233" s="6">
        <f t="shared" si="3"/>
        <v>260</v>
      </c>
      <c r="Z233" s="5" t="s">
        <v>113</v>
      </c>
      <c r="AA233" s="5">
        <v>0</v>
      </c>
      <c r="AB233" s="5">
        <v>0</v>
      </c>
      <c r="AC233" s="5">
        <v>5</v>
      </c>
    </row>
    <row r="234" ht="19" customHeight="1" spans="1:29">
      <c r="A234" s="5" t="s">
        <v>797</v>
      </c>
      <c r="B234" s="5" t="s">
        <v>640</v>
      </c>
      <c r="C234" s="5" t="s">
        <v>71</v>
      </c>
      <c r="D234" s="5">
        <v>0</v>
      </c>
      <c r="E234" s="5">
        <v>30</v>
      </c>
      <c r="F234" s="6">
        <v>5000</v>
      </c>
      <c r="G234" s="6">
        <v>0</v>
      </c>
      <c r="H234" s="5" t="s">
        <v>120</v>
      </c>
      <c r="I234" s="6">
        <v>0</v>
      </c>
      <c r="J234" s="6">
        <v>45000</v>
      </c>
      <c r="K234" s="6">
        <v>73049.1</v>
      </c>
      <c r="L234" s="5" t="s">
        <v>825</v>
      </c>
      <c r="M234" s="5">
        <v>0</v>
      </c>
      <c r="N234" s="6">
        <f>SUMIFS('9月奖金发放记录'!$J$2:$J$146,'9月奖金发放记录'!$B$2:$B$146,B234,'9月奖金发放记录'!$A$2:$A$146,A234,'9月奖金发放记录'!$E$2:$E$146,"结转")</f>
        <v>260</v>
      </c>
      <c r="O234" s="6">
        <f>SUMIFS('9月奖金发放记录'!$J$2:$J$146,'9月奖金发放记录'!$B$2:$B$146,B234,'9月奖金发放记录'!$A$2:$A$146,A234,'9月奖金发放记录'!$E$2:$E$146,"当月")</f>
        <v>0</v>
      </c>
      <c r="P234" s="6">
        <f>SUMIFS('9月奖金发放记录'!$J$2:$J$146,'9月奖金发放记录'!$B$2:$B$146,B234,'9月奖金发放记录'!$A$2:$A$146,A234,'9月奖金发放记录'!$E$2:$E$146,"累计补发9月")</f>
        <v>0</v>
      </c>
      <c r="Q234" s="6">
        <f>SUMIFS('9月奖金发放记录'!$J$2:$J$146,'9月奖金发放记录'!$B$2:$B$146,B234,'9月奖金发放记录'!$A$2:$A$146,A234,'9月奖金发放记录'!$E$2:$E$146,"补发8月")</f>
        <v>0</v>
      </c>
      <c r="R234" s="6">
        <f>SUMIFS('9月奖金发放记录'!$J$2:$J$146,'9月奖金发放记录'!$B$2:$B$146,B234,'9月奖金发放记录'!$A$2:$A$146,A234,'9月奖金发放记录'!$E$2:$E$146,"补发7月")</f>
        <v>0</v>
      </c>
      <c r="S234" s="6">
        <f>SUMIFS('9月奖金发放记录'!$J$2:$J$146,'9月奖金发放记录'!$B$2:$B$146,B234,'9月奖金发放记录'!$A$2:$A$146,A234,'9月奖金发放记录'!$E$2:$E$146,"补发6月")</f>
        <v>0</v>
      </c>
      <c r="T234" s="6">
        <f>SUMIFS('9月奖金发放记录'!$J$2:$J$146,'9月奖金发放记录'!$B$2:$B$146,B234,'9月奖金发放记录'!$A$2:$A$146,A234,'9月奖金发放记录'!$E$2:$E$146,"补发5月")</f>
        <v>0</v>
      </c>
      <c r="U234" s="6">
        <f>SUMIFS('9月奖金发放记录'!$J$2:$J$146,'9月奖金发放记录'!$B$2:$B$146,B234,'9月奖金发放记录'!$A$2:$A$146,A234,'9月奖金发放记录'!$E$2:$E$146,"补发4月")</f>
        <v>0</v>
      </c>
      <c r="V234" s="6">
        <f>SUMIFS('9月奖金发放记录'!$J$2:$J$146,'9月奖金发放记录'!$B$2:$B$146,B234,'9月奖金发放记录'!$A$2:$A$146,A234,'9月奖金发放记录'!$E$2:$E$146,"补发3月")</f>
        <v>0</v>
      </c>
      <c r="W234" s="6">
        <f>SUMIFS('9月奖金发放记录'!$J$2:$J$146,'9月奖金发放记录'!$B$2:$B$146,B234,'9月奖金发放记录'!$A$2:$A$146,A234,'9月奖金发放记录'!$E$2:$E$146,"补发2月")</f>
        <v>0</v>
      </c>
      <c r="X234" s="6">
        <f>SUMIFS('9月奖金发放记录'!$J$2:$J$146,'9月奖金发放记录'!$B$2:$B$146,B234,'9月奖金发放记录'!$A$2:$A$146,A234,'9月奖金发放记录'!$E$2:$E$146,"补发1月")</f>
        <v>0</v>
      </c>
      <c r="Y234" s="6">
        <f t="shared" si="3"/>
        <v>260</v>
      </c>
      <c r="Z234" s="5" t="s">
        <v>113</v>
      </c>
      <c r="AA234" s="5">
        <v>0</v>
      </c>
      <c r="AB234" s="5">
        <v>0</v>
      </c>
      <c r="AC234" s="5">
        <v>1</v>
      </c>
    </row>
    <row r="235" ht="19" customHeight="1" spans="1:29">
      <c r="A235" s="5" t="s">
        <v>639</v>
      </c>
      <c r="B235" s="5" t="s">
        <v>640</v>
      </c>
      <c r="C235" s="5" t="s">
        <v>71</v>
      </c>
      <c r="D235" s="5">
        <v>1</v>
      </c>
      <c r="E235" s="5">
        <v>24</v>
      </c>
      <c r="F235" s="6">
        <v>2400</v>
      </c>
      <c r="G235" s="6">
        <v>1178.7</v>
      </c>
      <c r="H235" s="5" t="s">
        <v>120</v>
      </c>
      <c r="I235" s="6">
        <v>0</v>
      </c>
      <c r="J235" s="6">
        <v>17400</v>
      </c>
      <c r="K235" s="6">
        <v>58301.4</v>
      </c>
      <c r="L235" s="5" t="s">
        <v>826</v>
      </c>
      <c r="M235" s="5">
        <v>8</v>
      </c>
      <c r="N235" s="6">
        <f>SUMIFS('9月奖金发放记录'!$J$2:$J$146,'9月奖金发放记录'!$B$2:$B$146,B235,'9月奖金发放记录'!$A$2:$A$146,A235,'9月奖金发放记录'!$E$2:$E$146,"结转")</f>
        <v>150</v>
      </c>
      <c r="O235" s="6">
        <f>SUMIFS('9月奖金发放记录'!$J$2:$J$146,'9月奖金发放记录'!$B$2:$B$146,B235,'9月奖金发放记录'!$A$2:$A$146,A235,'9月奖金发放记录'!$E$2:$E$146,"当月")</f>
        <v>0</v>
      </c>
      <c r="P235" s="6">
        <f>SUMIFS('9月奖金发放记录'!$J$2:$J$146,'9月奖金发放记录'!$B$2:$B$146,B235,'9月奖金发放记录'!$A$2:$A$146,A235,'9月奖金发放记录'!$E$2:$E$146,"累计补发9月")</f>
        <v>0</v>
      </c>
      <c r="Q235" s="6">
        <f>SUMIFS('9月奖金发放记录'!$J$2:$J$146,'9月奖金发放记录'!$B$2:$B$146,B235,'9月奖金发放记录'!$A$2:$A$146,A235,'9月奖金发放记录'!$E$2:$E$146,"补发8月")</f>
        <v>0</v>
      </c>
      <c r="R235" s="6">
        <f>SUMIFS('9月奖金发放记录'!$J$2:$J$146,'9月奖金发放记录'!$B$2:$B$146,B235,'9月奖金发放记录'!$A$2:$A$146,A235,'9月奖金发放记录'!$E$2:$E$146,"补发7月")</f>
        <v>0</v>
      </c>
      <c r="S235" s="6">
        <f>SUMIFS('9月奖金发放记录'!$J$2:$J$146,'9月奖金发放记录'!$B$2:$B$146,B235,'9月奖金发放记录'!$A$2:$A$146,A235,'9月奖金发放记录'!$E$2:$E$146,"补发6月")</f>
        <v>0</v>
      </c>
      <c r="T235" s="6">
        <f>SUMIFS('9月奖金发放记录'!$J$2:$J$146,'9月奖金发放记录'!$B$2:$B$146,B235,'9月奖金发放记录'!$A$2:$A$146,A235,'9月奖金发放记录'!$E$2:$E$146,"补发5月")</f>
        <v>0</v>
      </c>
      <c r="U235" s="6">
        <f>SUMIFS('9月奖金发放记录'!$J$2:$J$146,'9月奖金发放记录'!$B$2:$B$146,B235,'9月奖金发放记录'!$A$2:$A$146,A235,'9月奖金发放记录'!$E$2:$E$146,"补发4月")</f>
        <v>0</v>
      </c>
      <c r="V235" s="6">
        <f>SUMIFS('9月奖金发放记录'!$J$2:$J$146,'9月奖金发放记录'!$B$2:$B$146,B235,'9月奖金发放记录'!$A$2:$A$146,A235,'9月奖金发放记录'!$E$2:$E$146,"补发3月")</f>
        <v>0</v>
      </c>
      <c r="W235" s="6">
        <f>SUMIFS('9月奖金发放记录'!$J$2:$J$146,'9月奖金发放记录'!$B$2:$B$146,B235,'9月奖金发放记录'!$A$2:$A$146,A235,'9月奖金发放记录'!$E$2:$E$146,"补发2月")</f>
        <v>0</v>
      </c>
      <c r="X235" s="6">
        <f>SUMIFS('9月奖金发放记录'!$J$2:$J$146,'9月奖金发放记录'!$B$2:$B$146,B235,'9月奖金发放记录'!$A$2:$A$146,A235,'9月奖金发放记录'!$E$2:$E$146,"补发1月")</f>
        <v>0</v>
      </c>
      <c r="Y235" s="6">
        <f t="shared" si="3"/>
        <v>150</v>
      </c>
      <c r="Z235" s="5" t="s">
        <v>120</v>
      </c>
      <c r="AA235" s="5">
        <v>17</v>
      </c>
      <c r="AB235" s="5">
        <v>0</v>
      </c>
      <c r="AC235" s="5">
        <v>10</v>
      </c>
    </row>
    <row r="236" ht="19" customHeight="1" spans="1:29">
      <c r="A236" s="5" t="s">
        <v>526</v>
      </c>
      <c r="B236" s="5" t="s">
        <v>640</v>
      </c>
      <c r="C236" s="5" t="s">
        <v>71</v>
      </c>
      <c r="D236" s="5">
        <v>0</v>
      </c>
      <c r="E236" s="5">
        <v>30</v>
      </c>
      <c r="F236" s="6">
        <v>3000</v>
      </c>
      <c r="G236" s="6">
        <v>0</v>
      </c>
      <c r="H236" s="5" t="s">
        <v>120</v>
      </c>
      <c r="I236" s="6">
        <v>0</v>
      </c>
      <c r="J236" s="6">
        <v>25500</v>
      </c>
      <c r="K236" s="6">
        <v>47026.6</v>
      </c>
      <c r="L236" s="5" t="s">
        <v>825</v>
      </c>
      <c r="M236" s="5">
        <v>1</v>
      </c>
      <c r="N236" s="6">
        <f>SUMIFS('9月奖金发放记录'!$J$2:$J$146,'9月奖金发放记录'!$B$2:$B$146,B236,'9月奖金发放记录'!$A$2:$A$146,A236,'9月奖金发放记录'!$E$2:$E$146,"结转")</f>
        <v>150</v>
      </c>
      <c r="O236" s="6">
        <f>SUMIFS('9月奖金发放记录'!$J$2:$J$146,'9月奖金发放记录'!$B$2:$B$146,B236,'9月奖金发放记录'!$A$2:$A$146,A236,'9月奖金发放记录'!$E$2:$E$146,"当月")</f>
        <v>0</v>
      </c>
      <c r="P236" s="6">
        <f>SUMIFS('9月奖金发放记录'!$J$2:$J$146,'9月奖金发放记录'!$B$2:$B$146,B236,'9月奖金发放记录'!$A$2:$A$146,A236,'9月奖金发放记录'!$E$2:$E$146,"累计补发9月")</f>
        <v>0</v>
      </c>
      <c r="Q236" s="6">
        <f>SUMIFS('9月奖金发放记录'!$J$2:$J$146,'9月奖金发放记录'!$B$2:$B$146,B236,'9月奖金发放记录'!$A$2:$A$146,A236,'9月奖金发放记录'!$E$2:$E$146,"补发8月")</f>
        <v>0</v>
      </c>
      <c r="R236" s="6">
        <f>SUMIFS('9月奖金发放记录'!$J$2:$J$146,'9月奖金发放记录'!$B$2:$B$146,B236,'9月奖金发放记录'!$A$2:$A$146,A236,'9月奖金发放记录'!$E$2:$E$146,"补发7月")</f>
        <v>0</v>
      </c>
      <c r="S236" s="6">
        <f>SUMIFS('9月奖金发放记录'!$J$2:$J$146,'9月奖金发放记录'!$B$2:$B$146,B236,'9月奖金发放记录'!$A$2:$A$146,A236,'9月奖金发放记录'!$E$2:$E$146,"补发6月")</f>
        <v>0</v>
      </c>
      <c r="T236" s="6">
        <f>SUMIFS('9月奖金发放记录'!$J$2:$J$146,'9月奖金发放记录'!$B$2:$B$146,B236,'9月奖金发放记录'!$A$2:$A$146,A236,'9月奖金发放记录'!$E$2:$E$146,"补发5月")</f>
        <v>0</v>
      </c>
      <c r="U236" s="6">
        <f>SUMIFS('9月奖金发放记录'!$J$2:$J$146,'9月奖金发放记录'!$B$2:$B$146,B236,'9月奖金发放记录'!$A$2:$A$146,A236,'9月奖金发放记录'!$E$2:$E$146,"补发4月")</f>
        <v>0</v>
      </c>
      <c r="V236" s="6">
        <f>SUMIFS('9月奖金发放记录'!$J$2:$J$146,'9月奖金发放记录'!$B$2:$B$146,B236,'9月奖金发放记录'!$A$2:$A$146,A236,'9月奖金发放记录'!$E$2:$E$146,"补发3月")</f>
        <v>0</v>
      </c>
      <c r="W236" s="6">
        <f>SUMIFS('9月奖金发放记录'!$J$2:$J$146,'9月奖金发放记录'!$B$2:$B$146,B236,'9月奖金发放记录'!$A$2:$A$146,A236,'9月奖金发放记录'!$E$2:$E$146,"补发2月")</f>
        <v>0</v>
      </c>
      <c r="X236" s="6">
        <f>SUMIFS('9月奖金发放记录'!$J$2:$J$146,'9月奖金发放记录'!$B$2:$B$146,B236,'9月奖金发放记录'!$A$2:$A$146,A236,'9月奖金发放记录'!$E$2:$E$146,"补发1月")</f>
        <v>0</v>
      </c>
      <c r="Y236" s="6">
        <f t="shared" si="3"/>
        <v>150</v>
      </c>
      <c r="Z236" s="5" t="s">
        <v>113</v>
      </c>
      <c r="AA236" s="5">
        <v>0</v>
      </c>
      <c r="AB236" s="5">
        <v>0</v>
      </c>
      <c r="AC236" s="5">
        <v>2</v>
      </c>
    </row>
    <row r="237" ht="19" customHeight="1" spans="1:29">
      <c r="A237" s="5" t="s">
        <v>351</v>
      </c>
      <c r="B237" s="5" t="s">
        <v>52</v>
      </c>
      <c r="C237" s="5" t="s">
        <v>50</v>
      </c>
      <c r="D237" s="5">
        <v>1</v>
      </c>
      <c r="E237" s="5">
        <v>30</v>
      </c>
      <c r="F237" s="6">
        <v>6000</v>
      </c>
      <c r="G237" s="6">
        <v>5658</v>
      </c>
      <c r="H237" s="5" t="s">
        <v>120</v>
      </c>
      <c r="I237" s="6">
        <v>0</v>
      </c>
      <c r="J237" s="6">
        <v>26116.13</v>
      </c>
      <c r="K237" s="6">
        <v>23959.8</v>
      </c>
      <c r="L237" s="5" t="s">
        <v>825</v>
      </c>
      <c r="M237" s="5">
        <v>0</v>
      </c>
      <c r="N237" s="6">
        <f>SUMIFS('9月奖金发放记录'!$J$2:$J$146,'9月奖金发放记录'!$B$2:$B$146,B237,'9月奖金发放记录'!$A$2:$A$146,A237,'9月奖金发放记录'!$E$2:$E$146,"结转")</f>
        <v>0</v>
      </c>
      <c r="O237" s="6">
        <f>SUMIFS('9月奖金发放记录'!$J$2:$J$146,'9月奖金发放记录'!$B$2:$B$146,B237,'9月奖金发放记录'!$A$2:$A$146,A237,'9月奖金发放记录'!$E$2:$E$146,"当月")</f>
        <v>0</v>
      </c>
      <c r="P237" s="6">
        <f>SUMIFS('9月奖金发放记录'!$J$2:$J$146,'9月奖金发放记录'!$B$2:$B$146,B237,'9月奖金发放记录'!$A$2:$A$146,A237,'9月奖金发放记录'!$E$2:$E$146,"累计补发9月")</f>
        <v>0</v>
      </c>
      <c r="Q237" s="6">
        <f>SUMIFS('9月奖金发放记录'!$J$2:$J$146,'9月奖金发放记录'!$B$2:$B$146,B237,'9月奖金发放记录'!$A$2:$A$146,A237,'9月奖金发放记录'!$E$2:$E$146,"补发8月")</f>
        <v>0</v>
      </c>
      <c r="R237" s="6">
        <f>SUMIFS('9月奖金发放记录'!$J$2:$J$146,'9月奖金发放记录'!$B$2:$B$146,B237,'9月奖金发放记录'!$A$2:$A$146,A237,'9月奖金发放记录'!$E$2:$E$146,"补发7月")</f>
        <v>0</v>
      </c>
      <c r="S237" s="6">
        <f>SUMIFS('9月奖金发放记录'!$J$2:$J$146,'9月奖金发放记录'!$B$2:$B$146,B237,'9月奖金发放记录'!$A$2:$A$146,A237,'9月奖金发放记录'!$E$2:$E$146,"补发6月")</f>
        <v>0</v>
      </c>
      <c r="T237" s="6">
        <f>SUMIFS('9月奖金发放记录'!$J$2:$J$146,'9月奖金发放记录'!$B$2:$B$146,B237,'9月奖金发放记录'!$A$2:$A$146,A237,'9月奖金发放记录'!$E$2:$E$146,"补发5月")</f>
        <v>0</v>
      </c>
      <c r="U237" s="6">
        <f>SUMIFS('9月奖金发放记录'!$J$2:$J$146,'9月奖金发放记录'!$B$2:$B$146,B237,'9月奖金发放记录'!$A$2:$A$146,A237,'9月奖金发放记录'!$E$2:$E$146,"补发4月")</f>
        <v>0</v>
      </c>
      <c r="V237" s="6">
        <f>SUMIFS('9月奖金发放记录'!$J$2:$J$146,'9月奖金发放记录'!$B$2:$B$146,B237,'9月奖金发放记录'!$A$2:$A$146,A237,'9月奖金发放记录'!$E$2:$E$146,"补发3月")</f>
        <v>0</v>
      </c>
      <c r="W237" s="6">
        <f>SUMIFS('9月奖金发放记录'!$J$2:$J$146,'9月奖金发放记录'!$B$2:$B$146,B237,'9月奖金发放记录'!$A$2:$A$146,A237,'9月奖金发放记录'!$E$2:$E$146,"补发2月")</f>
        <v>0</v>
      </c>
      <c r="X237" s="6">
        <f>SUMIFS('9月奖金发放记录'!$J$2:$J$146,'9月奖金发放记录'!$B$2:$B$146,B237,'9月奖金发放记录'!$A$2:$A$146,A237,'9月奖金发放记录'!$E$2:$E$146,"补发1月")</f>
        <v>0</v>
      </c>
      <c r="Y237" s="6">
        <f t="shared" si="3"/>
        <v>0</v>
      </c>
      <c r="Z237" s="5" t="s">
        <v>120</v>
      </c>
      <c r="AA237" s="5">
        <v>4</v>
      </c>
      <c r="AB237" s="5">
        <v>0</v>
      </c>
      <c r="AC237" s="5">
        <v>0</v>
      </c>
    </row>
    <row r="238" ht="19" customHeight="1" spans="1:29">
      <c r="A238" s="5" t="s">
        <v>354</v>
      </c>
      <c r="B238" s="5" t="s">
        <v>52</v>
      </c>
      <c r="C238" s="5" t="s">
        <v>50</v>
      </c>
      <c r="D238" s="5">
        <v>1</v>
      </c>
      <c r="E238" s="5">
        <v>30</v>
      </c>
      <c r="F238" s="6">
        <v>5000</v>
      </c>
      <c r="G238" s="6">
        <v>1594.2</v>
      </c>
      <c r="H238" s="5" t="s">
        <v>120</v>
      </c>
      <c r="I238" s="6">
        <v>0</v>
      </c>
      <c r="J238" s="6">
        <v>10000</v>
      </c>
      <c r="K238" s="6">
        <v>3915.7</v>
      </c>
      <c r="L238" s="5" t="s">
        <v>825</v>
      </c>
      <c r="M238" s="5">
        <v>0</v>
      </c>
      <c r="N238" s="6">
        <f>SUMIFS('9月奖金发放记录'!$J$2:$J$146,'9月奖金发放记录'!$B$2:$B$146,B238,'9月奖金发放记录'!$A$2:$A$146,A238,'9月奖金发放记录'!$E$2:$E$146,"结转")</f>
        <v>0</v>
      </c>
      <c r="O238" s="6">
        <f>SUMIFS('9月奖金发放记录'!$J$2:$J$146,'9月奖金发放记录'!$B$2:$B$146,B238,'9月奖金发放记录'!$A$2:$A$146,A238,'9月奖金发放记录'!$E$2:$E$146,"当月")</f>
        <v>0</v>
      </c>
      <c r="P238" s="6">
        <f>SUMIFS('9月奖金发放记录'!$J$2:$J$146,'9月奖金发放记录'!$B$2:$B$146,B238,'9月奖金发放记录'!$A$2:$A$146,A238,'9月奖金发放记录'!$E$2:$E$146,"累计补发9月")</f>
        <v>0</v>
      </c>
      <c r="Q238" s="6">
        <f>SUMIFS('9月奖金发放记录'!$J$2:$J$146,'9月奖金发放记录'!$B$2:$B$146,B238,'9月奖金发放记录'!$A$2:$A$146,A238,'9月奖金发放记录'!$E$2:$E$146,"补发8月")</f>
        <v>0</v>
      </c>
      <c r="R238" s="6">
        <f>SUMIFS('9月奖金发放记录'!$J$2:$J$146,'9月奖金发放记录'!$B$2:$B$146,B238,'9月奖金发放记录'!$A$2:$A$146,A238,'9月奖金发放记录'!$E$2:$E$146,"补发7月")</f>
        <v>0</v>
      </c>
      <c r="S238" s="6">
        <f>SUMIFS('9月奖金发放记录'!$J$2:$J$146,'9月奖金发放记录'!$B$2:$B$146,B238,'9月奖金发放记录'!$A$2:$A$146,A238,'9月奖金发放记录'!$E$2:$E$146,"补发6月")</f>
        <v>0</v>
      </c>
      <c r="T238" s="6">
        <f>SUMIFS('9月奖金发放记录'!$J$2:$J$146,'9月奖金发放记录'!$B$2:$B$146,B238,'9月奖金发放记录'!$A$2:$A$146,A238,'9月奖金发放记录'!$E$2:$E$146,"补发5月")</f>
        <v>0</v>
      </c>
      <c r="U238" s="6">
        <f>SUMIFS('9月奖金发放记录'!$J$2:$J$146,'9月奖金发放记录'!$B$2:$B$146,B238,'9月奖金发放记录'!$A$2:$A$146,A238,'9月奖金发放记录'!$E$2:$E$146,"补发4月")</f>
        <v>0</v>
      </c>
      <c r="V238" s="6">
        <f>SUMIFS('9月奖金发放记录'!$J$2:$J$146,'9月奖金发放记录'!$B$2:$B$146,B238,'9月奖金发放记录'!$A$2:$A$146,A238,'9月奖金发放记录'!$E$2:$E$146,"补发3月")</f>
        <v>0</v>
      </c>
      <c r="W238" s="6">
        <f>SUMIFS('9月奖金发放记录'!$J$2:$J$146,'9月奖金发放记录'!$B$2:$B$146,B238,'9月奖金发放记录'!$A$2:$A$146,A238,'9月奖金发放记录'!$E$2:$E$146,"补发2月")</f>
        <v>0</v>
      </c>
      <c r="X238" s="6">
        <f>SUMIFS('9月奖金发放记录'!$J$2:$J$146,'9月奖金发放记录'!$B$2:$B$146,B238,'9月奖金发放记录'!$A$2:$A$146,A238,'9月奖金发放记录'!$E$2:$E$146,"补发1月")</f>
        <v>0</v>
      </c>
      <c r="Y238" s="6">
        <f t="shared" si="3"/>
        <v>0</v>
      </c>
      <c r="Z238" s="5" t="s">
        <v>120</v>
      </c>
      <c r="AA238" s="5">
        <v>1</v>
      </c>
      <c r="AB238" s="5">
        <v>3</v>
      </c>
      <c r="AC238" s="5">
        <v>0</v>
      </c>
    </row>
    <row r="239" ht="19" customHeight="1" spans="1:29">
      <c r="A239" s="5" t="s">
        <v>358</v>
      </c>
      <c r="B239" s="5" t="s">
        <v>52</v>
      </c>
      <c r="C239" s="5" t="s">
        <v>50</v>
      </c>
      <c r="D239" s="5">
        <v>1</v>
      </c>
      <c r="E239" s="5">
        <v>30</v>
      </c>
      <c r="F239" s="6">
        <v>5000</v>
      </c>
      <c r="G239" s="6">
        <v>2764</v>
      </c>
      <c r="H239" s="5" t="s">
        <v>120</v>
      </c>
      <c r="I239" s="6">
        <v>0</v>
      </c>
      <c r="J239" s="6">
        <v>10000</v>
      </c>
      <c r="K239" s="6">
        <v>2764</v>
      </c>
      <c r="L239" s="5" t="s">
        <v>825</v>
      </c>
      <c r="M239" s="5">
        <v>0</v>
      </c>
      <c r="N239" s="6">
        <f>SUMIFS('9月奖金发放记录'!$J$2:$J$146,'9月奖金发放记录'!$B$2:$B$146,B239,'9月奖金发放记录'!$A$2:$A$146,A239,'9月奖金发放记录'!$E$2:$E$146,"结转")</f>
        <v>0</v>
      </c>
      <c r="O239" s="6">
        <f>SUMIFS('9月奖金发放记录'!$J$2:$J$146,'9月奖金发放记录'!$B$2:$B$146,B239,'9月奖金发放记录'!$A$2:$A$146,A239,'9月奖金发放记录'!$E$2:$E$146,"当月")</f>
        <v>0</v>
      </c>
      <c r="P239" s="6">
        <f>SUMIFS('9月奖金发放记录'!$J$2:$J$146,'9月奖金发放记录'!$B$2:$B$146,B239,'9月奖金发放记录'!$A$2:$A$146,A239,'9月奖金发放记录'!$E$2:$E$146,"累计补发9月")</f>
        <v>0</v>
      </c>
      <c r="Q239" s="6">
        <f>SUMIFS('9月奖金发放记录'!$J$2:$J$146,'9月奖金发放记录'!$B$2:$B$146,B239,'9月奖金发放记录'!$A$2:$A$146,A239,'9月奖金发放记录'!$E$2:$E$146,"补发8月")</f>
        <v>0</v>
      </c>
      <c r="R239" s="6">
        <f>SUMIFS('9月奖金发放记录'!$J$2:$J$146,'9月奖金发放记录'!$B$2:$B$146,B239,'9月奖金发放记录'!$A$2:$A$146,A239,'9月奖金发放记录'!$E$2:$E$146,"补发7月")</f>
        <v>0</v>
      </c>
      <c r="S239" s="6">
        <f>SUMIFS('9月奖金发放记录'!$J$2:$J$146,'9月奖金发放记录'!$B$2:$B$146,B239,'9月奖金发放记录'!$A$2:$A$146,A239,'9月奖金发放记录'!$E$2:$E$146,"补发6月")</f>
        <v>0</v>
      </c>
      <c r="T239" s="6">
        <f>SUMIFS('9月奖金发放记录'!$J$2:$J$146,'9月奖金发放记录'!$B$2:$B$146,B239,'9月奖金发放记录'!$A$2:$A$146,A239,'9月奖金发放记录'!$E$2:$E$146,"补发5月")</f>
        <v>0</v>
      </c>
      <c r="U239" s="6">
        <f>SUMIFS('9月奖金发放记录'!$J$2:$J$146,'9月奖金发放记录'!$B$2:$B$146,B239,'9月奖金发放记录'!$A$2:$A$146,A239,'9月奖金发放记录'!$E$2:$E$146,"补发4月")</f>
        <v>0</v>
      </c>
      <c r="V239" s="6">
        <f>SUMIFS('9月奖金发放记录'!$J$2:$J$146,'9月奖金发放记录'!$B$2:$B$146,B239,'9月奖金发放记录'!$A$2:$A$146,A239,'9月奖金发放记录'!$E$2:$E$146,"补发3月")</f>
        <v>0</v>
      </c>
      <c r="W239" s="6">
        <f>SUMIFS('9月奖金发放记录'!$J$2:$J$146,'9月奖金发放记录'!$B$2:$B$146,B239,'9月奖金发放记录'!$A$2:$A$146,A239,'9月奖金发放记录'!$E$2:$E$146,"补发2月")</f>
        <v>0</v>
      </c>
      <c r="X239" s="6">
        <f>SUMIFS('9月奖金发放记录'!$J$2:$J$146,'9月奖金发放记录'!$B$2:$B$146,B239,'9月奖金发放记录'!$A$2:$A$146,A239,'9月奖金发放记录'!$E$2:$E$146,"补发1月")</f>
        <v>0</v>
      </c>
      <c r="Y239" s="6">
        <f t="shared" si="3"/>
        <v>0</v>
      </c>
      <c r="Z239" s="5" t="s">
        <v>120</v>
      </c>
      <c r="AA239" s="5">
        <v>0</v>
      </c>
      <c r="AB239" s="5">
        <v>31</v>
      </c>
      <c r="AC239" s="5">
        <v>0</v>
      </c>
    </row>
    <row r="240" ht="19" customHeight="1" spans="1:29">
      <c r="A240" s="5" t="s">
        <v>359</v>
      </c>
      <c r="B240" s="5" t="s">
        <v>52</v>
      </c>
      <c r="C240" s="5" t="s">
        <v>50</v>
      </c>
      <c r="D240" s="5">
        <v>1</v>
      </c>
      <c r="E240" s="5">
        <v>3</v>
      </c>
      <c r="F240" s="6">
        <v>300</v>
      </c>
      <c r="G240" s="6">
        <v>79.8</v>
      </c>
      <c r="H240" s="5" t="s">
        <v>120</v>
      </c>
      <c r="I240" s="6">
        <v>0</v>
      </c>
      <c r="J240" s="6">
        <v>24300</v>
      </c>
      <c r="K240" s="6">
        <v>16143.7</v>
      </c>
      <c r="L240" s="5" t="s">
        <v>825</v>
      </c>
      <c r="M240" s="5">
        <v>0</v>
      </c>
      <c r="N240" s="6">
        <f>SUMIFS('9月奖金发放记录'!$J$2:$J$146,'9月奖金发放记录'!$B$2:$B$146,B240,'9月奖金发放记录'!$A$2:$A$146,A240,'9月奖金发放记录'!$E$2:$E$146,"结转")</f>
        <v>0</v>
      </c>
      <c r="O240" s="6">
        <f>SUMIFS('9月奖金发放记录'!$J$2:$J$146,'9月奖金发放记录'!$B$2:$B$146,B240,'9月奖金发放记录'!$A$2:$A$146,A240,'9月奖金发放记录'!$E$2:$E$146,"当月")</f>
        <v>0</v>
      </c>
      <c r="P240" s="6">
        <f>SUMIFS('9月奖金发放记录'!$J$2:$J$146,'9月奖金发放记录'!$B$2:$B$146,B240,'9月奖金发放记录'!$A$2:$A$146,A240,'9月奖金发放记录'!$E$2:$E$146,"累计补发9月")</f>
        <v>0</v>
      </c>
      <c r="Q240" s="6">
        <f>SUMIFS('9月奖金发放记录'!$J$2:$J$146,'9月奖金发放记录'!$B$2:$B$146,B240,'9月奖金发放记录'!$A$2:$A$146,A240,'9月奖金发放记录'!$E$2:$E$146,"补发8月")</f>
        <v>0</v>
      </c>
      <c r="R240" s="6">
        <f>SUMIFS('9月奖金发放记录'!$J$2:$J$146,'9月奖金发放记录'!$B$2:$B$146,B240,'9月奖金发放记录'!$A$2:$A$146,A240,'9月奖金发放记录'!$E$2:$E$146,"补发7月")</f>
        <v>0</v>
      </c>
      <c r="S240" s="6">
        <f>SUMIFS('9月奖金发放记录'!$J$2:$J$146,'9月奖金发放记录'!$B$2:$B$146,B240,'9月奖金发放记录'!$A$2:$A$146,A240,'9月奖金发放记录'!$E$2:$E$146,"补发6月")</f>
        <v>0</v>
      </c>
      <c r="T240" s="6">
        <f>SUMIFS('9月奖金发放记录'!$J$2:$J$146,'9月奖金发放记录'!$B$2:$B$146,B240,'9月奖金发放记录'!$A$2:$A$146,A240,'9月奖金发放记录'!$E$2:$E$146,"补发5月")</f>
        <v>0</v>
      </c>
      <c r="U240" s="6">
        <f>SUMIFS('9月奖金发放记录'!$J$2:$J$146,'9月奖金发放记录'!$B$2:$B$146,B240,'9月奖金发放记录'!$A$2:$A$146,A240,'9月奖金发放记录'!$E$2:$E$146,"补发4月")</f>
        <v>0</v>
      </c>
      <c r="V240" s="6">
        <f>SUMIFS('9月奖金发放记录'!$J$2:$J$146,'9月奖金发放记录'!$B$2:$B$146,B240,'9月奖金发放记录'!$A$2:$A$146,A240,'9月奖金发放记录'!$E$2:$E$146,"补发3月")</f>
        <v>0</v>
      </c>
      <c r="W240" s="6">
        <f>SUMIFS('9月奖金发放记录'!$J$2:$J$146,'9月奖金发放记录'!$B$2:$B$146,B240,'9月奖金发放记录'!$A$2:$A$146,A240,'9月奖金发放记录'!$E$2:$E$146,"补发2月")</f>
        <v>0</v>
      </c>
      <c r="X240" s="6">
        <f>SUMIFS('9月奖金发放记录'!$J$2:$J$146,'9月奖金发放记录'!$B$2:$B$146,B240,'9月奖金发放记录'!$A$2:$A$146,A240,'9月奖金发放记录'!$E$2:$E$146,"补发1月")</f>
        <v>0</v>
      </c>
      <c r="Y240" s="6">
        <f t="shared" si="3"/>
        <v>0</v>
      </c>
      <c r="Z240" s="5" t="s">
        <v>120</v>
      </c>
      <c r="AA240" s="5">
        <v>0</v>
      </c>
      <c r="AB240" s="5">
        <v>8</v>
      </c>
      <c r="AC240" s="5">
        <v>0</v>
      </c>
    </row>
    <row r="241" ht="19" customHeight="1" spans="1:29">
      <c r="A241" s="5" t="s">
        <v>363</v>
      </c>
      <c r="B241" s="5" t="s">
        <v>52</v>
      </c>
      <c r="C241" s="5" t="s">
        <v>50</v>
      </c>
      <c r="D241" s="5">
        <v>1</v>
      </c>
      <c r="E241" s="5">
        <v>30</v>
      </c>
      <c r="F241" s="6">
        <v>5000</v>
      </c>
      <c r="G241" s="6">
        <v>1572.5</v>
      </c>
      <c r="H241" s="5" t="s">
        <v>120</v>
      </c>
      <c r="I241" s="6">
        <v>0</v>
      </c>
      <c r="J241" s="6">
        <v>10000</v>
      </c>
      <c r="K241" s="6">
        <v>2841</v>
      </c>
      <c r="L241" s="5" t="s">
        <v>825</v>
      </c>
      <c r="M241" s="5">
        <v>0</v>
      </c>
      <c r="N241" s="6">
        <f>SUMIFS('9月奖金发放记录'!$J$2:$J$146,'9月奖金发放记录'!$B$2:$B$146,B241,'9月奖金发放记录'!$A$2:$A$146,A241,'9月奖金发放记录'!$E$2:$E$146,"结转")</f>
        <v>0</v>
      </c>
      <c r="O241" s="6">
        <f>SUMIFS('9月奖金发放记录'!$J$2:$J$146,'9月奖金发放记录'!$B$2:$B$146,B241,'9月奖金发放记录'!$A$2:$A$146,A241,'9月奖金发放记录'!$E$2:$E$146,"当月")</f>
        <v>0</v>
      </c>
      <c r="P241" s="6">
        <f>SUMIFS('9月奖金发放记录'!$J$2:$J$146,'9月奖金发放记录'!$B$2:$B$146,B241,'9月奖金发放记录'!$A$2:$A$146,A241,'9月奖金发放记录'!$E$2:$E$146,"累计补发9月")</f>
        <v>0</v>
      </c>
      <c r="Q241" s="6">
        <f>SUMIFS('9月奖金发放记录'!$J$2:$J$146,'9月奖金发放记录'!$B$2:$B$146,B241,'9月奖金发放记录'!$A$2:$A$146,A241,'9月奖金发放记录'!$E$2:$E$146,"补发8月")</f>
        <v>0</v>
      </c>
      <c r="R241" s="6">
        <f>SUMIFS('9月奖金发放记录'!$J$2:$J$146,'9月奖金发放记录'!$B$2:$B$146,B241,'9月奖金发放记录'!$A$2:$A$146,A241,'9月奖金发放记录'!$E$2:$E$146,"补发7月")</f>
        <v>0</v>
      </c>
      <c r="S241" s="6">
        <f>SUMIFS('9月奖金发放记录'!$J$2:$J$146,'9月奖金发放记录'!$B$2:$B$146,B241,'9月奖金发放记录'!$A$2:$A$146,A241,'9月奖金发放记录'!$E$2:$E$146,"补发6月")</f>
        <v>0</v>
      </c>
      <c r="T241" s="6">
        <f>SUMIFS('9月奖金发放记录'!$J$2:$J$146,'9月奖金发放记录'!$B$2:$B$146,B241,'9月奖金发放记录'!$A$2:$A$146,A241,'9月奖金发放记录'!$E$2:$E$146,"补发5月")</f>
        <v>0</v>
      </c>
      <c r="U241" s="6">
        <f>SUMIFS('9月奖金发放记录'!$J$2:$J$146,'9月奖金发放记录'!$B$2:$B$146,B241,'9月奖金发放记录'!$A$2:$A$146,A241,'9月奖金发放记录'!$E$2:$E$146,"补发4月")</f>
        <v>0</v>
      </c>
      <c r="V241" s="6">
        <f>SUMIFS('9月奖金发放记录'!$J$2:$J$146,'9月奖金发放记录'!$B$2:$B$146,B241,'9月奖金发放记录'!$A$2:$A$146,A241,'9月奖金发放记录'!$E$2:$E$146,"补发3月")</f>
        <v>0</v>
      </c>
      <c r="W241" s="6">
        <f>SUMIFS('9月奖金发放记录'!$J$2:$J$146,'9月奖金发放记录'!$B$2:$B$146,B241,'9月奖金发放记录'!$A$2:$A$146,A241,'9月奖金发放记录'!$E$2:$E$146,"补发2月")</f>
        <v>0</v>
      </c>
      <c r="X241" s="6">
        <f>SUMIFS('9月奖金发放记录'!$J$2:$J$146,'9月奖金发放记录'!$B$2:$B$146,B241,'9月奖金发放记录'!$A$2:$A$146,A241,'9月奖金发放记录'!$E$2:$E$146,"补发1月")</f>
        <v>0</v>
      </c>
      <c r="Y241" s="6">
        <f t="shared" si="3"/>
        <v>0</v>
      </c>
      <c r="Z241" s="5" t="s">
        <v>120</v>
      </c>
      <c r="AA241" s="5">
        <v>4</v>
      </c>
      <c r="AB241" s="5">
        <v>4</v>
      </c>
      <c r="AC241" s="5">
        <v>0</v>
      </c>
    </row>
    <row r="242" ht="19" customHeight="1" spans="1:29">
      <c r="A242" s="5" t="s">
        <v>365</v>
      </c>
      <c r="B242" s="5" t="s">
        <v>52</v>
      </c>
      <c r="C242" s="5" t="s">
        <v>50</v>
      </c>
      <c r="D242" s="5">
        <v>1</v>
      </c>
      <c r="E242" s="5">
        <v>30</v>
      </c>
      <c r="F242" s="6">
        <v>3000</v>
      </c>
      <c r="G242" s="6">
        <v>1431.4</v>
      </c>
      <c r="H242" s="5" t="s">
        <v>120</v>
      </c>
      <c r="I242" s="6">
        <v>0</v>
      </c>
      <c r="J242" s="6">
        <v>6000</v>
      </c>
      <c r="K242" s="6">
        <v>2994.6</v>
      </c>
      <c r="L242" s="5" t="s">
        <v>825</v>
      </c>
      <c r="M242" s="5">
        <v>0</v>
      </c>
      <c r="N242" s="6">
        <f>SUMIFS('9月奖金发放记录'!$J$2:$J$146,'9月奖金发放记录'!$B$2:$B$146,B242,'9月奖金发放记录'!$A$2:$A$146,A242,'9月奖金发放记录'!$E$2:$E$146,"结转")</f>
        <v>0</v>
      </c>
      <c r="O242" s="6">
        <f>SUMIFS('9月奖金发放记录'!$J$2:$J$146,'9月奖金发放记录'!$B$2:$B$146,B242,'9月奖金发放记录'!$A$2:$A$146,A242,'9月奖金发放记录'!$E$2:$E$146,"当月")</f>
        <v>0</v>
      </c>
      <c r="P242" s="6">
        <f>SUMIFS('9月奖金发放记录'!$J$2:$J$146,'9月奖金发放记录'!$B$2:$B$146,B242,'9月奖金发放记录'!$A$2:$A$146,A242,'9月奖金发放记录'!$E$2:$E$146,"累计补发9月")</f>
        <v>0</v>
      </c>
      <c r="Q242" s="6">
        <f>SUMIFS('9月奖金发放记录'!$J$2:$J$146,'9月奖金发放记录'!$B$2:$B$146,B242,'9月奖金发放记录'!$A$2:$A$146,A242,'9月奖金发放记录'!$E$2:$E$146,"补发8月")</f>
        <v>0</v>
      </c>
      <c r="R242" s="6">
        <f>SUMIFS('9月奖金发放记录'!$J$2:$J$146,'9月奖金发放记录'!$B$2:$B$146,B242,'9月奖金发放记录'!$A$2:$A$146,A242,'9月奖金发放记录'!$E$2:$E$146,"补发7月")</f>
        <v>0</v>
      </c>
      <c r="S242" s="6">
        <f>SUMIFS('9月奖金发放记录'!$J$2:$J$146,'9月奖金发放记录'!$B$2:$B$146,B242,'9月奖金发放记录'!$A$2:$A$146,A242,'9月奖金发放记录'!$E$2:$E$146,"补发6月")</f>
        <v>0</v>
      </c>
      <c r="T242" s="6">
        <f>SUMIFS('9月奖金发放记录'!$J$2:$J$146,'9月奖金发放记录'!$B$2:$B$146,B242,'9月奖金发放记录'!$A$2:$A$146,A242,'9月奖金发放记录'!$E$2:$E$146,"补发5月")</f>
        <v>0</v>
      </c>
      <c r="U242" s="6">
        <f>SUMIFS('9月奖金发放记录'!$J$2:$J$146,'9月奖金发放记录'!$B$2:$B$146,B242,'9月奖金发放记录'!$A$2:$A$146,A242,'9月奖金发放记录'!$E$2:$E$146,"补发4月")</f>
        <v>0</v>
      </c>
      <c r="V242" s="6">
        <f>SUMIFS('9月奖金发放记录'!$J$2:$J$146,'9月奖金发放记录'!$B$2:$B$146,B242,'9月奖金发放记录'!$A$2:$A$146,A242,'9月奖金发放记录'!$E$2:$E$146,"补发3月")</f>
        <v>0</v>
      </c>
      <c r="W242" s="6">
        <f>SUMIFS('9月奖金发放记录'!$J$2:$J$146,'9月奖金发放记录'!$B$2:$B$146,B242,'9月奖金发放记录'!$A$2:$A$146,A242,'9月奖金发放记录'!$E$2:$E$146,"补发2月")</f>
        <v>0</v>
      </c>
      <c r="X242" s="6">
        <f>SUMIFS('9月奖金发放记录'!$J$2:$J$146,'9月奖金发放记录'!$B$2:$B$146,B242,'9月奖金发放记录'!$A$2:$A$146,A242,'9月奖金发放记录'!$E$2:$E$146,"补发1月")</f>
        <v>0</v>
      </c>
      <c r="Y242" s="6">
        <f t="shared" si="3"/>
        <v>0</v>
      </c>
      <c r="Z242" s="5" t="s">
        <v>120</v>
      </c>
      <c r="AA242" s="5">
        <v>0</v>
      </c>
      <c r="AB242" s="5">
        <v>0</v>
      </c>
      <c r="AC242" s="5">
        <v>0</v>
      </c>
    </row>
    <row r="243" ht="19" customHeight="1" spans="1:29">
      <c r="A243" s="5" t="s">
        <v>366</v>
      </c>
      <c r="B243" s="5" t="s">
        <v>52</v>
      </c>
      <c r="C243" s="5" t="s">
        <v>50</v>
      </c>
      <c r="D243" s="5">
        <v>1</v>
      </c>
      <c r="E243" s="5">
        <v>30</v>
      </c>
      <c r="F243" s="6">
        <v>3000</v>
      </c>
      <c r="G243" s="6">
        <v>756.31</v>
      </c>
      <c r="H243" s="5" t="s">
        <v>120</v>
      </c>
      <c r="I243" s="6">
        <v>0</v>
      </c>
      <c r="J243" s="6">
        <v>6000</v>
      </c>
      <c r="K243" s="6">
        <v>2025.81</v>
      </c>
      <c r="L243" s="5" t="s">
        <v>825</v>
      </c>
      <c r="M243" s="5">
        <v>0</v>
      </c>
      <c r="N243" s="6">
        <f>SUMIFS('9月奖金发放记录'!$J$2:$J$146,'9月奖金发放记录'!$B$2:$B$146,B243,'9月奖金发放记录'!$A$2:$A$146,A243,'9月奖金发放记录'!$E$2:$E$146,"结转")</f>
        <v>0</v>
      </c>
      <c r="O243" s="6">
        <f>SUMIFS('9月奖金发放记录'!$J$2:$J$146,'9月奖金发放记录'!$B$2:$B$146,B243,'9月奖金发放记录'!$A$2:$A$146,A243,'9月奖金发放记录'!$E$2:$E$146,"当月")</f>
        <v>0</v>
      </c>
      <c r="P243" s="6">
        <f>SUMIFS('9月奖金发放记录'!$J$2:$J$146,'9月奖金发放记录'!$B$2:$B$146,B243,'9月奖金发放记录'!$A$2:$A$146,A243,'9月奖金发放记录'!$E$2:$E$146,"累计补发9月")</f>
        <v>0</v>
      </c>
      <c r="Q243" s="6">
        <f>SUMIFS('9月奖金发放记录'!$J$2:$J$146,'9月奖金发放记录'!$B$2:$B$146,B243,'9月奖金发放记录'!$A$2:$A$146,A243,'9月奖金发放记录'!$E$2:$E$146,"补发8月")</f>
        <v>0</v>
      </c>
      <c r="R243" s="6">
        <f>SUMIFS('9月奖金发放记录'!$J$2:$J$146,'9月奖金发放记录'!$B$2:$B$146,B243,'9月奖金发放记录'!$A$2:$A$146,A243,'9月奖金发放记录'!$E$2:$E$146,"补发7月")</f>
        <v>0</v>
      </c>
      <c r="S243" s="6">
        <f>SUMIFS('9月奖金发放记录'!$J$2:$J$146,'9月奖金发放记录'!$B$2:$B$146,B243,'9月奖金发放记录'!$A$2:$A$146,A243,'9月奖金发放记录'!$E$2:$E$146,"补发6月")</f>
        <v>0</v>
      </c>
      <c r="T243" s="6">
        <f>SUMIFS('9月奖金发放记录'!$J$2:$J$146,'9月奖金发放记录'!$B$2:$B$146,B243,'9月奖金发放记录'!$A$2:$A$146,A243,'9月奖金发放记录'!$E$2:$E$146,"补发5月")</f>
        <v>0</v>
      </c>
      <c r="U243" s="6">
        <f>SUMIFS('9月奖金发放记录'!$J$2:$J$146,'9月奖金发放记录'!$B$2:$B$146,B243,'9月奖金发放记录'!$A$2:$A$146,A243,'9月奖金发放记录'!$E$2:$E$146,"补发4月")</f>
        <v>0</v>
      </c>
      <c r="V243" s="6">
        <f>SUMIFS('9月奖金发放记录'!$J$2:$J$146,'9月奖金发放记录'!$B$2:$B$146,B243,'9月奖金发放记录'!$A$2:$A$146,A243,'9月奖金发放记录'!$E$2:$E$146,"补发3月")</f>
        <v>0</v>
      </c>
      <c r="W243" s="6">
        <f>SUMIFS('9月奖金发放记录'!$J$2:$J$146,'9月奖金发放记录'!$B$2:$B$146,B243,'9月奖金发放记录'!$A$2:$A$146,A243,'9月奖金发放记录'!$E$2:$E$146,"补发2月")</f>
        <v>0</v>
      </c>
      <c r="X243" s="6">
        <f>SUMIFS('9月奖金发放记录'!$J$2:$J$146,'9月奖金发放记录'!$B$2:$B$146,B243,'9月奖金发放记录'!$A$2:$A$146,A243,'9月奖金发放记录'!$E$2:$E$146,"补发1月")</f>
        <v>0</v>
      </c>
      <c r="Y243" s="6">
        <f t="shared" si="3"/>
        <v>0</v>
      </c>
      <c r="Z243" s="5" t="s">
        <v>120</v>
      </c>
      <c r="AA243" s="5">
        <v>0</v>
      </c>
      <c r="AB243" s="5">
        <v>0</v>
      </c>
      <c r="AC243" s="5">
        <v>0</v>
      </c>
    </row>
    <row r="244" ht="19" customHeight="1" spans="1:29">
      <c r="A244" s="5" t="s">
        <v>368</v>
      </c>
      <c r="B244" s="5" t="s">
        <v>52</v>
      </c>
      <c r="C244" s="5" t="s">
        <v>50</v>
      </c>
      <c r="D244" s="5">
        <v>1</v>
      </c>
      <c r="E244" s="5">
        <v>30</v>
      </c>
      <c r="F244" s="6">
        <v>3000</v>
      </c>
      <c r="G244" s="6">
        <v>1368.72</v>
      </c>
      <c r="H244" s="5" t="s">
        <v>120</v>
      </c>
      <c r="I244" s="6">
        <v>0</v>
      </c>
      <c r="J244" s="6">
        <v>6000</v>
      </c>
      <c r="K244" s="6">
        <v>1552.42</v>
      </c>
      <c r="L244" s="5" t="s">
        <v>825</v>
      </c>
      <c r="M244" s="5">
        <v>0</v>
      </c>
      <c r="N244" s="6">
        <f>SUMIFS('9月奖金发放记录'!$J$2:$J$146,'9月奖金发放记录'!$B$2:$B$146,B244,'9月奖金发放记录'!$A$2:$A$146,A244,'9月奖金发放记录'!$E$2:$E$146,"结转")</f>
        <v>0</v>
      </c>
      <c r="O244" s="6">
        <f>SUMIFS('9月奖金发放记录'!$J$2:$J$146,'9月奖金发放记录'!$B$2:$B$146,B244,'9月奖金发放记录'!$A$2:$A$146,A244,'9月奖金发放记录'!$E$2:$E$146,"当月")</f>
        <v>0</v>
      </c>
      <c r="P244" s="6">
        <f>SUMIFS('9月奖金发放记录'!$J$2:$J$146,'9月奖金发放记录'!$B$2:$B$146,B244,'9月奖金发放记录'!$A$2:$A$146,A244,'9月奖金发放记录'!$E$2:$E$146,"累计补发9月")</f>
        <v>0</v>
      </c>
      <c r="Q244" s="6">
        <f>SUMIFS('9月奖金发放记录'!$J$2:$J$146,'9月奖金发放记录'!$B$2:$B$146,B244,'9月奖金发放记录'!$A$2:$A$146,A244,'9月奖金发放记录'!$E$2:$E$146,"补发8月")</f>
        <v>0</v>
      </c>
      <c r="R244" s="6">
        <f>SUMIFS('9月奖金发放记录'!$J$2:$J$146,'9月奖金发放记录'!$B$2:$B$146,B244,'9月奖金发放记录'!$A$2:$A$146,A244,'9月奖金发放记录'!$E$2:$E$146,"补发7月")</f>
        <v>0</v>
      </c>
      <c r="S244" s="6">
        <f>SUMIFS('9月奖金发放记录'!$J$2:$J$146,'9月奖金发放记录'!$B$2:$B$146,B244,'9月奖金发放记录'!$A$2:$A$146,A244,'9月奖金发放记录'!$E$2:$E$146,"补发6月")</f>
        <v>0</v>
      </c>
      <c r="T244" s="6">
        <f>SUMIFS('9月奖金发放记录'!$J$2:$J$146,'9月奖金发放记录'!$B$2:$B$146,B244,'9月奖金发放记录'!$A$2:$A$146,A244,'9月奖金发放记录'!$E$2:$E$146,"补发5月")</f>
        <v>0</v>
      </c>
      <c r="U244" s="6">
        <f>SUMIFS('9月奖金发放记录'!$J$2:$J$146,'9月奖金发放记录'!$B$2:$B$146,B244,'9月奖金发放记录'!$A$2:$A$146,A244,'9月奖金发放记录'!$E$2:$E$146,"补发4月")</f>
        <v>0</v>
      </c>
      <c r="V244" s="6">
        <f>SUMIFS('9月奖金发放记录'!$J$2:$J$146,'9月奖金发放记录'!$B$2:$B$146,B244,'9月奖金发放记录'!$A$2:$A$146,A244,'9月奖金发放记录'!$E$2:$E$146,"补发3月")</f>
        <v>0</v>
      </c>
      <c r="W244" s="6">
        <f>SUMIFS('9月奖金发放记录'!$J$2:$J$146,'9月奖金发放记录'!$B$2:$B$146,B244,'9月奖金发放记录'!$A$2:$A$146,A244,'9月奖金发放记录'!$E$2:$E$146,"补发2月")</f>
        <v>0</v>
      </c>
      <c r="X244" s="6">
        <f>SUMIFS('9月奖金发放记录'!$J$2:$J$146,'9月奖金发放记录'!$B$2:$B$146,B244,'9月奖金发放记录'!$A$2:$A$146,A244,'9月奖金发放记录'!$E$2:$E$146,"补发1月")</f>
        <v>0</v>
      </c>
      <c r="Y244" s="6">
        <f t="shared" si="3"/>
        <v>0</v>
      </c>
      <c r="Z244" s="5" t="s">
        <v>120</v>
      </c>
      <c r="AA244" s="5">
        <v>0</v>
      </c>
      <c r="AB244" s="5">
        <v>0</v>
      </c>
      <c r="AC244" s="5">
        <v>0</v>
      </c>
    </row>
    <row r="245" ht="19" customHeight="1" spans="1:29">
      <c r="A245" s="5" t="s">
        <v>370</v>
      </c>
      <c r="B245" s="5" t="s">
        <v>52</v>
      </c>
      <c r="C245" s="5" t="s">
        <v>50</v>
      </c>
      <c r="D245" s="5">
        <v>1</v>
      </c>
      <c r="E245" s="5">
        <v>30</v>
      </c>
      <c r="F245" s="6">
        <v>3000</v>
      </c>
      <c r="G245" s="6">
        <v>1273.8</v>
      </c>
      <c r="H245" s="5" t="s">
        <v>120</v>
      </c>
      <c r="I245" s="6">
        <v>0</v>
      </c>
      <c r="J245" s="6">
        <v>6000</v>
      </c>
      <c r="K245" s="6">
        <v>3566.5</v>
      </c>
      <c r="L245" s="5" t="s">
        <v>825</v>
      </c>
      <c r="M245" s="5">
        <v>0</v>
      </c>
      <c r="N245" s="6">
        <f>SUMIFS('9月奖金发放记录'!$J$2:$J$146,'9月奖金发放记录'!$B$2:$B$146,B245,'9月奖金发放记录'!$A$2:$A$146,A245,'9月奖金发放记录'!$E$2:$E$146,"结转")</f>
        <v>0</v>
      </c>
      <c r="O245" s="6">
        <f>SUMIFS('9月奖金发放记录'!$J$2:$J$146,'9月奖金发放记录'!$B$2:$B$146,B245,'9月奖金发放记录'!$A$2:$A$146,A245,'9月奖金发放记录'!$E$2:$E$146,"当月")</f>
        <v>0</v>
      </c>
      <c r="P245" s="6">
        <f>SUMIFS('9月奖金发放记录'!$J$2:$J$146,'9月奖金发放记录'!$B$2:$B$146,B245,'9月奖金发放记录'!$A$2:$A$146,A245,'9月奖金发放记录'!$E$2:$E$146,"累计补发9月")</f>
        <v>0</v>
      </c>
      <c r="Q245" s="6">
        <f>SUMIFS('9月奖金发放记录'!$J$2:$J$146,'9月奖金发放记录'!$B$2:$B$146,B245,'9月奖金发放记录'!$A$2:$A$146,A245,'9月奖金发放记录'!$E$2:$E$146,"补发8月")</f>
        <v>0</v>
      </c>
      <c r="R245" s="6">
        <f>SUMIFS('9月奖金发放记录'!$J$2:$J$146,'9月奖金发放记录'!$B$2:$B$146,B245,'9月奖金发放记录'!$A$2:$A$146,A245,'9月奖金发放记录'!$E$2:$E$146,"补发7月")</f>
        <v>0</v>
      </c>
      <c r="S245" s="6">
        <f>SUMIFS('9月奖金发放记录'!$J$2:$J$146,'9月奖金发放记录'!$B$2:$B$146,B245,'9月奖金发放记录'!$A$2:$A$146,A245,'9月奖金发放记录'!$E$2:$E$146,"补发6月")</f>
        <v>0</v>
      </c>
      <c r="T245" s="6">
        <f>SUMIFS('9月奖金发放记录'!$J$2:$J$146,'9月奖金发放记录'!$B$2:$B$146,B245,'9月奖金发放记录'!$A$2:$A$146,A245,'9月奖金发放记录'!$E$2:$E$146,"补发5月")</f>
        <v>0</v>
      </c>
      <c r="U245" s="6">
        <f>SUMIFS('9月奖金发放记录'!$J$2:$J$146,'9月奖金发放记录'!$B$2:$B$146,B245,'9月奖金发放记录'!$A$2:$A$146,A245,'9月奖金发放记录'!$E$2:$E$146,"补发4月")</f>
        <v>0</v>
      </c>
      <c r="V245" s="6">
        <f>SUMIFS('9月奖金发放记录'!$J$2:$J$146,'9月奖金发放记录'!$B$2:$B$146,B245,'9月奖金发放记录'!$A$2:$A$146,A245,'9月奖金发放记录'!$E$2:$E$146,"补发3月")</f>
        <v>0</v>
      </c>
      <c r="W245" s="6">
        <f>SUMIFS('9月奖金发放记录'!$J$2:$J$146,'9月奖金发放记录'!$B$2:$B$146,B245,'9月奖金发放记录'!$A$2:$A$146,A245,'9月奖金发放记录'!$E$2:$E$146,"补发2月")</f>
        <v>0</v>
      </c>
      <c r="X245" s="6">
        <f>SUMIFS('9月奖金发放记录'!$J$2:$J$146,'9月奖金发放记录'!$B$2:$B$146,B245,'9月奖金发放记录'!$A$2:$A$146,A245,'9月奖金发放记录'!$E$2:$E$146,"补发1月")</f>
        <v>0</v>
      </c>
      <c r="Y245" s="6">
        <f t="shared" si="3"/>
        <v>0</v>
      </c>
      <c r="Z245" s="5" t="s">
        <v>120</v>
      </c>
      <c r="AA245" s="5">
        <v>2</v>
      </c>
      <c r="AB245" s="5">
        <v>2</v>
      </c>
      <c r="AC245" s="5">
        <v>0</v>
      </c>
    </row>
    <row r="246" ht="19" customHeight="1" spans="1:29">
      <c r="A246" s="5" t="s">
        <v>372</v>
      </c>
      <c r="B246" s="5" t="s">
        <v>52</v>
      </c>
      <c r="C246" s="5" t="s">
        <v>50</v>
      </c>
      <c r="D246" s="5">
        <v>1</v>
      </c>
      <c r="E246" s="5">
        <v>30</v>
      </c>
      <c r="F246" s="6">
        <v>3000</v>
      </c>
      <c r="G246" s="6">
        <v>1121.5</v>
      </c>
      <c r="H246" s="5" t="s">
        <v>120</v>
      </c>
      <c r="I246" s="6">
        <v>0</v>
      </c>
      <c r="J246" s="6">
        <v>6000</v>
      </c>
      <c r="K246" s="6">
        <v>2384.4</v>
      </c>
      <c r="L246" s="5" t="s">
        <v>825</v>
      </c>
      <c r="M246" s="5">
        <v>0</v>
      </c>
      <c r="N246" s="6">
        <f>SUMIFS('9月奖金发放记录'!$J$2:$J$146,'9月奖金发放记录'!$B$2:$B$146,B246,'9月奖金发放记录'!$A$2:$A$146,A246,'9月奖金发放记录'!$E$2:$E$146,"结转")</f>
        <v>0</v>
      </c>
      <c r="O246" s="6">
        <f>SUMIFS('9月奖金发放记录'!$J$2:$J$146,'9月奖金发放记录'!$B$2:$B$146,B246,'9月奖金发放记录'!$A$2:$A$146,A246,'9月奖金发放记录'!$E$2:$E$146,"当月")</f>
        <v>0</v>
      </c>
      <c r="P246" s="6">
        <f>SUMIFS('9月奖金发放记录'!$J$2:$J$146,'9月奖金发放记录'!$B$2:$B$146,B246,'9月奖金发放记录'!$A$2:$A$146,A246,'9月奖金发放记录'!$E$2:$E$146,"累计补发9月")</f>
        <v>0</v>
      </c>
      <c r="Q246" s="6">
        <f>SUMIFS('9月奖金发放记录'!$J$2:$J$146,'9月奖金发放记录'!$B$2:$B$146,B246,'9月奖金发放记录'!$A$2:$A$146,A246,'9月奖金发放记录'!$E$2:$E$146,"补发8月")</f>
        <v>0</v>
      </c>
      <c r="R246" s="6">
        <f>SUMIFS('9月奖金发放记录'!$J$2:$J$146,'9月奖金发放记录'!$B$2:$B$146,B246,'9月奖金发放记录'!$A$2:$A$146,A246,'9月奖金发放记录'!$E$2:$E$146,"补发7月")</f>
        <v>0</v>
      </c>
      <c r="S246" s="6">
        <f>SUMIFS('9月奖金发放记录'!$J$2:$J$146,'9月奖金发放记录'!$B$2:$B$146,B246,'9月奖金发放记录'!$A$2:$A$146,A246,'9月奖金发放记录'!$E$2:$E$146,"补发6月")</f>
        <v>0</v>
      </c>
      <c r="T246" s="6">
        <f>SUMIFS('9月奖金发放记录'!$J$2:$J$146,'9月奖金发放记录'!$B$2:$B$146,B246,'9月奖金发放记录'!$A$2:$A$146,A246,'9月奖金发放记录'!$E$2:$E$146,"补发5月")</f>
        <v>0</v>
      </c>
      <c r="U246" s="6">
        <f>SUMIFS('9月奖金发放记录'!$J$2:$J$146,'9月奖金发放记录'!$B$2:$B$146,B246,'9月奖金发放记录'!$A$2:$A$146,A246,'9月奖金发放记录'!$E$2:$E$146,"补发4月")</f>
        <v>0</v>
      </c>
      <c r="V246" s="6">
        <f>SUMIFS('9月奖金发放记录'!$J$2:$J$146,'9月奖金发放记录'!$B$2:$B$146,B246,'9月奖金发放记录'!$A$2:$A$146,A246,'9月奖金发放记录'!$E$2:$E$146,"补发3月")</f>
        <v>0</v>
      </c>
      <c r="W246" s="6">
        <f>SUMIFS('9月奖金发放记录'!$J$2:$J$146,'9月奖金发放记录'!$B$2:$B$146,B246,'9月奖金发放记录'!$A$2:$A$146,A246,'9月奖金发放记录'!$E$2:$E$146,"补发2月")</f>
        <v>0</v>
      </c>
      <c r="X246" s="6">
        <f>SUMIFS('9月奖金发放记录'!$J$2:$J$146,'9月奖金发放记录'!$B$2:$B$146,B246,'9月奖金发放记录'!$A$2:$A$146,A246,'9月奖金发放记录'!$E$2:$E$146,"补发1月")</f>
        <v>0</v>
      </c>
      <c r="Y246" s="6">
        <f t="shared" si="3"/>
        <v>0</v>
      </c>
      <c r="Z246" s="5" t="s">
        <v>120</v>
      </c>
      <c r="AA246" s="5">
        <v>1</v>
      </c>
      <c r="AB246" s="5">
        <v>0</v>
      </c>
      <c r="AC246" s="5">
        <v>0</v>
      </c>
    </row>
    <row r="247" ht="19" customHeight="1" spans="1:29">
      <c r="A247" s="5" t="s">
        <v>373</v>
      </c>
      <c r="B247" s="5" t="s">
        <v>52</v>
      </c>
      <c r="C247" s="5" t="s">
        <v>50</v>
      </c>
      <c r="D247" s="5">
        <v>1</v>
      </c>
      <c r="E247" s="5">
        <v>30</v>
      </c>
      <c r="F247" s="6">
        <v>3000</v>
      </c>
      <c r="G247" s="6">
        <v>616.62</v>
      </c>
      <c r="H247" s="5" t="s">
        <v>120</v>
      </c>
      <c r="I247" s="6">
        <v>0</v>
      </c>
      <c r="J247" s="6">
        <v>6000</v>
      </c>
      <c r="K247" s="6">
        <v>786.02</v>
      </c>
      <c r="L247" s="5" t="s">
        <v>825</v>
      </c>
      <c r="M247" s="5">
        <v>0</v>
      </c>
      <c r="N247" s="6">
        <f>SUMIFS('9月奖金发放记录'!$J$2:$J$146,'9月奖金发放记录'!$B$2:$B$146,B247,'9月奖金发放记录'!$A$2:$A$146,A247,'9月奖金发放记录'!$E$2:$E$146,"结转")</f>
        <v>0</v>
      </c>
      <c r="O247" s="6">
        <f>SUMIFS('9月奖金发放记录'!$J$2:$J$146,'9月奖金发放记录'!$B$2:$B$146,B247,'9月奖金发放记录'!$A$2:$A$146,A247,'9月奖金发放记录'!$E$2:$E$146,"当月")</f>
        <v>0</v>
      </c>
      <c r="P247" s="6">
        <f>SUMIFS('9月奖金发放记录'!$J$2:$J$146,'9月奖金发放记录'!$B$2:$B$146,B247,'9月奖金发放记录'!$A$2:$A$146,A247,'9月奖金发放记录'!$E$2:$E$146,"累计补发9月")</f>
        <v>0</v>
      </c>
      <c r="Q247" s="6">
        <f>SUMIFS('9月奖金发放记录'!$J$2:$J$146,'9月奖金发放记录'!$B$2:$B$146,B247,'9月奖金发放记录'!$A$2:$A$146,A247,'9月奖金发放记录'!$E$2:$E$146,"补发8月")</f>
        <v>0</v>
      </c>
      <c r="R247" s="6">
        <f>SUMIFS('9月奖金发放记录'!$J$2:$J$146,'9月奖金发放记录'!$B$2:$B$146,B247,'9月奖金发放记录'!$A$2:$A$146,A247,'9月奖金发放记录'!$E$2:$E$146,"补发7月")</f>
        <v>0</v>
      </c>
      <c r="S247" s="6">
        <f>SUMIFS('9月奖金发放记录'!$J$2:$J$146,'9月奖金发放记录'!$B$2:$B$146,B247,'9月奖金发放记录'!$A$2:$A$146,A247,'9月奖金发放记录'!$E$2:$E$146,"补发6月")</f>
        <v>0</v>
      </c>
      <c r="T247" s="6">
        <f>SUMIFS('9月奖金发放记录'!$J$2:$J$146,'9月奖金发放记录'!$B$2:$B$146,B247,'9月奖金发放记录'!$A$2:$A$146,A247,'9月奖金发放记录'!$E$2:$E$146,"补发5月")</f>
        <v>0</v>
      </c>
      <c r="U247" s="6">
        <f>SUMIFS('9月奖金发放记录'!$J$2:$J$146,'9月奖金发放记录'!$B$2:$B$146,B247,'9月奖金发放记录'!$A$2:$A$146,A247,'9月奖金发放记录'!$E$2:$E$146,"补发4月")</f>
        <v>0</v>
      </c>
      <c r="V247" s="6">
        <f>SUMIFS('9月奖金发放记录'!$J$2:$J$146,'9月奖金发放记录'!$B$2:$B$146,B247,'9月奖金发放记录'!$A$2:$A$146,A247,'9月奖金发放记录'!$E$2:$E$146,"补发3月")</f>
        <v>0</v>
      </c>
      <c r="W247" s="6">
        <f>SUMIFS('9月奖金发放记录'!$J$2:$J$146,'9月奖金发放记录'!$B$2:$B$146,B247,'9月奖金发放记录'!$A$2:$A$146,A247,'9月奖金发放记录'!$E$2:$E$146,"补发2月")</f>
        <v>0</v>
      </c>
      <c r="X247" s="6">
        <f>SUMIFS('9月奖金发放记录'!$J$2:$J$146,'9月奖金发放记录'!$B$2:$B$146,B247,'9月奖金发放记录'!$A$2:$A$146,A247,'9月奖金发放记录'!$E$2:$E$146,"补发1月")</f>
        <v>0</v>
      </c>
      <c r="Y247" s="6">
        <f t="shared" si="3"/>
        <v>0</v>
      </c>
      <c r="Z247" s="5" t="s">
        <v>120</v>
      </c>
      <c r="AA247" s="5">
        <v>0</v>
      </c>
      <c r="AB247" s="5">
        <v>0</v>
      </c>
      <c r="AC247" s="5">
        <v>0</v>
      </c>
    </row>
    <row r="248" ht="19" customHeight="1" spans="1:29">
      <c r="A248" s="5" t="s">
        <v>375</v>
      </c>
      <c r="B248" s="5" t="s">
        <v>52</v>
      </c>
      <c r="C248" s="5" t="s">
        <v>50</v>
      </c>
      <c r="D248" s="5">
        <v>1</v>
      </c>
      <c r="E248" s="5">
        <v>30</v>
      </c>
      <c r="F248" s="6">
        <v>3000</v>
      </c>
      <c r="G248" s="6">
        <v>4400</v>
      </c>
      <c r="H248" s="5" t="s">
        <v>113</v>
      </c>
      <c r="I248" s="6">
        <v>150</v>
      </c>
      <c r="J248" s="6">
        <v>6000</v>
      </c>
      <c r="K248" s="6">
        <v>7738.4</v>
      </c>
      <c r="L248" s="5" t="s">
        <v>826</v>
      </c>
      <c r="M248" s="5">
        <v>0</v>
      </c>
      <c r="N248" s="6">
        <f>SUMIFS('9月奖金发放记录'!$J$2:$J$146,'9月奖金发放记录'!$B$2:$B$146,B248,'9月奖金发放记录'!$A$2:$A$146,A248,'9月奖金发放记录'!$E$2:$E$146,"结转")</f>
        <v>0</v>
      </c>
      <c r="O248" s="6">
        <f>SUMIFS('9月奖金发放记录'!$J$2:$J$146,'9月奖金发放记录'!$B$2:$B$146,B248,'9月奖金发放记录'!$A$2:$A$146,A248,'9月奖金发放记录'!$E$2:$E$146,"当月")</f>
        <v>150</v>
      </c>
      <c r="P248" s="6">
        <f>SUMIFS('9月奖金发放记录'!$J$2:$J$146,'9月奖金发放记录'!$B$2:$B$146,B248,'9月奖金发放记录'!$A$2:$A$146,A248,'9月奖金发放记录'!$E$2:$E$146,"累计补发9月")</f>
        <v>0</v>
      </c>
      <c r="Q248" s="6">
        <f>SUMIFS('9月奖金发放记录'!$J$2:$J$146,'9月奖金发放记录'!$B$2:$B$146,B248,'9月奖金发放记录'!$A$2:$A$146,A248,'9月奖金发放记录'!$E$2:$E$146,"补发8月")</f>
        <v>0</v>
      </c>
      <c r="R248" s="6">
        <f>SUMIFS('9月奖金发放记录'!$J$2:$J$146,'9月奖金发放记录'!$B$2:$B$146,B248,'9月奖金发放记录'!$A$2:$A$146,A248,'9月奖金发放记录'!$E$2:$E$146,"补发7月")</f>
        <v>0</v>
      </c>
      <c r="S248" s="6">
        <f>SUMIFS('9月奖金发放记录'!$J$2:$J$146,'9月奖金发放记录'!$B$2:$B$146,B248,'9月奖金发放记录'!$A$2:$A$146,A248,'9月奖金发放记录'!$E$2:$E$146,"补发6月")</f>
        <v>0</v>
      </c>
      <c r="T248" s="6">
        <f>SUMIFS('9月奖金发放记录'!$J$2:$J$146,'9月奖金发放记录'!$B$2:$B$146,B248,'9月奖金发放记录'!$A$2:$A$146,A248,'9月奖金发放记录'!$E$2:$E$146,"补发5月")</f>
        <v>0</v>
      </c>
      <c r="U248" s="6">
        <f>SUMIFS('9月奖金发放记录'!$J$2:$J$146,'9月奖金发放记录'!$B$2:$B$146,B248,'9月奖金发放记录'!$A$2:$A$146,A248,'9月奖金发放记录'!$E$2:$E$146,"补发4月")</f>
        <v>0</v>
      </c>
      <c r="V248" s="6">
        <f>SUMIFS('9月奖金发放记录'!$J$2:$J$146,'9月奖金发放记录'!$B$2:$B$146,B248,'9月奖金发放记录'!$A$2:$A$146,A248,'9月奖金发放记录'!$E$2:$E$146,"补发3月")</f>
        <v>0</v>
      </c>
      <c r="W248" s="6">
        <f>SUMIFS('9月奖金发放记录'!$J$2:$J$146,'9月奖金发放记录'!$B$2:$B$146,B248,'9月奖金发放记录'!$A$2:$A$146,A248,'9月奖金发放记录'!$E$2:$E$146,"补发2月")</f>
        <v>0</v>
      </c>
      <c r="X248" s="6">
        <f>SUMIFS('9月奖金发放记录'!$J$2:$J$146,'9月奖金发放记录'!$B$2:$B$146,B248,'9月奖金发放记录'!$A$2:$A$146,A248,'9月奖金发放记录'!$E$2:$E$146,"补发1月")</f>
        <v>0</v>
      </c>
      <c r="Y248" s="6">
        <f t="shared" si="3"/>
        <v>150</v>
      </c>
      <c r="Z248" s="5" t="s">
        <v>120</v>
      </c>
      <c r="AA248" s="5">
        <v>0</v>
      </c>
      <c r="AB248" s="5">
        <v>2</v>
      </c>
      <c r="AC248" s="5">
        <v>0</v>
      </c>
    </row>
    <row r="249" ht="19" customHeight="1" spans="1:29">
      <c r="A249" s="5" t="s">
        <v>376</v>
      </c>
      <c r="B249" s="5" t="s">
        <v>52</v>
      </c>
      <c r="C249" s="5" t="s">
        <v>50</v>
      </c>
      <c r="D249" s="5">
        <v>1</v>
      </c>
      <c r="E249" s="5">
        <v>30</v>
      </c>
      <c r="F249" s="6">
        <v>3000</v>
      </c>
      <c r="G249" s="6">
        <v>1136.5</v>
      </c>
      <c r="H249" s="5" t="s">
        <v>120</v>
      </c>
      <c r="I249" s="6">
        <v>0</v>
      </c>
      <c r="J249" s="6">
        <v>9000</v>
      </c>
      <c r="K249" s="6">
        <v>3517.3</v>
      </c>
      <c r="L249" s="5" t="s">
        <v>825</v>
      </c>
      <c r="M249" s="5">
        <v>0</v>
      </c>
      <c r="N249" s="6">
        <f>SUMIFS('9月奖金发放记录'!$J$2:$J$146,'9月奖金发放记录'!$B$2:$B$146,B249,'9月奖金发放记录'!$A$2:$A$146,A249,'9月奖金发放记录'!$E$2:$E$146,"结转")</f>
        <v>0</v>
      </c>
      <c r="O249" s="6">
        <f>SUMIFS('9月奖金发放记录'!$J$2:$J$146,'9月奖金发放记录'!$B$2:$B$146,B249,'9月奖金发放记录'!$A$2:$A$146,A249,'9月奖金发放记录'!$E$2:$E$146,"当月")</f>
        <v>0</v>
      </c>
      <c r="P249" s="6">
        <f>SUMIFS('9月奖金发放记录'!$J$2:$J$146,'9月奖金发放记录'!$B$2:$B$146,B249,'9月奖金发放记录'!$A$2:$A$146,A249,'9月奖金发放记录'!$E$2:$E$146,"累计补发9月")</f>
        <v>0</v>
      </c>
      <c r="Q249" s="6">
        <f>SUMIFS('9月奖金发放记录'!$J$2:$J$146,'9月奖金发放记录'!$B$2:$B$146,B249,'9月奖金发放记录'!$A$2:$A$146,A249,'9月奖金发放记录'!$E$2:$E$146,"补发8月")</f>
        <v>0</v>
      </c>
      <c r="R249" s="6">
        <f>SUMIFS('9月奖金发放记录'!$J$2:$J$146,'9月奖金发放记录'!$B$2:$B$146,B249,'9月奖金发放记录'!$A$2:$A$146,A249,'9月奖金发放记录'!$E$2:$E$146,"补发7月")</f>
        <v>0</v>
      </c>
      <c r="S249" s="6">
        <f>SUMIFS('9月奖金发放记录'!$J$2:$J$146,'9月奖金发放记录'!$B$2:$B$146,B249,'9月奖金发放记录'!$A$2:$A$146,A249,'9月奖金发放记录'!$E$2:$E$146,"补发6月")</f>
        <v>0</v>
      </c>
      <c r="T249" s="6">
        <f>SUMIFS('9月奖金发放记录'!$J$2:$J$146,'9月奖金发放记录'!$B$2:$B$146,B249,'9月奖金发放记录'!$A$2:$A$146,A249,'9月奖金发放记录'!$E$2:$E$146,"补发5月")</f>
        <v>0</v>
      </c>
      <c r="U249" s="6">
        <f>SUMIFS('9月奖金发放记录'!$J$2:$J$146,'9月奖金发放记录'!$B$2:$B$146,B249,'9月奖金发放记录'!$A$2:$A$146,A249,'9月奖金发放记录'!$E$2:$E$146,"补发4月")</f>
        <v>0</v>
      </c>
      <c r="V249" s="6">
        <f>SUMIFS('9月奖金发放记录'!$J$2:$J$146,'9月奖金发放记录'!$B$2:$B$146,B249,'9月奖金发放记录'!$A$2:$A$146,A249,'9月奖金发放记录'!$E$2:$E$146,"补发3月")</f>
        <v>0</v>
      </c>
      <c r="W249" s="6">
        <f>SUMIFS('9月奖金发放记录'!$J$2:$J$146,'9月奖金发放记录'!$B$2:$B$146,B249,'9月奖金发放记录'!$A$2:$A$146,A249,'9月奖金发放记录'!$E$2:$E$146,"补发2月")</f>
        <v>0</v>
      </c>
      <c r="X249" s="6">
        <f>SUMIFS('9月奖金发放记录'!$J$2:$J$146,'9月奖金发放记录'!$B$2:$B$146,B249,'9月奖金发放记录'!$A$2:$A$146,A249,'9月奖金发放记录'!$E$2:$E$146,"补发1月")</f>
        <v>0</v>
      </c>
      <c r="Y249" s="6">
        <f t="shared" si="3"/>
        <v>0</v>
      </c>
      <c r="Z249" s="5" t="s">
        <v>120</v>
      </c>
      <c r="AA249" s="5">
        <v>0</v>
      </c>
      <c r="AB249" s="5">
        <v>0</v>
      </c>
      <c r="AC249" s="5">
        <v>0</v>
      </c>
    </row>
    <row r="250" ht="19" customHeight="1" spans="1:29">
      <c r="A250" s="5" t="s">
        <v>379</v>
      </c>
      <c r="B250" s="5" t="s">
        <v>52</v>
      </c>
      <c r="C250" s="5" t="s">
        <v>50</v>
      </c>
      <c r="D250" s="5">
        <v>1</v>
      </c>
      <c r="E250" s="5">
        <v>30</v>
      </c>
      <c r="F250" s="6">
        <v>3000</v>
      </c>
      <c r="G250" s="6">
        <v>129.29</v>
      </c>
      <c r="H250" s="5" t="s">
        <v>120</v>
      </c>
      <c r="I250" s="6">
        <v>0</v>
      </c>
      <c r="J250" s="6">
        <v>6000</v>
      </c>
      <c r="K250" s="6">
        <v>328.29</v>
      </c>
      <c r="L250" s="5" t="s">
        <v>825</v>
      </c>
      <c r="M250" s="5">
        <v>0</v>
      </c>
      <c r="N250" s="6">
        <f>SUMIFS('9月奖金发放记录'!$J$2:$J$146,'9月奖金发放记录'!$B$2:$B$146,B250,'9月奖金发放记录'!$A$2:$A$146,A250,'9月奖金发放记录'!$E$2:$E$146,"结转")</f>
        <v>0</v>
      </c>
      <c r="O250" s="6">
        <f>SUMIFS('9月奖金发放记录'!$J$2:$J$146,'9月奖金发放记录'!$B$2:$B$146,B250,'9月奖金发放记录'!$A$2:$A$146,A250,'9月奖金发放记录'!$E$2:$E$146,"当月")</f>
        <v>0</v>
      </c>
      <c r="P250" s="6">
        <f>SUMIFS('9月奖金发放记录'!$J$2:$J$146,'9月奖金发放记录'!$B$2:$B$146,B250,'9月奖金发放记录'!$A$2:$A$146,A250,'9月奖金发放记录'!$E$2:$E$146,"累计补发9月")</f>
        <v>0</v>
      </c>
      <c r="Q250" s="6">
        <f>SUMIFS('9月奖金发放记录'!$J$2:$J$146,'9月奖金发放记录'!$B$2:$B$146,B250,'9月奖金发放记录'!$A$2:$A$146,A250,'9月奖金发放记录'!$E$2:$E$146,"补发8月")</f>
        <v>0</v>
      </c>
      <c r="R250" s="6">
        <f>SUMIFS('9月奖金发放记录'!$J$2:$J$146,'9月奖金发放记录'!$B$2:$B$146,B250,'9月奖金发放记录'!$A$2:$A$146,A250,'9月奖金发放记录'!$E$2:$E$146,"补发7月")</f>
        <v>0</v>
      </c>
      <c r="S250" s="6">
        <f>SUMIFS('9月奖金发放记录'!$J$2:$J$146,'9月奖金发放记录'!$B$2:$B$146,B250,'9月奖金发放记录'!$A$2:$A$146,A250,'9月奖金发放记录'!$E$2:$E$146,"补发6月")</f>
        <v>0</v>
      </c>
      <c r="T250" s="6">
        <f>SUMIFS('9月奖金发放记录'!$J$2:$J$146,'9月奖金发放记录'!$B$2:$B$146,B250,'9月奖金发放记录'!$A$2:$A$146,A250,'9月奖金发放记录'!$E$2:$E$146,"补发5月")</f>
        <v>0</v>
      </c>
      <c r="U250" s="6">
        <f>SUMIFS('9月奖金发放记录'!$J$2:$J$146,'9月奖金发放记录'!$B$2:$B$146,B250,'9月奖金发放记录'!$A$2:$A$146,A250,'9月奖金发放记录'!$E$2:$E$146,"补发4月")</f>
        <v>0</v>
      </c>
      <c r="V250" s="6">
        <f>SUMIFS('9月奖金发放记录'!$J$2:$J$146,'9月奖金发放记录'!$B$2:$B$146,B250,'9月奖金发放记录'!$A$2:$A$146,A250,'9月奖金发放记录'!$E$2:$E$146,"补发3月")</f>
        <v>0</v>
      </c>
      <c r="W250" s="6">
        <f>SUMIFS('9月奖金发放记录'!$J$2:$J$146,'9月奖金发放记录'!$B$2:$B$146,B250,'9月奖金发放记录'!$A$2:$A$146,A250,'9月奖金发放记录'!$E$2:$E$146,"补发2月")</f>
        <v>0</v>
      </c>
      <c r="X250" s="6">
        <f>SUMIFS('9月奖金发放记录'!$J$2:$J$146,'9月奖金发放记录'!$B$2:$B$146,B250,'9月奖金发放记录'!$A$2:$A$146,A250,'9月奖金发放记录'!$E$2:$E$146,"补发1月")</f>
        <v>0</v>
      </c>
      <c r="Y250" s="6">
        <f t="shared" si="3"/>
        <v>0</v>
      </c>
      <c r="Z250" s="5" t="s">
        <v>120</v>
      </c>
      <c r="AA250" s="5">
        <v>0</v>
      </c>
      <c r="AB250" s="5">
        <v>0</v>
      </c>
      <c r="AC250" s="5">
        <v>0</v>
      </c>
    </row>
    <row r="251" ht="19" customHeight="1" spans="1:29">
      <c r="A251" s="5" t="s">
        <v>381</v>
      </c>
      <c r="B251" s="5" t="s">
        <v>52</v>
      </c>
      <c r="C251" s="5" t="s">
        <v>50</v>
      </c>
      <c r="D251" s="5">
        <v>1</v>
      </c>
      <c r="E251" s="5">
        <v>30</v>
      </c>
      <c r="F251" s="6">
        <v>3000</v>
      </c>
      <c r="G251" s="6">
        <v>1643.3</v>
      </c>
      <c r="H251" s="5" t="s">
        <v>120</v>
      </c>
      <c r="I251" s="6">
        <v>0</v>
      </c>
      <c r="J251" s="6">
        <v>6000</v>
      </c>
      <c r="K251" s="6">
        <v>3595.4</v>
      </c>
      <c r="L251" s="5" t="s">
        <v>825</v>
      </c>
      <c r="M251" s="5">
        <v>0</v>
      </c>
      <c r="N251" s="6">
        <f>SUMIFS('9月奖金发放记录'!$J$2:$J$146,'9月奖金发放记录'!$B$2:$B$146,B251,'9月奖金发放记录'!$A$2:$A$146,A251,'9月奖金发放记录'!$E$2:$E$146,"结转")</f>
        <v>0</v>
      </c>
      <c r="O251" s="6">
        <f>SUMIFS('9月奖金发放记录'!$J$2:$J$146,'9月奖金发放记录'!$B$2:$B$146,B251,'9月奖金发放记录'!$A$2:$A$146,A251,'9月奖金发放记录'!$E$2:$E$146,"当月")</f>
        <v>0</v>
      </c>
      <c r="P251" s="6">
        <f>SUMIFS('9月奖金发放记录'!$J$2:$J$146,'9月奖金发放记录'!$B$2:$B$146,B251,'9月奖金发放记录'!$A$2:$A$146,A251,'9月奖金发放记录'!$E$2:$E$146,"累计补发9月")</f>
        <v>0</v>
      </c>
      <c r="Q251" s="6">
        <f>SUMIFS('9月奖金发放记录'!$J$2:$J$146,'9月奖金发放记录'!$B$2:$B$146,B251,'9月奖金发放记录'!$A$2:$A$146,A251,'9月奖金发放记录'!$E$2:$E$146,"补发8月")</f>
        <v>0</v>
      </c>
      <c r="R251" s="6">
        <f>SUMIFS('9月奖金发放记录'!$J$2:$J$146,'9月奖金发放记录'!$B$2:$B$146,B251,'9月奖金发放记录'!$A$2:$A$146,A251,'9月奖金发放记录'!$E$2:$E$146,"补发7月")</f>
        <v>0</v>
      </c>
      <c r="S251" s="6">
        <f>SUMIFS('9月奖金发放记录'!$J$2:$J$146,'9月奖金发放记录'!$B$2:$B$146,B251,'9月奖金发放记录'!$A$2:$A$146,A251,'9月奖金发放记录'!$E$2:$E$146,"补发6月")</f>
        <v>0</v>
      </c>
      <c r="T251" s="6">
        <f>SUMIFS('9月奖金发放记录'!$J$2:$J$146,'9月奖金发放记录'!$B$2:$B$146,B251,'9月奖金发放记录'!$A$2:$A$146,A251,'9月奖金发放记录'!$E$2:$E$146,"补发5月")</f>
        <v>0</v>
      </c>
      <c r="U251" s="6">
        <f>SUMIFS('9月奖金发放记录'!$J$2:$J$146,'9月奖金发放记录'!$B$2:$B$146,B251,'9月奖金发放记录'!$A$2:$A$146,A251,'9月奖金发放记录'!$E$2:$E$146,"补发4月")</f>
        <v>0</v>
      </c>
      <c r="V251" s="6">
        <f>SUMIFS('9月奖金发放记录'!$J$2:$J$146,'9月奖金发放记录'!$B$2:$B$146,B251,'9月奖金发放记录'!$A$2:$A$146,A251,'9月奖金发放记录'!$E$2:$E$146,"补发3月")</f>
        <v>0</v>
      </c>
      <c r="W251" s="6">
        <f>SUMIFS('9月奖金发放记录'!$J$2:$J$146,'9月奖金发放记录'!$B$2:$B$146,B251,'9月奖金发放记录'!$A$2:$A$146,A251,'9月奖金发放记录'!$E$2:$E$146,"补发2月")</f>
        <v>0</v>
      </c>
      <c r="X251" s="6">
        <f>SUMIFS('9月奖金发放记录'!$J$2:$J$146,'9月奖金发放记录'!$B$2:$B$146,B251,'9月奖金发放记录'!$A$2:$A$146,A251,'9月奖金发放记录'!$E$2:$E$146,"补发1月")</f>
        <v>0</v>
      </c>
      <c r="Y251" s="6">
        <f t="shared" si="3"/>
        <v>0</v>
      </c>
      <c r="Z251" s="5" t="s">
        <v>120</v>
      </c>
      <c r="AA251" s="5">
        <v>0</v>
      </c>
      <c r="AB251" s="5">
        <v>0</v>
      </c>
      <c r="AC251" s="5">
        <v>0</v>
      </c>
    </row>
    <row r="252" ht="19" customHeight="1" spans="1:29">
      <c r="A252" s="5" t="s">
        <v>382</v>
      </c>
      <c r="B252" s="5" t="s">
        <v>52</v>
      </c>
      <c r="C252" s="5" t="s">
        <v>50</v>
      </c>
      <c r="D252" s="5">
        <v>1</v>
      </c>
      <c r="E252" s="5">
        <v>30</v>
      </c>
      <c r="F252" s="6">
        <v>3000</v>
      </c>
      <c r="G252" s="6">
        <v>3977.2</v>
      </c>
      <c r="H252" s="5" t="s">
        <v>113</v>
      </c>
      <c r="I252" s="6">
        <v>150</v>
      </c>
      <c r="J252" s="6">
        <v>18848.39</v>
      </c>
      <c r="K252" s="6">
        <v>24559.1</v>
      </c>
      <c r="L252" s="5" t="s">
        <v>826</v>
      </c>
      <c r="M252" s="5">
        <v>0</v>
      </c>
      <c r="N252" s="6">
        <f>SUMIFS('9月奖金发放记录'!$J$2:$J$146,'9月奖金发放记录'!$B$2:$B$146,B252,'9月奖金发放记录'!$A$2:$A$146,A252,'9月奖金发放记录'!$E$2:$E$146,"结转")</f>
        <v>0</v>
      </c>
      <c r="O252" s="6">
        <f>SUMIFS('9月奖金发放记录'!$J$2:$J$146,'9月奖金发放记录'!$B$2:$B$146,B252,'9月奖金发放记录'!$A$2:$A$146,A252,'9月奖金发放记录'!$E$2:$E$146,"当月")</f>
        <v>150</v>
      </c>
      <c r="P252" s="6">
        <f>SUMIFS('9月奖金发放记录'!$J$2:$J$146,'9月奖金发放记录'!$B$2:$B$146,B252,'9月奖金发放记录'!$A$2:$A$146,A252,'9月奖金发放记录'!$E$2:$E$146,"累计补发9月")</f>
        <v>0</v>
      </c>
      <c r="Q252" s="6">
        <f>SUMIFS('9月奖金发放记录'!$J$2:$J$146,'9月奖金发放记录'!$B$2:$B$146,B252,'9月奖金发放记录'!$A$2:$A$146,A252,'9月奖金发放记录'!$E$2:$E$146,"补发8月")</f>
        <v>0</v>
      </c>
      <c r="R252" s="6">
        <f>SUMIFS('9月奖金发放记录'!$J$2:$J$146,'9月奖金发放记录'!$B$2:$B$146,B252,'9月奖金发放记录'!$A$2:$A$146,A252,'9月奖金发放记录'!$E$2:$E$146,"补发7月")</f>
        <v>0</v>
      </c>
      <c r="S252" s="6">
        <f>SUMIFS('9月奖金发放记录'!$J$2:$J$146,'9月奖金发放记录'!$B$2:$B$146,B252,'9月奖金发放记录'!$A$2:$A$146,A252,'9月奖金发放记录'!$E$2:$E$146,"补发6月")</f>
        <v>0</v>
      </c>
      <c r="T252" s="6">
        <f>SUMIFS('9月奖金发放记录'!$J$2:$J$146,'9月奖金发放记录'!$B$2:$B$146,B252,'9月奖金发放记录'!$A$2:$A$146,A252,'9月奖金发放记录'!$E$2:$E$146,"补发5月")</f>
        <v>0</v>
      </c>
      <c r="U252" s="6">
        <f>SUMIFS('9月奖金发放记录'!$J$2:$J$146,'9月奖金发放记录'!$B$2:$B$146,B252,'9月奖金发放记录'!$A$2:$A$146,A252,'9月奖金发放记录'!$E$2:$E$146,"补发4月")</f>
        <v>0</v>
      </c>
      <c r="V252" s="6">
        <f>SUMIFS('9月奖金发放记录'!$J$2:$J$146,'9月奖金发放记录'!$B$2:$B$146,B252,'9月奖金发放记录'!$A$2:$A$146,A252,'9月奖金发放记录'!$E$2:$E$146,"补发3月")</f>
        <v>0</v>
      </c>
      <c r="W252" s="6">
        <f>SUMIFS('9月奖金发放记录'!$J$2:$J$146,'9月奖金发放记录'!$B$2:$B$146,B252,'9月奖金发放记录'!$A$2:$A$146,A252,'9月奖金发放记录'!$E$2:$E$146,"补发2月")</f>
        <v>0</v>
      </c>
      <c r="X252" s="6">
        <f>SUMIFS('9月奖金发放记录'!$J$2:$J$146,'9月奖金发放记录'!$B$2:$B$146,B252,'9月奖金发放记录'!$A$2:$A$146,A252,'9月奖金发放记录'!$E$2:$E$146,"补发1月")</f>
        <v>0</v>
      </c>
      <c r="Y252" s="6">
        <f t="shared" si="3"/>
        <v>150</v>
      </c>
      <c r="Z252" s="5" t="s">
        <v>120</v>
      </c>
      <c r="AA252" s="5">
        <v>9</v>
      </c>
      <c r="AB252" s="5">
        <v>8</v>
      </c>
      <c r="AC252" s="5">
        <v>0</v>
      </c>
    </row>
    <row r="253" ht="19" customHeight="1" spans="1:29">
      <c r="A253" s="5" t="s">
        <v>386</v>
      </c>
      <c r="B253" s="5" t="s">
        <v>52</v>
      </c>
      <c r="C253" s="5" t="s">
        <v>50</v>
      </c>
      <c r="D253" s="5">
        <v>1</v>
      </c>
      <c r="E253" s="5">
        <v>30</v>
      </c>
      <c r="F253" s="6">
        <v>3000</v>
      </c>
      <c r="G253" s="6">
        <v>1174.29</v>
      </c>
      <c r="H253" s="5" t="s">
        <v>120</v>
      </c>
      <c r="I253" s="6">
        <v>0</v>
      </c>
      <c r="J253" s="6">
        <v>6000</v>
      </c>
      <c r="K253" s="6">
        <v>2226.09</v>
      </c>
      <c r="L253" s="5" t="s">
        <v>825</v>
      </c>
      <c r="M253" s="5">
        <v>0</v>
      </c>
      <c r="N253" s="6">
        <f>SUMIFS('9月奖金发放记录'!$J$2:$J$146,'9月奖金发放记录'!$B$2:$B$146,B253,'9月奖金发放记录'!$A$2:$A$146,A253,'9月奖金发放记录'!$E$2:$E$146,"结转")</f>
        <v>0</v>
      </c>
      <c r="O253" s="6">
        <f>SUMIFS('9月奖金发放记录'!$J$2:$J$146,'9月奖金发放记录'!$B$2:$B$146,B253,'9月奖金发放记录'!$A$2:$A$146,A253,'9月奖金发放记录'!$E$2:$E$146,"当月")</f>
        <v>0</v>
      </c>
      <c r="P253" s="6">
        <f>SUMIFS('9月奖金发放记录'!$J$2:$J$146,'9月奖金发放记录'!$B$2:$B$146,B253,'9月奖金发放记录'!$A$2:$A$146,A253,'9月奖金发放记录'!$E$2:$E$146,"累计补发9月")</f>
        <v>0</v>
      </c>
      <c r="Q253" s="6">
        <f>SUMIFS('9月奖金发放记录'!$J$2:$J$146,'9月奖金发放记录'!$B$2:$B$146,B253,'9月奖金发放记录'!$A$2:$A$146,A253,'9月奖金发放记录'!$E$2:$E$146,"补发8月")</f>
        <v>0</v>
      </c>
      <c r="R253" s="6">
        <f>SUMIFS('9月奖金发放记录'!$J$2:$J$146,'9月奖金发放记录'!$B$2:$B$146,B253,'9月奖金发放记录'!$A$2:$A$146,A253,'9月奖金发放记录'!$E$2:$E$146,"补发7月")</f>
        <v>0</v>
      </c>
      <c r="S253" s="6">
        <f>SUMIFS('9月奖金发放记录'!$J$2:$J$146,'9月奖金发放记录'!$B$2:$B$146,B253,'9月奖金发放记录'!$A$2:$A$146,A253,'9月奖金发放记录'!$E$2:$E$146,"补发6月")</f>
        <v>0</v>
      </c>
      <c r="T253" s="6">
        <f>SUMIFS('9月奖金发放记录'!$J$2:$J$146,'9月奖金发放记录'!$B$2:$B$146,B253,'9月奖金发放记录'!$A$2:$A$146,A253,'9月奖金发放记录'!$E$2:$E$146,"补发5月")</f>
        <v>0</v>
      </c>
      <c r="U253" s="6">
        <f>SUMIFS('9月奖金发放记录'!$J$2:$J$146,'9月奖金发放记录'!$B$2:$B$146,B253,'9月奖金发放记录'!$A$2:$A$146,A253,'9月奖金发放记录'!$E$2:$E$146,"补发4月")</f>
        <v>0</v>
      </c>
      <c r="V253" s="6">
        <f>SUMIFS('9月奖金发放记录'!$J$2:$J$146,'9月奖金发放记录'!$B$2:$B$146,B253,'9月奖金发放记录'!$A$2:$A$146,A253,'9月奖金发放记录'!$E$2:$E$146,"补发3月")</f>
        <v>0</v>
      </c>
      <c r="W253" s="6">
        <f>SUMIFS('9月奖金发放记录'!$J$2:$J$146,'9月奖金发放记录'!$B$2:$B$146,B253,'9月奖金发放记录'!$A$2:$A$146,A253,'9月奖金发放记录'!$E$2:$E$146,"补发2月")</f>
        <v>0</v>
      </c>
      <c r="X253" s="6">
        <f>SUMIFS('9月奖金发放记录'!$J$2:$J$146,'9月奖金发放记录'!$B$2:$B$146,B253,'9月奖金发放记录'!$A$2:$A$146,A253,'9月奖金发放记录'!$E$2:$E$146,"补发1月")</f>
        <v>0</v>
      </c>
      <c r="Y253" s="6">
        <f t="shared" si="3"/>
        <v>0</v>
      </c>
      <c r="Z253" s="5" t="s">
        <v>120</v>
      </c>
      <c r="AA253" s="5">
        <v>0</v>
      </c>
      <c r="AB253" s="5">
        <v>6</v>
      </c>
      <c r="AC253" s="5">
        <v>0</v>
      </c>
    </row>
    <row r="254" ht="19" customHeight="1" spans="1:29">
      <c r="A254" s="5" t="s">
        <v>388</v>
      </c>
      <c r="B254" s="5" t="s">
        <v>52</v>
      </c>
      <c r="C254" s="5" t="s">
        <v>50</v>
      </c>
      <c r="D254" s="5">
        <v>1</v>
      </c>
      <c r="E254" s="5">
        <v>30</v>
      </c>
      <c r="F254" s="6">
        <v>3000</v>
      </c>
      <c r="G254" s="6">
        <v>1393.4</v>
      </c>
      <c r="H254" s="5" t="s">
        <v>120</v>
      </c>
      <c r="I254" s="6">
        <v>0</v>
      </c>
      <c r="J254" s="6">
        <v>6000</v>
      </c>
      <c r="K254" s="6">
        <v>2796.4</v>
      </c>
      <c r="L254" s="5" t="s">
        <v>825</v>
      </c>
      <c r="M254" s="5">
        <v>0</v>
      </c>
      <c r="N254" s="6">
        <f>SUMIFS('9月奖金发放记录'!$J$2:$J$146,'9月奖金发放记录'!$B$2:$B$146,B254,'9月奖金发放记录'!$A$2:$A$146,A254,'9月奖金发放记录'!$E$2:$E$146,"结转")</f>
        <v>0</v>
      </c>
      <c r="O254" s="6">
        <f>SUMIFS('9月奖金发放记录'!$J$2:$J$146,'9月奖金发放记录'!$B$2:$B$146,B254,'9月奖金发放记录'!$A$2:$A$146,A254,'9月奖金发放记录'!$E$2:$E$146,"当月")</f>
        <v>0</v>
      </c>
      <c r="P254" s="6">
        <f>SUMIFS('9月奖金发放记录'!$J$2:$J$146,'9月奖金发放记录'!$B$2:$B$146,B254,'9月奖金发放记录'!$A$2:$A$146,A254,'9月奖金发放记录'!$E$2:$E$146,"累计补发9月")</f>
        <v>0</v>
      </c>
      <c r="Q254" s="6">
        <f>SUMIFS('9月奖金发放记录'!$J$2:$J$146,'9月奖金发放记录'!$B$2:$B$146,B254,'9月奖金发放记录'!$A$2:$A$146,A254,'9月奖金发放记录'!$E$2:$E$146,"补发8月")</f>
        <v>0</v>
      </c>
      <c r="R254" s="6">
        <f>SUMIFS('9月奖金发放记录'!$J$2:$J$146,'9月奖金发放记录'!$B$2:$B$146,B254,'9月奖金发放记录'!$A$2:$A$146,A254,'9月奖金发放记录'!$E$2:$E$146,"补发7月")</f>
        <v>0</v>
      </c>
      <c r="S254" s="6">
        <f>SUMIFS('9月奖金发放记录'!$J$2:$J$146,'9月奖金发放记录'!$B$2:$B$146,B254,'9月奖金发放记录'!$A$2:$A$146,A254,'9月奖金发放记录'!$E$2:$E$146,"补发6月")</f>
        <v>0</v>
      </c>
      <c r="T254" s="6">
        <f>SUMIFS('9月奖金发放记录'!$J$2:$J$146,'9月奖金发放记录'!$B$2:$B$146,B254,'9月奖金发放记录'!$A$2:$A$146,A254,'9月奖金发放记录'!$E$2:$E$146,"补发5月")</f>
        <v>0</v>
      </c>
      <c r="U254" s="6">
        <f>SUMIFS('9月奖金发放记录'!$J$2:$J$146,'9月奖金发放记录'!$B$2:$B$146,B254,'9月奖金发放记录'!$A$2:$A$146,A254,'9月奖金发放记录'!$E$2:$E$146,"补发4月")</f>
        <v>0</v>
      </c>
      <c r="V254" s="6">
        <f>SUMIFS('9月奖金发放记录'!$J$2:$J$146,'9月奖金发放记录'!$B$2:$B$146,B254,'9月奖金发放记录'!$A$2:$A$146,A254,'9月奖金发放记录'!$E$2:$E$146,"补发3月")</f>
        <v>0</v>
      </c>
      <c r="W254" s="6">
        <f>SUMIFS('9月奖金发放记录'!$J$2:$J$146,'9月奖金发放记录'!$B$2:$B$146,B254,'9月奖金发放记录'!$A$2:$A$146,A254,'9月奖金发放记录'!$E$2:$E$146,"补发2月")</f>
        <v>0</v>
      </c>
      <c r="X254" s="6">
        <f>SUMIFS('9月奖金发放记录'!$J$2:$J$146,'9月奖金发放记录'!$B$2:$B$146,B254,'9月奖金发放记录'!$A$2:$A$146,A254,'9月奖金发放记录'!$E$2:$E$146,"补发1月")</f>
        <v>0</v>
      </c>
      <c r="Y254" s="6">
        <f t="shared" si="3"/>
        <v>0</v>
      </c>
      <c r="Z254" s="5" t="s">
        <v>120</v>
      </c>
      <c r="AA254" s="5">
        <v>0</v>
      </c>
      <c r="AB254" s="5">
        <v>0</v>
      </c>
      <c r="AC254" s="5">
        <v>0</v>
      </c>
    </row>
    <row r="255" ht="19" customHeight="1" spans="1:29">
      <c r="A255" s="5" t="s">
        <v>389</v>
      </c>
      <c r="B255" s="5" t="s">
        <v>52</v>
      </c>
      <c r="C255" s="5" t="s">
        <v>50</v>
      </c>
      <c r="D255" s="5">
        <v>1</v>
      </c>
      <c r="E255" s="5">
        <v>30</v>
      </c>
      <c r="F255" s="6">
        <v>3000</v>
      </c>
      <c r="G255" s="6">
        <v>9.7</v>
      </c>
      <c r="H255" s="5" t="s">
        <v>120</v>
      </c>
      <c r="I255" s="6">
        <v>0</v>
      </c>
      <c r="J255" s="6">
        <v>6000</v>
      </c>
      <c r="K255" s="6">
        <v>170.3</v>
      </c>
      <c r="L255" s="5" t="s">
        <v>825</v>
      </c>
      <c r="M255" s="5">
        <v>0</v>
      </c>
      <c r="N255" s="6">
        <f>SUMIFS('9月奖金发放记录'!$J$2:$J$146,'9月奖金发放记录'!$B$2:$B$146,B255,'9月奖金发放记录'!$A$2:$A$146,A255,'9月奖金发放记录'!$E$2:$E$146,"结转")</f>
        <v>0</v>
      </c>
      <c r="O255" s="6">
        <f>SUMIFS('9月奖金发放记录'!$J$2:$J$146,'9月奖金发放记录'!$B$2:$B$146,B255,'9月奖金发放记录'!$A$2:$A$146,A255,'9月奖金发放记录'!$E$2:$E$146,"当月")</f>
        <v>0</v>
      </c>
      <c r="P255" s="6">
        <f>SUMIFS('9月奖金发放记录'!$J$2:$J$146,'9月奖金发放记录'!$B$2:$B$146,B255,'9月奖金发放记录'!$A$2:$A$146,A255,'9月奖金发放记录'!$E$2:$E$146,"累计补发9月")</f>
        <v>0</v>
      </c>
      <c r="Q255" s="6">
        <f>SUMIFS('9月奖金发放记录'!$J$2:$J$146,'9月奖金发放记录'!$B$2:$B$146,B255,'9月奖金发放记录'!$A$2:$A$146,A255,'9月奖金发放记录'!$E$2:$E$146,"补发8月")</f>
        <v>0</v>
      </c>
      <c r="R255" s="6">
        <f>SUMIFS('9月奖金发放记录'!$J$2:$J$146,'9月奖金发放记录'!$B$2:$B$146,B255,'9月奖金发放记录'!$A$2:$A$146,A255,'9月奖金发放记录'!$E$2:$E$146,"补发7月")</f>
        <v>0</v>
      </c>
      <c r="S255" s="6">
        <f>SUMIFS('9月奖金发放记录'!$J$2:$J$146,'9月奖金发放记录'!$B$2:$B$146,B255,'9月奖金发放记录'!$A$2:$A$146,A255,'9月奖金发放记录'!$E$2:$E$146,"补发6月")</f>
        <v>0</v>
      </c>
      <c r="T255" s="6">
        <f>SUMIFS('9月奖金发放记录'!$J$2:$J$146,'9月奖金发放记录'!$B$2:$B$146,B255,'9月奖金发放记录'!$A$2:$A$146,A255,'9月奖金发放记录'!$E$2:$E$146,"补发5月")</f>
        <v>0</v>
      </c>
      <c r="U255" s="6">
        <f>SUMIFS('9月奖金发放记录'!$J$2:$J$146,'9月奖金发放记录'!$B$2:$B$146,B255,'9月奖金发放记录'!$A$2:$A$146,A255,'9月奖金发放记录'!$E$2:$E$146,"补发4月")</f>
        <v>0</v>
      </c>
      <c r="V255" s="6">
        <f>SUMIFS('9月奖金发放记录'!$J$2:$J$146,'9月奖金发放记录'!$B$2:$B$146,B255,'9月奖金发放记录'!$A$2:$A$146,A255,'9月奖金发放记录'!$E$2:$E$146,"补发3月")</f>
        <v>0</v>
      </c>
      <c r="W255" s="6">
        <f>SUMIFS('9月奖金发放记录'!$J$2:$J$146,'9月奖金发放记录'!$B$2:$B$146,B255,'9月奖金发放记录'!$A$2:$A$146,A255,'9月奖金发放记录'!$E$2:$E$146,"补发2月")</f>
        <v>0</v>
      </c>
      <c r="X255" s="6">
        <f>SUMIFS('9月奖金发放记录'!$J$2:$J$146,'9月奖金发放记录'!$B$2:$B$146,B255,'9月奖金发放记录'!$A$2:$A$146,A255,'9月奖金发放记录'!$E$2:$E$146,"补发1月")</f>
        <v>0</v>
      </c>
      <c r="Y255" s="6">
        <f t="shared" si="3"/>
        <v>0</v>
      </c>
      <c r="Z255" s="5" t="s">
        <v>120</v>
      </c>
      <c r="AA255" s="5">
        <v>28</v>
      </c>
      <c r="AB255" s="5">
        <v>0</v>
      </c>
      <c r="AC255" s="5">
        <v>0</v>
      </c>
    </row>
    <row r="256" ht="19" customHeight="1" spans="1:29">
      <c r="A256" s="5" t="s">
        <v>391</v>
      </c>
      <c r="B256" s="5" t="s">
        <v>52</v>
      </c>
      <c r="C256" s="5" t="s">
        <v>50</v>
      </c>
      <c r="D256" s="5">
        <v>1</v>
      </c>
      <c r="E256" s="5">
        <v>30</v>
      </c>
      <c r="F256" s="6">
        <v>3000</v>
      </c>
      <c r="G256" s="6">
        <v>1702.1</v>
      </c>
      <c r="H256" s="5" t="s">
        <v>120</v>
      </c>
      <c r="I256" s="6">
        <v>0</v>
      </c>
      <c r="J256" s="6">
        <v>6000</v>
      </c>
      <c r="K256" s="6">
        <v>4702.1</v>
      </c>
      <c r="L256" s="5" t="s">
        <v>825</v>
      </c>
      <c r="M256" s="5">
        <v>0</v>
      </c>
      <c r="N256" s="6">
        <f>SUMIFS('9月奖金发放记录'!$J$2:$J$146,'9月奖金发放记录'!$B$2:$B$146,B256,'9月奖金发放记录'!$A$2:$A$146,A256,'9月奖金发放记录'!$E$2:$E$146,"结转")</f>
        <v>0</v>
      </c>
      <c r="O256" s="6">
        <f>SUMIFS('9月奖金发放记录'!$J$2:$J$146,'9月奖金发放记录'!$B$2:$B$146,B256,'9月奖金发放记录'!$A$2:$A$146,A256,'9月奖金发放记录'!$E$2:$E$146,"当月")</f>
        <v>0</v>
      </c>
      <c r="P256" s="6">
        <f>SUMIFS('9月奖金发放记录'!$J$2:$J$146,'9月奖金发放记录'!$B$2:$B$146,B256,'9月奖金发放记录'!$A$2:$A$146,A256,'9月奖金发放记录'!$E$2:$E$146,"累计补发9月")</f>
        <v>0</v>
      </c>
      <c r="Q256" s="6">
        <f>SUMIFS('9月奖金发放记录'!$J$2:$J$146,'9月奖金发放记录'!$B$2:$B$146,B256,'9月奖金发放记录'!$A$2:$A$146,A256,'9月奖金发放记录'!$E$2:$E$146,"补发8月")</f>
        <v>0</v>
      </c>
      <c r="R256" s="6">
        <f>SUMIFS('9月奖金发放记录'!$J$2:$J$146,'9月奖金发放记录'!$B$2:$B$146,B256,'9月奖金发放记录'!$A$2:$A$146,A256,'9月奖金发放记录'!$E$2:$E$146,"补发7月")</f>
        <v>0</v>
      </c>
      <c r="S256" s="6">
        <f>SUMIFS('9月奖金发放记录'!$J$2:$J$146,'9月奖金发放记录'!$B$2:$B$146,B256,'9月奖金发放记录'!$A$2:$A$146,A256,'9月奖金发放记录'!$E$2:$E$146,"补发6月")</f>
        <v>0</v>
      </c>
      <c r="T256" s="6">
        <f>SUMIFS('9月奖金发放记录'!$J$2:$J$146,'9月奖金发放记录'!$B$2:$B$146,B256,'9月奖金发放记录'!$A$2:$A$146,A256,'9月奖金发放记录'!$E$2:$E$146,"补发5月")</f>
        <v>0</v>
      </c>
      <c r="U256" s="6">
        <f>SUMIFS('9月奖金发放记录'!$J$2:$J$146,'9月奖金发放记录'!$B$2:$B$146,B256,'9月奖金发放记录'!$A$2:$A$146,A256,'9月奖金发放记录'!$E$2:$E$146,"补发4月")</f>
        <v>0</v>
      </c>
      <c r="V256" s="6">
        <f>SUMIFS('9月奖金发放记录'!$J$2:$J$146,'9月奖金发放记录'!$B$2:$B$146,B256,'9月奖金发放记录'!$A$2:$A$146,A256,'9月奖金发放记录'!$E$2:$E$146,"补发3月")</f>
        <v>0</v>
      </c>
      <c r="W256" s="6">
        <f>SUMIFS('9月奖金发放记录'!$J$2:$J$146,'9月奖金发放记录'!$B$2:$B$146,B256,'9月奖金发放记录'!$A$2:$A$146,A256,'9月奖金发放记录'!$E$2:$E$146,"补发2月")</f>
        <v>0</v>
      </c>
      <c r="X256" s="6">
        <f>SUMIFS('9月奖金发放记录'!$J$2:$J$146,'9月奖金发放记录'!$B$2:$B$146,B256,'9月奖金发放记录'!$A$2:$A$146,A256,'9月奖金发放记录'!$E$2:$E$146,"补发1月")</f>
        <v>0</v>
      </c>
      <c r="Y256" s="6">
        <f t="shared" si="3"/>
        <v>0</v>
      </c>
      <c r="Z256" s="5" t="s">
        <v>120</v>
      </c>
      <c r="AA256" s="5">
        <v>1</v>
      </c>
      <c r="AB256" s="5">
        <v>0</v>
      </c>
      <c r="AC256" s="5">
        <v>0</v>
      </c>
    </row>
    <row r="257" ht="19" customHeight="1" spans="1:29">
      <c r="A257" s="5" t="s">
        <v>392</v>
      </c>
      <c r="B257" s="5" t="s">
        <v>52</v>
      </c>
      <c r="C257" s="5" t="s">
        <v>50</v>
      </c>
      <c r="D257" s="5">
        <v>1</v>
      </c>
      <c r="E257" s="5">
        <v>3</v>
      </c>
      <c r="F257" s="6">
        <v>300</v>
      </c>
      <c r="G257" s="6">
        <v>10.7</v>
      </c>
      <c r="H257" s="5" t="s">
        <v>120</v>
      </c>
      <c r="I257" s="6">
        <v>0</v>
      </c>
      <c r="J257" s="6">
        <v>24300</v>
      </c>
      <c r="K257" s="6">
        <v>16289.5</v>
      </c>
      <c r="L257" s="5" t="s">
        <v>825</v>
      </c>
      <c r="M257" s="5">
        <v>0</v>
      </c>
      <c r="N257" s="6">
        <f>SUMIFS('9月奖金发放记录'!$J$2:$J$146,'9月奖金发放记录'!$B$2:$B$146,B257,'9月奖金发放记录'!$A$2:$A$146,A257,'9月奖金发放记录'!$E$2:$E$146,"结转")</f>
        <v>0</v>
      </c>
      <c r="O257" s="6">
        <f>SUMIFS('9月奖金发放记录'!$J$2:$J$146,'9月奖金发放记录'!$B$2:$B$146,B257,'9月奖金发放记录'!$A$2:$A$146,A257,'9月奖金发放记录'!$E$2:$E$146,"当月")</f>
        <v>0</v>
      </c>
      <c r="P257" s="6">
        <f>SUMIFS('9月奖金发放记录'!$J$2:$J$146,'9月奖金发放记录'!$B$2:$B$146,B257,'9月奖金发放记录'!$A$2:$A$146,A257,'9月奖金发放记录'!$E$2:$E$146,"累计补发9月")</f>
        <v>0</v>
      </c>
      <c r="Q257" s="6">
        <f>SUMIFS('9月奖金发放记录'!$J$2:$J$146,'9月奖金发放记录'!$B$2:$B$146,B257,'9月奖金发放记录'!$A$2:$A$146,A257,'9月奖金发放记录'!$E$2:$E$146,"补发8月")</f>
        <v>0</v>
      </c>
      <c r="R257" s="6">
        <f>SUMIFS('9月奖金发放记录'!$J$2:$J$146,'9月奖金发放记录'!$B$2:$B$146,B257,'9月奖金发放记录'!$A$2:$A$146,A257,'9月奖金发放记录'!$E$2:$E$146,"补发7月")</f>
        <v>0</v>
      </c>
      <c r="S257" s="6">
        <f>SUMIFS('9月奖金发放记录'!$J$2:$J$146,'9月奖金发放记录'!$B$2:$B$146,B257,'9月奖金发放记录'!$A$2:$A$146,A257,'9月奖金发放记录'!$E$2:$E$146,"补发6月")</f>
        <v>0</v>
      </c>
      <c r="T257" s="6">
        <f>SUMIFS('9月奖金发放记录'!$J$2:$J$146,'9月奖金发放记录'!$B$2:$B$146,B257,'9月奖金发放记录'!$A$2:$A$146,A257,'9月奖金发放记录'!$E$2:$E$146,"补发5月")</f>
        <v>0</v>
      </c>
      <c r="U257" s="6">
        <f>SUMIFS('9月奖金发放记录'!$J$2:$J$146,'9月奖金发放记录'!$B$2:$B$146,B257,'9月奖金发放记录'!$A$2:$A$146,A257,'9月奖金发放记录'!$E$2:$E$146,"补发4月")</f>
        <v>0</v>
      </c>
      <c r="V257" s="6">
        <f>SUMIFS('9月奖金发放记录'!$J$2:$J$146,'9月奖金发放记录'!$B$2:$B$146,B257,'9月奖金发放记录'!$A$2:$A$146,A257,'9月奖金发放记录'!$E$2:$E$146,"补发3月")</f>
        <v>0</v>
      </c>
      <c r="W257" s="6">
        <f>SUMIFS('9月奖金发放记录'!$J$2:$J$146,'9月奖金发放记录'!$B$2:$B$146,B257,'9月奖金发放记录'!$A$2:$A$146,A257,'9月奖金发放记录'!$E$2:$E$146,"补发2月")</f>
        <v>0</v>
      </c>
      <c r="X257" s="6">
        <f>SUMIFS('9月奖金发放记录'!$J$2:$J$146,'9月奖金发放记录'!$B$2:$B$146,B257,'9月奖金发放记录'!$A$2:$A$146,A257,'9月奖金发放记录'!$E$2:$E$146,"补发1月")</f>
        <v>0</v>
      </c>
      <c r="Y257" s="6">
        <f t="shared" si="3"/>
        <v>0</v>
      </c>
      <c r="Z257" s="5" t="s">
        <v>120</v>
      </c>
      <c r="AA257" s="5">
        <v>0</v>
      </c>
      <c r="AB257" s="5">
        <v>10</v>
      </c>
      <c r="AC257" s="5">
        <v>0</v>
      </c>
    </row>
    <row r="258" ht="19" customHeight="1" spans="1:29">
      <c r="A258" s="5" t="s">
        <v>394</v>
      </c>
      <c r="B258" s="5" t="s">
        <v>52</v>
      </c>
      <c r="C258" s="5" t="s">
        <v>50</v>
      </c>
      <c r="D258" s="5">
        <v>1</v>
      </c>
      <c r="E258" s="5">
        <v>30</v>
      </c>
      <c r="F258" s="6">
        <v>3000</v>
      </c>
      <c r="G258" s="6">
        <v>914.4</v>
      </c>
      <c r="H258" s="5" t="s">
        <v>120</v>
      </c>
      <c r="I258" s="6">
        <v>0</v>
      </c>
      <c r="J258" s="6">
        <v>6000</v>
      </c>
      <c r="K258" s="6">
        <v>1924.7</v>
      </c>
      <c r="L258" s="5" t="s">
        <v>825</v>
      </c>
      <c r="M258" s="5">
        <v>0</v>
      </c>
      <c r="N258" s="6">
        <f>SUMIFS('9月奖金发放记录'!$J$2:$J$146,'9月奖金发放记录'!$B$2:$B$146,B258,'9月奖金发放记录'!$A$2:$A$146,A258,'9月奖金发放记录'!$E$2:$E$146,"结转")</f>
        <v>0</v>
      </c>
      <c r="O258" s="6">
        <f>SUMIFS('9月奖金发放记录'!$J$2:$J$146,'9月奖金发放记录'!$B$2:$B$146,B258,'9月奖金发放记录'!$A$2:$A$146,A258,'9月奖金发放记录'!$E$2:$E$146,"当月")</f>
        <v>0</v>
      </c>
      <c r="P258" s="6">
        <f>SUMIFS('9月奖金发放记录'!$J$2:$J$146,'9月奖金发放记录'!$B$2:$B$146,B258,'9月奖金发放记录'!$A$2:$A$146,A258,'9月奖金发放记录'!$E$2:$E$146,"累计补发9月")</f>
        <v>0</v>
      </c>
      <c r="Q258" s="6">
        <f>SUMIFS('9月奖金发放记录'!$J$2:$J$146,'9月奖金发放记录'!$B$2:$B$146,B258,'9月奖金发放记录'!$A$2:$A$146,A258,'9月奖金发放记录'!$E$2:$E$146,"补发8月")</f>
        <v>0</v>
      </c>
      <c r="R258" s="6">
        <f>SUMIFS('9月奖金发放记录'!$J$2:$J$146,'9月奖金发放记录'!$B$2:$B$146,B258,'9月奖金发放记录'!$A$2:$A$146,A258,'9月奖金发放记录'!$E$2:$E$146,"补发7月")</f>
        <v>0</v>
      </c>
      <c r="S258" s="6">
        <f>SUMIFS('9月奖金发放记录'!$J$2:$J$146,'9月奖金发放记录'!$B$2:$B$146,B258,'9月奖金发放记录'!$A$2:$A$146,A258,'9月奖金发放记录'!$E$2:$E$146,"补发6月")</f>
        <v>0</v>
      </c>
      <c r="T258" s="6">
        <f>SUMIFS('9月奖金发放记录'!$J$2:$J$146,'9月奖金发放记录'!$B$2:$B$146,B258,'9月奖金发放记录'!$A$2:$A$146,A258,'9月奖金发放记录'!$E$2:$E$146,"补发5月")</f>
        <v>0</v>
      </c>
      <c r="U258" s="6">
        <f>SUMIFS('9月奖金发放记录'!$J$2:$J$146,'9月奖金发放记录'!$B$2:$B$146,B258,'9月奖金发放记录'!$A$2:$A$146,A258,'9月奖金发放记录'!$E$2:$E$146,"补发4月")</f>
        <v>0</v>
      </c>
      <c r="V258" s="6">
        <f>SUMIFS('9月奖金发放记录'!$J$2:$J$146,'9月奖金发放记录'!$B$2:$B$146,B258,'9月奖金发放记录'!$A$2:$A$146,A258,'9月奖金发放记录'!$E$2:$E$146,"补发3月")</f>
        <v>0</v>
      </c>
      <c r="W258" s="6">
        <f>SUMIFS('9月奖金发放记录'!$J$2:$J$146,'9月奖金发放记录'!$B$2:$B$146,B258,'9月奖金发放记录'!$A$2:$A$146,A258,'9月奖金发放记录'!$E$2:$E$146,"补发2月")</f>
        <v>0</v>
      </c>
      <c r="X258" s="6">
        <f>SUMIFS('9月奖金发放记录'!$J$2:$J$146,'9月奖金发放记录'!$B$2:$B$146,B258,'9月奖金发放记录'!$A$2:$A$146,A258,'9月奖金发放记录'!$E$2:$E$146,"补发1月")</f>
        <v>0</v>
      </c>
      <c r="Y258" s="6">
        <f t="shared" ref="Y258:Y321" si="4">SUM(N258:X258)</f>
        <v>0</v>
      </c>
      <c r="Z258" s="5" t="s">
        <v>120</v>
      </c>
      <c r="AA258" s="5">
        <v>1</v>
      </c>
      <c r="AB258" s="5">
        <v>0</v>
      </c>
      <c r="AC258" s="5">
        <v>0</v>
      </c>
    </row>
    <row r="259" ht="19" customHeight="1" spans="1:29">
      <c r="A259" s="5" t="s">
        <v>395</v>
      </c>
      <c r="B259" s="5" t="s">
        <v>52</v>
      </c>
      <c r="C259" s="5" t="s">
        <v>50</v>
      </c>
      <c r="D259" s="5">
        <v>1</v>
      </c>
      <c r="E259" s="5">
        <v>30</v>
      </c>
      <c r="F259" s="6">
        <v>3000</v>
      </c>
      <c r="G259" s="6">
        <v>1566.6</v>
      </c>
      <c r="H259" s="5" t="s">
        <v>120</v>
      </c>
      <c r="I259" s="6">
        <v>0</v>
      </c>
      <c r="J259" s="6">
        <v>9000</v>
      </c>
      <c r="K259" s="6">
        <v>4564.9</v>
      </c>
      <c r="L259" s="5" t="s">
        <v>825</v>
      </c>
      <c r="M259" s="5">
        <v>0</v>
      </c>
      <c r="N259" s="6">
        <f>SUMIFS('9月奖金发放记录'!$J$2:$J$146,'9月奖金发放记录'!$B$2:$B$146,B259,'9月奖金发放记录'!$A$2:$A$146,A259,'9月奖金发放记录'!$E$2:$E$146,"结转")</f>
        <v>0</v>
      </c>
      <c r="O259" s="6">
        <f>SUMIFS('9月奖金发放记录'!$J$2:$J$146,'9月奖金发放记录'!$B$2:$B$146,B259,'9月奖金发放记录'!$A$2:$A$146,A259,'9月奖金发放记录'!$E$2:$E$146,"当月")</f>
        <v>0</v>
      </c>
      <c r="P259" s="6">
        <f>SUMIFS('9月奖金发放记录'!$J$2:$J$146,'9月奖金发放记录'!$B$2:$B$146,B259,'9月奖金发放记录'!$A$2:$A$146,A259,'9月奖金发放记录'!$E$2:$E$146,"累计补发9月")</f>
        <v>0</v>
      </c>
      <c r="Q259" s="6">
        <f>SUMIFS('9月奖金发放记录'!$J$2:$J$146,'9月奖金发放记录'!$B$2:$B$146,B259,'9月奖金发放记录'!$A$2:$A$146,A259,'9月奖金发放记录'!$E$2:$E$146,"补发8月")</f>
        <v>0</v>
      </c>
      <c r="R259" s="6">
        <f>SUMIFS('9月奖金发放记录'!$J$2:$J$146,'9月奖金发放记录'!$B$2:$B$146,B259,'9月奖金发放记录'!$A$2:$A$146,A259,'9月奖金发放记录'!$E$2:$E$146,"补发7月")</f>
        <v>0</v>
      </c>
      <c r="S259" s="6">
        <f>SUMIFS('9月奖金发放记录'!$J$2:$J$146,'9月奖金发放记录'!$B$2:$B$146,B259,'9月奖金发放记录'!$A$2:$A$146,A259,'9月奖金发放记录'!$E$2:$E$146,"补发6月")</f>
        <v>0</v>
      </c>
      <c r="T259" s="6">
        <f>SUMIFS('9月奖金发放记录'!$J$2:$J$146,'9月奖金发放记录'!$B$2:$B$146,B259,'9月奖金发放记录'!$A$2:$A$146,A259,'9月奖金发放记录'!$E$2:$E$146,"补发5月")</f>
        <v>0</v>
      </c>
      <c r="U259" s="6">
        <f>SUMIFS('9月奖金发放记录'!$J$2:$J$146,'9月奖金发放记录'!$B$2:$B$146,B259,'9月奖金发放记录'!$A$2:$A$146,A259,'9月奖金发放记录'!$E$2:$E$146,"补发4月")</f>
        <v>0</v>
      </c>
      <c r="V259" s="6">
        <f>SUMIFS('9月奖金发放记录'!$J$2:$J$146,'9月奖金发放记录'!$B$2:$B$146,B259,'9月奖金发放记录'!$A$2:$A$146,A259,'9月奖金发放记录'!$E$2:$E$146,"补发3月")</f>
        <v>0</v>
      </c>
      <c r="W259" s="6">
        <f>SUMIFS('9月奖金发放记录'!$J$2:$J$146,'9月奖金发放记录'!$B$2:$B$146,B259,'9月奖金发放记录'!$A$2:$A$146,A259,'9月奖金发放记录'!$E$2:$E$146,"补发2月")</f>
        <v>0</v>
      </c>
      <c r="X259" s="6">
        <f>SUMIFS('9月奖金发放记录'!$J$2:$J$146,'9月奖金发放记录'!$B$2:$B$146,B259,'9月奖金发放记录'!$A$2:$A$146,A259,'9月奖金发放记录'!$E$2:$E$146,"补发1月")</f>
        <v>0</v>
      </c>
      <c r="Y259" s="6">
        <f t="shared" si="4"/>
        <v>0</v>
      </c>
      <c r="Z259" s="5" t="s">
        <v>120</v>
      </c>
      <c r="AA259" s="5">
        <v>3</v>
      </c>
      <c r="AB259" s="5">
        <v>4</v>
      </c>
      <c r="AC259" s="5">
        <v>0</v>
      </c>
    </row>
    <row r="260" ht="19" customHeight="1" spans="1:29">
      <c r="A260" s="5" t="s">
        <v>397</v>
      </c>
      <c r="B260" s="5" t="s">
        <v>52</v>
      </c>
      <c r="C260" s="5" t="s">
        <v>50</v>
      </c>
      <c r="D260" s="5">
        <v>1</v>
      </c>
      <c r="E260" s="5">
        <v>30</v>
      </c>
      <c r="F260" s="6">
        <v>5000</v>
      </c>
      <c r="G260" s="6">
        <v>1210.8</v>
      </c>
      <c r="H260" s="5" t="s">
        <v>120</v>
      </c>
      <c r="I260" s="6">
        <v>0</v>
      </c>
      <c r="J260" s="6">
        <v>5806.45</v>
      </c>
      <c r="K260" s="6">
        <v>1404.9</v>
      </c>
      <c r="L260" s="5" t="s">
        <v>825</v>
      </c>
      <c r="M260" s="5">
        <v>0</v>
      </c>
      <c r="N260" s="6">
        <f>SUMIFS('9月奖金发放记录'!$J$2:$J$146,'9月奖金发放记录'!$B$2:$B$146,B260,'9月奖金发放记录'!$A$2:$A$146,A260,'9月奖金发放记录'!$E$2:$E$146,"结转")</f>
        <v>0</v>
      </c>
      <c r="O260" s="6">
        <f>SUMIFS('9月奖金发放记录'!$J$2:$J$146,'9月奖金发放记录'!$B$2:$B$146,B260,'9月奖金发放记录'!$A$2:$A$146,A260,'9月奖金发放记录'!$E$2:$E$146,"当月")</f>
        <v>0</v>
      </c>
      <c r="P260" s="6">
        <f>SUMIFS('9月奖金发放记录'!$J$2:$J$146,'9月奖金发放记录'!$B$2:$B$146,B260,'9月奖金发放记录'!$A$2:$A$146,A260,'9月奖金发放记录'!$E$2:$E$146,"累计补发9月")</f>
        <v>0</v>
      </c>
      <c r="Q260" s="6">
        <f>SUMIFS('9月奖金发放记录'!$J$2:$J$146,'9月奖金发放记录'!$B$2:$B$146,B260,'9月奖金发放记录'!$A$2:$A$146,A260,'9月奖金发放记录'!$E$2:$E$146,"补发8月")</f>
        <v>0</v>
      </c>
      <c r="R260" s="6">
        <f>SUMIFS('9月奖金发放记录'!$J$2:$J$146,'9月奖金发放记录'!$B$2:$B$146,B260,'9月奖金发放记录'!$A$2:$A$146,A260,'9月奖金发放记录'!$E$2:$E$146,"补发7月")</f>
        <v>0</v>
      </c>
      <c r="S260" s="6">
        <f>SUMIFS('9月奖金发放记录'!$J$2:$J$146,'9月奖金发放记录'!$B$2:$B$146,B260,'9月奖金发放记录'!$A$2:$A$146,A260,'9月奖金发放记录'!$E$2:$E$146,"补发6月")</f>
        <v>0</v>
      </c>
      <c r="T260" s="6">
        <f>SUMIFS('9月奖金发放记录'!$J$2:$J$146,'9月奖金发放记录'!$B$2:$B$146,B260,'9月奖金发放记录'!$A$2:$A$146,A260,'9月奖金发放记录'!$E$2:$E$146,"补发5月")</f>
        <v>0</v>
      </c>
      <c r="U260" s="6">
        <f>SUMIFS('9月奖金发放记录'!$J$2:$J$146,'9月奖金发放记录'!$B$2:$B$146,B260,'9月奖金发放记录'!$A$2:$A$146,A260,'9月奖金发放记录'!$E$2:$E$146,"补发4月")</f>
        <v>0</v>
      </c>
      <c r="V260" s="6">
        <f>SUMIFS('9月奖金发放记录'!$J$2:$J$146,'9月奖金发放记录'!$B$2:$B$146,B260,'9月奖金发放记录'!$A$2:$A$146,A260,'9月奖金发放记录'!$E$2:$E$146,"补发3月")</f>
        <v>0</v>
      </c>
      <c r="W260" s="6">
        <f>SUMIFS('9月奖金发放记录'!$J$2:$J$146,'9月奖金发放记录'!$B$2:$B$146,B260,'9月奖金发放记录'!$A$2:$A$146,A260,'9月奖金发放记录'!$E$2:$E$146,"补发2月")</f>
        <v>0</v>
      </c>
      <c r="X260" s="6">
        <f>SUMIFS('9月奖金发放记录'!$J$2:$J$146,'9月奖金发放记录'!$B$2:$B$146,B260,'9月奖金发放记录'!$A$2:$A$146,A260,'9月奖金发放记录'!$E$2:$E$146,"补发1月")</f>
        <v>0</v>
      </c>
      <c r="Y260" s="6">
        <f t="shared" si="4"/>
        <v>0</v>
      </c>
      <c r="Z260" s="5" t="s">
        <v>120</v>
      </c>
      <c r="AA260" s="5">
        <v>6</v>
      </c>
      <c r="AB260" s="5">
        <v>0</v>
      </c>
      <c r="AC260" s="5">
        <v>0</v>
      </c>
    </row>
    <row r="261" ht="19" customHeight="1" spans="1:29">
      <c r="A261" s="5" t="s">
        <v>401</v>
      </c>
      <c r="B261" s="5" t="s">
        <v>52</v>
      </c>
      <c r="C261" s="5" t="s">
        <v>50</v>
      </c>
      <c r="D261" s="5">
        <v>1</v>
      </c>
      <c r="E261" s="5">
        <v>30</v>
      </c>
      <c r="F261" s="6">
        <v>5000</v>
      </c>
      <c r="G261" s="6">
        <v>3721.3</v>
      </c>
      <c r="H261" s="5" t="s">
        <v>120</v>
      </c>
      <c r="I261" s="6">
        <v>0</v>
      </c>
      <c r="J261" s="6">
        <v>38358.29</v>
      </c>
      <c r="K261" s="6">
        <v>54639.1</v>
      </c>
      <c r="L261" s="5" t="s">
        <v>826</v>
      </c>
      <c r="M261" s="5">
        <v>0</v>
      </c>
      <c r="N261" s="6">
        <f>SUMIFS('9月奖金发放记录'!$J$2:$J$146,'9月奖金发放记录'!$B$2:$B$146,B261,'9月奖金发放记录'!$A$2:$A$146,A261,'9月奖金发放记录'!$E$2:$E$146,"结转")</f>
        <v>0</v>
      </c>
      <c r="O261" s="6">
        <f>SUMIFS('9月奖金发放记录'!$J$2:$J$146,'9月奖金发放记录'!$B$2:$B$146,B261,'9月奖金发放记录'!$A$2:$A$146,A261,'9月奖金发放记录'!$E$2:$E$146,"当月")</f>
        <v>0</v>
      </c>
      <c r="P261" s="6">
        <f>SUMIFS('9月奖金发放记录'!$J$2:$J$146,'9月奖金发放记录'!$B$2:$B$146,B261,'9月奖金发放记录'!$A$2:$A$146,A261,'9月奖金发放记录'!$E$2:$E$146,"累计补发9月")</f>
        <v>260</v>
      </c>
      <c r="Q261" s="6">
        <f>SUMIFS('9月奖金发放记录'!$J$2:$J$146,'9月奖金发放记录'!$B$2:$B$146,B261,'9月奖金发放记录'!$A$2:$A$146,A261,'9月奖金发放记录'!$E$2:$E$146,"补发8月")</f>
        <v>0</v>
      </c>
      <c r="R261" s="6">
        <f>SUMIFS('9月奖金发放记录'!$J$2:$J$146,'9月奖金发放记录'!$B$2:$B$146,B261,'9月奖金发放记录'!$A$2:$A$146,A261,'9月奖金发放记录'!$E$2:$E$146,"补发7月")</f>
        <v>0</v>
      </c>
      <c r="S261" s="6">
        <f>SUMIFS('9月奖金发放记录'!$J$2:$J$146,'9月奖金发放记录'!$B$2:$B$146,B261,'9月奖金发放记录'!$A$2:$A$146,A261,'9月奖金发放记录'!$E$2:$E$146,"补发6月")</f>
        <v>0</v>
      </c>
      <c r="T261" s="6">
        <f>SUMIFS('9月奖金发放记录'!$J$2:$J$146,'9月奖金发放记录'!$B$2:$B$146,B261,'9月奖金发放记录'!$A$2:$A$146,A261,'9月奖金发放记录'!$E$2:$E$146,"补发5月")</f>
        <v>0</v>
      </c>
      <c r="U261" s="6">
        <f>SUMIFS('9月奖金发放记录'!$J$2:$J$146,'9月奖金发放记录'!$B$2:$B$146,B261,'9月奖金发放记录'!$A$2:$A$146,A261,'9月奖金发放记录'!$E$2:$E$146,"补发4月")</f>
        <v>0</v>
      </c>
      <c r="V261" s="6">
        <f>SUMIFS('9月奖金发放记录'!$J$2:$J$146,'9月奖金发放记录'!$B$2:$B$146,B261,'9月奖金发放记录'!$A$2:$A$146,A261,'9月奖金发放记录'!$E$2:$E$146,"补发3月")</f>
        <v>0</v>
      </c>
      <c r="W261" s="6">
        <f>SUMIFS('9月奖金发放记录'!$J$2:$J$146,'9月奖金发放记录'!$B$2:$B$146,B261,'9月奖金发放记录'!$A$2:$A$146,A261,'9月奖金发放记录'!$E$2:$E$146,"补发2月")</f>
        <v>0</v>
      </c>
      <c r="X261" s="6">
        <f>SUMIFS('9月奖金发放记录'!$J$2:$J$146,'9月奖金发放记录'!$B$2:$B$146,B261,'9月奖金发放记录'!$A$2:$A$146,A261,'9月奖金发放记录'!$E$2:$E$146,"补发1月")</f>
        <v>0</v>
      </c>
      <c r="Y261" s="6">
        <f t="shared" si="4"/>
        <v>260</v>
      </c>
      <c r="Z261" s="5" t="s">
        <v>120</v>
      </c>
      <c r="AA261" s="5">
        <v>0</v>
      </c>
      <c r="AB261" s="5">
        <v>0</v>
      </c>
      <c r="AC261" s="5">
        <v>0</v>
      </c>
    </row>
    <row r="262" ht="19" customHeight="1" spans="1:29">
      <c r="A262" s="5" t="s">
        <v>404</v>
      </c>
      <c r="B262" s="5" t="s">
        <v>52</v>
      </c>
      <c r="C262" s="5" t="s">
        <v>50</v>
      </c>
      <c r="D262" s="5">
        <v>2</v>
      </c>
      <c r="E262" s="5">
        <v>30</v>
      </c>
      <c r="F262" s="6">
        <v>5000</v>
      </c>
      <c r="G262" s="6">
        <v>3981.2</v>
      </c>
      <c r="H262" s="5" t="s">
        <v>113</v>
      </c>
      <c r="I262" s="6">
        <v>112.666666666667</v>
      </c>
      <c r="J262" s="6">
        <v>33650.92</v>
      </c>
      <c r="K262" s="6">
        <v>22021.1</v>
      </c>
      <c r="L262" s="5" t="s">
        <v>825</v>
      </c>
      <c r="M262" s="5">
        <v>0</v>
      </c>
      <c r="N262" s="6">
        <f>SUMIFS('9月奖金发放记录'!$J$2:$J$146,'9月奖金发放记录'!$B$2:$B$146,B262,'9月奖金发放记录'!$A$2:$A$146,A262,'9月奖金发放记录'!$E$2:$E$146,"结转")</f>
        <v>0</v>
      </c>
      <c r="O262" s="6">
        <f>SUMIFS('9月奖金发放记录'!$J$2:$J$146,'9月奖金发放记录'!$B$2:$B$146,B262,'9月奖金发放记录'!$A$2:$A$146,A262,'9月奖金发放记录'!$E$2:$E$146,"当月")</f>
        <v>112.67</v>
      </c>
      <c r="P262" s="6">
        <f>SUMIFS('9月奖金发放记录'!$J$2:$J$146,'9月奖金发放记录'!$B$2:$B$146,B262,'9月奖金发放记录'!$A$2:$A$146,A262,'9月奖金发放记录'!$E$2:$E$146,"累计补发9月")</f>
        <v>0</v>
      </c>
      <c r="Q262" s="6">
        <f>SUMIFS('9月奖金发放记录'!$J$2:$J$146,'9月奖金发放记录'!$B$2:$B$146,B262,'9月奖金发放记录'!$A$2:$A$146,A262,'9月奖金发放记录'!$E$2:$E$146,"补发8月")</f>
        <v>0</v>
      </c>
      <c r="R262" s="6">
        <f>SUMIFS('9月奖金发放记录'!$J$2:$J$146,'9月奖金发放记录'!$B$2:$B$146,B262,'9月奖金发放记录'!$A$2:$A$146,A262,'9月奖金发放记录'!$E$2:$E$146,"补发7月")</f>
        <v>0</v>
      </c>
      <c r="S262" s="6">
        <f>SUMIFS('9月奖金发放记录'!$J$2:$J$146,'9月奖金发放记录'!$B$2:$B$146,B262,'9月奖金发放记录'!$A$2:$A$146,A262,'9月奖金发放记录'!$E$2:$E$146,"补发6月")</f>
        <v>0</v>
      </c>
      <c r="T262" s="6">
        <f>SUMIFS('9月奖金发放记录'!$J$2:$J$146,'9月奖金发放记录'!$B$2:$B$146,B262,'9月奖金发放记录'!$A$2:$A$146,A262,'9月奖金发放记录'!$E$2:$E$146,"补发5月")</f>
        <v>0</v>
      </c>
      <c r="U262" s="6">
        <f>SUMIFS('9月奖金发放记录'!$J$2:$J$146,'9月奖金发放记录'!$B$2:$B$146,B262,'9月奖金发放记录'!$A$2:$A$146,A262,'9月奖金发放记录'!$E$2:$E$146,"补发4月")</f>
        <v>0</v>
      </c>
      <c r="V262" s="6">
        <f>SUMIFS('9月奖金发放记录'!$J$2:$J$146,'9月奖金发放记录'!$B$2:$B$146,B262,'9月奖金发放记录'!$A$2:$A$146,A262,'9月奖金发放记录'!$E$2:$E$146,"补发3月")</f>
        <v>0</v>
      </c>
      <c r="W262" s="6">
        <f>SUMIFS('9月奖金发放记录'!$J$2:$J$146,'9月奖金发放记录'!$B$2:$B$146,B262,'9月奖金发放记录'!$A$2:$A$146,A262,'9月奖金发放记录'!$E$2:$E$146,"补发2月")</f>
        <v>0</v>
      </c>
      <c r="X262" s="6">
        <f>SUMIFS('9月奖金发放记录'!$J$2:$J$146,'9月奖金发放记录'!$B$2:$B$146,B262,'9月奖金发放记录'!$A$2:$A$146,A262,'9月奖金发放记录'!$E$2:$E$146,"补发1月")</f>
        <v>0</v>
      </c>
      <c r="Y262" s="6">
        <f t="shared" si="4"/>
        <v>112.67</v>
      </c>
      <c r="Z262" s="5" t="s">
        <v>120</v>
      </c>
      <c r="AA262" s="5">
        <v>1</v>
      </c>
      <c r="AB262" s="5">
        <v>0</v>
      </c>
      <c r="AC262" s="5">
        <v>0</v>
      </c>
    </row>
    <row r="263" ht="19" customHeight="1" spans="1:29">
      <c r="A263" s="5" t="s">
        <v>412</v>
      </c>
      <c r="B263" s="5" t="s">
        <v>52</v>
      </c>
      <c r="C263" s="5" t="s">
        <v>50</v>
      </c>
      <c r="D263" s="5">
        <v>1</v>
      </c>
      <c r="E263" s="5">
        <v>30</v>
      </c>
      <c r="F263" s="6">
        <v>3000</v>
      </c>
      <c r="G263" s="6">
        <v>3106.3</v>
      </c>
      <c r="H263" s="5" t="s">
        <v>113</v>
      </c>
      <c r="I263" s="6">
        <v>150</v>
      </c>
      <c r="J263" s="6">
        <v>21000</v>
      </c>
      <c r="K263" s="6">
        <v>10406.8</v>
      </c>
      <c r="L263" s="5" t="s">
        <v>825</v>
      </c>
      <c r="M263" s="5">
        <v>0</v>
      </c>
      <c r="N263" s="6">
        <f>SUMIFS('9月奖金发放记录'!$J$2:$J$146,'9月奖金发放记录'!$B$2:$B$146,B263,'9月奖金发放记录'!$A$2:$A$146,A263,'9月奖金发放记录'!$E$2:$E$146,"结转")</f>
        <v>0</v>
      </c>
      <c r="O263" s="6">
        <f>SUMIFS('9月奖金发放记录'!$J$2:$J$146,'9月奖金发放记录'!$B$2:$B$146,B263,'9月奖金发放记录'!$A$2:$A$146,A263,'9月奖金发放记录'!$E$2:$E$146,"当月")</f>
        <v>150</v>
      </c>
      <c r="P263" s="6">
        <f>SUMIFS('9月奖金发放记录'!$J$2:$J$146,'9月奖金发放记录'!$B$2:$B$146,B263,'9月奖金发放记录'!$A$2:$A$146,A263,'9月奖金发放记录'!$E$2:$E$146,"累计补发9月")</f>
        <v>0</v>
      </c>
      <c r="Q263" s="6">
        <f>SUMIFS('9月奖金发放记录'!$J$2:$J$146,'9月奖金发放记录'!$B$2:$B$146,B263,'9月奖金发放记录'!$A$2:$A$146,A263,'9月奖金发放记录'!$E$2:$E$146,"补发8月")</f>
        <v>0</v>
      </c>
      <c r="R263" s="6">
        <f>SUMIFS('9月奖金发放记录'!$J$2:$J$146,'9月奖金发放记录'!$B$2:$B$146,B263,'9月奖金发放记录'!$A$2:$A$146,A263,'9月奖金发放记录'!$E$2:$E$146,"补发7月")</f>
        <v>0</v>
      </c>
      <c r="S263" s="6">
        <f>SUMIFS('9月奖金发放记录'!$J$2:$J$146,'9月奖金发放记录'!$B$2:$B$146,B263,'9月奖金发放记录'!$A$2:$A$146,A263,'9月奖金发放记录'!$E$2:$E$146,"补发6月")</f>
        <v>0</v>
      </c>
      <c r="T263" s="6">
        <f>SUMIFS('9月奖金发放记录'!$J$2:$J$146,'9月奖金发放记录'!$B$2:$B$146,B263,'9月奖金发放记录'!$A$2:$A$146,A263,'9月奖金发放记录'!$E$2:$E$146,"补发5月")</f>
        <v>0</v>
      </c>
      <c r="U263" s="6">
        <f>SUMIFS('9月奖金发放记录'!$J$2:$J$146,'9月奖金发放记录'!$B$2:$B$146,B263,'9月奖金发放记录'!$A$2:$A$146,A263,'9月奖金发放记录'!$E$2:$E$146,"补发4月")</f>
        <v>0</v>
      </c>
      <c r="V263" s="6">
        <f>SUMIFS('9月奖金发放记录'!$J$2:$J$146,'9月奖金发放记录'!$B$2:$B$146,B263,'9月奖金发放记录'!$A$2:$A$146,A263,'9月奖金发放记录'!$E$2:$E$146,"补发3月")</f>
        <v>0</v>
      </c>
      <c r="W263" s="6">
        <f>SUMIFS('9月奖金发放记录'!$J$2:$J$146,'9月奖金发放记录'!$B$2:$B$146,B263,'9月奖金发放记录'!$A$2:$A$146,A263,'9月奖金发放记录'!$E$2:$E$146,"补发2月")</f>
        <v>0</v>
      </c>
      <c r="X263" s="6">
        <f>SUMIFS('9月奖金发放记录'!$J$2:$J$146,'9月奖金发放记录'!$B$2:$B$146,B263,'9月奖金发放记录'!$A$2:$A$146,A263,'9月奖金发放记录'!$E$2:$E$146,"补发1月")</f>
        <v>0</v>
      </c>
      <c r="Y263" s="6">
        <f t="shared" si="4"/>
        <v>150</v>
      </c>
      <c r="Z263" s="5" t="s">
        <v>120</v>
      </c>
      <c r="AA263" s="5">
        <v>2</v>
      </c>
      <c r="AB263" s="5">
        <v>0</v>
      </c>
      <c r="AC263" s="5">
        <v>0</v>
      </c>
    </row>
    <row r="264" ht="19" customHeight="1" spans="1:29">
      <c r="A264" s="5" t="s">
        <v>416</v>
      </c>
      <c r="B264" s="5" t="s">
        <v>52</v>
      </c>
      <c r="C264" s="5" t="s">
        <v>50</v>
      </c>
      <c r="D264" s="5">
        <v>1</v>
      </c>
      <c r="E264" s="5">
        <v>30</v>
      </c>
      <c r="F264" s="6">
        <v>3000</v>
      </c>
      <c r="G264" s="6">
        <v>1654.7</v>
      </c>
      <c r="H264" s="5" t="s">
        <v>120</v>
      </c>
      <c r="I264" s="6">
        <v>0</v>
      </c>
      <c r="J264" s="6">
        <v>3000</v>
      </c>
      <c r="K264" s="6">
        <v>1654.7</v>
      </c>
      <c r="L264" s="5" t="s">
        <v>825</v>
      </c>
      <c r="M264" s="5">
        <v>0</v>
      </c>
      <c r="N264" s="6">
        <f>SUMIFS('9月奖金发放记录'!$J$2:$J$146,'9月奖金发放记录'!$B$2:$B$146,B264,'9月奖金发放记录'!$A$2:$A$146,A264,'9月奖金发放记录'!$E$2:$E$146,"结转")</f>
        <v>0</v>
      </c>
      <c r="O264" s="6">
        <f>SUMIFS('9月奖金发放记录'!$J$2:$J$146,'9月奖金发放记录'!$B$2:$B$146,B264,'9月奖金发放记录'!$A$2:$A$146,A264,'9月奖金发放记录'!$E$2:$E$146,"当月")</f>
        <v>0</v>
      </c>
      <c r="P264" s="6">
        <f>SUMIFS('9月奖金发放记录'!$J$2:$J$146,'9月奖金发放记录'!$B$2:$B$146,B264,'9月奖金发放记录'!$A$2:$A$146,A264,'9月奖金发放记录'!$E$2:$E$146,"累计补发9月")</f>
        <v>0</v>
      </c>
      <c r="Q264" s="6">
        <f>SUMIFS('9月奖金发放记录'!$J$2:$J$146,'9月奖金发放记录'!$B$2:$B$146,B264,'9月奖金发放记录'!$A$2:$A$146,A264,'9月奖金发放记录'!$E$2:$E$146,"补发8月")</f>
        <v>0</v>
      </c>
      <c r="R264" s="6">
        <f>SUMIFS('9月奖金发放记录'!$J$2:$J$146,'9月奖金发放记录'!$B$2:$B$146,B264,'9月奖金发放记录'!$A$2:$A$146,A264,'9月奖金发放记录'!$E$2:$E$146,"补发7月")</f>
        <v>0</v>
      </c>
      <c r="S264" s="6">
        <f>SUMIFS('9月奖金发放记录'!$J$2:$J$146,'9月奖金发放记录'!$B$2:$B$146,B264,'9月奖金发放记录'!$A$2:$A$146,A264,'9月奖金发放记录'!$E$2:$E$146,"补发6月")</f>
        <v>0</v>
      </c>
      <c r="T264" s="6">
        <f>SUMIFS('9月奖金发放记录'!$J$2:$J$146,'9月奖金发放记录'!$B$2:$B$146,B264,'9月奖金发放记录'!$A$2:$A$146,A264,'9月奖金发放记录'!$E$2:$E$146,"补发5月")</f>
        <v>0</v>
      </c>
      <c r="U264" s="6">
        <f>SUMIFS('9月奖金发放记录'!$J$2:$J$146,'9月奖金发放记录'!$B$2:$B$146,B264,'9月奖金发放记录'!$A$2:$A$146,A264,'9月奖金发放记录'!$E$2:$E$146,"补发4月")</f>
        <v>0</v>
      </c>
      <c r="V264" s="6">
        <f>SUMIFS('9月奖金发放记录'!$J$2:$J$146,'9月奖金发放记录'!$B$2:$B$146,B264,'9月奖金发放记录'!$A$2:$A$146,A264,'9月奖金发放记录'!$E$2:$E$146,"补发3月")</f>
        <v>0</v>
      </c>
      <c r="W264" s="6">
        <f>SUMIFS('9月奖金发放记录'!$J$2:$J$146,'9月奖金发放记录'!$B$2:$B$146,B264,'9月奖金发放记录'!$A$2:$A$146,A264,'9月奖金发放记录'!$E$2:$E$146,"补发2月")</f>
        <v>0</v>
      </c>
      <c r="X264" s="6">
        <f>SUMIFS('9月奖金发放记录'!$J$2:$J$146,'9月奖金发放记录'!$B$2:$B$146,B264,'9月奖金发放记录'!$A$2:$A$146,A264,'9月奖金发放记录'!$E$2:$E$146,"补发1月")</f>
        <v>0</v>
      </c>
      <c r="Y264" s="6">
        <f t="shared" si="4"/>
        <v>0</v>
      </c>
      <c r="Z264" s="5" t="s">
        <v>120</v>
      </c>
      <c r="AA264" s="5">
        <v>5</v>
      </c>
      <c r="AB264" s="5">
        <v>0</v>
      </c>
      <c r="AC264" s="5">
        <v>0</v>
      </c>
    </row>
    <row r="265" ht="19" customHeight="1" spans="1:29">
      <c r="A265" s="5" t="s">
        <v>420</v>
      </c>
      <c r="B265" s="5" t="s">
        <v>52</v>
      </c>
      <c r="C265" s="5" t="s">
        <v>50</v>
      </c>
      <c r="D265" s="5">
        <v>1</v>
      </c>
      <c r="E265" s="5">
        <v>30</v>
      </c>
      <c r="F265" s="6">
        <v>3000</v>
      </c>
      <c r="G265" s="6">
        <v>3995.6</v>
      </c>
      <c r="H265" s="5" t="s">
        <v>113</v>
      </c>
      <c r="I265" s="6">
        <v>150</v>
      </c>
      <c r="J265" s="6">
        <v>12000</v>
      </c>
      <c r="K265" s="6">
        <v>9517.9</v>
      </c>
      <c r="L265" s="5" t="s">
        <v>825</v>
      </c>
      <c r="M265" s="5">
        <v>0</v>
      </c>
      <c r="N265" s="6">
        <f>SUMIFS('9月奖金发放记录'!$J$2:$J$146,'9月奖金发放记录'!$B$2:$B$146,B265,'9月奖金发放记录'!$A$2:$A$146,A265,'9月奖金发放记录'!$E$2:$E$146,"结转")</f>
        <v>0</v>
      </c>
      <c r="O265" s="6">
        <f>SUMIFS('9月奖金发放记录'!$J$2:$J$146,'9月奖金发放记录'!$B$2:$B$146,B265,'9月奖金发放记录'!$A$2:$A$146,A265,'9月奖金发放记录'!$E$2:$E$146,"当月")</f>
        <v>150</v>
      </c>
      <c r="P265" s="6">
        <f>SUMIFS('9月奖金发放记录'!$J$2:$J$146,'9月奖金发放记录'!$B$2:$B$146,B265,'9月奖金发放记录'!$A$2:$A$146,A265,'9月奖金发放记录'!$E$2:$E$146,"累计补发9月")</f>
        <v>0</v>
      </c>
      <c r="Q265" s="6">
        <f>SUMIFS('9月奖金发放记录'!$J$2:$J$146,'9月奖金发放记录'!$B$2:$B$146,B265,'9月奖金发放记录'!$A$2:$A$146,A265,'9月奖金发放记录'!$E$2:$E$146,"补发8月")</f>
        <v>0</v>
      </c>
      <c r="R265" s="6">
        <f>SUMIFS('9月奖金发放记录'!$J$2:$J$146,'9月奖金发放记录'!$B$2:$B$146,B265,'9月奖金发放记录'!$A$2:$A$146,A265,'9月奖金发放记录'!$E$2:$E$146,"补发7月")</f>
        <v>0</v>
      </c>
      <c r="S265" s="6">
        <f>SUMIFS('9月奖金发放记录'!$J$2:$J$146,'9月奖金发放记录'!$B$2:$B$146,B265,'9月奖金发放记录'!$A$2:$A$146,A265,'9月奖金发放记录'!$E$2:$E$146,"补发6月")</f>
        <v>0</v>
      </c>
      <c r="T265" s="6">
        <f>SUMIFS('9月奖金发放记录'!$J$2:$J$146,'9月奖金发放记录'!$B$2:$B$146,B265,'9月奖金发放记录'!$A$2:$A$146,A265,'9月奖金发放记录'!$E$2:$E$146,"补发5月")</f>
        <v>0</v>
      </c>
      <c r="U265" s="6">
        <f>SUMIFS('9月奖金发放记录'!$J$2:$J$146,'9月奖金发放记录'!$B$2:$B$146,B265,'9月奖金发放记录'!$A$2:$A$146,A265,'9月奖金发放记录'!$E$2:$E$146,"补发4月")</f>
        <v>0</v>
      </c>
      <c r="V265" s="6">
        <f>SUMIFS('9月奖金发放记录'!$J$2:$J$146,'9月奖金发放记录'!$B$2:$B$146,B265,'9月奖金发放记录'!$A$2:$A$146,A265,'9月奖金发放记录'!$E$2:$E$146,"补发3月")</f>
        <v>0</v>
      </c>
      <c r="W265" s="6">
        <f>SUMIFS('9月奖金发放记录'!$J$2:$J$146,'9月奖金发放记录'!$B$2:$B$146,B265,'9月奖金发放记录'!$A$2:$A$146,A265,'9月奖金发放记录'!$E$2:$E$146,"补发2月")</f>
        <v>0</v>
      </c>
      <c r="X265" s="6">
        <f>SUMIFS('9月奖金发放记录'!$J$2:$J$146,'9月奖金发放记录'!$B$2:$B$146,B265,'9月奖金发放记录'!$A$2:$A$146,A265,'9月奖金发放记录'!$E$2:$E$146,"补发1月")</f>
        <v>0</v>
      </c>
      <c r="Y265" s="6">
        <f t="shared" si="4"/>
        <v>150</v>
      </c>
      <c r="Z265" s="5" t="s">
        <v>120</v>
      </c>
      <c r="AA265" s="5">
        <v>2</v>
      </c>
      <c r="AB265" s="5">
        <v>0</v>
      </c>
      <c r="AC265" s="5">
        <v>0</v>
      </c>
    </row>
    <row r="266" ht="19" customHeight="1" spans="1:29">
      <c r="A266" s="5" t="s">
        <v>424</v>
      </c>
      <c r="B266" s="5" t="s">
        <v>52</v>
      </c>
      <c r="C266" s="5" t="s">
        <v>50</v>
      </c>
      <c r="D266" s="5">
        <v>1</v>
      </c>
      <c r="E266" s="5">
        <v>30</v>
      </c>
      <c r="F266" s="6">
        <v>3000</v>
      </c>
      <c r="G266" s="6">
        <v>1302.7</v>
      </c>
      <c r="H266" s="5" t="s">
        <v>120</v>
      </c>
      <c r="I266" s="6">
        <v>0</v>
      </c>
      <c r="J266" s="6">
        <v>3000</v>
      </c>
      <c r="K266" s="6">
        <v>1302.7</v>
      </c>
      <c r="L266" s="5" t="s">
        <v>825</v>
      </c>
      <c r="M266" s="5">
        <v>0</v>
      </c>
      <c r="N266" s="6">
        <f>SUMIFS('9月奖金发放记录'!$J$2:$J$146,'9月奖金发放记录'!$B$2:$B$146,B266,'9月奖金发放记录'!$A$2:$A$146,A266,'9月奖金发放记录'!$E$2:$E$146,"结转")</f>
        <v>0</v>
      </c>
      <c r="O266" s="6">
        <f>SUMIFS('9月奖金发放记录'!$J$2:$J$146,'9月奖金发放记录'!$B$2:$B$146,B266,'9月奖金发放记录'!$A$2:$A$146,A266,'9月奖金发放记录'!$E$2:$E$146,"当月")</f>
        <v>0</v>
      </c>
      <c r="P266" s="6">
        <f>SUMIFS('9月奖金发放记录'!$J$2:$J$146,'9月奖金发放记录'!$B$2:$B$146,B266,'9月奖金发放记录'!$A$2:$A$146,A266,'9月奖金发放记录'!$E$2:$E$146,"累计补发9月")</f>
        <v>0</v>
      </c>
      <c r="Q266" s="6">
        <f>SUMIFS('9月奖金发放记录'!$J$2:$J$146,'9月奖金发放记录'!$B$2:$B$146,B266,'9月奖金发放记录'!$A$2:$A$146,A266,'9月奖金发放记录'!$E$2:$E$146,"补发8月")</f>
        <v>0</v>
      </c>
      <c r="R266" s="6">
        <f>SUMIFS('9月奖金发放记录'!$J$2:$J$146,'9月奖金发放记录'!$B$2:$B$146,B266,'9月奖金发放记录'!$A$2:$A$146,A266,'9月奖金发放记录'!$E$2:$E$146,"补发7月")</f>
        <v>0</v>
      </c>
      <c r="S266" s="6">
        <f>SUMIFS('9月奖金发放记录'!$J$2:$J$146,'9月奖金发放记录'!$B$2:$B$146,B266,'9月奖金发放记录'!$A$2:$A$146,A266,'9月奖金发放记录'!$E$2:$E$146,"补发6月")</f>
        <v>0</v>
      </c>
      <c r="T266" s="6">
        <f>SUMIFS('9月奖金发放记录'!$J$2:$J$146,'9月奖金发放记录'!$B$2:$B$146,B266,'9月奖金发放记录'!$A$2:$A$146,A266,'9月奖金发放记录'!$E$2:$E$146,"补发5月")</f>
        <v>0</v>
      </c>
      <c r="U266" s="6">
        <f>SUMIFS('9月奖金发放记录'!$J$2:$J$146,'9月奖金发放记录'!$B$2:$B$146,B266,'9月奖金发放记录'!$A$2:$A$146,A266,'9月奖金发放记录'!$E$2:$E$146,"补发4月")</f>
        <v>0</v>
      </c>
      <c r="V266" s="6">
        <f>SUMIFS('9月奖金发放记录'!$J$2:$J$146,'9月奖金发放记录'!$B$2:$B$146,B266,'9月奖金发放记录'!$A$2:$A$146,A266,'9月奖金发放记录'!$E$2:$E$146,"补发3月")</f>
        <v>0</v>
      </c>
      <c r="W266" s="6">
        <f>SUMIFS('9月奖金发放记录'!$J$2:$J$146,'9月奖金发放记录'!$B$2:$B$146,B266,'9月奖金发放记录'!$A$2:$A$146,A266,'9月奖金发放记录'!$E$2:$E$146,"补发2月")</f>
        <v>0</v>
      </c>
      <c r="X266" s="6">
        <f>SUMIFS('9月奖金发放记录'!$J$2:$J$146,'9月奖金发放记录'!$B$2:$B$146,B266,'9月奖金发放记录'!$A$2:$A$146,A266,'9月奖金发放记录'!$E$2:$E$146,"补发1月")</f>
        <v>0</v>
      </c>
      <c r="Y266" s="6">
        <f t="shared" si="4"/>
        <v>0</v>
      </c>
      <c r="Z266" s="5" t="s">
        <v>120</v>
      </c>
      <c r="AA266" s="5">
        <v>1</v>
      </c>
      <c r="AB266" s="5">
        <v>0</v>
      </c>
      <c r="AC266" s="5">
        <v>0</v>
      </c>
    </row>
    <row r="267" ht="19" customHeight="1" spans="1:29">
      <c r="A267" s="5" t="s">
        <v>51</v>
      </c>
      <c r="B267" s="5" t="s">
        <v>52</v>
      </c>
      <c r="C267" s="5" t="s">
        <v>50</v>
      </c>
      <c r="D267" s="5">
        <v>1</v>
      </c>
      <c r="E267" s="5">
        <v>11</v>
      </c>
      <c r="F267" s="6">
        <v>1100</v>
      </c>
      <c r="G267" s="6">
        <v>2589.3</v>
      </c>
      <c r="H267" s="5" t="s">
        <v>113</v>
      </c>
      <c r="I267" s="6">
        <v>55</v>
      </c>
      <c r="J267" s="6">
        <v>1100</v>
      </c>
      <c r="K267" s="6">
        <v>2589.3</v>
      </c>
      <c r="L267" s="5" t="s">
        <v>826</v>
      </c>
      <c r="M267" s="5">
        <v>0</v>
      </c>
      <c r="N267" s="6">
        <f>SUMIFS('9月奖金发放记录'!$J$2:$J$146,'9月奖金发放记录'!$B$2:$B$146,B267,'9月奖金发放记录'!$A$2:$A$146,A267,'9月奖金发放记录'!$E$2:$E$146,"结转")</f>
        <v>0</v>
      </c>
      <c r="O267" s="6">
        <f>SUMIFS('9月奖金发放记录'!$J$2:$J$146,'9月奖金发放记录'!$B$2:$B$146,B267,'9月奖金发放记录'!$A$2:$A$146,A267,'9月奖金发放记录'!$E$2:$E$146,"当月")</f>
        <v>55</v>
      </c>
      <c r="P267" s="6">
        <f>SUMIFS('9月奖金发放记录'!$J$2:$J$146,'9月奖金发放记录'!$B$2:$B$146,B267,'9月奖金发放记录'!$A$2:$A$146,A267,'9月奖金发放记录'!$E$2:$E$146,"累计补发9月")</f>
        <v>0</v>
      </c>
      <c r="Q267" s="6">
        <f>SUMIFS('9月奖金发放记录'!$J$2:$J$146,'9月奖金发放记录'!$B$2:$B$146,B267,'9月奖金发放记录'!$A$2:$A$146,A267,'9月奖金发放记录'!$E$2:$E$146,"补发8月")</f>
        <v>0</v>
      </c>
      <c r="R267" s="6">
        <f>SUMIFS('9月奖金发放记录'!$J$2:$J$146,'9月奖金发放记录'!$B$2:$B$146,B267,'9月奖金发放记录'!$A$2:$A$146,A267,'9月奖金发放记录'!$E$2:$E$146,"补发7月")</f>
        <v>0</v>
      </c>
      <c r="S267" s="6">
        <f>SUMIFS('9月奖金发放记录'!$J$2:$J$146,'9月奖金发放记录'!$B$2:$B$146,B267,'9月奖金发放记录'!$A$2:$A$146,A267,'9月奖金发放记录'!$E$2:$E$146,"补发6月")</f>
        <v>0</v>
      </c>
      <c r="T267" s="6">
        <f>SUMIFS('9月奖金发放记录'!$J$2:$J$146,'9月奖金发放记录'!$B$2:$B$146,B267,'9月奖金发放记录'!$A$2:$A$146,A267,'9月奖金发放记录'!$E$2:$E$146,"补发5月")</f>
        <v>0</v>
      </c>
      <c r="U267" s="6">
        <f>SUMIFS('9月奖金发放记录'!$J$2:$J$146,'9月奖金发放记录'!$B$2:$B$146,B267,'9月奖金发放记录'!$A$2:$A$146,A267,'9月奖金发放记录'!$E$2:$E$146,"补发4月")</f>
        <v>0</v>
      </c>
      <c r="V267" s="6">
        <f>SUMIFS('9月奖金发放记录'!$J$2:$J$146,'9月奖金发放记录'!$B$2:$B$146,B267,'9月奖金发放记录'!$A$2:$A$146,A267,'9月奖金发放记录'!$E$2:$E$146,"补发3月")</f>
        <v>0</v>
      </c>
      <c r="W267" s="6">
        <f>SUMIFS('9月奖金发放记录'!$J$2:$J$146,'9月奖金发放记录'!$B$2:$B$146,B267,'9月奖金发放记录'!$A$2:$A$146,A267,'9月奖金发放记录'!$E$2:$E$146,"补发2月")</f>
        <v>0</v>
      </c>
      <c r="X267" s="6">
        <f>SUMIFS('9月奖金发放记录'!$J$2:$J$146,'9月奖金发放记录'!$B$2:$B$146,B267,'9月奖金发放记录'!$A$2:$A$146,A267,'9月奖金发放记录'!$E$2:$E$146,"补发1月")</f>
        <v>0</v>
      </c>
      <c r="Y267" s="6">
        <f t="shared" si="4"/>
        <v>55</v>
      </c>
      <c r="Z267" s="5" t="s">
        <v>120</v>
      </c>
      <c r="AA267" s="5">
        <v>0</v>
      </c>
      <c r="AB267" s="5">
        <v>0</v>
      </c>
      <c r="AC267" s="5">
        <v>0</v>
      </c>
    </row>
    <row r="268" ht="19" customHeight="1" spans="1:29">
      <c r="A268" s="5" t="s">
        <v>432</v>
      </c>
      <c r="B268" s="5" t="s">
        <v>52</v>
      </c>
      <c r="C268" s="5" t="s">
        <v>50</v>
      </c>
      <c r="D268" s="5">
        <v>1</v>
      </c>
      <c r="E268" s="5">
        <v>30</v>
      </c>
      <c r="F268" s="6">
        <v>3000</v>
      </c>
      <c r="G268" s="6">
        <v>4550.1</v>
      </c>
      <c r="H268" s="5" t="s">
        <v>113</v>
      </c>
      <c r="I268" s="6">
        <v>150</v>
      </c>
      <c r="J268" s="6">
        <v>21000</v>
      </c>
      <c r="K268" s="6">
        <v>13794.3</v>
      </c>
      <c r="L268" s="5" t="s">
        <v>825</v>
      </c>
      <c r="M268" s="5">
        <v>0</v>
      </c>
      <c r="N268" s="6">
        <f>SUMIFS('9月奖金发放记录'!$J$2:$J$146,'9月奖金发放记录'!$B$2:$B$146,B268,'9月奖金发放记录'!$A$2:$A$146,A268,'9月奖金发放记录'!$E$2:$E$146,"结转")</f>
        <v>0</v>
      </c>
      <c r="O268" s="6">
        <f>SUMIFS('9月奖金发放记录'!$J$2:$J$146,'9月奖金发放记录'!$B$2:$B$146,B268,'9月奖金发放记录'!$A$2:$A$146,A268,'9月奖金发放记录'!$E$2:$E$146,"当月")</f>
        <v>150</v>
      </c>
      <c r="P268" s="6">
        <f>SUMIFS('9月奖金发放记录'!$J$2:$J$146,'9月奖金发放记录'!$B$2:$B$146,B268,'9月奖金发放记录'!$A$2:$A$146,A268,'9月奖金发放记录'!$E$2:$E$146,"累计补发9月")</f>
        <v>0</v>
      </c>
      <c r="Q268" s="6">
        <f>SUMIFS('9月奖金发放记录'!$J$2:$J$146,'9月奖金发放记录'!$B$2:$B$146,B268,'9月奖金发放记录'!$A$2:$A$146,A268,'9月奖金发放记录'!$E$2:$E$146,"补发8月")</f>
        <v>0</v>
      </c>
      <c r="R268" s="6">
        <f>SUMIFS('9月奖金发放记录'!$J$2:$J$146,'9月奖金发放记录'!$B$2:$B$146,B268,'9月奖金发放记录'!$A$2:$A$146,A268,'9月奖金发放记录'!$E$2:$E$146,"补发7月")</f>
        <v>0</v>
      </c>
      <c r="S268" s="6">
        <f>SUMIFS('9月奖金发放记录'!$J$2:$J$146,'9月奖金发放记录'!$B$2:$B$146,B268,'9月奖金发放记录'!$A$2:$A$146,A268,'9月奖金发放记录'!$E$2:$E$146,"补发6月")</f>
        <v>0</v>
      </c>
      <c r="T268" s="6">
        <f>SUMIFS('9月奖金发放记录'!$J$2:$J$146,'9月奖金发放记录'!$B$2:$B$146,B268,'9月奖金发放记录'!$A$2:$A$146,A268,'9月奖金发放记录'!$E$2:$E$146,"补发5月")</f>
        <v>0</v>
      </c>
      <c r="U268" s="6">
        <f>SUMIFS('9月奖金发放记录'!$J$2:$J$146,'9月奖金发放记录'!$B$2:$B$146,B268,'9月奖金发放记录'!$A$2:$A$146,A268,'9月奖金发放记录'!$E$2:$E$146,"补发4月")</f>
        <v>0</v>
      </c>
      <c r="V268" s="6">
        <f>SUMIFS('9月奖金发放记录'!$J$2:$J$146,'9月奖金发放记录'!$B$2:$B$146,B268,'9月奖金发放记录'!$A$2:$A$146,A268,'9月奖金发放记录'!$E$2:$E$146,"补发3月")</f>
        <v>0</v>
      </c>
      <c r="W268" s="6">
        <f>SUMIFS('9月奖金发放记录'!$J$2:$J$146,'9月奖金发放记录'!$B$2:$B$146,B268,'9月奖金发放记录'!$A$2:$A$146,A268,'9月奖金发放记录'!$E$2:$E$146,"补发2月")</f>
        <v>0</v>
      </c>
      <c r="X268" s="6">
        <f>SUMIFS('9月奖金发放记录'!$J$2:$J$146,'9月奖金发放记录'!$B$2:$B$146,B268,'9月奖金发放记录'!$A$2:$A$146,A268,'9月奖金发放记录'!$E$2:$E$146,"补发1月")</f>
        <v>0</v>
      </c>
      <c r="Y268" s="6">
        <f t="shared" si="4"/>
        <v>150</v>
      </c>
      <c r="Z268" s="5" t="s">
        <v>120</v>
      </c>
      <c r="AA268" s="5">
        <v>0</v>
      </c>
      <c r="AB268" s="5">
        <v>0</v>
      </c>
      <c r="AC268" s="5">
        <v>0</v>
      </c>
    </row>
    <row r="269" ht="19" customHeight="1" spans="1:29">
      <c r="A269" s="5" t="s">
        <v>434</v>
      </c>
      <c r="B269" s="5" t="s">
        <v>52</v>
      </c>
      <c r="C269" s="5" t="s">
        <v>50</v>
      </c>
      <c r="D269" s="5">
        <v>1</v>
      </c>
      <c r="E269" s="5">
        <v>30</v>
      </c>
      <c r="F269" s="6">
        <v>5000</v>
      </c>
      <c r="G269" s="6">
        <v>1355.71</v>
      </c>
      <c r="H269" s="5" t="s">
        <v>120</v>
      </c>
      <c r="I269" s="6">
        <v>0</v>
      </c>
      <c r="J269" s="6">
        <v>5000</v>
      </c>
      <c r="K269" s="6">
        <v>1355.71</v>
      </c>
      <c r="L269" s="5" t="s">
        <v>825</v>
      </c>
      <c r="M269" s="5">
        <v>0</v>
      </c>
      <c r="N269" s="6">
        <f>SUMIFS('9月奖金发放记录'!$J$2:$J$146,'9月奖金发放记录'!$B$2:$B$146,B269,'9月奖金发放记录'!$A$2:$A$146,A269,'9月奖金发放记录'!$E$2:$E$146,"结转")</f>
        <v>0</v>
      </c>
      <c r="O269" s="6">
        <f>SUMIFS('9月奖金发放记录'!$J$2:$J$146,'9月奖金发放记录'!$B$2:$B$146,B269,'9月奖金发放记录'!$A$2:$A$146,A269,'9月奖金发放记录'!$E$2:$E$146,"当月")</f>
        <v>0</v>
      </c>
      <c r="P269" s="6">
        <f>SUMIFS('9月奖金发放记录'!$J$2:$J$146,'9月奖金发放记录'!$B$2:$B$146,B269,'9月奖金发放记录'!$A$2:$A$146,A269,'9月奖金发放记录'!$E$2:$E$146,"累计补发9月")</f>
        <v>0</v>
      </c>
      <c r="Q269" s="6">
        <f>SUMIFS('9月奖金发放记录'!$J$2:$J$146,'9月奖金发放记录'!$B$2:$B$146,B269,'9月奖金发放记录'!$A$2:$A$146,A269,'9月奖金发放记录'!$E$2:$E$146,"补发8月")</f>
        <v>0</v>
      </c>
      <c r="R269" s="6">
        <f>SUMIFS('9月奖金发放记录'!$J$2:$J$146,'9月奖金发放记录'!$B$2:$B$146,B269,'9月奖金发放记录'!$A$2:$A$146,A269,'9月奖金发放记录'!$E$2:$E$146,"补发7月")</f>
        <v>0</v>
      </c>
      <c r="S269" s="6">
        <f>SUMIFS('9月奖金发放记录'!$J$2:$J$146,'9月奖金发放记录'!$B$2:$B$146,B269,'9月奖金发放记录'!$A$2:$A$146,A269,'9月奖金发放记录'!$E$2:$E$146,"补发6月")</f>
        <v>0</v>
      </c>
      <c r="T269" s="6">
        <f>SUMIFS('9月奖金发放记录'!$J$2:$J$146,'9月奖金发放记录'!$B$2:$B$146,B269,'9月奖金发放记录'!$A$2:$A$146,A269,'9月奖金发放记录'!$E$2:$E$146,"补发5月")</f>
        <v>0</v>
      </c>
      <c r="U269" s="6">
        <f>SUMIFS('9月奖金发放记录'!$J$2:$J$146,'9月奖金发放记录'!$B$2:$B$146,B269,'9月奖金发放记录'!$A$2:$A$146,A269,'9月奖金发放记录'!$E$2:$E$146,"补发4月")</f>
        <v>0</v>
      </c>
      <c r="V269" s="6">
        <f>SUMIFS('9月奖金发放记录'!$J$2:$J$146,'9月奖金发放记录'!$B$2:$B$146,B269,'9月奖金发放记录'!$A$2:$A$146,A269,'9月奖金发放记录'!$E$2:$E$146,"补发3月")</f>
        <v>0</v>
      </c>
      <c r="W269" s="6">
        <f>SUMIFS('9月奖金发放记录'!$J$2:$J$146,'9月奖金发放记录'!$B$2:$B$146,B269,'9月奖金发放记录'!$A$2:$A$146,A269,'9月奖金发放记录'!$E$2:$E$146,"补发2月")</f>
        <v>0</v>
      </c>
      <c r="X269" s="6">
        <f>SUMIFS('9月奖金发放记录'!$J$2:$J$146,'9月奖金发放记录'!$B$2:$B$146,B269,'9月奖金发放记录'!$A$2:$A$146,A269,'9月奖金发放记录'!$E$2:$E$146,"补发1月")</f>
        <v>0</v>
      </c>
      <c r="Y269" s="6">
        <f t="shared" si="4"/>
        <v>0</v>
      </c>
      <c r="Z269" s="5" t="s">
        <v>120</v>
      </c>
      <c r="AA269" s="5">
        <v>0</v>
      </c>
      <c r="AB269" s="5">
        <v>0</v>
      </c>
      <c r="AC269" s="5">
        <v>0</v>
      </c>
    </row>
    <row r="270" ht="19" customHeight="1" spans="1:29">
      <c r="A270" s="5" t="s">
        <v>438</v>
      </c>
      <c r="B270" s="5" t="s">
        <v>52</v>
      </c>
      <c r="C270" s="5" t="s">
        <v>50</v>
      </c>
      <c r="D270" s="5">
        <v>1</v>
      </c>
      <c r="E270" s="5">
        <v>30</v>
      </c>
      <c r="F270" s="6">
        <v>5000</v>
      </c>
      <c r="G270" s="6">
        <v>3836.3</v>
      </c>
      <c r="H270" s="5" t="s">
        <v>120</v>
      </c>
      <c r="I270" s="6">
        <v>0</v>
      </c>
      <c r="J270" s="6">
        <v>5000</v>
      </c>
      <c r="K270" s="6">
        <v>3836.3</v>
      </c>
      <c r="L270" s="5" t="s">
        <v>825</v>
      </c>
      <c r="M270" s="5">
        <v>0</v>
      </c>
      <c r="N270" s="6">
        <f>SUMIFS('9月奖金发放记录'!$J$2:$J$146,'9月奖金发放记录'!$B$2:$B$146,B270,'9月奖金发放记录'!$A$2:$A$146,A270,'9月奖金发放记录'!$E$2:$E$146,"结转")</f>
        <v>0</v>
      </c>
      <c r="O270" s="6">
        <f>SUMIFS('9月奖金发放记录'!$J$2:$J$146,'9月奖金发放记录'!$B$2:$B$146,B270,'9月奖金发放记录'!$A$2:$A$146,A270,'9月奖金发放记录'!$E$2:$E$146,"当月")</f>
        <v>0</v>
      </c>
      <c r="P270" s="6">
        <f>SUMIFS('9月奖金发放记录'!$J$2:$J$146,'9月奖金发放记录'!$B$2:$B$146,B270,'9月奖金发放记录'!$A$2:$A$146,A270,'9月奖金发放记录'!$E$2:$E$146,"累计补发9月")</f>
        <v>0</v>
      </c>
      <c r="Q270" s="6">
        <f>SUMIFS('9月奖金发放记录'!$J$2:$J$146,'9月奖金发放记录'!$B$2:$B$146,B270,'9月奖金发放记录'!$A$2:$A$146,A270,'9月奖金发放记录'!$E$2:$E$146,"补发8月")</f>
        <v>0</v>
      </c>
      <c r="R270" s="6">
        <f>SUMIFS('9月奖金发放记录'!$J$2:$J$146,'9月奖金发放记录'!$B$2:$B$146,B270,'9月奖金发放记录'!$A$2:$A$146,A270,'9月奖金发放记录'!$E$2:$E$146,"补发7月")</f>
        <v>0</v>
      </c>
      <c r="S270" s="6">
        <f>SUMIFS('9月奖金发放记录'!$J$2:$J$146,'9月奖金发放记录'!$B$2:$B$146,B270,'9月奖金发放记录'!$A$2:$A$146,A270,'9月奖金发放记录'!$E$2:$E$146,"补发6月")</f>
        <v>0</v>
      </c>
      <c r="T270" s="6">
        <f>SUMIFS('9月奖金发放记录'!$J$2:$J$146,'9月奖金发放记录'!$B$2:$B$146,B270,'9月奖金发放记录'!$A$2:$A$146,A270,'9月奖金发放记录'!$E$2:$E$146,"补发5月")</f>
        <v>0</v>
      </c>
      <c r="U270" s="6">
        <f>SUMIFS('9月奖金发放记录'!$J$2:$J$146,'9月奖金发放记录'!$B$2:$B$146,B270,'9月奖金发放记录'!$A$2:$A$146,A270,'9月奖金发放记录'!$E$2:$E$146,"补发4月")</f>
        <v>0</v>
      </c>
      <c r="V270" s="6">
        <f>SUMIFS('9月奖金发放记录'!$J$2:$J$146,'9月奖金发放记录'!$B$2:$B$146,B270,'9月奖金发放记录'!$A$2:$A$146,A270,'9月奖金发放记录'!$E$2:$E$146,"补发3月")</f>
        <v>0</v>
      </c>
      <c r="W270" s="6">
        <f>SUMIFS('9月奖金发放记录'!$J$2:$J$146,'9月奖金发放记录'!$B$2:$B$146,B270,'9月奖金发放记录'!$A$2:$A$146,A270,'9月奖金发放记录'!$E$2:$E$146,"补发2月")</f>
        <v>0</v>
      </c>
      <c r="X270" s="6">
        <f>SUMIFS('9月奖金发放记录'!$J$2:$J$146,'9月奖金发放记录'!$B$2:$B$146,B270,'9月奖金发放记录'!$A$2:$A$146,A270,'9月奖金发放记录'!$E$2:$E$146,"补发1月")</f>
        <v>0</v>
      </c>
      <c r="Y270" s="6">
        <f t="shared" si="4"/>
        <v>0</v>
      </c>
      <c r="Z270" s="5" t="s">
        <v>120</v>
      </c>
      <c r="AA270" s="5">
        <v>0</v>
      </c>
      <c r="AB270" s="5">
        <v>0</v>
      </c>
      <c r="AC270" s="5">
        <v>0</v>
      </c>
    </row>
    <row r="271" ht="19" customHeight="1" spans="1:29">
      <c r="A271" s="5" t="s">
        <v>53</v>
      </c>
      <c r="B271" s="5" t="s">
        <v>52</v>
      </c>
      <c r="C271" s="5" t="s">
        <v>50</v>
      </c>
      <c r="D271" s="5">
        <v>1</v>
      </c>
      <c r="E271" s="5">
        <v>30</v>
      </c>
      <c r="F271" s="6">
        <v>5000</v>
      </c>
      <c r="G271" s="6">
        <v>4973.1</v>
      </c>
      <c r="H271" s="5" t="s">
        <v>120</v>
      </c>
      <c r="I271" s="6">
        <v>0</v>
      </c>
      <c r="J271" s="6">
        <v>18500</v>
      </c>
      <c r="K271" s="6">
        <v>13319.2</v>
      </c>
      <c r="L271" s="5" t="s">
        <v>825</v>
      </c>
      <c r="M271" s="5">
        <v>0</v>
      </c>
      <c r="N271" s="6">
        <f>SUMIFS('9月奖金发放记录'!$J$2:$J$146,'9月奖金发放记录'!$B$2:$B$146,B271,'9月奖金发放记录'!$A$2:$A$146,A271,'9月奖金发放记录'!$E$2:$E$146,"结转")</f>
        <v>0</v>
      </c>
      <c r="O271" s="6">
        <f>SUMIFS('9月奖金发放记录'!$J$2:$J$146,'9月奖金发放记录'!$B$2:$B$146,B271,'9月奖金发放记录'!$A$2:$A$146,A271,'9月奖金发放记录'!$E$2:$E$146,"当月")</f>
        <v>0</v>
      </c>
      <c r="P271" s="6">
        <f>SUMIFS('9月奖金发放记录'!$J$2:$J$146,'9月奖金发放记录'!$B$2:$B$146,B271,'9月奖金发放记录'!$A$2:$A$146,A271,'9月奖金发放记录'!$E$2:$E$146,"累计补发9月")</f>
        <v>0</v>
      </c>
      <c r="Q271" s="6">
        <f>SUMIFS('9月奖金发放记录'!$J$2:$J$146,'9月奖金发放记录'!$B$2:$B$146,B271,'9月奖金发放记录'!$A$2:$A$146,A271,'9月奖金发放记录'!$E$2:$E$146,"补发8月")</f>
        <v>0</v>
      </c>
      <c r="R271" s="6">
        <f>SUMIFS('9月奖金发放记录'!$J$2:$J$146,'9月奖金发放记录'!$B$2:$B$146,B271,'9月奖金发放记录'!$A$2:$A$146,A271,'9月奖金发放记录'!$E$2:$E$146,"补发7月")</f>
        <v>0</v>
      </c>
      <c r="S271" s="6">
        <f>SUMIFS('9月奖金发放记录'!$J$2:$J$146,'9月奖金发放记录'!$B$2:$B$146,B271,'9月奖金发放记录'!$A$2:$A$146,A271,'9月奖金发放记录'!$E$2:$E$146,"补发6月")</f>
        <v>0</v>
      </c>
      <c r="T271" s="6">
        <f>SUMIFS('9月奖金发放记录'!$J$2:$J$146,'9月奖金发放记录'!$B$2:$B$146,B271,'9月奖金发放记录'!$A$2:$A$146,A271,'9月奖金发放记录'!$E$2:$E$146,"补发5月")</f>
        <v>0</v>
      </c>
      <c r="U271" s="6">
        <f>SUMIFS('9月奖金发放记录'!$J$2:$J$146,'9月奖金发放记录'!$B$2:$B$146,B271,'9月奖金发放记录'!$A$2:$A$146,A271,'9月奖金发放记录'!$E$2:$E$146,"补发4月")</f>
        <v>0</v>
      </c>
      <c r="V271" s="6">
        <f>SUMIFS('9月奖金发放记录'!$J$2:$J$146,'9月奖金发放记录'!$B$2:$B$146,B271,'9月奖金发放记录'!$A$2:$A$146,A271,'9月奖金发放记录'!$E$2:$E$146,"补发3月")</f>
        <v>0</v>
      </c>
      <c r="W271" s="6">
        <f>SUMIFS('9月奖金发放记录'!$J$2:$J$146,'9月奖金发放记录'!$B$2:$B$146,B271,'9月奖金发放记录'!$A$2:$A$146,A271,'9月奖金发放记录'!$E$2:$E$146,"补发2月")</f>
        <v>0</v>
      </c>
      <c r="X271" s="6">
        <f>SUMIFS('9月奖金发放记录'!$J$2:$J$146,'9月奖金发放记录'!$B$2:$B$146,B271,'9月奖金发放记录'!$A$2:$A$146,A271,'9月奖金发放记录'!$E$2:$E$146,"补发1月")</f>
        <v>0</v>
      </c>
      <c r="Y271" s="6">
        <f t="shared" si="4"/>
        <v>0</v>
      </c>
      <c r="Z271" s="5" t="s">
        <v>120</v>
      </c>
      <c r="AA271" s="5">
        <v>2</v>
      </c>
      <c r="AB271" s="5">
        <v>0</v>
      </c>
      <c r="AC271" s="5">
        <v>0</v>
      </c>
    </row>
    <row r="272" ht="19" customHeight="1" spans="1:29">
      <c r="A272" s="5" t="s">
        <v>54</v>
      </c>
      <c r="B272" s="5" t="s">
        <v>52</v>
      </c>
      <c r="C272" s="5" t="s">
        <v>50</v>
      </c>
      <c r="D272" s="5">
        <v>1</v>
      </c>
      <c r="E272" s="5">
        <v>30</v>
      </c>
      <c r="F272" s="6">
        <v>3000</v>
      </c>
      <c r="G272" s="6">
        <v>1393.4</v>
      </c>
      <c r="H272" s="5" t="s">
        <v>120</v>
      </c>
      <c r="I272" s="6">
        <v>0</v>
      </c>
      <c r="J272" s="6">
        <v>3677.42</v>
      </c>
      <c r="K272" s="6">
        <v>1451.3</v>
      </c>
      <c r="L272" s="5" t="s">
        <v>825</v>
      </c>
      <c r="M272" s="5">
        <v>0</v>
      </c>
      <c r="N272" s="6">
        <f>SUMIFS('9月奖金发放记录'!$J$2:$J$146,'9月奖金发放记录'!$B$2:$B$146,B272,'9月奖金发放记录'!$A$2:$A$146,A272,'9月奖金发放记录'!$E$2:$E$146,"结转")</f>
        <v>0</v>
      </c>
      <c r="O272" s="6">
        <f>SUMIFS('9月奖金发放记录'!$J$2:$J$146,'9月奖金发放记录'!$B$2:$B$146,B272,'9月奖金发放记录'!$A$2:$A$146,A272,'9月奖金发放记录'!$E$2:$E$146,"当月")</f>
        <v>0</v>
      </c>
      <c r="P272" s="6">
        <f>SUMIFS('9月奖金发放记录'!$J$2:$J$146,'9月奖金发放记录'!$B$2:$B$146,B272,'9月奖金发放记录'!$A$2:$A$146,A272,'9月奖金发放记录'!$E$2:$E$146,"累计补发9月")</f>
        <v>0</v>
      </c>
      <c r="Q272" s="6">
        <f>SUMIFS('9月奖金发放记录'!$J$2:$J$146,'9月奖金发放记录'!$B$2:$B$146,B272,'9月奖金发放记录'!$A$2:$A$146,A272,'9月奖金发放记录'!$E$2:$E$146,"补发8月")</f>
        <v>0</v>
      </c>
      <c r="R272" s="6">
        <f>SUMIFS('9月奖金发放记录'!$J$2:$J$146,'9月奖金发放记录'!$B$2:$B$146,B272,'9月奖金发放记录'!$A$2:$A$146,A272,'9月奖金发放记录'!$E$2:$E$146,"补发7月")</f>
        <v>0</v>
      </c>
      <c r="S272" s="6">
        <f>SUMIFS('9月奖金发放记录'!$J$2:$J$146,'9月奖金发放记录'!$B$2:$B$146,B272,'9月奖金发放记录'!$A$2:$A$146,A272,'9月奖金发放记录'!$E$2:$E$146,"补发6月")</f>
        <v>0</v>
      </c>
      <c r="T272" s="6">
        <f>SUMIFS('9月奖金发放记录'!$J$2:$J$146,'9月奖金发放记录'!$B$2:$B$146,B272,'9月奖金发放记录'!$A$2:$A$146,A272,'9月奖金发放记录'!$E$2:$E$146,"补发5月")</f>
        <v>0</v>
      </c>
      <c r="U272" s="6">
        <f>SUMIFS('9月奖金发放记录'!$J$2:$J$146,'9月奖金发放记录'!$B$2:$B$146,B272,'9月奖金发放记录'!$A$2:$A$146,A272,'9月奖金发放记录'!$E$2:$E$146,"补发4月")</f>
        <v>0</v>
      </c>
      <c r="V272" s="6">
        <f>SUMIFS('9月奖金发放记录'!$J$2:$J$146,'9月奖金发放记录'!$B$2:$B$146,B272,'9月奖金发放记录'!$A$2:$A$146,A272,'9月奖金发放记录'!$E$2:$E$146,"补发3月")</f>
        <v>0</v>
      </c>
      <c r="W272" s="6">
        <f>SUMIFS('9月奖金发放记录'!$J$2:$J$146,'9月奖金发放记录'!$B$2:$B$146,B272,'9月奖金发放记录'!$A$2:$A$146,A272,'9月奖金发放记录'!$E$2:$E$146,"补发2月")</f>
        <v>0</v>
      </c>
      <c r="X272" s="6">
        <f>SUMIFS('9月奖金发放记录'!$J$2:$J$146,'9月奖金发放记录'!$B$2:$B$146,B272,'9月奖金发放记录'!$A$2:$A$146,A272,'9月奖金发放记录'!$E$2:$E$146,"补发1月")</f>
        <v>0</v>
      </c>
      <c r="Y272" s="6">
        <f t="shared" si="4"/>
        <v>0</v>
      </c>
      <c r="Z272" s="5" t="s">
        <v>120</v>
      </c>
      <c r="AA272" s="5">
        <v>2</v>
      </c>
      <c r="AB272" s="5">
        <v>0</v>
      </c>
      <c r="AC272" s="5">
        <v>0</v>
      </c>
    </row>
    <row r="273" ht="19" customHeight="1" spans="1:29">
      <c r="A273" s="5" t="s">
        <v>444</v>
      </c>
      <c r="B273" s="5" t="s">
        <v>52</v>
      </c>
      <c r="C273" s="5" t="s">
        <v>50</v>
      </c>
      <c r="D273" s="5">
        <v>1</v>
      </c>
      <c r="E273" s="5">
        <v>10</v>
      </c>
      <c r="F273" s="6">
        <v>1666.67</v>
      </c>
      <c r="G273" s="6">
        <v>1023.3</v>
      </c>
      <c r="H273" s="5" t="s">
        <v>120</v>
      </c>
      <c r="I273" s="6">
        <v>0</v>
      </c>
      <c r="J273" s="6">
        <v>25672.05</v>
      </c>
      <c r="K273" s="6">
        <v>21626.49</v>
      </c>
      <c r="L273" s="5" t="s">
        <v>825</v>
      </c>
      <c r="M273" s="5">
        <v>0</v>
      </c>
      <c r="N273" s="6">
        <f>SUMIFS('9月奖金发放记录'!$J$2:$J$146,'9月奖金发放记录'!$B$2:$B$146,B273,'9月奖金发放记录'!$A$2:$A$146,A273,'9月奖金发放记录'!$E$2:$E$146,"结转")</f>
        <v>0</v>
      </c>
      <c r="O273" s="6">
        <f>SUMIFS('9月奖金发放记录'!$J$2:$J$146,'9月奖金发放记录'!$B$2:$B$146,B273,'9月奖金发放记录'!$A$2:$A$146,A273,'9月奖金发放记录'!$E$2:$E$146,"当月")</f>
        <v>0</v>
      </c>
      <c r="P273" s="6">
        <f>SUMIFS('9月奖金发放记录'!$J$2:$J$146,'9月奖金发放记录'!$B$2:$B$146,B273,'9月奖金发放记录'!$A$2:$A$146,A273,'9月奖金发放记录'!$E$2:$E$146,"累计补发9月")</f>
        <v>0</v>
      </c>
      <c r="Q273" s="6">
        <f>SUMIFS('9月奖金发放记录'!$J$2:$J$146,'9月奖金发放记录'!$B$2:$B$146,B273,'9月奖金发放记录'!$A$2:$A$146,A273,'9月奖金发放记录'!$E$2:$E$146,"补发8月")</f>
        <v>0</v>
      </c>
      <c r="R273" s="6">
        <f>SUMIFS('9月奖金发放记录'!$J$2:$J$146,'9月奖金发放记录'!$B$2:$B$146,B273,'9月奖金发放记录'!$A$2:$A$146,A273,'9月奖金发放记录'!$E$2:$E$146,"补发7月")</f>
        <v>0</v>
      </c>
      <c r="S273" s="6">
        <f>SUMIFS('9月奖金发放记录'!$J$2:$J$146,'9月奖金发放记录'!$B$2:$B$146,B273,'9月奖金发放记录'!$A$2:$A$146,A273,'9月奖金发放记录'!$E$2:$E$146,"补发6月")</f>
        <v>0</v>
      </c>
      <c r="T273" s="6">
        <f>SUMIFS('9月奖金发放记录'!$J$2:$J$146,'9月奖金发放记录'!$B$2:$B$146,B273,'9月奖金发放记录'!$A$2:$A$146,A273,'9月奖金发放记录'!$E$2:$E$146,"补发5月")</f>
        <v>0</v>
      </c>
      <c r="U273" s="6">
        <f>SUMIFS('9月奖金发放记录'!$J$2:$J$146,'9月奖金发放记录'!$B$2:$B$146,B273,'9月奖金发放记录'!$A$2:$A$146,A273,'9月奖金发放记录'!$E$2:$E$146,"补发4月")</f>
        <v>0</v>
      </c>
      <c r="V273" s="6">
        <f>SUMIFS('9月奖金发放记录'!$J$2:$J$146,'9月奖金发放记录'!$B$2:$B$146,B273,'9月奖金发放记录'!$A$2:$A$146,A273,'9月奖金发放记录'!$E$2:$E$146,"补发3月")</f>
        <v>0</v>
      </c>
      <c r="W273" s="6">
        <f>SUMIFS('9月奖金发放记录'!$J$2:$J$146,'9月奖金发放记录'!$B$2:$B$146,B273,'9月奖金发放记录'!$A$2:$A$146,A273,'9月奖金发放记录'!$E$2:$E$146,"补发2月")</f>
        <v>0</v>
      </c>
      <c r="X273" s="6">
        <f>SUMIFS('9月奖金发放记录'!$J$2:$J$146,'9月奖金发放记录'!$B$2:$B$146,B273,'9月奖金发放记录'!$A$2:$A$146,A273,'9月奖金发放记录'!$E$2:$E$146,"补发1月")</f>
        <v>0</v>
      </c>
      <c r="Y273" s="6">
        <f t="shared" si="4"/>
        <v>0</v>
      </c>
      <c r="Z273" s="5" t="s">
        <v>120</v>
      </c>
      <c r="AA273" s="5">
        <v>0</v>
      </c>
      <c r="AB273" s="5">
        <v>0</v>
      </c>
      <c r="AC273" s="5">
        <v>0</v>
      </c>
    </row>
    <row r="274" ht="19" customHeight="1" spans="1:29">
      <c r="A274" s="5" t="s">
        <v>446</v>
      </c>
      <c r="B274" s="5" t="s">
        <v>52</v>
      </c>
      <c r="C274" s="5" t="s">
        <v>50</v>
      </c>
      <c r="D274" s="5">
        <v>1</v>
      </c>
      <c r="E274" s="5">
        <v>30</v>
      </c>
      <c r="F274" s="6">
        <v>5000</v>
      </c>
      <c r="G274" s="6">
        <v>1663.3</v>
      </c>
      <c r="H274" s="5" t="s">
        <v>120</v>
      </c>
      <c r="I274" s="6">
        <v>0</v>
      </c>
      <c r="J274" s="6">
        <v>5806.45</v>
      </c>
      <c r="K274" s="6">
        <v>1787</v>
      </c>
      <c r="L274" s="5" t="s">
        <v>825</v>
      </c>
      <c r="M274" s="5">
        <v>0</v>
      </c>
      <c r="N274" s="6">
        <f>SUMIFS('9月奖金发放记录'!$J$2:$J$146,'9月奖金发放记录'!$B$2:$B$146,B274,'9月奖金发放记录'!$A$2:$A$146,A274,'9月奖金发放记录'!$E$2:$E$146,"结转")</f>
        <v>0</v>
      </c>
      <c r="O274" s="6">
        <f>SUMIFS('9月奖金发放记录'!$J$2:$J$146,'9月奖金发放记录'!$B$2:$B$146,B274,'9月奖金发放记录'!$A$2:$A$146,A274,'9月奖金发放记录'!$E$2:$E$146,"当月")</f>
        <v>0</v>
      </c>
      <c r="P274" s="6">
        <f>SUMIFS('9月奖金发放记录'!$J$2:$J$146,'9月奖金发放记录'!$B$2:$B$146,B274,'9月奖金发放记录'!$A$2:$A$146,A274,'9月奖金发放记录'!$E$2:$E$146,"累计补发9月")</f>
        <v>0</v>
      </c>
      <c r="Q274" s="6">
        <f>SUMIFS('9月奖金发放记录'!$J$2:$J$146,'9月奖金发放记录'!$B$2:$B$146,B274,'9月奖金发放记录'!$A$2:$A$146,A274,'9月奖金发放记录'!$E$2:$E$146,"补发8月")</f>
        <v>0</v>
      </c>
      <c r="R274" s="6">
        <f>SUMIFS('9月奖金发放记录'!$J$2:$J$146,'9月奖金发放记录'!$B$2:$B$146,B274,'9月奖金发放记录'!$A$2:$A$146,A274,'9月奖金发放记录'!$E$2:$E$146,"补发7月")</f>
        <v>0</v>
      </c>
      <c r="S274" s="6">
        <f>SUMIFS('9月奖金发放记录'!$J$2:$J$146,'9月奖金发放记录'!$B$2:$B$146,B274,'9月奖金发放记录'!$A$2:$A$146,A274,'9月奖金发放记录'!$E$2:$E$146,"补发6月")</f>
        <v>0</v>
      </c>
      <c r="T274" s="6">
        <f>SUMIFS('9月奖金发放记录'!$J$2:$J$146,'9月奖金发放记录'!$B$2:$B$146,B274,'9月奖金发放记录'!$A$2:$A$146,A274,'9月奖金发放记录'!$E$2:$E$146,"补发5月")</f>
        <v>0</v>
      </c>
      <c r="U274" s="6">
        <f>SUMIFS('9月奖金发放记录'!$J$2:$J$146,'9月奖金发放记录'!$B$2:$B$146,B274,'9月奖金发放记录'!$A$2:$A$146,A274,'9月奖金发放记录'!$E$2:$E$146,"补发4月")</f>
        <v>0</v>
      </c>
      <c r="V274" s="6">
        <f>SUMIFS('9月奖金发放记录'!$J$2:$J$146,'9月奖金发放记录'!$B$2:$B$146,B274,'9月奖金发放记录'!$A$2:$A$146,A274,'9月奖金发放记录'!$E$2:$E$146,"补发3月")</f>
        <v>0</v>
      </c>
      <c r="W274" s="6">
        <f>SUMIFS('9月奖金发放记录'!$J$2:$J$146,'9月奖金发放记录'!$B$2:$B$146,B274,'9月奖金发放记录'!$A$2:$A$146,A274,'9月奖金发放记录'!$E$2:$E$146,"补发2月")</f>
        <v>0</v>
      </c>
      <c r="X274" s="6">
        <f>SUMIFS('9月奖金发放记录'!$J$2:$J$146,'9月奖金发放记录'!$B$2:$B$146,B274,'9月奖金发放记录'!$A$2:$A$146,A274,'9月奖金发放记录'!$E$2:$E$146,"补发1月")</f>
        <v>0</v>
      </c>
      <c r="Y274" s="6">
        <f t="shared" si="4"/>
        <v>0</v>
      </c>
      <c r="Z274" s="5" t="s">
        <v>120</v>
      </c>
      <c r="AA274" s="5">
        <v>6</v>
      </c>
      <c r="AB274" s="5">
        <v>0</v>
      </c>
      <c r="AC274" s="5">
        <v>0</v>
      </c>
    </row>
    <row r="275" ht="19" customHeight="1" spans="1:29">
      <c r="A275" s="5" t="s">
        <v>448</v>
      </c>
      <c r="B275" s="5" t="s">
        <v>52</v>
      </c>
      <c r="C275" s="5" t="s">
        <v>50</v>
      </c>
      <c r="D275" s="5">
        <v>1</v>
      </c>
      <c r="E275" s="5">
        <v>30</v>
      </c>
      <c r="F275" s="6">
        <v>5000</v>
      </c>
      <c r="G275" s="6">
        <v>1932.8</v>
      </c>
      <c r="H275" s="5" t="s">
        <v>120</v>
      </c>
      <c r="I275" s="6">
        <v>0</v>
      </c>
      <c r="J275" s="6">
        <v>40112.9</v>
      </c>
      <c r="K275" s="6">
        <v>12141.5</v>
      </c>
      <c r="L275" s="5" t="s">
        <v>825</v>
      </c>
      <c r="M275" s="5">
        <v>0</v>
      </c>
      <c r="N275" s="6">
        <f>SUMIFS('9月奖金发放记录'!$J$2:$J$146,'9月奖金发放记录'!$B$2:$B$146,B275,'9月奖金发放记录'!$A$2:$A$146,A275,'9月奖金发放记录'!$E$2:$E$146,"结转")</f>
        <v>0</v>
      </c>
      <c r="O275" s="6">
        <f>SUMIFS('9月奖金发放记录'!$J$2:$J$146,'9月奖金发放记录'!$B$2:$B$146,B275,'9月奖金发放记录'!$A$2:$A$146,A275,'9月奖金发放记录'!$E$2:$E$146,"当月")</f>
        <v>0</v>
      </c>
      <c r="P275" s="6">
        <f>SUMIFS('9月奖金发放记录'!$J$2:$J$146,'9月奖金发放记录'!$B$2:$B$146,B275,'9月奖金发放记录'!$A$2:$A$146,A275,'9月奖金发放记录'!$E$2:$E$146,"累计补发9月")</f>
        <v>0</v>
      </c>
      <c r="Q275" s="6">
        <f>SUMIFS('9月奖金发放记录'!$J$2:$J$146,'9月奖金发放记录'!$B$2:$B$146,B275,'9月奖金发放记录'!$A$2:$A$146,A275,'9月奖金发放记录'!$E$2:$E$146,"补发8月")</f>
        <v>0</v>
      </c>
      <c r="R275" s="6">
        <f>SUMIFS('9月奖金发放记录'!$J$2:$J$146,'9月奖金发放记录'!$B$2:$B$146,B275,'9月奖金发放记录'!$A$2:$A$146,A275,'9月奖金发放记录'!$E$2:$E$146,"补发7月")</f>
        <v>0</v>
      </c>
      <c r="S275" s="6">
        <f>SUMIFS('9月奖金发放记录'!$J$2:$J$146,'9月奖金发放记录'!$B$2:$B$146,B275,'9月奖金发放记录'!$A$2:$A$146,A275,'9月奖金发放记录'!$E$2:$E$146,"补发6月")</f>
        <v>0</v>
      </c>
      <c r="T275" s="6">
        <f>SUMIFS('9月奖金发放记录'!$J$2:$J$146,'9月奖金发放记录'!$B$2:$B$146,B275,'9月奖金发放记录'!$A$2:$A$146,A275,'9月奖金发放记录'!$E$2:$E$146,"补发5月")</f>
        <v>0</v>
      </c>
      <c r="U275" s="6">
        <f>SUMIFS('9月奖金发放记录'!$J$2:$J$146,'9月奖金发放记录'!$B$2:$B$146,B275,'9月奖金发放记录'!$A$2:$A$146,A275,'9月奖金发放记录'!$E$2:$E$146,"补发4月")</f>
        <v>0</v>
      </c>
      <c r="V275" s="6">
        <f>SUMIFS('9月奖金发放记录'!$J$2:$J$146,'9月奖金发放记录'!$B$2:$B$146,B275,'9月奖金发放记录'!$A$2:$A$146,A275,'9月奖金发放记录'!$E$2:$E$146,"补发3月")</f>
        <v>0</v>
      </c>
      <c r="W275" s="6">
        <f>SUMIFS('9月奖金发放记录'!$J$2:$J$146,'9月奖金发放记录'!$B$2:$B$146,B275,'9月奖金发放记录'!$A$2:$A$146,A275,'9月奖金发放记录'!$E$2:$E$146,"补发2月")</f>
        <v>0</v>
      </c>
      <c r="X275" s="6">
        <f>SUMIFS('9月奖金发放记录'!$J$2:$J$146,'9月奖金发放记录'!$B$2:$B$146,B275,'9月奖金发放记录'!$A$2:$A$146,A275,'9月奖金发放记录'!$E$2:$E$146,"补发1月")</f>
        <v>0</v>
      </c>
      <c r="Y275" s="6">
        <f t="shared" si="4"/>
        <v>0</v>
      </c>
      <c r="Z275" s="5" t="s">
        <v>120</v>
      </c>
      <c r="AA275" s="5">
        <v>0</v>
      </c>
      <c r="AB275" s="5">
        <v>0</v>
      </c>
      <c r="AC275" s="5">
        <v>0</v>
      </c>
    </row>
    <row r="276" ht="19" customHeight="1" spans="1:29">
      <c r="A276" s="5" t="s">
        <v>55</v>
      </c>
      <c r="B276" s="5" t="s">
        <v>52</v>
      </c>
      <c r="C276" s="5" t="s">
        <v>50</v>
      </c>
      <c r="D276" s="5">
        <v>1</v>
      </c>
      <c r="E276" s="5">
        <v>30</v>
      </c>
      <c r="F276" s="6">
        <v>3000</v>
      </c>
      <c r="G276" s="6">
        <v>5213.8</v>
      </c>
      <c r="H276" s="5" t="s">
        <v>113</v>
      </c>
      <c r="I276" s="6">
        <v>150</v>
      </c>
      <c r="J276" s="6">
        <v>4451.61</v>
      </c>
      <c r="K276" s="6">
        <v>5932.3</v>
      </c>
      <c r="L276" s="5" t="s">
        <v>826</v>
      </c>
      <c r="M276" s="5">
        <v>0</v>
      </c>
      <c r="N276" s="6">
        <f>SUMIFS('9月奖金发放记录'!$J$2:$J$146,'9月奖金发放记录'!$B$2:$B$146,B276,'9月奖金发放记录'!$A$2:$A$146,A276,'9月奖金发放记录'!$E$2:$E$146,"结转")</f>
        <v>0</v>
      </c>
      <c r="O276" s="6">
        <f>SUMIFS('9月奖金发放记录'!$J$2:$J$146,'9月奖金发放记录'!$B$2:$B$146,B276,'9月奖金发放记录'!$A$2:$A$146,A276,'9月奖金发放记录'!$E$2:$E$146,"当月")</f>
        <v>150</v>
      </c>
      <c r="P276" s="6">
        <f>SUMIFS('9月奖金发放记录'!$J$2:$J$146,'9月奖金发放记录'!$B$2:$B$146,B276,'9月奖金发放记录'!$A$2:$A$146,A276,'9月奖金发放记录'!$E$2:$E$146,"累计补发9月")</f>
        <v>0</v>
      </c>
      <c r="Q276" s="6">
        <f>SUMIFS('9月奖金发放记录'!$J$2:$J$146,'9月奖金发放记录'!$B$2:$B$146,B276,'9月奖金发放记录'!$A$2:$A$146,A276,'9月奖金发放记录'!$E$2:$E$146,"补发8月")</f>
        <v>72.58</v>
      </c>
      <c r="R276" s="6">
        <f>SUMIFS('9月奖金发放记录'!$J$2:$J$146,'9月奖金发放记录'!$B$2:$B$146,B276,'9月奖金发放记录'!$A$2:$A$146,A276,'9月奖金发放记录'!$E$2:$E$146,"补发7月")</f>
        <v>0</v>
      </c>
      <c r="S276" s="6">
        <f>SUMIFS('9月奖金发放记录'!$J$2:$J$146,'9月奖金发放记录'!$B$2:$B$146,B276,'9月奖金发放记录'!$A$2:$A$146,A276,'9月奖金发放记录'!$E$2:$E$146,"补发6月")</f>
        <v>0</v>
      </c>
      <c r="T276" s="6">
        <f>SUMIFS('9月奖金发放记录'!$J$2:$J$146,'9月奖金发放记录'!$B$2:$B$146,B276,'9月奖金发放记录'!$A$2:$A$146,A276,'9月奖金发放记录'!$E$2:$E$146,"补发5月")</f>
        <v>0</v>
      </c>
      <c r="U276" s="6">
        <f>SUMIFS('9月奖金发放记录'!$J$2:$J$146,'9月奖金发放记录'!$B$2:$B$146,B276,'9月奖金发放记录'!$A$2:$A$146,A276,'9月奖金发放记录'!$E$2:$E$146,"补发4月")</f>
        <v>0</v>
      </c>
      <c r="V276" s="6">
        <f>SUMIFS('9月奖金发放记录'!$J$2:$J$146,'9月奖金发放记录'!$B$2:$B$146,B276,'9月奖金发放记录'!$A$2:$A$146,A276,'9月奖金发放记录'!$E$2:$E$146,"补发3月")</f>
        <v>0</v>
      </c>
      <c r="W276" s="6">
        <f>SUMIFS('9月奖金发放记录'!$J$2:$J$146,'9月奖金发放记录'!$B$2:$B$146,B276,'9月奖金发放记录'!$A$2:$A$146,A276,'9月奖金发放记录'!$E$2:$E$146,"补发2月")</f>
        <v>0</v>
      </c>
      <c r="X276" s="6">
        <f>SUMIFS('9月奖金发放记录'!$J$2:$J$146,'9月奖金发放记录'!$B$2:$B$146,B276,'9月奖金发放记录'!$A$2:$A$146,A276,'9月奖金发放记录'!$E$2:$E$146,"补发1月")</f>
        <v>0</v>
      </c>
      <c r="Y276" s="6">
        <f t="shared" si="4"/>
        <v>222.58</v>
      </c>
      <c r="Z276" s="5" t="s">
        <v>120</v>
      </c>
      <c r="AA276" s="5">
        <v>5</v>
      </c>
      <c r="AB276" s="5">
        <v>0</v>
      </c>
      <c r="AC276" s="5">
        <v>0</v>
      </c>
    </row>
    <row r="277" ht="19" customHeight="1" spans="1:29">
      <c r="A277" s="5" t="s">
        <v>452</v>
      </c>
      <c r="B277" s="5" t="s">
        <v>52</v>
      </c>
      <c r="C277" s="5" t="s">
        <v>50</v>
      </c>
      <c r="D277" s="5">
        <v>1</v>
      </c>
      <c r="E277" s="5">
        <v>30</v>
      </c>
      <c r="F277" s="6">
        <v>5000</v>
      </c>
      <c r="G277" s="6">
        <v>480.68</v>
      </c>
      <c r="H277" s="5" t="s">
        <v>120</v>
      </c>
      <c r="I277" s="6">
        <v>0</v>
      </c>
      <c r="J277" s="6">
        <v>5000</v>
      </c>
      <c r="K277" s="6">
        <v>480.68</v>
      </c>
      <c r="L277" s="5" t="s">
        <v>825</v>
      </c>
      <c r="M277" s="5">
        <v>0</v>
      </c>
      <c r="N277" s="6">
        <f>SUMIFS('9月奖金发放记录'!$J$2:$J$146,'9月奖金发放记录'!$B$2:$B$146,B277,'9月奖金发放记录'!$A$2:$A$146,A277,'9月奖金发放记录'!$E$2:$E$146,"结转")</f>
        <v>0</v>
      </c>
      <c r="O277" s="6">
        <f>SUMIFS('9月奖金发放记录'!$J$2:$J$146,'9月奖金发放记录'!$B$2:$B$146,B277,'9月奖金发放记录'!$A$2:$A$146,A277,'9月奖金发放记录'!$E$2:$E$146,"当月")</f>
        <v>0</v>
      </c>
      <c r="P277" s="6">
        <f>SUMIFS('9月奖金发放记录'!$J$2:$J$146,'9月奖金发放记录'!$B$2:$B$146,B277,'9月奖金发放记录'!$A$2:$A$146,A277,'9月奖金发放记录'!$E$2:$E$146,"累计补发9月")</f>
        <v>0</v>
      </c>
      <c r="Q277" s="6">
        <f>SUMIFS('9月奖金发放记录'!$J$2:$J$146,'9月奖金发放记录'!$B$2:$B$146,B277,'9月奖金发放记录'!$A$2:$A$146,A277,'9月奖金发放记录'!$E$2:$E$146,"补发8月")</f>
        <v>0</v>
      </c>
      <c r="R277" s="6">
        <f>SUMIFS('9月奖金发放记录'!$J$2:$J$146,'9月奖金发放记录'!$B$2:$B$146,B277,'9月奖金发放记录'!$A$2:$A$146,A277,'9月奖金发放记录'!$E$2:$E$146,"补发7月")</f>
        <v>0</v>
      </c>
      <c r="S277" s="6">
        <f>SUMIFS('9月奖金发放记录'!$J$2:$J$146,'9月奖金发放记录'!$B$2:$B$146,B277,'9月奖金发放记录'!$A$2:$A$146,A277,'9月奖金发放记录'!$E$2:$E$146,"补发6月")</f>
        <v>0</v>
      </c>
      <c r="T277" s="6">
        <f>SUMIFS('9月奖金发放记录'!$J$2:$J$146,'9月奖金发放记录'!$B$2:$B$146,B277,'9月奖金发放记录'!$A$2:$A$146,A277,'9月奖金发放记录'!$E$2:$E$146,"补发5月")</f>
        <v>0</v>
      </c>
      <c r="U277" s="6">
        <f>SUMIFS('9月奖金发放记录'!$J$2:$J$146,'9月奖金发放记录'!$B$2:$B$146,B277,'9月奖金发放记录'!$A$2:$A$146,A277,'9月奖金发放记录'!$E$2:$E$146,"补发4月")</f>
        <v>0</v>
      </c>
      <c r="V277" s="6">
        <f>SUMIFS('9月奖金发放记录'!$J$2:$J$146,'9月奖金发放记录'!$B$2:$B$146,B277,'9月奖金发放记录'!$A$2:$A$146,A277,'9月奖金发放记录'!$E$2:$E$146,"补发3月")</f>
        <v>0</v>
      </c>
      <c r="W277" s="6">
        <f>SUMIFS('9月奖金发放记录'!$J$2:$J$146,'9月奖金发放记录'!$B$2:$B$146,B277,'9月奖金发放记录'!$A$2:$A$146,A277,'9月奖金发放记录'!$E$2:$E$146,"补发2月")</f>
        <v>0</v>
      </c>
      <c r="X277" s="6">
        <f>SUMIFS('9月奖金发放记录'!$J$2:$J$146,'9月奖金发放记录'!$B$2:$B$146,B277,'9月奖金发放记录'!$A$2:$A$146,A277,'9月奖金发放记录'!$E$2:$E$146,"补发1月")</f>
        <v>0</v>
      </c>
      <c r="Y277" s="6">
        <f t="shared" si="4"/>
        <v>0</v>
      </c>
      <c r="Z277" s="5" t="s">
        <v>120</v>
      </c>
      <c r="AA277" s="5">
        <v>0</v>
      </c>
      <c r="AB277" s="5">
        <v>0</v>
      </c>
      <c r="AC277" s="5">
        <v>0</v>
      </c>
    </row>
    <row r="278" ht="19" customHeight="1" spans="1:29">
      <c r="A278" s="5" t="s">
        <v>454</v>
      </c>
      <c r="B278" s="5" t="s">
        <v>52</v>
      </c>
      <c r="C278" s="5" t="s">
        <v>50</v>
      </c>
      <c r="D278" s="5">
        <v>1</v>
      </c>
      <c r="E278" s="5">
        <v>30</v>
      </c>
      <c r="F278" s="6">
        <v>3000</v>
      </c>
      <c r="G278" s="6">
        <v>5240.3</v>
      </c>
      <c r="H278" s="5" t="s">
        <v>113</v>
      </c>
      <c r="I278" s="6">
        <v>150</v>
      </c>
      <c r="J278" s="6">
        <v>23035.71</v>
      </c>
      <c r="K278" s="6">
        <v>26373</v>
      </c>
      <c r="L278" s="5" t="s">
        <v>826</v>
      </c>
      <c r="M278" s="5">
        <v>0</v>
      </c>
      <c r="N278" s="6">
        <f>SUMIFS('9月奖金发放记录'!$J$2:$J$146,'9月奖金发放记录'!$B$2:$B$146,B278,'9月奖金发放记录'!$A$2:$A$146,A278,'9月奖金发放记录'!$E$2:$E$146,"结转")</f>
        <v>0</v>
      </c>
      <c r="O278" s="6">
        <f>SUMIFS('9月奖金发放记录'!$J$2:$J$146,'9月奖金发放记录'!$B$2:$B$146,B278,'9月奖金发放记录'!$A$2:$A$146,A278,'9月奖金发放记录'!$E$2:$E$146,"当月")</f>
        <v>150</v>
      </c>
      <c r="P278" s="6">
        <f>SUMIFS('9月奖金发放记录'!$J$2:$J$146,'9月奖金发放记录'!$B$2:$B$146,B278,'9月奖金发放记录'!$A$2:$A$146,A278,'9月奖金发放记录'!$E$2:$E$146,"累计补发9月")</f>
        <v>0</v>
      </c>
      <c r="Q278" s="6">
        <f>SUMIFS('9月奖金发放记录'!$J$2:$J$146,'9月奖金发放记录'!$B$2:$B$146,B278,'9月奖金发放记录'!$A$2:$A$146,A278,'9月奖金发放记录'!$E$2:$E$146,"补发8月")</f>
        <v>0</v>
      </c>
      <c r="R278" s="6">
        <f>SUMIFS('9月奖金发放记录'!$J$2:$J$146,'9月奖金发放记录'!$B$2:$B$146,B278,'9月奖金发放记录'!$A$2:$A$146,A278,'9月奖金发放记录'!$E$2:$E$146,"补发7月")</f>
        <v>0</v>
      </c>
      <c r="S278" s="6">
        <f>SUMIFS('9月奖金发放记录'!$J$2:$J$146,'9月奖金发放记录'!$B$2:$B$146,B278,'9月奖金发放记录'!$A$2:$A$146,A278,'9月奖金发放记录'!$E$2:$E$146,"补发6月")</f>
        <v>0</v>
      </c>
      <c r="T278" s="6">
        <f>SUMIFS('9月奖金发放记录'!$J$2:$J$146,'9月奖金发放记录'!$B$2:$B$146,B278,'9月奖金发放记录'!$A$2:$A$146,A278,'9月奖金发放记录'!$E$2:$E$146,"补发5月")</f>
        <v>0</v>
      </c>
      <c r="U278" s="6">
        <f>SUMIFS('9月奖金发放记录'!$J$2:$J$146,'9月奖金发放记录'!$B$2:$B$146,B278,'9月奖金发放记录'!$A$2:$A$146,A278,'9月奖金发放记录'!$E$2:$E$146,"补发4月")</f>
        <v>0</v>
      </c>
      <c r="V278" s="6">
        <f>SUMIFS('9月奖金发放记录'!$J$2:$J$146,'9月奖金发放记录'!$B$2:$B$146,B278,'9月奖金发放记录'!$A$2:$A$146,A278,'9月奖金发放记录'!$E$2:$E$146,"补发3月")</f>
        <v>0</v>
      </c>
      <c r="W278" s="6">
        <f>SUMIFS('9月奖金发放记录'!$J$2:$J$146,'9月奖金发放记录'!$B$2:$B$146,B278,'9月奖金发放记录'!$A$2:$A$146,A278,'9月奖金发放记录'!$E$2:$E$146,"补发2月")</f>
        <v>0</v>
      </c>
      <c r="X278" s="6">
        <f>SUMIFS('9月奖金发放记录'!$J$2:$J$146,'9月奖金发放记录'!$B$2:$B$146,B278,'9月奖金发放记录'!$A$2:$A$146,A278,'9月奖金发放记录'!$E$2:$E$146,"补发1月")</f>
        <v>0</v>
      </c>
      <c r="Y278" s="6">
        <f t="shared" si="4"/>
        <v>150</v>
      </c>
      <c r="Z278" s="5" t="s">
        <v>120</v>
      </c>
      <c r="AA278" s="5">
        <v>1</v>
      </c>
      <c r="AB278" s="5">
        <v>0</v>
      </c>
      <c r="AC278" s="5">
        <v>0</v>
      </c>
    </row>
    <row r="279" ht="19" customHeight="1" spans="1:29">
      <c r="A279" s="5" t="s">
        <v>457</v>
      </c>
      <c r="B279" s="5" t="s">
        <v>52</v>
      </c>
      <c r="C279" s="5" t="s">
        <v>50</v>
      </c>
      <c r="D279" s="5">
        <v>1</v>
      </c>
      <c r="E279" s="5">
        <v>30</v>
      </c>
      <c r="F279" s="6">
        <v>3000</v>
      </c>
      <c r="G279" s="6">
        <v>2472.8</v>
      </c>
      <c r="H279" s="5" t="s">
        <v>120</v>
      </c>
      <c r="I279" s="6">
        <v>0</v>
      </c>
      <c r="J279" s="6">
        <v>21000</v>
      </c>
      <c r="K279" s="6">
        <v>17263.6</v>
      </c>
      <c r="L279" s="5" t="s">
        <v>825</v>
      </c>
      <c r="M279" s="5">
        <v>0</v>
      </c>
      <c r="N279" s="6">
        <f>SUMIFS('9月奖金发放记录'!$J$2:$J$146,'9月奖金发放记录'!$B$2:$B$146,B279,'9月奖金发放记录'!$A$2:$A$146,A279,'9月奖金发放记录'!$E$2:$E$146,"结转")</f>
        <v>0</v>
      </c>
      <c r="O279" s="6">
        <f>SUMIFS('9月奖金发放记录'!$J$2:$J$146,'9月奖金发放记录'!$B$2:$B$146,B279,'9月奖金发放记录'!$A$2:$A$146,A279,'9月奖金发放记录'!$E$2:$E$146,"当月")</f>
        <v>0</v>
      </c>
      <c r="P279" s="6">
        <f>SUMIFS('9月奖金发放记录'!$J$2:$J$146,'9月奖金发放记录'!$B$2:$B$146,B279,'9月奖金发放记录'!$A$2:$A$146,A279,'9月奖金发放记录'!$E$2:$E$146,"累计补发9月")</f>
        <v>0</v>
      </c>
      <c r="Q279" s="6">
        <f>SUMIFS('9月奖金发放记录'!$J$2:$J$146,'9月奖金发放记录'!$B$2:$B$146,B279,'9月奖金发放记录'!$A$2:$A$146,A279,'9月奖金发放记录'!$E$2:$E$146,"补发8月")</f>
        <v>0</v>
      </c>
      <c r="R279" s="6">
        <f>SUMIFS('9月奖金发放记录'!$J$2:$J$146,'9月奖金发放记录'!$B$2:$B$146,B279,'9月奖金发放记录'!$A$2:$A$146,A279,'9月奖金发放记录'!$E$2:$E$146,"补发7月")</f>
        <v>0</v>
      </c>
      <c r="S279" s="6">
        <f>SUMIFS('9月奖金发放记录'!$J$2:$J$146,'9月奖金发放记录'!$B$2:$B$146,B279,'9月奖金发放记录'!$A$2:$A$146,A279,'9月奖金发放记录'!$E$2:$E$146,"补发6月")</f>
        <v>0</v>
      </c>
      <c r="T279" s="6">
        <f>SUMIFS('9月奖金发放记录'!$J$2:$J$146,'9月奖金发放记录'!$B$2:$B$146,B279,'9月奖金发放记录'!$A$2:$A$146,A279,'9月奖金发放记录'!$E$2:$E$146,"补发5月")</f>
        <v>0</v>
      </c>
      <c r="U279" s="6">
        <f>SUMIFS('9月奖金发放记录'!$J$2:$J$146,'9月奖金发放记录'!$B$2:$B$146,B279,'9月奖金发放记录'!$A$2:$A$146,A279,'9月奖金发放记录'!$E$2:$E$146,"补发4月")</f>
        <v>0</v>
      </c>
      <c r="V279" s="6">
        <f>SUMIFS('9月奖金发放记录'!$J$2:$J$146,'9月奖金发放记录'!$B$2:$B$146,B279,'9月奖金发放记录'!$A$2:$A$146,A279,'9月奖金发放记录'!$E$2:$E$146,"补发3月")</f>
        <v>0</v>
      </c>
      <c r="W279" s="6">
        <f>SUMIFS('9月奖金发放记录'!$J$2:$J$146,'9月奖金发放记录'!$B$2:$B$146,B279,'9月奖金发放记录'!$A$2:$A$146,A279,'9月奖金发放记录'!$E$2:$E$146,"补发2月")</f>
        <v>0</v>
      </c>
      <c r="X279" s="6">
        <f>SUMIFS('9月奖金发放记录'!$J$2:$J$146,'9月奖金发放记录'!$B$2:$B$146,B279,'9月奖金发放记录'!$A$2:$A$146,A279,'9月奖金发放记录'!$E$2:$E$146,"补发1月")</f>
        <v>0</v>
      </c>
      <c r="Y279" s="6">
        <f t="shared" si="4"/>
        <v>0</v>
      </c>
      <c r="Z279" s="5" t="s">
        <v>120</v>
      </c>
      <c r="AA279" s="5">
        <v>0</v>
      </c>
      <c r="AB279" s="5">
        <v>0</v>
      </c>
      <c r="AC279" s="5">
        <v>0</v>
      </c>
    </row>
    <row r="280" ht="19" customHeight="1" spans="1:29">
      <c r="A280" s="5" t="s">
        <v>458</v>
      </c>
      <c r="B280" s="5" t="s">
        <v>52</v>
      </c>
      <c r="C280" s="5" t="s">
        <v>50</v>
      </c>
      <c r="D280" s="5">
        <v>1</v>
      </c>
      <c r="E280" s="5">
        <v>30</v>
      </c>
      <c r="F280" s="6">
        <v>5000</v>
      </c>
      <c r="G280" s="6">
        <v>1659.6</v>
      </c>
      <c r="H280" s="5" t="s">
        <v>120</v>
      </c>
      <c r="I280" s="6">
        <v>0</v>
      </c>
      <c r="J280" s="6">
        <v>10000</v>
      </c>
      <c r="K280" s="6">
        <v>4266.2</v>
      </c>
      <c r="L280" s="5" t="s">
        <v>825</v>
      </c>
      <c r="M280" s="5">
        <v>0</v>
      </c>
      <c r="N280" s="6">
        <f>SUMIFS('9月奖金发放记录'!$J$2:$J$146,'9月奖金发放记录'!$B$2:$B$146,B280,'9月奖金发放记录'!$A$2:$A$146,A280,'9月奖金发放记录'!$E$2:$E$146,"结转")</f>
        <v>0</v>
      </c>
      <c r="O280" s="6">
        <f>SUMIFS('9月奖金发放记录'!$J$2:$J$146,'9月奖金发放记录'!$B$2:$B$146,B280,'9月奖金发放记录'!$A$2:$A$146,A280,'9月奖金发放记录'!$E$2:$E$146,"当月")</f>
        <v>0</v>
      </c>
      <c r="P280" s="6">
        <f>SUMIFS('9月奖金发放记录'!$J$2:$J$146,'9月奖金发放记录'!$B$2:$B$146,B280,'9月奖金发放记录'!$A$2:$A$146,A280,'9月奖金发放记录'!$E$2:$E$146,"累计补发9月")</f>
        <v>0</v>
      </c>
      <c r="Q280" s="6">
        <f>SUMIFS('9月奖金发放记录'!$J$2:$J$146,'9月奖金发放记录'!$B$2:$B$146,B280,'9月奖金发放记录'!$A$2:$A$146,A280,'9月奖金发放记录'!$E$2:$E$146,"补发8月")</f>
        <v>0</v>
      </c>
      <c r="R280" s="6">
        <f>SUMIFS('9月奖金发放记录'!$J$2:$J$146,'9月奖金发放记录'!$B$2:$B$146,B280,'9月奖金发放记录'!$A$2:$A$146,A280,'9月奖金发放记录'!$E$2:$E$146,"补发7月")</f>
        <v>0</v>
      </c>
      <c r="S280" s="6">
        <f>SUMIFS('9月奖金发放记录'!$J$2:$J$146,'9月奖金发放记录'!$B$2:$B$146,B280,'9月奖金发放记录'!$A$2:$A$146,A280,'9月奖金发放记录'!$E$2:$E$146,"补发6月")</f>
        <v>0</v>
      </c>
      <c r="T280" s="6">
        <f>SUMIFS('9月奖金发放记录'!$J$2:$J$146,'9月奖金发放记录'!$B$2:$B$146,B280,'9月奖金发放记录'!$A$2:$A$146,A280,'9月奖金发放记录'!$E$2:$E$146,"补发5月")</f>
        <v>0</v>
      </c>
      <c r="U280" s="6">
        <f>SUMIFS('9月奖金发放记录'!$J$2:$J$146,'9月奖金发放记录'!$B$2:$B$146,B280,'9月奖金发放记录'!$A$2:$A$146,A280,'9月奖金发放记录'!$E$2:$E$146,"补发4月")</f>
        <v>0</v>
      </c>
      <c r="V280" s="6">
        <f>SUMIFS('9月奖金发放记录'!$J$2:$J$146,'9月奖金发放记录'!$B$2:$B$146,B280,'9月奖金发放记录'!$A$2:$A$146,A280,'9月奖金发放记录'!$E$2:$E$146,"补发3月")</f>
        <v>0</v>
      </c>
      <c r="W280" s="6">
        <f>SUMIFS('9月奖金发放记录'!$J$2:$J$146,'9月奖金发放记录'!$B$2:$B$146,B280,'9月奖金发放记录'!$A$2:$A$146,A280,'9月奖金发放记录'!$E$2:$E$146,"补发2月")</f>
        <v>0</v>
      </c>
      <c r="X280" s="6">
        <f>SUMIFS('9月奖金发放记录'!$J$2:$J$146,'9月奖金发放记录'!$B$2:$B$146,B280,'9月奖金发放记录'!$A$2:$A$146,A280,'9月奖金发放记录'!$E$2:$E$146,"补发1月")</f>
        <v>0</v>
      </c>
      <c r="Y280" s="6">
        <f t="shared" si="4"/>
        <v>0</v>
      </c>
      <c r="Z280" s="5" t="s">
        <v>120</v>
      </c>
      <c r="AA280" s="5">
        <v>7</v>
      </c>
      <c r="AB280" s="5">
        <v>0</v>
      </c>
      <c r="AC280" s="5">
        <v>0</v>
      </c>
    </row>
    <row r="281" ht="19" customHeight="1" spans="1:29">
      <c r="A281" s="5" t="s">
        <v>460</v>
      </c>
      <c r="B281" s="5" t="s">
        <v>52</v>
      </c>
      <c r="C281" s="5" t="s">
        <v>50</v>
      </c>
      <c r="D281" s="5">
        <v>1</v>
      </c>
      <c r="E281" s="5">
        <v>17</v>
      </c>
      <c r="F281" s="6">
        <v>1700</v>
      </c>
      <c r="G281" s="6">
        <v>1481.4</v>
      </c>
      <c r="H281" s="5" t="s">
        <v>120</v>
      </c>
      <c r="I281" s="6">
        <v>0</v>
      </c>
      <c r="J281" s="6">
        <v>12022.81</v>
      </c>
      <c r="K281" s="6">
        <v>7161.2</v>
      </c>
      <c r="L281" s="5" t="s">
        <v>825</v>
      </c>
      <c r="M281" s="5">
        <v>0</v>
      </c>
      <c r="N281" s="6">
        <f>SUMIFS('9月奖金发放记录'!$J$2:$J$146,'9月奖金发放记录'!$B$2:$B$146,B281,'9月奖金发放记录'!$A$2:$A$146,A281,'9月奖金发放记录'!$E$2:$E$146,"结转")</f>
        <v>0</v>
      </c>
      <c r="O281" s="6">
        <f>SUMIFS('9月奖金发放记录'!$J$2:$J$146,'9月奖金发放记录'!$B$2:$B$146,B281,'9月奖金发放记录'!$A$2:$A$146,A281,'9月奖金发放记录'!$E$2:$E$146,"当月")</f>
        <v>0</v>
      </c>
      <c r="P281" s="6">
        <f>SUMIFS('9月奖金发放记录'!$J$2:$J$146,'9月奖金发放记录'!$B$2:$B$146,B281,'9月奖金发放记录'!$A$2:$A$146,A281,'9月奖金发放记录'!$E$2:$E$146,"累计补发9月")</f>
        <v>0</v>
      </c>
      <c r="Q281" s="6">
        <f>SUMIFS('9月奖金发放记录'!$J$2:$J$146,'9月奖金发放记录'!$B$2:$B$146,B281,'9月奖金发放记录'!$A$2:$A$146,A281,'9月奖金发放记录'!$E$2:$E$146,"补发8月")</f>
        <v>0</v>
      </c>
      <c r="R281" s="6">
        <f>SUMIFS('9月奖金发放记录'!$J$2:$J$146,'9月奖金发放记录'!$B$2:$B$146,B281,'9月奖金发放记录'!$A$2:$A$146,A281,'9月奖金发放记录'!$E$2:$E$146,"补发7月")</f>
        <v>0</v>
      </c>
      <c r="S281" s="6">
        <f>SUMIFS('9月奖金发放记录'!$J$2:$J$146,'9月奖金发放记录'!$B$2:$B$146,B281,'9月奖金发放记录'!$A$2:$A$146,A281,'9月奖金发放记录'!$E$2:$E$146,"补发6月")</f>
        <v>0</v>
      </c>
      <c r="T281" s="6">
        <f>SUMIFS('9月奖金发放记录'!$J$2:$J$146,'9月奖金发放记录'!$B$2:$B$146,B281,'9月奖金发放记录'!$A$2:$A$146,A281,'9月奖金发放记录'!$E$2:$E$146,"补发5月")</f>
        <v>0</v>
      </c>
      <c r="U281" s="6">
        <f>SUMIFS('9月奖金发放记录'!$J$2:$J$146,'9月奖金发放记录'!$B$2:$B$146,B281,'9月奖金发放记录'!$A$2:$A$146,A281,'9月奖金发放记录'!$E$2:$E$146,"补发4月")</f>
        <v>0</v>
      </c>
      <c r="V281" s="6">
        <f>SUMIFS('9月奖金发放记录'!$J$2:$J$146,'9月奖金发放记录'!$B$2:$B$146,B281,'9月奖金发放记录'!$A$2:$A$146,A281,'9月奖金发放记录'!$E$2:$E$146,"补发3月")</f>
        <v>0</v>
      </c>
      <c r="W281" s="6">
        <f>SUMIFS('9月奖金发放记录'!$J$2:$J$146,'9月奖金发放记录'!$B$2:$B$146,B281,'9月奖金发放记录'!$A$2:$A$146,A281,'9月奖金发放记录'!$E$2:$E$146,"补发2月")</f>
        <v>0</v>
      </c>
      <c r="X281" s="6">
        <f>SUMIFS('9月奖金发放记录'!$J$2:$J$146,'9月奖金发放记录'!$B$2:$B$146,B281,'9月奖金发放记录'!$A$2:$A$146,A281,'9月奖金发放记录'!$E$2:$E$146,"补发1月")</f>
        <v>0</v>
      </c>
      <c r="Y281" s="6">
        <f t="shared" si="4"/>
        <v>0</v>
      </c>
      <c r="Z281" s="5" t="s">
        <v>120</v>
      </c>
      <c r="AA281" s="5">
        <v>2</v>
      </c>
      <c r="AB281" s="5">
        <v>0</v>
      </c>
      <c r="AC281" s="5">
        <v>0</v>
      </c>
    </row>
    <row r="282" ht="19" customHeight="1" spans="1:29">
      <c r="A282" s="5" t="s">
        <v>462</v>
      </c>
      <c r="B282" s="5" t="s">
        <v>52</v>
      </c>
      <c r="C282" s="5" t="s">
        <v>50</v>
      </c>
      <c r="D282" s="5">
        <v>1</v>
      </c>
      <c r="E282" s="5">
        <v>14</v>
      </c>
      <c r="F282" s="6">
        <v>1400</v>
      </c>
      <c r="G282" s="6">
        <v>1013.9</v>
      </c>
      <c r="H282" s="5" t="s">
        <v>120</v>
      </c>
      <c r="I282" s="6">
        <v>0</v>
      </c>
      <c r="J282" s="6">
        <v>1400</v>
      </c>
      <c r="K282" s="6">
        <v>1013.9</v>
      </c>
      <c r="L282" s="5" t="s">
        <v>825</v>
      </c>
      <c r="M282" s="5">
        <v>0</v>
      </c>
      <c r="N282" s="6">
        <f>SUMIFS('9月奖金发放记录'!$J$2:$J$146,'9月奖金发放记录'!$B$2:$B$146,B282,'9月奖金发放记录'!$A$2:$A$146,A282,'9月奖金发放记录'!$E$2:$E$146,"结转")</f>
        <v>0</v>
      </c>
      <c r="O282" s="6">
        <f>SUMIFS('9月奖金发放记录'!$J$2:$J$146,'9月奖金发放记录'!$B$2:$B$146,B282,'9月奖金发放记录'!$A$2:$A$146,A282,'9月奖金发放记录'!$E$2:$E$146,"当月")</f>
        <v>0</v>
      </c>
      <c r="P282" s="6">
        <f>SUMIFS('9月奖金发放记录'!$J$2:$J$146,'9月奖金发放记录'!$B$2:$B$146,B282,'9月奖金发放记录'!$A$2:$A$146,A282,'9月奖金发放记录'!$E$2:$E$146,"累计补发9月")</f>
        <v>0</v>
      </c>
      <c r="Q282" s="6">
        <f>SUMIFS('9月奖金发放记录'!$J$2:$J$146,'9月奖金发放记录'!$B$2:$B$146,B282,'9月奖金发放记录'!$A$2:$A$146,A282,'9月奖金发放记录'!$E$2:$E$146,"补发8月")</f>
        <v>0</v>
      </c>
      <c r="R282" s="6">
        <f>SUMIFS('9月奖金发放记录'!$J$2:$J$146,'9月奖金发放记录'!$B$2:$B$146,B282,'9月奖金发放记录'!$A$2:$A$146,A282,'9月奖金发放记录'!$E$2:$E$146,"补发7月")</f>
        <v>0</v>
      </c>
      <c r="S282" s="6">
        <f>SUMIFS('9月奖金发放记录'!$J$2:$J$146,'9月奖金发放记录'!$B$2:$B$146,B282,'9月奖金发放记录'!$A$2:$A$146,A282,'9月奖金发放记录'!$E$2:$E$146,"补发6月")</f>
        <v>0</v>
      </c>
      <c r="T282" s="6">
        <f>SUMIFS('9月奖金发放记录'!$J$2:$J$146,'9月奖金发放记录'!$B$2:$B$146,B282,'9月奖金发放记录'!$A$2:$A$146,A282,'9月奖金发放记录'!$E$2:$E$146,"补发5月")</f>
        <v>0</v>
      </c>
      <c r="U282" s="6">
        <f>SUMIFS('9月奖金发放记录'!$J$2:$J$146,'9月奖金发放记录'!$B$2:$B$146,B282,'9月奖金发放记录'!$A$2:$A$146,A282,'9月奖金发放记录'!$E$2:$E$146,"补发4月")</f>
        <v>0</v>
      </c>
      <c r="V282" s="6">
        <f>SUMIFS('9月奖金发放记录'!$J$2:$J$146,'9月奖金发放记录'!$B$2:$B$146,B282,'9月奖金发放记录'!$A$2:$A$146,A282,'9月奖金发放记录'!$E$2:$E$146,"补发3月")</f>
        <v>0</v>
      </c>
      <c r="W282" s="6">
        <f>SUMIFS('9月奖金发放记录'!$J$2:$J$146,'9月奖金发放记录'!$B$2:$B$146,B282,'9月奖金发放记录'!$A$2:$A$146,A282,'9月奖金发放记录'!$E$2:$E$146,"补发2月")</f>
        <v>0</v>
      </c>
      <c r="X282" s="6">
        <f>SUMIFS('9月奖金发放记录'!$J$2:$J$146,'9月奖金发放记录'!$B$2:$B$146,B282,'9月奖金发放记录'!$A$2:$A$146,A282,'9月奖金发放记录'!$E$2:$E$146,"补发1月")</f>
        <v>0</v>
      </c>
      <c r="Y282" s="6">
        <f t="shared" si="4"/>
        <v>0</v>
      </c>
      <c r="Z282" s="5" t="s">
        <v>120</v>
      </c>
      <c r="AA282" s="5">
        <v>0</v>
      </c>
      <c r="AB282" s="5">
        <v>0</v>
      </c>
      <c r="AC282" s="5">
        <v>0</v>
      </c>
    </row>
    <row r="283" ht="19" customHeight="1" spans="1:29">
      <c r="A283" s="5" t="s">
        <v>467</v>
      </c>
      <c r="B283" s="5" t="s">
        <v>52</v>
      </c>
      <c r="C283" s="5" t="s">
        <v>50</v>
      </c>
      <c r="D283" s="5">
        <v>1</v>
      </c>
      <c r="E283" s="5">
        <v>30</v>
      </c>
      <c r="F283" s="6">
        <v>3000</v>
      </c>
      <c r="G283" s="6">
        <v>7111.4</v>
      </c>
      <c r="H283" s="5" t="s">
        <v>113</v>
      </c>
      <c r="I283" s="6">
        <v>150</v>
      </c>
      <c r="J283" s="6">
        <v>3000</v>
      </c>
      <c r="K283" s="6">
        <v>7111.4</v>
      </c>
      <c r="L283" s="5" t="s">
        <v>826</v>
      </c>
      <c r="M283" s="5">
        <v>1</v>
      </c>
      <c r="N283" s="6">
        <f>SUMIFS('9月奖金发放记录'!$J$2:$J$146,'9月奖金发放记录'!$B$2:$B$146,B283,'9月奖金发放记录'!$A$2:$A$146,A283,'9月奖金发放记录'!$E$2:$E$146,"结转")</f>
        <v>0</v>
      </c>
      <c r="O283" s="6">
        <f>SUMIFS('9月奖金发放记录'!$J$2:$J$146,'9月奖金发放记录'!$B$2:$B$146,B283,'9月奖金发放记录'!$A$2:$A$146,A283,'9月奖金发放记录'!$E$2:$E$146,"当月")</f>
        <v>150</v>
      </c>
      <c r="P283" s="6">
        <f>SUMIFS('9月奖金发放记录'!$J$2:$J$146,'9月奖金发放记录'!$B$2:$B$146,B283,'9月奖金发放记录'!$A$2:$A$146,A283,'9月奖金发放记录'!$E$2:$E$146,"累计补发9月")</f>
        <v>0</v>
      </c>
      <c r="Q283" s="6">
        <f>SUMIFS('9月奖金发放记录'!$J$2:$J$146,'9月奖金发放记录'!$B$2:$B$146,B283,'9月奖金发放记录'!$A$2:$A$146,A283,'9月奖金发放记录'!$E$2:$E$146,"补发8月")</f>
        <v>0</v>
      </c>
      <c r="R283" s="6">
        <f>SUMIFS('9月奖金发放记录'!$J$2:$J$146,'9月奖金发放记录'!$B$2:$B$146,B283,'9月奖金发放记录'!$A$2:$A$146,A283,'9月奖金发放记录'!$E$2:$E$146,"补发7月")</f>
        <v>0</v>
      </c>
      <c r="S283" s="6">
        <f>SUMIFS('9月奖金发放记录'!$J$2:$J$146,'9月奖金发放记录'!$B$2:$B$146,B283,'9月奖金发放记录'!$A$2:$A$146,A283,'9月奖金发放记录'!$E$2:$E$146,"补发6月")</f>
        <v>0</v>
      </c>
      <c r="T283" s="6">
        <f>SUMIFS('9月奖金发放记录'!$J$2:$J$146,'9月奖金发放记录'!$B$2:$B$146,B283,'9月奖金发放记录'!$A$2:$A$146,A283,'9月奖金发放记录'!$E$2:$E$146,"补发5月")</f>
        <v>0</v>
      </c>
      <c r="U283" s="6">
        <f>SUMIFS('9月奖金发放记录'!$J$2:$J$146,'9月奖金发放记录'!$B$2:$B$146,B283,'9月奖金发放记录'!$A$2:$A$146,A283,'9月奖金发放记录'!$E$2:$E$146,"补发4月")</f>
        <v>0</v>
      </c>
      <c r="V283" s="6">
        <f>SUMIFS('9月奖金发放记录'!$J$2:$J$146,'9月奖金发放记录'!$B$2:$B$146,B283,'9月奖金发放记录'!$A$2:$A$146,A283,'9月奖金发放记录'!$E$2:$E$146,"补发3月")</f>
        <v>0</v>
      </c>
      <c r="W283" s="6">
        <f>SUMIFS('9月奖金发放记录'!$J$2:$J$146,'9月奖金发放记录'!$B$2:$B$146,B283,'9月奖金发放记录'!$A$2:$A$146,A283,'9月奖金发放记录'!$E$2:$E$146,"补发2月")</f>
        <v>0</v>
      </c>
      <c r="X283" s="6">
        <f>SUMIFS('9月奖金发放记录'!$J$2:$J$146,'9月奖金发放记录'!$B$2:$B$146,B283,'9月奖金发放记录'!$A$2:$A$146,A283,'9月奖金发放记录'!$E$2:$E$146,"补发1月")</f>
        <v>0</v>
      </c>
      <c r="Y283" s="6">
        <f t="shared" si="4"/>
        <v>150</v>
      </c>
      <c r="Z283" s="5" t="s">
        <v>120</v>
      </c>
      <c r="AA283" s="5">
        <v>0</v>
      </c>
      <c r="AB283" s="5">
        <v>0</v>
      </c>
      <c r="AC283" s="5">
        <v>0</v>
      </c>
    </row>
    <row r="284" ht="19" customHeight="1" spans="1:29">
      <c r="A284" s="5" t="s">
        <v>56</v>
      </c>
      <c r="B284" s="5" t="s">
        <v>52</v>
      </c>
      <c r="C284" s="5" t="s">
        <v>50</v>
      </c>
      <c r="D284" s="5">
        <v>1</v>
      </c>
      <c r="E284" s="5">
        <v>30</v>
      </c>
      <c r="F284" s="6">
        <v>3000</v>
      </c>
      <c r="G284" s="6">
        <v>1069.4</v>
      </c>
      <c r="H284" s="5" t="s">
        <v>120</v>
      </c>
      <c r="I284" s="6">
        <v>0</v>
      </c>
      <c r="J284" s="6">
        <v>22645.16</v>
      </c>
      <c r="K284" s="6">
        <v>21129.3</v>
      </c>
      <c r="L284" s="5" t="s">
        <v>825</v>
      </c>
      <c r="M284" s="5">
        <v>0</v>
      </c>
      <c r="N284" s="6">
        <f>SUMIFS('9月奖金发放记录'!$J$2:$J$146,'9月奖金发放记录'!$B$2:$B$146,B284,'9月奖金发放记录'!$A$2:$A$146,A284,'9月奖金发放记录'!$E$2:$E$146,"结转")</f>
        <v>0</v>
      </c>
      <c r="O284" s="6">
        <f>SUMIFS('9月奖金发放记录'!$J$2:$J$146,'9月奖金发放记录'!$B$2:$B$146,B284,'9月奖金发放记录'!$A$2:$A$146,A284,'9月奖金发放记录'!$E$2:$E$146,"当月")</f>
        <v>0</v>
      </c>
      <c r="P284" s="6">
        <f>SUMIFS('9月奖金发放记录'!$J$2:$J$146,'9月奖金发放记录'!$B$2:$B$146,B284,'9月奖金发放记录'!$A$2:$A$146,A284,'9月奖金发放记录'!$E$2:$E$146,"累计补发9月")</f>
        <v>0</v>
      </c>
      <c r="Q284" s="6">
        <f>SUMIFS('9月奖金发放记录'!$J$2:$J$146,'9月奖金发放记录'!$B$2:$B$146,B284,'9月奖金发放记录'!$A$2:$A$146,A284,'9月奖金发放记录'!$E$2:$E$146,"补发8月")</f>
        <v>0</v>
      </c>
      <c r="R284" s="6">
        <f>SUMIFS('9月奖金发放记录'!$J$2:$J$146,'9月奖金发放记录'!$B$2:$B$146,B284,'9月奖金发放记录'!$A$2:$A$146,A284,'9月奖金发放记录'!$E$2:$E$146,"补发7月")</f>
        <v>0</v>
      </c>
      <c r="S284" s="6">
        <f>SUMIFS('9月奖金发放记录'!$J$2:$J$146,'9月奖金发放记录'!$B$2:$B$146,B284,'9月奖金发放记录'!$A$2:$A$146,A284,'9月奖金发放记录'!$E$2:$E$146,"补发6月")</f>
        <v>0</v>
      </c>
      <c r="T284" s="6">
        <f>SUMIFS('9月奖金发放记录'!$J$2:$J$146,'9月奖金发放记录'!$B$2:$B$146,B284,'9月奖金发放记录'!$A$2:$A$146,A284,'9月奖金发放记录'!$E$2:$E$146,"补发5月")</f>
        <v>0</v>
      </c>
      <c r="U284" s="6">
        <f>SUMIFS('9月奖金发放记录'!$J$2:$J$146,'9月奖金发放记录'!$B$2:$B$146,B284,'9月奖金发放记录'!$A$2:$A$146,A284,'9月奖金发放记录'!$E$2:$E$146,"补发4月")</f>
        <v>0</v>
      </c>
      <c r="V284" s="6">
        <f>SUMIFS('9月奖金发放记录'!$J$2:$J$146,'9月奖金发放记录'!$B$2:$B$146,B284,'9月奖金发放记录'!$A$2:$A$146,A284,'9月奖金发放记录'!$E$2:$E$146,"补发3月")</f>
        <v>0</v>
      </c>
      <c r="W284" s="6">
        <f>SUMIFS('9月奖金发放记录'!$J$2:$J$146,'9月奖金发放记录'!$B$2:$B$146,B284,'9月奖金发放记录'!$A$2:$A$146,A284,'9月奖金发放记录'!$E$2:$E$146,"补发2月")</f>
        <v>0</v>
      </c>
      <c r="X284" s="6">
        <f>SUMIFS('9月奖金发放记录'!$J$2:$J$146,'9月奖金发放记录'!$B$2:$B$146,B284,'9月奖金发放记录'!$A$2:$A$146,A284,'9月奖金发放记录'!$E$2:$E$146,"补发1月")</f>
        <v>0</v>
      </c>
      <c r="Y284" s="6">
        <f t="shared" si="4"/>
        <v>0</v>
      </c>
      <c r="Z284" s="5" t="s">
        <v>120</v>
      </c>
      <c r="AA284" s="5">
        <v>6</v>
      </c>
      <c r="AB284" s="5">
        <v>0</v>
      </c>
      <c r="AC284" s="5">
        <v>0</v>
      </c>
    </row>
    <row r="285" ht="19" customHeight="1" spans="1:29">
      <c r="A285" s="5" t="s">
        <v>470</v>
      </c>
      <c r="B285" s="5" t="s">
        <v>52</v>
      </c>
      <c r="C285" s="5" t="s">
        <v>50</v>
      </c>
      <c r="D285" s="5">
        <v>1</v>
      </c>
      <c r="E285" s="5">
        <v>16</v>
      </c>
      <c r="F285" s="6">
        <v>1600</v>
      </c>
      <c r="G285" s="6">
        <v>1288.3</v>
      </c>
      <c r="H285" s="5" t="s">
        <v>120</v>
      </c>
      <c r="I285" s="6">
        <v>0</v>
      </c>
      <c r="J285" s="6">
        <v>1987.1</v>
      </c>
      <c r="K285" s="6">
        <v>1371.5</v>
      </c>
      <c r="L285" s="5" t="s">
        <v>825</v>
      </c>
      <c r="M285" s="5">
        <v>0</v>
      </c>
      <c r="N285" s="6">
        <f>SUMIFS('9月奖金发放记录'!$J$2:$J$146,'9月奖金发放记录'!$B$2:$B$146,B285,'9月奖金发放记录'!$A$2:$A$146,A285,'9月奖金发放记录'!$E$2:$E$146,"结转")</f>
        <v>0</v>
      </c>
      <c r="O285" s="6">
        <f>SUMIFS('9月奖金发放记录'!$J$2:$J$146,'9月奖金发放记录'!$B$2:$B$146,B285,'9月奖金发放记录'!$A$2:$A$146,A285,'9月奖金发放记录'!$E$2:$E$146,"当月")</f>
        <v>0</v>
      </c>
      <c r="P285" s="6">
        <f>SUMIFS('9月奖金发放记录'!$J$2:$J$146,'9月奖金发放记录'!$B$2:$B$146,B285,'9月奖金发放记录'!$A$2:$A$146,A285,'9月奖金发放记录'!$E$2:$E$146,"累计补发9月")</f>
        <v>0</v>
      </c>
      <c r="Q285" s="6">
        <f>SUMIFS('9月奖金发放记录'!$J$2:$J$146,'9月奖金发放记录'!$B$2:$B$146,B285,'9月奖金发放记录'!$A$2:$A$146,A285,'9月奖金发放记录'!$E$2:$E$146,"补发8月")</f>
        <v>0</v>
      </c>
      <c r="R285" s="6">
        <f>SUMIFS('9月奖金发放记录'!$J$2:$J$146,'9月奖金发放记录'!$B$2:$B$146,B285,'9月奖金发放记录'!$A$2:$A$146,A285,'9月奖金发放记录'!$E$2:$E$146,"补发7月")</f>
        <v>0</v>
      </c>
      <c r="S285" s="6">
        <f>SUMIFS('9月奖金发放记录'!$J$2:$J$146,'9月奖金发放记录'!$B$2:$B$146,B285,'9月奖金发放记录'!$A$2:$A$146,A285,'9月奖金发放记录'!$E$2:$E$146,"补发6月")</f>
        <v>0</v>
      </c>
      <c r="T285" s="6">
        <f>SUMIFS('9月奖金发放记录'!$J$2:$J$146,'9月奖金发放记录'!$B$2:$B$146,B285,'9月奖金发放记录'!$A$2:$A$146,A285,'9月奖金发放记录'!$E$2:$E$146,"补发5月")</f>
        <v>0</v>
      </c>
      <c r="U285" s="6">
        <f>SUMIFS('9月奖金发放记录'!$J$2:$J$146,'9月奖金发放记录'!$B$2:$B$146,B285,'9月奖金发放记录'!$A$2:$A$146,A285,'9月奖金发放记录'!$E$2:$E$146,"补发4月")</f>
        <v>0</v>
      </c>
      <c r="V285" s="6">
        <f>SUMIFS('9月奖金发放记录'!$J$2:$J$146,'9月奖金发放记录'!$B$2:$B$146,B285,'9月奖金发放记录'!$A$2:$A$146,A285,'9月奖金发放记录'!$E$2:$E$146,"补发3月")</f>
        <v>0</v>
      </c>
      <c r="W285" s="6">
        <f>SUMIFS('9月奖金发放记录'!$J$2:$J$146,'9月奖金发放记录'!$B$2:$B$146,B285,'9月奖金发放记录'!$A$2:$A$146,A285,'9月奖金发放记录'!$E$2:$E$146,"补发2月")</f>
        <v>0</v>
      </c>
      <c r="X285" s="6">
        <f>SUMIFS('9月奖金发放记录'!$J$2:$J$146,'9月奖金发放记录'!$B$2:$B$146,B285,'9月奖金发放记录'!$A$2:$A$146,A285,'9月奖金发放记录'!$E$2:$E$146,"补发1月")</f>
        <v>0</v>
      </c>
      <c r="Y285" s="6">
        <f t="shared" si="4"/>
        <v>0</v>
      </c>
      <c r="Z285" s="5" t="s">
        <v>120</v>
      </c>
      <c r="AA285" s="5">
        <v>0</v>
      </c>
      <c r="AB285" s="5">
        <v>0</v>
      </c>
      <c r="AC285" s="5">
        <v>0</v>
      </c>
    </row>
    <row r="286" ht="19" customHeight="1" spans="1:29">
      <c r="A286" s="5" t="s">
        <v>473</v>
      </c>
      <c r="B286" s="5" t="s">
        <v>52</v>
      </c>
      <c r="C286" s="5" t="s">
        <v>50</v>
      </c>
      <c r="D286" s="5">
        <v>1</v>
      </c>
      <c r="E286" s="5">
        <v>30</v>
      </c>
      <c r="F286" s="6">
        <v>3000</v>
      </c>
      <c r="G286" s="6">
        <v>4045.6</v>
      </c>
      <c r="H286" s="5" t="s">
        <v>113</v>
      </c>
      <c r="I286" s="6">
        <v>150</v>
      </c>
      <c r="J286" s="6">
        <v>27000</v>
      </c>
      <c r="K286" s="6">
        <v>37861</v>
      </c>
      <c r="L286" s="5" t="s">
        <v>826</v>
      </c>
      <c r="M286" s="5">
        <v>0</v>
      </c>
      <c r="N286" s="6">
        <f>SUMIFS('9月奖金发放记录'!$J$2:$J$146,'9月奖金发放记录'!$B$2:$B$146,B286,'9月奖金发放记录'!$A$2:$A$146,A286,'9月奖金发放记录'!$E$2:$E$146,"结转")</f>
        <v>150</v>
      </c>
      <c r="O286" s="6">
        <f>SUMIFS('9月奖金发放记录'!$J$2:$J$146,'9月奖金发放记录'!$B$2:$B$146,B286,'9月奖金发放记录'!$A$2:$A$146,A286,'9月奖金发放记录'!$E$2:$E$146,"当月")</f>
        <v>0</v>
      </c>
      <c r="P286" s="6">
        <f>SUMIFS('9月奖金发放记录'!$J$2:$J$146,'9月奖金发放记录'!$B$2:$B$146,B286,'9月奖金发放记录'!$A$2:$A$146,A286,'9月奖金发放记录'!$E$2:$E$146,"累计补发9月")</f>
        <v>0</v>
      </c>
      <c r="Q286" s="6">
        <f>SUMIFS('9月奖金发放记录'!$J$2:$J$146,'9月奖金发放记录'!$B$2:$B$146,B286,'9月奖金发放记录'!$A$2:$A$146,A286,'9月奖金发放记录'!$E$2:$E$146,"补发8月")</f>
        <v>0</v>
      </c>
      <c r="R286" s="6">
        <f>SUMIFS('9月奖金发放记录'!$J$2:$J$146,'9月奖金发放记录'!$B$2:$B$146,B286,'9月奖金发放记录'!$A$2:$A$146,A286,'9月奖金发放记录'!$E$2:$E$146,"补发7月")</f>
        <v>0</v>
      </c>
      <c r="S286" s="6">
        <f>SUMIFS('9月奖金发放记录'!$J$2:$J$146,'9月奖金发放记录'!$B$2:$B$146,B286,'9月奖金发放记录'!$A$2:$A$146,A286,'9月奖金发放记录'!$E$2:$E$146,"补发6月")</f>
        <v>0</v>
      </c>
      <c r="T286" s="6">
        <f>SUMIFS('9月奖金发放记录'!$J$2:$J$146,'9月奖金发放记录'!$B$2:$B$146,B286,'9月奖金发放记录'!$A$2:$A$146,A286,'9月奖金发放记录'!$E$2:$E$146,"补发5月")</f>
        <v>0</v>
      </c>
      <c r="U286" s="6">
        <f>SUMIFS('9月奖金发放记录'!$J$2:$J$146,'9月奖金发放记录'!$B$2:$B$146,B286,'9月奖金发放记录'!$A$2:$A$146,A286,'9月奖金发放记录'!$E$2:$E$146,"补发4月")</f>
        <v>0</v>
      </c>
      <c r="V286" s="6">
        <f>SUMIFS('9月奖金发放记录'!$J$2:$J$146,'9月奖金发放记录'!$B$2:$B$146,B286,'9月奖金发放记录'!$A$2:$A$146,A286,'9月奖金发放记录'!$E$2:$E$146,"补发3月")</f>
        <v>0</v>
      </c>
      <c r="W286" s="6">
        <f>SUMIFS('9月奖金发放记录'!$J$2:$J$146,'9月奖金发放记录'!$B$2:$B$146,B286,'9月奖金发放记录'!$A$2:$A$146,A286,'9月奖金发放记录'!$E$2:$E$146,"补发2月")</f>
        <v>0</v>
      </c>
      <c r="X286" s="6">
        <f>SUMIFS('9月奖金发放记录'!$J$2:$J$146,'9月奖金发放记录'!$B$2:$B$146,B286,'9月奖金发放记录'!$A$2:$A$146,A286,'9月奖金发放记录'!$E$2:$E$146,"补发1月")</f>
        <v>0</v>
      </c>
      <c r="Y286" s="6">
        <f t="shared" si="4"/>
        <v>150</v>
      </c>
      <c r="Z286" s="5" t="s">
        <v>120</v>
      </c>
      <c r="AA286" s="5">
        <v>0</v>
      </c>
      <c r="AB286" s="5">
        <v>0</v>
      </c>
      <c r="AC286" s="5">
        <v>1</v>
      </c>
    </row>
    <row r="287" ht="19" customHeight="1" spans="1:29">
      <c r="A287" s="5" t="s">
        <v>57</v>
      </c>
      <c r="B287" s="5" t="s">
        <v>52</v>
      </c>
      <c r="C287" s="5" t="s">
        <v>50</v>
      </c>
      <c r="D287" s="5">
        <v>1</v>
      </c>
      <c r="E287" s="5">
        <v>30</v>
      </c>
      <c r="F287" s="6">
        <v>3000</v>
      </c>
      <c r="G287" s="6">
        <v>2151.1</v>
      </c>
      <c r="H287" s="5" t="s">
        <v>120</v>
      </c>
      <c r="I287" s="6">
        <v>0</v>
      </c>
      <c r="J287" s="6">
        <v>22645.16</v>
      </c>
      <c r="K287" s="6">
        <v>14608.3</v>
      </c>
      <c r="L287" s="5" t="s">
        <v>825</v>
      </c>
      <c r="M287" s="5">
        <v>0</v>
      </c>
      <c r="N287" s="6">
        <f>SUMIFS('9月奖金发放记录'!$J$2:$J$146,'9月奖金发放记录'!$B$2:$B$146,B287,'9月奖金发放记录'!$A$2:$A$146,A287,'9月奖金发放记录'!$E$2:$E$146,"结转")</f>
        <v>0</v>
      </c>
      <c r="O287" s="6">
        <f>SUMIFS('9月奖金发放记录'!$J$2:$J$146,'9月奖金发放记录'!$B$2:$B$146,B287,'9月奖金发放记录'!$A$2:$A$146,A287,'9月奖金发放记录'!$E$2:$E$146,"当月")</f>
        <v>0</v>
      </c>
      <c r="P287" s="6">
        <f>SUMIFS('9月奖金发放记录'!$J$2:$J$146,'9月奖金发放记录'!$B$2:$B$146,B287,'9月奖金发放记录'!$A$2:$A$146,A287,'9月奖金发放记录'!$E$2:$E$146,"累计补发9月")</f>
        <v>0</v>
      </c>
      <c r="Q287" s="6">
        <f>SUMIFS('9月奖金发放记录'!$J$2:$J$146,'9月奖金发放记录'!$B$2:$B$146,B287,'9月奖金发放记录'!$A$2:$A$146,A287,'9月奖金发放记录'!$E$2:$E$146,"补发8月")</f>
        <v>0</v>
      </c>
      <c r="R287" s="6">
        <f>SUMIFS('9月奖金发放记录'!$J$2:$J$146,'9月奖金发放记录'!$B$2:$B$146,B287,'9月奖金发放记录'!$A$2:$A$146,A287,'9月奖金发放记录'!$E$2:$E$146,"补发7月")</f>
        <v>0</v>
      </c>
      <c r="S287" s="6">
        <f>SUMIFS('9月奖金发放记录'!$J$2:$J$146,'9月奖金发放记录'!$B$2:$B$146,B287,'9月奖金发放记录'!$A$2:$A$146,A287,'9月奖金发放记录'!$E$2:$E$146,"补发6月")</f>
        <v>0</v>
      </c>
      <c r="T287" s="6">
        <f>SUMIFS('9月奖金发放记录'!$J$2:$J$146,'9月奖金发放记录'!$B$2:$B$146,B287,'9月奖金发放记录'!$A$2:$A$146,A287,'9月奖金发放记录'!$E$2:$E$146,"补发5月")</f>
        <v>0</v>
      </c>
      <c r="U287" s="6">
        <f>SUMIFS('9月奖金发放记录'!$J$2:$J$146,'9月奖金发放记录'!$B$2:$B$146,B287,'9月奖金发放记录'!$A$2:$A$146,A287,'9月奖金发放记录'!$E$2:$E$146,"补发4月")</f>
        <v>0</v>
      </c>
      <c r="V287" s="6">
        <f>SUMIFS('9月奖金发放记录'!$J$2:$J$146,'9月奖金发放记录'!$B$2:$B$146,B287,'9月奖金发放记录'!$A$2:$A$146,A287,'9月奖金发放记录'!$E$2:$E$146,"补发3月")</f>
        <v>0</v>
      </c>
      <c r="W287" s="6">
        <f>SUMIFS('9月奖金发放记录'!$J$2:$J$146,'9月奖金发放记录'!$B$2:$B$146,B287,'9月奖金发放记录'!$A$2:$A$146,A287,'9月奖金发放记录'!$E$2:$E$146,"补发2月")</f>
        <v>0</v>
      </c>
      <c r="X287" s="6">
        <f>SUMIFS('9月奖金发放记录'!$J$2:$J$146,'9月奖金发放记录'!$B$2:$B$146,B287,'9月奖金发放记录'!$A$2:$A$146,A287,'9月奖金发放记录'!$E$2:$E$146,"补发1月")</f>
        <v>0</v>
      </c>
      <c r="Y287" s="6">
        <f t="shared" si="4"/>
        <v>0</v>
      </c>
      <c r="Z287" s="5" t="s">
        <v>120</v>
      </c>
      <c r="AA287" s="5">
        <v>4</v>
      </c>
      <c r="AB287" s="5">
        <v>0</v>
      </c>
      <c r="AC287" s="5">
        <v>0</v>
      </c>
    </row>
    <row r="288" ht="19" customHeight="1" spans="1:29">
      <c r="A288" s="5" t="s">
        <v>58</v>
      </c>
      <c r="B288" s="5" t="s">
        <v>52</v>
      </c>
      <c r="C288" s="5" t="s">
        <v>50</v>
      </c>
      <c r="D288" s="5">
        <v>1</v>
      </c>
      <c r="E288" s="5">
        <v>1</v>
      </c>
      <c r="F288" s="6">
        <v>100</v>
      </c>
      <c r="G288" s="6">
        <v>313</v>
      </c>
      <c r="H288" s="5" t="s">
        <v>113</v>
      </c>
      <c r="I288" s="6">
        <v>5</v>
      </c>
      <c r="J288" s="6">
        <v>3293.55</v>
      </c>
      <c r="K288" s="6">
        <v>1024</v>
      </c>
      <c r="L288" s="5" t="s">
        <v>825</v>
      </c>
      <c r="M288" s="5">
        <v>0</v>
      </c>
      <c r="N288" s="6">
        <f>SUMIFS('9月奖金发放记录'!$J$2:$J$146,'9月奖金发放记录'!$B$2:$B$146,B288,'9月奖金发放记录'!$A$2:$A$146,A288,'9月奖金发放记录'!$E$2:$E$146,"结转")</f>
        <v>0</v>
      </c>
      <c r="O288" s="6">
        <f>SUMIFS('9月奖金发放记录'!$J$2:$J$146,'9月奖金发放记录'!$B$2:$B$146,B288,'9月奖金发放记录'!$A$2:$A$146,A288,'9月奖金发放记录'!$E$2:$E$146,"当月")</f>
        <v>5</v>
      </c>
      <c r="P288" s="6">
        <f>SUMIFS('9月奖金发放记录'!$J$2:$J$146,'9月奖金发放记录'!$B$2:$B$146,B288,'9月奖金发放记录'!$A$2:$A$146,A288,'9月奖金发放记录'!$E$2:$E$146,"累计补发9月")</f>
        <v>0</v>
      </c>
      <c r="Q288" s="6">
        <f>SUMIFS('9月奖金发放记录'!$J$2:$J$146,'9月奖金发放记录'!$B$2:$B$146,B288,'9月奖金发放记录'!$A$2:$A$146,A288,'9月奖金发放记录'!$E$2:$E$146,"补发8月")</f>
        <v>0</v>
      </c>
      <c r="R288" s="6">
        <f>SUMIFS('9月奖金发放记录'!$J$2:$J$146,'9月奖金发放记录'!$B$2:$B$146,B288,'9月奖金发放记录'!$A$2:$A$146,A288,'9月奖金发放记录'!$E$2:$E$146,"补发7月")</f>
        <v>0</v>
      </c>
      <c r="S288" s="6">
        <f>SUMIFS('9月奖金发放记录'!$J$2:$J$146,'9月奖金发放记录'!$B$2:$B$146,B288,'9月奖金发放记录'!$A$2:$A$146,A288,'9月奖金发放记录'!$E$2:$E$146,"补发6月")</f>
        <v>0</v>
      </c>
      <c r="T288" s="6">
        <f>SUMIFS('9月奖金发放记录'!$J$2:$J$146,'9月奖金发放记录'!$B$2:$B$146,B288,'9月奖金发放记录'!$A$2:$A$146,A288,'9月奖金发放记录'!$E$2:$E$146,"补发5月")</f>
        <v>0</v>
      </c>
      <c r="U288" s="6">
        <f>SUMIFS('9月奖金发放记录'!$J$2:$J$146,'9月奖金发放记录'!$B$2:$B$146,B288,'9月奖金发放记录'!$A$2:$A$146,A288,'9月奖金发放记录'!$E$2:$E$146,"补发4月")</f>
        <v>0</v>
      </c>
      <c r="V288" s="6">
        <f>SUMIFS('9月奖金发放记录'!$J$2:$J$146,'9月奖金发放记录'!$B$2:$B$146,B288,'9月奖金发放记录'!$A$2:$A$146,A288,'9月奖金发放记录'!$E$2:$E$146,"补发3月")</f>
        <v>0</v>
      </c>
      <c r="W288" s="6">
        <f>SUMIFS('9月奖金发放记录'!$J$2:$J$146,'9月奖金发放记录'!$B$2:$B$146,B288,'9月奖金发放记录'!$A$2:$A$146,A288,'9月奖金发放记录'!$E$2:$E$146,"补发2月")</f>
        <v>0</v>
      </c>
      <c r="X288" s="6">
        <f>SUMIFS('9月奖金发放记录'!$J$2:$J$146,'9月奖金发放记录'!$B$2:$B$146,B288,'9月奖金发放记录'!$A$2:$A$146,A288,'9月奖金发放记录'!$E$2:$E$146,"补发1月")</f>
        <v>0</v>
      </c>
      <c r="Y288" s="6">
        <f t="shared" si="4"/>
        <v>5</v>
      </c>
      <c r="Z288" s="5" t="s">
        <v>120</v>
      </c>
      <c r="AA288" s="5">
        <v>0</v>
      </c>
      <c r="AB288" s="5">
        <v>0</v>
      </c>
      <c r="AC288" s="5">
        <v>0</v>
      </c>
    </row>
    <row r="289" ht="19" customHeight="1" spans="1:29">
      <c r="A289" s="5" t="s">
        <v>478</v>
      </c>
      <c r="B289" s="5" t="s">
        <v>52</v>
      </c>
      <c r="C289" s="5" t="s">
        <v>50</v>
      </c>
      <c r="D289" s="5">
        <v>1</v>
      </c>
      <c r="E289" s="5">
        <v>30</v>
      </c>
      <c r="F289" s="6">
        <v>5000</v>
      </c>
      <c r="G289" s="6">
        <v>2615.15</v>
      </c>
      <c r="H289" s="5" t="s">
        <v>120</v>
      </c>
      <c r="I289" s="6">
        <v>0</v>
      </c>
      <c r="J289" s="6">
        <v>22419.35</v>
      </c>
      <c r="K289" s="6">
        <v>10351.79</v>
      </c>
      <c r="L289" s="5" t="s">
        <v>825</v>
      </c>
      <c r="M289" s="5">
        <v>0</v>
      </c>
      <c r="N289" s="6">
        <f>SUMIFS('9月奖金发放记录'!$J$2:$J$146,'9月奖金发放记录'!$B$2:$B$146,B289,'9月奖金发放记录'!$A$2:$A$146,A289,'9月奖金发放记录'!$E$2:$E$146,"结转")</f>
        <v>0</v>
      </c>
      <c r="O289" s="6">
        <f>SUMIFS('9月奖金发放记录'!$J$2:$J$146,'9月奖金发放记录'!$B$2:$B$146,B289,'9月奖金发放记录'!$A$2:$A$146,A289,'9月奖金发放记录'!$E$2:$E$146,"当月")</f>
        <v>0</v>
      </c>
      <c r="P289" s="6">
        <f>SUMIFS('9月奖金发放记录'!$J$2:$J$146,'9月奖金发放记录'!$B$2:$B$146,B289,'9月奖金发放记录'!$A$2:$A$146,A289,'9月奖金发放记录'!$E$2:$E$146,"累计补发9月")</f>
        <v>0</v>
      </c>
      <c r="Q289" s="6">
        <f>SUMIFS('9月奖金发放记录'!$J$2:$J$146,'9月奖金发放记录'!$B$2:$B$146,B289,'9月奖金发放记录'!$A$2:$A$146,A289,'9月奖金发放记录'!$E$2:$E$146,"补发8月")</f>
        <v>0</v>
      </c>
      <c r="R289" s="6">
        <f>SUMIFS('9月奖金发放记录'!$J$2:$J$146,'9月奖金发放记录'!$B$2:$B$146,B289,'9月奖金发放记录'!$A$2:$A$146,A289,'9月奖金发放记录'!$E$2:$E$146,"补发7月")</f>
        <v>0</v>
      </c>
      <c r="S289" s="6">
        <f>SUMIFS('9月奖金发放记录'!$J$2:$J$146,'9月奖金发放记录'!$B$2:$B$146,B289,'9月奖金发放记录'!$A$2:$A$146,A289,'9月奖金发放记录'!$E$2:$E$146,"补发6月")</f>
        <v>0</v>
      </c>
      <c r="T289" s="6">
        <f>SUMIFS('9月奖金发放记录'!$J$2:$J$146,'9月奖金发放记录'!$B$2:$B$146,B289,'9月奖金发放记录'!$A$2:$A$146,A289,'9月奖金发放记录'!$E$2:$E$146,"补发5月")</f>
        <v>0</v>
      </c>
      <c r="U289" s="6">
        <f>SUMIFS('9月奖金发放记录'!$J$2:$J$146,'9月奖金发放记录'!$B$2:$B$146,B289,'9月奖金发放记录'!$A$2:$A$146,A289,'9月奖金发放记录'!$E$2:$E$146,"补发4月")</f>
        <v>0</v>
      </c>
      <c r="V289" s="6">
        <f>SUMIFS('9月奖金发放记录'!$J$2:$J$146,'9月奖金发放记录'!$B$2:$B$146,B289,'9月奖金发放记录'!$A$2:$A$146,A289,'9月奖金发放记录'!$E$2:$E$146,"补发3月")</f>
        <v>0</v>
      </c>
      <c r="W289" s="6">
        <f>SUMIFS('9月奖金发放记录'!$J$2:$J$146,'9月奖金发放记录'!$B$2:$B$146,B289,'9月奖金发放记录'!$A$2:$A$146,A289,'9月奖金发放记录'!$E$2:$E$146,"补发2月")</f>
        <v>0</v>
      </c>
      <c r="X289" s="6">
        <f>SUMIFS('9月奖金发放记录'!$J$2:$J$146,'9月奖金发放记录'!$B$2:$B$146,B289,'9月奖金发放记录'!$A$2:$A$146,A289,'9月奖金发放记录'!$E$2:$E$146,"补发1月")</f>
        <v>0</v>
      </c>
      <c r="Y289" s="6">
        <f t="shared" si="4"/>
        <v>0</v>
      </c>
      <c r="Z289" s="5" t="s">
        <v>120</v>
      </c>
      <c r="AA289" s="5">
        <v>0</v>
      </c>
      <c r="AB289" s="5">
        <v>0</v>
      </c>
      <c r="AC289" s="5">
        <v>0</v>
      </c>
    </row>
    <row r="290" ht="19" customHeight="1" spans="1:29">
      <c r="A290" s="5" t="s">
        <v>480</v>
      </c>
      <c r="B290" s="5" t="s">
        <v>52</v>
      </c>
      <c r="C290" s="5" t="s">
        <v>50</v>
      </c>
      <c r="D290" s="5">
        <v>1</v>
      </c>
      <c r="E290" s="5">
        <v>30</v>
      </c>
      <c r="F290" s="6">
        <v>5000</v>
      </c>
      <c r="G290" s="6">
        <v>2911</v>
      </c>
      <c r="H290" s="5" t="s">
        <v>120</v>
      </c>
      <c r="I290" s="6">
        <v>0</v>
      </c>
      <c r="J290" s="6">
        <v>40112.9</v>
      </c>
      <c r="K290" s="6">
        <v>14936.6</v>
      </c>
      <c r="L290" s="5" t="s">
        <v>825</v>
      </c>
      <c r="M290" s="5">
        <v>0</v>
      </c>
      <c r="N290" s="6">
        <f>SUMIFS('9月奖金发放记录'!$J$2:$J$146,'9月奖金发放记录'!$B$2:$B$146,B290,'9月奖金发放记录'!$A$2:$A$146,A290,'9月奖金发放记录'!$E$2:$E$146,"结转")</f>
        <v>0</v>
      </c>
      <c r="O290" s="6">
        <f>SUMIFS('9月奖金发放记录'!$J$2:$J$146,'9月奖金发放记录'!$B$2:$B$146,B290,'9月奖金发放记录'!$A$2:$A$146,A290,'9月奖金发放记录'!$E$2:$E$146,"当月")</f>
        <v>0</v>
      </c>
      <c r="P290" s="6">
        <f>SUMIFS('9月奖金发放记录'!$J$2:$J$146,'9月奖金发放记录'!$B$2:$B$146,B290,'9月奖金发放记录'!$A$2:$A$146,A290,'9月奖金发放记录'!$E$2:$E$146,"累计补发9月")</f>
        <v>0</v>
      </c>
      <c r="Q290" s="6">
        <f>SUMIFS('9月奖金发放记录'!$J$2:$J$146,'9月奖金发放记录'!$B$2:$B$146,B290,'9月奖金发放记录'!$A$2:$A$146,A290,'9月奖金发放记录'!$E$2:$E$146,"补发8月")</f>
        <v>0</v>
      </c>
      <c r="R290" s="6">
        <f>SUMIFS('9月奖金发放记录'!$J$2:$J$146,'9月奖金发放记录'!$B$2:$B$146,B290,'9月奖金发放记录'!$A$2:$A$146,A290,'9月奖金发放记录'!$E$2:$E$146,"补发7月")</f>
        <v>0</v>
      </c>
      <c r="S290" s="6">
        <f>SUMIFS('9月奖金发放记录'!$J$2:$J$146,'9月奖金发放记录'!$B$2:$B$146,B290,'9月奖金发放记录'!$A$2:$A$146,A290,'9月奖金发放记录'!$E$2:$E$146,"补发6月")</f>
        <v>0</v>
      </c>
      <c r="T290" s="6">
        <f>SUMIFS('9月奖金发放记录'!$J$2:$J$146,'9月奖金发放记录'!$B$2:$B$146,B290,'9月奖金发放记录'!$A$2:$A$146,A290,'9月奖金发放记录'!$E$2:$E$146,"补发5月")</f>
        <v>0</v>
      </c>
      <c r="U290" s="6">
        <f>SUMIFS('9月奖金发放记录'!$J$2:$J$146,'9月奖金发放记录'!$B$2:$B$146,B290,'9月奖金发放记录'!$A$2:$A$146,A290,'9月奖金发放记录'!$E$2:$E$146,"补发4月")</f>
        <v>0</v>
      </c>
      <c r="V290" s="6">
        <f>SUMIFS('9月奖金发放记录'!$J$2:$J$146,'9月奖金发放记录'!$B$2:$B$146,B290,'9月奖金发放记录'!$A$2:$A$146,A290,'9月奖金发放记录'!$E$2:$E$146,"补发3月")</f>
        <v>0</v>
      </c>
      <c r="W290" s="6">
        <f>SUMIFS('9月奖金发放记录'!$J$2:$J$146,'9月奖金发放记录'!$B$2:$B$146,B290,'9月奖金发放记录'!$A$2:$A$146,A290,'9月奖金发放记录'!$E$2:$E$146,"补发2月")</f>
        <v>0</v>
      </c>
      <c r="X290" s="6">
        <f>SUMIFS('9月奖金发放记录'!$J$2:$J$146,'9月奖金发放记录'!$B$2:$B$146,B290,'9月奖金发放记录'!$A$2:$A$146,A290,'9月奖金发放记录'!$E$2:$E$146,"补发1月")</f>
        <v>0</v>
      </c>
      <c r="Y290" s="6">
        <f t="shared" si="4"/>
        <v>0</v>
      </c>
      <c r="Z290" s="5" t="s">
        <v>120</v>
      </c>
      <c r="AA290" s="5">
        <v>2</v>
      </c>
      <c r="AB290" s="5">
        <v>0</v>
      </c>
      <c r="AC290" s="5">
        <v>0</v>
      </c>
    </row>
    <row r="291" ht="19" customHeight="1" spans="1:29">
      <c r="A291" s="5" t="s">
        <v>483</v>
      </c>
      <c r="B291" s="5" t="s">
        <v>52</v>
      </c>
      <c r="C291" s="5" t="s">
        <v>50</v>
      </c>
      <c r="D291" s="5">
        <v>1</v>
      </c>
      <c r="E291" s="5">
        <v>30</v>
      </c>
      <c r="F291" s="6">
        <v>3000</v>
      </c>
      <c r="G291" s="6">
        <v>3482.3</v>
      </c>
      <c r="H291" s="5" t="s">
        <v>113</v>
      </c>
      <c r="I291" s="6">
        <v>150</v>
      </c>
      <c r="J291" s="6">
        <v>21000</v>
      </c>
      <c r="K291" s="6">
        <v>10433.2</v>
      </c>
      <c r="L291" s="5" t="s">
        <v>825</v>
      </c>
      <c r="M291" s="5">
        <v>0</v>
      </c>
      <c r="N291" s="6">
        <f>SUMIFS('9月奖金发放记录'!$J$2:$J$146,'9月奖金发放记录'!$B$2:$B$146,B291,'9月奖金发放记录'!$A$2:$A$146,A291,'9月奖金发放记录'!$E$2:$E$146,"结转")</f>
        <v>0</v>
      </c>
      <c r="O291" s="6">
        <f>SUMIFS('9月奖金发放记录'!$J$2:$J$146,'9月奖金发放记录'!$B$2:$B$146,B291,'9月奖金发放记录'!$A$2:$A$146,A291,'9月奖金发放记录'!$E$2:$E$146,"当月")</f>
        <v>150</v>
      </c>
      <c r="P291" s="6">
        <f>SUMIFS('9月奖金发放记录'!$J$2:$J$146,'9月奖金发放记录'!$B$2:$B$146,B291,'9月奖金发放记录'!$A$2:$A$146,A291,'9月奖金发放记录'!$E$2:$E$146,"累计补发9月")</f>
        <v>0</v>
      </c>
      <c r="Q291" s="6">
        <f>SUMIFS('9月奖金发放记录'!$J$2:$J$146,'9月奖金发放记录'!$B$2:$B$146,B291,'9月奖金发放记录'!$A$2:$A$146,A291,'9月奖金发放记录'!$E$2:$E$146,"补发8月")</f>
        <v>0</v>
      </c>
      <c r="R291" s="6">
        <f>SUMIFS('9月奖金发放记录'!$J$2:$J$146,'9月奖金发放记录'!$B$2:$B$146,B291,'9月奖金发放记录'!$A$2:$A$146,A291,'9月奖金发放记录'!$E$2:$E$146,"补发7月")</f>
        <v>0</v>
      </c>
      <c r="S291" s="6">
        <f>SUMIFS('9月奖金发放记录'!$J$2:$J$146,'9月奖金发放记录'!$B$2:$B$146,B291,'9月奖金发放记录'!$A$2:$A$146,A291,'9月奖金发放记录'!$E$2:$E$146,"补发6月")</f>
        <v>0</v>
      </c>
      <c r="T291" s="6">
        <f>SUMIFS('9月奖金发放记录'!$J$2:$J$146,'9月奖金发放记录'!$B$2:$B$146,B291,'9月奖金发放记录'!$A$2:$A$146,A291,'9月奖金发放记录'!$E$2:$E$146,"补发5月")</f>
        <v>0</v>
      </c>
      <c r="U291" s="6">
        <f>SUMIFS('9月奖金发放记录'!$J$2:$J$146,'9月奖金发放记录'!$B$2:$B$146,B291,'9月奖金发放记录'!$A$2:$A$146,A291,'9月奖金发放记录'!$E$2:$E$146,"补发4月")</f>
        <v>0</v>
      </c>
      <c r="V291" s="6">
        <f>SUMIFS('9月奖金发放记录'!$J$2:$J$146,'9月奖金发放记录'!$B$2:$B$146,B291,'9月奖金发放记录'!$A$2:$A$146,A291,'9月奖金发放记录'!$E$2:$E$146,"补发3月")</f>
        <v>0</v>
      </c>
      <c r="W291" s="6">
        <f>SUMIFS('9月奖金发放记录'!$J$2:$J$146,'9月奖金发放记录'!$B$2:$B$146,B291,'9月奖金发放记录'!$A$2:$A$146,A291,'9月奖金发放记录'!$E$2:$E$146,"补发2月")</f>
        <v>0</v>
      </c>
      <c r="X291" s="6">
        <f>SUMIFS('9月奖金发放记录'!$J$2:$J$146,'9月奖金发放记录'!$B$2:$B$146,B291,'9月奖金发放记录'!$A$2:$A$146,A291,'9月奖金发放记录'!$E$2:$E$146,"补发1月")</f>
        <v>0</v>
      </c>
      <c r="Y291" s="6">
        <f t="shared" si="4"/>
        <v>150</v>
      </c>
      <c r="Z291" s="5" t="s">
        <v>120</v>
      </c>
      <c r="AA291" s="5">
        <v>0</v>
      </c>
      <c r="AB291" s="5">
        <v>0</v>
      </c>
      <c r="AC291" s="5">
        <v>0</v>
      </c>
    </row>
    <row r="292" ht="19" customHeight="1" spans="1:29">
      <c r="A292" s="5" t="s">
        <v>484</v>
      </c>
      <c r="B292" s="5" t="s">
        <v>52</v>
      </c>
      <c r="C292" s="5" t="s">
        <v>50</v>
      </c>
      <c r="D292" s="5">
        <v>1</v>
      </c>
      <c r="E292" s="5">
        <v>30</v>
      </c>
      <c r="F292" s="6">
        <v>3000</v>
      </c>
      <c r="G292" s="6">
        <v>1292.6</v>
      </c>
      <c r="H292" s="5" t="s">
        <v>120</v>
      </c>
      <c r="I292" s="6">
        <v>0</v>
      </c>
      <c r="J292" s="6">
        <v>3000</v>
      </c>
      <c r="K292" s="6">
        <v>1292.6</v>
      </c>
      <c r="L292" s="5" t="s">
        <v>825</v>
      </c>
      <c r="M292" s="5">
        <v>0</v>
      </c>
      <c r="N292" s="6">
        <f>SUMIFS('9月奖金发放记录'!$J$2:$J$146,'9月奖金发放记录'!$B$2:$B$146,B292,'9月奖金发放记录'!$A$2:$A$146,A292,'9月奖金发放记录'!$E$2:$E$146,"结转")</f>
        <v>0</v>
      </c>
      <c r="O292" s="6">
        <f>SUMIFS('9月奖金发放记录'!$J$2:$J$146,'9月奖金发放记录'!$B$2:$B$146,B292,'9月奖金发放记录'!$A$2:$A$146,A292,'9月奖金发放记录'!$E$2:$E$146,"当月")</f>
        <v>0</v>
      </c>
      <c r="P292" s="6">
        <f>SUMIFS('9月奖金发放记录'!$J$2:$J$146,'9月奖金发放记录'!$B$2:$B$146,B292,'9月奖金发放记录'!$A$2:$A$146,A292,'9月奖金发放记录'!$E$2:$E$146,"累计补发9月")</f>
        <v>0</v>
      </c>
      <c r="Q292" s="6">
        <f>SUMIFS('9月奖金发放记录'!$J$2:$J$146,'9月奖金发放记录'!$B$2:$B$146,B292,'9月奖金发放记录'!$A$2:$A$146,A292,'9月奖金发放记录'!$E$2:$E$146,"补发8月")</f>
        <v>0</v>
      </c>
      <c r="R292" s="6">
        <f>SUMIFS('9月奖金发放记录'!$J$2:$J$146,'9月奖金发放记录'!$B$2:$B$146,B292,'9月奖金发放记录'!$A$2:$A$146,A292,'9月奖金发放记录'!$E$2:$E$146,"补发7月")</f>
        <v>0</v>
      </c>
      <c r="S292" s="6">
        <f>SUMIFS('9月奖金发放记录'!$J$2:$J$146,'9月奖金发放记录'!$B$2:$B$146,B292,'9月奖金发放记录'!$A$2:$A$146,A292,'9月奖金发放记录'!$E$2:$E$146,"补发6月")</f>
        <v>0</v>
      </c>
      <c r="T292" s="6">
        <f>SUMIFS('9月奖金发放记录'!$J$2:$J$146,'9月奖金发放记录'!$B$2:$B$146,B292,'9月奖金发放记录'!$A$2:$A$146,A292,'9月奖金发放记录'!$E$2:$E$146,"补发5月")</f>
        <v>0</v>
      </c>
      <c r="U292" s="6">
        <f>SUMIFS('9月奖金发放记录'!$J$2:$J$146,'9月奖金发放记录'!$B$2:$B$146,B292,'9月奖金发放记录'!$A$2:$A$146,A292,'9月奖金发放记录'!$E$2:$E$146,"补发4月")</f>
        <v>0</v>
      </c>
      <c r="V292" s="6">
        <f>SUMIFS('9月奖金发放记录'!$J$2:$J$146,'9月奖金发放记录'!$B$2:$B$146,B292,'9月奖金发放记录'!$A$2:$A$146,A292,'9月奖金发放记录'!$E$2:$E$146,"补发3月")</f>
        <v>0</v>
      </c>
      <c r="W292" s="6">
        <f>SUMIFS('9月奖金发放记录'!$J$2:$J$146,'9月奖金发放记录'!$B$2:$B$146,B292,'9月奖金发放记录'!$A$2:$A$146,A292,'9月奖金发放记录'!$E$2:$E$146,"补发2月")</f>
        <v>0</v>
      </c>
      <c r="X292" s="6">
        <f>SUMIFS('9月奖金发放记录'!$J$2:$J$146,'9月奖金发放记录'!$B$2:$B$146,B292,'9月奖金发放记录'!$A$2:$A$146,A292,'9月奖金发放记录'!$E$2:$E$146,"补发1月")</f>
        <v>0</v>
      </c>
      <c r="Y292" s="6">
        <f t="shared" si="4"/>
        <v>0</v>
      </c>
      <c r="Z292" s="5" t="s">
        <v>120</v>
      </c>
      <c r="AA292" s="5">
        <v>1</v>
      </c>
      <c r="AB292" s="5">
        <v>0</v>
      </c>
      <c r="AC292" s="5">
        <v>0</v>
      </c>
    </row>
    <row r="293" ht="19" customHeight="1" spans="1:29">
      <c r="A293" s="5" t="s">
        <v>485</v>
      </c>
      <c r="B293" s="5" t="s">
        <v>52</v>
      </c>
      <c r="C293" s="5" t="s">
        <v>50</v>
      </c>
      <c r="D293" s="5">
        <v>1</v>
      </c>
      <c r="E293" s="5">
        <v>21</v>
      </c>
      <c r="F293" s="6">
        <v>3500</v>
      </c>
      <c r="G293" s="6">
        <v>1057.3</v>
      </c>
      <c r="H293" s="5" t="s">
        <v>120</v>
      </c>
      <c r="I293" s="6">
        <v>0</v>
      </c>
      <c r="J293" s="6">
        <v>8500</v>
      </c>
      <c r="K293" s="6">
        <v>1573.6</v>
      </c>
      <c r="L293" s="5" t="s">
        <v>825</v>
      </c>
      <c r="M293" s="5">
        <v>0</v>
      </c>
      <c r="N293" s="6">
        <f>SUMIFS('9月奖金发放记录'!$J$2:$J$146,'9月奖金发放记录'!$B$2:$B$146,B293,'9月奖金发放记录'!$A$2:$A$146,A293,'9月奖金发放记录'!$E$2:$E$146,"结转")</f>
        <v>0</v>
      </c>
      <c r="O293" s="6">
        <f>SUMIFS('9月奖金发放记录'!$J$2:$J$146,'9月奖金发放记录'!$B$2:$B$146,B293,'9月奖金发放记录'!$A$2:$A$146,A293,'9月奖金发放记录'!$E$2:$E$146,"当月")</f>
        <v>0</v>
      </c>
      <c r="P293" s="6">
        <f>SUMIFS('9月奖金发放记录'!$J$2:$J$146,'9月奖金发放记录'!$B$2:$B$146,B293,'9月奖金发放记录'!$A$2:$A$146,A293,'9月奖金发放记录'!$E$2:$E$146,"累计补发9月")</f>
        <v>0</v>
      </c>
      <c r="Q293" s="6">
        <f>SUMIFS('9月奖金发放记录'!$J$2:$J$146,'9月奖金发放记录'!$B$2:$B$146,B293,'9月奖金发放记录'!$A$2:$A$146,A293,'9月奖金发放记录'!$E$2:$E$146,"补发8月")</f>
        <v>0</v>
      </c>
      <c r="R293" s="6">
        <f>SUMIFS('9月奖金发放记录'!$J$2:$J$146,'9月奖金发放记录'!$B$2:$B$146,B293,'9月奖金发放记录'!$A$2:$A$146,A293,'9月奖金发放记录'!$E$2:$E$146,"补发7月")</f>
        <v>0</v>
      </c>
      <c r="S293" s="6">
        <f>SUMIFS('9月奖金发放记录'!$J$2:$J$146,'9月奖金发放记录'!$B$2:$B$146,B293,'9月奖金发放记录'!$A$2:$A$146,A293,'9月奖金发放记录'!$E$2:$E$146,"补发6月")</f>
        <v>0</v>
      </c>
      <c r="T293" s="6">
        <f>SUMIFS('9月奖金发放记录'!$J$2:$J$146,'9月奖金发放记录'!$B$2:$B$146,B293,'9月奖金发放记录'!$A$2:$A$146,A293,'9月奖金发放记录'!$E$2:$E$146,"补发5月")</f>
        <v>0</v>
      </c>
      <c r="U293" s="6">
        <f>SUMIFS('9月奖金发放记录'!$J$2:$J$146,'9月奖金发放记录'!$B$2:$B$146,B293,'9月奖金发放记录'!$A$2:$A$146,A293,'9月奖金发放记录'!$E$2:$E$146,"补发4月")</f>
        <v>0</v>
      </c>
      <c r="V293" s="6">
        <f>SUMIFS('9月奖金发放记录'!$J$2:$J$146,'9月奖金发放记录'!$B$2:$B$146,B293,'9月奖金发放记录'!$A$2:$A$146,A293,'9月奖金发放记录'!$E$2:$E$146,"补发3月")</f>
        <v>0</v>
      </c>
      <c r="W293" s="6">
        <f>SUMIFS('9月奖金发放记录'!$J$2:$J$146,'9月奖金发放记录'!$B$2:$B$146,B293,'9月奖金发放记录'!$A$2:$A$146,A293,'9月奖金发放记录'!$E$2:$E$146,"补发2月")</f>
        <v>0</v>
      </c>
      <c r="X293" s="6">
        <f>SUMIFS('9月奖金发放记录'!$J$2:$J$146,'9月奖金发放记录'!$B$2:$B$146,B293,'9月奖金发放记录'!$A$2:$A$146,A293,'9月奖金发放记录'!$E$2:$E$146,"补发1月")</f>
        <v>0</v>
      </c>
      <c r="Y293" s="6">
        <f t="shared" si="4"/>
        <v>0</v>
      </c>
      <c r="Z293" s="5" t="s">
        <v>120</v>
      </c>
      <c r="AA293" s="5">
        <v>5</v>
      </c>
      <c r="AB293" s="5">
        <v>0</v>
      </c>
      <c r="AC293" s="5">
        <v>0</v>
      </c>
    </row>
    <row r="294" ht="19" customHeight="1" spans="1:29">
      <c r="A294" s="5" t="s">
        <v>488</v>
      </c>
      <c r="B294" s="5" t="s">
        <v>52</v>
      </c>
      <c r="C294" s="5" t="s">
        <v>50</v>
      </c>
      <c r="D294" s="5">
        <v>1</v>
      </c>
      <c r="E294" s="5">
        <v>30</v>
      </c>
      <c r="F294" s="6">
        <v>3000</v>
      </c>
      <c r="G294" s="6">
        <v>1749.7</v>
      </c>
      <c r="H294" s="5" t="s">
        <v>120</v>
      </c>
      <c r="I294" s="6">
        <v>0</v>
      </c>
      <c r="J294" s="6">
        <v>3387.1</v>
      </c>
      <c r="K294" s="6">
        <v>1984.3</v>
      </c>
      <c r="L294" s="5" t="s">
        <v>825</v>
      </c>
      <c r="M294" s="5">
        <v>0</v>
      </c>
      <c r="N294" s="6">
        <f>SUMIFS('9月奖金发放记录'!$J$2:$J$146,'9月奖金发放记录'!$B$2:$B$146,B294,'9月奖金发放记录'!$A$2:$A$146,A294,'9月奖金发放记录'!$E$2:$E$146,"结转")</f>
        <v>0</v>
      </c>
      <c r="O294" s="6">
        <f>SUMIFS('9月奖金发放记录'!$J$2:$J$146,'9月奖金发放记录'!$B$2:$B$146,B294,'9月奖金发放记录'!$A$2:$A$146,A294,'9月奖金发放记录'!$E$2:$E$146,"当月")</f>
        <v>0</v>
      </c>
      <c r="P294" s="6">
        <f>SUMIFS('9月奖金发放记录'!$J$2:$J$146,'9月奖金发放记录'!$B$2:$B$146,B294,'9月奖金发放记录'!$A$2:$A$146,A294,'9月奖金发放记录'!$E$2:$E$146,"累计补发9月")</f>
        <v>0</v>
      </c>
      <c r="Q294" s="6">
        <f>SUMIFS('9月奖金发放记录'!$J$2:$J$146,'9月奖金发放记录'!$B$2:$B$146,B294,'9月奖金发放记录'!$A$2:$A$146,A294,'9月奖金发放记录'!$E$2:$E$146,"补发8月")</f>
        <v>0</v>
      </c>
      <c r="R294" s="6">
        <f>SUMIFS('9月奖金发放记录'!$J$2:$J$146,'9月奖金发放记录'!$B$2:$B$146,B294,'9月奖金发放记录'!$A$2:$A$146,A294,'9月奖金发放记录'!$E$2:$E$146,"补发7月")</f>
        <v>0</v>
      </c>
      <c r="S294" s="6">
        <f>SUMIFS('9月奖金发放记录'!$J$2:$J$146,'9月奖金发放记录'!$B$2:$B$146,B294,'9月奖金发放记录'!$A$2:$A$146,A294,'9月奖金发放记录'!$E$2:$E$146,"补发6月")</f>
        <v>0</v>
      </c>
      <c r="T294" s="6">
        <f>SUMIFS('9月奖金发放记录'!$J$2:$J$146,'9月奖金发放记录'!$B$2:$B$146,B294,'9月奖金发放记录'!$A$2:$A$146,A294,'9月奖金发放记录'!$E$2:$E$146,"补发5月")</f>
        <v>0</v>
      </c>
      <c r="U294" s="6">
        <f>SUMIFS('9月奖金发放记录'!$J$2:$J$146,'9月奖金发放记录'!$B$2:$B$146,B294,'9月奖金发放记录'!$A$2:$A$146,A294,'9月奖金发放记录'!$E$2:$E$146,"补发4月")</f>
        <v>0</v>
      </c>
      <c r="V294" s="6">
        <f>SUMIFS('9月奖金发放记录'!$J$2:$J$146,'9月奖金发放记录'!$B$2:$B$146,B294,'9月奖金发放记录'!$A$2:$A$146,A294,'9月奖金发放记录'!$E$2:$E$146,"补发3月")</f>
        <v>0</v>
      </c>
      <c r="W294" s="6">
        <f>SUMIFS('9月奖金发放记录'!$J$2:$J$146,'9月奖金发放记录'!$B$2:$B$146,B294,'9月奖金发放记录'!$A$2:$A$146,A294,'9月奖金发放记录'!$E$2:$E$146,"补发2月")</f>
        <v>0</v>
      </c>
      <c r="X294" s="6">
        <f>SUMIFS('9月奖金发放记录'!$J$2:$J$146,'9月奖金发放记录'!$B$2:$B$146,B294,'9月奖金发放记录'!$A$2:$A$146,A294,'9月奖金发放记录'!$E$2:$E$146,"补发1月")</f>
        <v>0</v>
      </c>
      <c r="Y294" s="6">
        <f t="shared" si="4"/>
        <v>0</v>
      </c>
      <c r="Z294" s="5" t="s">
        <v>120</v>
      </c>
      <c r="AA294" s="5">
        <v>8</v>
      </c>
      <c r="AB294" s="5">
        <v>0</v>
      </c>
      <c r="AC294" s="5">
        <v>0</v>
      </c>
    </row>
    <row r="295" ht="19" customHeight="1" spans="1:29">
      <c r="A295" s="5" t="s">
        <v>490</v>
      </c>
      <c r="B295" s="5" t="s">
        <v>52</v>
      </c>
      <c r="C295" s="5" t="s">
        <v>50</v>
      </c>
      <c r="D295" s="5">
        <v>1</v>
      </c>
      <c r="E295" s="5">
        <v>30</v>
      </c>
      <c r="F295" s="6">
        <v>3000</v>
      </c>
      <c r="G295" s="6">
        <v>1110.2</v>
      </c>
      <c r="H295" s="5" t="s">
        <v>120</v>
      </c>
      <c r="I295" s="6">
        <v>0</v>
      </c>
      <c r="J295" s="6">
        <v>3000</v>
      </c>
      <c r="K295" s="6">
        <v>1110.2</v>
      </c>
      <c r="L295" s="5" t="s">
        <v>825</v>
      </c>
      <c r="M295" s="5">
        <v>0</v>
      </c>
      <c r="N295" s="6">
        <f>SUMIFS('9月奖金发放记录'!$J$2:$J$146,'9月奖金发放记录'!$B$2:$B$146,B295,'9月奖金发放记录'!$A$2:$A$146,A295,'9月奖金发放记录'!$E$2:$E$146,"结转")</f>
        <v>0</v>
      </c>
      <c r="O295" s="6">
        <f>SUMIFS('9月奖金发放记录'!$J$2:$J$146,'9月奖金发放记录'!$B$2:$B$146,B295,'9月奖金发放记录'!$A$2:$A$146,A295,'9月奖金发放记录'!$E$2:$E$146,"当月")</f>
        <v>0</v>
      </c>
      <c r="P295" s="6">
        <f>SUMIFS('9月奖金发放记录'!$J$2:$J$146,'9月奖金发放记录'!$B$2:$B$146,B295,'9月奖金发放记录'!$A$2:$A$146,A295,'9月奖金发放记录'!$E$2:$E$146,"累计补发9月")</f>
        <v>0</v>
      </c>
      <c r="Q295" s="6">
        <f>SUMIFS('9月奖金发放记录'!$J$2:$J$146,'9月奖金发放记录'!$B$2:$B$146,B295,'9月奖金发放记录'!$A$2:$A$146,A295,'9月奖金发放记录'!$E$2:$E$146,"补发8月")</f>
        <v>0</v>
      </c>
      <c r="R295" s="6">
        <f>SUMIFS('9月奖金发放记录'!$J$2:$J$146,'9月奖金发放记录'!$B$2:$B$146,B295,'9月奖金发放记录'!$A$2:$A$146,A295,'9月奖金发放记录'!$E$2:$E$146,"补发7月")</f>
        <v>0</v>
      </c>
      <c r="S295" s="6">
        <f>SUMIFS('9月奖金发放记录'!$J$2:$J$146,'9月奖金发放记录'!$B$2:$B$146,B295,'9月奖金发放记录'!$A$2:$A$146,A295,'9月奖金发放记录'!$E$2:$E$146,"补发6月")</f>
        <v>0</v>
      </c>
      <c r="T295" s="6">
        <f>SUMIFS('9月奖金发放记录'!$J$2:$J$146,'9月奖金发放记录'!$B$2:$B$146,B295,'9月奖金发放记录'!$A$2:$A$146,A295,'9月奖金发放记录'!$E$2:$E$146,"补发5月")</f>
        <v>0</v>
      </c>
      <c r="U295" s="6">
        <f>SUMIFS('9月奖金发放记录'!$J$2:$J$146,'9月奖金发放记录'!$B$2:$B$146,B295,'9月奖金发放记录'!$A$2:$A$146,A295,'9月奖金发放记录'!$E$2:$E$146,"补发4月")</f>
        <v>0</v>
      </c>
      <c r="V295" s="6">
        <f>SUMIFS('9月奖金发放记录'!$J$2:$J$146,'9月奖金发放记录'!$B$2:$B$146,B295,'9月奖金发放记录'!$A$2:$A$146,A295,'9月奖金发放记录'!$E$2:$E$146,"补发3月")</f>
        <v>0</v>
      </c>
      <c r="W295" s="6">
        <f>SUMIFS('9月奖金发放记录'!$J$2:$J$146,'9月奖金发放记录'!$B$2:$B$146,B295,'9月奖金发放记录'!$A$2:$A$146,A295,'9月奖金发放记录'!$E$2:$E$146,"补发2月")</f>
        <v>0</v>
      </c>
      <c r="X295" s="6">
        <f>SUMIFS('9月奖金发放记录'!$J$2:$J$146,'9月奖金发放记录'!$B$2:$B$146,B295,'9月奖金发放记录'!$A$2:$A$146,A295,'9月奖金发放记录'!$E$2:$E$146,"补发1月")</f>
        <v>0</v>
      </c>
      <c r="Y295" s="6">
        <f t="shared" si="4"/>
        <v>0</v>
      </c>
      <c r="Z295" s="5" t="s">
        <v>120</v>
      </c>
      <c r="AA295" s="5">
        <v>0</v>
      </c>
      <c r="AB295" s="5">
        <v>0</v>
      </c>
      <c r="AC295" s="5">
        <v>0</v>
      </c>
    </row>
    <row r="296" ht="19" customHeight="1" spans="1:29">
      <c r="A296" s="5" t="s">
        <v>491</v>
      </c>
      <c r="B296" s="5" t="s">
        <v>52</v>
      </c>
      <c r="C296" s="5" t="s">
        <v>50</v>
      </c>
      <c r="D296" s="5">
        <v>1</v>
      </c>
      <c r="E296" s="5">
        <v>30</v>
      </c>
      <c r="F296" s="6">
        <v>5000</v>
      </c>
      <c r="G296" s="6">
        <v>3478.1</v>
      </c>
      <c r="H296" s="5" t="s">
        <v>120</v>
      </c>
      <c r="I296" s="6">
        <v>0</v>
      </c>
      <c r="J296" s="6">
        <v>16774.19</v>
      </c>
      <c r="K296" s="6">
        <v>14779.68</v>
      </c>
      <c r="L296" s="5" t="s">
        <v>825</v>
      </c>
      <c r="M296" s="5">
        <v>0</v>
      </c>
      <c r="N296" s="6">
        <f>SUMIFS('9月奖金发放记录'!$J$2:$J$146,'9月奖金发放记录'!$B$2:$B$146,B296,'9月奖金发放记录'!$A$2:$A$146,A296,'9月奖金发放记录'!$E$2:$E$146,"结转")</f>
        <v>0</v>
      </c>
      <c r="O296" s="6">
        <f>SUMIFS('9月奖金发放记录'!$J$2:$J$146,'9月奖金发放记录'!$B$2:$B$146,B296,'9月奖金发放记录'!$A$2:$A$146,A296,'9月奖金发放记录'!$E$2:$E$146,"当月")</f>
        <v>0</v>
      </c>
      <c r="P296" s="6">
        <f>SUMIFS('9月奖金发放记录'!$J$2:$J$146,'9月奖金发放记录'!$B$2:$B$146,B296,'9月奖金发放记录'!$A$2:$A$146,A296,'9月奖金发放记录'!$E$2:$E$146,"累计补发9月")</f>
        <v>0</v>
      </c>
      <c r="Q296" s="6">
        <f>SUMIFS('9月奖金发放记录'!$J$2:$J$146,'9月奖金发放记录'!$B$2:$B$146,B296,'9月奖金发放记录'!$A$2:$A$146,A296,'9月奖金发放记录'!$E$2:$E$146,"补发8月")</f>
        <v>0</v>
      </c>
      <c r="R296" s="6">
        <f>SUMIFS('9月奖金发放记录'!$J$2:$J$146,'9月奖金发放记录'!$B$2:$B$146,B296,'9月奖金发放记录'!$A$2:$A$146,A296,'9月奖金发放记录'!$E$2:$E$146,"补发7月")</f>
        <v>0</v>
      </c>
      <c r="S296" s="6">
        <f>SUMIFS('9月奖金发放记录'!$J$2:$J$146,'9月奖金发放记录'!$B$2:$B$146,B296,'9月奖金发放记录'!$A$2:$A$146,A296,'9月奖金发放记录'!$E$2:$E$146,"补发6月")</f>
        <v>0</v>
      </c>
      <c r="T296" s="6">
        <f>SUMIFS('9月奖金发放记录'!$J$2:$J$146,'9月奖金发放记录'!$B$2:$B$146,B296,'9月奖金发放记录'!$A$2:$A$146,A296,'9月奖金发放记录'!$E$2:$E$146,"补发5月")</f>
        <v>0</v>
      </c>
      <c r="U296" s="6">
        <f>SUMIFS('9月奖金发放记录'!$J$2:$J$146,'9月奖金发放记录'!$B$2:$B$146,B296,'9月奖金发放记录'!$A$2:$A$146,A296,'9月奖金发放记录'!$E$2:$E$146,"补发4月")</f>
        <v>0</v>
      </c>
      <c r="V296" s="6">
        <f>SUMIFS('9月奖金发放记录'!$J$2:$J$146,'9月奖金发放记录'!$B$2:$B$146,B296,'9月奖金发放记录'!$A$2:$A$146,A296,'9月奖金发放记录'!$E$2:$E$146,"补发3月")</f>
        <v>0</v>
      </c>
      <c r="W296" s="6">
        <f>SUMIFS('9月奖金发放记录'!$J$2:$J$146,'9月奖金发放记录'!$B$2:$B$146,B296,'9月奖金发放记录'!$A$2:$A$146,A296,'9月奖金发放记录'!$E$2:$E$146,"补发2月")</f>
        <v>0</v>
      </c>
      <c r="X296" s="6">
        <f>SUMIFS('9月奖金发放记录'!$J$2:$J$146,'9月奖金发放记录'!$B$2:$B$146,B296,'9月奖金发放记录'!$A$2:$A$146,A296,'9月奖金发放记录'!$E$2:$E$146,"补发1月")</f>
        <v>0</v>
      </c>
      <c r="Y296" s="6">
        <f t="shared" si="4"/>
        <v>0</v>
      </c>
      <c r="Z296" s="5" t="s">
        <v>120</v>
      </c>
      <c r="AA296" s="5">
        <v>0</v>
      </c>
      <c r="AB296" s="5">
        <v>0</v>
      </c>
      <c r="AC296" s="5">
        <v>0</v>
      </c>
    </row>
    <row r="297" ht="19" customHeight="1" spans="1:29">
      <c r="A297" s="5" t="s">
        <v>493</v>
      </c>
      <c r="B297" s="5" t="s">
        <v>52</v>
      </c>
      <c r="C297" s="5" t="s">
        <v>50</v>
      </c>
      <c r="D297" s="5">
        <v>2</v>
      </c>
      <c r="E297" s="5">
        <v>30</v>
      </c>
      <c r="F297" s="6">
        <v>3000</v>
      </c>
      <c r="G297" s="6">
        <v>914.8</v>
      </c>
      <c r="H297" s="5" t="s">
        <v>120</v>
      </c>
      <c r="I297" s="6">
        <v>0</v>
      </c>
      <c r="J297" s="6">
        <v>27000</v>
      </c>
      <c r="K297" s="6">
        <v>24479.4</v>
      </c>
      <c r="L297" s="5" t="s">
        <v>825</v>
      </c>
      <c r="M297" s="5">
        <v>0</v>
      </c>
      <c r="N297" s="6">
        <f>SUMIFS('9月奖金发放记录'!$J$2:$J$146,'9月奖金发放记录'!$B$2:$B$146,B297,'9月奖金发放记录'!$A$2:$A$146,A297,'9月奖金发放记录'!$E$2:$E$146,"结转")</f>
        <v>0</v>
      </c>
      <c r="O297" s="6">
        <f>SUMIFS('9月奖金发放记录'!$J$2:$J$146,'9月奖金发放记录'!$B$2:$B$146,B297,'9月奖金发放记录'!$A$2:$A$146,A297,'9月奖金发放记录'!$E$2:$E$146,"当月")</f>
        <v>0</v>
      </c>
      <c r="P297" s="6">
        <f>SUMIFS('9月奖金发放记录'!$J$2:$J$146,'9月奖金发放记录'!$B$2:$B$146,B297,'9月奖金发放记录'!$A$2:$A$146,A297,'9月奖金发放记录'!$E$2:$E$146,"累计补发9月")</f>
        <v>0</v>
      </c>
      <c r="Q297" s="6">
        <f>SUMIFS('9月奖金发放记录'!$J$2:$J$146,'9月奖金发放记录'!$B$2:$B$146,B297,'9月奖金发放记录'!$A$2:$A$146,A297,'9月奖金发放记录'!$E$2:$E$146,"补发8月")</f>
        <v>0</v>
      </c>
      <c r="R297" s="6">
        <f>SUMIFS('9月奖金发放记录'!$J$2:$J$146,'9月奖金发放记录'!$B$2:$B$146,B297,'9月奖金发放记录'!$A$2:$A$146,A297,'9月奖金发放记录'!$E$2:$E$146,"补发7月")</f>
        <v>0</v>
      </c>
      <c r="S297" s="6">
        <f>SUMIFS('9月奖金发放记录'!$J$2:$J$146,'9月奖金发放记录'!$B$2:$B$146,B297,'9月奖金发放记录'!$A$2:$A$146,A297,'9月奖金发放记录'!$E$2:$E$146,"补发6月")</f>
        <v>0</v>
      </c>
      <c r="T297" s="6">
        <f>SUMIFS('9月奖金发放记录'!$J$2:$J$146,'9月奖金发放记录'!$B$2:$B$146,B297,'9月奖金发放记录'!$A$2:$A$146,A297,'9月奖金发放记录'!$E$2:$E$146,"补发5月")</f>
        <v>0</v>
      </c>
      <c r="U297" s="6">
        <f>SUMIFS('9月奖金发放记录'!$J$2:$J$146,'9月奖金发放记录'!$B$2:$B$146,B297,'9月奖金发放记录'!$A$2:$A$146,A297,'9月奖金发放记录'!$E$2:$E$146,"补发4月")</f>
        <v>0</v>
      </c>
      <c r="V297" s="6">
        <f>SUMIFS('9月奖金发放记录'!$J$2:$J$146,'9月奖金发放记录'!$B$2:$B$146,B297,'9月奖金发放记录'!$A$2:$A$146,A297,'9月奖金发放记录'!$E$2:$E$146,"补发3月")</f>
        <v>0</v>
      </c>
      <c r="W297" s="6">
        <f>SUMIFS('9月奖金发放记录'!$J$2:$J$146,'9月奖金发放记录'!$B$2:$B$146,B297,'9月奖金发放记录'!$A$2:$A$146,A297,'9月奖金发放记录'!$E$2:$E$146,"补发2月")</f>
        <v>0</v>
      </c>
      <c r="X297" s="6">
        <f>SUMIFS('9月奖金发放记录'!$J$2:$J$146,'9月奖金发放记录'!$B$2:$B$146,B297,'9月奖金发放记录'!$A$2:$A$146,A297,'9月奖金发放记录'!$E$2:$E$146,"补发1月")</f>
        <v>0</v>
      </c>
      <c r="Y297" s="6">
        <f t="shared" si="4"/>
        <v>0</v>
      </c>
      <c r="Z297" s="5" t="s">
        <v>120</v>
      </c>
      <c r="AA297" s="5">
        <v>7</v>
      </c>
      <c r="AB297" s="5">
        <v>0</v>
      </c>
      <c r="AC297" s="5">
        <v>0</v>
      </c>
    </row>
    <row r="298" ht="19" customHeight="1" spans="1:29">
      <c r="A298" s="5" t="s">
        <v>496</v>
      </c>
      <c r="B298" s="5" t="s">
        <v>52</v>
      </c>
      <c r="C298" s="5" t="s">
        <v>50</v>
      </c>
      <c r="D298" s="5">
        <v>1</v>
      </c>
      <c r="E298" s="5">
        <v>30</v>
      </c>
      <c r="F298" s="6">
        <v>5000</v>
      </c>
      <c r="G298" s="6">
        <v>739.3</v>
      </c>
      <c r="H298" s="5" t="s">
        <v>120</v>
      </c>
      <c r="I298" s="6">
        <v>0</v>
      </c>
      <c r="J298" s="6">
        <v>9779.57</v>
      </c>
      <c r="K298" s="6">
        <v>2020.5</v>
      </c>
      <c r="L298" s="5" t="s">
        <v>825</v>
      </c>
      <c r="M298" s="5">
        <v>0</v>
      </c>
      <c r="N298" s="6">
        <f>SUMIFS('9月奖金发放记录'!$J$2:$J$146,'9月奖金发放记录'!$B$2:$B$146,B298,'9月奖金发放记录'!$A$2:$A$146,A298,'9月奖金发放记录'!$E$2:$E$146,"结转")</f>
        <v>0</v>
      </c>
      <c r="O298" s="6">
        <f>SUMIFS('9月奖金发放记录'!$J$2:$J$146,'9月奖金发放记录'!$B$2:$B$146,B298,'9月奖金发放记录'!$A$2:$A$146,A298,'9月奖金发放记录'!$E$2:$E$146,"当月")</f>
        <v>0</v>
      </c>
      <c r="P298" s="6">
        <f>SUMIFS('9月奖金发放记录'!$J$2:$J$146,'9月奖金发放记录'!$B$2:$B$146,B298,'9月奖金发放记录'!$A$2:$A$146,A298,'9月奖金发放记录'!$E$2:$E$146,"累计补发9月")</f>
        <v>0</v>
      </c>
      <c r="Q298" s="6">
        <f>SUMIFS('9月奖金发放记录'!$J$2:$J$146,'9月奖金发放记录'!$B$2:$B$146,B298,'9月奖金发放记录'!$A$2:$A$146,A298,'9月奖金发放记录'!$E$2:$E$146,"补发8月")</f>
        <v>0</v>
      </c>
      <c r="R298" s="6">
        <f>SUMIFS('9月奖金发放记录'!$J$2:$J$146,'9月奖金发放记录'!$B$2:$B$146,B298,'9月奖金发放记录'!$A$2:$A$146,A298,'9月奖金发放记录'!$E$2:$E$146,"补发7月")</f>
        <v>0</v>
      </c>
      <c r="S298" s="6">
        <f>SUMIFS('9月奖金发放记录'!$J$2:$J$146,'9月奖金发放记录'!$B$2:$B$146,B298,'9月奖金发放记录'!$A$2:$A$146,A298,'9月奖金发放记录'!$E$2:$E$146,"补发6月")</f>
        <v>0</v>
      </c>
      <c r="T298" s="6">
        <f>SUMIFS('9月奖金发放记录'!$J$2:$J$146,'9月奖金发放记录'!$B$2:$B$146,B298,'9月奖金发放记录'!$A$2:$A$146,A298,'9月奖金发放记录'!$E$2:$E$146,"补发5月")</f>
        <v>0</v>
      </c>
      <c r="U298" s="6">
        <f>SUMIFS('9月奖金发放记录'!$J$2:$J$146,'9月奖金发放记录'!$B$2:$B$146,B298,'9月奖金发放记录'!$A$2:$A$146,A298,'9月奖金发放记录'!$E$2:$E$146,"补发4月")</f>
        <v>0</v>
      </c>
      <c r="V298" s="6">
        <f>SUMIFS('9月奖金发放记录'!$J$2:$J$146,'9月奖金发放记录'!$B$2:$B$146,B298,'9月奖金发放记录'!$A$2:$A$146,A298,'9月奖金发放记录'!$E$2:$E$146,"补发3月")</f>
        <v>0</v>
      </c>
      <c r="W298" s="6">
        <f>SUMIFS('9月奖金发放记录'!$J$2:$J$146,'9月奖金发放记录'!$B$2:$B$146,B298,'9月奖金发放记录'!$A$2:$A$146,A298,'9月奖金发放记录'!$E$2:$E$146,"补发2月")</f>
        <v>0</v>
      </c>
      <c r="X298" s="6">
        <f>SUMIFS('9月奖金发放记录'!$J$2:$J$146,'9月奖金发放记录'!$B$2:$B$146,B298,'9月奖金发放记录'!$A$2:$A$146,A298,'9月奖金发放记录'!$E$2:$E$146,"补发1月")</f>
        <v>0</v>
      </c>
      <c r="Y298" s="6">
        <f t="shared" si="4"/>
        <v>0</v>
      </c>
      <c r="Z298" s="5" t="s">
        <v>120</v>
      </c>
      <c r="AA298" s="5">
        <v>8</v>
      </c>
      <c r="AB298" s="5">
        <v>0</v>
      </c>
      <c r="AC298" s="5">
        <v>0</v>
      </c>
    </row>
    <row r="299" ht="19" customHeight="1" spans="1:29">
      <c r="A299" s="5" t="s">
        <v>59</v>
      </c>
      <c r="B299" s="5" t="s">
        <v>52</v>
      </c>
      <c r="C299" s="5" t="s">
        <v>50</v>
      </c>
      <c r="D299" s="5">
        <v>1</v>
      </c>
      <c r="E299" s="5">
        <v>30</v>
      </c>
      <c r="F299" s="6">
        <v>3000</v>
      </c>
      <c r="G299" s="6">
        <v>2326.1</v>
      </c>
      <c r="H299" s="5" t="s">
        <v>120</v>
      </c>
      <c r="I299" s="6">
        <v>0</v>
      </c>
      <c r="J299" s="6">
        <v>6193.55</v>
      </c>
      <c r="K299" s="6">
        <v>4870.2</v>
      </c>
      <c r="L299" s="5" t="s">
        <v>825</v>
      </c>
      <c r="M299" s="5">
        <v>0</v>
      </c>
      <c r="N299" s="6">
        <f>SUMIFS('9月奖金发放记录'!$J$2:$J$146,'9月奖金发放记录'!$B$2:$B$146,B299,'9月奖金发放记录'!$A$2:$A$146,A299,'9月奖金发放记录'!$E$2:$E$146,"结转")</f>
        <v>0</v>
      </c>
      <c r="O299" s="6">
        <f>SUMIFS('9月奖金发放记录'!$J$2:$J$146,'9月奖金发放记录'!$B$2:$B$146,B299,'9月奖金发放记录'!$A$2:$A$146,A299,'9月奖金发放记录'!$E$2:$E$146,"当月")</f>
        <v>0</v>
      </c>
      <c r="P299" s="6">
        <f>SUMIFS('9月奖金发放记录'!$J$2:$J$146,'9月奖金发放记录'!$B$2:$B$146,B299,'9月奖金发放记录'!$A$2:$A$146,A299,'9月奖金发放记录'!$E$2:$E$146,"累计补发9月")</f>
        <v>0</v>
      </c>
      <c r="Q299" s="6">
        <f>SUMIFS('9月奖金发放记录'!$J$2:$J$146,'9月奖金发放记录'!$B$2:$B$146,B299,'9月奖金发放记录'!$A$2:$A$146,A299,'9月奖金发放记录'!$E$2:$E$146,"补发8月")</f>
        <v>0</v>
      </c>
      <c r="R299" s="6">
        <f>SUMIFS('9月奖金发放记录'!$J$2:$J$146,'9月奖金发放记录'!$B$2:$B$146,B299,'9月奖金发放记录'!$A$2:$A$146,A299,'9月奖金发放记录'!$E$2:$E$146,"补发7月")</f>
        <v>0</v>
      </c>
      <c r="S299" s="6">
        <f>SUMIFS('9月奖金发放记录'!$J$2:$J$146,'9月奖金发放记录'!$B$2:$B$146,B299,'9月奖金发放记录'!$A$2:$A$146,A299,'9月奖金发放记录'!$E$2:$E$146,"补发6月")</f>
        <v>0</v>
      </c>
      <c r="T299" s="6">
        <f>SUMIFS('9月奖金发放记录'!$J$2:$J$146,'9月奖金发放记录'!$B$2:$B$146,B299,'9月奖金发放记录'!$A$2:$A$146,A299,'9月奖金发放记录'!$E$2:$E$146,"补发5月")</f>
        <v>0</v>
      </c>
      <c r="U299" s="6">
        <f>SUMIFS('9月奖金发放记录'!$J$2:$J$146,'9月奖金发放记录'!$B$2:$B$146,B299,'9月奖金发放记录'!$A$2:$A$146,A299,'9月奖金发放记录'!$E$2:$E$146,"补发4月")</f>
        <v>0</v>
      </c>
      <c r="V299" s="6">
        <f>SUMIFS('9月奖金发放记录'!$J$2:$J$146,'9月奖金发放记录'!$B$2:$B$146,B299,'9月奖金发放记录'!$A$2:$A$146,A299,'9月奖金发放记录'!$E$2:$E$146,"补发3月")</f>
        <v>0</v>
      </c>
      <c r="W299" s="6">
        <f>SUMIFS('9月奖金发放记录'!$J$2:$J$146,'9月奖金发放记录'!$B$2:$B$146,B299,'9月奖金发放记录'!$A$2:$A$146,A299,'9月奖金发放记录'!$E$2:$E$146,"补发2月")</f>
        <v>0</v>
      </c>
      <c r="X299" s="6">
        <f>SUMIFS('9月奖金发放记录'!$J$2:$J$146,'9月奖金发放记录'!$B$2:$B$146,B299,'9月奖金发放记录'!$A$2:$A$146,A299,'9月奖金发放记录'!$E$2:$E$146,"补发1月")</f>
        <v>0</v>
      </c>
      <c r="Y299" s="6">
        <f t="shared" si="4"/>
        <v>0</v>
      </c>
      <c r="Z299" s="5" t="s">
        <v>120</v>
      </c>
      <c r="AA299" s="5">
        <v>0</v>
      </c>
      <c r="AB299" s="5">
        <v>0</v>
      </c>
      <c r="AC299" s="5">
        <v>0</v>
      </c>
    </row>
    <row r="300" ht="19" customHeight="1" spans="1:29">
      <c r="A300" s="5" t="s">
        <v>497</v>
      </c>
      <c r="B300" s="5" t="s">
        <v>52</v>
      </c>
      <c r="C300" s="5" t="s">
        <v>50</v>
      </c>
      <c r="D300" s="5">
        <v>1</v>
      </c>
      <c r="E300" s="5">
        <v>30</v>
      </c>
      <c r="F300" s="6">
        <v>3000</v>
      </c>
      <c r="G300" s="6">
        <v>1733.2</v>
      </c>
      <c r="H300" s="5" t="s">
        <v>120</v>
      </c>
      <c r="I300" s="6">
        <v>0</v>
      </c>
      <c r="J300" s="6">
        <v>3000</v>
      </c>
      <c r="K300" s="6">
        <v>1733.2</v>
      </c>
      <c r="L300" s="5" t="s">
        <v>825</v>
      </c>
      <c r="M300" s="5">
        <v>0</v>
      </c>
      <c r="N300" s="6">
        <f>SUMIFS('9月奖金发放记录'!$J$2:$J$146,'9月奖金发放记录'!$B$2:$B$146,B300,'9月奖金发放记录'!$A$2:$A$146,A300,'9月奖金发放记录'!$E$2:$E$146,"结转")</f>
        <v>0</v>
      </c>
      <c r="O300" s="6">
        <f>SUMIFS('9月奖金发放记录'!$J$2:$J$146,'9月奖金发放记录'!$B$2:$B$146,B300,'9月奖金发放记录'!$A$2:$A$146,A300,'9月奖金发放记录'!$E$2:$E$146,"当月")</f>
        <v>0</v>
      </c>
      <c r="P300" s="6">
        <f>SUMIFS('9月奖金发放记录'!$J$2:$J$146,'9月奖金发放记录'!$B$2:$B$146,B300,'9月奖金发放记录'!$A$2:$A$146,A300,'9月奖金发放记录'!$E$2:$E$146,"累计补发9月")</f>
        <v>0</v>
      </c>
      <c r="Q300" s="6">
        <f>SUMIFS('9月奖金发放记录'!$J$2:$J$146,'9月奖金发放记录'!$B$2:$B$146,B300,'9月奖金发放记录'!$A$2:$A$146,A300,'9月奖金发放记录'!$E$2:$E$146,"补发8月")</f>
        <v>0</v>
      </c>
      <c r="R300" s="6">
        <f>SUMIFS('9月奖金发放记录'!$J$2:$J$146,'9月奖金发放记录'!$B$2:$B$146,B300,'9月奖金发放记录'!$A$2:$A$146,A300,'9月奖金发放记录'!$E$2:$E$146,"补发7月")</f>
        <v>0</v>
      </c>
      <c r="S300" s="6">
        <f>SUMIFS('9月奖金发放记录'!$J$2:$J$146,'9月奖金发放记录'!$B$2:$B$146,B300,'9月奖金发放记录'!$A$2:$A$146,A300,'9月奖金发放记录'!$E$2:$E$146,"补发6月")</f>
        <v>0</v>
      </c>
      <c r="T300" s="6">
        <f>SUMIFS('9月奖金发放记录'!$J$2:$J$146,'9月奖金发放记录'!$B$2:$B$146,B300,'9月奖金发放记录'!$A$2:$A$146,A300,'9月奖金发放记录'!$E$2:$E$146,"补发5月")</f>
        <v>0</v>
      </c>
      <c r="U300" s="6">
        <f>SUMIFS('9月奖金发放记录'!$J$2:$J$146,'9月奖金发放记录'!$B$2:$B$146,B300,'9月奖金发放记录'!$A$2:$A$146,A300,'9月奖金发放记录'!$E$2:$E$146,"补发4月")</f>
        <v>0</v>
      </c>
      <c r="V300" s="6">
        <f>SUMIFS('9月奖金发放记录'!$J$2:$J$146,'9月奖金发放记录'!$B$2:$B$146,B300,'9月奖金发放记录'!$A$2:$A$146,A300,'9月奖金发放记录'!$E$2:$E$146,"补发3月")</f>
        <v>0</v>
      </c>
      <c r="W300" s="6">
        <f>SUMIFS('9月奖金发放记录'!$J$2:$J$146,'9月奖金发放记录'!$B$2:$B$146,B300,'9月奖金发放记录'!$A$2:$A$146,A300,'9月奖金发放记录'!$E$2:$E$146,"补发2月")</f>
        <v>0</v>
      </c>
      <c r="X300" s="6">
        <f>SUMIFS('9月奖金发放记录'!$J$2:$J$146,'9月奖金发放记录'!$B$2:$B$146,B300,'9月奖金发放记录'!$A$2:$A$146,A300,'9月奖金发放记录'!$E$2:$E$146,"补发1月")</f>
        <v>0</v>
      </c>
      <c r="Y300" s="6">
        <f t="shared" si="4"/>
        <v>0</v>
      </c>
      <c r="Z300" s="5" t="s">
        <v>120</v>
      </c>
      <c r="AA300" s="5">
        <v>3</v>
      </c>
      <c r="AB300" s="5">
        <v>0</v>
      </c>
      <c r="AC300" s="5">
        <v>0</v>
      </c>
    </row>
    <row r="301" ht="19" customHeight="1" spans="1:29">
      <c r="A301" s="5" t="s">
        <v>499</v>
      </c>
      <c r="B301" s="5" t="s">
        <v>52</v>
      </c>
      <c r="C301" s="5" t="s">
        <v>50</v>
      </c>
      <c r="D301" s="5">
        <v>1</v>
      </c>
      <c r="E301" s="5">
        <v>30</v>
      </c>
      <c r="F301" s="6">
        <v>3000</v>
      </c>
      <c r="G301" s="6">
        <v>2758.5</v>
      </c>
      <c r="H301" s="5" t="s">
        <v>120</v>
      </c>
      <c r="I301" s="6">
        <v>0</v>
      </c>
      <c r="J301" s="6">
        <v>3000</v>
      </c>
      <c r="K301" s="6">
        <v>2758.5</v>
      </c>
      <c r="L301" s="5" t="s">
        <v>825</v>
      </c>
      <c r="M301" s="5">
        <v>0</v>
      </c>
      <c r="N301" s="6">
        <f>SUMIFS('9月奖金发放记录'!$J$2:$J$146,'9月奖金发放记录'!$B$2:$B$146,B301,'9月奖金发放记录'!$A$2:$A$146,A301,'9月奖金发放记录'!$E$2:$E$146,"结转")</f>
        <v>0</v>
      </c>
      <c r="O301" s="6">
        <f>SUMIFS('9月奖金发放记录'!$J$2:$J$146,'9月奖金发放记录'!$B$2:$B$146,B301,'9月奖金发放记录'!$A$2:$A$146,A301,'9月奖金发放记录'!$E$2:$E$146,"当月")</f>
        <v>0</v>
      </c>
      <c r="P301" s="6">
        <f>SUMIFS('9月奖金发放记录'!$J$2:$J$146,'9月奖金发放记录'!$B$2:$B$146,B301,'9月奖金发放记录'!$A$2:$A$146,A301,'9月奖金发放记录'!$E$2:$E$146,"累计补发9月")</f>
        <v>0</v>
      </c>
      <c r="Q301" s="6">
        <f>SUMIFS('9月奖金发放记录'!$J$2:$J$146,'9月奖金发放记录'!$B$2:$B$146,B301,'9月奖金发放记录'!$A$2:$A$146,A301,'9月奖金发放记录'!$E$2:$E$146,"补发8月")</f>
        <v>0</v>
      </c>
      <c r="R301" s="6">
        <f>SUMIFS('9月奖金发放记录'!$J$2:$J$146,'9月奖金发放记录'!$B$2:$B$146,B301,'9月奖金发放记录'!$A$2:$A$146,A301,'9月奖金发放记录'!$E$2:$E$146,"补发7月")</f>
        <v>0</v>
      </c>
      <c r="S301" s="6">
        <f>SUMIFS('9月奖金发放记录'!$J$2:$J$146,'9月奖金发放记录'!$B$2:$B$146,B301,'9月奖金发放记录'!$A$2:$A$146,A301,'9月奖金发放记录'!$E$2:$E$146,"补发6月")</f>
        <v>0</v>
      </c>
      <c r="T301" s="6">
        <f>SUMIFS('9月奖金发放记录'!$J$2:$J$146,'9月奖金发放记录'!$B$2:$B$146,B301,'9月奖金发放记录'!$A$2:$A$146,A301,'9月奖金发放记录'!$E$2:$E$146,"补发5月")</f>
        <v>0</v>
      </c>
      <c r="U301" s="6">
        <f>SUMIFS('9月奖金发放记录'!$J$2:$J$146,'9月奖金发放记录'!$B$2:$B$146,B301,'9月奖金发放记录'!$A$2:$A$146,A301,'9月奖金发放记录'!$E$2:$E$146,"补发4月")</f>
        <v>0</v>
      </c>
      <c r="V301" s="6">
        <f>SUMIFS('9月奖金发放记录'!$J$2:$J$146,'9月奖金发放记录'!$B$2:$B$146,B301,'9月奖金发放记录'!$A$2:$A$146,A301,'9月奖金发放记录'!$E$2:$E$146,"补发3月")</f>
        <v>0</v>
      </c>
      <c r="W301" s="6">
        <f>SUMIFS('9月奖金发放记录'!$J$2:$J$146,'9月奖金发放记录'!$B$2:$B$146,B301,'9月奖金发放记录'!$A$2:$A$146,A301,'9月奖金发放记录'!$E$2:$E$146,"补发2月")</f>
        <v>0</v>
      </c>
      <c r="X301" s="6">
        <f>SUMIFS('9月奖金发放记录'!$J$2:$J$146,'9月奖金发放记录'!$B$2:$B$146,B301,'9月奖金发放记录'!$A$2:$A$146,A301,'9月奖金发放记录'!$E$2:$E$146,"补发1月")</f>
        <v>0</v>
      </c>
      <c r="Y301" s="6">
        <f t="shared" si="4"/>
        <v>0</v>
      </c>
      <c r="Z301" s="5" t="s">
        <v>120</v>
      </c>
      <c r="AA301" s="5">
        <v>1</v>
      </c>
      <c r="AB301" s="5">
        <v>0</v>
      </c>
      <c r="AC301" s="5">
        <v>0</v>
      </c>
    </row>
    <row r="302" ht="19" customHeight="1" spans="1:29">
      <c r="A302" s="5" t="s">
        <v>500</v>
      </c>
      <c r="B302" s="5" t="s">
        <v>52</v>
      </c>
      <c r="C302" s="5" t="s">
        <v>50</v>
      </c>
      <c r="D302" s="5">
        <v>1</v>
      </c>
      <c r="E302" s="5">
        <v>30</v>
      </c>
      <c r="F302" s="6">
        <v>3000</v>
      </c>
      <c r="G302" s="6">
        <v>2901.8</v>
      </c>
      <c r="H302" s="5" t="s">
        <v>120</v>
      </c>
      <c r="I302" s="6">
        <v>0</v>
      </c>
      <c r="J302" s="6">
        <v>12000</v>
      </c>
      <c r="K302" s="6">
        <v>9842.3</v>
      </c>
      <c r="L302" s="5" t="s">
        <v>825</v>
      </c>
      <c r="M302" s="5">
        <v>0</v>
      </c>
      <c r="N302" s="6">
        <f>SUMIFS('9月奖金发放记录'!$J$2:$J$146,'9月奖金发放记录'!$B$2:$B$146,B302,'9月奖金发放记录'!$A$2:$A$146,A302,'9月奖金发放记录'!$E$2:$E$146,"结转")</f>
        <v>0</v>
      </c>
      <c r="O302" s="6">
        <f>SUMIFS('9月奖金发放记录'!$J$2:$J$146,'9月奖金发放记录'!$B$2:$B$146,B302,'9月奖金发放记录'!$A$2:$A$146,A302,'9月奖金发放记录'!$E$2:$E$146,"当月")</f>
        <v>0</v>
      </c>
      <c r="P302" s="6">
        <f>SUMIFS('9月奖金发放记录'!$J$2:$J$146,'9月奖金发放记录'!$B$2:$B$146,B302,'9月奖金发放记录'!$A$2:$A$146,A302,'9月奖金发放记录'!$E$2:$E$146,"累计补发9月")</f>
        <v>0</v>
      </c>
      <c r="Q302" s="6">
        <f>SUMIFS('9月奖金发放记录'!$J$2:$J$146,'9月奖金发放记录'!$B$2:$B$146,B302,'9月奖金发放记录'!$A$2:$A$146,A302,'9月奖金发放记录'!$E$2:$E$146,"补发8月")</f>
        <v>0</v>
      </c>
      <c r="R302" s="6">
        <f>SUMIFS('9月奖金发放记录'!$J$2:$J$146,'9月奖金发放记录'!$B$2:$B$146,B302,'9月奖金发放记录'!$A$2:$A$146,A302,'9月奖金发放记录'!$E$2:$E$146,"补发7月")</f>
        <v>0</v>
      </c>
      <c r="S302" s="6">
        <f>SUMIFS('9月奖金发放记录'!$J$2:$J$146,'9月奖金发放记录'!$B$2:$B$146,B302,'9月奖金发放记录'!$A$2:$A$146,A302,'9月奖金发放记录'!$E$2:$E$146,"补发6月")</f>
        <v>0</v>
      </c>
      <c r="T302" s="6">
        <f>SUMIFS('9月奖金发放记录'!$J$2:$J$146,'9月奖金发放记录'!$B$2:$B$146,B302,'9月奖金发放记录'!$A$2:$A$146,A302,'9月奖金发放记录'!$E$2:$E$146,"补发5月")</f>
        <v>0</v>
      </c>
      <c r="U302" s="6">
        <f>SUMIFS('9月奖金发放记录'!$J$2:$J$146,'9月奖金发放记录'!$B$2:$B$146,B302,'9月奖金发放记录'!$A$2:$A$146,A302,'9月奖金发放记录'!$E$2:$E$146,"补发4月")</f>
        <v>0</v>
      </c>
      <c r="V302" s="6">
        <f>SUMIFS('9月奖金发放记录'!$J$2:$J$146,'9月奖金发放记录'!$B$2:$B$146,B302,'9月奖金发放记录'!$A$2:$A$146,A302,'9月奖金发放记录'!$E$2:$E$146,"补发3月")</f>
        <v>0</v>
      </c>
      <c r="W302" s="6">
        <f>SUMIFS('9月奖金发放记录'!$J$2:$J$146,'9月奖金发放记录'!$B$2:$B$146,B302,'9月奖金发放记录'!$A$2:$A$146,A302,'9月奖金发放记录'!$E$2:$E$146,"补发2月")</f>
        <v>0</v>
      </c>
      <c r="X302" s="6">
        <f>SUMIFS('9月奖金发放记录'!$J$2:$J$146,'9月奖金发放记录'!$B$2:$B$146,B302,'9月奖金发放记录'!$A$2:$A$146,A302,'9月奖金发放记录'!$E$2:$E$146,"补发1月")</f>
        <v>0</v>
      </c>
      <c r="Y302" s="6">
        <f t="shared" si="4"/>
        <v>0</v>
      </c>
      <c r="Z302" s="5" t="s">
        <v>120</v>
      </c>
      <c r="AA302" s="5">
        <v>0</v>
      </c>
      <c r="AB302" s="5">
        <v>0</v>
      </c>
      <c r="AC302" s="5">
        <v>0</v>
      </c>
    </row>
    <row r="303" ht="19" customHeight="1" spans="1:29">
      <c r="A303" s="5" t="s">
        <v>501</v>
      </c>
      <c r="B303" s="5" t="s">
        <v>52</v>
      </c>
      <c r="C303" s="5" t="s">
        <v>50</v>
      </c>
      <c r="D303" s="5">
        <v>1</v>
      </c>
      <c r="E303" s="5">
        <v>23</v>
      </c>
      <c r="F303" s="6">
        <v>2300</v>
      </c>
      <c r="G303" s="6">
        <v>2287</v>
      </c>
      <c r="H303" s="5" t="s">
        <v>120</v>
      </c>
      <c r="I303" s="6">
        <v>0</v>
      </c>
      <c r="J303" s="6">
        <v>26300</v>
      </c>
      <c r="K303" s="6">
        <v>16188</v>
      </c>
      <c r="L303" s="5" t="s">
        <v>825</v>
      </c>
      <c r="M303" s="5">
        <v>0</v>
      </c>
      <c r="N303" s="6">
        <f>SUMIFS('9月奖金发放记录'!$J$2:$J$146,'9月奖金发放记录'!$B$2:$B$146,B303,'9月奖金发放记录'!$A$2:$A$146,A303,'9月奖金发放记录'!$E$2:$E$146,"结转")</f>
        <v>0</v>
      </c>
      <c r="O303" s="6">
        <f>SUMIFS('9月奖金发放记录'!$J$2:$J$146,'9月奖金发放记录'!$B$2:$B$146,B303,'9月奖金发放记录'!$A$2:$A$146,A303,'9月奖金发放记录'!$E$2:$E$146,"当月")</f>
        <v>0</v>
      </c>
      <c r="P303" s="6">
        <f>SUMIFS('9月奖金发放记录'!$J$2:$J$146,'9月奖金发放记录'!$B$2:$B$146,B303,'9月奖金发放记录'!$A$2:$A$146,A303,'9月奖金发放记录'!$E$2:$E$146,"累计补发9月")</f>
        <v>0</v>
      </c>
      <c r="Q303" s="6">
        <f>SUMIFS('9月奖金发放记录'!$J$2:$J$146,'9月奖金发放记录'!$B$2:$B$146,B303,'9月奖金发放记录'!$A$2:$A$146,A303,'9月奖金发放记录'!$E$2:$E$146,"补发8月")</f>
        <v>0</v>
      </c>
      <c r="R303" s="6">
        <f>SUMIFS('9月奖金发放记录'!$J$2:$J$146,'9月奖金发放记录'!$B$2:$B$146,B303,'9月奖金发放记录'!$A$2:$A$146,A303,'9月奖金发放记录'!$E$2:$E$146,"补发7月")</f>
        <v>0</v>
      </c>
      <c r="S303" s="6">
        <f>SUMIFS('9月奖金发放记录'!$J$2:$J$146,'9月奖金发放记录'!$B$2:$B$146,B303,'9月奖金发放记录'!$A$2:$A$146,A303,'9月奖金发放记录'!$E$2:$E$146,"补发6月")</f>
        <v>0</v>
      </c>
      <c r="T303" s="6">
        <f>SUMIFS('9月奖金发放记录'!$J$2:$J$146,'9月奖金发放记录'!$B$2:$B$146,B303,'9月奖金发放记录'!$A$2:$A$146,A303,'9月奖金发放记录'!$E$2:$E$146,"补发5月")</f>
        <v>0</v>
      </c>
      <c r="U303" s="6">
        <f>SUMIFS('9月奖金发放记录'!$J$2:$J$146,'9月奖金发放记录'!$B$2:$B$146,B303,'9月奖金发放记录'!$A$2:$A$146,A303,'9月奖金发放记录'!$E$2:$E$146,"补发4月")</f>
        <v>0</v>
      </c>
      <c r="V303" s="6">
        <f>SUMIFS('9月奖金发放记录'!$J$2:$J$146,'9月奖金发放记录'!$B$2:$B$146,B303,'9月奖金发放记录'!$A$2:$A$146,A303,'9月奖金发放记录'!$E$2:$E$146,"补发3月")</f>
        <v>0</v>
      </c>
      <c r="W303" s="6">
        <f>SUMIFS('9月奖金发放记录'!$J$2:$J$146,'9月奖金发放记录'!$B$2:$B$146,B303,'9月奖金发放记录'!$A$2:$A$146,A303,'9月奖金发放记录'!$E$2:$E$146,"补发2月")</f>
        <v>0</v>
      </c>
      <c r="X303" s="6">
        <f>SUMIFS('9月奖金发放记录'!$J$2:$J$146,'9月奖金发放记录'!$B$2:$B$146,B303,'9月奖金发放记录'!$A$2:$A$146,A303,'9月奖金发放记录'!$E$2:$E$146,"补发1月")</f>
        <v>0</v>
      </c>
      <c r="Y303" s="6">
        <f t="shared" si="4"/>
        <v>0</v>
      </c>
      <c r="Z303" s="5" t="s">
        <v>120</v>
      </c>
      <c r="AA303" s="5">
        <v>0</v>
      </c>
      <c r="AB303" s="5">
        <v>0</v>
      </c>
      <c r="AC303" s="5">
        <v>0</v>
      </c>
    </row>
    <row r="304" ht="19" customHeight="1" spans="1:29">
      <c r="A304" s="5" t="s">
        <v>503</v>
      </c>
      <c r="B304" s="5" t="s">
        <v>52</v>
      </c>
      <c r="C304" s="5" t="s">
        <v>50</v>
      </c>
      <c r="D304" s="5">
        <v>1</v>
      </c>
      <c r="E304" s="5">
        <v>30</v>
      </c>
      <c r="F304" s="6">
        <v>3000</v>
      </c>
      <c r="G304" s="6">
        <v>4749.8</v>
      </c>
      <c r="H304" s="5" t="s">
        <v>113</v>
      </c>
      <c r="I304" s="6">
        <v>150</v>
      </c>
      <c r="J304" s="6">
        <v>27000</v>
      </c>
      <c r="K304" s="6">
        <v>36755.5</v>
      </c>
      <c r="L304" s="5" t="s">
        <v>826</v>
      </c>
      <c r="M304" s="5">
        <v>1</v>
      </c>
      <c r="N304" s="6">
        <f>SUMIFS('9月奖金发放记录'!$J$2:$J$146,'9月奖金发放记录'!$B$2:$B$146,B304,'9月奖金发放记录'!$A$2:$A$146,A304,'9月奖金发放记录'!$E$2:$E$146,"结转")</f>
        <v>0</v>
      </c>
      <c r="O304" s="6">
        <f>SUMIFS('9月奖金发放记录'!$J$2:$J$146,'9月奖金发放记录'!$B$2:$B$146,B304,'9月奖金发放记录'!$A$2:$A$146,A304,'9月奖金发放记录'!$E$2:$E$146,"当月")</f>
        <v>150</v>
      </c>
      <c r="P304" s="6">
        <f>SUMIFS('9月奖金发放记录'!$J$2:$J$146,'9月奖金发放记录'!$B$2:$B$146,B304,'9月奖金发放记录'!$A$2:$A$146,A304,'9月奖金发放记录'!$E$2:$E$146,"累计补发9月")</f>
        <v>0</v>
      </c>
      <c r="Q304" s="6">
        <f>SUMIFS('9月奖金发放记录'!$J$2:$J$146,'9月奖金发放记录'!$B$2:$B$146,B304,'9月奖金发放记录'!$A$2:$A$146,A304,'9月奖金发放记录'!$E$2:$E$146,"补发8月")</f>
        <v>0</v>
      </c>
      <c r="R304" s="6">
        <f>SUMIFS('9月奖金发放记录'!$J$2:$J$146,'9月奖金发放记录'!$B$2:$B$146,B304,'9月奖金发放记录'!$A$2:$A$146,A304,'9月奖金发放记录'!$E$2:$E$146,"补发7月")</f>
        <v>0</v>
      </c>
      <c r="S304" s="6">
        <f>SUMIFS('9月奖金发放记录'!$J$2:$J$146,'9月奖金发放记录'!$B$2:$B$146,B304,'9月奖金发放记录'!$A$2:$A$146,A304,'9月奖金发放记录'!$E$2:$E$146,"补发6月")</f>
        <v>0</v>
      </c>
      <c r="T304" s="6">
        <f>SUMIFS('9月奖金发放记录'!$J$2:$J$146,'9月奖金发放记录'!$B$2:$B$146,B304,'9月奖金发放记录'!$A$2:$A$146,A304,'9月奖金发放记录'!$E$2:$E$146,"补发5月")</f>
        <v>0</v>
      </c>
      <c r="U304" s="6">
        <f>SUMIFS('9月奖金发放记录'!$J$2:$J$146,'9月奖金发放记录'!$B$2:$B$146,B304,'9月奖金发放记录'!$A$2:$A$146,A304,'9月奖金发放记录'!$E$2:$E$146,"补发4月")</f>
        <v>0</v>
      </c>
      <c r="V304" s="6">
        <f>SUMIFS('9月奖金发放记录'!$J$2:$J$146,'9月奖金发放记录'!$B$2:$B$146,B304,'9月奖金发放记录'!$A$2:$A$146,A304,'9月奖金发放记录'!$E$2:$E$146,"补发3月")</f>
        <v>0</v>
      </c>
      <c r="W304" s="6">
        <f>SUMIFS('9月奖金发放记录'!$J$2:$J$146,'9月奖金发放记录'!$B$2:$B$146,B304,'9月奖金发放记录'!$A$2:$A$146,A304,'9月奖金发放记录'!$E$2:$E$146,"补发2月")</f>
        <v>0</v>
      </c>
      <c r="X304" s="6">
        <f>SUMIFS('9月奖金发放记录'!$J$2:$J$146,'9月奖金发放记录'!$B$2:$B$146,B304,'9月奖金发放记录'!$A$2:$A$146,A304,'9月奖金发放记录'!$E$2:$E$146,"补发1月")</f>
        <v>0</v>
      </c>
      <c r="Y304" s="6">
        <f t="shared" si="4"/>
        <v>150</v>
      </c>
      <c r="Z304" s="5" t="s">
        <v>120</v>
      </c>
      <c r="AA304" s="5">
        <v>4</v>
      </c>
      <c r="AB304" s="5">
        <v>0</v>
      </c>
      <c r="AC304" s="5">
        <v>0</v>
      </c>
    </row>
    <row r="305" ht="19" customHeight="1" spans="1:29">
      <c r="A305" s="5" t="s">
        <v>504</v>
      </c>
      <c r="B305" s="5" t="s">
        <v>52</v>
      </c>
      <c r="C305" s="5" t="s">
        <v>50</v>
      </c>
      <c r="D305" s="5">
        <v>1</v>
      </c>
      <c r="E305" s="5">
        <v>23</v>
      </c>
      <c r="F305" s="6">
        <v>2300</v>
      </c>
      <c r="G305" s="6">
        <v>3282.1</v>
      </c>
      <c r="H305" s="5" t="s">
        <v>113</v>
      </c>
      <c r="I305" s="6">
        <v>115</v>
      </c>
      <c r="J305" s="6">
        <v>6371.43</v>
      </c>
      <c r="K305" s="6">
        <v>3335.8</v>
      </c>
      <c r="L305" s="5" t="s">
        <v>825</v>
      </c>
      <c r="M305" s="5">
        <v>0</v>
      </c>
      <c r="N305" s="6">
        <f>SUMIFS('9月奖金发放记录'!$J$2:$J$146,'9月奖金发放记录'!$B$2:$B$146,B305,'9月奖金发放记录'!$A$2:$A$146,A305,'9月奖金发放记录'!$E$2:$E$146,"结转")</f>
        <v>0</v>
      </c>
      <c r="O305" s="6">
        <f>SUMIFS('9月奖金发放记录'!$J$2:$J$146,'9月奖金发放记录'!$B$2:$B$146,B305,'9月奖金发放记录'!$A$2:$A$146,A305,'9月奖金发放记录'!$E$2:$E$146,"当月")</f>
        <v>115</v>
      </c>
      <c r="P305" s="6">
        <f>SUMIFS('9月奖金发放记录'!$J$2:$J$146,'9月奖金发放记录'!$B$2:$B$146,B305,'9月奖金发放记录'!$A$2:$A$146,A305,'9月奖金发放记录'!$E$2:$E$146,"累计补发9月")</f>
        <v>0</v>
      </c>
      <c r="Q305" s="6">
        <f>SUMIFS('9月奖金发放记录'!$J$2:$J$146,'9月奖金发放记录'!$B$2:$B$146,B305,'9月奖金发放记录'!$A$2:$A$146,A305,'9月奖金发放记录'!$E$2:$E$146,"补发8月")</f>
        <v>0</v>
      </c>
      <c r="R305" s="6">
        <f>SUMIFS('9月奖金发放记录'!$J$2:$J$146,'9月奖金发放记录'!$B$2:$B$146,B305,'9月奖金发放记录'!$A$2:$A$146,A305,'9月奖金发放记录'!$E$2:$E$146,"补发7月")</f>
        <v>0</v>
      </c>
      <c r="S305" s="6">
        <f>SUMIFS('9月奖金发放记录'!$J$2:$J$146,'9月奖金发放记录'!$B$2:$B$146,B305,'9月奖金发放记录'!$A$2:$A$146,A305,'9月奖金发放记录'!$E$2:$E$146,"补发6月")</f>
        <v>0</v>
      </c>
      <c r="T305" s="6">
        <f>SUMIFS('9月奖金发放记录'!$J$2:$J$146,'9月奖金发放记录'!$B$2:$B$146,B305,'9月奖金发放记录'!$A$2:$A$146,A305,'9月奖金发放记录'!$E$2:$E$146,"补发5月")</f>
        <v>0</v>
      </c>
      <c r="U305" s="6">
        <f>SUMIFS('9月奖金发放记录'!$J$2:$J$146,'9月奖金发放记录'!$B$2:$B$146,B305,'9月奖金发放记录'!$A$2:$A$146,A305,'9月奖金发放记录'!$E$2:$E$146,"补发4月")</f>
        <v>0</v>
      </c>
      <c r="V305" s="6">
        <f>SUMIFS('9月奖金发放记录'!$J$2:$J$146,'9月奖金发放记录'!$B$2:$B$146,B305,'9月奖金发放记录'!$A$2:$A$146,A305,'9月奖金发放记录'!$E$2:$E$146,"补发3月")</f>
        <v>0</v>
      </c>
      <c r="W305" s="6">
        <f>SUMIFS('9月奖金发放记录'!$J$2:$J$146,'9月奖金发放记录'!$B$2:$B$146,B305,'9月奖金发放记录'!$A$2:$A$146,A305,'9月奖金发放记录'!$E$2:$E$146,"补发2月")</f>
        <v>0</v>
      </c>
      <c r="X305" s="6">
        <f>SUMIFS('9月奖金发放记录'!$J$2:$J$146,'9月奖金发放记录'!$B$2:$B$146,B305,'9月奖金发放记录'!$A$2:$A$146,A305,'9月奖金发放记录'!$E$2:$E$146,"补发1月")</f>
        <v>0</v>
      </c>
      <c r="Y305" s="6">
        <f t="shared" si="4"/>
        <v>115</v>
      </c>
      <c r="Z305" s="5" t="s">
        <v>120</v>
      </c>
      <c r="AA305" s="5">
        <v>3</v>
      </c>
      <c r="AB305" s="5">
        <v>0</v>
      </c>
      <c r="AC305" s="5">
        <v>0</v>
      </c>
    </row>
    <row r="306" ht="19" customHeight="1" spans="1:29">
      <c r="A306" s="5" t="s">
        <v>507</v>
      </c>
      <c r="B306" s="5" t="s">
        <v>52</v>
      </c>
      <c r="C306" s="5" t="s">
        <v>50</v>
      </c>
      <c r="D306" s="5">
        <v>1</v>
      </c>
      <c r="E306" s="5">
        <v>30</v>
      </c>
      <c r="F306" s="6">
        <v>3000</v>
      </c>
      <c r="G306" s="6">
        <v>3166.2</v>
      </c>
      <c r="H306" s="5" t="s">
        <v>113</v>
      </c>
      <c r="I306" s="6">
        <v>150</v>
      </c>
      <c r="J306" s="6">
        <v>12387.1</v>
      </c>
      <c r="K306" s="6">
        <v>8549.88</v>
      </c>
      <c r="L306" s="5" t="s">
        <v>825</v>
      </c>
      <c r="M306" s="5">
        <v>0</v>
      </c>
      <c r="N306" s="6">
        <f>SUMIFS('9月奖金发放记录'!$J$2:$J$146,'9月奖金发放记录'!$B$2:$B$146,B306,'9月奖金发放记录'!$A$2:$A$146,A306,'9月奖金发放记录'!$E$2:$E$146,"结转")</f>
        <v>0</v>
      </c>
      <c r="O306" s="6">
        <f>SUMIFS('9月奖金发放记录'!$J$2:$J$146,'9月奖金发放记录'!$B$2:$B$146,B306,'9月奖金发放记录'!$A$2:$A$146,A306,'9月奖金发放记录'!$E$2:$E$146,"当月")</f>
        <v>150</v>
      </c>
      <c r="P306" s="6">
        <f>SUMIFS('9月奖金发放记录'!$J$2:$J$146,'9月奖金发放记录'!$B$2:$B$146,B306,'9月奖金发放记录'!$A$2:$A$146,A306,'9月奖金发放记录'!$E$2:$E$146,"累计补发9月")</f>
        <v>0</v>
      </c>
      <c r="Q306" s="6">
        <f>SUMIFS('9月奖金发放记录'!$J$2:$J$146,'9月奖金发放记录'!$B$2:$B$146,B306,'9月奖金发放记录'!$A$2:$A$146,A306,'9月奖金发放记录'!$E$2:$E$146,"补发8月")</f>
        <v>0</v>
      </c>
      <c r="R306" s="6">
        <f>SUMIFS('9月奖金发放记录'!$J$2:$J$146,'9月奖金发放记录'!$B$2:$B$146,B306,'9月奖金发放记录'!$A$2:$A$146,A306,'9月奖金发放记录'!$E$2:$E$146,"补发7月")</f>
        <v>0</v>
      </c>
      <c r="S306" s="6">
        <f>SUMIFS('9月奖金发放记录'!$J$2:$J$146,'9月奖金发放记录'!$B$2:$B$146,B306,'9月奖金发放记录'!$A$2:$A$146,A306,'9月奖金发放记录'!$E$2:$E$146,"补发6月")</f>
        <v>0</v>
      </c>
      <c r="T306" s="6">
        <f>SUMIFS('9月奖金发放记录'!$J$2:$J$146,'9月奖金发放记录'!$B$2:$B$146,B306,'9月奖金发放记录'!$A$2:$A$146,A306,'9月奖金发放记录'!$E$2:$E$146,"补发5月")</f>
        <v>0</v>
      </c>
      <c r="U306" s="6">
        <f>SUMIFS('9月奖金发放记录'!$J$2:$J$146,'9月奖金发放记录'!$B$2:$B$146,B306,'9月奖金发放记录'!$A$2:$A$146,A306,'9月奖金发放记录'!$E$2:$E$146,"补发4月")</f>
        <v>0</v>
      </c>
      <c r="V306" s="6">
        <f>SUMIFS('9月奖金发放记录'!$J$2:$J$146,'9月奖金发放记录'!$B$2:$B$146,B306,'9月奖金发放记录'!$A$2:$A$146,A306,'9月奖金发放记录'!$E$2:$E$146,"补发3月")</f>
        <v>0</v>
      </c>
      <c r="W306" s="6">
        <f>SUMIFS('9月奖金发放记录'!$J$2:$J$146,'9月奖金发放记录'!$B$2:$B$146,B306,'9月奖金发放记录'!$A$2:$A$146,A306,'9月奖金发放记录'!$E$2:$E$146,"补发2月")</f>
        <v>0</v>
      </c>
      <c r="X306" s="6">
        <f>SUMIFS('9月奖金发放记录'!$J$2:$J$146,'9月奖金发放记录'!$B$2:$B$146,B306,'9月奖金发放记录'!$A$2:$A$146,A306,'9月奖金发放记录'!$E$2:$E$146,"补发1月")</f>
        <v>0</v>
      </c>
      <c r="Y306" s="6">
        <f t="shared" si="4"/>
        <v>150</v>
      </c>
      <c r="Z306" s="5" t="s">
        <v>120</v>
      </c>
      <c r="AA306" s="5">
        <v>3</v>
      </c>
      <c r="AB306" s="5">
        <v>0</v>
      </c>
      <c r="AC306" s="5">
        <v>0</v>
      </c>
    </row>
    <row r="307" ht="19" customHeight="1" spans="1:29">
      <c r="A307" s="5" t="s">
        <v>508</v>
      </c>
      <c r="B307" s="5" t="s">
        <v>52</v>
      </c>
      <c r="C307" s="5" t="s">
        <v>50</v>
      </c>
      <c r="D307" s="5">
        <v>1</v>
      </c>
      <c r="E307" s="5">
        <v>30</v>
      </c>
      <c r="F307" s="6">
        <v>3000</v>
      </c>
      <c r="G307" s="6">
        <v>887</v>
      </c>
      <c r="H307" s="5" t="s">
        <v>120</v>
      </c>
      <c r="I307" s="6">
        <v>0</v>
      </c>
      <c r="J307" s="6">
        <v>3000</v>
      </c>
      <c r="K307" s="6">
        <v>887</v>
      </c>
      <c r="L307" s="5" t="s">
        <v>825</v>
      </c>
      <c r="M307" s="5">
        <v>0</v>
      </c>
      <c r="N307" s="6">
        <f>SUMIFS('9月奖金发放记录'!$J$2:$J$146,'9月奖金发放记录'!$B$2:$B$146,B307,'9月奖金发放记录'!$A$2:$A$146,A307,'9月奖金发放记录'!$E$2:$E$146,"结转")</f>
        <v>0</v>
      </c>
      <c r="O307" s="6">
        <f>SUMIFS('9月奖金发放记录'!$J$2:$J$146,'9月奖金发放记录'!$B$2:$B$146,B307,'9月奖金发放记录'!$A$2:$A$146,A307,'9月奖金发放记录'!$E$2:$E$146,"当月")</f>
        <v>0</v>
      </c>
      <c r="P307" s="6">
        <f>SUMIFS('9月奖金发放记录'!$J$2:$J$146,'9月奖金发放记录'!$B$2:$B$146,B307,'9月奖金发放记录'!$A$2:$A$146,A307,'9月奖金发放记录'!$E$2:$E$146,"累计补发9月")</f>
        <v>0</v>
      </c>
      <c r="Q307" s="6">
        <f>SUMIFS('9月奖金发放记录'!$J$2:$J$146,'9月奖金发放记录'!$B$2:$B$146,B307,'9月奖金发放记录'!$A$2:$A$146,A307,'9月奖金发放记录'!$E$2:$E$146,"补发8月")</f>
        <v>0</v>
      </c>
      <c r="R307" s="6">
        <f>SUMIFS('9月奖金发放记录'!$J$2:$J$146,'9月奖金发放记录'!$B$2:$B$146,B307,'9月奖金发放记录'!$A$2:$A$146,A307,'9月奖金发放记录'!$E$2:$E$146,"补发7月")</f>
        <v>0</v>
      </c>
      <c r="S307" s="6">
        <f>SUMIFS('9月奖金发放记录'!$J$2:$J$146,'9月奖金发放记录'!$B$2:$B$146,B307,'9月奖金发放记录'!$A$2:$A$146,A307,'9月奖金发放记录'!$E$2:$E$146,"补发6月")</f>
        <v>0</v>
      </c>
      <c r="T307" s="6">
        <f>SUMIFS('9月奖金发放记录'!$J$2:$J$146,'9月奖金发放记录'!$B$2:$B$146,B307,'9月奖金发放记录'!$A$2:$A$146,A307,'9月奖金发放记录'!$E$2:$E$146,"补发5月")</f>
        <v>0</v>
      </c>
      <c r="U307" s="6">
        <f>SUMIFS('9月奖金发放记录'!$J$2:$J$146,'9月奖金发放记录'!$B$2:$B$146,B307,'9月奖金发放记录'!$A$2:$A$146,A307,'9月奖金发放记录'!$E$2:$E$146,"补发4月")</f>
        <v>0</v>
      </c>
      <c r="V307" s="6">
        <f>SUMIFS('9月奖金发放记录'!$J$2:$J$146,'9月奖金发放记录'!$B$2:$B$146,B307,'9月奖金发放记录'!$A$2:$A$146,A307,'9月奖金发放记录'!$E$2:$E$146,"补发3月")</f>
        <v>0</v>
      </c>
      <c r="W307" s="6">
        <f>SUMIFS('9月奖金发放记录'!$J$2:$J$146,'9月奖金发放记录'!$B$2:$B$146,B307,'9月奖金发放记录'!$A$2:$A$146,A307,'9月奖金发放记录'!$E$2:$E$146,"补发2月")</f>
        <v>0</v>
      </c>
      <c r="X307" s="6">
        <f>SUMIFS('9月奖金发放记录'!$J$2:$J$146,'9月奖金发放记录'!$B$2:$B$146,B307,'9月奖金发放记录'!$A$2:$A$146,A307,'9月奖金发放记录'!$E$2:$E$146,"补发1月")</f>
        <v>0</v>
      </c>
      <c r="Y307" s="6">
        <f t="shared" si="4"/>
        <v>0</v>
      </c>
      <c r="Z307" s="5" t="s">
        <v>120</v>
      </c>
      <c r="AA307" s="5">
        <v>7</v>
      </c>
      <c r="AB307" s="5">
        <v>0</v>
      </c>
      <c r="AC307" s="5">
        <v>0</v>
      </c>
    </row>
    <row r="308" ht="19" customHeight="1" spans="1:29">
      <c r="A308" s="5" t="s">
        <v>511</v>
      </c>
      <c r="B308" s="5" t="s">
        <v>52</v>
      </c>
      <c r="C308" s="5" t="s">
        <v>50</v>
      </c>
      <c r="D308" s="5">
        <v>1</v>
      </c>
      <c r="E308" s="5">
        <v>30</v>
      </c>
      <c r="F308" s="6">
        <v>3000</v>
      </c>
      <c r="G308" s="6">
        <v>2275.5</v>
      </c>
      <c r="H308" s="5" t="s">
        <v>120</v>
      </c>
      <c r="I308" s="6">
        <v>0</v>
      </c>
      <c r="J308" s="6">
        <v>13935.48</v>
      </c>
      <c r="K308" s="6">
        <v>9042.5</v>
      </c>
      <c r="L308" s="5" t="s">
        <v>825</v>
      </c>
      <c r="M308" s="5">
        <v>0</v>
      </c>
      <c r="N308" s="6">
        <f>SUMIFS('9月奖金发放记录'!$J$2:$J$146,'9月奖金发放记录'!$B$2:$B$146,B308,'9月奖金发放记录'!$A$2:$A$146,A308,'9月奖金发放记录'!$E$2:$E$146,"结转")</f>
        <v>0</v>
      </c>
      <c r="O308" s="6">
        <f>SUMIFS('9月奖金发放记录'!$J$2:$J$146,'9月奖金发放记录'!$B$2:$B$146,B308,'9月奖金发放记录'!$A$2:$A$146,A308,'9月奖金发放记录'!$E$2:$E$146,"当月")</f>
        <v>0</v>
      </c>
      <c r="P308" s="6">
        <f>SUMIFS('9月奖金发放记录'!$J$2:$J$146,'9月奖金发放记录'!$B$2:$B$146,B308,'9月奖金发放记录'!$A$2:$A$146,A308,'9月奖金发放记录'!$E$2:$E$146,"累计补发9月")</f>
        <v>0</v>
      </c>
      <c r="Q308" s="6">
        <f>SUMIFS('9月奖金发放记录'!$J$2:$J$146,'9月奖金发放记录'!$B$2:$B$146,B308,'9月奖金发放记录'!$A$2:$A$146,A308,'9月奖金发放记录'!$E$2:$E$146,"补发8月")</f>
        <v>0</v>
      </c>
      <c r="R308" s="6">
        <f>SUMIFS('9月奖金发放记录'!$J$2:$J$146,'9月奖金发放记录'!$B$2:$B$146,B308,'9月奖金发放记录'!$A$2:$A$146,A308,'9月奖金发放记录'!$E$2:$E$146,"补发7月")</f>
        <v>0</v>
      </c>
      <c r="S308" s="6">
        <f>SUMIFS('9月奖金发放记录'!$J$2:$J$146,'9月奖金发放记录'!$B$2:$B$146,B308,'9月奖金发放记录'!$A$2:$A$146,A308,'9月奖金发放记录'!$E$2:$E$146,"补发6月")</f>
        <v>0</v>
      </c>
      <c r="T308" s="6">
        <f>SUMIFS('9月奖金发放记录'!$J$2:$J$146,'9月奖金发放记录'!$B$2:$B$146,B308,'9月奖金发放记录'!$A$2:$A$146,A308,'9月奖金发放记录'!$E$2:$E$146,"补发5月")</f>
        <v>0</v>
      </c>
      <c r="U308" s="6">
        <f>SUMIFS('9月奖金发放记录'!$J$2:$J$146,'9月奖金发放记录'!$B$2:$B$146,B308,'9月奖金发放记录'!$A$2:$A$146,A308,'9月奖金发放记录'!$E$2:$E$146,"补发4月")</f>
        <v>0</v>
      </c>
      <c r="V308" s="6">
        <f>SUMIFS('9月奖金发放记录'!$J$2:$J$146,'9月奖金发放记录'!$B$2:$B$146,B308,'9月奖金发放记录'!$A$2:$A$146,A308,'9月奖金发放记录'!$E$2:$E$146,"补发3月")</f>
        <v>0</v>
      </c>
      <c r="W308" s="6">
        <f>SUMIFS('9月奖金发放记录'!$J$2:$J$146,'9月奖金发放记录'!$B$2:$B$146,B308,'9月奖金发放记录'!$A$2:$A$146,A308,'9月奖金发放记录'!$E$2:$E$146,"补发2月")</f>
        <v>0</v>
      </c>
      <c r="X308" s="6">
        <f>SUMIFS('9月奖金发放记录'!$J$2:$J$146,'9月奖金发放记录'!$B$2:$B$146,B308,'9月奖金发放记录'!$A$2:$A$146,A308,'9月奖金发放记录'!$E$2:$E$146,"补发1月")</f>
        <v>0</v>
      </c>
      <c r="Y308" s="6">
        <f t="shared" si="4"/>
        <v>0</v>
      </c>
      <c r="Z308" s="5" t="s">
        <v>120</v>
      </c>
      <c r="AA308" s="5">
        <v>4</v>
      </c>
      <c r="AB308" s="5">
        <v>0</v>
      </c>
      <c r="AC308" s="5">
        <v>0</v>
      </c>
    </row>
    <row r="309" ht="19" customHeight="1" spans="1:29">
      <c r="A309" s="5" t="s">
        <v>512</v>
      </c>
      <c r="B309" s="5" t="s">
        <v>52</v>
      </c>
      <c r="C309" s="5" t="s">
        <v>50</v>
      </c>
      <c r="D309" s="5">
        <v>1</v>
      </c>
      <c r="E309" s="5">
        <v>23</v>
      </c>
      <c r="F309" s="6">
        <v>2300</v>
      </c>
      <c r="G309" s="6">
        <v>2122.8</v>
      </c>
      <c r="H309" s="5" t="s">
        <v>120</v>
      </c>
      <c r="I309" s="6">
        <v>0</v>
      </c>
      <c r="J309" s="6">
        <v>2300</v>
      </c>
      <c r="K309" s="6">
        <v>2122.8</v>
      </c>
      <c r="L309" s="5" t="s">
        <v>825</v>
      </c>
      <c r="M309" s="5">
        <v>0</v>
      </c>
      <c r="N309" s="6">
        <f>SUMIFS('9月奖金发放记录'!$J$2:$J$146,'9月奖金发放记录'!$B$2:$B$146,B309,'9月奖金发放记录'!$A$2:$A$146,A309,'9月奖金发放记录'!$E$2:$E$146,"结转")</f>
        <v>0</v>
      </c>
      <c r="O309" s="6">
        <f>SUMIFS('9月奖金发放记录'!$J$2:$J$146,'9月奖金发放记录'!$B$2:$B$146,B309,'9月奖金发放记录'!$A$2:$A$146,A309,'9月奖金发放记录'!$E$2:$E$146,"当月")</f>
        <v>0</v>
      </c>
      <c r="P309" s="6">
        <f>SUMIFS('9月奖金发放记录'!$J$2:$J$146,'9月奖金发放记录'!$B$2:$B$146,B309,'9月奖金发放记录'!$A$2:$A$146,A309,'9月奖金发放记录'!$E$2:$E$146,"累计补发9月")</f>
        <v>0</v>
      </c>
      <c r="Q309" s="6">
        <f>SUMIFS('9月奖金发放记录'!$J$2:$J$146,'9月奖金发放记录'!$B$2:$B$146,B309,'9月奖金发放记录'!$A$2:$A$146,A309,'9月奖金发放记录'!$E$2:$E$146,"补发8月")</f>
        <v>0</v>
      </c>
      <c r="R309" s="6">
        <f>SUMIFS('9月奖金发放记录'!$J$2:$J$146,'9月奖金发放记录'!$B$2:$B$146,B309,'9月奖金发放记录'!$A$2:$A$146,A309,'9月奖金发放记录'!$E$2:$E$146,"补发7月")</f>
        <v>0</v>
      </c>
      <c r="S309" s="6">
        <f>SUMIFS('9月奖金发放记录'!$J$2:$J$146,'9月奖金发放记录'!$B$2:$B$146,B309,'9月奖金发放记录'!$A$2:$A$146,A309,'9月奖金发放记录'!$E$2:$E$146,"补发6月")</f>
        <v>0</v>
      </c>
      <c r="T309" s="6">
        <f>SUMIFS('9月奖金发放记录'!$J$2:$J$146,'9月奖金发放记录'!$B$2:$B$146,B309,'9月奖金发放记录'!$A$2:$A$146,A309,'9月奖金发放记录'!$E$2:$E$146,"补发5月")</f>
        <v>0</v>
      </c>
      <c r="U309" s="6">
        <f>SUMIFS('9月奖金发放记录'!$J$2:$J$146,'9月奖金发放记录'!$B$2:$B$146,B309,'9月奖金发放记录'!$A$2:$A$146,A309,'9月奖金发放记录'!$E$2:$E$146,"补发4月")</f>
        <v>0</v>
      </c>
      <c r="V309" s="6">
        <f>SUMIFS('9月奖金发放记录'!$J$2:$J$146,'9月奖金发放记录'!$B$2:$B$146,B309,'9月奖金发放记录'!$A$2:$A$146,A309,'9月奖金发放记录'!$E$2:$E$146,"补发3月")</f>
        <v>0</v>
      </c>
      <c r="W309" s="6">
        <f>SUMIFS('9月奖金发放记录'!$J$2:$J$146,'9月奖金发放记录'!$B$2:$B$146,B309,'9月奖金发放记录'!$A$2:$A$146,A309,'9月奖金发放记录'!$E$2:$E$146,"补发2月")</f>
        <v>0</v>
      </c>
      <c r="X309" s="6">
        <f>SUMIFS('9月奖金发放记录'!$J$2:$J$146,'9月奖金发放记录'!$B$2:$B$146,B309,'9月奖金发放记录'!$A$2:$A$146,A309,'9月奖金发放记录'!$E$2:$E$146,"补发1月")</f>
        <v>0</v>
      </c>
      <c r="Y309" s="6">
        <f t="shared" si="4"/>
        <v>0</v>
      </c>
      <c r="Z309" s="5" t="s">
        <v>120</v>
      </c>
      <c r="AA309" s="5">
        <v>8</v>
      </c>
      <c r="AB309" s="5">
        <v>0</v>
      </c>
      <c r="AC309" s="5">
        <v>0</v>
      </c>
    </row>
    <row r="310" ht="19" customHeight="1" spans="1:29">
      <c r="A310" s="5" t="s">
        <v>514</v>
      </c>
      <c r="B310" s="5" t="s">
        <v>52</v>
      </c>
      <c r="C310" s="5" t="s">
        <v>50</v>
      </c>
      <c r="D310" s="5">
        <v>1</v>
      </c>
      <c r="E310" s="5">
        <v>30</v>
      </c>
      <c r="F310" s="6">
        <v>3000</v>
      </c>
      <c r="G310" s="6">
        <v>7864.9</v>
      </c>
      <c r="H310" s="5" t="s">
        <v>113</v>
      </c>
      <c r="I310" s="6">
        <v>150</v>
      </c>
      <c r="J310" s="6">
        <v>3000</v>
      </c>
      <c r="K310" s="6">
        <v>7864.9</v>
      </c>
      <c r="L310" s="5" t="s">
        <v>826</v>
      </c>
      <c r="M310" s="5">
        <v>1</v>
      </c>
      <c r="N310" s="6">
        <f>SUMIFS('9月奖金发放记录'!$J$2:$J$146,'9月奖金发放记录'!$B$2:$B$146,B310,'9月奖金发放记录'!$A$2:$A$146,A310,'9月奖金发放记录'!$E$2:$E$146,"结转")</f>
        <v>0</v>
      </c>
      <c r="O310" s="6">
        <f>SUMIFS('9月奖金发放记录'!$J$2:$J$146,'9月奖金发放记录'!$B$2:$B$146,B310,'9月奖金发放记录'!$A$2:$A$146,A310,'9月奖金发放记录'!$E$2:$E$146,"当月")</f>
        <v>150</v>
      </c>
      <c r="P310" s="6">
        <f>SUMIFS('9月奖金发放记录'!$J$2:$J$146,'9月奖金发放记录'!$B$2:$B$146,B310,'9月奖金发放记录'!$A$2:$A$146,A310,'9月奖金发放记录'!$E$2:$E$146,"累计补发9月")</f>
        <v>0</v>
      </c>
      <c r="Q310" s="6">
        <f>SUMIFS('9月奖金发放记录'!$J$2:$J$146,'9月奖金发放记录'!$B$2:$B$146,B310,'9月奖金发放记录'!$A$2:$A$146,A310,'9月奖金发放记录'!$E$2:$E$146,"补发8月")</f>
        <v>0</v>
      </c>
      <c r="R310" s="6">
        <f>SUMIFS('9月奖金发放记录'!$J$2:$J$146,'9月奖金发放记录'!$B$2:$B$146,B310,'9月奖金发放记录'!$A$2:$A$146,A310,'9月奖金发放记录'!$E$2:$E$146,"补发7月")</f>
        <v>0</v>
      </c>
      <c r="S310" s="6">
        <f>SUMIFS('9月奖金发放记录'!$J$2:$J$146,'9月奖金发放记录'!$B$2:$B$146,B310,'9月奖金发放记录'!$A$2:$A$146,A310,'9月奖金发放记录'!$E$2:$E$146,"补发6月")</f>
        <v>0</v>
      </c>
      <c r="T310" s="6">
        <f>SUMIFS('9月奖金发放记录'!$J$2:$J$146,'9月奖金发放记录'!$B$2:$B$146,B310,'9月奖金发放记录'!$A$2:$A$146,A310,'9月奖金发放记录'!$E$2:$E$146,"补发5月")</f>
        <v>0</v>
      </c>
      <c r="U310" s="6">
        <f>SUMIFS('9月奖金发放记录'!$J$2:$J$146,'9月奖金发放记录'!$B$2:$B$146,B310,'9月奖金发放记录'!$A$2:$A$146,A310,'9月奖金发放记录'!$E$2:$E$146,"补发4月")</f>
        <v>0</v>
      </c>
      <c r="V310" s="6">
        <f>SUMIFS('9月奖金发放记录'!$J$2:$J$146,'9月奖金发放记录'!$B$2:$B$146,B310,'9月奖金发放记录'!$A$2:$A$146,A310,'9月奖金发放记录'!$E$2:$E$146,"补发3月")</f>
        <v>0</v>
      </c>
      <c r="W310" s="6">
        <f>SUMIFS('9月奖金发放记录'!$J$2:$J$146,'9月奖金发放记录'!$B$2:$B$146,B310,'9月奖金发放记录'!$A$2:$A$146,A310,'9月奖金发放记录'!$E$2:$E$146,"补发2月")</f>
        <v>0</v>
      </c>
      <c r="X310" s="6">
        <f>SUMIFS('9月奖金发放记录'!$J$2:$J$146,'9月奖金发放记录'!$B$2:$B$146,B310,'9月奖金发放记录'!$A$2:$A$146,A310,'9月奖金发放记录'!$E$2:$E$146,"补发1月")</f>
        <v>0</v>
      </c>
      <c r="Y310" s="6">
        <f t="shared" si="4"/>
        <v>150</v>
      </c>
      <c r="Z310" s="5" t="s">
        <v>120</v>
      </c>
      <c r="AA310" s="5">
        <v>0</v>
      </c>
      <c r="AB310" s="5">
        <v>0</v>
      </c>
      <c r="AC310" s="5">
        <v>0</v>
      </c>
    </row>
    <row r="311" ht="19" customHeight="1" spans="1:29">
      <c r="A311" s="5" t="s">
        <v>515</v>
      </c>
      <c r="B311" s="5" t="s">
        <v>52</v>
      </c>
      <c r="C311" s="5" t="s">
        <v>50</v>
      </c>
      <c r="D311" s="5">
        <v>1</v>
      </c>
      <c r="E311" s="5">
        <v>30</v>
      </c>
      <c r="F311" s="6">
        <v>3000</v>
      </c>
      <c r="G311" s="6">
        <v>2088.8</v>
      </c>
      <c r="H311" s="5" t="s">
        <v>120</v>
      </c>
      <c r="I311" s="6">
        <v>0</v>
      </c>
      <c r="J311" s="6">
        <v>27000</v>
      </c>
      <c r="K311" s="6">
        <v>11827.87</v>
      </c>
      <c r="L311" s="5" t="s">
        <v>825</v>
      </c>
      <c r="M311" s="5">
        <v>0</v>
      </c>
      <c r="N311" s="6">
        <f>SUMIFS('9月奖金发放记录'!$J$2:$J$146,'9月奖金发放记录'!$B$2:$B$146,B311,'9月奖金发放记录'!$A$2:$A$146,A311,'9月奖金发放记录'!$E$2:$E$146,"结转")</f>
        <v>0</v>
      </c>
      <c r="O311" s="6">
        <f>SUMIFS('9月奖金发放记录'!$J$2:$J$146,'9月奖金发放记录'!$B$2:$B$146,B311,'9月奖金发放记录'!$A$2:$A$146,A311,'9月奖金发放记录'!$E$2:$E$146,"当月")</f>
        <v>0</v>
      </c>
      <c r="P311" s="6">
        <f>SUMIFS('9月奖金发放记录'!$J$2:$J$146,'9月奖金发放记录'!$B$2:$B$146,B311,'9月奖金发放记录'!$A$2:$A$146,A311,'9月奖金发放记录'!$E$2:$E$146,"累计补发9月")</f>
        <v>0</v>
      </c>
      <c r="Q311" s="6">
        <f>SUMIFS('9月奖金发放记录'!$J$2:$J$146,'9月奖金发放记录'!$B$2:$B$146,B311,'9月奖金发放记录'!$A$2:$A$146,A311,'9月奖金发放记录'!$E$2:$E$146,"补发8月")</f>
        <v>0</v>
      </c>
      <c r="R311" s="6">
        <f>SUMIFS('9月奖金发放记录'!$J$2:$J$146,'9月奖金发放记录'!$B$2:$B$146,B311,'9月奖金发放记录'!$A$2:$A$146,A311,'9月奖金发放记录'!$E$2:$E$146,"补发7月")</f>
        <v>0</v>
      </c>
      <c r="S311" s="6">
        <f>SUMIFS('9月奖金发放记录'!$J$2:$J$146,'9月奖金发放记录'!$B$2:$B$146,B311,'9月奖金发放记录'!$A$2:$A$146,A311,'9月奖金发放记录'!$E$2:$E$146,"补发6月")</f>
        <v>0</v>
      </c>
      <c r="T311" s="6">
        <f>SUMIFS('9月奖金发放记录'!$J$2:$J$146,'9月奖金发放记录'!$B$2:$B$146,B311,'9月奖金发放记录'!$A$2:$A$146,A311,'9月奖金发放记录'!$E$2:$E$146,"补发5月")</f>
        <v>0</v>
      </c>
      <c r="U311" s="6">
        <f>SUMIFS('9月奖金发放记录'!$J$2:$J$146,'9月奖金发放记录'!$B$2:$B$146,B311,'9月奖金发放记录'!$A$2:$A$146,A311,'9月奖金发放记录'!$E$2:$E$146,"补发4月")</f>
        <v>0</v>
      </c>
      <c r="V311" s="6">
        <f>SUMIFS('9月奖金发放记录'!$J$2:$J$146,'9月奖金发放记录'!$B$2:$B$146,B311,'9月奖金发放记录'!$A$2:$A$146,A311,'9月奖金发放记录'!$E$2:$E$146,"补发3月")</f>
        <v>0</v>
      </c>
      <c r="W311" s="6">
        <f>SUMIFS('9月奖金发放记录'!$J$2:$J$146,'9月奖金发放记录'!$B$2:$B$146,B311,'9月奖金发放记录'!$A$2:$A$146,A311,'9月奖金发放记录'!$E$2:$E$146,"补发2月")</f>
        <v>0</v>
      </c>
      <c r="X311" s="6">
        <f>SUMIFS('9月奖金发放记录'!$J$2:$J$146,'9月奖金发放记录'!$B$2:$B$146,B311,'9月奖金发放记录'!$A$2:$A$146,A311,'9月奖金发放记录'!$E$2:$E$146,"补发1月")</f>
        <v>0</v>
      </c>
      <c r="Y311" s="6">
        <f t="shared" si="4"/>
        <v>0</v>
      </c>
      <c r="Z311" s="5" t="s">
        <v>120</v>
      </c>
      <c r="AA311" s="5">
        <v>4</v>
      </c>
      <c r="AB311" s="5">
        <v>0</v>
      </c>
      <c r="AC311" s="5">
        <v>0</v>
      </c>
    </row>
    <row r="312" ht="19" customHeight="1" spans="1:29">
      <c r="A312" s="5" t="s">
        <v>517</v>
      </c>
      <c r="B312" s="5" t="s">
        <v>52</v>
      </c>
      <c r="C312" s="5" t="s">
        <v>50</v>
      </c>
      <c r="D312" s="5">
        <v>1</v>
      </c>
      <c r="E312" s="5">
        <v>8</v>
      </c>
      <c r="F312" s="6">
        <v>800</v>
      </c>
      <c r="G312" s="6">
        <v>503.4</v>
      </c>
      <c r="H312" s="5" t="s">
        <v>120</v>
      </c>
      <c r="I312" s="6">
        <v>0</v>
      </c>
      <c r="J312" s="6">
        <v>896.77</v>
      </c>
      <c r="K312" s="6">
        <v>596.3</v>
      </c>
      <c r="L312" s="5" t="s">
        <v>825</v>
      </c>
      <c r="M312" s="5">
        <v>0</v>
      </c>
      <c r="N312" s="6">
        <f>SUMIFS('9月奖金发放记录'!$J$2:$J$146,'9月奖金发放记录'!$B$2:$B$146,B312,'9月奖金发放记录'!$A$2:$A$146,A312,'9月奖金发放记录'!$E$2:$E$146,"结转")</f>
        <v>0</v>
      </c>
      <c r="O312" s="6">
        <f>SUMIFS('9月奖金发放记录'!$J$2:$J$146,'9月奖金发放记录'!$B$2:$B$146,B312,'9月奖金发放记录'!$A$2:$A$146,A312,'9月奖金发放记录'!$E$2:$E$146,"当月")</f>
        <v>0</v>
      </c>
      <c r="P312" s="6">
        <f>SUMIFS('9月奖金发放记录'!$J$2:$J$146,'9月奖金发放记录'!$B$2:$B$146,B312,'9月奖金发放记录'!$A$2:$A$146,A312,'9月奖金发放记录'!$E$2:$E$146,"累计补发9月")</f>
        <v>0</v>
      </c>
      <c r="Q312" s="6">
        <f>SUMIFS('9月奖金发放记录'!$J$2:$J$146,'9月奖金发放记录'!$B$2:$B$146,B312,'9月奖金发放记录'!$A$2:$A$146,A312,'9月奖金发放记录'!$E$2:$E$146,"补发8月")</f>
        <v>0</v>
      </c>
      <c r="R312" s="6">
        <f>SUMIFS('9月奖金发放记录'!$J$2:$J$146,'9月奖金发放记录'!$B$2:$B$146,B312,'9月奖金发放记录'!$A$2:$A$146,A312,'9月奖金发放记录'!$E$2:$E$146,"补发7月")</f>
        <v>0</v>
      </c>
      <c r="S312" s="6">
        <f>SUMIFS('9月奖金发放记录'!$J$2:$J$146,'9月奖金发放记录'!$B$2:$B$146,B312,'9月奖金发放记录'!$A$2:$A$146,A312,'9月奖金发放记录'!$E$2:$E$146,"补发6月")</f>
        <v>0</v>
      </c>
      <c r="T312" s="6">
        <f>SUMIFS('9月奖金发放记录'!$J$2:$J$146,'9月奖金发放记录'!$B$2:$B$146,B312,'9月奖金发放记录'!$A$2:$A$146,A312,'9月奖金发放记录'!$E$2:$E$146,"补发5月")</f>
        <v>0</v>
      </c>
      <c r="U312" s="6">
        <f>SUMIFS('9月奖金发放记录'!$J$2:$J$146,'9月奖金发放记录'!$B$2:$B$146,B312,'9月奖金发放记录'!$A$2:$A$146,A312,'9月奖金发放记录'!$E$2:$E$146,"补发4月")</f>
        <v>0</v>
      </c>
      <c r="V312" s="6">
        <f>SUMIFS('9月奖金发放记录'!$J$2:$J$146,'9月奖金发放记录'!$B$2:$B$146,B312,'9月奖金发放记录'!$A$2:$A$146,A312,'9月奖金发放记录'!$E$2:$E$146,"补发3月")</f>
        <v>0</v>
      </c>
      <c r="W312" s="6">
        <f>SUMIFS('9月奖金发放记录'!$J$2:$J$146,'9月奖金发放记录'!$B$2:$B$146,B312,'9月奖金发放记录'!$A$2:$A$146,A312,'9月奖金发放记录'!$E$2:$E$146,"补发2月")</f>
        <v>0</v>
      </c>
      <c r="X312" s="6">
        <f>SUMIFS('9月奖金发放记录'!$J$2:$J$146,'9月奖金发放记录'!$B$2:$B$146,B312,'9月奖金发放记录'!$A$2:$A$146,A312,'9月奖金发放记录'!$E$2:$E$146,"补发1月")</f>
        <v>0</v>
      </c>
      <c r="Y312" s="6">
        <f t="shared" si="4"/>
        <v>0</v>
      </c>
      <c r="Z312" s="5" t="s">
        <v>120</v>
      </c>
      <c r="AA312" s="5">
        <v>0</v>
      </c>
      <c r="AB312" s="5">
        <v>0</v>
      </c>
      <c r="AC312" s="5">
        <v>0</v>
      </c>
    </row>
    <row r="313" ht="19" customHeight="1" spans="1:29">
      <c r="A313" s="5" t="s">
        <v>519</v>
      </c>
      <c r="B313" s="5" t="s">
        <v>52</v>
      </c>
      <c r="C313" s="5" t="s">
        <v>50</v>
      </c>
      <c r="D313" s="5">
        <v>1</v>
      </c>
      <c r="E313" s="5">
        <v>30</v>
      </c>
      <c r="F313" s="6">
        <v>3000</v>
      </c>
      <c r="G313" s="6">
        <v>4743</v>
      </c>
      <c r="H313" s="5" t="s">
        <v>113</v>
      </c>
      <c r="I313" s="6">
        <v>150</v>
      </c>
      <c r="J313" s="6">
        <v>27000</v>
      </c>
      <c r="K313" s="6">
        <v>36187.1</v>
      </c>
      <c r="L313" s="5" t="s">
        <v>826</v>
      </c>
      <c r="M313" s="5">
        <v>1</v>
      </c>
      <c r="N313" s="6">
        <f>SUMIFS('9月奖金发放记录'!$J$2:$J$146,'9月奖金发放记录'!$B$2:$B$146,B313,'9月奖金发放记录'!$A$2:$A$146,A313,'9月奖金发放记录'!$E$2:$E$146,"结转")</f>
        <v>0</v>
      </c>
      <c r="O313" s="6">
        <f>SUMIFS('9月奖金发放记录'!$J$2:$J$146,'9月奖金发放记录'!$B$2:$B$146,B313,'9月奖金发放记录'!$A$2:$A$146,A313,'9月奖金发放记录'!$E$2:$E$146,"当月")</f>
        <v>150</v>
      </c>
      <c r="P313" s="6">
        <f>SUMIFS('9月奖金发放记录'!$J$2:$J$146,'9月奖金发放记录'!$B$2:$B$146,B313,'9月奖金发放记录'!$A$2:$A$146,A313,'9月奖金发放记录'!$E$2:$E$146,"累计补发9月")</f>
        <v>0</v>
      </c>
      <c r="Q313" s="6">
        <f>SUMIFS('9月奖金发放记录'!$J$2:$J$146,'9月奖金发放记录'!$B$2:$B$146,B313,'9月奖金发放记录'!$A$2:$A$146,A313,'9月奖金发放记录'!$E$2:$E$146,"补发8月")</f>
        <v>0</v>
      </c>
      <c r="R313" s="6">
        <f>SUMIFS('9月奖金发放记录'!$J$2:$J$146,'9月奖金发放记录'!$B$2:$B$146,B313,'9月奖金发放记录'!$A$2:$A$146,A313,'9月奖金发放记录'!$E$2:$E$146,"补发7月")</f>
        <v>0</v>
      </c>
      <c r="S313" s="6">
        <f>SUMIFS('9月奖金发放记录'!$J$2:$J$146,'9月奖金发放记录'!$B$2:$B$146,B313,'9月奖金发放记录'!$A$2:$A$146,A313,'9月奖金发放记录'!$E$2:$E$146,"补发6月")</f>
        <v>0</v>
      </c>
      <c r="T313" s="6">
        <f>SUMIFS('9月奖金发放记录'!$J$2:$J$146,'9月奖金发放记录'!$B$2:$B$146,B313,'9月奖金发放记录'!$A$2:$A$146,A313,'9月奖金发放记录'!$E$2:$E$146,"补发5月")</f>
        <v>0</v>
      </c>
      <c r="U313" s="6">
        <f>SUMIFS('9月奖金发放记录'!$J$2:$J$146,'9月奖金发放记录'!$B$2:$B$146,B313,'9月奖金发放记录'!$A$2:$A$146,A313,'9月奖金发放记录'!$E$2:$E$146,"补发4月")</f>
        <v>0</v>
      </c>
      <c r="V313" s="6">
        <f>SUMIFS('9月奖金发放记录'!$J$2:$J$146,'9月奖金发放记录'!$B$2:$B$146,B313,'9月奖金发放记录'!$A$2:$A$146,A313,'9月奖金发放记录'!$E$2:$E$146,"补发3月")</f>
        <v>0</v>
      </c>
      <c r="W313" s="6">
        <f>SUMIFS('9月奖金发放记录'!$J$2:$J$146,'9月奖金发放记录'!$B$2:$B$146,B313,'9月奖金发放记录'!$A$2:$A$146,A313,'9月奖金发放记录'!$E$2:$E$146,"补发2月")</f>
        <v>0</v>
      </c>
      <c r="X313" s="6">
        <f>SUMIFS('9月奖金发放记录'!$J$2:$J$146,'9月奖金发放记录'!$B$2:$B$146,B313,'9月奖金发放记录'!$A$2:$A$146,A313,'9月奖金发放记录'!$E$2:$E$146,"补发1月")</f>
        <v>0</v>
      </c>
      <c r="Y313" s="6">
        <f t="shared" si="4"/>
        <v>150</v>
      </c>
      <c r="Z313" s="5" t="s">
        <v>120</v>
      </c>
      <c r="AA313" s="5">
        <v>0</v>
      </c>
      <c r="AB313" s="5">
        <v>0</v>
      </c>
      <c r="AC313" s="5">
        <v>0</v>
      </c>
    </row>
    <row r="314" ht="19" customHeight="1" spans="1:29">
      <c r="A314" s="5" t="s">
        <v>522</v>
      </c>
      <c r="B314" s="5" t="s">
        <v>52</v>
      </c>
      <c r="C314" s="5" t="s">
        <v>50</v>
      </c>
      <c r="D314" s="5">
        <v>1</v>
      </c>
      <c r="E314" s="5">
        <v>30</v>
      </c>
      <c r="F314" s="6">
        <v>3000</v>
      </c>
      <c r="G314" s="6">
        <v>4967.2</v>
      </c>
      <c r="H314" s="5" t="s">
        <v>113</v>
      </c>
      <c r="I314" s="6">
        <v>150</v>
      </c>
      <c r="J314" s="6">
        <v>27000</v>
      </c>
      <c r="K314" s="6">
        <v>45014.3</v>
      </c>
      <c r="L314" s="5" t="s">
        <v>826</v>
      </c>
      <c r="M314" s="5">
        <v>1</v>
      </c>
      <c r="N314" s="6">
        <f>SUMIFS('9月奖金发放记录'!$J$2:$J$146,'9月奖金发放记录'!$B$2:$B$146,B314,'9月奖金发放记录'!$A$2:$A$146,A314,'9月奖金发放记录'!$E$2:$E$146,"结转")</f>
        <v>150</v>
      </c>
      <c r="O314" s="6">
        <f>SUMIFS('9月奖金发放记录'!$J$2:$J$146,'9月奖金发放记录'!$B$2:$B$146,B314,'9月奖金发放记录'!$A$2:$A$146,A314,'9月奖金发放记录'!$E$2:$E$146,"当月")</f>
        <v>0</v>
      </c>
      <c r="P314" s="6">
        <f>SUMIFS('9月奖金发放记录'!$J$2:$J$146,'9月奖金发放记录'!$B$2:$B$146,B314,'9月奖金发放记录'!$A$2:$A$146,A314,'9月奖金发放记录'!$E$2:$E$146,"累计补发9月")</f>
        <v>0</v>
      </c>
      <c r="Q314" s="6">
        <f>SUMIFS('9月奖金发放记录'!$J$2:$J$146,'9月奖金发放记录'!$B$2:$B$146,B314,'9月奖金发放记录'!$A$2:$A$146,A314,'9月奖金发放记录'!$E$2:$E$146,"补发8月")</f>
        <v>0</v>
      </c>
      <c r="R314" s="6">
        <f>SUMIFS('9月奖金发放记录'!$J$2:$J$146,'9月奖金发放记录'!$B$2:$B$146,B314,'9月奖金发放记录'!$A$2:$A$146,A314,'9月奖金发放记录'!$E$2:$E$146,"补发7月")</f>
        <v>0</v>
      </c>
      <c r="S314" s="6">
        <f>SUMIFS('9月奖金发放记录'!$J$2:$J$146,'9月奖金发放记录'!$B$2:$B$146,B314,'9月奖金发放记录'!$A$2:$A$146,A314,'9月奖金发放记录'!$E$2:$E$146,"补发6月")</f>
        <v>0</v>
      </c>
      <c r="T314" s="6">
        <f>SUMIFS('9月奖金发放记录'!$J$2:$J$146,'9月奖金发放记录'!$B$2:$B$146,B314,'9月奖金发放记录'!$A$2:$A$146,A314,'9月奖金发放记录'!$E$2:$E$146,"补发5月")</f>
        <v>0</v>
      </c>
      <c r="U314" s="6">
        <f>SUMIFS('9月奖金发放记录'!$J$2:$J$146,'9月奖金发放记录'!$B$2:$B$146,B314,'9月奖金发放记录'!$A$2:$A$146,A314,'9月奖金发放记录'!$E$2:$E$146,"补发4月")</f>
        <v>0</v>
      </c>
      <c r="V314" s="6">
        <f>SUMIFS('9月奖金发放记录'!$J$2:$J$146,'9月奖金发放记录'!$B$2:$B$146,B314,'9月奖金发放记录'!$A$2:$A$146,A314,'9月奖金发放记录'!$E$2:$E$146,"补发3月")</f>
        <v>0</v>
      </c>
      <c r="W314" s="6">
        <f>SUMIFS('9月奖金发放记录'!$J$2:$J$146,'9月奖金发放记录'!$B$2:$B$146,B314,'9月奖金发放记录'!$A$2:$A$146,A314,'9月奖金发放记录'!$E$2:$E$146,"补发2月")</f>
        <v>0</v>
      </c>
      <c r="X314" s="6">
        <f>SUMIFS('9月奖金发放记录'!$J$2:$J$146,'9月奖金发放记录'!$B$2:$B$146,B314,'9月奖金发放记录'!$A$2:$A$146,A314,'9月奖金发放记录'!$E$2:$E$146,"补发1月")</f>
        <v>0</v>
      </c>
      <c r="Y314" s="6">
        <f t="shared" si="4"/>
        <v>150</v>
      </c>
      <c r="Z314" s="5" t="s">
        <v>120</v>
      </c>
      <c r="AA314" s="5">
        <v>0</v>
      </c>
      <c r="AB314" s="5">
        <v>0</v>
      </c>
      <c r="AC314" s="5">
        <v>1</v>
      </c>
    </row>
    <row r="315" ht="19" customHeight="1" spans="1:29">
      <c r="A315" s="5" t="s">
        <v>60</v>
      </c>
      <c r="B315" s="5" t="s">
        <v>52</v>
      </c>
      <c r="C315" s="5" t="s">
        <v>50</v>
      </c>
      <c r="D315" s="5">
        <v>1</v>
      </c>
      <c r="E315" s="5">
        <v>30</v>
      </c>
      <c r="F315" s="6">
        <v>3000</v>
      </c>
      <c r="G315" s="6">
        <v>1608.2</v>
      </c>
      <c r="H315" s="5" t="s">
        <v>120</v>
      </c>
      <c r="I315" s="6">
        <v>0</v>
      </c>
      <c r="J315" s="6">
        <v>3677.42</v>
      </c>
      <c r="K315" s="6">
        <v>1783.8</v>
      </c>
      <c r="L315" s="5" t="s">
        <v>825</v>
      </c>
      <c r="M315" s="5">
        <v>0</v>
      </c>
      <c r="N315" s="6">
        <f>SUMIFS('9月奖金发放记录'!$J$2:$J$146,'9月奖金发放记录'!$B$2:$B$146,B315,'9月奖金发放记录'!$A$2:$A$146,A315,'9月奖金发放记录'!$E$2:$E$146,"结转")</f>
        <v>0</v>
      </c>
      <c r="O315" s="6">
        <f>SUMIFS('9月奖金发放记录'!$J$2:$J$146,'9月奖金发放记录'!$B$2:$B$146,B315,'9月奖金发放记录'!$A$2:$A$146,A315,'9月奖金发放记录'!$E$2:$E$146,"当月")</f>
        <v>0</v>
      </c>
      <c r="P315" s="6">
        <f>SUMIFS('9月奖金发放记录'!$J$2:$J$146,'9月奖金发放记录'!$B$2:$B$146,B315,'9月奖金发放记录'!$A$2:$A$146,A315,'9月奖金发放记录'!$E$2:$E$146,"累计补发9月")</f>
        <v>0</v>
      </c>
      <c r="Q315" s="6">
        <f>SUMIFS('9月奖金发放记录'!$J$2:$J$146,'9月奖金发放记录'!$B$2:$B$146,B315,'9月奖金发放记录'!$A$2:$A$146,A315,'9月奖金发放记录'!$E$2:$E$146,"补发8月")</f>
        <v>0</v>
      </c>
      <c r="R315" s="6">
        <f>SUMIFS('9月奖金发放记录'!$J$2:$J$146,'9月奖金发放记录'!$B$2:$B$146,B315,'9月奖金发放记录'!$A$2:$A$146,A315,'9月奖金发放记录'!$E$2:$E$146,"补发7月")</f>
        <v>0</v>
      </c>
      <c r="S315" s="6">
        <f>SUMIFS('9月奖金发放记录'!$J$2:$J$146,'9月奖金发放记录'!$B$2:$B$146,B315,'9月奖金发放记录'!$A$2:$A$146,A315,'9月奖金发放记录'!$E$2:$E$146,"补发6月")</f>
        <v>0</v>
      </c>
      <c r="T315" s="6">
        <f>SUMIFS('9月奖金发放记录'!$J$2:$J$146,'9月奖金发放记录'!$B$2:$B$146,B315,'9月奖金发放记录'!$A$2:$A$146,A315,'9月奖金发放记录'!$E$2:$E$146,"补发5月")</f>
        <v>0</v>
      </c>
      <c r="U315" s="6">
        <f>SUMIFS('9月奖金发放记录'!$J$2:$J$146,'9月奖金发放记录'!$B$2:$B$146,B315,'9月奖金发放记录'!$A$2:$A$146,A315,'9月奖金发放记录'!$E$2:$E$146,"补发4月")</f>
        <v>0</v>
      </c>
      <c r="V315" s="6">
        <f>SUMIFS('9月奖金发放记录'!$J$2:$J$146,'9月奖金发放记录'!$B$2:$B$146,B315,'9月奖金发放记录'!$A$2:$A$146,A315,'9月奖金发放记录'!$E$2:$E$146,"补发3月")</f>
        <v>0</v>
      </c>
      <c r="W315" s="6">
        <f>SUMIFS('9月奖金发放记录'!$J$2:$J$146,'9月奖金发放记录'!$B$2:$B$146,B315,'9月奖金发放记录'!$A$2:$A$146,A315,'9月奖金发放记录'!$E$2:$E$146,"补发2月")</f>
        <v>0</v>
      </c>
      <c r="X315" s="6">
        <f>SUMIFS('9月奖金发放记录'!$J$2:$J$146,'9月奖金发放记录'!$B$2:$B$146,B315,'9月奖金发放记录'!$A$2:$A$146,A315,'9月奖金发放记录'!$E$2:$E$146,"补发1月")</f>
        <v>0</v>
      </c>
      <c r="Y315" s="6">
        <f t="shared" si="4"/>
        <v>0</v>
      </c>
      <c r="Z315" s="5" t="s">
        <v>120</v>
      </c>
      <c r="AA315" s="5">
        <v>6</v>
      </c>
      <c r="AB315" s="5">
        <v>0</v>
      </c>
      <c r="AC315" s="5">
        <v>0</v>
      </c>
    </row>
    <row r="316" ht="19" customHeight="1" spans="1:29">
      <c r="A316" s="5" t="s">
        <v>524</v>
      </c>
      <c r="B316" s="5" t="s">
        <v>52</v>
      </c>
      <c r="C316" s="5" t="s">
        <v>50</v>
      </c>
      <c r="D316" s="5">
        <v>1</v>
      </c>
      <c r="E316" s="5">
        <v>30</v>
      </c>
      <c r="F316" s="6">
        <v>3000</v>
      </c>
      <c r="G316" s="6">
        <v>4518</v>
      </c>
      <c r="H316" s="5" t="s">
        <v>113</v>
      </c>
      <c r="I316" s="6">
        <v>150</v>
      </c>
      <c r="J316" s="6">
        <v>8129.03</v>
      </c>
      <c r="K316" s="6">
        <v>7257.7</v>
      </c>
      <c r="L316" s="5" t="s">
        <v>825</v>
      </c>
      <c r="M316" s="5">
        <v>0</v>
      </c>
      <c r="N316" s="6">
        <f>SUMIFS('9月奖金发放记录'!$J$2:$J$146,'9月奖金发放记录'!$B$2:$B$146,B316,'9月奖金发放记录'!$A$2:$A$146,A316,'9月奖金发放记录'!$E$2:$E$146,"结转")</f>
        <v>0</v>
      </c>
      <c r="O316" s="6">
        <f>SUMIFS('9月奖金发放记录'!$J$2:$J$146,'9月奖金发放记录'!$B$2:$B$146,B316,'9月奖金发放记录'!$A$2:$A$146,A316,'9月奖金发放记录'!$E$2:$E$146,"当月")</f>
        <v>150</v>
      </c>
      <c r="P316" s="6">
        <f>SUMIFS('9月奖金发放记录'!$J$2:$J$146,'9月奖金发放记录'!$B$2:$B$146,B316,'9月奖金发放记录'!$A$2:$A$146,A316,'9月奖金发放记录'!$E$2:$E$146,"累计补发9月")</f>
        <v>0</v>
      </c>
      <c r="Q316" s="6">
        <f>SUMIFS('9月奖金发放记录'!$J$2:$J$146,'9月奖金发放记录'!$B$2:$B$146,B316,'9月奖金发放记录'!$A$2:$A$146,A316,'9月奖金发放记录'!$E$2:$E$146,"补发8月")</f>
        <v>0</v>
      </c>
      <c r="R316" s="6">
        <f>SUMIFS('9月奖金发放记录'!$J$2:$J$146,'9月奖金发放记录'!$B$2:$B$146,B316,'9月奖金发放记录'!$A$2:$A$146,A316,'9月奖金发放记录'!$E$2:$E$146,"补发7月")</f>
        <v>0</v>
      </c>
      <c r="S316" s="6">
        <f>SUMIFS('9月奖金发放记录'!$J$2:$J$146,'9月奖金发放记录'!$B$2:$B$146,B316,'9月奖金发放记录'!$A$2:$A$146,A316,'9月奖金发放记录'!$E$2:$E$146,"补发6月")</f>
        <v>0</v>
      </c>
      <c r="T316" s="6">
        <f>SUMIFS('9月奖金发放记录'!$J$2:$J$146,'9月奖金发放记录'!$B$2:$B$146,B316,'9月奖金发放记录'!$A$2:$A$146,A316,'9月奖金发放记录'!$E$2:$E$146,"补发5月")</f>
        <v>0</v>
      </c>
      <c r="U316" s="6">
        <f>SUMIFS('9月奖金发放记录'!$J$2:$J$146,'9月奖金发放记录'!$B$2:$B$146,B316,'9月奖金发放记录'!$A$2:$A$146,A316,'9月奖金发放记录'!$E$2:$E$146,"补发4月")</f>
        <v>0</v>
      </c>
      <c r="V316" s="6">
        <f>SUMIFS('9月奖金发放记录'!$J$2:$J$146,'9月奖金发放记录'!$B$2:$B$146,B316,'9月奖金发放记录'!$A$2:$A$146,A316,'9月奖金发放记录'!$E$2:$E$146,"补发3月")</f>
        <v>0</v>
      </c>
      <c r="W316" s="6">
        <f>SUMIFS('9月奖金发放记录'!$J$2:$J$146,'9月奖金发放记录'!$B$2:$B$146,B316,'9月奖金发放记录'!$A$2:$A$146,A316,'9月奖金发放记录'!$E$2:$E$146,"补发2月")</f>
        <v>0</v>
      </c>
      <c r="X316" s="6">
        <f>SUMIFS('9月奖金发放记录'!$J$2:$J$146,'9月奖金发放记录'!$B$2:$B$146,B316,'9月奖金发放记录'!$A$2:$A$146,A316,'9月奖金发放记录'!$E$2:$E$146,"补发1月")</f>
        <v>0</v>
      </c>
      <c r="Y316" s="6">
        <f t="shared" si="4"/>
        <v>150</v>
      </c>
      <c r="Z316" s="5" t="s">
        <v>120</v>
      </c>
      <c r="AA316" s="5">
        <v>1</v>
      </c>
      <c r="AB316" s="5">
        <v>0</v>
      </c>
      <c r="AC316" s="5">
        <v>0</v>
      </c>
    </row>
    <row r="317" ht="19" customHeight="1" spans="1:29">
      <c r="A317" s="5" t="s">
        <v>526</v>
      </c>
      <c r="B317" s="5" t="s">
        <v>52</v>
      </c>
      <c r="C317" s="5" t="s">
        <v>50</v>
      </c>
      <c r="D317" s="5">
        <v>2</v>
      </c>
      <c r="E317" s="5">
        <v>17</v>
      </c>
      <c r="F317" s="6">
        <v>1700</v>
      </c>
      <c r="G317" s="6">
        <v>1350.4</v>
      </c>
      <c r="H317" s="5" t="s">
        <v>113</v>
      </c>
      <c r="I317" s="6">
        <v>5</v>
      </c>
      <c r="J317" s="6">
        <v>3054.84</v>
      </c>
      <c r="K317" s="6">
        <v>3162.8</v>
      </c>
      <c r="L317" s="5" t="s">
        <v>826</v>
      </c>
      <c r="M317" s="5">
        <v>0</v>
      </c>
      <c r="N317" s="6">
        <f>SUMIFS('9月奖金发放记录'!$J$2:$J$146,'9月奖金发放记录'!$B$2:$B$146,B317,'9月奖金发放记录'!$A$2:$A$146,A317,'9月奖金发放记录'!$E$2:$E$146,"结转")</f>
        <v>0</v>
      </c>
      <c r="O317" s="6">
        <f>SUMIFS('9月奖金发放记录'!$J$2:$J$146,'9月奖金发放记录'!$B$2:$B$146,B317,'9月奖金发放记录'!$A$2:$A$146,A317,'9月奖金发放记录'!$E$2:$E$146,"当月")</f>
        <v>5</v>
      </c>
      <c r="P317" s="6">
        <f>SUMIFS('9月奖金发放记录'!$J$2:$J$146,'9月奖金发放记录'!$B$2:$B$146,B317,'9月奖金发放记录'!$A$2:$A$146,A317,'9月奖金发放记录'!$E$2:$E$146,"累计补发9月")</f>
        <v>0</v>
      </c>
      <c r="Q317" s="6">
        <f>SUMIFS('9月奖金发放记录'!$J$2:$J$146,'9月奖金发放记录'!$B$2:$B$146,B317,'9月奖金发放记录'!$A$2:$A$146,A317,'9月奖金发放记录'!$E$2:$E$146,"补发8月")</f>
        <v>0</v>
      </c>
      <c r="R317" s="6">
        <f>SUMIFS('9月奖金发放记录'!$J$2:$J$146,'9月奖金发放记录'!$B$2:$B$146,B317,'9月奖金发放记录'!$A$2:$A$146,A317,'9月奖金发放记录'!$E$2:$E$146,"补发7月")</f>
        <v>0</v>
      </c>
      <c r="S317" s="6">
        <f>SUMIFS('9月奖金发放记录'!$J$2:$J$146,'9月奖金发放记录'!$B$2:$B$146,B317,'9月奖金发放记录'!$A$2:$A$146,A317,'9月奖金发放记录'!$E$2:$E$146,"补发6月")</f>
        <v>0</v>
      </c>
      <c r="T317" s="6">
        <f>SUMIFS('9月奖金发放记录'!$J$2:$J$146,'9月奖金发放记录'!$B$2:$B$146,B317,'9月奖金发放记录'!$A$2:$A$146,A317,'9月奖金发放记录'!$E$2:$E$146,"补发5月")</f>
        <v>0</v>
      </c>
      <c r="U317" s="6">
        <f>SUMIFS('9月奖金发放记录'!$J$2:$J$146,'9月奖金发放记录'!$B$2:$B$146,B317,'9月奖金发放记录'!$A$2:$A$146,A317,'9月奖金发放记录'!$E$2:$E$146,"补发4月")</f>
        <v>0</v>
      </c>
      <c r="V317" s="6">
        <f>SUMIFS('9月奖金发放记录'!$J$2:$J$146,'9月奖金发放记录'!$B$2:$B$146,B317,'9月奖金发放记录'!$A$2:$A$146,A317,'9月奖金发放记录'!$E$2:$E$146,"补发3月")</f>
        <v>0</v>
      </c>
      <c r="W317" s="6">
        <f>SUMIFS('9月奖金发放记录'!$J$2:$J$146,'9月奖金发放记录'!$B$2:$B$146,B317,'9月奖金发放记录'!$A$2:$A$146,A317,'9月奖金发放记录'!$E$2:$E$146,"补发2月")</f>
        <v>0</v>
      </c>
      <c r="X317" s="6">
        <f>SUMIFS('9月奖金发放记录'!$J$2:$J$146,'9月奖金发放记录'!$B$2:$B$146,B317,'9月奖金发放记录'!$A$2:$A$146,A317,'9月奖金发放记录'!$E$2:$E$146,"补发1月")</f>
        <v>0</v>
      </c>
      <c r="Y317" s="6">
        <f t="shared" si="4"/>
        <v>5</v>
      </c>
      <c r="Z317" s="5" t="s">
        <v>120</v>
      </c>
      <c r="AA317" s="5">
        <v>1</v>
      </c>
      <c r="AB317" s="5">
        <v>0</v>
      </c>
      <c r="AC317" s="5">
        <v>0</v>
      </c>
    </row>
    <row r="318" ht="19" customHeight="1" spans="1:29">
      <c r="A318" s="5" t="s">
        <v>528</v>
      </c>
      <c r="B318" s="5" t="s">
        <v>52</v>
      </c>
      <c r="C318" s="5" t="s">
        <v>50</v>
      </c>
      <c r="D318" s="5">
        <v>2</v>
      </c>
      <c r="E318" s="5">
        <v>26</v>
      </c>
      <c r="F318" s="6">
        <v>2600</v>
      </c>
      <c r="G318" s="6">
        <v>1776.5</v>
      </c>
      <c r="H318" s="5" t="s">
        <v>120</v>
      </c>
      <c r="I318" s="6">
        <v>0</v>
      </c>
      <c r="J318" s="6">
        <v>3374.19</v>
      </c>
      <c r="K318" s="6">
        <v>2406</v>
      </c>
      <c r="L318" s="5" t="s">
        <v>825</v>
      </c>
      <c r="M318" s="5">
        <v>0</v>
      </c>
      <c r="N318" s="6">
        <f>SUMIFS('9月奖金发放记录'!$J$2:$J$146,'9月奖金发放记录'!$B$2:$B$146,B318,'9月奖金发放记录'!$A$2:$A$146,A318,'9月奖金发放记录'!$E$2:$E$146,"结转")</f>
        <v>0</v>
      </c>
      <c r="O318" s="6">
        <f>SUMIFS('9月奖金发放记录'!$J$2:$J$146,'9月奖金发放记录'!$B$2:$B$146,B318,'9月奖金发放记录'!$A$2:$A$146,A318,'9月奖金发放记录'!$E$2:$E$146,"当月")</f>
        <v>0</v>
      </c>
      <c r="P318" s="6">
        <f>SUMIFS('9月奖金发放记录'!$J$2:$J$146,'9月奖金发放记录'!$B$2:$B$146,B318,'9月奖金发放记录'!$A$2:$A$146,A318,'9月奖金发放记录'!$E$2:$E$146,"累计补发9月")</f>
        <v>0</v>
      </c>
      <c r="Q318" s="6">
        <f>SUMIFS('9月奖金发放记录'!$J$2:$J$146,'9月奖金发放记录'!$B$2:$B$146,B318,'9月奖金发放记录'!$A$2:$A$146,A318,'9月奖金发放记录'!$E$2:$E$146,"补发8月")</f>
        <v>0</v>
      </c>
      <c r="R318" s="6">
        <f>SUMIFS('9月奖金发放记录'!$J$2:$J$146,'9月奖金发放记录'!$B$2:$B$146,B318,'9月奖金发放记录'!$A$2:$A$146,A318,'9月奖金发放记录'!$E$2:$E$146,"补发7月")</f>
        <v>0</v>
      </c>
      <c r="S318" s="6">
        <f>SUMIFS('9月奖金发放记录'!$J$2:$J$146,'9月奖金发放记录'!$B$2:$B$146,B318,'9月奖金发放记录'!$A$2:$A$146,A318,'9月奖金发放记录'!$E$2:$E$146,"补发6月")</f>
        <v>0</v>
      </c>
      <c r="T318" s="6">
        <f>SUMIFS('9月奖金发放记录'!$J$2:$J$146,'9月奖金发放记录'!$B$2:$B$146,B318,'9月奖金发放记录'!$A$2:$A$146,A318,'9月奖金发放记录'!$E$2:$E$146,"补发5月")</f>
        <v>0</v>
      </c>
      <c r="U318" s="6">
        <f>SUMIFS('9月奖金发放记录'!$J$2:$J$146,'9月奖金发放记录'!$B$2:$B$146,B318,'9月奖金发放记录'!$A$2:$A$146,A318,'9月奖金发放记录'!$E$2:$E$146,"补发4月")</f>
        <v>0</v>
      </c>
      <c r="V318" s="6">
        <f>SUMIFS('9月奖金发放记录'!$J$2:$J$146,'9月奖金发放记录'!$B$2:$B$146,B318,'9月奖金发放记录'!$A$2:$A$146,A318,'9月奖金发放记录'!$E$2:$E$146,"补发3月")</f>
        <v>0</v>
      </c>
      <c r="W318" s="6">
        <f>SUMIFS('9月奖金发放记录'!$J$2:$J$146,'9月奖金发放记录'!$B$2:$B$146,B318,'9月奖金发放记录'!$A$2:$A$146,A318,'9月奖金发放记录'!$E$2:$E$146,"补发2月")</f>
        <v>0</v>
      </c>
      <c r="X318" s="6">
        <f>SUMIFS('9月奖金发放记录'!$J$2:$J$146,'9月奖金发放记录'!$B$2:$B$146,B318,'9月奖金发放记录'!$A$2:$A$146,A318,'9月奖金发放记录'!$E$2:$E$146,"补发1月")</f>
        <v>0</v>
      </c>
      <c r="Y318" s="6">
        <f t="shared" si="4"/>
        <v>0</v>
      </c>
      <c r="Z318" s="5" t="s">
        <v>120</v>
      </c>
      <c r="AA318" s="5">
        <v>3</v>
      </c>
      <c r="AB318" s="5">
        <v>0</v>
      </c>
      <c r="AC318" s="5">
        <v>0</v>
      </c>
    </row>
    <row r="319" ht="19" customHeight="1" spans="1:29">
      <c r="A319" s="5" t="s">
        <v>531</v>
      </c>
      <c r="B319" s="5" t="s">
        <v>52</v>
      </c>
      <c r="C319" s="5" t="s">
        <v>50</v>
      </c>
      <c r="D319" s="5">
        <v>1</v>
      </c>
      <c r="E319" s="5">
        <v>10</v>
      </c>
      <c r="F319" s="6">
        <v>1000</v>
      </c>
      <c r="G319" s="6">
        <v>162.6</v>
      </c>
      <c r="H319" s="5" t="s">
        <v>120</v>
      </c>
      <c r="I319" s="6">
        <v>0</v>
      </c>
      <c r="J319" s="6">
        <v>1000</v>
      </c>
      <c r="K319" s="6">
        <v>162.6</v>
      </c>
      <c r="L319" s="5" t="s">
        <v>825</v>
      </c>
      <c r="M319" s="5">
        <v>0</v>
      </c>
      <c r="N319" s="6">
        <f>SUMIFS('9月奖金发放记录'!$J$2:$J$146,'9月奖金发放记录'!$B$2:$B$146,B319,'9月奖金发放记录'!$A$2:$A$146,A319,'9月奖金发放记录'!$E$2:$E$146,"结转")</f>
        <v>0</v>
      </c>
      <c r="O319" s="6">
        <f>SUMIFS('9月奖金发放记录'!$J$2:$J$146,'9月奖金发放记录'!$B$2:$B$146,B319,'9月奖金发放记录'!$A$2:$A$146,A319,'9月奖金发放记录'!$E$2:$E$146,"当月")</f>
        <v>0</v>
      </c>
      <c r="P319" s="6">
        <f>SUMIFS('9月奖金发放记录'!$J$2:$J$146,'9月奖金发放记录'!$B$2:$B$146,B319,'9月奖金发放记录'!$A$2:$A$146,A319,'9月奖金发放记录'!$E$2:$E$146,"累计补发9月")</f>
        <v>0</v>
      </c>
      <c r="Q319" s="6">
        <f>SUMIFS('9月奖金发放记录'!$J$2:$J$146,'9月奖金发放记录'!$B$2:$B$146,B319,'9月奖金发放记录'!$A$2:$A$146,A319,'9月奖金发放记录'!$E$2:$E$146,"补发8月")</f>
        <v>0</v>
      </c>
      <c r="R319" s="6">
        <f>SUMIFS('9月奖金发放记录'!$J$2:$J$146,'9月奖金发放记录'!$B$2:$B$146,B319,'9月奖金发放记录'!$A$2:$A$146,A319,'9月奖金发放记录'!$E$2:$E$146,"补发7月")</f>
        <v>0</v>
      </c>
      <c r="S319" s="6">
        <f>SUMIFS('9月奖金发放记录'!$J$2:$J$146,'9月奖金发放记录'!$B$2:$B$146,B319,'9月奖金发放记录'!$A$2:$A$146,A319,'9月奖金发放记录'!$E$2:$E$146,"补发6月")</f>
        <v>0</v>
      </c>
      <c r="T319" s="6">
        <f>SUMIFS('9月奖金发放记录'!$J$2:$J$146,'9月奖金发放记录'!$B$2:$B$146,B319,'9月奖金发放记录'!$A$2:$A$146,A319,'9月奖金发放记录'!$E$2:$E$146,"补发5月")</f>
        <v>0</v>
      </c>
      <c r="U319" s="6">
        <f>SUMIFS('9月奖金发放记录'!$J$2:$J$146,'9月奖金发放记录'!$B$2:$B$146,B319,'9月奖金发放记录'!$A$2:$A$146,A319,'9月奖金发放记录'!$E$2:$E$146,"补发4月")</f>
        <v>0</v>
      </c>
      <c r="V319" s="6">
        <f>SUMIFS('9月奖金发放记录'!$J$2:$J$146,'9月奖金发放记录'!$B$2:$B$146,B319,'9月奖金发放记录'!$A$2:$A$146,A319,'9月奖金发放记录'!$E$2:$E$146,"补发3月")</f>
        <v>0</v>
      </c>
      <c r="W319" s="6">
        <f>SUMIFS('9月奖金发放记录'!$J$2:$J$146,'9月奖金发放记录'!$B$2:$B$146,B319,'9月奖金发放记录'!$A$2:$A$146,A319,'9月奖金发放记录'!$E$2:$E$146,"补发2月")</f>
        <v>0</v>
      </c>
      <c r="X319" s="6">
        <f>SUMIFS('9月奖金发放记录'!$J$2:$J$146,'9月奖金发放记录'!$B$2:$B$146,B319,'9月奖金发放记录'!$A$2:$A$146,A319,'9月奖金发放记录'!$E$2:$E$146,"补发1月")</f>
        <v>0</v>
      </c>
      <c r="Y319" s="6">
        <f t="shared" si="4"/>
        <v>0</v>
      </c>
      <c r="Z319" s="5" t="s">
        <v>120</v>
      </c>
      <c r="AA319" s="5">
        <v>7</v>
      </c>
      <c r="AB319" s="5">
        <v>0</v>
      </c>
      <c r="AC319" s="5">
        <v>0</v>
      </c>
    </row>
    <row r="320" ht="19" customHeight="1" spans="1:29">
      <c r="A320" s="5" t="s">
        <v>533</v>
      </c>
      <c r="B320" s="5" t="s">
        <v>52</v>
      </c>
      <c r="C320" s="5" t="s">
        <v>50</v>
      </c>
      <c r="D320" s="5">
        <v>1</v>
      </c>
      <c r="E320" s="5">
        <v>30</v>
      </c>
      <c r="F320" s="6">
        <v>3000</v>
      </c>
      <c r="G320" s="6">
        <v>2860.2</v>
      </c>
      <c r="H320" s="5" t="s">
        <v>120</v>
      </c>
      <c r="I320" s="6">
        <v>0</v>
      </c>
      <c r="J320" s="6">
        <v>8129.03</v>
      </c>
      <c r="K320" s="6">
        <v>6217.5</v>
      </c>
      <c r="L320" s="5" t="s">
        <v>825</v>
      </c>
      <c r="M320" s="5">
        <v>0</v>
      </c>
      <c r="N320" s="6">
        <f>SUMIFS('9月奖金发放记录'!$J$2:$J$146,'9月奖金发放记录'!$B$2:$B$146,B320,'9月奖金发放记录'!$A$2:$A$146,A320,'9月奖金发放记录'!$E$2:$E$146,"结转")</f>
        <v>0</v>
      </c>
      <c r="O320" s="6">
        <f>SUMIFS('9月奖金发放记录'!$J$2:$J$146,'9月奖金发放记录'!$B$2:$B$146,B320,'9月奖金发放记录'!$A$2:$A$146,A320,'9月奖金发放记录'!$E$2:$E$146,"当月")</f>
        <v>0</v>
      </c>
      <c r="P320" s="6">
        <f>SUMIFS('9月奖金发放记录'!$J$2:$J$146,'9月奖金发放记录'!$B$2:$B$146,B320,'9月奖金发放记录'!$A$2:$A$146,A320,'9月奖金发放记录'!$E$2:$E$146,"累计补发9月")</f>
        <v>0</v>
      </c>
      <c r="Q320" s="6">
        <f>SUMIFS('9月奖金发放记录'!$J$2:$J$146,'9月奖金发放记录'!$B$2:$B$146,B320,'9月奖金发放记录'!$A$2:$A$146,A320,'9月奖金发放记录'!$E$2:$E$146,"补发8月")</f>
        <v>0</v>
      </c>
      <c r="R320" s="6">
        <f>SUMIFS('9月奖金发放记录'!$J$2:$J$146,'9月奖金发放记录'!$B$2:$B$146,B320,'9月奖金发放记录'!$A$2:$A$146,A320,'9月奖金发放记录'!$E$2:$E$146,"补发7月")</f>
        <v>0</v>
      </c>
      <c r="S320" s="6">
        <f>SUMIFS('9月奖金发放记录'!$J$2:$J$146,'9月奖金发放记录'!$B$2:$B$146,B320,'9月奖金发放记录'!$A$2:$A$146,A320,'9月奖金发放记录'!$E$2:$E$146,"补发6月")</f>
        <v>0</v>
      </c>
      <c r="T320" s="6">
        <f>SUMIFS('9月奖金发放记录'!$J$2:$J$146,'9月奖金发放记录'!$B$2:$B$146,B320,'9月奖金发放记录'!$A$2:$A$146,A320,'9月奖金发放记录'!$E$2:$E$146,"补发5月")</f>
        <v>0</v>
      </c>
      <c r="U320" s="6">
        <f>SUMIFS('9月奖金发放记录'!$J$2:$J$146,'9月奖金发放记录'!$B$2:$B$146,B320,'9月奖金发放记录'!$A$2:$A$146,A320,'9月奖金发放记录'!$E$2:$E$146,"补发4月")</f>
        <v>0</v>
      </c>
      <c r="V320" s="6">
        <f>SUMIFS('9月奖金发放记录'!$J$2:$J$146,'9月奖金发放记录'!$B$2:$B$146,B320,'9月奖金发放记录'!$A$2:$A$146,A320,'9月奖金发放记录'!$E$2:$E$146,"补发3月")</f>
        <v>0</v>
      </c>
      <c r="W320" s="6">
        <f>SUMIFS('9月奖金发放记录'!$J$2:$J$146,'9月奖金发放记录'!$B$2:$B$146,B320,'9月奖金发放记录'!$A$2:$A$146,A320,'9月奖金发放记录'!$E$2:$E$146,"补发2月")</f>
        <v>0</v>
      </c>
      <c r="X320" s="6">
        <f>SUMIFS('9月奖金发放记录'!$J$2:$J$146,'9月奖金发放记录'!$B$2:$B$146,B320,'9月奖金发放记录'!$A$2:$A$146,A320,'9月奖金发放记录'!$E$2:$E$146,"补发1月")</f>
        <v>0</v>
      </c>
      <c r="Y320" s="6">
        <f t="shared" si="4"/>
        <v>0</v>
      </c>
      <c r="Z320" s="5" t="s">
        <v>120</v>
      </c>
      <c r="AA320" s="5">
        <v>0</v>
      </c>
      <c r="AB320" s="5">
        <v>0</v>
      </c>
      <c r="AC320" s="5">
        <v>0</v>
      </c>
    </row>
    <row r="321" ht="19" customHeight="1" spans="1:29">
      <c r="A321" s="5" t="s">
        <v>534</v>
      </c>
      <c r="B321" s="5" t="s">
        <v>52</v>
      </c>
      <c r="C321" s="5" t="s">
        <v>50</v>
      </c>
      <c r="D321" s="5">
        <v>1</v>
      </c>
      <c r="E321" s="5">
        <v>30</v>
      </c>
      <c r="F321" s="6">
        <v>3000</v>
      </c>
      <c r="G321" s="6">
        <v>2859.2</v>
      </c>
      <c r="H321" s="5" t="s">
        <v>120</v>
      </c>
      <c r="I321" s="6">
        <v>0</v>
      </c>
      <c r="J321" s="6">
        <v>8129.03</v>
      </c>
      <c r="K321" s="6">
        <v>4975.7</v>
      </c>
      <c r="L321" s="5" t="s">
        <v>825</v>
      </c>
      <c r="M321" s="5">
        <v>0</v>
      </c>
      <c r="N321" s="6">
        <f>SUMIFS('9月奖金发放记录'!$J$2:$J$146,'9月奖金发放记录'!$B$2:$B$146,B321,'9月奖金发放记录'!$A$2:$A$146,A321,'9月奖金发放记录'!$E$2:$E$146,"结转")</f>
        <v>0</v>
      </c>
      <c r="O321" s="6">
        <f>SUMIFS('9月奖金发放记录'!$J$2:$J$146,'9月奖金发放记录'!$B$2:$B$146,B321,'9月奖金发放记录'!$A$2:$A$146,A321,'9月奖金发放记录'!$E$2:$E$146,"当月")</f>
        <v>0</v>
      </c>
      <c r="P321" s="6">
        <f>SUMIFS('9月奖金发放记录'!$J$2:$J$146,'9月奖金发放记录'!$B$2:$B$146,B321,'9月奖金发放记录'!$A$2:$A$146,A321,'9月奖金发放记录'!$E$2:$E$146,"累计补发9月")</f>
        <v>0</v>
      </c>
      <c r="Q321" s="6">
        <f>SUMIFS('9月奖金发放记录'!$J$2:$J$146,'9月奖金发放记录'!$B$2:$B$146,B321,'9月奖金发放记录'!$A$2:$A$146,A321,'9月奖金发放记录'!$E$2:$E$146,"补发8月")</f>
        <v>0</v>
      </c>
      <c r="R321" s="6">
        <f>SUMIFS('9月奖金发放记录'!$J$2:$J$146,'9月奖金发放记录'!$B$2:$B$146,B321,'9月奖金发放记录'!$A$2:$A$146,A321,'9月奖金发放记录'!$E$2:$E$146,"补发7月")</f>
        <v>0</v>
      </c>
      <c r="S321" s="6">
        <f>SUMIFS('9月奖金发放记录'!$J$2:$J$146,'9月奖金发放记录'!$B$2:$B$146,B321,'9月奖金发放记录'!$A$2:$A$146,A321,'9月奖金发放记录'!$E$2:$E$146,"补发6月")</f>
        <v>0</v>
      </c>
      <c r="T321" s="6">
        <f>SUMIFS('9月奖金发放记录'!$J$2:$J$146,'9月奖金发放记录'!$B$2:$B$146,B321,'9月奖金发放记录'!$A$2:$A$146,A321,'9月奖金发放记录'!$E$2:$E$146,"补发5月")</f>
        <v>0</v>
      </c>
      <c r="U321" s="6">
        <f>SUMIFS('9月奖金发放记录'!$J$2:$J$146,'9月奖金发放记录'!$B$2:$B$146,B321,'9月奖金发放记录'!$A$2:$A$146,A321,'9月奖金发放记录'!$E$2:$E$146,"补发4月")</f>
        <v>0</v>
      </c>
      <c r="V321" s="6">
        <f>SUMIFS('9月奖金发放记录'!$J$2:$J$146,'9月奖金发放记录'!$B$2:$B$146,B321,'9月奖金发放记录'!$A$2:$A$146,A321,'9月奖金发放记录'!$E$2:$E$146,"补发3月")</f>
        <v>0</v>
      </c>
      <c r="W321" s="6">
        <f>SUMIFS('9月奖金发放记录'!$J$2:$J$146,'9月奖金发放记录'!$B$2:$B$146,B321,'9月奖金发放记录'!$A$2:$A$146,A321,'9月奖金发放记录'!$E$2:$E$146,"补发2月")</f>
        <v>0</v>
      </c>
      <c r="X321" s="6">
        <f>SUMIFS('9月奖金发放记录'!$J$2:$J$146,'9月奖金发放记录'!$B$2:$B$146,B321,'9月奖金发放记录'!$A$2:$A$146,A321,'9月奖金发放记录'!$E$2:$E$146,"补发1月")</f>
        <v>0</v>
      </c>
      <c r="Y321" s="6">
        <f t="shared" si="4"/>
        <v>0</v>
      </c>
      <c r="Z321" s="5" t="s">
        <v>120</v>
      </c>
      <c r="AA321" s="5">
        <v>4</v>
      </c>
      <c r="AB321" s="5">
        <v>0</v>
      </c>
      <c r="AC321" s="5">
        <v>0</v>
      </c>
    </row>
    <row r="322" ht="19" customHeight="1" spans="1:29">
      <c r="A322" s="5" t="s">
        <v>535</v>
      </c>
      <c r="B322" s="5" t="s">
        <v>52</v>
      </c>
      <c r="C322" s="5" t="s">
        <v>50</v>
      </c>
      <c r="D322" s="5">
        <v>1</v>
      </c>
      <c r="E322" s="5">
        <v>30</v>
      </c>
      <c r="F322" s="6">
        <v>3000</v>
      </c>
      <c r="G322" s="6">
        <v>2784.9</v>
      </c>
      <c r="H322" s="5" t="s">
        <v>120</v>
      </c>
      <c r="I322" s="6">
        <v>0</v>
      </c>
      <c r="J322" s="6">
        <v>27000</v>
      </c>
      <c r="K322" s="6">
        <v>17884.1</v>
      </c>
      <c r="L322" s="5" t="s">
        <v>825</v>
      </c>
      <c r="M322" s="5">
        <v>0</v>
      </c>
      <c r="N322" s="6">
        <f>SUMIFS('9月奖金发放记录'!$J$2:$J$146,'9月奖金发放记录'!$B$2:$B$146,B322,'9月奖金发放记录'!$A$2:$A$146,A322,'9月奖金发放记录'!$E$2:$E$146,"结转")</f>
        <v>0</v>
      </c>
      <c r="O322" s="6">
        <f>SUMIFS('9月奖金发放记录'!$J$2:$J$146,'9月奖金发放记录'!$B$2:$B$146,B322,'9月奖金发放记录'!$A$2:$A$146,A322,'9月奖金发放记录'!$E$2:$E$146,"当月")</f>
        <v>0</v>
      </c>
      <c r="P322" s="6">
        <f>SUMIFS('9月奖金发放记录'!$J$2:$J$146,'9月奖金发放记录'!$B$2:$B$146,B322,'9月奖金发放记录'!$A$2:$A$146,A322,'9月奖金发放记录'!$E$2:$E$146,"累计补发9月")</f>
        <v>0</v>
      </c>
      <c r="Q322" s="6">
        <f>SUMIFS('9月奖金发放记录'!$J$2:$J$146,'9月奖金发放记录'!$B$2:$B$146,B322,'9月奖金发放记录'!$A$2:$A$146,A322,'9月奖金发放记录'!$E$2:$E$146,"补发8月")</f>
        <v>0</v>
      </c>
      <c r="R322" s="6">
        <f>SUMIFS('9月奖金发放记录'!$J$2:$J$146,'9月奖金发放记录'!$B$2:$B$146,B322,'9月奖金发放记录'!$A$2:$A$146,A322,'9月奖金发放记录'!$E$2:$E$146,"补发7月")</f>
        <v>0</v>
      </c>
      <c r="S322" s="6">
        <f>SUMIFS('9月奖金发放记录'!$J$2:$J$146,'9月奖金发放记录'!$B$2:$B$146,B322,'9月奖金发放记录'!$A$2:$A$146,A322,'9月奖金发放记录'!$E$2:$E$146,"补发6月")</f>
        <v>0</v>
      </c>
      <c r="T322" s="6">
        <f>SUMIFS('9月奖金发放记录'!$J$2:$J$146,'9月奖金发放记录'!$B$2:$B$146,B322,'9月奖金发放记录'!$A$2:$A$146,A322,'9月奖金发放记录'!$E$2:$E$146,"补发5月")</f>
        <v>0</v>
      </c>
      <c r="U322" s="6">
        <f>SUMIFS('9月奖金发放记录'!$J$2:$J$146,'9月奖金发放记录'!$B$2:$B$146,B322,'9月奖金发放记录'!$A$2:$A$146,A322,'9月奖金发放记录'!$E$2:$E$146,"补发4月")</f>
        <v>0</v>
      </c>
      <c r="V322" s="6">
        <f>SUMIFS('9月奖金发放记录'!$J$2:$J$146,'9月奖金发放记录'!$B$2:$B$146,B322,'9月奖金发放记录'!$A$2:$A$146,A322,'9月奖金发放记录'!$E$2:$E$146,"补发3月")</f>
        <v>0</v>
      </c>
      <c r="W322" s="6">
        <f>SUMIFS('9月奖金发放记录'!$J$2:$J$146,'9月奖金发放记录'!$B$2:$B$146,B322,'9月奖金发放记录'!$A$2:$A$146,A322,'9月奖金发放记录'!$E$2:$E$146,"补发2月")</f>
        <v>0</v>
      </c>
      <c r="X322" s="6">
        <f>SUMIFS('9月奖金发放记录'!$J$2:$J$146,'9月奖金发放记录'!$B$2:$B$146,B322,'9月奖金发放记录'!$A$2:$A$146,A322,'9月奖金发放记录'!$E$2:$E$146,"补发1月")</f>
        <v>0</v>
      </c>
      <c r="Y322" s="6">
        <f t="shared" ref="Y322:Y370" si="5">SUM(N322:X322)</f>
        <v>0</v>
      </c>
      <c r="Z322" s="5" t="s">
        <v>120</v>
      </c>
      <c r="AA322" s="5">
        <v>8</v>
      </c>
      <c r="AB322" s="5">
        <v>0</v>
      </c>
      <c r="AC322" s="5">
        <v>0</v>
      </c>
    </row>
    <row r="323" ht="19" customHeight="1" spans="1:29">
      <c r="A323" s="5" t="s">
        <v>536</v>
      </c>
      <c r="B323" s="5" t="s">
        <v>52</v>
      </c>
      <c r="C323" s="5" t="s">
        <v>50</v>
      </c>
      <c r="D323" s="5">
        <v>1</v>
      </c>
      <c r="E323" s="5">
        <v>16</v>
      </c>
      <c r="F323" s="6">
        <v>1600</v>
      </c>
      <c r="G323" s="6">
        <v>3014.2</v>
      </c>
      <c r="H323" s="5" t="s">
        <v>113</v>
      </c>
      <c r="I323" s="6">
        <v>80</v>
      </c>
      <c r="J323" s="6">
        <v>1600</v>
      </c>
      <c r="K323" s="6">
        <v>3014.2</v>
      </c>
      <c r="L323" s="5" t="s">
        <v>826</v>
      </c>
      <c r="M323" s="5">
        <v>0</v>
      </c>
      <c r="N323" s="6">
        <f>SUMIFS('9月奖金发放记录'!$J$2:$J$146,'9月奖金发放记录'!$B$2:$B$146,B323,'9月奖金发放记录'!$A$2:$A$146,A323,'9月奖金发放记录'!$E$2:$E$146,"结转")</f>
        <v>0</v>
      </c>
      <c r="O323" s="6">
        <f>SUMIFS('9月奖金发放记录'!$J$2:$J$146,'9月奖金发放记录'!$B$2:$B$146,B323,'9月奖金发放记录'!$A$2:$A$146,A323,'9月奖金发放记录'!$E$2:$E$146,"当月")</f>
        <v>80</v>
      </c>
      <c r="P323" s="6">
        <f>SUMIFS('9月奖金发放记录'!$J$2:$J$146,'9月奖金发放记录'!$B$2:$B$146,B323,'9月奖金发放记录'!$A$2:$A$146,A323,'9月奖金发放记录'!$E$2:$E$146,"累计补发9月")</f>
        <v>0</v>
      </c>
      <c r="Q323" s="6">
        <f>SUMIFS('9月奖金发放记录'!$J$2:$J$146,'9月奖金发放记录'!$B$2:$B$146,B323,'9月奖金发放记录'!$A$2:$A$146,A323,'9月奖金发放记录'!$E$2:$E$146,"补发8月")</f>
        <v>0</v>
      </c>
      <c r="R323" s="6">
        <f>SUMIFS('9月奖金发放记录'!$J$2:$J$146,'9月奖金发放记录'!$B$2:$B$146,B323,'9月奖金发放记录'!$A$2:$A$146,A323,'9月奖金发放记录'!$E$2:$E$146,"补发7月")</f>
        <v>0</v>
      </c>
      <c r="S323" s="6">
        <f>SUMIFS('9月奖金发放记录'!$J$2:$J$146,'9月奖金发放记录'!$B$2:$B$146,B323,'9月奖金发放记录'!$A$2:$A$146,A323,'9月奖金发放记录'!$E$2:$E$146,"补发6月")</f>
        <v>0</v>
      </c>
      <c r="T323" s="6">
        <f>SUMIFS('9月奖金发放记录'!$J$2:$J$146,'9月奖金发放记录'!$B$2:$B$146,B323,'9月奖金发放记录'!$A$2:$A$146,A323,'9月奖金发放记录'!$E$2:$E$146,"补发5月")</f>
        <v>0</v>
      </c>
      <c r="U323" s="6">
        <f>SUMIFS('9月奖金发放记录'!$J$2:$J$146,'9月奖金发放记录'!$B$2:$B$146,B323,'9月奖金发放记录'!$A$2:$A$146,A323,'9月奖金发放记录'!$E$2:$E$146,"补发4月")</f>
        <v>0</v>
      </c>
      <c r="V323" s="6">
        <f>SUMIFS('9月奖金发放记录'!$J$2:$J$146,'9月奖金发放记录'!$B$2:$B$146,B323,'9月奖金发放记录'!$A$2:$A$146,A323,'9月奖金发放记录'!$E$2:$E$146,"补发3月")</f>
        <v>0</v>
      </c>
      <c r="W323" s="6">
        <f>SUMIFS('9月奖金发放记录'!$J$2:$J$146,'9月奖金发放记录'!$B$2:$B$146,B323,'9月奖金发放记录'!$A$2:$A$146,A323,'9月奖金发放记录'!$E$2:$E$146,"补发2月")</f>
        <v>0</v>
      </c>
      <c r="X323" s="6">
        <f>SUMIFS('9月奖金发放记录'!$J$2:$J$146,'9月奖金发放记录'!$B$2:$B$146,B323,'9月奖金发放记录'!$A$2:$A$146,A323,'9月奖金发放记录'!$E$2:$E$146,"补发1月")</f>
        <v>0</v>
      </c>
      <c r="Y323" s="6">
        <f t="shared" si="5"/>
        <v>80</v>
      </c>
      <c r="Z323" s="5" t="s">
        <v>120</v>
      </c>
      <c r="AA323" s="5">
        <v>2</v>
      </c>
      <c r="AB323" s="5">
        <v>0</v>
      </c>
      <c r="AC323" s="5">
        <v>0</v>
      </c>
    </row>
    <row r="324" ht="19" customHeight="1" spans="1:29">
      <c r="A324" s="5" t="s">
        <v>538</v>
      </c>
      <c r="B324" s="5" t="s">
        <v>52</v>
      </c>
      <c r="C324" s="5" t="s">
        <v>50</v>
      </c>
      <c r="D324" s="5">
        <v>1</v>
      </c>
      <c r="E324" s="5">
        <v>23</v>
      </c>
      <c r="F324" s="6">
        <v>2300</v>
      </c>
      <c r="G324" s="6">
        <v>979.7</v>
      </c>
      <c r="H324" s="5" t="s">
        <v>120</v>
      </c>
      <c r="I324" s="6">
        <v>0</v>
      </c>
      <c r="J324" s="6">
        <v>2300</v>
      </c>
      <c r="K324" s="6">
        <v>979.7</v>
      </c>
      <c r="L324" s="5" t="s">
        <v>825</v>
      </c>
      <c r="M324" s="5">
        <v>0</v>
      </c>
      <c r="N324" s="6">
        <f>SUMIFS('9月奖金发放记录'!$J$2:$J$146,'9月奖金发放记录'!$B$2:$B$146,B324,'9月奖金发放记录'!$A$2:$A$146,A324,'9月奖金发放记录'!$E$2:$E$146,"结转")</f>
        <v>0</v>
      </c>
      <c r="O324" s="6">
        <f>SUMIFS('9月奖金发放记录'!$J$2:$J$146,'9月奖金发放记录'!$B$2:$B$146,B324,'9月奖金发放记录'!$A$2:$A$146,A324,'9月奖金发放记录'!$E$2:$E$146,"当月")</f>
        <v>0</v>
      </c>
      <c r="P324" s="6">
        <f>SUMIFS('9月奖金发放记录'!$J$2:$J$146,'9月奖金发放记录'!$B$2:$B$146,B324,'9月奖金发放记录'!$A$2:$A$146,A324,'9月奖金发放记录'!$E$2:$E$146,"累计补发9月")</f>
        <v>0</v>
      </c>
      <c r="Q324" s="6">
        <f>SUMIFS('9月奖金发放记录'!$J$2:$J$146,'9月奖金发放记录'!$B$2:$B$146,B324,'9月奖金发放记录'!$A$2:$A$146,A324,'9月奖金发放记录'!$E$2:$E$146,"补发8月")</f>
        <v>0</v>
      </c>
      <c r="R324" s="6">
        <f>SUMIFS('9月奖金发放记录'!$J$2:$J$146,'9月奖金发放记录'!$B$2:$B$146,B324,'9月奖金发放记录'!$A$2:$A$146,A324,'9月奖金发放记录'!$E$2:$E$146,"补发7月")</f>
        <v>0</v>
      </c>
      <c r="S324" s="6">
        <f>SUMIFS('9月奖金发放记录'!$J$2:$J$146,'9月奖金发放记录'!$B$2:$B$146,B324,'9月奖金发放记录'!$A$2:$A$146,A324,'9月奖金发放记录'!$E$2:$E$146,"补发6月")</f>
        <v>0</v>
      </c>
      <c r="T324" s="6">
        <f>SUMIFS('9月奖金发放记录'!$J$2:$J$146,'9月奖金发放记录'!$B$2:$B$146,B324,'9月奖金发放记录'!$A$2:$A$146,A324,'9月奖金发放记录'!$E$2:$E$146,"补发5月")</f>
        <v>0</v>
      </c>
      <c r="U324" s="6">
        <f>SUMIFS('9月奖金发放记录'!$J$2:$J$146,'9月奖金发放记录'!$B$2:$B$146,B324,'9月奖金发放记录'!$A$2:$A$146,A324,'9月奖金发放记录'!$E$2:$E$146,"补发4月")</f>
        <v>0</v>
      </c>
      <c r="V324" s="6">
        <f>SUMIFS('9月奖金发放记录'!$J$2:$J$146,'9月奖金发放记录'!$B$2:$B$146,B324,'9月奖金发放记录'!$A$2:$A$146,A324,'9月奖金发放记录'!$E$2:$E$146,"补发3月")</f>
        <v>0</v>
      </c>
      <c r="W324" s="6">
        <f>SUMIFS('9月奖金发放记录'!$J$2:$J$146,'9月奖金发放记录'!$B$2:$B$146,B324,'9月奖金发放记录'!$A$2:$A$146,A324,'9月奖金发放记录'!$E$2:$E$146,"补发2月")</f>
        <v>0</v>
      </c>
      <c r="X324" s="6">
        <f>SUMIFS('9月奖金发放记录'!$J$2:$J$146,'9月奖金发放记录'!$B$2:$B$146,B324,'9月奖金发放记录'!$A$2:$A$146,A324,'9月奖金发放记录'!$E$2:$E$146,"补发1月")</f>
        <v>0</v>
      </c>
      <c r="Y324" s="6">
        <f t="shared" si="5"/>
        <v>0</v>
      </c>
      <c r="Z324" s="5" t="s">
        <v>120</v>
      </c>
      <c r="AA324" s="5">
        <v>9</v>
      </c>
      <c r="AB324" s="5">
        <v>0</v>
      </c>
      <c r="AC324" s="5">
        <v>0</v>
      </c>
    </row>
    <row r="325" ht="19" customHeight="1" spans="1:29">
      <c r="A325" s="5" t="s">
        <v>61</v>
      </c>
      <c r="B325" s="5" t="s">
        <v>52</v>
      </c>
      <c r="C325" s="5" t="s">
        <v>50</v>
      </c>
      <c r="D325" s="5">
        <v>1</v>
      </c>
      <c r="E325" s="5">
        <v>8</v>
      </c>
      <c r="F325" s="6">
        <v>800</v>
      </c>
      <c r="G325" s="6">
        <v>1604</v>
      </c>
      <c r="H325" s="5" t="s">
        <v>113</v>
      </c>
      <c r="I325" s="6">
        <v>40</v>
      </c>
      <c r="J325" s="6">
        <v>1283.87</v>
      </c>
      <c r="K325" s="6">
        <v>2411.2</v>
      </c>
      <c r="L325" s="5" t="s">
        <v>826</v>
      </c>
      <c r="M325" s="5">
        <v>0</v>
      </c>
      <c r="N325" s="6">
        <f>SUMIFS('9月奖金发放记录'!$J$2:$J$146,'9月奖金发放记录'!$B$2:$B$146,B325,'9月奖金发放记录'!$A$2:$A$146,A325,'9月奖金发放记录'!$E$2:$E$146,"结转")</f>
        <v>0</v>
      </c>
      <c r="O325" s="6">
        <f>SUMIFS('9月奖金发放记录'!$J$2:$J$146,'9月奖金发放记录'!$B$2:$B$146,B325,'9月奖金发放记录'!$A$2:$A$146,A325,'9月奖金发放记录'!$E$2:$E$146,"当月")</f>
        <v>40</v>
      </c>
      <c r="P325" s="6">
        <f>SUMIFS('9月奖金发放记录'!$J$2:$J$146,'9月奖金发放记录'!$B$2:$B$146,B325,'9月奖金发放记录'!$A$2:$A$146,A325,'9月奖金发放记录'!$E$2:$E$146,"累计补发9月")</f>
        <v>0</v>
      </c>
      <c r="Q325" s="6">
        <f>SUMIFS('9月奖金发放记录'!$J$2:$J$146,'9月奖金发放记录'!$B$2:$B$146,B325,'9月奖金发放记录'!$A$2:$A$146,A325,'9月奖金发放记录'!$E$2:$E$146,"补发8月")</f>
        <v>0</v>
      </c>
      <c r="R325" s="6">
        <f>SUMIFS('9月奖金发放记录'!$J$2:$J$146,'9月奖金发放记录'!$B$2:$B$146,B325,'9月奖金发放记录'!$A$2:$A$146,A325,'9月奖金发放记录'!$E$2:$E$146,"补发7月")</f>
        <v>0</v>
      </c>
      <c r="S325" s="6">
        <f>SUMIFS('9月奖金发放记录'!$J$2:$J$146,'9月奖金发放记录'!$B$2:$B$146,B325,'9月奖金发放记录'!$A$2:$A$146,A325,'9月奖金发放记录'!$E$2:$E$146,"补发6月")</f>
        <v>0</v>
      </c>
      <c r="T325" s="6">
        <f>SUMIFS('9月奖金发放记录'!$J$2:$J$146,'9月奖金发放记录'!$B$2:$B$146,B325,'9月奖金发放记录'!$A$2:$A$146,A325,'9月奖金发放记录'!$E$2:$E$146,"补发5月")</f>
        <v>0</v>
      </c>
      <c r="U325" s="6">
        <f>SUMIFS('9月奖金发放记录'!$J$2:$J$146,'9月奖金发放记录'!$B$2:$B$146,B325,'9月奖金发放记录'!$A$2:$A$146,A325,'9月奖金发放记录'!$E$2:$E$146,"补发4月")</f>
        <v>0</v>
      </c>
      <c r="V325" s="6">
        <f>SUMIFS('9月奖金发放记录'!$J$2:$J$146,'9月奖金发放记录'!$B$2:$B$146,B325,'9月奖金发放记录'!$A$2:$A$146,A325,'9月奖金发放记录'!$E$2:$E$146,"补发3月")</f>
        <v>0</v>
      </c>
      <c r="W325" s="6">
        <f>SUMIFS('9月奖金发放记录'!$J$2:$J$146,'9月奖金发放记录'!$B$2:$B$146,B325,'9月奖金发放记录'!$A$2:$A$146,A325,'9月奖金发放记录'!$E$2:$E$146,"补发2月")</f>
        <v>0</v>
      </c>
      <c r="X325" s="6">
        <f>SUMIFS('9月奖金发放记录'!$J$2:$J$146,'9月奖金发放记录'!$B$2:$B$146,B325,'9月奖金发放记录'!$A$2:$A$146,A325,'9月奖金发放记录'!$E$2:$E$146,"补发1月")</f>
        <v>0</v>
      </c>
      <c r="Y325" s="6">
        <f t="shared" si="5"/>
        <v>40</v>
      </c>
      <c r="Z325" s="5" t="s">
        <v>120</v>
      </c>
      <c r="AA325" s="5">
        <v>0</v>
      </c>
      <c r="AB325" s="5">
        <v>0</v>
      </c>
      <c r="AC325" s="5">
        <v>0</v>
      </c>
    </row>
    <row r="326" ht="19" customHeight="1" spans="1:29">
      <c r="A326" s="5" t="s">
        <v>540</v>
      </c>
      <c r="B326" s="5" t="s">
        <v>52</v>
      </c>
      <c r="C326" s="5" t="s">
        <v>50</v>
      </c>
      <c r="D326" s="5">
        <v>1</v>
      </c>
      <c r="E326" s="5">
        <v>23</v>
      </c>
      <c r="F326" s="6">
        <v>2300</v>
      </c>
      <c r="G326" s="6">
        <v>1422.7</v>
      </c>
      <c r="H326" s="5" t="s">
        <v>120</v>
      </c>
      <c r="I326" s="6">
        <v>0</v>
      </c>
      <c r="J326" s="6">
        <v>2300</v>
      </c>
      <c r="K326" s="6">
        <v>1422.7</v>
      </c>
      <c r="L326" s="5" t="s">
        <v>825</v>
      </c>
      <c r="M326" s="5">
        <v>0</v>
      </c>
      <c r="N326" s="6">
        <f>SUMIFS('9月奖金发放记录'!$J$2:$J$146,'9月奖金发放记录'!$B$2:$B$146,B326,'9月奖金发放记录'!$A$2:$A$146,A326,'9月奖金发放记录'!$E$2:$E$146,"结转")</f>
        <v>0</v>
      </c>
      <c r="O326" s="6">
        <f>SUMIFS('9月奖金发放记录'!$J$2:$J$146,'9月奖金发放记录'!$B$2:$B$146,B326,'9月奖金发放记录'!$A$2:$A$146,A326,'9月奖金发放记录'!$E$2:$E$146,"当月")</f>
        <v>0</v>
      </c>
      <c r="P326" s="6">
        <f>SUMIFS('9月奖金发放记录'!$J$2:$J$146,'9月奖金发放记录'!$B$2:$B$146,B326,'9月奖金发放记录'!$A$2:$A$146,A326,'9月奖金发放记录'!$E$2:$E$146,"累计补发9月")</f>
        <v>0</v>
      </c>
      <c r="Q326" s="6">
        <f>SUMIFS('9月奖金发放记录'!$J$2:$J$146,'9月奖金发放记录'!$B$2:$B$146,B326,'9月奖金发放记录'!$A$2:$A$146,A326,'9月奖金发放记录'!$E$2:$E$146,"补发8月")</f>
        <v>0</v>
      </c>
      <c r="R326" s="6">
        <f>SUMIFS('9月奖金发放记录'!$J$2:$J$146,'9月奖金发放记录'!$B$2:$B$146,B326,'9月奖金发放记录'!$A$2:$A$146,A326,'9月奖金发放记录'!$E$2:$E$146,"补发7月")</f>
        <v>0</v>
      </c>
      <c r="S326" s="6">
        <f>SUMIFS('9月奖金发放记录'!$J$2:$J$146,'9月奖金发放记录'!$B$2:$B$146,B326,'9月奖金发放记录'!$A$2:$A$146,A326,'9月奖金发放记录'!$E$2:$E$146,"补发6月")</f>
        <v>0</v>
      </c>
      <c r="T326" s="6">
        <f>SUMIFS('9月奖金发放记录'!$J$2:$J$146,'9月奖金发放记录'!$B$2:$B$146,B326,'9月奖金发放记录'!$A$2:$A$146,A326,'9月奖金发放记录'!$E$2:$E$146,"补发5月")</f>
        <v>0</v>
      </c>
      <c r="U326" s="6">
        <f>SUMIFS('9月奖金发放记录'!$J$2:$J$146,'9月奖金发放记录'!$B$2:$B$146,B326,'9月奖金发放记录'!$A$2:$A$146,A326,'9月奖金发放记录'!$E$2:$E$146,"补发4月")</f>
        <v>0</v>
      </c>
      <c r="V326" s="6">
        <f>SUMIFS('9月奖金发放记录'!$J$2:$J$146,'9月奖金发放记录'!$B$2:$B$146,B326,'9月奖金发放记录'!$A$2:$A$146,A326,'9月奖金发放记录'!$E$2:$E$146,"补发3月")</f>
        <v>0</v>
      </c>
      <c r="W326" s="6">
        <f>SUMIFS('9月奖金发放记录'!$J$2:$J$146,'9月奖金发放记录'!$B$2:$B$146,B326,'9月奖金发放记录'!$A$2:$A$146,A326,'9月奖金发放记录'!$E$2:$E$146,"补发2月")</f>
        <v>0</v>
      </c>
      <c r="X326" s="6">
        <f>SUMIFS('9月奖金发放记录'!$J$2:$J$146,'9月奖金发放记录'!$B$2:$B$146,B326,'9月奖金发放记录'!$A$2:$A$146,A326,'9月奖金发放记录'!$E$2:$E$146,"补发1月")</f>
        <v>0</v>
      </c>
      <c r="Y326" s="6">
        <f t="shared" si="5"/>
        <v>0</v>
      </c>
      <c r="Z326" s="5" t="s">
        <v>120</v>
      </c>
      <c r="AA326" s="5">
        <v>4</v>
      </c>
      <c r="AB326" s="5">
        <v>0</v>
      </c>
      <c r="AC326" s="5">
        <v>0</v>
      </c>
    </row>
    <row r="327" ht="19" customHeight="1" spans="1:29">
      <c r="A327" s="5" t="s">
        <v>542</v>
      </c>
      <c r="B327" s="5" t="s">
        <v>52</v>
      </c>
      <c r="C327" s="5" t="s">
        <v>50</v>
      </c>
      <c r="D327" s="5">
        <v>1</v>
      </c>
      <c r="E327" s="5">
        <v>30</v>
      </c>
      <c r="F327" s="6">
        <v>3000</v>
      </c>
      <c r="G327" s="6">
        <v>760.7</v>
      </c>
      <c r="H327" s="5" t="s">
        <v>120</v>
      </c>
      <c r="I327" s="6">
        <v>0</v>
      </c>
      <c r="J327" s="6">
        <v>12000</v>
      </c>
      <c r="K327" s="6">
        <v>8114.7</v>
      </c>
      <c r="L327" s="5" t="s">
        <v>825</v>
      </c>
      <c r="M327" s="5">
        <v>0</v>
      </c>
      <c r="N327" s="6">
        <f>SUMIFS('9月奖金发放记录'!$J$2:$J$146,'9月奖金发放记录'!$B$2:$B$146,B327,'9月奖金发放记录'!$A$2:$A$146,A327,'9月奖金发放记录'!$E$2:$E$146,"结转")</f>
        <v>0</v>
      </c>
      <c r="O327" s="6">
        <f>SUMIFS('9月奖金发放记录'!$J$2:$J$146,'9月奖金发放记录'!$B$2:$B$146,B327,'9月奖金发放记录'!$A$2:$A$146,A327,'9月奖金发放记录'!$E$2:$E$146,"当月")</f>
        <v>0</v>
      </c>
      <c r="P327" s="6">
        <f>SUMIFS('9月奖金发放记录'!$J$2:$J$146,'9月奖金发放记录'!$B$2:$B$146,B327,'9月奖金发放记录'!$A$2:$A$146,A327,'9月奖金发放记录'!$E$2:$E$146,"累计补发9月")</f>
        <v>0</v>
      </c>
      <c r="Q327" s="6">
        <f>SUMIFS('9月奖金发放记录'!$J$2:$J$146,'9月奖金发放记录'!$B$2:$B$146,B327,'9月奖金发放记录'!$A$2:$A$146,A327,'9月奖金发放记录'!$E$2:$E$146,"补发8月")</f>
        <v>0</v>
      </c>
      <c r="R327" s="6">
        <f>SUMIFS('9月奖金发放记录'!$J$2:$J$146,'9月奖金发放记录'!$B$2:$B$146,B327,'9月奖金发放记录'!$A$2:$A$146,A327,'9月奖金发放记录'!$E$2:$E$146,"补发7月")</f>
        <v>0</v>
      </c>
      <c r="S327" s="6">
        <f>SUMIFS('9月奖金发放记录'!$J$2:$J$146,'9月奖金发放记录'!$B$2:$B$146,B327,'9月奖金发放记录'!$A$2:$A$146,A327,'9月奖金发放记录'!$E$2:$E$146,"补发6月")</f>
        <v>0</v>
      </c>
      <c r="T327" s="6">
        <f>SUMIFS('9月奖金发放记录'!$J$2:$J$146,'9月奖金发放记录'!$B$2:$B$146,B327,'9月奖金发放记录'!$A$2:$A$146,A327,'9月奖金发放记录'!$E$2:$E$146,"补发5月")</f>
        <v>0</v>
      </c>
      <c r="U327" s="6">
        <f>SUMIFS('9月奖金发放记录'!$J$2:$J$146,'9月奖金发放记录'!$B$2:$B$146,B327,'9月奖金发放记录'!$A$2:$A$146,A327,'9月奖金发放记录'!$E$2:$E$146,"补发4月")</f>
        <v>0</v>
      </c>
      <c r="V327" s="6">
        <f>SUMIFS('9月奖金发放记录'!$J$2:$J$146,'9月奖金发放记录'!$B$2:$B$146,B327,'9月奖金发放记录'!$A$2:$A$146,A327,'9月奖金发放记录'!$E$2:$E$146,"补发3月")</f>
        <v>0</v>
      </c>
      <c r="W327" s="6">
        <f>SUMIFS('9月奖金发放记录'!$J$2:$J$146,'9月奖金发放记录'!$B$2:$B$146,B327,'9月奖金发放记录'!$A$2:$A$146,A327,'9月奖金发放记录'!$E$2:$E$146,"补发2月")</f>
        <v>0</v>
      </c>
      <c r="X327" s="6">
        <f>SUMIFS('9月奖金发放记录'!$J$2:$J$146,'9月奖金发放记录'!$B$2:$B$146,B327,'9月奖金发放记录'!$A$2:$A$146,A327,'9月奖金发放记录'!$E$2:$E$146,"补发1月")</f>
        <v>0</v>
      </c>
      <c r="Y327" s="6">
        <f t="shared" si="5"/>
        <v>0</v>
      </c>
      <c r="Z327" s="5" t="s">
        <v>120</v>
      </c>
      <c r="AA327" s="5">
        <v>0</v>
      </c>
      <c r="AB327" s="5">
        <v>0</v>
      </c>
      <c r="AC327" s="5">
        <v>0</v>
      </c>
    </row>
    <row r="328" ht="19" customHeight="1" spans="1:29">
      <c r="A328" s="5" t="s">
        <v>543</v>
      </c>
      <c r="B328" s="5" t="s">
        <v>52</v>
      </c>
      <c r="C328" s="5" t="s">
        <v>50</v>
      </c>
      <c r="D328" s="5">
        <v>1</v>
      </c>
      <c r="E328" s="5">
        <v>30</v>
      </c>
      <c r="F328" s="6">
        <v>3000</v>
      </c>
      <c r="G328" s="6">
        <v>2256</v>
      </c>
      <c r="H328" s="5" t="s">
        <v>120</v>
      </c>
      <c r="I328" s="6">
        <v>0</v>
      </c>
      <c r="J328" s="6">
        <v>12000</v>
      </c>
      <c r="K328" s="6">
        <v>11355.9</v>
      </c>
      <c r="L328" s="5" t="s">
        <v>825</v>
      </c>
      <c r="M328" s="5">
        <v>0</v>
      </c>
      <c r="N328" s="6">
        <f>SUMIFS('9月奖金发放记录'!$J$2:$J$146,'9月奖金发放记录'!$B$2:$B$146,B328,'9月奖金发放记录'!$A$2:$A$146,A328,'9月奖金发放记录'!$E$2:$E$146,"结转")</f>
        <v>0</v>
      </c>
      <c r="O328" s="6">
        <f>SUMIFS('9月奖金发放记录'!$J$2:$J$146,'9月奖金发放记录'!$B$2:$B$146,B328,'9月奖金发放记录'!$A$2:$A$146,A328,'9月奖金发放记录'!$E$2:$E$146,"当月")</f>
        <v>0</v>
      </c>
      <c r="P328" s="6">
        <f>SUMIFS('9月奖金发放记录'!$J$2:$J$146,'9月奖金发放记录'!$B$2:$B$146,B328,'9月奖金发放记录'!$A$2:$A$146,A328,'9月奖金发放记录'!$E$2:$E$146,"累计补发9月")</f>
        <v>0</v>
      </c>
      <c r="Q328" s="6">
        <f>SUMIFS('9月奖金发放记录'!$J$2:$J$146,'9月奖金发放记录'!$B$2:$B$146,B328,'9月奖金发放记录'!$A$2:$A$146,A328,'9月奖金发放记录'!$E$2:$E$146,"补发8月")</f>
        <v>0</v>
      </c>
      <c r="R328" s="6">
        <f>SUMIFS('9月奖金发放记录'!$J$2:$J$146,'9月奖金发放记录'!$B$2:$B$146,B328,'9月奖金发放记录'!$A$2:$A$146,A328,'9月奖金发放记录'!$E$2:$E$146,"补发7月")</f>
        <v>0</v>
      </c>
      <c r="S328" s="6">
        <f>SUMIFS('9月奖金发放记录'!$J$2:$J$146,'9月奖金发放记录'!$B$2:$B$146,B328,'9月奖金发放记录'!$A$2:$A$146,A328,'9月奖金发放记录'!$E$2:$E$146,"补发6月")</f>
        <v>0</v>
      </c>
      <c r="T328" s="6">
        <f>SUMIFS('9月奖金发放记录'!$J$2:$J$146,'9月奖金发放记录'!$B$2:$B$146,B328,'9月奖金发放记录'!$A$2:$A$146,A328,'9月奖金发放记录'!$E$2:$E$146,"补发5月")</f>
        <v>0</v>
      </c>
      <c r="U328" s="6">
        <f>SUMIFS('9月奖金发放记录'!$J$2:$J$146,'9月奖金发放记录'!$B$2:$B$146,B328,'9月奖金发放记录'!$A$2:$A$146,A328,'9月奖金发放记录'!$E$2:$E$146,"补发4月")</f>
        <v>0</v>
      </c>
      <c r="V328" s="6">
        <f>SUMIFS('9月奖金发放记录'!$J$2:$J$146,'9月奖金发放记录'!$B$2:$B$146,B328,'9月奖金发放记录'!$A$2:$A$146,A328,'9月奖金发放记录'!$E$2:$E$146,"补发3月")</f>
        <v>0</v>
      </c>
      <c r="W328" s="6">
        <f>SUMIFS('9月奖金发放记录'!$J$2:$J$146,'9月奖金发放记录'!$B$2:$B$146,B328,'9月奖金发放记录'!$A$2:$A$146,A328,'9月奖金发放记录'!$E$2:$E$146,"补发2月")</f>
        <v>0</v>
      </c>
      <c r="X328" s="6">
        <f>SUMIFS('9月奖金发放记录'!$J$2:$J$146,'9月奖金发放记录'!$B$2:$B$146,B328,'9月奖金发放记录'!$A$2:$A$146,A328,'9月奖金发放记录'!$E$2:$E$146,"补发1月")</f>
        <v>0</v>
      </c>
      <c r="Y328" s="6">
        <f t="shared" si="5"/>
        <v>0</v>
      </c>
      <c r="Z328" s="5" t="s">
        <v>120</v>
      </c>
      <c r="AA328" s="5">
        <v>5</v>
      </c>
      <c r="AB328" s="5">
        <v>0</v>
      </c>
      <c r="AC328" s="5">
        <v>0</v>
      </c>
    </row>
    <row r="329" ht="19" customHeight="1" spans="1:29">
      <c r="A329" s="5" t="s">
        <v>176</v>
      </c>
      <c r="B329" s="5" t="s">
        <v>49</v>
      </c>
      <c r="C329" s="5" t="s">
        <v>50</v>
      </c>
      <c r="D329" s="5">
        <v>1</v>
      </c>
      <c r="E329" s="5">
        <v>30</v>
      </c>
      <c r="F329" s="6">
        <v>6000</v>
      </c>
      <c r="G329" s="6">
        <v>1525.8</v>
      </c>
      <c r="H329" s="5" t="s">
        <v>120</v>
      </c>
      <c r="I329" s="6">
        <v>0</v>
      </c>
      <c r="J329" s="6">
        <v>6000</v>
      </c>
      <c r="K329" s="6">
        <v>1525.8</v>
      </c>
      <c r="L329" s="5" t="s">
        <v>825</v>
      </c>
      <c r="M329" s="5">
        <v>0</v>
      </c>
      <c r="N329" s="6">
        <f>SUMIFS('9月奖金发放记录'!$J$2:$J$146,'9月奖金发放记录'!$B$2:$B$146,B329,'9月奖金发放记录'!$A$2:$A$146,A329,'9月奖金发放记录'!$E$2:$E$146,"结转")</f>
        <v>0</v>
      </c>
      <c r="O329" s="6">
        <f>SUMIFS('9月奖金发放记录'!$J$2:$J$146,'9月奖金发放记录'!$B$2:$B$146,B329,'9月奖金发放记录'!$A$2:$A$146,A329,'9月奖金发放记录'!$E$2:$E$146,"当月")</f>
        <v>0</v>
      </c>
      <c r="P329" s="6">
        <f>SUMIFS('9月奖金发放记录'!$J$2:$J$146,'9月奖金发放记录'!$B$2:$B$146,B329,'9月奖金发放记录'!$A$2:$A$146,A329,'9月奖金发放记录'!$E$2:$E$146,"累计补发9月")</f>
        <v>0</v>
      </c>
      <c r="Q329" s="6">
        <f>SUMIFS('9月奖金发放记录'!$J$2:$J$146,'9月奖金发放记录'!$B$2:$B$146,B329,'9月奖金发放记录'!$A$2:$A$146,A329,'9月奖金发放记录'!$E$2:$E$146,"补发8月")</f>
        <v>0</v>
      </c>
      <c r="R329" s="6">
        <f>SUMIFS('9月奖金发放记录'!$J$2:$J$146,'9月奖金发放记录'!$B$2:$B$146,B329,'9月奖金发放记录'!$A$2:$A$146,A329,'9月奖金发放记录'!$E$2:$E$146,"补发7月")</f>
        <v>0</v>
      </c>
      <c r="S329" s="6">
        <f>SUMIFS('9月奖金发放记录'!$J$2:$J$146,'9月奖金发放记录'!$B$2:$B$146,B329,'9月奖金发放记录'!$A$2:$A$146,A329,'9月奖金发放记录'!$E$2:$E$146,"补发6月")</f>
        <v>0</v>
      </c>
      <c r="T329" s="6">
        <f>SUMIFS('9月奖金发放记录'!$J$2:$J$146,'9月奖金发放记录'!$B$2:$B$146,B329,'9月奖金发放记录'!$A$2:$A$146,A329,'9月奖金发放记录'!$E$2:$E$146,"补发5月")</f>
        <v>0</v>
      </c>
      <c r="U329" s="6">
        <f>SUMIFS('9月奖金发放记录'!$J$2:$J$146,'9月奖金发放记录'!$B$2:$B$146,B329,'9月奖金发放记录'!$A$2:$A$146,A329,'9月奖金发放记录'!$E$2:$E$146,"补发4月")</f>
        <v>0</v>
      </c>
      <c r="V329" s="6">
        <f>SUMIFS('9月奖金发放记录'!$J$2:$J$146,'9月奖金发放记录'!$B$2:$B$146,B329,'9月奖金发放记录'!$A$2:$A$146,A329,'9月奖金发放记录'!$E$2:$E$146,"补发3月")</f>
        <v>0</v>
      </c>
      <c r="W329" s="6">
        <f>SUMIFS('9月奖金发放记录'!$J$2:$J$146,'9月奖金发放记录'!$B$2:$B$146,B329,'9月奖金发放记录'!$A$2:$A$146,A329,'9月奖金发放记录'!$E$2:$E$146,"补发2月")</f>
        <v>0</v>
      </c>
      <c r="X329" s="6">
        <f>SUMIFS('9月奖金发放记录'!$J$2:$J$146,'9月奖金发放记录'!$B$2:$B$146,B329,'9月奖金发放记录'!$A$2:$A$146,A329,'9月奖金发放记录'!$E$2:$E$146,"补发1月")</f>
        <v>0</v>
      </c>
      <c r="Y329" s="6">
        <f t="shared" si="5"/>
        <v>0</v>
      </c>
      <c r="Z329" s="5" t="s">
        <v>120</v>
      </c>
      <c r="AA329" s="5">
        <v>3</v>
      </c>
      <c r="AB329" s="5">
        <v>0</v>
      </c>
      <c r="AC329" s="5">
        <v>0</v>
      </c>
    </row>
    <row r="330" ht="19" customHeight="1" spans="1:29">
      <c r="A330" s="5" t="s">
        <v>116</v>
      </c>
      <c r="B330" s="5" t="s">
        <v>49</v>
      </c>
      <c r="C330" s="5" t="s">
        <v>50</v>
      </c>
      <c r="D330" s="5">
        <v>1</v>
      </c>
      <c r="E330" s="5">
        <v>10</v>
      </c>
      <c r="F330" s="6">
        <v>2000</v>
      </c>
      <c r="G330" s="6">
        <v>613.5</v>
      </c>
      <c r="H330" s="5" t="s">
        <v>120</v>
      </c>
      <c r="I330" s="6">
        <v>0</v>
      </c>
      <c r="J330" s="6">
        <v>2000</v>
      </c>
      <c r="K330" s="6">
        <v>613.5</v>
      </c>
      <c r="L330" s="5" t="s">
        <v>825</v>
      </c>
      <c r="M330" s="5">
        <v>0</v>
      </c>
      <c r="N330" s="6">
        <f>SUMIFS('9月奖金发放记录'!$J$2:$J$146,'9月奖金发放记录'!$B$2:$B$146,B330,'9月奖金发放记录'!$A$2:$A$146,A330,'9月奖金发放记录'!$E$2:$E$146,"结转")</f>
        <v>0</v>
      </c>
      <c r="O330" s="6">
        <f>SUMIFS('9月奖金发放记录'!$J$2:$J$146,'9月奖金发放记录'!$B$2:$B$146,B330,'9月奖金发放记录'!$A$2:$A$146,A330,'9月奖金发放记录'!$E$2:$E$146,"当月")</f>
        <v>0</v>
      </c>
      <c r="P330" s="6">
        <f>SUMIFS('9月奖金发放记录'!$J$2:$J$146,'9月奖金发放记录'!$B$2:$B$146,B330,'9月奖金发放记录'!$A$2:$A$146,A330,'9月奖金发放记录'!$E$2:$E$146,"累计补发9月")</f>
        <v>0</v>
      </c>
      <c r="Q330" s="6">
        <f>SUMIFS('9月奖金发放记录'!$J$2:$J$146,'9月奖金发放记录'!$B$2:$B$146,B330,'9月奖金发放记录'!$A$2:$A$146,A330,'9月奖金发放记录'!$E$2:$E$146,"补发8月")</f>
        <v>0</v>
      </c>
      <c r="R330" s="6">
        <f>SUMIFS('9月奖金发放记录'!$J$2:$J$146,'9月奖金发放记录'!$B$2:$B$146,B330,'9月奖金发放记录'!$A$2:$A$146,A330,'9月奖金发放记录'!$E$2:$E$146,"补发7月")</f>
        <v>0</v>
      </c>
      <c r="S330" s="6">
        <f>SUMIFS('9月奖金发放记录'!$J$2:$J$146,'9月奖金发放记录'!$B$2:$B$146,B330,'9月奖金发放记录'!$A$2:$A$146,A330,'9月奖金发放记录'!$E$2:$E$146,"补发6月")</f>
        <v>0</v>
      </c>
      <c r="T330" s="6">
        <f>SUMIFS('9月奖金发放记录'!$J$2:$J$146,'9月奖金发放记录'!$B$2:$B$146,B330,'9月奖金发放记录'!$A$2:$A$146,A330,'9月奖金发放记录'!$E$2:$E$146,"补发5月")</f>
        <v>0</v>
      </c>
      <c r="U330" s="6">
        <f>SUMIFS('9月奖金发放记录'!$J$2:$J$146,'9月奖金发放记录'!$B$2:$B$146,B330,'9月奖金发放记录'!$A$2:$A$146,A330,'9月奖金发放记录'!$E$2:$E$146,"补发4月")</f>
        <v>0</v>
      </c>
      <c r="V330" s="6">
        <f>SUMIFS('9月奖金发放记录'!$J$2:$J$146,'9月奖金发放记录'!$B$2:$B$146,B330,'9月奖金发放记录'!$A$2:$A$146,A330,'9月奖金发放记录'!$E$2:$E$146,"补发3月")</f>
        <v>0</v>
      </c>
      <c r="W330" s="6">
        <f>SUMIFS('9月奖金发放记录'!$J$2:$J$146,'9月奖金发放记录'!$B$2:$B$146,B330,'9月奖金发放记录'!$A$2:$A$146,A330,'9月奖金发放记录'!$E$2:$E$146,"补发2月")</f>
        <v>0</v>
      </c>
      <c r="X330" s="6">
        <f>SUMIFS('9月奖金发放记录'!$J$2:$J$146,'9月奖金发放记录'!$B$2:$B$146,B330,'9月奖金发放记录'!$A$2:$A$146,A330,'9月奖金发放记录'!$E$2:$E$146,"补发1月")</f>
        <v>0</v>
      </c>
      <c r="Y330" s="6">
        <f t="shared" si="5"/>
        <v>0</v>
      </c>
      <c r="Z330" s="5" t="s">
        <v>120</v>
      </c>
      <c r="AA330" s="5">
        <v>0</v>
      </c>
      <c r="AB330" s="5">
        <v>0</v>
      </c>
      <c r="AC330" s="5">
        <v>0</v>
      </c>
    </row>
    <row r="331" ht="19" customHeight="1" spans="1:29">
      <c r="A331" s="5" t="s">
        <v>184</v>
      </c>
      <c r="B331" s="5" t="s">
        <v>49</v>
      </c>
      <c r="C331" s="5" t="s">
        <v>50</v>
      </c>
      <c r="D331" s="5">
        <v>1</v>
      </c>
      <c r="E331" s="5">
        <v>30</v>
      </c>
      <c r="F331" s="6">
        <v>6000</v>
      </c>
      <c r="G331" s="6">
        <v>4196.4</v>
      </c>
      <c r="H331" s="5" t="s">
        <v>120</v>
      </c>
      <c r="I331" s="6">
        <v>0</v>
      </c>
      <c r="J331" s="6">
        <v>6000</v>
      </c>
      <c r="K331" s="6">
        <v>4196.4</v>
      </c>
      <c r="L331" s="5" t="s">
        <v>825</v>
      </c>
      <c r="M331" s="5">
        <v>0</v>
      </c>
      <c r="N331" s="6">
        <f>SUMIFS('9月奖金发放记录'!$J$2:$J$146,'9月奖金发放记录'!$B$2:$B$146,B331,'9月奖金发放记录'!$A$2:$A$146,A331,'9月奖金发放记录'!$E$2:$E$146,"结转")</f>
        <v>0</v>
      </c>
      <c r="O331" s="6">
        <f>SUMIFS('9月奖金发放记录'!$J$2:$J$146,'9月奖金发放记录'!$B$2:$B$146,B331,'9月奖金发放记录'!$A$2:$A$146,A331,'9月奖金发放记录'!$E$2:$E$146,"当月")</f>
        <v>0</v>
      </c>
      <c r="P331" s="6">
        <f>SUMIFS('9月奖金发放记录'!$J$2:$J$146,'9月奖金发放记录'!$B$2:$B$146,B331,'9月奖金发放记录'!$A$2:$A$146,A331,'9月奖金发放记录'!$E$2:$E$146,"累计补发9月")</f>
        <v>0</v>
      </c>
      <c r="Q331" s="6">
        <f>SUMIFS('9月奖金发放记录'!$J$2:$J$146,'9月奖金发放记录'!$B$2:$B$146,B331,'9月奖金发放记录'!$A$2:$A$146,A331,'9月奖金发放记录'!$E$2:$E$146,"补发8月")</f>
        <v>0</v>
      </c>
      <c r="R331" s="6">
        <f>SUMIFS('9月奖金发放记录'!$J$2:$J$146,'9月奖金发放记录'!$B$2:$B$146,B331,'9月奖金发放记录'!$A$2:$A$146,A331,'9月奖金发放记录'!$E$2:$E$146,"补发7月")</f>
        <v>0</v>
      </c>
      <c r="S331" s="6">
        <f>SUMIFS('9月奖金发放记录'!$J$2:$J$146,'9月奖金发放记录'!$B$2:$B$146,B331,'9月奖金发放记录'!$A$2:$A$146,A331,'9月奖金发放记录'!$E$2:$E$146,"补发6月")</f>
        <v>0</v>
      </c>
      <c r="T331" s="6">
        <f>SUMIFS('9月奖金发放记录'!$J$2:$J$146,'9月奖金发放记录'!$B$2:$B$146,B331,'9月奖金发放记录'!$A$2:$A$146,A331,'9月奖金发放记录'!$E$2:$E$146,"补发5月")</f>
        <v>0</v>
      </c>
      <c r="U331" s="6">
        <f>SUMIFS('9月奖金发放记录'!$J$2:$J$146,'9月奖金发放记录'!$B$2:$B$146,B331,'9月奖金发放记录'!$A$2:$A$146,A331,'9月奖金发放记录'!$E$2:$E$146,"补发4月")</f>
        <v>0</v>
      </c>
      <c r="V331" s="6">
        <f>SUMIFS('9月奖金发放记录'!$J$2:$J$146,'9月奖金发放记录'!$B$2:$B$146,B331,'9月奖金发放记录'!$A$2:$A$146,A331,'9月奖金发放记录'!$E$2:$E$146,"补发3月")</f>
        <v>0</v>
      </c>
      <c r="W331" s="6">
        <f>SUMIFS('9月奖金发放记录'!$J$2:$J$146,'9月奖金发放记录'!$B$2:$B$146,B331,'9月奖金发放记录'!$A$2:$A$146,A331,'9月奖金发放记录'!$E$2:$E$146,"补发2月")</f>
        <v>0</v>
      </c>
      <c r="X331" s="6">
        <f>SUMIFS('9月奖金发放记录'!$J$2:$J$146,'9月奖金发放记录'!$B$2:$B$146,B331,'9月奖金发放记录'!$A$2:$A$146,A331,'9月奖金发放记录'!$E$2:$E$146,"补发1月")</f>
        <v>0</v>
      </c>
      <c r="Y331" s="6">
        <f t="shared" si="5"/>
        <v>0</v>
      </c>
      <c r="Z331" s="5" t="s">
        <v>120</v>
      </c>
      <c r="AA331" s="5">
        <v>0</v>
      </c>
      <c r="AB331" s="5">
        <v>0</v>
      </c>
      <c r="AC331" s="5">
        <v>0</v>
      </c>
    </row>
    <row r="332" ht="19" customHeight="1" spans="1:29">
      <c r="A332" s="5" t="s">
        <v>47</v>
      </c>
      <c r="B332" s="5" t="s">
        <v>49</v>
      </c>
      <c r="C332" s="5" t="s">
        <v>50</v>
      </c>
      <c r="D332" s="5">
        <v>1</v>
      </c>
      <c r="E332" s="5">
        <v>3</v>
      </c>
      <c r="F332" s="6">
        <v>600</v>
      </c>
      <c r="G332" s="6">
        <v>50.4</v>
      </c>
      <c r="H332" s="5" t="s">
        <v>120</v>
      </c>
      <c r="I332" s="6">
        <v>0</v>
      </c>
      <c r="J332" s="6">
        <v>600</v>
      </c>
      <c r="K332" s="6">
        <v>50.4</v>
      </c>
      <c r="L332" s="5" t="s">
        <v>825</v>
      </c>
      <c r="M332" s="5">
        <v>0</v>
      </c>
      <c r="N332" s="6">
        <f>SUMIFS('9月奖金发放记录'!$J$2:$J$146,'9月奖金发放记录'!$B$2:$B$146,B332,'9月奖金发放记录'!$A$2:$A$146,A332,'9月奖金发放记录'!$E$2:$E$146,"结转")</f>
        <v>0</v>
      </c>
      <c r="O332" s="6">
        <f>SUMIFS('9月奖金发放记录'!$J$2:$J$146,'9月奖金发放记录'!$B$2:$B$146,B332,'9月奖金发放记录'!$A$2:$A$146,A332,'9月奖金发放记录'!$E$2:$E$146,"当月")</f>
        <v>0</v>
      </c>
      <c r="P332" s="6">
        <f>SUMIFS('9月奖金发放记录'!$J$2:$J$146,'9月奖金发放记录'!$B$2:$B$146,B332,'9月奖金发放记录'!$A$2:$A$146,A332,'9月奖金发放记录'!$E$2:$E$146,"累计补发9月")</f>
        <v>0</v>
      </c>
      <c r="Q332" s="6">
        <f>SUMIFS('9月奖金发放记录'!$J$2:$J$146,'9月奖金发放记录'!$B$2:$B$146,B332,'9月奖金发放记录'!$A$2:$A$146,A332,'9月奖金发放记录'!$E$2:$E$146,"补发8月")</f>
        <v>0</v>
      </c>
      <c r="R332" s="6">
        <f>SUMIFS('9月奖金发放记录'!$J$2:$J$146,'9月奖金发放记录'!$B$2:$B$146,B332,'9月奖金发放记录'!$A$2:$A$146,A332,'9月奖金发放记录'!$E$2:$E$146,"补发7月")</f>
        <v>0</v>
      </c>
      <c r="S332" s="6">
        <f>SUMIFS('9月奖金发放记录'!$J$2:$J$146,'9月奖金发放记录'!$B$2:$B$146,B332,'9月奖金发放记录'!$A$2:$A$146,A332,'9月奖金发放记录'!$E$2:$E$146,"补发6月")</f>
        <v>0</v>
      </c>
      <c r="T332" s="6">
        <f>SUMIFS('9月奖金发放记录'!$J$2:$J$146,'9月奖金发放记录'!$B$2:$B$146,B332,'9月奖金发放记录'!$A$2:$A$146,A332,'9月奖金发放记录'!$E$2:$E$146,"补发5月")</f>
        <v>0</v>
      </c>
      <c r="U332" s="6">
        <f>SUMIFS('9月奖金发放记录'!$J$2:$J$146,'9月奖金发放记录'!$B$2:$B$146,B332,'9月奖金发放记录'!$A$2:$A$146,A332,'9月奖金发放记录'!$E$2:$E$146,"补发4月")</f>
        <v>0</v>
      </c>
      <c r="V332" s="6">
        <f>SUMIFS('9月奖金发放记录'!$J$2:$J$146,'9月奖金发放记录'!$B$2:$B$146,B332,'9月奖金发放记录'!$A$2:$A$146,A332,'9月奖金发放记录'!$E$2:$E$146,"补发3月")</f>
        <v>0</v>
      </c>
      <c r="W332" s="6">
        <f>SUMIFS('9月奖金发放记录'!$J$2:$J$146,'9月奖金发放记录'!$B$2:$B$146,B332,'9月奖金发放记录'!$A$2:$A$146,A332,'9月奖金发放记录'!$E$2:$E$146,"补发2月")</f>
        <v>0</v>
      </c>
      <c r="X332" s="6">
        <f>SUMIFS('9月奖金发放记录'!$J$2:$J$146,'9月奖金发放记录'!$B$2:$B$146,B332,'9月奖金发放记录'!$A$2:$A$146,A332,'9月奖金发放记录'!$E$2:$E$146,"补发1月")</f>
        <v>0</v>
      </c>
      <c r="Y332" s="6">
        <f t="shared" si="5"/>
        <v>0</v>
      </c>
      <c r="Z332" s="5" t="s">
        <v>120</v>
      </c>
      <c r="AA332" s="5">
        <v>0</v>
      </c>
      <c r="AB332" s="5">
        <v>0</v>
      </c>
      <c r="AC332" s="5">
        <v>0</v>
      </c>
    </row>
    <row r="333" ht="19" customHeight="1" spans="1:29">
      <c r="A333" s="5" t="s">
        <v>166</v>
      </c>
      <c r="B333" s="5" t="s">
        <v>49</v>
      </c>
      <c r="C333" s="5" t="s">
        <v>50</v>
      </c>
      <c r="D333" s="5">
        <v>1</v>
      </c>
      <c r="E333" s="5">
        <v>13</v>
      </c>
      <c r="F333" s="6">
        <v>2600</v>
      </c>
      <c r="G333" s="6">
        <v>1048.7</v>
      </c>
      <c r="H333" s="5" t="s">
        <v>120</v>
      </c>
      <c r="I333" s="6">
        <v>0</v>
      </c>
      <c r="J333" s="6">
        <v>2600</v>
      </c>
      <c r="K333" s="6">
        <v>1048.7</v>
      </c>
      <c r="L333" s="5" t="s">
        <v>825</v>
      </c>
      <c r="M333" s="5">
        <v>0</v>
      </c>
      <c r="N333" s="6">
        <f>SUMIFS('9月奖金发放记录'!$J$2:$J$146,'9月奖金发放记录'!$B$2:$B$146,B333,'9月奖金发放记录'!$A$2:$A$146,A333,'9月奖金发放记录'!$E$2:$E$146,"结转")</f>
        <v>0</v>
      </c>
      <c r="O333" s="6">
        <f>SUMIFS('9月奖金发放记录'!$J$2:$J$146,'9月奖金发放记录'!$B$2:$B$146,B333,'9月奖金发放记录'!$A$2:$A$146,A333,'9月奖金发放记录'!$E$2:$E$146,"当月")</f>
        <v>0</v>
      </c>
      <c r="P333" s="6">
        <f>SUMIFS('9月奖金发放记录'!$J$2:$J$146,'9月奖金发放记录'!$B$2:$B$146,B333,'9月奖金发放记录'!$A$2:$A$146,A333,'9月奖金发放记录'!$E$2:$E$146,"累计补发9月")</f>
        <v>0</v>
      </c>
      <c r="Q333" s="6">
        <f>SUMIFS('9月奖金发放记录'!$J$2:$J$146,'9月奖金发放记录'!$B$2:$B$146,B333,'9月奖金发放记录'!$A$2:$A$146,A333,'9月奖金发放记录'!$E$2:$E$146,"补发8月")</f>
        <v>0</v>
      </c>
      <c r="R333" s="6">
        <f>SUMIFS('9月奖金发放记录'!$J$2:$J$146,'9月奖金发放记录'!$B$2:$B$146,B333,'9月奖金发放记录'!$A$2:$A$146,A333,'9月奖金发放记录'!$E$2:$E$146,"补发7月")</f>
        <v>0</v>
      </c>
      <c r="S333" s="6">
        <f>SUMIFS('9月奖金发放记录'!$J$2:$J$146,'9月奖金发放记录'!$B$2:$B$146,B333,'9月奖金发放记录'!$A$2:$A$146,A333,'9月奖金发放记录'!$E$2:$E$146,"补发6月")</f>
        <v>0</v>
      </c>
      <c r="T333" s="6">
        <f>SUMIFS('9月奖金发放记录'!$J$2:$J$146,'9月奖金发放记录'!$B$2:$B$146,B333,'9月奖金发放记录'!$A$2:$A$146,A333,'9月奖金发放记录'!$E$2:$E$146,"补发5月")</f>
        <v>0</v>
      </c>
      <c r="U333" s="6">
        <f>SUMIFS('9月奖金发放记录'!$J$2:$J$146,'9月奖金发放记录'!$B$2:$B$146,B333,'9月奖金发放记录'!$A$2:$A$146,A333,'9月奖金发放记录'!$E$2:$E$146,"补发4月")</f>
        <v>0</v>
      </c>
      <c r="V333" s="6">
        <f>SUMIFS('9月奖金发放记录'!$J$2:$J$146,'9月奖金发放记录'!$B$2:$B$146,B333,'9月奖金发放记录'!$A$2:$A$146,A333,'9月奖金发放记录'!$E$2:$E$146,"补发3月")</f>
        <v>0</v>
      </c>
      <c r="W333" s="6">
        <f>SUMIFS('9月奖金发放记录'!$J$2:$J$146,'9月奖金发放记录'!$B$2:$B$146,B333,'9月奖金发放记录'!$A$2:$A$146,A333,'9月奖金发放记录'!$E$2:$E$146,"补发2月")</f>
        <v>0</v>
      </c>
      <c r="X333" s="6">
        <f>SUMIFS('9月奖金发放记录'!$J$2:$J$146,'9月奖金发放记录'!$B$2:$B$146,B333,'9月奖金发放记录'!$A$2:$A$146,A333,'9月奖金发放记录'!$E$2:$E$146,"补发1月")</f>
        <v>0</v>
      </c>
      <c r="Y333" s="6">
        <f t="shared" si="5"/>
        <v>0</v>
      </c>
      <c r="Z333" s="5" t="s">
        <v>120</v>
      </c>
      <c r="AA333" s="5">
        <v>0</v>
      </c>
      <c r="AB333" s="5">
        <v>0</v>
      </c>
      <c r="AC333" s="5">
        <v>0</v>
      </c>
    </row>
    <row r="334" ht="19" customHeight="1" spans="1:29">
      <c r="A334" s="5" t="s">
        <v>188</v>
      </c>
      <c r="B334" s="5" t="s">
        <v>49</v>
      </c>
      <c r="C334" s="5" t="s">
        <v>50</v>
      </c>
      <c r="D334" s="5">
        <v>1</v>
      </c>
      <c r="E334" s="5">
        <v>30</v>
      </c>
      <c r="F334" s="6">
        <v>6000</v>
      </c>
      <c r="G334" s="6">
        <v>3887.1</v>
      </c>
      <c r="H334" s="5" t="s">
        <v>120</v>
      </c>
      <c r="I334" s="6">
        <v>0</v>
      </c>
      <c r="J334" s="6">
        <v>6000</v>
      </c>
      <c r="K334" s="6">
        <v>3887.1</v>
      </c>
      <c r="L334" s="5" t="s">
        <v>825</v>
      </c>
      <c r="M334" s="5">
        <v>0</v>
      </c>
      <c r="N334" s="6">
        <f>SUMIFS('9月奖金发放记录'!$J$2:$J$146,'9月奖金发放记录'!$B$2:$B$146,B334,'9月奖金发放记录'!$A$2:$A$146,A334,'9月奖金发放记录'!$E$2:$E$146,"结转")</f>
        <v>0</v>
      </c>
      <c r="O334" s="6">
        <f>SUMIFS('9月奖金发放记录'!$J$2:$J$146,'9月奖金发放记录'!$B$2:$B$146,B334,'9月奖金发放记录'!$A$2:$A$146,A334,'9月奖金发放记录'!$E$2:$E$146,"当月")</f>
        <v>0</v>
      </c>
      <c r="P334" s="6">
        <f>SUMIFS('9月奖金发放记录'!$J$2:$J$146,'9月奖金发放记录'!$B$2:$B$146,B334,'9月奖金发放记录'!$A$2:$A$146,A334,'9月奖金发放记录'!$E$2:$E$146,"累计补发9月")</f>
        <v>0</v>
      </c>
      <c r="Q334" s="6">
        <f>SUMIFS('9月奖金发放记录'!$J$2:$J$146,'9月奖金发放记录'!$B$2:$B$146,B334,'9月奖金发放记录'!$A$2:$A$146,A334,'9月奖金发放记录'!$E$2:$E$146,"补发8月")</f>
        <v>0</v>
      </c>
      <c r="R334" s="6">
        <f>SUMIFS('9月奖金发放记录'!$J$2:$J$146,'9月奖金发放记录'!$B$2:$B$146,B334,'9月奖金发放记录'!$A$2:$A$146,A334,'9月奖金发放记录'!$E$2:$E$146,"补发7月")</f>
        <v>0</v>
      </c>
      <c r="S334" s="6">
        <f>SUMIFS('9月奖金发放记录'!$J$2:$J$146,'9月奖金发放记录'!$B$2:$B$146,B334,'9月奖金发放记录'!$A$2:$A$146,A334,'9月奖金发放记录'!$E$2:$E$146,"补发6月")</f>
        <v>0</v>
      </c>
      <c r="T334" s="6">
        <f>SUMIFS('9月奖金发放记录'!$J$2:$J$146,'9月奖金发放记录'!$B$2:$B$146,B334,'9月奖金发放记录'!$A$2:$A$146,A334,'9月奖金发放记录'!$E$2:$E$146,"补发5月")</f>
        <v>0</v>
      </c>
      <c r="U334" s="6">
        <f>SUMIFS('9月奖金发放记录'!$J$2:$J$146,'9月奖金发放记录'!$B$2:$B$146,B334,'9月奖金发放记录'!$A$2:$A$146,A334,'9月奖金发放记录'!$E$2:$E$146,"补发4月")</f>
        <v>0</v>
      </c>
      <c r="V334" s="6">
        <f>SUMIFS('9月奖金发放记录'!$J$2:$J$146,'9月奖金发放记录'!$B$2:$B$146,B334,'9月奖金发放记录'!$A$2:$A$146,A334,'9月奖金发放记录'!$E$2:$E$146,"补发3月")</f>
        <v>0</v>
      </c>
      <c r="W334" s="6">
        <f>SUMIFS('9月奖金发放记录'!$J$2:$J$146,'9月奖金发放记录'!$B$2:$B$146,B334,'9月奖金发放记录'!$A$2:$A$146,A334,'9月奖金发放记录'!$E$2:$E$146,"补发2月")</f>
        <v>0</v>
      </c>
      <c r="X334" s="6">
        <f>SUMIFS('9月奖金发放记录'!$J$2:$J$146,'9月奖金发放记录'!$B$2:$B$146,B334,'9月奖金发放记录'!$A$2:$A$146,A334,'9月奖金发放记录'!$E$2:$E$146,"补发1月")</f>
        <v>0</v>
      </c>
      <c r="Y334" s="6">
        <f t="shared" si="5"/>
        <v>0</v>
      </c>
      <c r="Z334" s="5" t="s">
        <v>120</v>
      </c>
      <c r="AA334" s="5">
        <v>1</v>
      </c>
      <c r="AB334" s="5">
        <v>0</v>
      </c>
      <c r="AC334" s="5">
        <v>0</v>
      </c>
    </row>
    <row r="335" ht="19" customHeight="1" spans="1:29">
      <c r="A335" s="5" t="s">
        <v>191</v>
      </c>
      <c r="B335" s="5" t="s">
        <v>49</v>
      </c>
      <c r="C335" s="5" t="s">
        <v>50</v>
      </c>
      <c r="D335" s="5">
        <v>1</v>
      </c>
      <c r="E335" s="5">
        <v>30</v>
      </c>
      <c r="F335" s="6">
        <v>6000</v>
      </c>
      <c r="G335" s="6">
        <v>4581.8</v>
      </c>
      <c r="H335" s="5" t="s">
        <v>120</v>
      </c>
      <c r="I335" s="6">
        <v>0</v>
      </c>
      <c r="J335" s="6">
        <v>6000</v>
      </c>
      <c r="K335" s="6">
        <v>4581.8</v>
      </c>
      <c r="L335" s="5" t="s">
        <v>825</v>
      </c>
      <c r="M335" s="5">
        <v>0</v>
      </c>
      <c r="N335" s="6">
        <f>SUMIFS('9月奖金发放记录'!$J$2:$J$146,'9月奖金发放记录'!$B$2:$B$146,B335,'9月奖金发放记录'!$A$2:$A$146,A335,'9月奖金发放记录'!$E$2:$E$146,"结转")</f>
        <v>0</v>
      </c>
      <c r="O335" s="6">
        <f>SUMIFS('9月奖金发放记录'!$J$2:$J$146,'9月奖金发放记录'!$B$2:$B$146,B335,'9月奖金发放记录'!$A$2:$A$146,A335,'9月奖金发放记录'!$E$2:$E$146,"当月")</f>
        <v>0</v>
      </c>
      <c r="P335" s="6">
        <f>SUMIFS('9月奖金发放记录'!$J$2:$J$146,'9月奖金发放记录'!$B$2:$B$146,B335,'9月奖金发放记录'!$A$2:$A$146,A335,'9月奖金发放记录'!$E$2:$E$146,"累计补发9月")</f>
        <v>0</v>
      </c>
      <c r="Q335" s="6">
        <f>SUMIFS('9月奖金发放记录'!$J$2:$J$146,'9月奖金发放记录'!$B$2:$B$146,B335,'9月奖金发放记录'!$A$2:$A$146,A335,'9月奖金发放记录'!$E$2:$E$146,"补发8月")</f>
        <v>0</v>
      </c>
      <c r="R335" s="6">
        <f>SUMIFS('9月奖金发放记录'!$J$2:$J$146,'9月奖金发放记录'!$B$2:$B$146,B335,'9月奖金发放记录'!$A$2:$A$146,A335,'9月奖金发放记录'!$E$2:$E$146,"补发7月")</f>
        <v>0</v>
      </c>
      <c r="S335" s="6">
        <f>SUMIFS('9月奖金发放记录'!$J$2:$J$146,'9月奖金发放记录'!$B$2:$B$146,B335,'9月奖金发放记录'!$A$2:$A$146,A335,'9月奖金发放记录'!$E$2:$E$146,"补发6月")</f>
        <v>0</v>
      </c>
      <c r="T335" s="6">
        <f>SUMIFS('9月奖金发放记录'!$J$2:$J$146,'9月奖金发放记录'!$B$2:$B$146,B335,'9月奖金发放记录'!$A$2:$A$146,A335,'9月奖金发放记录'!$E$2:$E$146,"补发5月")</f>
        <v>0</v>
      </c>
      <c r="U335" s="6">
        <f>SUMIFS('9月奖金发放记录'!$J$2:$J$146,'9月奖金发放记录'!$B$2:$B$146,B335,'9月奖金发放记录'!$A$2:$A$146,A335,'9月奖金发放记录'!$E$2:$E$146,"补发4月")</f>
        <v>0</v>
      </c>
      <c r="V335" s="6">
        <f>SUMIFS('9月奖金发放记录'!$J$2:$J$146,'9月奖金发放记录'!$B$2:$B$146,B335,'9月奖金发放记录'!$A$2:$A$146,A335,'9月奖金发放记录'!$E$2:$E$146,"补发3月")</f>
        <v>0</v>
      </c>
      <c r="W335" s="6">
        <f>SUMIFS('9月奖金发放记录'!$J$2:$J$146,'9月奖金发放记录'!$B$2:$B$146,B335,'9月奖金发放记录'!$A$2:$A$146,A335,'9月奖金发放记录'!$E$2:$E$146,"补发2月")</f>
        <v>0</v>
      </c>
      <c r="X335" s="6">
        <f>SUMIFS('9月奖金发放记录'!$J$2:$J$146,'9月奖金发放记录'!$B$2:$B$146,B335,'9月奖金发放记录'!$A$2:$A$146,A335,'9月奖金发放记录'!$E$2:$E$146,"补发1月")</f>
        <v>0</v>
      </c>
      <c r="Y335" s="6">
        <f t="shared" si="5"/>
        <v>0</v>
      </c>
      <c r="Z335" s="5" t="s">
        <v>120</v>
      </c>
      <c r="AA335" s="5">
        <v>0</v>
      </c>
      <c r="AB335" s="5">
        <v>0</v>
      </c>
      <c r="AC335" s="5">
        <v>0</v>
      </c>
    </row>
    <row r="336" ht="19" customHeight="1" spans="1:29">
      <c r="A336" s="5" t="s">
        <v>195</v>
      </c>
      <c r="B336" s="5" t="s">
        <v>49</v>
      </c>
      <c r="C336" s="5" t="s">
        <v>50</v>
      </c>
      <c r="D336" s="5">
        <v>1</v>
      </c>
      <c r="E336" s="5">
        <v>30</v>
      </c>
      <c r="F336" s="6">
        <v>6000</v>
      </c>
      <c r="G336" s="6">
        <v>4321.4</v>
      </c>
      <c r="H336" s="5" t="s">
        <v>120</v>
      </c>
      <c r="I336" s="6">
        <v>0</v>
      </c>
      <c r="J336" s="6">
        <v>6000</v>
      </c>
      <c r="K336" s="6">
        <v>4321.4</v>
      </c>
      <c r="L336" s="5" t="s">
        <v>825</v>
      </c>
      <c r="M336" s="5">
        <v>0</v>
      </c>
      <c r="N336" s="6">
        <f>SUMIFS('9月奖金发放记录'!$J$2:$J$146,'9月奖金发放记录'!$B$2:$B$146,B336,'9月奖金发放记录'!$A$2:$A$146,A336,'9月奖金发放记录'!$E$2:$E$146,"结转")</f>
        <v>0</v>
      </c>
      <c r="O336" s="6">
        <f>SUMIFS('9月奖金发放记录'!$J$2:$J$146,'9月奖金发放记录'!$B$2:$B$146,B336,'9月奖金发放记录'!$A$2:$A$146,A336,'9月奖金发放记录'!$E$2:$E$146,"当月")</f>
        <v>0</v>
      </c>
      <c r="P336" s="6">
        <f>SUMIFS('9月奖金发放记录'!$J$2:$J$146,'9月奖金发放记录'!$B$2:$B$146,B336,'9月奖金发放记录'!$A$2:$A$146,A336,'9月奖金发放记录'!$E$2:$E$146,"累计补发9月")</f>
        <v>0</v>
      </c>
      <c r="Q336" s="6">
        <f>SUMIFS('9月奖金发放记录'!$J$2:$J$146,'9月奖金发放记录'!$B$2:$B$146,B336,'9月奖金发放记录'!$A$2:$A$146,A336,'9月奖金发放记录'!$E$2:$E$146,"补发8月")</f>
        <v>0</v>
      </c>
      <c r="R336" s="6">
        <f>SUMIFS('9月奖金发放记录'!$J$2:$J$146,'9月奖金发放记录'!$B$2:$B$146,B336,'9月奖金发放记录'!$A$2:$A$146,A336,'9月奖金发放记录'!$E$2:$E$146,"补发7月")</f>
        <v>0</v>
      </c>
      <c r="S336" s="6">
        <f>SUMIFS('9月奖金发放记录'!$J$2:$J$146,'9月奖金发放记录'!$B$2:$B$146,B336,'9月奖金发放记录'!$A$2:$A$146,A336,'9月奖金发放记录'!$E$2:$E$146,"补发6月")</f>
        <v>0</v>
      </c>
      <c r="T336" s="6">
        <f>SUMIFS('9月奖金发放记录'!$J$2:$J$146,'9月奖金发放记录'!$B$2:$B$146,B336,'9月奖金发放记录'!$A$2:$A$146,A336,'9月奖金发放记录'!$E$2:$E$146,"补发5月")</f>
        <v>0</v>
      </c>
      <c r="U336" s="6">
        <f>SUMIFS('9月奖金发放记录'!$J$2:$J$146,'9月奖金发放记录'!$B$2:$B$146,B336,'9月奖金发放记录'!$A$2:$A$146,A336,'9月奖金发放记录'!$E$2:$E$146,"补发4月")</f>
        <v>0</v>
      </c>
      <c r="V336" s="6">
        <f>SUMIFS('9月奖金发放记录'!$J$2:$J$146,'9月奖金发放记录'!$B$2:$B$146,B336,'9月奖金发放记录'!$A$2:$A$146,A336,'9月奖金发放记录'!$E$2:$E$146,"补发3月")</f>
        <v>0</v>
      </c>
      <c r="W336" s="6">
        <f>SUMIFS('9月奖金发放记录'!$J$2:$J$146,'9月奖金发放记录'!$B$2:$B$146,B336,'9月奖金发放记录'!$A$2:$A$146,A336,'9月奖金发放记录'!$E$2:$E$146,"补发2月")</f>
        <v>0</v>
      </c>
      <c r="X336" s="6">
        <f>SUMIFS('9月奖金发放记录'!$J$2:$J$146,'9月奖金发放记录'!$B$2:$B$146,B336,'9月奖金发放记录'!$A$2:$A$146,A336,'9月奖金发放记录'!$E$2:$E$146,"补发1月")</f>
        <v>0</v>
      </c>
      <c r="Y336" s="6">
        <f t="shared" si="5"/>
        <v>0</v>
      </c>
      <c r="Z336" s="5" t="s">
        <v>120</v>
      </c>
      <c r="AA336" s="5">
        <v>0</v>
      </c>
      <c r="AB336" s="5">
        <v>0</v>
      </c>
      <c r="AC336" s="5">
        <v>0</v>
      </c>
    </row>
    <row r="337" ht="19" customHeight="1" spans="1:29">
      <c r="A337" s="5" t="s">
        <v>196</v>
      </c>
      <c r="B337" s="5" t="s">
        <v>49</v>
      </c>
      <c r="C337" s="5" t="s">
        <v>50</v>
      </c>
      <c r="D337" s="5">
        <v>1</v>
      </c>
      <c r="E337" s="5">
        <v>30</v>
      </c>
      <c r="F337" s="6">
        <v>6000</v>
      </c>
      <c r="G337" s="6">
        <v>4355.1</v>
      </c>
      <c r="H337" s="5" t="s">
        <v>120</v>
      </c>
      <c r="I337" s="6">
        <v>0</v>
      </c>
      <c r="J337" s="6">
        <v>6000</v>
      </c>
      <c r="K337" s="6">
        <v>4355.1</v>
      </c>
      <c r="L337" s="5" t="s">
        <v>825</v>
      </c>
      <c r="M337" s="5">
        <v>0</v>
      </c>
      <c r="N337" s="6">
        <f>SUMIFS('9月奖金发放记录'!$J$2:$J$146,'9月奖金发放记录'!$B$2:$B$146,B337,'9月奖金发放记录'!$A$2:$A$146,A337,'9月奖金发放记录'!$E$2:$E$146,"结转")</f>
        <v>0</v>
      </c>
      <c r="O337" s="6">
        <f>SUMIFS('9月奖金发放记录'!$J$2:$J$146,'9月奖金发放记录'!$B$2:$B$146,B337,'9月奖金发放记录'!$A$2:$A$146,A337,'9月奖金发放记录'!$E$2:$E$146,"当月")</f>
        <v>0</v>
      </c>
      <c r="P337" s="6">
        <f>SUMIFS('9月奖金发放记录'!$J$2:$J$146,'9月奖金发放记录'!$B$2:$B$146,B337,'9月奖金发放记录'!$A$2:$A$146,A337,'9月奖金发放记录'!$E$2:$E$146,"累计补发9月")</f>
        <v>0</v>
      </c>
      <c r="Q337" s="6">
        <f>SUMIFS('9月奖金发放记录'!$J$2:$J$146,'9月奖金发放记录'!$B$2:$B$146,B337,'9月奖金发放记录'!$A$2:$A$146,A337,'9月奖金发放记录'!$E$2:$E$146,"补发8月")</f>
        <v>0</v>
      </c>
      <c r="R337" s="6">
        <f>SUMIFS('9月奖金发放记录'!$J$2:$J$146,'9月奖金发放记录'!$B$2:$B$146,B337,'9月奖金发放记录'!$A$2:$A$146,A337,'9月奖金发放记录'!$E$2:$E$146,"补发7月")</f>
        <v>0</v>
      </c>
      <c r="S337" s="6">
        <f>SUMIFS('9月奖金发放记录'!$J$2:$J$146,'9月奖金发放记录'!$B$2:$B$146,B337,'9月奖金发放记录'!$A$2:$A$146,A337,'9月奖金发放记录'!$E$2:$E$146,"补发6月")</f>
        <v>0</v>
      </c>
      <c r="T337" s="6">
        <f>SUMIFS('9月奖金发放记录'!$J$2:$J$146,'9月奖金发放记录'!$B$2:$B$146,B337,'9月奖金发放记录'!$A$2:$A$146,A337,'9月奖金发放记录'!$E$2:$E$146,"补发5月")</f>
        <v>0</v>
      </c>
      <c r="U337" s="6">
        <f>SUMIFS('9月奖金发放记录'!$J$2:$J$146,'9月奖金发放记录'!$B$2:$B$146,B337,'9月奖金发放记录'!$A$2:$A$146,A337,'9月奖金发放记录'!$E$2:$E$146,"补发4月")</f>
        <v>0</v>
      </c>
      <c r="V337" s="6">
        <f>SUMIFS('9月奖金发放记录'!$J$2:$J$146,'9月奖金发放记录'!$B$2:$B$146,B337,'9月奖金发放记录'!$A$2:$A$146,A337,'9月奖金发放记录'!$E$2:$E$146,"补发3月")</f>
        <v>0</v>
      </c>
      <c r="W337" s="6">
        <f>SUMIFS('9月奖金发放记录'!$J$2:$J$146,'9月奖金发放记录'!$B$2:$B$146,B337,'9月奖金发放记录'!$A$2:$A$146,A337,'9月奖金发放记录'!$E$2:$E$146,"补发2月")</f>
        <v>0</v>
      </c>
      <c r="X337" s="6">
        <f>SUMIFS('9月奖金发放记录'!$J$2:$J$146,'9月奖金发放记录'!$B$2:$B$146,B337,'9月奖金发放记录'!$A$2:$A$146,A337,'9月奖金发放记录'!$E$2:$E$146,"补发1月")</f>
        <v>0</v>
      </c>
      <c r="Y337" s="6">
        <f t="shared" si="5"/>
        <v>0</v>
      </c>
      <c r="Z337" s="5" t="s">
        <v>120</v>
      </c>
      <c r="AA337" s="5">
        <v>0</v>
      </c>
      <c r="AB337" s="5">
        <v>0</v>
      </c>
      <c r="AC337" s="5">
        <v>0</v>
      </c>
    </row>
    <row r="338" ht="19" customHeight="1" spans="1:29">
      <c r="A338" s="5" t="s">
        <v>197</v>
      </c>
      <c r="B338" s="5" t="s">
        <v>49</v>
      </c>
      <c r="C338" s="5" t="s">
        <v>50</v>
      </c>
      <c r="D338" s="5">
        <v>1</v>
      </c>
      <c r="E338" s="5">
        <v>19</v>
      </c>
      <c r="F338" s="6">
        <v>3800</v>
      </c>
      <c r="G338" s="6">
        <v>1185.6</v>
      </c>
      <c r="H338" s="5" t="s">
        <v>120</v>
      </c>
      <c r="I338" s="6">
        <v>0</v>
      </c>
      <c r="J338" s="6">
        <v>3800</v>
      </c>
      <c r="K338" s="6">
        <v>1185.6</v>
      </c>
      <c r="L338" s="5" t="s">
        <v>825</v>
      </c>
      <c r="M338" s="5">
        <v>0</v>
      </c>
      <c r="N338" s="6">
        <f>SUMIFS('9月奖金发放记录'!$J$2:$J$146,'9月奖金发放记录'!$B$2:$B$146,B338,'9月奖金发放记录'!$A$2:$A$146,A338,'9月奖金发放记录'!$E$2:$E$146,"结转")</f>
        <v>0</v>
      </c>
      <c r="O338" s="6">
        <f>SUMIFS('9月奖金发放记录'!$J$2:$J$146,'9月奖金发放记录'!$B$2:$B$146,B338,'9月奖金发放记录'!$A$2:$A$146,A338,'9月奖金发放记录'!$E$2:$E$146,"当月")</f>
        <v>0</v>
      </c>
      <c r="P338" s="6">
        <f>SUMIFS('9月奖金发放记录'!$J$2:$J$146,'9月奖金发放记录'!$B$2:$B$146,B338,'9月奖金发放记录'!$A$2:$A$146,A338,'9月奖金发放记录'!$E$2:$E$146,"累计补发9月")</f>
        <v>0</v>
      </c>
      <c r="Q338" s="6">
        <f>SUMIFS('9月奖金发放记录'!$J$2:$J$146,'9月奖金发放记录'!$B$2:$B$146,B338,'9月奖金发放记录'!$A$2:$A$146,A338,'9月奖金发放记录'!$E$2:$E$146,"补发8月")</f>
        <v>0</v>
      </c>
      <c r="R338" s="6">
        <f>SUMIFS('9月奖金发放记录'!$J$2:$J$146,'9月奖金发放记录'!$B$2:$B$146,B338,'9月奖金发放记录'!$A$2:$A$146,A338,'9月奖金发放记录'!$E$2:$E$146,"补发7月")</f>
        <v>0</v>
      </c>
      <c r="S338" s="6">
        <f>SUMIFS('9月奖金发放记录'!$J$2:$J$146,'9月奖金发放记录'!$B$2:$B$146,B338,'9月奖金发放记录'!$A$2:$A$146,A338,'9月奖金发放记录'!$E$2:$E$146,"补发6月")</f>
        <v>0</v>
      </c>
      <c r="T338" s="6">
        <f>SUMIFS('9月奖金发放记录'!$J$2:$J$146,'9月奖金发放记录'!$B$2:$B$146,B338,'9月奖金发放记录'!$A$2:$A$146,A338,'9月奖金发放记录'!$E$2:$E$146,"补发5月")</f>
        <v>0</v>
      </c>
      <c r="U338" s="6">
        <f>SUMIFS('9月奖金发放记录'!$J$2:$J$146,'9月奖金发放记录'!$B$2:$B$146,B338,'9月奖金发放记录'!$A$2:$A$146,A338,'9月奖金发放记录'!$E$2:$E$146,"补发4月")</f>
        <v>0</v>
      </c>
      <c r="V338" s="6">
        <f>SUMIFS('9月奖金发放记录'!$J$2:$J$146,'9月奖金发放记录'!$B$2:$B$146,B338,'9月奖金发放记录'!$A$2:$A$146,A338,'9月奖金发放记录'!$E$2:$E$146,"补发3月")</f>
        <v>0</v>
      </c>
      <c r="W338" s="6">
        <f>SUMIFS('9月奖金发放记录'!$J$2:$J$146,'9月奖金发放记录'!$B$2:$B$146,B338,'9月奖金发放记录'!$A$2:$A$146,A338,'9月奖金发放记录'!$E$2:$E$146,"补发2月")</f>
        <v>0</v>
      </c>
      <c r="X338" s="6">
        <f>SUMIFS('9月奖金发放记录'!$J$2:$J$146,'9月奖金发放记录'!$B$2:$B$146,B338,'9月奖金发放记录'!$A$2:$A$146,A338,'9月奖金发放记录'!$E$2:$E$146,"补发1月")</f>
        <v>0</v>
      </c>
      <c r="Y338" s="6">
        <f t="shared" si="5"/>
        <v>0</v>
      </c>
      <c r="Z338" s="5" t="s">
        <v>120</v>
      </c>
      <c r="AA338" s="5">
        <v>0</v>
      </c>
      <c r="AB338" s="5">
        <v>0</v>
      </c>
      <c r="AC338" s="5">
        <v>0</v>
      </c>
    </row>
    <row r="339" ht="19" customHeight="1" spans="1:29">
      <c r="A339" s="5" t="s">
        <v>199</v>
      </c>
      <c r="B339" s="5" t="s">
        <v>49</v>
      </c>
      <c r="C339" s="5" t="s">
        <v>50</v>
      </c>
      <c r="D339" s="5">
        <v>1</v>
      </c>
      <c r="E339" s="5">
        <v>30</v>
      </c>
      <c r="F339" s="6">
        <v>6000</v>
      </c>
      <c r="G339" s="6">
        <v>3038.2</v>
      </c>
      <c r="H339" s="5" t="s">
        <v>120</v>
      </c>
      <c r="I339" s="6">
        <v>0</v>
      </c>
      <c r="J339" s="6">
        <v>6000</v>
      </c>
      <c r="K339" s="6">
        <v>3038.2</v>
      </c>
      <c r="L339" s="5" t="s">
        <v>825</v>
      </c>
      <c r="M339" s="5">
        <v>0</v>
      </c>
      <c r="N339" s="6">
        <f>SUMIFS('9月奖金发放记录'!$J$2:$J$146,'9月奖金发放记录'!$B$2:$B$146,B339,'9月奖金发放记录'!$A$2:$A$146,A339,'9月奖金发放记录'!$E$2:$E$146,"结转")</f>
        <v>0</v>
      </c>
      <c r="O339" s="6">
        <f>SUMIFS('9月奖金发放记录'!$J$2:$J$146,'9月奖金发放记录'!$B$2:$B$146,B339,'9月奖金发放记录'!$A$2:$A$146,A339,'9月奖金发放记录'!$E$2:$E$146,"当月")</f>
        <v>0</v>
      </c>
      <c r="P339" s="6">
        <f>SUMIFS('9月奖金发放记录'!$J$2:$J$146,'9月奖金发放记录'!$B$2:$B$146,B339,'9月奖金发放记录'!$A$2:$A$146,A339,'9月奖金发放记录'!$E$2:$E$146,"累计补发9月")</f>
        <v>0</v>
      </c>
      <c r="Q339" s="6">
        <f>SUMIFS('9月奖金发放记录'!$J$2:$J$146,'9月奖金发放记录'!$B$2:$B$146,B339,'9月奖金发放记录'!$A$2:$A$146,A339,'9月奖金发放记录'!$E$2:$E$146,"补发8月")</f>
        <v>0</v>
      </c>
      <c r="R339" s="6">
        <f>SUMIFS('9月奖金发放记录'!$J$2:$J$146,'9月奖金发放记录'!$B$2:$B$146,B339,'9月奖金发放记录'!$A$2:$A$146,A339,'9月奖金发放记录'!$E$2:$E$146,"补发7月")</f>
        <v>0</v>
      </c>
      <c r="S339" s="6">
        <f>SUMIFS('9月奖金发放记录'!$J$2:$J$146,'9月奖金发放记录'!$B$2:$B$146,B339,'9月奖金发放记录'!$A$2:$A$146,A339,'9月奖金发放记录'!$E$2:$E$146,"补发6月")</f>
        <v>0</v>
      </c>
      <c r="T339" s="6">
        <f>SUMIFS('9月奖金发放记录'!$J$2:$J$146,'9月奖金发放记录'!$B$2:$B$146,B339,'9月奖金发放记录'!$A$2:$A$146,A339,'9月奖金发放记录'!$E$2:$E$146,"补发5月")</f>
        <v>0</v>
      </c>
      <c r="U339" s="6">
        <f>SUMIFS('9月奖金发放记录'!$J$2:$J$146,'9月奖金发放记录'!$B$2:$B$146,B339,'9月奖金发放记录'!$A$2:$A$146,A339,'9月奖金发放记录'!$E$2:$E$146,"补发4月")</f>
        <v>0</v>
      </c>
      <c r="V339" s="6">
        <f>SUMIFS('9月奖金发放记录'!$J$2:$J$146,'9月奖金发放记录'!$B$2:$B$146,B339,'9月奖金发放记录'!$A$2:$A$146,A339,'9月奖金发放记录'!$E$2:$E$146,"补发3月")</f>
        <v>0</v>
      </c>
      <c r="W339" s="6">
        <f>SUMIFS('9月奖金发放记录'!$J$2:$J$146,'9月奖金发放记录'!$B$2:$B$146,B339,'9月奖金发放记录'!$A$2:$A$146,A339,'9月奖金发放记录'!$E$2:$E$146,"补发2月")</f>
        <v>0</v>
      </c>
      <c r="X339" s="6">
        <f>SUMIFS('9月奖金发放记录'!$J$2:$J$146,'9月奖金发放记录'!$B$2:$B$146,B339,'9月奖金发放记录'!$A$2:$A$146,A339,'9月奖金发放记录'!$E$2:$E$146,"补发1月")</f>
        <v>0</v>
      </c>
      <c r="Y339" s="6">
        <f t="shared" si="5"/>
        <v>0</v>
      </c>
      <c r="Z339" s="5" t="s">
        <v>120</v>
      </c>
      <c r="AA339" s="5">
        <v>1</v>
      </c>
      <c r="AB339" s="5">
        <v>0</v>
      </c>
      <c r="AC339" s="5">
        <v>0</v>
      </c>
    </row>
    <row r="340" ht="19" customHeight="1" spans="1:29">
      <c r="A340" s="5" t="s">
        <v>201</v>
      </c>
      <c r="B340" s="5" t="s">
        <v>49</v>
      </c>
      <c r="C340" s="5" t="s">
        <v>50</v>
      </c>
      <c r="D340" s="5">
        <v>1</v>
      </c>
      <c r="E340" s="5">
        <v>30</v>
      </c>
      <c r="F340" s="6">
        <v>6000</v>
      </c>
      <c r="G340" s="6">
        <v>2470.2</v>
      </c>
      <c r="H340" s="5" t="s">
        <v>120</v>
      </c>
      <c r="I340" s="6">
        <v>0</v>
      </c>
      <c r="J340" s="6">
        <v>6000</v>
      </c>
      <c r="K340" s="6">
        <v>2470.2</v>
      </c>
      <c r="L340" s="5" t="s">
        <v>825</v>
      </c>
      <c r="M340" s="5">
        <v>0</v>
      </c>
      <c r="N340" s="6">
        <f>SUMIFS('9月奖金发放记录'!$J$2:$J$146,'9月奖金发放记录'!$B$2:$B$146,B340,'9月奖金发放记录'!$A$2:$A$146,A340,'9月奖金发放记录'!$E$2:$E$146,"结转")</f>
        <v>0</v>
      </c>
      <c r="O340" s="6">
        <f>SUMIFS('9月奖金发放记录'!$J$2:$J$146,'9月奖金发放记录'!$B$2:$B$146,B340,'9月奖金发放记录'!$A$2:$A$146,A340,'9月奖金发放记录'!$E$2:$E$146,"当月")</f>
        <v>0</v>
      </c>
      <c r="P340" s="6">
        <f>SUMIFS('9月奖金发放记录'!$J$2:$J$146,'9月奖金发放记录'!$B$2:$B$146,B340,'9月奖金发放记录'!$A$2:$A$146,A340,'9月奖金发放记录'!$E$2:$E$146,"累计补发9月")</f>
        <v>0</v>
      </c>
      <c r="Q340" s="6">
        <f>SUMIFS('9月奖金发放记录'!$J$2:$J$146,'9月奖金发放记录'!$B$2:$B$146,B340,'9月奖金发放记录'!$A$2:$A$146,A340,'9月奖金发放记录'!$E$2:$E$146,"补发8月")</f>
        <v>0</v>
      </c>
      <c r="R340" s="6">
        <f>SUMIFS('9月奖金发放记录'!$J$2:$J$146,'9月奖金发放记录'!$B$2:$B$146,B340,'9月奖金发放记录'!$A$2:$A$146,A340,'9月奖金发放记录'!$E$2:$E$146,"补发7月")</f>
        <v>0</v>
      </c>
      <c r="S340" s="6">
        <f>SUMIFS('9月奖金发放记录'!$J$2:$J$146,'9月奖金发放记录'!$B$2:$B$146,B340,'9月奖金发放记录'!$A$2:$A$146,A340,'9月奖金发放记录'!$E$2:$E$146,"补发6月")</f>
        <v>0</v>
      </c>
      <c r="T340" s="6">
        <f>SUMIFS('9月奖金发放记录'!$J$2:$J$146,'9月奖金发放记录'!$B$2:$B$146,B340,'9月奖金发放记录'!$A$2:$A$146,A340,'9月奖金发放记录'!$E$2:$E$146,"补发5月")</f>
        <v>0</v>
      </c>
      <c r="U340" s="6">
        <f>SUMIFS('9月奖金发放记录'!$J$2:$J$146,'9月奖金发放记录'!$B$2:$B$146,B340,'9月奖金发放记录'!$A$2:$A$146,A340,'9月奖金发放记录'!$E$2:$E$146,"补发4月")</f>
        <v>0</v>
      </c>
      <c r="V340" s="6">
        <f>SUMIFS('9月奖金发放记录'!$J$2:$J$146,'9月奖金发放记录'!$B$2:$B$146,B340,'9月奖金发放记录'!$A$2:$A$146,A340,'9月奖金发放记录'!$E$2:$E$146,"补发3月")</f>
        <v>0</v>
      </c>
      <c r="W340" s="6">
        <f>SUMIFS('9月奖金发放记录'!$J$2:$J$146,'9月奖金发放记录'!$B$2:$B$146,B340,'9月奖金发放记录'!$A$2:$A$146,A340,'9月奖金发放记录'!$E$2:$E$146,"补发2月")</f>
        <v>0</v>
      </c>
      <c r="X340" s="6">
        <f>SUMIFS('9月奖金发放记录'!$J$2:$J$146,'9月奖金发放记录'!$B$2:$B$146,B340,'9月奖金发放记录'!$A$2:$A$146,A340,'9月奖金发放记录'!$E$2:$E$146,"补发1月")</f>
        <v>0</v>
      </c>
      <c r="Y340" s="6">
        <f t="shared" si="5"/>
        <v>0</v>
      </c>
      <c r="Z340" s="5" t="s">
        <v>120</v>
      </c>
      <c r="AA340" s="5">
        <v>0</v>
      </c>
      <c r="AB340" s="5">
        <v>0</v>
      </c>
      <c r="AC340" s="5">
        <v>0</v>
      </c>
    </row>
    <row r="341" ht="19" customHeight="1" spans="1:29">
      <c r="A341" s="5" t="s">
        <v>202</v>
      </c>
      <c r="B341" s="5" t="s">
        <v>49</v>
      </c>
      <c r="C341" s="5" t="s">
        <v>50</v>
      </c>
      <c r="D341" s="5">
        <v>1</v>
      </c>
      <c r="E341" s="5">
        <v>30</v>
      </c>
      <c r="F341" s="6">
        <v>6000</v>
      </c>
      <c r="G341" s="6">
        <v>3654.5</v>
      </c>
      <c r="H341" s="5" t="s">
        <v>120</v>
      </c>
      <c r="I341" s="6">
        <v>0</v>
      </c>
      <c r="J341" s="6">
        <v>6000</v>
      </c>
      <c r="K341" s="6">
        <v>3654.5</v>
      </c>
      <c r="L341" s="5" t="s">
        <v>825</v>
      </c>
      <c r="M341" s="5">
        <v>0</v>
      </c>
      <c r="N341" s="6">
        <f>SUMIFS('9月奖金发放记录'!$J$2:$J$146,'9月奖金发放记录'!$B$2:$B$146,B341,'9月奖金发放记录'!$A$2:$A$146,A341,'9月奖金发放记录'!$E$2:$E$146,"结转")</f>
        <v>0</v>
      </c>
      <c r="O341" s="6">
        <f>SUMIFS('9月奖金发放记录'!$J$2:$J$146,'9月奖金发放记录'!$B$2:$B$146,B341,'9月奖金发放记录'!$A$2:$A$146,A341,'9月奖金发放记录'!$E$2:$E$146,"当月")</f>
        <v>0</v>
      </c>
      <c r="P341" s="6">
        <f>SUMIFS('9月奖金发放记录'!$J$2:$J$146,'9月奖金发放记录'!$B$2:$B$146,B341,'9月奖金发放记录'!$A$2:$A$146,A341,'9月奖金发放记录'!$E$2:$E$146,"累计补发9月")</f>
        <v>0</v>
      </c>
      <c r="Q341" s="6">
        <f>SUMIFS('9月奖金发放记录'!$J$2:$J$146,'9月奖金发放记录'!$B$2:$B$146,B341,'9月奖金发放记录'!$A$2:$A$146,A341,'9月奖金发放记录'!$E$2:$E$146,"补发8月")</f>
        <v>0</v>
      </c>
      <c r="R341" s="6">
        <f>SUMIFS('9月奖金发放记录'!$J$2:$J$146,'9月奖金发放记录'!$B$2:$B$146,B341,'9月奖金发放记录'!$A$2:$A$146,A341,'9月奖金发放记录'!$E$2:$E$146,"补发7月")</f>
        <v>0</v>
      </c>
      <c r="S341" s="6">
        <f>SUMIFS('9月奖金发放记录'!$J$2:$J$146,'9月奖金发放记录'!$B$2:$B$146,B341,'9月奖金发放记录'!$A$2:$A$146,A341,'9月奖金发放记录'!$E$2:$E$146,"补发6月")</f>
        <v>0</v>
      </c>
      <c r="T341" s="6">
        <f>SUMIFS('9月奖金发放记录'!$J$2:$J$146,'9月奖金发放记录'!$B$2:$B$146,B341,'9月奖金发放记录'!$A$2:$A$146,A341,'9月奖金发放记录'!$E$2:$E$146,"补发5月")</f>
        <v>0</v>
      </c>
      <c r="U341" s="6">
        <f>SUMIFS('9月奖金发放记录'!$J$2:$J$146,'9月奖金发放记录'!$B$2:$B$146,B341,'9月奖金发放记录'!$A$2:$A$146,A341,'9月奖金发放记录'!$E$2:$E$146,"补发4月")</f>
        <v>0</v>
      </c>
      <c r="V341" s="6">
        <f>SUMIFS('9月奖金发放记录'!$J$2:$J$146,'9月奖金发放记录'!$B$2:$B$146,B341,'9月奖金发放记录'!$A$2:$A$146,A341,'9月奖金发放记录'!$E$2:$E$146,"补发3月")</f>
        <v>0</v>
      </c>
      <c r="W341" s="6">
        <f>SUMIFS('9月奖金发放记录'!$J$2:$J$146,'9月奖金发放记录'!$B$2:$B$146,B341,'9月奖金发放记录'!$A$2:$A$146,A341,'9月奖金发放记录'!$E$2:$E$146,"补发2月")</f>
        <v>0</v>
      </c>
      <c r="X341" s="6">
        <f>SUMIFS('9月奖金发放记录'!$J$2:$J$146,'9月奖金发放记录'!$B$2:$B$146,B341,'9月奖金发放记录'!$A$2:$A$146,A341,'9月奖金发放记录'!$E$2:$E$146,"补发1月")</f>
        <v>0</v>
      </c>
      <c r="Y341" s="6">
        <f t="shared" si="5"/>
        <v>0</v>
      </c>
      <c r="Z341" s="5" t="s">
        <v>120</v>
      </c>
      <c r="AA341" s="5">
        <v>1</v>
      </c>
      <c r="AB341" s="5">
        <v>0</v>
      </c>
      <c r="AC341" s="5">
        <v>0</v>
      </c>
    </row>
    <row r="342" ht="19" customHeight="1" spans="1:29">
      <c r="A342" s="5" t="s">
        <v>203</v>
      </c>
      <c r="B342" s="5" t="s">
        <v>49</v>
      </c>
      <c r="C342" s="5" t="s">
        <v>50</v>
      </c>
      <c r="D342" s="5">
        <v>1</v>
      </c>
      <c r="E342" s="5">
        <v>30</v>
      </c>
      <c r="F342" s="6">
        <v>6000</v>
      </c>
      <c r="G342" s="6">
        <v>7472.9</v>
      </c>
      <c r="H342" s="5" t="s">
        <v>113</v>
      </c>
      <c r="I342" s="6">
        <v>1000</v>
      </c>
      <c r="J342" s="6">
        <v>6000</v>
      </c>
      <c r="K342" s="6">
        <v>7472.9</v>
      </c>
      <c r="L342" s="5" t="s">
        <v>826</v>
      </c>
      <c r="M342" s="5">
        <v>0</v>
      </c>
      <c r="N342" s="6">
        <f>SUMIFS('9月奖金发放记录'!$J$2:$J$146,'9月奖金发放记录'!$B$2:$B$146,B342,'9月奖金发放记录'!$A$2:$A$146,A342,'9月奖金发放记录'!$E$2:$E$146,"结转")</f>
        <v>0</v>
      </c>
      <c r="O342" s="6">
        <f>SUMIFS('9月奖金发放记录'!$J$2:$J$146,'9月奖金发放记录'!$B$2:$B$146,B342,'9月奖金发放记录'!$A$2:$A$146,A342,'9月奖金发放记录'!$E$2:$E$146,"当月")</f>
        <v>1000</v>
      </c>
      <c r="P342" s="6">
        <f>SUMIFS('9月奖金发放记录'!$J$2:$J$146,'9月奖金发放记录'!$B$2:$B$146,B342,'9月奖金发放记录'!$A$2:$A$146,A342,'9月奖金发放记录'!$E$2:$E$146,"累计补发9月")</f>
        <v>0</v>
      </c>
      <c r="Q342" s="6">
        <f>SUMIFS('9月奖金发放记录'!$J$2:$J$146,'9月奖金发放记录'!$B$2:$B$146,B342,'9月奖金发放记录'!$A$2:$A$146,A342,'9月奖金发放记录'!$E$2:$E$146,"补发8月")</f>
        <v>0</v>
      </c>
      <c r="R342" s="6">
        <f>SUMIFS('9月奖金发放记录'!$J$2:$J$146,'9月奖金发放记录'!$B$2:$B$146,B342,'9月奖金发放记录'!$A$2:$A$146,A342,'9月奖金发放记录'!$E$2:$E$146,"补发7月")</f>
        <v>0</v>
      </c>
      <c r="S342" s="6">
        <f>SUMIFS('9月奖金发放记录'!$J$2:$J$146,'9月奖金发放记录'!$B$2:$B$146,B342,'9月奖金发放记录'!$A$2:$A$146,A342,'9月奖金发放记录'!$E$2:$E$146,"补发6月")</f>
        <v>0</v>
      </c>
      <c r="T342" s="6">
        <f>SUMIFS('9月奖金发放记录'!$J$2:$J$146,'9月奖金发放记录'!$B$2:$B$146,B342,'9月奖金发放记录'!$A$2:$A$146,A342,'9月奖金发放记录'!$E$2:$E$146,"补发5月")</f>
        <v>0</v>
      </c>
      <c r="U342" s="6">
        <f>SUMIFS('9月奖金发放记录'!$J$2:$J$146,'9月奖金发放记录'!$B$2:$B$146,B342,'9月奖金发放记录'!$A$2:$A$146,A342,'9月奖金发放记录'!$E$2:$E$146,"补发4月")</f>
        <v>0</v>
      </c>
      <c r="V342" s="6">
        <f>SUMIFS('9月奖金发放记录'!$J$2:$J$146,'9月奖金发放记录'!$B$2:$B$146,B342,'9月奖金发放记录'!$A$2:$A$146,A342,'9月奖金发放记录'!$E$2:$E$146,"补发3月")</f>
        <v>0</v>
      </c>
      <c r="W342" s="6">
        <f>SUMIFS('9月奖金发放记录'!$J$2:$J$146,'9月奖金发放记录'!$B$2:$B$146,B342,'9月奖金发放记录'!$A$2:$A$146,A342,'9月奖金发放记录'!$E$2:$E$146,"补发2月")</f>
        <v>0</v>
      </c>
      <c r="X342" s="6">
        <f>SUMIFS('9月奖金发放记录'!$J$2:$J$146,'9月奖金发放记录'!$B$2:$B$146,B342,'9月奖金发放记录'!$A$2:$A$146,A342,'9月奖金发放记录'!$E$2:$E$146,"补发1月")</f>
        <v>0</v>
      </c>
      <c r="Y342" s="6">
        <f t="shared" si="5"/>
        <v>1000</v>
      </c>
      <c r="Z342" s="5" t="s">
        <v>120</v>
      </c>
      <c r="AA342" s="5">
        <v>0</v>
      </c>
      <c r="AB342" s="5">
        <v>0</v>
      </c>
      <c r="AC342" s="5">
        <v>0</v>
      </c>
    </row>
    <row r="343" ht="19" customHeight="1" spans="1:29">
      <c r="A343" s="5" t="s">
        <v>204</v>
      </c>
      <c r="B343" s="5" t="s">
        <v>49</v>
      </c>
      <c r="C343" s="5" t="s">
        <v>50</v>
      </c>
      <c r="D343" s="5">
        <v>1</v>
      </c>
      <c r="E343" s="5">
        <v>30</v>
      </c>
      <c r="F343" s="6">
        <v>6000</v>
      </c>
      <c r="G343" s="6">
        <v>4945.2</v>
      </c>
      <c r="H343" s="5" t="s">
        <v>120</v>
      </c>
      <c r="I343" s="6">
        <v>0</v>
      </c>
      <c r="J343" s="6">
        <v>6000</v>
      </c>
      <c r="K343" s="6">
        <v>4945.2</v>
      </c>
      <c r="L343" s="5" t="s">
        <v>825</v>
      </c>
      <c r="M343" s="5">
        <v>0</v>
      </c>
      <c r="N343" s="6">
        <f>SUMIFS('9月奖金发放记录'!$J$2:$J$146,'9月奖金发放记录'!$B$2:$B$146,B343,'9月奖金发放记录'!$A$2:$A$146,A343,'9月奖金发放记录'!$E$2:$E$146,"结转")</f>
        <v>0</v>
      </c>
      <c r="O343" s="6">
        <f>SUMIFS('9月奖金发放记录'!$J$2:$J$146,'9月奖金发放记录'!$B$2:$B$146,B343,'9月奖金发放记录'!$A$2:$A$146,A343,'9月奖金发放记录'!$E$2:$E$146,"当月")</f>
        <v>0</v>
      </c>
      <c r="P343" s="6">
        <f>SUMIFS('9月奖金发放记录'!$J$2:$J$146,'9月奖金发放记录'!$B$2:$B$146,B343,'9月奖金发放记录'!$A$2:$A$146,A343,'9月奖金发放记录'!$E$2:$E$146,"累计补发9月")</f>
        <v>0</v>
      </c>
      <c r="Q343" s="6">
        <f>SUMIFS('9月奖金发放记录'!$J$2:$J$146,'9月奖金发放记录'!$B$2:$B$146,B343,'9月奖金发放记录'!$A$2:$A$146,A343,'9月奖金发放记录'!$E$2:$E$146,"补发8月")</f>
        <v>0</v>
      </c>
      <c r="R343" s="6">
        <f>SUMIFS('9月奖金发放记录'!$J$2:$J$146,'9月奖金发放记录'!$B$2:$B$146,B343,'9月奖金发放记录'!$A$2:$A$146,A343,'9月奖金发放记录'!$E$2:$E$146,"补发7月")</f>
        <v>0</v>
      </c>
      <c r="S343" s="6">
        <f>SUMIFS('9月奖金发放记录'!$J$2:$J$146,'9月奖金发放记录'!$B$2:$B$146,B343,'9月奖金发放记录'!$A$2:$A$146,A343,'9月奖金发放记录'!$E$2:$E$146,"补发6月")</f>
        <v>0</v>
      </c>
      <c r="T343" s="6">
        <f>SUMIFS('9月奖金发放记录'!$J$2:$J$146,'9月奖金发放记录'!$B$2:$B$146,B343,'9月奖金发放记录'!$A$2:$A$146,A343,'9月奖金发放记录'!$E$2:$E$146,"补发5月")</f>
        <v>0</v>
      </c>
      <c r="U343" s="6">
        <f>SUMIFS('9月奖金发放记录'!$J$2:$J$146,'9月奖金发放记录'!$B$2:$B$146,B343,'9月奖金发放记录'!$A$2:$A$146,A343,'9月奖金发放记录'!$E$2:$E$146,"补发4月")</f>
        <v>0</v>
      </c>
      <c r="V343" s="6">
        <f>SUMIFS('9月奖金发放记录'!$J$2:$J$146,'9月奖金发放记录'!$B$2:$B$146,B343,'9月奖金发放记录'!$A$2:$A$146,A343,'9月奖金发放记录'!$E$2:$E$146,"补发3月")</f>
        <v>0</v>
      </c>
      <c r="W343" s="6">
        <f>SUMIFS('9月奖金发放记录'!$J$2:$J$146,'9月奖金发放记录'!$B$2:$B$146,B343,'9月奖金发放记录'!$A$2:$A$146,A343,'9月奖金发放记录'!$E$2:$E$146,"补发2月")</f>
        <v>0</v>
      </c>
      <c r="X343" s="6">
        <f>SUMIFS('9月奖金发放记录'!$J$2:$J$146,'9月奖金发放记录'!$B$2:$B$146,B343,'9月奖金发放记录'!$A$2:$A$146,A343,'9月奖金发放记录'!$E$2:$E$146,"补发1月")</f>
        <v>0</v>
      </c>
      <c r="Y343" s="6">
        <f t="shared" si="5"/>
        <v>0</v>
      </c>
      <c r="Z343" s="5" t="s">
        <v>120</v>
      </c>
      <c r="AA343" s="5">
        <v>0</v>
      </c>
      <c r="AB343" s="5">
        <v>0</v>
      </c>
      <c r="AC343" s="5">
        <v>0</v>
      </c>
    </row>
    <row r="344" ht="19" customHeight="1" spans="1:29">
      <c r="A344" s="5" t="s">
        <v>205</v>
      </c>
      <c r="B344" s="5" t="s">
        <v>49</v>
      </c>
      <c r="C344" s="5" t="s">
        <v>50</v>
      </c>
      <c r="D344" s="5">
        <v>1</v>
      </c>
      <c r="E344" s="5">
        <v>30</v>
      </c>
      <c r="F344" s="6">
        <v>6000</v>
      </c>
      <c r="G344" s="6">
        <v>5842</v>
      </c>
      <c r="H344" s="5" t="s">
        <v>120</v>
      </c>
      <c r="I344" s="6">
        <v>0</v>
      </c>
      <c r="J344" s="6">
        <v>6000</v>
      </c>
      <c r="K344" s="6">
        <v>5842</v>
      </c>
      <c r="L344" s="5" t="s">
        <v>825</v>
      </c>
      <c r="M344" s="5">
        <v>0</v>
      </c>
      <c r="N344" s="6">
        <f>SUMIFS('9月奖金发放记录'!$J$2:$J$146,'9月奖金发放记录'!$B$2:$B$146,B344,'9月奖金发放记录'!$A$2:$A$146,A344,'9月奖金发放记录'!$E$2:$E$146,"结转")</f>
        <v>0</v>
      </c>
      <c r="O344" s="6">
        <f>SUMIFS('9月奖金发放记录'!$J$2:$J$146,'9月奖金发放记录'!$B$2:$B$146,B344,'9月奖金发放记录'!$A$2:$A$146,A344,'9月奖金发放记录'!$E$2:$E$146,"当月")</f>
        <v>0</v>
      </c>
      <c r="P344" s="6">
        <f>SUMIFS('9月奖金发放记录'!$J$2:$J$146,'9月奖金发放记录'!$B$2:$B$146,B344,'9月奖金发放记录'!$A$2:$A$146,A344,'9月奖金发放记录'!$E$2:$E$146,"累计补发9月")</f>
        <v>0</v>
      </c>
      <c r="Q344" s="6">
        <f>SUMIFS('9月奖金发放记录'!$J$2:$J$146,'9月奖金发放记录'!$B$2:$B$146,B344,'9月奖金发放记录'!$A$2:$A$146,A344,'9月奖金发放记录'!$E$2:$E$146,"补发8月")</f>
        <v>0</v>
      </c>
      <c r="R344" s="6">
        <f>SUMIFS('9月奖金发放记录'!$J$2:$J$146,'9月奖金发放记录'!$B$2:$B$146,B344,'9月奖金发放记录'!$A$2:$A$146,A344,'9月奖金发放记录'!$E$2:$E$146,"补发7月")</f>
        <v>0</v>
      </c>
      <c r="S344" s="6">
        <f>SUMIFS('9月奖金发放记录'!$J$2:$J$146,'9月奖金发放记录'!$B$2:$B$146,B344,'9月奖金发放记录'!$A$2:$A$146,A344,'9月奖金发放记录'!$E$2:$E$146,"补发6月")</f>
        <v>0</v>
      </c>
      <c r="T344" s="6">
        <f>SUMIFS('9月奖金发放记录'!$J$2:$J$146,'9月奖金发放记录'!$B$2:$B$146,B344,'9月奖金发放记录'!$A$2:$A$146,A344,'9月奖金发放记录'!$E$2:$E$146,"补发5月")</f>
        <v>0</v>
      </c>
      <c r="U344" s="6">
        <f>SUMIFS('9月奖金发放记录'!$J$2:$J$146,'9月奖金发放记录'!$B$2:$B$146,B344,'9月奖金发放记录'!$A$2:$A$146,A344,'9月奖金发放记录'!$E$2:$E$146,"补发4月")</f>
        <v>0</v>
      </c>
      <c r="V344" s="6">
        <f>SUMIFS('9月奖金发放记录'!$J$2:$J$146,'9月奖金发放记录'!$B$2:$B$146,B344,'9月奖金发放记录'!$A$2:$A$146,A344,'9月奖金发放记录'!$E$2:$E$146,"补发3月")</f>
        <v>0</v>
      </c>
      <c r="W344" s="6">
        <f>SUMIFS('9月奖金发放记录'!$J$2:$J$146,'9月奖金发放记录'!$B$2:$B$146,B344,'9月奖金发放记录'!$A$2:$A$146,A344,'9月奖金发放记录'!$E$2:$E$146,"补发2月")</f>
        <v>0</v>
      </c>
      <c r="X344" s="6">
        <f>SUMIFS('9月奖金发放记录'!$J$2:$J$146,'9月奖金发放记录'!$B$2:$B$146,B344,'9月奖金发放记录'!$A$2:$A$146,A344,'9月奖金发放记录'!$E$2:$E$146,"补发1月")</f>
        <v>0</v>
      </c>
      <c r="Y344" s="6">
        <f t="shared" si="5"/>
        <v>0</v>
      </c>
      <c r="Z344" s="5" t="s">
        <v>120</v>
      </c>
      <c r="AA344" s="5">
        <v>1</v>
      </c>
      <c r="AB344" s="5">
        <v>0</v>
      </c>
      <c r="AC344" s="5">
        <v>0</v>
      </c>
    </row>
    <row r="345" ht="19" customHeight="1" spans="1:29">
      <c r="A345" s="5" t="s">
        <v>206</v>
      </c>
      <c r="B345" s="5" t="s">
        <v>49</v>
      </c>
      <c r="C345" s="5" t="s">
        <v>50</v>
      </c>
      <c r="D345" s="5">
        <v>1</v>
      </c>
      <c r="E345" s="5">
        <v>30</v>
      </c>
      <c r="F345" s="6">
        <v>6000</v>
      </c>
      <c r="G345" s="6">
        <v>4282.8</v>
      </c>
      <c r="H345" s="5" t="s">
        <v>120</v>
      </c>
      <c r="I345" s="6">
        <v>0</v>
      </c>
      <c r="J345" s="6">
        <v>6000</v>
      </c>
      <c r="K345" s="6">
        <v>4282.8</v>
      </c>
      <c r="L345" s="5" t="s">
        <v>825</v>
      </c>
      <c r="M345" s="5">
        <v>0</v>
      </c>
      <c r="N345" s="6">
        <f>SUMIFS('9月奖金发放记录'!$J$2:$J$146,'9月奖金发放记录'!$B$2:$B$146,B345,'9月奖金发放记录'!$A$2:$A$146,A345,'9月奖金发放记录'!$E$2:$E$146,"结转")</f>
        <v>0</v>
      </c>
      <c r="O345" s="6">
        <f>SUMIFS('9月奖金发放记录'!$J$2:$J$146,'9月奖金发放记录'!$B$2:$B$146,B345,'9月奖金发放记录'!$A$2:$A$146,A345,'9月奖金发放记录'!$E$2:$E$146,"当月")</f>
        <v>0</v>
      </c>
      <c r="P345" s="6">
        <f>SUMIFS('9月奖金发放记录'!$J$2:$J$146,'9月奖金发放记录'!$B$2:$B$146,B345,'9月奖金发放记录'!$A$2:$A$146,A345,'9月奖金发放记录'!$E$2:$E$146,"累计补发9月")</f>
        <v>0</v>
      </c>
      <c r="Q345" s="6">
        <f>SUMIFS('9月奖金发放记录'!$J$2:$J$146,'9月奖金发放记录'!$B$2:$B$146,B345,'9月奖金发放记录'!$A$2:$A$146,A345,'9月奖金发放记录'!$E$2:$E$146,"补发8月")</f>
        <v>0</v>
      </c>
      <c r="R345" s="6">
        <f>SUMIFS('9月奖金发放记录'!$J$2:$J$146,'9月奖金发放记录'!$B$2:$B$146,B345,'9月奖金发放记录'!$A$2:$A$146,A345,'9月奖金发放记录'!$E$2:$E$146,"补发7月")</f>
        <v>0</v>
      </c>
      <c r="S345" s="6">
        <f>SUMIFS('9月奖金发放记录'!$J$2:$J$146,'9月奖金发放记录'!$B$2:$B$146,B345,'9月奖金发放记录'!$A$2:$A$146,A345,'9月奖金发放记录'!$E$2:$E$146,"补发6月")</f>
        <v>0</v>
      </c>
      <c r="T345" s="6">
        <f>SUMIFS('9月奖金发放记录'!$J$2:$J$146,'9月奖金发放记录'!$B$2:$B$146,B345,'9月奖金发放记录'!$A$2:$A$146,A345,'9月奖金发放记录'!$E$2:$E$146,"补发5月")</f>
        <v>0</v>
      </c>
      <c r="U345" s="6">
        <f>SUMIFS('9月奖金发放记录'!$J$2:$J$146,'9月奖金发放记录'!$B$2:$B$146,B345,'9月奖金发放记录'!$A$2:$A$146,A345,'9月奖金发放记录'!$E$2:$E$146,"补发4月")</f>
        <v>0</v>
      </c>
      <c r="V345" s="6">
        <f>SUMIFS('9月奖金发放记录'!$J$2:$J$146,'9月奖金发放记录'!$B$2:$B$146,B345,'9月奖金发放记录'!$A$2:$A$146,A345,'9月奖金发放记录'!$E$2:$E$146,"补发3月")</f>
        <v>0</v>
      </c>
      <c r="W345" s="6">
        <f>SUMIFS('9月奖金发放记录'!$J$2:$J$146,'9月奖金发放记录'!$B$2:$B$146,B345,'9月奖金发放记录'!$A$2:$A$146,A345,'9月奖金发放记录'!$E$2:$E$146,"补发2月")</f>
        <v>0</v>
      </c>
      <c r="X345" s="6">
        <f>SUMIFS('9月奖金发放记录'!$J$2:$J$146,'9月奖金发放记录'!$B$2:$B$146,B345,'9月奖金发放记录'!$A$2:$A$146,A345,'9月奖金发放记录'!$E$2:$E$146,"补发1月")</f>
        <v>0</v>
      </c>
      <c r="Y345" s="6">
        <f t="shared" si="5"/>
        <v>0</v>
      </c>
      <c r="Z345" s="5" t="s">
        <v>120</v>
      </c>
      <c r="AA345" s="5">
        <v>0</v>
      </c>
      <c r="AB345" s="5">
        <v>0</v>
      </c>
      <c r="AC345" s="5">
        <v>0</v>
      </c>
    </row>
    <row r="346" ht="19" customHeight="1" spans="1:29">
      <c r="A346" s="5" t="s">
        <v>207</v>
      </c>
      <c r="B346" s="5" t="s">
        <v>49</v>
      </c>
      <c r="C346" s="5" t="s">
        <v>50</v>
      </c>
      <c r="D346" s="5">
        <v>1</v>
      </c>
      <c r="E346" s="5">
        <v>22</v>
      </c>
      <c r="F346" s="6">
        <v>4400</v>
      </c>
      <c r="G346" s="6">
        <v>1423.9</v>
      </c>
      <c r="H346" s="5" t="s">
        <v>120</v>
      </c>
      <c r="I346" s="6">
        <v>0</v>
      </c>
      <c r="J346" s="6">
        <v>4400</v>
      </c>
      <c r="K346" s="6">
        <v>1423.9</v>
      </c>
      <c r="L346" s="5" t="s">
        <v>825</v>
      </c>
      <c r="M346" s="5">
        <v>0</v>
      </c>
      <c r="N346" s="6">
        <f>SUMIFS('9月奖金发放记录'!$J$2:$J$146,'9月奖金发放记录'!$B$2:$B$146,B346,'9月奖金发放记录'!$A$2:$A$146,A346,'9月奖金发放记录'!$E$2:$E$146,"结转")</f>
        <v>0</v>
      </c>
      <c r="O346" s="6">
        <f>SUMIFS('9月奖金发放记录'!$J$2:$J$146,'9月奖金发放记录'!$B$2:$B$146,B346,'9月奖金发放记录'!$A$2:$A$146,A346,'9月奖金发放记录'!$E$2:$E$146,"当月")</f>
        <v>0</v>
      </c>
      <c r="P346" s="6">
        <f>SUMIFS('9月奖金发放记录'!$J$2:$J$146,'9月奖金发放记录'!$B$2:$B$146,B346,'9月奖金发放记录'!$A$2:$A$146,A346,'9月奖金发放记录'!$E$2:$E$146,"累计补发9月")</f>
        <v>0</v>
      </c>
      <c r="Q346" s="6">
        <f>SUMIFS('9月奖金发放记录'!$J$2:$J$146,'9月奖金发放记录'!$B$2:$B$146,B346,'9月奖金发放记录'!$A$2:$A$146,A346,'9月奖金发放记录'!$E$2:$E$146,"补发8月")</f>
        <v>0</v>
      </c>
      <c r="R346" s="6">
        <f>SUMIFS('9月奖金发放记录'!$J$2:$J$146,'9月奖金发放记录'!$B$2:$B$146,B346,'9月奖金发放记录'!$A$2:$A$146,A346,'9月奖金发放记录'!$E$2:$E$146,"补发7月")</f>
        <v>0</v>
      </c>
      <c r="S346" s="6">
        <f>SUMIFS('9月奖金发放记录'!$J$2:$J$146,'9月奖金发放记录'!$B$2:$B$146,B346,'9月奖金发放记录'!$A$2:$A$146,A346,'9月奖金发放记录'!$E$2:$E$146,"补发6月")</f>
        <v>0</v>
      </c>
      <c r="T346" s="6">
        <f>SUMIFS('9月奖金发放记录'!$J$2:$J$146,'9月奖金发放记录'!$B$2:$B$146,B346,'9月奖金发放记录'!$A$2:$A$146,A346,'9月奖金发放记录'!$E$2:$E$146,"补发5月")</f>
        <v>0</v>
      </c>
      <c r="U346" s="6">
        <f>SUMIFS('9月奖金发放记录'!$J$2:$J$146,'9月奖金发放记录'!$B$2:$B$146,B346,'9月奖金发放记录'!$A$2:$A$146,A346,'9月奖金发放记录'!$E$2:$E$146,"补发4月")</f>
        <v>0</v>
      </c>
      <c r="V346" s="6">
        <f>SUMIFS('9月奖金发放记录'!$J$2:$J$146,'9月奖金发放记录'!$B$2:$B$146,B346,'9月奖金发放记录'!$A$2:$A$146,A346,'9月奖金发放记录'!$E$2:$E$146,"补发3月")</f>
        <v>0</v>
      </c>
      <c r="W346" s="6">
        <f>SUMIFS('9月奖金发放记录'!$J$2:$J$146,'9月奖金发放记录'!$B$2:$B$146,B346,'9月奖金发放记录'!$A$2:$A$146,A346,'9月奖金发放记录'!$E$2:$E$146,"补发2月")</f>
        <v>0</v>
      </c>
      <c r="X346" s="6">
        <f>SUMIFS('9月奖金发放记录'!$J$2:$J$146,'9月奖金发放记录'!$B$2:$B$146,B346,'9月奖金发放记录'!$A$2:$A$146,A346,'9月奖金发放记录'!$E$2:$E$146,"补发1月")</f>
        <v>0</v>
      </c>
      <c r="Y346" s="6">
        <f t="shared" si="5"/>
        <v>0</v>
      </c>
      <c r="Z346" s="5" t="s">
        <v>120</v>
      </c>
      <c r="AA346" s="5">
        <v>0</v>
      </c>
      <c r="AB346" s="5">
        <v>0</v>
      </c>
      <c r="AC346" s="5">
        <v>0</v>
      </c>
    </row>
    <row r="347" ht="19" customHeight="1" spans="1:29">
      <c r="A347" s="5" t="s">
        <v>209</v>
      </c>
      <c r="B347" s="5" t="s">
        <v>49</v>
      </c>
      <c r="C347" s="5" t="s">
        <v>50</v>
      </c>
      <c r="D347" s="5">
        <v>1</v>
      </c>
      <c r="E347" s="5">
        <v>30</v>
      </c>
      <c r="F347" s="6">
        <v>6000</v>
      </c>
      <c r="G347" s="6">
        <v>7562</v>
      </c>
      <c r="H347" s="5" t="s">
        <v>113</v>
      </c>
      <c r="I347" s="6">
        <v>1000</v>
      </c>
      <c r="J347" s="6">
        <v>6000</v>
      </c>
      <c r="K347" s="6">
        <v>7562</v>
      </c>
      <c r="L347" s="5" t="s">
        <v>826</v>
      </c>
      <c r="M347" s="5">
        <v>0</v>
      </c>
      <c r="N347" s="6">
        <f>SUMIFS('9月奖金发放记录'!$J$2:$J$146,'9月奖金发放记录'!$B$2:$B$146,B347,'9月奖金发放记录'!$A$2:$A$146,A347,'9月奖金发放记录'!$E$2:$E$146,"结转")</f>
        <v>0</v>
      </c>
      <c r="O347" s="6">
        <f>SUMIFS('9月奖金发放记录'!$J$2:$J$146,'9月奖金发放记录'!$B$2:$B$146,B347,'9月奖金发放记录'!$A$2:$A$146,A347,'9月奖金发放记录'!$E$2:$E$146,"当月")</f>
        <v>1000</v>
      </c>
      <c r="P347" s="6">
        <f>SUMIFS('9月奖金发放记录'!$J$2:$J$146,'9月奖金发放记录'!$B$2:$B$146,B347,'9月奖金发放记录'!$A$2:$A$146,A347,'9月奖金发放记录'!$E$2:$E$146,"累计补发9月")</f>
        <v>0</v>
      </c>
      <c r="Q347" s="6">
        <f>SUMIFS('9月奖金发放记录'!$J$2:$J$146,'9月奖金发放记录'!$B$2:$B$146,B347,'9月奖金发放记录'!$A$2:$A$146,A347,'9月奖金发放记录'!$E$2:$E$146,"补发8月")</f>
        <v>0</v>
      </c>
      <c r="R347" s="6">
        <f>SUMIFS('9月奖金发放记录'!$J$2:$J$146,'9月奖金发放记录'!$B$2:$B$146,B347,'9月奖金发放记录'!$A$2:$A$146,A347,'9月奖金发放记录'!$E$2:$E$146,"补发7月")</f>
        <v>0</v>
      </c>
      <c r="S347" s="6">
        <f>SUMIFS('9月奖金发放记录'!$J$2:$J$146,'9月奖金发放记录'!$B$2:$B$146,B347,'9月奖金发放记录'!$A$2:$A$146,A347,'9月奖金发放记录'!$E$2:$E$146,"补发6月")</f>
        <v>0</v>
      </c>
      <c r="T347" s="6">
        <f>SUMIFS('9月奖金发放记录'!$J$2:$J$146,'9月奖金发放记录'!$B$2:$B$146,B347,'9月奖金发放记录'!$A$2:$A$146,A347,'9月奖金发放记录'!$E$2:$E$146,"补发5月")</f>
        <v>0</v>
      </c>
      <c r="U347" s="6">
        <f>SUMIFS('9月奖金发放记录'!$J$2:$J$146,'9月奖金发放记录'!$B$2:$B$146,B347,'9月奖金发放记录'!$A$2:$A$146,A347,'9月奖金发放记录'!$E$2:$E$146,"补发4月")</f>
        <v>0</v>
      </c>
      <c r="V347" s="6">
        <f>SUMIFS('9月奖金发放记录'!$J$2:$J$146,'9月奖金发放记录'!$B$2:$B$146,B347,'9月奖金发放记录'!$A$2:$A$146,A347,'9月奖金发放记录'!$E$2:$E$146,"补发3月")</f>
        <v>0</v>
      </c>
      <c r="W347" s="6">
        <f>SUMIFS('9月奖金发放记录'!$J$2:$J$146,'9月奖金发放记录'!$B$2:$B$146,B347,'9月奖金发放记录'!$A$2:$A$146,A347,'9月奖金发放记录'!$E$2:$E$146,"补发2月")</f>
        <v>0</v>
      </c>
      <c r="X347" s="6">
        <f>SUMIFS('9月奖金发放记录'!$J$2:$J$146,'9月奖金发放记录'!$B$2:$B$146,B347,'9月奖金发放记录'!$A$2:$A$146,A347,'9月奖金发放记录'!$E$2:$E$146,"补发1月")</f>
        <v>0</v>
      </c>
      <c r="Y347" s="6">
        <f t="shared" si="5"/>
        <v>1000</v>
      </c>
      <c r="Z347" s="5" t="s">
        <v>120</v>
      </c>
      <c r="AA347" s="5">
        <v>0</v>
      </c>
      <c r="AB347" s="5">
        <v>0</v>
      </c>
      <c r="AC347" s="5">
        <v>0</v>
      </c>
    </row>
    <row r="348" ht="19" customHeight="1" spans="1:29">
      <c r="A348" s="5" t="s">
        <v>210</v>
      </c>
      <c r="B348" s="5" t="s">
        <v>49</v>
      </c>
      <c r="C348" s="5" t="s">
        <v>50</v>
      </c>
      <c r="D348" s="5">
        <v>1</v>
      </c>
      <c r="E348" s="5">
        <v>30</v>
      </c>
      <c r="F348" s="6">
        <v>6000</v>
      </c>
      <c r="G348" s="6">
        <v>5080.5</v>
      </c>
      <c r="H348" s="5" t="s">
        <v>120</v>
      </c>
      <c r="I348" s="6">
        <v>0</v>
      </c>
      <c r="J348" s="6">
        <v>6000</v>
      </c>
      <c r="K348" s="6">
        <v>5080.5</v>
      </c>
      <c r="L348" s="5" t="s">
        <v>825</v>
      </c>
      <c r="M348" s="5">
        <v>0</v>
      </c>
      <c r="N348" s="6">
        <f>SUMIFS('9月奖金发放记录'!$J$2:$J$146,'9月奖金发放记录'!$B$2:$B$146,B348,'9月奖金发放记录'!$A$2:$A$146,A348,'9月奖金发放记录'!$E$2:$E$146,"结转")</f>
        <v>0</v>
      </c>
      <c r="O348" s="6">
        <f>SUMIFS('9月奖金发放记录'!$J$2:$J$146,'9月奖金发放记录'!$B$2:$B$146,B348,'9月奖金发放记录'!$A$2:$A$146,A348,'9月奖金发放记录'!$E$2:$E$146,"当月")</f>
        <v>0</v>
      </c>
      <c r="P348" s="6">
        <f>SUMIFS('9月奖金发放记录'!$J$2:$J$146,'9月奖金发放记录'!$B$2:$B$146,B348,'9月奖金发放记录'!$A$2:$A$146,A348,'9月奖金发放记录'!$E$2:$E$146,"累计补发9月")</f>
        <v>0</v>
      </c>
      <c r="Q348" s="6">
        <f>SUMIFS('9月奖金发放记录'!$J$2:$J$146,'9月奖金发放记录'!$B$2:$B$146,B348,'9月奖金发放记录'!$A$2:$A$146,A348,'9月奖金发放记录'!$E$2:$E$146,"补发8月")</f>
        <v>0</v>
      </c>
      <c r="R348" s="6">
        <f>SUMIFS('9月奖金发放记录'!$J$2:$J$146,'9月奖金发放记录'!$B$2:$B$146,B348,'9月奖金发放记录'!$A$2:$A$146,A348,'9月奖金发放记录'!$E$2:$E$146,"补发7月")</f>
        <v>0</v>
      </c>
      <c r="S348" s="6">
        <f>SUMIFS('9月奖金发放记录'!$J$2:$J$146,'9月奖金发放记录'!$B$2:$B$146,B348,'9月奖金发放记录'!$A$2:$A$146,A348,'9月奖金发放记录'!$E$2:$E$146,"补发6月")</f>
        <v>0</v>
      </c>
      <c r="T348" s="6">
        <f>SUMIFS('9月奖金发放记录'!$J$2:$J$146,'9月奖金发放记录'!$B$2:$B$146,B348,'9月奖金发放记录'!$A$2:$A$146,A348,'9月奖金发放记录'!$E$2:$E$146,"补发5月")</f>
        <v>0</v>
      </c>
      <c r="U348" s="6">
        <f>SUMIFS('9月奖金发放记录'!$J$2:$J$146,'9月奖金发放记录'!$B$2:$B$146,B348,'9月奖金发放记录'!$A$2:$A$146,A348,'9月奖金发放记录'!$E$2:$E$146,"补发4月")</f>
        <v>0</v>
      </c>
      <c r="V348" s="6">
        <f>SUMIFS('9月奖金发放记录'!$J$2:$J$146,'9月奖金发放记录'!$B$2:$B$146,B348,'9月奖金发放记录'!$A$2:$A$146,A348,'9月奖金发放记录'!$E$2:$E$146,"补发3月")</f>
        <v>0</v>
      </c>
      <c r="W348" s="6">
        <f>SUMIFS('9月奖金发放记录'!$J$2:$J$146,'9月奖金发放记录'!$B$2:$B$146,B348,'9月奖金发放记录'!$A$2:$A$146,A348,'9月奖金发放记录'!$E$2:$E$146,"补发2月")</f>
        <v>0</v>
      </c>
      <c r="X348" s="6">
        <f>SUMIFS('9月奖金发放记录'!$J$2:$J$146,'9月奖金发放记录'!$B$2:$B$146,B348,'9月奖金发放记录'!$A$2:$A$146,A348,'9月奖金发放记录'!$E$2:$E$146,"补发1月")</f>
        <v>0</v>
      </c>
      <c r="Y348" s="6">
        <f t="shared" si="5"/>
        <v>0</v>
      </c>
      <c r="Z348" s="5" t="s">
        <v>120</v>
      </c>
      <c r="AA348" s="5">
        <v>1</v>
      </c>
      <c r="AB348" s="5">
        <v>0</v>
      </c>
      <c r="AC348" s="5">
        <v>0</v>
      </c>
    </row>
    <row r="349" ht="19" customHeight="1" spans="1:29">
      <c r="A349" s="5" t="s">
        <v>211</v>
      </c>
      <c r="B349" s="5" t="s">
        <v>49</v>
      </c>
      <c r="C349" s="5" t="s">
        <v>50</v>
      </c>
      <c r="D349" s="5">
        <v>1</v>
      </c>
      <c r="E349" s="5">
        <v>30</v>
      </c>
      <c r="F349" s="6">
        <v>6000</v>
      </c>
      <c r="G349" s="6">
        <v>7732.9</v>
      </c>
      <c r="H349" s="5" t="s">
        <v>113</v>
      </c>
      <c r="I349" s="6">
        <v>1000</v>
      </c>
      <c r="J349" s="6">
        <v>6000</v>
      </c>
      <c r="K349" s="6">
        <v>7732.9</v>
      </c>
      <c r="L349" s="5" t="s">
        <v>826</v>
      </c>
      <c r="M349" s="5">
        <v>0</v>
      </c>
      <c r="N349" s="6">
        <f>SUMIFS('9月奖金发放记录'!$J$2:$J$146,'9月奖金发放记录'!$B$2:$B$146,B349,'9月奖金发放记录'!$A$2:$A$146,A349,'9月奖金发放记录'!$E$2:$E$146,"结转")</f>
        <v>0</v>
      </c>
      <c r="O349" s="6">
        <f>SUMIFS('9月奖金发放记录'!$J$2:$J$146,'9月奖金发放记录'!$B$2:$B$146,B349,'9月奖金发放记录'!$A$2:$A$146,A349,'9月奖金发放记录'!$E$2:$E$146,"当月")</f>
        <v>1000</v>
      </c>
      <c r="P349" s="6">
        <f>SUMIFS('9月奖金发放记录'!$J$2:$J$146,'9月奖金发放记录'!$B$2:$B$146,B349,'9月奖金发放记录'!$A$2:$A$146,A349,'9月奖金发放记录'!$E$2:$E$146,"累计补发9月")</f>
        <v>0</v>
      </c>
      <c r="Q349" s="6">
        <f>SUMIFS('9月奖金发放记录'!$J$2:$J$146,'9月奖金发放记录'!$B$2:$B$146,B349,'9月奖金发放记录'!$A$2:$A$146,A349,'9月奖金发放记录'!$E$2:$E$146,"补发8月")</f>
        <v>0</v>
      </c>
      <c r="R349" s="6">
        <f>SUMIFS('9月奖金发放记录'!$J$2:$J$146,'9月奖金发放记录'!$B$2:$B$146,B349,'9月奖金发放记录'!$A$2:$A$146,A349,'9月奖金发放记录'!$E$2:$E$146,"补发7月")</f>
        <v>0</v>
      </c>
      <c r="S349" s="6">
        <f>SUMIFS('9月奖金发放记录'!$J$2:$J$146,'9月奖金发放记录'!$B$2:$B$146,B349,'9月奖金发放记录'!$A$2:$A$146,A349,'9月奖金发放记录'!$E$2:$E$146,"补发6月")</f>
        <v>0</v>
      </c>
      <c r="T349" s="6">
        <f>SUMIFS('9月奖金发放记录'!$J$2:$J$146,'9月奖金发放记录'!$B$2:$B$146,B349,'9月奖金发放记录'!$A$2:$A$146,A349,'9月奖金发放记录'!$E$2:$E$146,"补发5月")</f>
        <v>0</v>
      </c>
      <c r="U349" s="6">
        <f>SUMIFS('9月奖金发放记录'!$J$2:$J$146,'9月奖金发放记录'!$B$2:$B$146,B349,'9月奖金发放记录'!$A$2:$A$146,A349,'9月奖金发放记录'!$E$2:$E$146,"补发4月")</f>
        <v>0</v>
      </c>
      <c r="V349" s="6">
        <f>SUMIFS('9月奖金发放记录'!$J$2:$J$146,'9月奖金发放记录'!$B$2:$B$146,B349,'9月奖金发放记录'!$A$2:$A$146,A349,'9月奖金发放记录'!$E$2:$E$146,"补发3月")</f>
        <v>0</v>
      </c>
      <c r="W349" s="6">
        <f>SUMIFS('9月奖金发放记录'!$J$2:$J$146,'9月奖金发放记录'!$B$2:$B$146,B349,'9月奖金发放记录'!$A$2:$A$146,A349,'9月奖金发放记录'!$E$2:$E$146,"补发2月")</f>
        <v>0</v>
      </c>
      <c r="X349" s="6">
        <f>SUMIFS('9月奖金发放记录'!$J$2:$J$146,'9月奖金发放记录'!$B$2:$B$146,B349,'9月奖金发放记录'!$A$2:$A$146,A349,'9月奖金发放记录'!$E$2:$E$146,"补发1月")</f>
        <v>0</v>
      </c>
      <c r="Y349" s="6">
        <f t="shared" si="5"/>
        <v>1000</v>
      </c>
      <c r="Z349" s="5" t="s">
        <v>120</v>
      </c>
      <c r="AA349" s="5">
        <v>1</v>
      </c>
      <c r="AB349" s="5">
        <v>0</v>
      </c>
      <c r="AC349" s="5">
        <v>0</v>
      </c>
    </row>
    <row r="350" ht="19" customHeight="1" spans="1:29">
      <c r="A350" s="5" t="s">
        <v>212</v>
      </c>
      <c r="B350" s="5" t="s">
        <v>49</v>
      </c>
      <c r="C350" s="5" t="s">
        <v>50</v>
      </c>
      <c r="D350" s="5">
        <v>1</v>
      </c>
      <c r="E350" s="5">
        <v>30</v>
      </c>
      <c r="F350" s="6">
        <v>6000</v>
      </c>
      <c r="G350" s="6">
        <v>3672.2</v>
      </c>
      <c r="H350" s="5" t="s">
        <v>120</v>
      </c>
      <c r="I350" s="6">
        <v>0</v>
      </c>
      <c r="J350" s="6">
        <v>6000</v>
      </c>
      <c r="K350" s="6">
        <v>3672.2</v>
      </c>
      <c r="L350" s="5" t="s">
        <v>825</v>
      </c>
      <c r="M350" s="5">
        <v>0</v>
      </c>
      <c r="N350" s="6">
        <f>SUMIFS('9月奖金发放记录'!$J$2:$J$146,'9月奖金发放记录'!$B$2:$B$146,B350,'9月奖金发放记录'!$A$2:$A$146,A350,'9月奖金发放记录'!$E$2:$E$146,"结转")</f>
        <v>0</v>
      </c>
      <c r="O350" s="6">
        <f>SUMIFS('9月奖金发放记录'!$J$2:$J$146,'9月奖金发放记录'!$B$2:$B$146,B350,'9月奖金发放记录'!$A$2:$A$146,A350,'9月奖金发放记录'!$E$2:$E$146,"当月")</f>
        <v>0</v>
      </c>
      <c r="P350" s="6">
        <f>SUMIFS('9月奖金发放记录'!$J$2:$J$146,'9月奖金发放记录'!$B$2:$B$146,B350,'9月奖金发放记录'!$A$2:$A$146,A350,'9月奖金发放记录'!$E$2:$E$146,"累计补发9月")</f>
        <v>0</v>
      </c>
      <c r="Q350" s="6">
        <f>SUMIFS('9月奖金发放记录'!$J$2:$J$146,'9月奖金发放记录'!$B$2:$B$146,B350,'9月奖金发放记录'!$A$2:$A$146,A350,'9月奖金发放记录'!$E$2:$E$146,"补发8月")</f>
        <v>0</v>
      </c>
      <c r="R350" s="6">
        <f>SUMIFS('9月奖金发放记录'!$J$2:$J$146,'9月奖金发放记录'!$B$2:$B$146,B350,'9月奖金发放记录'!$A$2:$A$146,A350,'9月奖金发放记录'!$E$2:$E$146,"补发7月")</f>
        <v>0</v>
      </c>
      <c r="S350" s="6">
        <f>SUMIFS('9月奖金发放记录'!$J$2:$J$146,'9月奖金发放记录'!$B$2:$B$146,B350,'9月奖金发放记录'!$A$2:$A$146,A350,'9月奖金发放记录'!$E$2:$E$146,"补发6月")</f>
        <v>0</v>
      </c>
      <c r="T350" s="6">
        <f>SUMIFS('9月奖金发放记录'!$J$2:$J$146,'9月奖金发放记录'!$B$2:$B$146,B350,'9月奖金发放记录'!$A$2:$A$146,A350,'9月奖金发放记录'!$E$2:$E$146,"补发5月")</f>
        <v>0</v>
      </c>
      <c r="U350" s="6">
        <f>SUMIFS('9月奖金发放记录'!$J$2:$J$146,'9月奖金发放记录'!$B$2:$B$146,B350,'9月奖金发放记录'!$A$2:$A$146,A350,'9月奖金发放记录'!$E$2:$E$146,"补发4月")</f>
        <v>0</v>
      </c>
      <c r="V350" s="6">
        <f>SUMIFS('9月奖金发放记录'!$J$2:$J$146,'9月奖金发放记录'!$B$2:$B$146,B350,'9月奖金发放记录'!$A$2:$A$146,A350,'9月奖金发放记录'!$E$2:$E$146,"补发3月")</f>
        <v>0</v>
      </c>
      <c r="W350" s="6">
        <f>SUMIFS('9月奖金发放记录'!$J$2:$J$146,'9月奖金发放记录'!$B$2:$B$146,B350,'9月奖金发放记录'!$A$2:$A$146,A350,'9月奖金发放记录'!$E$2:$E$146,"补发2月")</f>
        <v>0</v>
      </c>
      <c r="X350" s="6">
        <f>SUMIFS('9月奖金发放记录'!$J$2:$J$146,'9月奖金发放记录'!$B$2:$B$146,B350,'9月奖金发放记录'!$A$2:$A$146,A350,'9月奖金发放记录'!$E$2:$E$146,"补发1月")</f>
        <v>0</v>
      </c>
      <c r="Y350" s="6">
        <f t="shared" si="5"/>
        <v>0</v>
      </c>
      <c r="Z350" s="5" t="s">
        <v>120</v>
      </c>
      <c r="AA350" s="5">
        <v>0</v>
      </c>
      <c r="AB350" s="5">
        <v>0</v>
      </c>
      <c r="AC350" s="5">
        <v>0</v>
      </c>
    </row>
    <row r="351" ht="19" customHeight="1" spans="1:29">
      <c r="A351" s="5" t="s">
        <v>213</v>
      </c>
      <c r="B351" s="5" t="s">
        <v>49</v>
      </c>
      <c r="C351" s="5" t="s">
        <v>50</v>
      </c>
      <c r="D351" s="5">
        <v>1</v>
      </c>
      <c r="E351" s="5">
        <v>30</v>
      </c>
      <c r="F351" s="6">
        <v>5000</v>
      </c>
      <c r="G351" s="6">
        <v>4222.7</v>
      </c>
      <c r="H351" s="5" t="s">
        <v>120</v>
      </c>
      <c r="I351" s="6">
        <v>0</v>
      </c>
      <c r="J351" s="6">
        <v>5000</v>
      </c>
      <c r="K351" s="6">
        <v>4222.7</v>
      </c>
      <c r="L351" s="5" t="s">
        <v>825</v>
      </c>
      <c r="M351" s="5">
        <v>0</v>
      </c>
      <c r="N351" s="6">
        <f>SUMIFS('9月奖金发放记录'!$J$2:$J$146,'9月奖金发放记录'!$B$2:$B$146,B351,'9月奖金发放记录'!$A$2:$A$146,A351,'9月奖金发放记录'!$E$2:$E$146,"结转")</f>
        <v>0</v>
      </c>
      <c r="O351" s="6">
        <f>SUMIFS('9月奖金发放记录'!$J$2:$J$146,'9月奖金发放记录'!$B$2:$B$146,B351,'9月奖金发放记录'!$A$2:$A$146,A351,'9月奖金发放记录'!$E$2:$E$146,"当月")</f>
        <v>0</v>
      </c>
      <c r="P351" s="6">
        <f>SUMIFS('9月奖金发放记录'!$J$2:$J$146,'9月奖金发放记录'!$B$2:$B$146,B351,'9月奖金发放记录'!$A$2:$A$146,A351,'9月奖金发放记录'!$E$2:$E$146,"累计补发9月")</f>
        <v>0</v>
      </c>
      <c r="Q351" s="6">
        <f>SUMIFS('9月奖金发放记录'!$J$2:$J$146,'9月奖金发放记录'!$B$2:$B$146,B351,'9月奖金发放记录'!$A$2:$A$146,A351,'9月奖金发放记录'!$E$2:$E$146,"补发8月")</f>
        <v>0</v>
      </c>
      <c r="R351" s="6">
        <f>SUMIFS('9月奖金发放记录'!$J$2:$J$146,'9月奖金发放记录'!$B$2:$B$146,B351,'9月奖金发放记录'!$A$2:$A$146,A351,'9月奖金发放记录'!$E$2:$E$146,"补发7月")</f>
        <v>0</v>
      </c>
      <c r="S351" s="6">
        <f>SUMIFS('9月奖金发放记录'!$J$2:$J$146,'9月奖金发放记录'!$B$2:$B$146,B351,'9月奖金发放记录'!$A$2:$A$146,A351,'9月奖金发放记录'!$E$2:$E$146,"补发6月")</f>
        <v>0</v>
      </c>
      <c r="T351" s="6">
        <f>SUMIFS('9月奖金发放记录'!$J$2:$J$146,'9月奖金发放记录'!$B$2:$B$146,B351,'9月奖金发放记录'!$A$2:$A$146,A351,'9月奖金发放记录'!$E$2:$E$146,"补发5月")</f>
        <v>0</v>
      </c>
      <c r="U351" s="6">
        <f>SUMIFS('9月奖金发放记录'!$J$2:$J$146,'9月奖金发放记录'!$B$2:$B$146,B351,'9月奖金发放记录'!$A$2:$A$146,A351,'9月奖金发放记录'!$E$2:$E$146,"补发4月")</f>
        <v>0</v>
      </c>
      <c r="V351" s="6">
        <f>SUMIFS('9月奖金发放记录'!$J$2:$J$146,'9月奖金发放记录'!$B$2:$B$146,B351,'9月奖金发放记录'!$A$2:$A$146,A351,'9月奖金发放记录'!$E$2:$E$146,"补发3月")</f>
        <v>0</v>
      </c>
      <c r="W351" s="6">
        <f>SUMIFS('9月奖金发放记录'!$J$2:$J$146,'9月奖金发放记录'!$B$2:$B$146,B351,'9月奖金发放记录'!$A$2:$A$146,A351,'9月奖金发放记录'!$E$2:$E$146,"补发2月")</f>
        <v>0</v>
      </c>
      <c r="X351" s="6">
        <f>SUMIFS('9月奖金发放记录'!$J$2:$J$146,'9月奖金发放记录'!$B$2:$B$146,B351,'9月奖金发放记录'!$A$2:$A$146,A351,'9月奖金发放记录'!$E$2:$E$146,"补发1月")</f>
        <v>0</v>
      </c>
      <c r="Y351" s="6">
        <f t="shared" si="5"/>
        <v>0</v>
      </c>
      <c r="Z351" s="5" t="s">
        <v>120</v>
      </c>
      <c r="AA351" s="5">
        <v>3</v>
      </c>
      <c r="AB351" s="5">
        <v>0</v>
      </c>
      <c r="AC351" s="5">
        <v>0</v>
      </c>
    </row>
    <row r="352" ht="19" customHeight="1" spans="1:29">
      <c r="A352" s="5" t="s">
        <v>217</v>
      </c>
      <c r="B352" s="5" t="s">
        <v>49</v>
      </c>
      <c r="C352" s="5" t="s">
        <v>50</v>
      </c>
      <c r="D352" s="5">
        <v>1</v>
      </c>
      <c r="E352" s="5">
        <v>30</v>
      </c>
      <c r="F352" s="6">
        <v>5000</v>
      </c>
      <c r="G352" s="6">
        <v>4171.3</v>
      </c>
      <c r="H352" s="5" t="s">
        <v>120</v>
      </c>
      <c r="I352" s="6">
        <v>0</v>
      </c>
      <c r="J352" s="6">
        <v>5000</v>
      </c>
      <c r="K352" s="6">
        <v>4171.3</v>
      </c>
      <c r="L352" s="5" t="s">
        <v>825</v>
      </c>
      <c r="M352" s="5">
        <v>0</v>
      </c>
      <c r="N352" s="6">
        <f>SUMIFS('9月奖金发放记录'!$J$2:$J$146,'9月奖金发放记录'!$B$2:$B$146,B352,'9月奖金发放记录'!$A$2:$A$146,A352,'9月奖金发放记录'!$E$2:$E$146,"结转")</f>
        <v>0</v>
      </c>
      <c r="O352" s="6">
        <f>SUMIFS('9月奖金发放记录'!$J$2:$J$146,'9月奖金发放记录'!$B$2:$B$146,B352,'9月奖金发放记录'!$A$2:$A$146,A352,'9月奖金发放记录'!$E$2:$E$146,"当月")</f>
        <v>0</v>
      </c>
      <c r="P352" s="6">
        <f>SUMIFS('9月奖金发放记录'!$J$2:$J$146,'9月奖金发放记录'!$B$2:$B$146,B352,'9月奖金发放记录'!$A$2:$A$146,A352,'9月奖金发放记录'!$E$2:$E$146,"累计补发9月")</f>
        <v>0</v>
      </c>
      <c r="Q352" s="6">
        <f>SUMIFS('9月奖金发放记录'!$J$2:$J$146,'9月奖金发放记录'!$B$2:$B$146,B352,'9月奖金发放记录'!$A$2:$A$146,A352,'9月奖金发放记录'!$E$2:$E$146,"补发8月")</f>
        <v>0</v>
      </c>
      <c r="R352" s="6">
        <f>SUMIFS('9月奖金发放记录'!$J$2:$J$146,'9月奖金发放记录'!$B$2:$B$146,B352,'9月奖金发放记录'!$A$2:$A$146,A352,'9月奖金发放记录'!$E$2:$E$146,"补发7月")</f>
        <v>0</v>
      </c>
      <c r="S352" s="6">
        <f>SUMIFS('9月奖金发放记录'!$J$2:$J$146,'9月奖金发放记录'!$B$2:$B$146,B352,'9月奖金发放记录'!$A$2:$A$146,A352,'9月奖金发放记录'!$E$2:$E$146,"补发6月")</f>
        <v>0</v>
      </c>
      <c r="T352" s="6">
        <f>SUMIFS('9月奖金发放记录'!$J$2:$J$146,'9月奖金发放记录'!$B$2:$B$146,B352,'9月奖金发放记录'!$A$2:$A$146,A352,'9月奖金发放记录'!$E$2:$E$146,"补发5月")</f>
        <v>0</v>
      </c>
      <c r="U352" s="6">
        <f>SUMIFS('9月奖金发放记录'!$J$2:$J$146,'9月奖金发放记录'!$B$2:$B$146,B352,'9月奖金发放记录'!$A$2:$A$146,A352,'9月奖金发放记录'!$E$2:$E$146,"补发4月")</f>
        <v>0</v>
      </c>
      <c r="V352" s="6">
        <f>SUMIFS('9月奖金发放记录'!$J$2:$J$146,'9月奖金发放记录'!$B$2:$B$146,B352,'9月奖金发放记录'!$A$2:$A$146,A352,'9月奖金发放记录'!$E$2:$E$146,"补发3月")</f>
        <v>0</v>
      </c>
      <c r="W352" s="6">
        <f>SUMIFS('9月奖金发放记录'!$J$2:$J$146,'9月奖金发放记录'!$B$2:$B$146,B352,'9月奖金发放记录'!$A$2:$A$146,A352,'9月奖金发放记录'!$E$2:$E$146,"补发2月")</f>
        <v>0</v>
      </c>
      <c r="X352" s="6">
        <f>SUMIFS('9月奖金发放记录'!$J$2:$J$146,'9月奖金发放记录'!$B$2:$B$146,B352,'9月奖金发放记录'!$A$2:$A$146,A352,'9月奖金发放记录'!$E$2:$E$146,"补发1月")</f>
        <v>0</v>
      </c>
      <c r="Y352" s="6">
        <f t="shared" si="5"/>
        <v>0</v>
      </c>
      <c r="Z352" s="5" t="s">
        <v>120</v>
      </c>
      <c r="AA352" s="5">
        <v>10</v>
      </c>
      <c r="AB352" s="5">
        <v>0</v>
      </c>
      <c r="AC352" s="5">
        <v>0</v>
      </c>
    </row>
    <row r="353" ht="19" customHeight="1" spans="1:29">
      <c r="A353" s="5" t="s">
        <v>219</v>
      </c>
      <c r="B353" s="5" t="s">
        <v>49</v>
      </c>
      <c r="C353" s="5" t="s">
        <v>50</v>
      </c>
      <c r="D353" s="5">
        <v>1</v>
      </c>
      <c r="E353" s="5">
        <v>30</v>
      </c>
      <c r="F353" s="6">
        <v>5000</v>
      </c>
      <c r="G353" s="6">
        <v>3780</v>
      </c>
      <c r="H353" s="5" t="s">
        <v>120</v>
      </c>
      <c r="I353" s="6">
        <v>0</v>
      </c>
      <c r="J353" s="6">
        <v>5000</v>
      </c>
      <c r="K353" s="6">
        <v>3780</v>
      </c>
      <c r="L353" s="5" t="s">
        <v>825</v>
      </c>
      <c r="M353" s="5">
        <v>0</v>
      </c>
      <c r="N353" s="6">
        <f>SUMIFS('9月奖金发放记录'!$J$2:$J$146,'9月奖金发放记录'!$B$2:$B$146,B353,'9月奖金发放记录'!$A$2:$A$146,A353,'9月奖金发放记录'!$E$2:$E$146,"结转")</f>
        <v>0</v>
      </c>
      <c r="O353" s="6">
        <f>SUMIFS('9月奖金发放记录'!$J$2:$J$146,'9月奖金发放记录'!$B$2:$B$146,B353,'9月奖金发放记录'!$A$2:$A$146,A353,'9月奖金发放记录'!$E$2:$E$146,"当月")</f>
        <v>0</v>
      </c>
      <c r="P353" s="6">
        <f>SUMIFS('9月奖金发放记录'!$J$2:$J$146,'9月奖金发放记录'!$B$2:$B$146,B353,'9月奖金发放记录'!$A$2:$A$146,A353,'9月奖金发放记录'!$E$2:$E$146,"累计补发9月")</f>
        <v>0</v>
      </c>
      <c r="Q353" s="6">
        <f>SUMIFS('9月奖金发放记录'!$J$2:$J$146,'9月奖金发放记录'!$B$2:$B$146,B353,'9月奖金发放记录'!$A$2:$A$146,A353,'9月奖金发放记录'!$E$2:$E$146,"补发8月")</f>
        <v>0</v>
      </c>
      <c r="R353" s="6">
        <f>SUMIFS('9月奖金发放记录'!$J$2:$J$146,'9月奖金发放记录'!$B$2:$B$146,B353,'9月奖金发放记录'!$A$2:$A$146,A353,'9月奖金发放记录'!$E$2:$E$146,"补发7月")</f>
        <v>0</v>
      </c>
      <c r="S353" s="6">
        <f>SUMIFS('9月奖金发放记录'!$J$2:$J$146,'9月奖金发放记录'!$B$2:$B$146,B353,'9月奖金发放记录'!$A$2:$A$146,A353,'9月奖金发放记录'!$E$2:$E$146,"补发6月")</f>
        <v>0</v>
      </c>
      <c r="T353" s="6">
        <f>SUMIFS('9月奖金发放记录'!$J$2:$J$146,'9月奖金发放记录'!$B$2:$B$146,B353,'9月奖金发放记录'!$A$2:$A$146,A353,'9月奖金发放记录'!$E$2:$E$146,"补发5月")</f>
        <v>0</v>
      </c>
      <c r="U353" s="6">
        <f>SUMIFS('9月奖金发放记录'!$J$2:$J$146,'9月奖金发放记录'!$B$2:$B$146,B353,'9月奖金发放记录'!$A$2:$A$146,A353,'9月奖金发放记录'!$E$2:$E$146,"补发4月")</f>
        <v>0</v>
      </c>
      <c r="V353" s="6">
        <f>SUMIFS('9月奖金发放记录'!$J$2:$J$146,'9月奖金发放记录'!$B$2:$B$146,B353,'9月奖金发放记录'!$A$2:$A$146,A353,'9月奖金发放记录'!$E$2:$E$146,"补发3月")</f>
        <v>0</v>
      </c>
      <c r="W353" s="6">
        <f>SUMIFS('9月奖金发放记录'!$J$2:$J$146,'9月奖金发放记录'!$B$2:$B$146,B353,'9月奖金发放记录'!$A$2:$A$146,A353,'9月奖金发放记录'!$E$2:$E$146,"补发2月")</f>
        <v>0</v>
      </c>
      <c r="X353" s="6">
        <f>SUMIFS('9月奖金发放记录'!$J$2:$J$146,'9月奖金发放记录'!$B$2:$B$146,B353,'9月奖金发放记录'!$A$2:$A$146,A353,'9月奖金发放记录'!$E$2:$E$146,"补发1月")</f>
        <v>0</v>
      </c>
      <c r="Y353" s="6">
        <f t="shared" si="5"/>
        <v>0</v>
      </c>
      <c r="Z353" s="5" t="s">
        <v>120</v>
      </c>
      <c r="AA353" s="5">
        <v>0</v>
      </c>
      <c r="AB353" s="5">
        <v>0</v>
      </c>
      <c r="AC353" s="5">
        <v>0</v>
      </c>
    </row>
    <row r="354" ht="19" customHeight="1" spans="1:29">
      <c r="A354" s="5" t="s">
        <v>220</v>
      </c>
      <c r="B354" s="5" t="s">
        <v>49</v>
      </c>
      <c r="C354" s="5" t="s">
        <v>50</v>
      </c>
      <c r="D354" s="5">
        <v>1</v>
      </c>
      <c r="E354" s="5">
        <v>30</v>
      </c>
      <c r="F354" s="6">
        <v>5000</v>
      </c>
      <c r="G354" s="6">
        <v>795.39</v>
      </c>
      <c r="H354" s="5" t="s">
        <v>120</v>
      </c>
      <c r="I354" s="6">
        <v>0</v>
      </c>
      <c r="J354" s="6">
        <v>5000</v>
      </c>
      <c r="K354" s="6">
        <v>795.39</v>
      </c>
      <c r="L354" s="5" t="s">
        <v>825</v>
      </c>
      <c r="M354" s="5">
        <v>0</v>
      </c>
      <c r="N354" s="6">
        <f>SUMIFS('9月奖金发放记录'!$J$2:$J$146,'9月奖金发放记录'!$B$2:$B$146,B354,'9月奖金发放记录'!$A$2:$A$146,A354,'9月奖金发放记录'!$E$2:$E$146,"结转")</f>
        <v>0</v>
      </c>
      <c r="O354" s="6">
        <f>SUMIFS('9月奖金发放记录'!$J$2:$J$146,'9月奖金发放记录'!$B$2:$B$146,B354,'9月奖金发放记录'!$A$2:$A$146,A354,'9月奖金发放记录'!$E$2:$E$146,"当月")</f>
        <v>0</v>
      </c>
      <c r="P354" s="6">
        <f>SUMIFS('9月奖金发放记录'!$J$2:$J$146,'9月奖金发放记录'!$B$2:$B$146,B354,'9月奖金发放记录'!$A$2:$A$146,A354,'9月奖金发放记录'!$E$2:$E$146,"累计补发9月")</f>
        <v>0</v>
      </c>
      <c r="Q354" s="6">
        <f>SUMIFS('9月奖金发放记录'!$J$2:$J$146,'9月奖金发放记录'!$B$2:$B$146,B354,'9月奖金发放记录'!$A$2:$A$146,A354,'9月奖金发放记录'!$E$2:$E$146,"补发8月")</f>
        <v>0</v>
      </c>
      <c r="R354" s="6">
        <f>SUMIFS('9月奖金发放记录'!$J$2:$J$146,'9月奖金发放记录'!$B$2:$B$146,B354,'9月奖金发放记录'!$A$2:$A$146,A354,'9月奖金发放记录'!$E$2:$E$146,"补发7月")</f>
        <v>0</v>
      </c>
      <c r="S354" s="6">
        <f>SUMIFS('9月奖金发放记录'!$J$2:$J$146,'9月奖金发放记录'!$B$2:$B$146,B354,'9月奖金发放记录'!$A$2:$A$146,A354,'9月奖金发放记录'!$E$2:$E$146,"补发6月")</f>
        <v>0</v>
      </c>
      <c r="T354" s="6">
        <f>SUMIFS('9月奖金发放记录'!$J$2:$J$146,'9月奖金发放记录'!$B$2:$B$146,B354,'9月奖金发放记录'!$A$2:$A$146,A354,'9月奖金发放记录'!$E$2:$E$146,"补发5月")</f>
        <v>0</v>
      </c>
      <c r="U354" s="6">
        <f>SUMIFS('9月奖金发放记录'!$J$2:$J$146,'9月奖金发放记录'!$B$2:$B$146,B354,'9月奖金发放记录'!$A$2:$A$146,A354,'9月奖金发放记录'!$E$2:$E$146,"补发4月")</f>
        <v>0</v>
      </c>
      <c r="V354" s="6">
        <f>SUMIFS('9月奖金发放记录'!$J$2:$J$146,'9月奖金发放记录'!$B$2:$B$146,B354,'9月奖金发放记录'!$A$2:$A$146,A354,'9月奖金发放记录'!$E$2:$E$146,"补发3月")</f>
        <v>0</v>
      </c>
      <c r="W354" s="6">
        <f>SUMIFS('9月奖金发放记录'!$J$2:$J$146,'9月奖金发放记录'!$B$2:$B$146,B354,'9月奖金发放记录'!$A$2:$A$146,A354,'9月奖金发放记录'!$E$2:$E$146,"补发2月")</f>
        <v>0</v>
      </c>
      <c r="X354" s="6">
        <f>SUMIFS('9月奖金发放记录'!$J$2:$J$146,'9月奖金发放记录'!$B$2:$B$146,B354,'9月奖金发放记录'!$A$2:$A$146,A354,'9月奖金发放记录'!$E$2:$E$146,"补发1月")</f>
        <v>0</v>
      </c>
      <c r="Y354" s="6">
        <f t="shared" si="5"/>
        <v>0</v>
      </c>
      <c r="Z354" s="5" t="s">
        <v>120</v>
      </c>
      <c r="AA354" s="5">
        <v>0</v>
      </c>
      <c r="AB354" s="5">
        <v>0</v>
      </c>
      <c r="AC354" s="5">
        <v>0</v>
      </c>
    </row>
    <row r="355" ht="19" customHeight="1" spans="1:29">
      <c r="A355" s="5" t="s">
        <v>222</v>
      </c>
      <c r="B355" s="5" t="s">
        <v>49</v>
      </c>
      <c r="C355" s="5" t="s">
        <v>50</v>
      </c>
      <c r="D355" s="5">
        <v>1</v>
      </c>
      <c r="E355" s="5">
        <v>30</v>
      </c>
      <c r="F355" s="6">
        <v>5000</v>
      </c>
      <c r="G355" s="6">
        <v>2709.1</v>
      </c>
      <c r="H355" s="5" t="s">
        <v>120</v>
      </c>
      <c r="I355" s="6">
        <v>0</v>
      </c>
      <c r="J355" s="6">
        <v>5000</v>
      </c>
      <c r="K355" s="6">
        <v>2709.1</v>
      </c>
      <c r="L355" s="5" t="s">
        <v>825</v>
      </c>
      <c r="M355" s="5">
        <v>0</v>
      </c>
      <c r="N355" s="6">
        <f>SUMIFS('9月奖金发放记录'!$J$2:$J$146,'9月奖金发放记录'!$B$2:$B$146,B355,'9月奖金发放记录'!$A$2:$A$146,A355,'9月奖金发放记录'!$E$2:$E$146,"结转")</f>
        <v>0</v>
      </c>
      <c r="O355" s="6">
        <f>SUMIFS('9月奖金发放记录'!$J$2:$J$146,'9月奖金发放记录'!$B$2:$B$146,B355,'9月奖金发放记录'!$A$2:$A$146,A355,'9月奖金发放记录'!$E$2:$E$146,"当月")</f>
        <v>0</v>
      </c>
      <c r="P355" s="6">
        <f>SUMIFS('9月奖金发放记录'!$J$2:$J$146,'9月奖金发放记录'!$B$2:$B$146,B355,'9月奖金发放记录'!$A$2:$A$146,A355,'9月奖金发放记录'!$E$2:$E$146,"累计补发9月")</f>
        <v>0</v>
      </c>
      <c r="Q355" s="6">
        <f>SUMIFS('9月奖金发放记录'!$J$2:$J$146,'9月奖金发放记录'!$B$2:$B$146,B355,'9月奖金发放记录'!$A$2:$A$146,A355,'9月奖金发放记录'!$E$2:$E$146,"补发8月")</f>
        <v>0</v>
      </c>
      <c r="R355" s="6">
        <f>SUMIFS('9月奖金发放记录'!$J$2:$J$146,'9月奖金发放记录'!$B$2:$B$146,B355,'9月奖金发放记录'!$A$2:$A$146,A355,'9月奖金发放记录'!$E$2:$E$146,"补发7月")</f>
        <v>0</v>
      </c>
      <c r="S355" s="6">
        <f>SUMIFS('9月奖金发放记录'!$J$2:$J$146,'9月奖金发放记录'!$B$2:$B$146,B355,'9月奖金发放记录'!$A$2:$A$146,A355,'9月奖金发放记录'!$E$2:$E$146,"补发6月")</f>
        <v>0</v>
      </c>
      <c r="T355" s="6">
        <f>SUMIFS('9月奖金发放记录'!$J$2:$J$146,'9月奖金发放记录'!$B$2:$B$146,B355,'9月奖金发放记录'!$A$2:$A$146,A355,'9月奖金发放记录'!$E$2:$E$146,"补发5月")</f>
        <v>0</v>
      </c>
      <c r="U355" s="6">
        <f>SUMIFS('9月奖金发放记录'!$J$2:$J$146,'9月奖金发放记录'!$B$2:$B$146,B355,'9月奖金发放记录'!$A$2:$A$146,A355,'9月奖金发放记录'!$E$2:$E$146,"补发4月")</f>
        <v>0</v>
      </c>
      <c r="V355" s="6">
        <f>SUMIFS('9月奖金发放记录'!$J$2:$J$146,'9月奖金发放记录'!$B$2:$B$146,B355,'9月奖金发放记录'!$A$2:$A$146,A355,'9月奖金发放记录'!$E$2:$E$146,"补发3月")</f>
        <v>0</v>
      </c>
      <c r="W355" s="6">
        <f>SUMIFS('9月奖金发放记录'!$J$2:$J$146,'9月奖金发放记录'!$B$2:$B$146,B355,'9月奖金发放记录'!$A$2:$A$146,A355,'9月奖金发放记录'!$E$2:$E$146,"补发2月")</f>
        <v>0</v>
      </c>
      <c r="X355" s="6">
        <f>SUMIFS('9月奖金发放记录'!$J$2:$J$146,'9月奖金发放记录'!$B$2:$B$146,B355,'9月奖金发放记录'!$A$2:$A$146,A355,'9月奖金发放记录'!$E$2:$E$146,"补发1月")</f>
        <v>0</v>
      </c>
      <c r="Y355" s="6">
        <f t="shared" si="5"/>
        <v>0</v>
      </c>
      <c r="Z355" s="5" t="s">
        <v>120</v>
      </c>
      <c r="AA355" s="5">
        <v>0</v>
      </c>
      <c r="AB355" s="5">
        <v>0</v>
      </c>
      <c r="AC355" s="5">
        <v>0</v>
      </c>
    </row>
    <row r="356" ht="19" customHeight="1" spans="1:29">
      <c r="A356" s="5" t="s">
        <v>223</v>
      </c>
      <c r="B356" s="5" t="s">
        <v>49</v>
      </c>
      <c r="C356" s="5" t="s">
        <v>50</v>
      </c>
      <c r="D356" s="5">
        <v>1</v>
      </c>
      <c r="E356" s="5">
        <v>30</v>
      </c>
      <c r="F356" s="6">
        <v>5000</v>
      </c>
      <c r="G356" s="6">
        <v>162.64</v>
      </c>
      <c r="H356" s="5" t="s">
        <v>120</v>
      </c>
      <c r="I356" s="6">
        <v>0</v>
      </c>
      <c r="J356" s="6">
        <v>5000</v>
      </c>
      <c r="K356" s="6">
        <v>162.64</v>
      </c>
      <c r="L356" s="5" t="s">
        <v>825</v>
      </c>
      <c r="M356" s="5">
        <v>0</v>
      </c>
      <c r="N356" s="6">
        <f>SUMIFS('9月奖金发放记录'!$J$2:$J$146,'9月奖金发放记录'!$B$2:$B$146,B356,'9月奖金发放记录'!$A$2:$A$146,A356,'9月奖金发放记录'!$E$2:$E$146,"结转")</f>
        <v>0</v>
      </c>
      <c r="O356" s="6">
        <f>SUMIFS('9月奖金发放记录'!$J$2:$J$146,'9月奖金发放记录'!$B$2:$B$146,B356,'9月奖金发放记录'!$A$2:$A$146,A356,'9月奖金发放记录'!$E$2:$E$146,"当月")</f>
        <v>0</v>
      </c>
      <c r="P356" s="6">
        <f>SUMIFS('9月奖金发放记录'!$J$2:$J$146,'9月奖金发放记录'!$B$2:$B$146,B356,'9月奖金发放记录'!$A$2:$A$146,A356,'9月奖金发放记录'!$E$2:$E$146,"累计补发9月")</f>
        <v>0</v>
      </c>
      <c r="Q356" s="6">
        <f>SUMIFS('9月奖金发放记录'!$J$2:$J$146,'9月奖金发放记录'!$B$2:$B$146,B356,'9月奖金发放记录'!$A$2:$A$146,A356,'9月奖金发放记录'!$E$2:$E$146,"补发8月")</f>
        <v>0</v>
      </c>
      <c r="R356" s="6">
        <f>SUMIFS('9月奖金发放记录'!$J$2:$J$146,'9月奖金发放记录'!$B$2:$B$146,B356,'9月奖金发放记录'!$A$2:$A$146,A356,'9月奖金发放记录'!$E$2:$E$146,"补发7月")</f>
        <v>0</v>
      </c>
      <c r="S356" s="6">
        <f>SUMIFS('9月奖金发放记录'!$J$2:$J$146,'9月奖金发放记录'!$B$2:$B$146,B356,'9月奖金发放记录'!$A$2:$A$146,A356,'9月奖金发放记录'!$E$2:$E$146,"补发6月")</f>
        <v>0</v>
      </c>
      <c r="T356" s="6">
        <f>SUMIFS('9月奖金发放记录'!$J$2:$J$146,'9月奖金发放记录'!$B$2:$B$146,B356,'9月奖金发放记录'!$A$2:$A$146,A356,'9月奖金发放记录'!$E$2:$E$146,"补发5月")</f>
        <v>0</v>
      </c>
      <c r="U356" s="6">
        <f>SUMIFS('9月奖金发放记录'!$J$2:$J$146,'9月奖金发放记录'!$B$2:$B$146,B356,'9月奖金发放记录'!$A$2:$A$146,A356,'9月奖金发放记录'!$E$2:$E$146,"补发4月")</f>
        <v>0</v>
      </c>
      <c r="V356" s="6">
        <f>SUMIFS('9月奖金发放记录'!$J$2:$J$146,'9月奖金发放记录'!$B$2:$B$146,B356,'9月奖金发放记录'!$A$2:$A$146,A356,'9月奖金发放记录'!$E$2:$E$146,"补发3月")</f>
        <v>0</v>
      </c>
      <c r="W356" s="6">
        <f>SUMIFS('9月奖金发放记录'!$J$2:$J$146,'9月奖金发放记录'!$B$2:$B$146,B356,'9月奖金发放记录'!$A$2:$A$146,A356,'9月奖金发放记录'!$E$2:$E$146,"补发2月")</f>
        <v>0</v>
      </c>
      <c r="X356" s="6">
        <f>SUMIFS('9月奖金发放记录'!$J$2:$J$146,'9月奖金发放记录'!$B$2:$B$146,B356,'9月奖金发放记录'!$A$2:$A$146,A356,'9月奖金发放记录'!$E$2:$E$146,"补发1月")</f>
        <v>0</v>
      </c>
      <c r="Y356" s="6">
        <f t="shared" si="5"/>
        <v>0</v>
      </c>
      <c r="Z356" s="5" t="s">
        <v>120</v>
      </c>
      <c r="AA356" s="5">
        <v>0</v>
      </c>
      <c r="AB356" s="5">
        <v>0</v>
      </c>
      <c r="AC356" s="5">
        <v>0</v>
      </c>
    </row>
    <row r="357" ht="19" customHeight="1" spans="1:29">
      <c r="A357" s="5" t="s">
        <v>225</v>
      </c>
      <c r="B357" s="5" t="s">
        <v>49</v>
      </c>
      <c r="C357" s="5" t="s">
        <v>50</v>
      </c>
      <c r="D357" s="5">
        <v>1</v>
      </c>
      <c r="E357" s="5">
        <v>30</v>
      </c>
      <c r="F357" s="6">
        <v>5000</v>
      </c>
      <c r="G357" s="6">
        <v>133</v>
      </c>
      <c r="H357" s="5" t="s">
        <v>120</v>
      </c>
      <c r="I357" s="6">
        <v>0</v>
      </c>
      <c r="J357" s="6">
        <v>5000</v>
      </c>
      <c r="K357" s="6">
        <v>133</v>
      </c>
      <c r="L357" s="5" t="s">
        <v>825</v>
      </c>
      <c r="M357" s="5">
        <v>0</v>
      </c>
      <c r="N357" s="6">
        <f>SUMIFS('9月奖金发放记录'!$J$2:$J$146,'9月奖金发放记录'!$B$2:$B$146,B357,'9月奖金发放记录'!$A$2:$A$146,A357,'9月奖金发放记录'!$E$2:$E$146,"结转")</f>
        <v>0</v>
      </c>
      <c r="O357" s="6">
        <f>SUMIFS('9月奖金发放记录'!$J$2:$J$146,'9月奖金发放记录'!$B$2:$B$146,B357,'9月奖金发放记录'!$A$2:$A$146,A357,'9月奖金发放记录'!$E$2:$E$146,"当月")</f>
        <v>0</v>
      </c>
      <c r="P357" s="6">
        <f>SUMIFS('9月奖金发放记录'!$J$2:$J$146,'9月奖金发放记录'!$B$2:$B$146,B357,'9月奖金发放记录'!$A$2:$A$146,A357,'9月奖金发放记录'!$E$2:$E$146,"累计补发9月")</f>
        <v>0</v>
      </c>
      <c r="Q357" s="6">
        <f>SUMIFS('9月奖金发放记录'!$J$2:$J$146,'9月奖金发放记录'!$B$2:$B$146,B357,'9月奖金发放记录'!$A$2:$A$146,A357,'9月奖金发放记录'!$E$2:$E$146,"补发8月")</f>
        <v>0</v>
      </c>
      <c r="R357" s="6">
        <f>SUMIFS('9月奖金发放记录'!$J$2:$J$146,'9月奖金发放记录'!$B$2:$B$146,B357,'9月奖金发放记录'!$A$2:$A$146,A357,'9月奖金发放记录'!$E$2:$E$146,"补发7月")</f>
        <v>0</v>
      </c>
      <c r="S357" s="6">
        <f>SUMIFS('9月奖金发放记录'!$J$2:$J$146,'9月奖金发放记录'!$B$2:$B$146,B357,'9月奖金发放记录'!$A$2:$A$146,A357,'9月奖金发放记录'!$E$2:$E$146,"补发6月")</f>
        <v>0</v>
      </c>
      <c r="T357" s="6">
        <f>SUMIFS('9月奖金发放记录'!$J$2:$J$146,'9月奖金发放记录'!$B$2:$B$146,B357,'9月奖金发放记录'!$A$2:$A$146,A357,'9月奖金发放记录'!$E$2:$E$146,"补发5月")</f>
        <v>0</v>
      </c>
      <c r="U357" s="6">
        <f>SUMIFS('9月奖金发放记录'!$J$2:$J$146,'9月奖金发放记录'!$B$2:$B$146,B357,'9月奖金发放记录'!$A$2:$A$146,A357,'9月奖金发放记录'!$E$2:$E$146,"补发4月")</f>
        <v>0</v>
      </c>
      <c r="V357" s="6">
        <f>SUMIFS('9月奖金发放记录'!$J$2:$J$146,'9月奖金发放记录'!$B$2:$B$146,B357,'9月奖金发放记录'!$A$2:$A$146,A357,'9月奖金发放记录'!$E$2:$E$146,"补发3月")</f>
        <v>0</v>
      </c>
      <c r="W357" s="6">
        <f>SUMIFS('9月奖金发放记录'!$J$2:$J$146,'9月奖金发放记录'!$B$2:$B$146,B357,'9月奖金发放记录'!$A$2:$A$146,A357,'9月奖金发放记录'!$E$2:$E$146,"补发2月")</f>
        <v>0</v>
      </c>
      <c r="X357" s="6">
        <f>SUMIFS('9月奖金发放记录'!$J$2:$J$146,'9月奖金发放记录'!$B$2:$B$146,B357,'9月奖金发放记录'!$A$2:$A$146,A357,'9月奖金发放记录'!$E$2:$E$146,"补发1月")</f>
        <v>0</v>
      </c>
      <c r="Y357" s="6">
        <f t="shared" si="5"/>
        <v>0</v>
      </c>
      <c r="Z357" s="5" t="s">
        <v>120</v>
      </c>
      <c r="AA357" s="5">
        <v>0</v>
      </c>
      <c r="AB357" s="5">
        <v>0</v>
      </c>
      <c r="AC357" s="5">
        <v>0</v>
      </c>
    </row>
    <row r="358" ht="19" customHeight="1" spans="1:29">
      <c r="A358" s="5" t="s">
        <v>227</v>
      </c>
      <c r="B358" s="5" t="s">
        <v>49</v>
      </c>
      <c r="C358" s="5" t="s">
        <v>50</v>
      </c>
      <c r="D358" s="5">
        <v>1</v>
      </c>
      <c r="E358" s="5">
        <v>30</v>
      </c>
      <c r="F358" s="6">
        <v>5000</v>
      </c>
      <c r="G358" s="6">
        <v>3865.1</v>
      </c>
      <c r="H358" s="5" t="s">
        <v>120</v>
      </c>
      <c r="I358" s="6">
        <v>0</v>
      </c>
      <c r="J358" s="6">
        <v>5000</v>
      </c>
      <c r="K358" s="6">
        <v>3865.1</v>
      </c>
      <c r="L358" s="5" t="s">
        <v>825</v>
      </c>
      <c r="M358" s="5">
        <v>0</v>
      </c>
      <c r="N358" s="6">
        <f>SUMIFS('9月奖金发放记录'!$J$2:$J$146,'9月奖金发放记录'!$B$2:$B$146,B358,'9月奖金发放记录'!$A$2:$A$146,A358,'9月奖金发放记录'!$E$2:$E$146,"结转")</f>
        <v>0</v>
      </c>
      <c r="O358" s="6">
        <f>SUMIFS('9月奖金发放记录'!$J$2:$J$146,'9月奖金发放记录'!$B$2:$B$146,B358,'9月奖金发放记录'!$A$2:$A$146,A358,'9月奖金发放记录'!$E$2:$E$146,"当月")</f>
        <v>0</v>
      </c>
      <c r="P358" s="6">
        <f>SUMIFS('9月奖金发放记录'!$J$2:$J$146,'9月奖金发放记录'!$B$2:$B$146,B358,'9月奖金发放记录'!$A$2:$A$146,A358,'9月奖金发放记录'!$E$2:$E$146,"累计补发9月")</f>
        <v>0</v>
      </c>
      <c r="Q358" s="6">
        <f>SUMIFS('9月奖金发放记录'!$J$2:$J$146,'9月奖金发放记录'!$B$2:$B$146,B358,'9月奖金发放记录'!$A$2:$A$146,A358,'9月奖金发放记录'!$E$2:$E$146,"补发8月")</f>
        <v>0</v>
      </c>
      <c r="R358" s="6">
        <f>SUMIFS('9月奖金发放记录'!$J$2:$J$146,'9月奖金发放记录'!$B$2:$B$146,B358,'9月奖金发放记录'!$A$2:$A$146,A358,'9月奖金发放记录'!$E$2:$E$146,"补发7月")</f>
        <v>0</v>
      </c>
      <c r="S358" s="6">
        <f>SUMIFS('9月奖金发放记录'!$J$2:$J$146,'9月奖金发放记录'!$B$2:$B$146,B358,'9月奖金发放记录'!$A$2:$A$146,A358,'9月奖金发放记录'!$E$2:$E$146,"补发6月")</f>
        <v>0</v>
      </c>
      <c r="T358" s="6">
        <f>SUMIFS('9月奖金发放记录'!$J$2:$J$146,'9月奖金发放记录'!$B$2:$B$146,B358,'9月奖金发放记录'!$A$2:$A$146,A358,'9月奖金发放记录'!$E$2:$E$146,"补发5月")</f>
        <v>0</v>
      </c>
      <c r="U358" s="6">
        <f>SUMIFS('9月奖金发放记录'!$J$2:$J$146,'9月奖金发放记录'!$B$2:$B$146,B358,'9月奖金发放记录'!$A$2:$A$146,A358,'9月奖金发放记录'!$E$2:$E$146,"补发4月")</f>
        <v>0</v>
      </c>
      <c r="V358" s="6">
        <f>SUMIFS('9月奖金发放记录'!$J$2:$J$146,'9月奖金发放记录'!$B$2:$B$146,B358,'9月奖金发放记录'!$A$2:$A$146,A358,'9月奖金发放记录'!$E$2:$E$146,"补发3月")</f>
        <v>0</v>
      </c>
      <c r="W358" s="6">
        <f>SUMIFS('9月奖金发放记录'!$J$2:$J$146,'9月奖金发放记录'!$B$2:$B$146,B358,'9月奖金发放记录'!$A$2:$A$146,A358,'9月奖金发放记录'!$E$2:$E$146,"补发2月")</f>
        <v>0</v>
      </c>
      <c r="X358" s="6">
        <f>SUMIFS('9月奖金发放记录'!$J$2:$J$146,'9月奖金发放记录'!$B$2:$B$146,B358,'9月奖金发放记录'!$A$2:$A$146,A358,'9月奖金发放记录'!$E$2:$E$146,"补发1月")</f>
        <v>0</v>
      </c>
      <c r="Y358" s="6">
        <f t="shared" si="5"/>
        <v>0</v>
      </c>
      <c r="Z358" s="5" t="s">
        <v>120</v>
      </c>
      <c r="AA358" s="5">
        <v>0</v>
      </c>
      <c r="AB358" s="5">
        <v>0</v>
      </c>
      <c r="AC358" s="5">
        <v>0</v>
      </c>
    </row>
    <row r="359" ht="19" customHeight="1" spans="1:29">
      <c r="A359" s="5" t="s">
        <v>228</v>
      </c>
      <c r="B359" s="5" t="s">
        <v>49</v>
      </c>
      <c r="C359" s="5" t="s">
        <v>50</v>
      </c>
      <c r="D359" s="5">
        <v>1</v>
      </c>
      <c r="E359" s="5">
        <v>30</v>
      </c>
      <c r="F359" s="6">
        <v>5000</v>
      </c>
      <c r="G359" s="6">
        <v>12910.8</v>
      </c>
      <c r="H359" s="5" t="s">
        <v>113</v>
      </c>
      <c r="I359" s="6">
        <v>260</v>
      </c>
      <c r="J359" s="6">
        <v>5000</v>
      </c>
      <c r="K359" s="6">
        <v>12910.8</v>
      </c>
      <c r="L359" s="5" t="s">
        <v>826</v>
      </c>
      <c r="M359" s="5">
        <v>1</v>
      </c>
      <c r="N359" s="6">
        <f>SUMIFS('9月奖金发放记录'!$J$2:$J$146,'9月奖金发放记录'!$B$2:$B$146,B359,'9月奖金发放记录'!$A$2:$A$146,A359,'9月奖金发放记录'!$E$2:$E$146,"结转")</f>
        <v>0</v>
      </c>
      <c r="O359" s="6">
        <f>SUMIFS('9月奖金发放记录'!$J$2:$J$146,'9月奖金发放记录'!$B$2:$B$146,B359,'9月奖金发放记录'!$A$2:$A$146,A359,'9月奖金发放记录'!$E$2:$E$146,"当月")</f>
        <v>260</v>
      </c>
      <c r="P359" s="6">
        <f>SUMIFS('9月奖金发放记录'!$J$2:$J$146,'9月奖金发放记录'!$B$2:$B$146,B359,'9月奖金发放记录'!$A$2:$A$146,A359,'9月奖金发放记录'!$E$2:$E$146,"累计补发9月")</f>
        <v>0</v>
      </c>
      <c r="Q359" s="6">
        <f>SUMIFS('9月奖金发放记录'!$J$2:$J$146,'9月奖金发放记录'!$B$2:$B$146,B359,'9月奖金发放记录'!$A$2:$A$146,A359,'9月奖金发放记录'!$E$2:$E$146,"补发8月")</f>
        <v>0</v>
      </c>
      <c r="R359" s="6">
        <f>SUMIFS('9月奖金发放记录'!$J$2:$J$146,'9月奖金发放记录'!$B$2:$B$146,B359,'9月奖金发放记录'!$A$2:$A$146,A359,'9月奖金发放记录'!$E$2:$E$146,"补发7月")</f>
        <v>0</v>
      </c>
      <c r="S359" s="6">
        <f>SUMIFS('9月奖金发放记录'!$J$2:$J$146,'9月奖金发放记录'!$B$2:$B$146,B359,'9月奖金发放记录'!$A$2:$A$146,A359,'9月奖金发放记录'!$E$2:$E$146,"补发6月")</f>
        <v>0</v>
      </c>
      <c r="T359" s="6">
        <f>SUMIFS('9月奖金发放记录'!$J$2:$J$146,'9月奖金发放记录'!$B$2:$B$146,B359,'9月奖金发放记录'!$A$2:$A$146,A359,'9月奖金发放记录'!$E$2:$E$146,"补发5月")</f>
        <v>0</v>
      </c>
      <c r="U359" s="6">
        <f>SUMIFS('9月奖金发放记录'!$J$2:$J$146,'9月奖金发放记录'!$B$2:$B$146,B359,'9月奖金发放记录'!$A$2:$A$146,A359,'9月奖金发放记录'!$E$2:$E$146,"补发4月")</f>
        <v>0</v>
      </c>
      <c r="V359" s="6">
        <f>SUMIFS('9月奖金发放记录'!$J$2:$J$146,'9月奖金发放记录'!$B$2:$B$146,B359,'9月奖金发放记录'!$A$2:$A$146,A359,'9月奖金发放记录'!$E$2:$E$146,"补发3月")</f>
        <v>0</v>
      </c>
      <c r="W359" s="6">
        <f>SUMIFS('9月奖金发放记录'!$J$2:$J$146,'9月奖金发放记录'!$B$2:$B$146,B359,'9月奖金发放记录'!$A$2:$A$146,A359,'9月奖金发放记录'!$E$2:$E$146,"补发2月")</f>
        <v>0</v>
      </c>
      <c r="X359" s="6">
        <f>SUMIFS('9月奖金发放记录'!$J$2:$J$146,'9月奖金发放记录'!$B$2:$B$146,B359,'9月奖金发放记录'!$A$2:$A$146,A359,'9月奖金发放记录'!$E$2:$E$146,"补发1月")</f>
        <v>0</v>
      </c>
      <c r="Y359" s="6">
        <f t="shared" si="5"/>
        <v>260</v>
      </c>
      <c r="Z359" s="5" t="s">
        <v>120</v>
      </c>
      <c r="AA359" s="5">
        <v>1</v>
      </c>
      <c r="AB359" s="5">
        <v>0</v>
      </c>
      <c r="AC359" s="5">
        <v>0</v>
      </c>
    </row>
    <row r="360" ht="19" customHeight="1" spans="1:29">
      <c r="A360" s="5" t="s">
        <v>231</v>
      </c>
      <c r="B360" s="5" t="s">
        <v>49</v>
      </c>
      <c r="C360" s="5" t="s">
        <v>50</v>
      </c>
      <c r="D360" s="5">
        <v>1</v>
      </c>
      <c r="E360" s="5">
        <v>30</v>
      </c>
      <c r="F360" s="6">
        <v>5000</v>
      </c>
      <c r="G360" s="6">
        <v>157.18</v>
      </c>
      <c r="H360" s="5" t="s">
        <v>120</v>
      </c>
      <c r="I360" s="6">
        <v>0</v>
      </c>
      <c r="J360" s="6">
        <v>5000</v>
      </c>
      <c r="K360" s="6">
        <v>157.18</v>
      </c>
      <c r="L360" s="5" t="s">
        <v>825</v>
      </c>
      <c r="M360" s="5">
        <v>0</v>
      </c>
      <c r="N360" s="6">
        <f>SUMIFS('9月奖金发放记录'!$J$2:$J$146,'9月奖金发放记录'!$B$2:$B$146,B360,'9月奖金发放记录'!$A$2:$A$146,A360,'9月奖金发放记录'!$E$2:$E$146,"结转")</f>
        <v>0</v>
      </c>
      <c r="O360" s="6">
        <f>SUMIFS('9月奖金发放记录'!$J$2:$J$146,'9月奖金发放记录'!$B$2:$B$146,B360,'9月奖金发放记录'!$A$2:$A$146,A360,'9月奖金发放记录'!$E$2:$E$146,"当月")</f>
        <v>0</v>
      </c>
      <c r="P360" s="6">
        <f>SUMIFS('9月奖金发放记录'!$J$2:$J$146,'9月奖金发放记录'!$B$2:$B$146,B360,'9月奖金发放记录'!$A$2:$A$146,A360,'9月奖金发放记录'!$E$2:$E$146,"累计补发9月")</f>
        <v>0</v>
      </c>
      <c r="Q360" s="6">
        <f>SUMIFS('9月奖金发放记录'!$J$2:$J$146,'9月奖金发放记录'!$B$2:$B$146,B360,'9月奖金发放记录'!$A$2:$A$146,A360,'9月奖金发放记录'!$E$2:$E$146,"补发8月")</f>
        <v>0</v>
      </c>
      <c r="R360" s="6">
        <f>SUMIFS('9月奖金发放记录'!$J$2:$J$146,'9月奖金发放记录'!$B$2:$B$146,B360,'9月奖金发放记录'!$A$2:$A$146,A360,'9月奖金发放记录'!$E$2:$E$146,"补发7月")</f>
        <v>0</v>
      </c>
      <c r="S360" s="6">
        <f>SUMIFS('9月奖金发放记录'!$J$2:$J$146,'9月奖金发放记录'!$B$2:$B$146,B360,'9月奖金发放记录'!$A$2:$A$146,A360,'9月奖金发放记录'!$E$2:$E$146,"补发6月")</f>
        <v>0</v>
      </c>
      <c r="T360" s="6">
        <f>SUMIFS('9月奖金发放记录'!$J$2:$J$146,'9月奖金发放记录'!$B$2:$B$146,B360,'9月奖金发放记录'!$A$2:$A$146,A360,'9月奖金发放记录'!$E$2:$E$146,"补发5月")</f>
        <v>0</v>
      </c>
      <c r="U360" s="6">
        <f>SUMIFS('9月奖金发放记录'!$J$2:$J$146,'9月奖金发放记录'!$B$2:$B$146,B360,'9月奖金发放记录'!$A$2:$A$146,A360,'9月奖金发放记录'!$E$2:$E$146,"补发4月")</f>
        <v>0</v>
      </c>
      <c r="V360" s="6">
        <f>SUMIFS('9月奖金发放记录'!$J$2:$J$146,'9月奖金发放记录'!$B$2:$B$146,B360,'9月奖金发放记录'!$A$2:$A$146,A360,'9月奖金发放记录'!$E$2:$E$146,"补发3月")</f>
        <v>0</v>
      </c>
      <c r="W360" s="6">
        <f>SUMIFS('9月奖金发放记录'!$J$2:$J$146,'9月奖金发放记录'!$B$2:$B$146,B360,'9月奖金发放记录'!$A$2:$A$146,A360,'9月奖金发放记录'!$E$2:$E$146,"补发2月")</f>
        <v>0</v>
      </c>
      <c r="X360" s="6">
        <f>SUMIFS('9月奖金发放记录'!$J$2:$J$146,'9月奖金发放记录'!$B$2:$B$146,B360,'9月奖金发放记录'!$A$2:$A$146,A360,'9月奖金发放记录'!$E$2:$E$146,"补发1月")</f>
        <v>0</v>
      </c>
      <c r="Y360" s="6">
        <f t="shared" si="5"/>
        <v>0</v>
      </c>
      <c r="Z360" s="5" t="s">
        <v>120</v>
      </c>
      <c r="AA360" s="5">
        <v>0</v>
      </c>
      <c r="AB360" s="5">
        <v>0</v>
      </c>
      <c r="AC360" s="5">
        <v>0</v>
      </c>
    </row>
    <row r="361" ht="19" customHeight="1" spans="1:29">
      <c r="A361" s="5" t="s">
        <v>233</v>
      </c>
      <c r="B361" s="5" t="s">
        <v>49</v>
      </c>
      <c r="C361" s="5" t="s">
        <v>50</v>
      </c>
      <c r="D361" s="5">
        <v>1</v>
      </c>
      <c r="E361" s="5">
        <v>30</v>
      </c>
      <c r="F361" s="6">
        <v>5000</v>
      </c>
      <c r="G361" s="6">
        <v>3438.7</v>
      </c>
      <c r="H361" s="5" t="s">
        <v>120</v>
      </c>
      <c r="I361" s="6">
        <v>0</v>
      </c>
      <c r="J361" s="6">
        <v>5000</v>
      </c>
      <c r="K361" s="6">
        <v>3438.7</v>
      </c>
      <c r="L361" s="5" t="s">
        <v>825</v>
      </c>
      <c r="M361" s="5">
        <v>0</v>
      </c>
      <c r="N361" s="6">
        <f>SUMIFS('9月奖金发放记录'!$J$2:$J$146,'9月奖金发放记录'!$B$2:$B$146,B361,'9月奖金发放记录'!$A$2:$A$146,A361,'9月奖金发放记录'!$E$2:$E$146,"结转")</f>
        <v>0</v>
      </c>
      <c r="O361" s="6">
        <f>SUMIFS('9月奖金发放记录'!$J$2:$J$146,'9月奖金发放记录'!$B$2:$B$146,B361,'9月奖金发放记录'!$A$2:$A$146,A361,'9月奖金发放记录'!$E$2:$E$146,"当月")</f>
        <v>0</v>
      </c>
      <c r="P361" s="6">
        <f>SUMIFS('9月奖金发放记录'!$J$2:$J$146,'9月奖金发放记录'!$B$2:$B$146,B361,'9月奖金发放记录'!$A$2:$A$146,A361,'9月奖金发放记录'!$E$2:$E$146,"累计补发9月")</f>
        <v>0</v>
      </c>
      <c r="Q361" s="6">
        <f>SUMIFS('9月奖金发放记录'!$J$2:$J$146,'9月奖金发放记录'!$B$2:$B$146,B361,'9月奖金发放记录'!$A$2:$A$146,A361,'9月奖金发放记录'!$E$2:$E$146,"补发8月")</f>
        <v>0</v>
      </c>
      <c r="R361" s="6">
        <f>SUMIFS('9月奖金发放记录'!$J$2:$J$146,'9月奖金发放记录'!$B$2:$B$146,B361,'9月奖金发放记录'!$A$2:$A$146,A361,'9月奖金发放记录'!$E$2:$E$146,"补发7月")</f>
        <v>0</v>
      </c>
      <c r="S361" s="6">
        <f>SUMIFS('9月奖金发放记录'!$J$2:$J$146,'9月奖金发放记录'!$B$2:$B$146,B361,'9月奖金发放记录'!$A$2:$A$146,A361,'9月奖金发放记录'!$E$2:$E$146,"补发6月")</f>
        <v>0</v>
      </c>
      <c r="T361" s="6">
        <f>SUMIFS('9月奖金发放记录'!$J$2:$J$146,'9月奖金发放记录'!$B$2:$B$146,B361,'9月奖金发放记录'!$A$2:$A$146,A361,'9月奖金发放记录'!$E$2:$E$146,"补发5月")</f>
        <v>0</v>
      </c>
      <c r="U361" s="6">
        <f>SUMIFS('9月奖金发放记录'!$J$2:$J$146,'9月奖金发放记录'!$B$2:$B$146,B361,'9月奖金发放记录'!$A$2:$A$146,A361,'9月奖金发放记录'!$E$2:$E$146,"补发4月")</f>
        <v>0</v>
      </c>
      <c r="V361" s="6">
        <f>SUMIFS('9月奖金发放记录'!$J$2:$J$146,'9月奖金发放记录'!$B$2:$B$146,B361,'9月奖金发放记录'!$A$2:$A$146,A361,'9月奖金发放记录'!$E$2:$E$146,"补发3月")</f>
        <v>0</v>
      </c>
      <c r="W361" s="6">
        <f>SUMIFS('9月奖金发放记录'!$J$2:$J$146,'9月奖金发放记录'!$B$2:$B$146,B361,'9月奖金发放记录'!$A$2:$A$146,A361,'9月奖金发放记录'!$E$2:$E$146,"补发2月")</f>
        <v>0</v>
      </c>
      <c r="X361" s="6">
        <f>SUMIFS('9月奖金发放记录'!$J$2:$J$146,'9月奖金发放记录'!$B$2:$B$146,B361,'9月奖金发放记录'!$A$2:$A$146,A361,'9月奖金发放记录'!$E$2:$E$146,"补发1月")</f>
        <v>0</v>
      </c>
      <c r="Y361" s="6">
        <f t="shared" si="5"/>
        <v>0</v>
      </c>
      <c r="Z361" s="5" t="s">
        <v>120</v>
      </c>
      <c r="AA361" s="5">
        <v>4</v>
      </c>
      <c r="AB361" s="5">
        <v>0</v>
      </c>
      <c r="AC361" s="5">
        <v>0</v>
      </c>
    </row>
    <row r="362" ht="19" customHeight="1" spans="1:29">
      <c r="A362" s="5" t="s">
        <v>235</v>
      </c>
      <c r="B362" s="5" t="s">
        <v>49</v>
      </c>
      <c r="C362" s="5" t="s">
        <v>50</v>
      </c>
      <c r="D362" s="5">
        <v>1</v>
      </c>
      <c r="E362" s="5">
        <v>30</v>
      </c>
      <c r="F362" s="6">
        <v>5000</v>
      </c>
      <c r="G362" s="6">
        <v>3713.1</v>
      </c>
      <c r="H362" s="5" t="s">
        <v>120</v>
      </c>
      <c r="I362" s="6">
        <v>0</v>
      </c>
      <c r="J362" s="6">
        <v>5000</v>
      </c>
      <c r="K362" s="6">
        <v>3713.1</v>
      </c>
      <c r="L362" s="5" t="s">
        <v>825</v>
      </c>
      <c r="M362" s="5">
        <v>0</v>
      </c>
      <c r="N362" s="6">
        <f>SUMIFS('9月奖金发放记录'!$J$2:$J$146,'9月奖金发放记录'!$B$2:$B$146,B362,'9月奖金发放记录'!$A$2:$A$146,A362,'9月奖金发放记录'!$E$2:$E$146,"结转")</f>
        <v>0</v>
      </c>
      <c r="O362" s="6">
        <f>SUMIFS('9月奖金发放记录'!$J$2:$J$146,'9月奖金发放记录'!$B$2:$B$146,B362,'9月奖金发放记录'!$A$2:$A$146,A362,'9月奖金发放记录'!$E$2:$E$146,"当月")</f>
        <v>0</v>
      </c>
      <c r="P362" s="6">
        <f>SUMIFS('9月奖金发放记录'!$J$2:$J$146,'9月奖金发放记录'!$B$2:$B$146,B362,'9月奖金发放记录'!$A$2:$A$146,A362,'9月奖金发放记录'!$E$2:$E$146,"累计补发9月")</f>
        <v>0</v>
      </c>
      <c r="Q362" s="6">
        <f>SUMIFS('9月奖金发放记录'!$J$2:$J$146,'9月奖金发放记录'!$B$2:$B$146,B362,'9月奖金发放记录'!$A$2:$A$146,A362,'9月奖金发放记录'!$E$2:$E$146,"补发8月")</f>
        <v>0</v>
      </c>
      <c r="R362" s="6">
        <f>SUMIFS('9月奖金发放记录'!$J$2:$J$146,'9月奖金发放记录'!$B$2:$B$146,B362,'9月奖金发放记录'!$A$2:$A$146,A362,'9月奖金发放记录'!$E$2:$E$146,"补发7月")</f>
        <v>0</v>
      </c>
      <c r="S362" s="6">
        <f>SUMIFS('9月奖金发放记录'!$J$2:$J$146,'9月奖金发放记录'!$B$2:$B$146,B362,'9月奖金发放记录'!$A$2:$A$146,A362,'9月奖金发放记录'!$E$2:$E$146,"补发6月")</f>
        <v>0</v>
      </c>
      <c r="T362" s="6">
        <f>SUMIFS('9月奖金发放记录'!$J$2:$J$146,'9月奖金发放记录'!$B$2:$B$146,B362,'9月奖金发放记录'!$A$2:$A$146,A362,'9月奖金发放记录'!$E$2:$E$146,"补发5月")</f>
        <v>0</v>
      </c>
      <c r="U362" s="6">
        <f>SUMIFS('9月奖金发放记录'!$J$2:$J$146,'9月奖金发放记录'!$B$2:$B$146,B362,'9月奖金发放记录'!$A$2:$A$146,A362,'9月奖金发放记录'!$E$2:$E$146,"补发4月")</f>
        <v>0</v>
      </c>
      <c r="V362" s="6">
        <f>SUMIFS('9月奖金发放记录'!$J$2:$J$146,'9月奖金发放记录'!$B$2:$B$146,B362,'9月奖金发放记录'!$A$2:$A$146,A362,'9月奖金发放记录'!$E$2:$E$146,"补发3月")</f>
        <v>0</v>
      </c>
      <c r="W362" s="6">
        <f>SUMIFS('9月奖金发放记录'!$J$2:$J$146,'9月奖金发放记录'!$B$2:$B$146,B362,'9月奖金发放记录'!$A$2:$A$146,A362,'9月奖金发放记录'!$E$2:$E$146,"补发2月")</f>
        <v>0</v>
      </c>
      <c r="X362" s="6">
        <f>SUMIFS('9月奖金发放记录'!$J$2:$J$146,'9月奖金发放记录'!$B$2:$B$146,B362,'9月奖金发放记录'!$A$2:$A$146,A362,'9月奖金发放记录'!$E$2:$E$146,"补发1月")</f>
        <v>0</v>
      </c>
      <c r="Y362" s="6">
        <f t="shared" si="5"/>
        <v>0</v>
      </c>
      <c r="Z362" s="5" t="s">
        <v>120</v>
      </c>
      <c r="AA362" s="5">
        <v>2</v>
      </c>
      <c r="AB362" s="5">
        <v>0</v>
      </c>
      <c r="AC362" s="5">
        <v>0</v>
      </c>
    </row>
    <row r="363" ht="19" customHeight="1" spans="1:29">
      <c r="A363" s="5" t="s">
        <v>237</v>
      </c>
      <c r="B363" s="5" t="s">
        <v>49</v>
      </c>
      <c r="C363" s="5" t="s">
        <v>50</v>
      </c>
      <c r="D363" s="5">
        <v>1</v>
      </c>
      <c r="E363" s="5">
        <v>30</v>
      </c>
      <c r="F363" s="6">
        <v>5000</v>
      </c>
      <c r="G363" s="6">
        <v>12363.9</v>
      </c>
      <c r="H363" s="5" t="s">
        <v>113</v>
      </c>
      <c r="I363" s="6">
        <v>260</v>
      </c>
      <c r="J363" s="6">
        <v>5000</v>
      </c>
      <c r="K363" s="6">
        <v>12363.9</v>
      </c>
      <c r="L363" s="5" t="s">
        <v>826</v>
      </c>
      <c r="M363" s="5">
        <v>1</v>
      </c>
      <c r="N363" s="6">
        <f>SUMIFS('9月奖金发放记录'!$J$2:$J$146,'9月奖金发放记录'!$B$2:$B$146,B363,'9月奖金发放记录'!$A$2:$A$146,A363,'9月奖金发放记录'!$E$2:$E$146,"结转")</f>
        <v>0</v>
      </c>
      <c r="O363" s="6">
        <f>SUMIFS('9月奖金发放记录'!$J$2:$J$146,'9月奖金发放记录'!$B$2:$B$146,B363,'9月奖金发放记录'!$A$2:$A$146,A363,'9月奖金发放记录'!$E$2:$E$146,"当月")</f>
        <v>260</v>
      </c>
      <c r="P363" s="6">
        <f>SUMIFS('9月奖金发放记录'!$J$2:$J$146,'9月奖金发放记录'!$B$2:$B$146,B363,'9月奖金发放记录'!$A$2:$A$146,A363,'9月奖金发放记录'!$E$2:$E$146,"累计补发9月")</f>
        <v>0</v>
      </c>
      <c r="Q363" s="6">
        <f>SUMIFS('9月奖金发放记录'!$J$2:$J$146,'9月奖金发放记录'!$B$2:$B$146,B363,'9月奖金发放记录'!$A$2:$A$146,A363,'9月奖金发放记录'!$E$2:$E$146,"补发8月")</f>
        <v>0</v>
      </c>
      <c r="R363" s="6">
        <f>SUMIFS('9月奖金发放记录'!$J$2:$J$146,'9月奖金发放记录'!$B$2:$B$146,B363,'9月奖金发放记录'!$A$2:$A$146,A363,'9月奖金发放记录'!$E$2:$E$146,"补发7月")</f>
        <v>0</v>
      </c>
      <c r="S363" s="6">
        <f>SUMIFS('9月奖金发放记录'!$J$2:$J$146,'9月奖金发放记录'!$B$2:$B$146,B363,'9月奖金发放记录'!$A$2:$A$146,A363,'9月奖金发放记录'!$E$2:$E$146,"补发6月")</f>
        <v>0</v>
      </c>
      <c r="T363" s="6">
        <f>SUMIFS('9月奖金发放记录'!$J$2:$J$146,'9月奖金发放记录'!$B$2:$B$146,B363,'9月奖金发放记录'!$A$2:$A$146,A363,'9月奖金发放记录'!$E$2:$E$146,"补发5月")</f>
        <v>0</v>
      </c>
      <c r="U363" s="6">
        <f>SUMIFS('9月奖金发放记录'!$J$2:$J$146,'9月奖金发放记录'!$B$2:$B$146,B363,'9月奖金发放记录'!$A$2:$A$146,A363,'9月奖金发放记录'!$E$2:$E$146,"补发4月")</f>
        <v>0</v>
      </c>
      <c r="V363" s="6">
        <f>SUMIFS('9月奖金发放记录'!$J$2:$J$146,'9月奖金发放记录'!$B$2:$B$146,B363,'9月奖金发放记录'!$A$2:$A$146,A363,'9月奖金发放记录'!$E$2:$E$146,"补发3月")</f>
        <v>0</v>
      </c>
      <c r="W363" s="6">
        <f>SUMIFS('9月奖金发放记录'!$J$2:$J$146,'9月奖金发放记录'!$B$2:$B$146,B363,'9月奖金发放记录'!$A$2:$A$146,A363,'9月奖金发放记录'!$E$2:$E$146,"补发2月")</f>
        <v>0</v>
      </c>
      <c r="X363" s="6">
        <f>SUMIFS('9月奖金发放记录'!$J$2:$J$146,'9月奖金发放记录'!$B$2:$B$146,B363,'9月奖金发放记录'!$A$2:$A$146,A363,'9月奖金发放记录'!$E$2:$E$146,"补发1月")</f>
        <v>0</v>
      </c>
      <c r="Y363" s="6">
        <f t="shared" si="5"/>
        <v>260</v>
      </c>
      <c r="Z363" s="5" t="s">
        <v>120</v>
      </c>
      <c r="AA363" s="5">
        <v>1</v>
      </c>
      <c r="AB363" s="5">
        <v>0</v>
      </c>
      <c r="AC363" s="5">
        <v>0</v>
      </c>
    </row>
    <row r="364" ht="19" customHeight="1" spans="1:29">
      <c r="A364" s="5" t="s">
        <v>239</v>
      </c>
      <c r="B364" s="5" t="s">
        <v>49</v>
      </c>
      <c r="C364" s="5" t="s">
        <v>50</v>
      </c>
      <c r="D364" s="5">
        <v>1</v>
      </c>
      <c r="E364" s="5">
        <v>30</v>
      </c>
      <c r="F364" s="6">
        <v>5000</v>
      </c>
      <c r="G364" s="6">
        <v>3210.9</v>
      </c>
      <c r="H364" s="5" t="s">
        <v>120</v>
      </c>
      <c r="I364" s="6">
        <v>0</v>
      </c>
      <c r="J364" s="6">
        <v>5000</v>
      </c>
      <c r="K364" s="6">
        <v>3210.9</v>
      </c>
      <c r="L364" s="5" t="s">
        <v>825</v>
      </c>
      <c r="M364" s="5">
        <v>0</v>
      </c>
      <c r="N364" s="6">
        <f>SUMIFS('9月奖金发放记录'!$J$2:$J$146,'9月奖金发放记录'!$B$2:$B$146,B364,'9月奖金发放记录'!$A$2:$A$146,A364,'9月奖金发放记录'!$E$2:$E$146,"结转")</f>
        <v>0</v>
      </c>
      <c r="O364" s="6">
        <f>SUMIFS('9月奖金发放记录'!$J$2:$J$146,'9月奖金发放记录'!$B$2:$B$146,B364,'9月奖金发放记录'!$A$2:$A$146,A364,'9月奖金发放记录'!$E$2:$E$146,"当月")</f>
        <v>0</v>
      </c>
      <c r="P364" s="6">
        <f>SUMIFS('9月奖金发放记录'!$J$2:$J$146,'9月奖金发放记录'!$B$2:$B$146,B364,'9月奖金发放记录'!$A$2:$A$146,A364,'9月奖金发放记录'!$E$2:$E$146,"累计补发9月")</f>
        <v>0</v>
      </c>
      <c r="Q364" s="6">
        <f>SUMIFS('9月奖金发放记录'!$J$2:$J$146,'9月奖金发放记录'!$B$2:$B$146,B364,'9月奖金发放记录'!$A$2:$A$146,A364,'9月奖金发放记录'!$E$2:$E$146,"补发8月")</f>
        <v>0</v>
      </c>
      <c r="R364" s="6">
        <f>SUMIFS('9月奖金发放记录'!$J$2:$J$146,'9月奖金发放记录'!$B$2:$B$146,B364,'9月奖金发放记录'!$A$2:$A$146,A364,'9月奖金发放记录'!$E$2:$E$146,"补发7月")</f>
        <v>0</v>
      </c>
      <c r="S364" s="6">
        <f>SUMIFS('9月奖金发放记录'!$J$2:$J$146,'9月奖金发放记录'!$B$2:$B$146,B364,'9月奖金发放记录'!$A$2:$A$146,A364,'9月奖金发放记录'!$E$2:$E$146,"补发6月")</f>
        <v>0</v>
      </c>
      <c r="T364" s="6">
        <f>SUMIFS('9月奖金发放记录'!$J$2:$J$146,'9月奖金发放记录'!$B$2:$B$146,B364,'9月奖金发放记录'!$A$2:$A$146,A364,'9月奖金发放记录'!$E$2:$E$146,"补发5月")</f>
        <v>0</v>
      </c>
      <c r="U364" s="6">
        <f>SUMIFS('9月奖金发放记录'!$J$2:$J$146,'9月奖金发放记录'!$B$2:$B$146,B364,'9月奖金发放记录'!$A$2:$A$146,A364,'9月奖金发放记录'!$E$2:$E$146,"补发4月")</f>
        <v>0</v>
      </c>
      <c r="V364" s="6">
        <f>SUMIFS('9月奖金发放记录'!$J$2:$J$146,'9月奖金发放记录'!$B$2:$B$146,B364,'9月奖金发放记录'!$A$2:$A$146,A364,'9月奖金发放记录'!$E$2:$E$146,"补发3月")</f>
        <v>0</v>
      </c>
      <c r="W364" s="6">
        <f>SUMIFS('9月奖金发放记录'!$J$2:$J$146,'9月奖金发放记录'!$B$2:$B$146,B364,'9月奖金发放记录'!$A$2:$A$146,A364,'9月奖金发放记录'!$E$2:$E$146,"补发2月")</f>
        <v>0</v>
      </c>
      <c r="X364" s="6">
        <f>SUMIFS('9月奖金发放记录'!$J$2:$J$146,'9月奖金发放记录'!$B$2:$B$146,B364,'9月奖金发放记录'!$A$2:$A$146,A364,'9月奖金发放记录'!$E$2:$E$146,"补发1月")</f>
        <v>0</v>
      </c>
      <c r="Y364" s="6">
        <f t="shared" si="5"/>
        <v>0</v>
      </c>
      <c r="Z364" s="5" t="s">
        <v>120</v>
      </c>
      <c r="AA364" s="5">
        <v>0</v>
      </c>
      <c r="AB364" s="5">
        <v>0</v>
      </c>
      <c r="AC364" s="5">
        <v>0</v>
      </c>
    </row>
    <row r="365" ht="19" customHeight="1" spans="1:29">
      <c r="A365" s="5" t="s">
        <v>240</v>
      </c>
      <c r="B365" s="5" t="s">
        <v>49</v>
      </c>
      <c r="C365" s="5" t="s">
        <v>50</v>
      </c>
      <c r="D365" s="5">
        <v>1</v>
      </c>
      <c r="E365" s="5">
        <v>30</v>
      </c>
      <c r="F365" s="6">
        <v>5000</v>
      </c>
      <c r="G365" s="6">
        <v>2968.6</v>
      </c>
      <c r="H365" s="5" t="s">
        <v>120</v>
      </c>
      <c r="I365" s="6">
        <v>0</v>
      </c>
      <c r="J365" s="6">
        <v>5000</v>
      </c>
      <c r="K365" s="6">
        <v>2968.6</v>
      </c>
      <c r="L365" s="5" t="s">
        <v>825</v>
      </c>
      <c r="M365" s="5">
        <v>0</v>
      </c>
      <c r="N365" s="6">
        <f>SUMIFS('9月奖金发放记录'!$J$2:$J$146,'9月奖金发放记录'!$B$2:$B$146,B365,'9月奖金发放记录'!$A$2:$A$146,A365,'9月奖金发放记录'!$E$2:$E$146,"结转")</f>
        <v>0</v>
      </c>
      <c r="O365" s="6">
        <f>SUMIFS('9月奖金发放记录'!$J$2:$J$146,'9月奖金发放记录'!$B$2:$B$146,B365,'9月奖金发放记录'!$A$2:$A$146,A365,'9月奖金发放记录'!$E$2:$E$146,"当月")</f>
        <v>0</v>
      </c>
      <c r="P365" s="6">
        <f>SUMIFS('9月奖金发放记录'!$J$2:$J$146,'9月奖金发放记录'!$B$2:$B$146,B365,'9月奖金发放记录'!$A$2:$A$146,A365,'9月奖金发放记录'!$E$2:$E$146,"累计补发9月")</f>
        <v>0</v>
      </c>
      <c r="Q365" s="6">
        <f>SUMIFS('9月奖金发放记录'!$J$2:$J$146,'9月奖金发放记录'!$B$2:$B$146,B365,'9月奖金发放记录'!$A$2:$A$146,A365,'9月奖金发放记录'!$E$2:$E$146,"补发8月")</f>
        <v>0</v>
      </c>
      <c r="R365" s="6">
        <f>SUMIFS('9月奖金发放记录'!$J$2:$J$146,'9月奖金发放记录'!$B$2:$B$146,B365,'9月奖金发放记录'!$A$2:$A$146,A365,'9月奖金发放记录'!$E$2:$E$146,"补发7月")</f>
        <v>0</v>
      </c>
      <c r="S365" s="6">
        <f>SUMIFS('9月奖金发放记录'!$J$2:$J$146,'9月奖金发放记录'!$B$2:$B$146,B365,'9月奖金发放记录'!$A$2:$A$146,A365,'9月奖金发放记录'!$E$2:$E$146,"补发6月")</f>
        <v>0</v>
      </c>
      <c r="T365" s="6">
        <f>SUMIFS('9月奖金发放记录'!$J$2:$J$146,'9月奖金发放记录'!$B$2:$B$146,B365,'9月奖金发放记录'!$A$2:$A$146,A365,'9月奖金发放记录'!$E$2:$E$146,"补发5月")</f>
        <v>0</v>
      </c>
      <c r="U365" s="6">
        <f>SUMIFS('9月奖金发放记录'!$J$2:$J$146,'9月奖金发放记录'!$B$2:$B$146,B365,'9月奖金发放记录'!$A$2:$A$146,A365,'9月奖金发放记录'!$E$2:$E$146,"补发4月")</f>
        <v>0</v>
      </c>
      <c r="V365" s="6">
        <f>SUMIFS('9月奖金发放记录'!$J$2:$J$146,'9月奖金发放记录'!$B$2:$B$146,B365,'9月奖金发放记录'!$A$2:$A$146,A365,'9月奖金发放记录'!$E$2:$E$146,"补发3月")</f>
        <v>0</v>
      </c>
      <c r="W365" s="6">
        <f>SUMIFS('9月奖金发放记录'!$J$2:$J$146,'9月奖金发放记录'!$B$2:$B$146,B365,'9月奖金发放记录'!$A$2:$A$146,A365,'9月奖金发放记录'!$E$2:$E$146,"补发2月")</f>
        <v>0</v>
      </c>
      <c r="X365" s="6">
        <f>SUMIFS('9月奖金发放记录'!$J$2:$J$146,'9月奖金发放记录'!$B$2:$B$146,B365,'9月奖金发放记录'!$A$2:$A$146,A365,'9月奖金发放记录'!$E$2:$E$146,"补发1月")</f>
        <v>0</v>
      </c>
      <c r="Y365" s="6">
        <f t="shared" si="5"/>
        <v>0</v>
      </c>
      <c r="Z365" s="5" t="s">
        <v>120</v>
      </c>
      <c r="AA365" s="5">
        <v>3</v>
      </c>
      <c r="AB365" s="5">
        <v>0</v>
      </c>
      <c r="AC365" s="5">
        <v>0</v>
      </c>
    </row>
    <row r="366" ht="19" customHeight="1" spans="1:29">
      <c r="A366" s="5" t="s">
        <v>242</v>
      </c>
      <c r="B366" s="5" t="s">
        <v>49</v>
      </c>
      <c r="C366" s="5" t="s">
        <v>50</v>
      </c>
      <c r="D366" s="5">
        <v>1</v>
      </c>
      <c r="E366" s="5">
        <v>30</v>
      </c>
      <c r="F366" s="6">
        <v>5000</v>
      </c>
      <c r="G366" s="6">
        <v>1604.72</v>
      </c>
      <c r="H366" s="5" t="s">
        <v>120</v>
      </c>
      <c r="I366" s="6">
        <v>0</v>
      </c>
      <c r="J366" s="6">
        <v>5000</v>
      </c>
      <c r="K366" s="6">
        <v>1604.72</v>
      </c>
      <c r="L366" s="5" t="s">
        <v>825</v>
      </c>
      <c r="M366" s="5">
        <v>0</v>
      </c>
      <c r="N366" s="6">
        <f>SUMIFS('9月奖金发放记录'!$J$2:$J$146,'9月奖金发放记录'!$B$2:$B$146,B366,'9月奖金发放记录'!$A$2:$A$146,A366,'9月奖金发放记录'!$E$2:$E$146,"结转")</f>
        <v>0</v>
      </c>
      <c r="O366" s="6">
        <f>SUMIFS('9月奖金发放记录'!$J$2:$J$146,'9月奖金发放记录'!$B$2:$B$146,B366,'9月奖金发放记录'!$A$2:$A$146,A366,'9月奖金发放记录'!$E$2:$E$146,"当月")</f>
        <v>0</v>
      </c>
      <c r="P366" s="6">
        <f>SUMIFS('9月奖金发放记录'!$J$2:$J$146,'9月奖金发放记录'!$B$2:$B$146,B366,'9月奖金发放记录'!$A$2:$A$146,A366,'9月奖金发放记录'!$E$2:$E$146,"累计补发9月")</f>
        <v>0</v>
      </c>
      <c r="Q366" s="6">
        <f>SUMIFS('9月奖金发放记录'!$J$2:$J$146,'9月奖金发放记录'!$B$2:$B$146,B366,'9月奖金发放记录'!$A$2:$A$146,A366,'9月奖金发放记录'!$E$2:$E$146,"补发8月")</f>
        <v>0</v>
      </c>
      <c r="R366" s="6">
        <f>SUMIFS('9月奖金发放记录'!$J$2:$J$146,'9月奖金发放记录'!$B$2:$B$146,B366,'9月奖金发放记录'!$A$2:$A$146,A366,'9月奖金发放记录'!$E$2:$E$146,"补发7月")</f>
        <v>0</v>
      </c>
      <c r="S366" s="6">
        <f>SUMIFS('9月奖金发放记录'!$J$2:$J$146,'9月奖金发放记录'!$B$2:$B$146,B366,'9月奖金发放记录'!$A$2:$A$146,A366,'9月奖金发放记录'!$E$2:$E$146,"补发6月")</f>
        <v>0</v>
      </c>
      <c r="T366" s="6">
        <f>SUMIFS('9月奖金发放记录'!$J$2:$J$146,'9月奖金发放记录'!$B$2:$B$146,B366,'9月奖金发放记录'!$A$2:$A$146,A366,'9月奖金发放记录'!$E$2:$E$146,"补发5月")</f>
        <v>0</v>
      </c>
      <c r="U366" s="6">
        <f>SUMIFS('9月奖金发放记录'!$J$2:$J$146,'9月奖金发放记录'!$B$2:$B$146,B366,'9月奖金发放记录'!$A$2:$A$146,A366,'9月奖金发放记录'!$E$2:$E$146,"补发4月")</f>
        <v>0</v>
      </c>
      <c r="V366" s="6">
        <f>SUMIFS('9月奖金发放记录'!$J$2:$J$146,'9月奖金发放记录'!$B$2:$B$146,B366,'9月奖金发放记录'!$A$2:$A$146,A366,'9月奖金发放记录'!$E$2:$E$146,"补发3月")</f>
        <v>0</v>
      </c>
      <c r="W366" s="6">
        <f>SUMIFS('9月奖金发放记录'!$J$2:$J$146,'9月奖金发放记录'!$B$2:$B$146,B366,'9月奖金发放记录'!$A$2:$A$146,A366,'9月奖金发放记录'!$E$2:$E$146,"补发2月")</f>
        <v>0</v>
      </c>
      <c r="X366" s="6">
        <f>SUMIFS('9月奖金发放记录'!$J$2:$J$146,'9月奖金发放记录'!$B$2:$B$146,B366,'9月奖金发放记录'!$A$2:$A$146,A366,'9月奖金发放记录'!$E$2:$E$146,"补发1月")</f>
        <v>0</v>
      </c>
      <c r="Y366" s="6">
        <f t="shared" si="5"/>
        <v>0</v>
      </c>
      <c r="Z366" s="5" t="s">
        <v>120</v>
      </c>
      <c r="AA366" s="5">
        <v>0</v>
      </c>
      <c r="AB366" s="5">
        <v>0</v>
      </c>
      <c r="AC366" s="5">
        <v>0</v>
      </c>
    </row>
    <row r="367" ht="19" customHeight="1" spans="1:29">
      <c r="A367" s="5" t="s">
        <v>244</v>
      </c>
      <c r="B367" s="5" t="s">
        <v>49</v>
      </c>
      <c r="C367" s="5" t="s">
        <v>50</v>
      </c>
      <c r="D367" s="5">
        <v>1</v>
      </c>
      <c r="E367" s="5">
        <v>30</v>
      </c>
      <c r="F367" s="6">
        <v>5000</v>
      </c>
      <c r="G367" s="6">
        <v>2600.1</v>
      </c>
      <c r="H367" s="5" t="s">
        <v>120</v>
      </c>
      <c r="I367" s="6">
        <v>0</v>
      </c>
      <c r="J367" s="6">
        <v>5000</v>
      </c>
      <c r="K367" s="6">
        <v>2600.1</v>
      </c>
      <c r="L367" s="5" t="s">
        <v>825</v>
      </c>
      <c r="M367" s="5">
        <v>0</v>
      </c>
      <c r="N367" s="6">
        <f>SUMIFS('9月奖金发放记录'!$J$2:$J$146,'9月奖金发放记录'!$B$2:$B$146,B367,'9月奖金发放记录'!$A$2:$A$146,A367,'9月奖金发放记录'!$E$2:$E$146,"结转")</f>
        <v>0</v>
      </c>
      <c r="O367" s="6">
        <f>SUMIFS('9月奖金发放记录'!$J$2:$J$146,'9月奖金发放记录'!$B$2:$B$146,B367,'9月奖金发放记录'!$A$2:$A$146,A367,'9月奖金发放记录'!$E$2:$E$146,"当月")</f>
        <v>0</v>
      </c>
      <c r="P367" s="6">
        <f>SUMIFS('9月奖金发放记录'!$J$2:$J$146,'9月奖金发放记录'!$B$2:$B$146,B367,'9月奖金发放记录'!$A$2:$A$146,A367,'9月奖金发放记录'!$E$2:$E$146,"累计补发9月")</f>
        <v>0</v>
      </c>
      <c r="Q367" s="6">
        <f>SUMIFS('9月奖金发放记录'!$J$2:$J$146,'9月奖金发放记录'!$B$2:$B$146,B367,'9月奖金发放记录'!$A$2:$A$146,A367,'9月奖金发放记录'!$E$2:$E$146,"补发8月")</f>
        <v>0</v>
      </c>
      <c r="R367" s="6">
        <f>SUMIFS('9月奖金发放记录'!$J$2:$J$146,'9月奖金发放记录'!$B$2:$B$146,B367,'9月奖金发放记录'!$A$2:$A$146,A367,'9月奖金发放记录'!$E$2:$E$146,"补发7月")</f>
        <v>0</v>
      </c>
      <c r="S367" s="6">
        <f>SUMIFS('9月奖金发放记录'!$J$2:$J$146,'9月奖金发放记录'!$B$2:$B$146,B367,'9月奖金发放记录'!$A$2:$A$146,A367,'9月奖金发放记录'!$E$2:$E$146,"补发6月")</f>
        <v>0</v>
      </c>
      <c r="T367" s="6">
        <f>SUMIFS('9月奖金发放记录'!$J$2:$J$146,'9月奖金发放记录'!$B$2:$B$146,B367,'9月奖金发放记录'!$A$2:$A$146,A367,'9月奖金发放记录'!$E$2:$E$146,"补发5月")</f>
        <v>0</v>
      </c>
      <c r="U367" s="6">
        <f>SUMIFS('9月奖金发放记录'!$J$2:$J$146,'9月奖金发放记录'!$B$2:$B$146,B367,'9月奖金发放记录'!$A$2:$A$146,A367,'9月奖金发放记录'!$E$2:$E$146,"补发4月")</f>
        <v>0</v>
      </c>
      <c r="V367" s="6">
        <f>SUMIFS('9月奖金发放记录'!$J$2:$J$146,'9月奖金发放记录'!$B$2:$B$146,B367,'9月奖金发放记录'!$A$2:$A$146,A367,'9月奖金发放记录'!$E$2:$E$146,"补发3月")</f>
        <v>0</v>
      </c>
      <c r="W367" s="6">
        <f>SUMIFS('9月奖金发放记录'!$J$2:$J$146,'9月奖金发放记录'!$B$2:$B$146,B367,'9月奖金发放记录'!$A$2:$A$146,A367,'9月奖金发放记录'!$E$2:$E$146,"补发2月")</f>
        <v>0</v>
      </c>
      <c r="X367" s="6">
        <f>SUMIFS('9月奖金发放记录'!$J$2:$J$146,'9月奖金发放记录'!$B$2:$B$146,B367,'9月奖金发放记录'!$A$2:$A$146,A367,'9月奖金发放记录'!$E$2:$E$146,"补发1月")</f>
        <v>0</v>
      </c>
      <c r="Y367" s="6">
        <f t="shared" si="5"/>
        <v>0</v>
      </c>
      <c r="Z367" s="5" t="s">
        <v>120</v>
      </c>
      <c r="AA367" s="5">
        <v>0</v>
      </c>
      <c r="AB367" s="5">
        <v>0</v>
      </c>
      <c r="AC367" s="5">
        <v>0</v>
      </c>
    </row>
    <row r="368" ht="19" customHeight="1" spans="1:29">
      <c r="A368" s="5" t="s">
        <v>246</v>
      </c>
      <c r="B368" s="5" t="s">
        <v>49</v>
      </c>
      <c r="C368" s="5" t="s">
        <v>50</v>
      </c>
      <c r="D368" s="5">
        <v>1</v>
      </c>
      <c r="E368" s="5">
        <v>30</v>
      </c>
      <c r="F368" s="6">
        <v>5000</v>
      </c>
      <c r="G368" s="6">
        <v>3144.9</v>
      </c>
      <c r="H368" s="5" t="s">
        <v>120</v>
      </c>
      <c r="I368" s="6">
        <v>0</v>
      </c>
      <c r="J368" s="6">
        <v>5000</v>
      </c>
      <c r="K368" s="6">
        <v>3144.9</v>
      </c>
      <c r="L368" s="5" t="s">
        <v>825</v>
      </c>
      <c r="M368" s="5">
        <v>0</v>
      </c>
      <c r="N368" s="6">
        <f>SUMIFS('9月奖金发放记录'!$J$2:$J$146,'9月奖金发放记录'!$B$2:$B$146,B368,'9月奖金发放记录'!$A$2:$A$146,A368,'9月奖金发放记录'!$E$2:$E$146,"结转")</f>
        <v>0</v>
      </c>
      <c r="O368" s="6">
        <f>SUMIFS('9月奖金发放记录'!$J$2:$J$146,'9月奖金发放记录'!$B$2:$B$146,B368,'9月奖金发放记录'!$A$2:$A$146,A368,'9月奖金发放记录'!$E$2:$E$146,"当月")</f>
        <v>0</v>
      </c>
      <c r="P368" s="6">
        <f>SUMIFS('9月奖金发放记录'!$J$2:$J$146,'9月奖金发放记录'!$B$2:$B$146,B368,'9月奖金发放记录'!$A$2:$A$146,A368,'9月奖金发放记录'!$E$2:$E$146,"累计补发9月")</f>
        <v>0</v>
      </c>
      <c r="Q368" s="6">
        <f>SUMIFS('9月奖金发放记录'!$J$2:$J$146,'9月奖金发放记录'!$B$2:$B$146,B368,'9月奖金发放记录'!$A$2:$A$146,A368,'9月奖金发放记录'!$E$2:$E$146,"补发8月")</f>
        <v>0</v>
      </c>
      <c r="R368" s="6">
        <f>SUMIFS('9月奖金发放记录'!$J$2:$J$146,'9月奖金发放记录'!$B$2:$B$146,B368,'9月奖金发放记录'!$A$2:$A$146,A368,'9月奖金发放记录'!$E$2:$E$146,"补发7月")</f>
        <v>0</v>
      </c>
      <c r="S368" s="6">
        <f>SUMIFS('9月奖金发放记录'!$J$2:$J$146,'9月奖金发放记录'!$B$2:$B$146,B368,'9月奖金发放记录'!$A$2:$A$146,A368,'9月奖金发放记录'!$E$2:$E$146,"补发6月")</f>
        <v>0</v>
      </c>
      <c r="T368" s="6">
        <f>SUMIFS('9月奖金发放记录'!$J$2:$J$146,'9月奖金发放记录'!$B$2:$B$146,B368,'9月奖金发放记录'!$A$2:$A$146,A368,'9月奖金发放记录'!$E$2:$E$146,"补发5月")</f>
        <v>0</v>
      </c>
      <c r="U368" s="6">
        <f>SUMIFS('9月奖金发放记录'!$J$2:$J$146,'9月奖金发放记录'!$B$2:$B$146,B368,'9月奖金发放记录'!$A$2:$A$146,A368,'9月奖金发放记录'!$E$2:$E$146,"补发4月")</f>
        <v>0</v>
      </c>
      <c r="V368" s="6">
        <f>SUMIFS('9月奖金发放记录'!$J$2:$J$146,'9月奖金发放记录'!$B$2:$B$146,B368,'9月奖金发放记录'!$A$2:$A$146,A368,'9月奖金发放记录'!$E$2:$E$146,"补发3月")</f>
        <v>0</v>
      </c>
      <c r="W368" s="6">
        <f>SUMIFS('9月奖金发放记录'!$J$2:$J$146,'9月奖金发放记录'!$B$2:$B$146,B368,'9月奖金发放记录'!$A$2:$A$146,A368,'9月奖金发放记录'!$E$2:$E$146,"补发2月")</f>
        <v>0</v>
      </c>
      <c r="X368" s="6">
        <f>SUMIFS('9月奖金发放记录'!$J$2:$J$146,'9月奖金发放记录'!$B$2:$B$146,B368,'9月奖金发放记录'!$A$2:$A$146,A368,'9月奖金发放记录'!$E$2:$E$146,"补发1月")</f>
        <v>0</v>
      </c>
      <c r="Y368" s="6">
        <f t="shared" si="5"/>
        <v>0</v>
      </c>
      <c r="Z368" s="5" t="s">
        <v>120</v>
      </c>
      <c r="AA368" s="5">
        <v>0</v>
      </c>
      <c r="AB368" s="5">
        <v>0</v>
      </c>
      <c r="AC368" s="5">
        <v>0</v>
      </c>
    </row>
    <row r="369" ht="19" customHeight="1" spans="1:29">
      <c r="A369" s="5" t="s">
        <v>247</v>
      </c>
      <c r="B369" s="5" t="s">
        <v>49</v>
      </c>
      <c r="C369" s="5" t="s">
        <v>50</v>
      </c>
      <c r="D369" s="5">
        <v>1</v>
      </c>
      <c r="E369" s="5">
        <v>30</v>
      </c>
      <c r="F369" s="6">
        <v>5000</v>
      </c>
      <c r="G369" s="6">
        <v>12796.2</v>
      </c>
      <c r="H369" s="5" t="s">
        <v>113</v>
      </c>
      <c r="I369" s="6">
        <v>260</v>
      </c>
      <c r="J369" s="6">
        <v>5000</v>
      </c>
      <c r="K369" s="6">
        <v>12796.2</v>
      </c>
      <c r="L369" s="5" t="s">
        <v>826</v>
      </c>
      <c r="M369" s="5">
        <v>1</v>
      </c>
      <c r="N369" s="6">
        <f>SUMIFS('9月奖金发放记录'!$J$2:$J$146,'9月奖金发放记录'!$B$2:$B$146,B369,'9月奖金发放记录'!$A$2:$A$146,A369,'9月奖金发放记录'!$E$2:$E$146,"结转")</f>
        <v>0</v>
      </c>
      <c r="O369" s="6">
        <f>SUMIFS('9月奖金发放记录'!$J$2:$J$146,'9月奖金发放记录'!$B$2:$B$146,B369,'9月奖金发放记录'!$A$2:$A$146,A369,'9月奖金发放记录'!$E$2:$E$146,"当月")</f>
        <v>260</v>
      </c>
      <c r="P369" s="6">
        <f>SUMIFS('9月奖金发放记录'!$J$2:$J$146,'9月奖金发放记录'!$B$2:$B$146,B369,'9月奖金发放记录'!$A$2:$A$146,A369,'9月奖金发放记录'!$E$2:$E$146,"累计补发9月")</f>
        <v>0</v>
      </c>
      <c r="Q369" s="6">
        <f>SUMIFS('9月奖金发放记录'!$J$2:$J$146,'9月奖金发放记录'!$B$2:$B$146,B369,'9月奖金发放记录'!$A$2:$A$146,A369,'9月奖金发放记录'!$E$2:$E$146,"补发8月")</f>
        <v>0</v>
      </c>
      <c r="R369" s="6">
        <f>SUMIFS('9月奖金发放记录'!$J$2:$J$146,'9月奖金发放记录'!$B$2:$B$146,B369,'9月奖金发放记录'!$A$2:$A$146,A369,'9月奖金发放记录'!$E$2:$E$146,"补发7月")</f>
        <v>0</v>
      </c>
      <c r="S369" s="6">
        <f>SUMIFS('9月奖金发放记录'!$J$2:$J$146,'9月奖金发放记录'!$B$2:$B$146,B369,'9月奖金发放记录'!$A$2:$A$146,A369,'9月奖金发放记录'!$E$2:$E$146,"补发6月")</f>
        <v>0</v>
      </c>
      <c r="T369" s="6">
        <f>SUMIFS('9月奖金发放记录'!$J$2:$J$146,'9月奖金发放记录'!$B$2:$B$146,B369,'9月奖金发放记录'!$A$2:$A$146,A369,'9月奖金发放记录'!$E$2:$E$146,"补发5月")</f>
        <v>0</v>
      </c>
      <c r="U369" s="6">
        <f>SUMIFS('9月奖金发放记录'!$J$2:$J$146,'9月奖金发放记录'!$B$2:$B$146,B369,'9月奖金发放记录'!$A$2:$A$146,A369,'9月奖金发放记录'!$E$2:$E$146,"补发4月")</f>
        <v>0</v>
      </c>
      <c r="V369" s="6">
        <f>SUMIFS('9月奖金发放记录'!$J$2:$J$146,'9月奖金发放记录'!$B$2:$B$146,B369,'9月奖金发放记录'!$A$2:$A$146,A369,'9月奖金发放记录'!$E$2:$E$146,"补发3月")</f>
        <v>0</v>
      </c>
      <c r="W369" s="6">
        <f>SUMIFS('9月奖金发放记录'!$J$2:$J$146,'9月奖金发放记录'!$B$2:$B$146,B369,'9月奖金发放记录'!$A$2:$A$146,A369,'9月奖金发放记录'!$E$2:$E$146,"补发2月")</f>
        <v>0</v>
      </c>
      <c r="X369" s="6">
        <f>SUMIFS('9月奖金发放记录'!$J$2:$J$146,'9月奖金发放记录'!$B$2:$B$146,B369,'9月奖金发放记录'!$A$2:$A$146,A369,'9月奖金发放记录'!$E$2:$E$146,"补发1月")</f>
        <v>0</v>
      </c>
      <c r="Y369" s="6">
        <f t="shared" si="5"/>
        <v>260</v>
      </c>
      <c r="Z369" s="5" t="s">
        <v>120</v>
      </c>
      <c r="AA369" s="5">
        <v>0</v>
      </c>
      <c r="AB369" s="5">
        <v>0</v>
      </c>
      <c r="AC369" s="5">
        <v>0</v>
      </c>
    </row>
    <row r="370" ht="19" customHeight="1" spans="1:29">
      <c r="A370" s="5" t="s">
        <v>248</v>
      </c>
      <c r="B370" s="5" t="s">
        <v>49</v>
      </c>
      <c r="C370" s="5" t="s">
        <v>50</v>
      </c>
      <c r="D370" s="5">
        <v>1</v>
      </c>
      <c r="E370" s="5">
        <v>15</v>
      </c>
      <c r="F370" s="6">
        <v>1500</v>
      </c>
      <c r="G370" s="6">
        <v>1057.6</v>
      </c>
      <c r="H370" s="5" t="s">
        <v>120</v>
      </c>
      <c r="I370" s="6">
        <v>0</v>
      </c>
      <c r="J370" s="6">
        <v>1500</v>
      </c>
      <c r="K370" s="6">
        <v>1057.6</v>
      </c>
      <c r="L370" s="5" t="s">
        <v>825</v>
      </c>
      <c r="M370" s="5">
        <v>0</v>
      </c>
      <c r="N370" s="6">
        <f>SUMIFS('9月奖金发放记录'!$J$2:$J$146,'9月奖金发放记录'!$B$2:$B$146,B370,'9月奖金发放记录'!$A$2:$A$146,A370,'9月奖金发放记录'!$E$2:$E$146,"结转")</f>
        <v>0</v>
      </c>
      <c r="O370" s="6">
        <f>SUMIFS('9月奖金发放记录'!$J$2:$J$146,'9月奖金发放记录'!$B$2:$B$146,B370,'9月奖金发放记录'!$A$2:$A$146,A370,'9月奖金发放记录'!$E$2:$E$146,"当月")</f>
        <v>0</v>
      </c>
      <c r="P370" s="6">
        <f>SUMIFS('9月奖金发放记录'!$J$2:$J$146,'9月奖金发放记录'!$B$2:$B$146,B370,'9月奖金发放记录'!$A$2:$A$146,A370,'9月奖金发放记录'!$E$2:$E$146,"累计补发9月")</f>
        <v>0</v>
      </c>
      <c r="Q370" s="6">
        <f>SUMIFS('9月奖金发放记录'!$J$2:$J$146,'9月奖金发放记录'!$B$2:$B$146,B370,'9月奖金发放记录'!$A$2:$A$146,A370,'9月奖金发放记录'!$E$2:$E$146,"补发8月")</f>
        <v>0</v>
      </c>
      <c r="R370" s="6">
        <f>SUMIFS('9月奖金发放记录'!$J$2:$J$146,'9月奖金发放记录'!$B$2:$B$146,B370,'9月奖金发放记录'!$A$2:$A$146,A370,'9月奖金发放记录'!$E$2:$E$146,"补发7月")</f>
        <v>0</v>
      </c>
      <c r="S370" s="6">
        <f>SUMIFS('9月奖金发放记录'!$J$2:$J$146,'9月奖金发放记录'!$B$2:$B$146,B370,'9月奖金发放记录'!$A$2:$A$146,A370,'9月奖金发放记录'!$E$2:$E$146,"补发6月")</f>
        <v>0</v>
      </c>
      <c r="T370" s="6">
        <f>SUMIFS('9月奖金发放记录'!$J$2:$J$146,'9月奖金发放记录'!$B$2:$B$146,B370,'9月奖金发放记录'!$A$2:$A$146,A370,'9月奖金发放记录'!$E$2:$E$146,"补发5月")</f>
        <v>0</v>
      </c>
      <c r="U370" s="6">
        <f>SUMIFS('9月奖金发放记录'!$J$2:$J$146,'9月奖金发放记录'!$B$2:$B$146,B370,'9月奖金发放记录'!$A$2:$A$146,A370,'9月奖金发放记录'!$E$2:$E$146,"补发4月")</f>
        <v>0</v>
      </c>
      <c r="V370" s="6">
        <f>SUMIFS('9月奖金发放记录'!$J$2:$J$146,'9月奖金发放记录'!$B$2:$B$146,B370,'9月奖金发放记录'!$A$2:$A$146,A370,'9月奖金发放记录'!$E$2:$E$146,"补发3月")</f>
        <v>0</v>
      </c>
      <c r="W370" s="6">
        <f>SUMIFS('9月奖金发放记录'!$J$2:$J$146,'9月奖金发放记录'!$B$2:$B$146,B370,'9月奖金发放记录'!$A$2:$A$146,A370,'9月奖金发放记录'!$E$2:$E$146,"补发2月")</f>
        <v>0</v>
      </c>
      <c r="X370" s="6">
        <f>SUMIFS('9月奖金发放记录'!$J$2:$J$146,'9月奖金发放记录'!$B$2:$B$146,B370,'9月奖金发放记录'!$A$2:$A$146,A370,'9月奖金发放记录'!$E$2:$E$146,"补发1月")</f>
        <v>0</v>
      </c>
      <c r="Y370" s="6">
        <f t="shared" si="5"/>
        <v>0</v>
      </c>
      <c r="Z370" s="5" t="s">
        <v>120</v>
      </c>
      <c r="AA370" s="5">
        <v>3</v>
      </c>
      <c r="AB370" s="5">
        <v>0</v>
      </c>
      <c r="AC370" s="5">
        <v>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70"/>
  <sheetViews>
    <sheetView workbookViewId="0">
      <pane xSplit="7" ySplit="1" topLeftCell="H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6" customWidth="1"/>
    <col min="2" max="2" width="24" customWidth="1"/>
    <col min="3" max="3" width="38" customWidth="1"/>
    <col min="4" max="4" width="18" customWidth="1"/>
    <col min="5" max="5" width="28" customWidth="1"/>
    <col min="6" max="37" width="14" customWidth="1"/>
    <col min="38" max="38" width="36" customWidth="1"/>
    <col min="39" max="39" width="18" customWidth="1"/>
    <col min="40" max="41" width="16" customWidth="1"/>
    <col min="42" max="42" width="40" customWidth="1"/>
    <col min="43" max="43" width="22" customWidth="1"/>
    <col min="44" max="44" width="18" customWidth="1"/>
  </cols>
  <sheetData>
    <row r="1" ht="34" customHeight="1" spans="1:44">
      <c r="A1" s="4" t="s">
        <v>86</v>
      </c>
      <c r="B1" s="4" t="s">
        <v>856</v>
      </c>
      <c r="C1" s="4" t="s">
        <v>857</v>
      </c>
      <c r="D1" s="4" t="s">
        <v>858</v>
      </c>
      <c r="E1" s="4" t="s">
        <v>0</v>
      </c>
      <c r="F1" s="4" t="s">
        <v>859</v>
      </c>
      <c r="G1" s="4" t="s">
        <v>35</v>
      </c>
      <c r="H1" s="4" t="s">
        <v>860</v>
      </c>
      <c r="I1" s="4" t="s">
        <v>861</v>
      </c>
      <c r="J1" s="4" t="s">
        <v>862</v>
      </c>
      <c r="K1" s="4" t="s">
        <v>863</v>
      </c>
      <c r="L1" s="4" t="s">
        <v>864</v>
      </c>
      <c r="M1" s="4" t="s">
        <v>865</v>
      </c>
      <c r="N1" s="4" t="s">
        <v>866</v>
      </c>
      <c r="O1" s="4" t="s">
        <v>867</v>
      </c>
      <c r="P1" s="4" t="s">
        <v>868</v>
      </c>
      <c r="Q1" s="4" t="s">
        <v>869</v>
      </c>
      <c r="R1" s="4" t="s">
        <v>870</v>
      </c>
      <c r="S1" s="4" t="s">
        <v>871</v>
      </c>
      <c r="T1" s="4" t="s">
        <v>872</v>
      </c>
      <c r="U1" s="4" t="s">
        <v>873</v>
      </c>
      <c r="V1" s="4" t="s">
        <v>874</v>
      </c>
      <c r="W1" s="4" t="s">
        <v>875</v>
      </c>
      <c r="X1" s="4" t="s">
        <v>876</v>
      </c>
      <c r="Y1" s="4" t="s">
        <v>877</v>
      </c>
      <c r="Z1" s="4" t="s">
        <v>878</v>
      </c>
      <c r="AA1" s="4" t="s">
        <v>879</v>
      </c>
      <c r="AB1" s="4" t="s">
        <v>880</v>
      </c>
      <c r="AC1" s="4" t="s">
        <v>881</v>
      </c>
      <c r="AD1" s="4" t="s">
        <v>882</v>
      </c>
      <c r="AE1" s="4" t="s">
        <v>883</v>
      </c>
      <c r="AF1" s="4" t="s">
        <v>801</v>
      </c>
      <c r="AG1" s="4" t="s">
        <v>802</v>
      </c>
      <c r="AH1" s="4" t="s">
        <v>884</v>
      </c>
      <c r="AI1" s="4" t="s">
        <v>885</v>
      </c>
      <c r="AJ1" s="4" t="s">
        <v>806</v>
      </c>
      <c r="AK1" s="4" t="s">
        <v>807</v>
      </c>
      <c r="AL1" s="4" t="s">
        <v>89</v>
      </c>
      <c r="AM1" s="4" t="s">
        <v>886</v>
      </c>
      <c r="AN1" s="4" t="s">
        <v>887</v>
      </c>
      <c r="AO1" s="4" t="s">
        <v>888</v>
      </c>
      <c r="AP1" s="4" t="s">
        <v>889</v>
      </c>
      <c r="AQ1" s="4" t="s">
        <v>890</v>
      </c>
      <c r="AR1" s="4" t="s">
        <v>822</v>
      </c>
    </row>
    <row r="2" ht="19" customHeight="1" spans="1:44">
      <c r="A2" s="37" t="s">
        <v>547</v>
      </c>
      <c r="B2" s="37" t="s">
        <v>891</v>
      </c>
      <c r="C2" s="37" t="s">
        <v>892</v>
      </c>
      <c r="D2" s="37" t="s">
        <v>893</v>
      </c>
      <c r="E2" s="37" t="s">
        <v>11</v>
      </c>
      <c r="F2" s="38">
        <v>150</v>
      </c>
      <c r="G2" s="37" t="s">
        <v>63</v>
      </c>
      <c r="H2" s="37"/>
      <c r="I2" s="37"/>
      <c r="J2" s="37" t="s">
        <v>894</v>
      </c>
      <c r="K2" s="37"/>
      <c r="L2" s="37"/>
      <c r="M2" s="37" t="s">
        <v>894</v>
      </c>
      <c r="N2" s="37"/>
      <c r="O2" s="37"/>
      <c r="P2" s="37" t="s">
        <v>894</v>
      </c>
      <c r="Q2" s="37"/>
      <c r="R2" s="37"/>
      <c r="S2" s="37" t="s">
        <v>894</v>
      </c>
      <c r="T2" s="37"/>
      <c r="U2" s="37"/>
      <c r="V2" s="37" t="s">
        <v>894</v>
      </c>
      <c r="W2" s="37"/>
      <c r="X2" s="37"/>
      <c r="Y2" s="37" t="s">
        <v>894</v>
      </c>
      <c r="Z2" s="37"/>
      <c r="AA2" s="37"/>
      <c r="AB2" s="37" t="s">
        <v>894</v>
      </c>
      <c r="AC2" s="37"/>
      <c r="AD2" s="37"/>
      <c r="AE2" s="37" t="s">
        <v>894</v>
      </c>
      <c r="AF2" s="37">
        <v>1500</v>
      </c>
      <c r="AG2" s="37">
        <v>1243.9</v>
      </c>
      <c r="AH2" s="37" t="s">
        <v>895</v>
      </c>
      <c r="AI2" s="38">
        <v>1500</v>
      </c>
      <c r="AJ2" s="38">
        <v>1243.9</v>
      </c>
      <c r="AK2" s="37" t="s">
        <v>895</v>
      </c>
      <c r="AL2" s="37" t="s">
        <v>548</v>
      </c>
      <c r="AM2" s="37" t="s">
        <v>896</v>
      </c>
      <c r="AN2" s="38">
        <f>SUMIFS('9月奖金发放记录'!$J$2:$J$146,'9月奖金发放记录'!$B$2:$B$146,G2,'9月奖金发放记录'!$A$2:$A$146,A2)</f>
        <v>0</v>
      </c>
      <c r="AO2" s="38">
        <f>SUMIFS('9月奖金发放记录'!$J$2:$J$146,'9月奖金发放记录'!$B$2:$B$146,G2,'9月奖金发放记录'!$A$2:$A$146,A2)</f>
        <v>0</v>
      </c>
      <c r="AP2" s="37" t="s">
        <v>897</v>
      </c>
      <c r="AQ2" s="37" t="s">
        <v>120</v>
      </c>
      <c r="AR2" s="37">
        <v>0</v>
      </c>
    </row>
    <row r="3" ht="19" customHeight="1" spans="1:44">
      <c r="A3" s="39" t="s">
        <v>62</v>
      </c>
      <c r="B3" s="39" t="s">
        <v>898</v>
      </c>
      <c r="C3" s="39" t="s">
        <v>892</v>
      </c>
      <c r="D3" s="39" t="s">
        <v>893</v>
      </c>
      <c r="E3" s="39" t="s">
        <v>11</v>
      </c>
      <c r="F3" s="40">
        <v>150</v>
      </c>
      <c r="G3" s="39" t="s">
        <v>63</v>
      </c>
      <c r="H3" s="39"/>
      <c r="I3" s="39"/>
      <c r="J3" s="39" t="s">
        <v>894</v>
      </c>
      <c r="K3" s="39"/>
      <c r="L3" s="39"/>
      <c r="M3" s="39" t="s">
        <v>894</v>
      </c>
      <c r="N3" s="39"/>
      <c r="O3" s="39"/>
      <c r="P3" s="39" t="s">
        <v>894</v>
      </c>
      <c r="Q3" s="39"/>
      <c r="R3" s="39"/>
      <c r="S3" s="39" t="s">
        <v>894</v>
      </c>
      <c r="T3" s="39"/>
      <c r="U3" s="39"/>
      <c r="V3" s="39" t="s">
        <v>894</v>
      </c>
      <c r="W3" s="39"/>
      <c r="X3" s="39"/>
      <c r="Y3" s="39" t="s">
        <v>894</v>
      </c>
      <c r="Z3" s="39"/>
      <c r="AA3" s="39"/>
      <c r="AB3" s="39" t="s">
        <v>894</v>
      </c>
      <c r="AC3" s="39">
        <v>1548.39</v>
      </c>
      <c r="AD3" s="39">
        <v>594.8</v>
      </c>
      <c r="AE3" s="39" t="s">
        <v>895</v>
      </c>
      <c r="AF3" s="39">
        <v>3000</v>
      </c>
      <c r="AG3" s="39">
        <v>3583</v>
      </c>
      <c r="AH3" s="39" t="s">
        <v>899</v>
      </c>
      <c r="AI3" s="40">
        <v>4548.39</v>
      </c>
      <c r="AJ3" s="40">
        <v>4177.8</v>
      </c>
      <c r="AK3" s="39" t="s">
        <v>895</v>
      </c>
      <c r="AL3" s="39" t="s">
        <v>551</v>
      </c>
      <c r="AM3" s="39" t="s">
        <v>896</v>
      </c>
      <c r="AN3" s="40">
        <f>SUMIFS('9月奖金发放记录'!$J$2:$J$146,'9月奖金发放记录'!$B$2:$B$146,G3,'9月奖金发放记录'!$A$2:$A$146,A3)</f>
        <v>150</v>
      </c>
      <c r="AO3" s="40">
        <f>SUMIFS('9月奖金发放记录'!$J$2:$J$146,'9月奖金发放记录'!$B$2:$B$146,G3,'9月奖金发放记录'!$A$2:$A$146,A3)</f>
        <v>150</v>
      </c>
      <c r="AP3" s="39" t="s">
        <v>894</v>
      </c>
      <c r="AQ3" s="39" t="s">
        <v>120</v>
      </c>
      <c r="AR3" s="39">
        <v>1</v>
      </c>
    </row>
    <row r="4" ht="19" customHeight="1" spans="1:44">
      <c r="A4" s="37" t="s">
        <v>553</v>
      </c>
      <c r="B4" s="37" t="s">
        <v>900</v>
      </c>
      <c r="C4" s="37" t="s">
        <v>892</v>
      </c>
      <c r="D4" s="37" t="s">
        <v>893</v>
      </c>
      <c r="E4" s="37" t="s">
        <v>11</v>
      </c>
      <c r="F4" s="38">
        <v>150</v>
      </c>
      <c r="G4" s="37" t="s">
        <v>63</v>
      </c>
      <c r="H4" s="37"/>
      <c r="I4" s="37"/>
      <c r="J4" s="37" t="s">
        <v>894</v>
      </c>
      <c r="K4" s="37"/>
      <c r="L4" s="37"/>
      <c r="M4" s="37" t="s">
        <v>894</v>
      </c>
      <c r="N4" s="37"/>
      <c r="O4" s="37"/>
      <c r="P4" s="37" t="s">
        <v>894</v>
      </c>
      <c r="Q4" s="37"/>
      <c r="R4" s="37"/>
      <c r="S4" s="37" t="s">
        <v>894</v>
      </c>
      <c r="T4" s="37"/>
      <c r="U4" s="37"/>
      <c r="V4" s="37" t="s">
        <v>894</v>
      </c>
      <c r="W4" s="37"/>
      <c r="X4" s="37"/>
      <c r="Y4" s="37" t="s">
        <v>894</v>
      </c>
      <c r="Z4" s="37"/>
      <c r="AA4" s="37"/>
      <c r="AB4" s="37" t="s">
        <v>894</v>
      </c>
      <c r="AC4" s="37"/>
      <c r="AD4" s="37"/>
      <c r="AE4" s="37" t="s">
        <v>894</v>
      </c>
      <c r="AF4" s="37">
        <v>900</v>
      </c>
      <c r="AG4" s="37">
        <v>925.4</v>
      </c>
      <c r="AH4" s="37" t="s">
        <v>899</v>
      </c>
      <c r="AI4" s="38">
        <v>900</v>
      </c>
      <c r="AJ4" s="38">
        <v>925.4</v>
      </c>
      <c r="AK4" s="37" t="s">
        <v>899</v>
      </c>
      <c r="AL4" s="37" t="s">
        <v>554</v>
      </c>
      <c r="AM4" s="37" t="s">
        <v>896</v>
      </c>
      <c r="AN4" s="38">
        <f>SUMIFS('9月奖金发放记录'!$J$2:$J$146,'9月奖金发放记录'!$B$2:$B$146,G4,'9月奖金发放记录'!$A$2:$A$146,A4)</f>
        <v>45</v>
      </c>
      <c r="AO4" s="38">
        <f>SUMIFS('9月奖金发放记录'!$J$2:$J$146,'9月奖金发放记录'!$B$2:$B$146,G4,'9月奖金发放记录'!$A$2:$A$146,A4)</f>
        <v>45</v>
      </c>
      <c r="AP4" s="37" t="s">
        <v>894</v>
      </c>
      <c r="AQ4" s="37" t="s">
        <v>120</v>
      </c>
      <c r="AR4" s="37">
        <v>0</v>
      </c>
    </row>
    <row r="5" ht="19" customHeight="1" spans="1:44">
      <c r="A5" s="39" t="s">
        <v>252</v>
      </c>
      <c r="B5" s="39" t="s">
        <v>901</v>
      </c>
      <c r="C5" s="39" t="s">
        <v>902</v>
      </c>
      <c r="D5" s="39" t="s">
        <v>903</v>
      </c>
      <c r="E5" s="39" t="s">
        <v>17</v>
      </c>
      <c r="F5" s="40">
        <v>1000</v>
      </c>
      <c r="G5" s="39" t="s">
        <v>253</v>
      </c>
      <c r="H5" s="39">
        <v>5032.26</v>
      </c>
      <c r="I5" s="39">
        <v>3360.9</v>
      </c>
      <c r="J5" s="39" t="s">
        <v>895</v>
      </c>
      <c r="K5" s="39">
        <v>6000</v>
      </c>
      <c r="L5" s="39">
        <v>0.2</v>
      </c>
      <c r="M5" s="39" t="s">
        <v>895</v>
      </c>
      <c r="N5" s="39">
        <v>6000</v>
      </c>
      <c r="O5" s="39">
        <v>5303.6</v>
      </c>
      <c r="P5" s="39" t="s">
        <v>895</v>
      </c>
      <c r="Q5" s="39">
        <v>6000</v>
      </c>
      <c r="R5" s="39">
        <v>7704.5</v>
      </c>
      <c r="S5" s="39" t="s">
        <v>899</v>
      </c>
      <c r="T5" s="39">
        <v>6193.55</v>
      </c>
      <c r="U5" s="39">
        <v>4580.8</v>
      </c>
      <c r="V5" s="39" t="s">
        <v>895</v>
      </c>
      <c r="W5" s="39">
        <v>6000</v>
      </c>
      <c r="X5" s="39">
        <v>685.3</v>
      </c>
      <c r="Y5" s="39" t="s">
        <v>895</v>
      </c>
      <c r="Z5" s="39">
        <v>6000</v>
      </c>
      <c r="AA5" s="39">
        <v>760.2</v>
      </c>
      <c r="AB5" s="39" t="s">
        <v>895</v>
      </c>
      <c r="AC5" s="39">
        <v>6000</v>
      </c>
      <c r="AD5" s="39">
        <v>161.2</v>
      </c>
      <c r="AE5" s="39" t="s">
        <v>895</v>
      </c>
      <c r="AF5" s="39">
        <v>6000</v>
      </c>
      <c r="AG5" s="39">
        <v>393.7</v>
      </c>
      <c r="AH5" s="39" t="s">
        <v>904</v>
      </c>
      <c r="AI5" s="40">
        <v>53225.81</v>
      </c>
      <c r="AJ5" s="40">
        <v>22950.4</v>
      </c>
      <c r="AK5" s="39" t="s">
        <v>895</v>
      </c>
      <c r="AL5" s="39" t="s">
        <v>254</v>
      </c>
      <c r="AM5" s="39" t="s">
        <v>896</v>
      </c>
      <c r="AN5" s="40">
        <f>SUMIFS('9月奖金发放记录'!$J$2:$J$146,'9月奖金发放记录'!$B$2:$B$146,G5,'9月奖金发放记录'!$A$2:$A$146,A5)</f>
        <v>0</v>
      </c>
      <c r="AO5" s="40">
        <f>SUMIFS('9月奖金发放记录'!$J$2:$J$146,'9月奖金发放记录'!$B$2:$B$146,G5,'9月奖金发放记录'!$A$2:$A$146,A5)</f>
        <v>0</v>
      </c>
      <c r="AP5" s="39" t="s">
        <v>905</v>
      </c>
      <c r="AQ5" s="39" t="s">
        <v>120</v>
      </c>
      <c r="AR5" s="39">
        <v>6</v>
      </c>
    </row>
    <row r="6" ht="19" customHeight="1" spans="1:44">
      <c r="A6" s="37" t="s">
        <v>257</v>
      </c>
      <c r="B6" s="37" t="s">
        <v>906</v>
      </c>
      <c r="C6" s="37" t="s">
        <v>902</v>
      </c>
      <c r="D6" s="37" t="s">
        <v>903</v>
      </c>
      <c r="E6" s="37" t="s">
        <v>17</v>
      </c>
      <c r="F6" s="38">
        <v>1000</v>
      </c>
      <c r="G6" s="37" t="s">
        <v>253</v>
      </c>
      <c r="H6" s="37"/>
      <c r="I6" s="37"/>
      <c r="J6" s="37" t="s">
        <v>894</v>
      </c>
      <c r="K6" s="37"/>
      <c r="L6" s="37"/>
      <c r="M6" s="37" t="s">
        <v>894</v>
      </c>
      <c r="N6" s="37">
        <v>1161.29</v>
      </c>
      <c r="O6" s="37">
        <v>2472.8</v>
      </c>
      <c r="P6" s="37" t="s">
        <v>899</v>
      </c>
      <c r="Q6" s="37">
        <v>6000</v>
      </c>
      <c r="R6" s="37">
        <v>11145.9</v>
      </c>
      <c r="S6" s="37" t="s">
        <v>899</v>
      </c>
      <c r="T6" s="37">
        <v>6000</v>
      </c>
      <c r="U6" s="37">
        <v>11262.7</v>
      </c>
      <c r="V6" s="37" t="s">
        <v>899</v>
      </c>
      <c r="W6" s="37">
        <v>6000</v>
      </c>
      <c r="X6" s="37">
        <v>10851.6</v>
      </c>
      <c r="Y6" s="37" t="s">
        <v>899</v>
      </c>
      <c r="Z6" s="37">
        <v>6000</v>
      </c>
      <c r="AA6" s="37">
        <v>2227.2</v>
      </c>
      <c r="AB6" s="37" t="s">
        <v>895</v>
      </c>
      <c r="AC6" s="37">
        <v>6000</v>
      </c>
      <c r="AD6" s="37">
        <v>1474.5</v>
      </c>
      <c r="AE6" s="37" t="s">
        <v>895</v>
      </c>
      <c r="AF6" s="37">
        <v>6000</v>
      </c>
      <c r="AG6" s="37">
        <v>960.1</v>
      </c>
      <c r="AH6" s="37" t="s">
        <v>904</v>
      </c>
      <c r="AI6" s="38">
        <v>37161.29</v>
      </c>
      <c r="AJ6" s="38">
        <v>40394.8</v>
      </c>
      <c r="AK6" s="37" t="s">
        <v>899</v>
      </c>
      <c r="AL6" s="37" t="s">
        <v>258</v>
      </c>
      <c r="AM6" s="37" t="s">
        <v>896</v>
      </c>
      <c r="AN6" s="38">
        <f>SUMIFS('9月奖金发放记录'!$J$2:$J$146,'9月奖金发放记录'!$B$2:$B$146,G6,'9月奖金发放记录'!$A$2:$A$146,A6)</f>
        <v>1000</v>
      </c>
      <c r="AO6" s="38">
        <f>SUMIFS('9月奖金发放记录'!$J$2:$J$146,'9月奖金发放记录'!$B$2:$B$146,G6,'9月奖金发放记录'!$A$2:$A$146,A6)</f>
        <v>1000</v>
      </c>
      <c r="AP6" s="37" t="s">
        <v>894</v>
      </c>
      <c r="AQ6" s="37" t="s">
        <v>120</v>
      </c>
      <c r="AR6" s="37">
        <v>3</v>
      </c>
    </row>
    <row r="7" ht="19" customHeight="1" spans="1:44">
      <c r="A7" s="39" t="s">
        <v>260</v>
      </c>
      <c r="B7" s="39" t="s">
        <v>907</v>
      </c>
      <c r="C7" s="39" t="s">
        <v>902</v>
      </c>
      <c r="D7" s="39" t="s">
        <v>903</v>
      </c>
      <c r="E7" s="39" t="s">
        <v>17</v>
      </c>
      <c r="F7" s="40">
        <v>1000</v>
      </c>
      <c r="G7" s="39" t="s">
        <v>253</v>
      </c>
      <c r="H7" s="39">
        <v>3096.77</v>
      </c>
      <c r="I7" s="39">
        <v>5432.4</v>
      </c>
      <c r="J7" s="39" t="s">
        <v>899</v>
      </c>
      <c r="K7" s="39">
        <v>6000</v>
      </c>
      <c r="L7" s="39">
        <v>8908.1</v>
      </c>
      <c r="M7" s="39" t="s">
        <v>899</v>
      </c>
      <c r="N7" s="39">
        <v>6000</v>
      </c>
      <c r="O7" s="39">
        <v>12352</v>
      </c>
      <c r="P7" s="39" t="s">
        <v>899</v>
      </c>
      <c r="Q7" s="39">
        <v>6000</v>
      </c>
      <c r="R7" s="39">
        <v>12029.4</v>
      </c>
      <c r="S7" s="39" t="s">
        <v>899</v>
      </c>
      <c r="T7" s="39">
        <v>6193.54</v>
      </c>
      <c r="U7" s="39">
        <v>4331.7</v>
      </c>
      <c r="V7" s="39" t="s">
        <v>895</v>
      </c>
      <c r="W7" s="39">
        <v>6000</v>
      </c>
      <c r="X7" s="39">
        <v>367.2</v>
      </c>
      <c r="Y7" s="39" t="s">
        <v>895</v>
      </c>
      <c r="Z7" s="39">
        <v>6000</v>
      </c>
      <c r="AA7" s="39">
        <v>228.4</v>
      </c>
      <c r="AB7" s="39" t="s">
        <v>895</v>
      </c>
      <c r="AC7" s="39">
        <v>6000</v>
      </c>
      <c r="AD7" s="39">
        <v>553.2</v>
      </c>
      <c r="AE7" s="39" t="s">
        <v>895</v>
      </c>
      <c r="AF7" s="39">
        <v>1000</v>
      </c>
      <c r="AG7" s="39">
        <v>359</v>
      </c>
      <c r="AH7" s="39" t="s">
        <v>904</v>
      </c>
      <c r="AI7" s="40">
        <v>46290.31</v>
      </c>
      <c r="AJ7" s="40">
        <v>44561.4</v>
      </c>
      <c r="AK7" s="39" t="s">
        <v>895</v>
      </c>
      <c r="AL7" s="39" t="s">
        <v>254</v>
      </c>
      <c r="AM7" s="39" t="s">
        <v>896</v>
      </c>
      <c r="AN7" s="40">
        <f>SUMIFS('9月奖金发放记录'!$J$2:$J$146,'9月奖金发放记录'!$B$2:$B$146,G7,'9月奖金发放记录'!$A$2:$A$146,A7)</f>
        <v>0</v>
      </c>
      <c r="AO7" s="40">
        <f>SUMIFS('9月奖金发放记录'!$J$2:$J$146,'9月奖金发放记录'!$B$2:$B$146,G7,'9月奖金发放记录'!$A$2:$A$146,A7)</f>
        <v>0</v>
      </c>
      <c r="AP7" s="39" t="s">
        <v>905</v>
      </c>
      <c r="AQ7" s="39" t="s">
        <v>120</v>
      </c>
      <c r="AR7" s="39">
        <v>1</v>
      </c>
    </row>
    <row r="8" ht="19" customHeight="1" spans="1:44">
      <c r="A8" s="37" t="s">
        <v>263</v>
      </c>
      <c r="B8" s="37" t="s">
        <v>908</v>
      </c>
      <c r="C8" s="37" t="s">
        <v>902</v>
      </c>
      <c r="D8" s="37" t="s">
        <v>903</v>
      </c>
      <c r="E8" s="37" t="s">
        <v>17</v>
      </c>
      <c r="F8" s="38">
        <v>1000</v>
      </c>
      <c r="G8" s="37" t="s">
        <v>253</v>
      </c>
      <c r="H8" s="37"/>
      <c r="I8" s="37"/>
      <c r="J8" s="37" t="s">
        <v>894</v>
      </c>
      <c r="K8" s="37"/>
      <c r="L8" s="37"/>
      <c r="M8" s="37" t="s">
        <v>894</v>
      </c>
      <c r="N8" s="37"/>
      <c r="O8" s="37"/>
      <c r="P8" s="37" t="s">
        <v>894</v>
      </c>
      <c r="Q8" s="37">
        <v>600</v>
      </c>
      <c r="R8" s="37">
        <v>490.9</v>
      </c>
      <c r="S8" s="37" t="s">
        <v>895</v>
      </c>
      <c r="T8" s="37">
        <v>6000</v>
      </c>
      <c r="U8" s="37">
        <v>5250.8</v>
      </c>
      <c r="V8" s="37" t="s">
        <v>895</v>
      </c>
      <c r="W8" s="37">
        <v>6000</v>
      </c>
      <c r="X8" s="37">
        <v>5490.6</v>
      </c>
      <c r="Y8" s="37" t="s">
        <v>895</v>
      </c>
      <c r="Z8" s="37">
        <v>6000</v>
      </c>
      <c r="AA8" s="37">
        <v>2727.7</v>
      </c>
      <c r="AB8" s="37" t="s">
        <v>895</v>
      </c>
      <c r="AC8" s="37">
        <v>6000</v>
      </c>
      <c r="AD8" s="37">
        <v>5960.1</v>
      </c>
      <c r="AE8" s="37" t="s">
        <v>895</v>
      </c>
      <c r="AF8" s="37">
        <v>6000</v>
      </c>
      <c r="AG8" s="37">
        <v>5613.7</v>
      </c>
      <c r="AH8" s="37" t="s">
        <v>904</v>
      </c>
      <c r="AI8" s="38">
        <v>30600</v>
      </c>
      <c r="AJ8" s="38">
        <v>25533.8</v>
      </c>
      <c r="AK8" s="37" t="s">
        <v>895</v>
      </c>
      <c r="AL8" s="37" t="s">
        <v>264</v>
      </c>
      <c r="AM8" s="37" t="s">
        <v>896</v>
      </c>
      <c r="AN8" s="38">
        <f>SUMIFS('9月奖金发放记录'!$J$2:$J$146,'9月奖金发放记录'!$B$2:$B$146,G8,'9月奖金发放记录'!$A$2:$A$146,A8)</f>
        <v>0</v>
      </c>
      <c r="AO8" s="38">
        <f>SUMIFS('9月奖金发放记录'!$J$2:$J$146,'9月奖金发放记录'!$B$2:$B$146,G8,'9月奖金发放记录'!$A$2:$A$146,A8)</f>
        <v>0</v>
      </c>
      <c r="AP8" s="37" t="s">
        <v>905</v>
      </c>
      <c r="AQ8" s="37" t="s">
        <v>120</v>
      </c>
      <c r="AR8" s="37">
        <v>3</v>
      </c>
    </row>
    <row r="9" ht="19" customHeight="1" spans="1:44">
      <c r="A9" s="39" t="s">
        <v>266</v>
      </c>
      <c r="B9" s="39" t="s">
        <v>909</v>
      </c>
      <c r="C9" s="39" t="s">
        <v>902</v>
      </c>
      <c r="D9" s="39" t="s">
        <v>903</v>
      </c>
      <c r="E9" s="39" t="s">
        <v>17</v>
      </c>
      <c r="F9" s="40">
        <v>1000</v>
      </c>
      <c r="G9" s="39" t="s">
        <v>253</v>
      </c>
      <c r="H9" s="39"/>
      <c r="I9" s="39"/>
      <c r="J9" s="39" t="s">
        <v>894</v>
      </c>
      <c r="K9" s="39">
        <v>5357.14</v>
      </c>
      <c r="L9" s="39">
        <v>1280.3</v>
      </c>
      <c r="M9" s="39" t="s">
        <v>895</v>
      </c>
      <c r="N9" s="39">
        <v>6000</v>
      </c>
      <c r="O9" s="39">
        <v>5869.4</v>
      </c>
      <c r="P9" s="39" t="s">
        <v>895</v>
      </c>
      <c r="Q9" s="39">
        <v>6000</v>
      </c>
      <c r="R9" s="39">
        <v>5132.5</v>
      </c>
      <c r="S9" s="39" t="s">
        <v>895</v>
      </c>
      <c r="T9" s="39">
        <v>6000</v>
      </c>
      <c r="U9" s="39">
        <v>5177.3</v>
      </c>
      <c r="V9" s="39" t="s">
        <v>895</v>
      </c>
      <c r="W9" s="39">
        <v>6000</v>
      </c>
      <c r="X9" s="39">
        <v>6413.5</v>
      </c>
      <c r="Y9" s="39" t="s">
        <v>899</v>
      </c>
      <c r="Z9" s="39">
        <v>6000</v>
      </c>
      <c r="AA9" s="39">
        <v>4959.9</v>
      </c>
      <c r="AB9" s="39" t="s">
        <v>895</v>
      </c>
      <c r="AC9" s="39">
        <v>6000</v>
      </c>
      <c r="AD9" s="39">
        <v>6000.5</v>
      </c>
      <c r="AE9" s="39" t="s">
        <v>899</v>
      </c>
      <c r="AF9" s="39">
        <v>6000</v>
      </c>
      <c r="AG9" s="39">
        <v>5495.4</v>
      </c>
      <c r="AH9" s="39" t="s">
        <v>904</v>
      </c>
      <c r="AI9" s="40">
        <v>47357.14</v>
      </c>
      <c r="AJ9" s="40">
        <v>40328.8</v>
      </c>
      <c r="AK9" s="39" t="s">
        <v>895</v>
      </c>
      <c r="AL9" s="39" t="s">
        <v>264</v>
      </c>
      <c r="AM9" s="39" t="s">
        <v>896</v>
      </c>
      <c r="AN9" s="40">
        <f>SUMIFS('9月奖金发放记录'!$J$2:$J$146,'9月奖金发放记录'!$B$2:$B$146,G9,'9月奖金发放记录'!$A$2:$A$146,A9)</f>
        <v>0</v>
      </c>
      <c r="AO9" s="40">
        <f>SUMIFS('9月奖金发放记录'!$J$2:$J$146,'9月奖金发放记录'!$B$2:$B$146,G9,'9月奖金发放记录'!$A$2:$A$146,A9)</f>
        <v>0</v>
      </c>
      <c r="AP9" s="39" t="s">
        <v>905</v>
      </c>
      <c r="AQ9" s="39" t="s">
        <v>120</v>
      </c>
      <c r="AR9" s="39">
        <v>3</v>
      </c>
    </row>
    <row r="10" ht="19" customHeight="1" spans="1:44">
      <c r="A10" s="37" t="s">
        <v>268</v>
      </c>
      <c r="B10" s="37" t="s">
        <v>910</v>
      </c>
      <c r="C10" s="37" t="s">
        <v>902</v>
      </c>
      <c r="D10" s="37" t="s">
        <v>903</v>
      </c>
      <c r="E10" s="37" t="s">
        <v>17</v>
      </c>
      <c r="F10" s="38">
        <v>1000</v>
      </c>
      <c r="G10" s="37" t="s">
        <v>253</v>
      </c>
      <c r="H10" s="37">
        <v>5225.81</v>
      </c>
      <c r="I10" s="37">
        <v>6896</v>
      </c>
      <c r="J10" s="37" t="s">
        <v>899</v>
      </c>
      <c r="K10" s="37">
        <v>6000</v>
      </c>
      <c r="L10" s="37">
        <v>6339.7</v>
      </c>
      <c r="M10" s="37" t="s">
        <v>899</v>
      </c>
      <c r="N10" s="37">
        <v>6000</v>
      </c>
      <c r="O10" s="37">
        <v>6512.4</v>
      </c>
      <c r="P10" s="37" t="s">
        <v>899</v>
      </c>
      <c r="Q10" s="37">
        <v>6000</v>
      </c>
      <c r="R10" s="37">
        <v>10520.2</v>
      </c>
      <c r="S10" s="37" t="s">
        <v>899</v>
      </c>
      <c r="T10" s="37">
        <v>6193.54</v>
      </c>
      <c r="U10" s="37">
        <v>3325</v>
      </c>
      <c r="V10" s="37" t="s">
        <v>895</v>
      </c>
      <c r="W10" s="37">
        <v>6000</v>
      </c>
      <c r="X10" s="37">
        <v>483.1</v>
      </c>
      <c r="Y10" s="37" t="s">
        <v>895</v>
      </c>
      <c r="Z10" s="37">
        <v>6000</v>
      </c>
      <c r="AA10" s="37">
        <v>48.9</v>
      </c>
      <c r="AB10" s="37" t="s">
        <v>895</v>
      </c>
      <c r="AC10" s="37">
        <v>6000</v>
      </c>
      <c r="AD10" s="37">
        <v>311.6</v>
      </c>
      <c r="AE10" s="37" t="s">
        <v>895</v>
      </c>
      <c r="AF10" s="37">
        <v>6000</v>
      </c>
      <c r="AG10" s="37">
        <v>436.5</v>
      </c>
      <c r="AH10" s="37" t="s">
        <v>904</v>
      </c>
      <c r="AI10" s="38">
        <v>53419.35</v>
      </c>
      <c r="AJ10" s="38">
        <v>34873.4</v>
      </c>
      <c r="AK10" s="37" t="s">
        <v>895</v>
      </c>
      <c r="AL10" s="37" t="s">
        <v>254</v>
      </c>
      <c r="AM10" s="37" t="s">
        <v>896</v>
      </c>
      <c r="AN10" s="38">
        <f>SUMIFS('9月奖金发放记录'!$J$2:$J$146,'9月奖金发放记录'!$B$2:$B$146,G10,'9月奖金发放记录'!$A$2:$A$146,A10)</f>
        <v>0</v>
      </c>
      <c r="AO10" s="38">
        <f>SUMIFS('9月奖金发放记录'!$J$2:$J$146,'9月奖金发放记录'!$B$2:$B$146,G10,'9月奖金发放记录'!$A$2:$A$146,A10)</f>
        <v>0</v>
      </c>
      <c r="AP10" s="37" t="s">
        <v>905</v>
      </c>
      <c r="AQ10" s="37" t="s">
        <v>120</v>
      </c>
      <c r="AR10" s="37">
        <v>2</v>
      </c>
    </row>
    <row r="11" ht="19" customHeight="1" spans="1:44">
      <c r="A11" s="39" t="s">
        <v>122</v>
      </c>
      <c r="B11" s="39" t="s">
        <v>911</v>
      </c>
      <c r="C11" s="39" t="s">
        <v>902</v>
      </c>
      <c r="D11" s="39" t="s">
        <v>903</v>
      </c>
      <c r="E11" s="39" t="s">
        <v>17</v>
      </c>
      <c r="F11" s="40">
        <v>1000</v>
      </c>
      <c r="G11" s="39" t="s">
        <v>253</v>
      </c>
      <c r="H11" s="39"/>
      <c r="I11" s="39"/>
      <c r="J11" s="39" t="s">
        <v>894</v>
      </c>
      <c r="K11" s="39">
        <v>4928.57</v>
      </c>
      <c r="L11" s="39">
        <v>2901.6</v>
      </c>
      <c r="M11" s="39" t="s">
        <v>895</v>
      </c>
      <c r="N11" s="39">
        <v>5419.35</v>
      </c>
      <c r="O11" s="39">
        <v>2302.9</v>
      </c>
      <c r="P11" s="39" t="s">
        <v>895</v>
      </c>
      <c r="Q11" s="39"/>
      <c r="R11" s="39"/>
      <c r="S11" s="39" t="s">
        <v>894</v>
      </c>
      <c r="T11" s="39">
        <v>2516.13</v>
      </c>
      <c r="U11" s="39">
        <v>254.8</v>
      </c>
      <c r="V11" s="39" t="s">
        <v>895</v>
      </c>
      <c r="W11" s="39">
        <v>6000</v>
      </c>
      <c r="X11" s="39">
        <v>3773.6</v>
      </c>
      <c r="Y11" s="39" t="s">
        <v>895</v>
      </c>
      <c r="Z11" s="39">
        <v>6000</v>
      </c>
      <c r="AA11" s="39">
        <v>909.2</v>
      </c>
      <c r="AB11" s="39" t="s">
        <v>895</v>
      </c>
      <c r="AC11" s="39">
        <v>6000</v>
      </c>
      <c r="AD11" s="39">
        <v>658</v>
      </c>
      <c r="AE11" s="39" t="s">
        <v>895</v>
      </c>
      <c r="AF11" s="39">
        <v>1400</v>
      </c>
      <c r="AG11" s="39">
        <v>496.2</v>
      </c>
      <c r="AH11" s="39" t="s">
        <v>895</v>
      </c>
      <c r="AI11" s="40">
        <v>32264.05</v>
      </c>
      <c r="AJ11" s="40">
        <v>11296.3</v>
      </c>
      <c r="AK11" s="39" t="s">
        <v>895</v>
      </c>
      <c r="AL11" s="39" t="s">
        <v>254</v>
      </c>
      <c r="AM11" s="39" t="s">
        <v>896</v>
      </c>
      <c r="AN11" s="40">
        <f>SUMIFS('9月奖金发放记录'!$J$2:$J$146,'9月奖金发放记录'!$B$2:$B$146,G11,'9月奖金发放记录'!$A$2:$A$146,A11)</f>
        <v>0</v>
      </c>
      <c r="AO11" s="40">
        <f>SUMIFS('9月奖金发放记录'!$J$2:$J$146,'9月奖金发放记录'!$B$2:$B$146,G11,'9月奖金发放记录'!$A$2:$A$146,A11)</f>
        <v>0</v>
      </c>
      <c r="AP11" s="39" t="s">
        <v>897</v>
      </c>
      <c r="AQ11" s="39" t="s">
        <v>120</v>
      </c>
      <c r="AR11" s="39">
        <v>0</v>
      </c>
    </row>
    <row r="12" ht="19" customHeight="1" spans="1:44">
      <c r="A12" s="37" t="s">
        <v>273</v>
      </c>
      <c r="B12" s="37" t="s">
        <v>912</v>
      </c>
      <c r="C12" s="37" t="s">
        <v>902</v>
      </c>
      <c r="D12" s="37" t="s">
        <v>903</v>
      </c>
      <c r="E12" s="37" t="s">
        <v>17</v>
      </c>
      <c r="F12" s="38">
        <v>1000</v>
      </c>
      <c r="G12" s="37" t="s">
        <v>253</v>
      </c>
      <c r="H12" s="37">
        <v>5032.26</v>
      </c>
      <c r="I12" s="37">
        <v>7545.3</v>
      </c>
      <c r="J12" s="37" t="s">
        <v>899</v>
      </c>
      <c r="K12" s="37">
        <v>6000</v>
      </c>
      <c r="L12" s="37">
        <v>6233.2</v>
      </c>
      <c r="M12" s="37" t="s">
        <v>899</v>
      </c>
      <c r="N12" s="37">
        <v>6000</v>
      </c>
      <c r="O12" s="37">
        <v>10051.7</v>
      </c>
      <c r="P12" s="37" t="s">
        <v>899</v>
      </c>
      <c r="Q12" s="37">
        <v>6000</v>
      </c>
      <c r="R12" s="37">
        <v>10756.2</v>
      </c>
      <c r="S12" s="37" t="s">
        <v>899</v>
      </c>
      <c r="T12" s="37">
        <v>5806.45</v>
      </c>
      <c r="U12" s="37">
        <v>5339.7</v>
      </c>
      <c r="V12" s="37" t="s">
        <v>895</v>
      </c>
      <c r="W12" s="37">
        <v>6000</v>
      </c>
      <c r="X12" s="37">
        <v>311.5</v>
      </c>
      <c r="Y12" s="37" t="s">
        <v>895</v>
      </c>
      <c r="Z12" s="37">
        <v>6000</v>
      </c>
      <c r="AA12" s="37">
        <v>140.4</v>
      </c>
      <c r="AB12" s="37" t="s">
        <v>895</v>
      </c>
      <c r="AC12" s="37">
        <v>6000</v>
      </c>
      <c r="AD12" s="37">
        <v>1072.7</v>
      </c>
      <c r="AE12" s="37" t="s">
        <v>895</v>
      </c>
      <c r="AF12" s="37">
        <v>6000</v>
      </c>
      <c r="AG12" s="37">
        <v>504</v>
      </c>
      <c r="AH12" s="37" t="s">
        <v>904</v>
      </c>
      <c r="AI12" s="38">
        <v>52838.71</v>
      </c>
      <c r="AJ12" s="38">
        <v>41954.7</v>
      </c>
      <c r="AK12" s="37" t="s">
        <v>895</v>
      </c>
      <c r="AL12" s="37" t="s">
        <v>254</v>
      </c>
      <c r="AM12" s="37" t="s">
        <v>896</v>
      </c>
      <c r="AN12" s="38">
        <f>SUMIFS('9月奖金发放记录'!$J$2:$J$146,'9月奖金发放记录'!$B$2:$B$146,G12,'9月奖金发放记录'!$A$2:$A$146,A12)</f>
        <v>0</v>
      </c>
      <c r="AO12" s="38">
        <f>SUMIFS('9月奖金发放记录'!$J$2:$J$146,'9月奖金发放记录'!$B$2:$B$146,G12,'9月奖金发放记录'!$A$2:$A$146,A12)</f>
        <v>0</v>
      </c>
      <c r="AP12" s="37" t="s">
        <v>905</v>
      </c>
      <c r="AQ12" s="37" t="s">
        <v>120</v>
      </c>
      <c r="AR12" s="37">
        <v>1</v>
      </c>
    </row>
    <row r="13" ht="19" customHeight="1" spans="1:44">
      <c r="A13" s="39" t="s">
        <v>274</v>
      </c>
      <c r="B13" s="39" t="s">
        <v>913</v>
      </c>
      <c r="C13" s="39" t="s">
        <v>902</v>
      </c>
      <c r="D13" s="39" t="s">
        <v>903</v>
      </c>
      <c r="E13" s="39" t="s">
        <v>17</v>
      </c>
      <c r="F13" s="40">
        <v>1000</v>
      </c>
      <c r="G13" s="39" t="s">
        <v>253</v>
      </c>
      <c r="H13" s="39">
        <v>2903.23</v>
      </c>
      <c r="I13" s="39">
        <v>4462.9</v>
      </c>
      <c r="J13" s="39" t="s">
        <v>899</v>
      </c>
      <c r="K13" s="39">
        <v>6000</v>
      </c>
      <c r="L13" s="39">
        <v>836.4</v>
      </c>
      <c r="M13" s="39" t="s">
        <v>895</v>
      </c>
      <c r="N13" s="39">
        <v>6000</v>
      </c>
      <c r="O13" s="39">
        <v>12162</v>
      </c>
      <c r="P13" s="39" t="s">
        <v>899</v>
      </c>
      <c r="Q13" s="39">
        <v>6000</v>
      </c>
      <c r="R13" s="39">
        <v>9826.1</v>
      </c>
      <c r="S13" s="39" t="s">
        <v>899</v>
      </c>
      <c r="T13" s="39">
        <v>5806.45</v>
      </c>
      <c r="U13" s="39">
        <v>3544.2</v>
      </c>
      <c r="V13" s="39" t="s">
        <v>895</v>
      </c>
      <c r="W13" s="39">
        <v>6000</v>
      </c>
      <c r="X13" s="39">
        <v>294.7</v>
      </c>
      <c r="Y13" s="39" t="s">
        <v>895</v>
      </c>
      <c r="Z13" s="39">
        <v>6000</v>
      </c>
      <c r="AA13" s="39">
        <v>256.3</v>
      </c>
      <c r="AB13" s="39" t="s">
        <v>895</v>
      </c>
      <c r="AC13" s="39">
        <v>6000</v>
      </c>
      <c r="AD13" s="39">
        <v>756.9</v>
      </c>
      <c r="AE13" s="39" t="s">
        <v>895</v>
      </c>
      <c r="AF13" s="39">
        <v>6000</v>
      </c>
      <c r="AG13" s="39">
        <v>581.4</v>
      </c>
      <c r="AH13" s="39" t="s">
        <v>904</v>
      </c>
      <c r="AI13" s="40">
        <v>50709.68</v>
      </c>
      <c r="AJ13" s="40">
        <v>32720.9</v>
      </c>
      <c r="AK13" s="39" t="s">
        <v>895</v>
      </c>
      <c r="AL13" s="39" t="s">
        <v>254</v>
      </c>
      <c r="AM13" s="39" t="s">
        <v>896</v>
      </c>
      <c r="AN13" s="40">
        <f>SUMIFS('9月奖金发放记录'!$J$2:$J$146,'9月奖金发放记录'!$B$2:$B$146,G13,'9月奖金发放记录'!$A$2:$A$146,A13)</f>
        <v>0</v>
      </c>
      <c r="AO13" s="40">
        <f>SUMIFS('9月奖金发放记录'!$J$2:$J$146,'9月奖金发放记录'!$B$2:$B$146,G13,'9月奖金发放记录'!$A$2:$A$146,A13)</f>
        <v>0</v>
      </c>
      <c r="AP13" s="39" t="s">
        <v>905</v>
      </c>
      <c r="AQ13" s="39" t="s">
        <v>120</v>
      </c>
      <c r="AR13" s="39">
        <v>5</v>
      </c>
    </row>
    <row r="14" ht="19" customHeight="1" spans="1:44">
      <c r="A14" s="37" t="s">
        <v>276</v>
      </c>
      <c r="B14" s="37" t="s">
        <v>914</v>
      </c>
      <c r="C14" s="37" t="s">
        <v>902</v>
      </c>
      <c r="D14" s="37" t="s">
        <v>903</v>
      </c>
      <c r="E14" s="37" t="s">
        <v>17</v>
      </c>
      <c r="F14" s="38">
        <v>1000</v>
      </c>
      <c r="G14" s="37" t="s">
        <v>253</v>
      </c>
      <c r="H14" s="37"/>
      <c r="I14" s="37"/>
      <c r="J14" s="37" t="s">
        <v>894</v>
      </c>
      <c r="K14" s="37"/>
      <c r="L14" s="37"/>
      <c r="M14" s="37" t="s">
        <v>894</v>
      </c>
      <c r="N14" s="37">
        <v>2516.13</v>
      </c>
      <c r="O14" s="37">
        <v>3699.3</v>
      </c>
      <c r="P14" s="37" t="s">
        <v>899</v>
      </c>
      <c r="Q14" s="37">
        <v>6000</v>
      </c>
      <c r="R14" s="37">
        <v>7673.6</v>
      </c>
      <c r="S14" s="37" t="s">
        <v>899</v>
      </c>
      <c r="T14" s="37">
        <v>6000</v>
      </c>
      <c r="U14" s="37">
        <v>11301.9</v>
      </c>
      <c r="V14" s="37" t="s">
        <v>899</v>
      </c>
      <c r="W14" s="37">
        <v>6000</v>
      </c>
      <c r="X14" s="37">
        <v>3687.8</v>
      </c>
      <c r="Y14" s="37" t="s">
        <v>895</v>
      </c>
      <c r="Z14" s="37">
        <v>6000</v>
      </c>
      <c r="AA14" s="37">
        <v>1507.1</v>
      </c>
      <c r="AB14" s="37" t="s">
        <v>895</v>
      </c>
      <c r="AC14" s="37">
        <v>6000</v>
      </c>
      <c r="AD14" s="37">
        <v>1688.6</v>
      </c>
      <c r="AE14" s="37" t="s">
        <v>895</v>
      </c>
      <c r="AF14" s="37">
        <v>6000</v>
      </c>
      <c r="AG14" s="37">
        <v>1692.3</v>
      </c>
      <c r="AH14" s="37" t="s">
        <v>895</v>
      </c>
      <c r="AI14" s="38">
        <v>38516.13</v>
      </c>
      <c r="AJ14" s="38">
        <v>31250.6</v>
      </c>
      <c r="AK14" s="37" t="s">
        <v>895</v>
      </c>
      <c r="AL14" s="37" t="s">
        <v>277</v>
      </c>
      <c r="AM14" s="37" t="s">
        <v>896</v>
      </c>
      <c r="AN14" s="38">
        <f>SUMIFS('9月奖金发放记录'!$J$2:$J$146,'9月奖金发放记录'!$B$2:$B$146,G14,'9月奖金发放记录'!$A$2:$A$146,A14)</f>
        <v>0</v>
      </c>
      <c r="AO14" s="38">
        <f>SUMIFS('9月奖金发放记录'!$J$2:$J$146,'9月奖金发放记录'!$B$2:$B$146,G14,'9月奖金发放记录'!$A$2:$A$146,A14)</f>
        <v>0</v>
      </c>
      <c r="AP14" s="37" t="s">
        <v>897</v>
      </c>
      <c r="AQ14" s="37" t="s">
        <v>120</v>
      </c>
      <c r="AR14" s="37">
        <v>0</v>
      </c>
    </row>
    <row r="15" ht="19" customHeight="1" spans="1:44">
      <c r="A15" s="39" t="s">
        <v>279</v>
      </c>
      <c r="B15" s="39" t="s">
        <v>915</v>
      </c>
      <c r="C15" s="39" t="s">
        <v>902</v>
      </c>
      <c r="D15" s="39" t="s">
        <v>903</v>
      </c>
      <c r="E15" s="39" t="s">
        <v>17</v>
      </c>
      <c r="F15" s="40">
        <v>1000</v>
      </c>
      <c r="G15" s="39" t="s">
        <v>253</v>
      </c>
      <c r="H15" s="39"/>
      <c r="I15" s="39"/>
      <c r="J15" s="39" t="s">
        <v>894</v>
      </c>
      <c r="K15" s="39"/>
      <c r="L15" s="39"/>
      <c r="M15" s="39" t="s">
        <v>894</v>
      </c>
      <c r="N15" s="39">
        <v>1741.94</v>
      </c>
      <c r="O15" s="39">
        <v>2417</v>
      </c>
      <c r="P15" s="39" t="s">
        <v>899</v>
      </c>
      <c r="Q15" s="39">
        <v>6200</v>
      </c>
      <c r="R15" s="39">
        <v>6031</v>
      </c>
      <c r="S15" s="39" t="s">
        <v>895</v>
      </c>
      <c r="T15" s="39">
        <v>6000</v>
      </c>
      <c r="U15" s="39">
        <v>8266.7</v>
      </c>
      <c r="V15" s="39" t="s">
        <v>899</v>
      </c>
      <c r="W15" s="39">
        <v>6000</v>
      </c>
      <c r="X15" s="39">
        <v>6887.5</v>
      </c>
      <c r="Y15" s="39" t="s">
        <v>899</v>
      </c>
      <c r="Z15" s="39">
        <v>4838.71</v>
      </c>
      <c r="AA15" s="39">
        <v>2324</v>
      </c>
      <c r="AB15" s="39" t="s">
        <v>895</v>
      </c>
      <c r="AC15" s="39">
        <v>6000</v>
      </c>
      <c r="AD15" s="39">
        <v>1478.5</v>
      </c>
      <c r="AE15" s="39" t="s">
        <v>895</v>
      </c>
      <c r="AF15" s="39">
        <v>4400</v>
      </c>
      <c r="AG15" s="39">
        <v>1078</v>
      </c>
      <c r="AH15" s="39" t="s">
        <v>895</v>
      </c>
      <c r="AI15" s="40">
        <v>35180.65</v>
      </c>
      <c r="AJ15" s="40">
        <v>28482.7</v>
      </c>
      <c r="AK15" s="39" t="s">
        <v>895</v>
      </c>
      <c r="AL15" s="39" t="s">
        <v>280</v>
      </c>
      <c r="AM15" s="39" t="s">
        <v>896</v>
      </c>
      <c r="AN15" s="40">
        <f>SUMIFS('9月奖金发放记录'!$J$2:$J$146,'9月奖金发放记录'!$B$2:$B$146,G15,'9月奖金发放记录'!$A$2:$A$146,A15)</f>
        <v>0</v>
      </c>
      <c r="AO15" s="40">
        <f>SUMIFS('9月奖金发放记录'!$J$2:$J$146,'9月奖金发放记录'!$B$2:$B$146,G15,'9月奖金发放记录'!$A$2:$A$146,A15)</f>
        <v>0</v>
      </c>
      <c r="AP15" s="39" t="s">
        <v>897</v>
      </c>
      <c r="AQ15" s="39" t="s">
        <v>120</v>
      </c>
      <c r="AR15" s="39">
        <v>0</v>
      </c>
    </row>
    <row r="16" ht="19" customHeight="1" spans="1:44">
      <c r="A16" s="37" t="s">
        <v>283</v>
      </c>
      <c r="B16" s="37" t="s">
        <v>916</v>
      </c>
      <c r="C16" s="37" t="s">
        <v>902</v>
      </c>
      <c r="D16" s="37" t="s">
        <v>903</v>
      </c>
      <c r="E16" s="37" t="s">
        <v>17</v>
      </c>
      <c r="F16" s="38">
        <v>1000</v>
      </c>
      <c r="G16" s="37" t="s">
        <v>253</v>
      </c>
      <c r="H16" s="37">
        <v>3677.42</v>
      </c>
      <c r="I16" s="37">
        <v>1435.6</v>
      </c>
      <c r="J16" s="37" t="s">
        <v>895</v>
      </c>
      <c r="K16" s="37">
        <v>6000</v>
      </c>
      <c r="L16" s="37">
        <v>943.9</v>
      </c>
      <c r="M16" s="37" t="s">
        <v>895</v>
      </c>
      <c r="N16" s="37">
        <v>6000</v>
      </c>
      <c r="O16" s="37">
        <v>6576.9</v>
      </c>
      <c r="P16" s="37" t="s">
        <v>899</v>
      </c>
      <c r="Q16" s="37">
        <v>6000</v>
      </c>
      <c r="R16" s="37">
        <v>7551.7</v>
      </c>
      <c r="S16" s="37" t="s">
        <v>899</v>
      </c>
      <c r="T16" s="37">
        <v>6000</v>
      </c>
      <c r="U16" s="37">
        <v>5895</v>
      </c>
      <c r="V16" s="37" t="s">
        <v>895</v>
      </c>
      <c r="W16" s="37">
        <v>6000</v>
      </c>
      <c r="X16" s="37">
        <v>7747.2</v>
      </c>
      <c r="Y16" s="37" t="s">
        <v>899</v>
      </c>
      <c r="Z16" s="37">
        <v>5419.35</v>
      </c>
      <c r="AA16" s="37">
        <v>285.3</v>
      </c>
      <c r="AB16" s="37" t="s">
        <v>895</v>
      </c>
      <c r="AC16" s="37">
        <v>6000</v>
      </c>
      <c r="AD16" s="37">
        <v>458.1</v>
      </c>
      <c r="AE16" s="37" t="s">
        <v>895</v>
      </c>
      <c r="AF16" s="37">
        <v>6000</v>
      </c>
      <c r="AG16" s="37">
        <v>318.1</v>
      </c>
      <c r="AH16" s="37" t="s">
        <v>904</v>
      </c>
      <c r="AI16" s="38">
        <v>51096.77</v>
      </c>
      <c r="AJ16" s="38">
        <v>31211.8</v>
      </c>
      <c r="AK16" s="37" t="s">
        <v>895</v>
      </c>
      <c r="AL16" s="37" t="s">
        <v>254</v>
      </c>
      <c r="AM16" s="37" t="s">
        <v>896</v>
      </c>
      <c r="AN16" s="38">
        <f>SUMIFS('9月奖金发放记录'!$J$2:$J$146,'9月奖金发放记录'!$B$2:$B$146,G16,'9月奖金发放记录'!$A$2:$A$146,A16)</f>
        <v>0</v>
      </c>
      <c r="AO16" s="38">
        <f>SUMIFS('9月奖金发放记录'!$J$2:$J$146,'9月奖金发放记录'!$B$2:$B$146,G16,'9月奖金发放记录'!$A$2:$A$146,A16)</f>
        <v>0</v>
      </c>
      <c r="AP16" s="37" t="s">
        <v>905</v>
      </c>
      <c r="AQ16" s="37" t="s">
        <v>120</v>
      </c>
      <c r="AR16" s="37">
        <v>1</v>
      </c>
    </row>
    <row r="17" ht="19" customHeight="1" spans="1:44">
      <c r="A17" s="39" t="s">
        <v>284</v>
      </c>
      <c r="B17" s="39" t="s">
        <v>917</v>
      </c>
      <c r="C17" s="39" t="s">
        <v>902</v>
      </c>
      <c r="D17" s="39" t="s">
        <v>903</v>
      </c>
      <c r="E17" s="39" t="s">
        <v>17</v>
      </c>
      <c r="F17" s="40">
        <v>1000</v>
      </c>
      <c r="G17" s="39" t="s">
        <v>253</v>
      </c>
      <c r="H17" s="39"/>
      <c r="I17" s="39"/>
      <c r="J17" s="39" t="s">
        <v>894</v>
      </c>
      <c r="K17" s="39"/>
      <c r="L17" s="39"/>
      <c r="M17" s="39" t="s">
        <v>894</v>
      </c>
      <c r="N17" s="39">
        <v>2516.13</v>
      </c>
      <c r="O17" s="39">
        <v>1288.8</v>
      </c>
      <c r="P17" s="39" t="s">
        <v>895</v>
      </c>
      <c r="Q17" s="39">
        <v>6000</v>
      </c>
      <c r="R17" s="39">
        <v>2035.8</v>
      </c>
      <c r="S17" s="39" t="s">
        <v>895</v>
      </c>
      <c r="T17" s="39">
        <v>6000</v>
      </c>
      <c r="U17" s="39">
        <v>2467.2</v>
      </c>
      <c r="V17" s="39" t="s">
        <v>895</v>
      </c>
      <c r="W17" s="39">
        <v>3600</v>
      </c>
      <c r="X17" s="39">
        <v>1649.6</v>
      </c>
      <c r="Y17" s="39" t="s">
        <v>895</v>
      </c>
      <c r="Z17" s="39">
        <v>3096.77</v>
      </c>
      <c r="AA17" s="39">
        <v>2994.9</v>
      </c>
      <c r="AB17" s="39" t="s">
        <v>895</v>
      </c>
      <c r="AC17" s="39">
        <v>3290.32</v>
      </c>
      <c r="AD17" s="39">
        <v>1728.7</v>
      </c>
      <c r="AE17" s="39" t="s">
        <v>895</v>
      </c>
      <c r="AF17" s="39">
        <v>6000</v>
      </c>
      <c r="AG17" s="39">
        <v>3547.9</v>
      </c>
      <c r="AH17" s="39" t="s">
        <v>895</v>
      </c>
      <c r="AI17" s="40">
        <v>30503.22</v>
      </c>
      <c r="AJ17" s="40">
        <v>15712.9</v>
      </c>
      <c r="AK17" s="39" t="s">
        <v>895</v>
      </c>
      <c r="AL17" s="39" t="s">
        <v>285</v>
      </c>
      <c r="AM17" s="39" t="s">
        <v>896</v>
      </c>
      <c r="AN17" s="40">
        <f>SUMIFS('9月奖金发放记录'!$J$2:$J$146,'9月奖金发放记录'!$B$2:$B$146,G17,'9月奖金发放记录'!$A$2:$A$146,A17)</f>
        <v>0</v>
      </c>
      <c r="AO17" s="40">
        <f>SUMIFS('9月奖金发放记录'!$J$2:$J$146,'9月奖金发放记录'!$B$2:$B$146,G17,'9月奖金发放记录'!$A$2:$A$146,A17)</f>
        <v>0</v>
      </c>
      <c r="AP17" s="39" t="s">
        <v>897</v>
      </c>
      <c r="AQ17" s="39" t="s">
        <v>120</v>
      </c>
      <c r="AR17" s="39">
        <v>0</v>
      </c>
    </row>
    <row r="18" ht="19" customHeight="1" spans="1:44">
      <c r="A18" s="37" t="s">
        <v>287</v>
      </c>
      <c r="B18" s="37" t="s">
        <v>918</v>
      </c>
      <c r="C18" s="37" t="s">
        <v>902</v>
      </c>
      <c r="D18" s="37" t="s">
        <v>903</v>
      </c>
      <c r="E18" s="37" t="s">
        <v>17</v>
      </c>
      <c r="F18" s="38">
        <v>1000</v>
      </c>
      <c r="G18" s="37" t="s">
        <v>253</v>
      </c>
      <c r="H18" s="37">
        <v>5032.26</v>
      </c>
      <c r="I18" s="37">
        <v>8877.2</v>
      </c>
      <c r="J18" s="37" t="s">
        <v>899</v>
      </c>
      <c r="K18" s="37">
        <v>6000</v>
      </c>
      <c r="L18" s="37">
        <v>7883.9</v>
      </c>
      <c r="M18" s="37" t="s">
        <v>899</v>
      </c>
      <c r="N18" s="37">
        <v>6000</v>
      </c>
      <c r="O18" s="37">
        <v>13240.8</v>
      </c>
      <c r="P18" s="37" t="s">
        <v>899</v>
      </c>
      <c r="Q18" s="37">
        <v>6200</v>
      </c>
      <c r="R18" s="37">
        <v>6707.9</v>
      </c>
      <c r="S18" s="37" t="s">
        <v>899</v>
      </c>
      <c r="T18" s="37">
        <v>6000</v>
      </c>
      <c r="U18" s="37">
        <v>446.3</v>
      </c>
      <c r="V18" s="37" t="s">
        <v>895</v>
      </c>
      <c r="W18" s="37">
        <v>6000</v>
      </c>
      <c r="X18" s="37">
        <v>643.8</v>
      </c>
      <c r="Y18" s="37" t="s">
        <v>895</v>
      </c>
      <c r="Z18" s="37">
        <v>6000</v>
      </c>
      <c r="AA18" s="37">
        <v>149.9</v>
      </c>
      <c r="AB18" s="37" t="s">
        <v>895</v>
      </c>
      <c r="AC18" s="37">
        <v>6000</v>
      </c>
      <c r="AD18" s="37">
        <v>471.1</v>
      </c>
      <c r="AE18" s="37" t="s">
        <v>895</v>
      </c>
      <c r="AF18" s="37">
        <v>6000</v>
      </c>
      <c r="AG18" s="37">
        <v>262.9</v>
      </c>
      <c r="AH18" s="37" t="s">
        <v>904</v>
      </c>
      <c r="AI18" s="38">
        <v>53232.26</v>
      </c>
      <c r="AJ18" s="38">
        <v>38683.8</v>
      </c>
      <c r="AK18" s="37" t="s">
        <v>895</v>
      </c>
      <c r="AL18" s="37" t="s">
        <v>254</v>
      </c>
      <c r="AM18" s="37" t="s">
        <v>896</v>
      </c>
      <c r="AN18" s="38">
        <f>SUMIFS('9月奖金发放记录'!$J$2:$J$146,'9月奖金发放记录'!$B$2:$B$146,G18,'9月奖金发放记录'!$A$2:$A$146,A18)</f>
        <v>0</v>
      </c>
      <c r="AO18" s="38">
        <f>SUMIFS('9月奖金发放记录'!$J$2:$J$146,'9月奖金发放记录'!$B$2:$B$146,G18,'9月奖金发放记录'!$A$2:$A$146,A18)</f>
        <v>0</v>
      </c>
      <c r="AP18" s="37" t="s">
        <v>905</v>
      </c>
      <c r="AQ18" s="37" t="s">
        <v>120</v>
      </c>
      <c r="AR18" s="37">
        <v>3</v>
      </c>
    </row>
    <row r="19" ht="19" customHeight="1" spans="1:44">
      <c r="A19" s="39" t="s">
        <v>288</v>
      </c>
      <c r="B19" s="39" t="s">
        <v>919</v>
      </c>
      <c r="C19" s="39" t="s">
        <v>902</v>
      </c>
      <c r="D19" s="39" t="s">
        <v>903</v>
      </c>
      <c r="E19" s="39" t="s">
        <v>17</v>
      </c>
      <c r="F19" s="40">
        <v>1000</v>
      </c>
      <c r="G19" s="39" t="s">
        <v>253</v>
      </c>
      <c r="H19" s="39"/>
      <c r="I19" s="39"/>
      <c r="J19" s="39" t="s">
        <v>894</v>
      </c>
      <c r="K19" s="39"/>
      <c r="L19" s="39"/>
      <c r="M19" s="39" t="s">
        <v>894</v>
      </c>
      <c r="N19" s="39">
        <v>1741.94</v>
      </c>
      <c r="O19" s="39">
        <v>1550.4</v>
      </c>
      <c r="P19" s="39" t="s">
        <v>895</v>
      </c>
      <c r="Q19" s="39">
        <v>6200</v>
      </c>
      <c r="R19" s="39">
        <v>4392</v>
      </c>
      <c r="S19" s="39" t="s">
        <v>895</v>
      </c>
      <c r="T19" s="39">
        <v>6000</v>
      </c>
      <c r="U19" s="39">
        <v>9051.6</v>
      </c>
      <c r="V19" s="39" t="s">
        <v>899</v>
      </c>
      <c r="W19" s="39">
        <v>6000</v>
      </c>
      <c r="X19" s="39">
        <v>10525.6</v>
      </c>
      <c r="Y19" s="39" t="s">
        <v>899</v>
      </c>
      <c r="Z19" s="39">
        <v>6000</v>
      </c>
      <c r="AA19" s="39">
        <v>0</v>
      </c>
      <c r="AB19" s="39" t="s">
        <v>895</v>
      </c>
      <c r="AC19" s="39">
        <v>6000</v>
      </c>
      <c r="AD19" s="39">
        <v>2894.2</v>
      </c>
      <c r="AE19" s="39" t="s">
        <v>895</v>
      </c>
      <c r="AF19" s="39">
        <v>4600</v>
      </c>
      <c r="AG19" s="39">
        <v>6016.8</v>
      </c>
      <c r="AH19" s="39" t="s">
        <v>899</v>
      </c>
      <c r="AI19" s="40">
        <v>36541.94</v>
      </c>
      <c r="AJ19" s="40">
        <v>34430.6</v>
      </c>
      <c r="AK19" s="39" t="s">
        <v>895</v>
      </c>
      <c r="AL19" s="39" t="s">
        <v>289</v>
      </c>
      <c r="AM19" s="39" t="s">
        <v>896</v>
      </c>
      <c r="AN19" s="40">
        <f>SUMIFS('9月奖金发放记录'!$J$2:$J$146,'9月奖金发放记录'!$B$2:$B$146,G19,'9月奖金发放记录'!$A$2:$A$146,A19)</f>
        <v>766.67</v>
      </c>
      <c r="AO19" s="40">
        <f>SUMIFS('9月奖金发放记录'!$J$2:$J$146,'9月奖金发放记录'!$B$2:$B$146,G19,'9月奖金发放记录'!$A$2:$A$146,A19)</f>
        <v>766.67</v>
      </c>
      <c r="AP19" s="39" t="s">
        <v>894</v>
      </c>
      <c r="AQ19" s="39" t="s">
        <v>120</v>
      </c>
      <c r="AR19" s="39">
        <v>0</v>
      </c>
    </row>
    <row r="20" ht="19" customHeight="1" spans="1:44">
      <c r="A20" s="37" t="s">
        <v>292</v>
      </c>
      <c r="B20" s="37" t="s">
        <v>920</v>
      </c>
      <c r="C20" s="37" t="s">
        <v>902</v>
      </c>
      <c r="D20" s="37" t="s">
        <v>903</v>
      </c>
      <c r="E20" s="37" t="s">
        <v>17</v>
      </c>
      <c r="F20" s="38">
        <v>1000</v>
      </c>
      <c r="G20" s="37" t="s">
        <v>253</v>
      </c>
      <c r="H20" s="37">
        <v>4838.71</v>
      </c>
      <c r="I20" s="37">
        <v>2106.7</v>
      </c>
      <c r="J20" s="37" t="s">
        <v>895</v>
      </c>
      <c r="K20" s="37">
        <v>6000</v>
      </c>
      <c r="L20" s="37">
        <v>0</v>
      </c>
      <c r="M20" s="37" t="s">
        <v>895</v>
      </c>
      <c r="N20" s="37">
        <v>6000</v>
      </c>
      <c r="O20" s="37">
        <v>5854.4</v>
      </c>
      <c r="P20" s="37" t="s">
        <v>895</v>
      </c>
      <c r="Q20" s="37">
        <v>6000</v>
      </c>
      <c r="R20" s="37">
        <v>9559.9</v>
      </c>
      <c r="S20" s="37" t="s">
        <v>899</v>
      </c>
      <c r="T20" s="37">
        <v>6193.55</v>
      </c>
      <c r="U20" s="37">
        <v>3398.9</v>
      </c>
      <c r="V20" s="37" t="s">
        <v>895</v>
      </c>
      <c r="W20" s="37">
        <v>6000</v>
      </c>
      <c r="X20" s="37">
        <v>472.7</v>
      </c>
      <c r="Y20" s="37" t="s">
        <v>895</v>
      </c>
      <c r="Z20" s="37">
        <v>6000</v>
      </c>
      <c r="AA20" s="37">
        <v>708.3</v>
      </c>
      <c r="AB20" s="37" t="s">
        <v>895</v>
      </c>
      <c r="AC20" s="37">
        <v>6000</v>
      </c>
      <c r="AD20" s="37">
        <v>551.9</v>
      </c>
      <c r="AE20" s="37" t="s">
        <v>895</v>
      </c>
      <c r="AF20" s="37">
        <v>6000</v>
      </c>
      <c r="AG20" s="37">
        <v>317.4</v>
      </c>
      <c r="AH20" s="37" t="s">
        <v>904</v>
      </c>
      <c r="AI20" s="38">
        <v>53032.26</v>
      </c>
      <c r="AJ20" s="38">
        <v>22970.2</v>
      </c>
      <c r="AK20" s="37" t="s">
        <v>895</v>
      </c>
      <c r="AL20" s="37" t="s">
        <v>254</v>
      </c>
      <c r="AM20" s="37" t="s">
        <v>896</v>
      </c>
      <c r="AN20" s="38">
        <f>SUMIFS('9月奖金发放记录'!$J$2:$J$146,'9月奖金发放记录'!$B$2:$B$146,G20,'9月奖金发放记录'!$A$2:$A$146,A20)</f>
        <v>0</v>
      </c>
      <c r="AO20" s="38">
        <f>SUMIFS('9月奖金发放记录'!$J$2:$J$146,'9月奖金发放记录'!$B$2:$B$146,G20,'9月奖金发放记录'!$A$2:$A$146,A20)</f>
        <v>0</v>
      </c>
      <c r="AP20" s="37" t="s">
        <v>905</v>
      </c>
      <c r="AQ20" s="37" t="s">
        <v>120</v>
      </c>
      <c r="AR20" s="37">
        <v>1</v>
      </c>
    </row>
    <row r="21" ht="19" customHeight="1" spans="1:44">
      <c r="A21" s="39" t="s">
        <v>173</v>
      </c>
      <c r="B21" s="39" t="s">
        <v>921</v>
      </c>
      <c r="C21" s="39" t="s">
        <v>902</v>
      </c>
      <c r="D21" s="39" t="s">
        <v>903</v>
      </c>
      <c r="E21" s="39" t="s">
        <v>17</v>
      </c>
      <c r="F21" s="40">
        <v>1000</v>
      </c>
      <c r="G21" s="39" t="s">
        <v>253</v>
      </c>
      <c r="H21" s="39"/>
      <c r="I21" s="39"/>
      <c r="J21" s="39" t="s">
        <v>894</v>
      </c>
      <c r="K21" s="39"/>
      <c r="L21" s="39"/>
      <c r="M21" s="39" t="s">
        <v>894</v>
      </c>
      <c r="N21" s="39"/>
      <c r="O21" s="39"/>
      <c r="P21" s="39" t="s">
        <v>894</v>
      </c>
      <c r="Q21" s="39"/>
      <c r="R21" s="39"/>
      <c r="S21" s="39" t="s">
        <v>894</v>
      </c>
      <c r="T21" s="39">
        <v>2516.13</v>
      </c>
      <c r="U21" s="39">
        <v>355.8</v>
      </c>
      <c r="V21" s="39" t="s">
        <v>895</v>
      </c>
      <c r="W21" s="39">
        <v>6000</v>
      </c>
      <c r="X21" s="39">
        <v>5644.7</v>
      </c>
      <c r="Y21" s="39" t="s">
        <v>895</v>
      </c>
      <c r="Z21" s="39">
        <v>6000</v>
      </c>
      <c r="AA21" s="39">
        <v>3156.7</v>
      </c>
      <c r="AB21" s="39" t="s">
        <v>895</v>
      </c>
      <c r="AC21" s="39">
        <v>6000</v>
      </c>
      <c r="AD21" s="39">
        <v>618.4</v>
      </c>
      <c r="AE21" s="39" t="s">
        <v>895</v>
      </c>
      <c r="AF21" s="39">
        <v>1400</v>
      </c>
      <c r="AG21" s="39">
        <v>438.9</v>
      </c>
      <c r="AH21" s="39" t="s">
        <v>895</v>
      </c>
      <c r="AI21" s="40">
        <v>21916.13</v>
      </c>
      <c r="AJ21" s="40">
        <v>10214.5</v>
      </c>
      <c r="AK21" s="39" t="s">
        <v>895</v>
      </c>
      <c r="AL21" s="39" t="s">
        <v>254</v>
      </c>
      <c r="AM21" s="39" t="s">
        <v>896</v>
      </c>
      <c r="AN21" s="40">
        <f>SUMIFS('9月奖金发放记录'!$J$2:$J$146,'9月奖金发放记录'!$B$2:$B$146,G21,'9月奖金发放记录'!$A$2:$A$146,A21)</f>
        <v>0</v>
      </c>
      <c r="AO21" s="40">
        <f>SUMIFS('9月奖金发放记录'!$J$2:$J$146,'9月奖金发放记录'!$B$2:$B$146,G21,'9月奖金发放记录'!$A$2:$A$146,A21)</f>
        <v>0</v>
      </c>
      <c r="AP21" s="39" t="s">
        <v>897</v>
      </c>
      <c r="AQ21" s="39" t="s">
        <v>120</v>
      </c>
      <c r="AR21" s="39">
        <v>0</v>
      </c>
    </row>
    <row r="22" ht="19" customHeight="1" spans="1:44">
      <c r="A22" s="37" t="s">
        <v>293</v>
      </c>
      <c r="B22" s="37" t="s">
        <v>922</v>
      </c>
      <c r="C22" s="37" t="s">
        <v>902</v>
      </c>
      <c r="D22" s="37" t="s">
        <v>903</v>
      </c>
      <c r="E22" s="37" t="s">
        <v>17</v>
      </c>
      <c r="F22" s="38">
        <v>1000</v>
      </c>
      <c r="G22" s="37" t="s">
        <v>253</v>
      </c>
      <c r="H22" s="37"/>
      <c r="I22" s="37"/>
      <c r="J22" s="37" t="s">
        <v>894</v>
      </c>
      <c r="K22" s="37"/>
      <c r="L22" s="37"/>
      <c r="M22" s="37" t="s">
        <v>894</v>
      </c>
      <c r="N22" s="37"/>
      <c r="O22" s="37"/>
      <c r="P22" s="37" t="s">
        <v>894</v>
      </c>
      <c r="Q22" s="37"/>
      <c r="R22" s="37"/>
      <c r="S22" s="37" t="s">
        <v>894</v>
      </c>
      <c r="T22" s="37">
        <v>2516.13</v>
      </c>
      <c r="U22" s="37">
        <v>369.4</v>
      </c>
      <c r="V22" s="37" t="s">
        <v>895</v>
      </c>
      <c r="W22" s="37">
        <v>6000</v>
      </c>
      <c r="X22" s="37">
        <v>687</v>
      </c>
      <c r="Y22" s="37" t="s">
        <v>895</v>
      </c>
      <c r="Z22" s="37">
        <v>6000</v>
      </c>
      <c r="AA22" s="37">
        <v>831</v>
      </c>
      <c r="AB22" s="37" t="s">
        <v>895</v>
      </c>
      <c r="AC22" s="37">
        <v>6000</v>
      </c>
      <c r="AD22" s="37">
        <v>267.5</v>
      </c>
      <c r="AE22" s="37" t="s">
        <v>895</v>
      </c>
      <c r="AF22" s="37">
        <v>6000</v>
      </c>
      <c r="AG22" s="37">
        <v>224.6</v>
      </c>
      <c r="AH22" s="37" t="s">
        <v>904</v>
      </c>
      <c r="AI22" s="38">
        <v>26516.13</v>
      </c>
      <c r="AJ22" s="38">
        <v>2379.5</v>
      </c>
      <c r="AK22" s="37" t="s">
        <v>895</v>
      </c>
      <c r="AL22" s="37" t="s">
        <v>254</v>
      </c>
      <c r="AM22" s="37" t="s">
        <v>896</v>
      </c>
      <c r="AN22" s="38">
        <f>SUMIFS('9月奖金发放记录'!$J$2:$J$146,'9月奖金发放记录'!$B$2:$B$146,G22,'9月奖金发放记录'!$A$2:$A$146,A22)</f>
        <v>0</v>
      </c>
      <c r="AO22" s="38">
        <f>SUMIFS('9月奖金发放记录'!$J$2:$J$146,'9月奖金发放记录'!$B$2:$B$146,G22,'9月奖金发放记录'!$A$2:$A$146,A22)</f>
        <v>0</v>
      </c>
      <c r="AP22" s="37" t="s">
        <v>905</v>
      </c>
      <c r="AQ22" s="37" t="s">
        <v>120</v>
      </c>
      <c r="AR22" s="37">
        <v>6</v>
      </c>
    </row>
    <row r="23" ht="19" customHeight="1" spans="1:44">
      <c r="A23" s="39" t="s">
        <v>295</v>
      </c>
      <c r="B23" s="39" t="s">
        <v>923</v>
      </c>
      <c r="C23" s="39" t="s">
        <v>902</v>
      </c>
      <c r="D23" s="39" t="s">
        <v>903</v>
      </c>
      <c r="E23" s="39" t="s">
        <v>17</v>
      </c>
      <c r="F23" s="40">
        <v>1000</v>
      </c>
      <c r="G23" s="39" t="s">
        <v>253</v>
      </c>
      <c r="H23" s="39">
        <v>3677.42</v>
      </c>
      <c r="I23" s="39">
        <v>1156.8</v>
      </c>
      <c r="J23" s="39" t="s">
        <v>895</v>
      </c>
      <c r="K23" s="39">
        <v>6000</v>
      </c>
      <c r="L23" s="39">
        <v>0</v>
      </c>
      <c r="M23" s="39" t="s">
        <v>895</v>
      </c>
      <c r="N23" s="39">
        <v>6000</v>
      </c>
      <c r="O23" s="39">
        <v>4925.2</v>
      </c>
      <c r="P23" s="39" t="s">
        <v>895</v>
      </c>
      <c r="Q23" s="39">
        <v>6000</v>
      </c>
      <c r="R23" s="39">
        <v>6427.4</v>
      </c>
      <c r="S23" s="39" t="s">
        <v>899</v>
      </c>
      <c r="T23" s="39">
        <v>6000</v>
      </c>
      <c r="U23" s="39">
        <v>11292.1</v>
      </c>
      <c r="V23" s="39" t="s">
        <v>899</v>
      </c>
      <c r="W23" s="39">
        <v>6000</v>
      </c>
      <c r="X23" s="39">
        <v>10104.2</v>
      </c>
      <c r="Y23" s="39" t="s">
        <v>899</v>
      </c>
      <c r="Z23" s="39">
        <v>5612.91</v>
      </c>
      <c r="AA23" s="39">
        <v>4150</v>
      </c>
      <c r="AB23" s="39" t="s">
        <v>895</v>
      </c>
      <c r="AC23" s="39">
        <v>6000</v>
      </c>
      <c r="AD23" s="39">
        <v>1152.9</v>
      </c>
      <c r="AE23" s="39" t="s">
        <v>895</v>
      </c>
      <c r="AF23" s="39">
        <v>6000</v>
      </c>
      <c r="AG23" s="39">
        <v>1139.6</v>
      </c>
      <c r="AH23" s="39" t="s">
        <v>904</v>
      </c>
      <c r="AI23" s="40">
        <v>51290.33</v>
      </c>
      <c r="AJ23" s="40">
        <v>40348.2</v>
      </c>
      <c r="AK23" s="39" t="s">
        <v>895</v>
      </c>
      <c r="AL23" s="39" t="s">
        <v>296</v>
      </c>
      <c r="AM23" s="39" t="s">
        <v>896</v>
      </c>
      <c r="AN23" s="40">
        <f>SUMIFS('9月奖金发放记录'!$J$2:$J$146,'9月奖金发放记录'!$B$2:$B$146,G23,'9月奖金发放记录'!$A$2:$A$146,A23)</f>
        <v>0</v>
      </c>
      <c r="AO23" s="40">
        <f>SUMIFS('9月奖金发放记录'!$J$2:$J$146,'9月奖金发放记录'!$B$2:$B$146,G23,'9月奖金发放记录'!$A$2:$A$146,A23)</f>
        <v>0</v>
      </c>
      <c r="AP23" s="39" t="s">
        <v>905</v>
      </c>
      <c r="AQ23" s="39" t="s">
        <v>120</v>
      </c>
      <c r="AR23" s="39">
        <v>4</v>
      </c>
    </row>
    <row r="24" ht="19" customHeight="1" spans="1:44">
      <c r="A24" s="37" t="s">
        <v>299</v>
      </c>
      <c r="B24" s="37" t="s">
        <v>924</v>
      </c>
      <c r="C24" s="37" t="s">
        <v>902</v>
      </c>
      <c r="D24" s="37" t="s">
        <v>903</v>
      </c>
      <c r="E24" s="37" t="s">
        <v>17</v>
      </c>
      <c r="F24" s="38">
        <v>1000</v>
      </c>
      <c r="G24" s="37" t="s">
        <v>253</v>
      </c>
      <c r="H24" s="37"/>
      <c r="I24" s="37"/>
      <c r="J24" s="37" t="s">
        <v>894</v>
      </c>
      <c r="K24" s="37"/>
      <c r="L24" s="37"/>
      <c r="M24" s="37" t="s">
        <v>894</v>
      </c>
      <c r="N24" s="37">
        <v>1161.29</v>
      </c>
      <c r="O24" s="37">
        <v>2422.9</v>
      </c>
      <c r="P24" s="37" t="s">
        <v>899</v>
      </c>
      <c r="Q24" s="37">
        <v>6000</v>
      </c>
      <c r="R24" s="37">
        <v>10296.1</v>
      </c>
      <c r="S24" s="37" t="s">
        <v>899</v>
      </c>
      <c r="T24" s="37">
        <v>6000</v>
      </c>
      <c r="U24" s="37">
        <v>13707.1</v>
      </c>
      <c r="V24" s="37" t="s">
        <v>899</v>
      </c>
      <c r="W24" s="37">
        <v>6000</v>
      </c>
      <c r="X24" s="37">
        <v>11502.8</v>
      </c>
      <c r="Y24" s="37" t="s">
        <v>899</v>
      </c>
      <c r="Z24" s="37">
        <v>5419.36</v>
      </c>
      <c r="AA24" s="37">
        <v>1432.9</v>
      </c>
      <c r="AB24" s="37" t="s">
        <v>895</v>
      </c>
      <c r="AC24" s="37">
        <v>6000</v>
      </c>
      <c r="AD24" s="37">
        <v>1426.9</v>
      </c>
      <c r="AE24" s="37" t="s">
        <v>895</v>
      </c>
      <c r="AF24" s="37">
        <v>800</v>
      </c>
      <c r="AG24" s="37">
        <v>106.6</v>
      </c>
      <c r="AH24" s="37" t="s">
        <v>895</v>
      </c>
      <c r="AI24" s="38">
        <v>31380.65</v>
      </c>
      <c r="AJ24" s="38">
        <v>40895.3</v>
      </c>
      <c r="AK24" s="37" t="s">
        <v>899</v>
      </c>
      <c r="AL24" s="37" t="s">
        <v>300</v>
      </c>
      <c r="AM24" s="37" t="s">
        <v>896</v>
      </c>
      <c r="AN24" s="38">
        <f>SUMIFS('9月奖金发放记录'!$J$2:$J$146,'9月奖金发放记录'!$B$2:$B$146,G24,'9月奖金发放记录'!$A$2:$A$146,A24)</f>
        <v>133.33</v>
      </c>
      <c r="AO24" s="38">
        <f>SUMIFS('9月奖金发放记录'!$J$2:$J$146,'9月奖金发放记录'!$B$2:$B$146,G24,'9月奖金发放记录'!$A$2:$A$146,A24)</f>
        <v>133.33</v>
      </c>
      <c r="AP24" s="37" t="s">
        <v>894</v>
      </c>
      <c r="AQ24" s="37" t="s">
        <v>120</v>
      </c>
      <c r="AR24" s="37">
        <v>0</v>
      </c>
    </row>
    <row r="25" ht="19" customHeight="1" spans="1:44">
      <c r="A25" s="39" t="s">
        <v>303</v>
      </c>
      <c r="B25" s="39" t="s">
        <v>925</v>
      </c>
      <c r="C25" s="39" t="s">
        <v>902</v>
      </c>
      <c r="D25" s="39" t="s">
        <v>903</v>
      </c>
      <c r="E25" s="39" t="s">
        <v>17</v>
      </c>
      <c r="F25" s="40">
        <v>1000</v>
      </c>
      <c r="G25" s="39" t="s">
        <v>253</v>
      </c>
      <c r="H25" s="39">
        <v>5225.81</v>
      </c>
      <c r="I25" s="39">
        <v>2772.1</v>
      </c>
      <c r="J25" s="39" t="s">
        <v>895</v>
      </c>
      <c r="K25" s="39">
        <v>6000</v>
      </c>
      <c r="L25" s="39">
        <v>132.2</v>
      </c>
      <c r="M25" s="39" t="s">
        <v>895</v>
      </c>
      <c r="N25" s="39">
        <v>6000</v>
      </c>
      <c r="O25" s="39">
        <v>10851.2</v>
      </c>
      <c r="P25" s="39" t="s">
        <v>899</v>
      </c>
      <c r="Q25" s="39">
        <v>6000</v>
      </c>
      <c r="R25" s="39">
        <v>10938.1</v>
      </c>
      <c r="S25" s="39" t="s">
        <v>899</v>
      </c>
      <c r="T25" s="39">
        <v>6193.54</v>
      </c>
      <c r="U25" s="39">
        <v>3846.2</v>
      </c>
      <c r="V25" s="39" t="s">
        <v>895</v>
      </c>
      <c r="W25" s="39">
        <v>6000</v>
      </c>
      <c r="X25" s="39">
        <v>705.2</v>
      </c>
      <c r="Y25" s="39" t="s">
        <v>895</v>
      </c>
      <c r="Z25" s="39">
        <v>6000</v>
      </c>
      <c r="AA25" s="39">
        <v>116</v>
      </c>
      <c r="AB25" s="39" t="s">
        <v>895</v>
      </c>
      <c r="AC25" s="39">
        <v>6000</v>
      </c>
      <c r="AD25" s="39">
        <v>249.6</v>
      </c>
      <c r="AE25" s="39" t="s">
        <v>895</v>
      </c>
      <c r="AF25" s="39">
        <v>1000</v>
      </c>
      <c r="AG25" s="39">
        <v>388.3</v>
      </c>
      <c r="AH25" s="39" t="s">
        <v>895</v>
      </c>
      <c r="AI25" s="40">
        <v>48419.35</v>
      </c>
      <c r="AJ25" s="40">
        <v>29998.9</v>
      </c>
      <c r="AK25" s="39" t="s">
        <v>895</v>
      </c>
      <c r="AL25" s="39" t="s">
        <v>254</v>
      </c>
      <c r="AM25" s="39" t="s">
        <v>896</v>
      </c>
      <c r="AN25" s="40">
        <f>SUMIFS('9月奖金发放记录'!$J$2:$J$146,'9月奖金发放记录'!$B$2:$B$146,G25,'9月奖金发放记录'!$A$2:$A$146,A25)</f>
        <v>0</v>
      </c>
      <c r="AO25" s="40">
        <f>SUMIFS('9月奖金发放记录'!$J$2:$J$146,'9月奖金发放记录'!$B$2:$B$146,G25,'9月奖金发放记录'!$A$2:$A$146,A25)</f>
        <v>0</v>
      </c>
      <c r="AP25" s="39" t="s">
        <v>897</v>
      </c>
      <c r="AQ25" s="39" t="s">
        <v>120</v>
      </c>
      <c r="AR25" s="39">
        <v>0</v>
      </c>
    </row>
    <row r="26" ht="19" customHeight="1" spans="1:44">
      <c r="A26" s="37" t="s">
        <v>305</v>
      </c>
      <c r="B26" s="37" t="s">
        <v>926</v>
      </c>
      <c r="C26" s="37" t="s">
        <v>902</v>
      </c>
      <c r="D26" s="37" t="s">
        <v>903</v>
      </c>
      <c r="E26" s="37" t="s">
        <v>17</v>
      </c>
      <c r="F26" s="38">
        <v>1000</v>
      </c>
      <c r="G26" s="37" t="s">
        <v>253</v>
      </c>
      <c r="H26" s="37"/>
      <c r="I26" s="37"/>
      <c r="J26" s="37" t="s">
        <v>894</v>
      </c>
      <c r="K26" s="37"/>
      <c r="L26" s="37"/>
      <c r="M26" s="37" t="s">
        <v>894</v>
      </c>
      <c r="N26" s="37">
        <v>6000</v>
      </c>
      <c r="O26" s="37">
        <v>4759.8</v>
      </c>
      <c r="P26" s="37" t="s">
        <v>895</v>
      </c>
      <c r="Q26" s="37">
        <v>6200</v>
      </c>
      <c r="R26" s="37">
        <v>5993.2</v>
      </c>
      <c r="S26" s="37" t="s">
        <v>895</v>
      </c>
      <c r="T26" s="37">
        <v>6000</v>
      </c>
      <c r="U26" s="37">
        <v>7531</v>
      </c>
      <c r="V26" s="37" t="s">
        <v>899</v>
      </c>
      <c r="W26" s="37">
        <v>6000</v>
      </c>
      <c r="X26" s="37">
        <v>6947.7</v>
      </c>
      <c r="Y26" s="37" t="s">
        <v>899</v>
      </c>
      <c r="Z26" s="37">
        <v>5225.8</v>
      </c>
      <c r="AA26" s="37">
        <v>5890.7</v>
      </c>
      <c r="AB26" s="37" t="s">
        <v>899</v>
      </c>
      <c r="AC26" s="37">
        <v>6000</v>
      </c>
      <c r="AD26" s="37">
        <v>5379.6</v>
      </c>
      <c r="AE26" s="37" t="s">
        <v>895</v>
      </c>
      <c r="AF26" s="37">
        <v>4600</v>
      </c>
      <c r="AG26" s="37">
        <v>4792.4</v>
      </c>
      <c r="AH26" s="37" t="s">
        <v>899</v>
      </c>
      <c r="AI26" s="38">
        <v>40025.8</v>
      </c>
      <c r="AJ26" s="38">
        <v>41294.4</v>
      </c>
      <c r="AK26" s="37" t="s">
        <v>899</v>
      </c>
      <c r="AL26" s="37" t="s">
        <v>289</v>
      </c>
      <c r="AM26" s="37" t="s">
        <v>896</v>
      </c>
      <c r="AN26" s="38">
        <f>SUMIFS('9月奖金发放记录'!$J$2:$J$146,'9月奖金发放记录'!$B$2:$B$146,G26,'9月奖金发放记录'!$A$2:$A$146,A26)</f>
        <v>766.67</v>
      </c>
      <c r="AO26" s="38">
        <f>SUMIFS('9月奖金发放记录'!$J$2:$J$146,'9月奖金发放记录'!$B$2:$B$146,G26,'9月奖金发放记录'!$A$2:$A$146,A26)</f>
        <v>766.67</v>
      </c>
      <c r="AP26" s="37" t="s">
        <v>894</v>
      </c>
      <c r="AQ26" s="37" t="s">
        <v>120</v>
      </c>
      <c r="AR26" s="37">
        <v>4</v>
      </c>
    </row>
    <row r="27" ht="19" customHeight="1" spans="1:44">
      <c r="A27" s="39" t="s">
        <v>307</v>
      </c>
      <c r="B27" s="39" t="s">
        <v>927</v>
      </c>
      <c r="C27" s="39" t="s">
        <v>902</v>
      </c>
      <c r="D27" s="39" t="s">
        <v>903</v>
      </c>
      <c r="E27" s="39" t="s">
        <v>17</v>
      </c>
      <c r="F27" s="40">
        <v>1000</v>
      </c>
      <c r="G27" s="39" t="s">
        <v>253</v>
      </c>
      <c r="H27" s="39"/>
      <c r="I27" s="39"/>
      <c r="J27" s="39" t="s">
        <v>894</v>
      </c>
      <c r="K27" s="39"/>
      <c r="L27" s="39"/>
      <c r="M27" s="39" t="s">
        <v>894</v>
      </c>
      <c r="N27" s="39">
        <v>1354.84</v>
      </c>
      <c r="O27" s="39">
        <v>2759.2</v>
      </c>
      <c r="P27" s="39" t="s">
        <v>899</v>
      </c>
      <c r="Q27" s="39">
        <v>6000</v>
      </c>
      <c r="R27" s="39">
        <v>11740.9</v>
      </c>
      <c r="S27" s="39" t="s">
        <v>899</v>
      </c>
      <c r="T27" s="39">
        <v>6000</v>
      </c>
      <c r="U27" s="39">
        <v>13847.9</v>
      </c>
      <c r="V27" s="39" t="s">
        <v>899</v>
      </c>
      <c r="W27" s="39">
        <v>6000</v>
      </c>
      <c r="X27" s="39">
        <v>6771.5</v>
      </c>
      <c r="Y27" s="39" t="s">
        <v>899</v>
      </c>
      <c r="Z27" s="39">
        <v>5419.35</v>
      </c>
      <c r="AA27" s="39">
        <v>223.4</v>
      </c>
      <c r="AB27" s="39" t="s">
        <v>895</v>
      </c>
      <c r="AC27" s="39">
        <v>6000</v>
      </c>
      <c r="AD27" s="39">
        <v>191.1</v>
      </c>
      <c r="AE27" s="39" t="s">
        <v>895</v>
      </c>
      <c r="AF27" s="39">
        <v>6000</v>
      </c>
      <c r="AG27" s="39">
        <v>309.8</v>
      </c>
      <c r="AH27" s="39" t="s">
        <v>904</v>
      </c>
      <c r="AI27" s="40">
        <v>36774.19</v>
      </c>
      <c r="AJ27" s="40">
        <v>35843.8</v>
      </c>
      <c r="AK27" s="39" t="s">
        <v>895</v>
      </c>
      <c r="AL27" s="39" t="s">
        <v>254</v>
      </c>
      <c r="AM27" s="39" t="s">
        <v>896</v>
      </c>
      <c r="AN27" s="40">
        <f>SUMIFS('9月奖金发放记录'!$J$2:$J$146,'9月奖金发放记录'!$B$2:$B$146,G27,'9月奖金发放记录'!$A$2:$A$146,A27)</f>
        <v>0</v>
      </c>
      <c r="AO27" s="40">
        <f>SUMIFS('9月奖金发放记录'!$J$2:$J$146,'9月奖金发放记录'!$B$2:$B$146,G27,'9月奖金发放记录'!$A$2:$A$146,A27)</f>
        <v>0</v>
      </c>
      <c r="AP27" s="39" t="s">
        <v>905</v>
      </c>
      <c r="AQ27" s="39" t="s">
        <v>120</v>
      </c>
      <c r="AR27" s="39">
        <v>3</v>
      </c>
    </row>
    <row r="28" ht="19" customHeight="1" spans="1:44">
      <c r="A28" s="37" t="s">
        <v>309</v>
      </c>
      <c r="B28" s="37" t="s">
        <v>928</v>
      </c>
      <c r="C28" s="37" t="s">
        <v>929</v>
      </c>
      <c r="D28" s="37" t="s">
        <v>930</v>
      </c>
      <c r="E28" s="37" t="s">
        <v>16</v>
      </c>
      <c r="F28" s="38">
        <v>260</v>
      </c>
      <c r="G28" s="37" t="s">
        <v>253</v>
      </c>
      <c r="H28" s="37"/>
      <c r="I28" s="37"/>
      <c r="J28" s="37" t="s">
        <v>894</v>
      </c>
      <c r="K28" s="37"/>
      <c r="L28" s="37"/>
      <c r="M28" s="37" t="s">
        <v>894</v>
      </c>
      <c r="N28" s="37"/>
      <c r="O28" s="37"/>
      <c r="P28" s="37" t="s">
        <v>894</v>
      </c>
      <c r="Q28" s="37">
        <v>3000</v>
      </c>
      <c r="R28" s="37">
        <v>691.9</v>
      </c>
      <c r="S28" s="37" t="s">
        <v>895</v>
      </c>
      <c r="T28" s="37">
        <v>5000</v>
      </c>
      <c r="U28" s="37">
        <v>1778.1</v>
      </c>
      <c r="V28" s="37" t="s">
        <v>895</v>
      </c>
      <c r="W28" s="37">
        <v>5000</v>
      </c>
      <c r="X28" s="37">
        <v>1699.5</v>
      </c>
      <c r="Y28" s="37" t="s">
        <v>895</v>
      </c>
      <c r="Z28" s="37">
        <v>5000</v>
      </c>
      <c r="AA28" s="37">
        <v>1806.8</v>
      </c>
      <c r="AB28" s="37" t="s">
        <v>895</v>
      </c>
      <c r="AC28" s="37">
        <v>5000</v>
      </c>
      <c r="AD28" s="37">
        <v>1000.5</v>
      </c>
      <c r="AE28" s="37" t="s">
        <v>895</v>
      </c>
      <c r="AF28" s="37">
        <v>5000</v>
      </c>
      <c r="AG28" s="37">
        <v>1695.2</v>
      </c>
      <c r="AH28" s="37" t="s">
        <v>904</v>
      </c>
      <c r="AI28" s="38">
        <v>28000</v>
      </c>
      <c r="AJ28" s="38">
        <v>8672</v>
      </c>
      <c r="AK28" s="37" t="s">
        <v>895</v>
      </c>
      <c r="AL28" s="37" t="s">
        <v>310</v>
      </c>
      <c r="AM28" s="37" t="s">
        <v>896</v>
      </c>
      <c r="AN28" s="38">
        <f>SUMIFS('9月奖金发放记录'!$J$2:$J$146,'9月奖金发放记录'!$B$2:$B$146,G28,'9月奖金发放记录'!$A$2:$A$146,A28)</f>
        <v>0</v>
      </c>
      <c r="AO28" s="38">
        <f>SUMIFS('9月奖金发放记录'!$J$2:$J$146,'9月奖金发放记录'!$B$2:$B$146,G28,'9月奖金发放记录'!$A$2:$A$146,A28)</f>
        <v>0</v>
      </c>
      <c r="AP28" s="37" t="s">
        <v>905</v>
      </c>
      <c r="AQ28" s="37" t="s">
        <v>120</v>
      </c>
      <c r="AR28" s="37">
        <v>1</v>
      </c>
    </row>
    <row r="29" ht="19" customHeight="1" spans="1:44">
      <c r="A29" s="39" t="s">
        <v>313</v>
      </c>
      <c r="B29" s="39" t="s">
        <v>931</v>
      </c>
      <c r="C29" s="39" t="s">
        <v>929</v>
      </c>
      <c r="D29" s="39" t="s">
        <v>930</v>
      </c>
      <c r="E29" s="39" t="s">
        <v>16</v>
      </c>
      <c r="F29" s="40">
        <v>260</v>
      </c>
      <c r="G29" s="39" t="s">
        <v>253</v>
      </c>
      <c r="H29" s="39"/>
      <c r="I29" s="39"/>
      <c r="J29" s="39" t="s">
        <v>894</v>
      </c>
      <c r="K29" s="39"/>
      <c r="L29" s="39"/>
      <c r="M29" s="39" t="s">
        <v>894</v>
      </c>
      <c r="N29" s="39"/>
      <c r="O29" s="39"/>
      <c r="P29" s="39" t="s">
        <v>894</v>
      </c>
      <c r="Q29" s="39"/>
      <c r="R29" s="39"/>
      <c r="S29" s="39" t="s">
        <v>894</v>
      </c>
      <c r="T29" s="39">
        <v>1612.9</v>
      </c>
      <c r="U29" s="39">
        <v>386.1</v>
      </c>
      <c r="V29" s="39" t="s">
        <v>895</v>
      </c>
      <c r="W29" s="39">
        <v>5000</v>
      </c>
      <c r="X29" s="39">
        <v>1316</v>
      </c>
      <c r="Y29" s="39" t="s">
        <v>895</v>
      </c>
      <c r="Z29" s="39">
        <v>5000</v>
      </c>
      <c r="AA29" s="39">
        <v>1715.5</v>
      </c>
      <c r="AB29" s="39" t="s">
        <v>895</v>
      </c>
      <c r="AC29" s="39">
        <v>5000</v>
      </c>
      <c r="AD29" s="39">
        <v>1471.2</v>
      </c>
      <c r="AE29" s="39" t="s">
        <v>895</v>
      </c>
      <c r="AF29" s="39">
        <v>5000</v>
      </c>
      <c r="AG29" s="39">
        <v>1285.7</v>
      </c>
      <c r="AH29" s="39" t="s">
        <v>895</v>
      </c>
      <c r="AI29" s="40">
        <v>21612.9</v>
      </c>
      <c r="AJ29" s="40">
        <v>6174.5</v>
      </c>
      <c r="AK29" s="39" t="s">
        <v>895</v>
      </c>
      <c r="AL29" s="39" t="s">
        <v>314</v>
      </c>
      <c r="AM29" s="39" t="s">
        <v>896</v>
      </c>
      <c r="AN29" s="40">
        <f>SUMIFS('9月奖金发放记录'!$J$2:$J$146,'9月奖金发放记录'!$B$2:$B$146,G29,'9月奖金发放记录'!$A$2:$A$146,A29)</f>
        <v>0</v>
      </c>
      <c r="AO29" s="40">
        <f>SUMIFS('9月奖金发放记录'!$J$2:$J$146,'9月奖金发放记录'!$B$2:$B$146,G29,'9月奖金发放记录'!$A$2:$A$146,A29)</f>
        <v>0</v>
      </c>
      <c r="AP29" s="39" t="s">
        <v>897</v>
      </c>
      <c r="AQ29" s="39" t="s">
        <v>120</v>
      </c>
      <c r="AR29" s="39">
        <v>0</v>
      </c>
    </row>
    <row r="30" ht="19" customHeight="1" spans="1:44">
      <c r="A30" s="37" t="s">
        <v>316</v>
      </c>
      <c r="B30" s="37" t="s">
        <v>932</v>
      </c>
      <c r="C30" s="37" t="s">
        <v>933</v>
      </c>
      <c r="D30" s="37" t="s">
        <v>930</v>
      </c>
      <c r="E30" s="37" t="s">
        <v>16</v>
      </c>
      <c r="F30" s="38">
        <v>260</v>
      </c>
      <c r="G30" s="37" t="s">
        <v>253</v>
      </c>
      <c r="H30" s="37"/>
      <c r="I30" s="37"/>
      <c r="J30" s="37" t="s">
        <v>894</v>
      </c>
      <c r="K30" s="37"/>
      <c r="L30" s="37"/>
      <c r="M30" s="37" t="s">
        <v>894</v>
      </c>
      <c r="N30" s="37"/>
      <c r="O30" s="37"/>
      <c r="P30" s="37" t="s">
        <v>894</v>
      </c>
      <c r="Q30" s="37"/>
      <c r="R30" s="37"/>
      <c r="S30" s="37" t="s">
        <v>894</v>
      </c>
      <c r="T30" s="37"/>
      <c r="U30" s="37"/>
      <c r="V30" s="37" t="s">
        <v>894</v>
      </c>
      <c r="W30" s="37">
        <v>3333.33</v>
      </c>
      <c r="X30" s="37">
        <v>669.4</v>
      </c>
      <c r="Y30" s="37" t="s">
        <v>895</v>
      </c>
      <c r="Z30" s="37">
        <v>5000</v>
      </c>
      <c r="AA30" s="37">
        <v>1120.2</v>
      </c>
      <c r="AB30" s="37" t="s">
        <v>895</v>
      </c>
      <c r="AC30" s="37">
        <v>5000</v>
      </c>
      <c r="AD30" s="37">
        <v>1686.4</v>
      </c>
      <c r="AE30" s="37" t="s">
        <v>895</v>
      </c>
      <c r="AF30" s="37">
        <v>5000</v>
      </c>
      <c r="AG30" s="37">
        <v>2095.2</v>
      </c>
      <c r="AH30" s="37" t="s">
        <v>895</v>
      </c>
      <c r="AI30" s="38">
        <v>18333.33</v>
      </c>
      <c r="AJ30" s="38">
        <v>5571.2</v>
      </c>
      <c r="AK30" s="37" t="s">
        <v>895</v>
      </c>
      <c r="AL30" s="37" t="s">
        <v>285</v>
      </c>
      <c r="AM30" s="37" t="s">
        <v>896</v>
      </c>
      <c r="AN30" s="38">
        <f>SUMIFS('9月奖金发放记录'!$J$2:$J$146,'9月奖金发放记录'!$B$2:$B$146,G30,'9月奖金发放记录'!$A$2:$A$146,A30)</f>
        <v>0</v>
      </c>
      <c r="AO30" s="38">
        <f>SUMIFS('9月奖金发放记录'!$J$2:$J$146,'9月奖金发放记录'!$B$2:$B$146,G30,'9月奖金发放记录'!$A$2:$A$146,A30)</f>
        <v>0</v>
      </c>
      <c r="AP30" s="37" t="s">
        <v>897</v>
      </c>
      <c r="AQ30" s="37" t="s">
        <v>120</v>
      </c>
      <c r="AR30" s="37">
        <v>0</v>
      </c>
    </row>
    <row r="31" ht="19" customHeight="1" spans="1:44">
      <c r="A31" s="39" t="s">
        <v>318</v>
      </c>
      <c r="B31" s="39" t="s">
        <v>934</v>
      </c>
      <c r="C31" s="39" t="s">
        <v>933</v>
      </c>
      <c r="D31" s="39" t="s">
        <v>930</v>
      </c>
      <c r="E31" s="39" t="s">
        <v>16</v>
      </c>
      <c r="F31" s="40">
        <v>260</v>
      </c>
      <c r="G31" s="39" t="s">
        <v>253</v>
      </c>
      <c r="H31" s="39"/>
      <c r="I31" s="39"/>
      <c r="J31" s="39" t="s">
        <v>894</v>
      </c>
      <c r="K31" s="39"/>
      <c r="L31" s="39"/>
      <c r="M31" s="39" t="s">
        <v>894</v>
      </c>
      <c r="N31" s="39"/>
      <c r="O31" s="39"/>
      <c r="P31" s="39" t="s">
        <v>894</v>
      </c>
      <c r="Q31" s="39"/>
      <c r="R31" s="39"/>
      <c r="S31" s="39" t="s">
        <v>894</v>
      </c>
      <c r="T31" s="39"/>
      <c r="U31" s="39"/>
      <c r="V31" s="39" t="s">
        <v>894</v>
      </c>
      <c r="W31" s="39">
        <v>3333.33</v>
      </c>
      <c r="X31" s="39">
        <v>1034.3</v>
      </c>
      <c r="Y31" s="39" t="s">
        <v>895</v>
      </c>
      <c r="Z31" s="39">
        <v>5000</v>
      </c>
      <c r="AA31" s="39">
        <v>1635.4</v>
      </c>
      <c r="AB31" s="39" t="s">
        <v>895</v>
      </c>
      <c r="AC31" s="39">
        <v>5000</v>
      </c>
      <c r="AD31" s="39">
        <v>1383.6</v>
      </c>
      <c r="AE31" s="39" t="s">
        <v>895</v>
      </c>
      <c r="AF31" s="39">
        <v>5000</v>
      </c>
      <c r="AG31" s="39">
        <v>1108.8</v>
      </c>
      <c r="AH31" s="39" t="s">
        <v>895</v>
      </c>
      <c r="AI31" s="40">
        <v>18333.33</v>
      </c>
      <c r="AJ31" s="40">
        <v>5162.1</v>
      </c>
      <c r="AK31" s="39" t="s">
        <v>895</v>
      </c>
      <c r="AL31" s="39" t="s">
        <v>285</v>
      </c>
      <c r="AM31" s="39" t="s">
        <v>896</v>
      </c>
      <c r="AN31" s="40">
        <f>SUMIFS('9月奖金发放记录'!$J$2:$J$146,'9月奖金发放记录'!$B$2:$B$146,G31,'9月奖金发放记录'!$A$2:$A$146,A31)</f>
        <v>0</v>
      </c>
      <c r="AO31" s="40">
        <f>SUMIFS('9月奖金发放记录'!$J$2:$J$146,'9月奖金发放记录'!$B$2:$B$146,G31,'9月奖金发放记录'!$A$2:$A$146,A31)</f>
        <v>0</v>
      </c>
      <c r="AP31" s="39" t="s">
        <v>897</v>
      </c>
      <c r="AQ31" s="39" t="s">
        <v>120</v>
      </c>
      <c r="AR31" s="39">
        <v>0</v>
      </c>
    </row>
    <row r="32" ht="19" customHeight="1" spans="1:44">
      <c r="A32" s="37" t="s">
        <v>827</v>
      </c>
      <c r="B32" s="37" t="s">
        <v>935</v>
      </c>
      <c r="C32" s="37" t="s">
        <v>892</v>
      </c>
      <c r="D32" s="37" t="s">
        <v>893</v>
      </c>
      <c r="E32" s="37" t="s">
        <v>11</v>
      </c>
      <c r="F32" s="38">
        <v>150</v>
      </c>
      <c r="G32" s="37" t="s">
        <v>253</v>
      </c>
      <c r="H32" s="37">
        <v>3000</v>
      </c>
      <c r="I32" s="37">
        <v>4474.7</v>
      </c>
      <c r="J32" s="37" t="s">
        <v>899</v>
      </c>
      <c r="K32" s="37">
        <v>3000</v>
      </c>
      <c r="L32" s="37">
        <v>4479.7</v>
      </c>
      <c r="M32" s="37" t="s">
        <v>899</v>
      </c>
      <c r="N32" s="37">
        <v>3000</v>
      </c>
      <c r="O32" s="37">
        <v>7320</v>
      </c>
      <c r="P32" s="37" t="s">
        <v>899</v>
      </c>
      <c r="Q32" s="37">
        <v>3000</v>
      </c>
      <c r="R32" s="37">
        <v>7444.9</v>
      </c>
      <c r="S32" s="37" t="s">
        <v>899</v>
      </c>
      <c r="T32" s="37">
        <v>3000</v>
      </c>
      <c r="U32" s="37">
        <v>7754.7</v>
      </c>
      <c r="V32" s="37" t="s">
        <v>899</v>
      </c>
      <c r="W32" s="37">
        <v>3000</v>
      </c>
      <c r="X32" s="37">
        <v>9009.6</v>
      </c>
      <c r="Y32" s="37" t="s">
        <v>899</v>
      </c>
      <c r="Z32" s="37">
        <v>3000</v>
      </c>
      <c r="AA32" s="37">
        <v>7789.7</v>
      </c>
      <c r="AB32" s="37" t="s">
        <v>899</v>
      </c>
      <c r="AC32" s="37">
        <v>2225.81</v>
      </c>
      <c r="AD32" s="37">
        <v>6707.3</v>
      </c>
      <c r="AE32" s="37" t="s">
        <v>899</v>
      </c>
      <c r="AF32" s="37">
        <v>3000</v>
      </c>
      <c r="AG32" s="37">
        <v>0</v>
      </c>
      <c r="AH32" s="37" t="s">
        <v>895</v>
      </c>
      <c r="AI32" s="38">
        <v>26225.81</v>
      </c>
      <c r="AJ32" s="38">
        <v>54980.6</v>
      </c>
      <c r="AK32" s="37" t="s">
        <v>895</v>
      </c>
      <c r="AL32" s="37" t="s">
        <v>936</v>
      </c>
      <c r="AM32" s="37" t="s">
        <v>896</v>
      </c>
      <c r="AN32" s="38">
        <f>SUMIFS('9月奖金发放记录'!$J$2:$J$146,'9月奖金发放记录'!$B$2:$B$146,G32,'9月奖金发放记录'!$A$2:$A$146,A32)</f>
        <v>150</v>
      </c>
      <c r="AO32" s="38">
        <f>SUMIFS('9月奖金发放记录'!$J$2:$J$146,'9月奖金发放记录'!$B$2:$B$146,G32,'9月奖金发放记录'!$A$2:$A$146,A32)</f>
        <v>150</v>
      </c>
      <c r="AP32" s="37" t="s">
        <v>894</v>
      </c>
      <c r="AQ32" s="37" t="s">
        <v>113</v>
      </c>
      <c r="AR32" s="37">
        <v>0</v>
      </c>
    </row>
    <row r="33" ht="19" customHeight="1" spans="1:44">
      <c r="A33" s="39" t="s">
        <v>828</v>
      </c>
      <c r="B33" s="39" t="s">
        <v>937</v>
      </c>
      <c r="C33" s="39" t="s">
        <v>902</v>
      </c>
      <c r="D33" s="39" t="s">
        <v>893</v>
      </c>
      <c r="E33" s="39" t="s">
        <v>12</v>
      </c>
      <c r="F33" s="40">
        <v>260</v>
      </c>
      <c r="G33" s="39" t="s">
        <v>253</v>
      </c>
      <c r="H33" s="39">
        <v>5000</v>
      </c>
      <c r="I33" s="39">
        <v>4292.8</v>
      </c>
      <c r="J33" s="39" t="s">
        <v>895</v>
      </c>
      <c r="K33" s="39">
        <v>5000</v>
      </c>
      <c r="L33" s="39">
        <v>1401</v>
      </c>
      <c r="M33" s="39" t="s">
        <v>895</v>
      </c>
      <c r="N33" s="39">
        <v>5000</v>
      </c>
      <c r="O33" s="39">
        <v>4632.8</v>
      </c>
      <c r="P33" s="39" t="s">
        <v>895</v>
      </c>
      <c r="Q33" s="39">
        <v>5000</v>
      </c>
      <c r="R33" s="39">
        <v>1911.3</v>
      </c>
      <c r="S33" s="39" t="s">
        <v>895</v>
      </c>
      <c r="T33" s="39">
        <v>5000</v>
      </c>
      <c r="U33" s="39">
        <v>10908.5</v>
      </c>
      <c r="V33" s="39" t="s">
        <v>899</v>
      </c>
      <c r="W33" s="39">
        <v>5000</v>
      </c>
      <c r="X33" s="39">
        <v>13277.3</v>
      </c>
      <c r="Y33" s="39" t="s">
        <v>899</v>
      </c>
      <c r="Z33" s="39">
        <v>5000</v>
      </c>
      <c r="AA33" s="39">
        <v>8138.6</v>
      </c>
      <c r="AB33" s="39" t="s">
        <v>899</v>
      </c>
      <c r="AC33" s="39">
        <v>4516.13</v>
      </c>
      <c r="AD33" s="39">
        <v>8835.7</v>
      </c>
      <c r="AE33" s="39" t="s">
        <v>899</v>
      </c>
      <c r="AF33" s="39">
        <v>5000</v>
      </c>
      <c r="AG33" s="39">
        <v>0</v>
      </c>
      <c r="AH33" s="39" t="s">
        <v>895</v>
      </c>
      <c r="AI33" s="40">
        <v>44516.13</v>
      </c>
      <c r="AJ33" s="40">
        <v>53398</v>
      </c>
      <c r="AK33" s="39" t="s">
        <v>895</v>
      </c>
      <c r="AL33" s="39" t="s">
        <v>936</v>
      </c>
      <c r="AM33" s="39" t="s">
        <v>896</v>
      </c>
      <c r="AN33" s="40">
        <f>SUMIFS('9月奖金发放记录'!$J$2:$J$146,'9月奖金发放记录'!$B$2:$B$146,G33,'9月奖金发放记录'!$A$2:$A$146,A33)</f>
        <v>260</v>
      </c>
      <c r="AO33" s="40">
        <f>SUMIFS('9月奖金发放记录'!$J$2:$J$146,'9月奖金发放记录'!$B$2:$B$146,G33,'9月奖金发放记录'!$A$2:$A$146,A33)</f>
        <v>260</v>
      </c>
      <c r="AP33" s="39" t="s">
        <v>894</v>
      </c>
      <c r="AQ33" s="39" t="s">
        <v>113</v>
      </c>
      <c r="AR33" s="39">
        <v>0</v>
      </c>
    </row>
    <row r="34" ht="19" customHeight="1" spans="1:44">
      <c r="A34" s="37" t="s">
        <v>320</v>
      </c>
      <c r="B34" s="37" t="s">
        <v>938</v>
      </c>
      <c r="C34" s="37" t="s">
        <v>902</v>
      </c>
      <c r="D34" s="37" t="s">
        <v>893</v>
      </c>
      <c r="E34" s="37" t="s">
        <v>12</v>
      </c>
      <c r="F34" s="38">
        <v>260</v>
      </c>
      <c r="G34" s="37" t="s">
        <v>253</v>
      </c>
      <c r="H34" s="37"/>
      <c r="I34" s="37"/>
      <c r="J34" s="37" t="s">
        <v>894</v>
      </c>
      <c r="K34" s="37"/>
      <c r="L34" s="37"/>
      <c r="M34" s="37" t="s">
        <v>894</v>
      </c>
      <c r="N34" s="37">
        <v>2258.06</v>
      </c>
      <c r="O34" s="37">
        <v>3688.7</v>
      </c>
      <c r="P34" s="37" t="s">
        <v>899</v>
      </c>
      <c r="Q34" s="37">
        <v>5000</v>
      </c>
      <c r="R34" s="37">
        <v>8068.2</v>
      </c>
      <c r="S34" s="37" t="s">
        <v>899</v>
      </c>
      <c r="T34" s="37">
        <v>5000</v>
      </c>
      <c r="U34" s="37">
        <v>7468.3</v>
      </c>
      <c r="V34" s="37" t="s">
        <v>899</v>
      </c>
      <c r="W34" s="37">
        <v>5000</v>
      </c>
      <c r="X34" s="37">
        <v>7261.3</v>
      </c>
      <c r="Y34" s="37" t="s">
        <v>899</v>
      </c>
      <c r="Z34" s="37">
        <v>5000</v>
      </c>
      <c r="AA34" s="37">
        <v>4765.6</v>
      </c>
      <c r="AB34" s="37" t="s">
        <v>895</v>
      </c>
      <c r="AC34" s="37">
        <v>5000</v>
      </c>
      <c r="AD34" s="37">
        <v>4531.5</v>
      </c>
      <c r="AE34" s="37" t="s">
        <v>895</v>
      </c>
      <c r="AF34" s="37">
        <v>500</v>
      </c>
      <c r="AG34" s="37">
        <v>615.3</v>
      </c>
      <c r="AH34" s="37" t="s">
        <v>899</v>
      </c>
      <c r="AI34" s="38">
        <v>27758.06</v>
      </c>
      <c r="AJ34" s="38">
        <v>36398.9</v>
      </c>
      <c r="AK34" s="37" t="s">
        <v>899</v>
      </c>
      <c r="AL34" s="37" t="s">
        <v>321</v>
      </c>
      <c r="AM34" s="37" t="s">
        <v>896</v>
      </c>
      <c r="AN34" s="38">
        <f>SUMIFS('9月奖金发放记录'!$J$2:$J$146,'9月奖金发放记录'!$B$2:$B$146,G34,'9月奖金发放记录'!$A$2:$A$146,A34)</f>
        <v>26</v>
      </c>
      <c r="AO34" s="38">
        <f>SUMIFS('9月奖金发放记录'!$J$2:$J$146,'9月奖金发放记录'!$B$2:$B$146,G34,'9月奖金发放记录'!$A$2:$A$146,A34)</f>
        <v>26</v>
      </c>
      <c r="AP34" s="37" t="s">
        <v>894</v>
      </c>
      <c r="AQ34" s="37" t="s">
        <v>120</v>
      </c>
      <c r="AR34" s="37">
        <v>0</v>
      </c>
    </row>
    <row r="35" ht="19" customHeight="1" spans="1:44">
      <c r="A35" s="39" t="s">
        <v>324</v>
      </c>
      <c r="B35" s="39" t="s">
        <v>939</v>
      </c>
      <c r="C35" s="39" t="s">
        <v>902</v>
      </c>
      <c r="D35" s="39" t="s">
        <v>893</v>
      </c>
      <c r="E35" s="39" t="s">
        <v>12</v>
      </c>
      <c r="F35" s="40">
        <v>260</v>
      </c>
      <c r="G35" s="39" t="s">
        <v>253</v>
      </c>
      <c r="H35" s="39">
        <v>2580.65</v>
      </c>
      <c r="I35" s="39">
        <v>552.5</v>
      </c>
      <c r="J35" s="39" t="s">
        <v>895</v>
      </c>
      <c r="K35" s="39">
        <v>5000</v>
      </c>
      <c r="L35" s="39">
        <v>364</v>
      </c>
      <c r="M35" s="39" t="s">
        <v>895</v>
      </c>
      <c r="N35" s="39">
        <v>5000</v>
      </c>
      <c r="O35" s="39">
        <v>757</v>
      </c>
      <c r="P35" s="39" t="s">
        <v>895</v>
      </c>
      <c r="Q35" s="39">
        <v>2166.67</v>
      </c>
      <c r="R35" s="39">
        <v>549.7</v>
      </c>
      <c r="S35" s="39" t="s">
        <v>895</v>
      </c>
      <c r="T35" s="39"/>
      <c r="U35" s="39"/>
      <c r="V35" s="39" t="s">
        <v>894</v>
      </c>
      <c r="W35" s="39">
        <v>4333.33</v>
      </c>
      <c r="X35" s="39">
        <v>159.8</v>
      </c>
      <c r="Y35" s="39" t="s">
        <v>895</v>
      </c>
      <c r="Z35" s="39">
        <v>5000</v>
      </c>
      <c r="AA35" s="39">
        <v>272</v>
      </c>
      <c r="AB35" s="39" t="s">
        <v>895</v>
      </c>
      <c r="AC35" s="39">
        <v>5000</v>
      </c>
      <c r="AD35" s="39">
        <v>349.5</v>
      </c>
      <c r="AE35" s="39" t="s">
        <v>895</v>
      </c>
      <c r="AF35" s="39">
        <v>5000</v>
      </c>
      <c r="AG35" s="39">
        <v>180.6</v>
      </c>
      <c r="AH35" s="39" t="s">
        <v>895</v>
      </c>
      <c r="AI35" s="40">
        <v>34080.65</v>
      </c>
      <c r="AJ35" s="40">
        <v>3185.1</v>
      </c>
      <c r="AK35" s="39" t="s">
        <v>895</v>
      </c>
      <c r="AL35" s="39" t="s">
        <v>314</v>
      </c>
      <c r="AM35" s="39" t="s">
        <v>896</v>
      </c>
      <c r="AN35" s="40">
        <f>SUMIFS('9月奖金发放记录'!$J$2:$J$146,'9月奖金发放记录'!$B$2:$B$146,G35,'9月奖金发放记录'!$A$2:$A$146,A35)</f>
        <v>0</v>
      </c>
      <c r="AO35" s="40">
        <f>SUMIFS('9月奖金发放记录'!$J$2:$J$146,'9月奖金发放记录'!$B$2:$B$146,G35,'9月奖金发放记录'!$A$2:$A$146,A35)</f>
        <v>0</v>
      </c>
      <c r="AP35" s="39" t="s">
        <v>897</v>
      </c>
      <c r="AQ35" s="39" t="s">
        <v>120</v>
      </c>
      <c r="AR35" s="39">
        <v>0</v>
      </c>
    </row>
    <row r="36" ht="19" customHeight="1" spans="1:44">
      <c r="A36" s="37" t="s">
        <v>326</v>
      </c>
      <c r="B36" s="37" t="s">
        <v>940</v>
      </c>
      <c r="C36" s="37" t="s">
        <v>902</v>
      </c>
      <c r="D36" s="37" t="s">
        <v>893</v>
      </c>
      <c r="E36" s="37" t="s">
        <v>12</v>
      </c>
      <c r="F36" s="38">
        <v>260</v>
      </c>
      <c r="G36" s="37" t="s">
        <v>253</v>
      </c>
      <c r="H36" s="37">
        <v>161.29</v>
      </c>
      <c r="I36" s="37">
        <v>73.4</v>
      </c>
      <c r="J36" s="37" t="s">
        <v>895</v>
      </c>
      <c r="K36" s="37">
        <v>5000</v>
      </c>
      <c r="L36" s="37">
        <v>1865.7</v>
      </c>
      <c r="M36" s="37" t="s">
        <v>895</v>
      </c>
      <c r="N36" s="37">
        <v>5000</v>
      </c>
      <c r="O36" s="37">
        <v>4896.6</v>
      </c>
      <c r="P36" s="37" t="s">
        <v>895</v>
      </c>
      <c r="Q36" s="37">
        <v>666.67</v>
      </c>
      <c r="R36" s="37">
        <v>303.7</v>
      </c>
      <c r="S36" s="37" t="s">
        <v>895</v>
      </c>
      <c r="T36" s="37">
        <v>2741.94</v>
      </c>
      <c r="U36" s="37">
        <v>3039.7</v>
      </c>
      <c r="V36" s="37" t="s">
        <v>899</v>
      </c>
      <c r="W36" s="37">
        <v>5000</v>
      </c>
      <c r="X36" s="37">
        <v>6905.2</v>
      </c>
      <c r="Y36" s="37" t="s">
        <v>899</v>
      </c>
      <c r="Z36" s="37">
        <v>5000</v>
      </c>
      <c r="AA36" s="37">
        <v>5914.1</v>
      </c>
      <c r="AB36" s="37" t="s">
        <v>899</v>
      </c>
      <c r="AC36" s="37">
        <v>5000</v>
      </c>
      <c r="AD36" s="37">
        <v>5080</v>
      </c>
      <c r="AE36" s="37" t="s">
        <v>899</v>
      </c>
      <c r="AF36" s="37">
        <v>5000</v>
      </c>
      <c r="AG36" s="37">
        <v>5262.3</v>
      </c>
      <c r="AH36" s="37" t="s">
        <v>899</v>
      </c>
      <c r="AI36" s="38">
        <v>33569.9</v>
      </c>
      <c r="AJ36" s="38">
        <v>33340.7</v>
      </c>
      <c r="AK36" s="37" t="s">
        <v>895</v>
      </c>
      <c r="AL36" s="37" t="s">
        <v>327</v>
      </c>
      <c r="AM36" s="37" t="s">
        <v>896</v>
      </c>
      <c r="AN36" s="38">
        <f>SUMIFS('9月奖金发放记录'!$J$2:$J$146,'9月奖金发放记录'!$B$2:$B$146,G36,'9月奖金发放记录'!$A$2:$A$146,A36)</f>
        <v>260</v>
      </c>
      <c r="AO36" s="38">
        <f>SUMIFS('9月奖金发放记录'!$J$2:$J$146,'9月奖金发放记录'!$B$2:$B$146,G36,'9月奖金发放记录'!$A$2:$A$146,A36)</f>
        <v>260</v>
      </c>
      <c r="AP36" s="37" t="s">
        <v>894</v>
      </c>
      <c r="AQ36" s="37" t="s">
        <v>120</v>
      </c>
      <c r="AR36" s="37">
        <v>4</v>
      </c>
    </row>
    <row r="37" ht="19" customHeight="1" spans="1:44">
      <c r="A37" s="39" t="s">
        <v>330</v>
      </c>
      <c r="B37" s="39" t="s">
        <v>941</v>
      </c>
      <c r="C37" s="39" t="s">
        <v>902</v>
      </c>
      <c r="D37" s="39" t="s">
        <v>893</v>
      </c>
      <c r="E37" s="39" t="s">
        <v>12</v>
      </c>
      <c r="F37" s="40">
        <v>260</v>
      </c>
      <c r="G37" s="39" t="s">
        <v>253</v>
      </c>
      <c r="H37" s="39"/>
      <c r="I37" s="39"/>
      <c r="J37" s="39" t="s">
        <v>894</v>
      </c>
      <c r="K37" s="39"/>
      <c r="L37" s="39"/>
      <c r="M37" s="39" t="s">
        <v>894</v>
      </c>
      <c r="N37" s="39"/>
      <c r="O37" s="39"/>
      <c r="P37" s="39" t="s">
        <v>894</v>
      </c>
      <c r="Q37" s="39"/>
      <c r="R37" s="39"/>
      <c r="S37" s="39" t="s">
        <v>894</v>
      </c>
      <c r="T37" s="39"/>
      <c r="U37" s="39"/>
      <c r="V37" s="39" t="s">
        <v>894</v>
      </c>
      <c r="W37" s="39"/>
      <c r="X37" s="39"/>
      <c r="Y37" s="39" t="s">
        <v>894</v>
      </c>
      <c r="Z37" s="39"/>
      <c r="AA37" s="39"/>
      <c r="AB37" s="39" t="s">
        <v>894</v>
      </c>
      <c r="AC37" s="39"/>
      <c r="AD37" s="39"/>
      <c r="AE37" s="39" t="s">
        <v>894</v>
      </c>
      <c r="AF37" s="39">
        <v>2166.67</v>
      </c>
      <c r="AG37" s="39">
        <v>1817.5</v>
      </c>
      <c r="AH37" s="39" t="s">
        <v>895</v>
      </c>
      <c r="AI37" s="40">
        <v>2166.67</v>
      </c>
      <c r="AJ37" s="40">
        <v>1817.5</v>
      </c>
      <c r="AK37" s="39" t="s">
        <v>895</v>
      </c>
      <c r="AL37" s="39" t="s">
        <v>331</v>
      </c>
      <c r="AM37" s="39" t="s">
        <v>896</v>
      </c>
      <c r="AN37" s="40">
        <f>SUMIFS('9月奖金发放记录'!$J$2:$J$146,'9月奖金发放记录'!$B$2:$B$146,G37,'9月奖金发放记录'!$A$2:$A$146,A37)</f>
        <v>0</v>
      </c>
      <c r="AO37" s="40">
        <f>SUMIFS('9月奖金发放记录'!$J$2:$J$146,'9月奖金发放记录'!$B$2:$B$146,G37,'9月奖金发放记录'!$A$2:$A$146,A37)</f>
        <v>0</v>
      </c>
      <c r="AP37" s="39" t="s">
        <v>897</v>
      </c>
      <c r="AQ37" s="39" t="s">
        <v>120</v>
      </c>
      <c r="AR37" s="39">
        <v>0</v>
      </c>
    </row>
    <row r="38" ht="19" customHeight="1" spans="1:44">
      <c r="A38" s="37" t="s">
        <v>334</v>
      </c>
      <c r="B38" s="37" t="s">
        <v>942</v>
      </c>
      <c r="C38" s="37" t="s">
        <v>902</v>
      </c>
      <c r="D38" s="37" t="s">
        <v>893</v>
      </c>
      <c r="E38" s="37" t="s">
        <v>12</v>
      </c>
      <c r="F38" s="38">
        <v>260</v>
      </c>
      <c r="G38" s="37" t="s">
        <v>253</v>
      </c>
      <c r="H38" s="37"/>
      <c r="I38" s="37"/>
      <c r="J38" s="37" t="s">
        <v>894</v>
      </c>
      <c r="K38" s="37"/>
      <c r="L38" s="37"/>
      <c r="M38" s="37" t="s">
        <v>894</v>
      </c>
      <c r="N38" s="37"/>
      <c r="O38" s="37"/>
      <c r="P38" s="37" t="s">
        <v>894</v>
      </c>
      <c r="Q38" s="37"/>
      <c r="R38" s="37"/>
      <c r="S38" s="37" t="s">
        <v>894</v>
      </c>
      <c r="T38" s="37"/>
      <c r="U38" s="37"/>
      <c r="V38" s="37" t="s">
        <v>894</v>
      </c>
      <c r="W38" s="37"/>
      <c r="X38" s="37"/>
      <c r="Y38" s="37" t="s">
        <v>894</v>
      </c>
      <c r="Z38" s="37"/>
      <c r="AA38" s="37"/>
      <c r="AB38" s="37" t="s">
        <v>894</v>
      </c>
      <c r="AC38" s="37"/>
      <c r="AD38" s="37"/>
      <c r="AE38" s="37" t="s">
        <v>894</v>
      </c>
      <c r="AF38" s="37">
        <v>4500</v>
      </c>
      <c r="AG38" s="37">
        <v>3803.6</v>
      </c>
      <c r="AH38" s="37" t="s">
        <v>904</v>
      </c>
      <c r="AI38" s="38">
        <v>4500</v>
      </c>
      <c r="AJ38" s="38">
        <v>3803.6</v>
      </c>
      <c r="AK38" s="37" t="s">
        <v>895</v>
      </c>
      <c r="AL38" s="37" t="s">
        <v>331</v>
      </c>
      <c r="AM38" s="37" t="s">
        <v>896</v>
      </c>
      <c r="AN38" s="38">
        <f>SUMIFS('9月奖金发放记录'!$J$2:$J$146,'9月奖金发放记录'!$B$2:$B$146,G38,'9月奖金发放记录'!$A$2:$A$146,A38)</f>
        <v>0</v>
      </c>
      <c r="AO38" s="38">
        <f>SUMIFS('9月奖金发放记录'!$J$2:$J$146,'9月奖金发放记录'!$B$2:$B$146,G38,'9月奖金发放记录'!$A$2:$A$146,A38)</f>
        <v>0</v>
      </c>
      <c r="AP38" s="37" t="s">
        <v>905</v>
      </c>
      <c r="AQ38" s="37" t="s">
        <v>120</v>
      </c>
      <c r="AR38" s="37">
        <v>1</v>
      </c>
    </row>
    <row r="39" ht="19" customHeight="1" spans="1:44">
      <c r="A39" s="39" t="s">
        <v>337</v>
      </c>
      <c r="B39" s="39" t="s">
        <v>943</v>
      </c>
      <c r="C39" s="39" t="s">
        <v>902</v>
      </c>
      <c r="D39" s="39" t="s">
        <v>893</v>
      </c>
      <c r="E39" s="39" t="s">
        <v>12</v>
      </c>
      <c r="F39" s="40">
        <v>260</v>
      </c>
      <c r="G39" s="39" t="s">
        <v>253</v>
      </c>
      <c r="H39" s="39">
        <v>5000</v>
      </c>
      <c r="I39" s="39">
        <v>1149.5</v>
      </c>
      <c r="J39" s="39" t="s">
        <v>895</v>
      </c>
      <c r="K39" s="39">
        <v>5000</v>
      </c>
      <c r="L39" s="39">
        <v>691.1</v>
      </c>
      <c r="M39" s="39" t="s">
        <v>895</v>
      </c>
      <c r="N39" s="39">
        <v>5000</v>
      </c>
      <c r="O39" s="39">
        <v>411.9</v>
      </c>
      <c r="P39" s="39" t="s">
        <v>895</v>
      </c>
      <c r="Q39" s="39">
        <v>500</v>
      </c>
      <c r="R39" s="39">
        <v>53.9</v>
      </c>
      <c r="S39" s="39" t="s">
        <v>895</v>
      </c>
      <c r="T39" s="39"/>
      <c r="U39" s="39"/>
      <c r="V39" s="39" t="s">
        <v>894</v>
      </c>
      <c r="W39" s="39">
        <v>4500</v>
      </c>
      <c r="X39" s="39">
        <v>1779.6</v>
      </c>
      <c r="Y39" s="39" t="s">
        <v>895</v>
      </c>
      <c r="Z39" s="39">
        <v>5000</v>
      </c>
      <c r="AA39" s="39">
        <v>1918.1</v>
      </c>
      <c r="AB39" s="39" t="s">
        <v>895</v>
      </c>
      <c r="AC39" s="39">
        <v>5000</v>
      </c>
      <c r="AD39" s="39">
        <v>1952.8</v>
      </c>
      <c r="AE39" s="39" t="s">
        <v>895</v>
      </c>
      <c r="AF39" s="39">
        <v>5000</v>
      </c>
      <c r="AG39" s="39">
        <v>842.9</v>
      </c>
      <c r="AH39" s="39" t="s">
        <v>895</v>
      </c>
      <c r="AI39" s="40">
        <v>35000</v>
      </c>
      <c r="AJ39" s="40">
        <v>8799.8</v>
      </c>
      <c r="AK39" s="39" t="s">
        <v>895</v>
      </c>
      <c r="AL39" s="39" t="s">
        <v>310</v>
      </c>
      <c r="AM39" s="39" t="s">
        <v>896</v>
      </c>
      <c r="AN39" s="40">
        <f>SUMIFS('9月奖金发放记录'!$J$2:$J$146,'9月奖金发放记录'!$B$2:$B$146,G39,'9月奖金发放记录'!$A$2:$A$146,A39)</f>
        <v>0</v>
      </c>
      <c r="AO39" s="40">
        <f>SUMIFS('9月奖金发放记录'!$J$2:$J$146,'9月奖金发放记录'!$B$2:$B$146,G39,'9月奖金发放记录'!$A$2:$A$146,A39)</f>
        <v>0</v>
      </c>
      <c r="AP39" s="39" t="s">
        <v>897</v>
      </c>
      <c r="AQ39" s="39" t="s">
        <v>120</v>
      </c>
      <c r="AR39" s="39">
        <v>0</v>
      </c>
    </row>
    <row r="40" ht="19" customHeight="1" spans="1:44">
      <c r="A40" s="37" t="s">
        <v>338</v>
      </c>
      <c r="B40" s="37" t="s">
        <v>944</v>
      </c>
      <c r="C40" s="37" t="s">
        <v>902</v>
      </c>
      <c r="D40" s="37" t="s">
        <v>893</v>
      </c>
      <c r="E40" s="37" t="s">
        <v>12</v>
      </c>
      <c r="F40" s="38">
        <v>260</v>
      </c>
      <c r="G40" s="37" t="s">
        <v>253</v>
      </c>
      <c r="H40" s="37">
        <v>161.29</v>
      </c>
      <c r="I40" s="37">
        <v>69</v>
      </c>
      <c r="J40" s="37" t="s">
        <v>895</v>
      </c>
      <c r="K40" s="37">
        <v>5000</v>
      </c>
      <c r="L40" s="37">
        <v>451.5</v>
      </c>
      <c r="M40" s="37" t="s">
        <v>895</v>
      </c>
      <c r="N40" s="37">
        <v>3870.97</v>
      </c>
      <c r="O40" s="37">
        <v>1537.1</v>
      </c>
      <c r="P40" s="37" t="s">
        <v>895</v>
      </c>
      <c r="Q40" s="37"/>
      <c r="R40" s="37"/>
      <c r="S40" s="37" t="s">
        <v>894</v>
      </c>
      <c r="T40" s="37"/>
      <c r="U40" s="37"/>
      <c r="V40" s="37" t="s">
        <v>894</v>
      </c>
      <c r="W40" s="37"/>
      <c r="X40" s="37"/>
      <c r="Y40" s="37" t="s">
        <v>894</v>
      </c>
      <c r="Z40" s="37">
        <v>4516.13</v>
      </c>
      <c r="AA40" s="37">
        <v>1257.6</v>
      </c>
      <c r="AB40" s="37" t="s">
        <v>895</v>
      </c>
      <c r="AC40" s="37">
        <v>5000</v>
      </c>
      <c r="AD40" s="37">
        <v>1767.9</v>
      </c>
      <c r="AE40" s="37" t="s">
        <v>895</v>
      </c>
      <c r="AF40" s="37">
        <v>5000</v>
      </c>
      <c r="AG40" s="37">
        <v>1397.5</v>
      </c>
      <c r="AH40" s="37" t="s">
        <v>895</v>
      </c>
      <c r="AI40" s="38">
        <v>23548.39</v>
      </c>
      <c r="AJ40" s="38">
        <v>6480.6</v>
      </c>
      <c r="AK40" s="37" t="s">
        <v>895</v>
      </c>
      <c r="AL40" s="37" t="s">
        <v>285</v>
      </c>
      <c r="AM40" s="37" t="s">
        <v>896</v>
      </c>
      <c r="AN40" s="38">
        <f>SUMIFS('9月奖金发放记录'!$J$2:$J$146,'9月奖金发放记录'!$B$2:$B$146,G40,'9月奖金发放记录'!$A$2:$A$146,A40)</f>
        <v>0</v>
      </c>
      <c r="AO40" s="38">
        <f>SUMIFS('9月奖金发放记录'!$J$2:$J$146,'9月奖金发放记录'!$B$2:$B$146,G40,'9月奖金发放记录'!$A$2:$A$146,A40)</f>
        <v>0</v>
      </c>
      <c r="AP40" s="37" t="s">
        <v>897</v>
      </c>
      <c r="AQ40" s="37" t="s">
        <v>120</v>
      </c>
      <c r="AR40" s="37">
        <v>0</v>
      </c>
    </row>
    <row r="41" ht="19" customHeight="1" spans="1:44">
      <c r="A41" s="39" t="s">
        <v>609</v>
      </c>
      <c r="B41" s="39" t="s">
        <v>945</v>
      </c>
      <c r="C41" s="39" t="s">
        <v>902</v>
      </c>
      <c r="D41" s="39" t="s">
        <v>893</v>
      </c>
      <c r="E41" s="39" t="s">
        <v>12</v>
      </c>
      <c r="F41" s="40">
        <v>260</v>
      </c>
      <c r="G41" s="39" t="s">
        <v>253</v>
      </c>
      <c r="H41" s="39">
        <v>5000</v>
      </c>
      <c r="I41" s="39">
        <v>0</v>
      </c>
      <c r="J41" s="39" t="s">
        <v>895</v>
      </c>
      <c r="K41" s="39">
        <v>5000</v>
      </c>
      <c r="L41" s="39">
        <v>904.9</v>
      </c>
      <c r="M41" s="39" t="s">
        <v>895</v>
      </c>
      <c r="N41" s="39">
        <v>4677.42</v>
      </c>
      <c r="O41" s="39">
        <v>4931.9</v>
      </c>
      <c r="P41" s="39" t="s">
        <v>899</v>
      </c>
      <c r="Q41" s="39">
        <v>5000</v>
      </c>
      <c r="R41" s="39">
        <v>8037.2</v>
      </c>
      <c r="S41" s="39" t="s">
        <v>899</v>
      </c>
      <c r="T41" s="39">
        <v>2419.35</v>
      </c>
      <c r="U41" s="39">
        <v>3342.09</v>
      </c>
      <c r="V41" s="39" t="s">
        <v>899</v>
      </c>
      <c r="W41" s="39"/>
      <c r="X41" s="39"/>
      <c r="Y41" s="39" t="s">
        <v>894</v>
      </c>
      <c r="Z41" s="39">
        <v>5000</v>
      </c>
      <c r="AA41" s="39">
        <v>199.3</v>
      </c>
      <c r="AB41" s="39" t="s">
        <v>895</v>
      </c>
      <c r="AC41" s="39">
        <v>5000</v>
      </c>
      <c r="AD41" s="39">
        <v>595.1</v>
      </c>
      <c r="AE41" s="39" t="s">
        <v>895</v>
      </c>
      <c r="AF41" s="39">
        <v>5000</v>
      </c>
      <c r="AG41" s="39">
        <v>188.5</v>
      </c>
      <c r="AH41" s="39" t="s">
        <v>904</v>
      </c>
      <c r="AI41" s="40">
        <v>37096.77</v>
      </c>
      <c r="AJ41" s="40">
        <v>18198.99</v>
      </c>
      <c r="AK41" s="39" t="s">
        <v>895</v>
      </c>
      <c r="AL41" s="39" t="s">
        <v>610</v>
      </c>
      <c r="AM41" s="39" t="s">
        <v>896</v>
      </c>
      <c r="AN41" s="40">
        <f>SUMIFS('9月奖金发放记录'!$J$2:$J$146,'9月奖金发放记录'!$B$2:$B$146,G41,'9月奖金发放记录'!$A$2:$A$146,A41)</f>
        <v>0</v>
      </c>
      <c r="AO41" s="40">
        <f>SUMIFS('9月奖金发放记录'!$J$2:$J$146,'9月奖金发放记录'!$B$2:$B$146,G41,'9月奖金发放记录'!$A$2:$A$146,A41)</f>
        <v>0</v>
      </c>
      <c r="AP41" s="39" t="s">
        <v>905</v>
      </c>
      <c r="AQ41" s="39" t="s">
        <v>120</v>
      </c>
      <c r="AR41" s="39">
        <v>3</v>
      </c>
    </row>
    <row r="42" ht="19" customHeight="1" spans="1:44">
      <c r="A42" s="37" t="s">
        <v>340</v>
      </c>
      <c r="B42" s="37" t="s">
        <v>946</v>
      </c>
      <c r="C42" s="37" t="s">
        <v>902</v>
      </c>
      <c r="D42" s="37" t="s">
        <v>893</v>
      </c>
      <c r="E42" s="37" t="s">
        <v>12</v>
      </c>
      <c r="F42" s="38">
        <v>260</v>
      </c>
      <c r="G42" s="37" t="s">
        <v>253</v>
      </c>
      <c r="H42" s="37"/>
      <c r="I42" s="37"/>
      <c r="J42" s="37" t="s">
        <v>894</v>
      </c>
      <c r="K42" s="37"/>
      <c r="L42" s="37"/>
      <c r="M42" s="37" t="s">
        <v>894</v>
      </c>
      <c r="N42" s="37"/>
      <c r="O42" s="37"/>
      <c r="P42" s="37" t="s">
        <v>894</v>
      </c>
      <c r="Q42" s="37"/>
      <c r="R42" s="37"/>
      <c r="S42" s="37" t="s">
        <v>894</v>
      </c>
      <c r="T42" s="37"/>
      <c r="U42" s="37"/>
      <c r="V42" s="37" t="s">
        <v>894</v>
      </c>
      <c r="W42" s="37"/>
      <c r="X42" s="37"/>
      <c r="Y42" s="37" t="s">
        <v>894</v>
      </c>
      <c r="Z42" s="37"/>
      <c r="AA42" s="37"/>
      <c r="AB42" s="37" t="s">
        <v>894</v>
      </c>
      <c r="AC42" s="37"/>
      <c r="AD42" s="37"/>
      <c r="AE42" s="37" t="s">
        <v>894</v>
      </c>
      <c r="AF42" s="37">
        <v>4666.67</v>
      </c>
      <c r="AG42" s="37">
        <v>4104.4</v>
      </c>
      <c r="AH42" s="37" t="s">
        <v>895</v>
      </c>
      <c r="AI42" s="38">
        <v>4666.67</v>
      </c>
      <c r="AJ42" s="38">
        <v>4104.4</v>
      </c>
      <c r="AK42" s="37" t="s">
        <v>895</v>
      </c>
      <c r="AL42" s="37" t="s">
        <v>321</v>
      </c>
      <c r="AM42" s="37" t="s">
        <v>896</v>
      </c>
      <c r="AN42" s="38">
        <f>SUMIFS('9月奖金发放记录'!$J$2:$J$146,'9月奖金发放记录'!$B$2:$B$146,G42,'9月奖金发放记录'!$A$2:$A$146,A42)</f>
        <v>0</v>
      </c>
      <c r="AO42" s="38">
        <f>SUMIFS('9月奖金发放记录'!$J$2:$J$146,'9月奖金发放记录'!$B$2:$B$146,G42,'9月奖金发放记录'!$A$2:$A$146,A42)</f>
        <v>0</v>
      </c>
      <c r="AP42" s="37" t="s">
        <v>897</v>
      </c>
      <c r="AQ42" s="37" t="s">
        <v>120</v>
      </c>
      <c r="AR42" s="37">
        <v>0</v>
      </c>
    </row>
    <row r="43" ht="19" customHeight="1" spans="1:44">
      <c r="A43" s="39" t="s">
        <v>342</v>
      </c>
      <c r="B43" s="39" t="s">
        <v>947</v>
      </c>
      <c r="C43" s="39" t="s">
        <v>892</v>
      </c>
      <c r="D43" s="39" t="s">
        <v>893</v>
      </c>
      <c r="E43" s="39" t="s">
        <v>11</v>
      </c>
      <c r="F43" s="40">
        <v>150</v>
      </c>
      <c r="G43" s="39" t="s">
        <v>253</v>
      </c>
      <c r="H43" s="39"/>
      <c r="I43" s="39"/>
      <c r="J43" s="39" t="s">
        <v>894</v>
      </c>
      <c r="K43" s="39"/>
      <c r="L43" s="39"/>
      <c r="M43" s="39" t="s">
        <v>894</v>
      </c>
      <c r="N43" s="39"/>
      <c r="O43" s="39"/>
      <c r="P43" s="39" t="s">
        <v>894</v>
      </c>
      <c r="Q43" s="39"/>
      <c r="R43" s="39"/>
      <c r="S43" s="39" t="s">
        <v>894</v>
      </c>
      <c r="T43" s="39"/>
      <c r="U43" s="39"/>
      <c r="V43" s="39" t="s">
        <v>894</v>
      </c>
      <c r="W43" s="39"/>
      <c r="X43" s="39"/>
      <c r="Y43" s="39" t="s">
        <v>894</v>
      </c>
      <c r="Z43" s="39"/>
      <c r="AA43" s="39"/>
      <c r="AB43" s="39" t="s">
        <v>894</v>
      </c>
      <c r="AC43" s="39"/>
      <c r="AD43" s="39"/>
      <c r="AE43" s="39" t="s">
        <v>894</v>
      </c>
      <c r="AF43" s="39">
        <v>3000</v>
      </c>
      <c r="AG43" s="39">
        <v>5132.6</v>
      </c>
      <c r="AH43" s="39" t="s">
        <v>899</v>
      </c>
      <c r="AI43" s="40">
        <v>3000</v>
      </c>
      <c r="AJ43" s="40">
        <v>5132.6</v>
      </c>
      <c r="AK43" s="39" t="s">
        <v>899</v>
      </c>
      <c r="AL43" s="39" t="s">
        <v>331</v>
      </c>
      <c r="AM43" s="39" t="s">
        <v>896</v>
      </c>
      <c r="AN43" s="40">
        <f>SUMIFS('9月奖金发放记录'!$J$2:$J$146,'9月奖金发放记录'!$B$2:$B$146,G43,'9月奖金发放记录'!$A$2:$A$146,A43)</f>
        <v>150</v>
      </c>
      <c r="AO43" s="40">
        <f>SUMIFS('9月奖金发放记录'!$J$2:$J$146,'9月奖金发放记录'!$B$2:$B$146,G43,'9月奖金发放记录'!$A$2:$A$146,A43)</f>
        <v>150</v>
      </c>
      <c r="AP43" s="39" t="s">
        <v>894</v>
      </c>
      <c r="AQ43" s="39" t="s">
        <v>120</v>
      </c>
      <c r="AR43" s="39">
        <v>4</v>
      </c>
    </row>
    <row r="44" ht="19" customHeight="1" spans="1:44">
      <c r="A44" s="37" t="s">
        <v>343</v>
      </c>
      <c r="B44" s="37" t="s">
        <v>948</v>
      </c>
      <c r="C44" s="37" t="s">
        <v>902</v>
      </c>
      <c r="D44" s="37" t="s">
        <v>893</v>
      </c>
      <c r="E44" s="37" t="s">
        <v>12</v>
      </c>
      <c r="F44" s="38">
        <v>260</v>
      </c>
      <c r="G44" s="37" t="s">
        <v>253</v>
      </c>
      <c r="H44" s="37"/>
      <c r="I44" s="37"/>
      <c r="J44" s="37" t="s">
        <v>894</v>
      </c>
      <c r="K44" s="37"/>
      <c r="L44" s="37"/>
      <c r="M44" s="37" t="s">
        <v>894</v>
      </c>
      <c r="N44" s="37"/>
      <c r="O44" s="37"/>
      <c r="P44" s="37" t="s">
        <v>894</v>
      </c>
      <c r="Q44" s="37"/>
      <c r="R44" s="37"/>
      <c r="S44" s="37" t="s">
        <v>894</v>
      </c>
      <c r="T44" s="37">
        <v>483.87</v>
      </c>
      <c r="U44" s="37">
        <v>618.02</v>
      </c>
      <c r="V44" s="37" t="s">
        <v>899</v>
      </c>
      <c r="W44" s="37">
        <v>5000</v>
      </c>
      <c r="X44" s="37">
        <v>8896.4</v>
      </c>
      <c r="Y44" s="37" t="s">
        <v>899</v>
      </c>
      <c r="Z44" s="37">
        <v>5000</v>
      </c>
      <c r="AA44" s="37">
        <v>7292.1</v>
      </c>
      <c r="AB44" s="37" t="s">
        <v>899</v>
      </c>
      <c r="AC44" s="37">
        <v>5000</v>
      </c>
      <c r="AD44" s="37">
        <v>8893</v>
      </c>
      <c r="AE44" s="37" t="s">
        <v>899</v>
      </c>
      <c r="AF44" s="37">
        <v>5000</v>
      </c>
      <c r="AG44" s="37">
        <v>7307</v>
      </c>
      <c r="AH44" s="37" t="s">
        <v>899</v>
      </c>
      <c r="AI44" s="38">
        <v>20483.87</v>
      </c>
      <c r="AJ44" s="38">
        <v>33006.52</v>
      </c>
      <c r="AK44" s="37" t="s">
        <v>899</v>
      </c>
      <c r="AL44" s="37" t="s">
        <v>344</v>
      </c>
      <c r="AM44" s="37" t="s">
        <v>896</v>
      </c>
      <c r="AN44" s="38">
        <f>SUMIFS('9月奖金发放记录'!$J$2:$J$146,'9月奖金发放记录'!$B$2:$B$146,G44,'9月奖金发放记录'!$A$2:$A$146,A44)</f>
        <v>260</v>
      </c>
      <c r="AO44" s="38">
        <f>SUMIFS('9月奖金发放记录'!$J$2:$J$146,'9月奖金发放记录'!$B$2:$B$146,G44,'9月奖金发放记录'!$A$2:$A$146,A44)</f>
        <v>260</v>
      </c>
      <c r="AP44" s="37" t="s">
        <v>894</v>
      </c>
      <c r="AQ44" s="37" t="s">
        <v>120</v>
      </c>
      <c r="AR44" s="37">
        <v>0</v>
      </c>
    </row>
    <row r="45" ht="19" customHeight="1" spans="1:44">
      <c r="A45" s="39" t="s">
        <v>346</v>
      </c>
      <c r="B45" s="39" t="s">
        <v>949</v>
      </c>
      <c r="C45" s="39" t="s">
        <v>902</v>
      </c>
      <c r="D45" s="39" t="s">
        <v>893</v>
      </c>
      <c r="E45" s="39" t="s">
        <v>12</v>
      </c>
      <c r="F45" s="40">
        <v>260</v>
      </c>
      <c r="G45" s="39" t="s">
        <v>253</v>
      </c>
      <c r="H45" s="39"/>
      <c r="I45" s="39"/>
      <c r="J45" s="39" t="s">
        <v>894</v>
      </c>
      <c r="K45" s="39"/>
      <c r="L45" s="39"/>
      <c r="M45" s="39" t="s">
        <v>894</v>
      </c>
      <c r="N45" s="39"/>
      <c r="O45" s="39"/>
      <c r="P45" s="39" t="s">
        <v>894</v>
      </c>
      <c r="Q45" s="39"/>
      <c r="R45" s="39"/>
      <c r="S45" s="39" t="s">
        <v>894</v>
      </c>
      <c r="T45" s="39"/>
      <c r="U45" s="39"/>
      <c r="V45" s="39" t="s">
        <v>894</v>
      </c>
      <c r="W45" s="39"/>
      <c r="X45" s="39"/>
      <c r="Y45" s="39" t="s">
        <v>894</v>
      </c>
      <c r="Z45" s="39"/>
      <c r="AA45" s="39"/>
      <c r="AB45" s="39" t="s">
        <v>894</v>
      </c>
      <c r="AC45" s="39"/>
      <c r="AD45" s="39"/>
      <c r="AE45" s="39" t="s">
        <v>894</v>
      </c>
      <c r="AF45" s="39">
        <v>3000</v>
      </c>
      <c r="AG45" s="39">
        <v>2198.4</v>
      </c>
      <c r="AH45" s="39" t="s">
        <v>895</v>
      </c>
      <c r="AI45" s="40">
        <v>3000</v>
      </c>
      <c r="AJ45" s="40">
        <v>2198.4</v>
      </c>
      <c r="AK45" s="39" t="s">
        <v>895</v>
      </c>
      <c r="AL45" s="39" t="s">
        <v>331</v>
      </c>
      <c r="AM45" s="39" t="s">
        <v>896</v>
      </c>
      <c r="AN45" s="40">
        <f>SUMIFS('9月奖金发放记录'!$J$2:$J$146,'9月奖金发放记录'!$B$2:$B$146,G45,'9月奖金发放记录'!$A$2:$A$146,A45)</f>
        <v>0</v>
      </c>
      <c r="AO45" s="40">
        <f>SUMIFS('9月奖金发放记录'!$J$2:$J$146,'9月奖金发放记录'!$B$2:$B$146,G45,'9月奖金发放记录'!$A$2:$A$146,A45)</f>
        <v>0</v>
      </c>
      <c r="AP45" s="39" t="s">
        <v>897</v>
      </c>
      <c r="AQ45" s="39" t="s">
        <v>120</v>
      </c>
      <c r="AR45" s="39">
        <v>0</v>
      </c>
    </row>
    <row r="46" ht="19" customHeight="1" spans="1:44">
      <c r="A46" s="37" t="s">
        <v>829</v>
      </c>
      <c r="B46" s="37" t="s">
        <v>950</v>
      </c>
      <c r="C46" s="37" t="s">
        <v>892</v>
      </c>
      <c r="D46" s="37" t="s">
        <v>893</v>
      </c>
      <c r="E46" s="37" t="s">
        <v>11</v>
      </c>
      <c r="F46" s="38">
        <v>150</v>
      </c>
      <c r="G46" s="37" t="s">
        <v>253</v>
      </c>
      <c r="H46" s="37">
        <v>3000</v>
      </c>
      <c r="I46" s="37">
        <v>5177.3</v>
      </c>
      <c r="J46" s="37" t="s">
        <v>899</v>
      </c>
      <c r="K46" s="37">
        <v>3000</v>
      </c>
      <c r="L46" s="37">
        <v>3194.7</v>
      </c>
      <c r="M46" s="37" t="s">
        <v>899</v>
      </c>
      <c r="N46" s="37">
        <v>3000</v>
      </c>
      <c r="O46" s="37">
        <v>6480.1</v>
      </c>
      <c r="P46" s="37" t="s">
        <v>899</v>
      </c>
      <c r="Q46" s="37">
        <v>3000</v>
      </c>
      <c r="R46" s="37">
        <v>6595.3</v>
      </c>
      <c r="S46" s="37" t="s">
        <v>899</v>
      </c>
      <c r="T46" s="37">
        <v>3000</v>
      </c>
      <c r="U46" s="37">
        <v>5811.3</v>
      </c>
      <c r="V46" s="37" t="s">
        <v>899</v>
      </c>
      <c r="W46" s="37">
        <v>3000</v>
      </c>
      <c r="X46" s="37">
        <v>6282.3</v>
      </c>
      <c r="Y46" s="37" t="s">
        <v>899</v>
      </c>
      <c r="Z46" s="37">
        <v>3000</v>
      </c>
      <c r="AA46" s="37">
        <v>6031</v>
      </c>
      <c r="AB46" s="37" t="s">
        <v>899</v>
      </c>
      <c r="AC46" s="37">
        <v>2129.03</v>
      </c>
      <c r="AD46" s="37">
        <v>4121.2</v>
      </c>
      <c r="AE46" s="37" t="s">
        <v>899</v>
      </c>
      <c r="AF46" s="37">
        <v>3000</v>
      </c>
      <c r="AG46" s="37">
        <v>0</v>
      </c>
      <c r="AH46" s="37" t="s">
        <v>895</v>
      </c>
      <c r="AI46" s="38">
        <v>26129.03</v>
      </c>
      <c r="AJ46" s="38">
        <v>43693.2</v>
      </c>
      <c r="AK46" s="37" t="s">
        <v>895</v>
      </c>
      <c r="AL46" s="37" t="s">
        <v>936</v>
      </c>
      <c r="AM46" s="37" t="s">
        <v>896</v>
      </c>
      <c r="AN46" s="38">
        <f>SUMIFS('9月奖金发放记录'!$J$2:$J$146,'9月奖金发放记录'!$B$2:$B$146,G46,'9月奖金发放记录'!$A$2:$A$146,A46)</f>
        <v>150</v>
      </c>
      <c r="AO46" s="38">
        <f>SUMIFS('9月奖金发放记录'!$J$2:$J$146,'9月奖金发放记录'!$B$2:$B$146,G46,'9月奖金发放记录'!$A$2:$A$146,A46)</f>
        <v>150</v>
      </c>
      <c r="AP46" s="37" t="s">
        <v>894</v>
      </c>
      <c r="AQ46" s="37" t="s">
        <v>113</v>
      </c>
      <c r="AR46" s="37">
        <v>0</v>
      </c>
    </row>
    <row r="47" ht="19" customHeight="1" spans="1:44">
      <c r="A47" s="39" t="s">
        <v>348</v>
      </c>
      <c r="B47" s="39" t="s">
        <v>951</v>
      </c>
      <c r="C47" s="39" t="s">
        <v>892</v>
      </c>
      <c r="D47" s="39" t="s">
        <v>893</v>
      </c>
      <c r="E47" s="39" t="s">
        <v>11</v>
      </c>
      <c r="F47" s="40">
        <v>150</v>
      </c>
      <c r="G47" s="39" t="s">
        <v>253</v>
      </c>
      <c r="H47" s="39"/>
      <c r="I47" s="39"/>
      <c r="J47" s="39" t="s">
        <v>894</v>
      </c>
      <c r="K47" s="39"/>
      <c r="L47" s="39"/>
      <c r="M47" s="39" t="s">
        <v>894</v>
      </c>
      <c r="N47" s="39">
        <v>774.19</v>
      </c>
      <c r="O47" s="39">
        <v>1071.7</v>
      </c>
      <c r="P47" s="39" t="s">
        <v>899</v>
      </c>
      <c r="Q47" s="39">
        <v>3000</v>
      </c>
      <c r="R47" s="39">
        <v>5656.7</v>
      </c>
      <c r="S47" s="39" t="s">
        <v>899</v>
      </c>
      <c r="T47" s="39">
        <v>3000</v>
      </c>
      <c r="U47" s="39">
        <v>4348</v>
      </c>
      <c r="V47" s="39" t="s">
        <v>899</v>
      </c>
      <c r="W47" s="39">
        <v>3000</v>
      </c>
      <c r="X47" s="39">
        <v>3721.2</v>
      </c>
      <c r="Y47" s="39" t="s">
        <v>899</v>
      </c>
      <c r="Z47" s="39">
        <v>3000</v>
      </c>
      <c r="AA47" s="39">
        <v>3716.3</v>
      </c>
      <c r="AB47" s="39" t="s">
        <v>899</v>
      </c>
      <c r="AC47" s="39">
        <v>3000</v>
      </c>
      <c r="AD47" s="39">
        <v>4915.8</v>
      </c>
      <c r="AE47" s="39" t="s">
        <v>899</v>
      </c>
      <c r="AF47" s="39">
        <v>3000</v>
      </c>
      <c r="AG47" s="39">
        <v>4173.8</v>
      </c>
      <c r="AH47" s="39" t="s">
        <v>899</v>
      </c>
      <c r="AI47" s="40">
        <v>18774.19</v>
      </c>
      <c r="AJ47" s="40">
        <v>27603.5</v>
      </c>
      <c r="AK47" s="39" t="s">
        <v>899</v>
      </c>
      <c r="AL47" s="39" t="s">
        <v>349</v>
      </c>
      <c r="AM47" s="39" t="s">
        <v>896</v>
      </c>
      <c r="AN47" s="40">
        <f>SUMIFS('9月奖金发放记录'!$J$2:$J$146,'9月奖金发放记录'!$B$2:$B$146,G47,'9月奖金发放记录'!$A$2:$A$146,A47)</f>
        <v>150</v>
      </c>
      <c r="AO47" s="40">
        <f>SUMIFS('9月奖金发放记录'!$J$2:$J$146,'9月奖金发放记录'!$B$2:$B$146,G47,'9月奖金发放记录'!$A$2:$A$146,A47)</f>
        <v>150</v>
      </c>
      <c r="AP47" s="39" t="s">
        <v>894</v>
      </c>
      <c r="AQ47" s="39" t="s">
        <v>120</v>
      </c>
      <c r="AR47" s="39">
        <v>2</v>
      </c>
    </row>
    <row r="48" ht="19" customHeight="1" spans="1:44">
      <c r="A48" s="37" t="s">
        <v>830</v>
      </c>
      <c r="B48" s="37" t="s">
        <v>952</v>
      </c>
      <c r="C48" s="37" t="s">
        <v>892</v>
      </c>
      <c r="D48" s="37" t="s">
        <v>893</v>
      </c>
      <c r="E48" s="37" t="s">
        <v>11</v>
      </c>
      <c r="F48" s="38">
        <v>150</v>
      </c>
      <c r="G48" s="37" t="s">
        <v>253</v>
      </c>
      <c r="H48" s="37">
        <v>3000</v>
      </c>
      <c r="I48" s="37">
        <v>7948.5</v>
      </c>
      <c r="J48" s="37" t="s">
        <v>899</v>
      </c>
      <c r="K48" s="37">
        <v>3000</v>
      </c>
      <c r="L48" s="37">
        <v>2881.9</v>
      </c>
      <c r="M48" s="37" t="s">
        <v>895</v>
      </c>
      <c r="N48" s="37">
        <v>3000</v>
      </c>
      <c r="O48" s="37">
        <v>10960.2</v>
      </c>
      <c r="P48" s="37" t="s">
        <v>899</v>
      </c>
      <c r="Q48" s="37">
        <v>3000</v>
      </c>
      <c r="R48" s="37">
        <v>4680.3</v>
      </c>
      <c r="S48" s="37" t="s">
        <v>899</v>
      </c>
      <c r="T48" s="37">
        <v>3000</v>
      </c>
      <c r="U48" s="37">
        <v>4808.4</v>
      </c>
      <c r="V48" s="37" t="s">
        <v>899</v>
      </c>
      <c r="W48" s="37">
        <v>3000</v>
      </c>
      <c r="X48" s="37">
        <v>4963.8</v>
      </c>
      <c r="Y48" s="37" t="s">
        <v>899</v>
      </c>
      <c r="Z48" s="37">
        <v>3000</v>
      </c>
      <c r="AA48" s="37">
        <v>7850.3</v>
      </c>
      <c r="AB48" s="37" t="s">
        <v>899</v>
      </c>
      <c r="AC48" s="37">
        <v>1741.94</v>
      </c>
      <c r="AD48" s="37">
        <v>122</v>
      </c>
      <c r="AE48" s="37" t="s">
        <v>895</v>
      </c>
      <c r="AF48" s="37">
        <v>3000</v>
      </c>
      <c r="AG48" s="37">
        <v>0</v>
      </c>
      <c r="AH48" s="37" t="s">
        <v>895</v>
      </c>
      <c r="AI48" s="38">
        <v>25741.94</v>
      </c>
      <c r="AJ48" s="38">
        <v>44215.4</v>
      </c>
      <c r="AK48" s="37" t="s">
        <v>895</v>
      </c>
      <c r="AL48" s="37" t="s">
        <v>936</v>
      </c>
      <c r="AM48" s="37" t="s">
        <v>896</v>
      </c>
      <c r="AN48" s="38">
        <f>SUMIFS('9月奖金发放记录'!$J$2:$J$146,'9月奖金发放记录'!$B$2:$B$146,G48,'9月奖金发放记录'!$A$2:$A$146,A48)</f>
        <v>150</v>
      </c>
      <c r="AO48" s="38">
        <f>SUMIFS('9月奖金发放记录'!$J$2:$J$146,'9月奖金发放记录'!$B$2:$B$146,G48,'9月奖金发放记录'!$A$2:$A$146,A48)</f>
        <v>150</v>
      </c>
      <c r="AP48" s="37" t="s">
        <v>894</v>
      </c>
      <c r="AQ48" s="37" t="s">
        <v>113</v>
      </c>
      <c r="AR48" s="37">
        <v>0</v>
      </c>
    </row>
    <row r="49" ht="19" customHeight="1" spans="1:44">
      <c r="A49" s="39" t="s">
        <v>831</v>
      </c>
      <c r="B49" s="39" t="s">
        <v>953</v>
      </c>
      <c r="C49" s="39" t="s">
        <v>892</v>
      </c>
      <c r="D49" s="39" t="s">
        <v>893</v>
      </c>
      <c r="E49" s="39" t="s">
        <v>11</v>
      </c>
      <c r="F49" s="40">
        <v>150</v>
      </c>
      <c r="G49" s="39" t="s">
        <v>253</v>
      </c>
      <c r="H49" s="39"/>
      <c r="I49" s="39"/>
      <c r="J49" s="39" t="s">
        <v>894</v>
      </c>
      <c r="K49" s="39"/>
      <c r="L49" s="39"/>
      <c r="M49" s="39" t="s">
        <v>894</v>
      </c>
      <c r="N49" s="39">
        <v>2612.9</v>
      </c>
      <c r="O49" s="39">
        <v>4981.9</v>
      </c>
      <c r="P49" s="39" t="s">
        <v>899</v>
      </c>
      <c r="Q49" s="39">
        <v>3000</v>
      </c>
      <c r="R49" s="39">
        <v>7954.6</v>
      </c>
      <c r="S49" s="39" t="s">
        <v>899</v>
      </c>
      <c r="T49" s="39">
        <v>3000</v>
      </c>
      <c r="U49" s="39">
        <v>9174.3</v>
      </c>
      <c r="V49" s="39" t="s">
        <v>899</v>
      </c>
      <c r="W49" s="39">
        <v>3000</v>
      </c>
      <c r="X49" s="39">
        <v>8057.5</v>
      </c>
      <c r="Y49" s="39" t="s">
        <v>899</v>
      </c>
      <c r="Z49" s="39">
        <v>2903.23</v>
      </c>
      <c r="AA49" s="39">
        <v>10469.3</v>
      </c>
      <c r="AB49" s="39" t="s">
        <v>899</v>
      </c>
      <c r="AC49" s="39">
        <v>3000</v>
      </c>
      <c r="AD49" s="39">
        <v>0</v>
      </c>
      <c r="AE49" s="39" t="s">
        <v>895</v>
      </c>
      <c r="AF49" s="39">
        <v>3000</v>
      </c>
      <c r="AG49" s="39">
        <v>0</v>
      </c>
      <c r="AH49" s="39" t="s">
        <v>895</v>
      </c>
      <c r="AI49" s="40">
        <v>20516.13</v>
      </c>
      <c r="AJ49" s="40">
        <v>40637.6</v>
      </c>
      <c r="AK49" s="39" t="s">
        <v>895</v>
      </c>
      <c r="AL49" s="39" t="s">
        <v>936</v>
      </c>
      <c r="AM49" s="39" t="s">
        <v>896</v>
      </c>
      <c r="AN49" s="40">
        <f>SUMIFS('9月奖金发放记录'!$J$2:$J$146,'9月奖金发放记录'!$B$2:$B$146,G49,'9月奖金发放记录'!$A$2:$A$146,A49)</f>
        <v>150</v>
      </c>
      <c r="AO49" s="40">
        <f>SUMIFS('9月奖金发放记录'!$J$2:$J$146,'9月奖金发放记录'!$B$2:$B$146,G49,'9月奖金发放记录'!$A$2:$A$146,A49)</f>
        <v>150</v>
      </c>
      <c r="AP49" s="39" t="s">
        <v>894</v>
      </c>
      <c r="AQ49" s="39" t="s">
        <v>113</v>
      </c>
      <c r="AR49" s="39">
        <v>0</v>
      </c>
    </row>
    <row r="50" ht="19" customHeight="1" spans="1:44">
      <c r="A50" s="37" t="s">
        <v>645</v>
      </c>
      <c r="B50" s="37" t="s">
        <v>954</v>
      </c>
      <c r="C50" s="37" t="s">
        <v>902</v>
      </c>
      <c r="D50" s="37" t="s">
        <v>903</v>
      </c>
      <c r="E50" s="37" t="s">
        <v>17</v>
      </c>
      <c r="F50" s="38">
        <v>1000</v>
      </c>
      <c r="G50" s="37" t="s">
        <v>70</v>
      </c>
      <c r="H50" s="37"/>
      <c r="I50" s="37"/>
      <c r="J50" s="37" t="s">
        <v>894</v>
      </c>
      <c r="K50" s="37"/>
      <c r="L50" s="37"/>
      <c r="M50" s="37" t="s">
        <v>894</v>
      </c>
      <c r="N50" s="37"/>
      <c r="O50" s="37"/>
      <c r="P50" s="37" t="s">
        <v>894</v>
      </c>
      <c r="Q50" s="37"/>
      <c r="R50" s="37"/>
      <c r="S50" s="37" t="s">
        <v>894</v>
      </c>
      <c r="T50" s="37"/>
      <c r="U50" s="37"/>
      <c r="V50" s="37" t="s">
        <v>894</v>
      </c>
      <c r="W50" s="37"/>
      <c r="X50" s="37"/>
      <c r="Y50" s="37" t="s">
        <v>894</v>
      </c>
      <c r="Z50" s="37"/>
      <c r="AA50" s="37"/>
      <c r="AB50" s="37" t="s">
        <v>894</v>
      </c>
      <c r="AC50" s="37">
        <v>6000</v>
      </c>
      <c r="AD50" s="37">
        <v>29.5</v>
      </c>
      <c r="AE50" s="37" t="s">
        <v>895</v>
      </c>
      <c r="AF50" s="37">
        <v>6000</v>
      </c>
      <c r="AG50" s="37">
        <v>6637.6</v>
      </c>
      <c r="AH50" s="37" t="s">
        <v>899</v>
      </c>
      <c r="AI50" s="38">
        <v>12000</v>
      </c>
      <c r="AJ50" s="38">
        <v>6667.1</v>
      </c>
      <c r="AK50" s="37" t="s">
        <v>895</v>
      </c>
      <c r="AL50" s="37" t="s">
        <v>646</v>
      </c>
      <c r="AM50" s="37" t="s">
        <v>896</v>
      </c>
      <c r="AN50" s="38">
        <f>SUMIFS('9月奖金发放记录'!$J$2:$J$146,'9月奖金发放记录'!$B$2:$B$146,G50,'9月奖金发放记录'!$A$2:$A$146,A50)</f>
        <v>1000</v>
      </c>
      <c r="AO50" s="38">
        <f>SUMIFS('9月奖金发放记录'!$J$2:$J$146,'9月奖金发放记录'!$B$2:$B$146,G50,'9月奖金发放记录'!$A$2:$A$146,A50)</f>
        <v>1000</v>
      </c>
      <c r="AP50" s="37" t="s">
        <v>894</v>
      </c>
      <c r="AQ50" s="37" t="s">
        <v>120</v>
      </c>
      <c r="AR50" s="37">
        <v>4</v>
      </c>
    </row>
    <row r="51" ht="19" customHeight="1" spans="1:44">
      <c r="A51" s="39" t="s">
        <v>649</v>
      </c>
      <c r="B51" s="39" t="s">
        <v>955</v>
      </c>
      <c r="C51" s="39" t="s">
        <v>892</v>
      </c>
      <c r="D51" s="39" t="s">
        <v>893</v>
      </c>
      <c r="E51" s="39" t="s">
        <v>11</v>
      </c>
      <c r="F51" s="40">
        <v>150</v>
      </c>
      <c r="G51" s="39" t="s">
        <v>70</v>
      </c>
      <c r="H51" s="39"/>
      <c r="I51" s="39"/>
      <c r="J51" s="39" t="s">
        <v>894</v>
      </c>
      <c r="K51" s="39"/>
      <c r="L51" s="39"/>
      <c r="M51" s="39" t="s">
        <v>894</v>
      </c>
      <c r="N51" s="39"/>
      <c r="O51" s="39"/>
      <c r="P51" s="39" t="s">
        <v>894</v>
      </c>
      <c r="Q51" s="39"/>
      <c r="R51" s="39"/>
      <c r="S51" s="39" t="s">
        <v>894</v>
      </c>
      <c r="T51" s="39">
        <v>967.74</v>
      </c>
      <c r="U51" s="39">
        <v>66.3</v>
      </c>
      <c r="V51" s="39" t="s">
        <v>895</v>
      </c>
      <c r="W51" s="39">
        <v>3000</v>
      </c>
      <c r="X51" s="39">
        <v>1216.9</v>
      </c>
      <c r="Y51" s="39" t="s">
        <v>895</v>
      </c>
      <c r="Z51" s="39">
        <v>2612.9</v>
      </c>
      <c r="AA51" s="39">
        <v>827.9</v>
      </c>
      <c r="AB51" s="39" t="s">
        <v>895</v>
      </c>
      <c r="AC51" s="39">
        <v>96.77</v>
      </c>
      <c r="AD51" s="39">
        <v>44.5</v>
      </c>
      <c r="AE51" s="39" t="s">
        <v>895</v>
      </c>
      <c r="AF51" s="39">
        <v>2800</v>
      </c>
      <c r="AG51" s="39">
        <v>1119.3</v>
      </c>
      <c r="AH51" s="39" t="s">
        <v>904</v>
      </c>
      <c r="AI51" s="40">
        <v>9477.41</v>
      </c>
      <c r="AJ51" s="40">
        <v>3274.9</v>
      </c>
      <c r="AK51" s="39" t="s">
        <v>895</v>
      </c>
      <c r="AL51" s="39" t="s">
        <v>650</v>
      </c>
      <c r="AM51" s="39" t="s">
        <v>896</v>
      </c>
      <c r="AN51" s="40">
        <f>SUMIFS('9月奖金发放记录'!$J$2:$J$146,'9月奖金发放记录'!$B$2:$B$146,G51,'9月奖金发放记录'!$A$2:$A$146,A51)</f>
        <v>0</v>
      </c>
      <c r="AO51" s="40">
        <f>SUMIFS('9月奖金发放记录'!$J$2:$J$146,'9月奖金发放记录'!$B$2:$B$146,G51,'9月奖金发放记录'!$A$2:$A$146,A51)</f>
        <v>0</v>
      </c>
      <c r="AP51" s="39" t="s">
        <v>905</v>
      </c>
      <c r="AQ51" s="39" t="s">
        <v>120</v>
      </c>
      <c r="AR51" s="39">
        <v>2</v>
      </c>
    </row>
    <row r="52" ht="19" customHeight="1" spans="1:44">
      <c r="A52" s="37" t="s">
        <v>654</v>
      </c>
      <c r="B52" s="37" t="s">
        <v>956</v>
      </c>
      <c r="C52" s="37" t="s">
        <v>933</v>
      </c>
      <c r="D52" s="37" t="s">
        <v>930</v>
      </c>
      <c r="E52" s="37" t="s">
        <v>16</v>
      </c>
      <c r="F52" s="38">
        <v>260</v>
      </c>
      <c r="G52" s="37" t="s">
        <v>70</v>
      </c>
      <c r="H52" s="37"/>
      <c r="I52" s="37"/>
      <c r="J52" s="37" t="s">
        <v>894</v>
      </c>
      <c r="K52" s="37"/>
      <c r="L52" s="37"/>
      <c r="M52" s="37" t="s">
        <v>894</v>
      </c>
      <c r="N52" s="37"/>
      <c r="O52" s="37"/>
      <c r="P52" s="37" t="s">
        <v>894</v>
      </c>
      <c r="Q52" s="37"/>
      <c r="R52" s="37"/>
      <c r="S52" s="37" t="s">
        <v>894</v>
      </c>
      <c r="T52" s="37"/>
      <c r="U52" s="37"/>
      <c r="V52" s="37" t="s">
        <v>894</v>
      </c>
      <c r="W52" s="37"/>
      <c r="X52" s="37"/>
      <c r="Y52" s="37" t="s">
        <v>894</v>
      </c>
      <c r="Z52" s="37"/>
      <c r="AA52" s="37"/>
      <c r="AB52" s="37" t="s">
        <v>894</v>
      </c>
      <c r="AC52" s="37">
        <v>5000</v>
      </c>
      <c r="AD52" s="37">
        <v>3171.8</v>
      </c>
      <c r="AE52" s="37" t="s">
        <v>895</v>
      </c>
      <c r="AF52" s="37">
        <v>5000</v>
      </c>
      <c r="AG52" s="37">
        <v>4820.3</v>
      </c>
      <c r="AH52" s="37" t="s">
        <v>895</v>
      </c>
      <c r="AI52" s="38">
        <v>10000</v>
      </c>
      <c r="AJ52" s="38">
        <v>7992.1</v>
      </c>
      <c r="AK52" s="37" t="s">
        <v>895</v>
      </c>
      <c r="AL52" s="37" t="s">
        <v>655</v>
      </c>
      <c r="AM52" s="37" t="s">
        <v>896</v>
      </c>
      <c r="AN52" s="38">
        <f>SUMIFS('9月奖金发放记录'!$J$2:$J$146,'9月奖金发放记录'!$B$2:$B$146,G52,'9月奖金发放记录'!$A$2:$A$146,A52)</f>
        <v>0</v>
      </c>
      <c r="AO52" s="38">
        <f>SUMIFS('9月奖金发放记录'!$J$2:$J$146,'9月奖金发放记录'!$B$2:$B$146,G52,'9月奖金发放记录'!$A$2:$A$146,A52)</f>
        <v>0</v>
      </c>
      <c r="AP52" s="37" t="s">
        <v>897</v>
      </c>
      <c r="AQ52" s="37" t="s">
        <v>120</v>
      </c>
      <c r="AR52" s="37">
        <v>0</v>
      </c>
    </row>
    <row r="53" ht="19" customHeight="1" spans="1:44">
      <c r="A53" s="39" t="s">
        <v>657</v>
      </c>
      <c r="B53" s="39" t="s">
        <v>957</v>
      </c>
      <c r="C53" s="39" t="s">
        <v>929</v>
      </c>
      <c r="D53" s="39" t="s">
        <v>930</v>
      </c>
      <c r="E53" s="39" t="s">
        <v>16</v>
      </c>
      <c r="F53" s="40">
        <v>260</v>
      </c>
      <c r="G53" s="39" t="s">
        <v>70</v>
      </c>
      <c r="H53" s="39"/>
      <c r="I53" s="39"/>
      <c r="J53" s="39" t="s">
        <v>894</v>
      </c>
      <c r="K53" s="39"/>
      <c r="L53" s="39"/>
      <c r="M53" s="39" t="s">
        <v>894</v>
      </c>
      <c r="N53" s="39"/>
      <c r="O53" s="39"/>
      <c r="P53" s="39" t="s">
        <v>894</v>
      </c>
      <c r="Q53" s="39"/>
      <c r="R53" s="39"/>
      <c r="S53" s="39" t="s">
        <v>894</v>
      </c>
      <c r="T53" s="39"/>
      <c r="U53" s="39"/>
      <c r="V53" s="39" t="s">
        <v>894</v>
      </c>
      <c r="W53" s="39"/>
      <c r="X53" s="39"/>
      <c r="Y53" s="39" t="s">
        <v>894</v>
      </c>
      <c r="Z53" s="39"/>
      <c r="AA53" s="39"/>
      <c r="AB53" s="39" t="s">
        <v>894</v>
      </c>
      <c r="AC53" s="39"/>
      <c r="AD53" s="39"/>
      <c r="AE53" s="39" t="s">
        <v>894</v>
      </c>
      <c r="AF53" s="39">
        <v>4833.33</v>
      </c>
      <c r="AG53" s="39">
        <v>662.5</v>
      </c>
      <c r="AH53" s="39" t="s">
        <v>895</v>
      </c>
      <c r="AI53" s="40">
        <v>4833.33</v>
      </c>
      <c r="AJ53" s="40">
        <v>662.5</v>
      </c>
      <c r="AK53" s="39" t="s">
        <v>895</v>
      </c>
      <c r="AL53" s="39" t="s">
        <v>658</v>
      </c>
      <c r="AM53" s="39" t="s">
        <v>896</v>
      </c>
      <c r="AN53" s="40">
        <f>SUMIFS('9月奖金发放记录'!$J$2:$J$146,'9月奖金发放记录'!$B$2:$B$146,G53,'9月奖金发放记录'!$A$2:$A$146,A53)</f>
        <v>0</v>
      </c>
      <c r="AO53" s="40">
        <f>SUMIFS('9月奖金发放记录'!$J$2:$J$146,'9月奖金发放记录'!$B$2:$B$146,G53,'9月奖金发放记录'!$A$2:$A$146,A53)</f>
        <v>0</v>
      </c>
      <c r="AP53" s="39" t="s">
        <v>897</v>
      </c>
      <c r="AQ53" s="39" t="s">
        <v>120</v>
      </c>
      <c r="AR53" s="39">
        <v>0</v>
      </c>
    </row>
    <row r="54" ht="19" customHeight="1" spans="1:44">
      <c r="A54" s="37" t="s">
        <v>661</v>
      </c>
      <c r="B54" s="37" t="s">
        <v>958</v>
      </c>
      <c r="C54" s="37" t="s">
        <v>929</v>
      </c>
      <c r="D54" s="37" t="s">
        <v>930</v>
      </c>
      <c r="E54" s="37" t="s">
        <v>16</v>
      </c>
      <c r="F54" s="38">
        <v>260</v>
      </c>
      <c r="G54" s="37" t="s">
        <v>70</v>
      </c>
      <c r="H54" s="37"/>
      <c r="I54" s="37"/>
      <c r="J54" s="37" t="s">
        <v>894</v>
      </c>
      <c r="K54" s="37"/>
      <c r="L54" s="37"/>
      <c r="M54" s="37" t="s">
        <v>894</v>
      </c>
      <c r="N54" s="37"/>
      <c r="O54" s="37"/>
      <c r="P54" s="37" t="s">
        <v>894</v>
      </c>
      <c r="Q54" s="37">
        <v>1333.33</v>
      </c>
      <c r="R54" s="37">
        <v>1232.1</v>
      </c>
      <c r="S54" s="37" t="s">
        <v>895</v>
      </c>
      <c r="T54" s="37">
        <v>5000</v>
      </c>
      <c r="U54" s="37">
        <v>838.9</v>
      </c>
      <c r="V54" s="37" t="s">
        <v>895</v>
      </c>
      <c r="W54" s="37">
        <v>5000</v>
      </c>
      <c r="X54" s="37">
        <v>652</v>
      </c>
      <c r="Y54" s="37" t="s">
        <v>895</v>
      </c>
      <c r="Z54" s="37">
        <v>5000</v>
      </c>
      <c r="AA54" s="37">
        <v>710.1</v>
      </c>
      <c r="AB54" s="37" t="s">
        <v>895</v>
      </c>
      <c r="AC54" s="37">
        <v>5000</v>
      </c>
      <c r="AD54" s="37">
        <v>523.1</v>
      </c>
      <c r="AE54" s="37" t="s">
        <v>895</v>
      </c>
      <c r="AF54" s="37">
        <v>5000</v>
      </c>
      <c r="AG54" s="37">
        <v>634.9</v>
      </c>
      <c r="AH54" s="37" t="s">
        <v>895</v>
      </c>
      <c r="AI54" s="38">
        <v>26333.33</v>
      </c>
      <c r="AJ54" s="38">
        <v>4591.1</v>
      </c>
      <c r="AK54" s="37" t="s">
        <v>895</v>
      </c>
      <c r="AL54" s="37" t="s">
        <v>658</v>
      </c>
      <c r="AM54" s="37" t="s">
        <v>896</v>
      </c>
      <c r="AN54" s="38">
        <f>SUMIFS('9月奖金发放记录'!$J$2:$J$146,'9月奖金发放记录'!$B$2:$B$146,G54,'9月奖金发放记录'!$A$2:$A$146,A54)</f>
        <v>0</v>
      </c>
      <c r="AO54" s="38">
        <f>SUMIFS('9月奖金发放记录'!$J$2:$J$146,'9月奖金发放记录'!$B$2:$B$146,G54,'9月奖金发放记录'!$A$2:$A$146,A54)</f>
        <v>0</v>
      </c>
      <c r="AP54" s="37" t="s">
        <v>897</v>
      </c>
      <c r="AQ54" s="37" t="s">
        <v>120</v>
      </c>
      <c r="AR54" s="37">
        <v>0</v>
      </c>
    </row>
    <row r="55" ht="19" customHeight="1" spans="1:44">
      <c r="A55" s="39" t="s">
        <v>662</v>
      </c>
      <c r="B55" s="39" t="s">
        <v>959</v>
      </c>
      <c r="C55" s="39" t="s">
        <v>929</v>
      </c>
      <c r="D55" s="39" t="s">
        <v>930</v>
      </c>
      <c r="E55" s="39" t="s">
        <v>16</v>
      </c>
      <c r="F55" s="40">
        <v>260</v>
      </c>
      <c r="G55" s="39" t="s">
        <v>70</v>
      </c>
      <c r="H55" s="39"/>
      <c r="I55" s="39"/>
      <c r="J55" s="39" t="s">
        <v>894</v>
      </c>
      <c r="K55" s="39"/>
      <c r="L55" s="39"/>
      <c r="M55" s="39" t="s">
        <v>894</v>
      </c>
      <c r="N55" s="39"/>
      <c r="O55" s="39"/>
      <c r="P55" s="39" t="s">
        <v>894</v>
      </c>
      <c r="Q55" s="39"/>
      <c r="R55" s="39"/>
      <c r="S55" s="39" t="s">
        <v>894</v>
      </c>
      <c r="T55" s="39"/>
      <c r="U55" s="39"/>
      <c r="V55" s="39" t="s">
        <v>894</v>
      </c>
      <c r="W55" s="39"/>
      <c r="X55" s="39"/>
      <c r="Y55" s="39" t="s">
        <v>894</v>
      </c>
      <c r="Z55" s="39"/>
      <c r="AA55" s="39"/>
      <c r="AB55" s="39" t="s">
        <v>894</v>
      </c>
      <c r="AC55" s="39">
        <v>5000</v>
      </c>
      <c r="AD55" s="39">
        <v>5367.24</v>
      </c>
      <c r="AE55" s="39" t="s">
        <v>899</v>
      </c>
      <c r="AF55" s="39">
        <v>5000</v>
      </c>
      <c r="AG55" s="39">
        <v>3831.1</v>
      </c>
      <c r="AH55" s="39" t="s">
        <v>904</v>
      </c>
      <c r="AI55" s="40">
        <v>10000</v>
      </c>
      <c r="AJ55" s="40">
        <v>9198.34</v>
      </c>
      <c r="AK55" s="39" t="s">
        <v>895</v>
      </c>
      <c r="AL55" s="39" t="s">
        <v>655</v>
      </c>
      <c r="AM55" s="39" t="s">
        <v>896</v>
      </c>
      <c r="AN55" s="40">
        <f>SUMIFS('9月奖金发放记录'!$J$2:$J$146,'9月奖金发放记录'!$B$2:$B$146,G55,'9月奖金发放记录'!$A$2:$A$146,A55)</f>
        <v>0</v>
      </c>
      <c r="AO55" s="40">
        <f>SUMIFS('9月奖金发放记录'!$J$2:$J$146,'9月奖金发放记录'!$B$2:$B$146,G55,'9月奖金发放记录'!$A$2:$A$146,A55)</f>
        <v>0</v>
      </c>
      <c r="AP55" s="39" t="s">
        <v>905</v>
      </c>
      <c r="AQ55" s="39" t="s">
        <v>120</v>
      </c>
      <c r="AR55" s="39">
        <v>3</v>
      </c>
    </row>
    <row r="56" ht="19" customHeight="1" spans="1:44">
      <c r="A56" s="37" t="s">
        <v>664</v>
      </c>
      <c r="B56" s="37" t="s">
        <v>960</v>
      </c>
      <c r="C56" s="37" t="s">
        <v>929</v>
      </c>
      <c r="D56" s="37" t="s">
        <v>930</v>
      </c>
      <c r="E56" s="37" t="s">
        <v>16</v>
      </c>
      <c r="F56" s="38">
        <v>260</v>
      </c>
      <c r="G56" s="37" t="s">
        <v>70</v>
      </c>
      <c r="H56" s="37"/>
      <c r="I56" s="37"/>
      <c r="J56" s="37" t="s">
        <v>894</v>
      </c>
      <c r="K56" s="37"/>
      <c r="L56" s="37"/>
      <c r="M56" s="37" t="s">
        <v>894</v>
      </c>
      <c r="N56" s="37"/>
      <c r="O56" s="37"/>
      <c r="P56" s="37" t="s">
        <v>894</v>
      </c>
      <c r="Q56" s="37"/>
      <c r="R56" s="37"/>
      <c r="S56" s="37" t="s">
        <v>894</v>
      </c>
      <c r="T56" s="37"/>
      <c r="U56" s="37"/>
      <c r="V56" s="37" t="s">
        <v>894</v>
      </c>
      <c r="W56" s="37"/>
      <c r="X56" s="37"/>
      <c r="Y56" s="37" t="s">
        <v>894</v>
      </c>
      <c r="Z56" s="37"/>
      <c r="AA56" s="37"/>
      <c r="AB56" s="37" t="s">
        <v>894</v>
      </c>
      <c r="AC56" s="37">
        <v>2258.06</v>
      </c>
      <c r="AD56" s="37">
        <v>0</v>
      </c>
      <c r="AE56" s="37" t="s">
        <v>895</v>
      </c>
      <c r="AF56" s="37">
        <v>5000</v>
      </c>
      <c r="AG56" s="37">
        <v>1433.3</v>
      </c>
      <c r="AH56" s="37" t="s">
        <v>904</v>
      </c>
      <c r="AI56" s="38">
        <v>7258.06</v>
      </c>
      <c r="AJ56" s="38">
        <v>1433.3</v>
      </c>
      <c r="AK56" s="37" t="s">
        <v>895</v>
      </c>
      <c r="AL56" s="37" t="s">
        <v>665</v>
      </c>
      <c r="AM56" s="37" t="s">
        <v>896</v>
      </c>
      <c r="AN56" s="38">
        <f>SUMIFS('9月奖金发放记录'!$J$2:$J$146,'9月奖金发放记录'!$B$2:$B$146,G56,'9月奖金发放记录'!$A$2:$A$146,A56)</f>
        <v>0</v>
      </c>
      <c r="AO56" s="38">
        <f>SUMIFS('9月奖金发放记录'!$J$2:$J$146,'9月奖金发放记录'!$B$2:$B$146,G56,'9月奖金发放记录'!$A$2:$A$146,A56)</f>
        <v>0</v>
      </c>
      <c r="AP56" s="37" t="s">
        <v>905</v>
      </c>
      <c r="AQ56" s="37" t="s">
        <v>120</v>
      </c>
      <c r="AR56" s="37">
        <v>14</v>
      </c>
    </row>
    <row r="57" ht="19" customHeight="1" spans="1:44">
      <c r="A57" s="39" t="s">
        <v>668</v>
      </c>
      <c r="B57" s="39" t="s">
        <v>961</v>
      </c>
      <c r="C57" s="39" t="s">
        <v>933</v>
      </c>
      <c r="D57" s="39" t="s">
        <v>930</v>
      </c>
      <c r="E57" s="39" t="s">
        <v>16</v>
      </c>
      <c r="F57" s="40">
        <v>260</v>
      </c>
      <c r="G57" s="39" t="s">
        <v>70</v>
      </c>
      <c r="H57" s="39"/>
      <c r="I57" s="39"/>
      <c r="J57" s="39" t="s">
        <v>894</v>
      </c>
      <c r="K57" s="39"/>
      <c r="L57" s="39"/>
      <c r="M57" s="39" t="s">
        <v>894</v>
      </c>
      <c r="N57" s="39"/>
      <c r="O57" s="39"/>
      <c r="P57" s="39" t="s">
        <v>894</v>
      </c>
      <c r="Q57" s="39"/>
      <c r="R57" s="39"/>
      <c r="S57" s="39" t="s">
        <v>894</v>
      </c>
      <c r="T57" s="39"/>
      <c r="U57" s="39"/>
      <c r="V57" s="39" t="s">
        <v>894</v>
      </c>
      <c r="W57" s="39"/>
      <c r="X57" s="39"/>
      <c r="Y57" s="39" t="s">
        <v>894</v>
      </c>
      <c r="Z57" s="39"/>
      <c r="AA57" s="39"/>
      <c r="AB57" s="39" t="s">
        <v>894</v>
      </c>
      <c r="AC57" s="39">
        <v>5000</v>
      </c>
      <c r="AD57" s="39">
        <v>4080.9</v>
      </c>
      <c r="AE57" s="39" t="s">
        <v>895</v>
      </c>
      <c r="AF57" s="39">
        <v>5000</v>
      </c>
      <c r="AG57" s="39">
        <v>3871.9</v>
      </c>
      <c r="AH57" s="39" t="s">
        <v>904</v>
      </c>
      <c r="AI57" s="40">
        <v>10000</v>
      </c>
      <c r="AJ57" s="40">
        <v>7952.8</v>
      </c>
      <c r="AK57" s="39" t="s">
        <v>895</v>
      </c>
      <c r="AL57" s="39" t="s">
        <v>655</v>
      </c>
      <c r="AM57" s="39" t="s">
        <v>896</v>
      </c>
      <c r="AN57" s="40">
        <f>SUMIFS('9月奖金发放记录'!$J$2:$J$146,'9月奖金发放记录'!$B$2:$B$146,G57,'9月奖金发放记录'!$A$2:$A$146,A57)</f>
        <v>0</v>
      </c>
      <c r="AO57" s="40">
        <f>SUMIFS('9月奖金发放记录'!$J$2:$J$146,'9月奖金发放记录'!$B$2:$B$146,G57,'9月奖金发放记录'!$A$2:$A$146,A57)</f>
        <v>0</v>
      </c>
      <c r="AP57" s="39" t="s">
        <v>905</v>
      </c>
      <c r="AQ57" s="39" t="s">
        <v>120</v>
      </c>
      <c r="AR57" s="39">
        <v>1</v>
      </c>
    </row>
    <row r="58" ht="19" customHeight="1" spans="1:44">
      <c r="A58" s="37" t="s">
        <v>669</v>
      </c>
      <c r="B58" s="37" t="s">
        <v>962</v>
      </c>
      <c r="C58" s="37" t="s">
        <v>933</v>
      </c>
      <c r="D58" s="37" t="s">
        <v>930</v>
      </c>
      <c r="E58" s="37" t="s">
        <v>16</v>
      </c>
      <c r="F58" s="38">
        <v>260</v>
      </c>
      <c r="G58" s="37" t="s">
        <v>70</v>
      </c>
      <c r="H58" s="37"/>
      <c r="I58" s="37"/>
      <c r="J58" s="37" t="s">
        <v>894</v>
      </c>
      <c r="K58" s="37"/>
      <c r="L58" s="37"/>
      <c r="M58" s="37" t="s">
        <v>894</v>
      </c>
      <c r="N58" s="37"/>
      <c r="O58" s="37"/>
      <c r="P58" s="37" t="s">
        <v>894</v>
      </c>
      <c r="Q58" s="37"/>
      <c r="R58" s="37"/>
      <c r="S58" s="37" t="s">
        <v>894</v>
      </c>
      <c r="T58" s="37"/>
      <c r="U58" s="37"/>
      <c r="V58" s="37" t="s">
        <v>894</v>
      </c>
      <c r="W58" s="37"/>
      <c r="X58" s="37"/>
      <c r="Y58" s="37" t="s">
        <v>894</v>
      </c>
      <c r="Z58" s="37"/>
      <c r="AA58" s="37"/>
      <c r="AB58" s="37" t="s">
        <v>894</v>
      </c>
      <c r="AC58" s="37">
        <v>645.16</v>
      </c>
      <c r="AD58" s="37">
        <v>0</v>
      </c>
      <c r="AE58" s="37" t="s">
        <v>895</v>
      </c>
      <c r="AF58" s="37">
        <v>1500</v>
      </c>
      <c r="AG58" s="37">
        <v>0</v>
      </c>
      <c r="AH58" s="37" t="s">
        <v>904</v>
      </c>
      <c r="AI58" s="38">
        <v>2145.16</v>
      </c>
      <c r="AJ58" s="38">
        <v>0</v>
      </c>
      <c r="AK58" s="37" t="s">
        <v>895</v>
      </c>
      <c r="AL58" s="37" t="s">
        <v>670</v>
      </c>
      <c r="AM58" s="37" t="s">
        <v>896</v>
      </c>
      <c r="AN58" s="38">
        <f>SUMIFS('9月奖金发放记录'!$J$2:$J$146,'9月奖金发放记录'!$B$2:$B$146,G58,'9月奖金发放记录'!$A$2:$A$146,A58)</f>
        <v>0</v>
      </c>
      <c r="AO58" s="38">
        <f>SUMIFS('9月奖金发放记录'!$J$2:$J$146,'9月奖金发放记录'!$B$2:$B$146,G58,'9月奖金发放记录'!$A$2:$A$146,A58)</f>
        <v>0</v>
      </c>
      <c r="AP58" s="37" t="s">
        <v>905</v>
      </c>
      <c r="AQ58" s="37" t="s">
        <v>120</v>
      </c>
      <c r="AR58" s="37">
        <v>9</v>
      </c>
    </row>
    <row r="59" ht="19" customHeight="1" spans="1:44">
      <c r="A59" s="39" t="s">
        <v>674</v>
      </c>
      <c r="B59" s="39" t="s">
        <v>963</v>
      </c>
      <c r="C59" s="39" t="s">
        <v>892</v>
      </c>
      <c r="D59" s="39" t="s">
        <v>930</v>
      </c>
      <c r="E59" s="39" t="s">
        <v>6</v>
      </c>
      <c r="F59" s="40">
        <v>150</v>
      </c>
      <c r="G59" s="39" t="s">
        <v>70</v>
      </c>
      <c r="H59" s="39"/>
      <c r="I59" s="39"/>
      <c r="J59" s="39" t="s">
        <v>894</v>
      </c>
      <c r="K59" s="39"/>
      <c r="L59" s="39"/>
      <c r="M59" s="39" t="s">
        <v>894</v>
      </c>
      <c r="N59" s="39"/>
      <c r="O59" s="39"/>
      <c r="P59" s="39" t="s">
        <v>894</v>
      </c>
      <c r="Q59" s="39"/>
      <c r="R59" s="39"/>
      <c r="S59" s="39" t="s">
        <v>894</v>
      </c>
      <c r="T59" s="39"/>
      <c r="U59" s="39"/>
      <c r="V59" s="39" t="s">
        <v>894</v>
      </c>
      <c r="W59" s="39"/>
      <c r="X59" s="39"/>
      <c r="Y59" s="39" t="s">
        <v>894</v>
      </c>
      <c r="Z59" s="39"/>
      <c r="AA59" s="39"/>
      <c r="AB59" s="39" t="s">
        <v>894</v>
      </c>
      <c r="AC59" s="39">
        <v>3000</v>
      </c>
      <c r="AD59" s="39">
        <v>3358.6</v>
      </c>
      <c r="AE59" s="39" t="s">
        <v>899</v>
      </c>
      <c r="AF59" s="39">
        <v>3000</v>
      </c>
      <c r="AG59" s="39">
        <v>3110.6</v>
      </c>
      <c r="AH59" s="39" t="s">
        <v>899</v>
      </c>
      <c r="AI59" s="40">
        <v>6000</v>
      </c>
      <c r="AJ59" s="40">
        <v>6469.2</v>
      </c>
      <c r="AK59" s="39" t="s">
        <v>899</v>
      </c>
      <c r="AL59" s="39" t="s">
        <v>655</v>
      </c>
      <c r="AM59" s="39" t="s">
        <v>896</v>
      </c>
      <c r="AN59" s="40">
        <f>SUMIFS('9月奖金发放记录'!$J$2:$J$146,'9月奖金发放记录'!$B$2:$B$146,G59,'9月奖金发放记录'!$A$2:$A$146,A59)</f>
        <v>150</v>
      </c>
      <c r="AO59" s="40">
        <f>SUMIFS('9月奖金发放记录'!$J$2:$J$146,'9月奖金发放记录'!$B$2:$B$146,G59,'9月奖金发放记录'!$A$2:$A$146,A59)</f>
        <v>150</v>
      </c>
      <c r="AP59" s="39" t="s">
        <v>894</v>
      </c>
      <c r="AQ59" s="39" t="s">
        <v>120</v>
      </c>
      <c r="AR59" s="39">
        <v>2</v>
      </c>
    </row>
    <row r="60" ht="19" customHeight="1" spans="1:44">
      <c r="A60" s="37" t="s">
        <v>675</v>
      </c>
      <c r="B60" s="37" t="s">
        <v>964</v>
      </c>
      <c r="C60" s="37" t="s">
        <v>892</v>
      </c>
      <c r="D60" s="37" t="s">
        <v>930</v>
      </c>
      <c r="E60" s="37" t="s">
        <v>6</v>
      </c>
      <c r="F60" s="38">
        <v>150</v>
      </c>
      <c r="G60" s="37" t="s">
        <v>70</v>
      </c>
      <c r="H60" s="37"/>
      <c r="I60" s="37"/>
      <c r="J60" s="37" t="s">
        <v>894</v>
      </c>
      <c r="K60" s="37"/>
      <c r="L60" s="37"/>
      <c r="M60" s="37" t="s">
        <v>894</v>
      </c>
      <c r="N60" s="37"/>
      <c r="O60" s="37"/>
      <c r="P60" s="37" t="s">
        <v>894</v>
      </c>
      <c r="Q60" s="37"/>
      <c r="R60" s="37"/>
      <c r="S60" s="37" t="s">
        <v>894</v>
      </c>
      <c r="T60" s="37"/>
      <c r="U60" s="37"/>
      <c r="V60" s="37" t="s">
        <v>894</v>
      </c>
      <c r="W60" s="37"/>
      <c r="X60" s="37"/>
      <c r="Y60" s="37" t="s">
        <v>894</v>
      </c>
      <c r="Z60" s="37"/>
      <c r="AA60" s="37"/>
      <c r="AB60" s="37" t="s">
        <v>894</v>
      </c>
      <c r="AC60" s="37">
        <v>3000</v>
      </c>
      <c r="AD60" s="37">
        <v>3985.8</v>
      </c>
      <c r="AE60" s="37" t="s">
        <v>899</v>
      </c>
      <c r="AF60" s="37">
        <v>3000</v>
      </c>
      <c r="AG60" s="37">
        <v>3970.2</v>
      </c>
      <c r="AH60" s="37" t="s">
        <v>899</v>
      </c>
      <c r="AI60" s="38">
        <v>6000</v>
      </c>
      <c r="AJ60" s="38">
        <v>7956</v>
      </c>
      <c r="AK60" s="37" t="s">
        <v>899</v>
      </c>
      <c r="AL60" s="37" t="s">
        <v>655</v>
      </c>
      <c r="AM60" s="37" t="s">
        <v>896</v>
      </c>
      <c r="AN60" s="38">
        <f>SUMIFS('9月奖金发放记录'!$J$2:$J$146,'9月奖金发放记录'!$B$2:$B$146,G60,'9月奖金发放记录'!$A$2:$A$146,A60)</f>
        <v>150</v>
      </c>
      <c r="AO60" s="38">
        <f>SUMIFS('9月奖金发放记录'!$J$2:$J$146,'9月奖金发放记录'!$B$2:$B$146,G60,'9月奖金发放记录'!$A$2:$A$146,A60)</f>
        <v>150</v>
      </c>
      <c r="AP60" s="37" t="s">
        <v>894</v>
      </c>
      <c r="AQ60" s="37" t="s">
        <v>120</v>
      </c>
      <c r="AR60" s="37">
        <v>0</v>
      </c>
    </row>
    <row r="61" ht="19" customHeight="1" spans="1:44">
      <c r="A61" s="39" t="s">
        <v>676</v>
      </c>
      <c r="B61" s="39" t="s">
        <v>965</v>
      </c>
      <c r="C61" s="39" t="s">
        <v>892</v>
      </c>
      <c r="D61" s="39" t="s">
        <v>930</v>
      </c>
      <c r="E61" s="39" t="s">
        <v>6</v>
      </c>
      <c r="F61" s="40">
        <v>150</v>
      </c>
      <c r="G61" s="39" t="s">
        <v>70</v>
      </c>
      <c r="H61" s="39"/>
      <c r="I61" s="39"/>
      <c r="J61" s="39" t="s">
        <v>894</v>
      </c>
      <c r="K61" s="39"/>
      <c r="L61" s="39"/>
      <c r="M61" s="39" t="s">
        <v>894</v>
      </c>
      <c r="N61" s="39"/>
      <c r="O61" s="39"/>
      <c r="P61" s="39" t="s">
        <v>894</v>
      </c>
      <c r="Q61" s="39"/>
      <c r="R61" s="39"/>
      <c r="S61" s="39" t="s">
        <v>894</v>
      </c>
      <c r="T61" s="39"/>
      <c r="U61" s="39"/>
      <c r="V61" s="39" t="s">
        <v>894</v>
      </c>
      <c r="W61" s="39"/>
      <c r="X61" s="39"/>
      <c r="Y61" s="39" t="s">
        <v>894</v>
      </c>
      <c r="Z61" s="39"/>
      <c r="AA61" s="39"/>
      <c r="AB61" s="39" t="s">
        <v>894</v>
      </c>
      <c r="AC61" s="39">
        <v>3000</v>
      </c>
      <c r="AD61" s="39">
        <v>803.5</v>
      </c>
      <c r="AE61" s="39" t="s">
        <v>895</v>
      </c>
      <c r="AF61" s="39">
        <v>3000</v>
      </c>
      <c r="AG61" s="39">
        <v>125.72</v>
      </c>
      <c r="AH61" s="39" t="s">
        <v>895</v>
      </c>
      <c r="AI61" s="40">
        <v>6000</v>
      </c>
      <c r="AJ61" s="40">
        <v>929.22</v>
      </c>
      <c r="AK61" s="39" t="s">
        <v>895</v>
      </c>
      <c r="AL61" s="39" t="s">
        <v>665</v>
      </c>
      <c r="AM61" s="39" t="s">
        <v>896</v>
      </c>
      <c r="AN61" s="40">
        <f>SUMIFS('9月奖金发放记录'!$J$2:$J$146,'9月奖金发放记录'!$B$2:$B$146,G61,'9月奖金发放记录'!$A$2:$A$146,A61)</f>
        <v>0</v>
      </c>
      <c r="AO61" s="40">
        <f>SUMIFS('9月奖金发放记录'!$J$2:$J$146,'9月奖金发放记录'!$B$2:$B$146,G61,'9月奖金发放记录'!$A$2:$A$146,A61)</f>
        <v>0</v>
      </c>
      <c r="AP61" s="39" t="s">
        <v>897</v>
      </c>
      <c r="AQ61" s="39" t="s">
        <v>120</v>
      </c>
      <c r="AR61" s="39">
        <v>0</v>
      </c>
    </row>
    <row r="62" ht="19" customHeight="1" spans="1:44">
      <c r="A62" s="37" t="s">
        <v>678</v>
      </c>
      <c r="B62" s="37" t="s">
        <v>966</v>
      </c>
      <c r="C62" s="37" t="s">
        <v>892</v>
      </c>
      <c r="D62" s="37" t="s">
        <v>930</v>
      </c>
      <c r="E62" s="37" t="s">
        <v>6</v>
      </c>
      <c r="F62" s="38">
        <v>150</v>
      </c>
      <c r="G62" s="37" t="s">
        <v>70</v>
      </c>
      <c r="H62" s="37"/>
      <c r="I62" s="37"/>
      <c r="J62" s="37" t="s">
        <v>894</v>
      </c>
      <c r="K62" s="37"/>
      <c r="L62" s="37"/>
      <c r="M62" s="37" t="s">
        <v>894</v>
      </c>
      <c r="N62" s="37"/>
      <c r="O62" s="37"/>
      <c r="P62" s="37" t="s">
        <v>894</v>
      </c>
      <c r="Q62" s="37"/>
      <c r="R62" s="37"/>
      <c r="S62" s="37" t="s">
        <v>894</v>
      </c>
      <c r="T62" s="37">
        <v>1838.71</v>
      </c>
      <c r="U62" s="37">
        <v>548.6</v>
      </c>
      <c r="V62" s="37" t="s">
        <v>895</v>
      </c>
      <c r="W62" s="37">
        <v>3000</v>
      </c>
      <c r="X62" s="37">
        <v>842.5</v>
      </c>
      <c r="Y62" s="37" t="s">
        <v>895</v>
      </c>
      <c r="Z62" s="37">
        <v>3000</v>
      </c>
      <c r="AA62" s="37">
        <v>741.4</v>
      </c>
      <c r="AB62" s="37" t="s">
        <v>895</v>
      </c>
      <c r="AC62" s="37">
        <v>3000</v>
      </c>
      <c r="AD62" s="37">
        <v>620.7</v>
      </c>
      <c r="AE62" s="37" t="s">
        <v>895</v>
      </c>
      <c r="AF62" s="37">
        <v>300</v>
      </c>
      <c r="AG62" s="37">
        <v>113.2</v>
      </c>
      <c r="AH62" s="37" t="s">
        <v>895</v>
      </c>
      <c r="AI62" s="38">
        <v>11138.71</v>
      </c>
      <c r="AJ62" s="38">
        <v>2866.4</v>
      </c>
      <c r="AK62" s="37" t="s">
        <v>895</v>
      </c>
      <c r="AL62" s="37" t="s">
        <v>658</v>
      </c>
      <c r="AM62" s="37" t="s">
        <v>896</v>
      </c>
      <c r="AN62" s="38">
        <f>SUMIFS('9月奖金发放记录'!$J$2:$J$146,'9月奖金发放记录'!$B$2:$B$146,G62,'9月奖金发放记录'!$A$2:$A$146,A62)</f>
        <v>0</v>
      </c>
      <c r="AO62" s="38">
        <f>SUMIFS('9月奖金发放记录'!$J$2:$J$146,'9月奖金发放记录'!$B$2:$B$146,G62,'9月奖金发放记录'!$A$2:$A$146,A62)</f>
        <v>0</v>
      </c>
      <c r="AP62" s="37" t="s">
        <v>897</v>
      </c>
      <c r="AQ62" s="37" t="s">
        <v>120</v>
      </c>
      <c r="AR62" s="37">
        <v>0</v>
      </c>
    </row>
    <row r="63" ht="19" customHeight="1" spans="1:44">
      <c r="A63" s="39" t="s">
        <v>680</v>
      </c>
      <c r="B63" s="39" t="s">
        <v>967</v>
      </c>
      <c r="C63" s="39" t="s">
        <v>902</v>
      </c>
      <c r="D63" s="39" t="s">
        <v>893</v>
      </c>
      <c r="E63" s="39" t="s">
        <v>12</v>
      </c>
      <c r="F63" s="40">
        <v>260</v>
      </c>
      <c r="G63" s="39" t="s">
        <v>70</v>
      </c>
      <c r="H63" s="39"/>
      <c r="I63" s="39"/>
      <c r="J63" s="39" t="s">
        <v>894</v>
      </c>
      <c r="K63" s="39"/>
      <c r="L63" s="39"/>
      <c r="M63" s="39" t="s">
        <v>894</v>
      </c>
      <c r="N63" s="39"/>
      <c r="O63" s="39"/>
      <c r="P63" s="39" t="s">
        <v>894</v>
      </c>
      <c r="Q63" s="39"/>
      <c r="R63" s="39"/>
      <c r="S63" s="39" t="s">
        <v>894</v>
      </c>
      <c r="T63" s="39"/>
      <c r="U63" s="39"/>
      <c r="V63" s="39" t="s">
        <v>894</v>
      </c>
      <c r="W63" s="39"/>
      <c r="X63" s="39"/>
      <c r="Y63" s="39" t="s">
        <v>894</v>
      </c>
      <c r="Z63" s="39"/>
      <c r="AA63" s="39"/>
      <c r="AB63" s="39" t="s">
        <v>894</v>
      </c>
      <c r="AC63" s="39">
        <v>5000</v>
      </c>
      <c r="AD63" s="39">
        <v>566.2</v>
      </c>
      <c r="AE63" s="39" t="s">
        <v>895</v>
      </c>
      <c r="AF63" s="39">
        <v>5000</v>
      </c>
      <c r="AG63" s="39">
        <v>879.9</v>
      </c>
      <c r="AH63" s="39" t="s">
        <v>904</v>
      </c>
      <c r="AI63" s="40">
        <v>10000</v>
      </c>
      <c r="AJ63" s="40">
        <v>1446.1</v>
      </c>
      <c r="AK63" s="39" t="s">
        <v>895</v>
      </c>
      <c r="AL63" s="39" t="s">
        <v>650</v>
      </c>
      <c r="AM63" s="39" t="s">
        <v>896</v>
      </c>
      <c r="AN63" s="40">
        <f>SUMIFS('9月奖金发放记录'!$J$2:$J$146,'9月奖金发放记录'!$B$2:$B$146,G63,'9月奖金发放记录'!$A$2:$A$146,A63)</f>
        <v>0</v>
      </c>
      <c r="AO63" s="40">
        <f>SUMIFS('9月奖金发放记录'!$J$2:$J$146,'9月奖金发放记录'!$B$2:$B$146,G63,'9月奖金发放记录'!$A$2:$A$146,A63)</f>
        <v>0</v>
      </c>
      <c r="AP63" s="39" t="s">
        <v>905</v>
      </c>
      <c r="AQ63" s="39" t="s">
        <v>120</v>
      </c>
      <c r="AR63" s="39">
        <v>4</v>
      </c>
    </row>
    <row r="64" ht="19" customHeight="1" spans="1:44">
      <c r="A64" s="37" t="s">
        <v>681</v>
      </c>
      <c r="B64" s="37" t="s">
        <v>968</v>
      </c>
      <c r="C64" s="37" t="s">
        <v>902</v>
      </c>
      <c r="D64" s="37" t="s">
        <v>893</v>
      </c>
      <c r="E64" s="37" t="s">
        <v>12</v>
      </c>
      <c r="F64" s="38">
        <v>260</v>
      </c>
      <c r="G64" s="37" t="s">
        <v>70</v>
      </c>
      <c r="H64" s="37"/>
      <c r="I64" s="37"/>
      <c r="J64" s="37" t="s">
        <v>894</v>
      </c>
      <c r="K64" s="37"/>
      <c r="L64" s="37"/>
      <c r="M64" s="37" t="s">
        <v>894</v>
      </c>
      <c r="N64" s="37"/>
      <c r="O64" s="37"/>
      <c r="P64" s="37" t="s">
        <v>894</v>
      </c>
      <c r="Q64" s="37"/>
      <c r="R64" s="37"/>
      <c r="S64" s="37" t="s">
        <v>894</v>
      </c>
      <c r="T64" s="37"/>
      <c r="U64" s="37"/>
      <c r="V64" s="37" t="s">
        <v>894</v>
      </c>
      <c r="W64" s="37"/>
      <c r="X64" s="37"/>
      <c r="Y64" s="37" t="s">
        <v>894</v>
      </c>
      <c r="Z64" s="37"/>
      <c r="AA64" s="37"/>
      <c r="AB64" s="37" t="s">
        <v>894</v>
      </c>
      <c r="AC64" s="37">
        <v>5000</v>
      </c>
      <c r="AD64" s="37">
        <v>495.4</v>
      </c>
      <c r="AE64" s="37" t="s">
        <v>895</v>
      </c>
      <c r="AF64" s="37">
        <v>5000</v>
      </c>
      <c r="AG64" s="37">
        <v>755.2</v>
      </c>
      <c r="AH64" s="37" t="s">
        <v>904</v>
      </c>
      <c r="AI64" s="38">
        <v>10000</v>
      </c>
      <c r="AJ64" s="38">
        <v>1250.6</v>
      </c>
      <c r="AK64" s="37" t="s">
        <v>895</v>
      </c>
      <c r="AL64" s="37" t="s">
        <v>650</v>
      </c>
      <c r="AM64" s="37" t="s">
        <v>896</v>
      </c>
      <c r="AN64" s="38">
        <f>SUMIFS('9月奖金发放记录'!$J$2:$J$146,'9月奖金发放记录'!$B$2:$B$146,G64,'9月奖金发放记录'!$A$2:$A$146,A64)</f>
        <v>0</v>
      </c>
      <c r="AO64" s="38">
        <f>SUMIFS('9月奖金发放记录'!$J$2:$J$146,'9月奖金发放记录'!$B$2:$B$146,G64,'9月奖金发放记录'!$A$2:$A$146,A64)</f>
        <v>0</v>
      </c>
      <c r="AP64" s="37" t="s">
        <v>905</v>
      </c>
      <c r="AQ64" s="37" t="s">
        <v>120</v>
      </c>
      <c r="AR64" s="37">
        <v>2</v>
      </c>
    </row>
    <row r="65" ht="19" customHeight="1" spans="1:44">
      <c r="A65" s="39" t="s">
        <v>682</v>
      </c>
      <c r="B65" s="39" t="s">
        <v>969</v>
      </c>
      <c r="C65" s="39" t="s">
        <v>902</v>
      </c>
      <c r="D65" s="39" t="s">
        <v>893</v>
      </c>
      <c r="E65" s="39" t="s">
        <v>12</v>
      </c>
      <c r="F65" s="40">
        <v>260</v>
      </c>
      <c r="G65" s="39" t="s">
        <v>70</v>
      </c>
      <c r="H65" s="39"/>
      <c r="I65" s="39"/>
      <c r="J65" s="39" t="s">
        <v>894</v>
      </c>
      <c r="K65" s="39"/>
      <c r="L65" s="39"/>
      <c r="M65" s="39" t="s">
        <v>894</v>
      </c>
      <c r="N65" s="39"/>
      <c r="O65" s="39"/>
      <c r="P65" s="39" t="s">
        <v>894</v>
      </c>
      <c r="Q65" s="39"/>
      <c r="R65" s="39"/>
      <c r="S65" s="39" t="s">
        <v>894</v>
      </c>
      <c r="T65" s="39"/>
      <c r="U65" s="39"/>
      <c r="V65" s="39" t="s">
        <v>894</v>
      </c>
      <c r="W65" s="39"/>
      <c r="X65" s="39"/>
      <c r="Y65" s="39" t="s">
        <v>894</v>
      </c>
      <c r="Z65" s="39"/>
      <c r="AA65" s="39"/>
      <c r="AB65" s="39" t="s">
        <v>894</v>
      </c>
      <c r="AC65" s="39"/>
      <c r="AD65" s="39"/>
      <c r="AE65" s="39" t="s">
        <v>894</v>
      </c>
      <c r="AF65" s="39">
        <v>3500</v>
      </c>
      <c r="AG65" s="39">
        <v>818.9</v>
      </c>
      <c r="AH65" s="39" t="s">
        <v>895</v>
      </c>
      <c r="AI65" s="40">
        <v>3500</v>
      </c>
      <c r="AJ65" s="40">
        <v>818.9</v>
      </c>
      <c r="AK65" s="39" t="s">
        <v>895</v>
      </c>
      <c r="AL65" s="39" t="s">
        <v>650</v>
      </c>
      <c r="AM65" s="39" t="s">
        <v>896</v>
      </c>
      <c r="AN65" s="40">
        <f>SUMIFS('9月奖金发放记录'!$J$2:$J$146,'9月奖金发放记录'!$B$2:$B$146,G65,'9月奖金发放记录'!$A$2:$A$146,A65)</f>
        <v>0</v>
      </c>
      <c r="AO65" s="40">
        <f>SUMIFS('9月奖金发放记录'!$J$2:$J$146,'9月奖金发放记录'!$B$2:$B$146,G65,'9月奖金发放记录'!$A$2:$A$146,A65)</f>
        <v>0</v>
      </c>
      <c r="AP65" s="39" t="s">
        <v>897</v>
      </c>
      <c r="AQ65" s="39" t="s">
        <v>120</v>
      </c>
      <c r="AR65" s="39">
        <v>0</v>
      </c>
    </row>
    <row r="66" ht="19" customHeight="1" spans="1:44">
      <c r="A66" s="37" t="s">
        <v>684</v>
      </c>
      <c r="B66" s="37" t="s">
        <v>970</v>
      </c>
      <c r="C66" s="37" t="s">
        <v>892</v>
      </c>
      <c r="D66" s="37" t="s">
        <v>893</v>
      </c>
      <c r="E66" s="37" t="s">
        <v>11</v>
      </c>
      <c r="F66" s="38">
        <v>150</v>
      </c>
      <c r="G66" s="37" t="s">
        <v>70</v>
      </c>
      <c r="H66" s="37"/>
      <c r="I66" s="37"/>
      <c r="J66" s="37" t="s">
        <v>894</v>
      </c>
      <c r="K66" s="37"/>
      <c r="L66" s="37"/>
      <c r="M66" s="37" t="s">
        <v>894</v>
      </c>
      <c r="N66" s="37"/>
      <c r="O66" s="37"/>
      <c r="P66" s="37" t="s">
        <v>894</v>
      </c>
      <c r="Q66" s="37"/>
      <c r="R66" s="37"/>
      <c r="S66" s="37" t="s">
        <v>894</v>
      </c>
      <c r="T66" s="37"/>
      <c r="U66" s="37"/>
      <c r="V66" s="37" t="s">
        <v>894</v>
      </c>
      <c r="W66" s="37"/>
      <c r="X66" s="37"/>
      <c r="Y66" s="37" t="s">
        <v>894</v>
      </c>
      <c r="Z66" s="37"/>
      <c r="AA66" s="37"/>
      <c r="AB66" s="37" t="s">
        <v>894</v>
      </c>
      <c r="AC66" s="37">
        <v>3000</v>
      </c>
      <c r="AD66" s="37">
        <v>3564.9</v>
      </c>
      <c r="AE66" s="37" t="s">
        <v>899</v>
      </c>
      <c r="AF66" s="37">
        <v>3000</v>
      </c>
      <c r="AG66" s="37">
        <v>0</v>
      </c>
      <c r="AH66" s="37" t="s">
        <v>904</v>
      </c>
      <c r="AI66" s="38">
        <v>6000</v>
      </c>
      <c r="AJ66" s="38">
        <v>3564.9</v>
      </c>
      <c r="AK66" s="37" t="s">
        <v>895</v>
      </c>
      <c r="AL66" s="37" t="s">
        <v>646</v>
      </c>
      <c r="AM66" s="37" t="s">
        <v>896</v>
      </c>
      <c r="AN66" s="38">
        <f>SUMIFS('9月奖金发放记录'!$J$2:$J$146,'9月奖金发放记录'!$B$2:$B$146,G66,'9月奖金发放记录'!$A$2:$A$146,A66)</f>
        <v>0</v>
      </c>
      <c r="AO66" s="38">
        <f>SUMIFS('9月奖金发放记录'!$J$2:$J$146,'9月奖金发放记录'!$B$2:$B$146,G66,'9月奖金发放记录'!$A$2:$A$146,A66)</f>
        <v>0</v>
      </c>
      <c r="AP66" s="37" t="s">
        <v>905</v>
      </c>
      <c r="AQ66" s="37" t="s">
        <v>120</v>
      </c>
      <c r="AR66" s="37">
        <v>30</v>
      </c>
    </row>
    <row r="67" ht="19" customHeight="1" spans="1:44">
      <c r="A67" s="39" t="s">
        <v>687</v>
      </c>
      <c r="B67" s="39" t="s">
        <v>971</v>
      </c>
      <c r="C67" s="39" t="s">
        <v>892</v>
      </c>
      <c r="D67" s="39" t="s">
        <v>893</v>
      </c>
      <c r="E67" s="39" t="s">
        <v>11</v>
      </c>
      <c r="F67" s="40">
        <v>150</v>
      </c>
      <c r="G67" s="39" t="s">
        <v>70</v>
      </c>
      <c r="H67" s="39"/>
      <c r="I67" s="39"/>
      <c r="J67" s="39" t="s">
        <v>894</v>
      </c>
      <c r="K67" s="39"/>
      <c r="L67" s="39"/>
      <c r="M67" s="39" t="s">
        <v>894</v>
      </c>
      <c r="N67" s="39"/>
      <c r="O67" s="39"/>
      <c r="P67" s="39" t="s">
        <v>894</v>
      </c>
      <c r="Q67" s="39"/>
      <c r="R67" s="39"/>
      <c r="S67" s="39" t="s">
        <v>894</v>
      </c>
      <c r="T67" s="39"/>
      <c r="U67" s="39"/>
      <c r="V67" s="39" t="s">
        <v>894</v>
      </c>
      <c r="W67" s="39"/>
      <c r="X67" s="39"/>
      <c r="Y67" s="39" t="s">
        <v>894</v>
      </c>
      <c r="Z67" s="39"/>
      <c r="AA67" s="39"/>
      <c r="AB67" s="39" t="s">
        <v>894</v>
      </c>
      <c r="AC67" s="39">
        <v>3000</v>
      </c>
      <c r="AD67" s="39">
        <v>6610.5</v>
      </c>
      <c r="AE67" s="39" t="s">
        <v>899</v>
      </c>
      <c r="AF67" s="39">
        <v>3000</v>
      </c>
      <c r="AG67" s="39">
        <v>7222.7</v>
      </c>
      <c r="AH67" s="39" t="s">
        <v>899</v>
      </c>
      <c r="AI67" s="40">
        <v>6000</v>
      </c>
      <c r="AJ67" s="40">
        <v>13833.2</v>
      </c>
      <c r="AK67" s="39" t="s">
        <v>899</v>
      </c>
      <c r="AL67" s="39" t="s">
        <v>646</v>
      </c>
      <c r="AM67" s="39" t="s">
        <v>896</v>
      </c>
      <c r="AN67" s="40">
        <f>SUMIFS('9月奖金发放记录'!$J$2:$J$146,'9月奖金发放记录'!$B$2:$B$146,G67,'9月奖金发放记录'!$A$2:$A$146,A67)</f>
        <v>150</v>
      </c>
      <c r="AO67" s="40">
        <f>SUMIFS('9月奖金发放记录'!$J$2:$J$146,'9月奖金发放记录'!$B$2:$B$146,G67,'9月奖金发放记录'!$A$2:$A$146,A67)</f>
        <v>150</v>
      </c>
      <c r="AP67" s="39" t="s">
        <v>894</v>
      </c>
      <c r="AQ67" s="39" t="s">
        <v>120</v>
      </c>
      <c r="AR67" s="39">
        <v>0</v>
      </c>
    </row>
    <row r="68" ht="19" customHeight="1" spans="1:44">
      <c r="A68" s="37" t="s">
        <v>688</v>
      </c>
      <c r="B68" s="37" t="s">
        <v>972</v>
      </c>
      <c r="C68" s="37" t="s">
        <v>892</v>
      </c>
      <c r="D68" s="37" t="s">
        <v>893</v>
      </c>
      <c r="E68" s="37" t="s">
        <v>11</v>
      </c>
      <c r="F68" s="38">
        <v>150</v>
      </c>
      <c r="G68" s="37" t="s">
        <v>70</v>
      </c>
      <c r="H68" s="37"/>
      <c r="I68" s="37"/>
      <c r="J68" s="37" t="s">
        <v>894</v>
      </c>
      <c r="K68" s="37"/>
      <c r="L68" s="37"/>
      <c r="M68" s="37" t="s">
        <v>894</v>
      </c>
      <c r="N68" s="37"/>
      <c r="O68" s="37"/>
      <c r="P68" s="37" t="s">
        <v>894</v>
      </c>
      <c r="Q68" s="37"/>
      <c r="R68" s="37"/>
      <c r="S68" s="37" t="s">
        <v>894</v>
      </c>
      <c r="T68" s="37"/>
      <c r="U68" s="37"/>
      <c r="V68" s="37" t="s">
        <v>894</v>
      </c>
      <c r="W68" s="37"/>
      <c r="X68" s="37"/>
      <c r="Y68" s="37" t="s">
        <v>894</v>
      </c>
      <c r="Z68" s="37"/>
      <c r="AA68" s="37"/>
      <c r="AB68" s="37" t="s">
        <v>894</v>
      </c>
      <c r="AC68" s="37">
        <v>3000</v>
      </c>
      <c r="AD68" s="37">
        <v>490.7</v>
      </c>
      <c r="AE68" s="37" t="s">
        <v>895</v>
      </c>
      <c r="AF68" s="37">
        <v>3000</v>
      </c>
      <c r="AG68" s="37">
        <v>0</v>
      </c>
      <c r="AH68" s="37" t="s">
        <v>904</v>
      </c>
      <c r="AI68" s="38">
        <v>6000</v>
      </c>
      <c r="AJ68" s="38">
        <v>490.7</v>
      </c>
      <c r="AK68" s="37" t="s">
        <v>895</v>
      </c>
      <c r="AL68" s="37" t="s">
        <v>646</v>
      </c>
      <c r="AM68" s="37" t="s">
        <v>896</v>
      </c>
      <c r="AN68" s="38">
        <f>SUMIFS('9月奖金发放记录'!$J$2:$J$146,'9月奖金发放记录'!$B$2:$B$146,G68,'9月奖金发放记录'!$A$2:$A$146,A68)</f>
        <v>0</v>
      </c>
      <c r="AO68" s="38">
        <f>SUMIFS('9月奖金发放记录'!$J$2:$J$146,'9月奖金发放记录'!$B$2:$B$146,G68,'9月奖金发放记录'!$A$2:$A$146,A68)</f>
        <v>0</v>
      </c>
      <c r="AP68" s="37" t="s">
        <v>905</v>
      </c>
      <c r="AQ68" s="37" t="s">
        <v>120</v>
      </c>
      <c r="AR68" s="37">
        <v>29</v>
      </c>
    </row>
    <row r="69" ht="19" customHeight="1" spans="1:44">
      <c r="A69" s="39" t="s">
        <v>69</v>
      </c>
      <c r="B69" s="39" t="s">
        <v>973</v>
      </c>
      <c r="C69" s="39" t="s">
        <v>892</v>
      </c>
      <c r="D69" s="39" t="s">
        <v>893</v>
      </c>
      <c r="E69" s="39" t="s">
        <v>11</v>
      </c>
      <c r="F69" s="40">
        <v>150</v>
      </c>
      <c r="G69" s="39" t="s">
        <v>70</v>
      </c>
      <c r="H69" s="39"/>
      <c r="I69" s="39"/>
      <c r="J69" s="39" t="s">
        <v>894</v>
      </c>
      <c r="K69" s="39"/>
      <c r="L69" s="39"/>
      <c r="M69" s="39" t="s">
        <v>894</v>
      </c>
      <c r="N69" s="39"/>
      <c r="O69" s="39"/>
      <c r="P69" s="39" t="s">
        <v>894</v>
      </c>
      <c r="Q69" s="39"/>
      <c r="R69" s="39"/>
      <c r="S69" s="39" t="s">
        <v>894</v>
      </c>
      <c r="T69" s="39"/>
      <c r="U69" s="39"/>
      <c r="V69" s="39" t="s">
        <v>894</v>
      </c>
      <c r="W69" s="39"/>
      <c r="X69" s="39"/>
      <c r="Y69" s="39" t="s">
        <v>894</v>
      </c>
      <c r="Z69" s="39"/>
      <c r="AA69" s="39"/>
      <c r="AB69" s="39" t="s">
        <v>894</v>
      </c>
      <c r="AC69" s="39">
        <v>290.32</v>
      </c>
      <c r="AD69" s="39">
        <v>72.6</v>
      </c>
      <c r="AE69" s="39" t="s">
        <v>895</v>
      </c>
      <c r="AF69" s="39">
        <v>3000</v>
      </c>
      <c r="AG69" s="39">
        <v>1793</v>
      </c>
      <c r="AH69" s="39" t="s">
        <v>904</v>
      </c>
      <c r="AI69" s="40">
        <v>3290.32</v>
      </c>
      <c r="AJ69" s="40">
        <v>1865.6</v>
      </c>
      <c r="AK69" s="39" t="s">
        <v>895</v>
      </c>
      <c r="AL69" s="39" t="s">
        <v>690</v>
      </c>
      <c r="AM69" s="39" t="s">
        <v>896</v>
      </c>
      <c r="AN69" s="40">
        <f>SUMIFS('9月奖金发放记录'!$J$2:$J$146,'9月奖金发放记录'!$B$2:$B$146,G69,'9月奖金发放记录'!$A$2:$A$146,A69)</f>
        <v>0</v>
      </c>
      <c r="AO69" s="40">
        <f>SUMIFS('9月奖金发放记录'!$J$2:$J$146,'9月奖金发放记录'!$B$2:$B$146,G69,'9月奖金发放记录'!$A$2:$A$146,A69)</f>
        <v>0</v>
      </c>
      <c r="AP69" s="39" t="s">
        <v>905</v>
      </c>
      <c r="AQ69" s="39" t="s">
        <v>120</v>
      </c>
      <c r="AR69" s="39">
        <v>5</v>
      </c>
    </row>
    <row r="70" ht="19" customHeight="1" spans="1:44">
      <c r="A70" s="37" t="s">
        <v>692</v>
      </c>
      <c r="B70" s="37" t="s">
        <v>974</v>
      </c>
      <c r="C70" s="37" t="s">
        <v>892</v>
      </c>
      <c r="D70" s="37" t="s">
        <v>893</v>
      </c>
      <c r="E70" s="37" t="s">
        <v>11</v>
      </c>
      <c r="F70" s="38">
        <v>150</v>
      </c>
      <c r="G70" s="37" t="s">
        <v>70</v>
      </c>
      <c r="H70" s="37"/>
      <c r="I70" s="37"/>
      <c r="J70" s="37" t="s">
        <v>894</v>
      </c>
      <c r="K70" s="37"/>
      <c r="L70" s="37"/>
      <c r="M70" s="37" t="s">
        <v>894</v>
      </c>
      <c r="N70" s="37"/>
      <c r="O70" s="37"/>
      <c r="P70" s="37" t="s">
        <v>894</v>
      </c>
      <c r="Q70" s="37"/>
      <c r="R70" s="37"/>
      <c r="S70" s="37" t="s">
        <v>894</v>
      </c>
      <c r="T70" s="37"/>
      <c r="U70" s="37"/>
      <c r="V70" s="37" t="s">
        <v>894</v>
      </c>
      <c r="W70" s="37"/>
      <c r="X70" s="37"/>
      <c r="Y70" s="37" t="s">
        <v>894</v>
      </c>
      <c r="Z70" s="37"/>
      <c r="AA70" s="37"/>
      <c r="AB70" s="37" t="s">
        <v>894</v>
      </c>
      <c r="AC70" s="37">
        <v>3000</v>
      </c>
      <c r="AD70" s="37">
        <v>3235.6</v>
      </c>
      <c r="AE70" s="37" t="s">
        <v>899</v>
      </c>
      <c r="AF70" s="37">
        <v>3000</v>
      </c>
      <c r="AG70" s="37">
        <v>4561.1</v>
      </c>
      <c r="AH70" s="37" t="s">
        <v>899</v>
      </c>
      <c r="AI70" s="38">
        <v>6000</v>
      </c>
      <c r="AJ70" s="38">
        <v>7796.7</v>
      </c>
      <c r="AK70" s="37" t="s">
        <v>899</v>
      </c>
      <c r="AL70" s="37" t="s">
        <v>693</v>
      </c>
      <c r="AM70" s="37" t="s">
        <v>896</v>
      </c>
      <c r="AN70" s="38">
        <f>SUMIFS('9月奖金发放记录'!$J$2:$J$146,'9月奖金发放记录'!$B$2:$B$146,G70,'9月奖金发放记录'!$A$2:$A$146,A70)</f>
        <v>150</v>
      </c>
      <c r="AO70" s="38">
        <f>SUMIFS('9月奖金发放记录'!$J$2:$J$146,'9月奖金发放记录'!$B$2:$B$146,G70,'9月奖金发放记录'!$A$2:$A$146,A70)</f>
        <v>150</v>
      </c>
      <c r="AP70" s="37" t="s">
        <v>894</v>
      </c>
      <c r="AQ70" s="37" t="s">
        <v>120</v>
      </c>
      <c r="AR70" s="37">
        <v>2</v>
      </c>
    </row>
    <row r="71" ht="19" customHeight="1" spans="1:44">
      <c r="A71" s="39" t="s">
        <v>72</v>
      </c>
      <c r="B71" s="39" t="s">
        <v>975</v>
      </c>
      <c r="C71" s="39" t="s">
        <v>902</v>
      </c>
      <c r="D71" s="39" t="s">
        <v>893</v>
      </c>
      <c r="E71" s="39" t="s">
        <v>12</v>
      </c>
      <c r="F71" s="40">
        <v>300</v>
      </c>
      <c r="G71" s="39" t="s">
        <v>70</v>
      </c>
      <c r="H71" s="39"/>
      <c r="I71" s="39"/>
      <c r="J71" s="39" t="s">
        <v>894</v>
      </c>
      <c r="K71" s="39"/>
      <c r="L71" s="39"/>
      <c r="M71" s="39" t="s">
        <v>894</v>
      </c>
      <c r="N71" s="39"/>
      <c r="O71" s="39"/>
      <c r="P71" s="39" t="s">
        <v>894</v>
      </c>
      <c r="Q71" s="39"/>
      <c r="R71" s="39"/>
      <c r="S71" s="39" t="s">
        <v>894</v>
      </c>
      <c r="T71" s="39"/>
      <c r="U71" s="39"/>
      <c r="V71" s="39" t="s">
        <v>894</v>
      </c>
      <c r="W71" s="39"/>
      <c r="X71" s="39"/>
      <c r="Y71" s="39" t="s">
        <v>894</v>
      </c>
      <c r="Z71" s="39"/>
      <c r="AA71" s="39"/>
      <c r="AB71" s="39" t="s">
        <v>894</v>
      </c>
      <c r="AC71" s="39">
        <v>322.58</v>
      </c>
      <c r="AD71" s="39">
        <v>43</v>
      </c>
      <c r="AE71" s="39" t="s">
        <v>895</v>
      </c>
      <c r="AF71" s="39">
        <v>5000</v>
      </c>
      <c r="AG71" s="39">
        <v>922.5</v>
      </c>
      <c r="AH71" s="39" t="s">
        <v>904</v>
      </c>
      <c r="AI71" s="40">
        <v>5322.58</v>
      </c>
      <c r="AJ71" s="40">
        <v>965.5</v>
      </c>
      <c r="AK71" s="39" t="s">
        <v>895</v>
      </c>
      <c r="AL71" s="39" t="s">
        <v>690</v>
      </c>
      <c r="AM71" s="39" t="s">
        <v>896</v>
      </c>
      <c r="AN71" s="40">
        <f>SUMIFS('9月奖金发放记录'!$J$2:$J$146,'9月奖金发放记录'!$B$2:$B$146,G71,'9月奖金发放记录'!$A$2:$A$146,A71)</f>
        <v>0</v>
      </c>
      <c r="AO71" s="40">
        <f>SUMIFS('9月奖金发放记录'!$J$2:$J$146,'9月奖金发放记录'!$B$2:$B$146,G71,'9月奖金发放记录'!$A$2:$A$146,A71)</f>
        <v>0</v>
      </c>
      <c r="AP71" s="39" t="s">
        <v>905</v>
      </c>
      <c r="AQ71" s="39" t="s">
        <v>120</v>
      </c>
      <c r="AR71" s="39">
        <v>6</v>
      </c>
    </row>
    <row r="72" ht="19" customHeight="1" spans="1:44">
      <c r="A72" s="37" t="s">
        <v>695</v>
      </c>
      <c r="B72" s="37" t="s">
        <v>976</v>
      </c>
      <c r="C72" s="37" t="s">
        <v>892</v>
      </c>
      <c r="D72" s="37" t="s">
        <v>893</v>
      </c>
      <c r="E72" s="37" t="s">
        <v>11</v>
      </c>
      <c r="F72" s="38">
        <v>150</v>
      </c>
      <c r="G72" s="37" t="s">
        <v>70</v>
      </c>
      <c r="H72" s="37"/>
      <c r="I72" s="37"/>
      <c r="J72" s="37" t="s">
        <v>894</v>
      </c>
      <c r="K72" s="37"/>
      <c r="L72" s="37"/>
      <c r="M72" s="37" t="s">
        <v>894</v>
      </c>
      <c r="N72" s="37"/>
      <c r="O72" s="37"/>
      <c r="P72" s="37" t="s">
        <v>894</v>
      </c>
      <c r="Q72" s="37"/>
      <c r="R72" s="37"/>
      <c r="S72" s="37" t="s">
        <v>894</v>
      </c>
      <c r="T72" s="37"/>
      <c r="U72" s="37"/>
      <c r="V72" s="37" t="s">
        <v>894</v>
      </c>
      <c r="W72" s="37"/>
      <c r="X72" s="37"/>
      <c r="Y72" s="37" t="s">
        <v>894</v>
      </c>
      <c r="Z72" s="37"/>
      <c r="AA72" s="37"/>
      <c r="AB72" s="37" t="s">
        <v>894</v>
      </c>
      <c r="AC72" s="37">
        <v>3000</v>
      </c>
      <c r="AD72" s="37">
        <v>0.2</v>
      </c>
      <c r="AE72" s="37" t="s">
        <v>895</v>
      </c>
      <c r="AF72" s="37">
        <v>3000</v>
      </c>
      <c r="AG72" s="37">
        <v>0</v>
      </c>
      <c r="AH72" s="37" t="s">
        <v>904</v>
      </c>
      <c r="AI72" s="38">
        <v>6000</v>
      </c>
      <c r="AJ72" s="38">
        <v>0.2</v>
      </c>
      <c r="AK72" s="37" t="s">
        <v>895</v>
      </c>
      <c r="AL72" s="37" t="s">
        <v>646</v>
      </c>
      <c r="AM72" s="37" t="s">
        <v>896</v>
      </c>
      <c r="AN72" s="38">
        <f>SUMIFS('9月奖金发放记录'!$J$2:$J$146,'9月奖金发放记录'!$B$2:$B$146,G72,'9月奖金发放记录'!$A$2:$A$146,A72)</f>
        <v>0</v>
      </c>
      <c r="AO72" s="38">
        <f>SUMIFS('9月奖金发放记录'!$J$2:$J$146,'9月奖金发放记录'!$B$2:$B$146,G72,'9月奖金发放记录'!$A$2:$A$146,A72)</f>
        <v>0</v>
      </c>
      <c r="AP72" s="37" t="s">
        <v>905</v>
      </c>
      <c r="AQ72" s="37" t="s">
        <v>120</v>
      </c>
      <c r="AR72" s="37">
        <v>30</v>
      </c>
    </row>
    <row r="73" ht="19" customHeight="1" spans="1:44">
      <c r="A73" s="39" t="s">
        <v>696</v>
      </c>
      <c r="B73" s="39" t="s">
        <v>977</v>
      </c>
      <c r="C73" s="39" t="s">
        <v>892</v>
      </c>
      <c r="D73" s="39" t="s">
        <v>893</v>
      </c>
      <c r="E73" s="39" t="s">
        <v>11</v>
      </c>
      <c r="F73" s="40">
        <v>150</v>
      </c>
      <c r="G73" s="39" t="s">
        <v>70</v>
      </c>
      <c r="H73" s="39"/>
      <c r="I73" s="39"/>
      <c r="J73" s="39" t="s">
        <v>894</v>
      </c>
      <c r="K73" s="39"/>
      <c r="L73" s="39"/>
      <c r="M73" s="39" t="s">
        <v>894</v>
      </c>
      <c r="N73" s="39"/>
      <c r="O73" s="39"/>
      <c r="P73" s="39" t="s">
        <v>894</v>
      </c>
      <c r="Q73" s="39"/>
      <c r="R73" s="39"/>
      <c r="S73" s="39" t="s">
        <v>894</v>
      </c>
      <c r="T73" s="39"/>
      <c r="U73" s="39"/>
      <c r="V73" s="39" t="s">
        <v>894</v>
      </c>
      <c r="W73" s="39"/>
      <c r="X73" s="39"/>
      <c r="Y73" s="39" t="s">
        <v>894</v>
      </c>
      <c r="Z73" s="39"/>
      <c r="AA73" s="39"/>
      <c r="AB73" s="39" t="s">
        <v>894</v>
      </c>
      <c r="AC73" s="39">
        <v>2903.23</v>
      </c>
      <c r="AD73" s="39">
        <v>3879.1</v>
      </c>
      <c r="AE73" s="39" t="s">
        <v>899</v>
      </c>
      <c r="AF73" s="39">
        <v>3000</v>
      </c>
      <c r="AG73" s="39">
        <v>5276.8</v>
      </c>
      <c r="AH73" s="39" t="s">
        <v>899</v>
      </c>
      <c r="AI73" s="40">
        <v>5903.23</v>
      </c>
      <c r="AJ73" s="40">
        <v>9155.9</v>
      </c>
      <c r="AK73" s="39" t="s">
        <v>899</v>
      </c>
      <c r="AL73" s="39" t="s">
        <v>697</v>
      </c>
      <c r="AM73" s="39" t="s">
        <v>896</v>
      </c>
      <c r="AN73" s="40">
        <f>SUMIFS('9月奖金发放记录'!$J$2:$J$146,'9月奖金发放记录'!$B$2:$B$146,G73,'9月奖金发放记录'!$A$2:$A$146,A73)</f>
        <v>150</v>
      </c>
      <c r="AO73" s="40">
        <f>SUMIFS('9月奖金发放记录'!$J$2:$J$146,'9月奖金发放记录'!$B$2:$B$146,G73,'9月奖金发放记录'!$A$2:$A$146,A73)</f>
        <v>150</v>
      </c>
      <c r="AP73" s="39" t="s">
        <v>894</v>
      </c>
      <c r="AQ73" s="39" t="s">
        <v>120</v>
      </c>
      <c r="AR73" s="39">
        <v>3</v>
      </c>
    </row>
    <row r="74" ht="19" customHeight="1" spans="1:44">
      <c r="A74" s="37" t="s">
        <v>699</v>
      </c>
      <c r="B74" s="37" t="s">
        <v>978</v>
      </c>
      <c r="C74" s="37" t="s">
        <v>892</v>
      </c>
      <c r="D74" s="37" t="s">
        <v>893</v>
      </c>
      <c r="E74" s="37" t="s">
        <v>11</v>
      </c>
      <c r="F74" s="38">
        <v>150</v>
      </c>
      <c r="G74" s="37" t="s">
        <v>70</v>
      </c>
      <c r="H74" s="37"/>
      <c r="I74" s="37"/>
      <c r="J74" s="37" t="s">
        <v>894</v>
      </c>
      <c r="K74" s="37"/>
      <c r="L74" s="37"/>
      <c r="M74" s="37" t="s">
        <v>894</v>
      </c>
      <c r="N74" s="37"/>
      <c r="O74" s="37"/>
      <c r="P74" s="37" t="s">
        <v>894</v>
      </c>
      <c r="Q74" s="37"/>
      <c r="R74" s="37"/>
      <c r="S74" s="37" t="s">
        <v>894</v>
      </c>
      <c r="T74" s="37"/>
      <c r="U74" s="37"/>
      <c r="V74" s="37" t="s">
        <v>894</v>
      </c>
      <c r="W74" s="37"/>
      <c r="X74" s="37"/>
      <c r="Y74" s="37" t="s">
        <v>894</v>
      </c>
      <c r="Z74" s="37"/>
      <c r="AA74" s="37"/>
      <c r="AB74" s="37" t="s">
        <v>894</v>
      </c>
      <c r="AC74" s="37">
        <v>3000</v>
      </c>
      <c r="AD74" s="37">
        <v>5392.3</v>
      </c>
      <c r="AE74" s="37" t="s">
        <v>899</v>
      </c>
      <c r="AF74" s="37">
        <v>3000</v>
      </c>
      <c r="AG74" s="37">
        <v>97.5</v>
      </c>
      <c r="AH74" s="37" t="s">
        <v>904</v>
      </c>
      <c r="AI74" s="38">
        <v>6000</v>
      </c>
      <c r="AJ74" s="38">
        <v>5489.8</v>
      </c>
      <c r="AK74" s="37" t="s">
        <v>895</v>
      </c>
      <c r="AL74" s="37" t="s">
        <v>646</v>
      </c>
      <c r="AM74" s="37" t="s">
        <v>896</v>
      </c>
      <c r="AN74" s="38">
        <f>SUMIFS('9月奖金发放记录'!$J$2:$J$146,'9月奖金发放记录'!$B$2:$B$146,G74,'9月奖金发放记录'!$A$2:$A$146,A74)</f>
        <v>0</v>
      </c>
      <c r="AO74" s="38">
        <f>SUMIFS('9月奖金发放记录'!$J$2:$J$146,'9月奖金发放记录'!$B$2:$B$146,G74,'9月奖金发放记录'!$A$2:$A$146,A74)</f>
        <v>0</v>
      </c>
      <c r="AP74" s="37" t="s">
        <v>905</v>
      </c>
      <c r="AQ74" s="37" t="s">
        <v>120</v>
      </c>
      <c r="AR74" s="37">
        <v>23</v>
      </c>
    </row>
    <row r="75" ht="19" customHeight="1" spans="1:44">
      <c r="A75" s="39" t="s">
        <v>701</v>
      </c>
      <c r="B75" s="39" t="s">
        <v>979</v>
      </c>
      <c r="C75" s="39" t="s">
        <v>892</v>
      </c>
      <c r="D75" s="39" t="s">
        <v>893</v>
      </c>
      <c r="E75" s="39" t="s">
        <v>11</v>
      </c>
      <c r="F75" s="40">
        <v>150</v>
      </c>
      <c r="G75" s="39" t="s">
        <v>70</v>
      </c>
      <c r="H75" s="39"/>
      <c r="I75" s="39"/>
      <c r="J75" s="39" t="s">
        <v>894</v>
      </c>
      <c r="K75" s="39"/>
      <c r="L75" s="39"/>
      <c r="M75" s="39" t="s">
        <v>894</v>
      </c>
      <c r="N75" s="39"/>
      <c r="O75" s="39"/>
      <c r="P75" s="39" t="s">
        <v>894</v>
      </c>
      <c r="Q75" s="39"/>
      <c r="R75" s="39"/>
      <c r="S75" s="39" t="s">
        <v>894</v>
      </c>
      <c r="T75" s="39"/>
      <c r="U75" s="39"/>
      <c r="V75" s="39" t="s">
        <v>894</v>
      </c>
      <c r="W75" s="39"/>
      <c r="X75" s="39"/>
      <c r="Y75" s="39" t="s">
        <v>894</v>
      </c>
      <c r="Z75" s="39"/>
      <c r="AA75" s="39"/>
      <c r="AB75" s="39" t="s">
        <v>894</v>
      </c>
      <c r="AC75" s="39">
        <v>96.77</v>
      </c>
      <c r="AD75" s="39">
        <v>18.8</v>
      </c>
      <c r="AE75" s="39" t="s">
        <v>895</v>
      </c>
      <c r="AF75" s="39">
        <v>3000</v>
      </c>
      <c r="AG75" s="39">
        <v>2518.6</v>
      </c>
      <c r="AH75" s="39" t="s">
        <v>904</v>
      </c>
      <c r="AI75" s="40">
        <v>3096.77</v>
      </c>
      <c r="AJ75" s="40">
        <v>2537.4</v>
      </c>
      <c r="AK75" s="39" t="s">
        <v>895</v>
      </c>
      <c r="AL75" s="39" t="s">
        <v>693</v>
      </c>
      <c r="AM75" s="39" t="s">
        <v>896</v>
      </c>
      <c r="AN75" s="40">
        <f>SUMIFS('9月奖金发放记录'!$J$2:$J$146,'9月奖金发放记录'!$B$2:$B$146,G75,'9月奖金发放记录'!$A$2:$A$146,A75)</f>
        <v>0</v>
      </c>
      <c r="AO75" s="40">
        <f>SUMIFS('9月奖金发放记录'!$J$2:$J$146,'9月奖金发放记录'!$B$2:$B$146,G75,'9月奖金发放记录'!$A$2:$A$146,A75)</f>
        <v>0</v>
      </c>
      <c r="AP75" s="39" t="s">
        <v>905</v>
      </c>
      <c r="AQ75" s="39" t="s">
        <v>120</v>
      </c>
      <c r="AR75" s="39">
        <v>2</v>
      </c>
    </row>
    <row r="76" ht="19" customHeight="1" spans="1:44">
      <c r="A76" s="37" t="s">
        <v>702</v>
      </c>
      <c r="B76" s="37" t="s">
        <v>980</v>
      </c>
      <c r="C76" s="37" t="s">
        <v>892</v>
      </c>
      <c r="D76" s="37" t="s">
        <v>893</v>
      </c>
      <c r="E76" s="37" t="s">
        <v>11</v>
      </c>
      <c r="F76" s="38">
        <v>150</v>
      </c>
      <c r="G76" s="37" t="s">
        <v>70</v>
      </c>
      <c r="H76" s="37"/>
      <c r="I76" s="37"/>
      <c r="J76" s="37" t="s">
        <v>894</v>
      </c>
      <c r="K76" s="37"/>
      <c r="L76" s="37"/>
      <c r="M76" s="37" t="s">
        <v>894</v>
      </c>
      <c r="N76" s="37"/>
      <c r="O76" s="37"/>
      <c r="P76" s="37" t="s">
        <v>894</v>
      </c>
      <c r="Q76" s="37"/>
      <c r="R76" s="37"/>
      <c r="S76" s="37" t="s">
        <v>894</v>
      </c>
      <c r="T76" s="37"/>
      <c r="U76" s="37"/>
      <c r="V76" s="37" t="s">
        <v>894</v>
      </c>
      <c r="W76" s="37"/>
      <c r="X76" s="37"/>
      <c r="Y76" s="37" t="s">
        <v>894</v>
      </c>
      <c r="Z76" s="37"/>
      <c r="AA76" s="37"/>
      <c r="AB76" s="37" t="s">
        <v>894</v>
      </c>
      <c r="AC76" s="37">
        <v>3000</v>
      </c>
      <c r="AD76" s="37">
        <v>3452.6</v>
      </c>
      <c r="AE76" s="37" t="s">
        <v>899</v>
      </c>
      <c r="AF76" s="37">
        <v>3000</v>
      </c>
      <c r="AG76" s="37">
        <v>543.6</v>
      </c>
      <c r="AH76" s="37" t="s">
        <v>904</v>
      </c>
      <c r="AI76" s="38">
        <v>6000</v>
      </c>
      <c r="AJ76" s="38">
        <v>3996.2</v>
      </c>
      <c r="AK76" s="37" t="s">
        <v>895</v>
      </c>
      <c r="AL76" s="37" t="s">
        <v>646</v>
      </c>
      <c r="AM76" s="37" t="s">
        <v>896</v>
      </c>
      <c r="AN76" s="38">
        <f>SUMIFS('9月奖金发放记录'!$J$2:$J$146,'9月奖金发放记录'!$B$2:$B$146,G76,'9月奖金发放记录'!$A$2:$A$146,A76)</f>
        <v>0</v>
      </c>
      <c r="AO76" s="38">
        <f>SUMIFS('9月奖金发放记录'!$J$2:$J$146,'9月奖金发放记录'!$B$2:$B$146,G76,'9月奖金发放记录'!$A$2:$A$146,A76)</f>
        <v>0</v>
      </c>
      <c r="AP76" s="37" t="s">
        <v>905</v>
      </c>
      <c r="AQ76" s="37" t="s">
        <v>120</v>
      </c>
      <c r="AR76" s="37">
        <v>20</v>
      </c>
    </row>
    <row r="77" ht="19" customHeight="1" spans="1:44">
      <c r="A77" s="39" t="s">
        <v>704</v>
      </c>
      <c r="B77" s="39" t="s">
        <v>981</v>
      </c>
      <c r="C77" s="39" t="s">
        <v>892</v>
      </c>
      <c r="D77" s="39" t="s">
        <v>893</v>
      </c>
      <c r="E77" s="39" t="s">
        <v>11</v>
      </c>
      <c r="F77" s="40">
        <v>150</v>
      </c>
      <c r="G77" s="39" t="s">
        <v>70</v>
      </c>
      <c r="H77" s="39"/>
      <c r="I77" s="39"/>
      <c r="J77" s="39" t="s">
        <v>894</v>
      </c>
      <c r="K77" s="39"/>
      <c r="L77" s="39"/>
      <c r="M77" s="39" t="s">
        <v>894</v>
      </c>
      <c r="N77" s="39"/>
      <c r="O77" s="39"/>
      <c r="P77" s="39" t="s">
        <v>894</v>
      </c>
      <c r="Q77" s="39"/>
      <c r="R77" s="39"/>
      <c r="S77" s="39" t="s">
        <v>894</v>
      </c>
      <c r="T77" s="39"/>
      <c r="U77" s="39"/>
      <c r="V77" s="39" t="s">
        <v>894</v>
      </c>
      <c r="W77" s="39"/>
      <c r="X77" s="39"/>
      <c r="Y77" s="39" t="s">
        <v>894</v>
      </c>
      <c r="Z77" s="39"/>
      <c r="AA77" s="39"/>
      <c r="AB77" s="39" t="s">
        <v>894</v>
      </c>
      <c r="AC77" s="39">
        <v>3000</v>
      </c>
      <c r="AD77" s="39">
        <v>281.2</v>
      </c>
      <c r="AE77" s="39" t="s">
        <v>895</v>
      </c>
      <c r="AF77" s="39">
        <v>3000</v>
      </c>
      <c r="AG77" s="39">
        <v>0</v>
      </c>
      <c r="AH77" s="39" t="s">
        <v>904</v>
      </c>
      <c r="AI77" s="40">
        <v>6000</v>
      </c>
      <c r="AJ77" s="40">
        <v>281.2</v>
      </c>
      <c r="AK77" s="39" t="s">
        <v>895</v>
      </c>
      <c r="AL77" s="39" t="s">
        <v>646</v>
      </c>
      <c r="AM77" s="39" t="s">
        <v>896</v>
      </c>
      <c r="AN77" s="40">
        <f>SUMIFS('9月奖金发放记录'!$J$2:$J$146,'9月奖金发放记录'!$B$2:$B$146,G77,'9月奖金发放记录'!$A$2:$A$146,A77)</f>
        <v>0</v>
      </c>
      <c r="AO77" s="40">
        <f>SUMIFS('9月奖金发放记录'!$J$2:$J$146,'9月奖金发放记录'!$B$2:$B$146,G77,'9月奖金发放记录'!$A$2:$A$146,A77)</f>
        <v>0</v>
      </c>
      <c r="AP77" s="39" t="s">
        <v>905</v>
      </c>
      <c r="AQ77" s="39" t="s">
        <v>120</v>
      </c>
      <c r="AR77" s="39">
        <v>29</v>
      </c>
    </row>
    <row r="78" ht="19" customHeight="1" spans="1:44">
      <c r="A78" s="37" t="s">
        <v>705</v>
      </c>
      <c r="B78" s="37" t="s">
        <v>982</v>
      </c>
      <c r="C78" s="37" t="s">
        <v>902</v>
      </c>
      <c r="D78" s="37" t="s">
        <v>893</v>
      </c>
      <c r="E78" s="37" t="s">
        <v>12</v>
      </c>
      <c r="F78" s="38">
        <v>260</v>
      </c>
      <c r="G78" s="37" t="s">
        <v>70</v>
      </c>
      <c r="H78" s="37"/>
      <c r="I78" s="37"/>
      <c r="J78" s="37" t="s">
        <v>894</v>
      </c>
      <c r="K78" s="37"/>
      <c r="L78" s="37"/>
      <c r="M78" s="37" t="s">
        <v>894</v>
      </c>
      <c r="N78" s="37"/>
      <c r="O78" s="37"/>
      <c r="P78" s="37" t="s">
        <v>894</v>
      </c>
      <c r="Q78" s="37"/>
      <c r="R78" s="37"/>
      <c r="S78" s="37" t="s">
        <v>894</v>
      </c>
      <c r="T78" s="37"/>
      <c r="U78" s="37"/>
      <c r="V78" s="37" t="s">
        <v>894</v>
      </c>
      <c r="W78" s="37"/>
      <c r="X78" s="37"/>
      <c r="Y78" s="37" t="s">
        <v>894</v>
      </c>
      <c r="Z78" s="37"/>
      <c r="AA78" s="37"/>
      <c r="AB78" s="37" t="s">
        <v>894</v>
      </c>
      <c r="AC78" s="37">
        <v>5000</v>
      </c>
      <c r="AD78" s="37">
        <v>663.4</v>
      </c>
      <c r="AE78" s="37" t="s">
        <v>895</v>
      </c>
      <c r="AF78" s="37">
        <v>5000</v>
      </c>
      <c r="AG78" s="37">
        <v>429.43</v>
      </c>
      <c r="AH78" s="37" t="s">
        <v>895</v>
      </c>
      <c r="AI78" s="38">
        <v>10000</v>
      </c>
      <c r="AJ78" s="38">
        <v>1092.83</v>
      </c>
      <c r="AK78" s="37" t="s">
        <v>895</v>
      </c>
      <c r="AL78" s="37" t="s">
        <v>650</v>
      </c>
      <c r="AM78" s="37" t="s">
        <v>896</v>
      </c>
      <c r="AN78" s="38">
        <f>SUMIFS('9月奖金发放记录'!$J$2:$J$146,'9月奖金发放记录'!$B$2:$B$146,G78,'9月奖金发放记录'!$A$2:$A$146,A78)</f>
        <v>0</v>
      </c>
      <c r="AO78" s="38">
        <f>SUMIFS('9月奖金发放记录'!$J$2:$J$146,'9月奖金发放记录'!$B$2:$B$146,G78,'9月奖金发放记录'!$A$2:$A$146,A78)</f>
        <v>0</v>
      </c>
      <c r="AP78" s="37" t="s">
        <v>897</v>
      </c>
      <c r="AQ78" s="37" t="s">
        <v>120</v>
      </c>
      <c r="AR78" s="37">
        <v>0</v>
      </c>
    </row>
    <row r="79" ht="19" customHeight="1" spans="1:44">
      <c r="A79" s="39" t="s">
        <v>707</v>
      </c>
      <c r="B79" s="39" t="s">
        <v>983</v>
      </c>
      <c r="C79" s="39" t="s">
        <v>892</v>
      </c>
      <c r="D79" s="39" t="s">
        <v>893</v>
      </c>
      <c r="E79" s="39" t="s">
        <v>11</v>
      </c>
      <c r="F79" s="40">
        <v>150</v>
      </c>
      <c r="G79" s="39" t="s">
        <v>70</v>
      </c>
      <c r="H79" s="39"/>
      <c r="I79" s="39"/>
      <c r="J79" s="39" t="s">
        <v>894</v>
      </c>
      <c r="K79" s="39"/>
      <c r="L79" s="39"/>
      <c r="M79" s="39" t="s">
        <v>894</v>
      </c>
      <c r="N79" s="39"/>
      <c r="O79" s="39"/>
      <c r="P79" s="39" t="s">
        <v>894</v>
      </c>
      <c r="Q79" s="39"/>
      <c r="R79" s="39"/>
      <c r="S79" s="39" t="s">
        <v>894</v>
      </c>
      <c r="T79" s="39"/>
      <c r="U79" s="39"/>
      <c r="V79" s="39" t="s">
        <v>894</v>
      </c>
      <c r="W79" s="39"/>
      <c r="X79" s="39"/>
      <c r="Y79" s="39" t="s">
        <v>894</v>
      </c>
      <c r="Z79" s="39"/>
      <c r="AA79" s="39"/>
      <c r="AB79" s="39" t="s">
        <v>894</v>
      </c>
      <c r="AC79" s="39">
        <v>3000</v>
      </c>
      <c r="AD79" s="39">
        <v>6388.1</v>
      </c>
      <c r="AE79" s="39" t="s">
        <v>899</v>
      </c>
      <c r="AF79" s="39">
        <v>3000</v>
      </c>
      <c r="AG79" s="39">
        <v>5457.9</v>
      </c>
      <c r="AH79" s="39" t="s">
        <v>899</v>
      </c>
      <c r="AI79" s="40">
        <v>6000</v>
      </c>
      <c r="AJ79" s="40">
        <v>11846</v>
      </c>
      <c r="AK79" s="39" t="s">
        <v>899</v>
      </c>
      <c r="AL79" s="39" t="s">
        <v>646</v>
      </c>
      <c r="AM79" s="39" t="s">
        <v>896</v>
      </c>
      <c r="AN79" s="40">
        <f>SUMIFS('9月奖金发放记录'!$J$2:$J$146,'9月奖金发放记录'!$B$2:$B$146,G79,'9月奖金发放记录'!$A$2:$A$146,A79)</f>
        <v>150</v>
      </c>
      <c r="AO79" s="40">
        <f>SUMIFS('9月奖金发放记录'!$J$2:$J$146,'9月奖金发放记录'!$B$2:$B$146,G79,'9月奖金发放记录'!$A$2:$A$146,A79)</f>
        <v>150</v>
      </c>
      <c r="AP79" s="39" t="s">
        <v>894</v>
      </c>
      <c r="AQ79" s="39" t="s">
        <v>120</v>
      </c>
      <c r="AR79" s="39">
        <v>1</v>
      </c>
    </row>
    <row r="80" ht="19" customHeight="1" spans="1:44">
      <c r="A80" s="37" t="s">
        <v>58</v>
      </c>
      <c r="B80" s="37" t="s">
        <v>984</v>
      </c>
      <c r="C80" s="37" t="s">
        <v>892</v>
      </c>
      <c r="D80" s="37" t="s">
        <v>893</v>
      </c>
      <c r="E80" s="37" t="s">
        <v>11</v>
      </c>
      <c r="F80" s="38">
        <v>150</v>
      </c>
      <c r="G80" s="37" t="s">
        <v>70</v>
      </c>
      <c r="H80" s="37"/>
      <c r="I80" s="37"/>
      <c r="J80" s="37" t="s">
        <v>894</v>
      </c>
      <c r="K80" s="37"/>
      <c r="L80" s="37"/>
      <c r="M80" s="37" t="s">
        <v>894</v>
      </c>
      <c r="N80" s="37"/>
      <c r="O80" s="37"/>
      <c r="P80" s="37" t="s">
        <v>894</v>
      </c>
      <c r="Q80" s="37"/>
      <c r="R80" s="37"/>
      <c r="S80" s="37" t="s">
        <v>894</v>
      </c>
      <c r="T80" s="37"/>
      <c r="U80" s="37"/>
      <c r="V80" s="37" t="s">
        <v>894</v>
      </c>
      <c r="W80" s="37"/>
      <c r="X80" s="37"/>
      <c r="Y80" s="37" t="s">
        <v>894</v>
      </c>
      <c r="Z80" s="37"/>
      <c r="AA80" s="37"/>
      <c r="AB80" s="37" t="s">
        <v>894</v>
      </c>
      <c r="AC80" s="37"/>
      <c r="AD80" s="37"/>
      <c r="AE80" s="37" t="s">
        <v>894</v>
      </c>
      <c r="AF80" s="37">
        <v>200</v>
      </c>
      <c r="AG80" s="37">
        <v>16.6</v>
      </c>
      <c r="AH80" s="37" t="s">
        <v>895</v>
      </c>
      <c r="AI80" s="38">
        <v>200</v>
      </c>
      <c r="AJ80" s="38">
        <v>16.6</v>
      </c>
      <c r="AK80" s="37" t="s">
        <v>895</v>
      </c>
      <c r="AL80" s="37" t="s">
        <v>708</v>
      </c>
      <c r="AM80" s="37" t="s">
        <v>896</v>
      </c>
      <c r="AN80" s="38">
        <f>SUMIFS('9月奖金发放记录'!$J$2:$J$146,'9月奖金发放记录'!$B$2:$B$146,G80,'9月奖金发放记录'!$A$2:$A$146,A80)</f>
        <v>0</v>
      </c>
      <c r="AO80" s="38">
        <f>SUMIFS('9月奖金发放记录'!$J$2:$J$146,'9月奖金发放记录'!$B$2:$B$146,G80,'9月奖金发放记录'!$A$2:$A$146,A80)</f>
        <v>0</v>
      </c>
      <c r="AP80" s="37" t="s">
        <v>897</v>
      </c>
      <c r="AQ80" s="37" t="s">
        <v>120</v>
      </c>
      <c r="AR80" s="37">
        <v>0</v>
      </c>
    </row>
    <row r="81" ht="19" customHeight="1" spans="1:44">
      <c r="A81" s="39" t="s">
        <v>73</v>
      </c>
      <c r="B81" s="39" t="s">
        <v>985</v>
      </c>
      <c r="C81" s="39" t="s">
        <v>902</v>
      </c>
      <c r="D81" s="39" t="s">
        <v>893</v>
      </c>
      <c r="E81" s="39" t="s">
        <v>12</v>
      </c>
      <c r="F81" s="40">
        <v>300</v>
      </c>
      <c r="G81" s="39" t="s">
        <v>70</v>
      </c>
      <c r="H81" s="39"/>
      <c r="I81" s="39"/>
      <c r="J81" s="39" t="s">
        <v>894</v>
      </c>
      <c r="K81" s="39"/>
      <c r="L81" s="39"/>
      <c r="M81" s="39" t="s">
        <v>894</v>
      </c>
      <c r="N81" s="39"/>
      <c r="O81" s="39"/>
      <c r="P81" s="39" t="s">
        <v>894</v>
      </c>
      <c r="Q81" s="39"/>
      <c r="R81" s="39"/>
      <c r="S81" s="39" t="s">
        <v>894</v>
      </c>
      <c r="T81" s="39"/>
      <c r="U81" s="39"/>
      <c r="V81" s="39" t="s">
        <v>894</v>
      </c>
      <c r="W81" s="39"/>
      <c r="X81" s="39"/>
      <c r="Y81" s="39" t="s">
        <v>894</v>
      </c>
      <c r="Z81" s="39"/>
      <c r="AA81" s="39"/>
      <c r="AB81" s="39" t="s">
        <v>894</v>
      </c>
      <c r="AC81" s="39">
        <v>322.58</v>
      </c>
      <c r="AD81" s="39">
        <v>57.4</v>
      </c>
      <c r="AE81" s="39" t="s">
        <v>895</v>
      </c>
      <c r="AF81" s="39">
        <v>5000</v>
      </c>
      <c r="AG81" s="39">
        <v>1585.2</v>
      </c>
      <c r="AH81" s="39" t="s">
        <v>904</v>
      </c>
      <c r="AI81" s="40">
        <v>5322.58</v>
      </c>
      <c r="AJ81" s="40">
        <v>1642.6</v>
      </c>
      <c r="AK81" s="39" t="s">
        <v>895</v>
      </c>
      <c r="AL81" s="39" t="s">
        <v>690</v>
      </c>
      <c r="AM81" s="39" t="s">
        <v>896</v>
      </c>
      <c r="AN81" s="40">
        <f>SUMIFS('9月奖金发放记录'!$J$2:$J$146,'9月奖金发放记录'!$B$2:$B$146,G81,'9月奖金发放记录'!$A$2:$A$146,A81)</f>
        <v>0</v>
      </c>
      <c r="AO81" s="40">
        <f>SUMIFS('9月奖金发放记录'!$J$2:$J$146,'9月奖金发放记录'!$B$2:$B$146,G81,'9月奖金发放记录'!$A$2:$A$146,A81)</f>
        <v>0</v>
      </c>
      <c r="AP81" s="39" t="s">
        <v>905</v>
      </c>
      <c r="AQ81" s="39" t="s">
        <v>120</v>
      </c>
      <c r="AR81" s="39">
        <v>5</v>
      </c>
    </row>
    <row r="82" ht="19" customHeight="1" spans="1:44">
      <c r="A82" s="37" t="s">
        <v>74</v>
      </c>
      <c r="B82" s="37" t="s">
        <v>986</v>
      </c>
      <c r="C82" s="37" t="s">
        <v>902</v>
      </c>
      <c r="D82" s="37" t="s">
        <v>893</v>
      </c>
      <c r="E82" s="37" t="s">
        <v>12</v>
      </c>
      <c r="F82" s="38">
        <v>300</v>
      </c>
      <c r="G82" s="37" t="s">
        <v>70</v>
      </c>
      <c r="H82" s="37"/>
      <c r="I82" s="37"/>
      <c r="J82" s="37" t="s">
        <v>894</v>
      </c>
      <c r="K82" s="37"/>
      <c r="L82" s="37"/>
      <c r="M82" s="37" t="s">
        <v>894</v>
      </c>
      <c r="N82" s="37"/>
      <c r="O82" s="37"/>
      <c r="P82" s="37" t="s">
        <v>894</v>
      </c>
      <c r="Q82" s="37"/>
      <c r="R82" s="37"/>
      <c r="S82" s="37" t="s">
        <v>894</v>
      </c>
      <c r="T82" s="37"/>
      <c r="U82" s="37"/>
      <c r="V82" s="37" t="s">
        <v>894</v>
      </c>
      <c r="W82" s="37"/>
      <c r="X82" s="37"/>
      <c r="Y82" s="37" t="s">
        <v>894</v>
      </c>
      <c r="Z82" s="37"/>
      <c r="AA82" s="37"/>
      <c r="AB82" s="37" t="s">
        <v>894</v>
      </c>
      <c r="AC82" s="37">
        <v>483.87</v>
      </c>
      <c r="AD82" s="37">
        <v>191.3</v>
      </c>
      <c r="AE82" s="37" t="s">
        <v>895</v>
      </c>
      <c r="AF82" s="37">
        <v>5000</v>
      </c>
      <c r="AG82" s="37">
        <v>849.7</v>
      </c>
      <c r="AH82" s="37" t="s">
        <v>904</v>
      </c>
      <c r="AI82" s="38">
        <v>5483.87</v>
      </c>
      <c r="AJ82" s="38">
        <v>1041</v>
      </c>
      <c r="AK82" s="37" t="s">
        <v>895</v>
      </c>
      <c r="AL82" s="37" t="s">
        <v>690</v>
      </c>
      <c r="AM82" s="37" t="s">
        <v>896</v>
      </c>
      <c r="AN82" s="38">
        <f>SUMIFS('9月奖金发放记录'!$J$2:$J$146,'9月奖金发放记录'!$B$2:$B$146,G82,'9月奖金发放记录'!$A$2:$A$146,A82)</f>
        <v>0</v>
      </c>
      <c r="AO82" s="38">
        <f>SUMIFS('9月奖金发放记录'!$J$2:$J$146,'9月奖金发放记录'!$B$2:$B$146,G82,'9月奖金发放记录'!$A$2:$A$146,A82)</f>
        <v>0</v>
      </c>
      <c r="AP82" s="37" t="s">
        <v>905</v>
      </c>
      <c r="AQ82" s="37" t="s">
        <v>120</v>
      </c>
      <c r="AR82" s="37">
        <v>5</v>
      </c>
    </row>
    <row r="83" ht="19" customHeight="1" spans="1:44">
      <c r="A83" s="39" t="s">
        <v>712</v>
      </c>
      <c r="B83" s="39" t="s">
        <v>987</v>
      </c>
      <c r="C83" s="39" t="s">
        <v>892</v>
      </c>
      <c r="D83" s="39" t="s">
        <v>893</v>
      </c>
      <c r="E83" s="39" t="s">
        <v>11</v>
      </c>
      <c r="F83" s="40">
        <v>150</v>
      </c>
      <c r="G83" s="39" t="s">
        <v>70</v>
      </c>
      <c r="H83" s="39"/>
      <c r="I83" s="39"/>
      <c r="J83" s="39" t="s">
        <v>894</v>
      </c>
      <c r="K83" s="39"/>
      <c r="L83" s="39"/>
      <c r="M83" s="39" t="s">
        <v>894</v>
      </c>
      <c r="N83" s="39"/>
      <c r="O83" s="39"/>
      <c r="P83" s="39" t="s">
        <v>894</v>
      </c>
      <c r="Q83" s="39"/>
      <c r="R83" s="39"/>
      <c r="S83" s="39" t="s">
        <v>894</v>
      </c>
      <c r="T83" s="39"/>
      <c r="U83" s="39"/>
      <c r="V83" s="39" t="s">
        <v>894</v>
      </c>
      <c r="W83" s="39"/>
      <c r="X83" s="39"/>
      <c r="Y83" s="39" t="s">
        <v>894</v>
      </c>
      <c r="Z83" s="39"/>
      <c r="AA83" s="39"/>
      <c r="AB83" s="39" t="s">
        <v>894</v>
      </c>
      <c r="AC83" s="39">
        <v>3000</v>
      </c>
      <c r="AD83" s="39">
        <v>3608</v>
      </c>
      <c r="AE83" s="39" t="s">
        <v>899</v>
      </c>
      <c r="AF83" s="39">
        <v>3000</v>
      </c>
      <c r="AG83" s="39">
        <v>642</v>
      </c>
      <c r="AH83" s="39" t="s">
        <v>904</v>
      </c>
      <c r="AI83" s="40">
        <v>6000</v>
      </c>
      <c r="AJ83" s="40">
        <v>4250</v>
      </c>
      <c r="AK83" s="39" t="s">
        <v>895</v>
      </c>
      <c r="AL83" s="39" t="s">
        <v>646</v>
      </c>
      <c r="AM83" s="39" t="s">
        <v>896</v>
      </c>
      <c r="AN83" s="40">
        <f>SUMIFS('9月奖金发放记录'!$J$2:$J$146,'9月奖金发放记录'!$B$2:$B$146,G83,'9月奖金发放记录'!$A$2:$A$146,A83)</f>
        <v>0</v>
      </c>
      <c r="AO83" s="40">
        <f>SUMIFS('9月奖金发放记录'!$J$2:$J$146,'9月奖金发放记录'!$B$2:$B$146,G83,'9月奖金发放记录'!$A$2:$A$146,A83)</f>
        <v>0</v>
      </c>
      <c r="AP83" s="39" t="s">
        <v>905</v>
      </c>
      <c r="AQ83" s="39" t="s">
        <v>120</v>
      </c>
      <c r="AR83" s="39">
        <v>20</v>
      </c>
    </row>
    <row r="84" ht="19" customHeight="1" spans="1:44">
      <c r="A84" s="37" t="s">
        <v>714</v>
      </c>
      <c r="B84" s="37" t="s">
        <v>988</v>
      </c>
      <c r="C84" s="37" t="s">
        <v>892</v>
      </c>
      <c r="D84" s="37" t="s">
        <v>893</v>
      </c>
      <c r="E84" s="37" t="s">
        <v>11</v>
      </c>
      <c r="F84" s="38">
        <v>150</v>
      </c>
      <c r="G84" s="37" t="s">
        <v>70</v>
      </c>
      <c r="H84" s="37"/>
      <c r="I84" s="37"/>
      <c r="J84" s="37" t="s">
        <v>894</v>
      </c>
      <c r="K84" s="37"/>
      <c r="L84" s="37"/>
      <c r="M84" s="37" t="s">
        <v>894</v>
      </c>
      <c r="N84" s="37"/>
      <c r="O84" s="37"/>
      <c r="P84" s="37" t="s">
        <v>894</v>
      </c>
      <c r="Q84" s="37"/>
      <c r="R84" s="37"/>
      <c r="S84" s="37" t="s">
        <v>894</v>
      </c>
      <c r="T84" s="37"/>
      <c r="U84" s="37"/>
      <c r="V84" s="37" t="s">
        <v>894</v>
      </c>
      <c r="W84" s="37"/>
      <c r="X84" s="37"/>
      <c r="Y84" s="37" t="s">
        <v>894</v>
      </c>
      <c r="Z84" s="37"/>
      <c r="AA84" s="37"/>
      <c r="AB84" s="37" t="s">
        <v>894</v>
      </c>
      <c r="AC84" s="37">
        <v>3000</v>
      </c>
      <c r="AD84" s="37">
        <v>1208.3</v>
      </c>
      <c r="AE84" s="37" t="s">
        <v>895</v>
      </c>
      <c r="AF84" s="37">
        <v>3000</v>
      </c>
      <c r="AG84" s="37">
        <v>1951.8</v>
      </c>
      <c r="AH84" s="37" t="s">
        <v>904</v>
      </c>
      <c r="AI84" s="38">
        <v>6000</v>
      </c>
      <c r="AJ84" s="38">
        <v>3160.1</v>
      </c>
      <c r="AK84" s="37" t="s">
        <v>895</v>
      </c>
      <c r="AL84" s="37" t="s">
        <v>646</v>
      </c>
      <c r="AM84" s="37" t="s">
        <v>896</v>
      </c>
      <c r="AN84" s="38">
        <f>SUMIFS('9月奖金发放记录'!$J$2:$J$146,'9月奖金发放记录'!$B$2:$B$146,G84,'9月奖金发放记录'!$A$2:$A$146,A84)</f>
        <v>0</v>
      </c>
      <c r="AO84" s="38">
        <f>SUMIFS('9月奖金发放记录'!$J$2:$J$146,'9月奖金发放记录'!$B$2:$B$146,G84,'9月奖金发放记录'!$A$2:$A$146,A84)</f>
        <v>0</v>
      </c>
      <c r="AP84" s="37" t="s">
        <v>905</v>
      </c>
      <c r="AQ84" s="37" t="s">
        <v>120</v>
      </c>
      <c r="AR84" s="37">
        <v>13</v>
      </c>
    </row>
    <row r="85" ht="19" customHeight="1" spans="1:44">
      <c r="A85" s="39" t="s">
        <v>75</v>
      </c>
      <c r="B85" s="39" t="s">
        <v>989</v>
      </c>
      <c r="C85" s="39" t="s">
        <v>892</v>
      </c>
      <c r="D85" s="39" t="s">
        <v>893</v>
      </c>
      <c r="E85" s="39" t="s">
        <v>11</v>
      </c>
      <c r="F85" s="40">
        <v>150</v>
      </c>
      <c r="G85" s="39" t="s">
        <v>70</v>
      </c>
      <c r="H85" s="39"/>
      <c r="I85" s="39"/>
      <c r="J85" s="39" t="s">
        <v>894</v>
      </c>
      <c r="K85" s="39">
        <v>3000</v>
      </c>
      <c r="L85" s="39">
        <v>3463.2</v>
      </c>
      <c r="M85" s="39" t="s">
        <v>899</v>
      </c>
      <c r="N85" s="39">
        <v>3000</v>
      </c>
      <c r="O85" s="39">
        <v>909.9</v>
      </c>
      <c r="P85" s="39" t="s">
        <v>895</v>
      </c>
      <c r="Q85" s="39">
        <v>3000</v>
      </c>
      <c r="R85" s="39">
        <v>1050.6</v>
      </c>
      <c r="S85" s="39" t="s">
        <v>895</v>
      </c>
      <c r="T85" s="39">
        <v>3000</v>
      </c>
      <c r="U85" s="39">
        <v>3399.9</v>
      </c>
      <c r="V85" s="39" t="s">
        <v>899</v>
      </c>
      <c r="W85" s="39">
        <v>3000</v>
      </c>
      <c r="X85" s="39">
        <v>1660.5</v>
      </c>
      <c r="Y85" s="39" t="s">
        <v>895</v>
      </c>
      <c r="Z85" s="39">
        <v>3000</v>
      </c>
      <c r="AA85" s="39">
        <v>129.9</v>
      </c>
      <c r="AB85" s="39" t="s">
        <v>895</v>
      </c>
      <c r="AC85" s="39">
        <v>483.87</v>
      </c>
      <c r="AD85" s="39">
        <v>194.9</v>
      </c>
      <c r="AE85" s="39" t="s">
        <v>895</v>
      </c>
      <c r="AF85" s="39">
        <v>3000</v>
      </c>
      <c r="AG85" s="39">
        <v>1203.4</v>
      </c>
      <c r="AH85" s="39" t="s">
        <v>904</v>
      </c>
      <c r="AI85" s="40">
        <v>21483.87</v>
      </c>
      <c r="AJ85" s="40">
        <v>12012.3</v>
      </c>
      <c r="AK85" s="39" t="s">
        <v>895</v>
      </c>
      <c r="AL85" s="39" t="s">
        <v>690</v>
      </c>
      <c r="AM85" s="39" t="s">
        <v>896</v>
      </c>
      <c r="AN85" s="40">
        <f>SUMIFS('9月奖金发放记录'!$J$2:$J$146,'9月奖金发放记录'!$B$2:$B$146,G85,'9月奖金发放记录'!$A$2:$A$146,A85)</f>
        <v>0</v>
      </c>
      <c r="AO85" s="40">
        <f>SUMIFS('9月奖金发放记录'!$J$2:$J$146,'9月奖金发放记录'!$B$2:$B$146,G85,'9月奖金发放记录'!$A$2:$A$146,A85)</f>
        <v>0</v>
      </c>
      <c r="AP85" s="39" t="s">
        <v>905</v>
      </c>
      <c r="AQ85" s="39" t="s">
        <v>120</v>
      </c>
      <c r="AR85" s="39">
        <v>7</v>
      </c>
    </row>
    <row r="86" ht="19" customHeight="1" spans="1:44">
      <c r="A86" s="37" t="s">
        <v>76</v>
      </c>
      <c r="B86" s="37" t="s">
        <v>990</v>
      </c>
      <c r="C86" s="37" t="s">
        <v>892</v>
      </c>
      <c r="D86" s="37" t="s">
        <v>893</v>
      </c>
      <c r="E86" s="37" t="s">
        <v>11</v>
      </c>
      <c r="F86" s="38">
        <v>150</v>
      </c>
      <c r="G86" s="37" t="s">
        <v>70</v>
      </c>
      <c r="H86" s="37"/>
      <c r="I86" s="37"/>
      <c r="J86" s="37" t="s">
        <v>894</v>
      </c>
      <c r="K86" s="37"/>
      <c r="L86" s="37"/>
      <c r="M86" s="37" t="s">
        <v>894</v>
      </c>
      <c r="N86" s="37"/>
      <c r="O86" s="37"/>
      <c r="P86" s="37" t="s">
        <v>894</v>
      </c>
      <c r="Q86" s="37"/>
      <c r="R86" s="37"/>
      <c r="S86" s="37" t="s">
        <v>894</v>
      </c>
      <c r="T86" s="37"/>
      <c r="U86" s="37"/>
      <c r="V86" s="37" t="s">
        <v>894</v>
      </c>
      <c r="W86" s="37"/>
      <c r="X86" s="37"/>
      <c r="Y86" s="37" t="s">
        <v>894</v>
      </c>
      <c r="Z86" s="37"/>
      <c r="AA86" s="37"/>
      <c r="AB86" s="37" t="s">
        <v>894</v>
      </c>
      <c r="AC86" s="37">
        <v>290.32</v>
      </c>
      <c r="AD86" s="37">
        <v>13.4</v>
      </c>
      <c r="AE86" s="37" t="s">
        <v>895</v>
      </c>
      <c r="AF86" s="37">
        <v>3000</v>
      </c>
      <c r="AG86" s="37">
        <v>1377.1</v>
      </c>
      <c r="AH86" s="37" t="s">
        <v>904</v>
      </c>
      <c r="AI86" s="38">
        <v>3290.32</v>
      </c>
      <c r="AJ86" s="38">
        <v>1390.5</v>
      </c>
      <c r="AK86" s="37" t="s">
        <v>895</v>
      </c>
      <c r="AL86" s="37" t="s">
        <v>690</v>
      </c>
      <c r="AM86" s="37" t="s">
        <v>896</v>
      </c>
      <c r="AN86" s="38">
        <f>SUMIFS('9月奖金发放记录'!$J$2:$J$146,'9月奖金发放记录'!$B$2:$B$146,G86,'9月奖金发放记录'!$A$2:$A$146,A86)</f>
        <v>0</v>
      </c>
      <c r="AO86" s="38">
        <f>SUMIFS('9月奖金发放记录'!$J$2:$J$146,'9月奖金发放记录'!$B$2:$B$146,G86,'9月奖金发放记录'!$A$2:$A$146,A86)</f>
        <v>0</v>
      </c>
      <c r="AP86" s="37" t="s">
        <v>905</v>
      </c>
      <c r="AQ86" s="37" t="s">
        <v>120</v>
      </c>
      <c r="AR86" s="37">
        <v>4</v>
      </c>
    </row>
    <row r="87" ht="19" customHeight="1" spans="1:44">
      <c r="A87" s="39" t="s">
        <v>716</v>
      </c>
      <c r="B87" s="39" t="s">
        <v>991</v>
      </c>
      <c r="C87" s="39" t="s">
        <v>892</v>
      </c>
      <c r="D87" s="39" t="s">
        <v>893</v>
      </c>
      <c r="E87" s="39" t="s">
        <v>11</v>
      </c>
      <c r="F87" s="40">
        <v>150</v>
      </c>
      <c r="G87" s="39" t="s">
        <v>70</v>
      </c>
      <c r="H87" s="39"/>
      <c r="I87" s="39"/>
      <c r="J87" s="39" t="s">
        <v>894</v>
      </c>
      <c r="K87" s="39"/>
      <c r="L87" s="39"/>
      <c r="M87" s="39" t="s">
        <v>894</v>
      </c>
      <c r="N87" s="39"/>
      <c r="O87" s="39"/>
      <c r="P87" s="39" t="s">
        <v>894</v>
      </c>
      <c r="Q87" s="39"/>
      <c r="R87" s="39"/>
      <c r="S87" s="39" t="s">
        <v>894</v>
      </c>
      <c r="T87" s="39"/>
      <c r="U87" s="39"/>
      <c r="V87" s="39" t="s">
        <v>894</v>
      </c>
      <c r="W87" s="39"/>
      <c r="X87" s="39"/>
      <c r="Y87" s="39" t="s">
        <v>894</v>
      </c>
      <c r="Z87" s="39"/>
      <c r="AA87" s="39"/>
      <c r="AB87" s="39" t="s">
        <v>894</v>
      </c>
      <c r="AC87" s="39">
        <v>3000</v>
      </c>
      <c r="AD87" s="39">
        <v>5765.7</v>
      </c>
      <c r="AE87" s="39" t="s">
        <v>899</v>
      </c>
      <c r="AF87" s="39">
        <v>3000</v>
      </c>
      <c r="AG87" s="39">
        <v>5713.4</v>
      </c>
      <c r="AH87" s="39" t="s">
        <v>899</v>
      </c>
      <c r="AI87" s="40">
        <v>6000</v>
      </c>
      <c r="AJ87" s="40">
        <v>11479.1</v>
      </c>
      <c r="AK87" s="39" t="s">
        <v>899</v>
      </c>
      <c r="AL87" s="39" t="s">
        <v>646</v>
      </c>
      <c r="AM87" s="39" t="s">
        <v>896</v>
      </c>
      <c r="AN87" s="40">
        <f>SUMIFS('9月奖金发放记录'!$J$2:$J$146,'9月奖金发放记录'!$B$2:$B$146,G87,'9月奖金发放记录'!$A$2:$A$146,A87)</f>
        <v>150</v>
      </c>
      <c r="AO87" s="40">
        <f>SUMIFS('9月奖金发放记录'!$J$2:$J$146,'9月奖金发放记录'!$B$2:$B$146,G87,'9月奖金发放记录'!$A$2:$A$146,A87)</f>
        <v>150</v>
      </c>
      <c r="AP87" s="39" t="s">
        <v>894</v>
      </c>
      <c r="AQ87" s="39" t="s">
        <v>120</v>
      </c>
      <c r="AR87" s="39">
        <v>0</v>
      </c>
    </row>
    <row r="88" ht="19" customHeight="1" spans="1:44">
      <c r="A88" s="37" t="s">
        <v>77</v>
      </c>
      <c r="B88" s="37" t="s">
        <v>992</v>
      </c>
      <c r="C88" s="37" t="s">
        <v>902</v>
      </c>
      <c r="D88" s="37" t="s">
        <v>893</v>
      </c>
      <c r="E88" s="37" t="s">
        <v>12</v>
      </c>
      <c r="F88" s="38">
        <v>300</v>
      </c>
      <c r="G88" s="37" t="s">
        <v>70</v>
      </c>
      <c r="H88" s="37"/>
      <c r="I88" s="37"/>
      <c r="J88" s="37" t="s">
        <v>894</v>
      </c>
      <c r="K88" s="37"/>
      <c r="L88" s="37"/>
      <c r="M88" s="37" t="s">
        <v>894</v>
      </c>
      <c r="N88" s="37"/>
      <c r="O88" s="37"/>
      <c r="P88" s="37" t="s">
        <v>894</v>
      </c>
      <c r="Q88" s="37"/>
      <c r="R88" s="37"/>
      <c r="S88" s="37" t="s">
        <v>894</v>
      </c>
      <c r="T88" s="37"/>
      <c r="U88" s="37"/>
      <c r="V88" s="37" t="s">
        <v>894</v>
      </c>
      <c r="W88" s="37"/>
      <c r="X88" s="37"/>
      <c r="Y88" s="37" t="s">
        <v>894</v>
      </c>
      <c r="Z88" s="37"/>
      <c r="AA88" s="37"/>
      <c r="AB88" s="37" t="s">
        <v>894</v>
      </c>
      <c r="AC88" s="37">
        <v>483.87</v>
      </c>
      <c r="AD88" s="37">
        <v>122.7</v>
      </c>
      <c r="AE88" s="37" t="s">
        <v>895</v>
      </c>
      <c r="AF88" s="37">
        <v>5000</v>
      </c>
      <c r="AG88" s="37">
        <v>2123.9</v>
      </c>
      <c r="AH88" s="37" t="s">
        <v>904</v>
      </c>
      <c r="AI88" s="38">
        <v>5483.87</v>
      </c>
      <c r="AJ88" s="38">
        <v>2246.6</v>
      </c>
      <c r="AK88" s="37" t="s">
        <v>895</v>
      </c>
      <c r="AL88" s="37" t="s">
        <v>708</v>
      </c>
      <c r="AM88" s="37" t="s">
        <v>896</v>
      </c>
      <c r="AN88" s="38">
        <f>SUMIFS('9月奖金发放记录'!$J$2:$J$146,'9月奖金发放记录'!$B$2:$B$146,G88,'9月奖金发放记录'!$A$2:$A$146,A88)</f>
        <v>0</v>
      </c>
      <c r="AO88" s="38">
        <f>SUMIFS('9月奖金发放记录'!$J$2:$J$146,'9月奖金发放记录'!$B$2:$B$146,G88,'9月奖金发放记录'!$A$2:$A$146,A88)</f>
        <v>0</v>
      </c>
      <c r="AP88" s="37" t="s">
        <v>905</v>
      </c>
      <c r="AQ88" s="37" t="s">
        <v>120</v>
      </c>
      <c r="AR88" s="37">
        <v>2</v>
      </c>
    </row>
    <row r="89" ht="19" customHeight="1" spans="1:44">
      <c r="A89" s="39" t="s">
        <v>717</v>
      </c>
      <c r="B89" s="39" t="s">
        <v>993</v>
      </c>
      <c r="C89" s="39" t="s">
        <v>902</v>
      </c>
      <c r="D89" s="39" t="s">
        <v>893</v>
      </c>
      <c r="E89" s="39" t="s">
        <v>12</v>
      </c>
      <c r="F89" s="40">
        <v>260</v>
      </c>
      <c r="G89" s="39" t="s">
        <v>70</v>
      </c>
      <c r="H89" s="39"/>
      <c r="I89" s="39"/>
      <c r="J89" s="39" t="s">
        <v>894</v>
      </c>
      <c r="K89" s="39"/>
      <c r="L89" s="39"/>
      <c r="M89" s="39" t="s">
        <v>894</v>
      </c>
      <c r="N89" s="39"/>
      <c r="O89" s="39"/>
      <c r="P89" s="39" t="s">
        <v>894</v>
      </c>
      <c r="Q89" s="39"/>
      <c r="R89" s="39"/>
      <c r="S89" s="39" t="s">
        <v>894</v>
      </c>
      <c r="T89" s="39"/>
      <c r="U89" s="39"/>
      <c r="V89" s="39" t="s">
        <v>894</v>
      </c>
      <c r="W89" s="39"/>
      <c r="X89" s="39"/>
      <c r="Y89" s="39" t="s">
        <v>894</v>
      </c>
      <c r="Z89" s="39"/>
      <c r="AA89" s="39"/>
      <c r="AB89" s="39" t="s">
        <v>894</v>
      </c>
      <c r="AC89" s="39">
        <v>4838.71</v>
      </c>
      <c r="AD89" s="39">
        <v>1514.7</v>
      </c>
      <c r="AE89" s="39" t="s">
        <v>895</v>
      </c>
      <c r="AF89" s="39">
        <v>5000</v>
      </c>
      <c r="AG89" s="39">
        <v>1678.2</v>
      </c>
      <c r="AH89" s="39" t="s">
        <v>904</v>
      </c>
      <c r="AI89" s="40">
        <v>9838.71</v>
      </c>
      <c r="AJ89" s="40">
        <v>3192.9</v>
      </c>
      <c r="AK89" s="39" t="s">
        <v>895</v>
      </c>
      <c r="AL89" s="39" t="s">
        <v>718</v>
      </c>
      <c r="AM89" s="39" t="s">
        <v>896</v>
      </c>
      <c r="AN89" s="40">
        <f>SUMIFS('9月奖金发放记录'!$J$2:$J$146,'9月奖金发放记录'!$B$2:$B$146,G89,'9月奖金发放记录'!$A$2:$A$146,A89)</f>
        <v>0</v>
      </c>
      <c r="AO89" s="40">
        <f>SUMIFS('9月奖金发放记录'!$J$2:$J$146,'9月奖金发放记录'!$B$2:$B$146,G89,'9月奖金发放记录'!$A$2:$A$146,A89)</f>
        <v>0</v>
      </c>
      <c r="AP89" s="39" t="s">
        <v>905</v>
      </c>
      <c r="AQ89" s="39" t="s">
        <v>120</v>
      </c>
      <c r="AR89" s="39">
        <v>4</v>
      </c>
    </row>
    <row r="90" ht="19" customHeight="1" spans="1:44">
      <c r="A90" s="37" t="s">
        <v>720</v>
      </c>
      <c r="B90" s="37" t="s">
        <v>994</v>
      </c>
      <c r="C90" s="37" t="s">
        <v>892</v>
      </c>
      <c r="D90" s="37" t="s">
        <v>893</v>
      </c>
      <c r="E90" s="37" t="s">
        <v>11</v>
      </c>
      <c r="F90" s="38">
        <v>150</v>
      </c>
      <c r="G90" s="37" t="s">
        <v>70</v>
      </c>
      <c r="H90" s="37"/>
      <c r="I90" s="37"/>
      <c r="J90" s="37" t="s">
        <v>894</v>
      </c>
      <c r="K90" s="37"/>
      <c r="L90" s="37"/>
      <c r="M90" s="37" t="s">
        <v>894</v>
      </c>
      <c r="N90" s="37"/>
      <c r="O90" s="37"/>
      <c r="P90" s="37" t="s">
        <v>894</v>
      </c>
      <c r="Q90" s="37"/>
      <c r="R90" s="37"/>
      <c r="S90" s="37" t="s">
        <v>894</v>
      </c>
      <c r="T90" s="37"/>
      <c r="U90" s="37"/>
      <c r="V90" s="37" t="s">
        <v>894</v>
      </c>
      <c r="W90" s="37"/>
      <c r="X90" s="37"/>
      <c r="Y90" s="37" t="s">
        <v>894</v>
      </c>
      <c r="Z90" s="37"/>
      <c r="AA90" s="37"/>
      <c r="AB90" s="37" t="s">
        <v>894</v>
      </c>
      <c r="AC90" s="37"/>
      <c r="AD90" s="37"/>
      <c r="AE90" s="37" t="s">
        <v>894</v>
      </c>
      <c r="AF90" s="37">
        <v>3000</v>
      </c>
      <c r="AG90" s="37">
        <v>2853.1</v>
      </c>
      <c r="AH90" s="37" t="s">
        <v>904</v>
      </c>
      <c r="AI90" s="38">
        <v>3000</v>
      </c>
      <c r="AJ90" s="38">
        <v>2853.1</v>
      </c>
      <c r="AK90" s="37" t="s">
        <v>895</v>
      </c>
      <c r="AL90" s="37" t="s">
        <v>721</v>
      </c>
      <c r="AM90" s="37" t="s">
        <v>896</v>
      </c>
      <c r="AN90" s="38">
        <f>SUMIFS('9月奖金发放记录'!$J$2:$J$146,'9月奖金发放记录'!$B$2:$B$146,G90,'9月奖金发放记录'!$A$2:$A$146,A90)</f>
        <v>0</v>
      </c>
      <c r="AO90" s="38">
        <f>SUMIFS('9月奖金发放记录'!$J$2:$J$146,'9月奖金发放记录'!$B$2:$B$146,G90,'9月奖金发放记录'!$A$2:$A$146,A90)</f>
        <v>0</v>
      </c>
      <c r="AP90" s="37" t="s">
        <v>905</v>
      </c>
      <c r="AQ90" s="37" t="s">
        <v>120</v>
      </c>
      <c r="AR90" s="37">
        <v>5</v>
      </c>
    </row>
    <row r="91" ht="19" customHeight="1" spans="1:44">
      <c r="A91" s="39" t="s">
        <v>723</v>
      </c>
      <c r="B91" s="39" t="s">
        <v>995</v>
      </c>
      <c r="C91" s="39" t="s">
        <v>892</v>
      </c>
      <c r="D91" s="39" t="s">
        <v>893</v>
      </c>
      <c r="E91" s="39" t="s">
        <v>11</v>
      </c>
      <c r="F91" s="40">
        <v>150</v>
      </c>
      <c r="G91" s="39" t="s">
        <v>70</v>
      </c>
      <c r="H91" s="39"/>
      <c r="I91" s="39"/>
      <c r="J91" s="39" t="s">
        <v>894</v>
      </c>
      <c r="K91" s="39">
        <v>2142.86</v>
      </c>
      <c r="L91" s="39">
        <v>1825</v>
      </c>
      <c r="M91" s="39" t="s">
        <v>895</v>
      </c>
      <c r="N91" s="39">
        <v>3000</v>
      </c>
      <c r="O91" s="39">
        <v>6464.7</v>
      </c>
      <c r="P91" s="39" t="s">
        <v>899</v>
      </c>
      <c r="Q91" s="39">
        <v>3000</v>
      </c>
      <c r="R91" s="39">
        <v>7641.9</v>
      </c>
      <c r="S91" s="39" t="s">
        <v>899</v>
      </c>
      <c r="T91" s="39">
        <v>3000</v>
      </c>
      <c r="U91" s="39">
        <v>7207.7</v>
      </c>
      <c r="V91" s="39" t="s">
        <v>899</v>
      </c>
      <c r="W91" s="39">
        <v>3000</v>
      </c>
      <c r="X91" s="39">
        <v>6743.2</v>
      </c>
      <c r="Y91" s="39" t="s">
        <v>899</v>
      </c>
      <c r="Z91" s="39">
        <v>3000</v>
      </c>
      <c r="AA91" s="39">
        <v>2089.7</v>
      </c>
      <c r="AB91" s="39" t="s">
        <v>895</v>
      </c>
      <c r="AC91" s="39">
        <v>3000</v>
      </c>
      <c r="AD91" s="39">
        <v>4391</v>
      </c>
      <c r="AE91" s="39" t="s">
        <v>899</v>
      </c>
      <c r="AF91" s="39">
        <v>3000</v>
      </c>
      <c r="AG91" s="39">
        <v>4886.5</v>
      </c>
      <c r="AH91" s="39" t="s">
        <v>899</v>
      </c>
      <c r="AI91" s="40">
        <v>23142.86</v>
      </c>
      <c r="AJ91" s="40">
        <v>41249.7</v>
      </c>
      <c r="AK91" s="39" t="s">
        <v>899</v>
      </c>
      <c r="AL91" s="39" t="s">
        <v>697</v>
      </c>
      <c r="AM91" s="39" t="s">
        <v>896</v>
      </c>
      <c r="AN91" s="40">
        <f>SUMIFS('9月奖金发放记录'!$J$2:$J$146,'9月奖金发放记录'!$B$2:$B$146,G91,'9月奖金发放记录'!$A$2:$A$146,A91)</f>
        <v>150</v>
      </c>
      <c r="AO91" s="40">
        <f>SUMIFS('9月奖金发放记录'!$J$2:$J$146,'9月奖金发放记录'!$B$2:$B$146,G91,'9月奖金发放记录'!$A$2:$A$146,A91)</f>
        <v>150</v>
      </c>
      <c r="AP91" s="39" t="s">
        <v>894</v>
      </c>
      <c r="AQ91" s="39" t="s">
        <v>120</v>
      </c>
      <c r="AR91" s="39">
        <v>6</v>
      </c>
    </row>
    <row r="92" ht="19" customHeight="1" spans="1:44">
      <c r="A92" s="37" t="s">
        <v>78</v>
      </c>
      <c r="B92" s="37" t="s">
        <v>996</v>
      </c>
      <c r="C92" s="37" t="s">
        <v>892</v>
      </c>
      <c r="D92" s="37" t="s">
        <v>893</v>
      </c>
      <c r="E92" s="37" t="s">
        <v>11</v>
      </c>
      <c r="F92" s="38">
        <v>150</v>
      </c>
      <c r="G92" s="37" t="s">
        <v>70</v>
      </c>
      <c r="H92" s="37"/>
      <c r="I92" s="37"/>
      <c r="J92" s="37" t="s">
        <v>894</v>
      </c>
      <c r="K92" s="37"/>
      <c r="L92" s="37"/>
      <c r="M92" s="37" t="s">
        <v>894</v>
      </c>
      <c r="N92" s="37"/>
      <c r="O92" s="37"/>
      <c r="P92" s="37" t="s">
        <v>894</v>
      </c>
      <c r="Q92" s="37"/>
      <c r="R92" s="37"/>
      <c r="S92" s="37" t="s">
        <v>894</v>
      </c>
      <c r="T92" s="37"/>
      <c r="U92" s="37"/>
      <c r="V92" s="37" t="s">
        <v>894</v>
      </c>
      <c r="W92" s="37"/>
      <c r="X92" s="37"/>
      <c r="Y92" s="37" t="s">
        <v>894</v>
      </c>
      <c r="Z92" s="37"/>
      <c r="AA92" s="37"/>
      <c r="AB92" s="37" t="s">
        <v>894</v>
      </c>
      <c r="AC92" s="37">
        <v>290.32</v>
      </c>
      <c r="AD92" s="37">
        <v>40.6</v>
      </c>
      <c r="AE92" s="37" t="s">
        <v>895</v>
      </c>
      <c r="AF92" s="37">
        <v>3000</v>
      </c>
      <c r="AG92" s="37">
        <v>693.8</v>
      </c>
      <c r="AH92" s="37" t="s">
        <v>904</v>
      </c>
      <c r="AI92" s="38">
        <v>3290.32</v>
      </c>
      <c r="AJ92" s="38">
        <v>734.4</v>
      </c>
      <c r="AK92" s="37" t="s">
        <v>895</v>
      </c>
      <c r="AL92" s="37" t="s">
        <v>690</v>
      </c>
      <c r="AM92" s="37" t="s">
        <v>896</v>
      </c>
      <c r="AN92" s="38">
        <f>SUMIFS('9月奖金发放记录'!$J$2:$J$146,'9月奖金发放记录'!$B$2:$B$146,G92,'9月奖金发放记录'!$A$2:$A$146,A92)</f>
        <v>0</v>
      </c>
      <c r="AO92" s="38">
        <f>SUMIFS('9月奖金发放记录'!$J$2:$J$146,'9月奖金发放记录'!$B$2:$B$146,G92,'9月奖金发放记录'!$A$2:$A$146,A92)</f>
        <v>0</v>
      </c>
      <c r="AP92" s="37" t="s">
        <v>905</v>
      </c>
      <c r="AQ92" s="37" t="s">
        <v>120</v>
      </c>
      <c r="AR92" s="37">
        <v>5</v>
      </c>
    </row>
    <row r="93" ht="19" customHeight="1" spans="1:44">
      <c r="A93" s="39" t="s">
        <v>724</v>
      </c>
      <c r="B93" s="39" t="s">
        <v>997</v>
      </c>
      <c r="C93" s="39" t="s">
        <v>892</v>
      </c>
      <c r="D93" s="39" t="s">
        <v>893</v>
      </c>
      <c r="E93" s="39" t="s">
        <v>11</v>
      </c>
      <c r="F93" s="40">
        <v>150</v>
      </c>
      <c r="G93" s="39" t="s">
        <v>70</v>
      </c>
      <c r="H93" s="39"/>
      <c r="I93" s="39"/>
      <c r="J93" s="39" t="s">
        <v>894</v>
      </c>
      <c r="K93" s="39"/>
      <c r="L93" s="39"/>
      <c r="M93" s="39" t="s">
        <v>894</v>
      </c>
      <c r="N93" s="39"/>
      <c r="O93" s="39"/>
      <c r="P93" s="39" t="s">
        <v>894</v>
      </c>
      <c r="Q93" s="39"/>
      <c r="R93" s="39"/>
      <c r="S93" s="39" t="s">
        <v>894</v>
      </c>
      <c r="T93" s="39"/>
      <c r="U93" s="39"/>
      <c r="V93" s="39" t="s">
        <v>894</v>
      </c>
      <c r="W93" s="39"/>
      <c r="X93" s="39"/>
      <c r="Y93" s="39" t="s">
        <v>894</v>
      </c>
      <c r="Z93" s="39"/>
      <c r="AA93" s="39"/>
      <c r="AB93" s="39" t="s">
        <v>894</v>
      </c>
      <c r="AC93" s="39">
        <v>3000</v>
      </c>
      <c r="AD93" s="39">
        <v>4119.9</v>
      </c>
      <c r="AE93" s="39" t="s">
        <v>899</v>
      </c>
      <c r="AF93" s="39">
        <v>3000</v>
      </c>
      <c r="AG93" s="39">
        <v>0</v>
      </c>
      <c r="AH93" s="39" t="s">
        <v>904</v>
      </c>
      <c r="AI93" s="40">
        <v>6000</v>
      </c>
      <c r="AJ93" s="40">
        <v>4119.9</v>
      </c>
      <c r="AK93" s="39" t="s">
        <v>895</v>
      </c>
      <c r="AL93" s="39" t="s">
        <v>646</v>
      </c>
      <c r="AM93" s="39" t="s">
        <v>896</v>
      </c>
      <c r="AN93" s="40">
        <f>SUMIFS('9月奖金发放记录'!$J$2:$J$146,'9月奖金发放记录'!$B$2:$B$146,G93,'9月奖金发放记录'!$A$2:$A$146,A93)</f>
        <v>0</v>
      </c>
      <c r="AO93" s="40">
        <f>SUMIFS('9月奖金发放记录'!$J$2:$J$146,'9月奖金发放记录'!$B$2:$B$146,G93,'9月奖金发放记录'!$A$2:$A$146,A93)</f>
        <v>0</v>
      </c>
      <c r="AP93" s="39" t="s">
        <v>905</v>
      </c>
      <c r="AQ93" s="39" t="s">
        <v>120</v>
      </c>
      <c r="AR93" s="39">
        <v>30</v>
      </c>
    </row>
    <row r="94" ht="19" customHeight="1" spans="1:44">
      <c r="A94" s="37" t="s">
        <v>725</v>
      </c>
      <c r="B94" s="37" t="s">
        <v>998</v>
      </c>
      <c r="C94" s="37" t="s">
        <v>892</v>
      </c>
      <c r="D94" s="37" t="s">
        <v>893</v>
      </c>
      <c r="E94" s="37" t="s">
        <v>11</v>
      </c>
      <c r="F94" s="38">
        <v>150</v>
      </c>
      <c r="G94" s="37" t="s">
        <v>70</v>
      </c>
      <c r="H94" s="37"/>
      <c r="I94" s="37"/>
      <c r="J94" s="37" t="s">
        <v>894</v>
      </c>
      <c r="K94" s="37"/>
      <c r="L94" s="37"/>
      <c r="M94" s="37" t="s">
        <v>894</v>
      </c>
      <c r="N94" s="37"/>
      <c r="O94" s="37"/>
      <c r="P94" s="37" t="s">
        <v>894</v>
      </c>
      <c r="Q94" s="37"/>
      <c r="R94" s="37"/>
      <c r="S94" s="37" t="s">
        <v>894</v>
      </c>
      <c r="T94" s="37"/>
      <c r="U94" s="37"/>
      <c r="V94" s="37" t="s">
        <v>894</v>
      </c>
      <c r="W94" s="37"/>
      <c r="X94" s="37"/>
      <c r="Y94" s="37" t="s">
        <v>894</v>
      </c>
      <c r="Z94" s="37"/>
      <c r="AA94" s="37"/>
      <c r="AB94" s="37" t="s">
        <v>894</v>
      </c>
      <c r="AC94" s="37">
        <v>3000</v>
      </c>
      <c r="AD94" s="37">
        <v>6543.1</v>
      </c>
      <c r="AE94" s="37" t="s">
        <v>899</v>
      </c>
      <c r="AF94" s="37">
        <v>3000</v>
      </c>
      <c r="AG94" s="37">
        <v>6010.3</v>
      </c>
      <c r="AH94" s="37" t="s">
        <v>899</v>
      </c>
      <c r="AI94" s="38">
        <v>6000</v>
      </c>
      <c r="AJ94" s="38">
        <v>12553.4</v>
      </c>
      <c r="AK94" s="37" t="s">
        <v>899</v>
      </c>
      <c r="AL94" s="37" t="s">
        <v>646</v>
      </c>
      <c r="AM94" s="37" t="s">
        <v>896</v>
      </c>
      <c r="AN94" s="38">
        <f>SUMIFS('9月奖金发放记录'!$J$2:$J$146,'9月奖金发放记录'!$B$2:$B$146,G94,'9月奖金发放记录'!$A$2:$A$146,A94)</f>
        <v>150</v>
      </c>
      <c r="AO94" s="38">
        <f>SUMIFS('9月奖金发放记录'!$J$2:$J$146,'9月奖金发放记录'!$B$2:$B$146,G94,'9月奖金发放记录'!$A$2:$A$146,A94)</f>
        <v>150</v>
      </c>
      <c r="AP94" s="37" t="s">
        <v>894</v>
      </c>
      <c r="AQ94" s="37" t="s">
        <v>120</v>
      </c>
      <c r="AR94" s="37">
        <v>0</v>
      </c>
    </row>
    <row r="95" ht="19" customHeight="1" spans="1:44">
      <c r="A95" s="39" t="s">
        <v>726</v>
      </c>
      <c r="B95" s="39" t="s">
        <v>999</v>
      </c>
      <c r="C95" s="39" t="s">
        <v>892</v>
      </c>
      <c r="D95" s="39" t="s">
        <v>893</v>
      </c>
      <c r="E95" s="39" t="s">
        <v>11</v>
      </c>
      <c r="F95" s="40">
        <v>150</v>
      </c>
      <c r="G95" s="39" t="s">
        <v>70</v>
      </c>
      <c r="H95" s="39"/>
      <c r="I95" s="39"/>
      <c r="J95" s="39" t="s">
        <v>894</v>
      </c>
      <c r="K95" s="39"/>
      <c r="L95" s="39"/>
      <c r="M95" s="39" t="s">
        <v>894</v>
      </c>
      <c r="N95" s="39"/>
      <c r="O95" s="39"/>
      <c r="P95" s="39" t="s">
        <v>894</v>
      </c>
      <c r="Q95" s="39"/>
      <c r="R95" s="39"/>
      <c r="S95" s="39" t="s">
        <v>894</v>
      </c>
      <c r="T95" s="39"/>
      <c r="U95" s="39"/>
      <c r="V95" s="39" t="s">
        <v>894</v>
      </c>
      <c r="W95" s="39"/>
      <c r="X95" s="39"/>
      <c r="Y95" s="39" t="s">
        <v>894</v>
      </c>
      <c r="Z95" s="39"/>
      <c r="AA95" s="39"/>
      <c r="AB95" s="39" t="s">
        <v>894</v>
      </c>
      <c r="AC95" s="39">
        <v>3000</v>
      </c>
      <c r="AD95" s="39">
        <v>1378.8</v>
      </c>
      <c r="AE95" s="39" t="s">
        <v>895</v>
      </c>
      <c r="AF95" s="39">
        <v>3000</v>
      </c>
      <c r="AG95" s="39">
        <v>4690.2</v>
      </c>
      <c r="AH95" s="39" t="s">
        <v>899</v>
      </c>
      <c r="AI95" s="40">
        <v>6000</v>
      </c>
      <c r="AJ95" s="40">
        <v>6069</v>
      </c>
      <c r="AK95" s="39" t="s">
        <v>899</v>
      </c>
      <c r="AL95" s="39" t="s">
        <v>693</v>
      </c>
      <c r="AM95" s="39" t="s">
        <v>896</v>
      </c>
      <c r="AN95" s="40">
        <f>SUMIFS('9月奖金发放记录'!$J$2:$J$146,'9月奖金发放记录'!$B$2:$B$146,G95,'9月奖金发放记录'!$A$2:$A$146,A95)</f>
        <v>300</v>
      </c>
      <c r="AO95" s="40">
        <f>SUMIFS('9月奖金发放记录'!$J$2:$J$146,'9月奖金发放记录'!$B$2:$B$146,G95,'9月奖金发放记录'!$A$2:$A$146,A95)</f>
        <v>300</v>
      </c>
      <c r="AP95" s="39" t="s">
        <v>894</v>
      </c>
      <c r="AQ95" s="39" t="s">
        <v>120</v>
      </c>
      <c r="AR95" s="39">
        <v>0</v>
      </c>
    </row>
    <row r="96" ht="19" customHeight="1" spans="1:44">
      <c r="A96" s="37" t="s">
        <v>727</v>
      </c>
      <c r="B96" s="37" t="s">
        <v>1000</v>
      </c>
      <c r="C96" s="37" t="s">
        <v>892</v>
      </c>
      <c r="D96" s="37" t="s">
        <v>893</v>
      </c>
      <c r="E96" s="37" t="s">
        <v>11</v>
      </c>
      <c r="F96" s="38">
        <v>150</v>
      </c>
      <c r="G96" s="37" t="s">
        <v>70</v>
      </c>
      <c r="H96" s="37"/>
      <c r="I96" s="37"/>
      <c r="J96" s="37" t="s">
        <v>894</v>
      </c>
      <c r="K96" s="37"/>
      <c r="L96" s="37"/>
      <c r="M96" s="37" t="s">
        <v>894</v>
      </c>
      <c r="N96" s="37"/>
      <c r="O96" s="37"/>
      <c r="P96" s="37" t="s">
        <v>894</v>
      </c>
      <c r="Q96" s="37"/>
      <c r="R96" s="37"/>
      <c r="S96" s="37" t="s">
        <v>894</v>
      </c>
      <c r="T96" s="37"/>
      <c r="U96" s="37"/>
      <c r="V96" s="37" t="s">
        <v>894</v>
      </c>
      <c r="W96" s="37"/>
      <c r="X96" s="37"/>
      <c r="Y96" s="37" t="s">
        <v>894</v>
      </c>
      <c r="Z96" s="37"/>
      <c r="AA96" s="37"/>
      <c r="AB96" s="37" t="s">
        <v>894</v>
      </c>
      <c r="AC96" s="37">
        <v>3000</v>
      </c>
      <c r="AD96" s="37">
        <v>7079.1</v>
      </c>
      <c r="AE96" s="37" t="s">
        <v>899</v>
      </c>
      <c r="AF96" s="37">
        <v>3000</v>
      </c>
      <c r="AG96" s="37">
        <v>6291.8</v>
      </c>
      <c r="AH96" s="37" t="s">
        <v>899</v>
      </c>
      <c r="AI96" s="38">
        <v>6000</v>
      </c>
      <c r="AJ96" s="38">
        <v>13370.9</v>
      </c>
      <c r="AK96" s="37" t="s">
        <v>899</v>
      </c>
      <c r="AL96" s="37" t="s">
        <v>646</v>
      </c>
      <c r="AM96" s="37" t="s">
        <v>896</v>
      </c>
      <c r="AN96" s="38">
        <f>SUMIFS('9月奖金发放记录'!$J$2:$J$146,'9月奖金发放记录'!$B$2:$B$146,G96,'9月奖金发放记录'!$A$2:$A$146,A96)</f>
        <v>150</v>
      </c>
      <c r="AO96" s="38">
        <f>SUMIFS('9月奖金发放记录'!$J$2:$J$146,'9月奖金发放记录'!$B$2:$B$146,G96,'9月奖金发放记录'!$A$2:$A$146,A96)</f>
        <v>150</v>
      </c>
      <c r="AP96" s="37" t="s">
        <v>894</v>
      </c>
      <c r="AQ96" s="37" t="s">
        <v>120</v>
      </c>
      <c r="AR96" s="37">
        <v>0</v>
      </c>
    </row>
    <row r="97" ht="19" customHeight="1" spans="1:44">
      <c r="A97" s="39" t="s">
        <v>728</v>
      </c>
      <c r="B97" s="39" t="s">
        <v>1001</v>
      </c>
      <c r="C97" s="39" t="s">
        <v>892</v>
      </c>
      <c r="D97" s="39" t="s">
        <v>893</v>
      </c>
      <c r="E97" s="39" t="s">
        <v>11</v>
      </c>
      <c r="F97" s="40">
        <v>150</v>
      </c>
      <c r="G97" s="39" t="s">
        <v>70</v>
      </c>
      <c r="H97" s="39"/>
      <c r="I97" s="39"/>
      <c r="J97" s="39" t="s">
        <v>894</v>
      </c>
      <c r="K97" s="39"/>
      <c r="L97" s="39"/>
      <c r="M97" s="39" t="s">
        <v>894</v>
      </c>
      <c r="N97" s="39"/>
      <c r="O97" s="39"/>
      <c r="P97" s="39" t="s">
        <v>894</v>
      </c>
      <c r="Q97" s="39"/>
      <c r="R97" s="39"/>
      <c r="S97" s="39" t="s">
        <v>894</v>
      </c>
      <c r="T97" s="39"/>
      <c r="U97" s="39"/>
      <c r="V97" s="39" t="s">
        <v>894</v>
      </c>
      <c r="W97" s="39"/>
      <c r="X97" s="39"/>
      <c r="Y97" s="39" t="s">
        <v>894</v>
      </c>
      <c r="Z97" s="39"/>
      <c r="AA97" s="39"/>
      <c r="AB97" s="39" t="s">
        <v>894</v>
      </c>
      <c r="AC97" s="39">
        <v>3000</v>
      </c>
      <c r="AD97" s="39">
        <v>7432.6</v>
      </c>
      <c r="AE97" s="39" t="s">
        <v>899</v>
      </c>
      <c r="AF97" s="39">
        <v>3000</v>
      </c>
      <c r="AG97" s="39">
        <v>4826.2</v>
      </c>
      <c r="AH97" s="39" t="s">
        <v>899</v>
      </c>
      <c r="AI97" s="40">
        <v>6000</v>
      </c>
      <c r="AJ97" s="40">
        <v>12258.8</v>
      </c>
      <c r="AK97" s="39" t="s">
        <v>899</v>
      </c>
      <c r="AL97" s="39" t="s">
        <v>646</v>
      </c>
      <c r="AM97" s="39" t="s">
        <v>896</v>
      </c>
      <c r="AN97" s="40">
        <f>SUMIFS('9月奖金发放记录'!$J$2:$J$146,'9月奖金发放记录'!$B$2:$B$146,G97,'9月奖金发放记录'!$A$2:$A$146,A97)</f>
        <v>150</v>
      </c>
      <c r="AO97" s="40">
        <f>SUMIFS('9月奖金发放记录'!$J$2:$J$146,'9月奖金发放记录'!$B$2:$B$146,G97,'9月奖金发放记录'!$A$2:$A$146,A97)</f>
        <v>150</v>
      </c>
      <c r="AP97" s="39" t="s">
        <v>894</v>
      </c>
      <c r="AQ97" s="39" t="s">
        <v>120</v>
      </c>
      <c r="AR97" s="39">
        <v>1</v>
      </c>
    </row>
    <row r="98" ht="19" customHeight="1" spans="1:44">
      <c r="A98" s="37" t="s">
        <v>729</v>
      </c>
      <c r="B98" s="37" t="s">
        <v>1002</v>
      </c>
      <c r="C98" s="37" t="s">
        <v>892</v>
      </c>
      <c r="D98" s="37" t="s">
        <v>893</v>
      </c>
      <c r="E98" s="37" t="s">
        <v>11</v>
      </c>
      <c r="F98" s="38">
        <v>150</v>
      </c>
      <c r="G98" s="37" t="s">
        <v>70</v>
      </c>
      <c r="H98" s="37"/>
      <c r="I98" s="37"/>
      <c r="J98" s="37" t="s">
        <v>894</v>
      </c>
      <c r="K98" s="37"/>
      <c r="L98" s="37"/>
      <c r="M98" s="37" t="s">
        <v>894</v>
      </c>
      <c r="N98" s="37"/>
      <c r="O98" s="37"/>
      <c r="P98" s="37" t="s">
        <v>894</v>
      </c>
      <c r="Q98" s="37"/>
      <c r="R98" s="37"/>
      <c r="S98" s="37" t="s">
        <v>894</v>
      </c>
      <c r="T98" s="37"/>
      <c r="U98" s="37"/>
      <c r="V98" s="37" t="s">
        <v>894</v>
      </c>
      <c r="W98" s="37"/>
      <c r="X98" s="37"/>
      <c r="Y98" s="37" t="s">
        <v>894</v>
      </c>
      <c r="Z98" s="37"/>
      <c r="AA98" s="37"/>
      <c r="AB98" s="37" t="s">
        <v>894</v>
      </c>
      <c r="AC98" s="37">
        <v>483.87</v>
      </c>
      <c r="AD98" s="37">
        <v>829.6</v>
      </c>
      <c r="AE98" s="37" t="s">
        <v>899</v>
      </c>
      <c r="AF98" s="37">
        <v>3000</v>
      </c>
      <c r="AG98" s="37">
        <v>4873.1</v>
      </c>
      <c r="AH98" s="37" t="s">
        <v>899</v>
      </c>
      <c r="AI98" s="38">
        <v>3483.87</v>
      </c>
      <c r="AJ98" s="38">
        <v>5702.7</v>
      </c>
      <c r="AK98" s="37" t="s">
        <v>899</v>
      </c>
      <c r="AL98" s="37" t="s">
        <v>697</v>
      </c>
      <c r="AM98" s="37" t="s">
        <v>896</v>
      </c>
      <c r="AN98" s="38">
        <f>SUMIFS('9月奖金发放记录'!$J$2:$J$146,'9月奖金发放记录'!$B$2:$B$146,G98,'9月奖金发放记录'!$A$2:$A$146,A98)</f>
        <v>150</v>
      </c>
      <c r="AO98" s="38">
        <f>SUMIFS('9月奖金发放记录'!$J$2:$J$146,'9月奖金发放记录'!$B$2:$B$146,G98,'9月奖金发放记录'!$A$2:$A$146,A98)</f>
        <v>150</v>
      </c>
      <c r="AP98" s="37" t="s">
        <v>894</v>
      </c>
      <c r="AQ98" s="37" t="s">
        <v>120</v>
      </c>
      <c r="AR98" s="37">
        <v>1</v>
      </c>
    </row>
    <row r="99" ht="19" customHeight="1" spans="1:44">
      <c r="A99" s="39" t="s">
        <v>79</v>
      </c>
      <c r="B99" s="39" t="s">
        <v>1003</v>
      </c>
      <c r="C99" s="39" t="s">
        <v>892</v>
      </c>
      <c r="D99" s="39" t="s">
        <v>893</v>
      </c>
      <c r="E99" s="39" t="s">
        <v>11</v>
      </c>
      <c r="F99" s="40">
        <v>150</v>
      </c>
      <c r="G99" s="39" t="s">
        <v>70</v>
      </c>
      <c r="H99" s="39"/>
      <c r="I99" s="39"/>
      <c r="J99" s="39" t="s">
        <v>894</v>
      </c>
      <c r="K99" s="39"/>
      <c r="L99" s="39"/>
      <c r="M99" s="39" t="s">
        <v>894</v>
      </c>
      <c r="N99" s="39"/>
      <c r="O99" s="39"/>
      <c r="P99" s="39" t="s">
        <v>894</v>
      </c>
      <c r="Q99" s="39"/>
      <c r="R99" s="39"/>
      <c r="S99" s="39" t="s">
        <v>894</v>
      </c>
      <c r="T99" s="39"/>
      <c r="U99" s="39"/>
      <c r="V99" s="39" t="s">
        <v>894</v>
      </c>
      <c r="W99" s="39"/>
      <c r="X99" s="39"/>
      <c r="Y99" s="39" t="s">
        <v>894</v>
      </c>
      <c r="Z99" s="39"/>
      <c r="AA99" s="39"/>
      <c r="AB99" s="39" t="s">
        <v>894</v>
      </c>
      <c r="AC99" s="39">
        <v>290.32</v>
      </c>
      <c r="AD99" s="39">
        <v>37.9</v>
      </c>
      <c r="AE99" s="39" t="s">
        <v>895</v>
      </c>
      <c r="AF99" s="39">
        <v>3000</v>
      </c>
      <c r="AG99" s="39">
        <v>1699.4</v>
      </c>
      <c r="AH99" s="39" t="s">
        <v>904</v>
      </c>
      <c r="AI99" s="40">
        <v>3290.32</v>
      </c>
      <c r="AJ99" s="40">
        <v>1737.3</v>
      </c>
      <c r="AK99" s="39" t="s">
        <v>895</v>
      </c>
      <c r="AL99" s="39" t="s">
        <v>690</v>
      </c>
      <c r="AM99" s="39" t="s">
        <v>896</v>
      </c>
      <c r="AN99" s="40">
        <f>SUMIFS('9月奖金发放记录'!$J$2:$J$146,'9月奖金发放记录'!$B$2:$B$146,G99,'9月奖金发放记录'!$A$2:$A$146,A99)</f>
        <v>0</v>
      </c>
      <c r="AO99" s="40">
        <f>SUMIFS('9月奖金发放记录'!$J$2:$J$146,'9月奖金发放记录'!$B$2:$B$146,G99,'9月奖金发放记录'!$A$2:$A$146,A99)</f>
        <v>0</v>
      </c>
      <c r="AP99" s="39" t="s">
        <v>905</v>
      </c>
      <c r="AQ99" s="39" t="s">
        <v>120</v>
      </c>
      <c r="AR99" s="39">
        <v>4</v>
      </c>
    </row>
    <row r="100" ht="19" customHeight="1" spans="1:44">
      <c r="A100" s="37" t="s">
        <v>730</v>
      </c>
      <c r="B100" s="37" t="s">
        <v>1004</v>
      </c>
      <c r="C100" s="37" t="s">
        <v>892</v>
      </c>
      <c r="D100" s="37" t="s">
        <v>893</v>
      </c>
      <c r="E100" s="37" t="s">
        <v>11</v>
      </c>
      <c r="F100" s="38">
        <v>150</v>
      </c>
      <c r="G100" s="37" t="s">
        <v>70</v>
      </c>
      <c r="H100" s="37"/>
      <c r="I100" s="37"/>
      <c r="J100" s="37" t="s">
        <v>894</v>
      </c>
      <c r="K100" s="37"/>
      <c r="L100" s="37"/>
      <c r="M100" s="37" t="s">
        <v>894</v>
      </c>
      <c r="N100" s="37"/>
      <c r="O100" s="37"/>
      <c r="P100" s="37" t="s">
        <v>894</v>
      </c>
      <c r="Q100" s="37"/>
      <c r="R100" s="37"/>
      <c r="S100" s="37" t="s">
        <v>894</v>
      </c>
      <c r="T100" s="37"/>
      <c r="U100" s="37"/>
      <c r="V100" s="37" t="s">
        <v>894</v>
      </c>
      <c r="W100" s="37"/>
      <c r="X100" s="37"/>
      <c r="Y100" s="37" t="s">
        <v>894</v>
      </c>
      <c r="Z100" s="37"/>
      <c r="AA100" s="37"/>
      <c r="AB100" s="37" t="s">
        <v>894</v>
      </c>
      <c r="AC100" s="37">
        <v>3000</v>
      </c>
      <c r="AD100" s="37">
        <v>489.6</v>
      </c>
      <c r="AE100" s="37" t="s">
        <v>895</v>
      </c>
      <c r="AF100" s="37">
        <v>3000</v>
      </c>
      <c r="AG100" s="37">
        <v>590.2</v>
      </c>
      <c r="AH100" s="37" t="s">
        <v>904</v>
      </c>
      <c r="AI100" s="38">
        <v>6000</v>
      </c>
      <c r="AJ100" s="38">
        <v>1079.8</v>
      </c>
      <c r="AK100" s="37" t="s">
        <v>895</v>
      </c>
      <c r="AL100" s="37" t="s">
        <v>646</v>
      </c>
      <c r="AM100" s="37" t="s">
        <v>896</v>
      </c>
      <c r="AN100" s="38">
        <f>SUMIFS('9月奖金发放记录'!$J$2:$J$146,'9月奖金发放记录'!$B$2:$B$146,G100,'9月奖金发放记录'!$A$2:$A$146,A100)</f>
        <v>0</v>
      </c>
      <c r="AO100" s="38">
        <f>SUMIFS('9月奖金发放记录'!$J$2:$J$146,'9月奖金发放记录'!$B$2:$B$146,G100,'9月奖金发放记录'!$A$2:$A$146,A100)</f>
        <v>0</v>
      </c>
      <c r="AP100" s="37" t="s">
        <v>905</v>
      </c>
      <c r="AQ100" s="37" t="s">
        <v>120</v>
      </c>
      <c r="AR100" s="37">
        <v>20</v>
      </c>
    </row>
    <row r="101" ht="19" customHeight="1" spans="1:44">
      <c r="A101" s="39" t="s">
        <v>732</v>
      </c>
      <c r="B101" s="39" t="s">
        <v>1005</v>
      </c>
      <c r="C101" s="39" t="s">
        <v>892</v>
      </c>
      <c r="D101" s="39" t="s">
        <v>893</v>
      </c>
      <c r="E101" s="39" t="s">
        <v>11</v>
      </c>
      <c r="F101" s="40">
        <v>150</v>
      </c>
      <c r="G101" s="39" t="s">
        <v>70</v>
      </c>
      <c r="H101" s="39"/>
      <c r="I101" s="39"/>
      <c r="J101" s="39" t="s">
        <v>894</v>
      </c>
      <c r="K101" s="39"/>
      <c r="L101" s="39"/>
      <c r="M101" s="39" t="s">
        <v>894</v>
      </c>
      <c r="N101" s="39"/>
      <c r="O101" s="39"/>
      <c r="P101" s="39" t="s">
        <v>894</v>
      </c>
      <c r="Q101" s="39"/>
      <c r="R101" s="39"/>
      <c r="S101" s="39" t="s">
        <v>894</v>
      </c>
      <c r="T101" s="39"/>
      <c r="U101" s="39"/>
      <c r="V101" s="39" t="s">
        <v>894</v>
      </c>
      <c r="W101" s="39"/>
      <c r="X101" s="39"/>
      <c r="Y101" s="39" t="s">
        <v>894</v>
      </c>
      <c r="Z101" s="39"/>
      <c r="AA101" s="39"/>
      <c r="AB101" s="39" t="s">
        <v>894</v>
      </c>
      <c r="AC101" s="39">
        <v>483.87</v>
      </c>
      <c r="AD101" s="39">
        <v>371.7</v>
      </c>
      <c r="AE101" s="39" t="s">
        <v>895</v>
      </c>
      <c r="AF101" s="39">
        <v>3000</v>
      </c>
      <c r="AG101" s="39">
        <v>3232</v>
      </c>
      <c r="AH101" s="39" t="s">
        <v>899</v>
      </c>
      <c r="AI101" s="40">
        <v>3483.87</v>
      </c>
      <c r="AJ101" s="40">
        <v>3603.7</v>
      </c>
      <c r="AK101" s="39" t="s">
        <v>899</v>
      </c>
      <c r="AL101" s="39" t="s">
        <v>697</v>
      </c>
      <c r="AM101" s="39" t="s">
        <v>896</v>
      </c>
      <c r="AN101" s="40">
        <f>SUMIFS('9月奖金发放记录'!$J$2:$J$146,'9月奖金发放记录'!$B$2:$B$146,G101,'9月奖金发放记录'!$A$2:$A$146,A101)</f>
        <v>174.19</v>
      </c>
      <c r="AO101" s="40">
        <f>SUMIFS('9月奖金发放记录'!$J$2:$J$146,'9月奖金发放记录'!$B$2:$B$146,G101,'9月奖金发放记录'!$A$2:$A$146,A101)</f>
        <v>174.19</v>
      </c>
      <c r="AP101" s="39" t="s">
        <v>894</v>
      </c>
      <c r="AQ101" s="39" t="s">
        <v>120</v>
      </c>
      <c r="AR101" s="39">
        <v>5</v>
      </c>
    </row>
    <row r="102" ht="19" customHeight="1" spans="1:44">
      <c r="A102" s="37" t="s">
        <v>734</v>
      </c>
      <c r="B102" s="37" t="s">
        <v>1006</v>
      </c>
      <c r="C102" s="37" t="s">
        <v>892</v>
      </c>
      <c r="D102" s="37" t="s">
        <v>893</v>
      </c>
      <c r="E102" s="37" t="s">
        <v>11</v>
      </c>
      <c r="F102" s="38">
        <v>150</v>
      </c>
      <c r="G102" s="37" t="s">
        <v>70</v>
      </c>
      <c r="H102" s="37"/>
      <c r="I102" s="37"/>
      <c r="J102" s="37" t="s">
        <v>894</v>
      </c>
      <c r="K102" s="37"/>
      <c r="L102" s="37"/>
      <c r="M102" s="37" t="s">
        <v>894</v>
      </c>
      <c r="N102" s="37"/>
      <c r="O102" s="37"/>
      <c r="P102" s="37" t="s">
        <v>894</v>
      </c>
      <c r="Q102" s="37"/>
      <c r="R102" s="37"/>
      <c r="S102" s="37" t="s">
        <v>894</v>
      </c>
      <c r="T102" s="37"/>
      <c r="U102" s="37"/>
      <c r="V102" s="37" t="s">
        <v>894</v>
      </c>
      <c r="W102" s="37"/>
      <c r="X102" s="37"/>
      <c r="Y102" s="37" t="s">
        <v>894</v>
      </c>
      <c r="Z102" s="37"/>
      <c r="AA102" s="37"/>
      <c r="AB102" s="37" t="s">
        <v>894</v>
      </c>
      <c r="AC102" s="37">
        <v>3000</v>
      </c>
      <c r="AD102" s="37">
        <v>0</v>
      </c>
      <c r="AE102" s="37" t="s">
        <v>895</v>
      </c>
      <c r="AF102" s="37">
        <v>3000</v>
      </c>
      <c r="AG102" s="37">
        <v>0</v>
      </c>
      <c r="AH102" s="37" t="s">
        <v>904</v>
      </c>
      <c r="AI102" s="38">
        <v>6000</v>
      </c>
      <c r="AJ102" s="38">
        <v>0</v>
      </c>
      <c r="AK102" s="37" t="s">
        <v>895</v>
      </c>
      <c r="AL102" s="37" t="s">
        <v>646</v>
      </c>
      <c r="AM102" s="37" t="s">
        <v>896</v>
      </c>
      <c r="AN102" s="38">
        <f>SUMIFS('9月奖金发放记录'!$J$2:$J$146,'9月奖金发放记录'!$B$2:$B$146,G102,'9月奖金发放记录'!$A$2:$A$146,A102)</f>
        <v>0</v>
      </c>
      <c r="AO102" s="38">
        <f>SUMIFS('9月奖金发放记录'!$J$2:$J$146,'9月奖金发放记录'!$B$2:$B$146,G102,'9月奖金发放记录'!$A$2:$A$146,A102)</f>
        <v>0</v>
      </c>
      <c r="AP102" s="37" t="s">
        <v>905</v>
      </c>
      <c r="AQ102" s="37" t="s">
        <v>120</v>
      </c>
      <c r="AR102" s="37">
        <v>30</v>
      </c>
    </row>
    <row r="103" ht="19" customHeight="1" spans="1:44">
      <c r="A103" s="39" t="s">
        <v>80</v>
      </c>
      <c r="B103" s="39" t="s">
        <v>1007</v>
      </c>
      <c r="C103" s="39" t="s">
        <v>892</v>
      </c>
      <c r="D103" s="39" t="s">
        <v>893</v>
      </c>
      <c r="E103" s="39" t="s">
        <v>11</v>
      </c>
      <c r="F103" s="40">
        <v>150</v>
      </c>
      <c r="G103" s="39" t="s">
        <v>70</v>
      </c>
      <c r="H103" s="39"/>
      <c r="I103" s="39"/>
      <c r="J103" s="39" t="s">
        <v>894</v>
      </c>
      <c r="K103" s="39"/>
      <c r="L103" s="39"/>
      <c r="M103" s="39" t="s">
        <v>894</v>
      </c>
      <c r="N103" s="39"/>
      <c r="O103" s="39"/>
      <c r="P103" s="39" t="s">
        <v>894</v>
      </c>
      <c r="Q103" s="39"/>
      <c r="R103" s="39"/>
      <c r="S103" s="39" t="s">
        <v>894</v>
      </c>
      <c r="T103" s="39"/>
      <c r="U103" s="39"/>
      <c r="V103" s="39" t="s">
        <v>894</v>
      </c>
      <c r="W103" s="39"/>
      <c r="X103" s="39"/>
      <c r="Y103" s="39" t="s">
        <v>894</v>
      </c>
      <c r="Z103" s="39"/>
      <c r="AA103" s="39"/>
      <c r="AB103" s="39" t="s">
        <v>894</v>
      </c>
      <c r="AC103" s="39">
        <v>290.32</v>
      </c>
      <c r="AD103" s="39">
        <v>46.4</v>
      </c>
      <c r="AE103" s="39" t="s">
        <v>895</v>
      </c>
      <c r="AF103" s="39">
        <v>2900</v>
      </c>
      <c r="AG103" s="39">
        <v>286.9</v>
      </c>
      <c r="AH103" s="39" t="s">
        <v>904</v>
      </c>
      <c r="AI103" s="40">
        <v>3190.32</v>
      </c>
      <c r="AJ103" s="40">
        <v>333.3</v>
      </c>
      <c r="AK103" s="39" t="s">
        <v>895</v>
      </c>
      <c r="AL103" s="39" t="s">
        <v>708</v>
      </c>
      <c r="AM103" s="39" t="s">
        <v>896</v>
      </c>
      <c r="AN103" s="40">
        <f>SUMIFS('9月奖金发放记录'!$J$2:$J$146,'9月奖金发放记录'!$B$2:$B$146,G103,'9月奖金发放记录'!$A$2:$A$146,A103)</f>
        <v>0</v>
      </c>
      <c r="AO103" s="40">
        <f>SUMIFS('9月奖金发放记录'!$J$2:$J$146,'9月奖金发放记录'!$B$2:$B$146,G103,'9月奖金发放记录'!$A$2:$A$146,A103)</f>
        <v>0</v>
      </c>
      <c r="AP103" s="39" t="s">
        <v>905</v>
      </c>
      <c r="AQ103" s="39" t="s">
        <v>120</v>
      </c>
      <c r="AR103" s="39">
        <v>4</v>
      </c>
    </row>
    <row r="104" ht="19" customHeight="1" spans="1:44">
      <c r="A104" s="37" t="s">
        <v>736</v>
      </c>
      <c r="B104" s="37" t="s">
        <v>1008</v>
      </c>
      <c r="C104" s="37" t="s">
        <v>892</v>
      </c>
      <c r="D104" s="37" t="s">
        <v>893</v>
      </c>
      <c r="E104" s="37" t="s">
        <v>11</v>
      </c>
      <c r="F104" s="38">
        <v>150</v>
      </c>
      <c r="G104" s="37" t="s">
        <v>70</v>
      </c>
      <c r="H104" s="37"/>
      <c r="I104" s="37"/>
      <c r="J104" s="37" t="s">
        <v>894</v>
      </c>
      <c r="K104" s="37"/>
      <c r="L104" s="37"/>
      <c r="M104" s="37" t="s">
        <v>894</v>
      </c>
      <c r="N104" s="37"/>
      <c r="O104" s="37"/>
      <c r="P104" s="37" t="s">
        <v>894</v>
      </c>
      <c r="Q104" s="37"/>
      <c r="R104" s="37"/>
      <c r="S104" s="37" t="s">
        <v>894</v>
      </c>
      <c r="T104" s="37"/>
      <c r="U104" s="37"/>
      <c r="V104" s="37" t="s">
        <v>894</v>
      </c>
      <c r="W104" s="37"/>
      <c r="X104" s="37"/>
      <c r="Y104" s="37" t="s">
        <v>894</v>
      </c>
      <c r="Z104" s="37"/>
      <c r="AA104" s="37"/>
      <c r="AB104" s="37" t="s">
        <v>894</v>
      </c>
      <c r="AC104" s="37">
        <v>3000</v>
      </c>
      <c r="AD104" s="37">
        <v>1182.7</v>
      </c>
      <c r="AE104" s="37" t="s">
        <v>895</v>
      </c>
      <c r="AF104" s="37">
        <v>3000</v>
      </c>
      <c r="AG104" s="37">
        <v>668.3</v>
      </c>
      <c r="AH104" s="37" t="s">
        <v>904</v>
      </c>
      <c r="AI104" s="38">
        <v>6000</v>
      </c>
      <c r="AJ104" s="38">
        <v>1851</v>
      </c>
      <c r="AK104" s="37" t="s">
        <v>895</v>
      </c>
      <c r="AL104" s="37" t="s">
        <v>646</v>
      </c>
      <c r="AM104" s="37" t="s">
        <v>896</v>
      </c>
      <c r="AN104" s="38">
        <f>SUMIFS('9月奖金发放记录'!$J$2:$J$146,'9月奖金发放记录'!$B$2:$B$146,G104,'9月奖金发放记录'!$A$2:$A$146,A104)</f>
        <v>0</v>
      </c>
      <c r="AO104" s="38">
        <f>SUMIFS('9月奖金发放记录'!$J$2:$J$146,'9月奖金发放记录'!$B$2:$B$146,G104,'9月奖金发放记录'!$A$2:$A$146,A104)</f>
        <v>0</v>
      </c>
      <c r="AP104" s="37" t="s">
        <v>905</v>
      </c>
      <c r="AQ104" s="37" t="s">
        <v>120</v>
      </c>
      <c r="AR104" s="37">
        <v>23</v>
      </c>
    </row>
    <row r="105" ht="19" customHeight="1" spans="1:44">
      <c r="A105" s="39" t="s">
        <v>738</v>
      </c>
      <c r="B105" s="39" t="s">
        <v>1009</v>
      </c>
      <c r="C105" s="39" t="s">
        <v>892</v>
      </c>
      <c r="D105" s="39" t="s">
        <v>893</v>
      </c>
      <c r="E105" s="39" t="s">
        <v>11</v>
      </c>
      <c r="F105" s="40">
        <v>150</v>
      </c>
      <c r="G105" s="39" t="s">
        <v>70</v>
      </c>
      <c r="H105" s="39"/>
      <c r="I105" s="39"/>
      <c r="J105" s="39" t="s">
        <v>894</v>
      </c>
      <c r="K105" s="39"/>
      <c r="L105" s="39"/>
      <c r="M105" s="39" t="s">
        <v>894</v>
      </c>
      <c r="N105" s="39">
        <v>2032.26</v>
      </c>
      <c r="O105" s="39">
        <v>2402.2</v>
      </c>
      <c r="P105" s="39" t="s">
        <v>899</v>
      </c>
      <c r="Q105" s="39">
        <v>3000</v>
      </c>
      <c r="R105" s="39">
        <v>4754.8</v>
      </c>
      <c r="S105" s="39" t="s">
        <v>899</v>
      </c>
      <c r="T105" s="39">
        <v>3000</v>
      </c>
      <c r="U105" s="39">
        <v>4049.8</v>
      </c>
      <c r="V105" s="39" t="s">
        <v>899</v>
      </c>
      <c r="W105" s="39">
        <v>3000</v>
      </c>
      <c r="X105" s="39">
        <v>3725.6</v>
      </c>
      <c r="Y105" s="39" t="s">
        <v>899</v>
      </c>
      <c r="Z105" s="39">
        <v>3000</v>
      </c>
      <c r="AA105" s="39">
        <v>4313.7</v>
      </c>
      <c r="AB105" s="39" t="s">
        <v>899</v>
      </c>
      <c r="AC105" s="39">
        <v>3000</v>
      </c>
      <c r="AD105" s="39">
        <v>3480.4</v>
      </c>
      <c r="AE105" s="39" t="s">
        <v>899</v>
      </c>
      <c r="AF105" s="39">
        <v>3000</v>
      </c>
      <c r="AG105" s="39">
        <v>3429.5</v>
      </c>
      <c r="AH105" s="39" t="s">
        <v>899</v>
      </c>
      <c r="AI105" s="40">
        <v>20032.26</v>
      </c>
      <c r="AJ105" s="40">
        <v>26156</v>
      </c>
      <c r="AK105" s="39" t="s">
        <v>899</v>
      </c>
      <c r="AL105" s="39" t="s">
        <v>697</v>
      </c>
      <c r="AM105" s="39" t="s">
        <v>896</v>
      </c>
      <c r="AN105" s="40">
        <f>SUMIFS('9月奖金发放记录'!$J$2:$J$146,'9月奖金发放记录'!$B$2:$B$146,G105,'9月奖金发放记录'!$A$2:$A$146,A105)</f>
        <v>150</v>
      </c>
      <c r="AO105" s="40">
        <f>SUMIFS('9月奖金发放记录'!$J$2:$J$146,'9月奖金发放记录'!$B$2:$B$146,G105,'9月奖金发放记录'!$A$2:$A$146,A105)</f>
        <v>150</v>
      </c>
      <c r="AP105" s="39" t="s">
        <v>894</v>
      </c>
      <c r="AQ105" s="39" t="s">
        <v>120</v>
      </c>
      <c r="AR105" s="39">
        <v>0</v>
      </c>
    </row>
    <row r="106" ht="19" customHeight="1" spans="1:44">
      <c r="A106" s="37" t="s">
        <v>739</v>
      </c>
      <c r="B106" s="37" t="s">
        <v>1010</v>
      </c>
      <c r="C106" s="37" t="s">
        <v>892</v>
      </c>
      <c r="D106" s="37" t="s">
        <v>893</v>
      </c>
      <c r="E106" s="37" t="s">
        <v>11</v>
      </c>
      <c r="F106" s="38">
        <v>150</v>
      </c>
      <c r="G106" s="37" t="s">
        <v>70</v>
      </c>
      <c r="H106" s="37"/>
      <c r="I106" s="37"/>
      <c r="J106" s="37" t="s">
        <v>894</v>
      </c>
      <c r="K106" s="37"/>
      <c r="L106" s="37"/>
      <c r="M106" s="37" t="s">
        <v>894</v>
      </c>
      <c r="N106" s="37"/>
      <c r="O106" s="37"/>
      <c r="P106" s="37" t="s">
        <v>894</v>
      </c>
      <c r="Q106" s="37"/>
      <c r="R106" s="37"/>
      <c r="S106" s="37" t="s">
        <v>894</v>
      </c>
      <c r="T106" s="37"/>
      <c r="U106" s="37"/>
      <c r="V106" s="37" t="s">
        <v>894</v>
      </c>
      <c r="W106" s="37"/>
      <c r="X106" s="37"/>
      <c r="Y106" s="37" t="s">
        <v>894</v>
      </c>
      <c r="Z106" s="37"/>
      <c r="AA106" s="37"/>
      <c r="AB106" s="37" t="s">
        <v>894</v>
      </c>
      <c r="AC106" s="37">
        <v>3000</v>
      </c>
      <c r="AD106" s="37">
        <v>1654.4</v>
      </c>
      <c r="AE106" s="37" t="s">
        <v>895</v>
      </c>
      <c r="AF106" s="37">
        <v>3000</v>
      </c>
      <c r="AG106" s="37">
        <v>0</v>
      </c>
      <c r="AH106" s="37" t="s">
        <v>904</v>
      </c>
      <c r="AI106" s="38">
        <v>6000</v>
      </c>
      <c r="AJ106" s="38">
        <v>1654.4</v>
      </c>
      <c r="AK106" s="37" t="s">
        <v>895</v>
      </c>
      <c r="AL106" s="37" t="s">
        <v>646</v>
      </c>
      <c r="AM106" s="37" t="s">
        <v>896</v>
      </c>
      <c r="AN106" s="38">
        <f>SUMIFS('9月奖金发放记录'!$J$2:$J$146,'9月奖金发放记录'!$B$2:$B$146,G106,'9月奖金发放记录'!$A$2:$A$146,A106)</f>
        <v>0</v>
      </c>
      <c r="AO106" s="38">
        <f>SUMIFS('9月奖金发放记录'!$J$2:$J$146,'9月奖金发放记录'!$B$2:$B$146,G106,'9月奖金发放记录'!$A$2:$A$146,A106)</f>
        <v>0</v>
      </c>
      <c r="AP106" s="37" t="s">
        <v>905</v>
      </c>
      <c r="AQ106" s="37" t="s">
        <v>120</v>
      </c>
      <c r="AR106" s="37">
        <v>29</v>
      </c>
    </row>
    <row r="107" ht="19" customHeight="1" spans="1:44">
      <c r="A107" s="39" t="s">
        <v>740</v>
      </c>
      <c r="B107" s="39" t="s">
        <v>1011</v>
      </c>
      <c r="C107" s="39" t="s">
        <v>892</v>
      </c>
      <c r="D107" s="39" t="s">
        <v>893</v>
      </c>
      <c r="E107" s="39" t="s">
        <v>11</v>
      </c>
      <c r="F107" s="40">
        <v>150</v>
      </c>
      <c r="G107" s="39" t="s">
        <v>70</v>
      </c>
      <c r="H107" s="39"/>
      <c r="I107" s="39"/>
      <c r="J107" s="39" t="s">
        <v>894</v>
      </c>
      <c r="K107" s="39"/>
      <c r="L107" s="39"/>
      <c r="M107" s="39" t="s">
        <v>894</v>
      </c>
      <c r="N107" s="39"/>
      <c r="O107" s="39"/>
      <c r="P107" s="39" t="s">
        <v>894</v>
      </c>
      <c r="Q107" s="39"/>
      <c r="R107" s="39"/>
      <c r="S107" s="39" t="s">
        <v>894</v>
      </c>
      <c r="T107" s="39"/>
      <c r="U107" s="39"/>
      <c r="V107" s="39" t="s">
        <v>894</v>
      </c>
      <c r="W107" s="39"/>
      <c r="X107" s="39"/>
      <c r="Y107" s="39" t="s">
        <v>894</v>
      </c>
      <c r="Z107" s="39"/>
      <c r="AA107" s="39"/>
      <c r="AB107" s="39" t="s">
        <v>894</v>
      </c>
      <c r="AC107" s="39">
        <v>3000</v>
      </c>
      <c r="AD107" s="39">
        <v>5703.7</v>
      </c>
      <c r="AE107" s="39" t="s">
        <v>899</v>
      </c>
      <c r="AF107" s="39">
        <v>3000</v>
      </c>
      <c r="AG107" s="39">
        <v>1823.7</v>
      </c>
      <c r="AH107" s="39" t="s">
        <v>904</v>
      </c>
      <c r="AI107" s="40">
        <v>6000</v>
      </c>
      <c r="AJ107" s="40">
        <v>7527.4</v>
      </c>
      <c r="AK107" s="39" t="s">
        <v>899</v>
      </c>
      <c r="AL107" s="39" t="s">
        <v>646</v>
      </c>
      <c r="AM107" s="39" t="s">
        <v>896</v>
      </c>
      <c r="AN107" s="40">
        <f>SUMIFS('9月奖金发放记录'!$J$2:$J$146,'9月奖金发放记录'!$B$2:$B$146,G107,'9月奖金发放记录'!$A$2:$A$146,A107)</f>
        <v>150</v>
      </c>
      <c r="AO107" s="40">
        <f>SUMIFS('9月奖金发放记录'!$J$2:$J$146,'9月奖金发放记录'!$B$2:$B$146,G107,'9月奖金发放记录'!$A$2:$A$146,A107)</f>
        <v>150</v>
      </c>
      <c r="AP107" s="39" t="s">
        <v>894</v>
      </c>
      <c r="AQ107" s="39" t="s">
        <v>120</v>
      </c>
      <c r="AR107" s="39">
        <v>18</v>
      </c>
    </row>
    <row r="108" ht="19" customHeight="1" spans="1:44">
      <c r="A108" s="37" t="s">
        <v>557</v>
      </c>
      <c r="B108" s="37" t="s">
        <v>1012</v>
      </c>
      <c r="C108" s="37" t="s">
        <v>933</v>
      </c>
      <c r="D108" s="37" t="s">
        <v>930</v>
      </c>
      <c r="E108" s="37" t="s">
        <v>16</v>
      </c>
      <c r="F108" s="38">
        <v>260</v>
      </c>
      <c r="G108" s="37" t="s">
        <v>558</v>
      </c>
      <c r="H108" s="37"/>
      <c r="I108" s="37"/>
      <c r="J108" s="37" t="s">
        <v>894</v>
      </c>
      <c r="K108" s="37"/>
      <c r="L108" s="37"/>
      <c r="M108" s="37" t="s">
        <v>894</v>
      </c>
      <c r="N108" s="37"/>
      <c r="O108" s="37"/>
      <c r="P108" s="37" t="s">
        <v>894</v>
      </c>
      <c r="Q108" s="37"/>
      <c r="R108" s="37"/>
      <c r="S108" s="37" t="s">
        <v>894</v>
      </c>
      <c r="T108" s="37"/>
      <c r="U108" s="37"/>
      <c r="V108" s="37" t="s">
        <v>894</v>
      </c>
      <c r="W108" s="37"/>
      <c r="X108" s="37"/>
      <c r="Y108" s="37" t="s">
        <v>894</v>
      </c>
      <c r="Z108" s="37"/>
      <c r="AA108" s="37"/>
      <c r="AB108" s="37" t="s">
        <v>894</v>
      </c>
      <c r="AC108" s="37"/>
      <c r="AD108" s="37"/>
      <c r="AE108" s="37" t="s">
        <v>894</v>
      </c>
      <c r="AF108" s="37">
        <v>5000</v>
      </c>
      <c r="AG108" s="37">
        <v>3866.4</v>
      </c>
      <c r="AH108" s="37" t="s">
        <v>904</v>
      </c>
      <c r="AI108" s="38">
        <v>5000</v>
      </c>
      <c r="AJ108" s="38">
        <v>3866.4</v>
      </c>
      <c r="AK108" s="37" t="s">
        <v>895</v>
      </c>
      <c r="AL108" s="37" t="s">
        <v>559</v>
      </c>
      <c r="AM108" s="37" t="s">
        <v>896</v>
      </c>
      <c r="AN108" s="38">
        <f>SUMIFS('9月奖金发放记录'!$J$2:$J$146,'9月奖金发放记录'!$B$2:$B$146,G108,'9月奖金发放记录'!$A$2:$A$146,A108)</f>
        <v>0</v>
      </c>
      <c r="AO108" s="38">
        <f>SUMIFS('9月奖金发放记录'!$J$2:$J$146,'9月奖金发放记录'!$B$2:$B$146,G108,'9月奖金发放记录'!$A$2:$A$146,A108)</f>
        <v>0</v>
      </c>
      <c r="AP108" s="37" t="s">
        <v>905</v>
      </c>
      <c r="AQ108" s="37" t="s">
        <v>120</v>
      </c>
      <c r="AR108" s="37">
        <v>3</v>
      </c>
    </row>
    <row r="109" ht="19" customHeight="1" spans="1:44">
      <c r="A109" s="39" t="s">
        <v>561</v>
      </c>
      <c r="B109" s="39" t="s">
        <v>1013</v>
      </c>
      <c r="C109" s="39" t="s">
        <v>933</v>
      </c>
      <c r="D109" s="39" t="s">
        <v>930</v>
      </c>
      <c r="E109" s="39" t="s">
        <v>16</v>
      </c>
      <c r="F109" s="40">
        <v>260</v>
      </c>
      <c r="G109" s="39" t="s">
        <v>558</v>
      </c>
      <c r="H109" s="39"/>
      <c r="I109" s="39"/>
      <c r="J109" s="39" t="s">
        <v>894</v>
      </c>
      <c r="K109" s="39"/>
      <c r="L109" s="39"/>
      <c r="M109" s="39" t="s">
        <v>894</v>
      </c>
      <c r="N109" s="39"/>
      <c r="O109" s="39"/>
      <c r="P109" s="39" t="s">
        <v>894</v>
      </c>
      <c r="Q109" s="39"/>
      <c r="R109" s="39"/>
      <c r="S109" s="39" t="s">
        <v>894</v>
      </c>
      <c r="T109" s="39"/>
      <c r="U109" s="39"/>
      <c r="V109" s="39" t="s">
        <v>894</v>
      </c>
      <c r="W109" s="39"/>
      <c r="X109" s="39"/>
      <c r="Y109" s="39" t="s">
        <v>894</v>
      </c>
      <c r="Z109" s="39"/>
      <c r="AA109" s="39"/>
      <c r="AB109" s="39" t="s">
        <v>894</v>
      </c>
      <c r="AC109" s="39"/>
      <c r="AD109" s="39"/>
      <c r="AE109" s="39" t="s">
        <v>894</v>
      </c>
      <c r="AF109" s="39">
        <v>5000</v>
      </c>
      <c r="AG109" s="39">
        <v>4904.1</v>
      </c>
      <c r="AH109" s="39" t="s">
        <v>895</v>
      </c>
      <c r="AI109" s="40">
        <v>5000</v>
      </c>
      <c r="AJ109" s="40">
        <v>4904.1</v>
      </c>
      <c r="AK109" s="39" t="s">
        <v>895</v>
      </c>
      <c r="AL109" s="39" t="s">
        <v>559</v>
      </c>
      <c r="AM109" s="39" t="s">
        <v>896</v>
      </c>
      <c r="AN109" s="40">
        <f>SUMIFS('9月奖金发放记录'!$J$2:$J$146,'9月奖金发放记录'!$B$2:$B$146,G109,'9月奖金发放记录'!$A$2:$A$146,A109)</f>
        <v>0</v>
      </c>
      <c r="AO109" s="40">
        <f>SUMIFS('9月奖金发放记录'!$J$2:$J$146,'9月奖金发放记录'!$B$2:$B$146,G109,'9月奖金发放记录'!$A$2:$A$146,A109)</f>
        <v>0</v>
      </c>
      <c r="AP109" s="39" t="s">
        <v>897</v>
      </c>
      <c r="AQ109" s="39" t="s">
        <v>120</v>
      </c>
      <c r="AR109" s="39">
        <v>0</v>
      </c>
    </row>
    <row r="110" ht="19" customHeight="1" spans="1:44">
      <c r="A110" s="37" t="s">
        <v>832</v>
      </c>
      <c r="B110" s="37" t="s">
        <v>1014</v>
      </c>
      <c r="C110" s="37" t="s">
        <v>902</v>
      </c>
      <c r="D110" s="37" t="s">
        <v>893</v>
      </c>
      <c r="E110" s="37" t="s">
        <v>12</v>
      </c>
      <c r="F110" s="38">
        <v>260</v>
      </c>
      <c r="G110" s="37" t="s">
        <v>558</v>
      </c>
      <c r="H110" s="37"/>
      <c r="I110" s="37"/>
      <c r="J110" s="37" t="s">
        <v>894</v>
      </c>
      <c r="K110" s="37"/>
      <c r="L110" s="37"/>
      <c r="M110" s="37" t="s">
        <v>894</v>
      </c>
      <c r="N110" s="37"/>
      <c r="O110" s="37"/>
      <c r="P110" s="37" t="s">
        <v>894</v>
      </c>
      <c r="Q110" s="37">
        <v>5000</v>
      </c>
      <c r="R110" s="37">
        <v>4342</v>
      </c>
      <c r="S110" s="37" t="s">
        <v>895</v>
      </c>
      <c r="T110" s="37">
        <v>5000</v>
      </c>
      <c r="U110" s="37">
        <v>5301.7</v>
      </c>
      <c r="V110" s="37" t="s">
        <v>899</v>
      </c>
      <c r="W110" s="37">
        <v>5000</v>
      </c>
      <c r="X110" s="37">
        <v>8379.8</v>
      </c>
      <c r="Y110" s="37" t="s">
        <v>899</v>
      </c>
      <c r="Z110" s="37">
        <v>5000</v>
      </c>
      <c r="AA110" s="37">
        <v>4882.1</v>
      </c>
      <c r="AB110" s="37" t="s">
        <v>895</v>
      </c>
      <c r="AC110" s="37">
        <v>3870.97</v>
      </c>
      <c r="AD110" s="37">
        <v>6968.2</v>
      </c>
      <c r="AE110" s="37" t="s">
        <v>899</v>
      </c>
      <c r="AF110" s="37">
        <v>5000</v>
      </c>
      <c r="AG110" s="37">
        <v>0</v>
      </c>
      <c r="AH110" s="37" t="s">
        <v>895</v>
      </c>
      <c r="AI110" s="38">
        <v>28870.97</v>
      </c>
      <c r="AJ110" s="38">
        <v>29873.8</v>
      </c>
      <c r="AK110" s="37" t="s">
        <v>895</v>
      </c>
      <c r="AL110" s="37" t="s">
        <v>573</v>
      </c>
      <c r="AM110" s="37" t="s">
        <v>896</v>
      </c>
      <c r="AN110" s="38">
        <f>SUMIFS('9月奖金发放记录'!$J$2:$J$146,'9月奖金发放记录'!$B$2:$B$146,G110,'9月奖金发放记录'!$A$2:$A$146,A110)</f>
        <v>260</v>
      </c>
      <c r="AO110" s="38">
        <f>SUMIFS('9月奖金发放记录'!$J$2:$J$146,'9月奖金发放记录'!$B$2:$B$146,G110,'9月奖金发放记录'!$A$2:$A$146,A110)</f>
        <v>260</v>
      </c>
      <c r="AP110" s="37" t="s">
        <v>894</v>
      </c>
      <c r="AQ110" s="37" t="s">
        <v>113</v>
      </c>
      <c r="AR110" s="37">
        <v>0</v>
      </c>
    </row>
    <row r="111" ht="19" customHeight="1" spans="1:44">
      <c r="A111" s="39" t="s">
        <v>562</v>
      </c>
      <c r="B111" s="39" t="s">
        <v>1015</v>
      </c>
      <c r="C111" s="39" t="s">
        <v>902</v>
      </c>
      <c r="D111" s="39" t="s">
        <v>893</v>
      </c>
      <c r="E111" s="39" t="s">
        <v>12</v>
      </c>
      <c r="F111" s="40">
        <v>260</v>
      </c>
      <c r="G111" s="39" t="s">
        <v>558</v>
      </c>
      <c r="H111" s="39"/>
      <c r="I111" s="39"/>
      <c r="J111" s="39" t="s">
        <v>894</v>
      </c>
      <c r="K111" s="39"/>
      <c r="L111" s="39"/>
      <c r="M111" s="39" t="s">
        <v>894</v>
      </c>
      <c r="N111" s="39"/>
      <c r="O111" s="39"/>
      <c r="P111" s="39" t="s">
        <v>894</v>
      </c>
      <c r="Q111" s="39"/>
      <c r="R111" s="39"/>
      <c r="S111" s="39" t="s">
        <v>894</v>
      </c>
      <c r="T111" s="39"/>
      <c r="U111" s="39"/>
      <c r="V111" s="39" t="s">
        <v>894</v>
      </c>
      <c r="W111" s="39"/>
      <c r="X111" s="39"/>
      <c r="Y111" s="39" t="s">
        <v>894</v>
      </c>
      <c r="Z111" s="39"/>
      <c r="AA111" s="39"/>
      <c r="AB111" s="39" t="s">
        <v>894</v>
      </c>
      <c r="AC111" s="39"/>
      <c r="AD111" s="39"/>
      <c r="AE111" s="39" t="s">
        <v>894</v>
      </c>
      <c r="AF111" s="39">
        <v>5000</v>
      </c>
      <c r="AG111" s="39">
        <v>2606.3</v>
      </c>
      <c r="AH111" s="39" t="s">
        <v>904</v>
      </c>
      <c r="AI111" s="40">
        <v>5000</v>
      </c>
      <c r="AJ111" s="40">
        <v>2606.3</v>
      </c>
      <c r="AK111" s="39" t="s">
        <v>895</v>
      </c>
      <c r="AL111" s="39" t="s">
        <v>563</v>
      </c>
      <c r="AM111" s="39" t="s">
        <v>896</v>
      </c>
      <c r="AN111" s="40">
        <f>SUMIFS('9月奖金发放记录'!$J$2:$J$146,'9月奖金发放记录'!$B$2:$B$146,G111,'9月奖金发放记录'!$A$2:$A$146,A111)</f>
        <v>0</v>
      </c>
      <c r="AO111" s="40">
        <f>SUMIFS('9月奖金发放记录'!$J$2:$J$146,'9月奖金发放记录'!$B$2:$B$146,G111,'9月奖金发放记录'!$A$2:$A$146,A111)</f>
        <v>0</v>
      </c>
      <c r="AP111" s="39" t="s">
        <v>905</v>
      </c>
      <c r="AQ111" s="39" t="s">
        <v>120</v>
      </c>
      <c r="AR111" s="39">
        <v>6</v>
      </c>
    </row>
    <row r="112" ht="19" customHeight="1" spans="1:44">
      <c r="A112" s="37" t="s">
        <v>566</v>
      </c>
      <c r="B112" s="37" t="s">
        <v>1016</v>
      </c>
      <c r="C112" s="37" t="s">
        <v>892</v>
      </c>
      <c r="D112" s="37" t="s">
        <v>893</v>
      </c>
      <c r="E112" s="37" t="s">
        <v>11</v>
      </c>
      <c r="F112" s="38">
        <v>150</v>
      </c>
      <c r="G112" s="37" t="s">
        <v>558</v>
      </c>
      <c r="H112" s="37"/>
      <c r="I112" s="37"/>
      <c r="J112" s="37" t="s">
        <v>894</v>
      </c>
      <c r="K112" s="37"/>
      <c r="L112" s="37"/>
      <c r="M112" s="37" t="s">
        <v>894</v>
      </c>
      <c r="N112" s="37"/>
      <c r="O112" s="37"/>
      <c r="P112" s="37" t="s">
        <v>894</v>
      </c>
      <c r="Q112" s="37"/>
      <c r="R112" s="37"/>
      <c r="S112" s="37" t="s">
        <v>894</v>
      </c>
      <c r="T112" s="37"/>
      <c r="U112" s="37"/>
      <c r="V112" s="37" t="s">
        <v>894</v>
      </c>
      <c r="W112" s="37"/>
      <c r="X112" s="37"/>
      <c r="Y112" s="37" t="s">
        <v>894</v>
      </c>
      <c r="Z112" s="37"/>
      <c r="AA112" s="37"/>
      <c r="AB112" s="37" t="s">
        <v>894</v>
      </c>
      <c r="AC112" s="37"/>
      <c r="AD112" s="37"/>
      <c r="AE112" s="37" t="s">
        <v>894</v>
      </c>
      <c r="AF112" s="37">
        <v>100</v>
      </c>
      <c r="AG112" s="37">
        <v>122.4</v>
      </c>
      <c r="AH112" s="37" t="s">
        <v>899</v>
      </c>
      <c r="AI112" s="38">
        <v>100</v>
      </c>
      <c r="AJ112" s="38">
        <v>122.4</v>
      </c>
      <c r="AK112" s="37" t="s">
        <v>899</v>
      </c>
      <c r="AL112" s="37" t="s">
        <v>567</v>
      </c>
      <c r="AM112" s="37" t="s">
        <v>896</v>
      </c>
      <c r="AN112" s="38">
        <f>SUMIFS('9月奖金发放记录'!$J$2:$J$146,'9月奖金发放记录'!$B$2:$B$146,G112,'9月奖金发放记录'!$A$2:$A$146,A112)</f>
        <v>5</v>
      </c>
      <c r="AO112" s="38">
        <f>SUMIFS('9月奖金发放记录'!$J$2:$J$146,'9月奖金发放记录'!$B$2:$B$146,G112,'9月奖金发放记录'!$A$2:$A$146,A112)</f>
        <v>5</v>
      </c>
      <c r="AP112" s="37" t="s">
        <v>894</v>
      </c>
      <c r="AQ112" s="37" t="s">
        <v>120</v>
      </c>
      <c r="AR112" s="37">
        <v>0</v>
      </c>
    </row>
    <row r="113" ht="19" customHeight="1" spans="1:44">
      <c r="A113" s="39" t="s">
        <v>569</v>
      </c>
      <c r="B113" s="39" t="s">
        <v>1017</v>
      </c>
      <c r="C113" s="39" t="s">
        <v>902</v>
      </c>
      <c r="D113" s="39" t="s">
        <v>893</v>
      </c>
      <c r="E113" s="39" t="s">
        <v>12</v>
      </c>
      <c r="F113" s="40">
        <v>260</v>
      </c>
      <c r="G113" s="39" t="s">
        <v>558</v>
      </c>
      <c r="H113" s="39"/>
      <c r="I113" s="39"/>
      <c r="J113" s="39" t="s">
        <v>894</v>
      </c>
      <c r="K113" s="39"/>
      <c r="L113" s="39"/>
      <c r="M113" s="39" t="s">
        <v>894</v>
      </c>
      <c r="N113" s="39">
        <v>483.87</v>
      </c>
      <c r="O113" s="39">
        <v>81.9</v>
      </c>
      <c r="P113" s="39" t="s">
        <v>895</v>
      </c>
      <c r="Q113" s="39">
        <v>5000</v>
      </c>
      <c r="R113" s="39">
        <v>4143</v>
      </c>
      <c r="S113" s="39" t="s">
        <v>895</v>
      </c>
      <c r="T113" s="39">
        <v>5000</v>
      </c>
      <c r="U113" s="39">
        <v>2929.77</v>
      </c>
      <c r="V113" s="39" t="s">
        <v>895</v>
      </c>
      <c r="W113" s="39">
        <v>5000</v>
      </c>
      <c r="X113" s="39">
        <v>6339.5</v>
      </c>
      <c r="Y113" s="39" t="s">
        <v>899</v>
      </c>
      <c r="Z113" s="39">
        <v>5000</v>
      </c>
      <c r="AA113" s="39">
        <v>5059.3</v>
      </c>
      <c r="AB113" s="39" t="s">
        <v>899</v>
      </c>
      <c r="AC113" s="39">
        <v>5000</v>
      </c>
      <c r="AD113" s="39">
        <v>3846.8</v>
      </c>
      <c r="AE113" s="39" t="s">
        <v>895</v>
      </c>
      <c r="AF113" s="39">
        <v>5000</v>
      </c>
      <c r="AG113" s="39">
        <v>5302.7</v>
      </c>
      <c r="AH113" s="39" t="s">
        <v>899</v>
      </c>
      <c r="AI113" s="40">
        <v>30483.87</v>
      </c>
      <c r="AJ113" s="40">
        <v>27702.97</v>
      </c>
      <c r="AK113" s="39" t="s">
        <v>895</v>
      </c>
      <c r="AL113" s="39" t="s">
        <v>570</v>
      </c>
      <c r="AM113" s="39" t="s">
        <v>896</v>
      </c>
      <c r="AN113" s="40">
        <f>SUMIFS('9月奖金发放记录'!$J$2:$J$146,'9月奖金发放记录'!$B$2:$B$146,G113,'9月奖金发放记录'!$A$2:$A$146,A113)</f>
        <v>260</v>
      </c>
      <c r="AO113" s="40">
        <f>SUMIFS('9月奖金发放记录'!$J$2:$J$146,'9月奖金发放记录'!$B$2:$B$146,G113,'9月奖金发放记录'!$A$2:$A$146,A113)</f>
        <v>260</v>
      </c>
      <c r="AP113" s="39" t="s">
        <v>894</v>
      </c>
      <c r="AQ113" s="39" t="s">
        <v>120</v>
      </c>
      <c r="AR113" s="39">
        <v>0</v>
      </c>
    </row>
    <row r="114" ht="19" customHeight="1" spans="1:44">
      <c r="A114" s="37" t="s">
        <v>572</v>
      </c>
      <c r="B114" s="37" t="s">
        <v>1018</v>
      </c>
      <c r="C114" s="37" t="s">
        <v>902</v>
      </c>
      <c r="D114" s="37" t="s">
        <v>893</v>
      </c>
      <c r="E114" s="37" t="s">
        <v>12</v>
      </c>
      <c r="F114" s="38">
        <v>260</v>
      </c>
      <c r="G114" s="37" t="s">
        <v>558</v>
      </c>
      <c r="H114" s="37"/>
      <c r="I114" s="37"/>
      <c r="J114" s="37" t="s">
        <v>894</v>
      </c>
      <c r="K114" s="37"/>
      <c r="L114" s="37"/>
      <c r="M114" s="37" t="s">
        <v>894</v>
      </c>
      <c r="N114" s="37"/>
      <c r="O114" s="37"/>
      <c r="P114" s="37" t="s">
        <v>894</v>
      </c>
      <c r="Q114" s="37"/>
      <c r="R114" s="37"/>
      <c r="S114" s="37" t="s">
        <v>894</v>
      </c>
      <c r="T114" s="37">
        <v>645.16</v>
      </c>
      <c r="U114" s="37">
        <v>407.6</v>
      </c>
      <c r="V114" s="37" t="s">
        <v>895</v>
      </c>
      <c r="W114" s="37">
        <v>5000</v>
      </c>
      <c r="X114" s="37">
        <v>4715.7</v>
      </c>
      <c r="Y114" s="37" t="s">
        <v>895</v>
      </c>
      <c r="Z114" s="37">
        <v>5000</v>
      </c>
      <c r="AA114" s="37">
        <v>4520.6</v>
      </c>
      <c r="AB114" s="37" t="s">
        <v>895</v>
      </c>
      <c r="AC114" s="37">
        <v>5000</v>
      </c>
      <c r="AD114" s="37">
        <v>4978.2</v>
      </c>
      <c r="AE114" s="37" t="s">
        <v>895</v>
      </c>
      <c r="AF114" s="37">
        <v>5000</v>
      </c>
      <c r="AG114" s="37">
        <v>6145.1</v>
      </c>
      <c r="AH114" s="37" t="s">
        <v>899</v>
      </c>
      <c r="AI114" s="38">
        <v>20645.16</v>
      </c>
      <c r="AJ114" s="38">
        <v>20767.2</v>
      </c>
      <c r="AK114" s="37" t="s">
        <v>899</v>
      </c>
      <c r="AL114" s="37" t="s">
        <v>573</v>
      </c>
      <c r="AM114" s="37" t="s">
        <v>896</v>
      </c>
      <c r="AN114" s="38">
        <f>SUMIFS('9月奖金发放记录'!$J$2:$J$146,'9月奖金发放记录'!$B$2:$B$146,G114,'9月奖金发放记录'!$A$2:$A$146,A114)</f>
        <v>813.55</v>
      </c>
      <c r="AO114" s="38">
        <f>SUMIFS('9月奖金发放记录'!$J$2:$J$146,'9月奖金发放记录'!$B$2:$B$146,G114,'9月奖金发放记录'!$A$2:$A$146,A114)</f>
        <v>813.55</v>
      </c>
      <c r="AP114" s="37" t="s">
        <v>894</v>
      </c>
      <c r="AQ114" s="37" t="s">
        <v>120</v>
      </c>
      <c r="AR114" s="37">
        <v>6</v>
      </c>
    </row>
    <row r="115" ht="19" customHeight="1" spans="1:44">
      <c r="A115" s="39" t="s">
        <v>575</v>
      </c>
      <c r="B115" s="39" t="s">
        <v>1019</v>
      </c>
      <c r="C115" s="39" t="s">
        <v>902</v>
      </c>
      <c r="D115" s="39" t="s">
        <v>893</v>
      </c>
      <c r="E115" s="39" t="s">
        <v>12</v>
      </c>
      <c r="F115" s="40">
        <v>260</v>
      </c>
      <c r="G115" s="39" t="s">
        <v>558</v>
      </c>
      <c r="H115" s="39"/>
      <c r="I115" s="39"/>
      <c r="J115" s="39" t="s">
        <v>894</v>
      </c>
      <c r="K115" s="39"/>
      <c r="L115" s="39"/>
      <c r="M115" s="39" t="s">
        <v>894</v>
      </c>
      <c r="N115" s="39">
        <v>483.87</v>
      </c>
      <c r="O115" s="39">
        <v>190.1</v>
      </c>
      <c r="P115" s="39" t="s">
        <v>895</v>
      </c>
      <c r="Q115" s="39">
        <v>5000</v>
      </c>
      <c r="R115" s="39">
        <v>3592.1</v>
      </c>
      <c r="S115" s="39" t="s">
        <v>895</v>
      </c>
      <c r="T115" s="39">
        <v>5000</v>
      </c>
      <c r="U115" s="39">
        <v>2169.86</v>
      </c>
      <c r="V115" s="39" t="s">
        <v>895</v>
      </c>
      <c r="W115" s="39">
        <v>5000</v>
      </c>
      <c r="X115" s="39">
        <v>5776.8</v>
      </c>
      <c r="Y115" s="39" t="s">
        <v>899</v>
      </c>
      <c r="Z115" s="39">
        <v>5000</v>
      </c>
      <c r="AA115" s="39">
        <v>4118.5</v>
      </c>
      <c r="AB115" s="39" t="s">
        <v>895</v>
      </c>
      <c r="AC115" s="39">
        <v>5000</v>
      </c>
      <c r="AD115" s="39">
        <v>4343.5</v>
      </c>
      <c r="AE115" s="39" t="s">
        <v>895</v>
      </c>
      <c r="AF115" s="39">
        <v>5000</v>
      </c>
      <c r="AG115" s="39">
        <v>3938.8</v>
      </c>
      <c r="AH115" s="39" t="s">
        <v>904</v>
      </c>
      <c r="AI115" s="40">
        <v>30483.87</v>
      </c>
      <c r="AJ115" s="40">
        <v>24129.66</v>
      </c>
      <c r="AK115" s="39" t="s">
        <v>895</v>
      </c>
      <c r="AL115" s="39" t="s">
        <v>570</v>
      </c>
      <c r="AM115" s="39" t="s">
        <v>896</v>
      </c>
      <c r="AN115" s="40">
        <f>SUMIFS('9月奖金发放记录'!$J$2:$J$146,'9月奖金发放记录'!$B$2:$B$146,G115,'9月奖金发放记录'!$A$2:$A$146,A115)</f>
        <v>0</v>
      </c>
      <c r="AO115" s="40">
        <f>SUMIFS('9月奖金发放记录'!$J$2:$J$146,'9月奖金发放记录'!$B$2:$B$146,G115,'9月奖金发放记录'!$A$2:$A$146,A115)</f>
        <v>0</v>
      </c>
      <c r="AP115" s="39" t="s">
        <v>905</v>
      </c>
      <c r="AQ115" s="39" t="s">
        <v>120</v>
      </c>
      <c r="AR115" s="39">
        <v>1</v>
      </c>
    </row>
    <row r="116" ht="19" customHeight="1" spans="1:44">
      <c r="A116" s="37" t="s">
        <v>576</v>
      </c>
      <c r="B116" s="37" t="s">
        <v>1020</v>
      </c>
      <c r="C116" s="37" t="s">
        <v>902</v>
      </c>
      <c r="D116" s="37" t="s">
        <v>893</v>
      </c>
      <c r="E116" s="37" t="s">
        <v>12</v>
      </c>
      <c r="F116" s="38">
        <v>260</v>
      </c>
      <c r="G116" s="37" t="s">
        <v>558</v>
      </c>
      <c r="H116" s="37"/>
      <c r="I116" s="37"/>
      <c r="J116" s="37" t="s">
        <v>894</v>
      </c>
      <c r="K116" s="37"/>
      <c r="L116" s="37"/>
      <c r="M116" s="37" t="s">
        <v>894</v>
      </c>
      <c r="N116" s="37"/>
      <c r="O116" s="37"/>
      <c r="P116" s="37" t="s">
        <v>894</v>
      </c>
      <c r="Q116" s="37"/>
      <c r="R116" s="37"/>
      <c r="S116" s="37" t="s">
        <v>894</v>
      </c>
      <c r="T116" s="37"/>
      <c r="U116" s="37"/>
      <c r="V116" s="37" t="s">
        <v>894</v>
      </c>
      <c r="W116" s="37"/>
      <c r="X116" s="37"/>
      <c r="Y116" s="37" t="s">
        <v>894</v>
      </c>
      <c r="Z116" s="37"/>
      <c r="AA116" s="37"/>
      <c r="AB116" s="37" t="s">
        <v>894</v>
      </c>
      <c r="AC116" s="37"/>
      <c r="AD116" s="37"/>
      <c r="AE116" s="37" t="s">
        <v>894</v>
      </c>
      <c r="AF116" s="37">
        <v>5000</v>
      </c>
      <c r="AG116" s="37">
        <v>3835.4</v>
      </c>
      <c r="AH116" s="37" t="s">
        <v>904</v>
      </c>
      <c r="AI116" s="38">
        <v>5000</v>
      </c>
      <c r="AJ116" s="38">
        <v>3835.4</v>
      </c>
      <c r="AK116" s="37" t="s">
        <v>895</v>
      </c>
      <c r="AL116" s="37" t="s">
        <v>563</v>
      </c>
      <c r="AM116" s="37" t="s">
        <v>896</v>
      </c>
      <c r="AN116" s="38">
        <f>SUMIFS('9月奖金发放记录'!$J$2:$J$146,'9月奖金发放记录'!$B$2:$B$146,G116,'9月奖金发放记录'!$A$2:$A$146,A116)</f>
        <v>0</v>
      </c>
      <c r="AO116" s="38">
        <f>SUMIFS('9月奖金发放记录'!$J$2:$J$146,'9月奖金发放记录'!$B$2:$B$146,G116,'9月奖金发放记录'!$A$2:$A$146,A116)</f>
        <v>0</v>
      </c>
      <c r="AP116" s="37" t="s">
        <v>905</v>
      </c>
      <c r="AQ116" s="37" t="s">
        <v>120</v>
      </c>
      <c r="AR116" s="37">
        <v>7</v>
      </c>
    </row>
    <row r="117" ht="19" customHeight="1" spans="1:44">
      <c r="A117" s="39" t="s">
        <v>833</v>
      </c>
      <c r="B117" s="39" t="s">
        <v>1021</v>
      </c>
      <c r="C117" s="39" t="s">
        <v>892</v>
      </c>
      <c r="D117" s="39" t="s">
        <v>893</v>
      </c>
      <c r="E117" s="39" t="s">
        <v>11</v>
      </c>
      <c r="F117" s="40">
        <v>150</v>
      </c>
      <c r="G117" s="39" t="s">
        <v>558</v>
      </c>
      <c r="H117" s="39">
        <v>3000</v>
      </c>
      <c r="I117" s="39">
        <v>2935</v>
      </c>
      <c r="J117" s="39" t="s">
        <v>895</v>
      </c>
      <c r="K117" s="39">
        <v>3000</v>
      </c>
      <c r="L117" s="39">
        <v>6726.9</v>
      </c>
      <c r="M117" s="39" t="s">
        <v>899</v>
      </c>
      <c r="N117" s="39">
        <v>3000</v>
      </c>
      <c r="O117" s="39">
        <v>6532.4</v>
      </c>
      <c r="P117" s="39" t="s">
        <v>899</v>
      </c>
      <c r="Q117" s="39">
        <v>3000</v>
      </c>
      <c r="R117" s="39">
        <v>7477.7</v>
      </c>
      <c r="S117" s="39" t="s">
        <v>899</v>
      </c>
      <c r="T117" s="39">
        <v>3000</v>
      </c>
      <c r="U117" s="39">
        <v>9290.1</v>
      </c>
      <c r="V117" s="39" t="s">
        <v>899</v>
      </c>
      <c r="W117" s="39">
        <v>3000</v>
      </c>
      <c r="X117" s="39">
        <v>8058.8</v>
      </c>
      <c r="Y117" s="39" t="s">
        <v>899</v>
      </c>
      <c r="Z117" s="39">
        <v>1451.61</v>
      </c>
      <c r="AA117" s="39">
        <v>153.1</v>
      </c>
      <c r="AB117" s="39" t="s">
        <v>895</v>
      </c>
      <c r="AC117" s="39">
        <v>3000</v>
      </c>
      <c r="AD117" s="39">
        <v>0</v>
      </c>
      <c r="AE117" s="39" t="s">
        <v>895</v>
      </c>
      <c r="AF117" s="39">
        <v>3000</v>
      </c>
      <c r="AG117" s="39">
        <v>0</v>
      </c>
      <c r="AH117" s="39" t="s">
        <v>895</v>
      </c>
      <c r="AI117" s="40">
        <v>25451.61</v>
      </c>
      <c r="AJ117" s="40">
        <v>41174</v>
      </c>
      <c r="AK117" s="39" t="s">
        <v>895</v>
      </c>
      <c r="AL117" s="39" t="s">
        <v>573</v>
      </c>
      <c r="AM117" s="39" t="s">
        <v>896</v>
      </c>
      <c r="AN117" s="40">
        <f>SUMIFS('9月奖金发放记录'!$J$2:$J$146,'9月奖金发放记录'!$B$2:$B$146,G117,'9月奖金发放记录'!$A$2:$A$146,A117)</f>
        <v>150</v>
      </c>
      <c r="AO117" s="40">
        <f>SUMIFS('9月奖金发放记录'!$J$2:$J$146,'9月奖金发放记录'!$B$2:$B$146,G117,'9月奖金发放记录'!$A$2:$A$146,A117)</f>
        <v>150</v>
      </c>
      <c r="AP117" s="39" t="s">
        <v>894</v>
      </c>
      <c r="AQ117" s="39" t="s">
        <v>113</v>
      </c>
      <c r="AR117" s="39">
        <v>0</v>
      </c>
    </row>
    <row r="118" ht="19" customHeight="1" spans="1:44">
      <c r="A118" s="37" t="s">
        <v>834</v>
      </c>
      <c r="B118" s="37" t="s">
        <v>1022</v>
      </c>
      <c r="C118" s="37" t="s">
        <v>902</v>
      </c>
      <c r="D118" s="37" t="s">
        <v>893</v>
      </c>
      <c r="E118" s="37" t="s">
        <v>12</v>
      </c>
      <c r="F118" s="38">
        <v>260</v>
      </c>
      <c r="G118" s="37" t="s">
        <v>558</v>
      </c>
      <c r="H118" s="37"/>
      <c r="I118" s="37"/>
      <c r="J118" s="37" t="s">
        <v>894</v>
      </c>
      <c r="K118" s="37"/>
      <c r="L118" s="37"/>
      <c r="M118" s="37" t="s">
        <v>894</v>
      </c>
      <c r="N118" s="37"/>
      <c r="O118" s="37"/>
      <c r="P118" s="37" t="s">
        <v>894</v>
      </c>
      <c r="Q118" s="37">
        <v>4166.67</v>
      </c>
      <c r="R118" s="37">
        <v>5848.1</v>
      </c>
      <c r="S118" s="37" t="s">
        <v>899</v>
      </c>
      <c r="T118" s="37">
        <v>5000</v>
      </c>
      <c r="U118" s="37">
        <v>5021.4</v>
      </c>
      <c r="V118" s="37" t="s">
        <v>899</v>
      </c>
      <c r="W118" s="37">
        <v>5000</v>
      </c>
      <c r="X118" s="37">
        <v>8572.6</v>
      </c>
      <c r="Y118" s="37" t="s">
        <v>899</v>
      </c>
      <c r="Z118" s="37">
        <v>5000</v>
      </c>
      <c r="AA118" s="37">
        <v>8196.7</v>
      </c>
      <c r="AB118" s="37" t="s">
        <v>899</v>
      </c>
      <c r="AC118" s="37">
        <v>3548.39</v>
      </c>
      <c r="AD118" s="37">
        <v>5411</v>
      </c>
      <c r="AE118" s="37" t="s">
        <v>899</v>
      </c>
      <c r="AF118" s="37">
        <v>5000</v>
      </c>
      <c r="AG118" s="37">
        <v>0</v>
      </c>
      <c r="AH118" s="37" t="s">
        <v>895</v>
      </c>
      <c r="AI118" s="38">
        <v>27715.06</v>
      </c>
      <c r="AJ118" s="38">
        <v>33049.8</v>
      </c>
      <c r="AK118" s="37" t="s">
        <v>895</v>
      </c>
      <c r="AL118" s="37" t="s">
        <v>573</v>
      </c>
      <c r="AM118" s="37" t="s">
        <v>896</v>
      </c>
      <c r="AN118" s="38">
        <f>SUMIFS('9月奖金发放记录'!$J$2:$J$146,'9月奖金发放记录'!$B$2:$B$146,G118,'9月奖金发放记录'!$A$2:$A$146,A118)</f>
        <v>260</v>
      </c>
      <c r="AO118" s="38">
        <f>SUMIFS('9月奖金发放记录'!$J$2:$J$146,'9月奖金发放记录'!$B$2:$B$146,G118,'9月奖金发放记录'!$A$2:$A$146,A118)</f>
        <v>260</v>
      </c>
      <c r="AP118" s="37" t="s">
        <v>894</v>
      </c>
      <c r="AQ118" s="37" t="s">
        <v>113</v>
      </c>
      <c r="AR118" s="37">
        <v>0</v>
      </c>
    </row>
    <row r="119" ht="19" customHeight="1" spans="1:44">
      <c r="A119" s="39" t="s">
        <v>578</v>
      </c>
      <c r="B119" s="39" t="s">
        <v>1023</v>
      </c>
      <c r="C119" s="39" t="s">
        <v>902</v>
      </c>
      <c r="D119" s="39" t="s">
        <v>893</v>
      </c>
      <c r="E119" s="39" t="s">
        <v>12</v>
      </c>
      <c r="F119" s="40">
        <v>260</v>
      </c>
      <c r="G119" s="39" t="s">
        <v>558</v>
      </c>
      <c r="H119" s="39"/>
      <c r="I119" s="39"/>
      <c r="J119" s="39" t="s">
        <v>894</v>
      </c>
      <c r="K119" s="39"/>
      <c r="L119" s="39"/>
      <c r="M119" s="39" t="s">
        <v>894</v>
      </c>
      <c r="N119" s="39"/>
      <c r="O119" s="39"/>
      <c r="P119" s="39" t="s">
        <v>894</v>
      </c>
      <c r="Q119" s="39"/>
      <c r="R119" s="39"/>
      <c r="S119" s="39" t="s">
        <v>894</v>
      </c>
      <c r="T119" s="39"/>
      <c r="U119" s="39"/>
      <c r="V119" s="39" t="s">
        <v>894</v>
      </c>
      <c r="W119" s="39"/>
      <c r="X119" s="39"/>
      <c r="Y119" s="39" t="s">
        <v>894</v>
      </c>
      <c r="Z119" s="39"/>
      <c r="AA119" s="39"/>
      <c r="AB119" s="39" t="s">
        <v>894</v>
      </c>
      <c r="AC119" s="39"/>
      <c r="AD119" s="39"/>
      <c r="AE119" s="39" t="s">
        <v>894</v>
      </c>
      <c r="AF119" s="39">
        <v>5000</v>
      </c>
      <c r="AG119" s="39">
        <v>3255</v>
      </c>
      <c r="AH119" s="39" t="s">
        <v>904</v>
      </c>
      <c r="AI119" s="40">
        <v>5000</v>
      </c>
      <c r="AJ119" s="40">
        <v>3255</v>
      </c>
      <c r="AK119" s="39" t="s">
        <v>895</v>
      </c>
      <c r="AL119" s="39" t="s">
        <v>563</v>
      </c>
      <c r="AM119" s="39" t="s">
        <v>896</v>
      </c>
      <c r="AN119" s="40">
        <f>SUMIFS('9月奖金发放记录'!$J$2:$J$146,'9月奖金发放记录'!$B$2:$B$146,G119,'9月奖金发放记录'!$A$2:$A$146,A119)</f>
        <v>0</v>
      </c>
      <c r="AO119" s="40">
        <f>SUMIFS('9月奖金发放记录'!$J$2:$J$146,'9月奖金发放记录'!$B$2:$B$146,G119,'9月奖金发放记录'!$A$2:$A$146,A119)</f>
        <v>0</v>
      </c>
      <c r="AP119" s="39" t="s">
        <v>905</v>
      </c>
      <c r="AQ119" s="39" t="s">
        <v>120</v>
      </c>
      <c r="AR119" s="39">
        <v>2</v>
      </c>
    </row>
    <row r="120" ht="19" customHeight="1" spans="1:44">
      <c r="A120" s="37" t="s">
        <v>580</v>
      </c>
      <c r="B120" s="37" t="s">
        <v>1024</v>
      </c>
      <c r="C120" s="37" t="s">
        <v>902</v>
      </c>
      <c r="D120" s="37" t="s">
        <v>893</v>
      </c>
      <c r="E120" s="37" t="s">
        <v>12</v>
      </c>
      <c r="F120" s="38">
        <v>260</v>
      </c>
      <c r="G120" s="37" t="s">
        <v>558</v>
      </c>
      <c r="H120" s="37">
        <v>5000</v>
      </c>
      <c r="I120" s="37">
        <v>74.3</v>
      </c>
      <c r="J120" s="37" t="s">
        <v>895</v>
      </c>
      <c r="K120" s="37">
        <v>5000</v>
      </c>
      <c r="L120" s="37">
        <v>60.6</v>
      </c>
      <c r="M120" s="37" t="s">
        <v>895</v>
      </c>
      <c r="N120" s="37">
        <v>5000</v>
      </c>
      <c r="O120" s="37">
        <v>207</v>
      </c>
      <c r="P120" s="37" t="s">
        <v>895</v>
      </c>
      <c r="Q120" s="37">
        <v>3000</v>
      </c>
      <c r="R120" s="37">
        <v>317.1</v>
      </c>
      <c r="S120" s="37" t="s">
        <v>895</v>
      </c>
      <c r="T120" s="37">
        <v>5000</v>
      </c>
      <c r="U120" s="37">
        <v>4300.9</v>
      </c>
      <c r="V120" s="37" t="s">
        <v>895</v>
      </c>
      <c r="W120" s="37">
        <v>5000</v>
      </c>
      <c r="X120" s="37">
        <v>3240.3</v>
      </c>
      <c r="Y120" s="37" t="s">
        <v>895</v>
      </c>
      <c r="Z120" s="37">
        <v>5000</v>
      </c>
      <c r="AA120" s="37">
        <v>3175.7</v>
      </c>
      <c r="AB120" s="37" t="s">
        <v>895</v>
      </c>
      <c r="AC120" s="37">
        <v>5000</v>
      </c>
      <c r="AD120" s="37">
        <v>4009.5</v>
      </c>
      <c r="AE120" s="37" t="s">
        <v>895</v>
      </c>
      <c r="AF120" s="37">
        <v>5000</v>
      </c>
      <c r="AG120" s="37">
        <v>4099.6</v>
      </c>
      <c r="AH120" s="37" t="s">
        <v>904</v>
      </c>
      <c r="AI120" s="38">
        <v>43000</v>
      </c>
      <c r="AJ120" s="38">
        <v>19485</v>
      </c>
      <c r="AK120" s="37" t="s">
        <v>895</v>
      </c>
      <c r="AL120" s="37" t="s">
        <v>581</v>
      </c>
      <c r="AM120" s="37" t="s">
        <v>896</v>
      </c>
      <c r="AN120" s="38">
        <f>SUMIFS('9月奖金发放记录'!$J$2:$J$146,'9月奖金发放记录'!$B$2:$B$146,G120,'9月奖金发放记录'!$A$2:$A$146,A120)</f>
        <v>0</v>
      </c>
      <c r="AO120" s="38">
        <f>SUMIFS('9月奖金发放记录'!$J$2:$J$146,'9月奖金发放记录'!$B$2:$B$146,G120,'9月奖金发放记录'!$A$2:$A$146,A120)</f>
        <v>0</v>
      </c>
      <c r="AP120" s="37" t="s">
        <v>905</v>
      </c>
      <c r="AQ120" s="37" t="s">
        <v>120</v>
      </c>
      <c r="AR120" s="37">
        <v>1</v>
      </c>
    </row>
    <row r="121" ht="19" customHeight="1" spans="1:44">
      <c r="A121" s="39" t="s">
        <v>835</v>
      </c>
      <c r="B121" s="39" t="s">
        <v>1025</v>
      </c>
      <c r="C121" s="39" t="s">
        <v>902</v>
      </c>
      <c r="D121" s="39" t="s">
        <v>893</v>
      </c>
      <c r="E121" s="39" t="s">
        <v>12</v>
      </c>
      <c r="F121" s="40">
        <v>260</v>
      </c>
      <c r="G121" s="39" t="s">
        <v>558</v>
      </c>
      <c r="H121" s="39"/>
      <c r="I121" s="39"/>
      <c r="J121" s="39" t="s">
        <v>894</v>
      </c>
      <c r="K121" s="39"/>
      <c r="L121" s="39"/>
      <c r="M121" s="39" t="s">
        <v>894</v>
      </c>
      <c r="N121" s="39"/>
      <c r="O121" s="39"/>
      <c r="P121" s="39" t="s">
        <v>894</v>
      </c>
      <c r="Q121" s="39"/>
      <c r="R121" s="39"/>
      <c r="S121" s="39" t="s">
        <v>894</v>
      </c>
      <c r="T121" s="39">
        <v>645.16</v>
      </c>
      <c r="U121" s="39">
        <v>683.8</v>
      </c>
      <c r="V121" s="39" t="s">
        <v>899</v>
      </c>
      <c r="W121" s="39">
        <v>5000</v>
      </c>
      <c r="X121" s="39">
        <v>9246.9</v>
      </c>
      <c r="Y121" s="39" t="s">
        <v>899</v>
      </c>
      <c r="Z121" s="39">
        <v>5000</v>
      </c>
      <c r="AA121" s="39">
        <v>5487.9</v>
      </c>
      <c r="AB121" s="39" t="s">
        <v>899</v>
      </c>
      <c r="AC121" s="39">
        <v>5000</v>
      </c>
      <c r="AD121" s="39">
        <v>7925</v>
      </c>
      <c r="AE121" s="39" t="s">
        <v>899</v>
      </c>
      <c r="AF121" s="39">
        <v>5000</v>
      </c>
      <c r="AG121" s="39">
        <v>0</v>
      </c>
      <c r="AH121" s="39" t="s">
        <v>895</v>
      </c>
      <c r="AI121" s="40">
        <v>20645.16</v>
      </c>
      <c r="AJ121" s="40">
        <v>23343.6</v>
      </c>
      <c r="AK121" s="39" t="s">
        <v>895</v>
      </c>
      <c r="AL121" s="39" t="s">
        <v>573</v>
      </c>
      <c r="AM121" s="39" t="s">
        <v>896</v>
      </c>
      <c r="AN121" s="40">
        <f>SUMIFS('9月奖金发放记录'!$J$2:$J$146,'9月奖金发放记录'!$B$2:$B$146,G121,'9月奖金发放记录'!$A$2:$A$146,A121)</f>
        <v>260</v>
      </c>
      <c r="AO121" s="40">
        <f>SUMIFS('9月奖金发放记录'!$J$2:$J$146,'9月奖金发放记录'!$B$2:$B$146,G121,'9月奖金发放记录'!$A$2:$A$146,A121)</f>
        <v>260</v>
      </c>
      <c r="AP121" s="39" t="s">
        <v>894</v>
      </c>
      <c r="AQ121" s="39" t="s">
        <v>113</v>
      </c>
      <c r="AR121" s="39">
        <v>0</v>
      </c>
    </row>
    <row r="122" ht="19" customHeight="1" spans="1:44">
      <c r="A122" s="37" t="s">
        <v>836</v>
      </c>
      <c r="B122" s="37" t="s">
        <v>1026</v>
      </c>
      <c r="C122" s="37" t="s">
        <v>892</v>
      </c>
      <c r="D122" s="37" t="s">
        <v>893</v>
      </c>
      <c r="E122" s="37" t="s">
        <v>11</v>
      </c>
      <c r="F122" s="38">
        <v>150</v>
      </c>
      <c r="G122" s="37" t="s">
        <v>558</v>
      </c>
      <c r="H122" s="37">
        <v>3000</v>
      </c>
      <c r="I122" s="37">
        <v>4475.6</v>
      </c>
      <c r="J122" s="37" t="s">
        <v>899</v>
      </c>
      <c r="K122" s="37">
        <v>3000</v>
      </c>
      <c r="L122" s="37">
        <v>536.7</v>
      </c>
      <c r="M122" s="37" t="s">
        <v>895</v>
      </c>
      <c r="N122" s="37">
        <v>3000</v>
      </c>
      <c r="O122" s="37">
        <v>5417.6</v>
      </c>
      <c r="P122" s="37" t="s">
        <v>899</v>
      </c>
      <c r="Q122" s="37">
        <v>3000</v>
      </c>
      <c r="R122" s="37">
        <v>5312.2</v>
      </c>
      <c r="S122" s="37" t="s">
        <v>899</v>
      </c>
      <c r="T122" s="37">
        <v>3000</v>
      </c>
      <c r="U122" s="37">
        <v>4922</v>
      </c>
      <c r="V122" s="37" t="s">
        <v>899</v>
      </c>
      <c r="W122" s="37">
        <v>3000</v>
      </c>
      <c r="X122" s="37">
        <v>3823.5</v>
      </c>
      <c r="Y122" s="37" t="s">
        <v>899</v>
      </c>
      <c r="Z122" s="37">
        <v>3000</v>
      </c>
      <c r="AA122" s="37">
        <v>5363.5</v>
      </c>
      <c r="AB122" s="37" t="s">
        <v>899</v>
      </c>
      <c r="AC122" s="37">
        <v>2225.81</v>
      </c>
      <c r="AD122" s="37">
        <v>4579</v>
      </c>
      <c r="AE122" s="37" t="s">
        <v>899</v>
      </c>
      <c r="AF122" s="37">
        <v>3000</v>
      </c>
      <c r="AG122" s="37">
        <v>0</v>
      </c>
      <c r="AH122" s="37" t="s">
        <v>895</v>
      </c>
      <c r="AI122" s="38">
        <v>26225.81</v>
      </c>
      <c r="AJ122" s="38">
        <v>34430.1</v>
      </c>
      <c r="AK122" s="37" t="s">
        <v>895</v>
      </c>
      <c r="AL122" s="37" t="s">
        <v>573</v>
      </c>
      <c r="AM122" s="37" t="s">
        <v>896</v>
      </c>
      <c r="AN122" s="38">
        <f>SUMIFS('9月奖金发放记录'!$J$2:$J$146,'9月奖金发放记录'!$B$2:$B$146,G122,'9月奖金发放记录'!$A$2:$A$146,A122)</f>
        <v>150</v>
      </c>
      <c r="AO122" s="38">
        <f>SUMIFS('9月奖金发放记录'!$J$2:$J$146,'9月奖金发放记录'!$B$2:$B$146,G122,'9月奖金发放记录'!$A$2:$A$146,A122)</f>
        <v>150</v>
      </c>
      <c r="AP122" s="37" t="s">
        <v>894</v>
      </c>
      <c r="AQ122" s="37" t="s">
        <v>113</v>
      </c>
      <c r="AR122" s="37">
        <v>0</v>
      </c>
    </row>
    <row r="123" ht="19" customHeight="1" spans="1:44">
      <c r="A123" s="39" t="s">
        <v>583</v>
      </c>
      <c r="B123" s="39" t="s">
        <v>1027</v>
      </c>
      <c r="C123" s="39" t="s">
        <v>892</v>
      </c>
      <c r="D123" s="39" t="s">
        <v>893</v>
      </c>
      <c r="E123" s="39" t="s">
        <v>11</v>
      </c>
      <c r="F123" s="40">
        <v>150</v>
      </c>
      <c r="G123" s="39" t="s">
        <v>558</v>
      </c>
      <c r="H123" s="39">
        <v>3000</v>
      </c>
      <c r="I123" s="39">
        <v>2365.8</v>
      </c>
      <c r="J123" s="39" t="s">
        <v>895</v>
      </c>
      <c r="K123" s="39">
        <v>3000</v>
      </c>
      <c r="L123" s="39">
        <v>1432.6</v>
      </c>
      <c r="M123" s="39" t="s">
        <v>895</v>
      </c>
      <c r="N123" s="39">
        <v>3000</v>
      </c>
      <c r="O123" s="39">
        <v>2378.7</v>
      </c>
      <c r="P123" s="39" t="s">
        <v>895</v>
      </c>
      <c r="Q123" s="39">
        <v>3000</v>
      </c>
      <c r="R123" s="39">
        <v>2379.8</v>
      </c>
      <c r="S123" s="39" t="s">
        <v>895</v>
      </c>
      <c r="T123" s="39">
        <v>3000</v>
      </c>
      <c r="U123" s="39">
        <v>2402.3</v>
      </c>
      <c r="V123" s="39" t="s">
        <v>895</v>
      </c>
      <c r="W123" s="39">
        <v>3000</v>
      </c>
      <c r="X123" s="39">
        <v>2367.5</v>
      </c>
      <c r="Y123" s="39" t="s">
        <v>895</v>
      </c>
      <c r="Z123" s="39">
        <v>3000</v>
      </c>
      <c r="AA123" s="39">
        <v>2393.3</v>
      </c>
      <c r="AB123" s="39" t="s">
        <v>895</v>
      </c>
      <c r="AC123" s="39">
        <v>3000</v>
      </c>
      <c r="AD123" s="39">
        <v>2363.2</v>
      </c>
      <c r="AE123" s="39" t="s">
        <v>895</v>
      </c>
      <c r="AF123" s="39">
        <v>3000</v>
      </c>
      <c r="AG123" s="39">
        <v>2171.6</v>
      </c>
      <c r="AH123" s="39" t="s">
        <v>895</v>
      </c>
      <c r="AI123" s="40">
        <v>27000</v>
      </c>
      <c r="AJ123" s="40">
        <v>20254.8</v>
      </c>
      <c r="AK123" s="39" t="s">
        <v>895</v>
      </c>
      <c r="AL123" s="39" t="s">
        <v>584</v>
      </c>
      <c r="AM123" s="39" t="s">
        <v>896</v>
      </c>
      <c r="AN123" s="40">
        <f>SUMIFS('9月奖金发放记录'!$J$2:$J$146,'9月奖金发放记录'!$B$2:$B$146,G123,'9月奖金发放记录'!$A$2:$A$146,A123)</f>
        <v>0</v>
      </c>
      <c r="AO123" s="40">
        <f>SUMIFS('9月奖金发放记录'!$J$2:$J$146,'9月奖金发放记录'!$B$2:$B$146,G123,'9月奖金发放记录'!$A$2:$A$146,A123)</f>
        <v>0</v>
      </c>
      <c r="AP123" s="39" t="s">
        <v>897</v>
      </c>
      <c r="AQ123" s="39" t="s">
        <v>120</v>
      </c>
      <c r="AR123" s="39">
        <v>0</v>
      </c>
    </row>
    <row r="124" ht="19" customHeight="1" spans="1:44">
      <c r="A124" s="37" t="s">
        <v>586</v>
      </c>
      <c r="B124" s="37" t="s">
        <v>1028</v>
      </c>
      <c r="C124" s="37" t="s">
        <v>892</v>
      </c>
      <c r="D124" s="37" t="s">
        <v>893</v>
      </c>
      <c r="E124" s="37" t="s">
        <v>11</v>
      </c>
      <c r="F124" s="38">
        <v>150</v>
      </c>
      <c r="G124" s="37" t="s">
        <v>558</v>
      </c>
      <c r="H124" s="37">
        <v>3000</v>
      </c>
      <c r="I124" s="37">
        <v>8623.3</v>
      </c>
      <c r="J124" s="37" t="s">
        <v>899</v>
      </c>
      <c r="K124" s="37">
        <v>3000</v>
      </c>
      <c r="L124" s="37">
        <v>1248.6</v>
      </c>
      <c r="M124" s="37" t="s">
        <v>895</v>
      </c>
      <c r="N124" s="37">
        <v>3000</v>
      </c>
      <c r="O124" s="37">
        <v>16.6</v>
      </c>
      <c r="P124" s="37" t="s">
        <v>895</v>
      </c>
      <c r="Q124" s="37">
        <v>3000</v>
      </c>
      <c r="R124" s="37">
        <v>0</v>
      </c>
      <c r="S124" s="37" t="s">
        <v>895</v>
      </c>
      <c r="T124" s="37">
        <v>3000</v>
      </c>
      <c r="U124" s="37">
        <v>3865</v>
      </c>
      <c r="V124" s="37" t="s">
        <v>899</v>
      </c>
      <c r="W124" s="37">
        <v>3000</v>
      </c>
      <c r="X124" s="37">
        <v>11889.3</v>
      </c>
      <c r="Y124" s="37" t="s">
        <v>899</v>
      </c>
      <c r="Z124" s="37">
        <v>3000</v>
      </c>
      <c r="AA124" s="37">
        <v>13042.1</v>
      </c>
      <c r="AB124" s="37" t="s">
        <v>899</v>
      </c>
      <c r="AC124" s="37">
        <v>3000</v>
      </c>
      <c r="AD124" s="37">
        <v>9184.2</v>
      </c>
      <c r="AE124" s="37" t="s">
        <v>899</v>
      </c>
      <c r="AF124" s="37">
        <v>100</v>
      </c>
      <c r="AG124" s="37">
        <v>0</v>
      </c>
      <c r="AH124" s="37" t="s">
        <v>895</v>
      </c>
      <c r="AI124" s="38">
        <v>24100</v>
      </c>
      <c r="AJ124" s="38">
        <v>47869.1</v>
      </c>
      <c r="AK124" s="37" t="s">
        <v>899</v>
      </c>
      <c r="AL124" s="37" t="s">
        <v>573</v>
      </c>
      <c r="AM124" s="37" t="s">
        <v>896</v>
      </c>
      <c r="AN124" s="38">
        <f>SUMIFS('9月奖金发放记录'!$J$2:$J$146,'9月奖金发放记录'!$B$2:$B$146,G124,'9月奖金发放记录'!$A$2:$A$146,A124)</f>
        <v>150</v>
      </c>
      <c r="AO124" s="38">
        <f>SUMIFS('9月奖金发放记录'!$J$2:$J$146,'9月奖金发放记录'!$B$2:$B$146,G124,'9月奖金发放记录'!$A$2:$A$146,A124)</f>
        <v>150</v>
      </c>
      <c r="AP124" s="37" t="s">
        <v>894</v>
      </c>
      <c r="AQ124" s="37" t="s">
        <v>120</v>
      </c>
      <c r="AR124" s="37">
        <v>0</v>
      </c>
    </row>
    <row r="125" ht="19" customHeight="1" spans="1:44">
      <c r="A125" s="39" t="s">
        <v>589</v>
      </c>
      <c r="B125" s="39" t="s">
        <v>1029</v>
      </c>
      <c r="C125" s="39" t="s">
        <v>902</v>
      </c>
      <c r="D125" s="39" t="s">
        <v>893</v>
      </c>
      <c r="E125" s="39" t="s">
        <v>12</v>
      </c>
      <c r="F125" s="40">
        <v>260</v>
      </c>
      <c r="G125" s="39" t="s">
        <v>558</v>
      </c>
      <c r="H125" s="39"/>
      <c r="I125" s="39"/>
      <c r="J125" s="39" t="s">
        <v>894</v>
      </c>
      <c r="K125" s="39"/>
      <c r="L125" s="39"/>
      <c r="M125" s="39" t="s">
        <v>894</v>
      </c>
      <c r="N125" s="39"/>
      <c r="O125" s="39"/>
      <c r="P125" s="39" t="s">
        <v>894</v>
      </c>
      <c r="Q125" s="39"/>
      <c r="R125" s="39"/>
      <c r="S125" s="39" t="s">
        <v>894</v>
      </c>
      <c r="T125" s="39"/>
      <c r="U125" s="39"/>
      <c r="V125" s="39" t="s">
        <v>894</v>
      </c>
      <c r="W125" s="39">
        <v>4833.33</v>
      </c>
      <c r="X125" s="39">
        <v>4220.9</v>
      </c>
      <c r="Y125" s="39" t="s">
        <v>895</v>
      </c>
      <c r="Z125" s="39">
        <v>5000</v>
      </c>
      <c r="AA125" s="39">
        <v>4746.7</v>
      </c>
      <c r="AB125" s="39" t="s">
        <v>895</v>
      </c>
      <c r="AC125" s="39">
        <v>5000</v>
      </c>
      <c r="AD125" s="39">
        <v>4782.3</v>
      </c>
      <c r="AE125" s="39" t="s">
        <v>895</v>
      </c>
      <c r="AF125" s="39">
        <v>5000</v>
      </c>
      <c r="AG125" s="39">
        <v>5054.3</v>
      </c>
      <c r="AH125" s="39" t="s">
        <v>899</v>
      </c>
      <c r="AI125" s="40">
        <v>19833.33</v>
      </c>
      <c r="AJ125" s="40">
        <v>18804.2</v>
      </c>
      <c r="AK125" s="39" t="s">
        <v>895</v>
      </c>
      <c r="AL125" s="39" t="s">
        <v>570</v>
      </c>
      <c r="AM125" s="39" t="s">
        <v>896</v>
      </c>
      <c r="AN125" s="40">
        <f>SUMIFS('9月奖金发放记录'!$J$2:$J$146,'9月奖金发放记录'!$B$2:$B$146,G125,'9月奖金发放记录'!$A$2:$A$146,A125)</f>
        <v>260</v>
      </c>
      <c r="AO125" s="40">
        <f>SUMIFS('9月奖金发放记录'!$J$2:$J$146,'9月奖金发放记录'!$B$2:$B$146,G125,'9月奖金发放记录'!$A$2:$A$146,A125)</f>
        <v>260</v>
      </c>
      <c r="AP125" s="39" t="s">
        <v>894</v>
      </c>
      <c r="AQ125" s="39" t="s">
        <v>120</v>
      </c>
      <c r="AR125" s="39">
        <v>0</v>
      </c>
    </row>
    <row r="126" ht="19" customHeight="1" spans="1:44">
      <c r="A126" s="37" t="s">
        <v>837</v>
      </c>
      <c r="B126" s="37" t="s">
        <v>1030</v>
      </c>
      <c r="C126" s="37" t="s">
        <v>892</v>
      </c>
      <c r="D126" s="37" t="s">
        <v>893</v>
      </c>
      <c r="E126" s="37" t="s">
        <v>11</v>
      </c>
      <c r="F126" s="38">
        <v>150</v>
      </c>
      <c r="G126" s="37" t="s">
        <v>558</v>
      </c>
      <c r="H126" s="37">
        <v>3000</v>
      </c>
      <c r="I126" s="37">
        <v>2641.2</v>
      </c>
      <c r="J126" s="37" t="s">
        <v>895</v>
      </c>
      <c r="K126" s="37">
        <v>3000</v>
      </c>
      <c r="L126" s="37">
        <v>1861</v>
      </c>
      <c r="M126" s="37" t="s">
        <v>895</v>
      </c>
      <c r="N126" s="37">
        <v>3000</v>
      </c>
      <c r="O126" s="37">
        <v>4100.4</v>
      </c>
      <c r="P126" s="37" t="s">
        <v>899</v>
      </c>
      <c r="Q126" s="37">
        <v>3000</v>
      </c>
      <c r="R126" s="37">
        <v>5755.7</v>
      </c>
      <c r="S126" s="37" t="s">
        <v>899</v>
      </c>
      <c r="T126" s="37">
        <v>3000</v>
      </c>
      <c r="U126" s="37">
        <v>5792.4</v>
      </c>
      <c r="V126" s="37" t="s">
        <v>899</v>
      </c>
      <c r="W126" s="37">
        <v>3000</v>
      </c>
      <c r="X126" s="37">
        <v>6706.7</v>
      </c>
      <c r="Y126" s="37" t="s">
        <v>899</v>
      </c>
      <c r="Z126" s="37">
        <v>3000</v>
      </c>
      <c r="AA126" s="37">
        <v>6489.6</v>
      </c>
      <c r="AB126" s="37" t="s">
        <v>899</v>
      </c>
      <c r="AC126" s="37">
        <v>2612.9</v>
      </c>
      <c r="AD126" s="37">
        <v>7883</v>
      </c>
      <c r="AE126" s="37" t="s">
        <v>899</v>
      </c>
      <c r="AF126" s="37">
        <v>3000</v>
      </c>
      <c r="AG126" s="37">
        <v>0</v>
      </c>
      <c r="AH126" s="37" t="s">
        <v>895</v>
      </c>
      <c r="AI126" s="38">
        <v>26612.9</v>
      </c>
      <c r="AJ126" s="38">
        <v>41230</v>
      </c>
      <c r="AK126" s="37" t="s">
        <v>895</v>
      </c>
      <c r="AL126" s="37" t="s">
        <v>573</v>
      </c>
      <c r="AM126" s="37" t="s">
        <v>896</v>
      </c>
      <c r="AN126" s="38">
        <f>SUMIFS('9月奖金发放记录'!$J$2:$J$146,'9月奖金发放记录'!$B$2:$B$146,G126,'9月奖金发放记录'!$A$2:$A$146,A126)</f>
        <v>150</v>
      </c>
      <c r="AO126" s="38">
        <f>SUMIFS('9月奖金发放记录'!$J$2:$J$146,'9月奖金发放记录'!$B$2:$B$146,G126,'9月奖金发放记录'!$A$2:$A$146,A126)</f>
        <v>150</v>
      </c>
      <c r="AP126" s="37" t="s">
        <v>894</v>
      </c>
      <c r="AQ126" s="37" t="s">
        <v>113</v>
      </c>
      <c r="AR126" s="37">
        <v>0</v>
      </c>
    </row>
    <row r="127" ht="19" customHeight="1" spans="1:44">
      <c r="A127" s="39" t="s">
        <v>590</v>
      </c>
      <c r="B127" s="39" t="s">
        <v>1031</v>
      </c>
      <c r="C127" s="39" t="s">
        <v>892</v>
      </c>
      <c r="D127" s="39" t="s">
        <v>893</v>
      </c>
      <c r="E127" s="39" t="s">
        <v>11</v>
      </c>
      <c r="F127" s="40">
        <v>150</v>
      </c>
      <c r="G127" s="39" t="s">
        <v>558</v>
      </c>
      <c r="H127" s="39">
        <v>3000</v>
      </c>
      <c r="I127" s="39">
        <v>4425.6</v>
      </c>
      <c r="J127" s="39" t="s">
        <v>899</v>
      </c>
      <c r="K127" s="39">
        <v>3000</v>
      </c>
      <c r="L127" s="39">
        <v>0</v>
      </c>
      <c r="M127" s="39" t="s">
        <v>895</v>
      </c>
      <c r="N127" s="39">
        <v>3000</v>
      </c>
      <c r="O127" s="39">
        <v>684.1</v>
      </c>
      <c r="P127" s="39" t="s">
        <v>895</v>
      </c>
      <c r="Q127" s="39">
        <v>3000</v>
      </c>
      <c r="R127" s="39">
        <v>5504.1</v>
      </c>
      <c r="S127" s="39" t="s">
        <v>899</v>
      </c>
      <c r="T127" s="39">
        <v>3000</v>
      </c>
      <c r="U127" s="39">
        <v>6380.9</v>
      </c>
      <c r="V127" s="39" t="s">
        <v>899</v>
      </c>
      <c r="W127" s="39">
        <v>3000</v>
      </c>
      <c r="X127" s="39">
        <v>5122.1</v>
      </c>
      <c r="Y127" s="39" t="s">
        <v>899</v>
      </c>
      <c r="Z127" s="39">
        <v>3000</v>
      </c>
      <c r="AA127" s="39">
        <v>3867.6</v>
      </c>
      <c r="AB127" s="39" t="s">
        <v>899</v>
      </c>
      <c r="AC127" s="39">
        <v>3000</v>
      </c>
      <c r="AD127" s="39">
        <v>4253</v>
      </c>
      <c r="AE127" s="39" t="s">
        <v>899</v>
      </c>
      <c r="AF127" s="39">
        <v>3000</v>
      </c>
      <c r="AG127" s="39">
        <v>2809.3</v>
      </c>
      <c r="AH127" s="39" t="s">
        <v>904</v>
      </c>
      <c r="AI127" s="40">
        <v>27000</v>
      </c>
      <c r="AJ127" s="40">
        <v>33046.7</v>
      </c>
      <c r="AK127" s="39" t="s">
        <v>899</v>
      </c>
      <c r="AL127" s="39" t="s">
        <v>570</v>
      </c>
      <c r="AM127" s="39" t="s">
        <v>896</v>
      </c>
      <c r="AN127" s="40">
        <f>SUMIFS('9月奖金发放记录'!$J$2:$J$146,'9月奖金发放记录'!$B$2:$B$146,G127,'9月奖金发放记录'!$A$2:$A$146,A127)</f>
        <v>150</v>
      </c>
      <c r="AO127" s="40">
        <f>SUMIFS('9月奖金发放记录'!$J$2:$J$146,'9月奖金发放记录'!$B$2:$B$146,G127,'9月奖金发放记录'!$A$2:$A$146,A127)</f>
        <v>150</v>
      </c>
      <c r="AP127" s="39" t="s">
        <v>894</v>
      </c>
      <c r="AQ127" s="39" t="s">
        <v>120</v>
      </c>
      <c r="AR127" s="39">
        <v>3</v>
      </c>
    </row>
    <row r="128" ht="19" customHeight="1" spans="1:44">
      <c r="A128" s="37" t="s">
        <v>838</v>
      </c>
      <c r="B128" s="37" t="s">
        <v>1032</v>
      </c>
      <c r="C128" s="37" t="s">
        <v>892</v>
      </c>
      <c r="D128" s="37" t="s">
        <v>893</v>
      </c>
      <c r="E128" s="37" t="s">
        <v>11</v>
      </c>
      <c r="F128" s="38">
        <v>150</v>
      </c>
      <c r="G128" s="37" t="s">
        <v>558</v>
      </c>
      <c r="H128" s="37">
        <v>3000</v>
      </c>
      <c r="I128" s="37">
        <v>9842.2</v>
      </c>
      <c r="J128" s="37" t="s">
        <v>899</v>
      </c>
      <c r="K128" s="37">
        <v>3000</v>
      </c>
      <c r="L128" s="37">
        <v>8343.3</v>
      </c>
      <c r="M128" s="37" t="s">
        <v>899</v>
      </c>
      <c r="N128" s="37">
        <v>3000</v>
      </c>
      <c r="O128" s="37">
        <v>5766.9</v>
      </c>
      <c r="P128" s="37" t="s">
        <v>899</v>
      </c>
      <c r="Q128" s="37">
        <v>3000</v>
      </c>
      <c r="R128" s="37">
        <v>4026.2</v>
      </c>
      <c r="S128" s="37" t="s">
        <v>899</v>
      </c>
      <c r="T128" s="37">
        <v>3000</v>
      </c>
      <c r="U128" s="37">
        <v>6287.8</v>
      </c>
      <c r="V128" s="37" t="s">
        <v>899</v>
      </c>
      <c r="W128" s="37">
        <v>3000</v>
      </c>
      <c r="X128" s="37">
        <v>6514.7</v>
      </c>
      <c r="Y128" s="37" t="s">
        <v>899</v>
      </c>
      <c r="Z128" s="37">
        <v>3000</v>
      </c>
      <c r="AA128" s="37">
        <v>5121.4</v>
      </c>
      <c r="AB128" s="37" t="s">
        <v>899</v>
      </c>
      <c r="AC128" s="37">
        <v>2225.81</v>
      </c>
      <c r="AD128" s="37">
        <v>2738.7</v>
      </c>
      <c r="AE128" s="37" t="s">
        <v>899</v>
      </c>
      <c r="AF128" s="37">
        <v>3000</v>
      </c>
      <c r="AG128" s="37">
        <v>0</v>
      </c>
      <c r="AH128" s="37" t="s">
        <v>895</v>
      </c>
      <c r="AI128" s="38">
        <v>26225.81</v>
      </c>
      <c r="AJ128" s="38">
        <v>48641.2</v>
      </c>
      <c r="AK128" s="37" t="s">
        <v>895</v>
      </c>
      <c r="AL128" s="37" t="s">
        <v>573</v>
      </c>
      <c r="AM128" s="37" t="s">
        <v>896</v>
      </c>
      <c r="AN128" s="38">
        <f>SUMIFS('9月奖金发放记录'!$J$2:$J$146,'9月奖金发放记录'!$B$2:$B$146,G128,'9月奖金发放记录'!$A$2:$A$146,A128)</f>
        <v>150</v>
      </c>
      <c r="AO128" s="38">
        <f>SUMIFS('9月奖金发放记录'!$J$2:$J$146,'9月奖金发放记录'!$B$2:$B$146,G128,'9月奖金发放记录'!$A$2:$A$146,A128)</f>
        <v>150</v>
      </c>
      <c r="AP128" s="37" t="s">
        <v>894</v>
      </c>
      <c r="AQ128" s="37" t="s">
        <v>113</v>
      </c>
      <c r="AR128" s="37">
        <v>0</v>
      </c>
    </row>
    <row r="129" ht="19" customHeight="1" spans="1:44">
      <c r="A129" s="39" t="s">
        <v>592</v>
      </c>
      <c r="B129" s="39" t="s">
        <v>1033</v>
      </c>
      <c r="C129" s="39" t="s">
        <v>892</v>
      </c>
      <c r="D129" s="39" t="s">
        <v>893</v>
      </c>
      <c r="E129" s="39" t="s">
        <v>11</v>
      </c>
      <c r="F129" s="40">
        <v>150</v>
      </c>
      <c r="G129" s="39" t="s">
        <v>558</v>
      </c>
      <c r="H129" s="39">
        <v>3000</v>
      </c>
      <c r="I129" s="39">
        <v>2293</v>
      </c>
      <c r="J129" s="39" t="s">
        <v>895</v>
      </c>
      <c r="K129" s="39">
        <v>3000</v>
      </c>
      <c r="L129" s="39">
        <v>1858</v>
      </c>
      <c r="M129" s="39" t="s">
        <v>895</v>
      </c>
      <c r="N129" s="39">
        <v>3000</v>
      </c>
      <c r="O129" s="39">
        <v>2260</v>
      </c>
      <c r="P129" s="39" t="s">
        <v>895</v>
      </c>
      <c r="Q129" s="39">
        <v>3000</v>
      </c>
      <c r="R129" s="39">
        <v>2301.5</v>
      </c>
      <c r="S129" s="39" t="s">
        <v>895</v>
      </c>
      <c r="T129" s="39">
        <v>3000</v>
      </c>
      <c r="U129" s="39">
        <v>2620.6</v>
      </c>
      <c r="V129" s="39" t="s">
        <v>895</v>
      </c>
      <c r="W129" s="39">
        <v>3000</v>
      </c>
      <c r="X129" s="39">
        <v>2534.1</v>
      </c>
      <c r="Y129" s="39" t="s">
        <v>895</v>
      </c>
      <c r="Z129" s="39">
        <v>3000</v>
      </c>
      <c r="AA129" s="39">
        <v>2391.5</v>
      </c>
      <c r="AB129" s="39" t="s">
        <v>895</v>
      </c>
      <c r="AC129" s="39">
        <v>3000</v>
      </c>
      <c r="AD129" s="39">
        <v>2575.3</v>
      </c>
      <c r="AE129" s="39" t="s">
        <v>895</v>
      </c>
      <c r="AF129" s="39">
        <v>3000</v>
      </c>
      <c r="AG129" s="39">
        <v>2289.6</v>
      </c>
      <c r="AH129" s="39" t="s">
        <v>895</v>
      </c>
      <c r="AI129" s="40">
        <v>27000</v>
      </c>
      <c r="AJ129" s="40">
        <v>21123.6</v>
      </c>
      <c r="AK129" s="39" t="s">
        <v>895</v>
      </c>
      <c r="AL129" s="39" t="s">
        <v>584</v>
      </c>
      <c r="AM129" s="39" t="s">
        <v>896</v>
      </c>
      <c r="AN129" s="40">
        <f>SUMIFS('9月奖金发放记录'!$J$2:$J$146,'9月奖金发放记录'!$B$2:$B$146,G129,'9月奖金发放记录'!$A$2:$A$146,A129)</f>
        <v>0</v>
      </c>
      <c r="AO129" s="40">
        <f>SUMIFS('9月奖金发放记录'!$J$2:$J$146,'9月奖金发放记录'!$B$2:$B$146,G129,'9月奖金发放记录'!$A$2:$A$146,A129)</f>
        <v>0</v>
      </c>
      <c r="AP129" s="39" t="s">
        <v>897</v>
      </c>
      <c r="AQ129" s="39" t="s">
        <v>120</v>
      </c>
      <c r="AR129" s="39">
        <v>0</v>
      </c>
    </row>
    <row r="130" ht="19" customHeight="1" spans="1:44">
      <c r="A130" s="37" t="s">
        <v>594</v>
      </c>
      <c r="B130" s="37" t="s">
        <v>1034</v>
      </c>
      <c r="C130" s="37" t="s">
        <v>892</v>
      </c>
      <c r="D130" s="37" t="s">
        <v>893</v>
      </c>
      <c r="E130" s="37" t="s">
        <v>11</v>
      </c>
      <c r="F130" s="38">
        <v>150</v>
      </c>
      <c r="G130" s="37" t="s">
        <v>558</v>
      </c>
      <c r="H130" s="37"/>
      <c r="I130" s="37"/>
      <c r="J130" s="37" t="s">
        <v>894</v>
      </c>
      <c r="K130" s="37"/>
      <c r="L130" s="37"/>
      <c r="M130" s="37" t="s">
        <v>894</v>
      </c>
      <c r="N130" s="37"/>
      <c r="O130" s="37"/>
      <c r="P130" s="37" t="s">
        <v>894</v>
      </c>
      <c r="Q130" s="37"/>
      <c r="R130" s="37"/>
      <c r="S130" s="37" t="s">
        <v>894</v>
      </c>
      <c r="T130" s="37"/>
      <c r="U130" s="37"/>
      <c r="V130" s="37" t="s">
        <v>894</v>
      </c>
      <c r="W130" s="37"/>
      <c r="X130" s="37"/>
      <c r="Y130" s="37" t="s">
        <v>894</v>
      </c>
      <c r="Z130" s="37"/>
      <c r="AA130" s="37"/>
      <c r="AB130" s="37" t="s">
        <v>894</v>
      </c>
      <c r="AC130" s="37">
        <v>387.1</v>
      </c>
      <c r="AD130" s="37">
        <v>300.6</v>
      </c>
      <c r="AE130" s="37" t="s">
        <v>895</v>
      </c>
      <c r="AF130" s="37">
        <v>3000</v>
      </c>
      <c r="AG130" s="37">
        <v>6170</v>
      </c>
      <c r="AH130" s="37" t="s">
        <v>899</v>
      </c>
      <c r="AI130" s="38">
        <v>3387.1</v>
      </c>
      <c r="AJ130" s="38">
        <v>6470.6</v>
      </c>
      <c r="AK130" s="37" t="s">
        <v>899</v>
      </c>
      <c r="AL130" s="37" t="s">
        <v>573</v>
      </c>
      <c r="AM130" s="37" t="s">
        <v>896</v>
      </c>
      <c r="AN130" s="38">
        <f>SUMIFS('9月奖金发放记录'!$J$2:$J$146,'9月奖金发放记录'!$B$2:$B$146,G130,'9月奖金发放记录'!$A$2:$A$146,A130)</f>
        <v>169.35</v>
      </c>
      <c r="AO130" s="38">
        <f>SUMIFS('9月奖金发放记录'!$J$2:$J$146,'9月奖金发放记录'!$B$2:$B$146,G130,'9月奖金发放记录'!$A$2:$A$146,A130)</f>
        <v>169.35</v>
      </c>
      <c r="AP130" s="37" t="s">
        <v>894</v>
      </c>
      <c r="AQ130" s="37" t="s">
        <v>120</v>
      </c>
      <c r="AR130" s="37">
        <v>3</v>
      </c>
    </row>
    <row r="131" ht="19" customHeight="1" spans="1:44">
      <c r="A131" s="39" t="s">
        <v>839</v>
      </c>
      <c r="B131" s="39" t="s">
        <v>1035</v>
      </c>
      <c r="C131" s="39" t="s">
        <v>892</v>
      </c>
      <c r="D131" s="39" t="s">
        <v>893</v>
      </c>
      <c r="E131" s="39" t="s">
        <v>11</v>
      </c>
      <c r="F131" s="40">
        <v>150</v>
      </c>
      <c r="G131" s="39" t="s">
        <v>558</v>
      </c>
      <c r="H131" s="39">
        <v>3000</v>
      </c>
      <c r="I131" s="39">
        <v>1867.3</v>
      </c>
      <c r="J131" s="39" t="s">
        <v>895</v>
      </c>
      <c r="K131" s="39">
        <v>3000</v>
      </c>
      <c r="L131" s="39">
        <v>815.1</v>
      </c>
      <c r="M131" s="39" t="s">
        <v>895</v>
      </c>
      <c r="N131" s="39">
        <v>3000</v>
      </c>
      <c r="O131" s="39">
        <v>104.4</v>
      </c>
      <c r="P131" s="39" t="s">
        <v>895</v>
      </c>
      <c r="Q131" s="39">
        <v>3000</v>
      </c>
      <c r="R131" s="39">
        <v>3848.5</v>
      </c>
      <c r="S131" s="39" t="s">
        <v>899</v>
      </c>
      <c r="T131" s="39">
        <v>3000</v>
      </c>
      <c r="U131" s="39">
        <v>5507.5</v>
      </c>
      <c r="V131" s="39" t="s">
        <v>899</v>
      </c>
      <c r="W131" s="39">
        <v>3000</v>
      </c>
      <c r="X131" s="39">
        <v>6943.1</v>
      </c>
      <c r="Y131" s="39" t="s">
        <v>899</v>
      </c>
      <c r="Z131" s="39">
        <v>3000</v>
      </c>
      <c r="AA131" s="39">
        <v>6425.7</v>
      </c>
      <c r="AB131" s="39" t="s">
        <v>899</v>
      </c>
      <c r="AC131" s="39">
        <v>3000</v>
      </c>
      <c r="AD131" s="39">
        <v>9382.9</v>
      </c>
      <c r="AE131" s="39" t="s">
        <v>899</v>
      </c>
      <c r="AF131" s="39">
        <v>3000</v>
      </c>
      <c r="AG131" s="39">
        <v>0</v>
      </c>
      <c r="AH131" s="39" t="s">
        <v>895</v>
      </c>
      <c r="AI131" s="40">
        <v>27000</v>
      </c>
      <c r="AJ131" s="40">
        <v>34894.5</v>
      </c>
      <c r="AK131" s="39" t="s">
        <v>895</v>
      </c>
      <c r="AL131" s="39" t="s">
        <v>573</v>
      </c>
      <c r="AM131" s="39" t="s">
        <v>896</v>
      </c>
      <c r="AN131" s="40">
        <f>SUMIFS('9月奖金发放记录'!$J$2:$J$146,'9月奖金发放记录'!$B$2:$B$146,G131,'9月奖金发放记录'!$A$2:$A$146,A131)</f>
        <v>150</v>
      </c>
      <c r="AO131" s="40">
        <f>SUMIFS('9月奖金发放记录'!$J$2:$J$146,'9月奖金发放记录'!$B$2:$B$146,G131,'9月奖金发放记录'!$A$2:$A$146,A131)</f>
        <v>150</v>
      </c>
      <c r="AP131" s="39" t="s">
        <v>894</v>
      </c>
      <c r="AQ131" s="39" t="s">
        <v>113</v>
      </c>
      <c r="AR131" s="39">
        <v>0</v>
      </c>
    </row>
    <row r="132" ht="19" customHeight="1" spans="1:44">
      <c r="A132" s="37" t="s">
        <v>596</v>
      </c>
      <c r="B132" s="37" t="s">
        <v>1036</v>
      </c>
      <c r="C132" s="37" t="s">
        <v>892</v>
      </c>
      <c r="D132" s="37" t="s">
        <v>893</v>
      </c>
      <c r="E132" s="37" t="s">
        <v>11</v>
      </c>
      <c r="F132" s="38">
        <v>150</v>
      </c>
      <c r="G132" s="37" t="s">
        <v>558</v>
      </c>
      <c r="H132" s="37"/>
      <c r="I132" s="37"/>
      <c r="J132" s="37" t="s">
        <v>894</v>
      </c>
      <c r="K132" s="37"/>
      <c r="L132" s="37"/>
      <c r="M132" s="37" t="s">
        <v>894</v>
      </c>
      <c r="N132" s="37"/>
      <c r="O132" s="37"/>
      <c r="P132" s="37" t="s">
        <v>894</v>
      </c>
      <c r="Q132" s="37"/>
      <c r="R132" s="37"/>
      <c r="S132" s="37" t="s">
        <v>894</v>
      </c>
      <c r="T132" s="37"/>
      <c r="U132" s="37"/>
      <c r="V132" s="37" t="s">
        <v>894</v>
      </c>
      <c r="W132" s="37"/>
      <c r="X132" s="37"/>
      <c r="Y132" s="37" t="s">
        <v>894</v>
      </c>
      <c r="Z132" s="37"/>
      <c r="AA132" s="37"/>
      <c r="AB132" s="37" t="s">
        <v>894</v>
      </c>
      <c r="AC132" s="37">
        <v>3000</v>
      </c>
      <c r="AD132" s="37">
        <v>3162.9</v>
      </c>
      <c r="AE132" s="37" t="s">
        <v>899</v>
      </c>
      <c r="AF132" s="37">
        <v>3000</v>
      </c>
      <c r="AG132" s="37">
        <v>3150.5</v>
      </c>
      <c r="AH132" s="37" t="s">
        <v>899</v>
      </c>
      <c r="AI132" s="38">
        <v>6000</v>
      </c>
      <c r="AJ132" s="38">
        <v>6313.4</v>
      </c>
      <c r="AK132" s="37" t="s">
        <v>899</v>
      </c>
      <c r="AL132" s="37" t="s">
        <v>584</v>
      </c>
      <c r="AM132" s="37" t="s">
        <v>896</v>
      </c>
      <c r="AN132" s="38">
        <f>SUMIFS('9月奖金发放记录'!$J$2:$J$146,'9月奖金发放记录'!$B$2:$B$146,G132,'9月奖金发放记录'!$A$2:$A$146,A132)</f>
        <v>150</v>
      </c>
      <c r="AO132" s="38">
        <f>SUMIFS('9月奖金发放记录'!$J$2:$J$146,'9月奖金发放记录'!$B$2:$B$146,G132,'9月奖金发放记录'!$A$2:$A$146,A132)</f>
        <v>150</v>
      </c>
      <c r="AP132" s="37" t="s">
        <v>894</v>
      </c>
      <c r="AQ132" s="37" t="s">
        <v>120</v>
      </c>
      <c r="AR132" s="37">
        <v>0</v>
      </c>
    </row>
    <row r="133" ht="19" customHeight="1" spans="1:44">
      <c r="A133" s="39" t="s">
        <v>598</v>
      </c>
      <c r="B133" s="39" t="s">
        <v>1037</v>
      </c>
      <c r="C133" s="39" t="s">
        <v>892</v>
      </c>
      <c r="D133" s="39" t="s">
        <v>893</v>
      </c>
      <c r="E133" s="39" t="s">
        <v>11</v>
      </c>
      <c r="F133" s="40">
        <v>150</v>
      </c>
      <c r="G133" s="39" t="s">
        <v>558</v>
      </c>
      <c r="H133" s="39">
        <v>3000</v>
      </c>
      <c r="I133" s="39">
        <v>3095.6</v>
      </c>
      <c r="J133" s="39" t="s">
        <v>899</v>
      </c>
      <c r="K133" s="39">
        <v>3000</v>
      </c>
      <c r="L133" s="39">
        <v>1535.9</v>
      </c>
      <c r="M133" s="39" t="s">
        <v>895</v>
      </c>
      <c r="N133" s="39">
        <v>3000</v>
      </c>
      <c r="O133" s="39">
        <v>3410.3</v>
      </c>
      <c r="P133" s="39" t="s">
        <v>899</v>
      </c>
      <c r="Q133" s="39">
        <v>3000</v>
      </c>
      <c r="R133" s="39">
        <v>845</v>
      </c>
      <c r="S133" s="39" t="s">
        <v>895</v>
      </c>
      <c r="T133" s="39">
        <v>3000</v>
      </c>
      <c r="U133" s="39">
        <v>-0.1</v>
      </c>
      <c r="V133" s="39" t="s">
        <v>895</v>
      </c>
      <c r="W133" s="39">
        <v>3000</v>
      </c>
      <c r="X133" s="39">
        <v>0.4</v>
      </c>
      <c r="Y133" s="39" t="s">
        <v>895</v>
      </c>
      <c r="Z133" s="39">
        <v>3000</v>
      </c>
      <c r="AA133" s="39">
        <v>188.1</v>
      </c>
      <c r="AB133" s="39" t="s">
        <v>895</v>
      </c>
      <c r="AC133" s="39">
        <v>3000</v>
      </c>
      <c r="AD133" s="39">
        <v>283.2</v>
      </c>
      <c r="AE133" s="39" t="s">
        <v>895</v>
      </c>
      <c r="AF133" s="39">
        <v>3000</v>
      </c>
      <c r="AG133" s="39">
        <v>0</v>
      </c>
      <c r="AH133" s="39" t="s">
        <v>904</v>
      </c>
      <c r="AI133" s="40">
        <v>27000</v>
      </c>
      <c r="AJ133" s="40">
        <v>9358.4</v>
      </c>
      <c r="AK133" s="39" t="s">
        <v>895</v>
      </c>
      <c r="AL133" s="39" t="s">
        <v>584</v>
      </c>
      <c r="AM133" s="39" t="s">
        <v>896</v>
      </c>
      <c r="AN133" s="40">
        <f>SUMIFS('9月奖金发放记录'!$J$2:$J$146,'9月奖金发放记录'!$B$2:$B$146,G133,'9月奖金发放记录'!$A$2:$A$146,A133)</f>
        <v>0</v>
      </c>
      <c r="AO133" s="40">
        <f>SUMIFS('9月奖金发放记录'!$J$2:$J$146,'9月奖金发放记录'!$B$2:$B$146,G133,'9月奖金发放记录'!$A$2:$A$146,A133)</f>
        <v>0</v>
      </c>
      <c r="AP133" s="39" t="s">
        <v>905</v>
      </c>
      <c r="AQ133" s="39" t="s">
        <v>120</v>
      </c>
      <c r="AR133" s="39">
        <v>28</v>
      </c>
    </row>
    <row r="134" ht="19" customHeight="1" spans="1:44">
      <c r="A134" s="37" t="s">
        <v>600</v>
      </c>
      <c r="B134" s="37" t="s">
        <v>1038</v>
      </c>
      <c r="C134" s="37" t="s">
        <v>892</v>
      </c>
      <c r="D134" s="37" t="s">
        <v>893</v>
      </c>
      <c r="E134" s="37" t="s">
        <v>11</v>
      </c>
      <c r="F134" s="38">
        <v>150</v>
      </c>
      <c r="G134" s="37" t="s">
        <v>558</v>
      </c>
      <c r="H134" s="37">
        <v>3000</v>
      </c>
      <c r="I134" s="37">
        <v>2603.3</v>
      </c>
      <c r="J134" s="37" t="s">
        <v>895</v>
      </c>
      <c r="K134" s="37">
        <v>3000</v>
      </c>
      <c r="L134" s="37">
        <v>36.3</v>
      </c>
      <c r="M134" s="37" t="s">
        <v>895</v>
      </c>
      <c r="N134" s="37">
        <v>3000</v>
      </c>
      <c r="O134" s="37">
        <v>1805.3</v>
      </c>
      <c r="P134" s="37" t="s">
        <v>895</v>
      </c>
      <c r="Q134" s="37">
        <v>3000</v>
      </c>
      <c r="R134" s="37">
        <v>4368.8</v>
      </c>
      <c r="S134" s="37" t="s">
        <v>899</v>
      </c>
      <c r="T134" s="37">
        <v>3000</v>
      </c>
      <c r="U134" s="37">
        <v>5964.6</v>
      </c>
      <c r="V134" s="37" t="s">
        <v>899</v>
      </c>
      <c r="W134" s="37">
        <v>3000</v>
      </c>
      <c r="X134" s="37">
        <v>5050</v>
      </c>
      <c r="Y134" s="37" t="s">
        <v>899</v>
      </c>
      <c r="Z134" s="37">
        <v>3000</v>
      </c>
      <c r="AA134" s="37">
        <v>4125.4</v>
      </c>
      <c r="AB134" s="37" t="s">
        <v>899</v>
      </c>
      <c r="AC134" s="37">
        <v>3000</v>
      </c>
      <c r="AD134" s="37">
        <v>4088.8</v>
      </c>
      <c r="AE134" s="37" t="s">
        <v>899</v>
      </c>
      <c r="AF134" s="37">
        <v>3000</v>
      </c>
      <c r="AG134" s="37">
        <v>4665.1</v>
      </c>
      <c r="AH134" s="37" t="s">
        <v>899</v>
      </c>
      <c r="AI134" s="38">
        <v>27000</v>
      </c>
      <c r="AJ134" s="38">
        <v>32707.6</v>
      </c>
      <c r="AK134" s="37" t="s">
        <v>899</v>
      </c>
      <c r="AL134" s="37" t="s">
        <v>570</v>
      </c>
      <c r="AM134" s="37" t="s">
        <v>896</v>
      </c>
      <c r="AN134" s="38">
        <f>SUMIFS('9月奖金发放记录'!$J$2:$J$146,'9月奖金发放记录'!$B$2:$B$146,G134,'9月奖金发放记录'!$A$2:$A$146,A134)</f>
        <v>150</v>
      </c>
      <c r="AO134" s="38">
        <f>SUMIFS('9月奖金发放记录'!$J$2:$J$146,'9月奖金发放记录'!$B$2:$B$146,G134,'9月奖金发放记录'!$A$2:$A$146,A134)</f>
        <v>150</v>
      </c>
      <c r="AP134" s="37" t="s">
        <v>894</v>
      </c>
      <c r="AQ134" s="37" t="s">
        <v>120</v>
      </c>
      <c r="AR134" s="37">
        <v>1</v>
      </c>
    </row>
    <row r="135" ht="19" customHeight="1" spans="1:44">
      <c r="A135" s="39" t="s">
        <v>601</v>
      </c>
      <c r="B135" s="39" t="s">
        <v>1039</v>
      </c>
      <c r="C135" s="39" t="s">
        <v>892</v>
      </c>
      <c r="D135" s="39" t="s">
        <v>893</v>
      </c>
      <c r="E135" s="39" t="s">
        <v>11</v>
      </c>
      <c r="F135" s="40">
        <v>150</v>
      </c>
      <c r="G135" s="39" t="s">
        <v>558</v>
      </c>
      <c r="H135" s="39">
        <v>3000</v>
      </c>
      <c r="I135" s="39">
        <v>3489.4</v>
      </c>
      <c r="J135" s="39" t="s">
        <v>899</v>
      </c>
      <c r="K135" s="39">
        <v>321.43</v>
      </c>
      <c r="L135" s="39">
        <v>757.4</v>
      </c>
      <c r="M135" s="39" t="s">
        <v>899</v>
      </c>
      <c r="N135" s="39"/>
      <c r="O135" s="39"/>
      <c r="P135" s="39" t="s">
        <v>894</v>
      </c>
      <c r="Q135" s="39"/>
      <c r="R135" s="39"/>
      <c r="S135" s="39" t="s">
        <v>894</v>
      </c>
      <c r="T135" s="39"/>
      <c r="U135" s="39"/>
      <c r="V135" s="39" t="s">
        <v>894</v>
      </c>
      <c r="W135" s="39"/>
      <c r="X135" s="39"/>
      <c r="Y135" s="39" t="s">
        <v>894</v>
      </c>
      <c r="Z135" s="39"/>
      <c r="AA135" s="39"/>
      <c r="AB135" s="39" t="s">
        <v>894</v>
      </c>
      <c r="AC135" s="39"/>
      <c r="AD135" s="39"/>
      <c r="AE135" s="39" t="s">
        <v>894</v>
      </c>
      <c r="AF135" s="39">
        <v>200</v>
      </c>
      <c r="AG135" s="39">
        <v>0</v>
      </c>
      <c r="AH135" s="39" t="s">
        <v>904</v>
      </c>
      <c r="AI135" s="40">
        <v>3521.43</v>
      </c>
      <c r="AJ135" s="40">
        <v>4246.8</v>
      </c>
      <c r="AK135" s="39" t="s">
        <v>899</v>
      </c>
      <c r="AL135" s="39" t="s">
        <v>602</v>
      </c>
      <c r="AM135" s="39" t="s">
        <v>896</v>
      </c>
      <c r="AN135" s="40">
        <f>SUMIFS('9月奖金发放记录'!$J$2:$J$146,'9月奖金发放记录'!$B$2:$B$146,G135,'9月奖金发放记录'!$A$2:$A$146,A135)</f>
        <v>10</v>
      </c>
      <c r="AO135" s="40">
        <f>SUMIFS('9月奖金发放记录'!$J$2:$J$146,'9月奖金发放记录'!$B$2:$B$146,G135,'9月奖金发放记录'!$A$2:$A$146,A135)</f>
        <v>10</v>
      </c>
      <c r="AP135" s="39" t="s">
        <v>894</v>
      </c>
      <c r="AQ135" s="39" t="s">
        <v>120</v>
      </c>
      <c r="AR135" s="39">
        <v>2</v>
      </c>
    </row>
    <row r="136" ht="19" customHeight="1" spans="1:44">
      <c r="A136" s="37" t="s">
        <v>840</v>
      </c>
      <c r="B136" s="37" t="s">
        <v>1040</v>
      </c>
      <c r="C136" s="37" t="s">
        <v>892</v>
      </c>
      <c r="D136" s="37" t="s">
        <v>893</v>
      </c>
      <c r="E136" s="37" t="s">
        <v>11</v>
      </c>
      <c r="F136" s="38">
        <v>150</v>
      </c>
      <c r="G136" s="37" t="s">
        <v>558</v>
      </c>
      <c r="H136" s="37">
        <v>3000</v>
      </c>
      <c r="I136" s="37">
        <v>5149.8</v>
      </c>
      <c r="J136" s="37" t="s">
        <v>899</v>
      </c>
      <c r="K136" s="37">
        <v>3000</v>
      </c>
      <c r="L136" s="37">
        <v>11082.9</v>
      </c>
      <c r="M136" s="37" t="s">
        <v>899</v>
      </c>
      <c r="N136" s="37">
        <v>3000</v>
      </c>
      <c r="O136" s="37">
        <v>9521.4</v>
      </c>
      <c r="P136" s="37" t="s">
        <v>899</v>
      </c>
      <c r="Q136" s="37">
        <v>3000</v>
      </c>
      <c r="R136" s="37">
        <v>6349.6</v>
      </c>
      <c r="S136" s="37" t="s">
        <v>899</v>
      </c>
      <c r="T136" s="37">
        <v>3000</v>
      </c>
      <c r="U136" s="37">
        <v>8226.5</v>
      </c>
      <c r="V136" s="37" t="s">
        <v>899</v>
      </c>
      <c r="W136" s="37">
        <v>100</v>
      </c>
      <c r="X136" s="37">
        <v>346.9</v>
      </c>
      <c r="Y136" s="37" t="s">
        <v>899</v>
      </c>
      <c r="Z136" s="37">
        <v>3000</v>
      </c>
      <c r="AA136" s="37">
        <v>0</v>
      </c>
      <c r="AB136" s="37" t="s">
        <v>895</v>
      </c>
      <c r="AC136" s="37">
        <v>1258.06</v>
      </c>
      <c r="AD136" s="37">
        <v>782.2</v>
      </c>
      <c r="AE136" s="37" t="s">
        <v>895</v>
      </c>
      <c r="AF136" s="37">
        <v>3000</v>
      </c>
      <c r="AG136" s="37">
        <v>0</v>
      </c>
      <c r="AH136" s="37" t="s">
        <v>895</v>
      </c>
      <c r="AI136" s="38">
        <v>22358.06</v>
      </c>
      <c r="AJ136" s="38">
        <v>41459.3</v>
      </c>
      <c r="AK136" s="37" t="s">
        <v>895</v>
      </c>
      <c r="AL136" s="37" t="s">
        <v>573</v>
      </c>
      <c r="AM136" s="37" t="s">
        <v>896</v>
      </c>
      <c r="AN136" s="38">
        <f>SUMIFS('9月奖金发放记录'!$J$2:$J$146,'9月奖金发放记录'!$B$2:$B$146,G136,'9月奖金发放记录'!$A$2:$A$146,A136)</f>
        <v>150</v>
      </c>
      <c r="AO136" s="38">
        <f>SUMIFS('9月奖金发放记录'!$J$2:$J$146,'9月奖金发放记录'!$B$2:$B$146,G136,'9月奖金发放记录'!$A$2:$A$146,A136)</f>
        <v>150</v>
      </c>
      <c r="AP136" s="37" t="s">
        <v>894</v>
      </c>
      <c r="AQ136" s="37" t="s">
        <v>113</v>
      </c>
      <c r="AR136" s="37">
        <v>0</v>
      </c>
    </row>
    <row r="137" ht="19" customHeight="1" spans="1:44">
      <c r="A137" s="39" t="s">
        <v>841</v>
      </c>
      <c r="B137" s="39" t="s">
        <v>1041</v>
      </c>
      <c r="C137" s="39" t="s">
        <v>892</v>
      </c>
      <c r="D137" s="39" t="s">
        <v>893</v>
      </c>
      <c r="E137" s="39" t="s">
        <v>11</v>
      </c>
      <c r="F137" s="40">
        <v>150</v>
      </c>
      <c r="G137" s="39" t="s">
        <v>558</v>
      </c>
      <c r="H137" s="39">
        <v>3000</v>
      </c>
      <c r="I137" s="39">
        <v>8293.4</v>
      </c>
      <c r="J137" s="39" t="s">
        <v>899</v>
      </c>
      <c r="K137" s="39">
        <v>3000</v>
      </c>
      <c r="L137" s="39">
        <v>4829</v>
      </c>
      <c r="M137" s="39" t="s">
        <v>899</v>
      </c>
      <c r="N137" s="39">
        <v>3000</v>
      </c>
      <c r="O137" s="39">
        <v>5943.1</v>
      </c>
      <c r="P137" s="39" t="s">
        <v>899</v>
      </c>
      <c r="Q137" s="39">
        <v>3000</v>
      </c>
      <c r="R137" s="39">
        <v>5.2</v>
      </c>
      <c r="S137" s="39" t="s">
        <v>895</v>
      </c>
      <c r="T137" s="39">
        <v>3000</v>
      </c>
      <c r="U137" s="39">
        <v>3784.6</v>
      </c>
      <c r="V137" s="39" t="s">
        <v>899</v>
      </c>
      <c r="W137" s="39">
        <v>3000</v>
      </c>
      <c r="X137" s="39">
        <v>9008.6</v>
      </c>
      <c r="Y137" s="39" t="s">
        <v>899</v>
      </c>
      <c r="Z137" s="39">
        <v>3000</v>
      </c>
      <c r="AA137" s="39">
        <v>8485.5</v>
      </c>
      <c r="AB137" s="39" t="s">
        <v>899</v>
      </c>
      <c r="AC137" s="39">
        <v>1935.48</v>
      </c>
      <c r="AD137" s="39">
        <v>7815.3</v>
      </c>
      <c r="AE137" s="39" t="s">
        <v>899</v>
      </c>
      <c r="AF137" s="39">
        <v>3000</v>
      </c>
      <c r="AG137" s="39">
        <v>0</v>
      </c>
      <c r="AH137" s="39" t="s">
        <v>895</v>
      </c>
      <c r="AI137" s="40">
        <v>25935.48</v>
      </c>
      <c r="AJ137" s="40">
        <v>48164.7</v>
      </c>
      <c r="AK137" s="39" t="s">
        <v>895</v>
      </c>
      <c r="AL137" s="39" t="s">
        <v>573</v>
      </c>
      <c r="AM137" s="39" t="s">
        <v>896</v>
      </c>
      <c r="AN137" s="40">
        <f>SUMIFS('9月奖金发放记录'!$J$2:$J$146,'9月奖金发放记录'!$B$2:$B$146,G137,'9月奖金发放记录'!$A$2:$A$146,A137)</f>
        <v>150</v>
      </c>
      <c r="AO137" s="40">
        <f>SUMIFS('9月奖金发放记录'!$J$2:$J$146,'9月奖金发放记录'!$B$2:$B$146,G137,'9月奖金发放记录'!$A$2:$A$146,A137)</f>
        <v>150</v>
      </c>
      <c r="AP137" s="39" t="s">
        <v>894</v>
      </c>
      <c r="AQ137" s="39" t="s">
        <v>113</v>
      </c>
      <c r="AR137" s="39">
        <v>0</v>
      </c>
    </row>
    <row r="138" ht="19" customHeight="1" spans="1:44">
      <c r="A138" s="37" t="s">
        <v>606</v>
      </c>
      <c r="B138" s="37" t="s">
        <v>1042</v>
      </c>
      <c r="C138" s="37" t="s">
        <v>892</v>
      </c>
      <c r="D138" s="37" t="s">
        <v>893</v>
      </c>
      <c r="E138" s="37" t="s">
        <v>11</v>
      </c>
      <c r="F138" s="38">
        <v>150</v>
      </c>
      <c r="G138" s="37" t="s">
        <v>558</v>
      </c>
      <c r="H138" s="37"/>
      <c r="I138" s="37"/>
      <c r="J138" s="37" t="s">
        <v>894</v>
      </c>
      <c r="K138" s="37"/>
      <c r="L138" s="37"/>
      <c r="M138" s="37" t="s">
        <v>894</v>
      </c>
      <c r="N138" s="37"/>
      <c r="O138" s="37"/>
      <c r="P138" s="37" t="s">
        <v>894</v>
      </c>
      <c r="Q138" s="37"/>
      <c r="R138" s="37"/>
      <c r="S138" s="37" t="s">
        <v>894</v>
      </c>
      <c r="T138" s="37"/>
      <c r="U138" s="37"/>
      <c r="V138" s="37" t="s">
        <v>894</v>
      </c>
      <c r="W138" s="37"/>
      <c r="X138" s="37"/>
      <c r="Y138" s="37" t="s">
        <v>894</v>
      </c>
      <c r="Z138" s="37"/>
      <c r="AA138" s="37"/>
      <c r="AB138" s="37" t="s">
        <v>894</v>
      </c>
      <c r="AC138" s="37"/>
      <c r="AD138" s="37"/>
      <c r="AE138" s="37" t="s">
        <v>894</v>
      </c>
      <c r="AF138" s="37">
        <v>3000</v>
      </c>
      <c r="AG138" s="37">
        <v>8866</v>
      </c>
      <c r="AH138" s="37" t="s">
        <v>899</v>
      </c>
      <c r="AI138" s="38">
        <v>3000</v>
      </c>
      <c r="AJ138" s="38">
        <v>8866</v>
      </c>
      <c r="AK138" s="37" t="s">
        <v>899</v>
      </c>
      <c r="AL138" s="37" t="s">
        <v>607</v>
      </c>
      <c r="AM138" s="37" t="s">
        <v>896</v>
      </c>
      <c r="AN138" s="38">
        <f>SUMIFS('9月奖金发放记录'!$J$2:$J$146,'9月奖金发放记录'!$B$2:$B$146,G138,'9月奖金发放记录'!$A$2:$A$146,A138)</f>
        <v>150</v>
      </c>
      <c r="AO138" s="38">
        <f>SUMIFS('9月奖金发放记录'!$J$2:$J$146,'9月奖金发放记录'!$B$2:$B$146,G138,'9月奖金发放记录'!$A$2:$A$146,A138)</f>
        <v>150</v>
      </c>
      <c r="AP138" s="37" t="s">
        <v>894</v>
      </c>
      <c r="AQ138" s="37" t="s">
        <v>120</v>
      </c>
      <c r="AR138" s="37">
        <v>0</v>
      </c>
    </row>
    <row r="139" ht="19" customHeight="1" spans="1:44">
      <c r="A139" s="39" t="s">
        <v>842</v>
      </c>
      <c r="B139" s="39" t="s">
        <v>1043</v>
      </c>
      <c r="C139" s="39" t="s">
        <v>892</v>
      </c>
      <c r="D139" s="39" t="s">
        <v>893</v>
      </c>
      <c r="E139" s="39" t="s">
        <v>11</v>
      </c>
      <c r="F139" s="40">
        <v>150</v>
      </c>
      <c r="G139" s="39" t="s">
        <v>558</v>
      </c>
      <c r="H139" s="39"/>
      <c r="I139" s="39"/>
      <c r="J139" s="39" t="s">
        <v>894</v>
      </c>
      <c r="K139" s="39"/>
      <c r="L139" s="39"/>
      <c r="M139" s="39" t="s">
        <v>894</v>
      </c>
      <c r="N139" s="39"/>
      <c r="O139" s="39"/>
      <c r="P139" s="39" t="s">
        <v>894</v>
      </c>
      <c r="Q139" s="39"/>
      <c r="R139" s="39"/>
      <c r="S139" s="39" t="s">
        <v>894</v>
      </c>
      <c r="T139" s="39">
        <v>387.1</v>
      </c>
      <c r="U139" s="39">
        <v>55.5</v>
      </c>
      <c r="V139" s="39" t="s">
        <v>895</v>
      </c>
      <c r="W139" s="39">
        <v>3000</v>
      </c>
      <c r="X139" s="39">
        <v>6991.5</v>
      </c>
      <c r="Y139" s="39" t="s">
        <v>899</v>
      </c>
      <c r="Z139" s="39">
        <v>3000</v>
      </c>
      <c r="AA139" s="39">
        <v>7303.2</v>
      </c>
      <c r="AB139" s="39" t="s">
        <v>899</v>
      </c>
      <c r="AC139" s="39">
        <v>2225.81</v>
      </c>
      <c r="AD139" s="39">
        <v>4401.9</v>
      </c>
      <c r="AE139" s="39" t="s">
        <v>899</v>
      </c>
      <c r="AF139" s="39">
        <v>3000</v>
      </c>
      <c r="AG139" s="39">
        <v>0</v>
      </c>
      <c r="AH139" s="39" t="s">
        <v>895</v>
      </c>
      <c r="AI139" s="40">
        <v>11612.91</v>
      </c>
      <c r="AJ139" s="40">
        <v>18752.1</v>
      </c>
      <c r="AK139" s="39" t="s">
        <v>895</v>
      </c>
      <c r="AL139" s="39" t="s">
        <v>573</v>
      </c>
      <c r="AM139" s="39" t="s">
        <v>896</v>
      </c>
      <c r="AN139" s="40">
        <f>SUMIFS('9月奖金发放记录'!$J$2:$J$146,'9月奖金发放记录'!$B$2:$B$146,G139,'9月奖金发放记录'!$A$2:$A$146,A139)</f>
        <v>150</v>
      </c>
      <c r="AO139" s="40">
        <f>SUMIFS('9月奖金发放记录'!$J$2:$J$146,'9月奖金发放记录'!$B$2:$B$146,G139,'9月奖金发放记录'!$A$2:$A$146,A139)</f>
        <v>150</v>
      </c>
      <c r="AP139" s="39" t="s">
        <v>894</v>
      </c>
      <c r="AQ139" s="39" t="s">
        <v>113</v>
      </c>
      <c r="AR139" s="39">
        <v>0</v>
      </c>
    </row>
    <row r="140" ht="19" customHeight="1" spans="1:44">
      <c r="A140" s="37" t="s">
        <v>843</v>
      </c>
      <c r="B140" s="37" t="s">
        <v>1044</v>
      </c>
      <c r="C140" s="37" t="s">
        <v>892</v>
      </c>
      <c r="D140" s="37" t="s">
        <v>893</v>
      </c>
      <c r="E140" s="37" t="s">
        <v>11</v>
      </c>
      <c r="F140" s="38">
        <v>150</v>
      </c>
      <c r="G140" s="37" t="s">
        <v>558</v>
      </c>
      <c r="H140" s="37">
        <v>3000</v>
      </c>
      <c r="I140" s="37">
        <v>4747.7</v>
      </c>
      <c r="J140" s="37" t="s">
        <v>899</v>
      </c>
      <c r="K140" s="37">
        <v>3000</v>
      </c>
      <c r="L140" s="37">
        <v>3644.3</v>
      </c>
      <c r="M140" s="37" t="s">
        <v>899</v>
      </c>
      <c r="N140" s="37">
        <v>3000</v>
      </c>
      <c r="O140" s="37">
        <v>6426.7</v>
      </c>
      <c r="P140" s="37" t="s">
        <v>899</v>
      </c>
      <c r="Q140" s="37">
        <v>3000</v>
      </c>
      <c r="R140" s="37">
        <v>5849.7</v>
      </c>
      <c r="S140" s="37" t="s">
        <v>899</v>
      </c>
      <c r="T140" s="37">
        <v>3000</v>
      </c>
      <c r="U140" s="37">
        <v>8945.7</v>
      </c>
      <c r="V140" s="37" t="s">
        <v>899</v>
      </c>
      <c r="W140" s="37">
        <v>3000</v>
      </c>
      <c r="X140" s="37">
        <v>7084.2</v>
      </c>
      <c r="Y140" s="37" t="s">
        <v>899</v>
      </c>
      <c r="Z140" s="37">
        <v>3000</v>
      </c>
      <c r="AA140" s="37">
        <v>9059</v>
      </c>
      <c r="AB140" s="37" t="s">
        <v>899</v>
      </c>
      <c r="AC140" s="37">
        <v>1838.71</v>
      </c>
      <c r="AD140" s="37">
        <v>4973.8</v>
      </c>
      <c r="AE140" s="37" t="s">
        <v>899</v>
      </c>
      <c r="AF140" s="37">
        <v>3000</v>
      </c>
      <c r="AG140" s="37">
        <v>0</v>
      </c>
      <c r="AH140" s="37" t="s">
        <v>895</v>
      </c>
      <c r="AI140" s="38">
        <v>25838.71</v>
      </c>
      <c r="AJ140" s="38">
        <v>50731.1</v>
      </c>
      <c r="AK140" s="37" t="s">
        <v>895</v>
      </c>
      <c r="AL140" s="37" t="s">
        <v>573</v>
      </c>
      <c r="AM140" s="37" t="s">
        <v>896</v>
      </c>
      <c r="AN140" s="38">
        <f>SUMIFS('9月奖金发放记录'!$J$2:$J$146,'9月奖金发放记录'!$B$2:$B$146,G140,'9月奖金发放记录'!$A$2:$A$146,A140)</f>
        <v>150</v>
      </c>
      <c r="AO140" s="38">
        <f>SUMIFS('9月奖金发放记录'!$J$2:$J$146,'9月奖金发放记录'!$B$2:$B$146,G140,'9月奖金发放记录'!$A$2:$A$146,A140)</f>
        <v>150</v>
      </c>
      <c r="AP140" s="37" t="s">
        <v>894</v>
      </c>
      <c r="AQ140" s="37" t="s">
        <v>113</v>
      </c>
      <c r="AR140" s="37">
        <v>0</v>
      </c>
    </row>
    <row r="141" ht="19" customHeight="1" spans="1:44">
      <c r="A141" s="39" t="s">
        <v>844</v>
      </c>
      <c r="B141" s="39" t="s">
        <v>1045</v>
      </c>
      <c r="C141" s="39" t="s">
        <v>892</v>
      </c>
      <c r="D141" s="39" t="s">
        <v>893</v>
      </c>
      <c r="E141" s="39" t="s">
        <v>11</v>
      </c>
      <c r="F141" s="40">
        <v>150</v>
      </c>
      <c r="G141" s="39" t="s">
        <v>558</v>
      </c>
      <c r="H141" s="39">
        <v>3000</v>
      </c>
      <c r="I141" s="39">
        <v>6296.1</v>
      </c>
      <c r="J141" s="39" t="s">
        <v>899</v>
      </c>
      <c r="K141" s="39">
        <v>3000</v>
      </c>
      <c r="L141" s="39">
        <v>5774.8</v>
      </c>
      <c r="M141" s="39" t="s">
        <v>899</v>
      </c>
      <c r="N141" s="39">
        <v>3000</v>
      </c>
      <c r="O141" s="39">
        <v>3520.5</v>
      </c>
      <c r="P141" s="39" t="s">
        <v>899</v>
      </c>
      <c r="Q141" s="39">
        <v>3000</v>
      </c>
      <c r="R141" s="39">
        <v>3092.8</v>
      </c>
      <c r="S141" s="39" t="s">
        <v>899</v>
      </c>
      <c r="T141" s="39">
        <v>3000</v>
      </c>
      <c r="U141" s="39">
        <v>7201.8</v>
      </c>
      <c r="V141" s="39" t="s">
        <v>899</v>
      </c>
      <c r="W141" s="39">
        <v>3000</v>
      </c>
      <c r="X141" s="39">
        <v>8616.5</v>
      </c>
      <c r="Y141" s="39" t="s">
        <v>899</v>
      </c>
      <c r="Z141" s="39">
        <v>3000</v>
      </c>
      <c r="AA141" s="39">
        <v>15123.7</v>
      </c>
      <c r="AB141" s="39" t="s">
        <v>899</v>
      </c>
      <c r="AC141" s="39">
        <v>1935.48</v>
      </c>
      <c r="AD141" s="39">
        <v>10511.5</v>
      </c>
      <c r="AE141" s="39" t="s">
        <v>899</v>
      </c>
      <c r="AF141" s="39">
        <v>3000</v>
      </c>
      <c r="AG141" s="39">
        <v>0</v>
      </c>
      <c r="AH141" s="39" t="s">
        <v>895</v>
      </c>
      <c r="AI141" s="40">
        <v>25935.48</v>
      </c>
      <c r="AJ141" s="40">
        <v>60137.7</v>
      </c>
      <c r="AK141" s="39" t="s">
        <v>895</v>
      </c>
      <c r="AL141" s="39" t="s">
        <v>573</v>
      </c>
      <c r="AM141" s="39" t="s">
        <v>896</v>
      </c>
      <c r="AN141" s="40">
        <f>SUMIFS('9月奖金发放记录'!$J$2:$J$146,'9月奖金发放记录'!$B$2:$B$146,G141,'9月奖金发放记录'!$A$2:$A$146,A141)</f>
        <v>150</v>
      </c>
      <c r="AO141" s="40">
        <f>SUMIFS('9月奖金发放记录'!$J$2:$J$146,'9月奖金发放记录'!$B$2:$B$146,G141,'9月奖金发放记录'!$A$2:$A$146,A141)</f>
        <v>150</v>
      </c>
      <c r="AP141" s="39" t="s">
        <v>894</v>
      </c>
      <c r="AQ141" s="39" t="s">
        <v>113</v>
      </c>
      <c r="AR141" s="39">
        <v>0</v>
      </c>
    </row>
    <row r="142" ht="19" customHeight="1" spans="1:44">
      <c r="A142" s="37" t="s">
        <v>742</v>
      </c>
      <c r="B142" s="37" t="s">
        <v>1046</v>
      </c>
      <c r="C142" s="37" t="s">
        <v>902</v>
      </c>
      <c r="D142" s="37" t="s">
        <v>903</v>
      </c>
      <c r="E142" s="37" t="s">
        <v>17</v>
      </c>
      <c r="F142" s="38">
        <v>1000</v>
      </c>
      <c r="G142" s="37" t="s">
        <v>82</v>
      </c>
      <c r="H142" s="37"/>
      <c r="I142" s="37"/>
      <c r="J142" s="37" t="s">
        <v>894</v>
      </c>
      <c r="K142" s="37">
        <v>6000</v>
      </c>
      <c r="L142" s="37">
        <v>2074.2</v>
      </c>
      <c r="M142" s="37" t="s">
        <v>895</v>
      </c>
      <c r="N142" s="37">
        <v>6000</v>
      </c>
      <c r="O142" s="37">
        <v>4892.3</v>
      </c>
      <c r="P142" s="37" t="s">
        <v>895</v>
      </c>
      <c r="Q142" s="37">
        <v>6000</v>
      </c>
      <c r="R142" s="37">
        <v>9535.5</v>
      </c>
      <c r="S142" s="37" t="s">
        <v>899</v>
      </c>
      <c r="T142" s="37">
        <v>6000</v>
      </c>
      <c r="U142" s="37">
        <v>8822.8</v>
      </c>
      <c r="V142" s="37" t="s">
        <v>899</v>
      </c>
      <c r="W142" s="37">
        <v>6000</v>
      </c>
      <c r="X142" s="37">
        <v>10663.7</v>
      </c>
      <c r="Y142" s="37" t="s">
        <v>899</v>
      </c>
      <c r="Z142" s="37">
        <v>6000</v>
      </c>
      <c r="AA142" s="37">
        <v>9903.4</v>
      </c>
      <c r="AB142" s="37" t="s">
        <v>899</v>
      </c>
      <c r="AC142" s="37">
        <v>6000</v>
      </c>
      <c r="AD142" s="37">
        <v>8898.6</v>
      </c>
      <c r="AE142" s="37" t="s">
        <v>899</v>
      </c>
      <c r="AF142" s="37">
        <v>6000</v>
      </c>
      <c r="AG142" s="37">
        <v>6655.2</v>
      </c>
      <c r="AH142" s="37" t="s">
        <v>899</v>
      </c>
      <c r="AI142" s="38">
        <v>48000</v>
      </c>
      <c r="AJ142" s="38">
        <v>61445.7</v>
      </c>
      <c r="AK142" s="37" t="s">
        <v>899</v>
      </c>
      <c r="AL142" s="37" t="s">
        <v>743</v>
      </c>
      <c r="AM142" s="37" t="s">
        <v>896</v>
      </c>
      <c r="AN142" s="38">
        <f>SUMIFS('9月奖金发放记录'!$J$2:$J$146,'9月奖金发放记录'!$B$2:$B$146,G142,'9月奖金发放记录'!$A$2:$A$146,A142)</f>
        <v>1000</v>
      </c>
      <c r="AO142" s="38">
        <f>SUMIFS('9月奖金发放记录'!$J$2:$J$146,'9月奖金发放记录'!$B$2:$B$146,G142,'9月奖金发放记录'!$A$2:$A$146,A142)</f>
        <v>1000</v>
      </c>
      <c r="AP142" s="37" t="s">
        <v>894</v>
      </c>
      <c r="AQ142" s="37" t="s">
        <v>120</v>
      </c>
      <c r="AR142" s="37">
        <v>0</v>
      </c>
    </row>
    <row r="143" ht="19" customHeight="1" spans="1:44">
      <c r="A143" s="39" t="s">
        <v>746</v>
      </c>
      <c r="B143" s="39" t="s">
        <v>1047</v>
      </c>
      <c r="C143" s="39" t="s">
        <v>902</v>
      </c>
      <c r="D143" s="39" t="s">
        <v>903</v>
      </c>
      <c r="E143" s="39" t="s">
        <v>17</v>
      </c>
      <c r="F143" s="40">
        <v>1000</v>
      </c>
      <c r="G143" s="39" t="s">
        <v>82</v>
      </c>
      <c r="H143" s="39"/>
      <c r="I143" s="39"/>
      <c r="J143" s="39" t="s">
        <v>894</v>
      </c>
      <c r="K143" s="39">
        <v>6000</v>
      </c>
      <c r="L143" s="39">
        <v>1397</v>
      </c>
      <c r="M143" s="39" t="s">
        <v>895</v>
      </c>
      <c r="N143" s="39">
        <v>6000</v>
      </c>
      <c r="O143" s="39">
        <v>7093.6</v>
      </c>
      <c r="P143" s="39" t="s">
        <v>899</v>
      </c>
      <c r="Q143" s="39">
        <v>6000</v>
      </c>
      <c r="R143" s="39">
        <v>11754.7</v>
      </c>
      <c r="S143" s="39" t="s">
        <v>899</v>
      </c>
      <c r="T143" s="39">
        <v>6000</v>
      </c>
      <c r="U143" s="39">
        <v>8761.9</v>
      </c>
      <c r="V143" s="39" t="s">
        <v>899</v>
      </c>
      <c r="W143" s="39">
        <v>6000</v>
      </c>
      <c r="X143" s="39">
        <v>8444.5</v>
      </c>
      <c r="Y143" s="39" t="s">
        <v>899</v>
      </c>
      <c r="Z143" s="39">
        <v>6000</v>
      </c>
      <c r="AA143" s="39">
        <v>6269.3</v>
      </c>
      <c r="AB143" s="39" t="s">
        <v>899</v>
      </c>
      <c r="AC143" s="39">
        <v>6000</v>
      </c>
      <c r="AD143" s="39">
        <v>6163.7</v>
      </c>
      <c r="AE143" s="39" t="s">
        <v>899</v>
      </c>
      <c r="AF143" s="39">
        <v>6000</v>
      </c>
      <c r="AG143" s="39">
        <v>8615.4</v>
      </c>
      <c r="AH143" s="39" t="s">
        <v>899</v>
      </c>
      <c r="AI143" s="40">
        <v>48000</v>
      </c>
      <c r="AJ143" s="40">
        <v>58500.1</v>
      </c>
      <c r="AK143" s="39" t="s">
        <v>899</v>
      </c>
      <c r="AL143" s="39" t="s">
        <v>743</v>
      </c>
      <c r="AM143" s="39" t="s">
        <v>896</v>
      </c>
      <c r="AN143" s="40">
        <f>SUMIFS('9月奖金发放记录'!$J$2:$J$146,'9月奖金发放记录'!$B$2:$B$146,G143,'9月奖金发放记录'!$A$2:$A$146,A143)</f>
        <v>1000</v>
      </c>
      <c r="AO143" s="40">
        <f>SUMIFS('9月奖金发放记录'!$J$2:$J$146,'9月奖金发放记录'!$B$2:$B$146,G143,'9月奖金发放记录'!$A$2:$A$146,A143)</f>
        <v>1000</v>
      </c>
      <c r="AP143" s="39" t="s">
        <v>894</v>
      </c>
      <c r="AQ143" s="39" t="s">
        <v>120</v>
      </c>
      <c r="AR143" s="39">
        <v>2</v>
      </c>
    </row>
    <row r="144" ht="19" customHeight="1" spans="1:44">
      <c r="A144" s="37" t="s">
        <v>260</v>
      </c>
      <c r="B144" s="37" t="s">
        <v>907</v>
      </c>
      <c r="C144" s="37" t="s">
        <v>902</v>
      </c>
      <c r="D144" s="37" t="s">
        <v>903</v>
      </c>
      <c r="E144" s="37" t="s">
        <v>17</v>
      </c>
      <c r="F144" s="38">
        <v>1000</v>
      </c>
      <c r="G144" s="37" t="s">
        <v>82</v>
      </c>
      <c r="H144" s="37"/>
      <c r="I144" s="37"/>
      <c r="J144" s="37" t="s">
        <v>894</v>
      </c>
      <c r="K144" s="37"/>
      <c r="L144" s="37"/>
      <c r="M144" s="37" t="s">
        <v>894</v>
      </c>
      <c r="N144" s="37"/>
      <c r="O144" s="37"/>
      <c r="P144" s="37" t="s">
        <v>894</v>
      </c>
      <c r="Q144" s="37"/>
      <c r="R144" s="37"/>
      <c r="S144" s="37" t="s">
        <v>894</v>
      </c>
      <c r="T144" s="37"/>
      <c r="U144" s="37"/>
      <c r="V144" s="37" t="s">
        <v>894</v>
      </c>
      <c r="W144" s="37"/>
      <c r="X144" s="37"/>
      <c r="Y144" s="37" t="s">
        <v>894</v>
      </c>
      <c r="Z144" s="37"/>
      <c r="AA144" s="37"/>
      <c r="AB144" s="37" t="s">
        <v>894</v>
      </c>
      <c r="AC144" s="37"/>
      <c r="AD144" s="37"/>
      <c r="AE144" s="37" t="s">
        <v>894</v>
      </c>
      <c r="AF144" s="37">
        <v>1600</v>
      </c>
      <c r="AG144" s="37">
        <v>813.7</v>
      </c>
      <c r="AH144" s="37" t="s">
        <v>895</v>
      </c>
      <c r="AI144" s="38">
        <v>1600</v>
      </c>
      <c r="AJ144" s="38">
        <v>813.7</v>
      </c>
      <c r="AK144" s="37" t="s">
        <v>895</v>
      </c>
      <c r="AL144" s="37" t="s">
        <v>747</v>
      </c>
      <c r="AM144" s="37" t="s">
        <v>896</v>
      </c>
      <c r="AN144" s="38">
        <f>SUMIFS('9月奖金发放记录'!$J$2:$J$146,'9月奖金发放记录'!$B$2:$B$146,G144,'9月奖金发放记录'!$A$2:$A$146,A144)</f>
        <v>0</v>
      </c>
      <c r="AO144" s="38">
        <f>SUMIFS('9月奖金发放记录'!$J$2:$J$146,'9月奖金发放记录'!$B$2:$B$146,G144,'9月奖金发放记录'!$A$2:$A$146,A144)</f>
        <v>0</v>
      </c>
      <c r="AP144" s="37" t="s">
        <v>897</v>
      </c>
      <c r="AQ144" s="37" t="s">
        <v>120</v>
      </c>
      <c r="AR144" s="37">
        <v>0</v>
      </c>
    </row>
    <row r="145" ht="19" customHeight="1" spans="1:44">
      <c r="A145" s="39" t="s">
        <v>749</v>
      </c>
      <c r="B145" s="39" t="s">
        <v>1048</v>
      </c>
      <c r="C145" s="39" t="s">
        <v>902</v>
      </c>
      <c r="D145" s="39" t="s">
        <v>903</v>
      </c>
      <c r="E145" s="39" t="s">
        <v>17</v>
      </c>
      <c r="F145" s="40">
        <v>1000</v>
      </c>
      <c r="G145" s="39" t="s">
        <v>82</v>
      </c>
      <c r="H145" s="39"/>
      <c r="I145" s="39"/>
      <c r="J145" s="39" t="s">
        <v>894</v>
      </c>
      <c r="K145" s="39"/>
      <c r="L145" s="39"/>
      <c r="M145" s="39" t="s">
        <v>894</v>
      </c>
      <c r="N145" s="39"/>
      <c r="O145" s="39"/>
      <c r="P145" s="39" t="s">
        <v>894</v>
      </c>
      <c r="Q145" s="39"/>
      <c r="R145" s="39"/>
      <c r="S145" s="39" t="s">
        <v>894</v>
      </c>
      <c r="T145" s="39"/>
      <c r="U145" s="39"/>
      <c r="V145" s="39" t="s">
        <v>894</v>
      </c>
      <c r="W145" s="39"/>
      <c r="X145" s="39"/>
      <c r="Y145" s="39" t="s">
        <v>894</v>
      </c>
      <c r="Z145" s="39"/>
      <c r="AA145" s="39"/>
      <c r="AB145" s="39" t="s">
        <v>894</v>
      </c>
      <c r="AC145" s="39"/>
      <c r="AD145" s="39"/>
      <c r="AE145" s="39" t="s">
        <v>894</v>
      </c>
      <c r="AF145" s="39">
        <v>3000</v>
      </c>
      <c r="AG145" s="39">
        <v>1200</v>
      </c>
      <c r="AH145" s="39" t="s">
        <v>895</v>
      </c>
      <c r="AI145" s="40">
        <v>3000</v>
      </c>
      <c r="AJ145" s="40">
        <v>1200</v>
      </c>
      <c r="AK145" s="39" t="s">
        <v>895</v>
      </c>
      <c r="AL145" s="39" t="s">
        <v>747</v>
      </c>
      <c r="AM145" s="39" t="s">
        <v>896</v>
      </c>
      <c r="AN145" s="40">
        <f>SUMIFS('9月奖金发放记录'!$J$2:$J$146,'9月奖金发放记录'!$B$2:$B$146,G145,'9月奖金发放记录'!$A$2:$A$146,A145)</f>
        <v>0</v>
      </c>
      <c r="AO145" s="40">
        <f>SUMIFS('9月奖金发放记录'!$J$2:$J$146,'9月奖金发放记录'!$B$2:$B$146,G145,'9月奖金发放记录'!$A$2:$A$146,A145)</f>
        <v>0</v>
      </c>
      <c r="AP145" s="39" t="s">
        <v>897</v>
      </c>
      <c r="AQ145" s="39" t="s">
        <v>120</v>
      </c>
      <c r="AR145" s="39">
        <v>0</v>
      </c>
    </row>
    <row r="146" ht="19" customHeight="1" spans="1:44">
      <c r="A146" s="37" t="s">
        <v>750</v>
      </c>
      <c r="B146" s="37" t="s">
        <v>1049</v>
      </c>
      <c r="C146" s="37" t="s">
        <v>902</v>
      </c>
      <c r="D146" s="37" t="s">
        <v>903</v>
      </c>
      <c r="E146" s="37" t="s">
        <v>17</v>
      </c>
      <c r="F146" s="38">
        <v>1000</v>
      </c>
      <c r="G146" s="37" t="s">
        <v>82</v>
      </c>
      <c r="H146" s="37"/>
      <c r="I146" s="37"/>
      <c r="J146" s="37" t="s">
        <v>894</v>
      </c>
      <c r="K146" s="37">
        <v>6000</v>
      </c>
      <c r="L146" s="37">
        <v>2651</v>
      </c>
      <c r="M146" s="37" t="s">
        <v>895</v>
      </c>
      <c r="N146" s="37">
        <v>6000</v>
      </c>
      <c r="O146" s="37">
        <v>7396.6</v>
      </c>
      <c r="P146" s="37" t="s">
        <v>899</v>
      </c>
      <c r="Q146" s="37">
        <v>6000</v>
      </c>
      <c r="R146" s="37">
        <v>10391.9</v>
      </c>
      <c r="S146" s="37" t="s">
        <v>899</v>
      </c>
      <c r="T146" s="37">
        <v>6000</v>
      </c>
      <c r="U146" s="37">
        <v>8120.6</v>
      </c>
      <c r="V146" s="37" t="s">
        <v>899</v>
      </c>
      <c r="W146" s="37">
        <v>6000</v>
      </c>
      <c r="X146" s="37">
        <v>11564.9</v>
      </c>
      <c r="Y146" s="37" t="s">
        <v>899</v>
      </c>
      <c r="Z146" s="37">
        <v>6000</v>
      </c>
      <c r="AA146" s="37">
        <v>7645.8</v>
      </c>
      <c r="AB146" s="37" t="s">
        <v>899</v>
      </c>
      <c r="AC146" s="37">
        <v>6000</v>
      </c>
      <c r="AD146" s="37">
        <v>8334.1</v>
      </c>
      <c r="AE146" s="37" t="s">
        <v>899</v>
      </c>
      <c r="AF146" s="37">
        <v>6000</v>
      </c>
      <c r="AG146" s="37">
        <v>9551.8</v>
      </c>
      <c r="AH146" s="37" t="s">
        <v>899</v>
      </c>
      <c r="AI146" s="38">
        <v>48000</v>
      </c>
      <c r="AJ146" s="38">
        <v>65656.7</v>
      </c>
      <c r="AK146" s="37" t="s">
        <v>899</v>
      </c>
      <c r="AL146" s="37" t="s">
        <v>743</v>
      </c>
      <c r="AM146" s="37" t="s">
        <v>896</v>
      </c>
      <c r="AN146" s="38">
        <f>SUMIFS('9月奖金发放记录'!$J$2:$J$146,'9月奖金发放记录'!$B$2:$B$146,G146,'9月奖金发放记录'!$A$2:$A$146,A146)</f>
        <v>1000</v>
      </c>
      <c r="AO146" s="38">
        <f>SUMIFS('9月奖金发放记录'!$J$2:$J$146,'9月奖金发放记录'!$B$2:$B$146,G146,'9月奖金发放记录'!$A$2:$A$146,A146)</f>
        <v>1000</v>
      </c>
      <c r="AP146" s="37" t="s">
        <v>894</v>
      </c>
      <c r="AQ146" s="37" t="s">
        <v>120</v>
      </c>
      <c r="AR146" s="37">
        <v>5</v>
      </c>
    </row>
    <row r="147" ht="19" customHeight="1" spans="1:44">
      <c r="A147" s="39" t="s">
        <v>752</v>
      </c>
      <c r="B147" s="39" t="s">
        <v>1050</v>
      </c>
      <c r="C147" s="39" t="s">
        <v>902</v>
      </c>
      <c r="D147" s="39" t="s">
        <v>903</v>
      </c>
      <c r="E147" s="39" t="s">
        <v>17</v>
      </c>
      <c r="F147" s="40">
        <v>1000</v>
      </c>
      <c r="G147" s="39" t="s">
        <v>82</v>
      </c>
      <c r="H147" s="39"/>
      <c r="I147" s="39"/>
      <c r="J147" s="39" t="s">
        <v>894</v>
      </c>
      <c r="K147" s="39"/>
      <c r="L147" s="39"/>
      <c r="M147" s="39" t="s">
        <v>894</v>
      </c>
      <c r="N147" s="39"/>
      <c r="O147" s="39"/>
      <c r="P147" s="39" t="s">
        <v>894</v>
      </c>
      <c r="Q147" s="39">
        <v>3200</v>
      </c>
      <c r="R147" s="39">
        <v>4620.8</v>
      </c>
      <c r="S147" s="39" t="s">
        <v>899</v>
      </c>
      <c r="T147" s="39">
        <v>6000</v>
      </c>
      <c r="U147" s="39">
        <v>7840.2</v>
      </c>
      <c r="V147" s="39" t="s">
        <v>899</v>
      </c>
      <c r="W147" s="39">
        <v>6000</v>
      </c>
      <c r="X147" s="39">
        <v>747.7</v>
      </c>
      <c r="Y147" s="39" t="s">
        <v>895</v>
      </c>
      <c r="Z147" s="39">
        <v>6000</v>
      </c>
      <c r="AA147" s="39">
        <v>6870.8</v>
      </c>
      <c r="AB147" s="39" t="s">
        <v>899</v>
      </c>
      <c r="AC147" s="39">
        <v>6000</v>
      </c>
      <c r="AD147" s="39">
        <v>5887.5</v>
      </c>
      <c r="AE147" s="39" t="s">
        <v>895</v>
      </c>
      <c r="AF147" s="39">
        <v>6000</v>
      </c>
      <c r="AG147" s="39">
        <v>6266.4</v>
      </c>
      <c r="AH147" s="39" t="s">
        <v>899</v>
      </c>
      <c r="AI147" s="40">
        <v>33200</v>
      </c>
      <c r="AJ147" s="40">
        <v>32233.4</v>
      </c>
      <c r="AK147" s="39" t="s">
        <v>895</v>
      </c>
      <c r="AL147" s="39" t="s">
        <v>747</v>
      </c>
      <c r="AM147" s="39" t="s">
        <v>896</v>
      </c>
      <c r="AN147" s="40">
        <f>SUMIFS('9月奖金发放记录'!$J$2:$J$146,'9月奖金发放记录'!$B$2:$B$146,G147,'9月奖金发放记录'!$A$2:$A$146,A147)</f>
        <v>1000</v>
      </c>
      <c r="AO147" s="40">
        <f>SUMIFS('9月奖金发放记录'!$J$2:$J$146,'9月奖金发放记录'!$B$2:$B$146,G147,'9月奖金发放记录'!$A$2:$A$146,A147)</f>
        <v>1000</v>
      </c>
      <c r="AP147" s="39" t="s">
        <v>894</v>
      </c>
      <c r="AQ147" s="39" t="s">
        <v>120</v>
      </c>
      <c r="AR147" s="39">
        <v>0</v>
      </c>
    </row>
    <row r="148" ht="19" customHeight="1" spans="1:44">
      <c r="A148" s="37" t="s">
        <v>754</v>
      </c>
      <c r="B148" s="37" t="s">
        <v>1051</v>
      </c>
      <c r="C148" s="37" t="s">
        <v>902</v>
      </c>
      <c r="D148" s="37" t="s">
        <v>903</v>
      </c>
      <c r="E148" s="37" t="s">
        <v>17</v>
      </c>
      <c r="F148" s="38">
        <v>1000</v>
      </c>
      <c r="G148" s="37" t="s">
        <v>82</v>
      </c>
      <c r="H148" s="37">
        <v>2516.13</v>
      </c>
      <c r="I148" s="37">
        <v>0</v>
      </c>
      <c r="J148" s="37" t="s">
        <v>895</v>
      </c>
      <c r="K148" s="37">
        <v>6000</v>
      </c>
      <c r="L148" s="37">
        <v>1321.3</v>
      </c>
      <c r="M148" s="37" t="s">
        <v>895</v>
      </c>
      <c r="N148" s="37">
        <v>6000</v>
      </c>
      <c r="O148" s="37">
        <v>3471.7</v>
      </c>
      <c r="P148" s="37" t="s">
        <v>895</v>
      </c>
      <c r="Q148" s="37">
        <v>6000</v>
      </c>
      <c r="R148" s="37">
        <v>1725.7</v>
      </c>
      <c r="S148" s="37" t="s">
        <v>895</v>
      </c>
      <c r="T148" s="37">
        <v>6000</v>
      </c>
      <c r="U148" s="37">
        <v>2198.7</v>
      </c>
      <c r="V148" s="37" t="s">
        <v>895</v>
      </c>
      <c r="W148" s="37">
        <v>6000</v>
      </c>
      <c r="X148" s="37">
        <v>5200.2</v>
      </c>
      <c r="Y148" s="37" t="s">
        <v>895</v>
      </c>
      <c r="Z148" s="37">
        <v>6000</v>
      </c>
      <c r="AA148" s="37">
        <v>3778.4</v>
      </c>
      <c r="AB148" s="37" t="s">
        <v>895</v>
      </c>
      <c r="AC148" s="37">
        <v>6000</v>
      </c>
      <c r="AD148" s="37">
        <v>6529.1</v>
      </c>
      <c r="AE148" s="37" t="s">
        <v>899</v>
      </c>
      <c r="AF148" s="37">
        <v>6000</v>
      </c>
      <c r="AG148" s="37">
        <v>6738.2</v>
      </c>
      <c r="AH148" s="37" t="s">
        <v>899</v>
      </c>
      <c r="AI148" s="38">
        <v>50516.13</v>
      </c>
      <c r="AJ148" s="38">
        <v>30963.3</v>
      </c>
      <c r="AK148" s="37" t="s">
        <v>895</v>
      </c>
      <c r="AL148" s="37" t="s">
        <v>747</v>
      </c>
      <c r="AM148" s="37" t="s">
        <v>896</v>
      </c>
      <c r="AN148" s="38">
        <f>SUMIFS('9月奖金发放记录'!$J$2:$J$146,'9月奖金发放记录'!$B$2:$B$146,G148,'9月奖金发放记录'!$A$2:$A$146,A148)</f>
        <v>1000</v>
      </c>
      <c r="AO148" s="38">
        <f>SUMIFS('9月奖金发放记录'!$J$2:$J$146,'9月奖金发放记录'!$B$2:$B$146,G148,'9月奖金发放记录'!$A$2:$A$146,A148)</f>
        <v>1000</v>
      </c>
      <c r="AP148" s="37" t="s">
        <v>894</v>
      </c>
      <c r="AQ148" s="37" t="s">
        <v>120</v>
      </c>
      <c r="AR148" s="37">
        <v>0</v>
      </c>
    </row>
    <row r="149" ht="19" customHeight="1" spans="1:44">
      <c r="A149" s="39" t="s">
        <v>755</v>
      </c>
      <c r="B149" s="39" t="s">
        <v>1052</v>
      </c>
      <c r="C149" s="39" t="s">
        <v>902</v>
      </c>
      <c r="D149" s="39" t="s">
        <v>903</v>
      </c>
      <c r="E149" s="39" t="s">
        <v>17</v>
      </c>
      <c r="F149" s="40">
        <v>1000</v>
      </c>
      <c r="G149" s="39" t="s">
        <v>82</v>
      </c>
      <c r="H149" s="39"/>
      <c r="I149" s="39"/>
      <c r="J149" s="39" t="s">
        <v>894</v>
      </c>
      <c r="K149" s="39"/>
      <c r="L149" s="39"/>
      <c r="M149" s="39" t="s">
        <v>894</v>
      </c>
      <c r="N149" s="39"/>
      <c r="O149" s="39"/>
      <c r="P149" s="39" t="s">
        <v>894</v>
      </c>
      <c r="Q149" s="39"/>
      <c r="R149" s="39"/>
      <c r="S149" s="39" t="s">
        <v>894</v>
      </c>
      <c r="T149" s="39"/>
      <c r="U149" s="39"/>
      <c r="V149" s="39" t="s">
        <v>894</v>
      </c>
      <c r="W149" s="39"/>
      <c r="X149" s="39"/>
      <c r="Y149" s="39" t="s">
        <v>894</v>
      </c>
      <c r="Z149" s="39"/>
      <c r="AA149" s="39"/>
      <c r="AB149" s="39" t="s">
        <v>894</v>
      </c>
      <c r="AC149" s="39">
        <v>4064.52</v>
      </c>
      <c r="AD149" s="39">
        <v>435.8</v>
      </c>
      <c r="AE149" s="39" t="s">
        <v>895</v>
      </c>
      <c r="AF149" s="39">
        <v>6000</v>
      </c>
      <c r="AG149" s="39">
        <v>79.8</v>
      </c>
      <c r="AH149" s="39" t="s">
        <v>895</v>
      </c>
      <c r="AI149" s="40">
        <v>10064.52</v>
      </c>
      <c r="AJ149" s="40">
        <v>515.6</v>
      </c>
      <c r="AK149" s="39" t="s">
        <v>895</v>
      </c>
      <c r="AL149" s="39" t="s">
        <v>747</v>
      </c>
      <c r="AM149" s="39" t="s">
        <v>896</v>
      </c>
      <c r="AN149" s="40">
        <f>SUMIFS('9月奖金发放记录'!$J$2:$J$146,'9月奖金发放记录'!$B$2:$B$146,G149,'9月奖金发放记录'!$A$2:$A$146,A149)</f>
        <v>0</v>
      </c>
      <c r="AO149" s="40">
        <f>SUMIFS('9月奖金发放记录'!$J$2:$J$146,'9月奖金发放记录'!$B$2:$B$146,G149,'9月奖金发放记录'!$A$2:$A$146,A149)</f>
        <v>0</v>
      </c>
      <c r="AP149" s="39" t="s">
        <v>897</v>
      </c>
      <c r="AQ149" s="39" t="s">
        <v>120</v>
      </c>
      <c r="AR149" s="39">
        <v>0</v>
      </c>
    </row>
    <row r="150" ht="19" customHeight="1" spans="1:44">
      <c r="A150" s="37" t="s">
        <v>756</v>
      </c>
      <c r="B150" s="37" t="s">
        <v>1053</v>
      </c>
      <c r="C150" s="37" t="s">
        <v>902</v>
      </c>
      <c r="D150" s="37" t="s">
        <v>903</v>
      </c>
      <c r="E150" s="37" t="s">
        <v>17</v>
      </c>
      <c r="F150" s="38">
        <v>1000</v>
      </c>
      <c r="G150" s="37" t="s">
        <v>82</v>
      </c>
      <c r="H150" s="37"/>
      <c r="I150" s="37"/>
      <c r="J150" s="37" t="s">
        <v>894</v>
      </c>
      <c r="K150" s="37"/>
      <c r="L150" s="37"/>
      <c r="M150" s="37" t="s">
        <v>894</v>
      </c>
      <c r="N150" s="37"/>
      <c r="O150" s="37"/>
      <c r="P150" s="37" t="s">
        <v>894</v>
      </c>
      <c r="Q150" s="37">
        <v>5800</v>
      </c>
      <c r="R150" s="37">
        <v>5782.6</v>
      </c>
      <c r="S150" s="37" t="s">
        <v>895</v>
      </c>
      <c r="T150" s="37">
        <v>6000</v>
      </c>
      <c r="U150" s="37">
        <v>6806.8</v>
      </c>
      <c r="V150" s="37" t="s">
        <v>899</v>
      </c>
      <c r="W150" s="37">
        <v>4000</v>
      </c>
      <c r="X150" s="37">
        <v>4366</v>
      </c>
      <c r="Y150" s="37" t="s">
        <v>899</v>
      </c>
      <c r="Z150" s="37">
        <v>6000</v>
      </c>
      <c r="AA150" s="37">
        <v>4830</v>
      </c>
      <c r="AB150" s="37" t="s">
        <v>895</v>
      </c>
      <c r="AC150" s="37">
        <v>6000</v>
      </c>
      <c r="AD150" s="37">
        <v>3748.6</v>
      </c>
      <c r="AE150" s="37" t="s">
        <v>895</v>
      </c>
      <c r="AF150" s="37">
        <v>6000</v>
      </c>
      <c r="AG150" s="37">
        <v>3398.2</v>
      </c>
      <c r="AH150" s="37" t="s">
        <v>904</v>
      </c>
      <c r="AI150" s="38">
        <v>33800</v>
      </c>
      <c r="AJ150" s="38">
        <v>28932.2</v>
      </c>
      <c r="AK150" s="37" t="s">
        <v>895</v>
      </c>
      <c r="AL150" s="37" t="s">
        <v>747</v>
      </c>
      <c r="AM150" s="37" t="s">
        <v>896</v>
      </c>
      <c r="AN150" s="38">
        <f>SUMIFS('9月奖金发放记录'!$J$2:$J$146,'9月奖金发放记录'!$B$2:$B$146,G150,'9月奖金发放记录'!$A$2:$A$146,A150)</f>
        <v>0</v>
      </c>
      <c r="AO150" s="38">
        <f>SUMIFS('9月奖金发放记录'!$J$2:$J$146,'9月奖金发放记录'!$B$2:$B$146,G150,'9月奖金发放记录'!$A$2:$A$146,A150)</f>
        <v>0</v>
      </c>
      <c r="AP150" s="37" t="s">
        <v>905</v>
      </c>
      <c r="AQ150" s="37" t="s">
        <v>120</v>
      </c>
      <c r="AR150" s="37">
        <v>2</v>
      </c>
    </row>
    <row r="151" ht="19" customHeight="1" spans="1:44">
      <c r="A151" s="39" t="s">
        <v>758</v>
      </c>
      <c r="B151" s="39" t="s">
        <v>1054</v>
      </c>
      <c r="C151" s="39" t="s">
        <v>902</v>
      </c>
      <c r="D151" s="39" t="s">
        <v>903</v>
      </c>
      <c r="E151" s="39" t="s">
        <v>17</v>
      </c>
      <c r="F151" s="40">
        <v>1000</v>
      </c>
      <c r="G151" s="39" t="s">
        <v>82</v>
      </c>
      <c r="H151" s="39"/>
      <c r="I151" s="39"/>
      <c r="J151" s="39" t="s">
        <v>894</v>
      </c>
      <c r="K151" s="39"/>
      <c r="L151" s="39"/>
      <c r="M151" s="39" t="s">
        <v>894</v>
      </c>
      <c r="N151" s="39"/>
      <c r="O151" s="39"/>
      <c r="P151" s="39" t="s">
        <v>894</v>
      </c>
      <c r="Q151" s="39"/>
      <c r="R151" s="39"/>
      <c r="S151" s="39" t="s">
        <v>894</v>
      </c>
      <c r="T151" s="39">
        <v>3483.87</v>
      </c>
      <c r="U151" s="39">
        <v>4608</v>
      </c>
      <c r="V151" s="39" t="s">
        <v>899</v>
      </c>
      <c r="W151" s="39">
        <v>6000</v>
      </c>
      <c r="X151" s="39">
        <v>7459.4</v>
      </c>
      <c r="Y151" s="39" t="s">
        <v>899</v>
      </c>
      <c r="Z151" s="39">
        <v>6000</v>
      </c>
      <c r="AA151" s="39">
        <v>5950.8</v>
      </c>
      <c r="AB151" s="39" t="s">
        <v>895</v>
      </c>
      <c r="AC151" s="39">
        <v>6000</v>
      </c>
      <c r="AD151" s="39">
        <v>6207.6</v>
      </c>
      <c r="AE151" s="39" t="s">
        <v>899</v>
      </c>
      <c r="AF151" s="39">
        <v>6000</v>
      </c>
      <c r="AG151" s="39">
        <v>7176.8</v>
      </c>
      <c r="AH151" s="39" t="s">
        <v>899</v>
      </c>
      <c r="AI151" s="40">
        <v>27483.87</v>
      </c>
      <c r="AJ151" s="40">
        <v>31402.6</v>
      </c>
      <c r="AK151" s="39" t="s">
        <v>899</v>
      </c>
      <c r="AL151" s="39" t="s">
        <v>759</v>
      </c>
      <c r="AM151" s="39" t="s">
        <v>896</v>
      </c>
      <c r="AN151" s="40">
        <f>SUMIFS('9月奖金发放记录'!$J$2:$J$146,'9月奖金发放记录'!$B$2:$B$146,G151,'9月奖金发放记录'!$A$2:$A$146,A151)</f>
        <v>1000</v>
      </c>
      <c r="AO151" s="40">
        <f>SUMIFS('9月奖金发放记录'!$J$2:$J$146,'9月奖金发放记录'!$B$2:$B$146,G151,'9月奖金发放记录'!$A$2:$A$146,A151)</f>
        <v>1000</v>
      </c>
      <c r="AP151" s="39" t="s">
        <v>894</v>
      </c>
      <c r="AQ151" s="39" t="s">
        <v>120</v>
      </c>
      <c r="AR151" s="39">
        <v>0</v>
      </c>
    </row>
    <row r="152" ht="19" customHeight="1" spans="1:44">
      <c r="A152" s="37" t="s">
        <v>761</v>
      </c>
      <c r="B152" s="37" t="s">
        <v>1055</v>
      </c>
      <c r="C152" s="37" t="s">
        <v>902</v>
      </c>
      <c r="D152" s="37" t="s">
        <v>903</v>
      </c>
      <c r="E152" s="37" t="s">
        <v>17</v>
      </c>
      <c r="F152" s="38">
        <v>1000</v>
      </c>
      <c r="G152" s="37" t="s">
        <v>82</v>
      </c>
      <c r="H152" s="37"/>
      <c r="I152" s="37"/>
      <c r="J152" s="37" t="s">
        <v>894</v>
      </c>
      <c r="K152" s="37"/>
      <c r="L152" s="37"/>
      <c r="M152" s="37" t="s">
        <v>894</v>
      </c>
      <c r="N152" s="37"/>
      <c r="O152" s="37"/>
      <c r="P152" s="37" t="s">
        <v>894</v>
      </c>
      <c r="Q152" s="37"/>
      <c r="R152" s="37"/>
      <c r="S152" s="37" t="s">
        <v>894</v>
      </c>
      <c r="T152" s="37"/>
      <c r="U152" s="37"/>
      <c r="V152" s="37" t="s">
        <v>894</v>
      </c>
      <c r="W152" s="37"/>
      <c r="X152" s="37"/>
      <c r="Y152" s="37" t="s">
        <v>894</v>
      </c>
      <c r="Z152" s="37"/>
      <c r="AA152" s="37"/>
      <c r="AB152" s="37" t="s">
        <v>894</v>
      </c>
      <c r="AC152" s="37">
        <v>967.74</v>
      </c>
      <c r="AD152" s="37">
        <v>1464.1</v>
      </c>
      <c r="AE152" s="37" t="s">
        <v>899</v>
      </c>
      <c r="AF152" s="37">
        <v>6000</v>
      </c>
      <c r="AG152" s="37">
        <v>257</v>
      </c>
      <c r="AH152" s="37" t="s">
        <v>895</v>
      </c>
      <c r="AI152" s="38">
        <v>6967.74</v>
      </c>
      <c r="AJ152" s="38">
        <v>1721.1</v>
      </c>
      <c r="AK152" s="37" t="s">
        <v>895</v>
      </c>
      <c r="AL152" s="37" t="s">
        <v>747</v>
      </c>
      <c r="AM152" s="37" t="s">
        <v>896</v>
      </c>
      <c r="AN152" s="38">
        <f>SUMIFS('9月奖金发放记录'!$J$2:$J$146,'9月奖金发放记录'!$B$2:$B$146,G152,'9月奖金发放记录'!$A$2:$A$146,A152)</f>
        <v>0</v>
      </c>
      <c r="AO152" s="38">
        <f>SUMIFS('9月奖金发放记录'!$J$2:$J$146,'9月奖金发放记录'!$B$2:$B$146,G152,'9月奖金发放记录'!$A$2:$A$146,A152)</f>
        <v>0</v>
      </c>
      <c r="AP152" s="37" t="s">
        <v>897</v>
      </c>
      <c r="AQ152" s="37" t="s">
        <v>120</v>
      </c>
      <c r="AR152" s="37">
        <v>0</v>
      </c>
    </row>
    <row r="153" ht="19" customHeight="1" spans="1:44">
      <c r="A153" s="39" t="s">
        <v>762</v>
      </c>
      <c r="B153" s="39" t="s">
        <v>1056</v>
      </c>
      <c r="C153" s="39" t="s">
        <v>902</v>
      </c>
      <c r="D153" s="39" t="s">
        <v>903</v>
      </c>
      <c r="E153" s="39" t="s">
        <v>17</v>
      </c>
      <c r="F153" s="40">
        <v>1000</v>
      </c>
      <c r="G153" s="39" t="s">
        <v>82</v>
      </c>
      <c r="H153" s="39"/>
      <c r="I153" s="39"/>
      <c r="J153" s="39" t="s">
        <v>894</v>
      </c>
      <c r="K153" s="39"/>
      <c r="L153" s="39"/>
      <c r="M153" s="39" t="s">
        <v>894</v>
      </c>
      <c r="N153" s="39"/>
      <c r="O153" s="39"/>
      <c r="P153" s="39" t="s">
        <v>894</v>
      </c>
      <c r="Q153" s="39">
        <v>2000</v>
      </c>
      <c r="R153" s="39">
        <v>1585.9</v>
      </c>
      <c r="S153" s="39" t="s">
        <v>895</v>
      </c>
      <c r="T153" s="39">
        <v>6000</v>
      </c>
      <c r="U153" s="39">
        <v>5858.7</v>
      </c>
      <c r="V153" s="39" t="s">
        <v>895</v>
      </c>
      <c r="W153" s="39">
        <v>6000</v>
      </c>
      <c r="X153" s="39">
        <v>3750.2</v>
      </c>
      <c r="Y153" s="39" t="s">
        <v>895</v>
      </c>
      <c r="Z153" s="39">
        <v>4064.52</v>
      </c>
      <c r="AA153" s="39">
        <v>3740.5</v>
      </c>
      <c r="AB153" s="39" t="s">
        <v>895</v>
      </c>
      <c r="AC153" s="39">
        <v>6000</v>
      </c>
      <c r="AD153" s="39">
        <v>6842.1</v>
      </c>
      <c r="AE153" s="39" t="s">
        <v>899</v>
      </c>
      <c r="AF153" s="39">
        <v>6000</v>
      </c>
      <c r="AG153" s="39">
        <v>6194.6</v>
      </c>
      <c r="AH153" s="39" t="s">
        <v>899</v>
      </c>
      <c r="AI153" s="40">
        <v>30064.52</v>
      </c>
      <c r="AJ153" s="40">
        <v>27972</v>
      </c>
      <c r="AK153" s="39" t="s">
        <v>895</v>
      </c>
      <c r="AL153" s="39" t="s">
        <v>763</v>
      </c>
      <c r="AM153" s="39" t="s">
        <v>896</v>
      </c>
      <c r="AN153" s="40">
        <f>SUMIFS('9月奖金发放记录'!$J$2:$J$146,'9月奖金发放记录'!$B$2:$B$146,G153,'9月奖金发放记录'!$A$2:$A$146,A153)</f>
        <v>1000</v>
      </c>
      <c r="AO153" s="40">
        <f>SUMIFS('9月奖金发放记录'!$J$2:$J$146,'9月奖金发放记录'!$B$2:$B$146,G153,'9月奖金发放记录'!$A$2:$A$146,A153)</f>
        <v>1000</v>
      </c>
      <c r="AP153" s="39" t="s">
        <v>894</v>
      </c>
      <c r="AQ153" s="39" t="s">
        <v>120</v>
      </c>
      <c r="AR153" s="39">
        <v>0</v>
      </c>
    </row>
    <row r="154" ht="19" customHeight="1" spans="1:44">
      <c r="A154" s="37" t="s">
        <v>765</v>
      </c>
      <c r="B154" s="37" t="s">
        <v>1057</v>
      </c>
      <c r="C154" s="37" t="s">
        <v>902</v>
      </c>
      <c r="D154" s="37" t="s">
        <v>903</v>
      </c>
      <c r="E154" s="37" t="s">
        <v>17</v>
      </c>
      <c r="F154" s="38">
        <v>1000</v>
      </c>
      <c r="G154" s="37" t="s">
        <v>82</v>
      </c>
      <c r="H154" s="37">
        <v>6000</v>
      </c>
      <c r="I154" s="37">
        <v>322</v>
      </c>
      <c r="J154" s="37" t="s">
        <v>895</v>
      </c>
      <c r="K154" s="37">
        <v>6000</v>
      </c>
      <c r="L154" s="37">
        <v>3449</v>
      </c>
      <c r="M154" s="37" t="s">
        <v>895</v>
      </c>
      <c r="N154" s="37">
        <v>6000</v>
      </c>
      <c r="O154" s="37">
        <v>3920.9</v>
      </c>
      <c r="P154" s="37" t="s">
        <v>895</v>
      </c>
      <c r="Q154" s="37">
        <v>6000</v>
      </c>
      <c r="R154" s="37">
        <v>1359.6</v>
      </c>
      <c r="S154" s="37" t="s">
        <v>895</v>
      </c>
      <c r="T154" s="37">
        <v>6000</v>
      </c>
      <c r="U154" s="37">
        <v>2015.9</v>
      </c>
      <c r="V154" s="37" t="s">
        <v>895</v>
      </c>
      <c r="W154" s="37">
        <v>6000</v>
      </c>
      <c r="X154" s="37">
        <v>1517.6</v>
      </c>
      <c r="Y154" s="37" t="s">
        <v>895</v>
      </c>
      <c r="Z154" s="37">
        <v>6000</v>
      </c>
      <c r="AA154" s="37">
        <v>1374.1</v>
      </c>
      <c r="AB154" s="37" t="s">
        <v>895</v>
      </c>
      <c r="AC154" s="37">
        <v>6000</v>
      </c>
      <c r="AD154" s="37">
        <v>1489.4</v>
      </c>
      <c r="AE154" s="37" t="s">
        <v>895</v>
      </c>
      <c r="AF154" s="37">
        <v>6000</v>
      </c>
      <c r="AG154" s="37">
        <v>533.9</v>
      </c>
      <c r="AH154" s="37" t="s">
        <v>904</v>
      </c>
      <c r="AI154" s="38">
        <v>54000</v>
      </c>
      <c r="AJ154" s="38">
        <v>15982.4</v>
      </c>
      <c r="AK154" s="37" t="s">
        <v>895</v>
      </c>
      <c r="AL154" s="37" t="s">
        <v>747</v>
      </c>
      <c r="AM154" s="37" t="s">
        <v>896</v>
      </c>
      <c r="AN154" s="38">
        <f>SUMIFS('9月奖金发放记录'!$J$2:$J$146,'9月奖金发放记录'!$B$2:$B$146,G154,'9月奖金发放记录'!$A$2:$A$146,A154)</f>
        <v>0</v>
      </c>
      <c r="AO154" s="38">
        <f>SUMIFS('9月奖金发放记录'!$J$2:$J$146,'9月奖金发放记录'!$B$2:$B$146,G154,'9月奖金发放记录'!$A$2:$A$146,A154)</f>
        <v>0</v>
      </c>
      <c r="AP154" s="37" t="s">
        <v>905</v>
      </c>
      <c r="AQ154" s="37" t="s">
        <v>120</v>
      </c>
      <c r="AR154" s="37">
        <v>3</v>
      </c>
    </row>
    <row r="155" ht="19" customHeight="1" spans="1:44">
      <c r="A155" s="39" t="s">
        <v>766</v>
      </c>
      <c r="B155" s="39" t="s">
        <v>1058</v>
      </c>
      <c r="C155" s="39" t="s">
        <v>902</v>
      </c>
      <c r="D155" s="39" t="s">
        <v>903</v>
      </c>
      <c r="E155" s="39" t="s">
        <v>17</v>
      </c>
      <c r="F155" s="40">
        <v>1000</v>
      </c>
      <c r="G155" s="39" t="s">
        <v>82</v>
      </c>
      <c r="H155" s="39">
        <v>2322.58</v>
      </c>
      <c r="I155" s="39">
        <v>2943.8</v>
      </c>
      <c r="J155" s="39" t="s">
        <v>899</v>
      </c>
      <c r="K155" s="39">
        <v>6000</v>
      </c>
      <c r="L155" s="39">
        <v>3229.5</v>
      </c>
      <c r="M155" s="39" t="s">
        <v>895</v>
      </c>
      <c r="N155" s="39">
        <v>6000</v>
      </c>
      <c r="O155" s="39">
        <v>7860.1</v>
      </c>
      <c r="P155" s="39" t="s">
        <v>899</v>
      </c>
      <c r="Q155" s="39">
        <v>6000</v>
      </c>
      <c r="R155" s="39">
        <v>10279.8</v>
      </c>
      <c r="S155" s="39" t="s">
        <v>899</v>
      </c>
      <c r="T155" s="39">
        <v>6000</v>
      </c>
      <c r="U155" s="39">
        <v>5936.5</v>
      </c>
      <c r="V155" s="39" t="s">
        <v>895</v>
      </c>
      <c r="W155" s="39">
        <v>6000</v>
      </c>
      <c r="X155" s="39">
        <v>6518.1</v>
      </c>
      <c r="Y155" s="39" t="s">
        <v>899</v>
      </c>
      <c r="Z155" s="39">
        <v>6000</v>
      </c>
      <c r="AA155" s="39">
        <v>2662.4</v>
      </c>
      <c r="AB155" s="39" t="s">
        <v>895</v>
      </c>
      <c r="AC155" s="39">
        <v>6000</v>
      </c>
      <c r="AD155" s="39">
        <v>6169.4</v>
      </c>
      <c r="AE155" s="39" t="s">
        <v>899</v>
      </c>
      <c r="AF155" s="39">
        <v>6000</v>
      </c>
      <c r="AG155" s="39">
        <v>7058.2</v>
      </c>
      <c r="AH155" s="39" t="s">
        <v>899</v>
      </c>
      <c r="AI155" s="40">
        <v>50322.58</v>
      </c>
      <c r="AJ155" s="40">
        <v>52657.8</v>
      </c>
      <c r="AK155" s="39" t="s">
        <v>899</v>
      </c>
      <c r="AL155" s="39" t="s">
        <v>759</v>
      </c>
      <c r="AM155" s="39" t="s">
        <v>896</v>
      </c>
      <c r="AN155" s="40">
        <f>SUMIFS('9月奖金发放记录'!$J$2:$J$146,'9月奖金发放记录'!$B$2:$B$146,G155,'9月奖金发放记录'!$A$2:$A$146,A155)</f>
        <v>1000</v>
      </c>
      <c r="AO155" s="40">
        <f>SUMIFS('9月奖金发放记录'!$J$2:$J$146,'9月奖金发放记录'!$B$2:$B$146,G155,'9月奖金发放记录'!$A$2:$A$146,A155)</f>
        <v>1000</v>
      </c>
      <c r="AP155" s="39" t="s">
        <v>894</v>
      </c>
      <c r="AQ155" s="39" t="s">
        <v>120</v>
      </c>
      <c r="AR155" s="39">
        <v>0</v>
      </c>
    </row>
    <row r="156" ht="19" customHeight="1" spans="1:44">
      <c r="A156" s="37" t="s">
        <v>767</v>
      </c>
      <c r="B156" s="37" t="s">
        <v>1059</v>
      </c>
      <c r="C156" s="37" t="s">
        <v>902</v>
      </c>
      <c r="D156" s="37" t="s">
        <v>903</v>
      </c>
      <c r="E156" s="37" t="s">
        <v>17</v>
      </c>
      <c r="F156" s="38">
        <v>1000</v>
      </c>
      <c r="G156" s="37" t="s">
        <v>82</v>
      </c>
      <c r="H156" s="37"/>
      <c r="I156" s="37"/>
      <c r="J156" s="37" t="s">
        <v>894</v>
      </c>
      <c r="K156" s="37">
        <v>6000</v>
      </c>
      <c r="L156" s="37">
        <v>3863.7</v>
      </c>
      <c r="M156" s="37" t="s">
        <v>895</v>
      </c>
      <c r="N156" s="37">
        <v>6000</v>
      </c>
      <c r="O156" s="37">
        <v>8442.2</v>
      </c>
      <c r="P156" s="37" t="s">
        <v>899</v>
      </c>
      <c r="Q156" s="37">
        <v>6000</v>
      </c>
      <c r="R156" s="37">
        <v>9112.7</v>
      </c>
      <c r="S156" s="37" t="s">
        <v>899</v>
      </c>
      <c r="T156" s="37">
        <v>6000</v>
      </c>
      <c r="U156" s="37">
        <v>10325.2</v>
      </c>
      <c r="V156" s="37" t="s">
        <v>899</v>
      </c>
      <c r="W156" s="37">
        <v>6000</v>
      </c>
      <c r="X156" s="37">
        <v>9703.5</v>
      </c>
      <c r="Y156" s="37" t="s">
        <v>899</v>
      </c>
      <c r="Z156" s="37">
        <v>6000</v>
      </c>
      <c r="AA156" s="37">
        <v>8129.5</v>
      </c>
      <c r="AB156" s="37" t="s">
        <v>899</v>
      </c>
      <c r="AC156" s="37">
        <v>6000</v>
      </c>
      <c r="AD156" s="37">
        <v>10609</v>
      </c>
      <c r="AE156" s="37" t="s">
        <v>899</v>
      </c>
      <c r="AF156" s="37">
        <v>6000</v>
      </c>
      <c r="AG156" s="37">
        <v>9289.9</v>
      </c>
      <c r="AH156" s="37" t="s">
        <v>899</v>
      </c>
      <c r="AI156" s="38">
        <v>48000</v>
      </c>
      <c r="AJ156" s="38">
        <v>69475.7</v>
      </c>
      <c r="AK156" s="37" t="s">
        <v>899</v>
      </c>
      <c r="AL156" s="37" t="s">
        <v>747</v>
      </c>
      <c r="AM156" s="37" t="s">
        <v>896</v>
      </c>
      <c r="AN156" s="38">
        <f>SUMIFS('9月奖金发放记录'!$J$2:$J$146,'9月奖金发放记录'!$B$2:$B$146,G156,'9月奖金发放记录'!$A$2:$A$146,A156)</f>
        <v>1000</v>
      </c>
      <c r="AO156" s="38">
        <f>SUMIFS('9月奖金发放记录'!$J$2:$J$146,'9月奖金发放记录'!$B$2:$B$146,G156,'9月奖金发放记录'!$A$2:$A$146,A156)</f>
        <v>1000</v>
      </c>
      <c r="AP156" s="37" t="s">
        <v>894</v>
      </c>
      <c r="AQ156" s="37" t="s">
        <v>120</v>
      </c>
      <c r="AR156" s="37">
        <v>0</v>
      </c>
    </row>
    <row r="157" ht="19" customHeight="1" spans="1:44">
      <c r="A157" s="39" t="s">
        <v>768</v>
      </c>
      <c r="B157" s="39" t="s">
        <v>1060</v>
      </c>
      <c r="C157" s="39" t="s">
        <v>902</v>
      </c>
      <c r="D157" s="39" t="s">
        <v>903</v>
      </c>
      <c r="E157" s="39" t="s">
        <v>17</v>
      </c>
      <c r="F157" s="40">
        <v>1000</v>
      </c>
      <c r="G157" s="39" t="s">
        <v>82</v>
      </c>
      <c r="H157" s="39"/>
      <c r="I157" s="39"/>
      <c r="J157" s="39" t="s">
        <v>894</v>
      </c>
      <c r="K157" s="39"/>
      <c r="L157" s="39"/>
      <c r="M157" s="39" t="s">
        <v>894</v>
      </c>
      <c r="N157" s="39"/>
      <c r="O157" s="39"/>
      <c r="P157" s="39" t="s">
        <v>894</v>
      </c>
      <c r="Q157" s="39"/>
      <c r="R157" s="39"/>
      <c r="S157" s="39" t="s">
        <v>894</v>
      </c>
      <c r="T157" s="39"/>
      <c r="U157" s="39"/>
      <c r="V157" s="39" t="s">
        <v>894</v>
      </c>
      <c r="W157" s="39"/>
      <c r="X157" s="39"/>
      <c r="Y157" s="39" t="s">
        <v>894</v>
      </c>
      <c r="Z157" s="39"/>
      <c r="AA157" s="39"/>
      <c r="AB157" s="39" t="s">
        <v>894</v>
      </c>
      <c r="AC157" s="39"/>
      <c r="AD157" s="39"/>
      <c r="AE157" s="39" t="s">
        <v>894</v>
      </c>
      <c r="AF157" s="39">
        <v>4600</v>
      </c>
      <c r="AG157" s="39">
        <v>1804.2</v>
      </c>
      <c r="AH157" s="39" t="s">
        <v>895</v>
      </c>
      <c r="AI157" s="40">
        <v>4600</v>
      </c>
      <c r="AJ157" s="40">
        <v>1804.2</v>
      </c>
      <c r="AK157" s="39" t="s">
        <v>895</v>
      </c>
      <c r="AL157" s="39" t="s">
        <v>747</v>
      </c>
      <c r="AM157" s="39" t="s">
        <v>896</v>
      </c>
      <c r="AN157" s="40">
        <f>SUMIFS('9月奖金发放记录'!$J$2:$J$146,'9月奖金发放记录'!$B$2:$B$146,G157,'9月奖金发放记录'!$A$2:$A$146,A157)</f>
        <v>0</v>
      </c>
      <c r="AO157" s="40">
        <f>SUMIFS('9月奖金发放记录'!$J$2:$J$146,'9月奖金发放记录'!$B$2:$B$146,G157,'9月奖金发放记录'!$A$2:$A$146,A157)</f>
        <v>0</v>
      </c>
      <c r="AP157" s="39" t="s">
        <v>897</v>
      </c>
      <c r="AQ157" s="39" t="s">
        <v>120</v>
      </c>
      <c r="AR157" s="39">
        <v>0</v>
      </c>
    </row>
    <row r="158" ht="19" customHeight="1" spans="1:44">
      <c r="A158" s="37" t="s">
        <v>770</v>
      </c>
      <c r="B158" s="37" t="s">
        <v>1061</v>
      </c>
      <c r="C158" s="37" t="s">
        <v>902</v>
      </c>
      <c r="D158" s="37" t="s">
        <v>903</v>
      </c>
      <c r="E158" s="37" t="s">
        <v>17</v>
      </c>
      <c r="F158" s="38">
        <v>1000</v>
      </c>
      <c r="G158" s="37" t="s">
        <v>82</v>
      </c>
      <c r="H158" s="37"/>
      <c r="I158" s="37"/>
      <c r="J158" s="37" t="s">
        <v>894</v>
      </c>
      <c r="K158" s="37"/>
      <c r="L158" s="37"/>
      <c r="M158" s="37" t="s">
        <v>894</v>
      </c>
      <c r="N158" s="37"/>
      <c r="O158" s="37"/>
      <c r="P158" s="37" t="s">
        <v>894</v>
      </c>
      <c r="Q158" s="37"/>
      <c r="R158" s="37"/>
      <c r="S158" s="37" t="s">
        <v>894</v>
      </c>
      <c r="T158" s="37"/>
      <c r="U158" s="37"/>
      <c r="V158" s="37" t="s">
        <v>894</v>
      </c>
      <c r="W158" s="37"/>
      <c r="X158" s="37"/>
      <c r="Y158" s="37" t="s">
        <v>894</v>
      </c>
      <c r="Z158" s="37"/>
      <c r="AA158" s="37"/>
      <c r="AB158" s="37" t="s">
        <v>894</v>
      </c>
      <c r="AC158" s="37">
        <v>967.74</v>
      </c>
      <c r="AD158" s="37">
        <v>1409.4</v>
      </c>
      <c r="AE158" s="37" t="s">
        <v>899</v>
      </c>
      <c r="AF158" s="37">
        <v>6000</v>
      </c>
      <c r="AG158" s="37">
        <v>285.8</v>
      </c>
      <c r="AH158" s="37" t="s">
        <v>895</v>
      </c>
      <c r="AI158" s="38">
        <v>6967.74</v>
      </c>
      <c r="AJ158" s="38">
        <v>1695.2</v>
      </c>
      <c r="AK158" s="37" t="s">
        <v>895</v>
      </c>
      <c r="AL158" s="37" t="s">
        <v>747</v>
      </c>
      <c r="AM158" s="37" t="s">
        <v>896</v>
      </c>
      <c r="AN158" s="38">
        <f>SUMIFS('9月奖金发放记录'!$J$2:$J$146,'9月奖金发放记录'!$B$2:$B$146,G158,'9月奖金发放记录'!$A$2:$A$146,A158)</f>
        <v>0</v>
      </c>
      <c r="AO158" s="38">
        <f>SUMIFS('9月奖金发放记录'!$J$2:$J$146,'9月奖金发放记录'!$B$2:$B$146,G158,'9月奖金发放记录'!$A$2:$A$146,A158)</f>
        <v>0</v>
      </c>
      <c r="AP158" s="37" t="s">
        <v>897</v>
      </c>
      <c r="AQ158" s="37" t="s">
        <v>120</v>
      </c>
      <c r="AR158" s="37">
        <v>0</v>
      </c>
    </row>
    <row r="159" ht="19" customHeight="1" spans="1:44">
      <c r="A159" s="39" t="s">
        <v>771</v>
      </c>
      <c r="B159" s="39" t="s">
        <v>1062</v>
      </c>
      <c r="C159" s="39" t="s">
        <v>902</v>
      </c>
      <c r="D159" s="39" t="s">
        <v>903</v>
      </c>
      <c r="E159" s="39" t="s">
        <v>17</v>
      </c>
      <c r="F159" s="40">
        <v>1000</v>
      </c>
      <c r="G159" s="39" t="s">
        <v>82</v>
      </c>
      <c r="H159" s="39"/>
      <c r="I159" s="39"/>
      <c r="J159" s="39" t="s">
        <v>894</v>
      </c>
      <c r="K159" s="39"/>
      <c r="L159" s="39"/>
      <c r="M159" s="39" t="s">
        <v>894</v>
      </c>
      <c r="N159" s="39"/>
      <c r="O159" s="39"/>
      <c r="P159" s="39" t="s">
        <v>894</v>
      </c>
      <c r="Q159" s="39"/>
      <c r="R159" s="39"/>
      <c r="S159" s="39" t="s">
        <v>894</v>
      </c>
      <c r="T159" s="39">
        <v>4258.06</v>
      </c>
      <c r="U159" s="39">
        <v>9071.4</v>
      </c>
      <c r="V159" s="39" t="s">
        <v>899</v>
      </c>
      <c r="W159" s="39">
        <v>6000</v>
      </c>
      <c r="X159" s="39">
        <v>11610.4</v>
      </c>
      <c r="Y159" s="39" t="s">
        <v>899</v>
      </c>
      <c r="Z159" s="39">
        <v>6000</v>
      </c>
      <c r="AA159" s="39">
        <v>9948.1</v>
      </c>
      <c r="AB159" s="39" t="s">
        <v>899</v>
      </c>
      <c r="AC159" s="39">
        <v>6000</v>
      </c>
      <c r="AD159" s="39">
        <v>8278.6</v>
      </c>
      <c r="AE159" s="39" t="s">
        <v>899</v>
      </c>
      <c r="AF159" s="39">
        <v>6000</v>
      </c>
      <c r="AG159" s="39">
        <v>7193.6</v>
      </c>
      <c r="AH159" s="39" t="s">
        <v>899</v>
      </c>
      <c r="AI159" s="40">
        <v>28258.06</v>
      </c>
      <c r="AJ159" s="40">
        <v>46102.1</v>
      </c>
      <c r="AK159" s="39" t="s">
        <v>899</v>
      </c>
      <c r="AL159" s="39" t="s">
        <v>743</v>
      </c>
      <c r="AM159" s="39" t="s">
        <v>896</v>
      </c>
      <c r="AN159" s="40">
        <f>SUMIFS('9月奖金发放记录'!$J$2:$J$146,'9月奖金发放记录'!$B$2:$B$146,G159,'9月奖金发放记录'!$A$2:$A$146,A159)</f>
        <v>1000</v>
      </c>
      <c r="AO159" s="40">
        <f>SUMIFS('9月奖金发放记录'!$J$2:$J$146,'9月奖金发放记录'!$B$2:$B$146,G159,'9月奖金发放记录'!$A$2:$A$146,A159)</f>
        <v>1000</v>
      </c>
      <c r="AP159" s="39" t="s">
        <v>894</v>
      </c>
      <c r="AQ159" s="39" t="s">
        <v>120</v>
      </c>
      <c r="AR159" s="39">
        <v>6</v>
      </c>
    </row>
    <row r="160" ht="19" customHeight="1" spans="1:44">
      <c r="A160" s="37" t="s">
        <v>772</v>
      </c>
      <c r="B160" s="37" t="s">
        <v>1063</v>
      </c>
      <c r="C160" s="37" t="s">
        <v>902</v>
      </c>
      <c r="D160" s="37" t="s">
        <v>903</v>
      </c>
      <c r="E160" s="37" t="s">
        <v>17</v>
      </c>
      <c r="F160" s="38">
        <v>1000</v>
      </c>
      <c r="G160" s="37" t="s">
        <v>82</v>
      </c>
      <c r="H160" s="37">
        <v>580.65</v>
      </c>
      <c r="I160" s="37">
        <v>492.4</v>
      </c>
      <c r="J160" s="37" t="s">
        <v>895</v>
      </c>
      <c r="K160" s="37">
        <v>6000</v>
      </c>
      <c r="L160" s="37">
        <v>4886.8</v>
      </c>
      <c r="M160" s="37" t="s">
        <v>895</v>
      </c>
      <c r="N160" s="37">
        <v>6000</v>
      </c>
      <c r="O160" s="37">
        <v>3814.7</v>
      </c>
      <c r="P160" s="37" t="s">
        <v>895</v>
      </c>
      <c r="Q160" s="37">
        <v>6000</v>
      </c>
      <c r="R160" s="37">
        <v>3768.3</v>
      </c>
      <c r="S160" s="37" t="s">
        <v>895</v>
      </c>
      <c r="T160" s="37">
        <v>6000</v>
      </c>
      <c r="U160" s="37">
        <v>3109.3</v>
      </c>
      <c r="V160" s="37" t="s">
        <v>895</v>
      </c>
      <c r="W160" s="37">
        <v>6000</v>
      </c>
      <c r="X160" s="37">
        <v>4472.4</v>
      </c>
      <c r="Y160" s="37" t="s">
        <v>895</v>
      </c>
      <c r="Z160" s="37">
        <v>6000</v>
      </c>
      <c r="AA160" s="37">
        <v>2813.1</v>
      </c>
      <c r="AB160" s="37" t="s">
        <v>895</v>
      </c>
      <c r="AC160" s="37">
        <v>6000</v>
      </c>
      <c r="AD160" s="37">
        <v>3983.5</v>
      </c>
      <c r="AE160" s="37" t="s">
        <v>895</v>
      </c>
      <c r="AF160" s="37">
        <v>6000</v>
      </c>
      <c r="AG160" s="37">
        <v>4618.4</v>
      </c>
      <c r="AH160" s="37" t="s">
        <v>904</v>
      </c>
      <c r="AI160" s="38">
        <v>48580.65</v>
      </c>
      <c r="AJ160" s="38">
        <v>31958.9</v>
      </c>
      <c r="AK160" s="37" t="s">
        <v>895</v>
      </c>
      <c r="AL160" s="37" t="s">
        <v>763</v>
      </c>
      <c r="AM160" s="37" t="s">
        <v>896</v>
      </c>
      <c r="AN160" s="38">
        <f>SUMIFS('9月奖金发放记录'!$J$2:$J$146,'9月奖金发放记录'!$B$2:$B$146,G160,'9月奖金发放记录'!$A$2:$A$146,A160)</f>
        <v>0</v>
      </c>
      <c r="AO160" s="38">
        <f>SUMIFS('9月奖金发放记录'!$J$2:$J$146,'9月奖金发放记录'!$B$2:$B$146,G160,'9月奖金发放记录'!$A$2:$A$146,A160)</f>
        <v>0</v>
      </c>
      <c r="AP160" s="37" t="s">
        <v>905</v>
      </c>
      <c r="AQ160" s="37" t="s">
        <v>120</v>
      </c>
      <c r="AR160" s="37">
        <v>1</v>
      </c>
    </row>
    <row r="161" ht="19" customHeight="1" spans="1:44">
      <c r="A161" s="39" t="s">
        <v>773</v>
      </c>
      <c r="B161" s="39" t="s">
        <v>1064</v>
      </c>
      <c r="C161" s="39" t="s">
        <v>902</v>
      </c>
      <c r="D161" s="39" t="s">
        <v>903</v>
      </c>
      <c r="E161" s="39" t="s">
        <v>17</v>
      </c>
      <c r="F161" s="40">
        <v>1000</v>
      </c>
      <c r="G161" s="39" t="s">
        <v>82</v>
      </c>
      <c r="H161" s="39"/>
      <c r="I161" s="39"/>
      <c r="J161" s="39" t="s">
        <v>894</v>
      </c>
      <c r="K161" s="39"/>
      <c r="L161" s="39"/>
      <c r="M161" s="39" t="s">
        <v>894</v>
      </c>
      <c r="N161" s="39"/>
      <c r="O161" s="39"/>
      <c r="P161" s="39" t="s">
        <v>894</v>
      </c>
      <c r="Q161" s="39"/>
      <c r="R161" s="39"/>
      <c r="S161" s="39" t="s">
        <v>894</v>
      </c>
      <c r="T161" s="39"/>
      <c r="U161" s="39"/>
      <c r="V161" s="39" t="s">
        <v>894</v>
      </c>
      <c r="W161" s="39"/>
      <c r="X161" s="39"/>
      <c r="Y161" s="39" t="s">
        <v>894</v>
      </c>
      <c r="Z161" s="39"/>
      <c r="AA161" s="39"/>
      <c r="AB161" s="39" t="s">
        <v>894</v>
      </c>
      <c r="AC161" s="39"/>
      <c r="AD161" s="39"/>
      <c r="AE161" s="39" t="s">
        <v>894</v>
      </c>
      <c r="AF161" s="39">
        <v>6000</v>
      </c>
      <c r="AG161" s="39">
        <v>6257.8</v>
      </c>
      <c r="AH161" s="39" t="s">
        <v>899</v>
      </c>
      <c r="AI161" s="40">
        <v>6000</v>
      </c>
      <c r="AJ161" s="40">
        <v>6257.8</v>
      </c>
      <c r="AK161" s="39" t="s">
        <v>899</v>
      </c>
      <c r="AL161" s="39" t="s">
        <v>774</v>
      </c>
      <c r="AM161" s="39" t="s">
        <v>896</v>
      </c>
      <c r="AN161" s="40">
        <f>SUMIFS('9月奖金发放记录'!$J$2:$J$146,'9月奖金发放记录'!$B$2:$B$146,G161,'9月奖金发放记录'!$A$2:$A$146,A161)</f>
        <v>1000</v>
      </c>
      <c r="AO161" s="40">
        <f>SUMIFS('9月奖金发放记录'!$J$2:$J$146,'9月奖金发放记录'!$B$2:$B$146,G161,'9月奖金发放记录'!$A$2:$A$146,A161)</f>
        <v>1000</v>
      </c>
      <c r="AP161" s="39" t="s">
        <v>894</v>
      </c>
      <c r="AQ161" s="39" t="s">
        <v>120</v>
      </c>
      <c r="AR161" s="39">
        <v>8</v>
      </c>
    </row>
    <row r="162" ht="19" customHeight="1" spans="1:44">
      <c r="A162" s="37" t="s">
        <v>776</v>
      </c>
      <c r="B162" s="37" t="s">
        <v>1065</v>
      </c>
      <c r="C162" s="37" t="s">
        <v>902</v>
      </c>
      <c r="D162" s="37" t="s">
        <v>903</v>
      </c>
      <c r="E162" s="37" t="s">
        <v>17</v>
      </c>
      <c r="F162" s="38">
        <v>1000</v>
      </c>
      <c r="G162" s="37" t="s">
        <v>82</v>
      </c>
      <c r="H162" s="37">
        <v>2516.13</v>
      </c>
      <c r="I162" s="37">
        <v>0</v>
      </c>
      <c r="J162" s="37" t="s">
        <v>895</v>
      </c>
      <c r="K162" s="37">
        <v>6000</v>
      </c>
      <c r="L162" s="37">
        <v>1406.7</v>
      </c>
      <c r="M162" s="37" t="s">
        <v>895</v>
      </c>
      <c r="N162" s="37">
        <v>6000</v>
      </c>
      <c r="O162" s="37">
        <v>5552.9</v>
      </c>
      <c r="P162" s="37" t="s">
        <v>895</v>
      </c>
      <c r="Q162" s="37">
        <v>6000</v>
      </c>
      <c r="R162" s="37">
        <v>1735.6</v>
      </c>
      <c r="S162" s="37" t="s">
        <v>895</v>
      </c>
      <c r="T162" s="37">
        <v>6000</v>
      </c>
      <c r="U162" s="37">
        <v>2321.4</v>
      </c>
      <c r="V162" s="37" t="s">
        <v>895</v>
      </c>
      <c r="W162" s="37">
        <v>6000</v>
      </c>
      <c r="X162" s="37">
        <v>1493.9</v>
      </c>
      <c r="Y162" s="37" t="s">
        <v>895</v>
      </c>
      <c r="Z162" s="37">
        <v>6000</v>
      </c>
      <c r="AA162" s="37">
        <v>1375.7</v>
      </c>
      <c r="AB162" s="37" t="s">
        <v>895</v>
      </c>
      <c r="AC162" s="37">
        <v>6000</v>
      </c>
      <c r="AD162" s="37">
        <v>3239.7</v>
      </c>
      <c r="AE162" s="37" t="s">
        <v>895</v>
      </c>
      <c r="AF162" s="37">
        <v>6000</v>
      </c>
      <c r="AG162" s="37">
        <v>2562.3</v>
      </c>
      <c r="AH162" s="37" t="s">
        <v>904</v>
      </c>
      <c r="AI162" s="38">
        <v>50516.13</v>
      </c>
      <c r="AJ162" s="38">
        <v>19688.2</v>
      </c>
      <c r="AK162" s="37" t="s">
        <v>895</v>
      </c>
      <c r="AL162" s="37" t="s">
        <v>747</v>
      </c>
      <c r="AM162" s="37" t="s">
        <v>896</v>
      </c>
      <c r="AN162" s="38">
        <f>SUMIFS('9月奖金发放记录'!$J$2:$J$146,'9月奖金发放记录'!$B$2:$B$146,G162,'9月奖金发放记录'!$A$2:$A$146,A162)</f>
        <v>0</v>
      </c>
      <c r="AO162" s="38">
        <f>SUMIFS('9月奖金发放记录'!$J$2:$J$146,'9月奖金发放记录'!$B$2:$B$146,G162,'9月奖金发放记录'!$A$2:$A$146,A162)</f>
        <v>0</v>
      </c>
      <c r="AP162" s="37" t="s">
        <v>905</v>
      </c>
      <c r="AQ162" s="37" t="s">
        <v>120</v>
      </c>
      <c r="AR162" s="37">
        <v>3</v>
      </c>
    </row>
    <row r="163" ht="19" customHeight="1" spans="1:44">
      <c r="A163" s="39" t="s">
        <v>299</v>
      </c>
      <c r="B163" s="39" t="s">
        <v>924</v>
      </c>
      <c r="C163" s="39" t="s">
        <v>902</v>
      </c>
      <c r="D163" s="39" t="s">
        <v>903</v>
      </c>
      <c r="E163" s="39" t="s">
        <v>17</v>
      </c>
      <c r="F163" s="40">
        <v>1000</v>
      </c>
      <c r="G163" s="39" t="s">
        <v>82</v>
      </c>
      <c r="H163" s="39"/>
      <c r="I163" s="39"/>
      <c r="J163" s="39" t="s">
        <v>894</v>
      </c>
      <c r="K163" s="39"/>
      <c r="L163" s="39"/>
      <c r="M163" s="39" t="s">
        <v>894</v>
      </c>
      <c r="N163" s="39"/>
      <c r="O163" s="39"/>
      <c r="P163" s="39" t="s">
        <v>894</v>
      </c>
      <c r="Q163" s="39"/>
      <c r="R163" s="39"/>
      <c r="S163" s="39" t="s">
        <v>894</v>
      </c>
      <c r="T163" s="39"/>
      <c r="U163" s="39"/>
      <c r="V163" s="39" t="s">
        <v>894</v>
      </c>
      <c r="W163" s="39"/>
      <c r="X163" s="39"/>
      <c r="Y163" s="39" t="s">
        <v>894</v>
      </c>
      <c r="Z163" s="39"/>
      <c r="AA163" s="39"/>
      <c r="AB163" s="39" t="s">
        <v>894</v>
      </c>
      <c r="AC163" s="39"/>
      <c r="AD163" s="39"/>
      <c r="AE163" s="39" t="s">
        <v>894</v>
      </c>
      <c r="AF163" s="39">
        <v>1600</v>
      </c>
      <c r="AG163" s="39">
        <v>913.9</v>
      </c>
      <c r="AH163" s="39" t="s">
        <v>895</v>
      </c>
      <c r="AI163" s="40">
        <v>1600</v>
      </c>
      <c r="AJ163" s="40">
        <v>913.9</v>
      </c>
      <c r="AK163" s="39" t="s">
        <v>895</v>
      </c>
      <c r="AL163" s="39" t="s">
        <v>747</v>
      </c>
      <c r="AM163" s="39" t="s">
        <v>896</v>
      </c>
      <c r="AN163" s="40">
        <f>SUMIFS('9月奖金发放记录'!$J$2:$J$146,'9月奖金发放记录'!$B$2:$B$146,G163,'9月奖金发放记录'!$A$2:$A$146,A163)</f>
        <v>0</v>
      </c>
      <c r="AO163" s="40">
        <f>SUMIFS('9月奖金发放记录'!$J$2:$J$146,'9月奖金发放记录'!$B$2:$B$146,G163,'9月奖金发放记录'!$A$2:$A$146,A163)</f>
        <v>0</v>
      </c>
      <c r="AP163" s="39" t="s">
        <v>897</v>
      </c>
      <c r="AQ163" s="39" t="s">
        <v>120</v>
      </c>
      <c r="AR163" s="39">
        <v>0</v>
      </c>
    </row>
    <row r="164" ht="19" customHeight="1" spans="1:44">
      <c r="A164" s="37" t="s">
        <v>778</v>
      </c>
      <c r="B164" s="37" t="s">
        <v>1066</v>
      </c>
      <c r="C164" s="37" t="s">
        <v>902</v>
      </c>
      <c r="D164" s="37" t="s">
        <v>903</v>
      </c>
      <c r="E164" s="37" t="s">
        <v>17</v>
      </c>
      <c r="F164" s="38">
        <v>1000</v>
      </c>
      <c r="G164" s="37" t="s">
        <v>82</v>
      </c>
      <c r="H164" s="37"/>
      <c r="I164" s="37"/>
      <c r="J164" s="37" t="s">
        <v>894</v>
      </c>
      <c r="K164" s="37"/>
      <c r="L164" s="37"/>
      <c r="M164" s="37" t="s">
        <v>894</v>
      </c>
      <c r="N164" s="37">
        <v>1354.84</v>
      </c>
      <c r="O164" s="37">
        <v>1285.5</v>
      </c>
      <c r="P164" s="37" t="s">
        <v>895</v>
      </c>
      <c r="Q164" s="37">
        <v>6000</v>
      </c>
      <c r="R164" s="37">
        <v>6370.4</v>
      </c>
      <c r="S164" s="37" t="s">
        <v>899</v>
      </c>
      <c r="T164" s="37">
        <v>6000</v>
      </c>
      <c r="U164" s="37">
        <v>6480.4</v>
      </c>
      <c r="V164" s="37" t="s">
        <v>899</v>
      </c>
      <c r="W164" s="37">
        <v>6000</v>
      </c>
      <c r="X164" s="37">
        <v>5822.6</v>
      </c>
      <c r="Y164" s="37" t="s">
        <v>895</v>
      </c>
      <c r="Z164" s="37">
        <v>4451.61</v>
      </c>
      <c r="AA164" s="37">
        <v>4309.4</v>
      </c>
      <c r="AB164" s="37" t="s">
        <v>895</v>
      </c>
      <c r="AC164" s="37">
        <v>6000</v>
      </c>
      <c r="AD164" s="37">
        <v>7112.1</v>
      </c>
      <c r="AE164" s="37" t="s">
        <v>899</v>
      </c>
      <c r="AF164" s="37">
        <v>2200</v>
      </c>
      <c r="AG164" s="37">
        <v>1224.9</v>
      </c>
      <c r="AH164" s="37" t="s">
        <v>895</v>
      </c>
      <c r="AI164" s="38">
        <v>32006.45</v>
      </c>
      <c r="AJ164" s="38">
        <v>32605.3</v>
      </c>
      <c r="AK164" s="37" t="s">
        <v>899</v>
      </c>
      <c r="AL164" s="37" t="s">
        <v>747</v>
      </c>
      <c r="AM164" s="37" t="s">
        <v>896</v>
      </c>
      <c r="AN164" s="38">
        <f>SUMIFS('9月奖金发放记录'!$J$2:$J$146,'9月奖金发放记录'!$B$2:$B$146,G164,'9月奖金发放记录'!$A$2:$A$146,A164)</f>
        <v>366.67</v>
      </c>
      <c r="AO164" s="38">
        <f>SUMIFS('9月奖金发放记录'!$J$2:$J$146,'9月奖金发放记录'!$B$2:$B$146,G164,'9月奖金发放记录'!$A$2:$A$146,A164)</f>
        <v>366.67</v>
      </c>
      <c r="AP164" s="37" t="s">
        <v>894</v>
      </c>
      <c r="AQ164" s="37" t="s">
        <v>120</v>
      </c>
      <c r="AR164" s="37">
        <v>0</v>
      </c>
    </row>
    <row r="165" ht="19" customHeight="1" spans="1:44">
      <c r="A165" s="39" t="s">
        <v>779</v>
      </c>
      <c r="B165" s="39" t="s">
        <v>1067</v>
      </c>
      <c r="C165" s="39" t="s">
        <v>902</v>
      </c>
      <c r="D165" s="39" t="s">
        <v>903</v>
      </c>
      <c r="E165" s="39" t="s">
        <v>17</v>
      </c>
      <c r="F165" s="40">
        <v>1000</v>
      </c>
      <c r="G165" s="39" t="s">
        <v>82</v>
      </c>
      <c r="H165" s="39"/>
      <c r="I165" s="39"/>
      <c r="J165" s="39" t="s">
        <v>894</v>
      </c>
      <c r="K165" s="39"/>
      <c r="L165" s="39"/>
      <c r="M165" s="39" t="s">
        <v>894</v>
      </c>
      <c r="N165" s="39"/>
      <c r="O165" s="39"/>
      <c r="P165" s="39" t="s">
        <v>894</v>
      </c>
      <c r="Q165" s="39">
        <v>6000</v>
      </c>
      <c r="R165" s="39">
        <v>6537.6</v>
      </c>
      <c r="S165" s="39" t="s">
        <v>899</v>
      </c>
      <c r="T165" s="39">
        <v>6000</v>
      </c>
      <c r="U165" s="39">
        <v>4832.9</v>
      </c>
      <c r="V165" s="39" t="s">
        <v>895</v>
      </c>
      <c r="W165" s="39">
        <v>6000</v>
      </c>
      <c r="X165" s="39">
        <v>4095.8</v>
      </c>
      <c r="Y165" s="39" t="s">
        <v>895</v>
      </c>
      <c r="Z165" s="39">
        <v>6000</v>
      </c>
      <c r="AA165" s="39">
        <v>2052.2</v>
      </c>
      <c r="AB165" s="39" t="s">
        <v>895</v>
      </c>
      <c r="AC165" s="39"/>
      <c r="AD165" s="39"/>
      <c r="AE165" s="39" t="s">
        <v>894</v>
      </c>
      <c r="AF165" s="39">
        <v>5400</v>
      </c>
      <c r="AG165" s="39">
        <v>5597.8</v>
      </c>
      <c r="AH165" s="39" t="s">
        <v>899</v>
      </c>
      <c r="AI165" s="40">
        <v>29400</v>
      </c>
      <c r="AJ165" s="40">
        <v>23116.3</v>
      </c>
      <c r="AK165" s="39" t="s">
        <v>895</v>
      </c>
      <c r="AL165" s="39" t="s">
        <v>763</v>
      </c>
      <c r="AM165" s="39" t="s">
        <v>896</v>
      </c>
      <c r="AN165" s="40">
        <f>SUMIFS('9月奖金发放记录'!$J$2:$J$146,'9月奖金发放记录'!$B$2:$B$146,G165,'9月奖金发放记录'!$A$2:$A$146,A165)</f>
        <v>900</v>
      </c>
      <c r="AO165" s="40">
        <f>SUMIFS('9月奖金发放记录'!$J$2:$J$146,'9月奖金发放记录'!$B$2:$B$146,G165,'9月奖金发放记录'!$A$2:$A$146,A165)</f>
        <v>900</v>
      </c>
      <c r="AP165" s="39" t="s">
        <v>894</v>
      </c>
      <c r="AQ165" s="39" t="s">
        <v>120</v>
      </c>
      <c r="AR165" s="39">
        <v>1</v>
      </c>
    </row>
    <row r="166" ht="19" customHeight="1" spans="1:44">
      <c r="A166" s="37" t="s">
        <v>781</v>
      </c>
      <c r="B166" s="37" t="s">
        <v>1068</v>
      </c>
      <c r="C166" s="37" t="s">
        <v>902</v>
      </c>
      <c r="D166" s="37" t="s">
        <v>903</v>
      </c>
      <c r="E166" s="37" t="s">
        <v>17</v>
      </c>
      <c r="F166" s="38">
        <v>1000</v>
      </c>
      <c r="G166" s="37" t="s">
        <v>82</v>
      </c>
      <c r="H166" s="37"/>
      <c r="I166" s="37"/>
      <c r="J166" s="37" t="s">
        <v>894</v>
      </c>
      <c r="K166" s="37"/>
      <c r="L166" s="37"/>
      <c r="M166" s="37" t="s">
        <v>894</v>
      </c>
      <c r="N166" s="37"/>
      <c r="O166" s="37"/>
      <c r="P166" s="37" t="s">
        <v>894</v>
      </c>
      <c r="Q166" s="37"/>
      <c r="R166" s="37"/>
      <c r="S166" s="37" t="s">
        <v>894</v>
      </c>
      <c r="T166" s="37"/>
      <c r="U166" s="37"/>
      <c r="V166" s="37" t="s">
        <v>894</v>
      </c>
      <c r="W166" s="37">
        <v>1400</v>
      </c>
      <c r="X166" s="37">
        <v>1927.5</v>
      </c>
      <c r="Y166" s="37" t="s">
        <v>899</v>
      </c>
      <c r="Z166" s="37">
        <v>6000</v>
      </c>
      <c r="AA166" s="37">
        <v>2421.4</v>
      </c>
      <c r="AB166" s="37" t="s">
        <v>895</v>
      </c>
      <c r="AC166" s="37">
        <v>6000</v>
      </c>
      <c r="AD166" s="37">
        <v>5160.4</v>
      </c>
      <c r="AE166" s="37" t="s">
        <v>895</v>
      </c>
      <c r="AF166" s="37">
        <v>6000</v>
      </c>
      <c r="AG166" s="37">
        <v>7532.4</v>
      </c>
      <c r="AH166" s="37" t="s">
        <v>899</v>
      </c>
      <c r="AI166" s="38">
        <v>19400</v>
      </c>
      <c r="AJ166" s="38">
        <v>17041.7</v>
      </c>
      <c r="AK166" s="37" t="s">
        <v>895</v>
      </c>
      <c r="AL166" s="37" t="s">
        <v>759</v>
      </c>
      <c r="AM166" s="37" t="s">
        <v>896</v>
      </c>
      <c r="AN166" s="38">
        <f>SUMIFS('9月奖金发放记录'!$J$2:$J$146,'9月奖金发放记录'!$B$2:$B$146,G166,'9月奖金发放记录'!$A$2:$A$146,A166)</f>
        <v>1000</v>
      </c>
      <c r="AO166" s="38">
        <f>SUMIFS('9月奖金发放记录'!$J$2:$J$146,'9月奖金发放记录'!$B$2:$B$146,G166,'9月奖金发放记录'!$A$2:$A$146,A166)</f>
        <v>1000</v>
      </c>
      <c r="AP166" s="37" t="s">
        <v>894</v>
      </c>
      <c r="AQ166" s="37" t="s">
        <v>120</v>
      </c>
      <c r="AR166" s="37">
        <v>0</v>
      </c>
    </row>
    <row r="167" ht="19" customHeight="1" spans="1:44">
      <c r="A167" s="39" t="s">
        <v>782</v>
      </c>
      <c r="B167" s="39" t="s">
        <v>1069</v>
      </c>
      <c r="C167" s="39" t="s">
        <v>902</v>
      </c>
      <c r="D167" s="39" t="s">
        <v>903</v>
      </c>
      <c r="E167" s="39" t="s">
        <v>17</v>
      </c>
      <c r="F167" s="40">
        <v>1000</v>
      </c>
      <c r="G167" s="39" t="s">
        <v>82</v>
      </c>
      <c r="H167" s="39">
        <v>4258.06</v>
      </c>
      <c r="I167" s="39">
        <v>2277</v>
      </c>
      <c r="J167" s="39" t="s">
        <v>895</v>
      </c>
      <c r="K167" s="39">
        <v>6000</v>
      </c>
      <c r="L167" s="39">
        <v>2362</v>
      </c>
      <c r="M167" s="39" t="s">
        <v>895</v>
      </c>
      <c r="N167" s="39">
        <v>6000</v>
      </c>
      <c r="O167" s="39">
        <v>6939.5</v>
      </c>
      <c r="P167" s="39" t="s">
        <v>899</v>
      </c>
      <c r="Q167" s="39">
        <v>6000</v>
      </c>
      <c r="R167" s="39">
        <v>9570</v>
      </c>
      <c r="S167" s="39" t="s">
        <v>899</v>
      </c>
      <c r="T167" s="39">
        <v>6000</v>
      </c>
      <c r="U167" s="39">
        <v>6526.5</v>
      </c>
      <c r="V167" s="39" t="s">
        <v>899</v>
      </c>
      <c r="W167" s="39">
        <v>6000</v>
      </c>
      <c r="X167" s="39">
        <v>12648.6</v>
      </c>
      <c r="Y167" s="39" t="s">
        <v>899</v>
      </c>
      <c r="Z167" s="39">
        <v>6000</v>
      </c>
      <c r="AA167" s="39">
        <v>11326.1</v>
      </c>
      <c r="AB167" s="39" t="s">
        <v>899</v>
      </c>
      <c r="AC167" s="39">
        <v>6000</v>
      </c>
      <c r="AD167" s="39">
        <v>12390.8</v>
      </c>
      <c r="AE167" s="39" t="s">
        <v>899</v>
      </c>
      <c r="AF167" s="39">
        <v>6000</v>
      </c>
      <c r="AG167" s="39">
        <v>12547.3</v>
      </c>
      <c r="AH167" s="39" t="s">
        <v>899</v>
      </c>
      <c r="AI167" s="40">
        <v>52258.06</v>
      </c>
      <c r="AJ167" s="40">
        <v>76587.8</v>
      </c>
      <c r="AK167" s="39" t="s">
        <v>899</v>
      </c>
      <c r="AL167" s="39" t="s">
        <v>743</v>
      </c>
      <c r="AM167" s="39" t="s">
        <v>896</v>
      </c>
      <c r="AN167" s="40">
        <f>SUMIFS('9月奖金发放记录'!$J$2:$J$146,'9月奖金发放记录'!$B$2:$B$146,G167,'9月奖金发放记录'!$A$2:$A$146,A167)</f>
        <v>1000</v>
      </c>
      <c r="AO167" s="40">
        <f>SUMIFS('9月奖金发放记录'!$J$2:$J$146,'9月奖金发放记录'!$B$2:$B$146,G167,'9月奖金发放记录'!$A$2:$A$146,A167)</f>
        <v>1000</v>
      </c>
      <c r="AP167" s="39" t="s">
        <v>894</v>
      </c>
      <c r="AQ167" s="39" t="s">
        <v>120</v>
      </c>
      <c r="AR167" s="39">
        <v>0</v>
      </c>
    </row>
    <row r="168" ht="19" customHeight="1" spans="1:44">
      <c r="A168" s="37" t="s">
        <v>303</v>
      </c>
      <c r="B168" s="37" t="s">
        <v>925</v>
      </c>
      <c r="C168" s="37" t="s">
        <v>902</v>
      </c>
      <c r="D168" s="37" t="s">
        <v>903</v>
      </c>
      <c r="E168" s="37" t="s">
        <v>17</v>
      </c>
      <c r="F168" s="38">
        <v>1000</v>
      </c>
      <c r="G168" s="37" t="s">
        <v>82</v>
      </c>
      <c r="H168" s="37"/>
      <c r="I168" s="37"/>
      <c r="J168" s="37" t="s">
        <v>894</v>
      </c>
      <c r="K168" s="37"/>
      <c r="L168" s="37"/>
      <c r="M168" s="37" t="s">
        <v>894</v>
      </c>
      <c r="N168" s="37"/>
      <c r="O168" s="37"/>
      <c r="P168" s="37" t="s">
        <v>894</v>
      </c>
      <c r="Q168" s="37"/>
      <c r="R168" s="37"/>
      <c r="S168" s="37" t="s">
        <v>894</v>
      </c>
      <c r="T168" s="37"/>
      <c r="U168" s="37"/>
      <c r="V168" s="37" t="s">
        <v>894</v>
      </c>
      <c r="W168" s="37"/>
      <c r="X168" s="37"/>
      <c r="Y168" s="37" t="s">
        <v>894</v>
      </c>
      <c r="Z168" s="37"/>
      <c r="AA168" s="37"/>
      <c r="AB168" s="37" t="s">
        <v>894</v>
      </c>
      <c r="AC168" s="37"/>
      <c r="AD168" s="37"/>
      <c r="AE168" s="37" t="s">
        <v>894</v>
      </c>
      <c r="AF168" s="37">
        <v>1600</v>
      </c>
      <c r="AG168" s="37">
        <v>1024.1</v>
      </c>
      <c r="AH168" s="37" t="s">
        <v>895</v>
      </c>
      <c r="AI168" s="38">
        <v>1600</v>
      </c>
      <c r="AJ168" s="38">
        <v>1024.1</v>
      </c>
      <c r="AK168" s="37" t="s">
        <v>895</v>
      </c>
      <c r="AL168" s="37" t="s">
        <v>747</v>
      </c>
      <c r="AM168" s="37" t="s">
        <v>896</v>
      </c>
      <c r="AN168" s="38">
        <f>SUMIFS('9月奖金发放记录'!$J$2:$J$146,'9月奖金发放记录'!$B$2:$B$146,G168,'9月奖金发放记录'!$A$2:$A$146,A168)</f>
        <v>0</v>
      </c>
      <c r="AO168" s="38">
        <f>SUMIFS('9月奖金发放记录'!$J$2:$J$146,'9月奖金发放记录'!$B$2:$B$146,G168,'9月奖金发放记录'!$A$2:$A$146,A168)</f>
        <v>0</v>
      </c>
      <c r="AP168" s="37" t="s">
        <v>897</v>
      </c>
      <c r="AQ168" s="37" t="s">
        <v>120</v>
      </c>
      <c r="AR168" s="37">
        <v>0</v>
      </c>
    </row>
    <row r="169" ht="19" customHeight="1" spans="1:44">
      <c r="A169" s="39" t="s">
        <v>783</v>
      </c>
      <c r="B169" s="39" t="s">
        <v>1070</v>
      </c>
      <c r="C169" s="39" t="s">
        <v>902</v>
      </c>
      <c r="D169" s="39" t="s">
        <v>903</v>
      </c>
      <c r="E169" s="39" t="s">
        <v>17</v>
      </c>
      <c r="F169" s="40">
        <v>1000</v>
      </c>
      <c r="G169" s="39" t="s">
        <v>82</v>
      </c>
      <c r="H169" s="39">
        <v>2516.13</v>
      </c>
      <c r="I169" s="39">
        <v>0</v>
      </c>
      <c r="J169" s="39" t="s">
        <v>895</v>
      </c>
      <c r="K169" s="39">
        <v>6000</v>
      </c>
      <c r="L169" s="39">
        <v>2938.6</v>
      </c>
      <c r="M169" s="39" t="s">
        <v>895</v>
      </c>
      <c r="N169" s="39">
        <v>6000</v>
      </c>
      <c r="O169" s="39">
        <v>6694.7</v>
      </c>
      <c r="P169" s="39" t="s">
        <v>899</v>
      </c>
      <c r="Q169" s="39">
        <v>6000</v>
      </c>
      <c r="R169" s="39">
        <v>2201.2</v>
      </c>
      <c r="S169" s="39" t="s">
        <v>895</v>
      </c>
      <c r="T169" s="39">
        <v>6000</v>
      </c>
      <c r="U169" s="39">
        <v>2073.2</v>
      </c>
      <c r="V169" s="39" t="s">
        <v>895</v>
      </c>
      <c r="W169" s="39">
        <v>6000</v>
      </c>
      <c r="X169" s="39">
        <v>1571.2</v>
      </c>
      <c r="Y169" s="39" t="s">
        <v>895</v>
      </c>
      <c r="Z169" s="39">
        <v>6000</v>
      </c>
      <c r="AA169" s="39">
        <v>1638.3</v>
      </c>
      <c r="AB169" s="39" t="s">
        <v>895</v>
      </c>
      <c r="AC169" s="39">
        <v>6000</v>
      </c>
      <c r="AD169" s="39">
        <v>3472.9</v>
      </c>
      <c r="AE169" s="39" t="s">
        <v>895</v>
      </c>
      <c r="AF169" s="39">
        <v>6000</v>
      </c>
      <c r="AG169" s="39">
        <v>3673.9</v>
      </c>
      <c r="AH169" s="39" t="s">
        <v>904</v>
      </c>
      <c r="AI169" s="40">
        <v>50516.13</v>
      </c>
      <c r="AJ169" s="40">
        <v>24264</v>
      </c>
      <c r="AK169" s="39" t="s">
        <v>895</v>
      </c>
      <c r="AL169" s="39" t="s">
        <v>747</v>
      </c>
      <c r="AM169" s="39" t="s">
        <v>896</v>
      </c>
      <c r="AN169" s="40">
        <f>SUMIFS('9月奖金发放记录'!$J$2:$J$146,'9月奖金发放记录'!$B$2:$B$146,G169,'9月奖金发放记录'!$A$2:$A$146,A169)</f>
        <v>0</v>
      </c>
      <c r="AO169" s="40">
        <f>SUMIFS('9月奖金发放记录'!$J$2:$J$146,'9月奖金发放记录'!$B$2:$B$146,G169,'9月奖金发放记录'!$A$2:$A$146,A169)</f>
        <v>0</v>
      </c>
      <c r="AP169" s="39" t="s">
        <v>905</v>
      </c>
      <c r="AQ169" s="39" t="s">
        <v>120</v>
      </c>
      <c r="AR169" s="39">
        <v>2</v>
      </c>
    </row>
    <row r="170" ht="19" customHeight="1" spans="1:44">
      <c r="A170" s="37" t="s">
        <v>784</v>
      </c>
      <c r="B170" s="37" t="s">
        <v>1071</v>
      </c>
      <c r="C170" s="37" t="s">
        <v>902</v>
      </c>
      <c r="D170" s="37" t="s">
        <v>903</v>
      </c>
      <c r="E170" s="37" t="s">
        <v>17</v>
      </c>
      <c r="F170" s="38">
        <v>1000</v>
      </c>
      <c r="G170" s="37" t="s">
        <v>82</v>
      </c>
      <c r="H170" s="37"/>
      <c r="I170" s="37"/>
      <c r="J170" s="37" t="s">
        <v>894</v>
      </c>
      <c r="K170" s="37"/>
      <c r="L170" s="37"/>
      <c r="M170" s="37" t="s">
        <v>894</v>
      </c>
      <c r="N170" s="37"/>
      <c r="O170" s="37"/>
      <c r="P170" s="37" t="s">
        <v>894</v>
      </c>
      <c r="Q170" s="37"/>
      <c r="R170" s="37"/>
      <c r="S170" s="37" t="s">
        <v>894</v>
      </c>
      <c r="T170" s="37"/>
      <c r="U170" s="37"/>
      <c r="V170" s="37" t="s">
        <v>894</v>
      </c>
      <c r="W170" s="37"/>
      <c r="X170" s="37"/>
      <c r="Y170" s="37" t="s">
        <v>894</v>
      </c>
      <c r="Z170" s="37"/>
      <c r="AA170" s="37"/>
      <c r="AB170" s="37" t="s">
        <v>894</v>
      </c>
      <c r="AC170" s="37"/>
      <c r="AD170" s="37"/>
      <c r="AE170" s="37" t="s">
        <v>894</v>
      </c>
      <c r="AF170" s="37">
        <v>1600</v>
      </c>
      <c r="AG170" s="37">
        <v>1121.6</v>
      </c>
      <c r="AH170" s="37" t="s">
        <v>895</v>
      </c>
      <c r="AI170" s="38">
        <v>1600</v>
      </c>
      <c r="AJ170" s="38">
        <v>1121.6</v>
      </c>
      <c r="AK170" s="37" t="s">
        <v>895</v>
      </c>
      <c r="AL170" s="37" t="s">
        <v>747</v>
      </c>
      <c r="AM170" s="37" t="s">
        <v>896</v>
      </c>
      <c r="AN170" s="38">
        <f>SUMIFS('9月奖金发放记录'!$J$2:$J$146,'9月奖金发放记录'!$B$2:$B$146,G170,'9月奖金发放记录'!$A$2:$A$146,A170)</f>
        <v>0</v>
      </c>
      <c r="AO170" s="38">
        <f>SUMIFS('9月奖金发放记录'!$J$2:$J$146,'9月奖金发放记录'!$B$2:$B$146,G170,'9月奖金发放记录'!$A$2:$A$146,A170)</f>
        <v>0</v>
      </c>
      <c r="AP170" s="37" t="s">
        <v>897</v>
      </c>
      <c r="AQ170" s="37" t="s">
        <v>120</v>
      </c>
      <c r="AR170" s="37">
        <v>0</v>
      </c>
    </row>
    <row r="171" ht="19" customHeight="1" spans="1:44">
      <c r="A171" s="39" t="s">
        <v>785</v>
      </c>
      <c r="B171" s="39" t="s">
        <v>1072</v>
      </c>
      <c r="C171" s="39" t="s">
        <v>902</v>
      </c>
      <c r="D171" s="39" t="s">
        <v>903</v>
      </c>
      <c r="E171" s="39" t="s">
        <v>17</v>
      </c>
      <c r="F171" s="40">
        <v>1000</v>
      </c>
      <c r="G171" s="39" t="s">
        <v>82</v>
      </c>
      <c r="H171" s="39"/>
      <c r="I171" s="39"/>
      <c r="J171" s="39" t="s">
        <v>894</v>
      </c>
      <c r="K171" s="39"/>
      <c r="L171" s="39"/>
      <c r="M171" s="39" t="s">
        <v>894</v>
      </c>
      <c r="N171" s="39"/>
      <c r="O171" s="39"/>
      <c r="P171" s="39" t="s">
        <v>894</v>
      </c>
      <c r="Q171" s="39"/>
      <c r="R171" s="39"/>
      <c r="S171" s="39" t="s">
        <v>894</v>
      </c>
      <c r="T171" s="39"/>
      <c r="U171" s="39"/>
      <c r="V171" s="39" t="s">
        <v>894</v>
      </c>
      <c r="W171" s="39"/>
      <c r="X171" s="39"/>
      <c r="Y171" s="39" t="s">
        <v>894</v>
      </c>
      <c r="Z171" s="39"/>
      <c r="AA171" s="39"/>
      <c r="AB171" s="39" t="s">
        <v>894</v>
      </c>
      <c r="AC171" s="39">
        <v>2322.58</v>
      </c>
      <c r="AD171" s="39">
        <v>137.4</v>
      </c>
      <c r="AE171" s="39" t="s">
        <v>895</v>
      </c>
      <c r="AF171" s="39">
        <v>6000</v>
      </c>
      <c r="AG171" s="39">
        <v>81.7</v>
      </c>
      <c r="AH171" s="39" t="s">
        <v>895</v>
      </c>
      <c r="AI171" s="40">
        <v>8322.58</v>
      </c>
      <c r="AJ171" s="40">
        <v>219.1</v>
      </c>
      <c r="AK171" s="39" t="s">
        <v>895</v>
      </c>
      <c r="AL171" s="39" t="s">
        <v>747</v>
      </c>
      <c r="AM171" s="39" t="s">
        <v>896</v>
      </c>
      <c r="AN171" s="40">
        <f>SUMIFS('9月奖金发放记录'!$J$2:$J$146,'9月奖金发放记录'!$B$2:$B$146,G171,'9月奖金发放记录'!$A$2:$A$146,A171)</f>
        <v>0</v>
      </c>
      <c r="AO171" s="40">
        <f>SUMIFS('9月奖金发放记录'!$J$2:$J$146,'9月奖金发放记录'!$B$2:$B$146,G171,'9月奖金发放记录'!$A$2:$A$146,A171)</f>
        <v>0</v>
      </c>
      <c r="AP171" s="39" t="s">
        <v>897</v>
      </c>
      <c r="AQ171" s="39" t="s">
        <v>120</v>
      </c>
      <c r="AR171" s="39">
        <v>0</v>
      </c>
    </row>
    <row r="172" ht="19" customHeight="1" spans="1:44">
      <c r="A172" s="37" t="s">
        <v>786</v>
      </c>
      <c r="B172" s="37" t="s">
        <v>1073</v>
      </c>
      <c r="C172" s="37" t="s">
        <v>902</v>
      </c>
      <c r="D172" s="37" t="s">
        <v>903</v>
      </c>
      <c r="E172" s="37" t="s">
        <v>17</v>
      </c>
      <c r="F172" s="38">
        <v>1000</v>
      </c>
      <c r="G172" s="37" t="s">
        <v>82</v>
      </c>
      <c r="H172" s="37"/>
      <c r="I172" s="37"/>
      <c r="J172" s="37" t="s">
        <v>894</v>
      </c>
      <c r="K172" s="37"/>
      <c r="L172" s="37"/>
      <c r="M172" s="37" t="s">
        <v>894</v>
      </c>
      <c r="N172" s="37">
        <v>5225.81</v>
      </c>
      <c r="O172" s="37">
        <v>3133.2</v>
      </c>
      <c r="P172" s="37" t="s">
        <v>895</v>
      </c>
      <c r="Q172" s="37">
        <v>6000</v>
      </c>
      <c r="R172" s="37">
        <v>3612.6</v>
      </c>
      <c r="S172" s="37" t="s">
        <v>895</v>
      </c>
      <c r="T172" s="37">
        <v>6000</v>
      </c>
      <c r="U172" s="37">
        <v>2064.7</v>
      </c>
      <c r="V172" s="37" t="s">
        <v>895</v>
      </c>
      <c r="W172" s="37">
        <v>6000</v>
      </c>
      <c r="X172" s="37">
        <v>5281.4</v>
      </c>
      <c r="Y172" s="37" t="s">
        <v>895</v>
      </c>
      <c r="Z172" s="37">
        <v>6000</v>
      </c>
      <c r="AA172" s="37">
        <v>1644</v>
      </c>
      <c r="AB172" s="37" t="s">
        <v>895</v>
      </c>
      <c r="AC172" s="37">
        <v>6000</v>
      </c>
      <c r="AD172" s="37">
        <v>3439.9</v>
      </c>
      <c r="AE172" s="37" t="s">
        <v>895</v>
      </c>
      <c r="AF172" s="37">
        <v>6000</v>
      </c>
      <c r="AG172" s="37">
        <v>1659.17</v>
      </c>
      <c r="AH172" s="37" t="s">
        <v>895</v>
      </c>
      <c r="AI172" s="38">
        <v>41225.81</v>
      </c>
      <c r="AJ172" s="38">
        <v>20834.97</v>
      </c>
      <c r="AK172" s="37" t="s">
        <v>895</v>
      </c>
      <c r="AL172" s="37" t="s">
        <v>763</v>
      </c>
      <c r="AM172" s="37" t="s">
        <v>896</v>
      </c>
      <c r="AN172" s="38">
        <f>SUMIFS('9月奖金发放记录'!$J$2:$J$146,'9月奖金发放记录'!$B$2:$B$146,G172,'9月奖金发放记录'!$A$2:$A$146,A172)</f>
        <v>0</v>
      </c>
      <c r="AO172" s="38">
        <f>SUMIFS('9月奖金发放记录'!$J$2:$J$146,'9月奖金发放记录'!$B$2:$B$146,G172,'9月奖金发放记录'!$A$2:$A$146,A172)</f>
        <v>0</v>
      </c>
      <c r="AP172" s="37" t="s">
        <v>897</v>
      </c>
      <c r="AQ172" s="37" t="s">
        <v>120</v>
      </c>
      <c r="AR172" s="37">
        <v>0</v>
      </c>
    </row>
    <row r="173" ht="19" customHeight="1" spans="1:44">
      <c r="A173" s="39" t="s">
        <v>788</v>
      </c>
      <c r="B173" s="39" t="s">
        <v>1074</v>
      </c>
      <c r="C173" s="39" t="s">
        <v>902</v>
      </c>
      <c r="D173" s="39" t="s">
        <v>903</v>
      </c>
      <c r="E173" s="39" t="s">
        <v>17</v>
      </c>
      <c r="F173" s="40">
        <v>1000</v>
      </c>
      <c r="G173" s="39" t="s">
        <v>82</v>
      </c>
      <c r="H173" s="39"/>
      <c r="I173" s="39"/>
      <c r="J173" s="39" t="s">
        <v>894</v>
      </c>
      <c r="K173" s="39"/>
      <c r="L173" s="39"/>
      <c r="M173" s="39" t="s">
        <v>894</v>
      </c>
      <c r="N173" s="39"/>
      <c r="O173" s="39"/>
      <c r="P173" s="39" t="s">
        <v>894</v>
      </c>
      <c r="Q173" s="39">
        <v>2000</v>
      </c>
      <c r="R173" s="39">
        <v>2462.6</v>
      </c>
      <c r="S173" s="39" t="s">
        <v>899</v>
      </c>
      <c r="T173" s="39">
        <v>6000</v>
      </c>
      <c r="U173" s="39">
        <v>10433.5</v>
      </c>
      <c r="V173" s="39" t="s">
        <v>899</v>
      </c>
      <c r="W173" s="39">
        <v>6000</v>
      </c>
      <c r="X173" s="39">
        <v>8075.4</v>
      </c>
      <c r="Y173" s="39" t="s">
        <v>899</v>
      </c>
      <c r="Z173" s="39">
        <v>5419.35</v>
      </c>
      <c r="AA173" s="39">
        <v>2969.2</v>
      </c>
      <c r="AB173" s="39" t="s">
        <v>895</v>
      </c>
      <c r="AC173" s="39">
        <v>2129.03</v>
      </c>
      <c r="AD173" s="39">
        <v>1313.8</v>
      </c>
      <c r="AE173" s="39" t="s">
        <v>895</v>
      </c>
      <c r="AF173" s="39">
        <v>6000</v>
      </c>
      <c r="AG173" s="39">
        <v>139</v>
      </c>
      <c r="AH173" s="39" t="s">
        <v>904</v>
      </c>
      <c r="AI173" s="40">
        <v>27548.38</v>
      </c>
      <c r="AJ173" s="40">
        <v>25393.5</v>
      </c>
      <c r="AK173" s="39" t="s">
        <v>895</v>
      </c>
      <c r="AL173" s="39" t="s">
        <v>747</v>
      </c>
      <c r="AM173" s="39" t="s">
        <v>896</v>
      </c>
      <c r="AN173" s="40">
        <f>SUMIFS('9月奖金发放记录'!$J$2:$J$146,'9月奖金发放记录'!$B$2:$B$146,G173,'9月奖金发放记录'!$A$2:$A$146,A173)</f>
        <v>0</v>
      </c>
      <c r="AO173" s="40">
        <f>SUMIFS('9月奖金发放记录'!$J$2:$J$146,'9月奖金发放记录'!$B$2:$B$146,G173,'9月奖金发放记录'!$A$2:$A$146,A173)</f>
        <v>0</v>
      </c>
      <c r="AP173" s="39" t="s">
        <v>905</v>
      </c>
      <c r="AQ173" s="39" t="s">
        <v>120</v>
      </c>
      <c r="AR173" s="39">
        <v>1</v>
      </c>
    </row>
    <row r="174" ht="19" customHeight="1" spans="1:44">
      <c r="A174" s="37" t="s">
        <v>789</v>
      </c>
      <c r="B174" s="37" t="s">
        <v>1075</v>
      </c>
      <c r="C174" s="37" t="s">
        <v>902</v>
      </c>
      <c r="D174" s="37" t="s">
        <v>903</v>
      </c>
      <c r="E174" s="37" t="s">
        <v>17</v>
      </c>
      <c r="F174" s="38">
        <v>1000</v>
      </c>
      <c r="G174" s="37" t="s">
        <v>82</v>
      </c>
      <c r="H174" s="37"/>
      <c r="I174" s="37"/>
      <c r="J174" s="37" t="s">
        <v>894</v>
      </c>
      <c r="K174" s="37"/>
      <c r="L174" s="37"/>
      <c r="M174" s="37" t="s">
        <v>894</v>
      </c>
      <c r="N174" s="37"/>
      <c r="O174" s="37"/>
      <c r="P174" s="37" t="s">
        <v>894</v>
      </c>
      <c r="Q174" s="37"/>
      <c r="R174" s="37"/>
      <c r="S174" s="37" t="s">
        <v>894</v>
      </c>
      <c r="T174" s="37"/>
      <c r="U174" s="37"/>
      <c r="V174" s="37" t="s">
        <v>894</v>
      </c>
      <c r="W174" s="37"/>
      <c r="X174" s="37"/>
      <c r="Y174" s="37" t="s">
        <v>894</v>
      </c>
      <c r="Z174" s="37"/>
      <c r="AA174" s="37"/>
      <c r="AB174" s="37" t="s">
        <v>894</v>
      </c>
      <c r="AC174" s="37"/>
      <c r="AD174" s="37"/>
      <c r="AE174" s="37" t="s">
        <v>894</v>
      </c>
      <c r="AF174" s="37">
        <v>4200</v>
      </c>
      <c r="AG174" s="37">
        <v>1698.5</v>
      </c>
      <c r="AH174" s="37" t="s">
        <v>904</v>
      </c>
      <c r="AI174" s="38">
        <v>4200</v>
      </c>
      <c r="AJ174" s="38">
        <v>1698.5</v>
      </c>
      <c r="AK174" s="37" t="s">
        <v>895</v>
      </c>
      <c r="AL174" s="37" t="s">
        <v>763</v>
      </c>
      <c r="AM174" s="37" t="s">
        <v>896</v>
      </c>
      <c r="AN174" s="38">
        <f>SUMIFS('9月奖金发放记录'!$J$2:$J$146,'9月奖金发放记录'!$B$2:$B$146,G174,'9月奖金发放记录'!$A$2:$A$146,A174)</f>
        <v>0</v>
      </c>
      <c r="AO174" s="38">
        <f>SUMIFS('9月奖金发放记录'!$J$2:$J$146,'9月奖金发放记录'!$B$2:$B$146,G174,'9月奖金发放记录'!$A$2:$A$146,A174)</f>
        <v>0</v>
      </c>
      <c r="AP174" s="37" t="s">
        <v>905</v>
      </c>
      <c r="AQ174" s="37" t="s">
        <v>120</v>
      </c>
      <c r="AR174" s="37">
        <v>1</v>
      </c>
    </row>
    <row r="175" ht="19" customHeight="1" spans="1:44">
      <c r="A175" s="39" t="s">
        <v>791</v>
      </c>
      <c r="B175" s="39" t="s">
        <v>1076</v>
      </c>
      <c r="C175" s="39" t="s">
        <v>902</v>
      </c>
      <c r="D175" s="39" t="s">
        <v>903</v>
      </c>
      <c r="E175" s="39" t="s">
        <v>17</v>
      </c>
      <c r="F175" s="40">
        <v>1000</v>
      </c>
      <c r="G175" s="39" t="s">
        <v>82</v>
      </c>
      <c r="H175" s="39"/>
      <c r="I175" s="39"/>
      <c r="J175" s="39" t="s">
        <v>894</v>
      </c>
      <c r="K175" s="39"/>
      <c r="L175" s="39"/>
      <c r="M175" s="39" t="s">
        <v>894</v>
      </c>
      <c r="N175" s="39"/>
      <c r="O175" s="39"/>
      <c r="P175" s="39" t="s">
        <v>894</v>
      </c>
      <c r="Q175" s="39">
        <v>3200</v>
      </c>
      <c r="R175" s="39">
        <v>4180.1</v>
      </c>
      <c r="S175" s="39" t="s">
        <v>899</v>
      </c>
      <c r="T175" s="39">
        <v>6000</v>
      </c>
      <c r="U175" s="39">
        <v>6413.2</v>
      </c>
      <c r="V175" s="39" t="s">
        <v>899</v>
      </c>
      <c r="W175" s="39">
        <v>6000</v>
      </c>
      <c r="X175" s="39">
        <v>6624.7</v>
      </c>
      <c r="Y175" s="39" t="s">
        <v>899</v>
      </c>
      <c r="Z175" s="39">
        <v>6000</v>
      </c>
      <c r="AA175" s="39">
        <v>684.4</v>
      </c>
      <c r="AB175" s="39" t="s">
        <v>895</v>
      </c>
      <c r="AC175" s="39">
        <v>6000</v>
      </c>
      <c r="AD175" s="39">
        <v>582.2</v>
      </c>
      <c r="AE175" s="39" t="s">
        <v>895</v>
      </c>
      <c r="AF175" s="39">
        <v>6000</v>
      </c>
      <c r="AG175" s="39">
        <v>670.5</v>
      </c>
      <c r="AH175" s="39" t="s">
        <v>895</v>
      </c>
      <c r="AI175" s="40">
        <v>33200</v>
      </c>
      <c r="AJ175" s="40">
        <v>19155.1</v>
      </c>
      <c r="AK175" s="39" t="s">
        <v>895</v>
      </c>
      <c r="AL175" s="39" t="s">
        <v>747</v>
      </c>
      <c r="AM175" s="39" t="s">
        <v>896</v>
      </c>
      <c r="AN175" s="40">
        <f>SUMIFS('9月奖金发放记录'!$J$2:$J$146,'9月奖金发放记录'!$B$2:$B$146,G175,'9月奖金发放记录'!$A$2:$A$146,A175)</f>
        <v>0</v>
      </c>
      <c r="AO175" s="40">
        <f>SUMIFS('9月奖金发放记录'!$J$2:$J$146,'9月奖金发放记录'!$B$2:$B$146,G175,'9月奖金发放记录'!$A$2:$A$146,A175)</f>
        <v>0</v>
      </c>
      <c r="AP175" s="39" t="s">
        <v>897</v>
      </c>
      <c r="AQ175" s="39" t="s">
        <v>120</v>
      </c>
      <c r="AR175" s="39">
        <v>0</v>
      </c>
    </row>
    <row r="176" ht="19" customHeight="1" spans="1:44">
      <c r="A176" s="37" t="s">
        <v>81</v>
      </c>
      <c r="B176" s="37" t="s">
        <v>1077</v>
      </c>
      <c r="C176" s="37" t="s">
        <v>902</v>
      </c>
      <c r="D176" s="37" t="s">
        <v>893</v>
      </c>
      <c r="E176" s="37" t="s">
        <v>12</v>
      </c>
      <c r="F176" s="38">
        <v>300</v>
      </c>
      <c r="G176" s="37" t="s">
        <v>82</v>
      </c>
      <c r="H176" s="37"/>
      <c r="I176" s="37"/>
      <c r="J176" s="37" t="s">
        <v>894</v>
      </c>
      <c r="K176" s="37"/>
      <c r="L176" s="37"/>
      <c r="M176" s="37" t="s">
        <v>894</v>
      </c>
      <c r="N176" s="37"/>
      <c r="O176" s="37"/>
      <c r="P176" s="37" t="s">
        <v>894</v>
      </c>
      <c r="Q176" s="37"/>
      <c r="R176" s="37"/>
      <c r="S176" s="37" t="s">
        <v>894</v>
      </c>
      <c r="T176" s="37"/>
      <c r="U176" s="37"/>
      <c r="V176" s="37" t="s">
        <v>894</v>
      </c>
      <c r="W176" s="37"/>
      <c r="X176" s="37"/>
      <c r="Y176" s="37" t="s">
        <v>894</v>
      </c>
      <c r="Z176" s="37"/>
      <c r="AA176" s="37"/>
      <c r="AB176" s="37" t="s">
        <v>894</v>
      </c>
      <c r="AC176" s="37">
        <v>4193.55</v>
      </c>
      <c r="AD176" s="37">
        <v>10934.6</v>
      </c>
      <c r="AE176" s="37" t="s">
        <v>899</v>
      </c>
      <c r="AF176" s="37">
        <v>5000</v>
      </c>
      <c r="AG176" s="37">
        <v>7143.1</v>
      </c>
      <c r="AH176" s="37" t="s">
        <v>899</v>
      </c>
      <c r="AI176" s="38">
        <v>9193.55</v>
      </c>
      <c r="AJ176" s="38">
        <v>18077.7</v>
      </c>
      <c r="AK176" s="37" t="s">
        <v>899</v>
      </c>
      <c r="AL176" s="37" t="s">
        <v>792</v>
      </c>
      <c r="AM176" s="37" t="s">
        <v>896</v>
      </c>
      <c r="AN176" s="38">
        <f>SUMIFS('9月奖金发放记录'!$J$2:$J$146,'9月奖金发放记录'!$B$2:$B$146,G176,'9月奖金发放记录'!$A$2:$A$146,A176)</f>
        <v>300</v>
      </c>
      <c r="AO176" s="38">
        <f>SUMIFS('9月奖金发放记录'!$J$2:$J$146,'9月奖金发放记录'!$B$2:$B$146,G176,'9月奖金发放记录'!$A$2:$A$146,A176)</f>
        <v>300</v>
      </c>
      <c r="AP176" s="37" t="s">
        <v>894</v>
      </c>
      <c r="AQ176" s="37" t="s">
        <v>120</v>
      </c>
      <c r="AR176" s="37">
        <v>4</v>
      </c>
    </row>
    <row r="177" ht="19" customHeight="1" spans="1:44">
      <c r="A177" s="39" t="s">
        <v>794</v>
      </c>
      <c r="B177" s="39" t="s">
        <v>1078</v>
      </c>
      <c r="C177" s="39" t="s">
        <v>902</v>
      </c>
      <c r="D177" s="39" t="s">
        <v>893</v>
      </c>
      <c r="E177" s="39" t="s">
        <v>12</v>
      </c>
      <c r="F177" s="40">
        <v>260</v>
      </c>
      <c r="G177" s="39" t="s">
        <v>82</v>
      </c>
      <c r="H177" s="39"/>
      <c r="I177" s="39"/>
      <c r="J177" s="39" t="s">
        <v>894</v>
      </c>
      <c r="K177" s="39"/>
      <c r="L177" s="39"/>
      <c r="M177" s="39" t="s">
        <v>894</v>
      </c>
      <c r="N177" s="39"/>
      <c r="O177" s="39"/>
      <c r="P177" s="39" t="s">
        <v>894</v>
      </c>
      <c r="Q177" s="39"/>
      <c r="R177" s="39"/>
      <c r="S177" s="39" t="s">
        <v>894</v>
      </c>
      <c r="T177" s="39"/>
      <c r="U177" s="39"/>
      <c r="V177" s="39" t="s">
        <v>894</v>
      </c>
      <c r="W177" s="39"/>
      <c r="X177" s="39"/>
      <c r="Y177" s="39" t="s">
        <v>894</v>
      </c>
      <c r="Z177" s="39"/>
      <c r="AA177" s="39"/>
      <c r="AB177" s="39" t="s">
        <v>894</v>
      </c>
      <c r="AC177" s="39"/>
      <c r="AD177" s="39"/>
      <c r="AE177" s="39" t="s">
        <v>894</v>
      </c>
      <c r="AF177" s="39">
        <v>5000</v>
      </c>
      <c r="AG177" s="39">
        <v>10963.3</v>
      </c>
      <c r="AH177" s="39" t="s">
        <v>899</v>
      </c>
      <c r="AI177" s="40">
        <v>5000</v>
      </c>
      <c r="AJ177" s="40">
        <v>10963.3</v>
      </c>
      <c r="AK177" s="39" t="s">
        <v>899</v>
      </c>
      <c r="AL177" s="39" t="s">
        <v>795</v>
      </c>
      <c r="AM177" s="39" t="s">
        <v>896</v>
      </c>
      <c r="AN177" s="40">
        <f>SUMIFS('9月奖金发放记录'!$J$2:$J$146,'9月奖金发放记录'!$B$2:$B$146,G177,'9月奖金发放记录'!$A$2:$A$146,A177)</f>
        <v>260</v>
      </c>
      <c r="AO177" s="40">
        <f>SUMIFS('9月奖金发放记录'!$J$2:$J$146,'9月奖金发放记录'!$B$2:$B$146,G177,'9月奖金发放记录'!$A$2:$A$146,A177)</f>
        <v>260</v>
      </c>
      <c r="AP177" s="39" t="s">
        <v>894</v>
      </c>
      <c r="AQ177" s="39" t="s">
        <v>120</v>
      </c>
      <c r="AR177" s="39">
        <v>1</v>
      </c>
    </row>
    <row r="178" ht="19" customHeight="1" spans="1:44">
      <c r="A178" s="37" t="s">
        <v>797</v>
      </c>
      <c r="B178" s="37" t="s">
        <v>1079</v>
      </c>
      <c r="C178" s="37" t="s">
        <v>902</v>
      </c>
      <c r="D178" s="37" t="s">
        <v>893</v>
      </c>
      <c r="E178" s="37" t="s">
        <v>12</v>
      </c>
      <c r="F178" s="38">
        <v>260</v>
      </c>
      <c r="G178" s="37" t="s">
        <v>82</v>
      </c>
      <c r="H178" s="37"/>
      <c r="I178" s="37"/>
      <c r="J178" s="37" t="s">
        <v>894</v>
      </c>
      <c r="K178" s="37"/>
      <c r="L178" s="37"/>
      <c r="M178" s="37" t="s">
        <v>894</v>
      </c>
      <c r="N178" s="37"/>
      <c r="O178" s="37"/>
      <c r="P178" s="37" t="s">
        <v>894</v>
      </c>
      <c r="Q178" s="37"/>
      <c r="R178" s="37"/>
      <c r="S178" s="37" t="s">
        <v>894</v>
      </c>
      <c r="T178" s="37"/>
      <c r="U178" s="37"/>
      <c r="V178" s="37" t="s">
        <v>894</v>
      </c>
      <c r="W178" s="37"/>
      <c r="X178" s="37"/>
      <c r="Y178" s="37" t="s">
        <v>894</v>
      </c>
      <c r="Z178" s="37"/>
      <c r="AA178" s="37"/>
      <c r="AB178" s="37" t="s">
        <v>894</v>
      </c>
      <c r="AC178" s="37"/>
      <c r="AD178" s="37"/>
      <c r="AE178" s="37" t="s">
        <v>894</v>
      </c>
      <c r="AF178" s="37">
        <v>5000</v>
      </c>
      <c r="AG178" s="37">
        <v>11651.1</v>
      </c>
      <c r="AH178" s="37" t="s">
        <v>899</v>
      </c>
      <c r="AI178" s="38">
        <v>5000</v>
      </c>
      <c r="AJ178" s="38">
        <v>11651.1</v>
      </c>
      <c r="AK178" s="37" t="s">
        <v>899</v>
      </c>
      <c r="AL178" s="37" t="s">
        <v>795</v>
      </c>
      <c r="AM178" s="37" t="s">
        <v>896</v>
      </c>
      <c r="AN178" s="38">
        <f>SUMIFS('9月奖金发放记录'!$J$2:$J$146,'9月奖金发放记录'!$B$2:$B$146,G178,'9月奖金发放记录'!$A$2:$A$146,A178)</f>
        <v>260</v>
      </c>
      <c r="AO178" s="38">
        <f>SUMIFS('9月奖金发放记录'!$J$2:$J$146,'9月奖金发放记录'!$B$2:$B$146,G178,'9月奖金发放记录'!$A$2:$A$146,A178)</f>
        <v>260</v>
      </c>
      <c r="AP178" s="37" t="s">
        <v>894</v>
      </c>
      <c r="AQ178" s="37" t="s">
        <v>120</v>
      </c>
      <c r="AR178" s="37">
        <v>1</v>
      </c>
    </row>
    <row r="179" ht="19" customHeight="1" spans="1:44">
      <c r="A179" s="39" t="s">
        <v>84</v>
      </c>
      <c r="B179" s="39" t="s">
        <v>1080</v>
      </c>
      <c r="C179" s="39" t="s">
        <v>902</v>
      </c>
      <c r="D179" s="39" t="s">
        <v>893</v>
      </c>
      <c r="E179" s="39" t="s">
        <v>12</v>
      </c>
      <c r="F179" s="40">
        <v>300</v>
      </c>
      <c r="G179" s="39" t="s">
        <v>82</v>
      </c>
      <c r="H179" s="39"/>
      <c r="I179" s="39"/>
      <c r="J179" s="39" t="s">
        <v>894</v>
      </c>
      <c r="K179" s="39"/>
      <c r="L179" s="39"/>
      <c r="M179" s="39" t="s">
        <v>894</v>
      </c>
      <c r="N179" s="39"/>
      <c r="O179" s="39"/>
      <c r="P179" s="39" t="s">
        <v>894</v>
      </c>
      <c r="Q179" s="39"/>
      <c r="R179" s="39"/>
      <c r="S179" s="39" t="s">
        <v>894</v>
      </c>
      <c r="T179" s="39"/>
      <c r="U179" s="39"/>
      <c r="V179" s="39" t="s">
        <v>894</v>
      </c>
      <c r="W179" s="39"/>
      <c r="X179" s="39"/>
      <c r="Y179" s="39" t="s">
        <v>894</v>
      </c>
      <c r="Z179" s="39"/>
      <c r="AA179" s="39"/>
      <c r="AB179" s="39" t="s">
        <v>894</v>
      </c>
      <c r="AC179" s="39">
        <v>4193.55</v>
      </c>
      <c r="AD179" s="39">
        <v>7457.8</v>
      </c>
      <c r="AE179" s="39" t="s">
        <v>899</v>
      </c>
      <c r="AF179" s="39">
        <v>5000</v>
      </c>
      <c r="AG179" s="39">
        <v>2448.8</v>
      </c>
      <c r="AH179" s="39" t="s">
        <v>904</v>
      </c>
      <c r="AI179" s="40">
        <v>9193.55</v>
      </c>
      <c r="AJ179" s="40">
        <v>9906.6</v>
      </c>
      <c r="AK179" s="39" t="s">
        <v>899</v>
      </c>
      <c r="AL179" s="39" t="s">
        <v>792</v>
      </c>
      <c r="AM179" s="39" t="s">
        <v>896</v>
      </c>
      <c r="AN179" s="40">
        <f>SUMIFS('9月奖金发放记录'!$J$2:$J$146,'9月奖金发放记录'!$B$2:$B$146,G179,'9月奖金发放记录'!$A$2:$A$146,A179)</f>
        <v>300</v>
      </c>
      <c r="AO179" s="40">
        <f>SUMIFS('9月奖金发放记录'!$J$2:$J$146,'9月奖金发放记录'!$B$2:$B$146,G179,'9月奖金发放记录'!$A$2:$A$146,A179)</f>
        <v>300</v>
      </c>
      <c r="AP179" s="39" t="s">
        <v>894</v>
      </c>
      <c r="AQ179" s="39" t="s">
        <v>120</v>
      </c>
      <c r="AR179" s="39">
        <v>5</v>
      </c>
    </row>
    <row r="180" ht="19" customHeight="1" spans="1:44">
      <c r="A180" s="37" t="s">
        <v>85</v>
      </c>
      <c r="B180" s="37" t="s">
        <v>1081</v>
      </c>
      <c r="C180" s="37" t="s">
        <v>892</v>
      </c>
      <c r="D180" s="37" t="s">
        <v>893</v>
      </c>
      <c r="E180" s="37" t="s">
        <v>11</v>
      </c>
      <c r="F180" s="38">
        <v>150</v>
      </c>
      <c r="G180" s="37" t="s">
        <v>82</v>
      </c>
      <c r="H180" s="37"/>
      <c r="I180" s="37"/>
      <c r="J180" s="37" t="s">
        <v>894</v>
      </c>
      <c r="K180" s="37"/>
      <c r="L180" s="37"/>
      <c r="M180" s="37" t="s">
        <v>894</v>
      </c>
      <c r="N180" s="37"/>
      <c r="O180" s="37"/>
      <c r="P180" s="37" t="s">
        <v>894</v>
      </c>
      <c r="Q180" s="37"/>
      <c r="R180" s="37"/>
      <c r="S180" s="37" t="s">
        <v>894</v>
      </c>
      <c r="T180" s="37"/>
      <c r="U180" s="37"/>
      <c r="V180" s="37" t="s">
        <v>894</v>
      </c>
      <c r="W180" s="37"/>
      <c r="X180" s="37"/>
      <c r="Y180" s="37" t="s">
        <v>894</v>
      </c>
      <c r="Z180" s="37"/>
      <c r="AA180" s="37"/>
      <c r="AB180" s="37" t="s">
        <v>894</v>
      </c>
      <c r="AC180" s="37">
        <v>2516.13</v>
      </c>
      <c r="AD180" s="37">
        <v>8104.5</v>
      </c>
      <c r="AE180" s="37" t="s">
        <v>899</v>
      </c>
      <c r="AF180" s="37">
        <v>3000</v>
      </c>
      <c r="AG180" s="37">
        <v>6826.8</v>
      </c>
      <c r="AH180" s="37" t="s">
        <v>899</v>
      </c>
      <c r="AI180" s="38">
        <v>5516.13</v>
      </c>
      <c r="AJ180" s="38">
        <v>14931.3</v>
      </c>
      <c r="AK180" s="37" t="s">
        <v>899</v>
      </c>
      <c r="AL180" s="37" t="s">
        <v>792</v>
      </c>
      <c r="AM180" s="37" t="s">
        <v>896</v>
      </c>
      <c r="AN180" s="38">
        <f>SUMIFS('9月奖金发放记录'!$J$2:$J$146,'9月奖金发放记录'!$B$2:$B$146,G180,'9月奖金发放记录'!$A$2:$A$146,A180)</f>
        <v>150</v>
      </c>
      <c r="AO180" s="38">
        <f>SUMIFS('9月奖金发放记录'!$J$2:$J$146,'9月奖金发放记录'!$B$2:$B$146,G180,'9月奖金发放记录'!$A$2:$A$146,A180)</f>
        <v>150</v>
      </c>
      <c r="AP180" s="37" t="s">
        <v>894</v>
      </c>
      <c r="AQ180" s="37" t="s">
        <v>120</v>
      </c>
      <c r="AR180" s="37">
        <v>4</v>
      </c>
    </row>
    <row r="181" ht="19" customHeight="1" spans="1:44">
      <c r="A181" s="39" t="s">
        <v>47</v>
      </c>
      <c r="B181" s="39" t="s">
        <v>1082</v>
      </c>
      <c r="C181" s="39" t="s">
        <v>902</v>
      </c>
      <c r="D181" s="39" t="s">
        <v>903</v>
      </c>
      <c r="E181" s="39" t="s">
        <v>17</v>
      </c>
      <c r="F181" s="40">
        <v>150</v>
      </c>
      <c r="G181" s="39" t="s">
        <v>48</v>
      </c>
      <c r="H181" s="39"/>
      <c r="I181" s="39"/>
      <c r="J181" s="39" t="s">
        <v>894</v>
      </c>
      <c r="K181" s="39"/>
      <c r="L181" s="39"/>
      <c r="M181" s="39" t="s">
        <v>894</v>
      </c>
      <c r="N181" s="39"/>
      <c r="O181" s="39"/>
      <c r="P181" s="39" t="s">
        <v>894</v>
      </c>
      <c r="Q181" s="39"/>
      <c r="R181" s="39"/>
      <c r="S181" s="39" t="s">
        <v>894</v>
      </c>
      <c r="T181" s="39"/>
      <c r="U181" s="39"/>
      <c r="V181" s="39" t="s">
        <v>894</v>
      </c>
      <c r="W181" s="39"/>
      <c r="X181" s="39"/>
      <c r="Y181" s="39" t="s">
        <v>894</v>
      </c>
      <c r="Z181" s="39"/>
      <c r="AA181" s="39"/>
      <c r="AB181" s="39" t="s">
        <v>894</v>
      </c>
      <c r="AC181" s="39">
        <v>6000</v>
      </c>
      <c r="AD181" s="39">
        <v>290.8</v>
      </c>
      <c r="AE181" s="39" t="s">
        <v>895</v>
      </c>
      <c r="AF181" s="39">
        <v>5400</v>
      </c>
      <c r="AG181" s="39">
        <v>306.7</v>
      </c>
      <c r="AH181" s="39" t="s">
        <v>895</v>
      </c>
      <c r="AI181" s="40">
        <v>11400</v>
      </c>
      <c r="AJ181" s="40">
        <v>597.5</v>
      </c>
      <c r="AK181" s="39" t="s">
        <v>895</v>
      </c>
      <c r="AL181" s="39" t="s">
        <v>162</v>
      </c>
      <c r="AM181" s="39" t="s">
        <v>896</v>
      </c>
      <c r="AN181" s="40">
        <f>SUMIFS('9月奖金发放记录'!$J$2:$J$146,'9月奖金发放记录'!$B$2:$B$146,G181,'9月奖金发放记录'!$A$2:$A$146,A181)</f>
        <v>0</v>
      </c>
      <c r="AO181" s="40">
        <f>SUMIFS('9月奖金发放记录'!$J$2:$J$146,'9月奖金发放记录'!$B$2:$B$146,G181,'9月奖金发放记录'!$A$2:$A$146,A181)</f>
        <v>0</v>
      </c>
      <c r="AP181" s="39" t="s">
        <v>897</v>
      </c>
      <c r="AQ181" s="39" t="s">
        <v>120</v>
      </c>
      <c r="AR181" s="39">
        <v>0</v>
      </c>
    </row>
    <row r="182" ht="19" customHeight="1" spans="1:44">
      <c r="A182" s="37" t="s">
        <v>166</v>
      </c>
      <c r="B182" s="37" t="s">
        <v>1083</v>
      </c>
      <c r="C182" s="37" t="s">
        <v>902</v>
      </c>
      <c r="D182" s="37" t="s">
        <v>903</v>
      </c>
      <c r="E182" s="37" t="s">
        <v>17</v>
      </c>
      <c r="F182" s="38">
        <v>1000</v>
      </c>
      <c r="G182" s="37" t="s">
        <v>48</v>
      </c>
      <c r="H182" s="37"/>
      <c r="I182" s="37"/>
      <c r="J182" s="37" t="s">
        <v>894</v>
      </c>
      <c r="K182" s="37"/>
      <c r="L182" s="37"/>
      <c r="M182" s="37" t="s">
        <v>894</v>
      </c>
      <c r="N182" s="37"/>
      <c r="O182" s="37"/>
      <c r="P182" s="37" t="s">
        <v>894</v>
      </c>
      <c r="Q182" s="37"/>
      <c r="R182" s="37"/>
      <c r="S182" s="37" t="s">
        <v>894</v>
      </c>
      <c r="T182" s="37"/>
      <c r="U182" s="37"/>
      <c r="V182" s="37" t="s">
        <v>894</v>
      </c>
      <c r="W182" s="37"/>
      <c r="X182" s="37"/>
      <c r="Y182" s="37" t="s">
        <v>894</v>
      </c>
      <c r="Z182" s="37"/>
      <c r="AA182" s="37"/>
      <c r="AB182" s="37" t="s">
        <v>894</v>
      </c>
      <c r="AC182" s="37"/>
      <c r="AD182" s="37"/>
      <c r="AE182" s="37" t="s">
        <v>894</v>
      </c>
      <c r="AF182" s="37">
        <v>1600</v>
      </c>
      <c r="AG182" s="37">
        <v>502</v>
      </c>
      <c r="AH182" s="37" t="s">
        <v>895</v>
      </c>
      <c r="AI182" s="38">
        <v>1600</v>
      </c>
      <c r="AJ182" s="38">
        <v>502</v>
      </c>
      <c r="AK182" s="37" t="s">
        <v>895</v>
      </c>
      <c r="AL182" s="37" t="s">
        <v>167</v>
      </c>
      <c r="AM182" s="37" t="s">
        <v>896</v>
      </c>
      <c r="AN182" s="38">
        <f>SUMIFS('9月奖金发放记录'!$J$2:$J$146,'9月奖金发放记录'!$B$2:$B$146,G182,'9月奖金发放记录'!$A$2:$A$146,A182)</f>
        <v>0</v>
      </c>
      <c r="AO182" s="38">
        <f>SUMIFS('9月奖金发放记录'!$J$2:$J$146,'9月奖金发放记录'!$B$2:$B$146,G182,'9月奖金发放记录'!$A$2:$A$146,A182)</f>
        <v>0</v>
      </c>
      <c r="AP182" s="37" t="s">
        <v>897</v>
      </c>
      <c r="AQ182" s="37" t="s">
        <v>120</v>
      </c>
      <c r="AR182" s="37">
        <v>0</v>
      </c>
    </row>
    <row r="183" ht="19" customHeight="1" spans="1:44">
      <c r="A183" s="39" t="s">
        <v>171</v>
      </c>
      <c r="B183" s="39" t="s">
        <v>1084</v>
      </c>
      <c r="C183" s="39" t="s">
        <v>902</v>
      </c>
      <c r="D183" s="39" t="s">
        <v>903</v>
      </c>
      <c r="E183" s="39" t="s">
        <v>17</v>
      </c>
      <c r="F183" s="40">
        <v>1000</v>
      </c>
      <c r="G183" s="39" t="s">
        <v>48</v>
      </c>
      <c r="H183" s="39"/>
      <c r="I183" s="39"/>
      <c r="J183" s="39" t="s">
        <v>894</v>
      </c>
      <c r="K183" s="39"/>
      <c r="L183" s="39"/>
      <c r="M183" s="39" t="s">
        <v>894</v>
      </c>
      <c r="N183" s="39"/>
      <c r="O183" s="39"/>
      <c r="P183" s="39" t="s">
        <v>894</v>
      </c>
      <c r="Q183" s="39"/>
      <c r="R183" s="39"/>
      <c r="S183" s="39" t="s">
        <v>894</v>
      </c>
      <c r="T183" s="39"/>
      <c r="U183" s="39"/>
      <c r="V183" s="39" t="s">
        <v>894</v>
      </c>
      <c r="W183" s="39"/>
      <c r="X183" s="39"/>
      <c r="Y183" s="39" t="s">
        <v>894</v>
      </c>
      <c r="Z183" s="39"/>
      <c r="AA183" s="39"/>
      <c r="AB183" s="39" t="s">
        <v>894</v>
      </c>
      <c r="AC183" s="39"/>
      <c r="AD183" s="39"/>
      <c r="AE183" s="39" t="s">
        <v>894</v>
      </c>
      <c r="AF183" s="39">
        <v>1800</v>
      </c>
      <c r="AG183" s="39">
        <v>846.1</v>
      </c>
      <c r="AH183" s="39" t="s">
        <v>895</v>
      </c>
      <c r="AI183" s="40">
        <v>1800</v>
      </c>
      <c r="AJ183" s="40">
        <v>846.1</v>
      </c>
      <c r="AK183" s="39" t="s">
        <v>895</v>
      </c>
      <c r="AL183" s="39" t="s">
        <v>167</v>
      </c>
      <c r="AM183" s="39" t="s">
        <v>896</v>
      </c>
      <c r="AN183" s="40">
        <f>SUMIFS('9月奖金发放记录'!$J$2:$J$146,'9月奖金发放记录'!$B$2:$B$146,G183,'9月奖金发放记录'!$A$2:$A$146,A183)</f>
        <v>0</v>
      </c>
      <c r="AO183" s="40">
        <f>SUMIFS('9月奖金发放记录'!$J$2:$J$146,'9月奖金发放记录'!$B$2:$B$146,G183,'9月奖金发放记录'!$A$2:$A$146,A183)</f>
        <v>0</v>
      </c>
      <c r="AP183" s="39" t="s">
        <v>897</v>
      </c>
      <c r="AQ183" s="39" t="s">
        <v>120</v>
      </c>
      <c r="AR183" s="39">
        <v>0</v>
      </c>
    </row>
    <row r="184" ht="19" customHeight="1" spans="1:44">
      <c r="A184" s="37" t="s">
        <v>173</v>
      </c>
      <c r="B184" s="37" t="s">
        <v>921</v>
      </c>
      <c r="C184" s="37" t="s">
        <v>902</v>
      </c>
      <c r="D184" s="37" t="s">
        <v>903</v>
      </c>
      <c r="E184" s="37" t="s">
        <v>17</v>
      </c>
      <c r="F184" s="38">
        <v>1000</v>
      </c>
      <c r="G184" s="37" t="s">
        <v>48</v>
      </c>
      <c r="H184" s="37"/>
      <c r="I184" s="37"/>
      <c r="J184" s="37" t="s">
        <v>894</v>
      </c>
      <c r="K184" s="37"/>
      <c r="L184" s="37"/>
      <c r="M184" s="37" t="s">
        <v>894</v>
      </c>
      <c r="N184" s="37"/>
      <c r="O184" s="37"/>
      <c r="P184" s="37" t="s">
        <v>894</v>
      </c>
      <c r="Q184" s="37"/>
      <c r="R184" s="37"/>
      <c r="S184" s="37" t="s">
        <v>894</v>
      </c>
      <c r="T184" s="37"/>
      <c r="U184" s="37"/>
      <c r="V184" s="37" t="s">
        <v>894</v>
      </c>
      <c r="W184" s="37"/>
      <c r="X184" s="37"/>
      <c r="Y184" s="37" t="s">
        <v>894</v>
      </c>
      <c r="Z184" s="37"/>
      <c r="AA184" s="37"/>
      <c r="AB184" s="37" t="s">
        <v>894</v>
      </c>
      <c r="AC184" s="37"/>
      <c r="AD184" s="37"/>
      <c r="AE184" s="37" t="s">
        <v>894</v>
      </c>
      <c r="AF184" s="37">
        <v>2400</v>
      </c>
      <c r="AG184" s="37">
        <v>639.3</v>
      </c>
      <c r="AH184" s="37" t="s">
        <v>895</v>
      </c>
      <c r="AI184" s="38">
        <v>2400</v>
      </c>
      <c r="AJ184" s="38">
        <v>639.3</v>
      </c>
      <c r="AK184" s="37" t="s">
        <v>895</v>
      </c>
      <c r="AL184" s="37" t="s">
        <v>167</v>
      </c>
      <c r="AM184" s="37" t="s">
        <v>896</v>
      </c>
      <c r="AN184" s="38">
        <f>SUMIFS('9月奖金发放记录'!$J$2:$J$146,'9月奖金发放记录'!$B$2:$B$146,G184,'9月奖金发放记录'!$A$2:$A$146,A184)</f>
        <v>0</v>
      </c>
      <c r="AO184" s="38">
        <f>SUMIFS('9月奖金发放记录'!$J$2:$J$146,'9月奖金发放记录'!$B$2:$B$146,G184,'9月奖金发放记录'!$A$2:$A$146,A184)</f>
        <v>0</v>
      </c>
      <c r="AP184" s="37" t="s">
        <v>897</v>
      </c>
      <c r="AQ184" s="37" t="s">
        <v>120</v>
      </c>
      <c r="AR184" s="37">
        <v>0</v>
      </c>
    </row>
    <row r="185" ht="19" customHeight="1" spans="1:44">
      <c r="A185" s="39" t="s">
        <v>566</v>
      </c>
      <c r="B185" s="39" t="s">
        <v>1016</v>
      </c>
      <c r="C185" s="39" t="s">
        <v>892</v>
      </c>
      <c r="D185" s="39" t="s">
        <v>893</v>
      </c>
      <c r="E185" s="39" t="s">
        <v>11</v>
      </c>
      <c r="F185" s="40">
        <v>150</v>
      </c>
      <c r="G185" s="39" t="s">
        <v>845</v>
      </c>
      <c r="H185" s="39"/>
      <c r="I185" s="39"/>
      <c r="J185" s="39" t="s">
        <v>894</v>
      </c>
      <c r="K185" s="39"/>
      <c r="L185" s="39"/>
      <c r="M185" s="39" t="s">
        <v>894</v>
      </c>
      <c r="N185" s="39">
        <v>1548.39</v>
      </c>
      <c r="O185" s="39">
        <v>1778.4</v>
      </c>
      <c r="P185" s="39" t="s">
        <v>899</v>
      </c>
      <c r="Q185" s="39">
        <v>3000</v>
      </c>
      <c r="R185" s="39">
        <v>7126.6</v>
      </c>
      <c r="S185" s="39" t="s">
        <v>899</v>
      </c>
      <c r="T185" s="39">
        <v>3000</v>
      </c>
      <c r="U185" s="39">
        <v>4104.1</v>
      </c>
      <c r="V185" s="39" t="s">
        <v>899</v>
      </c>
      <c r="W185" s="39">
        <v>3000</v>
      </c>
      <c r="X185" s="39">
        <v>16354.5</v>
      </c>
      <c r="Y185" s="39" t="s">
        <v>899</v>
      </c>
      <c r="Z185" s="39">
        <v>3000</v>
      </c>
      <c r="AA185" s="39">
        <v>14560.1</v>
      </c>
      <c r="AB185" s="39" t="s">
        <v>899</v>
      </c>
      <c r="AC185" s="39">
        <v>3000</v>
      </c>
      <c r="AD185" s="39">
        <v>14823.4</v>
      </c>
      <c r="AE185" s="39" t="s">
        <v>899</v>
      </c>
      <c r="AF185" s="39">
        <v>3000</v>
      </c>
      <c r="AG185" s="39">
        <v>0</v>
      </c>
      <c r="AH185" s="39" t="s">
        <v>895</v>
      </c>
      <c r="AI185" s="40">
        <v>19548.39</v>
      </c>
      <c r="AJ185" s="40">
        <v>58747.1</v>
      </c>
      <c r="AK185" s="39" t="s">
        <v>895</v>
      </c>
      <c r="AL185" s="39" t="s">
        <v>567</v>
      </c>
      <c r="AM185" s="39" t="s">
        <v>896</v>
      </c>
      <c r="AN185" s="40">
        <f>SUMIFS('9月奖金发放记录'!$J$2:$J$146,'9月奖金发放记录'!$B$2:$B$146,G185,'9月奖金发放记录'!$A$2:$A$146,A185)</f>
        <v>150</v>
      </c>
      <c r="AO185" s="40">
        <f>SUMIFS('9月奖金发放记录'!$J$2:$J$146,'9月奖金发放记录'!$B$2:$B$146,G185,'9月奖金发放记录'!$A$2:$A$146,A185)</f>
        <v>150</v>
      </c>
      <c r="AP185" s="39" t="s">
        <v>894</v>
      </c>
      <c r="AQ185" s="39" t="s">
        <v>113</v>
      </c>
      <c r="AR185" s="39">
        <v>0</v>
      </c>
    </row>
    <row r="186" ht="19" customHeight="1" spans="1:44">
      <c r="A186" s="37" t="s">
        <v>846</v>
      </c>
      <c r="B186" s="37" t="s">
        <v>1085</v>
      </c>
      <c r="C186" s="37" t="s">
        <v>892</v>
      </c>
      <c r="D186" s="37" t="s">
        <v>893</v>
      </c>
      <c r="E186" s="37" t="s">
        <v>11</v>
      </c>
      <c r="F186" s="38">
        <v>150</v>
      </c>
      <c r="G186" s="37" t="s">
        <v>845</v>
      </c>
      <c r="H186" s="37"/>
      <c r="I186" s="37"/>
      <c r="J186" s="37" t="s">
        <v>894</v>
      </c>
      <c r="K186" s="37"/>
      <c r="L186" s="37"/>
      <c r="M186" s="37" t="s">
        <v>894</v>
      </c>
      <c r="N186" s="37">
        <v>1838.71</v>
      </c>
      <c r="O186" s="37">
        <v>3835.5</v>
      </c>
      <c r="P186" s="37" t="s">
        <v>899</v>
      </c>
      <c r="Q186" s="37">
        <v>3000</v>
      </c>
      <c r="R186" s="37">
        <v>3623</v>
      </c>
      <c r="S186" s="37" t="s">
        <v>899</v>
      </c>
      <c r="T186" s="37">
        <v>3000</v>
      </c>
      <c r="U186" s="37">
        <v>10970.7</v>
      </c>
      <c r="V186" s="37" t="s">
        <v>899</v>
      </c>
      <c r="W186" s="37">
        <v>3000</v>
      </c>
      <c r="X186" s="37">
        <v>10492.5</v>
      </c>
      <c r="Y186" s="37" t="s">
        <v>899</v>
      </c>
      <c r="Z186" s="37">
        <v>3000</v>
      </c>
      <c r="AA186" s="37">
        <v>0.2</v>
      </c>
      <c r="AB186" s="37" t="s">
        <v>895</v>
      </c>
      <c r="AC186" s="37">
        <v>2032.26</v>
      </c>
      <c r="AD186" s="37">
        <v>301.9</v>
      </c>
      <c r="AE186" s="37" t="s">
        <v>895</v>
      </c>
      <c r="AF186" s="37">
        <v>3000</v>
      </c>
      <c r="AG186" s="37">
        <v>0</v>
      </c>
      <c r="AH186" s="37" t="s">
        <v>895</v>
      </c>
      <c r="AI186" s="38">
        <v>18870.97</v>
      </c>
      <c r="AJ186" s="38">
        <v>29223.8</v>
      </c>
      <c r="AK186" s="37" t="s">
        <v>895</v>
      </c>
      <c r="AL186" s="37" t="s">
        <v>567</v>
      </c>
      <c r="AM186" s="37" t="s">
        <v>896</v>
      </c>
      <c r="AN186" s="38">
        <f>SUMIFS('9月奖金发放记录'!$J$2:$J$146,'9月奖金发放记录'!$B$2:$B$146,G186,'9月奖金发放记录'!$A$2:$A$146,A186)</f>
        <v>150</v>
      </c>
      <c r="AO186" s="38">
        <f>SUMIFS('9月奖金发放记录'!$J$2:$J$146,'9月奖金发放记录'!$B$2:$B$146,G186,'9月奖金发放记录'!$A$2:$A$146,A186)</f>
        <v>150</v>
      </c>
      <c r="AP186" s="37" t="s">
        <v>894</v>
      </c>
      <c r="AQ186" s="37" t="s">
        <v>113</v>
      </c>
      <c r="AR186" s="37">
        <v>0</v>
      </c>
    </row>
    <row r="187" ht="19" customHeight="1" spans="1:44">
      <c r="A187" s="39" t="s">
        <v>847</v>
      </c>
      <c r="B187" s="39" t="s">
        <v>1086</v>
      </c>
      <c r="C187" s="39" t="s">
        <v>892</v>
      </c>
      <c r="D187" s="39" t="s">
        <v>893</v>
      </c>
      <c r="E187" s="39" t="s">
        <v>11</v>
      </c>
      <c r="F187" s="40">
        <v>150</v>
      </c>
      <c r="G187" s="39" t="s">
        <v>845</v>
      </c>
      <c r="H187" s="39"/>
      <c r="I187" s="39"/>
      <c r="J187" s="39" t="s">
        <v>894</v>
      </c>
      <c r="K187" s="39"/>
      <c r="L187" s="39"/>
      <c r="M187" s="39" t="s">
        <v>894</v>
      </c>
      <c r="N187" s="39">
        <v>2129.03</v>
      </c>
      <c r="O187" s="39">
        <v>4398.6</v>
      </c>
      <c r="P187" s="39" t="s">
        <v>899</v>
      </c>
      <c r="Q187" s="39">
        <v>3000</v>
      </c>
      <c r="R187" s="39">
        <v>10278.9</v>
      </c>
      <c r="S187" s="39" t="s">
        <v>899</v>
      </c>
      <c r="T187" s="39">
        <v>3000</v>
      </c>
      <c r="U187" s="39">
        <v>12633.1</v>
      </c>
      <c r="V187" s="39" t="s">
        <v>899</v>
      </c>
      <c r="W187" s="39">
        <v>3000</v>
      </c>
      <c r="X187" s="39">
        <v>13593.1</v>
      </c>
      <c r="Y187" s="39" t="s">
        <v>899</v>
      </c>
      <c r="Z187" s="39">
        <v>1451.61</v>
      </c>
      <c r="AA187" s="39">
        <v>166.8</v>
      </c>
      <c r="AB187" s="39" t="s">
        <v>895</v>
      </c>
      <c r="AC187" s="39">
        <v>3000</v>
      </c>
      <c r="AD187" s="39">
        <v>0</v>
      </c>
      <c r="AE187" s="39" t="s">
        <v>895</v>
      </c>
      <c r="AF187" s="39">
        <v>3000</v>
      </c>
      <c r="AG187" s="39">
        <v>0</v>
      </c>
      <c r="AH187" s="39" t="s">
        <v>895</v>
      </c>
      <c r="AI187" s="40">
        <v>18580.64</v>
      </c>
      <c r="AJ187" s="40">
        <v>41070.5</v>
      </c>
      <c r="AK187" s="39" t="s">
        <v>895</v>
      </c>
      <c r="AL187" s="39" t="s">
        <v>567</v>
      </c>
      <c r="AM187" s="39" t="s">
        <v>896</v>
      </c>
      <c r="AN187" s="40">
        <f>SUMIFS('9月奖金发放记录'!$J$2:$J$146,'9月奖金发放记录'!$B$2:$B$146,G187,'9月奖金发放记录'!$A$2:$A$146,A187)</f>
        <v>150</v>
      </c>
      <c r="AO187" s="40">
        <f>SUMIFS('9月奖金发放记录'!$J$2:$J$146,'9月奖金发放记录'!$B$2:$B$146,G187,'9月奖金发放记录'!$A$2:$A$146,A187)</f>
        <v>150</v>
      </c>
      <c r="AP187" s="39" t="s">
        <v>894</v>
      </c>
      <c r="AQ187" s="39" t="s">
        <v>113</v>
      </c>
      <c r="AR187" s="39">
        <v>0</v>
      </c>
    </row>
    <row r="188" ht="19" customHeight="1" spans="1:44">
      <c r="A188" s="37" t="s">
        <v>848</v>
      </c>
      <c r="B188" s="37" t="s">
        <v>1087</v>
      </c>
      <c r="C188" s="37" t="s">
        <v>892</v>
      </c>
      <c r="D188" s="37" t="s">
        <v>893</v>
      </c>
      <c r="E188" s="37" t="s">
        <v>11</v>
      </c>
      <c r="F188" s="38">
        <v>150</v>
      </c>
      <c r="G188" s="37" t="s">
        <v>845</v>
      </c>
      <c r="H188" s="37"/>
      <c r="I188" s="37"/>
      <c r="J188" s="37" t="s">
        <v>894</v>
      </c>
      <c r="K188" s="37">
        <v>107.14</v>
      </c>
      <c r="L188" s="37">
        <v>46</v>
      </c>
      <c r="M188" s="37" t="s">
        <v>895</v>
      </c>
      <c r="N188" s="37">
        <v>3000</v>
      </c>
      <c r="O188" s="37">
        <v>6684.2</v>
      </c>
      <c r="P188" s="37" t="s">
        <v>899</v>
      </c>
      <c r="Q188" s="37">
        <v>3000</v>
      </c>
      <c r="R188" s="37">
        <v>7497.5</v>
      </c>
      <c r="S188" s="37" t="s">
        <v>899</v>
      </c>
      <c r="T188" s="37">
        <v>3000</v>
      </c>
      <c r="U188" s="37">
        <v>7569.9</v>
      </c>
      <c r="V188" s="37" t="s">
        <v>899</v>
      </c>
      <c r="W188" s="37">
        <v>3000</v>
      </c>
      <c r="X188" s="37">
        <v>9986.2</v>
      </c>
      <c r="Y188" s="37" t="s">
        <v>899</v>
      </c>
      <c r="Z188" s="37">
        <v>3000</v>
      </c>
      <c r="AA188" s="37">
        <v>7529.2</v>
      </c>
      <c r="AB188" s="37" t="s">
        <v>899</v>
      </c>
      <c r="AC188" s="37">
        <v>2129.03</v>
      </c>
      <c r="AD188" s="37">
        <v>5162.6</v>
      </c>
      <c r="AE188" s="37" t="s">
        <v>899</v>
      </c>
      <c r="AF188" s="37">
        <v>3000</v>
      </c>
      <c r="AG188" s="37">
        <v>0</v>
      </c>
      <c r="AH188" s="37" t="s">
        <v>895</v>
      </c>
      <c r="AI188" s="38">
        <v>20236.17</v>
      </c>
      <c r="AJ188" s="38">
        <v>44475.6</v>
      </c>
      <c r="AK188" s="37" t="s">
        <v>895</v>
      </c>
      <c r="AL188" s="37" t="s">
        <v>602</v>
      </c>
      <c r="AM188" s="37" t="s">
        <v>896</v>
      </c>
      <c r="AN188" s="38">
        <f>SUMIFS('9月奖金发放记录'!$J$2:$J$146,'9月奖金发放记录'!$B$2:$B$146,G188,'9月奖金发放记录'!$A$2:$A$146,A188)</f>
        <v>150</v>
      </c>
      <c r="AO188" s="38">
        <f>SUMIFS('9月奖金发放记录'!$J$2:$J$146,'9月奖金发放记录'!$B$2:$B$146,G188,'9月奖金发放记录'!$A$2:$A$146,A188)</f>
        <v>150</v>
      </c>
      <c r="AP188" s="37" t="s">
        <v>894</v>
      </c>
      <c r="AQ188" s="37" t="s">
        <v>113</v>
      </c>
      <c r="AR188" s="37">
        <v>0</v>
      </c>
    </row>
    <row r="189" ht="19" customHeight="1" spans="1:44">
      <c r="A189" s="39" t="s">
        <v>849</v>
      </c>
      <c r="B189" s="39" t="s">
        <v>1088</v>
      </c>
      <c r="C189" s="39" t="s">
        <v>892</v>
      </c>
      <c r="D189" s="39" t="s">
        <v>893</v>
      </c>
      <c r="E189" s="39" t="s">
        <v>11</v>
      </c>
      <c r="F189" s="40">
        <v>150</v>
      </c>
      <c r="G189" s="39" t="s">
        <v>845</v>
      </c>
      <c r="H189" s="39"/>
      <c r="I189" s="39"/>
      <c r="J189" s="39" t="s">
        <v>894</v>
      </c>
      <c r="K189" s="39"/>
      <c r="L189" s="39"/>
      <c r="M189" s="39" t="s">
        <v>894</v>
      </c>
      <c r="N189" s="39">
        <v>1161.29</v>
      </c>
      <c r="O189" s="39">
        <v>3142.6</v>
      </c>
      <c r="P189" s="39" t="s">
        <v>899</v>
      </c>
      <c r="Q189" s="39">
        <v>3000</v>
      </c>
      <c r="R189" s="39">
        <v>3873.1</v>
      </c>
      <c r="S189" s="39" t="s">
        <v>899</v>
      </c>
      <c r="T189" s="39">
        <v>3000</v>
      </c>
      <c r="U189" s="39">
        <v>7579.8</v>
      </c>
      <c r="V189" s="39" t="s">
        <v>899</v>
      </c>
      <c r="W189" s="39">
        <v>3000</v>
      </c>
      <c r="X189" s="39">
        <v>8498.3</v>
      </c>
      <c r="Y189" s="39" t="s">
        <v>899</v>
      </c>
      <c r="Z189" s="39">
        <v>3000</v>
      </c>
      <c r="AA189" s="39">
        <v>8367</v>
      </c>
      <c r="AB189" s="39" t="s">
        <v>899</v>
      </c>
      <c r="AC189" s="39">
        <v>1645.16</v>
      </c>
      <c r="AD189" s="39">
        <v>3961.3</v>
      </c>
      <c r="AE189" s="39" t="s">
        <v>899</v>
      </c>
      <c r="AF189" s="39">
        <v>3000</v>
      </c>
      <c r="AG189" s="39">
        <v>0</v>
      </c>
      <c r="AH189" s="39" t="s">
        <v>895</v>
      </c>
      <c r="AI189" s="40">
        <v>17806.45</v>
      </c>
      <c r="AJ189" s="40">
        <v>35422.1</v>
      </c>
      <c r="AK189" s="39" t="s">
        <v>895</v>
      </c>
      <c r="AL189" s="39" t="s">
        <v>567</v>
      </c>
      <c r="AM189" s="39" t="s">
        <v>896</v>
      </c>
      <c r="AN189" s="40">
        <f>SUMIFS('9月奖金发放记录'!$J$2:$J$146,'9月奖金发放记录'!$B$2:$B$146,G189,'9月奖金发放记录'!$A$2:$A$146,A189)</f>
        <v>150</v>
      </c>
      <c r="AO189" s="40">
        <f>SUMIFS('9月奖金发放记录'!$J$2:$J$146,'9月奖金发放记录'!$B$2:$B$146,G189,'9月奖金发放记录'!$A$2:$A$146,A189)</f>
        <v>150</v>
      </c>
      <c r="AP189" s="39" t="s">
        <v>894</v>
      </c>
      <c r="AQ189" s="39" t="s">
        <v>113</v>
      </c>
      <c r="AR189" s="39">
        <v>0</v>
      </c>
    </row>
    <row r="190" ht="19" customHeight="1" spans="1:44">
      <c r="A190" s="37" t="s">
        <v>606</v>
      </c>
      <c r="B190" s="37" t="s">
        <v>1042</v>
      </c>
      <c r="C190" s="37" t="s">
        <v>892</v>
      </c>
      <c r="D190" s="37" t="s">
        <v>893</v>
      </c>
      <c r="E190" s="37" t="s">
        <v>11</v>
      </c>
      <c r="F190" s="38">
        <v>150</v>
      </c>
      <c r="G190" s="37" t="s">
        <v>845</v>
      </c>
      <c r="H190" s="37"/>
      <c r="I190" s="37"/>
      <c r="J190" s="37" t="s">
        <v>894</v>
      </c>
      <c r="K190" s="37"/>
      <c r="L190" s="37"/>
      <c r="M190" s="37" t="s">
        <v>894</v>
      </c>
      <c r="N190" s="37"/>
      <c r="O190" s="37"/>
      <c r="P190" s="37" t="s">
        <v>894</v>
      </c>
      <c r="Q190" s="37"/>
      <c r="R190" s="37"/>
      <c r="S190" s="37" t="s">
        <v>894</v>
      </c>
      <c r="T190" s="37">
        <v>2225.81</v>
      </c>
      <c r="U190" s="37">
        <v>4960.1</v>
      </c>
      <c r="V190" s="37" t="s">
        <v>899</v>
      </c>
      <c r="W190" s="37">
        <v>3000</v>
      </c>
      <c r="X190" s="37">
        <v>11388.9</v>
      </c>
      <c r="Y190" s="37" t="s">
        <v>899</v>
      </c>
      <c r="Z190" s="37">
        <v>3000</v>
      </c>
      <c r="AA190" s="37">
        <v>10026.3</v>
      </c>
      <c r="AB190" s="37" t="s">
        <v>899</v>
      </c>
      <c r="AC190" s="37">
        <v>3000</v>
      </c>
      <c r="AD190" s="37">
        <v>9312.6</v>
      </c>
      <c r="AE190" s="37" t="s">
        <v>899</v>
      </c>
      <c r="AF190" s="37">
        <v>3000</v>
      </c>
      <c r="AG190" s="37">
        <v>0</v>
      </c>
      <c r="AH190" s="37" t="s">
        <v>895</v>
      </c>
      <c r="AI190" s="38">
        <v>14225.81</v>
      </c>
      <c r="AJ190" s="38">
        <v>35687.9</v>
      </c>
      <c r="AK190" s="37" t="s">
        <v>895</v>
      </c>
      <c r="AL190" s="37" t="s">
        <v>607</v>
      </c>
      <c r="AM190" s="37" t="s">
        <v>896</v>
      </c>
      <c r="AN190" s="38">
        <f>SUMIFS('9月奖金发放记录'!$J$2:$J$146,'9月奖金发放记录'!$B$2:$B$146,G190,'9月奖金发放记录'!$A$2:$A$146,A190)</f>
        <v>150</v>
      </c>
      <c r="AO190" s="38">
        <f>SUMIFS('9月奖金发放记录'!$J$2:$J$146,'9月奖金发放记录'!$B$2:$B$146,G190,'9月奖金发放记录'!$A$2:$A$146,A190)</f>
        <v>150</v>
      </c>
      <c r="AP190" s="37" t="s">
        <v>894</v>
      </c>
      <c r="AQ190" s="37" t="s">
        <v>113</v>
      </c>
      <c r="AR190" s="37">
        <v>0</v>
      </c>
    </row>
    <row r="191" ht="19" customHeight="1" spans="1:44">
      <c r="A191" s="39" t="s">
        <v>850</v>
      </c>
      <c r="B191" s="39" t="s">
        <v>1089</v>
      </c>
      <c r="C191" s="39" t="s">
        <v>892</v>
      </c>
      <c r="D191" s="39" t="s">
        <v>893</v>
      </c>
      <c r="E191" s="39" t="s">
        <v>11</v>
      </c>
      <c r="F191" s="40">
        <v>150</v>
      </c>
      <c r="G191" s="39" t="s">
        <v>845</v>
      </c>
      <c r="H191" s="39"/>
      <c r="I191" s="39"/>
      <c r="J191" s="39" t="s">
        <v>894</v>
      </c>
      <c r="K191" s="39"/>
      <c r="L191" s="39"/>
      <c r="M191" s="39" t="s">
        <v>894</v>
      </c>
      <c r="N191" s="39">
        <v>2612.9</v>
      </c>
      <c r="O191" s="39">
        <v>3099.9</v>
      </c>
      <c r="P191" s="39" t="s">
        <v>899</v>
      </c>
      <c r="Q191" s="39">
        <v>3000</v>
      </c>
      <c r="R191" s="39">
        <v>8132.2</v>
      </c>
      <c r="S191" s="39" t="s">
        <v>899</v>
      </c>
      <c r="T191" s="39">
        <v>3000</v>
      </c>
      <c r="U191" s="39">
        <v>15793.8</v>
      </c>
      <c r="V191" s="39" t="s">
        <v>899</v>
      </c>
      <c r="W191" s="39">
        <v>3000</v>
      </c>
      <c r="X191" s="39">
        <v>17005.5</v>
      </c>
      <c r="Y191" s="39" t="s">
        <v>899</v>
      </c>
      <c r="Z191" s="39">
        <v>2225.81</v>
      </c>
      <c r="AA191" s="39">
        <v>153</v>
      </c>
      <c r="AB191" s="39" t="s">
        <v>895</v>
      </c>
      <c r="AC191" s="39">
        <v>3000</v>
      </c>
      <c r="AD191" s="39">
        <v>0</v>
      </c>
      <c r="AE191" s="39" t="s">
        <v>895</v>
      </c>
      <c r="AF191" s="39">
        <v>3000</v>
      </c>
      <c r="AG191" s="39">
        <v>0</v>
      </c>
      <c r="AH191" s="39" t="s">
        <v>895</v>
      </c>
      <c r="AI191" s="40">
        <v>19838.71</v>
      </c>
      <c r="AJ191" s="40">
        <v>44184.4</v>
      </c>
      <c r="AK191" s="39" t="s">
        <v>895</v>
      </c>
      <c r="AL191" s="39" t="s">
        <v>602</v>
      </c>
      <c r="AM191" s="39" t="s">
        <v>896</v>
      </c>
      <c r="AN191" s="40">
        <f>SUMIFS('9月奖金发放记录'!$J$2:$J$146,'9月奖金发放记录'!$B$2:$B$146,G191,'9月奖金发放记录'!$A$2:$A$146,A191)</f>
        <v>150</v>
      </c>
      <c r="AO191" s="40">
        <f>SUMIFS('9月奖金发放记录'!$J$2:$J$146,'9月奖金发放记录'!$B$2:$B$146,G191,'9月奖金发放记录'!$A$2:$A$146,A191)</f>
        <v>150</v>
      </c>
      <c r="AP191" s="39" t="s">
        <v>894</v>
      </c>
      <c r="AQ191" s="39" t="s">
        <v>113</v>
      </c>
      <c r="AR191" s="39">
        <v>0</v>
      </c>
    </row>
    <row r="192" ht="19" customHeight="1" spans="1:44">
      <c r="A192" s="37" t="s">
        <v>851</v>
      </c>
      <c r="B192" s="37" t="s">
        <v>1090</v>
      </c>
      <c r="C192" s="37" t="s">
        <v>892</v>
      </c>
      <c r="D192" s="37" t="s">
        <v>893</v>
      </c>
      <c r="E192" s="37" t="s">
        <v>11</v>
      </c>
      <c r="F192" s="38">
        <v>150</v>
      </c>
      <c r="G192" s="37" t="s">
        <v>845</v>
      </c>
      <c r="H192" s="37"/>
      <c r="I192" s="37"/>
      <c r="J192" s="37" t="s">
        <v>894</v>
      </c>
      <c r="K192" s="37">
        <v>107.14</v>
      </c>
      <c r="L192" s="37">
        <v>46</v>
      </c>
      <c r="M192" s="37" t="s">
        <v>895</v>
      </c>
      <c r="N192" s="37">
        <v>3000</v>
      </c>
      <c r="O192" s="37">
        <v>6752.7</v>
      </c>
      <c r="P192" s="37" t="s">
        <v>899</v>
      </c>
      <c r="Q192" s="37">
        <v>3000</v>
      </c>
      <c r="R192" s="37">
        <v>6144</v>
      </c>
      <c r="S192" s="37" t="s">
        <v>899</v>
      </c>
      <c r="T192" s="37">
        <v>3000</v>
      </c>
      <c r="U192" s="37">
        <v>6259.3</v>
      </c>
      <c r="V192" s="37" t="s">
        <v>899</v>
      </c>
      <c r="W192" s="37">
        <v>3000</v>
      </c>
      <c r="X192" s="37">
        <v>5565.4</v>
      </c>
      <c r="Y192" s="37" t="s">
        <v>899</v>
      </c>
      <c r="Z192" s="37">
        <v>3000</v>
      </c>
      <c r="AA192" s="37">
        <v>6214</v>
      </c>
      <c r="AB192" s="37" t="s">
        <v>899</v>
      </c>
      <c r="AC192" s="37">
        <v>2225.81</v>
      </c>
      <c r="AD192" s="37">
        <v>4679.8</v>
      </c>
      <c r="AE192" s="37" t="s">
        <v>899</v>
      </c>
      <c r="AF192" s="37">
        <v>3000</v>
      </c>
      <c r="AG192" s="37">
        <v>0</v>
      </c>
      <c r="AH192" s="37" t="s">
        <v>895</v>
      </c>
      <c r="AI192" s="38">
        <v>20332.95</v>
      </c>
      <c r="AJ192" s="38">
        <v>35661.2</v>
      </c>
      <c r="AK192" s="37" t="s">
        <v>895</v>
      </c>
      <c r="AL192" s="37" t="s">
        <v>602</v>
      </c>
      <c r="AM192" s="37" t="s">
        <v>896</v>
      </c>
      <c r="AN192" s="38">
        <f>SUMIFS('9月奖金发放记录'!$J$2:$J$146,'9月奖金发放记录'!$B$2:$B$146,G192,'9月奖金发放记录'!$A$2:$A$146,A192)</f>
        <v>150</v>
      </c>
      <c r="AO192" s="38">
        <f>SUMIFS('9月奖金发放记录'!$J$2:$J$146,'9月奖金发放记录'!$B$2:$B$146,G192,'9月奖金发放记录'!$A$2:$A$146,A192)</f>
        <v>150</v>
      </c>
      <c r="AP192" s="37" t="s">
        <v>894</v>
      </c>
      <c r="AQ192" s="37" t="s">
        <v>113</v>
      </c>
      <c r="AR192" s="37">
        <v>0</v>
      </c>
    </row>
    <row r="193" ht="19" customHeight="1" spans="1:44">
      <c r="A193" s="39" t="s">
        <v>612</v>
      </c>
      <c r="B193" s="39" t="s">
        <v>1091</v>
      </c>
      <c r="C193" s="39" t="s">
        <v>933</v>
      </c>
      <c r="D193" s="39" t="s">
        <v>930</v>
      </c>
      <c r="E193" s="39" t="s">
        <v>16</v>
      </c>
      <c r="F193" s="40">
        <v>260</v>
      </c>
      <c r="G193" s="39" t="s">
        <v>65</v>
      </c>
      <c r="H193" s="39"/>
      <c r="I193" s="39"/>
      <c r="J193" s="39" t="s">
        <v>894</v>
      </c>
      <c r="K193" s="39"/>
      <c r="L193" s="39"/>
      <c r="M193" s="39" t="s">
        <v>894</v>
      </c>
      <c r="N193" s="39"/>
      <c r="O193" s="39"/>
      <c r="P193" s="39" t="s">
        <v>894</v>
      </c>
      <c r="Q193" s="39">
        <v>4666.67</v>
      </c>
      <c r="R193" s="39">
        <v>1624.5</v>
      </c>
      <c r="S193" s="39" t="s">
        <v>895</v>
      </c>
      <c r="T193" s="39">
        <v>5000</v>
      </c>
      <c r="U193" s="39">
        <v>6208.5</v>
      </c>
      <c r="V193" s="39" t="s">
        <v>899</v>
      </c>
      <c r="W193" s="39">
        <v>5000</v>
      </c>
      <c r="X193" s="39">
        <v>6638.8</v>
      </c>
      <c r="Y193" s="39" t="s">
        <v>899</v>
      </c>
      <c r="Z193" s="39">
        <v>5000</v>
      </c>
      <c r="AA193" s="39">
        <v>7238.6</v>
      </c>
      <c r="AB193" s="39" t="s">
        <v>899</v>
      </c>
      <c r="AC193" s="39">
        <v>5000</v>
      </c>
      <c r="AD193" s="39">
        <v>6384.1</v>
      </c>
      <c r="AE193" s="39" t="s">
        <v>899</v>
      </c>
      <c r="AF193" s="39">
        <v>833.33</v>
      </c>
      <c r="AG193" s="39">
        <v>269.6</v>
      </c>
      <c r="AH193" s="39" t="s">
        <v>895</v>
      </c>
      <c r="AI193" s="40">
        <v>25500</v>
      </c>
      <c r="AJ193" s="40">
        <v>28364.1</v>
      </c>
      <c r="AK193" s="39" t="s">
        <v>899</v>
      </c>
      <c r="AL193" s="39" t="s">
        <v>613</v>
      </c>
      <c r="AM193" s="39" t="s">
        <v>896</v>
      </c>
      <c r="AN193" s="40">
        <f>SUMIFS('9月奖金发放记录'!$J$2:$J$146,'9月奖金发放记录'!$B$2:$B$146,G193,'9月奖金发放记录'!$A$2:$A$146,A193)</f>
        <v>43.33</v>
      </c>
      <c r="AO193" s="40">
        <f>SUMIFS('9月奖金发放记录'!$J$2:$J$146,'9月奖金发放记录'!$B$2:$B$146,G193,'9月奖金发放记录'!$A$2:$A$146,A193)</f>
        <v>43.33</v>
      </c>
      <c r="AP193" s="39" t="s">
        <v>894</v>
      </c>
      <c r="AQ193" s="39" t="s">
        <v>120</v>
      </c>
      <c r="AR193" s="39">
        <v>0</v>
      </c>
    </row>
    <row r="194" ht="19" customHeight="1" spans="1:44">
      <c r="A194" s="37" t="s">
        <v>616</v>
      </c>
      <c r="B194" s="37" t="s">
        <v>1092</v>
      </c>
      <c r="C194" s="37" t="s">
        <v>933</v>
      </c>
      <c r="D194" s="37" t="s">
        <v>930</v>
      </c>
      <c r="E194" s="37" t="s">
        <v>16</v>
      </c>
      <c r="F194" s="38">
        <v>260</v>
      </c>
      <c r="G194" s="37" t="s">
        <v>65</v>
      </c>
      <c r="H194" s="37"/>
      <c r="I194" s="37"/>
      <c r="J194" s="37" t="s">
        <v>894</v>
      </c>
      <c r="K194" s="37"/>
      <c r="L194" s="37"/>
      <c r="M194" s="37" t="s">
        <v>894</v>
      </c>
      <c r="N194" s="37"/>
      <c r="O194" s="37"/>
      <c r="P194" s="37" t="s">
        <v>894</v>
      </c>
      <c r="Q194" s="37">
        <v>4000</v>
      </c>
      <c r="R194" s="37">
        <v>1151.1</v>
      </c>
      <c r="S194" s="37" t="s">
        <v>895</v>
      </c>
      <c r="T194" s="37">
        <v>5000</v>
      </c>
      <c r="U194" s="37">
        <v>6081.7</v>
      </c>
      <c r="V194" s="37" t="s">
        <v>899</v>
      </c>
      <c r="W194" s="37">
        <v>5000</v>
      </c>
      <c r="X194" s="37">
        <v>6343.5</v>
      </c>
      <c r="Y194" s="37" t="s">
        <v>899</v>
      </c>
      <c r="Z194" s="37">
        <v>5000</v>
      </c>
      <c r="AA194" s="37">
        <v>5923.2</v>
      </c>
      <c r="AB194" s="37" t="s">
        <v>899</v>
      </c>
      <c r="AC194" s="37">
        <v>5000</v>
      </c>
      <c r="AD194" s="37">
        <v>6692.5</v>
      </c>
      <c r="AE194" s="37" t="s">
        <v>899</v>
      </c>
      <c r="AF194" s="37">
        <v>833.33</v>
      </c>
      <c r="AG194" s="37">
        <v>82.5</v>
      </c>
      <c r="AH194" s="37" t="s">
        <v>895</v>
      </c>
      <c r="AI194" s="38">
        <v>24833.33</v>
      </c>
      <c r="AJ194" s="38">
        <v>26274.5</v>
      </c>
      <c r="AK194" s="37" t="s">
        <v>899</v>
      </c>
      <c r="AL194" s="37" t="s">
        <v>613</v>
      </c>
      <c r="AM194" s="37" t="s">
        <v>896</v>
      </c>
      <c r="AN194" s="38">
        <f>SUMIFS('9月奖金发放记录'!$J$2:$J$146,'9月奖金发放记录'!$B$2:$B$146,G194,'9月奖金发放记录'!$A$2:$A$146,A194)</f>
        <v>43.33</v>
      </c>
      <c r="AO194" s="38">
        <f>SUMIFS('9月奖金发放记录'!$J$2:$J$146,'9月奖金发放记录'!$B$2:$B$146,G194,'9月奖金发放记录'!$A$2:$A$146,A194)</f>
        <v>43.33</v>
      </c>
      <c r="AP194" s="37" t="s">
        <v>894</v>
      </c>
      <c r="AQ194" s="37" t="s">
        <v>120</v>
      </c>
      <c r="AR194" s="37">
        <v>0</v>
      </c>
    </row>
    <row r="195" ht="19" customHeight="1" spans="1:44">
      <c r="A195" s="39" t="s">
        <v>618</v>
      </c>
      <c r="B195" s="39" t="s">
        <v>1093</v>
      </c>
      <c r="C195" s="39" t="s">
        <v>933</v>
      </c>
      <c r="D195" s="39" t="s">
        <v>930</v>
      </c>
      <c r="E195" s="39" t="s">
        <v>16</v>
      </c>
      <c r="F195" s="40">
        <v>260</v>
      </c>
      <c r="G195" s="39" t="s">
        <v>65</v>
      </c>
      <c r="H195" s="39"/>
      <c r="I195" s="39"/>
      <c r="J195" s="39" t="s">
        <v>894</v>
      </c>
      <c r="K195" s="39"/>
      <c r="L195" s="39"/>
      <c r="M195" s="39" t="s">
        <v>894</v>
      </c>
      <c r="N195" s="39"/>
      <c r="O195" s="39"/>
      <c r="P195" s="39" t="s">
        <v>894</v>
      </c>
      <c r="Q195" s="39">
        <v>4500</v>
      </c>
      <c r="R195" s="39">
        <v>1713.6</v>
      </c>
      <c r="S195" s="39" t="s">
        <v>895</v>
      </c>
      <c r="T195" s="39">
        <v>5000</v>
      </c>
      <c r="U195" s="39">
        <v>3564.7</v>
      </c>
      <c r="V195" s="39" t="s">
        <v>895</v>
      </c>
      <c r="W195" s="39">
        <v>5000</v>
      </c>
      <c r="X195" s="39">
        <v>5847.9</v>
      </c>
      <c r="Y195" s="39" t="s">
        <v>899</v>
      </c>
      <c r="Z195" s="39">
        <v>5000</v>
      </c>
      <c r="AA195" s="39">
        <v>6068.3</v>
      </c>
      <c r="AB195" s="39" t="s">
        <v>899</v>
      </c>
      <c r="AC195" s="39">
        <v>5000</v>
      </c>
      <c r="AD195" s="39">
        <v>5790.2</v>
      </c>
      <c r="AE195" s="39" t="s">
        <v>899</v>
      </c>
      <c r="AF195" s="39">
        <v>833.33</v>
      </c>
      <c r="AG195" s="39">
        <v>75.1</v>
      </c>
      <c r="AH195" s="39" t="s">
        <v>895</v>
      </c>
      <c r="AI195" s="40">
        <v>25333.33</v>
      </c>
      <c r="AJ195" s="40">
        <v>23059.8</v>
      </c>
      <c r="AK195" s="39" t="s">
        <v>895</v>
      </c>
      <c r="AL195" s="39" t="s">
        <v>613</v>
      </c>
      <c r="AM195" s="39" t="s">
        <v>896</v>
      </c>
      <c r="AN195" s="40">
        <f>SUMIFS('9月奖金发放记录'!$J$2:$J$146,'9月奖金发放记录'!$B$2:$B$146,G195,'9月奖金发放记录'!$A$2:$A$146,A195)</f>
        <v>0</v>
      </c>
      <c r="AO195" s="40">
        <f>SUMIFS('9月奖金发放记录'!$J$2:$J$146,'9月奖金发放记录'!$B$2:$B$146,G195,'9月奖金发放记录'!$A$2:$A$146,A195)</f>
        <v>0</v>
      </c>
      <c r="AP195" s="39" t="s">
        <v>897</v>
      </c>
      <c r="AQ195" s="39" t="s">
        <v>120</v>
      </c>
      <c r="AR195" s="39">
        <v>0</v>
      </c>
    </row>
    <row r="196" ht="19" customHeight="1" spans="1:44">
      <c r="A196" s="37" t="s">
        <v>619</v>
      </c>
      <c r="B196" s="37" t="s">
        <v>1094</v>
      </c>
      <c r="C196" s="37" t="s">
        <v>892</v>
      </c>
      <c r="D196" s="37" t="s">
        <v>893</v>
      </c>
      <c r="E196" s="37" t="s">
        <v>11</v>
      </c>
      <c r="F196" s="38">
        <v>150</v>
      </c>
      <c r="G196" s="37" t="s">
        <v>65</v>
      </c>
      <c r="H196" s="37">
        <v>3000</v>
      </c>
      <c r="I196" s="37">
        <v>3536.4</v>
      </c>
      <c r="J196" s="37" t="s">
        <v>899</v>
      </c>
      <c r="K196" s="37">
        <v>3000</v>
      </c>
      <c r="L196" s="37">
        <v>2031.2</v>
      </c>
      <c r="M196" s="37" t="s">
        <v>895</v>
      </c>
      <c r="N196" s="37">
        <v>3000</v>
      </c>
      <c r="O196" s="37">
        <v>4400.2</v>
      </c>
      <c r="P196" s="37" t="s">
        <v>899</v>
      </c>
      <c r="Q196" s="37">
        <v>3000</v>
      </c>
      <c r="R196" s="37">
        <v>3537.2</v>
      </c>
      <c r="S196" s="37" t="s">
        <v>899</v>
      </c>
      <c r="T196" s="37">
        <v>3000</v>
      </c>
      <c r="U196" s="37">
        <v>3975.9</v>
      </c>
      <c r="V196" s="37" t="s">
        <v>899</v>
      </c>
      <c r="W196" s="37">
        <v>3000</v>
      </c>
      <c r="X196" s="37">
        <v>2527.5</v>
      </c>
      <c r="Y196" s="37" t="s">
        <v>895</v>
      </c>
      <c r="Z196" s="37">
        <v>3000</v>
      </c>
      <c r="AA196" s="37">
        <v>8631.5</v>
      </c>
      <c r="AB196" s="37" t="s">
        <v>899</v>
      </c>
      <c r="AC196" s="37">
        <v>3000</v>
      </c>
      <c r="AD196" s="37">
        <v>10036.7</v>
      </c>
      <c r="AE196" s="37" t="s">
        <v>899</v>
      </c>
      <c r="AF196" s="37">
        <v>1400</v>
      </c>
      <c r="AG196" s="37">
        <v>165.7</v>
      </c>
      <c r="AH196" s="37" t="s">
        <v>904</v>
      </c>
      <c r="AI196" s="38">
        <v>25400</v>
      </c>
      <c r="AJ196" s="38">
        <v>38842.3</v>
      </c>
      <c r="AK196" s="37" t="s">
        <v>899</v>
      </c>
      <c r="AL196" s="37" t="s">
        <v>620</v>
      </c>
      <c r="AM196" s="37" t="s">
        <v>896</v>
      </c>
      <c r="AN196" s="38">
        <f>SUMIFS('9月奖金发放记录'!$J$2:$J$146,'9月奖金发放记录'!$B$2:$B$146,G196,'9月奖金发放记录'!$A$2:$A$146,A196)</f>
        <v>150</v>
      </c>
      <c r="AO196" s="38">
        <f>SUMIFS('9月奖金发放记录'!$J$2:$J$146,'9月奖金发放记录'!$B$2:$B$146,G196,'9月奖金发放记录'!$A$2:$A$146,A196)</f>
        <v>150</v>
      </c>
      <c r="AP196" s="37" t="s">
        <v>894</v>
      </c>
      <c r="AQ196" s="37" t="s">
        <v>120</v>
      </c>
      <c r="AR196" s="37">
        <v>13</v>
      </c>
    </row>
    <row r="197" ht="19" customHeight="1" spans="1:44">
      <c r="A197" s="39" t="s">
        <v>852</v>
      </c>
      <c r="B197" s="39" t="s">
        <v>1095</v>
      </c>
      <c r="C197" s="39" t="s">
        <v>902</v>
      </c>
      <c r="D197" s="39" t="s">
        <v>893</v>
      </c>
      <c r="E197" s="39" t="s">
        <v>12</v>
      </c>
      <c r="F197" s="40">
        <v>260</v>
      </c>
      <c r="G197" s="39" t="s">
        <v>65</v>
      </c>
      <c r="H197" s="39"/>
      <c r="I197" s="39"/>
      <c r="J197" s="39" t="s">
        <v>894</v>
      </c>
      <c r="K197" s="39"/>
      <c r="L197" s="39"/>
      <c r="M197" s="39" t="s">
        <v>894</v>
      </c>
      <c r="N197" s="39"/>
      <c r="O197" s="39"/>
      <c r="P197" s="39" t="s">
        <v>894</v>
      </c>
      <c r="Q197" s="39">
        <v>4000</v>
      </c>
      <c r="R197" s="39">
        <v>4245.6</v>
      </c>
      <c r="S197" s="39" t="s">
        <v>899</v>
      </c>
      <c r="T197" s="39">
        <v>5000</v>
      </c>
      <c r="U197" s="39">
        <v>12356.65</v>
      </c>
      <c r="V197" s="39" t="s">
        <v>899</v>
      </c>
      <c r="W197" s="39">
        <v>5000</v>
      </c>
      <c r="X197" s="39">
        <v>17648.5</v>
      </c>
      <c r="Y197" s="39" t="s">
        <v>899</v>
      </c>
      <c r="Z197" s="39">
        <v>5000</v>
      </c>
      <c r="AA197" s="39">
        <v>12889.1</v>
      </c>
      <c r="AB197" s="39" t="s">
        <v>899</v>
      </c>
      <c r="AC197" s="39">
        <v>3064.52</v>
      </c>
      <c r="AD197" s="39">
        <v>9796.2</v>
      </c>
      <c r="AE197" s="39" t="s">
        <v>899</v>
      </c>
      <c r="AF197" s="39">
        <v>5000</v>
      </c>
      <c r="AG197" s="39">
        <v>0</v>
      </c>
      <c r="AH197" s="39" t="s">
        <v>895</v>
      </c>
      <c r="AI197" s="40">
        <v>27064.52</v>
      </c>
      <c r="AJ197" s="40">
        <v>56936.05</v>
      </c>
      <c r="AK197" s="39" t="s">
        <v>895</v>
      </c>
      <c r="AL197" s="39" t="s">
        <v>613</v>
      </c>
      <c r="AM197" s="39" t="s">
        <v>896</v>
      </c>
      <c r="AN197" s="40">
        <f>SUMIFS('9月奖金发放记录'!$J$2:$J$146,'9月奖金发放记录'!$B$2:$B$146,G197,'9月奖金发放记录'!$A$2:$A$146,A197)</f>
        <v>260</v>
      </c>
      <c r="AO197" s="40">
        <f>SUMIFS('9月奖金发放记录'!$J$2:$J$146,'9月奖金发放记录'!$B$2:$B$146,G197,'9月奖金发放记录'!$A$2:$A$146,A197)</f>
        <v>260</v>
      </c>
      <c r="AP197" s="39" t="s">
        <v>894</v>
      </c>
      <c r="AQ197" s="39" t="s">
        <v>113</v>
      </c>
      <c r="AR197" s="39">
        <v>0</v>
      </c>
    </row>
    <row r="198" ht="19" customHeight="1" spans="1:44">
      <c r="A198" s="37" t="s">
        <v>623</v>
      </c>
      <c r="B198" s="37" t="s">
        <v>1096</v>
      </c>
      <c r="C198" s="37" t="s">
        <v>892</v>
      </c>
      <c r="D198" s="37" t="s">
        <v>893</v>
      </c>
      <c r="E198" s="37" t="s">
        <v>11</v>
      </c>
      <c r="F198" s="38">
        <v>150</v>
      </c>
      <c r="G198" s="37" t="s">
        <v>65</v>
      </c>
      <c r="H198" s="37">
        <v>3000</v>
      </c>
      <c r="I198" s="37">
        <v>2217.4</v>
      </c>
      <c r="J198" s="37" t="s">
        <v>895</v>
      </c>
      <c r="K198" s="37">
        <v>3000</v>
      </c>
      <c r="L198" s="37">
        <v>1415.6</v>
      </c>
      <c r="M198" s="37" t="s">
        <v>895</v>
      </c>
      <c r="N198" s="37">
        <v>3000</v>
      </c>
      <c r="O198" s="37">
        <v>5253.4</v>
      </c>
      <c r="P198" s="37" t="s">
        <v>899</v>
      </c>
      <c r="Q198" s="37">
        <v>3000</v>
      </c>
      <c r="R198" s="37">
        <v>1197.3</v>
      </c>
      <c r="S198" s="37" t="s">
        <v>895</v>
      </c>
      <c r="T198" s="37">
        <v>3000</v>
      </c>
      <c r="U198" s="37">
        <v>4.2</v>
      </c>
      <c r="V198" s="37" t="s">
        <v>895</v>
      </c>
      <c r="W198" s="37">
        <v>3000</v>
      </c>
      <c r="X198" s="37">
        <v>7748.5</v>
      </c>
      <c r="Y198" s="37" t="s">
        <v>899</v>
      </c>
      <c r="Z198" s="37">
        <v>3000</v>
      </c>
      <c r="AA198" s="37">
        <v>7531.4</v>
      </c>
      <c r="AB198" s="37" t="s">
        <v>899</v>
      </c>
      <c r="AC198" s="37">
        <v>3000</v>
      </c>
      <c r="AD198" s="37">
        <v>4684.6</v>
      </c>
      <c r="AE198" s="37" t="s">
        <v>899</v>
      </c>
      <c r="AF198" s="37">
        <v>3000</v>
      </c>
      <c r="AG198" s="37">
        <v>208.9</v>
      </c>
      <c r="AH198" s="37" t="s">
        <v>904</v>
      </c>
      <c r="AI198" s="38">
        <v>27000</v>
      </c>
      <c r="AJ198" s="38">
        <v>30261.3</v>
      </c>
      <c r="AK198" s="37" t="s">
        <v>899</v>
      </c>
      <c r="AL198" s="37" t="s">
        <v>620</v>
      </c>
      <c r="AM198" s="37" t="s">
        <v>896</v>
      </c>
      <c r="AN198" s="38">
        <f>SUMIFS('9月奖金发放记录'!$J$2:$J$146,'9月奖金发放记录'!$B$2:$B$146,G198,'9月奖金发放记录'!$A$2:$A$146,A198)</f>
        <v>150</v>
      </c>
      <c r="AO198" s="38">
        <f>SUMIFS('9月奖金发放记录'!$J$2:$J$146,'9月奖金发放记录'!$B$2:$B$146,G198,'9月奖金发放记录'!$A$2:$A$146,A198)</f>
        <v>150</v>
      </c>
      <c r="AP198" s="37" t="s">
        <v>894</v>
      </c>
      <c r="AQ198" s="37" t="s">
        <v>120</v>
      </c>
      <c r="AR198" s="37">
        <v>25</v>
      </c>
    </row>
    <row r="199" ht="19" customHeight="1" spans="1:44">
      <c r="A199" s="39" t="s">
        <v>853</v>
      </c>
      <c r="B199" s="39" t="s">
        <v>1097</v>
      </c>
      <c r="C199" s="39" t="s">
        <v>902</v>
      </c>
      <c r="D199" s="39" t="s">
        <v>893</v>
      </c>
      <c r="E199" s="39" t="s">
        <v>12</v>
      </c>
      <c r="F199" s="40">
        <v>260</v>
      </c>
      <c r="G199" s="39" t="s">
        <v>65</v>
      </c>
      <c r="H199" s="39"/>
      <c r="I199" s="39"/>
      <c r="J199" s="39" t="s">
        <v>894</v>
      </c>
      <c r="K199" s="39"/>
      <c r="L199" s="39"/>
      <c r="M199" s="39" t="s">
        <v>894</v>
      </c>
      <c r="N199" s="39"/>
      <c r="O199" s="39"/>
      <c r="P199" s="39" t="s">
        <v>894</v>
      </c>
      <c r="Q199" s="39">
        <v>4000</v>
      </c>
      <c r="R199" s="39">
        <v>5828.4</v>
      </c>
      <c r="S199" s="39" t="s">
        <v>899</v>
      </c>
      <c r="T199" s="39">
        <v>5000</v>
      </c>
      <c r="U199" s="39">
        <v>14452.29</v>
      </c>
      <c r="V199" s="39" t="s">
        <v>899</v>
      </c>
      <c r="W199" s="39">
        <v>5000</v>
      </c>
      <c r="X199" s="39">
        <v>13461.4</v>
      </c>
      <c r="Y199" s="39" t="s">
        <v>899</v>
      </c>
      <c r="Z199" s="39">
        <v>5000</v>
      </c>
      <c r="AA199" s="39">
        <v>11040</v>
      </c>
      <c r="AB199" s="39" t="s">
        <v>899</v>
      </c>
      <c r="AC199" s="39">
        <v>2741.94</v>
      </c>
      <c r="AD199" s="39">
        <v>88.8</v>
      </c>
      <c r="AE199" s="39" t="s">
        <v>895</v>
      </c>
      <c r="AF199" s="39">
        <v>5000</v>
      </c>
      <c r="AG199" s="39">
        <v>0</v>
      </c>
      <c r="AH199" s="39" t="s">
        <v>895</v>
      </c>
      <c r="AI199" s="40">
        <v>26741.94</v>
      </c>
      <c r="AJ199" s="40">
        <v>44870.89</v>
      </c>
      <c r="AK199" s="39" t="s">
        <v>895</v>
      </c>
      <c r="AL199" s="39" t="s">
        <v>613</v>
      </c>
      <c r="AM199" s="39" t="s">
        <v>896</v>
      </c>
      <c r="AN199" s="40">
        <f>SUMIFS('9月奖金发放记录'!$J$2:$J$146,'9月奖金发放记录'!$B$2:$B$146,G199,'9月奖金发放记录'!$A$2:$A$146,A199)</f>
        <v>260</v>
      </c>
      <c r="AO199" s="40">
        <f>SUMIFS('9月奖金发放记录'!$J$2:$J$146,'9月奖金发放记录'!$B$2:$B$146,G199,'9月奖金发放记录'!$A$2:$A$146,A199)</f>
        <v>260</v>
      </c>
      <c r="AP199" s="39" t="s">
        <v>894</v>
      </c>
      <c r="AQ199" s="39" t="s">
        <v>113</v>
      </c>
      <c r="AR199" s="39">
        <v>0</v>
      </c>
    </row>
    <row r="200" ht="19" customHeight="1" spans="1:44">
      <c r="A200" s="37" t="s">
        <v>625</v>
      </c>
      <c r="B200" s="37" t="s">
        <v>1098</v>
      </c>
      <c r="C200" s="37" t="s">
        <v>902</v>
      </c>
      <c r="D200" s="37" t="s">
        <v>893</v>
      </c>
      <c r="E200" s="37" t="s">
        <v>12</v>
      </c>
      <c r="F200" s="38">
        <v>260</v>
      </c>
      <c r="G200" s="37" t="s">
        <v>65</v>
      </c>
      <c r="H200" s="37"/>
      <c r="I200" s="37"/>
      <c r="J200" s="37" t="s">
        <v>894</v>
      </c>
      <c r="K200" s="37"/>
      <c r="L200" s="37"/>
      <c r="M200" s="37" t="s">
        <v>894</v>
      </c>
      <c r="N200" s="37"/>
      <c r="O200" s="37"/>
      <c r="P200" s="37" t="s">
        <v>894</v>
      </c>
      <c r="Q200" s="37">
        <v>4666.67</v>
      </c>
      <c r="R200" s="37">
        <v>9039.1</v>
      </c>
      <c r="S200" s="37" t="s">
        <v>899</v>
      </c>
      <c r="T200" s="37">
        <v>5000</v>
      </c>
      <c r="U200" s="37">
        <v>5642.8</v>
      </c>
      <c r="V200" s="37" t="s">
        <v>899</v>
      </c>
      <c r="W200" s="37">
        <v>5000</v>
      </c>
      <c r="X200" s="37">
        <v>3493.2</v>
      </c>
      <c r="Y200" s="37" t="s">
        <v>895</v>
      </c>
      <c r="Z200" s="37">
        <v>5000</v>
      </c>
      <c r="AA200" s="37">
        <v>4672.6</v>
      </c>
      <c r="AB200" s="37" t="s">
        <v>895</v>
      </c>
      <c r="AC200" s="37">
        <v>5000</v>
      </c>
      <c r="AD200" s="37">
        <v>5238.6</v>
      </c>
      <c r="AE200" s="37" t="s">
        <v>899</v>
      </c>
      <c r="AF200" s="37">
        <v>833.33</v>
      </c>
      <c r="AG200" s="37">
        <v>33.9</v>
      </c>
      <c r="AH200" s="37" t="s">
        <v>895</v>
      </c>
      <c r="AI200" s="38">
        <v>25500</v>
      </c>
      <c r="AJ200" s="38">
        <v>28120.2</v>
      </c>
      <c r="AK200" s="37" t="s">
        <v>899</v>
      </c>
      <c r="AL200" s="37" t="s">
        <v>613</v>
      </c>
      <c r="AM200" s="37" t="s">
        <v>896</v>
      </c>
      <c r="AN200" s="38">
        <f>SUMIFS('9月奖金发放记录'!$J$2:$J$146,'9月奖金发放记录'!$B$2:$B$146,G200,'9月奖金发放记录'!$A$2:$A$146,A200)</f>
        <v>43.33</v>
      </c>
      <c r="AO200" s="38">
        <f>SUMIFS('9月奖金发放记录'!$J$2:$J$146,'9月奖金发放记录'!$B$2:$B$146,G200,'9月奖金发放记录'!$A$2:$A$146,A200)</f>
        <v>43.33</v>
      </c>
      <c r="AP200" s="37" t="s">
        <v>894</v>
      </c>
      <c r="AQ200" s="37" t="s">
        <v>120</v>
      </c>
      <c r="AR200" s="37">
        <v>0</v>
      </c>
    </row>
    <row r="201" ht="19" customHeight="1" spans="1:44">
      <c r="A201" s="39" t="s">
        <v>627</v>
      </c>
      <c r="B201" s="39" t="s">
        <v>1099</v>
      </c>
      <c r="C201" s="39" t="s">
        <v>892</v>
      </c>
      <c r="D201" s="39" t="s">
        <v>893</v>
      </c>
      <c r="E201" s="39" t="s">
        <v>11</v>
      </c>
      <c r="F201" s="40">
        <v>150</v>
      </c>
      <c r="G201" s="39" t="s">
        <v>65</v>
      </c>
      <c r="H201" s="39">
        <v>3000</v>
      </c>
      <c r="I201" s="39">
        <v>4473.6</v>
      </c>
      <c r="J201" s="39" t="s">
        <v>899</v>
      </c>
      <c r="K201" s="39">
        <v>3000</v>
      </c>
      <c r="L201" s="39">
        <v>4034.2</v>
      </c>
      <c r="M201" s="39" t="s">
        <v>899</v>
      </c>
      <c r="N201" s="39">
        <v>3000</v>
      </c>
      <c r="O201" s="39">
        <v>6297.2</v>
      </c>
      <c r="P201" s="39" t="s">
        <v>899</v>
      </c>
      <c r="Q201" s="39">
        <v>3000</v>
      </c>
      <c r="R201" s="39">
        <v>2622.1</v>
      </c>
      <c r="S201" s="39" t="s">
        <v>895</v>
      </c>
      <c r="T201" s="39">
        <v>3000</v>
      </c>
      <c r="U201" s="39">
        <v>2180.6</v>
      </c>
      <c r="V201" s="39" t="s">
        <v>895</v>
      </c>
      <c r="W201" s="39">
        <v>3000</v>
      </c>
      <c r="X201" s="39">
        <v>0</v>
      </c>
      <c r="Y201" s="39" t="s">
        <v>895</v>
      </c>
      <c r="Z201" s="39">
        <v>3000</v>
      </c>
      <c r="AA201" s="39">
        <v>0</v>
      </c>
      <c r="AB201" s="39" t="s">
        <v>895</v>
      </c>
      <c r="AC201" s="39">
        <v>3000</v>
      </c>
      <c r="AD201" s="39">
        <v>0</v>
      </c>
      <c r="AE201" s="39" t="s">
        <v>895</v>
      </c>
      <c r="AF201" s="39">
        <v>1400</v>
      </c>
      <c r="AG201" s="39">
        <v>104.9</v>
      </c>
      <c r="AH201" s="39" t="s">
        <v>895</v>
      </c>
      <c r="AI201" s="40">
        <v>25400</v>
      </c>
      <c r="AJ201" s="40">
        <v>19712.6</v>
      </c>
      <c r="AK201" s="39" t="s">
        <v>895</v>
      </c>
      <c r="AL201" s="39" t="s">
        <v>620</v>
      </c>
      <c r="AM201" s="39" t="s">
        <v>896</v>
      </c>
      <c r="AN201" s="40">
        <f>SUMIFS('9月奖金发放记录'!$J$2:$J$146,'9月奖金发放记录'!$B$2:$B$146,G201,'9月奖金发放记录'!$A$2:$A$146,A201)</f>
        <v>0</v>
      </c>
      <c r="AO201" s="40">
        <f>SUMIFS('9月奖金发放记录'!$J$2:$J$146,'9月奖金发放记录'!$B$2:$B$146,G201,'9月奖金发放记录'!$A$2:$A$146,A201)</f>
        <v>0</v>
      </c>
      <c r="AP201" s="39" t="s">
        <v>897</v>
      </c>
      <c r="AQ201" s="39" t="s">
        <v>120</v>
      </c>
      <c r="AR201" s="39">
        <v>0</v>
      </c>
    </row>
    <row r="202" ht="19" customHeight="1" spans="1:44">
      <c r="A202" s="37" t="s">
        <v>854</v>
      </c>
      <c r="B202" s="37" t="s">
        <v>1100</v>
      </c>
      <c r="C202" s="37" t="s">
        <v>902</v>
      </c>
      <c r="D202" s="37" t="s">
        <v>893</v>
      </c>
      <c r="E202" s="37" t="s">
        <v>12</v>
      </c>
      <c r="F202" s="38">
        <v>260</v>
      </c>
      <c r="G202" s="37" t="s">
        <v>65</v>
      </c>
      <c r="H202" s="37"/>
      <c r="I202" s="37"/>
      <c r="J202" s="37" t="s">
        <v>894</v>
      </c>
      <c r="K202" s="37"/>
      <c r="L202" s="37"/>
      <c r="M202" s="37" t="s">
        <v>894</v>
      </c>
      <c r="N202" s="37"/>
      <c r="O202" s="37"/>
      <c r="P202" s="37" t="s">
        <v>894</v>
      </c>
      <c r="Q202" s="37">
        <v>4000</v>
      </c>
      <c r="R202" s="37">
        <v>7538.3</v>
      </c>
      <c r="S202" s="37" t="s">
        <v>899</v>
      </c>
      <c r="T202" s="37">
        <v>5000</v>
      </c>
      <c r="U202" s="37">
        <v>9372.26</v>
      </c>
      <c r="V202" s="37" t="s">
        <v>899</v>
      </c>
      <c r="W202" s="37">
        <v>5000</v>
      </c>
      <c r="X202" s="37">
        <v>9838.1</v>
      </c>
      <c r="Y202" s="37" t="s">
        <v>899</v>
      </c>
      <c r="Z202" s="37">
        <v>5000</v>
      </c>
      <c r="AA202" s="37">
        <v>12393.9</v>
      </c>
      <c r="AB202" s="37" t="s">
        <v>899</v>
      </c>
      <c r="AC202" s="37">
        <v>3064.52</v>
      </c>
      <c r="AD202" s="37">
        <v>8197</v>
      </c>
      <c r="AE202" s="37" t="s">
        <v>899</v>
      </c>
      <c r="AF202" s="37">
        <v>5000</v>
      </c>
      <c r="AG202" s="37">
        <v>0</v>
      </c>
      <c r="AH202" s="37" t="s">
        <v>895</v>
      </c>
      <c r="AI202" s="38">
        <v>27064.52</v>
      </c>
      <c r="AJ202" s="38">
        <v>47339.56</v>
      </c>
      <c r="AK202" s="37" t="s">
        <v>895</v>
      </c>
      <c r="AL202" s="37" t="s">
        <v>613</v>
      </c>
      <c r="AM202" s="37" t="s">
        <v>896</v>
      </c>
      <c r="AN202" s="38">
        <f>SUMIFS('9月奖金发放记录'!$J$2:$J$146,'9月奖金发放记录'!$B$2:$B$146,G202,'9月奖金发放记录'!$A$2:$A$146,A202)</f>
        <v>260</v>
      </c>
      <c r="AO202" s="38">
        <f>SUMIFS('9月奖金发放记录'!$J$2:$J$146,'9月奖金发放记录'!$B$2:$B$146,G202,'9月奖金发放记录'!$A$2:$A$146,A202)</f>
        <v>260</v>
      </c>
      <c r="AP202" s="37" t="s">
        <v>894</v>
      </c>
      <c r="AQ202" s="37" t="s">
        <v>113</v>
      </c>
      <c r="AR202" s="37">
        <v>0</v>
      </c>
    </row>
    <row r="203" ht="19" customHeight="1" spans="1:44">
      <c r="A203" s="39" t="s">
        <v>64</v>
      </c>
      <c r="B203" s="39" t="s">
        <v>1101</v>
      </c>
      <c r="C203" s="39" t="s">
        <v>902</v>
      </c>
      <c r="D203" s="39" t="s">
        <v>893</v>
      </c>
      <c r="E203" s="39" t="s">
        <v>12</v>
      </c>
      <c r="F203" s="40">
        <v>300</v>
      </c>
      <c r="G203" s="39" t="s">
        <v>65</v>
      </c>
      <c r="H203" s="39"/>
      <c r="I203" s="39"/>
      <c r="J203" s="39" t="s">
        <v>894</v>
      </c>
      <c r="K203" s="39"/>
      <c r="L203" s="39"/>
      <c r="M203" s="39" t="s">
        <v>894</v>
      </c>
      <c r="N203" s="39"/>
      <c r="O203" s="39"/>
      <c r="P203" s="39" t="s">
        <v>894</v>
      </c>
      <c r="Q203" s="39"/>
      <c r="R203" s="39"/>
      <c r="S203" s="39" t="s">
        <v>894</v>
      </c>
      <c r="T203" s="39"/>
      <c r="U203" s="39"/>
      <c r="V203" s="39" t="s">
        <v>894</v>
      </c>
      <c r="W203" s="39"/>
      <c r="X203" s="39"/>
      <c r="Y203" s="39" t="s">
        <v>894</v>
      </c>
      <c r="Z203" s="39"/>
      <c r="AA203" s="39"/>
      <c r="AB203" s="39" t="s">
        <v>894</v>
      </c>
      <c r="AC203" s="39">
        <v>3870.97</v>
      </c>
      <c r="AD203" s="39">
        <v>5948</v>
      </c>
      <c r="AE203" s="39" t="s">
        <v>899</v>
      </c>
      <c r="AF203" s="39">
        <v>5000</v>
      </c>
      <c r="AG203" s="39">
        <v>7373.5</v>
      </c>
      <c r="AH203" s="39" t="s">
        <v>899</v>
      </c>
      <c r="AI203" s="40">
        <v>8870.97</v>
      </c>
      <c r="AJ203" s="40">
        <v>13321.5</v>
      </c>
      <c r="AK203" s="39" t="s">
        <v>899</v>
      </c>
      <c r="AL203" s="39" t="s">
        <v>629</v>
      </c>
      <c r="AM203" s="39" t="s">
        <v>896</v>
      </c>
      <c r="AN203" s="40">
        <f>SUMIFS('9月奖金发放记录'!$J$2:$J$146,'9月奖金发放记录'!$B$2:$B$146,G203,'9月奖金发放记录'!$A$2:$A$146,A203)</f>
        <v>300</v>
      </c>
      <c r="AO203" s="40">
        <f>SUMIFS('9月奖金发放记录'!$J$2:$J$146,'9月奖金发放记录'!$B$2:$B$146,G203,'9月奖金发放记录'!$A$2:$A$146,A203)</f>
        <v>300</v>
      </c>
      <c r="AP203" s="39" t="s">
        <v>894</v>
      </c>
      <c r="AQ203" s="39" t="s">
        <v>120</v>
      </c>
      <c r="AR203" s="39">
        <v>0</v>
      </c>
    </row>
    <row r="204" ht="19" customHeight="1" spans="1:44">
      <c r="A204" s="37" t="s">
        <v>631</v>
      </c>
      <c r="B204" s="37" t="s">
        <v>1102</v>
      </c>
      <c r="C204" s="37" t="s">
        <v>892</v>
      </c>
      <c r="D204" s="37" t="s">
        <v>893</v>
      </c>
      <c r="E204" s="37" t="s">
        <v>11</v>
      </c>
      <c r="F204" s="38">
        <v>150</v>
      </c>
      <c r="G204" s="37" t="s">
        <v>65</v>
      </c>
      <c r="H204" s="37">
        <v>3000</v>
      </c>
      <c r="I204" s="37">
        <v>5575.1</v>
      </c>
      <c r="J204" s="37" t="s">
        <v>899</v>
      </c>
      <c r="K204" s="37">
        <v>3000</v>
      </c>
      <c r="L204" s="37">
        <v>3441.3</v>
      </c>
      <c r="M204" s="37" t="s">
        <v>899</v>
      </c>
      <c r="N204" s="37">
        <v>3000</v>
      </c>
      <c r="O204" s="37">
        <v>4342.3</v>
      </c>
      <c r="P204" s="37" t="s">
        <v>899</v>
      </c>
      <c r="Q204" s="37">
        <v>3000</v>
      </c>
      <c r="R204" s="37">
        <v>3803.2</v>
      </c>
      <c r="S204" s="37" t="s">
        <v>899</v>
      </c>
      <c r="T204" s="37">
        <v>3000</v>
      </c>
      <c r="U204" s="37">
        <v>2063.7</v>
      </c>
      <c r="V204" s="37" t="s">
        <v>895</v>
      </c>
      <c r="W204" s="37">
        <v>3000</v>
      </c>
      <c r="X204" s="37">
        <v>7546.7</v>
      </c>
      <c r="Y204" s="37" t="s">
        <v>899</v>
      </c>
      <c r="Z204" s="37">
        <v>3000</v>
      </c>
      <c r="AA204" s="37">
        <v>505.8</v>
      </c>
      <c r="AB204" s="37" t="s">
        <v>895</v>
      </c>
      <c r="AC204" s="37">
        <v>3000</v>
      </c>
      <c r="AD204" s="37">
        <v>8493.4</v>
      </c>
      <c r="AE204" s="37" t="s">
        <v>899</v>
      </c>
      <c r="AF204" s="37">
        <v>3000</v>
      </c>
      <c r="AG204" s="37">
        <v>3189.6</v>
      </c>
      <c r="AH204" s="37" t="s">
        <v>899</v>
      </c>
      <c r="AI204" s="38">
        <v>27000</v>
      </c>
      <c r="AJ204" s="38">
        <v>38961.1</v>
      </c>
      <c r="AK204" s="37" t="s">
        <v>899</v>
      </c>
      <c r="AL204" s="37" t="s">
        <v>620</v>
      </c>
      <c r="AM204" s="37" t="s">
        <v>896</v>
      </c>
      <c r="AN204" s="38">
        <f>SUMIFS('9月奖金发放记录'!$J$2:$J$146,'9月奖金发放记录'!$B$2:$B$146,G204,'9月奖金发放记录'!$A$2:$A$146,A204)</f>
        <v>150</v>
      </c>
      <c r="AO204" s="38">
        <f>SUMIFS('9月奖金发放记录'!$J$2:$J$146,'9月奖金发放记录'!$B$2:$B$146,G204,'9月奖金发放记录'!$A$2:$A$146,A204)</f>
        <v>150</v>
      </c>
      <c r="AP204" s="37" t="s">
        <v>894</v>
      </c>
      <c r="AQ204" s="37" t="s">
        <v>120</v>
      </c>
      <c r="AR204" s="37">
        <v>14</v>
      </c>
    </row>
    <row r="205" ht="19" customHeight="1" spans="1:44">
      <c r="A205" s="39" t="s">
        <v>67</v>
      </c>
      <c r="B205" s="39" t="s">
        <v>1103</v>
      </c>
      <c r="C205" s="39" t="s">
        <v>892</v>
      </c>
      <c r="D205" s="39" t="s">
        <v>893</v>
      </c>
      <c r="E205" s="39" t="s">
        <v>11</v>
      </c>
      <c r="F205" s="40">
        <v>150</v>
      </c>
      <c r="G205" s="39" t="s">
        <v>65</v>
      </c>
      <c r="H205" s="39"/>
      <c r="I205" s="39"/>
      <c r="J205" s="39" t="s">
        <v>894</v>
      </c>
      <c r="K205" s="39"/>
      <c r="L205" s="39"/>
      <c r="M205" s="39" t="s">
        <v>894</v>
      </c>
      <c r="N205" s="39">
        <v>870.97</v>
      </c>
      <c r="O205" s="39">
        <v>2112.8</v>
      </c>
      <c r="P205" s="39" t="s">
        <v>899</v>
      </c>
      <c r="Q205" s="39">
        <v>3000</v>
      </c>
      <c r="R205" s="39">
        <v>3398.8</v>
      </c>
      <c r="S205" s="39" t="s">
        <v>899</v>
      </c>
      <c r="T205" s="39">
        <v>1161.29</v>
      </c>
      <c r="U205" s="39">
        <v>0</v>
      </c>
      <c r="V205" s="39" t="s">
        <v>895</v>
      </c>
      <c r="W205" s="39"/>
      <c r="X205" s="39"/>
      <c r="Y205" s="39" t="s">
        <v>894</v>
      </c>
      <c r="Z205" s="39">
        <v>1064.52</v>
      </c>
      <c r="AA205" s="39">
        <v>1808.5</v>
      </c>
      <c r="AB205" s="39" t="s">
        <v>899</v>
      </c>
      <c r="AC205" s="39">
        <v>3000</v>
      </c>
      <c r="AD205" s="39">
        <v>6410.8</v>
      </c>
      <c r="AE205" s="39" t="s">
        <v>899</v>
      </c>
      <c r="AF205" s="39">
        <v>3000</v>
      </c>
      <c r="AG205" s="39">
        <v>5973.5</v>
      </c>
      <c r="AH205" s="39" t="s">
        <v>899</v>
      </c>
      <c r="AI205" s="40">
        <v>12096.78</v>
      </c>
      <c r="AJ205" s="40">
        <v>19704.4</v>
      </c>
      <c r="AK205" s="39" t="s">
        <v>899</v>
      </c>
      <c r="AL205" s="39" t="s">
        <v>633</v>
      </c>
      <c r="AM205" s="39" t="s">
        <v>896</v>
      </c>
      <c r="AN205" s="40">
        <f>SUMIFS('9月奖金发放记录'!$J$2:$J$146,'9月奖金发放记录'!$B$2:$B$146,G205,'9月奖金发放记录'!$A$2:$A$146,A205)</f>
        <v>150</v>
      </c>
      <c r="AO205" s="40">
        <f>SUMIFS('9月奖金发放记录'!$J$2:$J$146,'9月奖金发放记录'!$B$2:$B$146,G205,'9月奖金发放记录'!$A$2:$A$146,A205)</f>
        <v>150</v>
      </c>
      <c r="AP205" s="39" t="s">
        <v>894</v>
      </c>
      <c r="AQ205" s="39" t="s">
        <v>120</v>
      </c>
      <c r="AR205" s="39">
        <v>3</v>
      </c>
    </row>
    <row r="206" ht="19" customHeight="1" spans="1:44">
      <c r="A206" s="37" t="s">
        <v>68</v>
      </c>
      <c r="B206" s="37" t="s">
        <v>1104</v>
      </c>
      <c r="C206" s="37" t="s">
        <v>892</v>
      </c>
      <c r="D206" s="37" t="s">
        <v>893</v>
      </c>
      <c r="E206" s="37" t="s">
        <v>11</v>
      </c>
      <c r="F206" s="38">
        <v>150</v>
      </c>
      <c r="G206" s="37" t="s">
        <v>65</v>
      </c>
      <c r="H206" s="37"/>
      <c r="I206" s="37"/>
      <c r="J206" s="37" t="s">
        <v>894</v>
      </c>
      <c r="K206" s="37"/>
      <c r="L206" s="37"/>
      <c r="M206" s="37" t="s">
        <v>894</v>
      </c>
      <c r="N206" s="37"/>
      <c r="O206" s="37"/>
      <c r="P206" s="37" t="s">
        <v>894</v>
      </c>
      <c r="Q206" s="37"/>
      <c r="R206" s="37"/>
      <c r="S206" s="37" t="s">
        <v>894</v>
      </c>
      <c r="T206" s="37"/>
      <c r="U206" s="37"/>
      <c r="V206" s="37" t="s">
        <v>894</v>
      </c>
      <c r="W206" s="37"/>
      <c r="X206" s="37"/>
      <c r="Y206" s="37" t="s">
        <v>894</v>
      </c>
      <c r="Z206" s="37"/>
      <c r="AA206" s="37"/>
      <c r="AB206" s="37" t="s">
        <v>894</v>
      </c>
      <c r="AC206" s="37">
        <v>2612.9</v>
      </c>
      <c r="AD206" s="37">
        <v>8044.5</v>
      </c>
      <c r="AE206" s="37" t="s">
        <v>899</v>
      </c>
      <c r="AF206" s="37">
        <v>3000</v>
      </c>
      <c r="AG206" s="37">
        <v>7217.5</v>
      </c>
      <c r="AH206" s="37" t="s">
        <v>899</v>
      </c>
      <c r="AI206" s="38">
        <v>5612.9</v>
      </c>
      <c r="AJ206" s="38">
        <v>15262</v>
      </c>
      <c r="AK206" s="37" t="s">
        <v>899</v>
      </c>
      <c r="AL206" s="37" t="s">
        <v>635</v>
      </c>
      <c r="AM206" s="37" t="s">
        <v>896</v>
      </c>
      <c r="AN206" s="38">
        <f>SUMIFS('9月奖金发放记录'!$J$2:$J$146,'9月奖金发放记录'!$B$2:$B$146,G206,'9月奖金发放记录'!$A$2:$A$146,A206)</f>
        <v>150</v>
      </c>
      <c r="AO206" s="38">
        <f>SUMIFS('9月奖金发放记录'!$J$2:$J$146,'9月奖金发放记录'!$B$2:$B$146,G206,'9月奖金发放记录'!$A$2:$A$146,A206)</f>
        <v>150</v>
      </c>
      <c r="AP206" s="37" t="s">
        <v>894</v>
      </c>
      <c r="AQ206" s="37" t="s">
        <v>120</v>
      </c>
      <c r="AR206" s="37">
        <v>2</v>
      </c>
    </row>
    <row r="207" ht="19" customHeight="1" spans="1:44">
      <c r="A207" s="39" t="s">
        <v>637</v>
      </c>
      <c r="B207" s="39" t="s">
        <v>1105</v>
      </c>
      <c r="C207" s="39" t="s">
        <v>892</v>
      </c>
      <c r="D207" s="39" t="s">
        <v>893</v>
      </c>
      <c r="E207" s="39" t="s">
        <v>11</v>
      </c>
      <c r="F207" s="40">
        <v>150</v>
      </c>
      <c r="G207" s="39" t="s">
        <v>65</v>
      </c>
      <c r="H207" s="39">
        <v>3000</v>
      </c>
      <c r="I207" s="39">
        <v>3919.1</v>
      </c>
      <c r="J207" s="39" t="s">
        <v>899</v>
      </c>
      <c r="K207" s="39">
        <v>3000</v>
      </c>
      <c r="L207" s="39">
        <v>4988.7</v>
      </c>
      <c r="M207" s="39" t="s">
        <v>899</v>
      </c>
      <c r="N207" s="39">
        <v>3000</v>
      </c>
      <c r="O207" s="39">
        <v>6400.2</v>
      </c>
      <c r="P207" s="39" t="s">
        <v>899</v>
      </c>
      <c r="Q207" s="39">
        <v>3000</v>
      </c>
      <c r="R207" s="39">
        <v>2106.2</v>
      </c>
      <c r="S207" s="39" t="s">
        <v>895</v>
      </c>
      <c r="T207" s="39">
        <v>3000</v>
      </c>
      <c r="U207" s="39">
        <v>5233.3</v>
      </c>
      <c r="V207" s="39" t="s">
        <v>899</v>
      </c>
      <c r="W207" s="39">
        <v>3000</v>
      </c>
      <c r="X207" s="39">
        <v>3086.8</v>
      </c>
      <c r="Y207" s="39" t="s">
        <v>899</v>
      </c>
      <c r="Z207" s="39">
        <v>3000</v>
      </c>
      <c r="AA207" s="39">
        <v>5556.1</v>
      </c>
      <c r="AB207" s="39" t="s">
        <v>899</v>
      </c>
      <c r="AC207" s="39">
        <v>3000</v>
      </c>
      <c r="AD207" s="39">
        <v>877.5</v>
      </c>
      <c r="AE207" s="39" t="s">
        <v>895</v>
      </c>
      <c r="AF207" s="39">
        <v>1400</v>
      </c>
      <c r="AG207" s="39">
        <v>2454.1</v>
      </c>
      <c r="AH207" s="39" t="s">
        <v>899</v>
      </c>
      <c r="AI207" s="40">
        <v>25400</v>
      </c>
      <c r="AJ207" s="40">
        <v>34622</v>
      </c>
      <c r="AK207" s="39" t="s">
        <v>899</v>
      </c>
      <c r="AL207" s="39" t="s">
        <v>620</v>
      </c>
      <c r="AM207" s="39" t="s">
        <v>896</v>
      </c>
      <c r="AN207" s="40">
        <f>SUMIFS('9月奖金发放记录'!$J$2:$J$146,'9月奖金发放记录'!$B$2:$B$146,G207,'9月奖金发放记录'!$A$2:$A$146,A207)</f>
        <v>70</v>
      </c>
      <c r="AO207" s="40">
        <f>SUMIFS('9月奖金发放记录'!$J$2:$J$146,'9月奖金发放记录'!$B$2:$B$146,G207,'9月奖金发放记录'!$A$2:$A$146,A207)</f>
        <v>70</v>
      </c>
      <c r="AP207" s="39" t="s">
        <v>894</v>
      </c>
      <c r="AQ207" s="39" t="s">
        <v>120</v>
      </c>
      <c r="AR207" s="39">
        <v>0</v>
      </c>
    </row>
    <row r="208" ht="19" customHeight="1" spans="1:44">
      <c r="A208" s="37" t="s">
        <v>855</v>
      </c>
      <c r="B208" s="37" t="s">
        <v>1106</v>
      </c>
      <c r="C208" s="37" t="s">
        <v>892</v>
      </c>
      <c r="D208" s="37" t="s">
        <v>893</v>
      </c>
      <c r="E208" s="37" t="s">
        <v>11</v>
      </c>
      <c r="F208" s="38">
        <v>150</v>
      </c>
      <c r="G208" s="37" t="s">
        <v>65</v>
      </c>
      <c r="H208" s="37"/>
      <c r="I208" s="37"/>
      <c r="J208" s="37" t="s">
        <v>894</v>
      </c>
      <c r="K208" s="37"/>
      <c r="L208" s="37"/>
      <c r="M208" s="37" t="s">
        <v>894</v>
      </c>
      <c r="N208" s="37">
        <v>580.65</v>
      </c>
      <c r="O208" s="37">
        <v>809</v>
      </c>
      <c r="P208" s="37" t="s">
        <v>899</v>
      </c>
      <c r="Q208" s="37">
        <v>3000</v>
      </c>
      <c r="R208" s="37">
        <v>4098</v>
      </c>
      <c r="S208" s="37" t="s">
        <v>899</v>
      </c>
      <c r="T208" s="37">
        <v>3000</v>
      </c>
      <c r="U208" s="37">
        <v>8357.1</v>
      </c>
      <c r="V208" s="37" t="s">
        <v>899</v>
      </c>
      <c r="W208" s="37">
        <v>3000</v>
      </c>
      <c r="X208" s="37">
        <v>8903.4</v>
      </c>
      <c r="Y208" s="37" t="s">
        <v>899</v>
      </c>
      <c r="Z208" s="37">
        <v>3000</v>
      </c>
      <c r="AA208" s="37">
        <v>5894.6</v>
      </c>
      <c r="AB208" s="37" t="s">
        <v>899</v>
      </c>
      <c r="AC208" s="37">
        <v>1354.84</v>
      </c>
      <c r="AD208" s="37">
        <v>555</v>
      </c>
      <c r="AE208" s="37" t="s">
        <v>895</v>
      </c>
      <c r="AF208" s="37">
        <v>3000</v>
      </c>
      <c r="AG208" s="37">
        <v>0</v>
      </c>
      <c r="AH208" s="37" t="s">
        <v>895</v>
      </c>
      <c r="AI208" s="38">
        <v>16935.49</v>
      </c>
      <c r="AJ208" s="38">
        <v>28617.1</v>
      </c>
      <c r="AK208" s="37" t="s">
        <v>895</v>
      </c>
      <c r="AL208" s="37" t="s">
        <v>613</v>
      </c>
      <c r="AM208" s="37" t="s">
        <v>896</v>
      </c>
      <c r="AN208" s="38">
        <f>SUMIFS('9月奖金发放记录'!$J$2:$J$146,'9月奖金发放记录'!$B$2:$B$146,G208,'9月奖金发放记录'!$A$2:$A$146,A208)</f>
        <v>150</v>
      </c>
      <c r="AO208" s="38">
        <f>SUMIFS('9月奖金发放记录'!$J$2:$J$146,'9月奖金发放记录'!$B$2:$B$146,G208,'9月奖金发放记录'!$A$2:$A$146,A208)</f>
        <v>150</v>
      </c>
      <c r="AP208" s="37" t="s">
        <v>894</v>
      </c>
      <c r="AQ208" s="37" t="s">
        <v>113</v>
      </c>
      <c r="AR208" s="37">
        <v>0</v>
      </c>
    </row>
    <row r="209" ht="19" customHeight="1" spans="1:44">
      <c r="A209" s="39" t="s">
        <v>37</v>
      </c>
      <c r="B209" s="39" t="s">
        <v>1107</v>
      </c>
      <c r="C209" s="39" t="s">
        <v>902</v>
      </c>
      <c r="D209" s="39" t="s">
        <v>903</v>
      </c>
      <c r="E209" s="39" t="s">
        <v>17</v>
      </c>
      <c r="F209" s="40">
        <v>150</v>
      </c>
      <c r="G209" s="39" t="s">
        <v>38</v>
      </c>
      <c r="H209" s="39"/>
      <c r="I209" s="39"/>
      <c r="J209" s="39" t="s">
        <v>894</v>
      </c>
      <c r="K209" s="39"/>
      <c r="L209" s="39"/>
      <c r="M209" s="39" t="s">
        <v>894</v>
      </c>
      <c r="N209" s="39"/>
      <c r="O209" s="39"/>
      <c r="P209" s="39" t="s">
        <v>894</v>
      </c>
      <c r="Q209" s="39"/>
      <c r="R209" s="39"/>
      <c r="S209" s="39" t="s">
        <v>894</v>
      </c>
      <c r="T209" s="39"/>
      <c r="U209" s="39"/>
      <c r="V209" s="39" t="s">
        <v>894</v>
      </c>
      <c r="W209" s="39"/>
      <c r="X209" s="39"/>
      <c r="Y209" s="39" t="s">
        <v>894</v>
      </c>
      <c r="Z209" s="39"/>
      <c r="AA209" s="39"/>
      <c r="AB209" s="39" t="s">
        <v>894</v>
      </c>
      <c r="AC209" s="39">
        <v>6000</v>
      </c>
      <c r="AD209" s="39">
        <v>2914.7</v>
      </c>
      <c r="AE209" s="39" t="s">
        <v>895</v>
      </c>
      <c r="AF209" s="39">
        <v>6000</v>
      </c>
      <c r="AG209" s="39">
        <v>4564.6</v>
      </c>
      <c r="AH209" s="39" t="s">
        <v>895</v>
      </c>
      <c r="AI209" s="40">
        <v>12000</v>
      </c>
      <c r="AJ209" s="40">
        <v>7479.3</v>
      </c>
      <c r="AK209" s="39" t="s">
        <v>895</v>
      </c>
      <c r="AL209" s="39" t="s">
        <v>109</v>
      </c>
      <c r="AM209" s="39" t="s">
        <v>896</v>
      </c>
      <c r="AN209" s="40">
        <f>SUMIFS('9月奖金发放记录'!$J$2:$J$146,'9月奖金发放记录'!$B$2:$B$146,G209,'9月奖金发放记录'!$A$2:$A$146,A209)</f>
        <v>0</v>
      </c>
      <c r="AO209" s="40">
        <f>SUMIFS('9月奖金发放记录'!$J$2:$J$146,'9月奖金发放记录'!$B$2:$B$146,G209,'9月奖金发放记录'!$A$2:$A$146,A209)</f>
        <v>0</v>
      </c>
      <c r="AP209" s="39" t="s">
        <v>897</v>
      </c>
      <c r="AQ209" s="39" t="s">
        <v>120</v>
      </c>
      <c r="AR209" s="39">
        <v>0</v>
      </c>
    </row>
    <row r="210" ht="19" customHeight="1" spans="1:44">
      <c r="A210" s="37" t="s">
        <v>116</v>
      </c>
      <c r="B210" s="37" t="s">
        <v>1108</v>
      </c>
      <c r="C210" s="37" t="s">
        <v>902</v>
      </c>
      <c r="D210" s="37" t="s">
        <v>903</v>
      </c>
      <c r="E210" s="37" t="s">
        <v>17</v>
      </c>
      <c r="F210" s="38">
        <v>1000</v>
      </c>
      <c r="G210" s="37" t="s">
        <v>38</v>
      </c>
      <c r="H210" s="37"/>
      <c r="I210" s="37"/>
      <c r="J210" s="37" t="s">
        <v>894</v>
      </c>
      <c r="K210" s="37"/>
      <c r="L210" s="37"/>
      <c r="M210" s="37" t="s">
        <v>894</v>
      </c>
      <c r="N210" s="37"/>
      <c r="O210" s="37"/>
      <c r="P210" s="37" t="s">
        <v>894</v>
      </c>
      <c r="Q210" s="37"/>
      <c r="R210" s="37"/>
      <c r="S210" s="37" t="s">
        <v>894</v>
      </c>
      <c r="T210" s="37"/>
      <c r="U210" s="37"/>
      <c r="V210" s="37" t="s">
        <v>894</v>
      </c>
      <c r="W210" s="37"/>
      <c r="X210" s="37"/>
      <c r="Y210" s="37" t="s">
        <v>894</v>
      </c>
      <c r="Z210" s="37"/>
      <c r="AA210" s="37"/>
      <c r="AB210" s="37" t="s">
        <v>894</v>
      </c>
      <c r="AC210" s="37"/>
      <c r="AD210" s="37"/>
      <c r="AE210" s="37" t="s">
        <v>894</v>
      </c>
      <c r="AF210" s="37">
        <v>1800</v>
      </c>
      <c r="AG210" s="37">
        <v>1377.7</v>
      </c>
      <c r="AH210" s="37" t="s">
        <v>895</v>
      </c>
      <c r="AI210" s="38">
        <v>1800</v>
      </c>
      <c r="AJ210" s="38">
        <v>1377.7</v>
      </c>
      <c r="AK210" s="37" t="s">
        <v>895</v>
      </c>
      <c r="AL210" s="37" t="s">
        <v>117</v>
      </c>
      <c r="AM210" s="37" t="s">
        <v>896</v>
      </c>
      <c r="AN210" s="38">
        <f>SUMIFS('9月奖金发放记录'!$J$2:$J$146,'9月奖金发放记录'!$B$2:$B$146,G210,'9月奖金发放记录'!$A$2:$A$146,A210)</f>
        <v>0</v>
      </c>
      <c r="AO210" s="38">
        <f>SUMIFS('9月奖金发放记录'!$J$2:$J$146,'9月奖金发放记录'!$B$2:$B$146,G210,'9月奖金发放记录'!$A$2:$A$146,A210)</f>
        <v>0</v>
      </c>
      <c r="AP210" s="37" t="s">
        <v>897</v>
      </c>
      <c r="AQ210" s="37" t="s">
        <v>120</v>
      </c>
      <c r="AR210" s="37">
        <v>0</v>
      </c>
    </row>
    <row r="211" ht="19" customHeight="1" spans="1:44">
      <c r="A211" s="39" t="s">
        <v>40</v>
      </c>
      <c r="B211" s="39" t="s">
        <v>1109</v>
      </c>
      <c r="C211" s="39" t="s">
        <v>902</v>
      </c>
      <c r="D211" s="39" t="s">
        <v>903</v>
      </c>
      <c r="E211" s="39" t="s">
        <v>17</v>
      </c>
      <c r="F211" s="40">
        <v>150</v>
      </c>
      <c r="G211" s="39" t="s">
        <v>38</v>
      </c>
      <c r="H211" s="39"/>
      <c r="I211" s="39"/>
      <c r="J211" s="39" t="s">
        <v>894</v>
      </c>
      <c r="K211" s="39"/>
      <c r="L211" s="39"/>
      <c r="M211" s="39" t="s">
        <v>894</v>
      </c>
      <c r="N211" s="39"/>
      <c r="O211" s="39"/>
      <c r="P211" s="39" t="s">
        <v>894</v>
      </c>
      <c r="Q211" s="39"/>
      <c r="R211" s="39"/>
      <c r="S211" s="39" t="s">
        <v>894</v>
      </c>
      <c r="T211" s="39"/>
      <c r="U211" s="39"/>
      <c r="V211" s="39" t="s">
        <v>894</v>
      </c>
      <c r="W211" s="39"/>
      <c r="X211" s="39"/>
      <c r="Y211" s="39" t="s">
        <v>894</v>
      </c>
      <c r="Z211" s="39"/>
      <c r="AA211" s="39"/>
      <c r="AB211" s="39" t="s">
        <v>894</v>
      </c>
      <c r="AC211" s="39">
        <v>6000</v>
      </c>
      <c r="AD211" s="39">
        <v>1363.7</v>
      </c>
      <c r="AE211" s="39" t="s">
        <v>895</v>
      </c>
      <c r="AF211" s="39">
        <v>6000</v>
      </c>
      <c r="AG211" s="39">
        <v>599.3</v>
      </c>
      <c r="AH211" s="39" t="s">
        <v>895</v>
      </c>
      <c r="AI211" s="40">
        <v>12000</v>
      </c>
      <c r="AJ211" s="40">
        <v>1963</v>
      </c>
      <c r="AK211" s="39" t="s">
        <v>895</v>
      </c>
      <c r="AL211" s="39" t="s">
        <v>109</v>
      </c>
      <c r="AM211" s="39" t="s">
        <v>896</v>
      </c>
      <c r="AN211" s="40">
        <f>SUMIFS('9月奖金发放记录'!$J$2:$J$146,'9月奖金发放记录'!$B$2:$B$146,G211,'9月奖金发放记录'!$A$2:$A$146,A211)</f>
        <v>0</v>
      </c>
      <c r="AO211" s="40">
        <f>SUMIFS('9月奖金发放记录'!$J$2:$J$146,'9月奖金发放记录'!$B$2:$B$146,G211,'9月奖金发放记录'!$A$2:$A$146,A211)</f>
        <v>0</v>
      </c>
      <c r="AP211" s="39" t="s">
        <v>897</v>
      </c>
      <c r="AQ211" s="39" t="s">
        <v>120</v>
      </c>
      <c r="AR211" s="39">
        <v>0</v>
      </c>
    </row>
    <row r="212" ht="19" customHeight="1" spans="1:44">
      <c r="A212" s="37" t="s">
        <v>122</v>
      </c>
      <c r="B212" s="37" t="s">
        <v>911</v>
      </c>
      <c r="C212" s="37" t="s">
        <v>902</v>
      </c>
      <c r="D212" s="37" t="s">
        <v>903</v>
      </c>
      <c r="E212" s="37" t="s">
        <v>17</v>
      </c>
      <c r="F212" s="38">
        <v>1000</v>
      </c>
      <c r="G212" s="37" t="s">
        <v>38</v>
      </c>
      <c r="H212" s="37"/>
      <c r="I212" s="37"/>
      <c r="J212" s="37" t="s">
        <v>894</v>
      </c>
      <c r="K212" s="37"/>
      <c r="L212" s="37"/>
      <c r="M212" s="37" t="s">
        <v>894</v>
      </c>
      <c r="N212" s="37"/>
      <c r="O212" s="37"/>
      <c r="P212" s="37" t="s">
        <v>894</v>
      </c>
      <c r="Q212" s="37"/>
      <c r="R212" s="37"/>
      <c r="S212" s="37" t="s">
        <v>894</v>
      </c>
      <c r="T212" s="37"/>
      <c r="U212" s="37"/>
      <c r="V212" s="37" t="s">
        <v>894</v>
      </c>
      <c r="W212" s="37"/>
      <c r="X212" s="37"/>
      <c r="Y212" s="37" t="s">
        <v>894</v>
      </c>
      <c r="Z212" s="37"/>
      <c r="AA212" s="37"/>
      <c r="AB212" s="37" t="s">
        <v>894</v>
      </c>
      <c r="AC212" s="37"/>
      <c r="AD212" s="37"/>
      <c r="AE212" s="37" t="s">
        <v>894</v>
      </c>
      <c r="AF212" s="37">
        <v>1800</v>
      </c>
      <c r="AG212" s="37">
        <v>1333.3</v>
      </c>
      <c r="AH212" s="37" t="s">
        <v>895</v>
      </c>
      <c r="AI212" s="38">
        <v>1800</v>
      </c>
      <c r="AJ212" s="38">
        <v>1333.3</v>
      </c>
      <c r="AK212" s="37" t="s">
        <v>895</v>
      </c>
      <c r="AL212" s="37" t="s">
        <v>117</v>
      </c>
      <c r="AM212" s="37" t="s">
        <v>896</v>
      </c>
      <c r="AN212" s="38">
        <f>SUMIFS('9月奖金发放记录'!$J$2:$J$146,'9月奖金发放记录'!$B$2:$B$146,G212,'9月奖金发放记录'!$A$2:$A$146,A212)</f>
        <v>0</v>
      </c>
      <c r="AO212" s="38">
        <f>SUMIFS('9月奖金发放记录'!$J$2:$J$146,'9月奖金发放记录'!$B$2:$B$146,G212,'9月奖金发放记录'!$A$2:$A$146,A212)</f>
        <v>0</v>
      </c>
      <c r="AP212" s="37" t="s">
        <v>897</v>
      </c>
      <c r="AQ212" s="37" t="s">
        <v>120</v>
      </c>
      <c r="AR212" s="37">
        <v>0</v>
      </c>
    </row>
    <row r="213" ht="19" customHeight="1" spans="1:44">
      <c r="A213" s="39" t="s">
        <v>41</v>
      </c>
      <c r="B213" s="39" t="s">
        <v>1110</v>
      </c>
      <c r="C213" s="39" t="s">
        <v>902</v>
      </c>
      <c r="D213" s="39" t="s">
        <v>903</v>
      </c>
      <c r="E213" s="39" t="s">
        <v>17</v>
      </c>
      <c r="F213" s="40">
        <v>150</v>
      </c>
      <c r="G213" s="39" t="s">
        <v>38</v>
      </c>
      <c r="H213" s="39"/>
      <c r="I213" s="39"/>
      <c r="J213" s="39" t="s">
        <v>894</v>
      </c>
      <c r="K213" s="39"/>
      <c r="L213" s="39"/>
      <c r="M213" s="39" t="s">
        <v>894</v>
      </c>
      <c r="N213" s="39"/>
      <c r="O213" s="39"/>
      <c r="P213" s="39" t="s">
        <v>894</v>
      </c>
      <c r="Q213" s="39"/>
      <c r="R213" s="39"/>
      <c r="S213" s="39" t="s">
        <v>894</v>
      </c>
      <c r="T213" s="39"/>
      <c r="U213" s="39"/>
      <c r="V213" s="39" t="s">
        <v>894</v>
      </c>
      <c r="W213" s="39"/>
      <c r="X213" s="39"/>
      <c r="Y213" s="39" t="s">
        <v>894</v>
      </c>
      <c r="Z213" s="39"/>
      <c r="AA213" s="39"/>
      <c r="AB213" s="39" t="s">
        <v>894</v>
      </c>
      <c r="AC213" s="39">
        <v>6000</v>
      </c>
      <c r="AD213" s="39">
        <v>3017</v>
      </c>
      <c r="AE213" s="39" t="s">
        <v>895</v>
      </c>
      <c r="AF213" s="39">
        <v>6000</v>
      </c>
      <c r="AG213" s="39">
        <v>4785.8</v>
      </c>
      <c r="AH213" s="39" t="s">
        <v>904</v>
      </c>
      <c r="AI213" s="40">
        <v>12000</v>
      </c>
      <c r="AJ213" s="40">
        <v>7802.8</v>
      </c>
      <c r="AK213" s="39" t="s">
        <v>895</v>
      </c>
      <c r="AL213" s="39" t="s">
        <v>109</v>
      </c>
      <c r="AM213" s="39" t="s">
        <v>896</v>
      </c>
      <c r="AN213" s="40">
        <f>SUMIFS('9月奖金发放记录'!$J$2:$J$146,'9月奖金发放记录'!$B$2:$B$146,G213,'9月奖金发放记录'!$A$2:$A$146,A213)</f>
        <v>0</v>
      </c>
      <c r="AO213" s="40">
        <f>SUMIFS('9月奖金发放记录'!$J$2:$J$146,'9月奖金发放记录'!$B$2:$B$146,G213,'9月奖金发放记录'!$A$2:$A$146,A213)</f>
        <v>0</v>
      </c>
      <c r="AP213" s="39" t="s">
        <v>905</v>
      </c>
      <c r="AQ213" s="39" t="s">
        <v>120</v>
      </c>
      <c r="AR213" s="39">
        <v>1</v>
      </c>
    </row>
    <row r="214" ht="19" customHeight="1" spans="1:44">
      <c r="A214" s="37" t="s">
        <v>42</v>
      </c>
      <c r="B214" s="37" t="s">
        <v>1111</v>
      </c>
      <c r="C214" s="37" t="s">
        <v>902</v>
      </c>
      <c r="D214" s="37" t="s">
        <v>903</v>
      </c>
      <c r="E214" s="37" t="s">
        <v>17</v>
      </c>
      <c r="F214" s="38">
        <v>150</v>
      </c>
      <c r="G214" s="37" t="s">
        <v>38</v>
      </c>
      <c r="H214" s="37"/>
      <c r="I214" s="37"/>
      <c r="J214" s="37" t="s">
        <v>894</v>
      </c>
      <c r="K214" s="37"/>
      <c r="L214" s="37"/>
      <c r="M214" s="37" t="s">
        <v>894</v>
      </c>
      <c r="N214" s="37"/>
      <c r="O214" s="37"/>
      <c r="P214" s="37" t="s">
        <v>894</v>
      </c>
      <c r="Q214" s="37"/>
      <c r="R214" s="37"/>
      <c r="S214" s="37" t="s">
        <v>894</v>
      </c>
      <c r="T214" s="37"/>
      <c r="U214" s="37"/>
      <c r="V214" s="37" t="s">
        <v>894</v>
      </c>
      <c r="W214" s="37"/>
      <c r="X214" s="37"/>
      <c r="Y214" s="37" t="s">
        <v>894</v>
      </c>
      <c r="Z214" s="37"/>
      <c r="AA214" s="37"/>
      <c r="AB214" s="37" t="s">
        <v>894</v>
      </c>
      <c r="AC214" s="37"/>
      <c r="AD214" s="37"/>
      <c r="AE214" s="37" t="s">
        <v>894</v>
      </c>
      <c r="AF214" s="37">
        <v>6000</v>
      </c>
      <c r="AG214" s="37">
        <v>3467.7</v>
      </c>
      <c r="AH214" s="37" t="s">
        <v>904</v>
      </c>
      <c r="AI214" s="38">
        <v>6000</v>
      </c>
      <c r="AJ214" s="38">
        <v>3467.7</v>
      </c>
      <c r="AK214" s="37" t="s">
        <v>895</v>
      </c>
      <c r="AL214" s="37" t="s">
        <v>109</v>
      </c>
      <c r="AM214" s="37" t="s">
        <v>896</v>
      </c>
      <c r="AN214" s="38">
        <f>SUMIFS('9月奖金发放记录'!$J$2:$J$146,'9月奖金发放记录'!$B$2:$B$146,G214,'9月奖金发放记录'!$A$2:$A$146,A214)</f>
        <v>0</v>
      </c>
      <c r="AO214" s="38">
        <f>SUMIFS('9月奖金发放记录'!$J$2:$J$146,'9月奖金发放记录'!$B$2:$B$146,G214,'9月奖金发放记录'!$A$2:$A$146,A214)</f>
        <v>0</v>
      </c>
      <c r="AP214" s="37" t="s">
        <v>905</v>
      </c>
      <c r="AQ214" s="37" t="s">
        <v>120</v>
      </c>
      <c r="AR214" s="37">
        <v>3</v>
      </c>
    </row>
    <row r="215" ht="19" customHeight="1" spans="1:44">
      <c r="A215" s="39" t="s">
        <v>43</v>
      </c>
      <c r="B215" s="39" t="s">
        <v>1112</v>
      </c>
      <c r="C215" s="39" t="s">
        <v>902</v>
      </c>
      <c r="D215" s="39" t="s">
        <v>903</v>
      </c>
      <c r="E215" s="39" t="s">
        <v>17</v>
      </c>
      <c r="F215" s="40">
        <v>150</v>
      </c>
      <c r="G215" s="39" t="s">
        <v>38</v>
      </c>
      <c r="H215" s="39"/>
      <c r="I215" s="39"/>
      <c r="J215" s="39" t="s">
        <v>894</v>
      </c>
      <c r="K215" s="39"/>
      <c r="L215" s="39"/>
      <c r="M215" s="39" t="s">
        <v>894</v>
      </c>
      <c r="N215" s="39"/>
      <c r="O215" s="39"/>
      <c r="P215" s="39" t="s">
        <v>894</v>
      </c>
      <c r="Q215" s="39"/>
      <c r="R215" s="39"/>
      <c r="S215" s="39" t="s">
        <v>894</v>
      </c>
      <c r="T215" s="39"/>
      <c r="U215" s="39"/>
      <c r="V215" s="39" t="s">
        <v>894</v>
      </c>
      <c r="W215" s="39"/>
      <c r="X215" s="39"/>
      <c r="Y215" s="39" t="s">
        <v>894</v>
      </c>
      <c r="Z215" s="39"/>
      <c r="AA215" s="39"/>
      <c r="AB215" s="39" t="s">
        <v>894</v>
      </c>
      <c r="AC215" s="39"/>
      <c r="AD215" s="39"/>
      <c r="AE215" s="39" t="s">
        <v>894</v>
      </c>
      <c r="AF215" s="39">
        <v>6000</v>
      </c>
      <c r="AG215" s="39">
        <v>5217</v>
      </c>
      <c r="AH215" s="39" t="s">
        <v>904</v>
      </c>
      <c r="AI215" s="40">
        <v>6000</v>
      </c>
      <c r="AJ215" s="40">
        <v>5217</v>
      </c>
      <c r="AK215" s="39" t="s">
        <v>895</v>
      </c>
      <c r="AL215" s="39" t="s">
        <v>109</v>
      </c>
      <c r="AM215" s="39" t="s">
        <v>896</v>
      </c>
      <c r="AN215" s="40">
        <f>SUMIFS('9月奖金发放记录'!$J$2:$J$146,'9月奖金发放记录'!$B$2:$B$146,G215,'9月奖金发放记录'!$A$2:$A$146,A215)</f>
        <v>0</v>
      </c>
      <c r="AO215" s="40">
        <f>SUMIFS('9月奖金发放记录'!$J$2:$J$146,'9月奖金发放记录'!$B$2:$B$146,G215,'9月奖金发放记录'!$A$2:$A$146,A215)</f>
        <v>0</v>
      </c>
      <c r="AP215" s="39" t="s">
        <v>905</v>
      </c>
      <c r="AQ215" s="39" t="s">
        <v>120</v>
      </c>
      <c r="AR215" s="39">
        <v>1</v>
      </c>
    </row>
    <row r="216" ht="19" customHeight="1" spans="1:44">
      <c r="A216" s="37" t="s">
        <v>127</v>
      </c>
      <c r="B216" s="37" t="s">
        <v>1113</v>
      </c>
      <c r="C216" s="37" t="s">
        <v>902</v>
      </c>
      <c r="D216" s="37" t="s">
        <v>903</v>
      </c>
      <c r="E216" s="37" t="s">
        <v>17</v>
      </c>
      <c r="F216" s="38">
        <v>1000</v>
      </c>
      <c r="G216" s="37" t="s">
        <v>38</v>
      </c>
      <c r="H216" s="37"/>
      <c r="I216" s="37"/>
      <c r="J216" s="37" t="s">
        <v>894</v>
      </c>
      <c r="K216" s="37"/>
      <c r="L216" s="37"/>
      <c r="M216" s="37" t="s">
        <v>894</v>
      </c>
      <c r="N216" s="37"/>
      <c r="O216" s="37"/>
      <c r="P216" s="37" t="s">
        <v>894</v>
      </c>
      <c r="Q216" s="37"/>
      <c r="R216" s="37"/>
      <c r="S216" s="37" t="s">
        <v>894</v>
      </c>
      <c r="T216" s="37"/>
      <c r="U216" s="37"/>
      <c r="V216" s="37" t="s">
        <v>894</v>
      </c>
      <c r="W216" s="37"/>
      <c r="X216" s="37"/>
      <c r="Y216" s="37" t="s">
        <v>894</v>
      </c>
      <c r="Z216" s="37"/>
      <c r="AA216" s="37"/>
      <c r="AB216" s="37" t="s">
        <v>894</v>
      </c>
      <c r="AC216" s="37"/>
      <c r="AD216" s="37"/>
      <c r="AE216" s="37" t="s">
        <v>894</v>
      </c>
      <c r="AF216" s="37">
        <v>1800</v>
      </c>
      <c r="AG216" s="37">
        <v>1486.3</v>
      </c>
      <c r="AH216" s="37" t="s">
        <v>904</v>
      </c>
      <c r="AI216" s="38">
        <v>1800</v>
      </c>
      <c r="AJ216" s="38">
        <v>1486.3</v>
      </c>
      <c r="AK216" s="37" t="s">
        <v>895</v>
      </c>
      <c r="AL216" s="37" t="s">
        <v>117</v>
      </c>
      <c r="AM216" s="37" t="s">
        <v>896</v>
      </c>
      <c r="AN216" s="38">
        <f>SUMIFS('9月奖金发放记录'!$J$2:$J$146,'9月奖金发放记录'!$B$2:$B$146,G216,'9月奖金发放记录'!$A$2:$A$146,A216)</f>
        <v>0</v>
      </c>
      <c r="AO216" s="38">
        <f>SUMIFS('9月奖金发放记录'!$J$2:$J$146,'9月奖金发放记录'!$B$2:$B$146,G216,'9月奖金发放记录'!$A$2:$A$146,A216)</f>
        <v>0</v>
      </c>
      <c r="AP216" s="37" t="s">
        <v>905</v>
      </c>
      <c r="AQ216" s="37" t="s">
        <v>120</v>
      </c>
      <c r="AR216" s="37">
        <v>1</v>
      </c>
    </row>
    <row r="217" ht="19" customHeight="1" spans="1:44">
      <c r="A217" s="39" t="s">
        <v>129</v>
      </c>
      <c r="B217" s="39" t="s">
        <v>1114</v>
      </c>
      <c r="C217" s="39" t="s">
        <v>902</v>
      </c>
      <c r="D217" s="39" t="s">
        <v>903</v>
      </c>
      <c r="E217" s="39" t="s">
        <v>17</v>
      </c>
      <c r="F217" s="40">
        <v>1000</v>
      </c>
      <c r="G217" s="39" t="s">
        <v>38</v>
      </c>
      <c r="H217" s="39"/>
      <c r="I217" s="39"/>
      <c r="J217" s="39" t="s">
        <v>894</v>
      </c>
      <c r="K217" s="39"/>
      <c r="L217" s="39"/>
      <c r="M217" s="39" t="s">
        <v>894</v>
      </c>
      <c r="N217" s="39"/>
      <c r="O217" s="39"/>
      <c r="P217" s="39" t="s">
        <v>894</v>
      </c>
      <c r="Q217" s="39"/>
      <c r="R217" s="39"/>
      <c r="S217" s="39" t="s">
        <v>894</v>
      </c>
      <c r="T217" s="39"/>
      <c r="U217" s="39"/>
      <c r="V217" s="39" t="s">
        <v>894</v>
      </c>
      <c r="W217" s="39"/>
      <c r="X217" s="39"/>
      <c r="Y217" s="39" t="s">
        <v>894</v>
      </c>
      <c r="Z217" s="39"/>
      <c r="AA217" s="39"/>
      <c r="AB217" s="39" t="s">
        <v>894</v>
      </c>
      <c r="AC217" s="39"/>
      <c r="AD217" s="39"/>
      <c r="AE217" s="39" t="s">
        <v>894</v>
      </c>
      <c r="AF217" s="39">
        <v>1800</v>
      </c>
      <c r="AG217" s="39">
        <v>1356.8</v>
      </c>
      <c r="AH217" s="39" t="s">
        <v>904</v>
      </c>
      <c r="AI217" s="40">
        <v>1800</v>
      </c>
      <c r="AJ217" s="40">
        <v>1356.8</v>
      </c>
      <c r="AK217" s="39" t="s">
        <v>895</v>
      </c>
      <c r="AL217" s="39" t="s">
        <v>117</v>
      </c>
      <c r="AM217" s="39" t="s">
        <v>896</v>
      </c>
      <c r="AN217" s="40">
        <f>SUMIFS('9月奖金发放记录'!$J$2:$J$146,'9月奖金发放记录'!$B$2:$B$146,G217,'9月奖金发放记录'!$A$2:$A$146,A217)</f>
        <v>0</v>
      </c>
      <c r="AO217" s="40">
        <f>SUMIFS('9月奖金发放记录'!$J$2:$J$146,'9月奖金发放记录'!$B$2:$B$146,G217,'9月奖金发放记录'!$A$2:$A$146,A217)</f>
        <v>0</v>
      </c>
      <c r="AP217" s="39" t="s">
        <v>905</v>
      </c>
      <c r="AQ217" s="39" t="s">
        <v>120</v>
      </c>
      <c r="AR217" s="39">
        <v>2</v>
      </c>
    </row>
    <row r="218" ht="19" customHeight="1" spans="1:44">
      <c r="A218" s="37" t="s">
        <v>44</v>
      </c>
      <c r="B218" s="37" t="s">
        <v>1115</v>
      </c>
      <c r="C218" s="37" t="s">
        <v>902</v>
      </c>
      <c r="D218" s="37" t="s">
        <v>903</v>
      </c>
      <c r="E218" s="37" t="s">
        <v>17</v>
      </c>
      <c r="F218" s="38">
        <v>150</v>
      </c>
      <c r="G218" s="37" t="s">
        <v>38</v>
      </c>
      <c r="H218" s="37"/>
      <c r="I218" s="37"/>
      <c r="J218" s="37" t="s">
        <v>894</v>
      </c>
      <c r="K218" s="37"/>
      <c r="L218" s="37"/>
      <c r="M218" s="37" t="s">
        <v>894</v>
      </c>
      <c r="N218" s="37"/>
      <c r="O218" s="37"/>
      <c r="P218" s="37" t="s">
        <v>894</v>
      </c>
      <c r="Q218" s="37"/>
      <c r="R218" s="37"/>
      <c r="S218" s="37" t="s">
        <v>894</v>
      </c>
      <c r="T218" s="37"/>
      <c r="U218" s="37"/>
      <c r="V218" s="37" t="s">
        <v>894</v>
      </c>
      <c r="W218" s="37"/>
      <c r="X218" s="37"/>
      <c r="Y218" s="37" t="s">
        <v>894</v>
      </c>
      <c r="Z218" s="37"/>
      <c r="AA218" s="37"/>
      <c r="AB218" s="37" t="s">
        <v>894</v>
      </c>
      <c r="AC218" s="37">
        <v>6000</v>
      </c>
      <c r="AD218" s="37">
        <v>4198.3</v>
      </c>
      <c r="AE218" s="37" t="s">
        <v>895</v>
      </c>
      <c r="AF218" s="37">
        <v>6000</v>
      </c>
      <c r="AG218" s="37">
        <v>4483.8</v>
      </c>
      <c r="AH218" s="37" t="s">
        <v>904</v>
      </c>
      <c r="AI218" s="38">
        <v>12000</v>
      </c>
      <c r="AJ218" s="38">
        <v>8682.1</v>
      </c>
      <c r="AK218" s="37" t="s">
        <v>895</v>
      </c>
      <c r="AL218" s="37" t="s">
        <v>109</v>
      </c>
      <c r="AM218" s="37" t="s">
        <v>896</v>
      </c>
      <c r="AN218" s="38">
        <f>SUMIFS('9月奖金发放记录'!$J$2:$J$146,'9月奖金发放记录'!$B$2:$B$146,G218,'9月奖金发放记录'!$A$2:$A$146,A218)</f>
        <v>0</v>
      </c>
      <c r="AO218" s="38">
        <f>SUMIFS('9月奖金发放记录'!$J$2:$J$146,'9月奖金发放记录'!$B$2:$B$146,G218,'9月奖金发放记录'!$A$2:$A$146,A218)</f>
        <v>0</v>
      </c>
      <c r="AP218" s="37" t="s">
        <v>905</v>
      </c>
      <c r="AQ218" s="37" t="s">
        <v>120</v>
      </c>
      <c r="AR218" s="37">
        <v>3</v>
      </c>
    </row>
    <row r="219" ht="19" customHeight="1" spans="1:44">
      <c r="A219" s="39" t="s">
        <v>45</v>
      </c>
      <c r="B219" s="39" t="s">
        <v>1116</v>
      </c>
      <c r="C219" s="39" t="s">
        <v>902</v>
      </c>
      <c r="D219" s="39" t="s">
        <v>903</v>
      </c>
      <c r="E219" s="39" t="s">
        <v>17</v>
      </c>
      <c r="F219" s="40">
        <v>150</v>
      </c>
      <c r="G219" s="39" t="s">
        <v>38</v>
      </c>
      <c r="H219" s="39"/>
      <c r="I219" s="39"/>
      <c r="J219" s="39" t="s">
        <v>894</v>
      </c>
      <c r="K219" s="39"/>
      <c r="L219" s="39"/>
      <c r="M219" s="39" t="s">
        <v>894</v>
      </c>
      <c r="N219" s="39"/>
      <c r="O219" s="39"/>
      <c r="P219" s="39" t="s">
        <v>894</v>
      </c>
      <c r="Q219" s="39"/>
      <c r="R219" s="39"/>
      <c r="S219" s="39" t="s">
        <v>894</v>
      </c>
      <c r="T219" s="39"/>
      <c r="U219" s="39"/>
      <c r="V219" s="39" t="s">
        <v>894</v>
      </c>
      <c r="W219" s="39"/>
      <c r="X219" s="39"/>
      <c r="Y219" s="39" t="s">
        <v>894</v>
      </c>
      <c r="Z219" s="39"/>
      <c r="AA219" s="39"/>
      <c r="AB219" s="39" t="s">
        <v>894</v>
      </c>
      <c r="AC219" s="39"/>
      <c r="AD219" s="39"/>
      <c r="AE219" s="39" t="s">
        <v>894</v>
      </c>
      <c r="AF219" s="39">
        <v>6000</v>
      </c>
      <c r="AG219" s="39">
        <v>9010.7</v>
      </c>
      <c r="AH219" s="39" t="s">
        <v>899</v>
      </c>
      <c r="AI219" s="40">
        <v>6000</v>
      </c>
      <c r="AJ219" s="40">
        <v>9010.7</v>
      </c>
      <c r="AK219" s="39" t="s">
        <v>899</v>
      </c>
      <c r="AL219" s="39" t="s">
        <v>109</v>
      </c>
      <c r="AM219" s="39" t="s">
        <v>896</v>
      </c>
      <c r="AN219" s="40">
        <f>SUMIFS('9月奖金发放记录'!$J$2:$J$146,'9月奖金发放记录'!$B$2:$B$146,G219,'9月奖金发放记录'!$A$2:$A$146,A219)</f>
        <v>150</v>
      </c>
      <c r="AO219" s="40">
        <f>SUMIFS('9月奖金发放记录'!$J$2:$J$146,'9月奖金发放记录'!$B$2:$B$146,G219,'9月奖金发放记录'!$A$2:$A$146,A219)</f>
        <v>150</v>
      </c>
      <c r="AP219" s="39" t="s">
        <v>894</v>
      </c>
      <c r="AQ219" s="39" t="s">
        <v>120</v>
      </c>
      <c r="AR219" s="39">
        <v>0</v>
      </c>
    </row>
    <row r="220" ht="19" customHeight="1" spans="1:44">
      <c r="A220" s="37" t="s">
        <v>132</v>
      </c>
      <c r="B220" s="37" t="s">
        <v>1117</v>
      </c>
      <c r="C220" s="37" t="s">
        <v>902</v>
      </c>
      <c r="D220" s="37" t="s">
        <v>903</v>
      </c>
      <c r="E220" s="37" t="s">
        <v>17</v>
      </c>
      <c r="F220" s="38">
        <v>1000</v>
      </c>
      <c r="G220" s="37" t="s">
        <v>38</v>
      </c>
      <c r="H220" s="37"/>
      <c r="I220" s="37"/>
      <c r="J220" s="37" t="s">
        <v>894</v>
      </c>
      <c r="K220" s="37"/>
      <c r="L220" s="37"/>
      <c r="M220" s="37" t="s">
        <v>894</v>
      </c>
      <c r="N220" s="37"/>
      <c r="O220" s="37"/>
      <c r="P220" s="37" t="s">
        <v>894</v>
      </c>
      <c r="Q220" s="37"/>
      <c r="R220" s="37"/>
      <c r="S220" s="37" t="s">
        <v>894</v>
      </c>
      <c r="T220" s="37"/>
      <c r="U220" s="37"/>
      <c r="V220" s="37" t="s">
        <v>894</v>
      </c>
      <c r="W220" s="37"/>
      <c r="X220" s="37"/>
      <c r="Y220" s="37" t="s">
        <v>894</v>
      </c>
      <c r="Z220" s="37"/>
      <c r="AA220" s="37"/>
      <c r="AB220" s="37" t="s">
        <v>894</v>
      </c>
      <c r="AC220" s="37"/>
      <c r="AD220" s="37"/>
      <c r="AE220" s="37" t="s">
        <v>894</v>
      </c>
      <c r="AF220" s="37">
        <v>1800</v>
      </c>
      <c r="AG220" s="37">
        <v>1222.5</v>
      </c>
      <c r="AH220" s="37" t="s">
        <v>904</v>
      </c>
      <c r="AI220" s="38">
        <v>1800</v>
      </c>
      <c r="AJ220" s="38">
        <v>1222.5</v>
      </c>
      <c r="AK220" s="37" t="s">
        <v>895</v>
      </c>
      <c r="AL220" s="37" t="s">
        <v>117</v>
      </c>
      <c r="AM220" s="37" t="s">
        <v>896</v>
      </c>
      <c r="AN220" s="38">
        <f>SUMIFS('9月奖金发放记录'!$J$2:$J$146,'9月奖金发放记录'!$B$2:$B$146,G220,'9月奖金发放记录'!$A$2:$A$146,A220)</f>
        <v>0</v>
      </c>
      <c r="AO220" s="38">
        <f>SUMIFS('9月奖金发放记录'!$J$2:$J$146,'9月奖金发放记录'!$B$2:$B$146,G220,'9月奖金发放记录'!$A$2:$A$146,A220)</f>
        <v>0</v>
      </c>
      <c r="AP220" s="37" t="s">
        <v>905</v>
      </c>
      <c r="AQ220" s="37" t="s">
        <v>120</v>
      </c>
      <c r="AR220" s="37">
        <v>3</v>
      </c>
    </row>
    <row r="221" ht="19" customHeight="1" spans="1:44">
      <c r="A221" s="39" t="s">
        <v>46</v>
      </c>
      <c r="B221" s="39" t="s">
        <v>1118</v>
      </c>
      <c r="C221" s="39" t="s">
        <v>902</v>
      </c>
      <c r="D221" s="39" t="s">
        <v>903</v>
      </c>
      <c r="E221" s="39" t="s">
        <v>17</v>
      </c>
      <c r="F221" s="40">
        <v>150</v>
      </c>
      <c r="G221" s="39" t="s">
        <v>38</v>
      </c>
      <c r="H221" s="39"/>
      <c r="I221" s="39"/>
      <c r="J221" s="39" t="s">
        <v>894</v>
      </c>
      <c r="K221" s="39"/>
      <c r="L221" s="39"/>
      <c r="M221" s="39" t="s">
        <v>894</v>
      </c>
      <c r="N221" s="39"/>
      <c r="O221" s="39"/>
      <c r="P221" s="39" t="s">
        <v>894</v>
      </c>
      <c r="Q221" s="39"/>
      <c r="R221" s="39"/>
      <c r="S221" s="39" t="s">
        <v>894</v>
      </c>
      <c r="T221" s="39"/>
      <c r="U221" s="39"/>
      <c r="V221" s="39" t="s">
        <v>894</v>
      </c>
      <c r="W221" s="39"/>
      <c r="X221" s="39"/>
      <c r="Y221" s="39" t="s">
        <v>894</v>
      </c>
      <c r="Z221" s="39"/>
      <c r="AA221" s="39"/>
      <c r="AB221" s="39" t="s">
        <v>894</v>
      </c>
      <c r="AC221" s="39"/>
      <c r="AD221" s="39"/>
      <c r="AE221" s="39" t="s">
        <v>894</v>
      </c>
      <c r="AF221" s="39">
        <v>6000</v>
      </c>
      <c r="AG221" s="39">
        <v>4692.8</v>
      </c>
      <c r="AH221" s="39" t="s">
        <v>904</v>
      </c>
      <c r="AI221" s="40">
        <v>6000</v>
      </c>
      <c r="AJ221" s="40">
        <v>4692.8</v>
      </c>
      <c r="AK221" s="39" t="s">
        <v>895</v>
      </c>
      <c r="AL221" s="39" t="s">
        <v>109</v>
      </c>
      <c r="AM221" s="39" t="s">
        <v>896</v>
      </c>
      <c r="AN221" s="40">
        <f>SUMIFS('9月奖金发放记录'!$J$2:$J$146,'9月奖金发放记录'!$B$2:$B$146,G221,'9月奖金发放记录'!$A$2:$A$146,A221)</f>
        <v>0</v>
      </c>
      <c r="AO221" s="40">
        <f>SUMIFS('9月奖金发放记录'!$J$2:$J$146,'9月奖金发放记录'!$B$2:$B$146,G221,'9月奖金发放记录'!$A$2:$A$146,A221)</f>
        <v>0</v>
      </c>
      <c r="AP221" s="39" t="s">
        <v>905</v>
      </c>
      <c r="AQ221" s="39" t="s">
        <v>120</v>
      </c>
      <c r="AR221" s="39">
        <v>3</v>
      </c>
    </row>
    <row r="222" ht="19" customHeight="1" spans="1:44">
      <c r="A222" s="37" t="s">
        <v>135</v>
      </c>
      <c r="B222" s="37" t="s">
        <v>1119</v>
      </c>
      <c r="C222" s="37" t="s">
        <v>892</v>
      </c>
      <c r="D222" s="37" t="s">
        <v>930</v>
      </c>
      <c r="E222" s="37" t="s">
        <v>6</v>
      </c>
      <c r="F222" s="38">
        <v>150</v>
      </c>
      <c r="G222" s="37" t="s">
        <v>136</v>
      </c>
      <c r="H222" s="37"/>
      <c r="I222" s="37"/>
      <c r="J222" s="37" t="s">
        <v>894</v>
      </c>
      <c r="K222" s="37"/>
      <c r="L222" s="37"/>
      <c r="M222" s="37" t="s">
        <v>894</v>
      </c>
      <c r="N222" s="37"/>
      <c r="O222" s="37"/>
      <c r="P222" s="37" t="s">
        <v>894</v>
      </c>
      <c r="Q222" s="37"/>
      <c r="R222" s="37"/>
      <c r="S222" s="37" t="s">
        <v>894</v>
      </c>
      <c r="T222" s="37"/>
      <c r="U222" s="37"/>
      <c r="V222" s="37" t="s">
        <v>894</v>
      </c>
      <c r="W222" s="37"/>
      <c r="X222" s="37"/>
      <c r="Y222" s="37" t="s">
        <v>894</v>
      </c>
      <c r="Z222" s="37"/>
      <c r="AA222" s="37"/>
      <c r="AB222" s="37" t="s">
        <v>894</v>
      </c>
      <c r="AC222" s="37"/>
      <c r="AD222" s="37"/>
      <c r="AE222" s="37" t="s">
        <v>894</v>
      </c>
      <c r="AF222" s="37">
        <v>200</v>
      </c>
      <c r="AG222" s="37">
        <v>127.3</v>
      </c>
      <c r="AH222" s="37" t="s">
        <v>895</v>
      </c>
      <c r="AI222" s="38">
        <v>200</v>
      </c>
      <c r="AJ222" s="38">
        <v>127.3</v>
      </c>
      <c r="AK222" s="37" t="s">
        <v>895</v>
      </c>
      <c r="AL222" s="37" t="s">
        <v>137</v>
      </c>
      <c r="AM222" s="37" t="s">
        <v>896</v>
      </c>
      <c r="AN222" s="38">
        <f>SUMIFS('9月奖金发放记录'!$J$2:$J$146,'9月奖金发放记录'!$B$2:$B$146,G222,'9月奖金发放记录'!$A$2:$A$146,A222)</f>
        <v>0</v>
      </c>
      <c r="AO222" s="38">
        <f>SUMIFS('9月奖金发放记录'!$J$2:$J$146,'9月奖金发放记录'!$B$2:$B$146,G222,'9月奖金发放记录'!$A$2:$A$146,A222)</f>
        <v>0</v>
      </c>
      <c r="AP222" s="37" t="s">
        <v>897</v>
      </c>
      <c r="AQ222" s="37" t="s">
        <v>120</v>
      </c>
      <c r="AR222" s="37">
        <v>0</v>
      </c>
    </row>
    <row r="223" ht="19" customHeight="1" spans="1:44">
      <c r="A223" s="39" t="s">
        <v>141</v>
      </c>
      <c r="B223" s="39" t="s">
        <v>1120</v>
      </c>
      <c r="C223" s="39" t="s">
        <v>892</v>
      </c>
      <c r="D223" s="39" t="s">
        <v>930</v>
      </c>
      <c r="E223" s="39" t="s">
        <v>6</v>
      </c>
      <c r="F223" s="40">
        <v>150</v>
      </c>
      <c r="G223" s="39" t="s">
        <v>142</v>
      </c>
      <c r="H223" s="39"/>
      <c r="I223" s="39"/>
      <c r="J223" s="39" t="s">
        <v>894</v>
      </c>
      <c r="K223" s="39"/>
      <c r="L223" s="39"/>
      <c r="M223" s="39" t="s">
        <v>894</v>
      </c>
      <c r="N223" s="39"/>
      <c r="O223" s="39"/>
      <c r="P223" s="39" t="s">
        <v>894</v>
      </c>
      <c r="Q223" s="39"/>
      <c r="R223" s="39"/>
      <c r="S223" s="39" t="s">
        <v>894</v>
      </c>
      <c r="T223" s="39"/>
      <c r="U223" s="39"/>
      <c r="V223" s="39" t="s">
        <v>894</v>
      </c>
      <c r="W223" s="39"/>
      <c r="X223" s="39"/>
      <c r="Y223" s="39" t="s">
        <v>894</v>
      </c>
      <c r="Z223" s="39"/>
      <c r="AA223" s="39"/>
      <c r="AB223" s="39" t="s">
        <v>894</v>
      </c>
      <c r="AC223" s="39"/>
      <c r="AD223" s="39"/>
      <c r="AE223" s="39" t="s">
        <v>894</v>
      </c>
      <c r="AF223" s="39">
        <v>3000</v>
      </c>
      <c r="AG223" s="39">
        <v>3956.9</v>
      </c>
      <c r="AH223" s="39" t="s">
        <v>899</v>
      </c>
      <c r="AI223" s="40">
        <v>3000</v>
      </c>
      <c r="AJ223" s="40">
        <v>3956.9</v>
      </c>
      <c r="AK223" s="39" t="s">
        <v>899</v>
      </c>
      <c r="AL223" s="39" t="s">
        <v>143</v>
      </c>
      <c r="AM223" s="39" t="s">
        <v>896</v>
      </c>
      <c r="AN223" s="40">
        <f>SUMIFS('9月奖金发放记录'!$J$2:$J$146,'9月奖金发放记录'!$B$2:$B$146,G223,'9月奖金发放记录'!$A$2:$A$146,A223)</f>
        <v>150</v>
      </c>
      <c r="AO223" s="40">
        <f>SUMIFS('9月奖金发放记录'!$J$2:$J$146,'9月奖金发放记录'!$B$2:$B$146,G223,'9月奖金发放记录'!$A$2:$A$146,A223)</f>
        <v>150</v>
      </c>
      <c r="AP223" s="39" t="s">
        <v>894</v>
      </c>
      <c r="AQ223" s="39" t="s">
        <v>120</v>
      </c>
      <c r="AR223" s="39">
        <v>0</v>
      </c>
    </row>
    <row r="224" ht="19" customHeight="1" spans="1:44">
      <c r="A224" s="37" t="s">
        <v>146</v>
      </c>
      <c r="B224" s="37" t="s">
        <v>1121</v>
      </c>
      <c r="C224" s="37" t="s">
        <v>892</v>
      </c>
      <c r="D224" s="37" t="s">
        <v>893</v>
      </c>
      <c r="E224" s="37" t="s">
        <v>11</v>
      </c>
      <c r="F224" s="38">
        <v>150</v>
      </c>
      <c r="G224" s="37" t="s">
        <v>142</v>
      </c>
      <c r="H224" s="37"/>
      <c r="I224" s="37"/>
      <c r="J224" s="37" t="s">
        <v>894</v>
      </c>
      <c r="K224" s="37"/>
      <c r="L224" s="37"/>
      <c r="M224" s="37" t="s">
        <v>894</v>
      </c>
      <c r="N224" s="37"/>
      <c r="O224" s="37"/>
      <c r="P224" s="37" t="s">
        <v>894</v>
      </c>
      <c r="Q224" s="37"/>
      <c r="R224" s="37"/>
      <c r="S224" s="37" t="s">
        <v>894</v>
      </c>
      <c r="T224" s="37"/>
      <c r="U224" s="37"/>
      <c r="V224" s="37" t="s">
        <v>894</v>
      </c>
      <c r="W224" s="37"/>
      <c r="X224" s="37"/>
      <c r="Y224" s="37" t="s">
        <v>894</v>
      </c>
      <c r="Z224" s="37"/>
      <c r="AA224" s="37"/>
      <c r="AB224" s="37" t="s">
        <v>894</v>
      </c>
      <c r="AC224" s="37"/>
      <c r="AD224" s="37"/>
      <c r="AE224" s="37" t="s">
        <v>894</v>
      </c>
      <c r="AF224" s="37">
        <v>3000</v>
      </c>
      <c r="AG224" s="37">
        <v>2771.6</v>
      </c>
      <c r="AH224" s="37" t="s">
        <v>895</v>
      </c>
      <c r="AI224" s="38">
        <v>3000</v>
      </c>
      <c r="AJ224" s="38">
        <v>2771.6</v>
      </c>
      <c r="AK224" s="37" t="s">
        <v>895</v>
      </c>
      <c r="AL224" s="37" t="s">
        <v>143</v>
      </c>
      <c r="AM224" s="37" t="s">
        <v>896</v>
      </c>
      <c r="AN224" s="38">
        <f>SUMIFS('9月奖金发放记录'!$J$2:$J$146,'9月奖金发放记录'!$B$2:$B$146,G224,'9月奖金发放记录'!$A$2:$A$146,A224)</f>
        <v>0</v>
      </c>
      <c r="AO224" s="38">
        <f>SUMIFS('9月奖金发放记录'!$J$2:$J$146,'9月奖金发放记录'!$B$2:$B$146,G224,'9月奖金发放记录'!$A$2:$A$146,A224)</f>
        <v>0</v>
      </c>
      <c r="AP224" s="37" t="s">
        <v>897</v>
      </c>
      <c r="AQ224" s="37" t="s">
        <v>120</v>
      </c>
      <c r="AR224" s="37">
        <v>0</v>
      </c>
    </row>
    <row r="225" ht="19" customHeight="1" spans="1:44">
      <c r="A225" s="39" t="s">
        <v>147</v>
      </c>
      <c r="B225" s="39" t="s">
        <v>1122</v>
      </c>
      <c r="C225" s="39" t="s">
        <v>902</v>
      </c>
      <c r="D225" s="39" t="s">
        <v>893</v>
      </c>
      <c r="E225" s="39" t="s">
        <v>12</v>
      </c>
      <c r="F225" s="40">
        <v>260</v>
      </c>
      <c r="G225" s="39" t="s">
        <v>142</v>
      </c>
      <c r="H225" s="39"/>
      <c r="I225" s="39"/>
      <c r="J225" s="39" t="s">
        <v>894</v>
      </c>
      <c r="K225" s="39"/>
      <c r="L225" s="39"/>
      <c r="M225" s="39" t="s">
        <v>894</v>
      </c>
      <c r="N225" s="39"/>
      <c r="O225" s="39"/>
      <c r="P225" s="39" t="s">
        <v>894</v>
      </c>
      <c r="Q225" s="39"/>
      <c r="R225" s="39"/>
      <c r="S225" s="39" t="s">
        <v>894</v>
      </c>
      <c r="T225" s="39"/>
      <c r="U225" s="39"/>
      <c r="V225" s="39" t="s">
        <v>894</v>
      </c>
      <c r="W225" s="39"/>
      <c r="X225" s="39"/>
      <c r="Y225" s="39" t="s">
        <v>894</v>
      </c>
      <c r="Z225" s="39"/>
      <c r="AA225" s="39"/>
      <c r="AB225" s="39" t="s">
        <v>894</v>
      </c>
      <c r="AC225" s="39"/>
      <c r="AD225" s="39"/>
      <c r="AE225" s="39" t="s">
        <v>894</v>
      </c>
      <c r="AF225" s="39">
        <v>4333.33</v>
      </c>
      <c r="AG225" s="39">
        <v>2271.9</v>
      </c>
      <c r="AH225" s="39" t="s">
        <v>895</v>
      </c>
      <c r="AI225" s="40">
        <v>4333.33</v>
      </c>
      <c r="AJ225" s="40">
        <v>2271.9</v>
      </c>
      <c r="AK225" s="39" t="s">
        <v>895</v>
      </c>
      <c r="AL225" s="39" t="s">
        <v>148</v>
      </c>
      <c r="AM225" s="39" t="s">
        <v>896</v>
      </c>
      <c r="AN225" s="40">
        <f>SUMIFS('9月奖金发放记录'!$J$2:$J$146,'9月奖金发放记录'!$B$2:$B$146,G225,'9月奖金发放记录'!$A$2:$A$146,A225)</f>
        <v>0</v>
      </c>
      <c r="AO225" s="40">
        <f>SUMIFS('9月奖金发放记录'!$J$2:$J$146,'9月奖金发放记录'!$B$2:$B$146,G225,'9月奖金发放记录'!$A$2:$A$146,A225)</f>
        <v>0</v>
      </c>
      <c r="AP225" s="39" t="s">
        <v>897</v>
      </c>
      <c r="AQ225" s="39" t="s">
        <v>120</v>
      </c>
      <c r="AR225" s="39">
        <v>0</v>
      </c>
    </row>
    <row r="226" ht="19" customHeight="1" spans="1:44">
      <c r="A226" s="37" t="s">
        <v>152</v>
      </c>
      <c r="B226" s="37" t="s">
        <v>1123</v>
      </c>
      <c r="C226" s="37" t="s">
        <v>902</v>
      </c>
      <c r="D226" s="37" t="s">
        <v>893</v>
      </c>
      <c r="E226" s="37" t="s">
        <v>12</v>
      </c>
      <c r="F226" s="38">
        <v>260</v>
      </c>
      <c r="G226" s="37" t="s">
        <v>142</v>
      </c>
      <c r="H226" s="37"/>
      <c r="I226" s="37"/>
      <c r="J226" s="37" t="s">
        <v>894</v>
      </c>
      <c r="K226" s="37"/>
      <c r="L226" s="37"/>
      <c r="M226" s="37" t="s">
        <v>894</v>
      </c>
      <c r="N226" s="37"/>
      <c r="O226" s="37"/>
      <c r="P226" s="37" t="s">
        <v>894</v>
      </c>
      <c r="Q226" s="37"/>
      <c r="R226" s="37"/>
      <c r="S226" s="37" t="s">
        <v>894</v>
      </c>
      <c r="T226" s="37"/>
      <c r="U226" s="37"/>
      <c r="V226" s="37" t="s">
        <v>894</v>
      </c>
      <c r="W226" s="37"/>
      <c r="X226" s="37"/>
      <c r="Y226" s="37" t="s">
        <v>894</v>
      </c>
      <c r="Z226" s="37"/>
      <c r="AA226" s="37"/>
      <c r="AB226" s="37" t="s">
        <v>894</v>
      </c>
      <c r="AC226" s="37"/>
      <c r="AD226" s="37"/>
      <c r="AE226" s="37" t="s">
        <v>894</v>
      </c>
      <c r="AF226" s="37">
        <v>5000</v>
      </c>
      <c r="AG226" s="37">
        <v>2162.4</v>
      </c>
      <c r="AH226" s="37" t="s">
        <v>904</v>
      </c>
      <c r="AI226" s="38">
        <v>5000</v>
      </c>
      <c r="AJ226" s="38">
        <v>2162.4</v>
      </c>
      <c r="AK226" s="37" t="s">
        <v>895</v>
      </c>
      <c r="AL226" s="37" t="s">
        <v>143</v>
      </c>
      <c r="AM226" s="37" t="s">
        <v>896</v>
      </c>
      <c r="AN226" s="38">
        <f>SUMIFS('9月奖金发放记录'!$J$2:$J$146,'9月奖金发放记录'!$B$2:$B$146,G226,'9月奖金发放记录'!$A$2:$A$146,A226)</f>
        <v>0</v>
      </c>
      <c r="AO226" s="38">
        <f>SUMIFS('9月奖金发放记录'!$J$2:$J$146,'9月奖金发放记录'!$B$2:$B$146,G226,'9月奖金发放记录'!$A$2:$A$146,A226)</f>
        <v>0</v>
      </c>
      <c r="AP226" s="37" t="s">
        <v>905</v>
      </c>
      <c r="AQ226" s="37" t="s">
        <v>120</v>
      </c>
      <c r="AR226" s="37">
        <v>11</v>
      </c>
    </row>
    <row r="227" ht="19" customHeight="1" spans="1:44">
      <c r="A227" s="39" t="s">
        <v>154</v>
      </c>
      <c r="B227" s="39" t="s">
        <v>1124</v>
      </c>
      <c r="C227" s="39" t="s">
        <v>902</v>
      </c>
      <c r="D227" s="39" t="s">
        <v>893</v>
      </c>
      <c r="E227" s="39" t="s">
        <v>12</v>
      </c>
      <c r="F227" s="40">
        <v>260</v>
      </c>
      <c r="G227" s="39" t="s">
        <v>142</v>
      </c>
      <c r="H227" s="39"/>
      <c r="I227" s="39"/>
      <c r="J227" s="39" t="s">
        <v>894</v>
      </c>
      <c r="K227" s="39"/>
      <c r="L227" s="39"/>
      <c r="M227" s="39" t="s">
        <v>894</v>
      </c>
      <c r="N227" s="39"/>
      <c r="O227" s="39"/>
      <c r="P227" s="39" t="s">
        <v>894</v>
      </c>
      <c r="Q227" s="39"/>
      <c r="R227" s="39"/>
      <c r="S227" s="39" t="s">
        <v>894</v>
      </c>
      <c r="T227" s="39"/>
      <c r="U227" s="39"/>
      <c r="V227" s="39" t="s">
        <v>894</v>
      </c>
      <c r="W227" s="39"/>
      <c r="X227" s="39"/>
      <c r="Y227" s="39" t="s">
        <v>894</v>
      </c>
      <c r="Z227" s="39"/>
      <c r="AA227" s="39"/>
      <c r="AB227" s="39" t="s">
        <v>894</v>
      </c>
      <c r="AC227" s="39"/>
      <c r="AD227" s="39"/>
      <c r="AE227" s="39" t="s">
        <v>894</v>
      </c>
      <c r="AF227" s="39">
        <v>5000</v>
      </c>
      <c r="AG227" s="39">
        <v>5700</v>
      </c>
      <c r="AH227" s="39" t="s">
        <v>899</v>
      </c>
      <c r="AI227" s="40">
        <v>5000</v>
      </c>
      <c r="AJ227" s="40">
        <v>5700</v>
      </c>
      <c r="AK227" s="39" t="s">
        <v>899</v>
      </c>
      <c r="AL227" s="39" t="s">
        <v>143</v>
      </c>
      <c r="AM227" s="39" t="s">
        <v>896</v>
      </c>
      <c r="AN227" s="40">
        <f>SUMIFS('9月奖金发放记录'!$J$2:$J$146,'9月奖金发放记录'!$B$2:$B$146,G227,'9月奖金发放记录'!$A$2:$A$146,A227)</f>
        <v>260</v>
      </c>
      <c r="AO227" s="40">
        <f>SUMIFS('9月奖金发放记录'!$J$2:$J$146,'9月奖金发放记录'!$B$2:$B$146,G227,'9月奖金发放记录'!$A$2:$A$146,A227)</f>
        <v>260</v>
      </c>
      <c r="AP227" s="39" t="s">
        <v>894</v>
      </c>
      <c r="AQ227" s="39" t="s">
        <v>120</v>
      </c>
      <c r="AR227" s="39">
        <v>0</v>
      </c>
    </row>
    <row r="228" ht="19" customHeight="1" spans="1:44">
      <c r="A228" s="37" t="s">
        <v>155</v>
      </c>
      <c r="B228" s="37" t="s">
        <v>1125</v>
      </c>
      <c r="C228" s="37" t="s">
        <v>892</v>
      </c>
      <c r="D228" s="37" t="s">
        <v>893</v>
      </c>
      <c r="E228" s="37" t="s">
        <v>11</v>
      </c>
      <c r="F228" s="38">
        <v>150</v>
      </c>
      <c r="G228" s="37" t="s">
        <v>142</v>
      </c>
      <c r="H228" s="37"/>
      <c r="I228" s="37"/>
      <c r="J228" s="37" t="s">
        <v>894</v>
      </c>
      <c r="K228" s="37"/>
      <c r="L228" s="37"/>
      <c r="M228" s="37" t="s">
        <v>894</v>
      </c>
      <c r="N228" s="37"/>
      <c r="O228" s="37"/>
      <c r="P228" s="37" t="s">
        <v>894</v>
      </c>
      <c r="Q228" s="37"/>
      <c r="R228" s="37"/>
      <c r="S228" s="37" t="s">
        <v>894</v>
      </c>
      <c r="T228" s="37"/>
      <c r="U228" s="37"/>
      <c r="V228" s="37" t="s">
        <v>894</v>
      </c>
      <c r="W228" s="37"/>
      <c r="X228" s="37"/>
      <c r="Y228" s="37" t="s">
        <v>894</v>
      </c>
      <c r="Z228" s="37"/>
      <c r="AA228" s="37"/>
      <c r="AB228" s="37" t="s">
        <v>894</v>
      </c>
      <c r="AC228" s="37"/>
      <c r="AD228" s="37"/>
      <c r="AE228" s="37" t="s">
        <v>894</v>
      </c>
      <c r="AF228" s="37">
        <v>3000</v>
      </c>
      <c r="AG228" s="37">
        <v>4337.6</v>
      </c>
      <c r="AH228" s="37" t="s">
        <v>899</v>
      </c>
      <c r="AI228" s="38">
        <v>3000</v>
      </c>
      <c r="AJ228" s="38">
        <v>4337.6</v>
      </c>
      <c r="AK228" s="37" t="s">
        <v>899</v>
      </c>
      <c r="AL228" s="37" t="s">
        <v>143</v>
      </c>
      <c r="AM228" s="37" t="s">
        <v>896</v>
      </c>
      <c r="AN228" s="38">
        <f>SUMIFS('9月奖金发放记录'!$J$2:$J$146,'9月奖金发放记录'!$B$2:$B$146,G228,'9月奖金发放记录'!$A$2:$A$146,A228)</f>
        <v>150</v>
      </c>
      <c r="AO228" s="38">
        <f>SUMIFS('9月奖金发放记录'!$J$2:$J$146,'9月奖金发放记录'!$B$2:$B$146,G228,'9月奖金发放记录'!$A$2:$A$146,A228)</f>
        <v>150</v>
      </c>
      <c r="AP228" s="37" t="s">
        <v>894</v>
      </c>
      <c r="AQ228" s="37" t="s">
        <v>120</v>
      </c>
      <c r="AR228" s="37">
        <v>0</v>
      </c>
    </row>
    <row r="229" ht="19" customHeight="1" spans="1:44">
      <c r="A229" s="39" t="s">
        <v>156</v>
      </c>
      <c r="B229" s="39" t="s">
        <v>1126</v>
      </c>
      <c r="C229" s="39" t="s">
        <v>892</v>
      </c>
      <c r="D229" s="39" t="s">
        <v>893</v>
      </c>
      <c r="E229" s="39" t="s">
        <v>11</v>
      </c>
      <c r="F229" s="40">
        <v>150</v>
      </c>
      <c r="G229" s="39" t="s">
        <v>142</v>
      </c>
      <c r="H229" s="39"/>
      <c r="I229" s="39"/>
      <c r="J229" s="39" t="s">
        <v>894</v>
      </c>
      <c r="K229" s="39"/>
      <c r="L229" s="39"/>
      <c r="M229" s="39" t="s">
        <v>894</v>
      </c>
      <c r="N229" s="39"/>
      <c r="O229" s="39"/>
      <c r="P229" s="39" t="s">
        <v>894</v>
      </c>
      <c r="Q229" s="39"/>
      <c r="R229" s="39"/>
      <c r="S229" s="39" t="s">
        <v>894</v>
      </c>
      <c r="T229" s="39"/>
      <c r="U229" s="39"/>
      <c r="V229" s="39" t="s">
        <v>894</v>
      </c>
      <c r="W229" s="39"/>
      <c r="X229" s="39"/>
      <c r="Y229" s="39" t="s">
        <v>894</v>
      </c>
      <c r="Z229" s="39"/>
      <c r="AA229" s="39"/>
      <c r="AB229" s="39" t="s">
        <v>894</v>
      </c>
      <c r="AC229" s="39"/>
      <c r="AD229" s="39"/>
      <c r="AE229" s="39" t="s">
        <v>894</v>
      </c>
      <c r="AF229" s="39">
        <v>3000</v>
      </c>
      <c r="AG229" s="39">
        <v>3315.1</v>
      </c>
      <c r="AH229" s="39" t="s">
        <v>899</v>
      </c>
      <c r="AI229" s="40">
        <v>3000</v>
      </c>
      <c r="AJ229" s="40">
        <v>3315.1</v>
      </c>
      <c r="AK229" s="39" t="s">
        <v>899</v>
      </c>
      <c r="AL229" s="39" t="s">
        <v>143</v>
      </c>
      <c r="AM229" s="39" t="s">
        <v>896</v>
      </c>
      <c r="AN229" s="40">
        <f>SUMIFS('9月奖金发放记录'!$J$2:$J$146,'9月奖金发放记录'!$B$2:$B$146,G229,'9月奖金发放记录'!$A$2:$A$146,A229)</f>
        <v>150</v>
      </c>
      <c r="AO229" s="40">
        <f>SUMIFS('9月奖金发放记录'!$J$2:$J$146,'9月奖金发放记录'!$B$2:$B$146,G229,'9月奖金发放记录'!$A$2:$A$146,A229)</f>
        <v>150</v>
      </c>
      <c r="AP229" s="39" t="s">
        <v>894</v>
      </c>
      <c r="AQ229" s="39" t="s">
        <v>120</v>
      </c>
      <c r="AR229" s="39">
        <v>0</v>
      </c>
    </row>
    <row r="230" ht="19" customHeight="1" spans="1:44">
      <c r="A230" s="37" t="s">
        <v>157</v>
      </c>
      <c r="B230" s="37" t="s">
        <v>1127</v>
      </c>
      <c r="C230" s="37" t="s">
        <v>892</v>
      </c>
      <c r="D230" s="37" t="s">
        <v>893</v>
      </c>
      <c r="E230" s="37" t="s">
        <v>11</v>
      </c>
      <c r="F230" s="38">
        <v>150</v>
      </c>
      <c r="G230" s="37" t="s">
        <v>142</v>
      </c>
      <c r="H230" s="37"/>
      <c r="I230" s="37"/>
      <c r="J230" s="37" t="s">
        <v>894</v>
      </c>
      <c r="K230" s="37"/>
      <c r="L230" s="37"/>
      <c r="M230" s="37" t="s">
        <v>894</v>
      </c>
      <c r="N230" s="37"/>
      <c r="O230" s="37"/>
      <c r="P230" s="37" t="s">
        <v>894</v>
      </c>
      <c r="Q230" s="37"/>
      <c r="R230" s="37"/>
      <c r="S230" s="37" t="s">
        <v>894</v>
      </c>
      <c r="T230" s="37"/>
      <c r="U230" s="37"/>
      <c r="V230" s="37" t="s">
        <v>894</v>
      </c>
      <c r="W230" s="37"/>
      <c r="X230" s="37"/>
      <c r="Y230" s="37" t="s">
        <v>894</v>
      </c>
      <c r="Z230" s="37"/>
      <c r="AA230" s="37"/>
      <c r="AB230" s="37" t="s">
        <v>894</v>
      </c>
      <c r="AC230" s="37"/>
      <c r="AD230" s="37"/>
      <c r="AE230" s="37" t="s">
        <v>894</v>
      </c>
      <c r="AF230" s="37">
        <v>100</v>
      </c>
      <c r="AG230" s="37">
        <v>76</v>
      </c>
      <c r="AH230" s="37" t="s">
        <v>895</v>
      </c>
      <c r="AI230" s="38">
        <v>100</v>
      </c>
      <c r="AJ230" s="38">
        <v>76</v>
      </c>
      <c r="AK230" s="37" t="s">
        <v>895</v>
      </c>
      <c r="AL230" s="37" t="s">
        <v>143</v>
      </c>
      <c r="AM230" s="37" t="s">
        <v>896</v>
      </c>
      <c r="AN230" s="38">
        <f>SUMIFS('9月奖金发放记录'!$J$2:$J$146,'9月奖金发放记录'!$B$2:$B$146,G230,'9月奖金发放记录'!$A$2:$A$146,A230)</f>
        <v>0</v>
      </c>
      <c r="AO230" s="38">
        <f>SUMIFS('9月奖金发放记录'!$J$2:$J$146,'9月奖金发放记录'!$B$2:$B$146,G230,'9月奖金发放记录'!$A$2:$A$146,A230)</f>
        <v>0</v>
      </c>
      <c r="AP230" s="37" t="s">
        <v>897</v>
      </c>
      <c r="AQ230" s="37" t="s">
        <v>120</v>
      </c>
      <c r="AR230" s="37">
        <v>0</v>
      </c>
    </row>
    <row r="231" ht="19" customHeight="1" spans="1:44">
      <c r="A231" s="39" t="s">
        <v>159</v>
      </c>
      <c r="B231" s="39" t="s">
        <v>1128</v>
      </c>
      <c r="C231" s="39" t="s">
        <v>892</v>
      </c>
      <c r="D231" s="39" t="s">
        <v>893</v>
      </c>
      <c r="E231" s="39" t="s">
        <v>11</v>
      </c>
      <c r="F231" s="40">
        <v>150</v>
      </c>
      <c r="G231" s="39" t="s">
        <v>142</v>
      </c>
      <c r="H231" s="39"/>
      <c r="I231" s="39"/>
      <c r="J231" s="39" t="s">
        <v>894</v>
      </c>
      <c r="K231" s="39"/>
      <c r="L231" s="39"/>
      <c r="M231" s="39" t="s">
        <v>894</v>
      </c>
      <c r="N231" s="39"/>
      <c r="O231" s="39"/>
      <c r="P231" s="39" t="s">
        <v>894</v>
      </c>
      <c r="Q231" s="39"/>
      <c r="R231" s="39"/>
      <c r="S231" s="39" t="s">
        <v>894</v>
      </c>
      <c r="T231" s="39"/>
      <c r="U231" s="39"/>
      <c r="V231" s="39" t="s">
        <v>894</v>
      </c>
      <c r="W231" s="39"/>
      <c r="X231" s="39"/>
      <c r="Y231" s="39" t="s">
        <v>894</v>
      </c>
      <c r="Z231" s="39"/>
      <c r="AA231" s="39"/>
      <c r="AB231" s="39" t="s">
        <v>894</v>
      </c>
      <c r="AC231" s="39"/>
      <c r="AD231" s="39"/>
      <c r="AE231" s="39" t="s">
        <v>894</v>
      </c>
      <c r="AF231" s="39">
        <v>3000</v>
      </c>
      <c r="AG231" s="39">
        <v>2690.1</v>
      </c>
      <c r="AH231" s="39" t="s">
        <v>895</v>
      </c>
      <c r="AI231" s="40">
        <v>3000</v>
      </c>
      <c r="AJ231" s="40">
        <v>2690.1</v>
      </c>
      <c r="AK231" s="39" t="s">
        <v>895</v>
      </c>
      <c r="AL231" s="39" t="s">
        <v>143</v>
      </c>
      <c r="AM231" s="39" t="s">
        <v>896</v>
      </c>
      <c r="AN231" s="40">
        <f>SUMIFS('9月奖金发放记录'!$J$2:$J$146,'9月奖金发放记录'!$B$2:$B$146,G231,'9月奖金发放记录'!$A$2:$A$146,A231)</f>
        <v>0</v>
      </c>
      <c r="AO231" s="40">
        <f>SUMIFS('9月奖金发放记录'!$J$2:$J$146,'9月奖金发放记录'!$B$2:$B$146,G231,'9月奖金发放记录'!$A$2:$A$146,A231)</f>
        <v>0</v>
      </c>
      <c r="AP231" s="39" t="s">
        <v>897</v>
      </c>
      <c r="AQ231" s="39" t="s">
        <v>120</v>
      </c>
      <c r="AR231" s="39">
        <v>0</v>
      </c>
    </row>
    <row r="232" ht="19" customHeight="1" spans="1:44">
      <c r="A232" s="37" t="s">
        <v>160</v>
      </c>
      <c r="B232" s="37" t="s">
        <v>1129</v>
      </c>
      <c r="C232" s="37" t="s">
        <v>892</v>
      </c>
      <c r="D232" s="37" t="s">
        <v>893</v>
      </c>
      <c r="E232" s="37" t="s">
        <v>11</v>
      </c>
      <c r="F232" s="38">
        <v>150</v>
      </c>
      <c r="G232" s="37" t="s">
        <v>142</v>
      </c>
      <c r="H232" s="37"/>
      <c r="I232" s="37"/>
      <c r="J232" s="37" t="s">
        <v>894</v>
      </c>
      <c r="K232" s="37"/>
      <c r="L232" s="37"/>
      <c r="M232" s="37" t="s">
        <v>894</v>
      </c>
      <c r="N232" s="37"/>
      <c r="O232" s="37"/>
      <c r="P232" s="37" t="s">
        <v>894</v>
      </c>
      <c r="Q232" s="37"/>
      <c r="R232" s="37"/>
      <c r="S232" s="37" t="s">
        <v>894</v>
      </c>
      <c r="T232" s="37"/>
      <c r="U232" s="37"/>
      <c r="V232" s="37" t="s">
        <v>894</v>
      </c>
      <c r="W232" s="37"/>
      <c r="X232" s="37"/>
      <c r="Y232" s="37" t="s">
        <v>894</v>
      </c>
      <c r="Z232" s="37"/>
      <c r="AA232" s="37"/>
      <c r="AB232" s="37" t="s">
        <v>894</v>
      </c>
      <c r="AC232" s="37"/>
      <c r="AD232" s="37"/>
      <c r="AE232" s="37" t="s">
        <v>894</v>
      </c>
      <c r="AF232" s="37">
        <v>3000</v>
      </c>
      <c r="AG232" s="37">
        <v>2356.1</v>
      </c>
      <c r="AH232" s="37" t="s">
        <v>904</v>
      </c>
      <c r="AI232" s="38">
        <v>3000</v>
      </c>
      <c r="AJ232" s="38">
        <v>2356.1</v>
      </c>
      <c r="AK232" s="37" t="s">
        <v>895</v>
      </c>
      <c r="AL232" s="37" t="s">
        <v>143</v>
      </c>
      <c r="AM232" s="37" t="s">
        <v>896</v>
      </c>
      <c r="AN232" s="38">
        <f>SUMIFS('9月奖金发放记录'!$J$2:$J$146,'9月奖金发放记录'!$B$2:$B$146,G232,'9月奖金发放记录'!$A$2:$A$146,A232)</f>
        <v>0</v>
      </c>
      <c r="AO232" s="38">
        <f>SUMIFS('9月奖金发放记录'!$J$2:$J$146,'9月奖金发放记录'!$B$2:$B$146,G232,'9月奖金发放记录'!$A$2:$A$146,A232)</f>
        <v>0</v>
      </c>
      <c r="AP232" s="37" t="s">
        <v>905</v>
      </c>
      <c r="AQ232" s="37" t="s">
        <v>120</v>
      </c>
      <c r="AR232" s="37">
        <v>1</v>
      </c>
    </row>
    <row r="233" ht="19" customHeight="1" spans="1:44">
      <c r="A233" s="39" t="s">
        <v>794</v>
      </c>
      <c r="B233" s="39" t="s">
        <v>1078</v>
      </c>
      <c r="C233" s="39" t="s">
        <v>902</v>
      </c>
      <c r="D233" s="39" t="s">
        <v>893</v>
      </c>
      <c r="E233" s="39" t="s">
        <v>12</v>
      </c>
      <c r="F233" s="40">
        <v>260</v>
      </c>
      <c r="G233" s="39" t="s">
        <v>640</v>
      </c>
      <c r="H233" s="39">
        <v>5000</v>
      </c>
      <c r="I233" s="39">
        <v>6507.5</v>
      </c>
      <c r="J233" s="39" t="s">
        <v>899</v>
      </c>
      <c r="K233" s="39">
        <v>5000</v>
      </c>
      <c r="L233" s="39">
        <v>5596.2</v>
      </c>
      <c r="M233" s="39" t="s">
        <v>899</v>
      </c>
      <c r="N233" s="39">
        <v>5000</v>
      </c>
      <c r="O233" s="39">
        <v>13126.8</v>
      </c>
      <c r="P233" s="39" t="s">
        <v>899</v>
      </c>
      <c r="Q233" s="39">
        <v>5000</v>
      </c>
      <c r="R233" s="39">
        <v>13390.7</v>
      </c>
      <c r="S233" s="39" t="s">
        <v>899</v>
      </c>
      <c r="T233" s="39">
        <v>5000</v>
      </c>
      <c r="U233" s="39">
        <v>13051.6</v>
      </c>
      <c r="V233" s="39" t="s">
        <v>899</v>
      </c>
      <c r="W233" s="39">
        <v>5000</v>
      </c>
      <c r="X233" s="39">
        <v>13629.9</v>
      </c>
      <c r="Y233" s="39" t="s">
        <v>899</v>
      </c>
      <c r="Z233" s="39">
        <v>5000</v>
      </c>
      <c r="AA233" s="39">
        <v>13864</v>
      </c>
      <c r="AB233" s="39" t="s">
        <v>899</v>
      </c>
      <c r="AC233" s="39">
        <v>5000</v>
      </c>
      <c r="AD233" s="39">
        <v>12063.9</v>
      </c>
      <c r="AE233" s="39" t="s">
        <v>899</v>
      </c>
      <c r="AF233" s="39">
        <v>5000</v>
      </c>
      <c r="AG233" s="39">
        <v>0</v>
      </c>
      <c r="AH233" s="39" t="s">
        <v>895</v>
      </c>
      <c r="AI233" s="40">
        <v>45000</v>
      </c>
      <c r="AJ233" s="40">
        <v>91230.6</v>
      </c>
      <c r="AK233" s="39" t="s">
        <v>895</v>
      </c>
      <c r="AL233" s="39" t="s">
        <v>795</v>
      </c>
      <c r="AM233" s="39" t="s">
        <v>896</v>
      </c>
      <c r="AN233" s="40">
        <f>SUMIFS('9月奖金发放记录'!$J$2:$J$146,'9月奖金发放记录'!$B$2:$B$146,G233,'9月奖金发放记录'!$A$2:$A$146,A233)</f>
        <v>260</v>
      </c>
      <c r="AO233" s="40">
        <f>SUMIFS('9月奖金发放记录'!$J$2:$J$146,'9月奖金发放记录'!$B$2:$B$146,G233,'9月奖金发放记录'!$A$2:$A$146,A233)</f>
        <v>260</v>
      </c>
      <c r="AP233" s="39" t="s">
        <v>894</v>
      </c>
      <c r="AQ233" s="39" t="s">
        <v>113</v>
      </c>
      <c r="AR233" s="39">
        <v>0</v>
      </c>
    </row>
    <row r="234" ht="19" customHeight="1" spans="1:44">
      <c r="A234" s="37" t="s">
        <v>797</v>
      </c>
      <c r="B234" s="37" t="s">
        <v>1079</v>
      </c>
      <c r="C234" s="37" t="s">
        <v>902</v>
      </c>
      <c r="D234" s="37" t="s">
        <v>893</v>
      </c>
      <c r="E234" s="37" t="s">
        <v>12</v>
      </c>
      <c r="F234" s="38">
        <v>260</v>
      </c>
      <c r="G234" s="37" t="s">
        <v>640</v>
      </c>
      <c r="H234" s="37">
        <v>5000</v>
      </c>
      <c r="I234" s="37">
        <v>9965.7</v>
      </c>
      <c r="J234" s="37" t="s">
        <v>899</v>
      </c>
      <c r="K234" s="37">
        <v>5000</v>
      </c>
      <c r="L234" s="37">
        <v>10746.5</v>
      </c>
      <c r="M234" s="37" t="s">
        <v>899</v>
      </c>
      <c r="N234" s="37">
        <v>5000</v>
      </c>
      <c r="O234" s="37">
        <v>8012.9</v>
      </c>
      <c r="P234" s="37" t="s">
        <v>899</v>
      </c>
      <c r="Q234" s="37">
        <v>5000</v>
      </c>
      <c r="R234" s="37">
        <v>6821.6</v>
      </c>
      <c r="S234" s="37" t="s">
        <v>899</v>
      </c>
      <c r="T234" s="37">
        <v>5000</v>
      </c>
      <c r="U234" s="37">
        <v>7503</v>
      </c>
      <c r="V234" s="37" t="s">
        <v>899</v>
      </c>
      <c r="W234" s="37">
        <v>5000</v>
      </c>
      <c r="X234" s="37">
        <v>6928.6</v>
      </c>
      <c r="Y234" s="37" t="s">
        <v>899</v>
      </c>
      <c r="Z234" s="37">
        <v>5000</v>
      </c>
      <c r="AA234" s="37">
        <v>10253.3</v>
      </c>
      <c r="AB234" s="37" t="s">
        <v>899</v>
      </c>
      <c r="AC234" s="37">
        <v>5000</v>
      </c>
      <c r="AD234" s="37">
        <v>12817.5</v>
      </c>
      <c r="AE234" s="37" t="s">
        <v>899</v>
      </c>
      <c r="AF234" s="37">
        <v>5000</v>
      </c>
      <c r="AG234" s="37">
        <v>0</v>
      </c>
      <c r="AH234" s="37" t="s">
        <v>895</v>
      </c>
      <c r="AI234" s="38">
        <v>45000</v>
      </c>
      <c r="AJ234" s="38">
        <v>73049.1</v>
      </c>
      <c r="AK234" s="37" t="s">
        <v>895</v>
      </c>
      <c r="AL234" s="37" t="s">
        <v>795</v>
      </c>
      <c r="AM234" s="37" t="s">
        <v>896</v>
      </c>
      <c r="AN234" s="38">
        <f>SUMIFS('9月奖金发放记录'!$J$2:$J$146,'9月奖金发放记录'!$B$2:$B$146,G234,'9月奖金发放记录'!$A$2:$A$146,A234)</f>
        <v>260</v>
      </c>
      <c r="AO234" s="38">
        <f>SUMIFS('9月奖金发放记录'!$J$2:$J$146,'9月奖金发放记录'!$B$2:$B$146,G234,'9月奖金发放记录'!$A$2:$A$146,A234)</f>
        <v>260</v>
      </c>
      <c r="AP234" s="37" t="s">
        <v>894</v>
      </c>
      <c r="AQ234" s="37" t="s">
        <v>113</v>
      </c>
      <c r="AR234" s="37">
        <v>0</v>
      </c>
    </row>
    <row r="235" ht="19" customHeight="1" spans="1:44">
      <c r="A235" s="39" t="s">
        <v>639</v>
      </c>
      <c r="B235" s="39" t="s">
        <v>1130</v>
      </c>
      <c r="C235" s="39" t="s">
        <v>892</v>
      </c>
      <c r="D235" s="39" t="s">
        <v>893</v>
      </c>
      <c r="E235" s="39" t="s">
        <v>11</v>
      </c>
      <c r="F235" s="40">
        <v>150</v>
      </c>
      <c r="G235" s="39" t="s">
        <v>640</v>
      </c>
      <c r="H235" s="39"/>
      <c r="I235" s="39"/>
      <c r="J235" s="39" t="s">
        <v>894</v>
      </c>
      <c r="K235" s="39"/>
      <c r="L235" s="39"/>
      <c r="M235" s="39" t="s">
        <v>894</v>
      </c>
      <c r="N235" s="39"/>
      <c r="O235" s="39"/>
      <c r="P235" s="39" t="s">
        <v>894</v>
      </c>
      <c r="Q235" s="39">
        <v>3000</v>
      </c>
      <c r="R235" s="39">
        <v>15042</v>
      </c>
      <c r="S235" s="39" t="s">
        <v>899</v>
      </c>
      <c r="T235" s="39">
        <v>3000</v>
      </c>
      <c r="U235" s="39">
        <v>15426.1</v>
      </c>
      <c r="V235" s="39" t="s">
        <v>899</v>
      </c>
      <c r="W235" s="39">
        <v>3000</v>
      </c>
      <c r="X235" s="39">
        <v>14438.4</v>
      </c>
      <c r="Y235" s="39" t="s">
        <v>899</v>
      </c>
      <c r="Z235" s="39">
        <v>3000</v>
      </c>
      <c r="AA235" s="39">
        <v>11280.9</v>
      </c>
      <c r="AB235" s="39" t="s">
        <v>899</v>
      </c>
      <c r="AC235" s="39">
        <v>3000</v>
      </c>
      <c r="AD235" s="39">
        <v>935.3</v>
      </c>
      <c r="AE235" s="39" t="s">
        <v>895</v>
      </c>
      <c r="AF235" s="39">
        <v>2400</v>
      </c>
      <c r="AG235" s="39">
        <v>1178.7</v>
      </c>
      <c r="AH235" s="39" t="s">
        <v>904</v>
      </c>
      <c r="AI235" s="40">
        <v>17400</v>
      </c>
      <c r="AJ235" s="40">
        <v>58301.4</v>
      </c>
      <c r="AK235" s="39" t="s">
        <v>899</v>
      </c>
      <c r="AL235" s="39" t="s">
        <v>641</v>
      </c>
      <c r="AM235" s="39" t="s">
        <v>896</v>
      </c>
      <c r="AN235" s="40">
        <f>SUMIFS('9月奖金发放记录'!$J$2:$J$146,'9月奖金发放记录'!$B$2:$B$146,G235,'9月奖金发放记录'!$A$2:$A$146,A235)</f>
        <v>150</v>
      </c>
      <c r="AO235" s="40">
        <f>SUMIFS('9月奖金发放记录'!$J$2:$J$146,'9月奖金发放记录'!$B$2:$B$146,G235,'9月奖金发放记录'!$A$2:$A$146,A235)</f>
        <v>150</v>
      </c>
      <c r="AP235" s="39" t="s">
        <v>894</v>
      </c>
      <c r="AQ235" s="39" t="s">
        <v>120</v>
      </c>
      <c r="AR235" s="39">
        <v>17</v>
      </c>
    </row>
    <row r="236" ht="19" customHeight="1" spans="1:44">
      <c r="A236" s="37" t="s">
        <v>526</v>
      </c>
      <c r="B236" s="37" t="s">
        <v>1131</v>
      </c>
      <c r="C236" s="37" t="s">
        <v>892</v>
      </c>
      <c r="D236" s="37" t="s">
        <v>893</v>
      </c>
      <c r="E236" s="37" t="s">
        <v>11</v>
      </c>
      <c r="F236" s="38">
        <v>150</v>
      </c>
      <c r="G236" s="37" t="s">
        <v>640</v>
      </c>
      <c r="H236" s="37">
        <v>3000</v>
      </c>
      <c r="I236" s="37">
        <v>9139.8</v>
      </c>
      <c r="J236" s="37" t="s">
        <v>899</v>
      </c>
      <c r="K236" s="37">
        <v>3000</v>
      </c>
      <c r="L236" s="37">
        <v>6403.5</v>
      </c>
      <c r="M236" s="37" t="s">
        <v>899</v>
      </c>
      <c r="N236" s="37">
        <v>3000</v>
      </c>
      <c r="O236" s="37">
        <v>9428.6</v>
      </c>
      <c r="P236" s="37" t="s">
        <v>899</v>
      </c>
      <c r="Q236" s="37">
        <v>3000</v>
      </c>
      <c r="R236" s="37">
        <v>9143</v>
      </c>
      <c r="S236" s="37" t="s">
        <v>899</v>
      </c>
      <c r="T236" s="37">
        <v>3000</v>
      </c>
      <c r="U236" s="37">
        <v>9121.9</v>
      </c>
      <c r="V236" s="37" t="s">
        <v>899</v>
      </c>
      <c r="W236" s="37">
        <v>1500</v>
      </c>
      <c r="X236" s="37">
        <v>3789.8</v>
      </c>
      <c r="Y236" s="37" t="s">
        <v>899</v>
      </c>
      <c r="Z236" s="37">
        <v>3000</v>
      </c>
      <c r="AA236" s="37">
        <v>0</v>
      </c>
      <c r="AB236" s="37" t="s">
        <v>895</v>
      </c>
      <c r="AC236" s="37">
        <v>3000</v>
      </c>
      <c r="AD236" s="37">
        <v>0</v>
      </c>
      <c r="AE236" s="37" t="s">
        <v>895</v>
      </c>
      <c r="AF236" s="37">
        <v>3000</v>
      </c>
      <c r="AG236" s="37">
        <v>0</v>
      </c>
      <c r="AH236" s="37" t="s">
        <v>895</v>
      </c>
      <c r="AI236" s="38">
        <v>25500</v>
      </c>
      <c r="AJ236" s="38">
        <v>47026.6</v>
      </c>
      <c r="AK236" s="37" t="s">
        <v>895</v>
      </c>
      <c r="AL236" s="37" t="s">
        <v>1132</v>
      </c>
      <c r="AM236" s="37" t="s">
        <v>896</v>
      </c>
      <c r="AN236" s="38">
        <f>SUMIFS('9月奖金发放记录'!$J$2:$J$146,'9月奖金发放记录'!$B$2:$B$146,G236,'9月奖金发放记录'!$A$2:$A$146,A236)</f>
        <v>150</v>
      </c>
      <c r="AO236" s="38">
        <f>SUMIFS('9月奖金发放记录'!$J$2:$J$146,'9月奖金发放记录'!$B$2:$B$146,G236,'9月奖金发放记录'!$A$2:$A$146,A236)</f>
        <v>150</v>
      </c>
      <c r="AP236" s="37" t="s">
        <v>894</v>
      </c>
      <c r="AQ236" s="37" t="s">
        <v>113</v>
      </c>
      <c r="AR236" s="37">
        <v>0</v>
      </c>
    </row>
    <row r="237" ht="19" customHeight="1" spans="1:44">
      <c r="A237" s="39" t="s">
        <v>351</v>
      </c>
      <c r="B237" s="39" t="s">
        <v>1133</v>
      </c>
      <c r="C237" s="39" t="s">
        <v>902</v>
      </c>
      <c r="D237" s="39" t="s">
        <v>903</v>
      </c>
      <c r="E237" s="39" t="s">
        <v>17</v>
      </c>
      <c r="F237" s="40">
        <v>1000</v>
      </c>
      <c r="G237" s="39" t="s">
        <v>52</v>
      </c>
      <c r="H237" s="39"/>
      <c r="I237" s="39"/>
      <c r="J237" s="39" t="s">
        <v>894</v>
      </c>
      <c r="K237" s="39"/>
      <c r="L237" s="39"/>
      <c r="M237" s="39" t="s">
        <v>894</v>
      </c>
      <c r="N237" s="39"/>
      <c r="O237" s="39"/>
      <c r="P237" s="39" t="s">
        <v>894</v>
      </c>
      <c r="Q237" s="39">
        <v>5600</v>
      </c>
      <c r="R237" s="39">
        <v>4713.3</v>
      </c>
      <c r="S237" s="39" t="s">
        <v>895</v>
      </c>
      <c r="T237" s="39">
        <v>5225.81</v>
      </c>
      <c r="U237" s="39">
        <v>5493.4</v>
      </c>
      <c r="V237" s="39" t="s">
        <v>899</v>
      </c>
      <c r="W237" s="39"/>
      <c r="X237" s="39"/>
      <c r="Y237" s="39" t="s">
        <v>894</v>
      </c>
      <c r="Z237" s="39">
        <v>3290.32</v>
      </c>
      <c r="AA237" s="39">
        <v>3062</v>
      </c>
      <c r="AB237" s="39" t="s">
        <v>895</v>
      </c>
      <c r="AC237" s="39">
        <v>6000</v>
      </c>
      <c r="AD237" s="39">
        <v>5033.1</v>
      </c>
      <c r="AE237" s="39" t="s">
        <v>895</v>
      </c>
      <c r="AF237" s="39">
        <v>6000</v>
      </c>
      <c r="AG237" s="39">
        <v>5658</v>
      </c>
      <c r="AH237" s="39" t="s">
        <v>904</v>
      </c>
      <c r="AI237" s="40">
        <v>26116.13</v>
      </c>
      <c r="AJ237" s="40">
        <v>23959.8</v>
      </c>
      <c r="AK237" s="39" t="s">
        <v>895</v>
      </c>
      <c r="AL237" s="39" t="s">
        <v>352</v>
      </c>
      <c r="AM237" s="39" t="s">
        <v>896</v>
      </c>
      <c r="AN237" s="40">
        <f>SUMIFS('9月奖金发放记录'!$J$2:$J$146,'9月奖金发放记录'!$B$2:$B$146,G237,'9月奖金发放记录'!$A$2:$A$146,A237)</f>
        <v>0</v>
      </c>
      <c r="AO237" s="40">
        <f>SUMIFS('9月奖金发放记录'!$J$2:$J$146,'9月奖金发放记录'!$B$2:$B$146,G237,'9月奖金发放记录'!$A$2:$A$146,A237)</f>
        <v>0</v>
      </c>
      <c r="AP237" s="39" t="s">
        <v>905</v>
      </c>
      <c r="AQ237" s="39" t="s">
        <v>120</v>
      </c>
      <c r="AR237" s="39">
        <v>4</v>
      </c>
    </row>
    <row r="238" ht="19" customHeight="1" spans="1:44">
      <c r="A238" s="37" t="s">
        <v>354</v>
      </c>
      <c r="B238" s="37" t="s">
        <v>894</v>
      </c>
      <c r="C238" s="37" t="s">
        <v>894</v>
      </c>
      <c r="D238" s="37" t="s">
        <v>894</v>
      </c>
      <c r="E238" s="37" t="s">
        <v>16</v>
      </c>
      <c r="F238" s="38">
        <v>260</v>
      </c>
      <c r="G238" s="37" t="s">
        <v>52</v>
      </c>
      <c r="H238" s="37"/>
      <c r="I238" s="37"/>
      <c r="J238" s="37" t="s">
        <v>894</v>
      </c>
      <c r="K238" s="37"/>
      <c r="L238" s="37"/>
      <c r="M238" s="37" t="s">
        <v>894</v>
      </c>
      <c r="N238" s="37"/>
      <c r="O238" s="37"/>
      <c r="P238" s="37" t="s">
        <v>894</v>
      </c>
      <c r="Q238" s="37"/>
      <c r="R238" s="37"/>
      <c r="S238" s="37" t="s">
        <v>894</v>
      </c>
      <c r="T238" s="37"/>
      <c r="U238" s="37"/>
      <c r="V238" s="37" t="s">
        <v>894</v>
      </c>
      <c r="W238" s="37"/>
      <c r="X238" s="37"/>
      <c r="Y238" s="37" t="s">
        <v>894</v>
      </c>
      <c r="Z238" s="37"/>
      <c r="AA238" s="37"/>
      <c r="AB238" s="37" t="s">
        <v>894</v>
      </c>
      <c r="AC238" s="37">
        <v>5000</v>
      </c>
      <c r="AD238" s="37">
        <v>2321.5</v>
      </c>
      <c r="AE238" s="37" t="s">
        <v>895</v>
      </c>
      <c r="AF238" s="37">
        <v>5000</v>
      </c>
      <c r="AG238" s="37">
        <v>1594.2</v>
      </c>
      <c r="AH238" s="37" t="s">
        <v>904</v>
      </c>
      <c r="AI238" s="38">
        <v>10000</v>
      </c>
      <c r="AJ238" s="38">
        <v>3915.7</v>
      </c>
      <c r="AK238" s="37" t="s">
        <v>895</v>
      </c>
      <c r="AL238" s="37" t="s">
        <v>355</v>
      </c>
      <c r="AM238" s="37" t="s">
        <v>896</v>
      </c>
      <c r="AN238" s="38">
        <f>SUMIFS('9月奖金发放记录'!$J$2:$J$146,'9月奖金发放记录'!$B$2:$B$146,G238,'9月奖金发放记录'!$A$2:$A$146,A238)</f>
        <v>0</v>
      </c>
      <c r="AO238" s="38">
        <f>SUMIFS('9月奖金发放记录'!$J$2:$J$146,'9月奖金发放记录'!$B$2:$B$146,G238,'9月奖金发放记录'!$A$2:$A$146,A238)</f>
        <v>0</v>
      </c>
      <c r="AP238" s="37" t="s">
        <v>905</v>
      </c>
      <c r="AQ238" s="37" t="s">
        <v>120</v>
      </c>
      <c r="AR238" s="37">
        <v>1</v>
      </c>
    </row>
    <row r="239" ht="19" customHeight="1" spans="1:44">
      <c r="A239" s="39" t="s">
        <v>358</v>
      </c>
      <c r="B239" s="39" t="s">
        <v>894</v>
      </c>
      <c r="C239" s="39" t="s">
        <v>894</v>
      </c>
      <c r="D239" s="39" t="s">
        <v>894</v>
      </c>
      <c r="E239" s="39" t="s">
        <v>16</v>
      </c>
      <c r="F239" s="40">
        <v>260</v>
      </c>
      <c r="G239" s="39" t="s">
        <v>52</v>
      </c>
      <c r="H239" s="39"/>
      <c r="I239" s="39"/>
      <c r="J239" s="39" t="s">
        <v>894</v>
      </c>
      <c r="K239" s="39"/>
      <c r="L239" s="39"/>
      <c r="M239" s="39" t="s">
        <v>894</v>
      </c>
      <c r="N239" s="39"/>
      <c r="O239" s="39"/>
      <c r="P239" s="39" t="s">
        <v>894</v>
      </c>
      <c r="Q239" s="39"/>
      <c r="R239" s="39"/>
      <c r="S239" s="39" t="s">
        <v>894</v>
      </c>
      <c r="T239" s="39"/>
      <c r="U239" s="39"/>
      <c r="V239" s="39" t="s">
        <v>894</v>
      </c>
      <c r="W239" s="39"/>
      <c r="X239" s="39"/>
      <c r="Y239" s="39" t="s">
        <v>894</v>
      </c>
      <c r="Z239" s="39"/>
      <c r="AA239" s="39"/>
      <c r="AB239" s="39" t="s">
        <v>894</v>
      </c>
      <c r="AC239" s="39">
        <v>5000</v>
      </c>
      <c r="AD239" s="39">
        <v>0</v>
      </c>
      <c r="AE239" s="39" t="s">
        <v>895</v>
      </c>
      <c r="AF239" s="39">
        <v>5000</v>
      </c>
      <c r="AG239" s="39">
        <v>2764</v>
      </c>
      <c r="AH239" s="39" t="s">
        <v>895</v>
      </c>
      <c r="AI239" s="40">
        <v>10000</v>
      </c>
      <c r="AJ239" s="40">
        <v>2764</v>
      </c>
      <c r="AK239" s="39" t="s">
        <v>895</v>
      </c>
      <c r="AL239" s="39" t="s">
        <v>355</v>
      </c>
      <c r="AM239" s="39" t="s">
        <v>896</v>
      </c>
      <c r="AN239" s="40">
        <f>SUMIFS('9月奖金发放记录'!$J$2:$J$146,'9月奖金发放记录'!$B$2:$B$146,G239,'9月奖金发放记录'!$A$2:$A$146,A239)</f>
        <v>0</v>
      </c>
      <c r="AO239" s="40">
        <f>SUMIFS('9月奖金发放记录'!$J$2:$J$146,'9月奖金发放记录'!$B$2:$B$146,G239,'9月奖金发放记录'!$A$2:$A$146,A239)</f>
        <v>0</v>
      </c>
      <c r="AP239" s="39" t="s">
        <v>897</v>
      </c>
      <c r="AQ239" s="39" t="s">
        <v>120</v>
      </c>
      <c r="AR239" s="39">
        <v>0</v>
      </c>
    </row>
    <row r="240" ht="19" customHeight="1" spans="1:44">
      <c r="A240" s="37" t="s">
        <v>359</v>
      </c>
      <c r="B240" s="37" t="s">
        <v>1134</v>
      </c>
      <c r="C240" s="37" t="s">
        <v>892</v>
      </c>
      <c r="D240" s="37" t="s">
        <v>930</v>
      </c>
      <c r="E240" s="37" t="s">
        <v>6</v>
      </c>
      <c r="F240" s="38">
        <v>150</v>
      </c>
      <c r="G240" s="37" t="s">
        <v>52</v>
      </c>
      <c r="H240" s="37">
        <v>3000</v>
      </c>
      <c r="I240" s="37">
        <v>2625.6</v>
      </c>
      <c r="J240" s="37" t="s">
        <v>895</v>
      </c>
      <c r="K240" s="37">
        <v>3000</v>
      </c>
      <c r="L240" s="37">
        <v>1262.3</v>
      </c>
      <c r="M240" s="37" t="s">
        <v>895</v>
      </c>
      <c r="N240" s="37">
        <v>3000</v>
      </c>
      <c r="O240" s="37">
        <v>3280.7</v>
      </c>
      <c r="P240" s="37" t="s">
        <v>899</v>
      </c>
      <c r="Q240" s="37">
        <v>3000</v>
      </c>
      <c r="R240" s="37">
        <v>3575.4</v>
      </c>
      <c r="S240" s="37" t="s">
        <v>899</v>
      </c>
      <c r="T240" s="37">
        <v>3000</v>
      </c>
      <c r="U240" s="37">
        <v>1470.8</v>
      </c>
      <c r="V240" s="37" t="s">
        <v>895</v>
      </c>
      <c r="W240" s="37">
        <v>3000</v>
      </c>
      <c r="X240" s="37">
        <v>1584.2</v>
      </c>
      <c r="Y240" s="37" t="s">
        <v>895</v>
      </c>
      <c r="Z240" s="37">
        <v>3000</v>
      </c>
      <c r="AA240" s="37">
        <v>438.2</v>
      </c>
      <c r="AB240" s="37" t="s">
        <v>895</v>
      </c>
      <c r="AC240" s="37">
        <v>3000</v>
      </c>
      <c r="AD240" s="37">
        <v>1826.7</v>
      </c>
      <c r="AE240" s="37" t="s">
        <v>895</v>
      </c>
      <c r="AF240" s="37">
        <v>300</v>
      </c>
      <c r="AG240" s="37">
        <v>79.8</v>
      </c>
      <c r="AH240" s="37" t="s">
        <v>895</v>
      </c>
      <c r="AI240" s="38">
        <v>24300</v>
      </c>
      <c r="AJ240" s="38">
        <v>16143.7</v>
      </c>
      <c r="AK240" s="37" t="s">
        <v>895</v>
      </c>
      <c r="AL240" s="37" t="s">
        <v>360</v>
      </c>
      <c r="AM240" s="37" t="s">
        <v>896</v>
      </c>
      <c r="AN240" s="38">
        <f>SUMIFS('9月奖金发放记录'!$J$2:$J$146,'9月奖金发放记录'!$B$2:$B$146,G240,'9月奖金发放记录'!$A$2:$A$146,A240)</f>
        <v>0</v>
      </c>
      <c r="AO240" s="38">
        <f>SUMIFS('9月奖金发放记录'!$J$2:$J$146,'9月奖金发放记录'!$B$2:$B$146,G240,'9月奖金发放记录'!$A$2:$A$146,A240)</f>
        <v>0</v>
      </c>
      <c r="AP240" s="37" t="s">
        <v>897</v>
      </c>
      <c r="AQ240" s="37" t="s">
        <v>120</v>
      </c>
      <c r="AR240" s="37">
        <v>0</v>
      </c>
    </row>
    <row r="241" ht="19" customHeight="1" spans="1:44">
      <c r="A241" s="39" t="s">
        <v>363</v>
      </c>
      <c r="B241" s="39" t="s">
        <v>894</v>
      </c>
      <c r="C241" s="39" t="s">
        <v>894</v>
      </c>
      <c r="D241" s="39" t="s">
        <v>894</v>
      </c>
      <c r="E241" s="39" t="s">
        <v>16</v>
      </c>
      <c r="F241" s="40">
        <v>260</v>
      </c>
      <c r="G241" s="39" t="s">
        <v>52</v>
      </c>
      <c r="H241" s="39"/>
      <c r="I241" s="39"/>
      <c r="J241" s="39" t="s">
        <v>894</v>
      </c>
      <c r="K241" s="39"/>
      <c r="L241" s="39"/>
      <c r="M241" s="39" t="s">
        <v>894</v>
      </c>
      <c r="N241" s="39"/>
      <c r="O241" s="39"/>
      <c r="P241" s="39" t="s">
        <v>894</v>
      </c>
      <c r="Q241" s="39"/>
      <c r="R241" s="39"/>
      <c r="S241" s="39" t="s">
        <v>894</v>
      </c>
      <c r="T241" s="39"/>
      <c r="U241" s="39"/>
      <c r="V241" s="39" t="s">
        <v>894</v>
      </c>
      <c r="W241" s="39"/>
      <c r="X241" s="39"/>
      <c r="Y241" s="39" t="s">
        <v>894</v>
      </c>
      <c r="Z241" s="39"/>
      <c r="AA241" s="39"/>
      <c r="AB241" s="39" t="s">
        <v>894</v>
      </c>
      <c r="AC241" s="39">
        <v>5000</v>
      </c>
      <c r="AD241" s="39">
        <v>1268.5</v>
      </c>
      <c r="AE241" s="39" t="s">
        <v>895</v>
      </c>
      <c r="AF241" s="39">
        <v>5000</v>
      </c>
      <c r="AG241" s="39">
        <v>1572.5</v>
      </c>
      <c r="AH241" s="39" t="s">
        <v>904</v>
      </c>
      <c r="AI241" s="40">
        <v>10000</v>
      </c>
      <c r="AJ241" s="40">
        <v>2841</v>
      </c>
      <c r="AK241" s="39" t="s">
        <v>895</v>
      </c>
      <c r="AL241" s="39" t="s">
        <v>355</v>
      </c>
      <c r="AM241" s="39" t="s">
        <v>896</v>
      </c>
      <c r="AN241" s="40">
        <f>SUMIFS('9月奖金发放记录'!$J$2:$J$146,'9月奖金发放记录'!$B$2:$B$146,G241,'9月奖金发放记录'!$A$2:$A$146,A241)</f>
        <v>0</v>
      </c>
      <c r="AO241" s="40">
        <f>SUMIFS('9月奖金发放记录'!$J$2:$J$146,'9月奖金发放记录'!$B$2:$B$146,G241,'9月奖金发放记录'!$A$2:$A$146,A241)</f>
        <v>0</v>
      </c>
      <c r="AP241" s="39" t="s">
        <v>905</v>
      </c>
      <c r="AQ241" s="39" t="s">
        <v>120</v>
      </c>
      <c r="AR241" s="39">
        <v>4</v>
      </c>
    </row>
    <row r="242" ht="19" customHeight="1" spans="1:44">
      <c r="A242" s="37" t="s">
        <v>365</v>
      </c>
      <c r="B242" s="37" t="s">
        <v>1135</v>
      </c>
      <c r="C242" s="37" t="s">
        <v>892</v>
      </c>
      <c r="D242" s="37" t="s">
        <v>930</v>
      </c>
      <c r="E242" s="37" t="s">
        <v>6</v>
      </c>
      <c r="F242" s="38">
        <v>150</v>
      </c>
      <c r="G242" s="37" t="s">
        <v>52</v>
      </c>
      <c r="H242" s="37"/>
      <c r="I242" s="37"/>
      <c r="J242" s="37" t="s">
        <v>894</v>
      </c>
      <c r="K242" s="37"/>
      <c r="L242" s="37"/>
      <c r="M242" s="37" t="s">
        <v>894</v>
      </c>
      <c r="N242" s="37"/>
      <c r="O242" s="37"/>
      <c r="P242" s="37" t="s">
        <v>894</v>
      </c>
      <c r="Q242" s="37"/>
      <c r="R242" s="37"/>
      <c r="S242" s="37" t="s">
        <v>894</v>
      </c>
      <c r="T242" s="37"/>
      <c r="U242" s="37"/>
      <c r="V242" s="37" t="s">
        <v>894</v>
      </c>
      <c r="W242" s="37"/>
      <c r="X242" s="37"/>
      <c r="Y242" s="37" t="s">
        <v>894</v>
      </c>
      <c r="Z242" s="37"/>
      <c r="AA242" s="37"/>
      <c r="AB242" s="37" t="s">
        <v>894</v>
      </c>
      <c r="AC242" s="37">
        <v>3000</v>
      </c>
      <c r="AD242" s="37">
        <v>1563.2</v>
      </c>
      <c r="AE242" s="37" t="s">
        <v>895</v>
      </c>
      <c r="AF242" s="37">
        <v>3000</v>
      </c>
      <c r="AG242" s="37">
        <v>1431.4</v>
      </c>
      <c r="AH242" s="37" t="s">
        <v>895</v>
      </c>
      <c r="AI242" s="38">
        <v>6000</v>
      </c>
      <c r="AJ242" s="38">
        <v>2994.6</v>
      </c>
      <c r="AK242" s="37" t="s">
        <v>895</v>
      </c>
      <c r="AL242" s="37" t="s">
        <v>355</v>
      </c>
      <c r="AM242" s="37" t="s">
        <v>896</v>
      </c>
      <c r="AN242" s="38">
        <f>SUMIFS('9月奖金发放记录'!$J$2:$J$146,'9月奖金发放记录'!$B$2:$B$146,G242,'9月奖金发放记录'!$A$2:$A$146,A242)</f>
        <v>0</v>
      </c>
      <c r="AO242" s="38">
        <f>SUMIFS('9月奖金发放记录'!$J$2:$J$146,'9月奖金发放记录'!$B$2:$B$146,G242,'9月奖金发放记录'!$A$2:$A$146,A242)</f>
        <v>0</v>
      </c>
      <c r="AP242" s="37" t="s">
        <v>897</v>
      </c>
      <c r="AQ242" s="37" t="s">
        <v>120</v>
      </c>
      <c r="AR242" s="37">
        <v>0</v>
      </c>
    </row>
    <row r="243" ht="19" customHeight="1" spans="1:44">
      <c r="A243" s="39" t="s">
        <v>366</v>
      </c>
      <c r="B243" s="39" t="s">
        <v>1136</v>
      </c>
      <c r="C243" s="39" t="s">
        <v>892</v>
      </c>
      <c r="D243" s="39" t="s">
        <v>930</v>
      </c>
      <c r="E243" s="39" t="s">
        <v>6</v>
      </c>
      <c r="F243" s="40">
        <v>150</v>
      </c>
      <c r="G243" s="39" t="s">
        <v>52</v>
      </c>
      <c r="H243" s="39"/>
      <c r="I243" s="39"/>
      <c r="J243" s="39" t="s">
        <v>894</v>
      </c>
      <c r="K243" s="39"/>
      <c r="L243" s="39"/>
      <c r="M243" s="39" t="s">
        <v>894</v>
      </c>
      <c r="N243" s="39"/>
      <c r="O243" s="39"/>
      <c r="P243" s="39" t="s">
        <v>894</v>
      </c>
      <c r="Q243" s="39"/>
      <c r="R243" s="39"/>
      <c r="S243" s="39" t="s">
        <v>894</v>
      </c>
      <c r="T243" s="39"/>
      <c r="U243" s="39"/>
      <c r="V243" s="39" t="s">
        <v>894</v>
      </c>
      <c r="W243" s="39"/>
      <c r="X243" s="39"/>
      <c r="Y243" s="39" t="s">
        <v>894</v>
      </c>
      <c r="Z243" s="39"/>
      <c r="AA243" s="39"/>
      <c r="AB243" s="39" t="s">
        <v>894</v>
      </c>
      <c r="AC243" s="39">
        <v>3000</v>
      </c>
      <c r="AD243" s="39">
        <v>1269.5</v>
      </c>
      <c r="AE243" s="39" t="s">
        <v>895</v>
      </c>
      <c r="AF243" s="39">
        <v>3000</v>
      </c>
      <c r="AG243" s="39">
        <v>756.31</v>
      </c>
      <c r="AH243" s="39" t="s">
        <v>895</v>
      </c>
      <c r="AI243" s="40">
        <v>6000</v>
      </c>
      <c r="AJ243" s="40">
        <v>2025.81</v>
      </c>
      <c r="AK243" s="39" t="s">
        <v>895</v>
      </c>
      <c r="AL243" s="39" t="s">
        <v>355</v>
      </c>
      <c r="AM243" s="39" t="s">
        <v>896</v>
      </c>
      <c r="AN243" s="40">
        <f>SUMIFS('9月奖金发放记录'!$J$2:$J$146,'9月奖金发放记录'!$B$2:$B$146,G243,'9月奖金发放记录'!$A$2:$A$146,A243)</f>
        <v>0</v>
      </c>
      <c r="AO243" s="40">
        <f>SUMIFS('9月奖金发放记录'!$J$2:$J$146,'9月奖金发放记录'!$B$2:$B$146,G243,'9月奖金发放记录'!$A$2:$A$146,A243)</f>
        <v>0</v>
      </c>
      <c r="AP243" s="39" t="s">
        <v>897</v>
      </c>
      <c r="AQ243" s="39" t="s">
        <v>120</v>
      </c>
      <c r="AR243" s="39">
        <v>0</v>
      </c>
    </row>
    <row r="244" ht="19" customHeight="1" spans="1:44">
      <c r="A244" s="37" t="s">
        <v>368</v>
      </c>
      <c r="B244" s="37" t="s">
        <v>1137</v>
      </c>
      <c r="C244" s="37" t="s">
        <v>892</v>
      </c>
      <c r="D244" s="37" t="s">
        <v>930</v>
      </c>
      <c r="E244" s="37" t="s">
        <v>6</v>
      </c>
      <c r="F244" s="38">
        <v>150</v>
      </c>
      <c r="G244" s="37" t="s">
        <v>52</v>
      </c>
      <c r="H244" s="37"/>
      <c r="I244" s="37"/>
      <c r="J244" s="37" t="s">
        <v>894</v>
      </c>
      <c r="K244" s="37"/>
      <c r="L244" s="37"/>
      <c r="M244" s="37" t="s">
        <v>894</v>
      </c>
      <c r="N244" s="37"/>
      <c r="O244" s="37"/>
      <c r="P244" s="37" t="s">
        <v>894</v>
      </c>
      <c r="Q244" s="37"/>
      <c r="R244" s="37"/>
      <c r="S244" s="37" t="s">
        <v>894</v>
      </c>
      <c r="T244" s="37"/>
      <c r="U244" s="37"/>
      <c r="V244" s="37" t="s">
        <v>894</v>
      </c>
      <c r="W244" s="37"/>
      <c r="X244" s="37"/>
      <c r="Y244" s="37" t="s">
        <v>894</v>
      </c>
      <c r="Z244" s="37"/>
      <c r="AA244" s="37"/>
      <c r="AB244" s="37" t="s">
        <v>894</v>
      </c>
      <c r="AC244" s="37">
        <v>3000</v>
      </c>
      <c r="AD244" s="37">
        <v>183.7</v>
      </c>
      <c r="AE244" s="37" t="s">
        <v>895</v>
      </c>
      <c r="AF244" s="37">
        <v>3000</v>
      </c>
      <c r="AG244" s="37">
        <v>1368.72</v>
      </c>
      <c r="AH244" s="37" t="s">
        <v>895</v>
      </c>
      <c r="AI244" s="38">
        <v>6000</v>
      </c>
      <c r="AJ244" s="38">
        <v>1552.42</v>
      </c>
      <c r="AK244" s="37" t="s">
        <v>895</v>
      </c>
      <c r="AL244" s="37" t="s">
        <v>355</v>
      </c>
      <c r="AM244" s="37" t="s">
        <v>896</v>
      </c>
      <c r="AN244" s="38">
        <f>SUMIFS('9月奖金发放记录'!$J$2:$J$146,'9月奖金发放记录'!$B$2:$B$146,G244,'9月奖金发放记录'!$A$2:$A$146,A244)</f>
        <v>0</v>
      </c>
      <c r="AO244" s="38">
        <f>SUMIFS('9月奖金发放记录'!$J$2:$J$146,'9月奖金发放记录'!$B$2:$B$146,G244,'9月奖金发放记录'!$A$2:$A$146,A244)</f>
        <v>0</v>
      </c>
      <c r="AP244" s="37" t="s">
        <v>897</v>
      </c>
      <c r="AQ244" s="37" t="s">
        <v>120</v>
      </c>
      <c r="AR244" s="37">
        <v>0</v>
      </c>
    </row>
    <row r="245" ht="19" customHeight="1" spans="1:44">
      <c r="A245" s="39" t="s">
        <v>370</v>
      </c>
      <c r="B245" s="39" t="s">
        <v>1138</v>
      </c>
      <c r="C245" s="39" t="s">
        <v>892</v>
      </c>
      <c r="D245" s="39" t="s">
        <v>930</v>
      </c>
      <c r="E245" s="39" t="s">
        <v>6</v>
      </c>
      <c r="F245" s="40">
        <v>150</v>
      </c>
      <c r="G245" s="39" t="s">
        <v>52</v>
      </c>
      <c r="H245" s="39"/>
      <c r="I245" s="39"/>
      <c r="J245" s="39" t="s">
        <v>894</v>
      </c>
      <c r="K245" s="39"/>
      <c r="L245" s="39"/>
      <c r="M245" s="39" t="s">
        <v>894</v>
      </c>
      <c r="N245" s="39"/>
      <c r="O245" s="39"/>
      <c r="P245" s="39" t="s">
        <v>894</v>
      </c>
      <c r="Q245" s="39"/>
      <c r="R245" s="39"/>
      <c r="S245" s="39" t="s">
        <v>894</v>
      </c>
      <c r="T245" s="39"/>
      <c r="U245" s="39"/>
      <c r="V245" s="39" t="s">
        <v>894</v>
      </c>
      <c r="W245" s="39"/>
      <c r="X245" s="39"/>
      <c r="Y245" s="39" t="s">
        <v>894</v>
      </c>
      <c r="Z245" s="39"/>
      <c r="AA245" s="39"/>
      <c r="AB245" s="39" t="s">
        <v>894</v>
      </c>
      <c r="AC245" s="39">
        <v>3000</v>
      </c>
      <c r="AD245" s="39">
        <v>2292.7</v>
      </c>
      <c r="AE245" s="39" t="s">
        <v>895</v>
      </c>
      <c r="AF245" s="39">
        <v>3000</v>
      </c>
      <c r="AG245" s="39">
        <v>1273.8</v>
      </c>
      <c r="AH245" s="39" t="s">
        <v>904</v>
      </c>
      <c r="AI245" s="40">
        <v>6000</v>
      </c>
      <c r="AJ245" s="40">
        <v>3566.5</v>
      </c>
      <c r="AK245" s="39" t="s">
        <v>895</v>
      </c>
      <c r="AL245" s="39" t="s">
        <v>355</v>
      </c>
      <c r="AM245" s="39" t="s">
        <v>896</v>
      </c>
      <c r="AN245" s="40">
        <f>SUMIFS('9月奖金发放记录'!$J$2:$J$146,'9月奖金发放记录'!$B$2:$B$146,G245,'9月奖金发放记录'!$A$2:$A$146,A245)</f>
        <v>0</v>
      </c>
      <c r="AO245" s="40">
        <f>SUMIFS('9月奖金发放记录'!$J$2:$J$146,'9月奖金发放记录'!$B$2:$B$146,G245,'9月奖金发放记录'!$A$2:$A$146,A245)</f>
        <v>0</v>
      </c>
      <c r="AP245" s="39" t="s">
        <v>905</v>
      </c>
      <c r="AQ245" s="39" t="s">
        <v>120</v>
      </c>
      <c r="AR245" s="39">
        <v>2</v>
      </c>
    </row>
    <row r="246" ht="19" customHeight="1" spans="1:44">
      <c r="A246" s="37" t="s">
        <v>372</v>
      </c>
      <c r="B246" s="37" t="s">
        <v>1139</v>
      </c>
      <c r="C246" s="37" t="s">
        <v>892</v>
      </c>
      <c r="D246" s="37" t="s">
        <v>930</v>
      </c>
      <c r="E246" s="37" t="s">
        <v>6</v>
      </c>
      <c r="F246" s="38">
        <v>150</v>
      </c>
      <c r="G246" s="37" t="s">
        <v>52</v>
      </c>
      <c r="H246" s="37"/>
      <c r="I246" s="37"/>
      <c r="J246" s="37" t="s">
        <v>894</v>
      </c>
      <c r="K246" s="37"/>
      <c r="L246" s="37"/>
      <c r="M246" s="37" t="s">
        <v>894</v>
      </c>
      <c r="N246" s="37"/>
      <c r="O246" s="37"/>
      <c r="P246" s="37" t="s">
        <v>894</v>
      </c>
      <c r="Q246" s="37"/>
      <c r="R246" s="37"/>
      <c r="S246" s="37" t="s">
        <v>894</v>
      </c>
      <c r="T246" s="37"/>
      <c r="U246" s="37"/>
      <c r="V246" s="37" t="s">
        <v>894</v>
      </c>
      <c r="W246" s="37"/>
      <c r="X246" s="37"/>
      <c r="Y246" s="37" t="s">
        <v>894</v>
      </c>
      <c r="Z246" s="37"/>
      <c r="AA246" s="37"/>
      <c r="AB246" s="37" t="s">
        <v>894</v>
      </c>
      <c r="AC246" s="37">
        <v>3000</v>
      </c>
      <c r="AD246" s="37">
        <v>1262.9</v>
      </c>
      <c r="AE246" s="37" t="s">
        <v>895</v>
      </c>
      <c r="AF246" s="37">
        <v>3000</v>
      </c>
      <c r="AG246" s="37">
        <v>1121.5</v>
      </c>
      <c r="AH246" s="37" t="s">
        <v>904</v>
      </c>
      <c r="AI246" s="38">
        <v>6000</v>
      </c>
      <c r="AJ246" s="38">
        <v>2384.4</v>
      </c>
      <c r="AK246" s="37" t="s">
        <v>895</v>
      </c>
      <c r="AL246" s="37" t="s">
        <v>355</v>
      </c>
      <c r="AM246" s="37" t="s">
        <v>896</v>
      </c>
      <c r="AN246" s="38">
        <f>SUMIFS('9月奖金发放记录'!$J$2:$J$146,'9月奖金发放记录'!$B$2:$B$146,G246,'9月奖金发放记录'!$A$2:$A$146,A246)</f>
        <v>0</v>
      </c>
      <c r="AO246" s="38">
        <f>SUMIFS('9月奖金发放记录'!$J$2:$J$146,'9月奖金发放记录'!$B$2:$B$146,G246,'9月奖金发放记录'!$A$2:$A$146,A246)</f>
        <v>0</v>
      </c>
      <c r="AP246" s="37" t="s">
        <v>905</v>
      </c>
      <c r="AQ246" s="37" t="s">
        <v>120</v>
      </c>
      <c r="AR246" s="37">
        <v>1</v>
      </c>
    </row>
    <row r="247" ht="19" customHeight="1" spans="1:44">
      <c r="A247" s="39" t="s">
        <v>373</v>
      </c>
      <c r="B247" s="39" t="s">
        <v>1140</v>
      </c>
      <c r="C247" s="39" t="s">
        <v>892</v>
      </c>
      <c r="D247" s="39" t="s">
        <v>930</v>
      </c>
      <c r="E247" s="39" t="s">
        <v>6</v>
      </c>
      <c r="F247" s="40">
        <v>150</v>
      </c>
      <c r="G247" s="39" t="s">
        <v>52</v>
      </c>
      <c r="H247" s="39"/>
      <c r="I247" s="39"/>
      <c r="J247" s="39" t="s">
        <v>894</v>
      </c>
      <c r="K247" s="39"/>
      <c r="L247" s="39"/>
      <c r="M247" s="39" t="s">
        <v>894</v>
      </c>
      <c r="N247" s="39"/>
      <c r="O247" s="39"/>
      <c r="P247" s="39" t="s">
        <v>894</v>
      </c>
      <c r="Q247" s="39"/>
      <c r="R247" s="39"/>
      <c r="S247" s="39" t="s">
        <v>894</v>
      </c>
      <c r="T247" s="39"/>
      <c r="U247" s="39"/>
      <c r="V247" s="39" t="s">
        <v>894</v>
      </c>
      <c r="W247" s="39"/>
      <c r="X247" s="39"/>
      <c r="Y247" s="39" t="s">
        <v>894</v>
      </c>
      <c r="Z247" s="39"/>
      <c r="AA247" s="39"/>
      <c r="AB247" s="39" t="s">
        <v>894</v>
      </c>
      <c r="AC247" s="39">
        <v>3000</v>
      </c>
      <c r="AD247" s="39">
        <v>169.4</v>
      </c>
      <c r="AE247" s="39" t="s">
        <v>895</v>
      </c>
      <c r="AF247" s="39">
        <v>3000</v>
      </c>
      <c r="AG247" s="39">
        <v>616.62</v>
      </c>
      <c r="AH247" s="39" t="s">
        <v>895</v>
      </c>
      <c r="AI247" s="40">
        <v>6000</v>
      </c>
      <c r="AJ247" s="40">
        <v>786.02</v>
      </c>
      <c r="AK247" s="39" t="s">
        <v>895</v>
      </c>
      <c r="AL247" s="39" t="s">
        <v>355</v>
      </c>
      <c r="AM247" s="39" t="s">
        <v>896</v>
      </c>
      <c r="AN247" s="40">
        <f>SUMIFS('9月奖金发放记录'!$J$2:$J$146,'9月奖金发放记录'!$B$2:$B$146,G247,'9月奖金发放记录'!$A$2:$A$146,A247)</f>
        <v>0</v>
      </c>
      <c r="AO247" s="40">
        <f>SUMIFS('9月奖金发放记录'!$J$2:$J$146,'9月奖金发放记录'!$B$2:$B$146,G247,'9月奖金发放记录'!$A$2:$A$146,A247)</f>
        <v>0</v>
      </c>
      <c r="AP247" s="39" t="s">
        <v>897</v>
      </c>
      <c r="AQ247" s="39" t="s">
        <v>120</v>
      </c>
      <c r="AR247" s="39">
        <v>0</v>
      </c>
    </row>
    <row r="248" ht="19" customHeight="1" spans="1:44">
      <c r="A248" s="37" t="s">
        <v>375</v>
      </c>
      <c r="B248" s="37" t="s">
        <v>1141</v>
      </c>
      <c r="C248" s="37" t="s">
        <v>892</v>
      </c>
      <c r="D248" s="37" t="s">
        <v>930</v>
      </c>
      <c r="E248" s="37" t="s">
        <v>6</v>
      </c>
      <c r="F248" s="38">
        <v>150</v>
      </c>
      <c r="G248" s="37" t="s">
        <v>52</v>
      </c>
      <c r="H248" s="37"/>
      <c r="I248" s="37"/>
      <c r="J248" s="37" t="s">
        <v>894</v>
      </c>
      <c r="K248" s="37"/>
      <c r="L248" s="37"/>
      <c r="M248" s="37" t="s">
        <v>894</v>
      </c>
      <c r="N248" s="37"/>
      <c r="O248" s="37"/>
      <c r="P248" s="37" t="s">
        <v>894</v>
      </c>
      <c r="Q248" s="37"/>
      <c r="R248" s="37"/>
      <c r="S248" s="37" t="s">
        <v>894</v>
      </c>
      <c r="T248" s="37"/>
      <c r="U248" s="37"/>
      <c r="V248" s="37" t="s">
        <v>894</v>
      </c>
      <c r="W248" s="37"/>
      <c r="X248" s="37"/>
      <c r="Y248" s="37" t="s">
        <v>894</v>
      </c>
      <c r="Z248" s="37"/>
      <c r="AA248" s="37"/>
      <c r="AB248" s="37" t="s">
        <v>894</v>
      </c>
      <c r="AC248" s="37">
        <v>3000</v>
      </c>
      <c r="AD248" s="37">
        <v>3338.4</v>
      </c>
      <c r="AE248" s="37" t="s">
        <v>899</v>
      </c>
      <c r="AF248" s="37">
        <v>3000</v>
      </c>
      <c r="AG248" s="37">
        <v>4400</v>
      </c>
      <c r="AH248" s="37" t="s">
        <v>899</v>
      </c>
      <c r="AI248" s="38">
        <v>6000</v>
      </c>
      <c r="AJ248" s="38">
        <v>7738.4</v>
      </c>
      <c r="AK248" s="37" t="s">
        <v>899</v>
      </c>
      <c r="AL248" s="37" t="s">
        <v>355</v>
      </c>
      <c r="AM248" s="37" t="s">
        <v>896</v>
      </c>
      <c r="AN248" s="38">
        <f>SUMIFS('9月奖金发放记录'!$J$2:$J$146,'9月奖金发放记录'!$B$2:$B$146,G248,'9月奖金发放记录'!$A$2:$A$146,A248)</f>
        <v>150</v>
      </c>
      <c r="AO248" s="38">
        <f>SUMIFS('9月奖金发放记录'!$J$2:$J$146,'9月奖金发放记录'!$B$2:$B$146,G248,'9月奖金发放记录'!$A$2:$A$146,A248)</f>
        <v>150</v>
      </c>
      <c r="AP248" s="37" t="s">
        <v>894</v>
      </c>
      <c r="AQ248" s="37" t="s">
        <v>120</v>
      </c>
      <c r="AR248" s="37">
        <v>0</v>
      </c>
    </row>
    <row r="249" ht="19" customHeight="1" spans="1:44">
      <c r="A249" s="39" t="s">
        <v>376</v>
      </c>
      <c r="B249" s="39" t="s">
        <v>1142</v>
      </c>
      <c r="C249" s="39" t="s">
        <v>892</v>
      </c>
      <c r="D249" s="39" t="s">
        <v>930</v>
      </c>
      <c r="E249" s="39" t="s">
        <v>6</v>
      </c>
      <c r="F249" s="40">
        <v>150</v>
      </c>
      <c r="G249" s="39" t="s">
        <v>52</v>
      </c>
      <c r="H249" s="39"/>
      <c r="I249" s="39"/>
      <c r="J249" s="39" t="s">
        <v>894</v>
      </c>
      <c r="K249" s="39"/>
      <c r="L249" s="39"/>
      <c r="M249" s="39" t="s">
        <v>894</v>
      </c>
      <c r="N249" s="39"/>
      <c r="O249" s="39"/>
      <c r="P249" s="39" t="s">
        <v>894</v>
      </c>
      <c r="Q249" s="39"/>
      <c r="R249" s="39"/>
      <c r="S249" s="39" t="s">
        <v>894</v>
      </c>
      <c r="T249" s="39"/>
      <c r="U249" s="39"/>
      <c r="V249" s="39" t="s">
        <v>894</v>
      </c>
      <c r="W249" s="39"/>
      <c r="X249" s="39"/>
      <c r="Y249" s="39" t="s">
        <v>894</v>
      </c>
      <c r="Z249" s="39">
        <v>3000</v>
      </c>
      <c r="AA249" s="39">
        <v>1185.2</v>
      </c>
      <c r="AB249" s="39" t="s">
        <v>895</v>
      </c>
      <c r="AC249" s="39">
        <v>3000</v>
      </c>
      <c r="AD249" s="39">
        <v>1195.6</v>
      </c>
      <c r="AE249" s="39" t="s">
        <v>895</v>
      </c>
      <c r="AF249" s="39">
        <v>3000</v>
      </c>
      <c r="AG249" s="39">
        <v>1136.5</v>
      </c>
      <c r="AH249" s="39" t="s">
        <v>895</v>
      </c>
      <c r="AI249" s="40">
        <v>9000</v>
      </c>
      <c r="AJ249" s="40">
        <v>3517.3</v>
      </c>
      <c r="AK249" s="39" t="s">
        <v>895</v>
      </c>
      <c r="AL249" s="39" t="s">
        <v>377</v>
      </c>
      <c r="AM249" s="39" t="s">
        <v>896</v>
      </c>
      <c r="AN249" s="40">
        <f>SUMIFS('9月奖金发放记录'!$J$2:$J$146,'9月奖金发放记录'!$B$2:$B$146,G249,'9月奖金发放记录'!$A$2:$A$146,A249)</f>
        <v>0</v>
      </c>
      <c r="AO249" s="40">
        <f>SUMIFS('9月奖金发放记录'!$J$2:$J$146,'9月奖金发放记录'!$B$2:$B$146,G249,'9月奖金发放记录'!$A$2:$A$146,A249)</f>
        <v>0</v>
      </c>
      <c r="AP249" s="39" t="s">
        <v>897</v>
      </c>
      <c r="AQ249" s="39" t="s">
        <v>120</v>
      </c>
      <c r="AR249" s="39">
        <v>0</v>
      </c>
    </row>
    <row r="250" ht="19" customHeight="1" spans="1:44">
      <c r="A250" s="37" t="s">
        <v>379</v>
      </c>
      <c r="B250" s="37" t="s">
        <v>1143</v>
      </c>
      <c r="C250" s="37" t="s">
        <v>892</v>
      </c>
      <c r="D250" s="37" t="s">
        <v>930</v>
      </c>
      <c r="E250" s="37" t="s">
        <v>6</v>
      </c>
      <c r="F250" s="38">
        <v>150</v>
      </c>
      <c r="G250" s="37" t="s">
        <v>52</v>
      </c>
      <c r="H250" s="37"/>
      <c r="I250" s="37"/>
      <c r="J250" s="37" t="s">
        <v>894</v>
      </c>
      <c r="K250" s="37"/>
      <c r="L250" s="37"/>
      <c r="M250" s="37" t="s">
        <v>894</v>
      </c>
      <c r="N250" s="37"/>
      <c r="O250" s="37"/>
      <c r="P250" s="37" t="s">
        <v>894</v>
      </c>
      <c r="Q250" s="37"/>
      <c r="R250" s="37"/>
      <c r="S250" s="37" t="s">
        <v>894</v>
      </c>
      <c r="T250" s="37"/>
      <c r="U250" s="37"/>
      <c r="V250" s="37" t="s">
        <v>894</v>
      </c>
      <c r="W250" s="37"/>
      <c r="X250" s="37"/>
      <c r="Y250" s="37" t="s">
        <v>894</v>
      </c>
      <c r="Z250" s="37"/>
      <c r="AA250" s="37"/>
      <c r="AB250" s="37" t="s">
        <v>894</v>
      </c>
      <c r="AC250" s="37">
        <v>3000</v>
      </c>
      <c r="AD250" s="37">
        <v>199</v>
      </c>
      <c r="AE250" s="37" t="s">
        <v>895</v>
      </c>
      <c r="AF250" s="37">
        <v>3000</v>
      </c>
      <c r="AG250" s="37">
        <v>129.29</v>
      </c>
      <c r="AH250" s="37" t="s">
        <v>895</v>
      </c>
      <c r="AI250" s="38">
        <v>6000</v>
      </c>
      <c r="AJ250" s="38">
        <v>328.29</v>
      </c>
      <c r="AK250" s="37" t="s">
        <v>895</v>
      </c>
      <c r="AL250" s="37" t="s">
        <v>355</v>
      </c>
      <c r="AM250" s="37" t="s">
        <v>896</v>
      </c>
      <c r="AN250" s="38">
        <f>SUMIFS('9月奖金发放记录'!$J$2:$J$146,'9月奖金发放记录'!$B$2:$B$146,G250,'9月奖金发放记录'!$A$2:$A$146,A250)</f>
        <v>0</v>
      </c>
      <c r="AO250" s="38">
        <f>SUMIFS('9月奖金发放记录'!$J$2:$J$146,'9月奖金发放记录'!$B$2:$B$146,G250,'9月奖金发放记录'!$A$2:$A$146,A250)</f>
        <v>0</v>
      </c>
      <c r="AP250" s="37" t="s">
        <v>897</v>
      </c>
      <c r="AQ250" s="37" t="s">
        <v>120</v>
      </c>
      <c r="AR250" s="37">
        <v>0</v>
      </c>
    </row>
    <row r="251" ht="19" customHeight="1" spans="1:44">
      <c r="A251" s="39" t="s">
        <v>381</v>
      </c>
      <c r="B251" s="39" t="s">
        <v>1144</v>
      </c>
      <c r="C251" s="39" t="s">
        <v>892</v>
      </c>
      <c r="D251" s="39" t="s">
        <v>930</v>
      </c>
      <c r="E251" s="39" t="s">
        <v>6</v>
      </c>
      <c r="F251" s="40">
        <v>150</v>
      </c>
      <c r="G251" s="39" t="s">
        <v>52</v>
      </c>
      <c r="H251" s="39"/>
      <c r="I251" s="39"/>
      <c r="J251" s="39" t="s">
        <v>894</v>
      </c>
      <c r="K251" s="39"/>
      <c r="L251" s="39"/>
      <c r="M251" s="39" t="s">
        <v>894</v>
      </c>
      <c r="N251" s="39"/>
      <c r="O251" s="39"/>
      <c r="P251" s="39" t="s">
        <v>894</v>
      </c>
      <c r="Q251" s="39"/>
      <c r="R251" s="39"/>
      <c r="S251" s="39" t="s">
        <v>894</v>
      </c>
      <c r="T251" s="39"/>
      <c r="U251" s="39"/>
      <c r="V251" s="39" t="s">
        <v>894</v>
      </c>
      <c r="W251" s="39"/>
      <c r="X251" s="39"/>
      <c r="Y251" s="39" t="s">
        <v>894</v>
      </c>
      <c r="Z251" s="39"/>
      <c r="AA251" s="39"/>
      <c r="AB251" s="39" t="s">
        <v>894</v>
      </c>
      <c r="AC251" s="39">
        <v>3000</v>
      </c>
      <c r="AD251" s="39">
        <v>1952.1</v>
      </c>
      <c r="AE251" s="39" t="s">
        <v>895</v>
      </c>
      <c r="AF251" s="39">
        <v>3000</v>
      </c>
      <c r="AG251" s="39">
        <v>1643.3</v>
      </c>
      <c r="AH251" s="39" t="s">
        <v>895</v>
      </c>
      <c r="AI251" s="40">
        <v>6000</v>
      </c>
      <c r="AJ251" s="40">
        <v>3595.4</v>
      </c>
      <c r="AK251" s="39" t="s">
        <v>895</v>
      </c>
      <c r="AL251" s="39" t="s">
        <v>355</v>
      </c>
      <c r="AM251" s="39" t="s">
        <v>896</v>
      </c>
      <c r="AN251" s="40">
        <f>SUMIFS('9月奖金发放记录'!$J$2:$J$146,'9月奖金发放记录'!$B$2:$B$146,G251,'9月奖金发放记录'!$A$2:$A$146,A251)</f>
        <v>0</v>
      </c>
      <c r="AO251" s="40">
        <f>SUMIFS('9月奖金发放记录'!$J$2:$J$146,'9月奖金发放记录'!$B$2:$B$146,G251,'9月奖金发放记录'!$A$2:$A$146,A251)</f>
        <v>0</v>
      </c>
      <c r="AP251" s="39" t="s">
        <v>897</v>
      </c>
      <c r="AQ251" s="39" t="s">
        <v>120</v>
      </c>
      <c r="AR251" s="39">
        <v>0</v>
      </c>
    </row>
    <row r="252" ht="19" customHeight="1" spans="1:44">
      <c r="A252" s="37" t="s">
        <v>382</v>
      </c>
      <c r="B252" s="37" t="s">
        <v>1145</v>
      </c>
      <c r="C252" s="37" t="s">
        <v>892</v>
      </c>
      <c r="D252" s="37" t="s">
        <v>930</v>
      </c>
      <c r="E252" s="37" t="s">
        <v>6</v>
      </c>
      <c r="F252" s="38">
        <v>150</v>
      </c>
      <c r="G252" s="37" t="s">
        <v>52</v>
      </c>
      <c r="H252" s="37"/>
      <c r="I252" s="37"/>
      <c r="J252" s="37" t="s">
        <v>894</v>
      </c>
      <c r="K252" s="37"/>
      <c r="L252" s="37"/>
      <c r="M252" s="37" t="s">
        <v>894</v>
      </c>
      <c r="N252" s="37">
        <v>1548.39</v>
      </c>
      <c r="O252" s="37">
        <v>1060.5</v>
      </c>
      <c r="P252" s="37" t="s">
        <v>895</v>
      </c>
      <c r="Q252" s="37">
        <v>2300</v>
      </c>
      <c r="R252" s="37">
        <v>3471.9</v>
      </c>
      <c r="S252" s="37" t="s">
        <v>899</v>
      </c>
      <c r="T252" s="37">
        <v>3000</v>
      </c>
      <c r="U252" s="37">
        <v>4588.6</v>
      </c>
      <c r="V252" s="37" t="s">
        <v>899</v>
      </c>
      <c r="W252" s="37">
        <v>3000</v>
      </c>
      <c r="X252" s="37">
        <v>5121.1</v>
      </c>
      <c r="Y252" s="37" t="s">
        <v>899</v>
      </c>
      <c r="Z252" s="37">
        <v>3000</v>
      </c>
      <c r="AA252" s="37">
        <v>2068.3</v>
      </c>
      <c r="AB252" s="37" t="s">
        <v>895</v>
      </c>
      <c r="AC252" s="37">
        <v>3000</v>
      </c>
      <c r="AD252" s="37">
        <v>4271.5</v>
      </c>
      <c r="AE252" s="37" t="s">
        <v>899</v>
      </c>
      <c r="AF252" s="37">
        <v>3000</v>
      </c>
      <c r="AG252" s="37">
        <v>3977.2</v>
      </c>
      <c r="AH252" s="37" t="s">
        <v>899</v>
      </c>
      <c r="AI252" s="38">
        <v>18848.39</v>
      </c>
      <c r="AJ252" s="38">
        <v>24559.1</v>
      </c>
      <c r="AK252" s="37" t="s">
        <v>899</v>
      </c>
      <c r="AL252" s="37" t="s">
        <v>383</v>
      </c>
      <c r="AM252" s="37" t="s">
        <v>896</v>
      </c>
      <c r="AN252" s="38">
        <f>SUMIFS('9月奖金发放记录'!$J$2:$J$146,'9月奖金发放记录'!$B$2:$B$146,G252,'9月奖金发放记录'!$A$2:$A$146,A252)</f>
        <v>150</v>
      </c>
      <c r="AO252" s="38">
        <f>SUMIFS('9月奖金发放记录'!$J$2:$J$146,'9月奖金发放记录'!$B$2:$B$146,G252,'9月奖金发放记录'!$A$2:$A$146,A252)</f>
        <v>150</v>
      </c>
      <c r="AP252" s="37" t="s">
        <v>894</v>
      </c>
      <c r="AQ252" s="37" t="s">
        <v>120</v>
      </c>
      <c r="AR252" s="37">
        <v>9</v>
      </c>
    </row>
    <row r="253" ht="19" customHeight="1" spans="1:44">
      <c r="A253" s="39" t="s">
        <v>386</v>
      </c>
      <c r="B253" s="39" t="s">
        <v>1146</v>
      </c>
      <c r="C253" s="39" t="s">
        <v>892</v>
      </c>
      <c r="D253" s="39" t="s">
        <v>930</v>
      </c>
      <c r="E253" s="39" t="s">
        <v>6</v>
      </c>
      <c r="F253" s="40">
        <v>150</v>
      </c>
      <c r="G253" s="39" t="s">
        <v>52</v>
      </c>
      <c r="H253" s="39"/>
      <c r="I253" s="39"/>
      <c r="J253" s="39" t="s">
        <v>894</v>
      </c>
      <c r="K253" s="39"/>
      <c r="L253" s="39"/>
      <c r="M253" s="39" t="s">
        <v>894</v>
      </c>
      <c r="N253" s="39"/>
      <c r="O253" s="39"/>
      <c r="P253" s="39" t="s">
        <v>894</v>
      </c>
      <c r="Q253" s="39"/>
      <c r="R253" s="39"/>
      <c r="S253" s="39" t="s">
        <v>894</v>
      </c>
      <c r="T253" s="39"/>
      <c r="U253" s="39"/>
      <c r="V253" s="39" t="s">
        <v>894</v>
      </c>
      <c r="W253" s="39"/>
      <c r="X253" s="39"/>
      <c r="Y253" s="39" t="s">
        <v>894</v>
      </c>
      <c r="Z253" s="39"/>
      <c r="AA253" s="39"/>
      <c r="AB253" s="39" t="s">
        <v>894</v>
      </c>
      <c r="AC253" s="39">
        <v>3000</v>
      </c>
      <c r="AD253" s="39">
        <v>1051.8</v>
      </c>
      <c r="AE253" s="39" t="s">
        <v>895</v>
      </c>
      <c r="AF253" s="39">
        <v>3000</v>
      </c>
      <c r="AG253" s="39">
        <v>1174.29</v>
      </c>
      <c r="AH253" s="39" t="s">
        <v>895</v>
      </c>
      <c r="AI253" s="40">
        <v>6000</v>
      </c>
      <c r="AJ253" s="40">
        <v>2226.09</v>
      </c>
      <c r="AK253" s="39" t="s">
        <v>895</v>
      </c>
      <c r="AL253" s="39" t="s">
        <v>355</v>
      </c>
      <c r="AM253" s="39" t="s">
        <v>896</v>
      </c>
      <c r="AN253" s="40">
        <f>SUMIFS('9月奖金发放记录'!$J$2:$J$146,'9月奖金发放记录'!$B$2:$B$146,G253,'9月奖金发放记录'!$A$2:$A$146,A253)</f>
        <v>0</v>
      </c>
      <c r="AO253" s="40">
        <f>SUMIFS('9月奖金发放记录'!$J$2:$J$146,'9月奖金发放记录'!$B$2:$B$146,G253,'9月奖金发放记录'!$A$2:$A$146,A253)</f>
        <v>0</v>
      </c>
      <c r="AP253" s="39" t="s">
        <v>897</v>
      </c>
      <c r="AQ253" s="39" t="s">
        <v>120</v>
      </c>
      <c r="AR253" s="39">
        <v>0</v>
      </c>
    </row>
    <row r="254" ht="19" customHeight="1" spans="1:44">
      <c r="A254" s="37" t="s">
        <v>388</v>
      </c>
      <c r="B254" s="37" t="s">
        <v>1147</v>
      </c>
      <c r="C254" s="37" t="s">
        <v>892</v>
      </c>
      <c r="D254" s="37" t="s">
        <v>930</v>
      </c>
      <c r="E254" s="37" t="s">
        <v>6</v>
      </c>
      <c r="F254" s="38">
        <v>150</v>
      </c>
      <c r="G254" s="37" t="s">
        <v>52</v>
      </c>
      <c r="H254" s="37"/>
      <c r="I254" s="37"/>
      <c r="J254" s="37" t="s">
        <v>894</v>
      </c>
      <c r="K254" s="37"/>
      <c r="L254" s="37"/>
      <c r="M254" s="37" t="s">
        <v>894</v>
      </c>
      <c r="N254" s="37"/>
      <c r="O254" s="37"/>
      <c r="P254" s="37" t="s">
        <v>894</v>
      </c>
      <c r="Q254" s="37"/>
      <c r="R254" s="37"/>
      <c r="S254" s="37" t="s">
        <v>894</v>
      </c>
      <c r="T254" s="37"/>
      <c r="U254" s="37"/>
      <c r="V254" s="37" t="s">
        <v>894</v>
      </c>
      <c r="W254" s="37"/>
      <c r="X254" s="37"/>
      <c r="Y254" s="37" t="s">
        <v>894</v>
      </c>
      <c r="Z254" s="37"/>
      <c r="AA254" s="37"/>
      <c r="AB254" s="37" t="s">
        <v>894</v>
      </c>
      <c r="AC254" s="37">
        <v>3000</v>
      </c>
      <c r="AD254" s="37">
        <v>1403</v>
      </c>
      <c r="AE254" s="37" t="s">
        <v>895</v>
      </c>
      <c r="AF254" s="37">
        <v>3000</v>
      </c>
      <c r="AG254" s="37">
        <v>1393.4</v>
      </c>
      <c r="AH254" s="37" t="s">
        <v>895</v>
      </c>
      <c r="AI254" s="38">
        <v>6000</v>
      </c>
      <c r="AJ254" s="38">
        <v>2796.4</v>
      </c>
      <c r="AK254" s="37" t="s">
        <v>895</v>
      </c>
      <c r="AL254" s="37" t="s">
        <v>355</v>
      </c>
      <c r="AM254" s="37" t="s">
        <v>896</v>
      </c>
      <c r="AN254" s="38">
        <f>SUMIFS('9月奖金发放记录'!$J$2:$J$146,'9月奖金发放记录'!$B$2:$B$146,G254,'9月奖金发放记录'!$A$2:$A$146,A254)</f>
        <v>0</v>
      </c>
      <c r="AO254" s="38">
        <f>SUMIFS('9月奖金发放记录'!$J$2:$J$146,'9月奖金发放记录'!$B$2:$B$146,G254,'9月奖金发放记录'!$A$2:$A$146,A254)</f>
        <v>0</v>
      </c>
      <c r="AP254" s="37" t="s">
        <v>897</v>
      </c>
      <c r="AQ254" s="37" t="s">
        <v>120</v>
      </c>
      <c r="AR254" s="37">
        <v>0</v>
      </c>
    </row>
    <row r="255" ht="19" customHeight="1" spans="1:44">
      <c r="A255" s="39" t="s">
        <v>389</v>
      </c>
      <c r="B255" s="39" t="s">
        <v>1148</v>
      </c>
      <c r="C255" s="39" t="s">
        <v>892</v>
      </c>
      <c r="D255" s="39" t="s">
        <v>930</v>
      </c>
      <c r="E255" s="39" t="s">
        <v>6</v>
      </c>
      <c r="F255" s="40">
        <v>150</v>
      </c>
      <c r="G255" s="39" t="s">
        <v>52</v>
      </c>
      <c r="H255" s="39"/>
      <c r="I255" s="39"/>
      <c r="J255" s="39" t="s">
        <v>894</v>
      </c>
      <c r="K255" s="39"/>
      <c r="L255" s="39"/>
      <c r="M255" s="39" t="s">
        <v>894</v>
      </c>
      <c r="N255" s="39"/>
      <c r="O255" s="39"/>
      <c r="P255" s="39" t="s">
        <v>894</v>
      </c>
      <c r="Q255" s="39"/>
      <c r="R255" s="39"/>
      <c r="S255" s="39" t="s">
        <v>894</v>
      </c>
      <c r="T255" s="39"/>
      <c r="U255" s="39"/>
      <c r="V255" s="39" t="s">
        <v>894</v>
      </c>
      <c r="W255" s="39"/>
      <c r="X255" s="39"/>
      <c r="Y255" s="39" t="s">
        <v>894</v>
      </c>
      <c r="Z255" s="39"/>
      <c r="AA255" s="39"/>
      <c r="AB255" s="39" t="s">
        <v>894</v>
      </c>
      <c r="AC255" s="39">
        <v>3000</v>
      </c>
      <c r="AD255" s="39">
        <v>160.6</v>
      </c>
      <c r="AE255" s="39" t="s">
        <v>895</v>
      </c>
      <c r="AF255" s="39">
        <v>3000</v>
      </c>
      <c r="AG255" s="39">
        <v>9.7</v>
      </c>
      <c r="AH255" s="39" t="s">
        <v>904</v>
      </c>
      <c r="AI255" s="40">
        <v>6000</v>
      </c>
      <c r="AJ255" s="40">
        <v>170.3</v>
      </c>
      <c r="AK255" s="39" t="s">
        <v>895</v>
      </c>
      <c r="AL255" s="39" t="s">
        <v>355</v>
      </c>
      <c r="AM255" s="39" t="s">
        <v>896</v>
      </c>
      <c r="AN255" s="40">
        <f>SUMIFS('9月奖金发放记录'!$J$2:$J$146,'9月奖金发放记录'!$B$2:$B$146,G255,'9月奖金发放记录'!$A$2:$A$146,A255)</f>
        <v>0</v>
      </c>
      <c r="AO255" s="40">
        <f>SUMIFS('9月奖金发放记录'!$J$2:$J$146,'9月奖金发放记录'!$B$2:$B$146,G255,'9月奖金发放记录'!$A$2:$A$146,A255)</f>
        <v>0</v>
      </c>
      <c r="AP255" s="39" t="s">
        <v>905</v>
      </c>
      <c r="AQ255" s="39" t="s">
        <v>120</v>
      </c>
      <c r="AR255" s="39">
        <v>28</v>
      </c>
    </row>
    <row r="256" ht="19" customHeight="1" spans="1:44">
      <c r="A256" s="37" t="s">
        <v>391</v>
      </c>
      <c r="B256" s="37" t="s">
        <v>1149</v>
      </c>
      <c r="C256" s="37" t="s">
        <v>892</v>
      </c>
      <c r="D256" s="37" t="s">
        <v>930</v>
      </c>
      <c r="E256" s="37" t="s">
        <v>6</v>
      </c>
      <c r="F256" s="38">
        <v>150</v>
      </c>
      <c r="G256" s="37" t="s">
        <v>52</v>
      </c>
      <c r="H256" s="37"/>
      <c r="I256" s="37"/>
      <c r="J256" s="37" t="s">
        <v>894</v>
      </c>
      <c r="K256" s="37"/>
      <c r="L256" s="37"/>
      <c r="M256" s="37" t="s">
        <v>894</v>
      </c>
      <c r="N256" s="37"/>
      <c r="O256" s="37"/>
      <c r="P256" s="37" t="s">
        <v>894</v>
      </c>
      <c r="Q256" s="37"/>
      <c r="R256" s="37"/>
      <c r="S256" s="37" t="s">
        <v>894</v>
      </c>
      <c r="T256" s="37"/>
      <c r="U256" s="37"/>
      <c r="V256" s="37" t="s">
        <v>894</v>
      </c>
      <c r="W256" s="37"/>
      <c r="X256" s="37"/>
      <c r="Y256" s="37" t="s">
        <v>894</v>
      </c>
      <c r="Z256" s="37"/>
      <c r="AA256" s="37"/>
      <c r="AB256" s="37" t="s">
        <v>894</v>
      </c>
      <c r="AC256" s="37">
        <v>3000</v>
      </c>
      <c r="AD256" s="37">
        <v>3000</v>
      </c>
      <c r="AE256" s="37" t="s">
        <v>899</v>
      </c>
      <c r="AF256" s="37">
        <v>3000</v>
      </c>
      <c r="AG256" s="37">
        <v>1702.1</v>
      </c>
      <c r="AH256" s="37" t="s">
        <v>904</v>
      </c>
      <c r="AI256" s="38">
        <v>6000</v>
      </c>
      <c r="AJ256" s="38">
        <v>4702.1</v>
      </c>
      <c r="AK256" s="37" t="s">
        <v>895</v>
      </c>
      <c r="AL256" s="37" t="s">
        <v>355</v>
      </c>
      <c r="AM256" s="37" t="s">
        <v>896</v>
      </c>
      <c r="AN256" s="38">
        <f>SUMIFS('9月奖金发放记录'!$J$2:$J$146,'9月奖金发放记录'!$B$2:$B$146,G256,'9月奖金发放记录'!$A$2:$A$146,A256)</f>
        <v>0</v>
      </c>
      <c r="AO256" s="38">
        <f>SUMIFS('9月奖金发放记录'!$J$2:$J$146,'9月奖金发放记录'!$B$2:$B$146,G256,'9月奖金发放记录'!$A$2:$A$146,A256)</f>
        <v>0</v>
      </c>
      <c r="AP256" s="37" t="s">
        <v>905</v>
      </c>
      <c r="AQ256" s="37" t="s">
        <v>120</v>
      </c>
      <c r="AR256" s="37">
        <v>1</v>
      </c>
    </row>
    <row r="257" ht="19" customHeight="1" spans="1:44">
      <c r="A257" s="39" t="s">
        <v>392</v>
      </c>
      <c r="B257" s="39" t="s">
        <v>1150</v>
      </c>
      <c r="C257" s="39" t="s">
        <v>892</v>
      </c>
      <c r="D257" s="39" t="s">
        <v>930</v>
      </c>
      <c r="E257" s="39" t="s">
        <v>6</v>
      </c>
      <c r="F257" s="40">
        <v>150</v>
      </c>
      <c r="G257" s="39" t="s">
        <v>52</v>
      </c>
      <c r="H257" s="39">
        <v>3000</v>
      </c>
      <c r="I257" s="39">
        <v>2253.8</v>
      </c>
      <c r="J257" s="39" t="s">
        <v>895</v>
      </c>
      <c r="K257" s="39">
        <v>3000</v>
      </c>
      <c r="L257" s="39">
        <v>2394.4</v>
      </c>
      <c r="M257" s="39" t="s">
        <v>895</v>
      </c>
      <c r="N257" s="39">
        <v>3000</v>
      </c>
      <c r="O257" s="39">
        <v>2271.9</v>
      </c>
      <c r="P257" s="39" t="s">
        <v>895</v>
      </c>
      <c r="Q257" s="39">
        <v>3000</v>
      </c>
      <c r="R257" s="39">
        <v>2103.7</v>
      </c>
      <c r="S257" s="39" t="s">
        <v>895</v>
      </c>
      <c r="T257" s="39">
        <v>3000</v>
      </c>
      <c r="U257" s="39">
        <v>1949.9</v>
      </c>
      <c r="V257" s="39" t="s">
        <v>895</v>
      </c>
      <c r="W257" s="39">
        <v>3000</v>
      </c>
      <c r="X257" s="39">
        <v>1861.9</v>
      </c>
      <c r="Y257" s="39" t="s">
        <v>895</v>
      </c>
      <c r="Z257" s="39">
        <v>3000</v>
      </c>
      <c r="AA257" s="39">
        <v>2114</v>
      </c>
      <c r="AB257" s="39" t="s">
        <v>895</v>
      </c>
      <c r="AC257" s="39">
        <v>3000</v>
      </c>
      <c r="AD257" s="39">
        <v>1329.2</v>
      </c>
      <c r="AE257" s="39" t="s">
        <v>895</v>
      </c>
      <c r="AF257" s="39">
        <v>300</v>
      </c>
      <c r="AG257" s="39">
        <v>10.7</v>
      </c>
      <c r="AH257" s="39" t="s">
        <v>895</v>
      </c>
      <c r="AI257" s="40">
        <v>24300</v>
      </c>
      <c r="AJ257" s="40">
        <v>16289.5</v>
      </c>
      <c r="AK257" s="39" t="s">
        <v>895</v>
      </c>
      <c r="AL257" s="39" t="s">
        <v>360</v>
      </c>
      <c r="AM257" s="39" t="s">
        <v>896</v>
      </c>
      <c r="AN257" s="40">
        <f>SUMIFS('9月奖金发放记录'!$J$2:$J$146,'9月奖金发放记录'!$B$2:$B$146,G257,'9月奖金发放记录'!$A$2:$A$146,A257)</f>
        <v>0</v>
      </c>
      <c r="AO257" s="40">
        <f>SUMIFS('9月奖金发放记录'!$J$2:$J$146,'9月奖金发放记录'!$B$2:$B$146,G257,'9月奖金发放记录'!$A$2:$A$146,A257)</f>
        <v>0</v>
      </c>
      <c r="AP257" s="39" t="s">
        <v>897</v>
      </c>
      <c r="AQ257" s="39" t="s">
        <v>120</v>
      </c>
      <c r="AR257" s="39">
        <v>0</v>
      </c>
    </row>
    <row r="258" ht="19" customHeight="1" spans="1:44">
      <c r="A258" s="37" t="s">
        <v>394</v>
      </c>
      <c r="B258" s="37" t="s">
        <v>1151</v>
      </c>
      <c r="C258" s="37" t="s">
        <v>892</v>
      </c>
      <c r="D258" s="37" t="s">
        <v>930</v>
      </c>
      <c r="E258" s="37" t="s">
        <v>6</v>
      </c>
      <c r="F258" s="38">
        <v>150</v>
      </c>
      <c r="G258" s="37" t="s">
        <v>52</v>
      </c>
      <c r="H258" s="37"/>
      <c r="I258" s="37"/>
      <c r="J258" s="37" t="s">
        <v>894</v>
      </c>
      <c r="K258" s="37"/>
      <c r="L258" s="37"/>
      <c r="M258" s="37" t="s">
        <v>894</v>
      </c>
      <c r="N258" s="37"/>
      <c r="O258" s="37"/>
      <c r="P258" s="37" t="s">
        <v>894</v>
      </c>
      <c r="Q258" s="37"/>
      <c r="R258" s="37"/>
      <c r="S258" s="37" t="s">
        <v>894</v>
      </c>
      <c r="T258" s="37"/>
      <c r="U258" s="37"/>
      <c r="V258" s="37" t="s">
        <v>894</v>
      </c>
      <c r="W258" s="37"/>
      <c r="X258" s="37"/>
      <c r="Y258" s="37" t="s">
        <v>894</v>
      </c>
      <c r="Z258" s="37"/>
      <c r="AA258" s="37"/>
      <c r="AB258" s="37" t="s">
        <v>894</v>
      </c>
      <c r="AC258" s="37">
        <v>3000</v>
      </c>
      <c r="AD258" s="37">
        <v>1010.3</v>
      </c>
      <c r="AE258" s="37" t="s">
        <v>895</v>
      </c>
      <c r="AF258" s="37">
        <v>3000</v>
      </c>
      <c r="AG258" s="37">
        <v>914.4</v>
      </c>
      <c r="AH258" s="37" t="s">
        <v>904</v>
      </c>
      <c r="AI258" s="38">
        <v>6000</v>
      </c>
      <c r="AJ258" s="38">
        <v>1924.7</v>
      </c>
      <c r="AK258" s="37" t="s">
        <v>895</v>
      </c>
      <c r="AL258" s="37" t="s">
        <v>355</v>
      </c>
      <c r="AM258" s="37" t="s">
        <v>896</v>
      </c>
      <c r="AN258" s="38">
        <f>SUMIFS('9月奖金发放记录'!$J$2:$J$146,'9月奖金发放记录'!$B$2:$B$146,G258,'9月奖金发放记录'!$A$2:$A$146,A258)</f>
        <v>0</v>
      </c>
      <c r="AO258" s="38">
        <f>SUMIFS('9月奖金发放记录'!$J$2:$J$146,'9月奖金发放记录'!$B$2:$B$146,G258,'9月奖金发放记录'!$A$2:$A$146,A258)</f>
        <v>0</v>
      </c>
      <c r="AP258" s="37" t="s">
        <v>905</v>
      </c>
      <c r="AQ258" s="37" t="s">
        <v>120</v>
      </c>
      <c r="AR258" s="37">
        <v>1</v>
      </c>
    </row>
    <row r="259" ht="19" customHeight="1" spans="1:44">
      <c r="A259" s="39" t="s">
        <v>395</v>
      </c>
      <c r="B259" s="39" t="s">
        <v>1152</v>
      </c>
      <c r="C259" s="39" t="s">
        <v>892</v>
      </c>
      <c r="D259" s="39" t="s">
        <v>930</v>
      </c>
      <c r="E259" s="39" t="s">
        <v>6</v>
      </c>
      <c r="F259" s="40">
        <v>150</v>
      </c>
      <c r="G259" s="39" t="s">
        <v>52</v>
      </c>
      <c r="H259" s="39"/>
      <c r="I259" s="39"/>
      <c r="J259" s="39" t="s">
        <v>894</v>
      </c>
      <c r="K259" s="39"/>
      <c r="L259" s="39"/>
      <c r="M259" s="39" t="s">
        <v>894</v>
      </c>
      <c r="N259" s="39"/>
      <c r="O259" s="39"/>
      <c r="P259" s="39" t="s">
        <v>894</v>
      </c>
      <c r="Q259" s="39"/>
      <c r="R259" s="39"/>
      <c r="S259" s="39" t="s">
        <v>894</v>
      </c>
      <c r="T259" s="39"/>
      <c r="U259" s="39"/>
      <c r="V259" s="39" t="s">
        <v>894</v>
      </c>
      <c r="W259" s="39"/>
      <c r="X259" s="39"/>
      <c r="Y259" s="39" t="s">
        <v>894</v>
      </c>
      <c r="Z259" s="39">
        <v>3000</v>
      </c>
      <c r="AA259" s="39">
        <v>1567.1</v>
      </c>
      <c r="AB259" s="39" t="s">
        <v>895</v>
      </c>
      <c r="AC259" s="39">
        <v>3000</v>
      </c>
      <c r="AD259" s="39">
        <v>1431.2</v>
      </c>
      <c r="AE259" s="39" t="s">
        <v>895</v>
      </c>
      <c r="AF259" s="39">
        <v>3000</v>
      </c>
      <c r="AG259" s="39">
        <v>1566.6</v>
      </c>
      <c r="AH259" s="39" t="s">
        <v>904</v>
      </c>
      <c r="AI259" s="40">
        <v>9000</v>
      </c>
      <c r="AJ259" s="40">
        <v>4564.9</v>
      </c>
      <c r="AK259" s="39" t="s">
        <v>895</v>
      </c>
      <c r="AL259" s="39" t="s">
        <v>377</v>
      </c>
      <c r="AM259" s="39" t="s">
        <v>896</v>
      </c>
      <c r="AN259" s="40">
        <f>SUMIFS('9月奖金发放记录'!$J$2:$J$146,'9月奖金发放记录'!$B$2:$B$146,G259,'9月奖金发放记录'!$A$2:$A$146,A259)</f>
        <v>0</v>
      </c>
      <c r="AO259" s="40">
        <f>SUMIFS('9月奖金发放记录'!$J$2:$J$146,'9月奖金发放记录'!$B$2:$B$146,G259,'9月奖金发放记录'!$A$2:$A$146,A259)</f>
        <v>0</v>
      </c>
      <c r="AP259" s="39" t="s">
        <v>905</v>
      </c>
      <c r="AQ259" s="39" t="s">
        <v>120</v>
      </c>
      <c r="AR259" s="39">
        <v>3</v>
      </c>
    </row>
    <row r="260" ht="19" customHeight="1" spans="1:44">
      <c r="A260" s="37" t="s">
        <v>397</v>
      </c>
      <c r="B260" s="37" t="s">
        <v>1153</v>
      </c>
      <c r="C260" s="37" t="s">
        <v>902</v>
      </c>
      <c r="D260" s="37" t="s">
        <v>893</v>
      </c>
      <c r="E260" s="37" t="s">
        <v>12</v>
      </c>
      <c r="F260" s="38">
        <v>260</v>
      </c>
      <c r="G260" s="37" t="s">
        <v>52</v>
      </c>
      <c r="H260" s="37"/>
      <c r="I260" s="37"/>
      <c r="J260" s="37" t="s">
        <v>894</v>
      </c>
      <c r="K260" s="37"/>
      <c r="L260" s="37"/>
      <c r="M260" s="37" t="s">
        <v>894</v>
      </c>
      <c r="N260" s="37"/>
      <c r="O260" s="37"/>
      <c r="P260" s="37" t="s">
        <v>894</v>
      </c>
      <c r="Q260" s="37"/>
      <c r="R260" s="37"/>
      <c r="S260" s="37" t="s">
        <v>894</v>
      </c>
      <c r="T260" s="37"/>
      <c r="U260" s="37"/>
      <c r="V260" s="37" t="s">
        <v>894</v>
      </c>
      <c r="W260" s="37"/>
      <c r="X260" s="37"/>
      <c r="Y260" s="37" t="s">
        <v>894</v>
      </c>
      <c r="Z260" s="37"/>
      <c r="AA260" s="37"/>
      <c r="AB260" s="37" t="s">
        <v>894</v>
      </c>
      <c r="AC260" s="37">
        <v>806.45</v>
      </c>
      <c r="AD260" s="37">
        <v>194.1</v>
      </c>
      <c r="AE260" s="37" t="s">
        <v>895</v>
      </c>
      <c r="AF260" s="37">
        <v>5000</v>
      </c>
      <c r="AG260" s="37">
        <v>1210.8</v>
      </c>
      <c r="AH260" s="37" t="s">
        <v>904</v>
      </c>
      <c r="AI260" s="38">
        <v>5806.45</v>
      </c>
      <c r="AJ260" s="38">
        <v>1404.9</v>
      </c>
      <c r="AK260" s="37" t="s">
        <v>895</v>
      </c>
      <c r="AL260" s="37" t="s">
        <v>398</v>
      </c>
      <c r="AM260" s="37" t="s">
        <v>896</v>
      </c>
      <c r="AN260" s="38">
        <f>SUMIFS('9月奖金发放记录'!$J$2:$J$146,'9月奖金发放记录'!$B$2:$B$146,G260,'9月奖金发放记录'!$A$2:$A$146,A260)</f>
        <v>0</v>
      </c>
      <c r="AO260" s="38">
        <f>SUMIFS('9月奖金发放记录'!$J$2:$J$146,'9月奖金发放记录'!$B$2:$B$146,G260,'9月奖金发放记录'!$A$2:$A$146,A260)</f>
        <v>0</v>
      </c>
      <c r="AP260" s="37" t="s">
        <v>905</v>
      </c>
      <c r="AQ260" s="37" t="s">
        <v>120</v>
      </c>
      <c r="AR260" s="37">
        <v>6</v>
      </c>
    </row>
    <row r="261" ht="19" customHeight="1" spans="1:44">
      <c r="A261" s="39" t="s">
        <v>401</v>
      </c>
      <c r="B261" s="39" t="s">
        <v>1154</v>
      </c>
      <c r="C261" s="39" t="s">
        <v>902</v>
      </c>
      <c r="D261" s="39" t="s">
        <v>893</v>
      </c>
      <c r="E261" s="39" t="s">
        <v>12</v>
      </c>
      <c r="F261" s="40">
        <v>260</v>
      </c>
      <c r="G261" s="39" t="s">
        <v>52</v>
      </c>
      <c r="H261" s="39">
        <v>322.58</v>
      </c>
      <c r="I261" s="39">
        <v>355</v>
      </c>
      <c r="J261" s="39" t="s">
        <v>899</v>
      </c>
      <c r="K261" s="39">
        <v>3035.71</v>
      </c>
      <c r="L261" s="39">
        <v>4948.2</v>
      </c>
      <c r="M261" s="39" t="s">
        <v>899</v>
      </c>
      <c r="N261" s="39">
        <v>5000</v>
      </c>
      <c r="O261" s="39">
        <v>12703.8</v>
      </c>
      <c r="P261" s="39" t="s">
        <v>899</v>
      </c>
      <c r="Q261" s="39">
        <v>5000</v>
      </c>
      <c r="R261" s="39">
        <v>12052.2</v>
      </c>
      <c r="S261" s="39" t="s">
        <v>899</v>
      </c>
      <c r="T261" s="39">
        <v>5000</v>
      </c>
      <c r="U261" s="39">
        <v>11645.5</v>
      </c>
      <c r="V261" s="39" t="s">
        <v>899</v>
      </c>
      <c r="W261" s="39">
        <v>5000</v>
      </c>
      <c r="X261" s="39">
        <v>8734.8</v>
      </c>
      <c r="Y261" s="39" t="s">
        <v>899</v>
      </c>
      <c r="Z261" s="39">
        <v>5000</v>
      </c>
      <c r="AA261" s="39">
        <v>378.7</v>
      </c>
      <c r="AB261" s="39" t="s">
        <v>895</v>
      </c>
      <c r="AC261" s="39">
        <v>5000</v>
      </c>
      <c r="AD261" s="39">
        <v>99.6</v>
      </c>
      <c r="AE261" s="39" t="s">
        <v>895</v>
      </c>
      <c r="AF261" s="39">
        <v>5000</v>
      </c>
      <c r="AG261" s="39">
        <v>3721.3</v>
      </c>
      <c r="AH261" s="39" t="s">
        <v>895</v>
      </c>
      <c r="AI261" s="40">
        <v>38358.29</v>
      </c>
      <c r="AJ261" s="40">
        <v>54639.1</v>
      </c>
      <c r="AK261" s="39" t="s">
        <v>899</v>
      </c>
      <c r="AL261" s="39" t="s">
        <v>402</v>
      </c>
      <c r="AM261" s="39" t="s">
        <v>896</v>
      </c>
      <c r="AN261" s="40">
        <f>SUMIFS('9月奖金发放记录'!$J$2:$J$146,'9月奖金发放记录'!$B$2:$B$146,G261,'9月奖金发放记录'!$A$2:$A$146,A261)</f>
        <v>260</v>
      </c>
      <c r="AO261" s="40">
        <f>SUMIFS('9月奖金发放记录'!$J$2:$J$146,'9月奖金发放记录'!$B$2:$B$146,G261,'9月奖金发放记录'!$A$2:$A$146,A261)</f>
        <v>260</v>
      </c>
      <c r="AP261" s="39" t="s">
        <v>894</v>
      </c>
      <c r="AQ261" s="39" t="s">
        <v>120</v>
      </c>
      <c r="AR261" s="39">
        <v>0</v>
      </c>
    </row>
    <row r="262" ht="19" customHeight="1" spans="1:44">
      <c r="A262" s="37" t="s">
        <v>404</v>
      </c>
      <c r="B262" s="37" t="s">
        <v>1155</v>
      </c>
      <c r="C262" s="37" t="s">
        <v>902</v>
      </c>
      <c r="D262" s="37" t="s">
        <v>893</v>
      </c>
      <c r="E262" s="37" t="s">
        <v>12</v>
      </c>
      <c r="F262" s="38">
        <v>260</v>
      </c>
      <c r="G262" s="37" t="s">
        <v>52</v>
      </c>
      <c r="H262" s="37"/>
      <c r="I262" s="37"/>
      <c r="J262" s="37" t="s">
        <v>894</v>
      </c>
      <c r="K262" s="37">
        <v>3392.86</v>
      </c>
      <c r="L262" s="37">
        <v>392.4</v>
      </c>
      <c r="M262" s="37" t="s">
        <v>895</v>
      </c>
      <c r="N262" s="37">
        <v>5000</v>
      </c>
      <c r="O262" s="37">
        <v>2124</v>
      </c>
      <c r="P262" s="37" t="s">
        <v>895</v>
      </c>
      <c r="Q262" s="37">
        <v>5000</v>
      </c>
      <c r="R262" s="37">
        <v>2342.9</v>
      </c>
      <c r="S262" s="37" t="s">
        <v>895</v>
      </c>
      <c r="T262" s="37">
        <v>2258.06</v>
      </c>
      <c r="U262" s="37">
        <v>920.1</v>
      </c>
      <c r="V262" s="37" t="s">
        <v>895</v>
      </c>
      <c r="W262" s="37">
        <v>3000</v>
      </c>
      <c r="X262" s="37">
        <v>2108.7</v>
      </c>
      <c r="Y262" s="37" t="s">
        <v>895</v>
      </c>
      <c r="Z262" s="37">
        <v>5000</v>
      </c>
      <c r="AA262" s="37">
        <v>4595.9</v>
      </c>
      <c r="AB262" s="37" t="s">
        <v>895</v>
      </c>
      <c r="AC262" s="37">
        <v>5000</v>
      </c>
      <c r="AD262" s="37">
        <v>5555.9</v>
      </c>
      <c r="AE262" s="37" t="s">
        <v>899</v>
      </c>
      <c r="AF262" s="37">
        <v>5000</v>
      </c>
      <c r="AG262" s="37">
        <v>3981.2</v>
      </c>
      <c r="AH262" s="37" t="s">
        <v>904</v>
      </c>
      <c r="AI262" s="38">
        <v>33650.92</v>
      </c>
      <c r="AJ262" s="38">
        <v>22021.1</v>
      </c>
      <c r="AK262" s="37" t="s">
        <v>895</v>
      </c>
      <c r="AL262" s="37" t="s">
        <v>408</v>
      </c>
      <c r="AM262" s="37" t="s">
        <v>896</v>
      </c>
      <c r="AN262" s="38">
        <f>SUMIFS('9月奖金发放记录'!$J$2:$J$146,'9月奖金发放记录'!$B$2:$B$146,G262,'9月奖金发放记录'!$A$2:$A$146,A262)</f>
        <v>112.67</v>
      </c>
      <c r="AO262" s="38">
        <f>SUMIFS('9月奖金发放记录'!$J$2:$J$146,'9月奖金发放记录'!$B$2:$B$146,G262,'9月奖金发放记录'!$A$2:$A$146,A262)</f>
        <v>112.67</v>
      </c>
      <c r="AP262" s="37" t="s">
        <v>894</v>
      </c>
      <c r="AQ262" s="37" t="s">
        <v>120</v>
      </c>
      <c r="AR262" s="37">
        <v>1</v>
      </c>
    </row>
    <row r="263" ht="19" customHeight="1" spans="1:44">
      <c r="A263" s="39" t="s">
        <v>412</v>
      </c>
      <c r="B263" s="39" t="s">
        <v>1156</v>
      </c>
      <c r="C263" s="39" t="s">
        <v>892</v>
      </c>
      <c r="D263" s="39" t="s">
        <v>893</v>
      </c>
      <c r="E263" s="39" t="s">
        <v>11</v>
      </c>
      <c r="F263" s="40">
        <v>150</v>
      </c>
      <c r="G263" s="39" t="s">
        <v>52</v>
      </c>
      <c r="H263" s="39">
        <v>3000</v>
      </c>
      <c r="I263" s="39">
        <v>1179.3</v>
      </c>
      <c r="J263" s="39" t="s">
        <v>895</v>
      </c>
      <c r="K263" s="39">
        <v>3000</v>
      </c>
      <c r="L263" s="39">
        <v>21.4</v>
      </c>
      <c r="M263" s="39" t="s">
        <v>895</v>
      </c>
      <c r="N263" s="39">
        <v>3000</v>
      </c>
      <c r="O263" s="39">
        <v>1386.2</v>
      </c>
      <c r="P263" s="39" t="s">
        <v>895</v>
      </c>
      <c r="Q263" s="39">
        <v>3000</v>
      </c>
      <c r="R263" s="39">
        <v>1230.5</v>
      </c>
      <c r="S263" s="39" t="s">
        <v>895</v>
      </c>
      <c r="T263" s="39">
        <v>3000</v>
      </c>
      <c r="U263" s="39">
        <v>1361.1</v>
      </c>
      <c r="V263" s="39" t="s">
        <v>895</v>
      </c>
      <c r="W263" s="39">
        <v>3000</v>
      </c>
      <c r="X263" s="39">
        <v>2122</v>
      </c>
      <c r="Y263" s="39" t="s">
        <v>895</v>
      </c>
      <c r="Z263" s="39"/>
      <c r="AA263" s="39"/>
      <c r="AB263" s="39" t="s">
        <v>894</v>
      </c>
      <c r="AC263" s="39"/>
      <c r="AD263" s="39"/>
      <c r="AE263" s="39" t="s">
        <v>894</v>
      </c>
      <c r="AF263" s="39">
        <v>3000</v>
      </c>
      <c r="AG263" s="39">
        <v>3106.3</v>
      </c>
      <c r="AH263" s="39" t="s">
        <v>899</v>
      </c>
      <c r="AI263" s="40">
        <v>21000</v>
      </c>
      <c r="AJ263" s="40">
        <v>10406.8</v>
      </c>
      <c r="AK263" s="39" t="s">
        <v>895</v>
      </c>
      <c r="AL263" s="39" t="s">
        <v>413</v>
      </c>
      <c r="AM263" s="39" t="s">
        <v>896</v>
      </c>
      <c r="AN263" s="40">
        <f>SUMIFS('9月奖金发放记录'!$J$2:$J$146,'9月奖金发放记录'!$B$2:$B$146,G263,'9月奖金发放记录'!$A$2:$A$146,A263)</f>
        <v>150</v>
      </c>
      <c r="AO263" s="40">
        <f>SUMIFS('9月奖金发放记录'!$J$2:$J$146,'9月奖金发放记录'!$B$2:$B$146,G263,'9月奖金发放记录'!$A$2:$A$146,A263)</f>
        <v>150</v>
      </c>
      <c r="AP263" s="39" t="s">
        <v>894</v>
      </c>
      <c r="AQ263" s="39" t="s">
        <v>120</v>
      </c>
      <c r="AR263" s="39">
        <v>2</v>
      </c>
    </row>
    <row r="264" ht="19" customHeight="1" spans="1:44">
      <c r="A264" s="37" t="s">
        <v>416</v>
      </c>
      <c r="B264" s="37" t="s">
        <v>1157</v>
      </c>
      <c r="C264" s="37" t="s">
        <v>892</v>
      </c>
      <c r="D264" s="37" t="s">
        <v>893</v>
      </c>
      <c r="E264" s="37" t="s">
        <v>11</v>
      </c>
      <c r="F264" s="38">
        <v>150</v>
      </c>
      <c r="G264" s="37" t="s">
        <v>52</v>
      </c>
      <c r="H264" s="37"/>
      <c r="I264" s="37"/>
      <c r="J264" s="37" t="s">
        <v>894</v>
      </c>
      <c r="K264" s="37"/>
      <c r="L264" s="37"/>
      <c r="M264" s="37" t="s">
        <v>894</v>
      </c>
      <c r="N264" s="37"/>
      <c r="O264" s="37"/>
      <c r="P264" s="37" t="s">
        <v>894</v>
      </c>
      <c r="Q264" s="37"/>
      <c r="R264" s="37"/>
      <c r="S264" s="37" t="s">
        <v>894</v>
      </c>
      <c r="T264" s="37"/>
      <c r="U264" s="37"/>
      <c r="V264" s="37" t="s">
        <v>894</v>
      </c>
      <c r="W264" s="37"/>
      <c r="X264" s="37"/>
      <c r="Y264" s="37" t="s">
        <v>894</v>
      </c>
      <c r="Z264" s="37"/>
      <c r="AA264" s="37"/>
      <c r="AB264" s="37" t="s">
        <v>894</v>
      </c>
      <c r="AC264" s="37"/>
      <c r="AD264" s="37"/>
      <c r="AE264" s="37" t="s">
        <v>894</v>
      </c>
      <c r="AF264" s="37">
        <v>3000</v>
      </c>
      <c r="AG264" s="37">
        <v>1654.7</v>
      </c>
      <c r="AH264" s="37" t="s">
        <v>904</v>
      </c>
      <c r="AI264" s="38">
        <v>3000</v>
      </c>
      <c r="AJ264" s="38">
        <v>1654.7</v>
      </c>
      <c r="AK264" s="37" t="s">
        <v>895</v>
      </c>
      <c r="AL264" s="37" t="s">
        <v>417</v>
      </c>
      <c r="AM264" s="37" t="s">
        <v>896</v>
      </c>
      <c r="AN264" s="38">
        <f>SUMIFS('9月奖金发放记录'!$J$2:$J$146,'9月奖金发放记录'!$B$2:$B$146,G264,'9月奖金发放记录'!$A$2:$A$146,A264)</f>
        <v>0</v>
      </c>
      <c r="AO264" s="38">
        <f>SUMIFS('9月奖金发放记录'!$J$2:$J$146,'9月奖金发放记录'!$B$2:$B$146,G264,'9月奖金发放记录'!$A$2:$A$146,A264)</f>
        <v>0</v>
      </c>
      <c r="AP264" s="37" t="s">
        <v>905</v>
      </c>
      <c r="AQ264" s="37" t="s">
        <v>120</v>
      </c>
      <c r="AR264" s="37">
        <v>5</v>
      </c>
    </row>
    <row r="265" ht="19" customHeight="1" spans="1:44">
      <c r="A265" s="39" t="s">
        <v>420</v>
      </c>
      <c r="B265" s="39" t="s">
        <v>1158</v>
      </c>
      <c r="C265" s="39" t="s">
        <v>892</v>
      </c>
      <c r="D265" s="39" t="s">
        <v>893</v>
      </c>
      <c r="E265" s="39" t="s">
        <v>11</v>
      </c>
      <c r="F265" s="40">
        <v>150</v>
      </c>
      <c r="G265" s="39" t="s">
        <v>52</v>
      </c>
      <c r="H265" s="39"/>
      <c r="I265" s="39"/>
      <c r="J265" s="39" t="s">
        <v>894</v>
      </c>
      <c r="K265" s="39"/>
      <c r="L265" s="39"/>
      <c r="M265" s="39" t="s">
        <v>894</v>
      </c>
      <c r="N265" s="39"/>
      <c r="O265" s="39"/>
      <c r="P265" s="39" t="s">
        <v>894</v>
      </c>
      <c r="Q265" s="39"/>
      <c r="R265" s="39"/>
      <c r="S265" s="39" t="s">
        <v>894</v>
      </c>
      <c r="T265" s="39"/>
      <c r="U265" s="39"/>
      <c r="V265" s="39" t="s">
        <v>894</v>
      </c>
      <c r="W265" s="39">
        <v>3000</v>
      </c>
      <c r="X265" s="39">
        <v>246.4</v>
      </c>
      <c r="Y265" s="39" t="s">
        <v>895</v>
      </c>
      <c r="Z265" s="39">
        <v>3000</v>
      </c>
      <c r="AA265" s="39">
        <v>3246.3</v>
      </c>
      <c r="AB265" s="39" t="s">
        <v>899</v>
      </c>
      <c r="AC265" s="39">
        <v>3000</v>
      </c>
      <c r="AD265" s="39">
        <v>2029.6</v>
      </c>
      <c r="AE265" s="39" t="s">
        <v>895</v>
      </c>
      <c r="AF265" s="39">
        <v>3000</v>
      </c>
      <c r="AG265" s="39">
        <v>3995.6</v>
      </c>
      <c r="AH265" s="39" t="s">
        <v>899</v>
      </c>
      <c r="AI265" s="40">
        <v>12000</v>
      </c>
      <c r="AJ265" s="40">
        <v>9517.9</v>
      </c>
      <c r="AK265" s="39" t="s">
        <v>895</v>
      </c>
      <c r="AL265" s="39" t="s">
        <v>421</v>
      </c>
      <c r="AM265" s="39" t="s">
        <v>896</v>
      </c>
      <c r="AN265" s="40">
        <f>SUMIFS('9月奖金发放记录'!$J$2:$J$146,'9月奖金发放记录'!$B$2:$B$146,G265,'9月奖金发放记录'!$A$2:$A$146,A265)</f>
        <v>150</v>
      </c>
      <c r="AO265" s="40">
        <f>SUMIFS('9月奖金发放记录'!$J$2:$J$146,'9月奖金发放记录'!$B$2:$B$146,G265,'9月奖金发放记录'!$A$2:$A$146,A265)</f>
        <v>150</v>
      </c>
      <c r="AP265" s="39" t="s">
        <v>894</v>
      </c>
      <c r="AQ265" s="39" t="s">
        <v>120</v>
      </c>
      <c r="AR265" s="39">
        <v>2</v>
      </c>
    </row>
    <row r="266" ht="19" customHeight="1" spans="1:44">
      <c r="A266" s="37" t="s">
        <v>424</v>
      </c>
      <c r="B266" s="37" t="s">
        <v>1159</v>
      </c>
      <c r="C266" s="37" t="s">
        <v>892</v>
      </c>
      <c r="D266" s="37" t="s">
        <v>893</v>
      </c>
      <c r="E266" s="37" t="s">
        <v>11</v>
      </c>
      <c r="F266" s="38">
        <v>150</v>
      </c>
      <c r="G266" s="37" t="s">
        <v>52</v>
      </c>
      <c r="H266" s="37"/>
      <c r="I266" s="37"/>
      <c r="J266" s="37" t="s">
        <v>894</v>
      </c>
      <c r="K266" s="37"/>
      <c r="L266" s="37"/>
      <c r="M266" s="37" t="s">
        <v>894</v>
      </c>
      <c r="N266" s="37"/>
      <c r="O266" s="37"/>
      <c r="P266" s="37" t="s">
        <v>894</v>
      </c>
      <c r="Q266" s="37"/>
      <c r="R266" s="37"/>
      <c r="S266" s="37" t="s">
        <v>894</v>
      </c>
      <c r="T266" s="37"/>
      <c r="U266" s="37"/>
      <c r="V266" s="37" t="s">
        <v>894</v>
      </c>
      <c r="W266" s="37"/>
      <c r="X266" s="37"/>
      <c r="Y266" s="37" t="s">
        <v>894</v>
      </c>
      <c r="Z266" s="37"/>
      <c r="AA266" s="37"/>
      <c r="AB266" s="37" t="s">
        <v>894</v>
      </c>
      <c r="AC266" s="37"/>
      <c r="AD266" s="37"/>
      <c r="AE266" s="37" t="s">
        <v>894</v>
      </c>
      <c r="AF266" s="37">
        <v>3000</v>
      </c>
      <c r="AG266" s="37">
        <v>1302.7</v>
      </c>
      <c r="AH266" s="37" t="s">
        <v>904</v>
      </c>
      <c r="AI266" s="38">
        <v>3000</v>
      </c>
      <c r="AJ266" s="38">
        <v>1302.7</v>
      </c>
      <c r="AK266" s="37" t="s">
        <v>895</v>
      </c>
      <c r="AL266" s="37" t="s">
        <v>425</v>
      </c>
      <c r="AM266" s="37" t="s">
        <v>896</v>
      </c>
      <c r="AN266" s="38">
        <f>SUMIFS('9月奖金发放记录'!$J$2:$J$146,'9月奖金发放记录'!$B$2:$B$146,G266,'9月奖金发放记录'!$A$2:$A$146,A266)</f>
        <v>0</v>
      </c>
      <c r="AO266" s="38">
        <f>SUMIFS('9月奖金发放记录'!$J$2:$J$146,'9月奖金发放记录'!$B$2:$B$146,G266,'9月奖金发放记录'!$A$2:$A$146,A266)</f>
        <v>0</v>
      </c>
      <c r="AP266" s="37" t="s">
        <v>905</v>
      </c>
      <c r="AQ266" s="37" t="s">
        <v>120</v>
      </c>
      <c r="AR266" s="37">
        <v>1</v>
      </c>
    </row>
    <row r="267" ht="19" customHeight="1" spans="1:44">
      <c r="A267" s="39" t="s">
        <v>51</v>
      </c>
      <c r="B267" s="39" t="s">
        <v>1160</v>
      </c>
      <c r="C267" s="39" t="s">
        <v>892</v>
      </c>
      <c r="D267" s="39" t="s">
        <v>893</v>
      </c>
      <c r="E267" s="39" t="s">
        <v>11</v>
      </c>
      <c r="F267" s="40">
        <v>150</v>
      </c>
      <c r="G267" s="39" t="s">
        <v>52</v>
      </c>
      <c r="H267" s="39"/>
      <c r="I267" s="39"/>
      <c r="J267" s="39" t="s">
        <v>894</v>
      </c>
      <c r="K267" s="39"/>
      <c r="L267" s="39"/>
      <c r="M267" s="39" t="s">
        <v>894</v>
      </c>
      <c r="N267" s="39"/>
      <c r="O267" s="39"/>
      <c r="P267" s="39" t="s">
        <v>894</v>
      </c>
      <c r="Q267" s="39"/>
      <c r="R267" s="39"/>
      <c r="S267" s="39" t="s">
        <v>894</v>
      </c>
      <c r="T267" s="39"/>
      <c r="U267" s="39"/>
      <c r="V267" s="39" t="s">
        <v>894</v>
      </c>
      <c r="W267" s="39"/>
      <c r="X267" s="39"/>
      <c r="Y267" s="39" t="s">
        <v>894</v>
      </c>
      <c r="Z267" s="39"/>
      <c r="AA267" s="39"/>
      <c r="AB267" s="39" t="s">
        <v>894</v>
      </c>
      <c r="AC267" s="39"/>
      <c r="AD267" s="39"/>
      <c r="AE267" s="39" t="s">
        <v>894</v>
      </c>
      <c r="AF267" s="39">
        <v>1100</v>
      </c>
      <c r="AG267" s="39">
        <v>2589.3</v>
      </c>
      <c r="AH267" s="39" t="s">
        <v>899</v>
      </c>
      <c r="AI267" s="40">
        <v>1100</v>
      </c>
      <c r="AJ267" s="40">
        <v>2589.3</v>
      </c>
      <c r="AK267" s="39" t="s">
        <v>899</v>
      </c>
      <c r="AL267" s="39" t="s">
        <v>428</v>
      </c>
      <c r="AM267" s="39" t="s">
        <v>896</v>
      </c>
      <c r="AN267" s="40">
        <f>SUMIFS('9月奖金发放记录'!$J$2:$J$146,'9月奖金发放记录'!$B$2:$B$146,G267,'9月奖金发放记录'!$A$2:$A$146,A267)</f>
        <v>55</v>
      </c>
      <c r="AO267" s="40">
        <f>SUMIFS('9月奖金发放记录'!$J$2:$J$146,'9月奖金发放记录'!$B$2:$B$146,G267,'9月奖金发放记录'!$A$2:$A$146,A267)</f>
        <v>55</v>
      </c>
      <c r="AP267" s="39" t="s">
        <v>894</v>
      </c>
      <c r="AQ267" s="39" t="s">
        <v>120</v>
      </c>
      <c r="AR267" s="39">
        <v>0</v>
      </c>
    </row>
    <row r="268" ht="19" customHeight="1" spans="1:44">
      <c r="A268" s="37" t="s">
        <v>432</v>
      </c>
      <c r="B268" s="37" t="s">
        <v>1161</v>
      </c>
      <c r="C268" s="37" t="s">
        <v>892</v>
      </c>
      <c r="D268" s="37" t="s">
        <v>893</v>
      </c>
      <c r="E268" s="37" t="s">
        <v>11</v>
      </c>
      <c r="F268" s="38">
        <v>150</v>
      </c>
      <c r="G268" s="37" t="s">
        <v>52</v>
      </c>
      <c r="H268" s="37">
        <v>3000</v>
      </c>
      <c r="I268" s="37">
        <v>2481.8</v>
      </c>
      <c r="J268" s="37" t="s">
        <v>895</v>
      </c>
      <c r="K268" s="37">
        <v>3000</v>
      </c>
      <c r="L268" s="37">
        <v>311.9</v>
      </c>
      <c r="M268" s="37" t="s">
        <v>895</v>
      </c>
      <c r="N268" s="37">
        <v>3000</v>
      </c>
      <c r="O268" s="37">
        <v>1806.3</v>
      </c>
      <c r="P268" s="37" t="s">
        <v>895</v>
      </c>
      <c r="Q268" s="37">
        <v>3000</v>
      </c>
      <c r="R268" s="37">
        <v>700.4</v>
      </c>
      <c r="S268" s="37" t="s">
        <v>895</v>
      </c>
      <c r="T268" s="37">
        <v>3000</v>
      </c>
      <c r="U268" s="37">
        <v>1905.9</v>
      </c>
      <c r="V268" s="37" t="s">
        <v>895</v>
      </c>
      <c r="W268" s="37">
        <v>3000</v>
      </c>
      <c r="X268" s="37">
        <v>2037.9</v>
      </c>
      <c r="Y268" s="37" t="s">
        <v>895</v>
      </c>
      <c r="Z268" s="37"/>
      <c r="AA268" s="37"/>
      <c r="AB268" s="37" t="s">
        <v>894</v>
      </c>
      <c r="AC268" s="37"/>
      <c r="AD268" s="37"/>
      <c r="AE268" s="37" t="s">
        <v>894</v>
      </c>
      <c r="AF268" s="37">
        <v>3000</v>
      </c>
      <c r="AG268" s="37">
        <v>4550.1</v>
      </c>
      <c r="AH268" s="37" t="s">
        <v>899</v>
      </c>
      <c r="AI268" s="38">
        <v>21000</v>
      </c>
      <c r="AJ268" s="38">
        <v>13794.3</v>
      </c>
      <c r="AK268" s="37" t="s">
        <v>895</v>
      </c>
      <c r="AL268" s="37" t="s">
        <v>413</v>
      </c>
      <c r="AM268" s="37" t="s">
        <v>896</v>
      </c>
      <c r="AN268" s="38">
        <f>SUMIFS('9月奖金发放记录'!$J$2:$J$146,'9月奖金发放记录'!$B$2:$B$146,G268,'9月奖金发放记录'!$A$2:$A$146,A268)</f>
        <v>150</v>
      </c>
      <c r="AO268" s="38">
        <f>SUMIFS('9月奖金发放记录'!$J$2:$J$146,'9月奖金发放记录'!$B$2:$B$146,G268,'9月奖金发放记录'!$A$2:$A$146,A268)</f>
        <v>150</v>
      </c>
      <c r="AP268" s="37" t="s">
        <v>894</v>
      </c>
      <c r="AQ268" s="37" t="s">
        <v>120</v>
      </c>
      <c r="AR268" s="37">
        <v>0</v>
      </c>
    </row>
    <row r="269" ht="19" customHeight="1" spans="1:44">
      <c r="A269" s="39" t="s">
        <v>434</v>
      </c>
      <c r="B269" s="39" t="s">
        <v>1162</v>
      </c>
      <c r="C269" s="39" t="s">
        <v>902</v>
      </c>
      <c r="D269" s="39" t="s">
        <v>893</v>
      </c>
      <c r="E269" s="39" t="s">
        <v>12</v>
      </c>
      <c r="F269" s="40">
        <v>260</v>
      </c>
      <c r="G269" s="39" t="s">
        <v>52</v>
      </c>
      <c r="H269" s="39"/>
      <c r="I269" s="39"/>
      <c r="J269" s="39" t="s">
        <v>894</v>
      </c>
      <c r="K269" s="39"/>
      <c r="L269" s="39"/>
      <c r="M269" s="39" t="s">
        <v>894</v>
      </c>
      <c r="N269" s="39"/>
      <c r="O269" s="39"/>
      <c r="P269" s="39" t="s">
        <v>894</v>
      </c>
      <c r="Q269" s="39"/>
      <c r="R269" s="39"/>
      <c r="S269" s="39" t="s">
        <v>894</v>
      </c>
      <c r="T269" s="39"/>
      <c r="U269" s="39"/>
      <c r="V269" s="39" t="s">
        <v>894</v>
      </c>
      <c r="W269" s="39"/>
      <c r="X269" s="39"/>
      <c r="Y269" s="39" t="s">
        <v>894</v>
      </c>
      <c r="Z269" s="39"/>
      <c r="AA269" s="39"/>
      <c r="AB269" s="39" t="s">
        <v>894</v>
      </c>
      <c r="AC269" s="39"/>
      <c r="AD269" s="39"/>
      <c r="AE269" s="39" t="s">
        <v>894</v>
      </c>
      <c r="AF269" s="39">
        <v>5000</v>
      </c>
      <c r="AG269" s="39">
        <v>1355.71</v>
      </c>
      <c r="AH269" s="39" t="s">
        <v>895</v>
      </c>
      <c r="AI269" s="40">
        <v>5000</v>
      </c>
      <c r="AJ269" s="40">
        <v>1355.71</v>
      </c>
      <c r="AK269" s="39" t="s">
        <v>895</v>
      </c>
      <c r="AL269" s="39" t="s">
        <v>435</v>
      </c>
      <c r="AM269" s="39" t="s">
        <v>896</v>
      </c>
      <c r="AN269" s="40">
        <f>SUMIFS('9月奖金发放记录'!$J$2:$J$146,'9月奖金发放记录'!$B$2:$B$146,G269,'9月奖金发放记录'!$A$2:$A$146,A269)</f>
        <v>0</v>
      </c>
      <c r="AO269" s="40">
        <f>SUMIFS('9月奖金发放记录'!$J$2:$J$146,'9月奖金发放记录'!$B$2:$B$146,G269,'9月奖金发放记录'!$A$2:$A$146,A269)</f>
        <v>0</v>
      </c>
      <c r="AP269" s="39" t="s">
        <v>897</v>
      </c>
      <c r="AQ269" s="39" t="s">
        <v>120</v>
      </c>
      <c r="AR269" s="39">
        <v>0</v>
      </c>
    </row>
    <row r="270" ht="19" customHeight="1" spans="1:44">
      <c r="A270" s="37" t="s">
        <v>438</v>
      </c>
      <c r="B270" s="37" t="s">
        <v>1163</v>
      </c>
      <c r="C270" s="37" t="s">
        <v>902</v>
      </c>
      <c r="D270" s="37" t="s">
        <v>893</v>
      </c>
      <c r="E270" s="37" t="s">
        <v>12</v>
      </c>
      <c r="F270" s="38">
        <v>260</v>
      </c>
      <c r="G270" s="37" t="s">
        <v>52</v>
      </c>
      <c r="H270" s="37"/>
      <c r="I270" s="37"/>
      <c r="J270" s="37" t="s">
        <v>894</v>
      </c>
      <c r="K270" s="37"/>
      <c r="L270" s="37"/>
      <c r="M270" s="37" t="s">
        <v>894</v>
      </c>
      <c r="N270" s="37"/>
      <c r="O270" s="37"/>
      <c r="P270" s="37" t="s">
        <v>894</v>
      </c>
      <c r="Q270" s="37"/>
      <c r="R270" s="37"/>
      <c r="S270" s="37" t="s">
        <v>894</v>
      </c>
      <c r="T270" s="37"/>
      <c r="U270" s="37"/>
      <c r="V270" s="37" t="s">
        <v>894</v>
      </c>
      <c r="W270" s="37"/>
      <c r="X270" s="37"/>
      <c r="Y270" s="37" t="s">
        <v>894</v>
      </c>
      <c r="Z270" s="37"/>
      <c r="AA270" s="37"/>
      <c r="AB270" s="37" t="s">
        <v>894</v>
      </c>
      <c r="AC270" s="37"/>
      <c r="AD270" s="37"/>
      <c r="AE270" s="37" t="s">
        <v>894</v>
      </c>
      <c r="AF270" s="37">
        <v>5000</v>
      </c>
      <c r="AG270" s="37">
        <v>3836.3</v>
      </c>
      <c r="AH270" s="37" t="s">
        <v>895</v>
      </c>
      <c r="AI270" s="38">
        <v>5000</v>
      </c>
      <c r="AJ270" s="38">
        <v>3836.3</v>
      </c>
      <c r="AK270" s="37" t="s">
        <v>895</v>
      </c>
      <c r="AL270" s="37" t="s">
        <v>439</v>
      </c>
      <c r="AM270" s="37" t="s">
        <v>896</v>
      </c>
      <c r="AN270" s="38">
        <f>SUMIFS('9月奖金发放记录'!$J$2:$J$146,'9月奖金发放记录'!$B$2:$B$146,G270,'9月奖金发放记录'!$A$2:$A$146,A270)</f>
        <v>0</v>
      </c>
      <c r="AO270" s="38">
        <f>SUMIFS('9月奖金发放记录'!$J$2:$J$146,'9月奖金发放记录'!$B$2:$B$146,G270,'9月奖金发放记录'!$A$2:$A$146,A270)</f>
        <v>0</v>
      </c>
      <c r="AP270" s="37" t="s">
        <v>897</v>
      </c>
      <c r="AQ270" s="37" t="s">
        <v>120</v>
      </c>
      <c r="AR270" s="37">
        <v>0</v>
      </c>
    </row>
    <row r="271" ht="19" customHeight="1" spans="1:44">
      <c r="A271" s="39" t="s">
        <v>53</v>
      </c>
      <c r="B271" s="39" t="s">
        <v>1164</v>
      </c>
      <c r="C271" s="39" t="s">
        <v>902</v>
      </c>
      <c r="D271" s="39" t="s">
        <v>893</v>
      </c>
      <c r="E271" s="39" t="s">
        <v>12</v>
      </c>
      <c r="F271" s="40">
        <v>300</v>
      </c>
      <c r="G271" s="39" t="s">
        <v>52</v>
      </c>
      <c r="H271" s="39"/>
      <c r="I271" s="39"/>
      <c r="J271" s="39" t="s">
        <v>894</v>
      </c>
      <c r="K271" s="39"/>
      <c r="L271" s="39"/>
      <c r="M271" s="39" t="s">
        <v>894</v>
      </c>
      <c r="N271" s="39"/>
      <c r="O271" s="39"/>
      <c r="P271" s="39" t="s">
        <v>894</v>
      </c>
      <c r="Q271" s="39"/>
      <c r="R271" s="39"/>
      <c r="S271" s="39" t="s">
        <v>894</v>
      </c>
      <c r="T271" s="39"/>
      <c r="U271" s="39"/>
      <c r="V271" s="39" t="s">
        <v>894</v>
      </c>
      <c r="W271" s="39">
        <v>3500</v>
      </c>
      <c r="X271" s="39">
        <v>2067</v>
      </c>
      <c r="Y271" s="39" t="s">
        <v>895</v>
      </c>
      <c r="Z271" s="39">
        <v>5000</v>
      </c>
      <c r="AA271" s="39">
        <v>2828.7</v>
      </c>
      <c r="AB271" s="39" t="s">
        <v>895</v>
      </c>
      <c r="AC271" s="39">
        <v>5000</v>
      </c>
      <c r="AD271" s="39">
        <v>3450.4</v>
      </c>
      <c r="AE271" s="39" t="s">
        <v>895</v>
      </c>
      <c r="AF271" s="39">
        <v>5000</v>
      </c>
      <c r="AG271" s="39">
        <v>4973.1</v>
      </c>
      <c r="AH271" s="39" t="s">
        <v>904</v>
      </c>
      <c r="AI271" s="40">
        <v>18500</v>
      </c>
      <c r="AJ271" s="40">
        <v>13319.2</v>
      </c>
      <c r="AK271" s="39" t="s">
        <v>895</v>
      </c>
      <c r="AL271" s="39" t="s">
        <v>408</v>
      </c>
      <c r="AM271" s="39" t="s">
        <v>896</v>
      </c>
      <c r="AN271" s="40">
        <f>SUMIFS('9月奖金发放记录'!$J$2:$J$146,'9月奖金发放记录'!$B$2:$B$146,G271,'9月奖金发放记录'!$A$2:$A$146,A271)</f>
        <v>0</v>
      </c>
      <c r="AO271" s="40">
        <f>SUMIFS('9月奖金发放记录'!$J$2:$J$146,'9月奖金发放记录'!$B$2:$B$146,G271,'9月奖金发放记录'!$A$2:$A$146,A271)</f>
        <v>0</v>
      </c>
      <c r="AP271" s="39" t="s">
        <v>905</v>
      </c>
      <c r="AQ271" s="39" t="s">
        <v>120</v>
      </c>
      <c r="AR271" s="39">
        <v>2</v>
      </c>
    </row>
    <row r="272" ht="19" customHeight="1" spans="1:44">
      <c r="A272" s="37" t="s">
        <v>54</v>
      </c>
      <c r="B272" s="37" t="s">
        <v>1165</v>
      </c>
      <c r="C272" s="37" t="s">
        <v>892</v>
      </c>
      <c r="D272" s="37" t="s">
        <v>893</v>
      </c>
      <c r="E272" s="37" t="s">
        <v>11</v>
      </c>
      <c r="F272" s="38">
        <v>150</v>
      </c>
      <c r="G272" s="37" t="s">
        <v>52</v>
      </c>
      <c r="H272" s="37"/>
      <c r="I272" s="37"/>
      <c r="J272" s="37" t="s">
        <v>894</v>
      </c>
      <c r="K272" s="37"/>
      <c r="L272" s="37"/>
      <c r="M272" s="37" t="s">
        <v>894</v>
      </c>
      <c r="N272" s="37"/>
      <c r="O272" s="37"/>
      <c r="P272" s="37" t="s">
        <v>894</v>
      </c>
      <c r="Q272" s="37"/>
      <c r="R272" s="37"/>
      <c r="S272" s="37" t="s">
        <v>894</v>
      </c>
      <c r="T272" s="37"/>
      <c r="U272" s="37"/>
      <c r="V272" s="37" t="s">
        <v>894</v>
      </c>
      <c r="W272" s="37"/>
      <c r="X272" s="37"/>
      <c r="Y272" s="37" t="s">
        <v>894</v>
      </c>
      <c r="Z272" s="37"/>
      <c r="AA272" s="37"/>
      <c r="AB272" s="37" t="s">
        <v>894</v>
      </c>
      <c r="AC272" s="37">
        <v>677.42</v>
      </c>
      <c r="AD272" s="37">
        <v>57.9</v>
      </c>
      <c r="AE272" s="37" t="s">
        <v>895</v>
      </c>
      <c r="AF272" s="37">
        <v>3000</v>
      </c>
      <c r="AG272" s="37">
        <v>1393.4</v>
      </c>
      <c r="AH272" s="37" t="s">
        <v>904</v>
      </c>
      <c r="AI272" s="38">
        <v>3677.42</v>
      </c>
      <c r="AJ272" s="38">
        <v>1451.3</v>
      </c>
      <c r="AK272" s="37" t="s">
        <v>895</v>
      </c>
      <c r="AL272" s="37" t="s">
        <v>441</v>
      </c>
      <c r="AM272" s="37" t="s">
        <v>896</v>
      </c>
      <c r="AN272" s="38">
        <f>SUMIFS('9月奖金发放记录'!$J$2:$J$146,'9月奖金发放记录'!$B$2:$B$146,G272,'9月奖金发放记录'!$A$2:$A$146,A272)</f>
        <v>0</v>
      </c>
      <c r="AO272" s="38">
        <f>SUMIFS('9月奖金发放记录'!$J$2:$J$146,'9月奖金发放记录'!$B$2:$B$146,G272,'9月奖金发放记录'!$A$2:$A$146,A272)</f>
        <v>0</v>
      </c>
      <c r="AP272" s="37" t="s">
        <v>905</v>
      </c>
      <c r="AQ272" s="37" t="s">
        <v>120</v>
      </c>
      <c r="AR272" s="37">
        <v>2</v>
      </c>
    </row>
    <row r="273" ht="19" customHeight="1" spans="1:44">
      <c r="A273" s="39" t="s">
        <v>444</v>
      </c>
      <c r="B273" s="39" t="s">
        <v>1166</v>
      </c>
      <c r="C273" s="39" t="s">
        <v>902</v>
      </c>
      <c r="D273" s="39" t="s">
        <v>893</v>
      </c>
      <c r="E273" s="39" t="s">
        <v>12</v>
      </c>
      <c r="F273" s="40">
        <v>260</v>
      </c>
      <c r="G273" s="39" t="s">
        <v>52</v>
      </c>
      <c r="H273" s="39"/>
      <c r="I273" s="39"/>
      <c r="J273" s="39" t="s">
        <v>894</v>
      </c>
      <c r="K273" s="39"/>
      <c r="L273" s="39"/>
      <c r="M273" s="39" t="s">
        <v>894</v>
      </c>
      <c r="N273" s="39">
        <v>2903.23</v>
      </c>
      <c r="O273" s="39">
        <v>1187.5</v>
      </c>
      <c r="P273" s="39" t="s">
        <v>895</v>
      </c>
      <c r="Q273" s="39">
        <v>5000</v>
      </c>
      <c r="R273" s="39">
        <v>2077.4</v>
      </c>
      <c r="S273" s="39" t="s">
        <v>895</v>
      </c>
      <c r="T273" s="39">
        <v>1935.48</v>
      </c>
      <c r="U273" s="39">
        <v>636.39</v>
      </c>
      <c r="V273" s="39" t="s">
        <v>895</v>
      </c>
      <c r="W273" s="39">
        <v>4166.67</v>
      </c>
      <c r="X273" s="39">
        <v>8815.5</v>
      </c>
      <c r="Y273" s="39" t="s">
        <v>899</v>
      </c>
      <c r="Z273" s="39">
        <v>5000</v>
      </c>
      <c r="AA273" s="39">
        <v>3962.3</v>
      </c>
      <c r="AB273" s="39" t="s">
        <v>895</v>
      </c>
      <c r="AC273" s="39">
        <v>5000</v>
      </c>
      <c r="AD273" s="39">
        <v>3924.1</v>
      </c>
      <c r="AE273" s="39" t="s">
        <v>895</v>
      </c>
      <c r="AF273" s="39">
        <v>1666.67</v>
      </c>
      <c r="AG273" s="39">
        <v>1023.3</v>
      </c>
      <c r="AH273" s="39" t="s">
        <v>895</v>
      </c>
      <c r="AI273" s="40">
        <v>25672.05</v>
      </c>
      <c r="AJ273" s="40">
        <v>21626.49</v>
      </c>
      <c r="AK273" s="39" t="s">
        <v>895</v>
      </c>
      <c r="AL273" s="39" t="s">
        <v>405</v>
      </c>
      <c r="AM273" s="39" t="s">
        <v>896</v>
      </c>
      <c r="AN273" s="40">
        <f>SUMIFS('9月奖金发放记录'!$J$2:$J$146,'9月奖金发放记录'!$B$2:$B$146,G273,'9月奖金发放记录'!$A$2:$A$146,A273)</f>
        <v>0</v>
      </c>
      <c r="AO273" s="40">
        <f>SUMIFS('9月奖金发放记录'!$J$2:$J$146,'9月奖金发放记录'!$B$2:$B$146,G273,'9月奖金发放记录'!$A$2:$A$146,A273)</f>
        <v>0</v>
      </c>
      <c r="AP273" s="39" t="s">
        <v>897</v>
      </c>
      <c r="AQ273" s="39" t="s">
        <v>120</v>
      </c>
      <c r="AR273" s="39">
        <v>0</v>
      </c>
    </row>
    <row r="274" ht="19" customHeight="1" spans="1:44">
      <c r="A274" s="37" t="s">
        <v>446</v>
      </c>
      <c r="B274" s="37" t="s">
        <v>1167</v>
      </c>
      <c r="C274" s="37" t="s">
        <v>902</v>
      </c>
      <c r="D274" s="37" t="s">
        <v>893</v>
      </c>
      <c r="E274" s="37" t="s">
        <v>12</v>
      </c>
      <c r="F274" s="38">
        <v>260</v>
      </c>
      <c r="G274" s="37" t="s">
        <v>52</v>
      </c>
      <c r="H274" s="37"/>
      <c r="I274" s="37"/>
      <c r="J274" s="37" t="s">
        <v>894</v>
      </c>
      <c r="K274" s="37"/>
      <c r="L274" s="37"/>
      <c r="M274" s="37" t="s">
        <v>894</v>
      </c>
      <c r="N274" s="37"/>
      <c r="O274" s="37"/>
      <c r="P274" s="37" t="s">
        <v>894</v>
      </c>
      <c r="Q274" s="37"/>
      <c r="R274" s="37"/>
      <c r="S274" s="37" t="s">
        <v>894</v>
      </c>
      <c r="T274" s="37"/>
      <c r="U274" s="37"/>
      <c r="V274" s="37" t="s">
        <v>894</v>
      </c>
      <c r="W274" s="37"/>
      <c r="X274" s="37"/>
      <c r="Y274" s="37" t="s">
        <v>894</v>
      </c>
      <c r="Z274" s="37"/>
      <c r="AA274" s="37"/>
      <c r="AB274" s="37" t="s">
        <v>894</v>
      </c>
      <c r="AC274" s="37">
        <v>806.45</v>
      </c>
      <c r="AD274" s="37">
        <v>123.7</v>
      </c>
      <c r="AE274" s="37" t="s">
        <v>895</v>
      </c>
      <c r="AF274" s="37">
        <v>5000</v>
      </c>
      <c r="AG274" s="37">
        <v>1663.3</v>
      </c>
      <c r="AH274" s="37" t="s">
        <v>904</v>
      </c>
      <c r="AI274" s="38">
        <v>5806.45</v>
      </c>
      <c r="AJ274" s="38">
        <v>1787</v>
      </c>
      <c r="AK274" s="37" t="s">
        <v>895</v>
      </c>
      <c r="AL274" s="37" t="s">
        <v>398</v>
      </c>
      <c r="AM274" s="37" t="s">
        <v>896</v>
      </c>
      <c r="AN274" s="38">
        <f>SUMIFS('9月奖金发放记录'!$J$2:$J$146,'9月奖金发放记录'!$B$2:$B$146,G274,'9月奖金发放记录'!$A$2:$A$146,A274)</f>
        <v>0</v>
      </c>
      <c r="AO274" s="38">
        <f>SUMIFS('9月奖金发放记录'!$J$2:$J$146,'9月奖金发放记录'!$B$2:$B$146,G274,'9月奖金发放记录'!$A$2:$A$146,A274)</f>
        <v>0</v>
      </c>
      <c r="AP274" s="37" t="s">
        <v>905</v>
      </c>
      <c r="AQ274" s="37" t="s">
        <v>120</v>
      </c>
      <c r="AR274" s="37">
        <v>6</v>
      </c>
    </row>
    <row r="275" ht="19" customHeight="1" spans="1:44">
      <c r="A275" s="39" t="s">
        <v>448</v>
      </c>
      <c r="B275" s="39" t="s">
        <v>1168</v>
      </c>
      <c r="C275" s="39" t="s">
        <v>902</v>
      </c>
      <c r="D275" s="39" t="s">
        <v>893</v>
      </c>
      <c r="E275" s="39" t="s">
        <v>12</v>
      </c>
      <c r="F275" s="40">
        <v>260</v>
      </c>
      <c r="G275" s="39" t="s">
        <v>52</v>
      </c>
      <c r="H275" s="39">
        <v>5000</v>
      </c>
      <c r="I275" s="39">
        <v>1104.6</v>
      </c>
      <c r="J275" s="39" t="s">
        <v>895</v>
      </c>
      <c r="K275" s="39">
        <v>5000</v>
      </c>
      <c r="L275" s="39">
        <v>50.8</v>
      </c>
      <c r="M275" s="39" t="s">
        <v>895</v>
      </c>
      <c r="N275" s="39">
        <v>5000</v>
      </c>
      <c r="O275" s="39">
        <v>1591.2</v>
      </c>
      <c r="P275" s="39" t="s">
        <v>895</v>
      </c>
      <c r="Q275" s="39">
        <v>5000</v>
      </c>
      <c r="R275" s="39">
        <v>1458.5</v>
      </c>
      <c r="S275" s="39" t="s">
        <v>895</v>
      </c>
      <c r="T275" s="39">
        <v>1612.9</v>
      </c>
      <c r="U275" s="39">
        <v>143.6</v>
      </c>
      <c r="V275" s="39" t="s">
        <v>895</v>
      </c>
      <c r="W275" s="39">
        <v>3500</v>
      </c>
      <c r="X275" s="39">
        <v>1369.5</v>
      </c>
      <c r="Y275" s="39" t="s">
        <v>895</v>
      </c>
      <c r="Z275" s="39">
        <v>5000</v>
      </c>
      <c r="AA275" s="39">
        <v>2322.3</v>
      </c>
      <c r="AB275" s="39" t="s">
        <v>895</v>
      </c>
      <c r="AC275" s="39">
        <v>5000</v>
      </c>
      <c r="AD275" s="39">
        <v>2168.2</v>
      </c>
      <c r="AE275" s="39" t="s">
        <v>895</v>
      </c>
      <c r="AF275" s="39">
        <v>5000</v>
      </c>
      <c r="AG275" s="39">
        <v>1932.8</v>
      </c>
      <c r="AH275" s="39" t="s">
        <v>895</v>
      </c>
      <c r="AI275" s="40">
        <v>40112.9</v>
      </c>
      <c r="AJ275" s="40">
        <v>12141.5</v>
      </c>
      <c r="AK275" s="39" t="s">
        <v>895</v>
      </c>
      <c r="AL275" s="39" t="s">
        <v>408</v>
      </c>
      <c r="AM275" s="39" t="s">
        <v>896</v>
      </c>
      <c r="AN275" s="40">
        <f>SUMIFS('9月奖金发放记录'!$J$2:$J$146,'9月奖金发放记录'!$B$2:$B$146,G275,'9月奖金发放记录'!$A$2:$A$146,A275)</f>
        <v>0</v>
      </c>
      <c r="AO275" s="40">
        <f>SUMIFS('9月奖金发放记录'!$J$2:$J$146,'9月奖金发放记录'!$B$2:$B$146,G275,'9月奖金发放记录'!$A$2:$A$146,A275)</f>
        <v>0</v>
      </c>
      <c r="AP275" s="39" t="s">
        <v>897</v>
      </c>
      <c r="AQ275" s="39" t="s">
        <v>120</v>
      </c>
      <c r="AR275" s="39">
        <v>0</v>
      </c>
    </row>
    <row r="276" ht="19" customHeight="1" spans="1:44">
      <c r="A276" s="37" t="s">
        <v>55</v>
      </c>
      <c r="B276" s="37" t="s">
        <v>1169</v>
      </c>
      <c r="C276" s="37" t="s">
        <v>892</v>
      </c>
      <c r="D276" s="37" t="s">
        <v>893</v>
      </c>
      <c r="E276" s="37" t="s">
        <v>11</v>
      </c>
      <c r="F276" s="38">
        <v>150</v>
      </c>
      <c r="G276" s="37" t="s">
        <v>52</v>
      </c>
      <c r="H276" s="37"/>
      <c r="I276" s="37"/>
      <c r="J276" s="37" t="s">
        <v>894</v>
      </c>
      <c r="K276" s="37"/>
      <c r="L276" s="37"/>
      <c r="M276" s="37" t="s">
        <v>894</v>
      </c>
      <c r="N276" s="37"/>
      <c r="O276" s="37"/>
      <c r="P276" s="37" t="s">
        <v>894</v>
      </c>
      <c r="Q276" s="37"/>
      <c r="R276" s="37"/>
      <c r="S276" s="37" t="s">
        <v>894</v>
      </c>
      <c r="T276" s="37"/>
      <c r="U276" s="37"/>
      <c r="V276" s="37" t="s">
        <v>894</v>
      </c>
      <c r="W276" s="37"/>
      <c r="X276" s="37"/>
      <c r="Y276" s="37" t="s">
        <v>894</v>
      </c>
      <c r="Z276" s="37"/>
      <c r="AA276" s="37"/>
      <c r="AB276" s="37" t="s">
        <v>894</v>
      </c>
      <c r="AC276" s="37">
        <v>1451.61</v>
      </c>
      <c r="AD276" s="37">
        <v>718.5</v>
      </c>
      <c r="AE276" s="37" t="s">
        <v>895</v>
      </c>
      <c r="AF276" s="37">
        <v>3000</v>
      </c>
      <c r="AG276" s="37">
        <v>5213.8</v>
      </c>
      <c r="AH276" s="37" t="s">
        <v>899</v>
      </c>
      <c r="AI276" s="38">
        <v>4451.61</v>
      </c>
      <c r="AJ276" s="38">
        <v>5932.3</v>
      </c>
      <c r="AK276" s="37" t="s">
        <v>899</v>
      </c>
      <c r="AL276" s="37" t="s">
        <v>450</v>
      </c>
      <c r="AM276" s="37" t="s">
        <v>896</v>
      </c>
      <c r="AN276" s="38">
        <f>SUMIFS('9月奖金发放记录'!$J$2:$J$146,'9月奖金发放记录'!$B$2:$B$146,G276,'9月奖金发放记录'!$A$2:$A$146,A276)</f>
        <v>222.58</v>
      </c>
      <c r="AO276" s="38">
        <f>SUMIFS('9月奖金发放记录'!$J$2:$J$146,'9月奖金发放记录'!$B$2:$B$146,G276,'9月奖金发放记录'!$A$2:$A$146,A276)</f>
        <v>222.58</v>
      </c>
      <c r="AP276" s="37" t="s">
        <v>894</v>
      </c>
      <c r="AQ276" s="37" t="s">
        <v>120</v>
      </c>
      <c r="AR276" s="37">
        <v>5</v>
      </c>
    </row>
    <row r="277" ht="19" customHeight="1" spans="1:44">
      <c r="A277" s="39" t="s">
        <v>452</v>
      </c>
      <c r="B277" s="39" t="s">
        <v>1170</v>
      </c>
      <c r="C277" s="39" t="s">
        <v>902</v>
      </c>
      <c r="D277" s="39" t="s">
        <v>893</v>
      </c>
      <c r="E277" s="39" t="s">
        <v>12</v>
      </c>
      <c r="F277" s="40">
        <v>260</v>
      </c>
      <c r="G277" s="39" t="s">
        <v>52</v>
      </c>
      <c r="H277" s="39"/>
      <c r="I277" s="39"/>
      <c r="J277" s="39" t="s">
        <v>894</v>
      </c>
      <c r="K277" s="39"/>
      <c r="L277" s="39"/>
      <c r="M277" s="39" t="s">
        <v>894</v>
      </c>
      <c r="N277" s="39"/>
      <c r="O277" s="39"/>
      <c r="P277" s="39" t="s">
        <v>894</v>
      </c>
      <c r="Q277" s="39"/>
      <c r="R277" s="39"/>
      <c r="S277" s="39" t="s">
        <v>894</v>
      </c>
      <c r="T277" s="39"/>
      <c r="U277" s="39"/>
      <c r="V277" s="39" t="s">
        <v>894</v>
      </c>
      <c r="W277" s="39"/>
      <c r="X277" s="39"/>
      <c r="Y277" s="39" t="s">
        <v>894</v>
      </c>
      <c r="Z277" s="39"/>
      <c r="AA277" s="39"/>
      <c r="AB277" s="39" t="s">
        <v>894</v>
      </c>
      <c r="AC277" s="39"/>
      <c r="AD277" s="39"/>
      <c r="AE277" s="39" t="s">
        <v>894</v>
      </c>
      <c r="AF277" s="39">
        <v>5000</v>
      </c>
      <c r="AG277" s="39">
        <v>480.68</v>
      </c>
      <c r="AH277" s="39" t="s">
        <v>895</v>
      </c>
      <c r="AI277" s="40">
        <v>5000</v>
      </c>
      <c r="AJ277" s="40">
        <v>480.68</v>
      </c>
      <c r="AK277" s="39" t="s">
        <v>895</v>
      </c>
      <c r="AL277" s="39" t="s">
        <v>435</v>
      </c>
      <c r="AM277" s="39" t="s">
        <v>896</v>
      </c>
      <c r="AN277" s="40">
        <f>SUMIFS('9月奖金发放记录'!$J$2:$J$146,'9月奖金发放记录'!$B$2:$B$146,G277,'9月奖金发放记录'!$A$2:$A$146,A277)</f>
        <v>0</v>
      </c>
      <c r="AO277" s="40">
        <f>SUMIFS('9月奖金发放记录'!$J$2:$J$146,'9月奖金发放记录'!$B$2:$B$146,G277,'9月奖金发放记录'!$A$2:$A$146,A277)</f>
        <v>0</v>
      </c>
      <c r="AP277" s="39" t="s">
        <v>897</v>
      </c>
      <c r="AQ277" s="39" t="s">
        <v>120</v>
      </c>
      <c r="AR277" s="39">
        <v>0</v>
      </c>
    </row>
    <row r="278" ht="19" customHeight="1" spans="1:44">
      <c r="A278" s="37" t="s">
        <v>454</v>
      </c>
      <c r="B278" s="37" t="s">
        <v>1171</v>
      </c>
      <c r="C278" s="37" t="s">
        <v>892</v>
      </c>
      <c r="D278" s="37" t="s">
        <v>893</v>
      </c>
      <c r="E278" s="37" t="s">
        <v>11</v>
      </c>
      <c r="F278" s="38">
        <v>150</v>
      </c>
      <c r="G278" s="37" t="s">
        <v>52</v>
      </c>
      <c r="H278" s="37"/>
      <c r="I278" s="37"/>
      <c r="J278" s="37" t="s">
        <v>894</v>
      </c>
      <c r="K278" s="37">
        <v>2035.71</v>
      </c>
      <c r="L278" s="37">
        <v>2626.9</v>
      </c>
      <c r="M278" s="37" t="s">
        <v>899</v>
      </c>
      <c r="N278" s="37">
        <v>3000</v>
      </c>
      <c r="O278" s="37">
        <v>5312.3</v>
      </c>
      <c r="P278" s="37" t="s">
        <v>899</v>
      </c>
      <c r="Q278" s="37">
        <v>3000</v>
      </c>
      <c r="R278" s="37">
        <v>3524</v>
      </c>
      <c r="S278" s="37" t="s">
        <v>899</v>
      </c>
      <c r="T278" s="37">
        <v>3000</v>
      </c>
      <c r="U278" s="37">
        <v>3355.3</v>
      </c>
      <c r="V278" s="37" t="s">
        <v>899</v>
      </c>
      <c r="W278" s="37">
        <v>3000</v>
      </c>
      <c r="X278" s="37">
        <v>2612.5</v>
      </c>
      <c r="Y278" s="37" t="s">
        <v>895</v>
      </c>
      <c r="Z278" s="37">
        <v>3000</v>
      </c>
      <c r="AA278" s="37">
        <v>2086.4</v>
      </c>
      <c r="AB278" s="37" t="s">
        <v>895</v>
      </c>
      <c r="AC278" s="37">
        <v>3000</v>
      </c>
      <c r="AD278" s="37">
        <v>1615.3</v>
      </c>
      <c r="AE278" s="37" t="s">
        <v>895</v>
      </c>
      <c r="AF278" s="37">
        <v>3000</v>
      </c>
      <c r="AG278" s="37">
        <v>5240.3</v>
      </c>
      <c r="AH278" s="37" t="s">
        <v>899</v>
      </c>
      <c r="AI278" s="38">
        <v>23035.71</v>
      </c>
      <c r="AJ278" s="38">
        <v>26373</v>
      </c>
      <c r="AK278" s="37" t="s">
        <v>899</v>
      </c>
      <c r="AL278" s="37" t="s">
        <v>455</v>
      </c>
      <c r="AM278" s="37" t="s">
        <v>896</v>
      </c>
      <c r="AN278" s="38">
        <f>SUMIFS('9月奖金发放记录'!$J$2:$J$146,'9月奖金发放记录'!$B$2:$B$146,G278,'9月奖金发放记录'!$A$2:$A$146,A278)</f>
        <v>150</v>
      </c>
      <c r="AO278" s="38">
        <f>SUMIFS('9月奖金发放记录'!$J$2:$J$146,'9月奖金发放记录'!$B$2:$B$146,G278,'9月奖金发放记录'!$A$2:$A$146,A278)</f>
        <v>150</v>
      </c>
      <c r="AP278" s="37" t="s">
        <v>894</v>
      </c>
      <c r="AQ278" s="37" t="s">
        <v>120</v>
      </c>
      <c r="AR278" s="37">
        <v>1</v>
      </c>
    </row>
    <row r="279" ht="19" customHeight="1" spans="1:44">
      <c r="A279" s="39" t="s">
        <v>457</v>
      </c>
      <c r="B279" s="39" t="s">
        <v>1172</v>
      </c>
      <c r="C279" s="39" t="s">
        <v>892</v>
      </c>
      <c r="D279" s="39" t="s">
        <v>893</v>
      </c>
      <c r="E279" s="39" t="s">
        <v>11</v>
      </c>
      <c r="F279" s="40">
        <v>150</v>
      </c>
      <c r="G279" s="39" t="s">
        <v>52</v>
      </c>
      <c r="H279" s="39">
        <v>3000</v>
      </c>
      <c r="I279" s="39">
        <v>3266.8</v>
      </c>
      <c r="J279" s="39" t="s">
        <v>899</v>
      </c>
      <c r="K279" s="39">
        <v>3000</v>
      </c>
      <c r="L279" s="39">
        <v>1167.5</v>
      </c>
      <c r="M279" s="39" t="s">
        <v>895</v>
      </c>
      <c r="N279" s="39">
        <v>3000</v>
      </c>
      <c r="O279" s="39">
        <v>3176.1</v>
      </c>
      <c r="P279" s="39" t="s">
        <v>899</v>
      </c>
      <c r="Q279" s="39">
        <v>3000</v>
      </c>
      <c r="R279" s="39">
        <v>2810</v>
      </c>
      <c r="S279" s="39" t="s">
        <v>895</v>
      </c>
      <c r="T279" s="39">
        <v>3000</v>
      </c>
      <c r="U279" s="39">
        <v>2216.7</v>
      </c>
      <c r="V279" s="39" t="s">
        <v>895</v>
      </c>
      <c r="W279" s="39">
        <v>3000</v>
      </c>
      <c r="X279" s="39">
        <v>2153.7</v>
      </c>
      <c r="Y279" s="39" t="s">
        <v>895</v>
      </c>
      <c r="Z279" s="39"/>
      <c r="AA279" s="39"/>
      <c r="AB279" s="39" t="s">
        <v>894</v>
      </c>
      <c r="AC279" s="39"/>
      <c r="AD279" s="39"/>
      <c r="AE279" s="39" t="s">
        <v>894</v>
      </c>
      <c r="AF279" s="39">
        <v>3000</v>
      </c>
      <c r="AG279" s="39">
        <v>2472.8</v>
      </c>
      <c r="AH279" s="39" t="s">
        <v>895</v>
      </c>
      <c r="AI279" s="40">
        <v>21000</v>
      </c>
      <c r="AJ279" s="40">
        <v>17263.6</v>
      </c>
      <c r="AK279" s="39" t="s">
        <v>895</v>
      </c>
      <c r="AL279" s="39" t="s">
        <v>413</v>
      </c>
      <c r="AM279" s="39" t="s">
        <v>896</v>
      </c>
      <c r="AN279" s="40">
        <f>SUMIFS('9月奖金发放记录'!$J$2:$J$146,'9月奖金发放记录'!$B$2:$B$146,G279,'9月奖金发放记录'!$A$2:$A$146,A279)</f>
        <v>0</v>
      </c>
      <c r="AO279" s="40">
        <f>SUMIFS('9月奖金发放记录'!$J$2:$J$146,'9月奖金发放记录'!$B$2:$B$146,G279,'9月奖金发放记录'!$A$2:$A$146,A279)</f>
        <v>0</v>
      </c>
      <c r="AP279" s="39" t="s">
        <v>897</v>
      </c>
      <c r="AQ279" s="39" t="s">
        <v>120</v>
      </c>
      <c r="AR279" s="39">
        <v>0</v>
      </c>
    </row>
    <row r="280" ht="19" customHeight="1" spans="1:44">
      <c r="A280" s="37" t="s">
        <v>458</v>
      </c>
      <c r="B280" s="37" t="s">
        <v>1173</v>
      </c>
      <c r="C280" s="37" t="s">
        <v>902</v>
      </c>
      <c r="D280" s="37" t="s">
        <v>893</v>
      </c>
      <c r="E280" s="37" t="s">
        <v>12</v>
      </c>
      <c r="F280" s="38">
        <v>260</v>
      </c>
      <c r="G280" s="37" t="s">
        <v>52</v>
      </c>
      <c r="H280" s="37"/>
      <c r="I280" s="37"/>
      <c r="J280" s="37" t="s">
        <v>894</v>
      </c>
      <c r="K280" s="37"/>
      <c r="L280" s="37"/>
      <c r="M280" s="37" t="s">
        <v>894</v>
      </c>
      <c r="N280" s="37"/>
      <c r="O280" s="37"/>
      <c r="P280" s="37" t="s">
        <v>894</v>
      </c>
      <c r="Q280" s="37"/>
      <c r="R280" s="37"/>
      <c r="S280" s="37" t="s">
        <v>894</v>
      </c>
      <c r="T280" s="37"/>
      <c r="U280" s="37"/>
      <c r="V280" s="37" t="s">
        <v>894</v>
      </c>
      <c r="W280" s="37"/>
      <c r="X280" s="37"/>
      <c r="Y280" s="37" t="s">
        <v>894</v>
      </c>
      <c r="Z280" s="37"/>
      <c r="AA280" s="37"/>
      <c r="AB280" s="37" t="s">
        <v>894</v>
      </c>
      <c r="AC280" s="37">
        <v>5000</v>
      </c>
      <c r="AD280" s="37">
        <v>2606.6</v>
      </c>
      <c r="AE280" s="37" t="s">
        <v>895</v>
      </c>
      <c r="AF280" s="37">
        <v>5000</v>
      </c>
      <c r="AG280" s="37">
        <v>1659.6</v>
      </c>
      <c r="AH280" s="37" t="s">
        <v>904</v>
      </c>
      <c r="AI280" s="38">
        <v>10000</v>
      </c>
      <c r="AJ280" s="38">
        <v>4266.2</v>
      </c>
      <c r="AK280" s="37" t="s">
        <v>895</v>
      </c>
      <c r="AL280" s="37" t="s">
        <v>398</v>
      </c>
      <c r="AM280" s="37" t="s">
        <v>896</v>
      </c>
      <c r="AN280" s="38">
        <f>SUMIFS('9月奖金发放记录'!$J$2:$J$146,'9月奖金发放记录'!$B$2:$B$146,G280,'9月奖金发放记录'!$A$2:$A$146,A280)</f>
        <v>0</v>
      </c>
      <c r="AO280" s="38">
        <f>SUMIFS('9月奖金发放记录'!$J$2:$J$146,'9月奖金发放记录'!$B$2:$B$146,G280,'9月奖金发放记录'!$A$2:$A$146,A280)</f>
        <v>0</v>
      </c>
      <c r="AP280" s="37" t="s">
        <v>905</v>
      </c>
      <c r="AQ280" s="37" t="s">
        <v>120</v>
      </c>
      <c r="AR280" s="37">
        <v>7</v>
      </c>
    </row>
    <row r="281" ht="19" customHeight="1" spans="1:44">
      <c r="A281" s="39" t="s">
        <v>460</v>
      </c>
      <c r="B281" s="39" t="s">
        <v>1174</v>
      </c>
      <c r="C281" s="39" t="s">
        <v>892</v>
      </c>
      <c r="D281" s="39" t="s">
        <v>893</v>
      </c>
      <c r="E281" s="39" t="s">
        <v>11</v>
      </c>
      <c r="F281" s="40">
        <v>150</v>
      </c>
      <c r="G281" s="39" t="s">
        <v>52</v>
      </c>
      <c r="H281" s="39">
        <v>1645.16</v>
      </c>
      <c r="I281" s="39">
        <v>2371.4</v>
      </c>
      <c r="J281" s="39" t="s">
        <v>899</v>
      </c>
      <c r="K281" s="39">
        <v>535.71</v>
      </c>
      <c r="L281" s="39">
        <v>57</v>
      </c>
      <c r="M281" s="39" t="s">
        <v>895</v>
      </c>
      <c r="N281" s="39">
        <v>1741.94</v>
      </c>
      <c r="O281" s="39">
        <v>785</v>
      </c>
      <c r="P281" s="39" t="s">
        <v>895</v>
      </c>
      <c r="Q281" s="39">
        <v>3000</v>
      </c>
      <c r="R281" s="39">
        <v>1157.5</v>
      </c>
      <c r="S281" s="39" t="s">
        <v>895</v>
      </c>
      <c r="T281" s="39">
        <v>3000</v>
      </c>
      <c r="U281" s="39">
        <v>1102.5</v>
      </c>
      <c r="V281" s="39" t="s">
        <v>895</v>
      </c>
      <c r="W281" s="39">
        <v>400</v>
      </c>
      <c r="X281" s="39">
        <v>206.4</v>
      </c>
      <c r="Y281" s="39" t="s">
        <v>895</v>
      </c>
      <c r="Z281" s="39"/>
      <c r="AA281" s="39"/>
      <c r="AB281" s="39" t="s">
        <v>894</v>
      </c>
      <c r="AC281" s="39"/>
      <c r="AD281" s="39"/>
      <c r="AE281" s="39" t="s">
        <v>894</v>
      </c>
      <c r="AF281" s="39">
        <v>1700</v>
      </c>
      <c r="AG281" s="39">
        <v>1481.4</v>
      </c>
      <c r="AH281" s="39" t="s">
        <v>904</v>
      </c>
      <c r="AI281" s="40">
        <v>12022.81</v>
      </c>
      <c r="AJ281" s="40">
        <v>7161.2</v>
      </c>
      <c r="AK281" s="39" t="s">
        <v>895</v>
      </c>
      <c r="AL281" s="39" t="s">
        <v>408</v>
      </c>
      <c r="AM281" s="39" t="s">
        <v>896</v>
      </c>
      <c r="AN281" s="40">
        <f>SUMIFS('9月奖金发放记录'!$J$2:$J$146,'9月奖金发放记录'!$B$2:$B$146,G281,'9月奖金发放记录'!$A$2:$A$146,A281)</f>
        <v>0</v>
      </c>
      <c r="AO281" s="40">
        <f>SUMIFS('9月奖金发放记录'!$J$2:$J$146,'9月奖金发放记录'!$B$2:$B$146,G281,'9月奖金发放记录'!$A$2:$A$146,A281)</f>
        <v>0</v>
      </c>
      <c r="AP281" s="39" t="s">
        <v>905</v>
      </c>
      <c r="AQ281" s="39" t="s">
        <v>120</v>
      </c>
      <c r="AR281" s="39">
        <v>2</v>
      </c>
    </row>
    <row r="282" ht="19" customHeight="1" spans="1:44">
      <c r="A282" s="37" t="s">
        <v>462</v>
      </c>
      <c r="B282" s="37" t="s">
        <v>1175</v>
      </c>
      <c r="C282" s="37" t="s">
        <v>892</v>
      </c>
      <c r="D282" s="37" t="s">
        <v>893</v>
      </c>
      <c r="E282" s="37" t="s">
        <v>11</v>
      </c>
      <c r="F282" s="38">
        <v>150</v>
      </c>
      <c r="G282" s="37" t="s">
        <v>52</v>
      </c>
      <c r="H282" s="37"/>
      <c r="I282" s="37"/>
      <c r="J282" s="37" t="s">
        <v>894</v>
      </c>
      <c r="K282" s="37"/>
      <c r="L282" s="37"/>
      <c r="M282" s="37" t="s">
        <v>894</v>
      </c>
      <c r="N282" s="37"/>
      <c r="O282" s="37"/>
      <c r="P282" s="37" t="s">
        <v>894</v>
      </c>
      <c r="Q282" s="37"/>
      <c r="R282" s="37"/>
      <c r="S282" s="37" t="s">
        <v>894</v>
      </c>
      <c r="T282" s="37"/>
      <c r="U282" s="37"/>
      <c r="V282" s="37" t="s">
        <v>894</v>
      </c>
      <c r="W282" s="37"/>
      <c r="X282" s="37"/>
      <c r="Y282" s="37" t="s">
        <v>894</v>
      </c>
      <c r="Z282" s="37"/>
      <c r="AA282" s="37"/>
      <c r="AB282" s="37" t="s">
        <v>894</v>
      </c>
      <c r="AC282" s="37"/>
      <c r="AD282" s="37"/>
      <c r="AE282" s="37" t="s">
        <v>894</v>
      </c>
      <c r="AF282" s="37">
        <v>1400</v>
      </c>
      <c r="AG282" s="37">
        <v>1013.9</v>
      </c>
      <c r="AH282" s="37" t="s">
        <v>895</v>
      </c>
      <c r="AI282" s="38">
        <v>1400</v>
      </c>
      <c r="AJ282" s="38">
        <v>1013.9</v>
      </c>
      <c r="AK282" s="37" t="s">
        <v>895</v>
      </c>
      <c r="AL282" s="37" t="s">
        <v>463</v>
      </c>
      <c r="AM282" s="37" t="s">
        <v>896</v>
      </c>
      <c r="AN282" s="38">
        <f>SUMIFS('9月奖金发放记录'!$J$2:$J$146,'9月奖金发放记录'!$B$2:$B$146,G282,'9月奖金发放记录'!$A$2:$A$146,A282)</f>
        <v>0</v>
      </c>
      <c r="AO282" s="38">
        <f>SUMIFS('9月奖金发放记录'!$J$2:$J$146,'9月奖金发放记录'!$B$2:$B$146,G282,'9月奖金发放记录'!$A$2:$A$146,A282)</f>
        <v>0</v>
      </c>
      <c r="AP282" s="37" t="s">
        <v>897</v>
      </c>
      <c r="AQ282" s="37" t="s">
        <v>120</v>
      </c>
      <c r="AR282" s="37">
        <v>0</v>
      </c>
    </row>
    <row r="283" ht="19" customHeight="1" spans="1:44">
      <c r="A283" s="39" t="s">
        <v>467</v>
      </c>
      <c r="B283" s="39" t="s">
        <v>1176</v>
      </c>
      <c r="C283" s="39" t="s">
        <v>892</v>
      </c>
      <c r="D283" s="39" t="s">
        <v>893</v>
      </c>
      <c r="E283" s="39" t="s">
        <v>11</v>
      </c>
      <c r="F283" s="40">
        <v>150</v>
      </c>
      <c r="G283" s="39" t="s">
        <v>52</v>
      </c>
      <c r="H283" s="39"/>
      <c r="I283" s="39"/>
      <c r="J283" s="39" t="s">
        <v>894</v>
      </c>
      <c r="K283" s="39"/>
      <c r="L283" s="39"/>
      <c r="M283" s="39" t="s">
        <v>894</v>
      </c>
      <c r="N283" s="39"/>
      <c r="O283" s="39"/>
      <c r="P283" s="39" t="s">
        <v>894</v>
      </c>
      <c r="Q283" s="39"/>
      <c r="R283" s="39"/>
      <c r="S283" s="39" t="s">
        <v>894</v>
      </c>
      <c r="T283" s="39"/>
      <c r="U283" s="39"/>
      <c r="V283" s="39" t="s">
        <v>894</v>
      </c>
      <c r="W283" s="39"/>
      <c r="X283" s="39"/>
      <c r="Y283" s="39" t="s">
        <v>894</v>
      </c>
      <c r="Z283" s="39"/>
      <c r="AA283" s="39"/>
      <c r="AB283" s="39" t="s">
        <v>894</v>
      </c>
      <c r="AC283" s="39"/>
      <c r="AD283" s="39"/>
      <c r="AE283" s="39" t="s">
        <v>894</v>
      </c>
      <c r="AF283" s="39">
        <v>3000</v>
      </c>
      <c r="AG283" s="39">
        <v>7111.4</v>
      </c>
      <c r="AH283" s="39" t="s">
        <v>899</v>
      </c>
      <c r="AI283" s="40">
        <v>3000</v>
      </c>
      <c r="AJ283" s="40">
        <v>7111.4</v>
      </c>
      <c r="AK283" s="39" t="s">
        <v>899</v>
      </c>
      <c r="AL283" s="39" t="s">
        <v>468</v>
      </c>
      <c r="AM283" s="39" t="s">
        <v>896</v>
      </c>
      <c r="AN283" s="40">
        <f>SUMIFS('9月奖金发放记录'!$J$2:$J$146,'9月奖金发放记录'!$B$2:$B$146,G283,'9月奖金发放记录'!$A$2:$A$146,A283)</f>
        <v>150</v>
      </c>
      <c r="AO283" s="40">
        <f>SUMIFS('9月奖金发放记录'!$J$2:$J$146,'9月奖金发放记录'!$B$2:$B$146,G283,'9月奖金发放记录'!$A$2:$A$146,A283)</f>
        <v>150</v>
      </c>
      <c r="AP283" s="39" t="s">
        <v>894</v>
      </c>
      <c r="AQ283" s="39" t="s">
        <v>120</v>
      </c>
      <c r="AR283" s="39">
        <v>0</v>
      </c>
    </row>
    <row r="284" ht="19" customHeight="1" spans="1:44">
      <c r="A284" s="37" t="s">
        <v>56</v>
      </c>
      <c r="B284" s="37" t="s">
        <v>1177</v>
      </c>
      <c r="C284" s="37" t="s">
        <v>892</v>
      </c>
      <c r="D284" s="37" t="s">
        <v>893</v>
      </c>
      <c r="E284" s="37" t="s">
        <v>11</v>
      </c>
      <c r="F284" s="38">
        <v>150</v>
      </c>
      <c r="G284" s="37" t="s">
        <v>52</v>
      </c>
      <c r="H284" s="37">
        <v>3000</v>
      </c>
      <c r="I284" s="37">
        <v>2893.2</v>
      </c>
      <c r="J284" s="37" t="s">
        <v>895</v>
      </c>
      <c r="K284" s="37">
        <v>3000</v>
      </c>
      <c r="L284" s="37">
        <v>313.1</v>
      </c>
      <c r="M284" s="37" t="s">
        <v>895</v>
      </c>
      <c r="N284" s="37">
        <v>3000</v>
      </c>
      <c r="O284" s="37">
        <v>2762.3</v>
      </c>
      <c r="P284" s="37" t="s">
        <v>895</v>
      </c>
      <c r="Q284" s="37">
        <v>3000</v>
      </c>
      <c r="R284" s="37">
        <v>3011.5</v>
      </c>
      <c r="S284" s="37" t="s">
        <v>899</v>
      </c>
      <c r="T284" s="37">
        <v>3000</v>
      </c>
      <c r="U284" s="37">
        <v>5375.4</v>
      </c>
      <c r="V284" s="37" t="s">
        <v>899</v>
      </c>
      <c r="W284" s="37">
        <v>3000</v>
      </c>
      <c r="X284" s="37">
        <v>4854.3</v>
      </c>
      <c r="Y284" s="37" t="s">
        <v>899</v>
      </c>
      <c r="Z284" s="37">
        <v>967.74</v>
      </c>
      <c r="AA284" s="37">
        <v>711.8</v>
      </c>
      <c r="AB284" s="37" t="s">
        <v>895</v>
      </c>
      <c r="AC284" s="37">
        <v>677.42</v>
      </c>
      <c r="AD284" s="37">
        <v>138.3</v>
      </c>
      <c r="AE284" s="37" t="s">
        <v>895</v>
      </c>
      <c r="AF284" s="37">
        <v>3000</v>
      </c>
      <c r="AG284" s="37">
        <v>1069.4</v>
      </c>
      <c r="AH284" s="37" t="s">
        <v>904</v>
      </c>
      <c r="AI284" s="38">
        <v>22645.16</v>
      </c>
      <c r="AJ284" s="38">
        <v>21129.3</v>
      </c>
      <c r="AK284" s="37" t="s">
        <v>895</v>
      </c>
      <c r="AL284" s="37" t="s">
        <v>441</v>
      </c>
      <c r="AM284" s="37" t="s">
        <v>896</v>
      </c>
      <c r="AN284" s="38">
        <f>SUMIFS('9月奖金发放记录'!$J$2:$J$146,'9月奖金发放记录'!$B$2:$B$146,G284,'9月奖金发放记录'!$A$2:$A$146,A284)</f>
        <v>0</v>
      </c>
      <c r="AO284" s="38">
        <f>SUMIFS('9月奖金发放记录'!$J$2:$J$146,'9月奖金发放记录'!$B$2:$B$146,G284,'9月奖金发放记录'!$A$2:$A$146,A284)</f>
        <v>0</v>
      </c>
      <c r="AP284" s="37" t="s">
        <v>905</v>
      </c>
      <c r="AQ284" s="37" t="s">
        <v>120</v>
      </c>
      <c r="AR284" s="37">
        <v>6</v>
      </c>
    </row>
    <row r="285" ht="19" customHeight="1" spans="1:44">
      <c r="A285" s="39" t="s">
        <v>470</v>
      </c>
      <c r="B285" s="39" t="s">
        <v>1178</v>
      </c>
      <c r="C285" s="39" t="s">
        <v>892</v>
      </c>
      <c r="D285" s="39" t="s">
        <v>893</v>
      </c>
      <c r="E285" s="39" t="s">
        <v>11</v>
      </c>
      <c r="F285" s="40">
        <v>150</v>
      </c>
      <c r="G285" s="39" t="s">
        <v>52</v>
      </c>
      <c r="H285" s="39"/>
      <c r="I285" s="39"/>
      <c r="J285" s="39" t="s">
        <v>894</v>
      </c>
      <c r="K285" s="39"/>
      <c r="L285" s="39"/>
      <c r="M285" s="39" t="s">
        <v>894</v>
      </c>
      <c r="N285" s="39"/>
      <c r="O285" s="39"/>
      <c r="P285" s="39" t="s">
        <v>894</v>
      </c>
      <c r="Q285" s="39"/>
      <c r="R285" s="39"/>
      <c r="S285" s="39" t="s">
        <v>894</v>
      </c>
      <c r="T285" s="39"/>
      <c r="U285" s="39"/>
      <c r="V285" s="39" t="s">
        <v>894</v>
      </c>
      <c r="W285" s="39"/>
      <c r="X285" s="39"/>
      <c r="Y285" s="39" t="s">
        <v>894</v>
      </c>
      <c r="Z285" s="39"/>
      <c r="AA285" s="39"/>
      <c r="AB285" s="39" t="s">
        <v>894</v>
      </c>
      <c r="AC285" s="39">
        <v>387.1</v>
      </c>
      <c r="AD285" s="39">
        <v>83.2</v>
      </c>
      <c r="AE285" s="39" t="s">
        <v>895</v>
      </c>
      <c r="AF285" s="39">
        <v>1600</v>
      </c>
      <c r="AG285" s="39">
        <v>1288.3</v>
      </c>
      <c r="AH285" s="39" t="s">
        <v>895</v>
      </c>
      <c r="AI285" s="40">
        <v>1987.1</v>
      </c>
      <c r="AJ285" s="40">
        <v>1371.5</v>
      </c>
      <c r="AK285" s="39" t="s">
        <v>895</v>
      </c>
      <c r="AL285" s="39" t="s">
        <v>463</v>
      </c>
      <c r="AM285" s="39" t="s">
        <v>896</v>
      </c>
      <c r="AN285" s="40">
        <f>SUMIFS('9月奖金发放记录'!$J$2:$J$146,'9月奖金发放记录'!$B$2:$B$146,G285,'9月奖金发放记录'!$A$2:$A$146,A285)</f>
        <v>0</v>
      </c>
      <c r="AO285" s="40">
        <f>SUMIFS('9月奖金发放记录'!$J$2:$J$146,'9月奖金发放记录'!$B$2:$B$146,G285,'9月奖金发放记录'!$A$2:$A$146,A285)</f>
        <v>0</v>
      </c>
      <c r="AP285" s="39" t="s">
        <v>897</v>
      </c>
      <c r="AQ285" s="39" t="s">
        <v>120</v>
      </c>
      <c r="AR285" s="39">
        <v>0</v>
      </c>
    </row>
    <row r="286" ht="19" customHeight="1" spans="1:44">
      <c r="A286" s="37" t="s">
        <v>473</v>
      </c>
      <c r="B286" s="37" t="s">
        <v>1179</v>
      </c>
      <c r="C286" s="37" t="s">
        <v>892</v>
      </c>
      <c r="D286" s="37" t="s">
        <v>893</v>
      </c>
      <c r="E286" s="37" t="s">
        <v>11</v>
      </c>
      <c r="F286" s="38">
        <v>150</v>
      </c>
      <c r="G286" s="37" t="s">
        <v>52</v>
      </c>
      <c r="H286" s="37">
        <v>3000</v>
      </c>
      <c r="I286" s="37">
        <v>3276.7</v>
      </c>
      <c r="J286" s="37" t="s">
        <v>899</v>
      </c>
      <c r="K286" s="37">
        <v>3000</v>
      </c>
      <c r="L286" s="37">
        <v>1700.1</v>
      </c>
      <c r="M286" s="37" t="s">
        <v>895</v>
      </c>
      <c r="N286" s="37">
        <v>3000</v>
      </c>
      <c r="O286" s="37">
        <v>3935.9</v>
      </c>
      <c r="P286" s="37" t="s">
        <v>899</v>
      </c>
      <c r="Q286" s="37">
        <v>3000</v>
      </c>
      <c r="R286" s="37">
        <v>5329.7</v>
      </c>
      <c r="S286" s="37" t="s">
        <v>899</v>
      </c>
      <c r="T286" s="37">
        <v>3000</v>
      </c>
      <c r="U286" s="37">
        <v>5045.2</v>
      </c>
      <c r="V286" s="37" t="s">
        <v>899</v>
      </c>
      <c r="W286" s="37">
        <v>3000</v>
      </c>
      <c r="X286" s="37">
        <v>5092.6</v>
      </c>
      <c r="Y286" s="37" t="s">
        <v>899</v>
      </c>
      <c r="Z286" s="37">
        <v>3000</v>
      </c>
      <c r="AA286" s="37">
        <v>4520.9</v>
      </c>
      <c r="AB286" s="37" t="s">
        <v>899</v>
      </c>
      <c r="AC286" s="37">
        <v>3000</v>
      </c>
      <c r="AD286" s="37">
        <v>4914.3</v>
      </c>
      <c r="AE286" s="37" t="s">
        <v>899</v>
      </c>
      <c r="AF286" s="37">
        <v>3000</v>
      </c>
      <c r="AG286" s="37">
        <v>4045.6</v>
      </c>
      <c r="AH286" s="37" t="s">
        <v>899</v>
      </c>
      <c r="AI286" s="38">
        <v>27000</v>
      </c>
      <c r="AJ286" s="38">
        <v>37861</v>
      </c>
      <c r="AK286" s="37" t="s">
        <v>899</v>
      </c>
      <c r="AL286" s="37" t="s">
        <v>405</v>
      </c>
      <c r="AM286" s="37" t="s">
        <v>896</v>
      </c>
      <c r="AN286" s="38">
        <f>SUMIFS('9月奖金发放记录'!$J$2:$J$146,'9月奖金发放记录'!$B$2:$B$146,G286,'9月奖金发放记录'!$A$2:$A$146,A286)</f>
        <v>150</v>
      </c>
      <c r="AO286" s="38">
        <f>SUMIFS('9月奖金发放记录'!$J$2:$J$146,'9月奖金发放记录'!$B$2:$B$146,G286,'9月奖金发放记录'!$A$2:$A$146,A286)</f>
        <v>150</v>
      </c>
      <c r="AP286" s="37" t="s">
        <v>894</v>
      </c>
      <c r="AQ286" s="37" t="s">
        <v>120</v>
      </c>
      <c r="AR286" s="37">
        <v>0</v>
      </c>
    </row>
    <row r="287" ht="19" customHeight="1" spans="1:44">
      <c r="A287" s="39" t="s">
        <v>57</v>
      </c>
      <c r="B287" s="39" t="s">
        <v>1180</v>
      </c>
      <c r="C287" s="39" t="s">
        <v>892</v>
      </c>
      <c r="D287" s="39" t="s">
        <v>893</v>
      </c>
      <c r="E287" s="39" t="s">
        <v>11</v>
      </c>
      <c r="F287" s="40">
        <v>150</v>
      </c>
      <c r="G287" s="39" t="s">
        <v>52</v>
      </c>
      <c r="H287" s="39">
        <v>3000</v>
      </c>
      <c r="I287" s="39">
        <v>1860.5</v>
      </c>
      <c r="J287" s="39" t="s">
        <v>895</v>
      </c>
      <c r="K287" s="39">
        <v>3000</v>
      </c>
      <c r="L287" s="39">
        <v>734.7</v>
      </c>
      <c r="M287" s="39" t="s">
        <v>895</v>
      </c>
      <c r="N287" s="39">
        <v>3000</v>
      </c>
      <c r="O287" s="39">
        <v>2273</v>
      </c>
      <c r="P287" s="39" t="s">
        <v>895</v>
      </c>
      <c r="Q287" s="39">
        <v>3000</v>
      </c>
      <c r="R287" s="39">
        <v>2156</v>
      </c>
      <c r="S287" s="39" t="s">
        <v>895</v>
      </c>
      <c r="T287" s="39">
        <v>3000</v>
      </c>
      <c r="U287" s="39">
        <v>2347.6</v>
      </c>
      <c r="V287" s="39" t="s">
        <v>895</v>
      </c>
      <c r="W287" s="39">
        <v>3000</v>
      </c>
      <c r="X287" s="39">
        <v>2329.6</v>
      </c>
      <c r="Y287" s="39" t="s">
        <v>895</v>
      </c>
      <c r="Z287" s="39">
        <v>967.74</v>
      </c>
      <c r="AA287" s="39">
        <v>410.3</v>
      </c>
      <c r="AB287" s="39" t="s">
        <v>895</v>
      </c>
      <c r="AC287" s="39">
        <v>677.42</v>
      </c>
      <c r="AD287" s="39">
        <v>345.5</v>
      </c>
      <c r="AE287" s="39" t="s">
        <v>895</v>
      </c>
      <c r="AF287" s="39">
        <v>3000</v>
      </c>
      <c r="AG287" s="39">
        <v>2151.1</v>
      </c>
      <c r="AH287" s="39" t="s">
        <v>904</v>
      </c>
      <c r="AI287" s="40">
        <v>22645.16</v>
      </c>
      <c r="AJ287" s="40">
        <v>14608.3</v>
      </c>
      <c r="AK287" s="39" t="s">
        <v>895</v>
      </c>
      <c r="AL287" s="39" t="s">
        <v>441</v>
      </c>
      <c r="AM287" s="39" t="s">
        <v>896</v>
      </c>
      <c r="AN287" s="40">
        <f>SUMIFS('9月奖金发放记录'!$J$2:$J$146,'9月奖金发放记录'!$B$2:$B$146,G287,'9月奖金发放记录'!$A$2:$A$146,A287)</f>
        <v>0</v>
      </c>
      <c r="AO287" s="40">
        <f>SUMIFS('9月奖金发放记录'!$J$2:$J$146,'9月奖金发放记录'!$B$2:$B$146,G287,'9月奖金发放记录'!$A$2:$A$146,A287)</f>
        <v>0</v>
      </c>
      <c r="AP287" s="39" t="s">
        <v>905</v>
      </c>
      <c r="AQ287" s="39" t="s">
        <v>120</v>
      </c>
      <c r="AR287" s="39">
        <v>4</v>
      </c>
    </row>
    <row r="288" ht="19" customHeight="1" spans="1:44">
      <c r="A288" s="37" t="s">
        <v>58</v>
      </c>
      <c r="B288" s="37" t="s">
        <v>984</v>
      </c>
      <c r="C288" s="37" t="s">
        <v>892</v>
      </c>
      <c r="D288" s="37" t="s">
        <v>893</v>
      </c>
      <c r="E288" s="37" t="s">
        <v>11</v>
      </c>
      <c r="F288" s="38">
        <v>150</v>
      </c>
      <c r="G288" s="37" t="s">
        <v>52</v>
      </c>
      <c r="H288" s="37"/>
      <c r="I288" s="37"/>
      <c r="J288" s="37" t="s">
        <v>894</v>
      </c>
      <c r="K288" s="37"/>
      <c r="L288" s="37"/>
      <c r="M288" s="37" t="s">
        <v>894</v>
      </c>
      <c r="N288" s="37"/>
      <c r="O288" s="37"/>
      <c r="P288" s="37" t="s">
        <v>894</v>
      </c>
      <c r="Q288" s="37"/>
      <c r="R288" s="37"/>
      <c r="S288" s="37" t="s">
        <v>894</v>
      </c>
      <c r="T288" s="37"/>
      <c r="U288" s="37"/>
      <c r="V288" s="37" t="s">
        <v>894</v>
      </c>
      <c r="W288" s="37"/>
      <c r="X288" s="37"/>
      <c r="Y288" s="37" t="s">
        <v>894</v>
      </c>
      <c r="Z288" s="37">
        <v>193.55</v>
      </c>
      <c r="AA288" s="37">
        <v>27</v>
      </c>
      <c r="AB288" s="37" t="s">
        <v>895</v>
      </c>
      <c r="AC288" s="37">
        <v>3000</v>
      </c>
      <c r="AD288" s="37">
        <v>684</v>
      </c>
      <c r="AE288" s="37" t="s">
        <v>895</v>
      </c>
      <c r="AF288" s="37">
        <v>100</v>
      </c>
      <c r="AG288" s="37">
        <v>313</v>
      </c>
      <c r="AH288" s="37" t="s">
        <v>899</v>
      </c>
      <c r="AI288" s="38">
        <v>3293.55</v>
      </c>
      <c r="AJ288" s="38">
        <v>1024</v>
      </c>
      <c r="AK288" s="37" t="s">
        <v>895</v>
      </c>
      <c r="AL288" s="37" t="s">
        <v>475</v>
      </c>
      <c r="AM288" s="37" t="s">
        <v>896</v>
      </c>
      <c r="AN288" s="38">
        <f>SUMIFS('9月奖金发放记录'!$J$2:$J$146,'9月奖金发放记录'!$B$2:$B$146,G288,'9月奖金发放记录'!$A$2:$A$146,A288)</f>
        <v>5</v>
      </c>
      <c r="AO288" s="38">
        <f>SUMIFS('9月奖金发放记录'!$J$2:$J$146,'9月奖金发放记录'!$B$2:$B$146,G288,'9月奖金发放记录'!$A$2:$A$146,A288)</f>
        <v>5</v>
      </c>
      <c r="AP288" s="37" t="s">
        <v>894</v>
      </c>
      <c r="AQ288" s="37" t="s">
        <v>120</v>
      </c>
      <c r="AR288" s="37">
        <v>0</v>
      </c>
    </row>
    <row r="289" ht="19" customHeight="1" spans="1:44">
      <c r="A289" s="39" t="s">
        <v>478</v>
      </c>
      <c r="B289" s="39" t="s">
        <v>1181</v>
      </c>
      <c r="C289" s="39" t="s">
        <v>902</v>
      </c>
      <c r="D289" s="39" t="s">
        <v>893</v>
      </c>
      <c r="E289" s="39" t="s">
        <v>12</v>
      </c>
      <c r="F289" s="40">
        <v>260</v>
      </c>
      <c r="G289" s="39" t="s">
        <v>52</v>
      </c>
      <c r="H289" s="39"/>
      <c r="I289" s="39"/>
      <c r="J289" s="39" t="s">
        <v>894</v>
      </c>
      <c r="K289" s="39"/>
      <c r="L289" s="39"/>
      <c r="M289" s="39" t="s">
        <v>894</v>
      </c>
      <c r="N289" s="39"/>
      <c r="O289" s="39"/>
      <c r="P289" s="39" t="s">
        <v>894</v>
      </c>
      <c r="Q289" s="39"/>
      <c r="R289" s="39"/>
      <c r="S289" s="39" t="s">
        <v>894</v>
      </c>
      <c r="T289" s="39">
        <v>2419.35</v>
      </c>
      <c r="U289" s="39">
        <v>1020.3</v>
      </c>
      <c r="V289" s="39" t="s">
        <v>895</v>
      </c>
      <c r="W289" s="39">
        <v>5000</v>
      </c>
      <c r="X289" s="39">
        <v>2578.1</v>
      </c>
      <c r="Y289" s="39" t="s">
        <v>895</v>
      </c>
      <c r="Z289" s="39">
        <v>5000</v>
      </c>
      <c r="AA289" s="39">
        <v>2213.2</v>
      </c>
      <c r="AB289" s="39" t="s">
        <v>895</v>
      </c>
      <c r="AC289" s="39">
        <v>5000</v>
      </c>
      <c r="AD289" s="39">
        <v>1925.04</v>
      </c>
      <c r="AE289" s="39" t="s">
        <v>895</v>
      </c>
      <c r="AF289" s="39">
        <v>5000</v>
      </c>
      <c r="AG289" s="39">
        <v>2615.15</v>
      </c>
      <c r="AH289" s="39" t="s">
        <v>895</v>
      </c>
      <c r="AI289" s="40">
        <v>22419.35</v>
      </c>
      <c r="AJ289" s="40">
        <v>10351.79</v>
      </c>
      <c r="AK289" s="39" t="s">
        <v>895</v>
      </c>
      <c r="AL289" s="39" t="s">
        <v>408</v>
      </c>
      <c r="AM289" s="39" t="s">
        <v>896</v>
      </c>
      <c r="AN289" s="40">
        <f>SUMIFS('9月奖金发放记录'!$J$2:$J$146,'9月奖金发放记录'!$B$2:$B$146,G289,'9月奖金发放记录'!$A$2:$A$146,A289)</f>
        <v>0</v>
      </c>
      <c r="AO289" s="40">
        <f>SUMIFS('9月奖金发放记录'!$J$2:$J$146,'9月奖金发放记录'!$B$2:$B$146,G289,'9月奖金发放记录'!$A$2:$A$146,A289)</f>
        <v>0</v>
      </c>
      <c r="AP289" s="39" t="s">
        <v>897</v>
      </c>
      <c r="AQ289" s="39" t="s">
        <v>120</v>
      </c>
      <c r="AR289" s="39">
        <v>0</v>
      </c>
    </row>
    <row r="290" ht="19" customHeight="1" spans="1:44">
      <c r="A290" s="37" t="s">
        <v>480</v>
      </c>
      <c r="B290" s="37" t="s">
        <v>1182</v>
      </c>
      <c r="C290" s="37" t="s">
        <v>902</v>
      </c>
      <c r="D290" s="37" t="s">
        <v>893</v>
      </c>
      <c r="E290" s="37" t="s">
        <v>12</v>
      </c>
      <c r="F290" s="38">
        <v>260</v>
      </c>
      <c r="G290" s="37" t="s">
        <v>52</v>
      </c>
      <c r="H290" s="37">
        <v>5000</v>
      </c>
      <c r="I290" s="37">
        <v>798.9</v>
      </c>
      <c r="J290" s="37" t="s">
        <v>895</v>
      </c>
      <c r="K290" s="37">
        <v>5000</v>
      </c>
      <c r="L290" s="37">
        <v>0</v>
      </c>
      <c r="M290" s="37" t="s">
        <v>895</v>
      </c>
      <c r="N290" s="37">
        <v>5000</v>
      </c>
      <c r="O290" s="37">
        <v>984.3</v>
      </c>
      <c r="P290" s="37" t="s">
        <v>895</v>
      </c>
      <c r="Q290" s="37">
        <v>5000</v>
      </c>
      <c r="R290" s="37">
        <v>1633.6</v>
      </c>
      <c r="S290" s="37" t="s">
        <v>895</v>
      </c>
      <c r="T290" s="37">
        <v>1612.9</v>
      </c>
      <c r="U290" s="37">
        <v>327.9</v>
      </c>
      <c r="V290" s="37" t="s">
        <v>895</v>
      </c>
      <c r="W290" s="37">
        <v>3500</v>
      </c>
      <c r="X290" s="37">
        <v>3736</v>
      </c>
      <c r="Y290" s="37" t="s">
        <v>899</v>
      </c>
      <c r="Z290" s="37">
        <v>5000</v>
      </c>
      <c r="AA290" s="37">
        <v>3090.6</v>
      </c>
      <c r="AB290" s="37" t="s">
        <v>895</v>
      </c>
      <c r="AC290" s="37">
        <v>5000</v>
      </c>
      <c r="AD290" s="37">
        <v>1454.3</v>
      </c>
      <c r="AE290" s="37" t="s">
        <v>895</v>
      </c>
      <c r="AF290" s="37">
        <v>5000</v>
      </c>
      <c r="AG290" s="37">
        <v>2911</v>
      </c>
      <c r="AH290" s="37" t="s">
        <v>904</v>
      </c>
      <c r="AI290" s="38">
        <v>40112.9</v>
      </c>
      <c r="AJ290" s="38">
        <v>14936.6</v>
      </c>
      <c r="AK290" s="37" t="s">
        <v>895</v>
      </c>
      <c r="AL290" s="37" t="s">
        <v>481</v>
      </c>
      <c r="AM290" s="37" t="s">
        <v>896</v>
      </c>
      <c r="AN290" s="38">
        <f>SUMIFS('9月奖金发放记录'!$J$2:$J$146,'9月奖金发放记录'!$B$2:$B$146,G290,'9月奖金发放记录'!$A$2:$A$146,A290)</f>
        <v>0</v>
      </c>
      <c r="AO290" s="38">
        <f>SUMIFS('9月奖金发放记录'!$J$2:$J$146,'9月奖金发放记录'!$B$2:$B$146,G290,'9月奖金发放记录'!$A$2:$A$146,A290)</f>
        <v>0</v>
      </c>
      <c r="AP290" s="37" t="s">
        <v>905</v>
      </c>
      <c r="AQ290" s="37" t="s">
        <v>120</v>
      </c>
      <c r="AR290" s="37">
        <v>2</v>
      </c>
    </row>
    <row r="291" ht="19" customHeight="1" spans="1:44">
      <c r="A291" s="39" t="s">
        <v>483</v>
      </c>
      <c r="B291" s="39" t="s">
        <v>1183</v>
      </c>
      <c r="C291" s="39" t="s">
        <v>892</v>
      </c>
      <c r="D291" s="39" t="s">
        <v>893</v>
      </c>
      <c r="E291" s="39" t="s">
        <v>11</v>
      </c>
      <c r="F291" s="40">
        <v>150</v>
      </c>
      <c r="G291" s="39" t="s">
        <v>52</v>
      </c>
      <c r="H291" s="39">
        <v>3000</v>
      </c>
      <c r="I291" s="39">
        <v>1467</v>
      </c>
      <c r="J291" s="39" t="s">
        <v>895</v>
      </c>
      <c r="K291" s="39">
        <v>3000</v>
      </c>
      <c r="L291" s="39">
        <v>0.2</v>
      </c>
      <c r="M291" s="39" t="s">
        <v>895</v>
      </c>
      <c r="N291" s="39">
        <v>3000</v>
      </c>
      <c r="O291" s="39">
        <v>1347.9</v>
      </c>
      <c r="P291" s="39" t="s">
        <v>895</v>
      </c>
      <c r="Q291" s="39">
        <v>3000</v>
      </c>
      <c r="R291" s="39">
        <v>1189.3</v>
      </c>
      <c r="S291" s="39" t="s">
        <v>895</v>
      </c>
      <c r="T291" s="39">
        <v>3000</v>
      </c>
      <c r="U291" s="39">
        <v>1460.5</v>
      </c>
      <c r="V291" s="39" t="s">
        <v>895</v>
      </c>
      <c r="W291" s="39">
        <v>3000</v>
      </c>
      <c r="X291" s="39">
        <v>1486</v>
      </c>
      <c r="Y291" s="39" t="s">
        <v>895</v>
      </c>
      <c r="Z291" s="39"/>
      <c r="AA291" s="39"/>
      <c r="AB291" s="39" t="s">
        <v>894</v>
      </c>
      <c r="AC291" s="39"/>
      <c r="AD291" s="39"/>
      <c r="AE291" s="39" t="s">
        <v>894</v>
      </c>
      <c r="AF291" s="39">
        <v>3000</v>
      </c>
      <c r="AG291" s="39">
        <v>3482.3</v>
      </c>
      <c r="AH291" s="39" t="s">
        <v>899</v>
      </c>
      <c r="AI291" s="40">
        <v>21000</v>
      </c>
      <c r="AJ291" s="40">
        <v>10433.2</v>
      </c>
      <c r="AK291" s="39" t="s">
        <v>895</v>
      </c>
      <c r="AL291" s="39" t="s">
        <v>413</v>
      </c>
      <c r="AM291" s="39" t="s">
        <v>896</v>
      </c>
      <c r="AN291" s="40">
        <f>SUMIFS('9月奖金发放记录'!$J$2:$J$146,'9月奖金发放记录'!$B$2:$B$146,G291,'9月奖金发放记录'!$A$2:$A$146,A291)</f>
        <v>150</v>
      </c>
      <c r="AO291" s="40">
        <f>SUMIFS('9月奖金发放记录'!$J$2:$J$146,'9月奖金发放记录'!$B$2:$B$146,G291,'9月奖金发放记录'!$A$2:$A$146,A291)</f>
        <v>150</v>
      </c>
      <c r="AP291" s="39" t="s">
        <v>894</v>
      </c>
      <c r="AQ291" s="39" t="s">
        <v>120</v>
      </c>
      <c r="AR291" s="39">
        <v>0</v>
      </c>
    </row>
    <row r="292" ht="19" customHeight="1" spans="1:44">
      <c r="A292" s="37" t="s">
        <v>484</v>
      </c>
      <c r="B292" s="37" t="s">
        <v>1184</v>
      </c>
      <c r="C292" s="37" t="s">
        <v>892</v>
      </c>
      <c r="D292" s="37" t="s">
        <v>893</v>
      </c>
      <c r="E292" s="37" t="s">
        <v>11</v>
      </c>
      <c r="F292" s="38">
        <v>150</v>
      </c>
      <c r="G292" s="37" t="s">
        <v>52</v>
      </c>
      <c r="H292" s="37"/>
      <c r="I292" s="37"/>
      <c r="J292" s="37" t="s">
        <v>894</v>
      </c>
      <c r="K292" s="37"/>
      <c r="L292" s="37"/>
      <c r="M292" s="37" t="s">
        <v>894</v>
      </c>
      <c r="N292" s="37"/>
      <c r="O292" s="37"/>
      <c r="P292" s="37" t="s">
        <v>894</v>
      </c>
      <c r="Q292" s="37"/>
      <c r="R292" s="37"/>
      <c r="S292" s="37" t="s">
        <v>894</v>
      </c>
      <c r="T292" s="37"/>
      <c r="U292" s="37"/>
      <c r="V292" s="37" t="s">
        <v>894</v>
      </c>
      <c r="W292" s="37"/>
      <c r="X292" s="37"/>
      <c r="Y292" s="37" t="s">
        <v>894</v>
      </c>
      <c r="Z292" s="37"/>
      <c r="AA292" s="37"/>
      <c r="AB292" s="37" t="s">
        <v>894</v>
      </c>
      <c r="AC292" s="37"/>
      <c r="AD292" s="37"/>
      <c r="AE292" s="37" t="s">
        <v>894</v>
      </c>
      <c r="AF292" s="37">
        <v>3000</v>
      </c>
      <c r="AG292" s="37">
        <v>1292.6</v>
      </c>
      <c r="AH292" s="37" t="s">
        <v>904</v>
      </c>
      <c r="AI292" s="38">
        <v>3000</v>
      </c>
      <c r="AJ292" s="38">
        <v>1292.6</v>
      </c>
      <c r="AK292" s="37" t="s">
        <v>895</v>
      </c>
      <c r="AL292" s="37" t="s">
        <v>425</v>
      </c>
      <c r="AM292" s="37" t="s">
        <v>896</v>
      </c>
      <c r="AN292" s="38">
        <f>SUMIFS('9月奖金发放记录'!$J$2:$J$146,'9月奖金发放记录'!$B$2:$B$146,G292,'9月奖金发放记录'!$A$2:$A$146,A292)</f>
        <v>0</v>
      </c>
      <c r="AO292" s="38">
        <f>SUMIFS('9月奖金发放记录'!$J$2:$J$146,'9月奖金发放记录'!$B$2:$B$146,G292,'9月奖金发放记录'!$A$2:$A$146,A292)</f>
        <v>0</v>
      </c>
      <c r="AP292" s="37" t="s">
        <v>905</v>
      </c>
      <c r="AQ292" s="37" t="s">
        <v>120</v>
      </c>
      <c r="AR292" s="37">
        <v>1</v>
      </c>
    </row>
    <row r="293" ht="19" customHeight="1" spans="1:44">
      <c r="A293" s="39" t="s">
        <v>485</v>
      </c>
      <c r="B293" s="39" t="s">
        <v>1185</v>
      </c>
      <c r="C293" s="39" t="s">
        <v>902</v>
      </c>
      <c r="D293" s="39" t="s">
        <v>893</v>
      </c>
      <c r="E293" s="39" t="s">
        <v>12</v>
      </c>
      <c r="F293" s="40">
        <v>260</v>
      </c>
      <c r="G293" s="39" t="s">
        <v>52</v>
      </c>
      <c r="H293" s="39"/>
      <c r="I293" s="39"/>
      <c r="J293" s="39" t="s">
        <v>894</v>
      </c>
      <c r="K293" s="39"/>
      <c r="L293" s="39"/>
      <c r="M293" s="39" t="s">
        <v>894</v>
      </c>
      <c r="N293" s="39"/>
      <c r="O293" s="39"/>
      <c r="P293" s="39" t="s">
        <v>894</v>
      </c>
      <c r="Q293" s="39"/>
      <c r="R293" s="39"/>
      <c r="S293" s="39" t="s">
        <v>894</v>
      </c>
      <c r="T293" s="39"/>
      <c r="U293" s="39"/>
      <c r="V293" s="39" t="s">
        <v>894</v>
      </c>
      <c r="W293" s="39"/>
      <c r="X293" s="39"/>
      <c r="Y293" s="39" t="s">
        <v>894</v>
      </c>
      <c r="Z293" s="39"/>
      <c r="AA293" s="39"/>
      <c r="AB293" s="39" t="s">
        <v>894</v>
      </c>
      <c r="AC293" s="39">
        <v>5000</v>
      </c>
      <c r="AD293" s="39">
        <v>516.3</v>
      </c>
      <c r="AE293" s="39" t="s">
        <v>895</v>
      </c>
      <c r="AF293" s="39">
        <v>3500</v>
      </c>
      <c r="AG293" s="39">
        <v>1057.3</v>
      </c>
      <c r="AH293" s="39" t="s">
        <v>904</v>
      </c>
      <c r="AI293" s="40">
        <v>8500</v>
      </c>
      <c r="AJ293" s="40">
        <v>1573.6</v>
      </c>
      <c r="AK293" s="39" t="s">
        <v>895</v>
      </c>
      <c r="AL293" s="39" t="s">
        <v>463</v>
      </c>
      <c r="AM293" s="39" t="s">
        <v>896</v>
      </c>
      <c r="AN293" s="40">
        <f>SUMIFS('9月奖金发放记录'!$J$2:$J$146,'9月奖金发放记录'!$B$2:$B$146,G293,'9月奖金发放记录'!$A$2:$A$146,A293)</f>
        <v>0</v>
      </c>
      <c r="AO293" s="40">
        <f>SUMIFS('9月奖金发放记录'!$J$2:$J$146,'9月奖金发放记录'!$B$2:$B$146,G293,'9月奖金发放记录'!$A$2:$A$146,A293)</f>
        <v>0</v>
      </c>
      <c r="AP293" s="39" t="s">
        <v>905</v>
      </c>
      <c r="AQ293" s="39" t="s">
        <v>120</v>
      </c>
      <c r="AR293" s="39">
        <v>5</v>
      </c>
    </row>
    <row r="294" ht="19" customHeight="1" spans="1:44">
      <c r="A294" s="37" t="s">
        <v>488</v>
      </c>
      <c r="B294" s="37" t="s">
        <v>1186</v>
      </c>
      <c r="C294" s="37" t="s">
        <v>892</v>
      </c>
      <c r="D294" s="37" t="s">
        <v>893</v>
      </c>
      <c r="E294" s="37" t="s">
        <v>11</v>
      </c>
      <c r="F294" s="38">
        <v>150</v>
      </c>
      <c r="G294" s="37" t="s">
        <v>52</v>
      </c>
      <c r="H294" s="37"/>
      <c r="I294" s="37"/>
      <c r="J294" s="37" t="s">
        <v>894</v>
      </c>
      <c r="K294" s="37"/>
      <c r="L294" s="37"/>
      <c r="M294" s="37" t="s">
        <v>894</v>
      </c>
      <c r="N294" s="37"/>
      <c r="O294" s="37"/>
      <c r="P294" s="37" t="s">
        <v>894</v>
      </c>
      <c r="Q294" s="37"/>
      <c r="R294" s="37"/>
      <c r="S294" s="37" t="s">
        <v>894</v>
      </c>
      <c r="T294" s="37"/>
      <c r="U294" s="37"/>
      <c r="V294" s="37" t="s">
        <v>894</v>
      </c>
      <c r="W294" s="37"/>
      <c r="X294" s="37"/>
      <c r="Y294" s="37" t="s">
        <v>894</v>
      </c>
      <c r="Z294" s="37"/>
      <c r="AA294" s="37"/>
      <c r="AB294" s="37" t="s">
        <v>894</v>
      </c>
      <c r="AC294" s="37">
        <v>387.1</v>
      </c>
      <c r="AD294" s="37">
        <v>234.6</v>
      </c>
      <c r="AE294" s="37" t="s">
        <v>895</v>
      </c>
      <c r="AF294" s="37">
        <v>3000</v>
      </c>
      <c r="AG294" s="37">
        <v>1749.7</v>
      </c>
      <c r="AH294" s="37" t="s">
        <v>904</v>
      </c>
      <c r="AI294" s="38">
        <v>3387.1</v>
      </c>
      <c r="AJ294" s="38">
        <v>1984.3</v>
      </c>
      <c r="AK294" s="37" t="s">
        <v>895</v>
      </c>
      <c r="AL294" s="37" t="s">
        <v>463</v>
      </c>
      <c r="AM294" s="37" t="s">
        <v>896</v>
      </c>
      <c r="AN294" s="38">
        <f>SUMIFS('9月奖金发放记录'!$J$2:$J$146,'9月奖金发放记录'!$B$2:$B$146,G294,'9月奖金发放记录'!$A$2:$A$146,A294)</f>
        <v>0</v>
      </c>
      <c r="AO294" s="38">
        <f>SUMIFS('9月奖金发放记录'!$J$2:$J$146,'9月奖金发放记录'!$B$2:$B$146,G294,'9月奖金发放记录'!$A$2:$A$146,A294)</f>
        <v>0</v>
      </c>
      <c r="AP294" s="37" t="s">
        <v>905</v>
      </c>
      <c r="AQ294" s="37" t="s">
        <v>120</v>
      </c>
      <c r="AR294" s="37">
        <v>8</v>
      </c>
    </row>
    <row r="295" ht="19" customHeight="1" spans="1:44">
      <c r="A295" s="39" t="s">
        <v>490</v>
      </c>
      <c r="B295" s="39" t="s">
        <v>1187</v>
      </c>
      <c r="C295" s="39" t="s">
        <v>892</v>
      </c>
      <c r="D295" s="39" t="s">
        <v>893</v>
      </c>
      <c r="E295" s="39" t="s">
        <v>11</v>
      </c>
      <c r="F295" s="40">
        <v>150</v>
      </c>
      <c r="G295" s="39" t="s">
        <v>52</v>
      </c>
      <c r="H295" s="39"/>
      <c r="I295" s="39"/>
      <c r="J295" s="39" t="s">
        <v>894</v>
      </c>
      <c r="K295" s="39"/>
      <c r="L295" s="39"/>
      <c r="M295" s="39" t="s">
        <v>894</v>
      </c>
      <c r="N295" s="39"/>
      <c r="O295" s="39"/>
      <c r="P295" s="39" t="s">
        <v>894</v>
      </c>
      <c r="Q295" s="39"/>
      <c r="R295" s="39"/>
      <c r="S295" s="39" t="s">
        <v>894</v>
      </c>
      <c r="T295" s="39"/>
      <c r="U295" s="39"/>
      <c r="V295" s="39" t="s">
        <v>894</v>
      </c>
      <c r="W295" s="39"/>
      <c r="X295" s="39"/>
      <c r="Y295" s="39" t="s">
        <v>894</v>
      </c>
      <c r="Z295" s="39"/>
      <c r="AA295" s="39"/>
      <c r="AB295" s="39" t="s">
        <v>894</v>
      </c>
      <c r="AC295" s="39"/>
      <c r="AD295" s="39"/>
      <c r="AE295" s="39" t="s">
        <v>894</v>
      </c>
      <c r="AF295" s="39">
        <v>3000</v>
      </c>
      <c r="AG295" s="39">
        <v>1110.2</v>
      </c>
      <c r="AH295" s="39" t="s">
        <v>895</v>
      </c>
      <c r="AI295" s="40">
        <v>3000</v>
      </c>
      <c r="AJ295" s="40">
        <v>1110.2</v>
      </c>
      <c r="AK295" s="39" t="s">
        <v>895</v>
      </c>
      <c r="AL295" s="39" t="s">
        <v>425</v>
      </c>
      <c r="AM295" s="39" t="s">
        <v>896</v>
      </c>
      <c r="AN295" s="40">
        <f>SUMIFS('9月奖金发放记录'!$J$2:$J$146,'9月奖金发放记录'!$B$2:$B$146,G295,'9月奖金发放记录'!$A$2:$A$146,A295)</f>
        <v>0</v>
      </c>
      <c r="AO295" s="40">
        <f>SUMIFS('9月奖金发放记录'!$J$2:$J$146,'9月奖金发放记录'!$B$2:$B$146,G295,'9月奖金发放记录'!$A$2:$A$146,A295)</f>
        <v>0</v>
      </c>
      <c r="AP295" s="39" t="s">
        <v>897</v>
      </c>
      <c r="AQ295" s="39" t="s">
        <v>120</v>
      </c>
      <c r="AR295" s="39">
        <v>0</v>
      </c>
    </row>
    <row r="296" ht="19" customHeight="1" spans="1:44">
      <c r="A296" s="37" t="s">
        <v>491</v>
      </c>
      <c r="B296" s="37" t="s">
        <v>1188</v>
      </c>
      <c r="C296" s="37" t="s">
        <v>902</v>
      </c>
      <c r="D296" s="37" t="s">
        <v>893</v>
      </c>
      <c r="E296" s="37" t="s">
        <v>12</v>
      </c>
      <c r="F296" s="38">
        <v>260</v>
      </c>
      <c r="G296" s="37" t="s">
        <v>52</v>
      </c>
      <c r="H296" s="37"/>
      <c r="I296" s="37"/>
      <c r="J296" s="37" t="s">
        <v>894</v>
      </c>
      <c r="K296" s="37"/>
      <c r="L296" s="37"/>
      <c r="M296" s="37" t="s">
        <v>894</v>
      </c>
      <c r="N296" s="37">
        <v>4838.71</v>
      </c>
      <c r="O296" s="37">
        <v>4956</v>
      </c>
      <c r="P296" s="37" t="s">
        <v>899</v>
      </c>
      <c r="Q296" s="37">
        <v>5000</v>
      </c>
      <c r="R296" s="37">
        <v>4900</v>
      </c>
      <c r="S296" s="37" t="s">
        <v>895</v>
      </c>
      <c r="T296" s="37">
        <v>1935.48</v>
      </c>
      <c r="U296" s="37">
        <v>1445.58</v>
      </c>
      <c r="V296" s="37" t="s">
        <v>895</v>
      </c>
      <c r="W296" s="37"/>
      <c r="X296" s="37"/>
      <c r="Y296" s="37" t="s">
        <v>894</v>
      </c>
      <c r="Z296" s="37"/>
      <c r="AA296" s="37"/>
      <c r="AB296" s="37" t="s">
        <v>894</v>
      </c>
      <c r="AC296" s="37"/>
      <c r="AD296" s="37"/>
      <c r="AE296" s="37" t="s">
        <v>894</v>
      </c>
      <c r="AF296" s="37">
        <v>5000</v>
      </c>
      <c r="AG296" s="37">
        <v>3478.1</v>
      </c>
      <c r="AH296" s="37" t="s">
        <v>895</v>
      </c>
      <c r="AI296" s="38">
        <v>16774.19</v>
      </c>
      <c r="AJ296" s="38">
        <v>14779.68</v>
      </c>
      <c r="AK296" s="37" t="s">
        <v>895</v>
      </c>
      <c r="AL296" s="37" t="s">
        <v>425</v>
      </c>
      <c r="AM296" s="37" t="s">
        <v>896</v>
      </c>
      <c r="AN296" s="38">
        <f>SUMIFS('9月奖金发放记录'!$J$2:$J$146,'9月奖金发放记录'!$B$2:$B$146,G296,'9月奖金发放记录'!$A$2:$A$146,A296)</f>
        <v>0</v>
      </c>
      <c r="AO296" s="38">
        <f>SUMIFS('9月奖金发放记录'!$J$2:$J$146,'9月奖金发放记录'!$B$2:$B$146,G296,'9月奖金发放记录'!$A$2:$A$146,A296)</f>
        <v>0</v>
      </c>
      <c r="AP296" s="37" t="s">
        <v>897</v>
      </c>
      <c r="AQ296" s="37" t="s">
        <v>120</v>
      </c>
      <c r="AR296" s="37">
        <v>0</v>
      </c>
    </row>
    <row r="297" ht="19" customHeight="1" spans="1:44">
      <c r="A297" s="39" t="s">
        <v>493</v>
      </c>
      <c r="B297" s="39" t="s">
        <v>1189</v>
      </c>
      <c r="C297" s="39" t="s">
        <v>892</v>
      </c>
      <c r="D297" s="39" t="s">
        <v>893</v>
      </c>
      <c r="E297" s="39" t="s">
        <v>11</v>
      </c>
      <c r="F297" s="40">
        <v>150</v>
      </c>
      <c r="G297" s="39" t="s">
        <v>52</v>
      </c>
      <c r="H297" s="39">
        <v>3000</v>
      </c>
      <c r="I297" s="39">
        <v>1794.8</v>
      </c>
      <c r="J297" s="39" t="s">
        <v>895</v>
      </c>
      <c r="K297" s="39">
        <v>3000</v>
      </c>
      <c r="L297" s="39">
        <v>1044.1</v>
      </c>
      <c r="M297" s="39" t="s">
        <v>895</v>
      </c>
      <c r="N297" s="39">
        <v>3000</v>
      </c>
      <c r="O297" s="39">
        <v>2878.1</v>
      </c>
      <c r="P297" s="39" t="s">
        <v>895</v>
      </c>
      <c r="Q297" s="39">
        <v>3000</v>
      </c>
      <c r="R297" s="39">
        <v>2696.6</v>
      </c>
      <c r="S297" s="39" t="s">
        <v>895</v>
      </c>
      <c r="T297" s="39">
        <v>3000</v>
      </c>
      <c r="U297" s="39">
        <v>2813.4</v>
      </c>
      <c r="V297" s="39" t="s">
        <v>895</v>
      </c>
      <c r="W297" s="39">
        <v>3000</v>
      </c>
      <c r="X297" s="39">
        <v>5291.9</v>
      </c>
      <c r="Y297" s="39" t="s">
        <v>899</v>
      </c>
      <c r="Z297" s="39">
        <v>3000</v>
      </c>
      <c r="AA297" s="39">
        <v>5409.9</v>
      </c>
      <c r="AB297" s="39" t="s">
        <v>899</v>
      </c>
      <c r="AC297" s="39">
        <v>3000</v>
      </c>
      <c r="AD297" s="39">
        <v>1635.8</v>
      </c>
      <c r="AE297" s="39" t="s">
        <v>895</v>
      </c>
      <c r="AF297" s="39">
        <v>3000</v>
      </c>
      <c r="AG297" s="39">
        <v>914.8</v>
      </c>
      <c r="AH297" s="39" t="s">
        <v>904</v>
      </c>
      <c r="AI297" s="40">
        <v>27000</v>
      </c>
      <c r="AJ297" s="40">
        <v>24479.4</v>
      </c>
      <c r="AK297" s="39" t="s">
        <v>895</v>
      </c>
      <c r="AL297" s="39" t="s">
        <v>481</v>
      </c>
      <c r="AM297" s="39" t="s">
        <v>896</v>
      </c>
      <c r="AN297" s="40">
        <f>SUMIFS('9月奖金发放记录'!$J$2:$J$146,'9月奖金发放记录'!$B$2:$B$146,G297,'9月奖金发放记录'!$A$2:$A$146,A297)</f>
        <v>0</v>
      </c>
      <c r="AO297" s="40">
        <f>SUMIFS('9月奖金发放记录'!$J$2:$J$146,'9月奖金发放记录'!$B$2:$B$146,G297,'9月奖金发放记录'!$A$2:$A$146,A297)</f>
        <v>0</v>
      </c>
      <c r="AP297" s="39" t="s">
        <v>905</v>
      </c>
      <c r="AQ297" s="39" t="s">
        <v>120</v>
      </c>
      <c r="AR297" s="39">
        <v>7</v>
      </c>
    </row>
    <row r="298" ht="19" customHeight="1" spans="1:44">
      <c r="A298" s="37" t="s">
        <v>496</v>
      </c>
      <c r="B298" s="37" t="s">
        <v>1190</v>
      </c>
      <c r="C298" s="37" t="s">
        <v>902</v>
      </c>
      <c r="D298" s="37" t="s">
        <v>893</v>
      </c>
      <c r="E298" s="37" t="s">
        <v>12</v>
      </c>
      <c r="F298" s="38">
        <v>260</v>
      </c>
      <c r="G298" s="37" t="s">
        <v>52</v>
      </c>
      <c r="H298" s="37"/>
      <c r="I298" s="37"/>
      <c r="J298" s="37" t="s">
        <v>894</v>
      </c>
      <c r="K298" s="37"/>
      <c r="L298" s="37"/>
      <c r="M298" s="37" t="s">
        <v>894</v>
      </c>
      <c r="N298" s="37"/>
      <c r="O298" s="37"/>
      <c r="P298" s="37" t="s">
        <v>894</v>
      </c>
      <c r="Q298" s="37"/>
      <c r="R298" s="37"/>
      <c r="S298" s="37" t="s">
        <v>894</v>
      </c>
      <c r="T298" s="37"/>
      <c r="U298" s="37"/>
      <c r="V298" s="37" t="s">
        <v>894</v>
      </c>
      <c r="W298" s="37">
        <v>3166.67</v>
      </c>
      <c r="X298" s="37">
        <v>1069.4</v>
      </c>
      <c r="Y298" s="37" t="s">
        <v>895</v>
      </c>
      <c r="Z298" s="37">
        <v>1612.9</v>
      </c>
      <c r="AA298" s="37">
        <v>211.8</v>
      </c>
      <c r="AB298" s="37" t="s">
        <v>895</v>
      </c>
      <c r="AC298" s="37"/>
      <c r="AD298" s="37"/>
      <c r="AE298" s="37" t="s">
        <v>894</v>
      </c>
      <c r="AF298" s="37">
        <v>5000</v>
      </c>
      <c r="AG298" s="37">
        <v>739.3</v>
      </c>
      <c r="AH298" s="37" t="s">
        <v>904</v>
      </c>
      <c r="AI298" s="38">
        <v>9779.57</v>
      </c>
      <c r="AJ298" s="38">
        <v>2020.5</v>
      </c>
      <c r="AK298" s="37" t="s">
        <v>895</v>
      </c>
      <c r="AL298" s="37" t="s">
        <v>435</v>
      </c>
      <c r="AM298" s="37" t="s">
        <v>896</v>
      </c>
      <c r="AN298" s="38">
        <f>SUMIFS('9月奖金发放记录'!$J$2:$J$146,'9月奖金发放记录'!$B$2:$B$146,G298,'9月奖金发放记录'!$A$2:$A$146,A298)</f>
        <v>0</v>
      </c>
      <c r="AO298" s="38">
        <f>SUMIFS('9月奖金发放记录'!$J$2:$J$146,'9月奖金发放记录'!$B$2:$B$146,G298,'9月奖金发放记录'!$A$2:$A$146,A298)</f>
        <v>0</v>
      </c>
      <c r="AP298" s="37" t="s">
        <v>905</v>
      </c>
      <c r="AQ298" s="37" t="s">
        <v>120</v>
      </c>
      <c r="AR298" s="37">
        <v>8</v>
      </c>
    </row>
    <row r="299" ht="19" customHeight="1" spans="1:44">
      <c r="A299" s="39" t="s">
        <v>59</v>
      </c>
      <c r="B299" s="39" t="s">
        <v>1191</v>
      </c>
      <c r="C299" s="39" t="s">
        <v>892</v>
      </c>
      <c r="D299" s="39" t="s">
        <v>893</v>
      </c>
      <c r="E299" s="39" t="s">
        <v>11</v>
      </c>
      <c r="F299" s="40">
        <v>150</v>
      </c>
      <c r="G299" s="39" t="s">
        <v>52</v>
      </c>
      <c r="H299" s="39"/>
      <c r="I299" s="39"/>
      <c r="J299" s="39" t="s">
        <v>894</v>
      </c>
      <c r="K299" s="39"/>
      <c r="L299" s="39"/>
      <c r="M299" s="39" t="s">
        <v>894</v>
      </c>
      <c r="N299" s="39"/>
      <c r="O299" s="39"/>
      <c r="P299" s="39" t="s">
        <v>894</v>
      </c>
      <c r="Q299" s="39"/>
      <c r="R299" s="39"/>
      <c r="S299" s="39" t="s">
        <v>894</v>
      </c>
      <c r="T299" s="39"/>
      <c r="U299" s="39"/>
      <c r="V299" s="39" t="s">
        <v>894</v>
      </c>
      <c r="W299" s="39"/>
      <c r="X299" s="39"/>
      <c r="Y299" s="39" t="s">
        <v>894</v>
      </c>
      <c r="Z299" s="39">
        <v>193.55</v>
      </c>
      <c r="AA299" s="39">
        <v>226.8</v>
      </c>
      <c r="AB299" s="39" t="s">
        <v>899</v>
      </c>
      <c r="AC299" s="39">
        <v>3000</v>
      </c>
      <c r="AD299" s="39">
        <v>2317.3</v>
      </c>
      <c r="AE299" s="39" t="s">
        <v>895</v>
      </c>
      <c r="AF299" s="39">
        <v>3000</v>
      </c>
      <c r="AG299" s="39">
        <v>2326.1</v>
      </c>
      <c r="AH299" s="39" t="s">
        <v>895</v>
      </c>
      <c r="AI299" s="40">
        <v>6193.55</v>
      </c>
      <c r="AJ299" s="40">
        <v>4870.2</v>
      </c>
      <c r="AK299" s="39" t="s">
        <v>895</v>
      </c>
      <c r="AL299" s="39" t="s">
        <v>475</v>
      </c>
      <c r="AM299" s="39" t="s">
        <v>896</v>
      </c>
      <c r="AN299" s="40">
        <f>SUMIFS('9月奖金发放记录'!$J$2:$J$146,'9月奖金发放记录'!$B$2:$B$146,G299,'9月奖金发放记录'!$A$2:$A$146,A299)</f>
        <v>0</v>
      </c>
      <c r="AO299" s="40">
        <f>SUMIFS('9月奖金发放记录'!$J$2:$J$146,'9月奖金发放记录'!$B$2:$B$146,G299,'9月奖金发放记录'!$A$2:$A$146,A299)</f>
        <v>0</v>
      </c>
      <c r="AP299" s="39" t="s">
        <v>897</v>
      </c>
      <c r="AQ299" s="39" t="s">
        <v>120</v>
      </c>
      <c r="AR299" s="39">
        <v>0</v>
      </c>
    </row>
    <row r="300" ht="19" customHeight="1" spans="1:44">
      <c r="A300" s="37" t="s">
        <v>497</v>
      </c>
      <c r="B300" s="37" t="s">
        <v>1192</v>
      </c>
      <c r="C300" s="37" t="s">
        <v>892</v>
      </c>
      <c r="D300" s="37" t="s">
        <v>893</v>
      </c>
      <c r="E300" s="37" t="s">
        <v>11</v>
      </c>
      <c r="F300" s="38">
        <v>150</v>
      </c>
      <c r="G300" s="37" t="s">
        <v>52</v>
      </c>
      <c r="H300" s="37"/>
      <c r="I300" s="37"/>
      <c r="J300" s="37" t="s">
        <v>894</v>
      </c>
      <c r="K300" s="37"/>
      <c r="L300" s="37"/>
      <c r="M300" s="37" t="s">
        <v>894</v>
      </c>
      <c r="N300" s="37"/>
      <c r="O300" s="37"/>
      <c r="P300" s="37" t="s">
        <v>894</v>
      </c>
      <c r="Q300" s="37"/>
      <c r="R300" s="37"/>
      <c r="S300" s="37" t="s">
        <v>894</v>
      </c>
      <c r="T300" s="37"/>
      <c r="U300" s="37"/>
      <c r="V300" s="37" t="s">
        <v>894</v>
      </c>
      <c r="W300" s="37"/>
      <c r="X300" s="37"/>
      <c r="Y300" s="37" t="s">
        <v>894</v>
      </c>
      <c r="Z300" s="37"/>
      <c r="AA300" s="37"/>
      <c r="AB300" s="37" t="s">
        <v>894</v>
      </c>
      <c r="AC300" s="37"/>
      <c r="AD300" s="37"/>
      <c r="AE300" s="37" t="s">
        <v>894</v>
      </c>
      <c r="AF300" s="37">
        <v>3000</v>
      </c>
      <c r="AG300" s="37">
        <v>1733.2</v>
      </c>
      <c r="AH300" s="37" t="s">
        <v>904</v>
      </c>
      <c r="AI300" s="38">
        <v>3000</v>
      </c>
      <c r="AJ300" s="38">
        <v>1733.2</v>
      </c>
      <c r="AK300" s="37" t="s">
        <v>895</v>
      </c>
      <c r="AL300" s="37" t="s">
        <v>425</v>
      </c>
      <c r="AM300" s="37" t="s">
        <v>896</v>
      </c>
      <c r="AN300" s="38">
        <f>SUMIFS('9月奖金发放记录'!$J$2:$J$146,'9月奖金发放记录'!$B$2:$B$146,G300,'9月奖金发放记录'!$A$2:$A$146,A300)</f>
        <v>0</v>
      </c>
      <c r="AO300" s="38">
        <f>SUMIFS('9月奖金发放记录'!$J$2:$J$146,'9月奖金发放记录'!$B$2:$B$146,G300,'9月奖金发放记录'!$A$2:$A$146,A300)</f>
        <v>0</v>
      </c>
      <c r="AP300" s="37" t="s">
        <v>905</v>
      </c>
      <c r="AQ300" s="37" t="s">
        <v>120</v>
      </c>
      <c r="AR300" s="37">
        <v>3</v>
      </c>
    </row>
    <row r="301" ht="19" customHeight="1" spans="1:44">
      <c r="A301" s="39" t="s">
        <v>499</v>
      </c>
      <c r="B301" s="39" t="s">
        <v>1193</v>
      </c>
      <c r="C301" s="39" t="s">
        <v>892</v>
      </c>
      <c r="D301" s="39" t="s">
        <v>893</v>
      </c>
      <c r="E301" s="39" t="s">
        <v>11</v>
      </c>
      <c r="F301" s="40">
        <v>150</v>
      </c>
      <c r="G301" s="39" t="s">
        <v>52</v>
      </c>
      <c r="H301" s="39"/>
      <c r="I301" s="39"/>
      <c r="J301" s="39" t="s">
        <v>894</v>
      </c>
      <c r="K301" s="39"/>
      <c r="L301" s="39"/>
      <c r="M301" s="39" t="s">
        <v>894</v>
      </c>
      <c r="N301" s="39"/>
      <c r="O301" s="39"/>
      <c r="P301" s="39" t="s">
        <v>894</v>
      </c>
      <c r="Q301" s="39"/>
      <c r="R301" s="39"/>
      <c r="S301" s="39" t="s">
        <v>894</v>
      </c>
      <c r="T301" s="39"/>
      <c r="U301" s="39"/>
      <c r="V301" s="39" t="s">
        <v>894</v>
      </c>
      <c r="W301" s="39"/>
      <c r="X301" s="39"/>
      <c r="Y301" s="39" t="s">
        <v>894</v>
      </c>
      <c r="Z301" s="39"/>
      <c r="AA301" s="39"/>
      <c r="AB301" s="39" t="s">
        <v>894</v>
      </c>
      <c r="AC301" s="39"/>
      <c r="AD301" s="39"/>
      <c r="AE301" s="39" t="s">
        <v>894</v>
      </c>
      <c r="AF301" s="39">
        <v>3000</v>
      </c>
      <c r="AG301" s="39">
        <v>2758.5</v>
      </c>
      <c r="AH301" s="39" t="s">
        <v>904</v>
      </c>
      <c r="AI301" s="40">
        <v>3000</v>
      </c>
      <c r="AJ301" s="40">
        <v>2758.5</v>
      </c>
      <c r="AK301" s="39" t="s">
        <v>895</v>
      </c>
      <c r="AL301" s="39" t="s">
        <v>425</v>
      </c>
      <c r="AM301" s="39" t="s">
        <v>896</v>
      </c>
      <c r="AN301" s="40">
        <f>SUMIFS('9月奖金发放记录'!$J$2:$J$146,'9月奖金发放记录'!$B$2:$B$146,G301,'9月奖金发放记录'!$A$2:$A$146,A301)</f>
        <v>0</v>
      </c>
      <c r="AO301" s="40">
        <f>SUMIFS('9月奖金发放记录'!$J$2:$J$146,'9月奖金发放记录'!$B$2:$B$146,G301,'9月奖金发放记录'!$A$2:$A$146,A301)</f>
        <v>0</v>
      </c>
      <c r="AP301" s="39" t="s">
        <v>905</v>
      </c>
      <c r="AQ301" s="39" t="s">
        <v>120</v>
      </c>
      <c r="AR301" s="39">
        <v>1</v>
      </c>
    </row>
    <row r="302" ht="19" customHeight="1" spans="1:44">
      <c r="A302" s="37" t="s">
        <v>500</v>
      </c>
      <c r="B302" s="37" t="s">
        <v>1194</v>
      </c>
      <c r="C302" s="37" t="s">
        <v>892</v>
      </c>
      <c r="D302" s="37" t="s">
        <v>893</v>
      </c>
      <c r="E302" s="37" t="s">
        <v>11</v>
      </c>
      <c r="F302" s="38">
        <v>150</v>
      </c>
      <c r="G302" s="37" t="s">
        <v>52</v>
      </c>
      <c r="H302" s="37"/>
      <c r="I302" s="37"/>
      <c r="J302" s="37" t="s">
        <v>894</v>
      </c>
      <c r="K302" s="37"/>
      <c r="L302" s="37"/>
      <c r="M302" s="37" t="s">
        <v>894</v>
      </c>
      <c r="N302" s="37"/>
      <c r="O302" s="37"/>
      <c r="P302" s="37" t="s">
        <v>894</v>
      </c>
      <c r="Q302" s="37"/>
      <c r="R302" s="37"/>
      <c r="S302" s="37" t="s">
        <v>894</v>
      </c>
      <c r="T302" s="37"/>
      <c r="U302" s="37"/>
      <c r="V302" s="37" t="s">
        <v>894</v>
      </c>
      <c r="W302" s="37">
        <v>3000</v>
      </c>
      <c r="X302" s="37">
        <v>2555.1</v>
      </c>
      <c r="Y302" s="37" t="s">
        <v>895</v>
      </c>
      <c r="Z302" s="37">
        <v>3000</v>
      </c>
      <c r="AA302" s="37">
        <v>2149.8</v>
      </c>
      <c r="AB302" s="37" t="s">
        <v>895</v>
      </c>
      <c r="AC302" s="37">
        <v>3000</v>
      </c>
      <c r="AD302" s="37">
        <v>2235.6</v>
      </c>
      <c r="AE302" s="37" t="s">
        <v>895</v>
      </c>
      <c r="AF302" s="37">
        <v>3000</v>
      </c>
      <c r="AG302" s="37">
        <v>2901.8</v>
      </c>
      <c r="AH302" s="37" t="s">
        <v>895</v>
      </c>
      <c r="AI302" s="38">
        <v>12000</v>
      </c>
      <c r="AJ302" s="38">
        <v>9842.3</v>
      </c>
      <c r="AK302" s="37" t="s">
        <v>895</v>
      </c>
      <c r="AL302" s="37" t="s">
        <v>421</v>
      </c>
      <c r="AM302" s="37" t="s">
        <v>896</v>
      </c>
      <c r="AN302" s="38">
        <f>SUMIFS('9月奖金发放记录'!$J$2:$J$146,'9月奖金发放记录'!$B$2:$B$146,G302,'9月奖金发放记录'!$A$2:$A$146,A302)</f>
        <v>0</v>
      </c>
      <c r="AO302" s="38">
        <f>SUMIFS('9月奖金发放记录'!$J$2:$J$146,'9月奖金发放记录'!$B$2:$B$146,G302,'9月奖金发放记录'!$A$2:$A$146,A302)</f>
        <v>0</v>
      </c>
      <c r="AP302" s="37" t="s">
        <v>897</v>
      </c>
      <c r="AQ302" s="37" t="s">
        <v>120</v>
      </c>
      <c r="AR302" s="37">
        <v>0</v>
      </c>
    </row>
    <row r="303" ht="19" customHeight="1" spans="1:44">
      <c r="A303" s="39" t="s">
        <v>501</v>
      </c>
      <c r="B303" s="39" t="s">
        <v>1195</v>
      </c>
      <c r="C303" s="39" t="s">
        <v>892</v>
      </c>
      <c r="D303" s="39" t="s">
        <v>893</v>
      </c>
      <c r="E303" s="39" t="s">
        <v>11</v>
      </c>
      <c r="F303" s="40">
        <v>150</v>
      </c>
      <c r="G303" s="39" t="s">
        <v>52</v>
      </c>
      <c r="H303" s="39">
        <v>3000</v>
      </c>
      <c r="I303" s="39">
        <v>1364</v>
      </c>
      <c r="J303" s="39" t="s">
        <v>895</v>
      </c>
      <c r="K303" s="39">
        <v>3000</v>
      </c>
      <c r="L303" s="39">
        <v>373.5</v>
      </c>
      <c r="M303" s="39" t="s">
        <v>895</v>
      </c>
      <c r="N303" s="39">
        <v>3000</v>
      </c>
      <c r="O303" s="39">
        <v>2028.5</v>
      </c>
      <c r="P303" s="39" t="s">
        <v>895</v>
      </c>
      <c r="Q303" s="39">
        <v>3000</v>
      </c>
      <c r="R303" s="39">
        <v>2635.5</v>
      </c>
      <c r="S303" s="39" t="s">
        <v>895</v>
      </c>
      <c r="T303" s="39">
        <v>3000</v>
      </c>
      <c r="U303" s="39">
        <v>2653.2</v>
      </c>
      <c r="V303" s="39" t="s">
        <v>895</v>
      </c>
      <c r="W303" s="39">
        <v>3000</v>
      </c>
      <c r="X303" s="39">
        <v>3150.3</v>
      </c>
      <c r="Y303" s="39" t="s">
        <v>899</v>
      </c>
      <c r="Z303" s="39">
        <v>3000</v>
      </c>
      <c r="AA303" s="39">
        <v>705.8</v>
      </c>
      <c r="AB303" s="39" t="s">
        <v>895</v>
      </c>
      <c r="AC303" s="39">
        <v>3000</v>
      </c>
      <c r="AD303" s="39">
        <v>990.2</v>
      </c>
      <c r="AE303" s="39" t="s">
        <v>895</v>
      </c>
      <c r="AF303" s="39">
        <v>2300</v>
      </c>
      <c r="AG303" s="39">
        <v>2287</v>
      </c>
      <c r="AH303" s="39" t="s">
        <v>895</v>
      </c>
      <c r="AI303" s="40">
        <v>26300</v>
      </c>
      <c r="AJ303" s="40">
        <v>16188</v>
      </c>
      <c r="AK303" s="39" t="s">
        <v>895</v>
      </c>
      <c r="AL303" s="39" t="s">
        <v>463</v>
      </c>
      <c r="AM303" s="39" t="s">
        <v>896</v>
      </c>
      <c r="AN303" s="40">
        <f>SUMIFS('9月奖金发放记录'!$J$2:$J$146,'9月奖金发放记录'!$B$2:$B$146,G303,'9月奖金发放记录'!$A$2:$A$146,A303)</f>
        <v>0</v>
      </c>
      <c r="AO303" s="40">
        <f>SUMIFS('9月奖金发放记录'!$J$2:$J$146,'9月奖金发放记录'!$B$2:$B$146,G303,'9月奖金发放记录'!$A$2:$A$146,A303)</f>
        <v>0</v>
      </c>
      <c r="AP303" s="39" t="s">
        <v>897</v>
      </c>
      <c r="AQ303" s="39" t="s">
        <v>120</v>
      </c>
      <c r="AR303" s="39">
        <v>0</v>
      </c>
    </row>
    <row r="304" ht="19" customHeight="1" spans="1:44">
      <c r="A304" s="37" t="s">
        <v>503</v>
      </c>
      <c r="B304" s="37" t="s">
        <v>1196</v>
      </c>
      <c r="C304" s="37" t="s">
        <v>892</v>
      </c>
      <c r="D304" s="37" t="s">
        <v>893</v>
      </c>
      <c r="E304" s="37" t="s">
        <v>11</v>
      </c>
      <c r="F304" s="38">
        <v>150</v>
      </c>
      <c r="G304" s="37" t="s">
        <v>52</v>
      </c>
      <c r="H304" s="37">
        <v>3000</v>
      </c>
      <c r="I304" s="37">
        <v>2791.3</v>
      </c>
      <c r="J304" s="37" t="s">
        <v>895</v>
      </c>
      <c r="K304" s="37">
        <v>3000</v>
      </c>
      <c r="L304" s="37">
        <v>2565.2</v>
      </c>
      <c r="M304" s="37" t="s">
        <v>895</v>
      </c>
      <c r="N304" s="37">
        <v>3000</v>
      </c>
      <c r="O304" s="37">
        <v>4503.6</v>
      </c>
      <c r="P304" s="37" t="s">
        <v>899</v>
      </c>
      <c r="Q304" s="37">
        <v>3000</v>
      </c>
      <c r="R304" s="37">
        <v>5426.7</v>
      </c>
      <c r="S304" s="37" t="s">
        <v>899</v>
      </c>
      <c r="T304" s="37">
        <v>3000</v>
      </c>
      <c r="U304" s="37">
        <v>5422.7</v>
      </c>
      <c r="V304" s="37" t="s">
        <v>899</v>
      </c>
      <c r="W304" s="37">
        <v>3000</v>
      </c>
      <c r="X304" s="37">
        <v>5611.4</v>
      </c>
      <c r="Y304" s="37" t="s">
        <v>899</v>
      </c>
      <c r="Z304" s="37">
        <v>3000</v>
      </c>
      <c r="AA304" s="37">
        <v>1592.2</v>
      </c>
      <c r="AB304" s="37" t="s">
        <v>895</v>
      </c>
      <c r="AC304" s="37">
        <v>3000</v>
      </c>
      <c r="AD304" s="37">
        <v>4092.6</v>
      </c>
      <c r="AE304" s="37" t="s">
        <v>899</v>
      </c>
      <c r="AF304" s="37">
        <v>3000</v>
      </c>
      <c r="AG304" s="37">
        <v>4749.8</v>
      </c>
      <c r="AH304" s="37" t="s">
        <v>899</v>
      </c>
      <c r="AI304" s="38">
        <v>27000</v>
      </c>
      <c r="AJ304" s="38">
        <v>36755.5</v>
      </c>
      <c r="AK304" s="37" t="s">
        <v>899</v>
      </c>
      <c r="AL304" s="37" t="s">
        <v>405</v>
      </c>
      <c r="AM304" s="37" t="s">
        <v>896</v>
      </c>
      <c r="AN304" s="38">
        <f>SUMIFS('9月奖金发放记录'!$J$2:$J$146,'9月奖金发放记录'!$B$2:$B$146,G304,'9月奖金发放记录'!$A$2:$A$146,A304)</f>
        <v>150</v>
      </c>
      <c r="AO304" s="38">
        <f>SUMIFS('9月奖金发放记录'!$J$2:$J$146,'9月奖金发放记录'!$B$2:$B$146,G304,'9月奖金发放记录'!$A$2:$A$146,A304)</f>
        <v>150</v>
      </c>
      <c r="AP304" s="37" t="s">
        <v>894</v>
      </c>
      <c r="AQ304" s="37" t="s">
        <v>120</v>
      </c>
      <c r="AR304" s="37">
        <v>4</v>
      </c>
    </row>
    <row r="305" ht="19" customHeight="1" spans="1:44">
      <c r="A305" s="39" t="s">
        <v>504</v>
      </c>
      <c r="B305" s="39" t="s">
        <v>1197</v>
      </c>
      <c r="C305" s="39" t="s">
        <v>892</v>
      </c>
      <c r="D305" s="39" t="s">
        <v>893</v>
      </c>
      <c r="E305" s="39" t="s">
        <v>11</v>
      </c>
      <c r="F305" s="40">
        <v>150</v>
      </c>
      <c r="G305" s="39" t="s">
        <v>52</v>
      </c>
      <c r="H305" s="39">
        <v>3000</v>
      </c>
      <c r="I305" s="39">
        <v>0.4</v>
      </c>
      <c r="J305" s="39" t="s">
        <v>895</v>
      </c>
      <c r="K305" s="39">
        <v>1071.43</v>
      </c>
      <c r="L305" s="39">
        <v>53.3</v>
      </c>
      <c r="M305" s="39" t="s">
        <v>895</v>
      </c>
      <c r="N305" s="39"/>
      <c r="O305" s="39"/>
      <c r="P305" s="39" t="s">
        <v>894</v>
      </c>
      <c r="Q305" s="39"/>
      <c r="R305" s="39"/>
      <c r="S305" s="39" t="s">
        <v>894</v>
      </c>
      <c r="T305" s="39"/>
      <c r="U305" s="39"/>
      <c r="V305" s="39" t="s">
        <v>894</v>
      </c>
      <c r="W305" s="39"/>
      <c r="X305" s="39"/>
      <c r="Y305" s="39" t="s">
        <v>894</v>
      </c>
      <c r="Z305" s="39"/>
      <c r="AA305" s="39"/>
      <c r="AB305" s="39" t="s">
        <v>894</v>
      </c>
      <c r="AC305" s="39"/>
      <c r="AD305" s="39"/>
      <c r="AE305" s="39" t="s">
        <v>894</v>
      </c>
      <c r="AF305" s="39">
        <v>2300</v>
      </c>
      <c r="AG305" s="39">
        <v>3282.1</v>
      </c>
      <c r="AH305" s="39" t="s">
        <v>899</v>
      </c>
      <c r="AI305" s="40">
        <v>6371.43</v>
      </c>
      <c r="AJ305" s="40">
        <v>3335.8</v>
      </c>
      <c r="AK305" s="39" t="s">
        <v>895</v>
      </c>
      <c r="AL305" s="39" t="s">
        <v>428</v>
      </c>
      <c r="AM305" s="39" t="s">
        <v>896</v>
      </c>
      <c r="AN305" s="40">
        <f>SUMIFS('9月奖金发放记录'!$J$2:$J$146,'9月奖金发放记录'!$B$2:$B$146,G305,'9月奖金发放记录'!$A$2:$A$146,A305)</f>
        <v>115</v>
      </c>
      <c r="AO305" s="40">
        <f>SUMIFS('9月奖金发放记录'!$J$2:$J$146,'9月奖金发放记录'!$B$2:$B$146,G305,'9月奖金发放记录'!$A$2:$A$146,A305)</f>
        <v>115</v>
      </c>
      <c r="AP305" s="39" t="s">
        <v>894</v>
      </c>
      <c r="AQ305" s="39" t="s">
        <v>120</v>
      </c>
      <c r="AR305" s="39">
        <v>3</v>
      </c>
    </row>
    <row r="306" ht="19" customHeight="1" spans="1:44">
      <c r="A306" s="37" t="s">
        <v>507</v>
      </c>
      <c r="B306" s="37" t="s">
        <v>1198</v>
      </c>
      <c r="C306" s="37" t="s">
        <v>892</v>
      </c>
      <c r="D306" s="37" t="s">
        <v>893</v>
      </c>
      <c r="E306" s="37" t="s">
        <v>11</v>
      </c>
      <c r="F306" s="38">
        <v>150</v>
      </c>
      <c r="G306" s="37" t="s">
        <v>52</v>
      </c>
      <c r="H306" s="37"/>
      <c r="I306" s="37"/>
      <c r="J306" s="37" t="s">
        <v>894</v>
      </c>
      <c r="K306" s="37"/>
      <c r="L306" s="37"/>
      <c r="M306" s="37" t="s">
        <v>894</v>
      </c>
      <c r="N306" s="37"/>
      <c r="O306" s="37"/>
      <c r="P306" s="37" t="s">
        <v>894</v>
      </c>
      <c r="Q306" s="37"/>
      <c r="R306" s="37"/>
      <c r="S306" s="37" t="s">
        <v>894</v>
      </c>
      <c r="T306" s="37">
        <v>387.1</v>
      </c>
      <c r="U306" s="37">
        <v>166.3</v>
      </c>
      <c r="V306" s="37" t="s">
        <v>895</v>
      </c>
      <c r="W306" s="37">
        <v>3000</v>
      </c>
      <c r="X306" s="37">
        <v>3664.3</v>
      </c>
      <c r="Y306" s="37" t="s">
        <v>899</v>
      </c>
      <c r="Z306" s="37">
        <v>3000</v>
      </c>
      <c r="AA306" s="37">
        <v>851.9</v>
      </c>
      <c r="AB306" s="37" t="s">
        <v>895</v>
      </c>
      <c r="AC306" s="37">
        <v>3000</v>
      </c>
      <c r="AD306" s="37">
        <v>701.18</v>
      </c>
      <c r="AE306" s="37" t="s">
        <v>895</v>
      </c>
      <c r="AF306" s="37">
        <v>3000</v>
      </c>
      <c r="AG306" s="37">
        <v>3166.2</v>
      </c>
      <c r="AH306" s="37" t="s">
        <v>899</v>
      </c>
      <c r="AI306" s="38">
        <v>12387.1</v>
      </c>
      <c r="AJ306" s="38">
        <v>8549.88</v>
      </c>
      <c r="AK306" s="37" t="s">
        <v>895</v>
      </c>
      <c r="AL306" s="37" t="s">
        <v>463</v>
      </c>
      <c r="AM306" s="37" t="s">
        <v>896</v>
      </c>
      <c r="AN306" s="38">
        <f>SUMIFS('9月奖金发放记录'!$J$2:$J$146,'9月奖金发放记录'!$B$2:$B$146,G306,'9月奖金发放记录'!$A$2:$A$146,A306)</f>
        <v>150</v>
      </c>
      <c r="AO306" s="38">
        <f>SUMIFS('9月奖金发放记录'!$J$2:$J$146,'9月奖金发放记录'!$B$2:$B$146,G306,'9月奖金发放记录'!$A$2:$A$146,A306)</f>
        <v>150</v>
      </c>
      <c r="AP306" s="37" t="s">
        <v>894</v>
      </c>
      <c r="AQ306" s="37" t="s">
        <v>120</v>
      </c>
      <c r="AR306" s="37">
        <v>3</v>
      </c>
    </row>
    <row r="307" ht="19" customHeight="1" spans="1:44">
      <c r="A307" s="39" t="s">
        <v>508</v>
      </c>
      <c r="B307" s="39" t="s">
        <v>1199</v>
      </c>
      <c r="C307" s="39" t="s">
        <v>892</v>
      </c>
      <c r="D307" s="39" t="s">
        <v>893</v>
      </c>
      <c r="E307" s="39" t="s">
        <v>11</v>
      </c>
      <c r="F307" s="40">
        <v>150</v>
      </c>
      <c r="G307" s="39" t="s">
        <v>52</v>
      </c>
      <c r="H307" s="39"/>
      <c r="I307" s="39"/>
      <c r="J307" s="39" t="s">
        <v>894</v>
      </c>
      <c r="K307" s="39"/>
      <c r="L307" s="39"/>
      <c r="M307" s="39" t="s">
        <v>894</v>
      </c>
      <c r="N307" s="39"/>
      <c r="O307" s="39"/>
      <c r="P307" s="39" t="s">
        <v>894</v>
      </c>
      <c r="Q307" s="39"/>
      <c r="R307" s="39"/>
      <c r="S307" s="39" t="s">
        <v>894</v>
      </c>
      <c r="T307" s="39"/>
      <c r="U307" s="39"/>
      <c r="V307" s="39" t="s">
        <v>894</v>
      </c>
      <c r="W307" s="39"/>
      <c r="X307" s="39"/>
      <c r="Y307" s="39" t="s">
        <v>894</v>
      </c>
      <c r="Z307" s="39"/>
      <c r="AA307" s="39"/>
      <c r="AB307" s="39" t="s">
        <v>894</v>
      </c>
      <c r="AC307" s="39"/>
      <c r="AD307" s="39"/>
      <c r="AE307" s="39" t="s">
        <v>894</v>
      </c>
      <c r="AF307" s="39">
        <v>3000</v>
      </c>
      <c r="AG307" s="39">
        <v>887</v>
      </c>
      <c r="AH307" s="39" t="s">
        <v>904</v>
      </c>
      <c r="AI307" s="40">
        <v>3000</v>
      </c>
      <c r="AJ307" s="40">
        <v>887</v>
      </c>
      <c r="AK307" s="39" t="s">
        <v>895</v>
      </c>
      <c r="AL307" s="39" t="s">
        <v>417</v>
      </c>
      <c r="AM307" s="39" t="s">
        <v>896</v>
      </c>
      <c r="AN307" s="40">
        <f>SUMIFS('9月奖金发放记录'!$J$2:$J$146,'9月奖金发放记录'!$B$2:$B$146,G307,'9月奖金发放记录'!$A$2:$A$146,A307)</f>
        <v>0</v>
      </c>
      <c r="AO307" s="40">
        <f>SUMIFS('9月奖金发放记录'!$J$2:$J$146,'9月奖金发放记录'!$B$2:$B$146,G307,'9月奖金发放记录'!$A$2:$A$146,A307)</f>
        <v>0</v>
      </c>
      <c r="AP307" s="39" t="s">
        <v>905</v>
      </c>
      <c r="AQ307" s="39" t="s">
        <v>120</v>
      </c>
      <c r="AR307" s="39">
        <v>7</v>
      </c>
    </row>
    <row r="308" ht="19" customHeight="1" spans="1:44">
      <c r="A308" s="37" t="s">
        <v>511</v>
      </c>
      <c r="B308" s="37" t="s">
        <v>1200</v>
      </c>
      <c r="C308" s="37" t="s">
        <v>892</v>
      </c>
      <c r="D308" s="37" t="s">
        <v>893</v>
      </c>
      <c r="E308" s="37" t="s">
        <v>11</v>
      </c>
      <c r="F308" s="38">
        <v>150</v>
      </c>
      <c r="G308" s="37" t="s">
        <v>52</v>
      </c>
      <c r="H308" s="37"/>
      <c r="I308" s="37"/>
      <c r="J308" s="37" t="s">
        <v>894</v>
      </c>
      <c r="K308" s="37"/>
      <c r="L308" s="37"/>
      <c r="M308" s="37" t="s">
        <v>894</v>
      </c>
      <c r="N308" s="37"/>
      <c r="O308" s="37"/>
      <c r="P308" s="37" t="s">
        <v>894</v>
      </c>
      <c r="Q308" s="37"/>
      <c r="R308" s="37"/>
      <c r="S308" s="37" t="s">
        <v>894</v>
      </c>
      <c r="T308" s="37">
        <v>1935.48</v>
      </c>
      <c r="U308" s="37">
        <v>1281.2</v>
      </c>
      <c r="V308" s="37" t="s">
        <v>895</v>
      </c>
      <c r="W308" s="37">
        <v>3000</v>
      </c>
      <c r="X308" s="37">
        <v>3136.2</v>
      </c>
      <c r="Y308" s="37" t="s">
        <v>899</v>
      </c>
      <c r="Z308" s="37">
        <v>3000</v>
      </c>
      <c r="AA308" s="37">
        <v>1385</v>
      </c>
      <c r="AB308" s="37" t="s">
        <v>895</v>
      </c>
      <c r="AC308" s="37">
        <v>3000</v>
      </c>
      <c r="AD308" s="37">
        <v>964.6</v>
      </c>
      <c r="AE308" s="37" t="s">
        <v>895</v>
      </c>
      <c r="AF308" s="37">
        <v>3000</v>
      </c>
      <c r="AG308" s="37">
        <v>2275.5</v>
      </c>
      <c r="AH308" s="37" t="s">
        <v>904</v>
      </c>
      <c r="AI308" s="38">
        <v>13935.48</v>
      </c>
      <c r="AJ308" s="38">
        <v>9042.5</v>
      </c>
      <c r="AK308" s="37" t="s">
        <v>895</v>
      </c>
      <c r="AL308" s="37" t="s">
        <v>463</v>
      </c>
      <c r="AM308" s="37" t="s">
        <v>896</v>
      </c>
      <c r="AN308" s="38">
        <f>SUMIFS('9月奖金发放记录'!$J$2:$J$146,'9月奖金发放记录'!$B$2:$B$146,G308,'9月奖金发放记录'!$A$2:$A$146,A308)</f>
        <v>0</v>
      </c>
      <c r="AO308" s="38">
        <f>SUMIFS('9月奖金发放记录'!$J$2:$J$146,'9月奖金发放记录'!$B$2:$B$146,G308,'9月奖金发放记录'!$A$2:$A$146,A308)</f>
        <v>0</v>
      </c>
      <c r="AP308" s="37" t="s">
        <v>905</v>
      </c>
      <c r="AQ308" s="37" t="s">
        <v>120</v>
      </c>
      <c r="AR308" s="37">
        <v>4</v>
      </c>
    </row>
    <row r="309" ht="19" customHeight="1" spans="1:44">
      <c r="A309" s="39" t="s">
        <v>512</v>
      </c>
      <c r="B309" s="39" t="s">
        <v>1201</v>
      </c>
      <c r="C309" s="39" t="s">
        <v>892</v>
      </c>
      <c r="D309" s="39" t="s">
        <v>893</v>
      </c>
      <c r="E309" s="39" t="s">
        <v>11</v>
      </c>
      <c r="F309" s="40">
        <v>150</v>
      </c>
      <c r="G309" s="39" t="s">
        <v>52</v>
      </c>
      <c r="H309" s="39"/>
      <c r="I309" s="39"/>
      <c r="J309" s="39" t="s">
        <v>894</v>
      </c>
      <c r="K309" s="39"/>
      <c r="L309" s="39"/>
      <c r="M309" s="39" t="s">
        <v>894</v>
      </c>
      <c r="N309" s="39"/>
      <c r="O309" s="39"/>
      <c r="P309" s="39" t="s">
        <v>894</v>
      </c>
      <c r="Q309" s="39"/>
      <c r="R309" s="39"/>
      <c r="S309" s="39" t="s">
        <v>894</v>
      </c>
      <c r="T309" s="39"/>
      <c r="U309" s="39"/>
      <c r="V309" s="39" t="s">
        <v>894</v>
      </c>
      <c r="W309" s="39"/>
      <c r="X309" s="39"/>
      <c r="Y309" s="39" t="s">
        <v>894</v>
      </c>
      <c r="Z309" s="39"/>
      <c r="AA309" s="39"/>
      <c r="AB309" s="39" t="s">
        <v>894</v>
      </c>
      <c r="AC309" s="39"/>
      <c r="AD309" s="39"/>
      <c r="AE309" s="39" t="s">
        <v>894</v>
      </c>
      <c r="AF309" s="39">
        <v>2300</v>
      </c>
      <c r="AG309" s="39">
        <v>2122.8</v>
      </c>
      <c r="AH309" s="39" t="s">
        <v>904</v>
      </c>
      <c r="AI309" s="40">
        <v>2300</v>
      </c>
      <c r="AJ309" s="40">
        <v>2122.8</v>
      </c>
      <c r="AK309" s="39" t="s">
        <v>895</v>
      </c>
      <c r="AL309" s="39" t="s">
        <v>428</v>
      </c>
      <c r="AM309" s="39" t="s">
        <v>896</v>
      </c>
      <c r="AN309" s="40">
        <f>SUMIFS('9月奖金发放记录'!$J$2:$J$146,'9月奖金发放记录'!$B$2:$B$146,G309,'9月奖金发放记录'!$A$2:$A$146,A309)</f>
        <v>0</v>
      </c>
      <c r="AO309" s="40">
        <f>SUMIFS('9月奖金发放记录'!$J$2:$J$146,'9月奖金发放记录'!$B$2:$B$146,G309,'9月奖金发放记录'!$A$2:$A$146,A309)</f>
        <v>0</v>
      </c>
      <c r="AP309" s="39" t="s">
        <v>905</v>
      </c>
      <c r="AQ309" s="39" t="s">
        <v>120</v>
      </c>
      <c r="AR309" s="39">
        <v>8</v>
      </c>
    </row>
    <row r="310" ht="19" customHeight="1" spans="1:44">
      <c r="A310" s="37" t="s">
        <v>514</v>
      </c>
      <c r="B310" s="37" t="s">
        <v>1202</v>
      </c>
      <c r="C310" s="37" t="s">
        <v>892</v>
      </c>
      <c r="D310" s="37" t="s">
        <v>893</v>
      </c>
      <c r="E310" s="37" t="s">
        <v>11</v>
      </c>
      <c r="F310" s="38">
        <v>150</v>
      </c>
      <c r="G310" s="37" t="s">
        <v>52</v>
      </c>
      <c r="H310" s="37"/>
      <c r="I310" s="37"/>
      <c r="J310" s="37" t="s">
        <v>894</v>
      </c>
      <c r="K310" s="37"/>
      <c r="L310" s="37"/>
      <c r="M310" s="37" t="s">
        <v>894</v>
      </c>
      <c r="N310" s="37"/>
      <c r="O310" s="37"/>
      <c r="P310" s="37" t="s">
        <v>894</v>
      </c>
      <c r="Q310" s="37"/>
      <c r="R310" s="37"/>
      <c r="S310" s="37" t="s">
        <v>894</v>
      </c>
      <c r="T310" s="37"/>
      <c r="U310" s="37"/>
      <c r="V310" s="37" t="s">
        <v>894</v>
      </c>
      <c r="W310" s="37"/>
      <c r="X310" s="37"/>
      <c r="Y310" s="37" t="s">
        <v>894</v>
      </c>
      <c r="Z310" s="37"/>
      <c r="AA310" s="37"/>
      <c r="AB310" s="37" t="s">
        <v>894</v>
      </c>
      <c r="AC310" s="37"/>
      <c r="AD310" s="37"/>
      <c r="AE310" s="37" t="s">
        <v>894</v>
      </c>
      <c r="AF310" s="37">
        <v>3000</v>
      </c>
      <c r="AG310" s="37">
        <v>7864.9</v>
      </c>
      <c r="AH310" s="37" t="s">
        <v>899</v>
      </c>
      <c r="AI310" s="38">
        <v>3000</v>
      </c>
      <c r="AJ310" s="38">
        <v>7864.9</v>
      </c>
      <c r="AK310" s="37" t="s">
        <v>899</v>
      </c>
      <c r="AL310" s="37" t="s">
        <v>468</v>
      </c>
      <c r="AM310" s="37" t="s">
        <v>896</v>
      </c>
      <c r="AN310" s="38">
        <f>SUMIFS('9月奖金发放记录'!$J$2:$J$146,'9月奖金发放记录'!$B$2:$B$146,G310,'9月奖金发放记录'!$A$2:$A$146,A310)</f>
        <v>150</v>
      </c>
      <c r="AO310" s="38">
        <f>SUMIFS('9月奖金发放记录'!$J$2:$J$146,'9月奖金发放记录'!$B$2:$B$146,G310,'9月奖金发放记录'!$A$2:$A$146,A310)</f>
        <v>150</v>
      </c>
      <c r="AP310" s="37" t="s">
        <v>894</v>
      </c>
      <c r="AQ310" s="37" t="s">
        <v>120</v>
      </c>
      <c r="AR310" s="37">
        <v>0</v>
      </c>
    </row>
    <row r="311" ht="19" customHeight="1" spans="1:44">
      <c r="A311" s="39" t="s">
        <v>515</v>
      </c>
      <c r="B311" s="39" t="s">
        <v>1203</v>
      </c>
      <c r="C311" s="39" t="s">
        <v>892</v>
      </c>
      <c r="D311" s="39" t="s">
        <v>893</v>
      </c>
      <c r="E311" s="39" t="s">
        <v>11</v>
      </c>
      <c r="F311" s="40">
        <v>150</v>
      </c>
      <c r="G311" s="39" t="s">
        <v>52</v>
      </c>
      <c r="H311" s="39">
        <v>3000</v>
      </c>
      <c r="I311" s="39">
        <v>1630.4</v>
      </c>
      <c r="J311" s="39" t="s">
        <v>895</v>
      </c>
      <c r="K311" s="39">
        <v>3000</v>
      </c>
      <c r="L311" s="39">
        <v>59.5</v>
      </c>
      <c r="M311" s="39" t="s">
        <v>895</v>
      </c>
      <c r="N311" s="39">
        <v>3000</v>
      </c>
      <c r="O311" s="39">
        <v>1450.2</v>
      </c>
      <c r="P311" s="39" t="s">
        <v>895</v>
      </c>
      <c r="Q311" s="39">
        <v>3000</v>
      </c>
      <c r="R311" s="39">
        <v>1720</v>
      </c>
      <c r="S311" s="39" t="s">
        <v>895</v>
      </c>
      <c r="T311" s="39">
        <v>3000</v>
      </c>
      <c r="U311" s="39">
        <v>989.3</v>
      </c>
      <c r="V311" s="39" t="s">
        <v>895</v>
      </c>
      <c r="W311" s="39">
        <v>3000</v>
      </c>
      <c r="X311" s="39">
        <v>1614.5</v>
      </c>
      <c r="Y311" s="39" t="s">
        <v>895</v>
      </c>
      <c r="Z311" s="39">
        <v>3000</v>
      </c>
      <c r="AA311" s="39">
        <v>1447</v>
      </c>
      <c r="AB311" s="39" t="s">
        <v>895</v>
      </c>
      <c r="AC311" s="39">
        <v>3000</v>
      </c>
      <c r="AD311" s="39">
        <v>828.17</v>
      </c>
      <c r="AE311" s="39" t="s">
        <v>895</v>
      </c>
      <c r="AF311" s="39">
        <v>3000</v>
      </c>
      <c r="AG311" s="39">
        <v>2088.8</v>
      </c>
      <c r="AH311" s="39" t="s">
        <v>904</v>
      </c>
      <c r="AI311" s="40">
        <v>27000</v>
      </c>
      <c r="AJ311" s="40">
        <v>11827.87</v>
      </c>
      <c r="AK311" s="39" t="s">
        <v>895</v>
      </c>
      <c r="AL311" s="39" t="s">
        <v>463</v>
      </c>
      <c r="AM311" s="39" t="s">
        <v>896</v>
      </c>
      <c r="AN311" s="40">
        <f>SUMIFS('9月奖金发放记录'!$J$2:$J$146,'9月奖金发放记录'!$B$2:$B$146,G311,'9月奖金发放记录'!$A$2:$A$146,A311)</f>
        <v>0</v>
      </c>
      <c r="AO311" s="40">
        <f>SUMIFS('9月奖金发放记录'!$J$2:$J$146,'9月奖金发放记录'!$B$2:$B$146,G311,'9月奖金发放记录'!$A$2:$A$146,A311)</f>
        <v>0</v>
      </c>
      <c r="AP311" s="39" t="s">
        <v>905</v>
      </c>
      <c r="AQ311" s="39" t="s">
        <v>120</v>
      </c>
      <c r="AR311" s="39">
        <v>4</v>
      </c>
    </row>
    <row r="312" ht="19" customHeight="1" spans="1:44">
      <c r="A312" s="37" t="s">
        <v>517</v>
      </c>
      <c r="B312" s="37" t="s">
        <v>1204</v>
      </c>
      <c r="C312" s="37" t="s">
        <v>892</v>
      </c>
      <c r="D312" s="37" t="s">
        <v>893</v>
      </c>
      <c r="E312" s="37" t="s">
        <v>11</v>
      </c>
      <c r="F312" s="38">
        <v>150</v>
      </c>
      <c r="G312" s="37" t="s">
        <v>52</v>
      </c>
      <c r="H312" s="37"/>
      <c r="I312" s="37"/>
      <c r="J312" s="37" t="s">
        <v>894</v>
      </c>
      <c r="K312" s="37"/>
      <c r="L312" s="37"/>
      <c r="M312" s="37" t="s">
        <v>894</v>
      </c>
      <c r="N312" s="37"/>
      <c r="O312" s="37"/>
      <c r="P312" s="37" t="s">
        <v>894</v>
      </c>
      <c r="Q312" s="37"/>
      <c r="R312" s="37"/>
      <c r="S312" s="37" t="s">
        <v>894</v>
      </c>
      <c r="T312" s="37"/>
      <c r="U312" s="37"/>
      <c r="V312" s="37" t="s">
        <v>894</v>
      </c>
      <c r="W312" s="37"/>
      <c r="X312" s="37"/>
      <c r="Y312" s="37" t="s">
        <v>894</v>
      </c>
      <c r="Z312" s="37"/>
      <c r="AA312" s="37"/>
      <c r="AB312" s="37" t="s">
        <v>894</v>
      </c>
      <c r="AC312" s="37">
        <v>96.77</v>
      </c>
      <c r="AD312" s="37">
        <v>92.9</v>
      </c>
      <c r="AE312" s="37" t="s">
        <v>895</v>
      </c>
      <c r="AF312" s="37">
        <v>800</v>
      </c>
      <c r="AG312" s="37">
        <v>503.4</v>
      </c>
      <c r="AH312" s="37" t="s">
        <v>895</v>
      </c>
      <c r="AI312" s="38">
        <v>896.77</v>
      </c>
      <c r="AJ312" s="38">
        <v>596.3</v>
      </c>
      <c r="AK312" s="37" t="s">
        <v>895</v>
      </c>
      <c r="AL312" s="37" t="s">
        <v>408</v>
      </c>
      <c r="AM312" s="37" t="s">
        <v>896</v>
      </c>
      <c r="AN312" s="38">
        <f>SUMIFS('9月奖金发放记录'!$J$2:$J$146,'9月奖金发放记录'!$B$2:$B$146,G312,'9月奖金发放记录'!$A$2:$A$146,A312)</f>
        <v>0</v>
      </c>
      <c r="AO312" s="38">
        <f>SUMIFS('9月奖金发放记录'!$J$2:$J$146,'9月奖金发放记录'!$B$2:$B$146,G312,'9月奖金发放记录'!$A$2:$A$146,A312)</f>
        <v>0</v>
      </c>
      <c r="AP312" s="37" t="s">
        <v>897</v>
      </c>
      <c r="AQ312" s="37" t="s">
        <v>120</v>
      </c>
      <c r="AR312" s="37">
        <v>0</v>
      </c>
    </row>
    <row r="313" ht="19" customHeight="1" spans="1:44">
      <c r="A313" s="39" t="s">
        <v>519</v>
      </c>
      <c r="B313" s="39" t="s">
        <v>1205</v>
      </c>
      <c r="C313" s="39" t="s">
        <v>892</v>
      </c>
      <c r="D313" s="39" t="s">
        <v>893</v>
      </c>
      <c r="E313" s="39" t="s">
        <v>11</v>
      </c>
      <c r="F313" s="40">
        <v>150</v>
      </c>
      <c r="G313" s="39" t="s">
        <v>52</v>
      </c>
      <c r="H313" s="39">
        <v>3000</v>
      </c>
      <c r="I313" s="39">
        <v>2754.7</v>
      </c>
      <c r="J313" s="39" t="s">
        <v>895</v>
      </c>
      <c r="K313" s="39">
        <v>3000</v>
      </c>
      <c r="L313" s="39">
        <v>1683.3</v>
      </c>
      <c r="M313" s="39" t="s">
        <v>895</v>
      </c>
      <c r="N313" s="39">
        <v>3000</v>
      </c>
      <c r="O313" s="39">
        <v>5008</v>
      </c>
      <c r="P313" s="39" t="s">
        <v>899</v>
      </c>
      <c r="Q313" s="39">
        <v>3000</v>
      </c>
      <c r="R313" s="39">
        <v>5731.9</v>
      </c>
      <c r="S313" s="39" t="s">
        <v>899</v>
      </c>
      <c r="T313" s="39">
        <v>3000</v>
      </c>
      <c r="U313" s="39">
        <v>5680.7</v>
      </c>
      <c r="V313" s="39" t="s">
        <v>899</v>
      </c>
      <c r="W313" s="39">
        <v>3000</v>
      </c>
      <c r="X313" s="39">
        <v>376.2</v>
      </c>
      <c r="Y313" s="39" t="s">
        <v>895</v>
      </c>
      <c r="Z313" s="39">
        <v>3000</v>
      </c>
      <c r="AA313" s="39">
        <v>4619</v>
      </c>
      <c r="AB313" s="39" t="s">
        <v>899</v>
      </c>
      <c r="AC313" s="39">
        <v>3000</v>
      </c>
      <c r="AD313" s="39">
        <v>5590.3</v>
      </c>
      <c r="AE313" s="39" t="s">
        <v>899</v>
      </c>
      <c r="AF313" s="39">
        <v>3000</v>
      </c>
      <c r="AG313" s="39">
        <v>4743</v>
      </c>
      <c r="AH313" s="39" t="s">
        <v>899</v>
      </c>
      <c r="AI313" s="40">
        <v>27000</v>
      </c>
      <c r="AJ313" s="40">
        <v>36187.1</v>
      </c>
      <c r="AK313" s="39" t="s">
        <v>899</v>
      </c>
      <c r="AL313" s="39" t="s">
        <v>520</v>
      </c>
      <c r="AM313" s="39" t="s">
        <v>896</v>
      </c>
      <c r="AN313" s="40">
        <f>SUMIFS('9月奖金发放记录'!$J$2:$J$146,'9月奖金发放记录'!$B$2:$B$146,G313,'9月奖金发放记录'!$A$2:$A$146,A313)</f>
        <v>150</v>
      </c>
      <c r="AO313" s="40">
        <f>SUMIFS('9月奖金发放记录'!$J$2:$J$146,'9月奖金发放记录'!$B$2:$B$146,G313,'9月奖金发放记录'!$A$2:$A$146,A313)</f>
        <v>150</v>
      </c>
      <c r="AP313" s="39" t="s">
        <v>894</v>
      </c>
      <c r="AQ313" s="39" t="s">
        <v>120</v>
      </c>
      <c r="AR313" s="39">
        <v>0</v>
      </c>
    </row>
    <row r="314" ht="19" customHeight="1" spans="1:44">
      <c r="A314" s="37" t="s">
        <v>522</v>
      </c>
      <c r="B314" s="37" t="s">
        <v>1206</v>
      </c>
      <c r="C314" s="37" t="s">
        <v>892</v>
      </c>
      <c r="D314" s="37" t="s">
        <v>893</v>
      </c>
      <c r="E314" s="37" t="s">
        <v>11</v>
      </c>
      <c r="F314" s="38">
        <v>150</v>
      </c>
      <c r="G314" s="37" t="s">
        <v>52</v>
      </c>
      <c r="H314" s="37">
        <v>3000</v>
      </c>
      <c r="I314" s="37">
        <v>5124.4</v>
      </c>
      <c r="J314" s="37" t="s">
        <v>899</v>
      </c>
      <c r="K314" s="37">
        <v>3000</v>
      </c>
      <c r="L314" s="37">
        <v>3295.8</v>
      </c>
      <c r="M314" s="37" t="s">
        <v>899</v>
      </c>
      <c r="N314" s="37">
        <v>3000</v>
      </c>
      <c r="O314" s="37">
        <v>5515.9</v>
      </c>
      <c r="P314" s="37" t="s">
        <v>899</v>
      </c>
      <c r="Q314" s="37">
        <v>3000</v>
      </c>
      <c r="R314" s="37">
        <v>5389.6</v>
      </c>
      <c r="S314" s="37" t="s">
        <v>899</v>
      </c>
      <c r="T314" s="37">
        <v>3000</v>
      </c>
      <c r="U314" s="37">
        <v>5054.9</v>
      </c>
      <c r="V314" s="37" t="s">
        <v>899</v>
      </c>
      <c r="W314" s="37">
        <v>3000</v>
      </c>
      <c r="X314" s="37">
        <v>5648.1</v>
      </c>
      <c r="Y314" s="37" t="s">
        <v>899</v>
      </c>
      <c r="Z314" s="37">
        <v>3000</v>
      </c>
      <c r="AA314" s="37">
        <v>5070.7</v>
      </c>
      <c r="AB314" s="37" t="s">
        <v>899</v>
      </c>
      <c r="AC314" s="37">
        <v>3000</v>
      </c>
      <c r="AD314" s="37">
        <v>4947.7</v>
      </c>
      <c r="AE314" s="37" t="s">
        <v>899</v>
      </c>
      <c r="AF314" s="37">
        <v>3000</v>
      </c>
      <c r="AG314" s="37">
        <v>4967.2</v>
      </c>
      <c r="AH314" s="37" t="s">
        <v>899</v>
      </c>
      <c r="AI314" s="38">
        <v>27000</v>
      </c>
      <c r="AJ314" s="38">
        <v>45014.3</v>
      </c>
      <c r="AK314" s="37" t="s">
        <v>899</v>
      </c>
      <c r="AL314" s="37" t="s">
        <v>408</v>
      </c>
      <c r="AM314" s="37" t="s">
        <v>896</v>
      </c>
      <c r="AN314" s="38">
        <f>SUMIFS('9月奖金发放记录'!$J$2:$J$146,'9月奖金发放记录'!$B$2:$B$146,G314,'9月奖金发放记录'!$A$2:$A$146,A314)</f>
        <v>150</v>
      </c>
      <c r="AO314" s="38">
        <f>SUMIFS('9月奖金发放记录'!$J$2:$J$146,'9月奖金发放记录'!$B$2:$B$146,G314,'9月奖金发放记录'!$A$2:$A$146,A314)</f>
        <v>150</v>
      </c>
      <c r="AP314" s="37" t="s">
        <v>894</v>
      </c>
      <c r="AQ314" s="37" t="s">
        <v>120</v>
      </c>
      <c r="AR314" s="37">
        <v>0</v>
      </c>
    </row>
    <row r="315" ht="19" customHeight="1" spans="1:44">
      <c r="A315" s="39" t="s">
        <v>60</v>
      </c>
      <c r="B315" s="39" t="s">
        <v>1207</v>
      </c>
      <c r="C315" s="39" t="s">
        <v>892</v>
      </c>
      <c r="D315" s="39" t="s">
        <v>893</v>
      </c>
      <c r="E315" s="39" t="s">
        <v>11</v>
      </c>
      <c r="F315" s="40">
        <v>150</v>
      </c>
      <c r="G315" s="39" t="s">
        <v>52</v>
      </c>
      <c r="H315" s="39"/>
      <c r="I315" s="39"/>
      <c r="J315" s="39" t="s">
        <v>894</v>
      </c>
      <c r="K315" s="39"/>
      <c r="L315" s="39"/>
      <c r="M315" s="39" t="s">
        <v>894</v>
      </c>
      <c r="N315" s="39"/>
      <c r="O315" s="39"/>
      <c r="P315" s="39" t="s">
        <v>894</v>
      </c>
      <c r="Q315" s="39"/>
      <c r="R315" s="39"/>
      <c r="S315" s="39" t="s">
        <v>894</v>
      </c>
      <c r="T315" s="39"/>
      <c r="U315" s="39"/>
      <c r="V315" s="39" t="s">
        <v>894</v>
      </c>
      <c r="W315" s="39"/>
      <c r="X315" s="39"/>
      <c r="Y315" s="39" t="s">
        <v>894</v>
      </c>
      <c r="Z315" s="39"/>
      <c r="AA315" s="39"/>
      <c r="AB315" s="39" t="s">
        <v>894</v>
      </c>
      <c r="AC315" s="39">
        <v>677.42</v>
      </c>
      <c r="AD315" s="39">
        <v>175.6</v>
      </c>
      <c r="AE315" s="39" t="s">
        <v>895</v>
      </c>
      <c r="AF315" s="39">
        <v>3000</v>
      </c>
      <c r="AG315" s="39">
        <v>1608.2</v>
      </c>
      <c r="AH315" s="39" t="s">
        <v>904</v>
      </c>
      <c r="AI315" s="40">
        <v>3677.42</v>
      </c>
      <c r="AJ315" s="40">
        <v>1783.8</v>
      </c>
      <c r="AK315" s="39" t="s">
        <v>895</v>
      </c>
      <c r="AL315" s="39" t="s">
        <v>441</v>
      </c>
      <c r="AM315" s="39" t="s">
        <v>896</v>
      </c>
      <c r="AN315" s="40">
        <f>SUMIFS('9月奖金发放记录'!$J$2:$J$146,'9月奖金发放记录'!$B$2:$B$146,G315,'9月奖金发放记录'!$A$2:$A$146,A315)</f>
        <v>0</v>
      </c>
      <c r="AO315" s="40">
        <f>SUMIFS('9月奖金发放记录'!$J$2:$J$146,'9月奖金发放记录'!$B$2:$B$146,G315,'9月奖金发放记录'!$A$2:$A$146,A315)</f>
        <v>0</v>
      </c>
      <c r="AP315" s="39" t="s">
        <v>905</v>
      </c>
      <c r="AQ315" s="39" t="s">
        <v>120</v>
      </c>
      <c r="AR315" s="39">
        <v>6</v>
      </c>
    </row>
    <row r="316" ht="19" customHeight="1" spans="1:44">
      <c r="A316" s="37" t="s">
        <v>524</v>
      </c>
      <c r="B316" s="37" t="s">
        <v>1208</v>
      </c>
      <c r="C316" s="37" t="s">
        <v>892</v>
      </c>
      <c r="D316" s="37" t="s">
        <v>893</v>
      </c>
      <c r="E316" s="37" t="s">
        <v>11</v>
      </c>
      <c r="F316" s="38">
        <v>150</v>
      </c>
      <c r="G316" s="37" t="s">
        <v>52</v>
      </c>
      <c r="H316" s="37"/>
      <c r="I316" s="37"/>
      <c r="J316" s="37" t="s">
        <v>894</v>
      </c>
      <c r="K316" s="37"/>
      <c r="L316" s="37"/>
      <c r="M316" s="37" t="s">
        <v>894</v>
      </c>
      <c r="N316" s="37"/>
      <c r="O316" s="37"/>
      <c r="P316" s="37" t="s">
        <v>894</v>
      </c>
      <c r="Q316" s="37"/>
      <c r="R316" s="37"/>
      <c r="S316" s="37" t="s">
        <v>894</v>
      </c>
      <c r="T316" s="37">
        <v>2129.03</v>
      </c>
      <c r="U316" s="37">
        <v>1079.3</v>
      </c>
      <c r="V316" s="37" t="s">
        <v>895</v>
      </c>
      <c r="W316" s="37">
        <v>3000</v>
      </c>
      <c r="X316" s="37">
        <v>1660.4</v>
      </c>
      <c r="Y316" s="37" t="s">
        <v>895</v>
      </c>
      <c r="Z316" s="37"/>
      <c r="AA316" s="37"/>
      <c r="AB316" s="37" t="s">
        <v>894</v>
      </c>
      <c r="AC316" s="37"/>
      <c r="AD316" s="37"/>
      <c r="AE316" s="37" t="s">
        <v>894</v>
      </c>
      <c r="AF316" s="37">
        <v>3000</v>
      </c>
      <c r="AG316" s="37">
        <v>4518</v>
      </c>
      <c r="AH316" s="37" t="s">
        <v>899</v>
      </c>
      <c r="AI316" s="38">
        <v>8129.03</v>
      </c>
      <c r="AJ316" s="38">
        <v>7257.7</v>
      </c>
      <c r="AK316" s="37" t="s">
        <v>895</v>
      </c>
      <c r="AL316" s="37" t="s">
        <v>413</v>
      </c>
      <c r="AM316" s="37" t="s">
        <v>896</v>
      </c>
      <c r="AN316" s="38">
        <f>SUMIFS('9月奖金发放记录'!$J$2:$J$146,'9月奖金发放记录'!$B$2:$B$146,G316,'9月奖金发放记录'!$A$2:$A$146,A316)</f>
        <v>150</v>
      </c>
      <c r="AO316" s="38">
        <f>SUMIFS('9月奖金发放记录'!$J$2:$J$146,'9月奖金发放记录'!$B$2:$B$146,G316,'9月奖金发放记录'!$A$2:$A$146,A316)</f>
        <v>150</v>
      </c>
      <c r="AP316" s="37" t="s">
        <v>894</v>
      </c>
      <c r="AQ316" s="37" t="s">
        <v>120</v>
      </c>
      <c r="AR316" s="37">
        <v>1</v>
      </c>
    </row>
    <row r="317" ht="19" customHeight="1" spans="1:44">
      <c r="A317" s="39" t="s">
        <v>526</v>
      </c>
      <c r="B317" s="39" t="s">
        <v>1131</v>
      </c>
      <c r="C317" s="39" t="s">
        <v>892</v>
      </c>
      <c r="D317" s="39" t="s">
        <v>893</v>
      </c>
      <c r="E317" s="39" t="s">
        <v>11</v>
      </c>
      <c r="F317" s="40">
        <v>150</v>
      </c>
      <c r="G317" s="39" t="s">
        <v>52</v>
      </c>
      <c r="H317" s="39"/>
      <c r="I317" s="39"/>
      <c r="J317" s="39" t="s">
        <v>894</v>
      </c>
      <c r="K317" s="39"/>
      <c r="L317" s="39"/>
      <c r="M317" s="39" t="s">
        <v>894</v>
      </c>
      <c r="N317" s="39"/>
      <c r="O317" s="39"/>
      <c r="P317" s="39" t="s">
        <v>894</v>
      </c>
      <c r="Q317" s="39"/>
      <c r="R317" s="39"/>
      <c r="S317" s="39" t="s">
        <v>894</v>
      </c>
      <c r="T317" s="39"/>
      <c r="U317" s="39"/>
      <c r="V317" s="39" t="s">
        <v>894</v>
      </c>
      <c r="W317" s="39"/>
      <c r="X317" s="39"/>
      <c r="Y317" s="39" t="s">
        <v>894</v>
      </c>
      <c r="Z317" s="39"/>
      <c r="AA317" s="39"/>
      <c r="AB317" s="39" t="s">
        <v>894</v>
      </c>
      <c r="AC317" s="39">
        <v>1354.84</v>
      </c>
      <c r="AD317" s="39">
        <v>1812.4</v>
      </c>
      <c r="AE317" s="39" t="s">
        <v>899</v>
      </c>
      <c r="AF317" s="39">
        <v>1700</v>
      </c>
      <c r="AG317" s="39">
        <v>1350.4</v>
      </c>
      <c r="AH317" s="39" t="s">
        <v>904</v>
      </c>
      <c r="AI317" s="40">
        <v>3054.84</v>
      </c>
      <c r="AJ317" s="40">
        <v>3162.8</v>
      </c>
      <c r="AK317" s="39" t="s">
        <v>899</v>
      </c>
      <c r="AL317" s="39" t="s">
        <v>463</v>
      </c>
      <c r="AM317" s="39" t="s">
        <v>896</v>
      </c>
      <c r="AN317" s="40">
        <f>SUMIFS('9月奖金发放记录'!$J$2:$J$146,'9月奖金发放记录'!$B$2:$B$146,G317,'9月奖金发放记录'!$A$2:$A$146,A317)</f>
        <v>5</v>
      </c>
      <c r="AO317" s="40">
        <f>SUMIFS('9月奖金发放记录'!$J$2:$J$146,'9月奖金发放记录'!$B$2:$B$146,G317,'9月奖金发放记录'!$A$2:$A$146,A317)</f>
        <v>5</v>
      </c>
      <c r="AP317" s="39" t="s">
        <v>894</v>
      </c>
      <c r="AQ317" s="39" t="s">
        <v>120</v>
      </c>
      <c r="AR317" s="39">
        <v>1</v>
      </c>
    </row>
    <row r="318" ht="19" customHeight="1" spans="1:44">
      <c r="A318" s="37" t="s">
        <v>528</v>
      </c>
      <c r="B318" s="37" t="s">
        <v>1209</v>
      </c>
      <c r="C318" s="37" t="s">
        <v>892</v>
      </c>
      <c r="D318" s="37" t="s">
        <v>893</v>
      </c>
      <c r="E318" s="37" t="s">
        <v>11</v>
      </c>
      <c r="F318" s="38">
        <v>150</v>
      </c>
      <c r="G318" s="37" t="s">
        <v>52</v>
      </c>
      <c r="H318" s="37"/>
      <c r="I318" s="37"/>
      <c r="J318" s="37" t="s">
        <v>894</v>
      </c>
      <c r="K318" s="37"/>
      <c r="L318" s="37"/>
      <c r="M318" s="37" t="s">
        <v>894</v>
      </c>
      <c r="N318" s="37"/>
      <c r="O318" s="37"/>
      <c r="P318" s="37" t="s">
        <v>894</v>
      </c>
      <c r="Q318" s="37"/>
      <c r="R318" s="37"/>
      <c r="S318" s="37" t="s">
        <v>894</v>
      </c>
      <c r="T318" s="37"/>
      <c r="U318" s="37"/>
      <c r="V318" s="37" t="s">
        <v>894</v>
      </c>
      <c r="W318" s="37"/>
      <c r="X318" s="37"/>
      <c r="Y318" s="37" t="s">
        <v>894</v>
      </c>
      <c r="Z318" s="37"/>
      <c r="AA318" s="37"/>
      <c r="AB318" s="37" t="s">
        <v>894</v>
      </c>
      <c r="AC318" s="37">
        <v>774.19</v>
      </c>
      <c r="AD318" s="37">
        <v>629.5</v>
      </c>
      <c r="AE318" s="37" t="s">
        <v>895</v>
      </c>
      <c r="AF318" s="37">
        <v>2600</v>
      </c>
      <c r="AG318" s="37">
        <v>1776.5</v>
      </c>
      <c r="AH318" s="37" t="s">
        <v>904</v>
      </c>
      <c r="AI318" s="38">
        <v>3374.19</v>
      </c>
      <c r="AJ318" s="38">
        <v>2406</v>
      </c>
      <c r="AK318" s="37" t="s">
        <v>895</v>
      </c>
      <c r="AL318" s="37" t="s">
        <v>463</v>
      </c>
      <c r="AM318" s="37" t="s">
        <v>896</v>
      </c>
      <c r="AN318" s="38">
        <f>SUMIFS('9月奖金发放记录'!$J$2:$J$146,'9月奖金发放记录'!$B$2:$B$146,G318,'9月奖金发放记录'!$A$2:$A$146,A318)</f>
        <v>0</v>
      </c>
      <c r="AO318" s="38">
        <f>SUMIFS('9月奖金发放记录'!$J$2:$J$146,'9月奖金发放记录'!$B$2:$B$146,G318,'9月奖金发放记录'!$A$2:$A$146,A318)</f>
        <v>0</v>
      </c>
      <c r="AP318" s="37" t="s">
        <v>905</v>
      </c>
      <c r="AQ318" s="37" t="s">
        <v>120</v>
      </c>
      <c r="AR318" s="37">
        <v>3</v>
      </c>
    </row>
    <row r="319" ht="19" customHeight="1" spans="1:44">
      <c r="A319" s="39" t="s">
        <v>531</v>
      </c>
      <c r="B319" s="39" t="s">
        <v>1210</v>
      </c>
      <c r="C319" s="39" t="s">
        <v>892</v>
      </c>
      <c r="D319" s="39" t="s">
        <v>893</v>
      </c>
      <c r="E319" s="39" t="s">
        <v>11</v>
      </c>
      <c r="F319" s="40">
        <v>150</v>
      </c>
      <c r="G319" s="39" t="s">
        <v>52</v>
      </c>
      <c r="H319" s="39"/>
      <c r="I319" s="39"/>
      <c r="J319" s="39" t="s">
        <v>894</v>
      </c>
      <c r="K319" s="39"/>
      <c r="L319" s="39"/>
      <c r="M319" s="39" t="s">
        <v>894</v>
      </c>
      <c r="N319" s="39"/>
      <c r="O319" s="39"/>
      <c r="P319" s="39" t="s">
        <v>894</v>
      </c>
      <c r="Q319" s="39"/>
      <c r="R319" s="39"/>
      <c r="S319" s="39" t="s">
        <v>894</v>
      </c>
      <c r="T319" s="39"/>
      <c r="U319" s="39"/>
      <c r="V319" s="39" t="s">
        <v>894</v>
      </c>
      <c r="W319" s="39"/>
      <c r="X319" s="39"/>
      <c r="Y319" s="39" t="s">
        <v>894</v>
      </c>
      <c r="Z319" s="39"/>
      <c r="AA319" s="39"/>
      <c r="AB319" s="39" t="s">
        <v>894</v>
      </c>
      <c r="AC319" s="39"/>
      <c r="AD319" s="39"/>
      <c r="AE319" s="39" t="s">
        <v>894</v>
      </c>
      <c r="AF319" s="39">
        <v>1000</v>
      </c>
      <c r="AG319" s="39">
        <v>162.6</v>
      </c>
      <c r="AH319" s="39" t="s">
        <v>904</v>
      </c>
      <c r="AI319" s="40">
        <v>1000</v>
      </c>
      <c r="AJ319" s="40">
        <v>162.6</v>
      </c>
      <c r="AK319" s="39" t="s">
        <v>895</v>
      </c>
      <c r="AL319" s="39" t="s">
        <v>463</v>
      </c>
      <c r="AM319" s="39" t="s">
        <v>896</v>
      </c>
      <c r="AN319" s="40">
        <f>SUMIFS('9月奖金发放记录'!$J$2:$J$146,'9月奖金发放记录'!$B$2:$B$146,G319,'9月奖金发放记录'!$A$2:$A$146,A319)</f>
        <v>0</v>
      </c>
      <c r="AO319" s="40">
        <f>SUMIFS('9月奖金发放记录'!$J$2:$J$146,'9月奖金发放记录'!$B$2:$B$146,G319,'9月奖金发放记录'!$A$2:$A$146,A319)</f>
        <v>0</v>
      </c>
      <c r="AP319" s="39" t="s">
        <v>905</v>
      </c>
      <c r="AQ319" s="39" t="s">
        <v>120</v>
      </c>
      <c r="AR319" s="39">
        <v>7</v>
      </c>
    </row>
    <row r="320" ht="19" customHeight="1" spans="1:44">
      <c r="A320" s="37" t="s">
        <v>533</v>
      </c>
      <c r="B320" s="37" t="s">
        <v>1211</v>
      </c>
      <c r="C320" s="37" t="s">
        <v>892</v>
      </c>
      <c r="D320" s="37" t="s">
        <v>893</v>
      </c>
      <c r="E320" s="37" t="s">
        <v>11</v>
      </c>
      <c r="F320" s="38">
        <v>150</v>
      </c>
      <c r="G320" s="37" t="s">
        <v>52</v>
      </c>
      <c r="H320" s="37"/>
      <c r="I320" s="37"/>
      <c r="J320" s="37" t="s">
        <v>894</v>
      </c>
      <c r="K320" s="37"/>
      <c r="L320" s="37"/>
      <c r="M320" s="37" t="s">
        <v>894</v>
      </c>
      <c r="N320" s="37"/>
      <c r="O320" s="37"/>
      <c r="P320" s="37" t="s">
        <v>894</v>
      </c>
      <c r="Q320" s="37"/>
      <c r="R320" s="37"/>
      <c r="S320" s="37" t="s">
        <v>894</v>
      </c>
      <c r="T320" s="37">
        <v>2129.03</v>
      </c>
      <c r="U320" s="37">
        <v>1171.7</v>
      </c>
      <c r="V320" s="37" t="s">
        <v>895</v>
      </c>
      <c r="W320" s="37">
        <v>3000</v>
      </c>
      <c r="X320" s="37">
        <v>2185.6</v>
      </c>
      <c r="Y320" s="37" t="s">
        <v>895</v>
      </c>
      <c r="Z320" s="37"/>
      <c r="AA320" s="37"/>
      <c r="AB320" s="37" t="s">
        <v>894</v>
      </c>
      <c r="AC320" s="37"/>
      <c r="AD320" s="37"/>
      <c r="AE320" s="37" t="s">
        <v>894</v>
      </c>
      <c r="AF320" s="37">
        <v>3000</v>
      </c>
      <c r="AG320" s="37">
        <v>2860.2</v>
      </c>
      <c r="AH320" s="37" t="s">
        <v>895</v>
      </c>
      <c r="AI320" s="38">
        <v>8129.03</v>
      </c>
      <c r="AJ320" s="38">
        <v>6217.5</v>
      </c>
      <c r="AK320" s="37" t="s">
        <v>895</v>
      </c>
      <c r="AL320" s="37" t="s">
        <v>413</v>
      </c>
      <c r="AM320" s="37" t="s">
        <v>896</v>
      </c>
      <c r="AN320" s="38">
        <f>SUMIFS('9月奖金发放记录'!$J$2:$J$146,'9月奖金发放记录'!$B$2:$B$146,G320,'9月奖金发放记录'!$A$2:$A$146,A320)</f>
        <v>0</v>
      </c>
      <c r="AO320" s="38">
        <f>SUMIFS('9月奖金发放记录'!$J$2:$J$146,'9月奖金发放记录'!$B$2:$B$146,G320,'9月奖金发放记录'!$A$2:$A$146,A320)</f>
        <v>0</v>
      </c>
      <c r="AP320" s="37" t="s">
        <v>897</v>
      </c>
      <c r="AQ320" s="37" t="s">
        <v>120</v>
      </c>
      <c r="AR320" s="37">
        <v>0</v>
      </c>
    </row>
    <row r="321" ht="19" customHeight="1" spans="1:44">
      <c r="A321" s="39" t="s">
        <v>534</v>
      </c>
      <c r="B321" s="39" t="s">
        <v>1212</v>
      </c>
      <c r="C321" s="39" t="s">
        <v>892</v>
      </c>
      <c r="D321" s="39" t="s">
        <v>893</v>
      </c>
      <c r="E321" s="39" t="s">
        <v>11</v>
      </c>
      <c r="F321" s="40">
        <v>150</v>
      </c>
      <c r="G321" s="39" t="s">
        <v>52</v>
      </c>
      <c r="H321" s="39"/>
      <c r="I321" s="39"/>
      <c r="J321" s="39" t="s">
        <v>894</v>
      </c>
      <c r="K321" s="39"/>
      <c r="L321" s="39"/>
      <c r="M321" s="39" t="s">
        <v>894</v>
      </c>
      <c r="N321" s="39"/>
      <c r="O321" s="39"/>
      <c r="P321" s="39" t="s">
        <v>894</v>
      </c>
      <c r="Q321" s="39"/>
      <c r="R321" s="39"/>
      <c r="S321" s="39" t="s">
        <v>894</v>
      </c>
      <c r="T321" s="39">
        <v>2129.03</v>
      </c>
      <c r="U321" s="39">
        <v>584.3</v>
      </c>
      <c r="V321" s="39" t="s">
        <v>895</v>
      </c>
      <c r="W321" s="39">
        <v>3000</v>
      </c>
      <c r="X321" s="39">
        <v>1532.2</v>
      </c>
      <c r="Y321" s="39" t="s">
        <v>895</v>
      </c>
      <c r="Z321" s="39"/>
      <c r="AA321" s="39"/>
      <c r="AB321" s="39" t="s">
        <v>894</v>
      </c>
      <c r="AC321" s="39"/>
      <c r="AD321" s="39"/>
      <c r="AE321" s="39" t="s">
        <v>894</v>
      </c>
      <c r="AF321" s="39">
        <v>3000</v>
      </c>
      <c r="AG321" s="39">
        <v>2859.2</v>
      </c>
      <c r="AH321" s="39" t="s">
        <v>904</v>
      </c>
      <c r="AI321" s="40">
        <v>8129.03</v>
      </c>
      <c r="AJ321" s="40">
        <v>4975.7</v>
      </c>
      <c r="AK321" s="39" t="s">
        <v>895</v>
      </c>
      <c r="AL321" s="39" t="s">
        <v>413</v>
      </c>
      <c r="AM321" s="39" t="s">
        <v>896</v>
      </c>
      <c r="AN321" s="40">
        <f>SUMIFS('9月奖金发放记录'!$J$2:$J$146,'9月奖金发放记录'!$B$2:$B$146,G321,'9月奖金发放记录'!$A$2:$A$146,A321)</f>
        <v>0</v>
      </c>
      <c r="AO321" s="40">
        <f>SUMIFS('9月奖金发放记录'!$J$2:$J$146,'9月奖金发放记录'!$B$2:$B$146,G321,'9月奖金发放记录'!$A$2:$A$146,A321)</f>
        <v>0</v>
      </c>
      <c r="AP321" s="39" t="s">
        <v>905</v>
      </c>
      <c r="AQ321" s="39" t="s">
        <v>120</v>
      </c>
      <c r="AR321" s="39">
        <v>4</v>
      </c>
    </row>
    <row r="322" ht="19" customHeight="1" spans="1:44">
      <c r="A322" s="37" t="s">
        <v>535</v>
      </c>
      <c r="B322" s="37" t="s">
        <v>1213</v>
      </c>
      <c r="C322" s="37" t="s">
        <v>892</v>
      </c>
      <c r="D322" s="37" t="s">
        <v>893</v>
      </c>
      <c r="E322" s="37" t="s">
        <v>11</v>
      </c>
      <c r="F322" s="38">
        <v>150</v>
      </c>
      <c r="G322" s="37" t="s">
        <v>52</v>
      </c>
      <c r="H322" s="37">
        <v>3000</v>
      </c>
      <c r="I322" s="37">
        <v>3165.5</v>
      </c>
      <c r="J322" s="37" t="s">
        <v>899</v>
      </c>
      <c r="K322" s="37">
        <v>3000</v>
      </c>
      <c r="L322" s="37">
        <v>160.9</v>
      </c>
      <c r="M322" s="37" t="s">
        <v>895</v>
      </c>
      <c r="N322" s="37">
        <v>3000</v>
      </c>
      <c r="O322" s="37">
        <v>3067.7</v>
      </c>
      <c r="P322" s="37" t="s">
        <v>899</v>
      </c>
      <c r="Q322" s="37">
        <v>3000</v>
      </c>
      <c r="R322" s="37">
        <v>2218.6</v>
      </c>
      <c r="S322" s="37" t="s">
        <v>895</v>
      </c>
      <c r="T322" s="37">
        <v>3000</v>
      </c>
      <c r="U322" s="37">
        <v>2252.4</v>
      </c>
      <c r="V322" s="37" t="s">
        <v>895</v>
      </c>
      <c r="W322" s="37">
        <v>3000</v>
      </c>
      <c r="X322" s="37">
        <v>2554.9</v>
      </c>
      <c r="Y322" s="37" t="s">
        <v>895</v>
      </c>
      <c r="Z322" s="37">
        <v>3000</v>
      </c>
      <c r="AA322" s="37">
        <v>978.2</v>
      </c>
      <c r="AB322" s="37" t="s">
        <v>895</v>
      </c>
      <c r="AC322" s="37">
        <v>3000</v>
      </c>
      <c r="AD322" s="37">
        <v>701</v>
      </c>
      <c r="AE322" s="37" t="s">
        <v>895</v>
      </c>
      <c r="AF322" s="37">
        <v>3000</v>
      </c>
      <c r="AG322" s="37">
        <v>2784.9</v>
      </c>
      <c r="AH322" s="37" t="s">
        <v>904</v>
      </c>
      <c r="AI322" s="38">
        <v>27000</v>
      </c>
      <c r="AJ322" s="38">
        <v>17884.1</v>
      </c>
      <c r="AK322" s="37" t="s">
        <v>895</v>
      </c>
      <c r="AL322" s="37" t="s">
        <v>463</v>
      </c>
      <c r="AM322" s="37" t="s">
        <v>896</v>
      </c>
      <c r="AN322" s="38">
        <f>SUMIFS('9月奖金发放记录'!$J$2:$J$146,'9月奖金发放记录'!$B$2:$B$146,G322,'9月奖金发放记录'!$A$2:$A$146,A322)</f>
        <v>0</v>
      </c>
      <c r="AO322" s="38">
        <f>SUMIFS('9月奖金发放记录'!$J$2:$J$146,'9月奖金发放记录'!$B$2:$B$146,G322,'9月奖金发放记录'!$A$2:$A$146,A322)</f>
        <v>0</v>
      </c>
      <c r="AP322" s="37" t="s">
        <v>905</v>
      </c>
      <c r="AQ322" s="37" t="s">
        <v>120</v>
      </c>
      <c r="AR322" s="37">
        <v>8</v>
      </c>
    </row>
    <row r="323" ht="19" customHeight="1" spans="1:44">
      <c r="A323" s="39" t="s">
        <v>536</v>
      </c>
      <c r="B323" s="39" t="s">
        <v>1214</v>
      </c>
      <c r="C323" s="39" t="s">
        <v>892</v>
      </c>
      <c r="D323" s="39" t="s">
        <v>893</v>
      </c>
      <c r="E323" s="39" t="s">
        <v>11</v>
      </c>
      <c r="F323" s="40">
        <v>150</v>
      </c>
      <c r="G323" s="39" t="s">
        <v>52</v>
      </c>
      <c r="H323" s="39"/>
      <c r="I323" s="39"/>
      <c r="J323" s="39" t="s">
        <v>894</v>
      </c>
      <c r="K323" s="39"/>
      <c r="L323" s="39"/>
      <c r="M323" s="39" t="s">
        <v>894</v>
      </c>
      <c r="N323" s="39"/>
      <c r="O323" s="39"/>
      <c r="P323" s="39" t="s">
        <v>894</v>
      </c>
      <c r="Q323" s="39"/>
      <c r="R323" s="39"/>
      <c r="S323" s="39" t="s">
        <v>894</v>
      </c>
      <c r="T323" s="39"/>
      <c r="U323" s="39"/>
      <c r="V323" s="39" t="s">
        <v>894</v>
      </c>
      <c r="W323" s="39"/>
      <c r="X323" s="39"/>
      <c r="Y323" s="39" t="s">
        <v>894</v>
      </c>
      <c r="Z323" s="39"/>
      <c r="AA323" s="39"/>
      <c r="AB323" s="39" t="s">
        <v>894</v>
      </c>
      <c r="AC323" s="39"/>
      <c r="AD323" s="39"/>
      <c r="AE323" s="39" t="s">
        <v>894</v>
      </c>
      <c r="AF323" s="39">
        <v>1600</v>
      </c>
      <c r="AG323" s="39">
        <v>3014.2</v>
      </c>
      <c r="AH323" s="39" t="s">
        <v>899</v>
      </c>
      <c r="AI323" s="40">
        <v>1600</v>
      </c>
      <c r="AJ323" s="40">
        <v>3014.2</v>
      </c>
      <c r="AK323" s="39" t="s">
        <v>899</v>
      </c>
      <c r="AL323" s="39" t="s">
        <v>428</v>
      </c>
      <c r="AM323" s="39" t="s">
        <v>896</v>
      </c>
      <c r="AN323" s="40">
        <f>SUMIFS('9月奖金发放记录'!$J$2:$J$146,'9月奖金发放记录'!$B$2:$B$146,G323,'9月奖金发放记录'!$A$2:$A$146,A323)</f>
        <v>80</v>
      </c>
      <c r="AO323" s="40">
        <f>SUMIFS('9月奖金发放记录'!$J$2:$J$146,'9月奖金发放记录'!$B$2:$B$146,G323,'9月奖金发放记录'!$A$2:$A$146,A323)</f>
        <v>80</v>
      </c>
      <c r="AP323" s="39" t="s">
        <v>894</v>
      </c>
      <c r="AQ323" s="39" t="s">
        <v>120</v>
      </c>
      <c r="AR323" s="39">
        <v>2</v>
      </c>
    </row>
    <row r="324" ht="19" customHeight="1" spans="1:44">
      <c r="A324" s="37" t="s">
        <v>538</v>
      </c>
      <c r="B324" s="37" t="s">
        <v>1215</v>
      </c>
      <c r="C324" s="37" t="s">
        <v>892</v>
      </c>
      <c r="D324" s="37" t="s">
        <v>893</v>
      </c>
      <c r="E324" s="37" t="s">
        <v>11</v>
      </c>
      <c r="F324" s="38">
        <v>150</v>
      </c>
      <c r="G324" s="37" t="s">
        <v>52</v>
      </c>
      <c r="H324" s="37"/>
      <c r="I324" s="37"/>
      <c r="J324" s="37" t="s">
        <v>894</v>
      </c>
      <c r="K324" s="37"/>
      <c r="L324" s="37"/>
      <c r="M324" s="37" t="s">
        <v>894</v>
      </c>
      <c r="N324" s="37"/>
      <c r="O324" s="37"/>
      <c r="P324" s="37" t="s">
        <v>894</v>
      </c>
      <c r="Q324" s="37"/>
      <c r="R324" s="37"/>
      <c r="S324" s="37" t="s">
        <v>894</v>
      </c>
      <c r="T324" s="37"/>
      <c r="U324" s="37"/>
      <c r="V324" s="37" t="s">
        <v>894</v>
      </c>
      <c r="W324" s="37"/>
      <c r="X324" s="37"/>
      <c r="Y324" s="37" t="s">
        <v>894</v>
      </c>
      <c r="Z324" s="37"/>
      <c r="AA324" s="37"/>
      <c r="AB324" s="37" t="s">
        <v>894</v>
      </c>
      <c r="AC324" s="37"/>
      <c r="AD324" s="37"/>
      <c r="AE324" s="37" t="s">
        <v>894</v>
      </c>
      <c r="AF324" s="37">
        <v>2300</v>
      </c>
      <c r="AG324" s="37">
        <v>979.7</v>
      </c>
      <c r="AH324" s="37" t="s">
        <v>904</v>
      </c>
      <c r="AI324" s="38">
        <v>2300</v>
      </c>
      <c r="AJ324" s="38">
        <v>979.7</v>
      </c>
      <c r="AK324" s="37" t="s">
        <v>895</v>
      </c>
      <c r="AL324" s="37" t="s">
        <v>428</v>
      </c>
      <c r="AM324" s="37" t="s">
        <v>896</v>
      </c>
      <c r="AN324" s="38">
        <f>SUMIFS('9月奖金发放记录'!$J$2:$J$146,'9月奖金发放记录'!$B$2:$B$146,G324,'9月奖金发放记录'!$A$2:$A$146,A324)</f>
        <v>0</v>
      </c>
      <c r="AO324" s="38">
        <f>SUMIFS('9月奖金发放记录'!$J$2:$J$146,'9月奖金发放记录'!$B$2:$B$146,G324,'9月奖金发放记录'!$A$2:$A$146,A324)</f>
        <v>0</v>
      </c>
      <c r="AP324" s="37" t="s">
        <v>905</v>
      </c>
      <c r="AQ324" s="37" t="s">
        <v>120</v>
      </c>
      <c r="AR324" s="37">
        <v>9</v>
      </c>
    </row>
    <row r="325" ht="19" customHeight="1" spans="1:44">
      <c r="A325" s="39" t="s">
        <v>61</v>
      </c>
      <c r="B325" s="39" t="s">
        <v>1216</v>
      </c>
      <c r="C325" s="39" t="s">
        <v>892</v>
      </c>
      <c r="D325" s="39" t="s">
        <v>893</v>
      </c>
      <c r="E325" s="39" t="s">
        <v>11</v>
      </c>
      <c r="F325" s="40">
        <v>150</v>
      </c>
      <c r="G325" s="39" t="s">
        <v>52</v>
      </c>
      <c r="H325" s="39"/>
      <c r="I325" s="39"/>
      <c r="J325" s="39" t="s">
        <v>894</v>
      </c>
      <c r="K325" s="39"/>
      <c r="L325" s="39"/>
      <c r="M325" s="39" t="s">
        <v>894</v>
      </c>
      <c r="N325" s="39"/>
      <c r="O325" s="39"/>
      <c r="P325" s="39" t="s">
        <v>894</v>
      </c>
      <c r="Q325" s="39"/>
      <c r="R325" s="39"/>
      <c r="S325" s="39" t="s">
        <v>894</v>
      </c>
      <c r="T325" s="39"/>
      <c r="U325" s="39"/>
      <c r="V325" s="39" t="s">
        <v>894</v>
      </c>
      <c r="W325" s="39"/>
      <c r="X325" s="39"/>
      <c r="Y325" s="39" t="s">
        <v>894</v>
      </c>
      <c r="Z325" s="39"/>
      <c r="AA325" s="39"/>
      <c r="AB325" s="39" t="s">
        <v>894</v>
      </c>
      <c r="AC325" s="39">
        <v>483.87</v>
      </c>
      <c r="AD325" s="39">
        <v>807.2</v>
      </c>
      <c r="AE325" s="39" t="s">
        <v>899</v>
      </c>
      <c r="AF325" s="39">
        <v>800</v>
      </c>
      <c r="AG325" s="39">
        <v>1604</v>
      </c>
      <c r="AH325" s="39" t="s">
        <v>899</v>
      </c>
      <c r="AI325" s="40">
        <v>1283.87</v>
      </c>
      <c r="AJ325" s="40">
        <v>2411.2</v>
      </c>
      <c r="AK325" s="39" t="s">
        <v>899</v>
      </c>
      <c r="AL325" s="39" t="s">
        <v>428</v>
      </c>
      <c r="AM325" s="39" t="s">
        <v>896</v>
      </c>
      <c r="AN325" s="40">
        <f>SUMIFS('9月奖金发放记录'!$J$2:$J$146,'9月奖金发放记录'!$B$2:$B$146,G325,'9月奖金发放记录'!$A$2:$A$146,A325)</f>
        <v>40</v>
      </c>
      <c r="AO325" s="40">
        <f>SUMIFS('9月奖金发放记录'!$J$2:$J$146,'9月奖金发放记录'!$B$2:$B$146,G325,'9月奖金发放记录'!$A$2:$A$146,A325)</f>
        <v>40</v>
      </c>
      <c r="AP325" s="39" t="s">
        <v>894</v>
      </c>
      <c r="AQ325" s="39" t="s">
        <v>120</v>
      </c>
      <c r="AR325" s="39">
        <v>0</v>
      </c>
    </row>
    <row r="326" ht="19" customHeight="1" spans="1:44">
      <c r="A326" s="37" t="s">
        <v>540</v>
      </c>
      <c r="B326" s="37" t="s">
        <v>1217</v>
      </c>
      <c r="C326" s="37" t="s">
        <v>892</v>
      </c>
      <c r="D326" s="37" t="s">
        <v>893</v>
      </c>
      <c r="E326" s="37" t="s">
        <v>11</v>
      </c>
      <c r="F326" s="38">
        <v>150</v>
      </c>
      <c r="G326" s="37" t="s">
        <v>52</v>
      </c>
      <c r="H326" s="37"/>
      <c r="I326" s="37"/>
      <c r="J326" s="37" t="s">
        <v>894</v>
      </c>
      <c r="K326" s="37"/>
      <c r="L326" s="37"/>
      <c r="M326" s="37" t="s">
        <v>894</v>
      </c>
      <c r="N326" s="37"/>
      <c r="O326" s="37"/>
      <c r="P326" s="37" t="s">
        <v>894</v>
      </c>
      <c r="Q326" s="37"/>
      <c r="R326" s="37"/>
      <c r="S326" s="37" t="s">
        <v>894</v>
      </c>
      <c r="T326" s="37"/>
      <c r="U326" s="37"/>
      <c r="V326" s="37" t="s">
        <v>894</v>
      </c>
      <c r="W326" s="37"/>
      <c r="X326" s="37"/>
      <c r="Y326" s="37" t="s">
        <v>894</v>
      </c>
      <c r="Z326" s="37"/>
      <c r="AA326" s="37"/>
      <c r="AB326" s="37" t="s">
        <v>894</v>
      </c>
      <c r="AC326" s="37"/>
      <c r="AD326" s="37"/>
      <c r="AE326" s="37" t="s">
        <v>894</v>
      </c>
      <c r="AF326" s="37">
        <v>2300</v>
      </c>
      <c r="AG326" s="37">
        <v>1422.7</v>
      </c>
      <c r="AH326" s="37" t="s">
        <v>904</v>
      </c>
      <c r="AI326" s="38">
        <v>2300</v>
      </c>
      <c r="AJ326" s="38">
        <v>1422.7</v>
      </c>
      <c r="AK326" s="37" t="s">
        <v>895</v>
      </c>
      <c r="AL326" s="37" t="s">
        <v>408</v>
      </c>
      <c r="AM326" s="37" t="s">
        <v>896</v>
      </c>
      <c r="AN326" s="38">
        <f>SUMIFS('9月奖金发放记录'!$J$2:$J$146,'9月奖金发放记录'!$B$2:$B$146,G326,'9月奖金发放记录'!$A$2:$A$146,A326)</f>
        <v>0</v>
      </c>
      <c r="AO326" s="38">
        <f>SUMIFS('9月奖金发放记录'!$J$2:$J$146,'9月奖金发放记录'!$B$2:$B$146,G326,'9月奖金发放记录'!$A$2:$A$146,A326)</f>
        <v>0</v>
      </c>
      <c r="AP326" s="37" t="s">
        <v>905</v>
      </c>
      <c r="AQ326" s="37" t="s">
        <v>120</v>
      </c>
      <c r="AR326" s="37">
        <v>4</v>
      </c>
    </row>
    <row r="327" ht="19" customHeight="1" spans="1:44">
      <c r="A327" s="39" t="s">
        <v>542</v>
      </c>
      <c r="B327" s="39" t="s">
        <v>1218</v>
      </c>
      <c r="C327" s="39" t="s">
        <v>892</v>
      </c>
      <c r="D327" s="39" t="s">
        <v>893</v>
      </c>
      <c r="E327" s="39" t="s">
        <v>11</v>
      </c>
      <c r="F327" s="40">
        <v>150</v>
      </c>
      <c r="G327" s="39" t="s">
        <v>52</v>
      </c>
      <c r="H327" s="39"/>
      <c r="I327" s="39"/>
      <c r="J327" s="39" t="s">
        <v>894</v>
      </c>
      <c r="K327" s="39"/>
      <c r="L327" s="39"/>
      <c r="M327" s="39" t="s">
        <v>894</v>
      </c>
      <c r="N327" s="39"/>
      <c r="O327" s="39"/>
      <c r="P327" s="39" t="s">
        <v>894</v>
      </c>
      <c r="Q327" s="39"/>
      <c r="R327" s="39"/>
      <c r="S327" s="39" t="s">
        <v>894</v>
      </c>
      <c r="T327" s="39"/>
      <c r="U327" s="39"/>
      <c r="V327" s="39" t="s">
        <v>894</v>
      </c>
      <c r="W327" s="39">
        <v>3000</v>
      </c>
      <c r="X327" s="39">
        <v>726.5</v>
      </c>
      <c r="Y327" s="39" t="s">
        <v>895</v>
      </c>
      <c r="Z327" s="39">
        <v>3000</v>
      </c>
      <c r="AA327" s="39">
        <v>1983.2</v>
      </c>
      <c r="AB327" s="39" t="s">
        <v>895</v>
      </c>
      <c r="AC327" s="39">
        <v>3000</v>
      </c>
      <c r="AD327" s="39">
        <v>4644.3</v>
      </c>
      <c r="AE327" s="39" t="s">
        <v>899</v>
      </c>
      <c r="AF327" s="39">
        <v>3000</v>
      </c>
      <c r="AG327" s="39">
        <v>760.7</v>
      </c>
      <c r="AH327" s="39" t="s">
        <v>895</v>
      </c>
      <c r="AI327" s="40">
        <v>12000</v>
      </c>
      <c r="AJ327" s="40">
        <v>8114.7</v>
      </c>
      <c r="AK327" s="39" t="s">
        <v>895</v>
      </c>
      <c r="AL327" s="39" t="s">
        <v>421</v>
      </c>
      <c r="AM327" s="39" t="s">
        <v>896</v>
      </c>
      <c r="AN327" s="40">
        <f>SUMIFS('9月奖金发放记录'!$J$2:$J$146,'9月奖金发放记录'!$B$2:$B$146,G327,'9月奖金发放记录'!$A$2:$A$146,A327)</f>
        <v>0</v>
      </c>
      <c r="AO327" s="40">
        <f>SUMIFS('9月奖金发放记录'!$J$2:$J$146,'9月奖金发放记录'!$B$2:$B$146,G327,'9月奖金发放记录'!$A$2:$A$146,A327)</f>
        <v>0</v>
      </c>
      <c r="AP327" s="39" t="s">
        <v>897</v>
      </c>
      <c r="AQ327" s="39" t="s">
        <v>120</v>
      </c>
      <c r="AR327" s="39">
        <v>0</v>
      </c>
    </row>
    <row r="328" ht="19" customHeight="1" spans="1:44">
      <c r="A328" s="37" t="s">
        <v>543</v>
      </c>
      <c r="B328" s="37" t="s">
        <v>1219</v>
      </c>
      <c r="C328" s="37" t="s">
        <v>892</v>
      </c>
      <c r="D328" s="37" t="s">
        <v>893</v>
      </c>
      <c r="E328" s="37" t="s">
        <v>11</v>
      </c>
      <c r="F328" s="38">
        <v>150</v>
      </c>
      <c r="G328" s="37" t="s">
        <v>52</v>
      </c>
      <c r="H328" s="37"/>
      <c r="I328" s="37"/>
      <c r="J328" s="37" t="s">
        <v>894</v>
      </c>
      <c r="K328" s="37"/>
      <c r="L328" s="37"/>
      <c r="M328" s="37" t="s">
        <v>894</v>
      </c>
      <c r="N328" s="37"/>
      <c r="O328" s="37"/>
      <c r="P328" s="37" t="s">
        <v>894</v>
      </c>
      <c r="Q328" s="37"/>
      <c r="R328" s="37"/>
      <c r="S328" s="37" t="s">
        <v>894</v>
      </c>
      <c r="T328" s="37"/>
      <c r="U328" s="37"/>
      <c r="V328" s="37" t="s">
        <v>894</v>
      </c>
      <c r="W328" s="37">
        <v>3000</v>
      </c>
      <c r="X328" s="37">
        <v>2859</v>
      </c>
      <c r="Y328" s="37" t="s">
        <v>895</v>
      </c>
      <c r="Z328" s="37">
        <v>3000</v>
      </c>
      <c r="AA328" s="37">
        <v>2978.1</v>
      </c>
      <c r="AB328" s="37" t="s">
        <v>895</v>
      </c>
      <c r="AC328" s="37">
        <v>3000</v>
      </c>
      <c r="AD328" s="37">
        <v>3262.8</v>
      </c>
      <c r="AE328" s="37" t="s">
        <v>899</v>
      </c>
      <c r="AF328" s="37">
        <v>3000</v>
      </c>
      <c r="AG328" s="37">
        <v>2256</v>
      </c>
      <c r="AH328" s="37" t="s">
        <v>904</v>
      </c>
      <c r="AI328" s="38">
        <v>12000</v>
      </c>
      <c r="AJ328" s="38">
        <v>11355.9</v>
      </c>
      <c r="AK328" s="37" t="s">
        <v>895</v>
      </c>
      <c r="AL328" s="37" t="s">
        <v>544</v>
      </c>
      <c r="AM328" s="37" t="s">
        <v>896</v>
      </c>
      <c r="AN328" s="38">
        <f>SUMIFS('9月奖金发放记录'!$J$2:$J$146,'9月奖金发放记录'!$B$2:$B$146,G328,'9月奖金发放记录'!$A$2:$A$146,A328)</f>
        <v>0</v>
      </c>
      <c r="AO328" s="38">
        <f>SUMIFS('9月奖金发放记录'!$J$2:$J$146,'9月奖金发放记录'!$B$2:$B$146,G328,'9月奖金发放记录'!$A$2:$A$146,A328)</f>
        <v>0</v>
      </c>
      <c r="AP328" s="37" t="s">
        <v>905</v>
      </c>
      <c r="AQ328" s="37" t="s">
        <v>120</v>
      </c>
      <c r="AR328" s="37">
        <v>5</v>
      </c>
    </row>
    <row r="329" ht="19" customHeight="1" spans="1:44">
      <c r="A329" s="39" t="s">
        <v>176</v>
      </c>
      <c r="B329" s="39" t="s">
        <v>1220</v>
      </c>
      <c r="C329" s="39" t="s">
        <v>902</v>
      </c>
      <c r="D329" s="39" t="s">
        <v>903</v>
      </c>
      <c r="E329" s="39" t="s">
        <v>17</v>
      </c>
      <c r="F329" s="40">
        <v>1000</v>
      </c>
      <c r="G329" s="39" t="s">
        <v>49</v>
      </c>
      <c r="H329" s="39"/>
      <c r="I329" s="39"/>
      <c r="J329" s="39" t="s">
        <v>894</v>
      </c>
      <c r="K329" s="39"/>
      <c r="L329" s="39"/>
      <c r="M329" s="39" t="s">
        <v>894</v>
      </c>
      <c r="N329" s="39"/>
      <c r="O329" s="39"/>
      <c r="P329" s="39" t="s">
        <v>894</v>
      </c>
      <c r="Q329" s="39"/>
      <c r="R329" s="39"/>
      <c r="S329" s="39" t="s">
        <v>894</v>
      </c>
      <c r="T329" s="39"/>
      <c r="U329" s="39"/>
      <c r="V329" s="39" t="s">
        <v>894</v>
      </c>
      <c r="W329" s="39"/>
      <c r="X329" s="39"/>
      <c r="Y329" s="39" t="s">
        <v>894</v>
      </c>
      <c r="Z329" s="39"/>
      <c r="AA329" s="39"/>
      <c r="AB329" s="39" t="s">
        <v>894</v>
      </c>
      <c r="AC329" s="39"/>
      <c r="AD329" s="39"/>
      <c r="AE329" s="39" t="s">
        <v>894</v>
      </c>
      <c r="AF329" s="39">
        <v>6000</v>
      </c>
      <c r="AG329" s="39">
        <v>1525.8</v>
      </c>
      <c r="AH329" s="39" t="s">
        <v>904</v>
      </c>
      <c r="AI329" s="40">
        <v>6000</v>
      </c>
      <c r="AJ329" s="40">
        <v>1525.8</v>
      </c>
      <c r="AK329" s="39" t="s">
        <v>895</v>
      </c>
      <c r="AL329" s="39" t="s">
        <v>177</v>
      </c>
      <c r="AM329" s="39" t="s">
        <v>896</v>
      </c>
      <c r="AN329" s="40">
        <f>SUMIFS('9月奖金发放记录'!$J$2:$J$146,'9月奖金发放记录'!$B$2:$B$146,G329,'9月奖金发放记录'!$A$2:$A$146,A329)</f>
        <v>0</v>
      </c>
      <c r="AO329" s="40">
        <f>SUMIFS('9月奖金发放记录'!$J$2:$J$146,'9月奖金发放记录'!$B$2:$B$146,G329,'9月奖金发放记录'!$A$2:$A$146,A329)</f>
        <v>0</v>
      </c>
      <c r="AP329" s="39" t="s">
        <v>905</v>
      </c>
      <c r="AQ329" s="39" t="s">
        <v>120</v>
      </c>
      <c r="AR329" s="39">
        <v>3</v>
      </c>
    </row>
    <row r="330" ht="19" customHeight="1" spans="1:44">
      <c r="A330" s="37" t="s">
        <v>116</v>
      </c>
      <c r="B330" s="37" t="s">
        <v>1108</v>
      </c>
      <c r="C330" s="37" t="s">
        <v>902</v>
      </c>
      <c r="D330" s="37" t="s">
        <v>903</v>
      </c>
      <c r="E330" s="37" t="s">
        <v>17</v>
      </c>
      <c r="F330" s="38">
        <v>1000</v>
      </c>
      <c r="G330" s="37" t="s">
        <v>49</v>
      </c>
      <c r="H330" s="37"/>
      <c r="I330" s="37"/>
      <c r="J330" s="37" t="s">
        <v>894</v>
      </c>
      <c r="K330" s="37"/>
      <c r="L330" s="37"/>
      <c r="M330" s="37" t="s">
        <v>894</v>
      </c>
      <c r="N330" s="37"/>
      <c r="O330" s="37"/>
      <c r="P330" s="37" t="s">
        <v>894</v>
      </c>
      <c r="Q330" s="37"/>
      <c r="R330" s="37"/>
      <c r="S330" s="37" t="s">
        <v>894</v>
      </c>
      <c r="T330" s="37"/>
      <c r="U330" s="37"/>
      <c r="V330" s="37" t="s">
        <v>894</v>
      </c>
      <c r="W330" s="37"/>
      <c r="X330" s="37"/>
      <c r="Y330" s="37" t="s">
        <v>894</v>
      </c>
      <c r="Z330" s="37"/>
      <c r="AA330" s="37"/>
      <c r="AB330" s="37" t="s">
        <v>894</v>
      </c>
      <c r="AC330" s="37"/>
      <c r="AD330" s="37"/>
      <c r="AE330" s="37" t="s">
        <v>894</v>
      </c>
      <c r="AF330" s="37">
        <v>2000</v>
      </c>
      <c r="AG330" s="37">
        <v>613.5</v>
      </c>
      <c r="AH330" s="37" t="s">
        <v>895</v>
      </c>
      <c r="AI330" s="38">
        <v>2000</v>
      </c>
      <c r="AJ330" s="38">
        <v>613.5</v>
      </c>
      <c r="AK330" s="37" t="s">
        <v>895</v>
      </c>
      <c r="AL330" s="37" t="s">
        <v>179</v>
      </c>
      <c r="AM330" s="37" t="s">
        <v>896</v>
      </c>
      <c r="AN330" s="38">
        <f>SUMIFS('9月奖金发放记录'!$J$2:$J$146,'9月奖金发放记录'!$B$2:$B$146,G330,'9月奖金发放记录'!$A$2:$A$146,A330)</f>
        <v>0</v>
      </c>
      <c r="AO330" s="38">
        <f>SUMIFS('9月奖金发放记录'!$J$2:$J$146,'9月奖金发放记录'!$B$2:$B$146,G330,'9月奖金发放记录'!$A$2:$A$146,A330)</f>
        <v>0</v>
      </c>
      <c r="AP330" s="37" t="s">
        <v>897</v>
      </c>
      <c r="AQ330" s="37" t="s">
        <v>120</v>
      </c>
      <c r="AR330" s="37">
        <v>0</v>
      </c>
    </row>
    <row r="331" ht="19" customHeight="1" spans="1:44">
      <c r="A331" s="39" t="s">
        <v>184</v>
      </c>
      <c r="B331" s="39" t="s">
        <v>1221</v>
      </c>
      <c r="C331" s="39" t="s">
        <v>902</v>
      </c>
      <c r="D331" s="39" t="s">
        <v>903</v>
      </c>
      <c r="E331" s="39" t="s">
        <v>17</v>
      </c>
      <c r="F331" s="40">
        <v>1000</v>
      </c>
      <c r="G331" s="39" t="s">
        <v>49</v>
      </c>
      <c r="H331" s="39"/>
      <c r="I331" s="39"/>
      <c r="J331" s="39" t="s">
        <v>894</v>
      </c>
      <c r="K331" s="39"/>
      <c r="L331" s="39"/>
      <c r="M331" s="39" t="s">
        <v>894</v>
      </c>
      <c r="N331" s="39"/>
      <c r="O331" s="39"/>
      <c r="P331" s="39" t="s">
        <v>894</v>
      </c>
      <c r="Q331" s="39"/>
      <c r="R331" s="39"/>
      <c r="S331" s="39" t="s">
        <v>894</v>
      </c>
      <c r="T331" s="39"/>
      <c r="U331" s="39"/>
      <c r="V331" s="39" t="s">
        <v>894</v>
      </c>
      <c r="W331" s="39"/>
      <c r="X331" s="39"/>
      <c r="Y331" s="39" t="s">
        <v>894</v>
      </c>
      <c r="Z331" s="39"/>
      <c r="AA331" s="39"/>
      <c r="AB331" s="39" t="s">
        <v>894</v>
      </c>
      <c r="AC331" s="39"/>
      <c r="AD331" s="39"/>
      <c r="AE331" s="39" t="s">
        <v>894</v>
      </c>
      <c r="AF331" s="39">
        <v>6000</v>
      </c>
      <c r="AG331" s="39">
        <v>4196.4</v>
      </c>
      <c r="AH331" s="39" t="s">
        <v>895</v>
      </c>
      <c r="AI331" s="40">
        <v>6000</v>
      </c>
      <c r="AJ331" s="40">
        <v>4196.4</v>
      </c>
      <c r="AK331" s="39" t="s">
        <v>895</v>
      </c>
      <c r="AL331" s="39" t="s">
        <v>177</v>
      </c>
      <c r="AM331" s="39" t="s">
        <v>896</v>
      </c>
      <c r="AN331" s="40">
        <f>SUMIFS('9月奖金发放记录'!$J$2:$J$146,'9月奖金发放记录'!$B$2:$B$146,G331,'9月奖金发放记录'!$A$2:$A$146,A331)</f>
        <v>0</v>
      </c>
      <c r="AO331" s="40">
        <f>SUMIFS('9月奖金发放记录'!$J$2:$J$146,'9月奖金发放记录'!$B$2:$B$146,G331,'9月奖金发放记录'!$A$2:$A$146,A331)</f>
        <v>0</v>
      </c>
      <c r="AP331" s="39" t="s">
        <v>897</v>
      </c>
      <c r="AQ331" s="39" t="s">
        <v>120</v>
      </c>
      <c r="AR331" s="39">
        <v>0</v>
      </c>
    </row>
    <row r="332" ht="19" customHeight="1" spans="1:44">
      <c r="A332" s="37" t="s">
        <v>47</v>
      </c>
      <c r="B332" s="37" t="s">
        <v>1082</v>
      </c>
      <c r="C332" s="37" t="s">
        <v>902</v>
      </c>
      <c r="D332" s="37" t="s">
        <v>903</v>
      </c>
      <c r="E332" s="37" t="s">
        <v>17</v>
      </c>
      <c r="F332" s="38">
        <v>150</v>
      </c>
      <c r="G332" s="37" t="s">
        <v>49</v>
      </c>
      <c r="H332" s="37"/>
      <c r="I332" s="37"/>
      <c r="J332" s="37" t="s">
        <v>894</v>
      </c>
      <c r="K332" s="37"/>
      <c r="L332" s="37"/>
      <c r="M332" s="37" t="s">
        <v>894</v>
      </c>
      <c r="N332" s="37"/>
      <c r="O332" s="37"/>
      <c r="P332" s="37" t="s">
        <v>894</v>
      </c>
      <c r="Q332" s="37"/>
      <c r="R332" s="37"/>
      <c r="S332" s="37" t="s">
        <v>894</v>
      </c>
      <c r="T332" s="37"/>
      <c r="U332" s="37"/>
      <c r="V332" s="37" t="s">
        <v>894</v>
      </c>
      <c r="W332" s="37"/>
      <c r="X332" s="37"/>
      <c r="Y332" s="37" t="s">
        <v>894</v>
      </c>
      <c r="Z332" s="37"/>
      <c r="AA332" s="37"/>
      <c r="AB332" s="37" t="s">
        <v>894</v>
      </c>
      <c r="AC332" s="37"/>
      <c r="AD332" s="37"/>
      <c r="AE332" s="37" t="s">
        <v>894</v>
      </c>
      <c r="AF332" s="37">
        <v>600</v>
      </c>
      <c r="AG332" s="37">
        <v>50.4</v>
      </c>
      <c r="AH332" s="37" t="s">
        <v>895</v>
      </c>
      <c r="AI332" s="38">
        <v>600</v>
      </c>
      <c r="AJ332" s="38">
        <v>50.4</v>
      </c>
      <c r="AK332" s="37" t="s">
        <v>895</v>
      </c>
      <c r="AL332" s="37" t="s">
        <v>179</v>
      </c>
      <c r="AM332" s="37" t="s">
        <v>896</v>
      </c>
      <c r="AN332" s="38">
        <f>SUMIFS('9月奖金发放记录'!$J$2:$J$146,'9月奖金发放记录'!$B$2:$B$146,G332,'9月奖金发放记录'!$A$2:$A$146,A332)</f>
        <v>0</v>
      </c>
      <c r="AO332" s="38">
        <f>SUMIFS('9月奖金发放记录'!$J$2:$J$146,'9月奖金发放记录'!$B$2:$B$146,G332,'9月奖金发放记录'!$A$2:$A$146,A332)</f>
        <v>0</v>
      </c>
      <c r="AP332" s="37" t="s">
        <v>897</v>
      </c>
      <c r="AQ332" s="37" t="s">
        <v>120</v>
      </c>
      <c r="AR332" s="37">
        <v>0</v>
      </c>
    </row>
    <row r="333" ht="19" customHeight="1" spans="1:44">
      <c r="A333" s="39" t="s">
        <v>166</v>
      </c>
      <c r="B333" s="39" t="s">
        <v>1083</v>
      </c>
      <c r="C333" s="39" t="s">
        <v>902</v>
      </c>
      <c r="D333" s="39" t="s">
        <v>903</v>
      </c>
      <c r="E333" s="39" t="s">
        <v>17</v>
      </c>
      <c r="F333" s="40">
        <v>1000</v>
      </c>
      <c r="G333" s="39" t="s">
        <v>49</v>
      </c>
      <c r="H333" s="39"/>
      <c r="I333" s="39"/>
      <c r="J333" s="39" t="s">
        <v>894</v>
      </c>
      <c r="K333" s="39"/>
      <c r="L333" s="39"/>
      <c r="M333" s="39" t="s">
        <v>894</v>
      </c>
      <c r="N333" s="39"/>
      <c r="O333" s="39"/>
      <c r="P333" s="39" t="s">
        <v>894</v>
      </c>
      <c r="Q333" s="39"/>
      <c r="R333" s="39"/>
      <c r="S333" s="39" t="s">
        <v>894</v>
      </c>
      <c r="T333" s="39"/>
      <c r="U333" s="39"/>
      <c r="V333" s="39" t="s">
        <v>894</v>
      </c>
      <c r="W333" s="39"/>
      <c r="X333" s="39"/>
      <c r="Y333" s="39" t="s">
        <v>894</v>
      </c>
      <c r="Z333" s="39"/>
      <c r="AA333" s="39"/>
      <c r="AB333" s="39" t="s">
        <v>894</v>
      </c>
      <c r="AC333" s="39"/>
      <c r="AD333" s="39"/>
      <c r="AE333" s="39" t="s">
        <v>894</v>
      </c>
      <c r="AF333" s="39">
        <v>2600</v>
      </c>
      <c r="AG333" s="39">
        <v>1048.7</v>
      </c>
      <c r="AH333" s="39" t="s">
        <v>895</v>
      </c>
      <c r="AI333" s="40">
        <v>2600</v>
      </c>
      <c r="AJ333" s="40">
        <v>1048.7</v>
      </c>
      <c r="AK333" s="39" t="s">
        <v>895</v>
      </c>
      <c r="AL333" s="39" t="s">
        <v>179</v>
      </c>
      <c r="AM333" s="39" t="s">
        <v>896</v>
      </c>
      <c r="AN333" s="40">
        <f>SUMIFS('9月奖金发放记录'!$J$2:$J$146,'9月奖金发放记录'!$B$2:$B$146,G333,'9月奖金发放记录'!$A$2:$A$146,A333)</f>
        <v>0</v>
      </c>
      <c r="AO333" s="40">
        <f>SUMIFS('9月奖金发放记录'!$J$2:$J$146,'9月奖金发放记录'!$B$2:$B$146,G333,'9月奖金发放记录'!$A$2:$A$146,A333)</f>
        <v>0</v>
      </c>
      <c r="AP333" s="39" t="s">
        <v>897</v>
      </c>
      <c r="AQ333" s="39" t="s">
        <v>120</v>
      </c>
      <c r="AR333" s="39">
        <v>0</v>
      </c>
    </row>
    <row r="334" ht="19" customHeight="1" spans="1:44">
      <c r="A334" s="37" t="s">
        <v>188</v>
      </c>
      <c r="B334" s="37" t="s">
        <v>1222</v>
      </c>
      <c r="C334" s="37" t="s">
        <v>902</v>
      </c>
      <c r="D334" s="37" t="s">
        <v>903</v>
      </c>
      <c r="E334" s="37" t="s">
        <v>17</v>
      </c>
      <c r="F334" s="38">
        <v>1000</v>
      </c>
      <c r="G334" s="37" t="s">
        <v>49</v>
      </c>
      <c r="H334" s="37"/>
      <c r="I334" s="37"/>
      <c r="J334" s="37" t="s">
        <v>894</v>
      </c>
      <c r="K334" s="37"/>
      <c r="L334" s="37"/>
      <c r="M334" s="37" t="s">
        <v>894</v>
      </c>
      <c r="N334" s="37"/>
      <c r="O334" s="37"/>
      <c r="P334" s="37" t="s">
        <v>894</v>
      </c>
      <c r="Q334" s="37"/>
      <c r="R334" s="37"/>
      <c r="S334" s="37" t="s">
        <v>894</v>
      </c>
      <c r="T334" s="37"/>
      <c r="U334" s="37"/>
      <c r="V334" s="37" t="s">
        <v>894</v>
      </c>
      <c r="W334" s="37"/>
      <c r="X334" s="37"/>
      <c r="Y334" s="37" t="s">
        <v>894</v>
      </c>
      <c r="Z334" s="37"/>
      <c r="AA334" s="37"/>
      <c r="AB334" s="37" t="s">
        <v>894</v>
      </c>
      <c r="AC334" s="37"/>
      <c r="AD334" s="37"/>
      <c r="AE334" s="37" t="s">
        <v>894</v>
      </c>
      <c r="AF334" s="37">
        <v>6000</v>
      </c>
      <c r="AG334" s="37">
        <v>3887.1</v>
      </c>
      <c r="AH334" s="37" t="s">
        <v>904</v>
      </c>
      <c r="AI334" s="38">
        <v>6000</v>
      </c>
      <c r="AJ334" s="38">
        <v>3887.1</v>
      </c>
      <c r="AK334" s="37" t="s">
        <v>895</v>
      </c>
      <c r="AL334" s="37" t="s">
        <v>189</v>
      </c>
      <c r="AM334" s="37" t="s">
        <v>896</v>
      </c>
      <c r="AN334" s="38">
        <f>SUMIFS('9月奖金发放记录'!$J$2:$J$146,'9月奖金发放记录'!$B$2:$B$146,G334,'9月奖金发放记录'!$A$2:$A$146,A334)</f>
        <v>0</v>
      </c>
      <c r="AO334" s="38">
        <f>SUMIFS('9月奖金发放记录'!$J$2:$J$146,'9月奖金发放记录'!$B$2:$B$146,G334,'9月奖金发放记录'!$A$2:$A$146,A334)</f>
        <v>0</v>
      </c>
      <c r="AP334" s="37" t="s">
        <v>905</v>
      </c>
      <c r="AQ334" s="37" t="s">
        <v>120</v>
      </c>
      <c r="AR334" s="37">
        <v>1</v>
      </c>
    </row>
    <row r="335" ht="19" customHeight="1" spans="1:44">
      <c r="A335" s="39" t="s">
        <v>191</v>
      </c>
      <c r="B335" s="39" t="s">
        <v>1223</v>
      </c>
      <c r="C335" s="39" t="s">
        <v>902</v>
      </c>
      <c r="D335" s="39" t="s">
        <v>903</v>
      </c>
      <c r="E335" s="39" t="s">
        <v>17</v>
      </c>
      <c r="F335" s="40">
        <v>1000</v>
      </c>
      <c r="G335" s="39" t="s">
        <v>49</v>
      </c>
      <c r="H335" s="39"/>
      <c r="I335" s="39"/>
      <c r="J335" s="39" t="s">
        <v>894</v>
      </c>
      <c r="K335" s="39"/>
      <c r="L335" s="39"/>
      <c r="M335" s="39" t="s">
        <v>894</v>
      </c>
      <c r="N335" s="39"/>
      <c r="O335" s="39"/>
      <c r="P335" s="39" t="s">
        <v>894</v>
      </c>
      <c r="Q335" s="39"/>
      <c r="R335" s="39"/>
      <c r="S335" s="39" t="s">
        <v>894</v>
      </c>
      <c r="T335" s="39"/>
      <c r="U335" s="39"/>
      <c r="V335" s="39" t="s">
        <v>894</v>
      </c>
      <c r="W335" s="39"/>
      <c r="X335" s="39"/>
      <c r="Y335" s="39" t="s">
        <v>894</v>
      </c>
      <c r="Z335" s="39"/>
      <c r="AA335" s="39"/>
      <c r="AB335" s="39" t="s">
        <v>894</v>
      </c>
      <c r="AC335" s="39"/>
      <c r="AD335" s="39"/>
      <c r="AE335" s="39" t="s">
        <v>894</v>
      </c>
      <c r="AF335" s="39">
        <v>6000</v>
      </c>
      <c r="AG335" s="39">
        <v>4581.8</v>
      </c>
      <c r="AH335" s="39" t="s">
        <v>895</v>
      </c>
      <c r="AI335" s="40">
        <v>6000</v>
      </c>
      <c r="AJ335" s="40">
        <v>4581.8</v>
      </c>
      <c r="AK335" s="39" t="s">
        <v>895</v>
      </c>
      <c r="AL335" s="39" t="s">
        <v>192</v>
      </c>
      <c r="AM335" s="39" t="s">
        <v>896</v>
      </c>
      <c r="AN335" s="40">
        <f>SUMIFS('9月奖金发放记录'!$J$2:$J$146,'9月奖金发放记录'!$B$2:$B$146,G335,'9月奖金发放记录'!$A$2:$A$146,A335)</f>
        <v>0</v>
      </c>
      <c r="AO335" s="40">
        <f>SUMIFS('9月奖金发放记录'!$J$2:$J$146,'9月奖金发放记录'!$B$2:$B$146,G335,'9月奖金发放记录'!$A$2:$A$146,A335)</f>
        <v>0</v>
      </c>
      <c r="AP335" s="39" t="s">
        <v>897</v>
      </c>
      <c r="AQ335" s="39" t="s">
        <v>120</v>
      </c>
      <c r="AR335" s="39">
        <v>0</v>
      </c>
    </row>
    <row r="336" ht="19" customHeight="1" spans="1:44">
      <c r="A336" s="37" t="s">
        <v>195</v>
      </c>
      <c r="B336" s="37" t="s">
        <v>1224</v>
      </c>
      <c r="C336" s="37" t="s">
        <v>902</v>
      </c>
      <c r="D336" s="37" t="s">
        <v>903</v>
      </c>
      <c r="E336" s="37" t="s">
        <v>17</v>
      </c>
      <c r="F336" s="38">
        <v>1000</v>
      </c>
      <c r="G336" s="37" t="s">
        <v>49</v>
      </c>
      <c r="H336" s="37"/>
      <c r="I336" s="37"/>
      <c r="J336" s="37" t="s">
        <v>894</v>
      </c>
      <c r="K336" s="37"/>
      <c r="L336" s="37"/>
      <c r="M336" s="37" t="s">
        <v>894</v>
      </c>
      <c r="N336" s="37"/>
      <c r="O336" s="37"/>
      <c r="P336" s="37" t="s">
        <v>894</v>
      </c>
      <c r="Q336" s="37"/>
      <c r="R336" s="37"/>
      <c r="S336" s="37" t="s">
        <v>894</v>
      </c>
      <c r="T336" s="37"/>
      <c r="U336" s="37"/>
      <c r="V336" s="37" t="s">
        <v>894</v>
      </c>
      <c r="W336" s="37"/>
      <c r="X336" s="37"/>
      <c r="Y336" s="37" t="s">
        <v>894</v>
      </c>
      <c r="Z336" s="37"/>
      <c r="AA336" s="37"/>
      <c r="AB336" s="37" t="s">
        <v>894</v>
      </c>
      <c r="AC336" s="37"/>
      <c r="AD336" s="37"/>
      <c r="AE336" s="37" t="s">
        <v>894</v>
      </c>
      <c r="AF336" s="37">
        <v>6000</v>
      </c>
      <c r="AG336" s="37">
        <v>4321.4</v>
      </c>
      <c r="AH336" s="37" t="s">
        <v>895</v>
      </c>
      <c r="AI336" s="38">
        <v>6000</v>
      </c>
      <c r="AJ336" s="38">
        <v>4321.4</v>
      </c>
      <c r="AK336" s="37" t="s">
        <v>895</v>
      </c>
      <c r="AL336" s="37" t="s">
        <v>189</v>
      </c>
      <c r="AM336" s="37" t="s">
        <v>896</v>
      </c>
      <c r="AN336" s="38">
        <f>SUMIFS('9月奖金发放记录'!$J$2:$J$146,'9月奖金发放记录'!$B$2:$B$146,G336,'9月奖金发放记录'!$A$2:$A$146,A336)</f>
        <v>0</v>
      </c>
      <c r="AO336" s="38">
        <f>SUMIFS('9月奖金发放记录'!$J$2:$J$146,'9月奖金发放记录'!$B$2:$B$146,G336,'9月奖金发放记录'!$A$2:$A$146,A336)</f>
        <v>0</v>
      </c>
      <c r="AP336" s="37" t="s">
        <v>897</v>
      </c>
      <c r="AQ336" s="37" t="s">
        <v>120</v>
      </c>
      <c r="AR336" s="37">
        <v>0</v>
      </c>
    </row>
    <row r="337" ht="19" customHeight="1" spans="1:44">
      <c r="A337" s="39" t="s">
        <v>196</v>
      </c>
      <c r="B337" s="39" t="s">
        <v>1225</v>
      </c>
      <c r="C337" s="39" t="s">
        <v>902</v>
      </c>
      <c r="D337" s="39" t="s">
        <v>903</v>
      </c>
      <c r="E337" s="39" t="s">
        <v>17</v>
      </c>
      <c r="F337" s="40">
        <v>1000</v>
      </c>
      <c r="G337" s="39" t="s">
        <v>49</v>
      </c>
      <c r="H337" s="39"/>
      <c r="I337" s="39"/>
      <c r="J337" s="39" t="s">
        <v>894</v>
      </c>
      <c r="K337" s="39"/>
      <c r="L337" s="39"/>
      <c r="M337" s="39" t="s">
        <v>894</v>
      </c>
      <c r="N337" s="39"/>
      <c r="O337" s="39"/>
      <c r="P337" s="39" t="s">
        <v>894</v>
      </c>
      <c r="Q337" s="39"/>
      <c r="R337" s="39"/>
      <c r="S337" s="39" t="s">
        <v>894</v>
      </c>
      <c r="T337" s="39"/>
      <c r="U337" s="39"/>
      <c r="V337" s="39" t="s">
        <v>894</v>
      </c>
      <c r="W337" s="39"/>
      <c r="X337" s="39"/>
      <c r="Y337" s="39" t="s">
        <v>894</v>
      </c>
      <c r="Z337" s="39"/>
      <c r="AA337" s="39"/>
      <c r="AB337" s="39" t="s">
        <v>894</v>
      </c>
      <c r="AC337" s="39"/>
      <c r="AD337" s="39"/>
      <c r="AE337" s="39" t="s">
        <v>894</v>
      </c>
      <c r="AF337" s="39">
        <v>6000</v>
      </c>
      <c r="AG337" s="39">
        <v>4355.1</v>
      </c>
      <c r="AH337" s="39" t="s">
        <v>895</v>
      </c>
      <c r="AI337" s="40">
        <v>6000</v>
      </c>
      <c r="AJ337" s="40">
        <v>4355.1</v>
      </c>
      <c r="AK337" s="39" t="s">
        <v>895</v>
      </c>
      <c r="AL337" s="39" t="s">
        <v>189</v>
      </c>
      <c r="AM337" s="39" t="s">
        <v>896</v>
      </c>
      <c r="AN337" s="40">
        <f>SUMIFS('9月奖金发放记录'!$J$2:$J$146,'9月奖金发放记录'!$B$2:$B$146,G337,'9月奖金发放记录'!$A$2:$A$146,A337)</f>
        <v>0</v>
      </c>
      <c r="AO337" s="40">
        <f>SUMIFS('9月奖金发放记录'!$J$2:$J$146,'9月奖金发放记录'!$B$2:$B$146,G337,'9月奖金发放记录'!$A$2:$A$146,A337)</f>
        <v>0</v>
      </c>
      <c r="AP337" s="39" t="s">
        <v>897</v>
      </c>
      <c r="AQ337" s="39" t="s">
        <v>120</v>
      </c>
      <c r="AR337" s="39">
        <v>0</v>
      </c>
    </row>
    <row r="338" ht="19" customHeight="1" spans="1:44">
      <c r="A338" s="37" t="s">
        <v>197</v>
      </c>
      <c r="B338" s="37" t="s">
        <v>1226</v>
      </c>
      <c r="C338" s="37" t="s">
        <v>902</v>
      </c>
      <c r="D338" s="37" t="s">
        <v>903</v>
      </c>
      <c r="E338" s="37" t="s">
        <v>17</v>
      </c>
      <c r="F338" s="38">
        <v>1000</v>
      </c>
      <c r="G338" s="37" t="s">
        <v>49</v>
      </c>
      <c r="H338" s="37"/>
      <c r="I338" s="37"/>
      <c r="J338" s="37" t="s">
        <v>894</v>
      </c>
      <c r="K338" s="37"/>
      <c r="L338" s="37"/>
      <c r="M338" s="37" t="s">
        <v>894</v>
      </c>
      <c r="N338" s="37"/>
      <c r="O338" s="37"/>
      <c r="P338" s="37" t="s">
        <v>894</v>
      </c>
      <c r="Q338" s="37"/>
      <c r="R338" s="37"/>
      <c r="S338" s="37" t="s">
        <v>894</v>
      </c>
      <c r="T338" s="37"/>
      <c r="U338" s="37"/>
      <c r="V338" s="37" t="s">
        <v>894</v>
      </c>
      <c r="W338" s="37"/>
      <c r="X338" s="37"/>
      <c r="Y338" s="37" t="s">
        <v>894</v>
      </c>
      <c r="Z338" s="37"/>
      <c r="AA338" s="37"/>
      <c r="AB338" s="37" t="s">
        <v>894</v>
      </c>
      <c r="AC338" s="37"/>
      <c r="AD338" s="37"/>
      <c r="AE338" s="37" t="s">
        <v>894</v>
      </c>
      <c r="AF338" s="37">
        <v>3800</v>
      </c>
      <c r="AG338" s="37">
        <v>1185.6</v>
      </c>
      <c r="AH338" s="37" t="s">
        <v>895</v>
      </c>
      <c r="AI338" s="38">
        <v>3800</v>
      </c>
      <c r="AJ338" s="38">
        <v>1185.6</v>
      </c>
      <c r="AK338" s="37" t="s">
        <v>895</v>
      </c>
      <c r="AL338" s="37" t="s">
        <v>179</v>
      </c>
      <c r="AM338" s="37" t="s">
        <v>896</v>
      </c>
      <c r="AN338" s="38">
        <f>SUMIFS('9月奖金发放记录'!$J$2:$J$146,'9月奖金发放记录'!$B$2:$B$146,G338,'9月奖金发放记录'!$A$2:$A$146,A338)</f>
        <v>0</v>
      </c>
      <c r="AO338" s="38">
        <f>SUMIFS('9月奖金发放记录'!$J$2:$J$146,'9月奖金发放记录'!$B$2:$B$146,G338,'9月奖金发放记录'!$A$2:$A$146,A338)</f>
        <v>0</v>
      </c>
      <c r="AP338" s="37" t="s">
        <v>897</v>
      </c>
      <c r="AQ338" s="37" t="s">
        <v>120</v>
      </c>
      <c r="AR338" s="37">
        <v>0</v>
      </c>
    </row>
    <row r="339" ht="19" customHeight="1" spans="1:44">
      <c r="A339" s="39" t="s">
        <v>199</v>
      </c>
      <c r="B339" s="39" t="s">
        <v>1227</v>
      </c>
      <c r="C339" s="39" t="s">
        <v>902</v>
      </c>
      <c r="D339" s="39" t="s">
        <v>903</v>
      </c>
      <c r="E339" s="39" t="s">
        <v>17</v>
      </c>
      <c r="F339" s="40">
        <v>1000</v>
      </c>
      <c r="G339" s="39" t="s">
        <v>49</v>
      </c>
      <c r="H339" s="39"/>
      <c r="I339" s="39"/>
      <c r="J339" s="39" t="s">
        <v>894</v>
      </c>
      <c r="K339" s="39"/>
      <c r="L339" s="39"/>
      <c r="M339" s="39" t="s">
        <v>894</v>
      </c>
      <c r="N339" s="39"/>
      <c r="O339" s="39"/>
      <c r="P339" s="39" t="s">
        <v>894</v>
      </c>
      <c r="Q339" s="39"/>
      <c r="R339" s="39"/>
      <c r="S339" s="39" t="s">
        <v>894</v>
      </c>
      <c r="T339" s="39"/>
      <c r="U339" s="39"/>
      <c r="V339" s="39" t="s">
        <v>894</v>
      </c>
      <c r="W339" s="39"/>
      <c r="X339" s="39"/>
      <c r="Y339" s="39" t="s">
        <v>894</v>
      </c>
      <c r="Z339" s="39"/>
      <c r="AA339" s="39"/>
      <c r="AB339" s="39" t="s">
        <v>894</v>
      </c>
      <c r="AC339" s="39"/>
      <c r="AD339" s="39"/>
      <c r="AE339" s="39" t="s">
        <v>894</v>
      </c>
      <c r="AF339" s="39">
        <v>6000</v>
      </c>
      <c r="AG339" s="39">
        <v>3038.2</v>
      </c>
      <c r="AH339" s="39" t="s">
        <v>904</v>
      </c>
      <c r="AI339" s="40">
        <v>6000</v>
      </c>
      <c r="AJ339" s="40">
        <v>3038.2</v>
      </c>
      <c r="AK339" s="39" t="s">
        <v>895</v>
      </c>
      <c r="AL339" s="39" t="s">
        <v>177</v>
      </c>
      <c r="AM339" s="39" t="s">
        <v>896</v>
      </c>
      <c r="AN339" s="40">
        <f>SUMIFS('9月奖金发放记录'!$J$2:$J$146,'9月奖金发放记录'!$B$2:$B$146,G339,'9月奖金发放记录'!$A$2:$A$146,A339)</f>
        <v>0</v>
      </c>
      <c r="AO339" s="40">
        <f>SUMIFS('9月奖金发放记录'!$J$2:$J$146,'9月奖金发放记录'!$B$2:$B$146,G339,'9月奖金发放记录'!$A$2:$A$146,A339)</f>
        <v>0</v>
      </c>
      <c r="AP339" s="39" t="s">
        <v>905</v>
      </c>
      <c r="AQ339" s="39" t="s">
        <v>120</v>
      </c>
      <c r="AR339" s="39">
        <v>1</v>
      </c>
    </row>
    <row r="340" ht="19" customHeight="1" spans="1:44">
      <c r="A340" s="37" t="s">
        <v>201</v>
      </c>
      <c r="B340" s="37" t="s">
        <v>1228</v>
      </c>
      <c r="C340" s="37" t="s">
        <v>902</v>
      </c>
      <c r="D340" s="37" t="s">
        <v>903</v>
      </c>
      <c r="E340" s="37" t="s">
        <v>17</v>
      </c>
      <c r="F340" s="38">
        <v>1000</v>
      </c>
      <c r="G340" s="37" t="s">
        <v>49</v>
      </c>
      <c r="H340" s="37"/>
      <c r="I340" s="37"/>
      <c r="J340" s="37" t="s">
        <v>894</v>
      </c>
      <c r="K340" s="37"/>
      <c r="L340" s="37"/>
      <c r="M340" s="37" t="s">
        <v>894</v>
      </c>
      <c r="N340" s="37"/>
      <c r="O340" s="37"/>
      <c r="P340" s="37" t="s">
        <v>894</v>
      </c>
      <c r="Q340" s="37"/>
      <c r="R340" s="37"/>
      <c r="S340" s="37" t="s">
        <v>894</v>
      </c>
      <c r="T340" s="37"/>
      <c r="U340" s="37"/>
      <c r="V340" s="37" t="s">
        <v>894</v>
      </c>
      <c r="W340" s="37"/>
      <c r="X340" s="37"/>
      <c r="Y340" s="37" t="s">
        <v>894</v>
      </c>
      <c r="Z340" s="37"/>
      <c r="AA340" s="37"/>
      <c r="AB340" s="37" t="s">
        <v>894</v>
      </c>
      <c r="AC340" s="37"/>
      <c r="AD340" s="37"/>
      <c r="AE340" s="37" t="s">
        <v>894</v>
      </c>
      <c r="AF340" s="37">
        <v>6000</v>
      </c>
      <c r="AG340" s="37">
        <v>2470.2</v>
      </c>
      <c r="AH340" s="37" t="s">
        <v>895</v>
      </c>
      <c r="AI340" s="38">
        <v>6000</v>
      </c>
      <c r="AJ340" s="38">
        <v>2470.2</v>
      </c>
      <c r="AK340" s="37" t="s">
        <v>895</v>
      </c>
      <c r="AL340" s="37" t="s">
        <v>177</v>
      </c>
      <c r="AM340" s="37" t="s">
        <v>896</v>
      </c>
      <c r="AN340" s="38">
        <f>SUMIFS('9月奖金发放记录'!$J$2:$J$146,'9月奖金发放记录'!$B$2:$B$146,G340,'9月奖金发放记录'!$A$2:$A$146,A340)</f>
        <v>0</v>
      </c>
      <c r="AO340" s="38">
        <f>SUMIFS('9月奖金发放记录'!$J$2:$J$146,'9月奖金发放记录'!$B$2:$B$146,G340,'9月奖金发放记录'!$A$2:$A$146,A340)</f>
        <v>0</v>
      </c>
      <c r="AP340" s="37" t="s">
        <v>897</v>
      </c>
      <c r="AQ340" s="37" t="s">
        <v>120</v>
      </c>
      <c r="AR340" s="37">
        <v>0</v>
      </c>
    </row>
    <row r="341" ht="19" customHeight="1" spans="1:44">
      <c r="A341" s="39" t="s">
        <v>202</v>
      </c>
      <c r="B341" s="39" t="s">
        <v>1229</v>
      </c>
      <c r="C341" s="39" t="s">
        <v>902</v>
      </c>
      <c r="D341" s="39" t="s">
        <v>903</v>
      </c>
      <c r="E341" s="39" t="s">
        <v>17</v>
      </c>
      <c r="F341" s="40">
        <v>1000</v>
      </c>
      <c r="G341" s="39" t="s">
        <v>49</v>
      </c>
      <c r="H341" s="39"/>
      <c r="I341" s="39"/>
      <c r="J341" s="39" t="s">
        <v>894</v>
      </c>
      <c r="K341" s="39"/>
      <c r="L341" s="39"/>
      <c r="M341" s="39" t="s">
        <v>894</v>
      </c>
      <c r="N341" s="39"/>
      <c r="O341" s="39"/>
      <c r="P341" s="39" t="s">
        <v>894</v>
      </c>
      <c r="Q341" s="39"/>
      <c r="R341" s="39"/>
      <c r="S341" s="39" t="s">
        <v>894</v>
      </c>
      <c r="T341" s="39"/>
      <c r="U341" s="39"/>
      <c r="V341" s="39" t="s">
        <v>894</v>
      </c>
      <c r="W341" s="39"/>
      <c r="X341" s="39"/>
      <c r="Y341" s="39" t="s">
        <v>894</v>
      </c>
      <c r="Z341" s="39"/>
      <c r="AA341" s="39"/>
      <c r="AB341" s="39" t="s">
        <v>894</v>
      </c>
      <c r="AC341" s="39"/>
      <c r="AD341" s="39"/>
      <c r="AE341" s="39" t="s">
        <v>894</v>
      </c>
      <c r="AF341" s="39">
        <v>6000</v>
      </c>
      <c r="AG341" s="39">
        <v>3654.5</v>
      </c>
      <c r="AH341" s="39" t="s">
        <v>904</v>
      </c>
      <c r="AI341" s="40">
        <v>6000</v>
      </c>
      <c r="AJ341" s="40">
        <v>3654.5</v>
      </c>
      <c r="AK341" s="39" t="s">
        <v>895</v>
      </c>
      <c r="AL341" s="39" t="s">
        <v>192</v>
      </c>
      <c r="AM341" s="39" t="s">
        <v>896</v>
      </c>
      <c r="AN341" s="40">
        <f>SUMIFS('9月奖金发放记录'!$J$2:$J$146,'9月奖金发放记录'!$B$2:$B$146,G341,'9月奖金发放记录'!$A$2:$A$146,A341)</f>
        <v>0</v>
      </c>
      <c r="AO341" s="40">
        <f>SUMIFS('9月奖金发放记录'!$J$2:$J$146,'9月奖金发放记录'!$B$2:$B$146,G341,'9月奖金发放记录'!$A$2:$A$146,A341)</f>
        <v>0</v>
      </c>
      <c r="AP341" s="39" t="s">
        <v>905</v>
      </c>
      <c r="AQ341" s="39" t="s">
        <v>120</v>
      </c>
      <c r="AR341" s="39">
        <v>1</v>
      </c>
    </row>
    <row r="342" ht="19" customHeight="1" spans="1:44">
      <c r="A342" s="37" t="s">
        <v>203</v>
      </c>
      <c r="B342" s="37" t="s">
        <v>1230</v>
      </c>
      <c r="C342" s="37" t="s">
        <v>902</v>
      </c>
      <c r="D342" s="37" t="s">
        <v>903</v>
      </c>
      <c r="E342" s="37" t="s">
        <v>17</v>
      </c>
      <c r="F342" s="38">
        <v>1000</v>
      </c>
      <c r="G342" s="37" t="s">
        <v>49</v>
      </c>
      <c r="H342" s="37"/>
      <c r="I342" s="37"/>
      <c r="J342" s="37" t="s">
        <v>894</v>
      </c>
      <c r="K342" s="37"/>
      <c r="L342" s="37"/>
      <c r="M342" s="37" t="s">
        <v>894</v>
      </c>
      <c r="N342" s="37"/>
      <c r="O342" s="37"/>
      <c r="P342" s="37" t="s">
        <v>894</v>
      </c>
      <c r="Q342" s="37"/>
      <c r="R342" s="37"/>
      <c r="S342" s="37" t="s">
        <v>894</v>
      </c>
      <c r="T342" s="37"/>
      <c r="U342" s="37"/>
      <c r="V342" s="37" t="s">
        <v>894</v>
      </c>
      <c r="W342" s="37"/>
      <c r="X342" s="37"/>
      <c r="Y342" s="37" t="s">
        <v>894</v>
      </c>
      <c r="Z342" s="37"/>
      <c r="AA342" s="37"/>
      <c r="AB342" s="37" t="s">
        <v>894</v>
      </c>
      <c r="AC342" s="37"/>
      <c r="AD342" s="37"/>
      <c r="AE342" s="37" t="s">
        <v>894</v>
      </c>
      <c r="AF342" s="37">
        <v>6000</v>
      </c>
      <c r="AG342" s="37">
        <v>7472.9</v>
      </c>
      <c r="AH342" s="37" t="s">
        <v>899</v>
      </c>
      <c r="AI342" s="38">
        <v>6000</v>
      </c>
      <c r="AJ342" s="38">
        <v>7472.9</v>
      </c>
      <c r="AK342" s="37" t="s">
        <v>899</v>
      </c>
      <c r="AL342" s="37" t="s">
        <v>179</v>
      </c>
      <c r="AM342" s="37" t="s">
        <v>896</v>
      </c>
      <c r="AN342" s="38">
        <f>SUMIFS('9月奖金发放记录'!$J$2:$J$146,'9月奖金发放记录'!$B$2:$B$146,G342,'9月奖金发放记录'!$A$2:$A$146,A342)</f>
        <v>1000</v>
      </c>
      <c r="AO342" s="38">
        <f>SUMIFS('9月奖金发放记录'!$J$2:$J$146,'9月奖金发放记录'!$B$2:$B$146,G342,'9月奖金发放记录'!$A$2:$A$146,A342)</f>
        <v>1000</v>
      </c>
      <c r="AP342" s="37" t="s">
        <v>894</v>
      </c>
      <c r="AQ342" s="37" t="s">
        <v>120</v>
      </c>
      <c r="AR342" s="37">
        <v>0</v>
      </c>
    </row>
    <row r="343" ht="19" customHeight="1" spans="1:44">
      <c r="A343" s="39" t="s">
        <v>204</v>
      </c>
      <c r="B343" s="39" t="s">
        <v>1231</v>
      </c>
      <c r="C343" s="39" t="s">
        <v>902</v>
      </c>
      <c r="D343" s="39" t="s">
        <v>903</v>
      </c>
      <c r="E343" s="39" t="s">
        <v>17</v>
      </c>
      <c r="F343" s="40">
        <v>1000</v>
      </c>
      <c r="G343" s="39" t="s">
        <v>49</v>
      </c>
      <c r="H343" s="39"/>
      <c r="I343" s="39"/>
      <c r="J343" s="39" t="s">
        <v>894</v>
      </c>
      <c r="K343" s="39"/>
      <c r="L343" s="39"/>
      <c r="M343" s="39" t="s">
        <v>894</v>
      </c>
      <c r="N343" s="39"/>
      <c r="O343" s="39"/>
      <c r="P343" s="39" t="s">
        <v>894</v>
      </c>
      <c r="Q343" s="39"/>
      <c r="R343" s="39"/>
      <c r="S343" s="39" t="s">
        <v>894</v>
      </c>
      <c r="T343" s="39"/>
      <c r="U343" s="39"/>
      <c r="V343" s="39" t="s">
        <v>894</v>
      </c>
      <c r="W343" s="39"/>
      <c r="X343" s="39"/>
      <c r="Y343" s="39" t="s">
        <v>894</v>
      </c>
      <c r="Z343" s="39"/>
      <c r="AA343" s="39"/>
      <c r="AB343" s="39" t="s">
        <v>894</v>
      </c>
      <c r="AC343" s="39"/>
      <c r="AD343" s="39"/>
      <c r="AE343" s="39" t="s">
        <v>894</v>
      </c>
      <c r="AF343" s="39">
        <v>6000</v>
      </c>
      <c r="AG343" s="39">
        <v>4945.2</v>
      </c>
      <c r="AH343" s="39" t="s">
        <v>895</v>
      </c>
      <c r="AI343" s="40">
        <v>6000</v>
      </c>
      <c r="AJ343" s="40">
        <v>4945.2</v>
      </c>
      <c r="AK343" s="39" t="s">
        <v>895</v>
      </c>
      <c r="AL343" s="39" t="s">
        <v>189</v>
      </c>
      <c r="AM343" s="39" t="s">
        <v>896</v>
      </c>
      <c r="AN343" s="40">
        <f>SUMIFS('9月奖金发放记录'!$J$2:$J$146,'9月奖金发放记录'!$B$2:$B$146,G343,'9月奖金发放记录'!$A$2:$A$146,A343)</f>
        <v>0</v>
      </c>
      <c r="AO343" s="40">
        <f>SUMIFS('9月奖金发放记录'!$J$2:$J$146,'9月奖金发放记录'!$B$2:$B$146,G343,'9月奖金发放记录'!$A$2:$A$146,A343)</f>
        <v>0</v>
      </c>
      <c r="AP343" s="39" t="s">
        <v>897</v>
      </c>
      <c r="AQ343" s="39" t="s">
        <v>120</v>
      </c>
      <c r="AR343" s="39">
        <v>0</v>
      </c>
    </row>
    <row r="344" ht="19" customHeight="1" spans="1:44">
      <c r="A344" s="37" t="s">
        <v>205</v>
      </c>
      <c r="B344" s="37" t="s">
        <v>1232</v>
      </c>
      <c r="C344" s="37" t="s">
        <v>902</v>
      </c>
      <c r="D344" s="37" t="s">
        <v>903</v>
      </c>
      <c r="E344" s="37" t="s">
        <v>17</v>
      </c>
      <c r="F344" s="38">
        <v>1000</v>
      </c>
      <c r="G344" s="37" t="s">
        <v>49</v>
      </c>
      <c r="H344" s="37"/>
      <c r="I344" s="37"/>
      <c r="J344" s="37" t="s">
        <v>894</v>
      </c>
      <c r="K344" s="37"/>
      <c r="L344" s="37"/>
      <c r="M344" s="37" t="s">
        <v>894</v>
      </c>
      <c r="N344" s="37"/>
      <c r="O344" s="37"/>
      <c r="P344" s="37" t="s">
        <v>894</v>
      </c>
      <c r="Q344" s="37"/>
      <c r="R344" s="37"/>
      <c r="S344" s="37" t="s">
        <v>894</v>
      </c>
      <c r="T344" s="37"/>
      <c r="U344" s="37"/>
      <c r="V344" s="37" t="s">
        <v>894</v>
      </c>
      <c r="W344" s="37"/>
      <c r="X344" s="37"/>
      <c r="Y344" s="37" t="s">
        <v>894</v>
      </c>
      <c r="Z344" s="37"/>
      <c r="AA344" s="37"/>
      <c r="AB344" s="37" t="s">
        <v>894</v>
      </c>
      <c r="AC344" s="37"/>
      <c r="AD344" s="37"/>
      <c r="AE344" s="37" t="s">
        <v>894</v>
      </c>
      <c r="AF344" s="37">
        <v>6000</v>
      </c>
      <c r="AG344" s="37">
        <v>5842</v>
      </c>
      <c r="AH344" s="37" t="s">
        <v>904</v>
      </c>
      <c r="AI344" s="38">
        <v>6000</v>
      </c>
      <c r="AJ344" s="38">
        <v>5842</v>
      </c>
      <c r="AK344" s="37" t="s">
        <v>895</v>
      </c>
      <c r="AL344" s="37" t="s">
        <v>179</v>
      </c>
      <c r="AM344" s="37" t="s">
        <v>896</v>
      </c>
      <c r="AN344" s="38">
        <f>SUMIFS('9月奖金发放记录'!$J$2:$J$146,'9月奖金发放记录'!$B$2:$B$146,G344,'9月奖金发放记录'!$A$2:$A$146,A344)</f>
        <v>0</v>
      </c>
      <c r="AO344" s="38">
        <f>SUMIFS('9月奖金发放记录'!$J$2:$J$146,'9月奖金发放记录'!$B$2:$B$146,G344,'9月奖金发放记录'!$A$2:$A$146,A344)</f>
        <v>0</v>
      </c>
      <c r="AP344" s="37" t="s">
        <v>905</v>
      </c>
      <c r="AQ344" s="37" t="s">
        <v>120</v>
      </c>
      <c r="AR344" s="37">
        <v>1</v>
      </c>
    </row>
    <row r="345" ht="19" customHeight="1" spans="1:44">
      <c r="A345" s="39" t="s">
        <v>206</v>
      </c>
      <c r="B345" s="39" t="s">
        <v>1233</v>
      </c>
      <c r="C345" s="39" t="s">
        <v>902</v>
      </c>
      <c r="D345" s="39" t="s">
        <v>903</v>
      </c>
      <c r="E345" s="39" t="s">
        <v>17</v>
      </c>
      <c r="F345" s="40">
        <v>1000</v>
      </c>
      <c r="G345" s="39" t="s">
        <v>49</v>
      </c>
      <c r="H345" s="39"/>
      <c r="I345" s="39"/>
      <c r="J345" s="39" t="s">
        <v>894</v>
      </c>
      <c r="K345" s="39"/>
      <c r="L345" s="39"/>
      <c r="M345" s="39" t="s">
        <v>894</v>
      </c>
      <c r="N345" s="39"/>
      <c r="O345" s="39"/>
      <c r="P345" s="39" t="s">
        <v>894</v>
      </c>
      <c r="Q345" s="39"/>
      <c r="R345" s="39"/>
      <c r="S345" s="39" t="s">
        <v>894</v>
      </c>
      <c r="T345" s="39"/>
      <c r="U345" s="39"/>
      <c r="V345" s="39" t="s">
        <v>894</v>
      </c>
      <c r="W345" s="39"/>
      <c r="X345" s="39"/>
      <c r="Y345" s="39" t="s">
        <v>894</v>
      </c>
      <c r="Z345" s="39"/>
      <c r="AA345" s="39"/>
      <c r="AB345" s="39" t="s">
        <v>894</v>
      </c>
      <c r="AC345" s="39"/>
      <c r="AD345" s="39"/>
      <c r="AE345" s="39" t="s">
        <v>894</v>
      </c>
      <c r="AF345" s="39">
        <v>6000</v>
      </c>
      <c r="AG345" s="39">
        <v>4282.8</v>
      </c>
      <c r="AH345" s="39" t="s">
        <v>895</v>
      </c>
      <c r="AI345" s="40">
        <v>6000</v>
      </c>
      <c r="AJ345" s="40">
        <v>4282.8</v>
      </c>
      <c r="AK345" s="39" t="s">
        <v>895</v>
      </c>
      <c r="AL345" s="39" t="s">
        <v>189</v>
      </c>
      <c r="AM345" s="39" t="s">
        <v>896</v>
      </c>
      <c r="AN345" s="40">
        <f>SUMIFS('9月奖金发放记录'!$J$2:$J$146,'9月奖金发放记录'!$B$2:$B$146,G345,'9月奖金发放记录'!$A$2:$A$146,A345)</f>
        <v>0</v>
      </c>
      <c r="AO345" s="40">
        <f>SUMIFS('9月奖金发放记录'!$J$2:$J$146,'9月奖金发放记录'!$B$2:$B$146,G345,'9月奖金发放记录'!$A$2:$A$146,A345)</f>
        <v>0</v>
      </c>
      <c r="AP345" s="39" t="s">
        <v>897</v>
      </c>
      <c r="AQ345" s="39" t="s">
        <v>120</v>
      </c>
      <c r="AR345" s="39">
        <v>0</v>
      </c>
    </row>
    <row r="346" ht="19" customHeight="1" spans="1:44">
      <c r="A346" s="37" t="s">
        <v>207</v>
      </c>
      <c r="B346" s="37" t="s">
        <v>1234</v>
      </c>
      <c r="C346" s="37" t="s">
        <v>902</v>
      </c>
      <c r="D346" s="37" t="s">
        <v>903</v>
      </c>
      <c r="E346" s="37" t="s">
        <v>17</v>
      </c>
      <c r="F346" s="38">
        <v>1000</v>
      </c>
      <c r="G346" s="37" t="s">
        <v>49</v>
      </c>
      <c r="H346" s="37"/>
      <c r="I346" s="37"/>
      <c r="J346" s="37" t="s">
        <v>894</v>
      </c>
      <c r="K346" s="37"/>
      <c r="L346" s="37"/>
      <c r="M346" s="37" t="s">
        <v>894</v>
      </c>
      <c r="N346" s="37"/>
      <c r="O346" s="37"/>
      <c r="P346" s="37" t="s">
        <v>894</v>
      </c>
      <c r="Q346" s="37"/>
      <c r="R346" s="37"/>
      <c r="S346" s="37" t="s">
        <v>894</v>
      </c>
      <c r="T346" s="37"/>
      <c r="U346" s="37"/>
      <c r="V346" s="37" t="s">
        <v>894</v>
      </c>
      <c r="W346" s="37"/>
      <c r="X346" s="37"/>
      <c r="Y346" s="37" t="s">
        <v>894</v>
      </c>
      <c r="Z346" s="37"/>
      <c r="AA346" s="37"/>
      <c r="AB346" s="37" t="s">
        <v>894</v>
      </c>
      <c r="AC346" s="37"/>
      <c r="AD346" s="37"/>
      <c r="AE346" s="37" t="s">
        <v>894</v>
      </c>
      <c r="AF346" s="37">
        <v>4400</v>
      </c>
      <c r="AG346" s="37">
        <v>1423.9</v>
      </c>
      <c r="AH346" s="37" t="s">
        <v>895</v>
      </c>
      <c r="AI346" s="38">
        <v>4400</v>
      </c>
      <c r="AJ346" s="38">
        <v>1423.9</v>
      </c>
      <c r="AK346" s="37" t="s">
        <v>895</v>
      </c>
      <c r="AL346" s="37" t="s">
        <v>179</v>
      </c>
      <c r="AM346" s="37" t="s">
        <v>896</v>
      </c>
      <c r="AN346" s="38">
        <f>SUMIFS('9月奖金发放记录'!$J$2:$J$146,'9月奖金发放记录'!$B$2:$B$146,G346,'9月奖金发放记录'!$A$2:$A$146,A346)</f>
        <v>0</v>
      </c>
      <c r="AO346" s="38">
        <f>SUMIFS('9月奖金发放记录'!$J$2:$J$146,'9月奖金发放记录'!$B$2:$B$146,G346,'9月奖金发放记录'!$A$2:$A$146,A346)</f>
        <v>0</v>
      </c>
      <c r="AP346" s="37" t="s">
        <v>897</v>
      </c>
      <c r="AQ346" s="37" t="s">
        <v>120</v>
      </c>
      <c r="AR346" s="37">
        <v>0</v>
      </c>
    </row>
    <row r="347" ht="19" customHeight="1" spans="1:44">
      <c r="A347" s="39" t="s">
        <v>209</v>
      </c>
      <c r="B347" s="39" t="s">
        <v>1235</v>
      </c>
      <c r="C347" s="39" t="s">
        <v>902</v>
      </c>
      <c r="D347" s="39" t="s">
        <v>903</v>
      </c>
      <c r="E347" s="39" t="s">
        <v>17</v>
      </c>
      <c r="F347" s="40">
        <v>1000</v>
      </c>
      <c r="G347" s="39" t="s">
        <v>49</v>
      </c>
      <c r="H347" s="39"/>
      <c r="I347" s="39"/>
      <c r="J347" s="39" t="s">
        <v>894</v>
      </c>
      <c r="K347" s="39"/>
      <c r="L347" s="39"/>
      <c r="M347" s="39" t="s">
        <v>894</v>
      </c>
      <c r="N347" s="39"/>
      <c r="O347" s="39"/>
      <c r="P347" s="39" t="s">
        <v>894</v>
      </c>
      <c r="Q347" s="39"/>
      <c r="R347" s="39"/>
      <c r="S347" s="39" t="s">
        <v>894</v>
      </c>
      <c r="T347" s="39"/>
      <c r="U347" s="39"/>
      <c r="V347" s="39" t="s">
        <v>894</v>
      </c>
      <c r="W347" s="39"/>
      <c r="X347" s="39"/>
      <c r="Y347" s="39" t="s">
        <v>894</v>
      </c>
      <c r="Z347" s="39"/>
      <c r="AA347" s="39"/>
      <c r="AB347" s="39" t="s">
        <v>894</v>
      </c>
      <c r="AC347" s="39"/>
      <c r="AD347" s="39"/>
      <c r="AE347" s="39" t="s">
        <v>894</v>
      </c>
      <c r="AF347" s="39">
        <v>6000</v>
      </c>
      <c r="AG347" s="39">
        <v>7562</v>
      </c>
      <c r="AH347" s="39" t="s">
        <v>899</v>
      </c>
      <c r="AI347" s="40">
        <v>6000</v>
      </c>
      <c r="AJ347" s="40">
        <v>7562</v>
      </c>
      <c r="AK347" s="39" t="s">
        <v>899</v>
      </c>
      <c r="AL347" s="39" t="s">
        <v>179</v>
      </c>
      <c r="AM347" s="39" t="s">
        <v>896</v>
      </c>
      <c r="AN347" s="40">
        <f>SUMIFS('9月奖金发放记录'!$J$2:$J$146,'9月奖金发放记录'!$B$2:$B$146,G347,'9月奖金发放记录'!$A$2:$A$146,A347)</f>
        <v>1000</v>
      </c>
      <c r="AO347" s="40">
        <f>SUMIFS('9月奖金发放记录'!$J$2:$J$146,'9月奖金发放记录'!$B$2:$B$146,G347,'9月奖金发放记录'!$A$2:$A$146,A347)</f>
        <v>1000</v>
      </c>
      <c r="AP347" s="39" t="s">
        <v>894</v>
      </c>
      <c r="AQ347" s="39" t="s">
        <v>120</v>
      </c>
      <c r="AR347" s="39">
        <v>0</v>
      </c>
    </row>
    <row r="348" ht="19" customHeight="1" spans="1:44">
      <c r="A348" s="37" t="s">
        <v>210</v>
      </c>
      <c r="B348" s="37" t="s">
        <v>1236</v>
      </c>
      <c r="C348" s="37" t="s">
        <v>902</v>
      </c>
      <c r="D348" s="37" t="s">
        <v>903</v>
      </c>
      <c r="E348" s="37" t="s">
        <v>17</v>
      </c>
      <c r="F348" s="38">
        <v>1000</v>
      </c>
      <c r="G348" s="37" t="s">
        <v>49</v>
      </c>
      <c r="H348" s="37"/>
      <c r="I348" s="37"/>
      <c r="J348" s="37" t="s">
        <v>894</v>
      </c>
      <c r="K348" s="37"/>
      <c r="L348" s="37"/>
      <c r="M348" s="37" t="s">
        <v>894</v>
      </c>
      <c r="N348" s="37"/>
      <c r="O348" s="37"/>
      <c r="P348" s="37" t="s">
        <v>894</v>
      </c>
      <c r="Q348" s="37"/>
      <c r="R348" s="37"/>
      <c r="S348" s="37" t="s">
        <v>894</v>
      </c>
      <c r="T348" s="37"/>
      <c r="U348" s="37"/>
      <c r="V348" s="37" t="s">
        <v>894</v>
      </c>
      <c r="W348" s="37"/>
      <c r="X348" s="37"/>
      <c r="Y348" s="37" t="s">
        <v>894</v>
      </c>
      <c r="Z348" s="37"/>
      <c r="AA348" s="37"/>
      <c r="AB348" s="37" t="s">
        <v>894</v>
      </c>
      <c r="AC348" s="37"/>
      <c r="AD348" s="37"/>
      <c r="AE348" s="37" t="s">
        <v>894</v>
      </c>
      <c r="AF348" s="37">
        <v>6000</v>
      </c>
      <c r="AG348" s="37">
        <v>5080.5</v>
      </c>
      <c r="AH348" s="37" t="s">
        <v>904</v>
      </c>
      <c r="AI348" s="38">
        <v>6000</v>
      </c>
      <c r="AJ348" s="38">
        <v>5080.5</v>
      </c>
      <c r="AK348" s="37" t="s">
        <v>895</v>
      </c>
      <c r="AL348" s="37" t="s">
        <v>189</v>
      </c>
      <c r="AM348" s="37" t="s">
        <v>896</v>
      </c>
      <c r="AN348" s="38">
        <f>SUMIFS('9月奖金发放记录'!$J$2:$J$146,'9月奖金发放记录'!$B$2:$B$146,G348,'9月奖金发放记录'!$A$2:$A$146,A348)</f>
        <v>0</v>
      </c>
      <c r="AO348" s="38">
        <f>SUMIFS('9月奖金发放记录'!$J$2:$J$146,'9月奖金发放记录'!$B$2:$B$146,G348,'9月奖金发放记录'!$A$2:$A$146,A348)</f>
        <v>0</v>
      </c>
      <c r="AP348" s="37" t="s">
        <v>905</v>
      </c>
      <c r="AQ348" s="37" t="s">
        <v>120</v>
      </c>
      <c r="AR348" s="37">
        <v>1</v>
      </c>
    </row>
    <row r="349" ht="19" customHeight="1" spans="1:44">
      <c r="A349" s="39" t="s">
        <v>211</v>
      </c>
      <c r="B349" s="39" t="s">
        <v>1237</v>
      </c>
      <c r="C349" s="39" t="s">
        <v>902</v>
      </c>
      <c r="D349" s="39" t="s">
        <v>903</v>
      </c>
      <c r="E349" s="39" t="s">
        <v>17</v>
      </c>
      <c r="F349" s="40">
        <v>1000</v>
      </c>
      <c r="G349" s="39" t="s">
        <v>49</v>
      </c>
      <c r="H349" s="39"/>
      <c r="I349" s="39"/>
      <c r="J349" s="39" t="s">
        <v>894</v>
      </c>
      <c r="K349" s="39"/>
      <c r="L349" s="39"/>
      <c r="M349" s="39" t="s">
        <v>894</v>
      </c>
      <c r="N349" s="39"/>
      <c r="O349" s="39"/>
      <c r="P349" s="39" t="s">
        <v>894</v>
      </c>
      <c r="Q349" s="39"/>
      <c r="R349" s="39"/>
      <c r="S349" s="39" t="s">
        <v>894</v>
      </c>
      <c r="T349" s="39"/>
      <c r="U349" s="39"/>
      <c r="V349" s="39" t="s">
        <v>894</v>
      </c>
      <c r="W349" s="39"/>
      <c r="X349" s="39"/>
      <c r="Y349" s="39" t="s">
        <v>894</v>
      </c>
      <c r="Z349" s="39"/>
      <c r="AA349" s="39"/>
      <c r="AB349" s="39" t="s">
        <v>894</v>
      </c>
      <c r="AC349" s="39"/>
      <c r="AD349" s="39"/>
      <c r="AE349" s="39" t="s">
        <v>894</v>
      </c>
      <c r="AF349" s="39">
        <v>6000</v>
      </c>
      <c r="AG349" s="39">
        <v>7732.9</v>
      </c>
      <c r="AH349" s="39" t="s">
        <v>899</v>
      </c>
      <c r="AI349" s="40">
        <v>6000</v>
      </c>
      <c r="AJ349" s="40">
        <v>7732.9</v>
      </c>
      <c r="AK349" s="39" t="s">
        <v>899</v>
      </c>
      <c r="AL349" s="39" t="s">
        <v>179</v>
      </c>
      <c r="AM349" s="39" t="s">
        <v>896</v>
      </c>
      <c r="AN349" s="40">
        <f>SUMIFS('9月奖金发放记录'!$J$2:$J$146,'9月奖金发放记录'!$B$2:$B$146,G349,'9月奖金发放记录'!$A$2:$A$146,A349)</f>
        <v>1000</v>
      </c>
      <c r="AO349" s="40">
        <f>SUMIFS('9月奖金发放记录'!$J$2:$J$146,'9月奖金发放记录'!$B$2:$B$146,G349,'9月奖金发放记录'!$A$2:$A$146,A349)</f>
        <v>1000</v>
      </c>
      <c r="AP349" s="39" t="s">
        <v>894</v>
      </c>
      <c r="AQ349" s="39" t="s">
        <v>120</v>
      </c>
      <c r="AR349" s="39">
        <v>1</v>
      </c>
    </row>
    <row r="350" ht="19" customHeight="1" spans="1:44">
      <c r="A350" s="37" t="s">
        <v>212</v>
      </c>
      <c r="B350" s="37" t="s">
        <v>1238</v>
      </c>
      <c r="C350" s="37" t="s">
        <v>902</v>
      </c>
      <c r="D350" s="37" t="s">
        <v>903</v>
      </c>
      <c r="E350" s="37" t="s">
        <v>17</v>
      </c>
      <c r="F350" s="38">
        <v>1000</v>
      </c>
      <c r="G350" s="37" t="s">
        <v>49</v>
      </c>
      <c r="H350" s="37"/>
      <c r="I350" s="37"/>
      <c r="J350" s="37" t="s">
        <v>894</v>
      </c>
      <c r="K350" s="37"/>
      <c r="L350" s="37"/>
      <c r="M350" s="37" t="s">
        <v>894</v>
      </c>
      <c r="N350" s="37"/>
      <c r="O350" s="37"/>
      <c r="P350" s="37" t="s">
        <v>894</v>
      </c>
      <c r="Q350" s="37"/>
      <c r="R350" s="37"/>
      <c r="S350" s="37" t="s">
        <v>894</v>
      </c>
      <c r="T350" s="37"/>
      <c r="U350" s="37"/>
      <c r="V350" s="37" t="s">
        <v>894</v>
      </c>
      <c r="W350" s="37"/>
      <c r="X350" s="37"/>
      <c r="Y350" s="37" t="s">
        <v>894</v>
      </c>
      <c r="Z350" s="37"/>
      <c r="AA350" s="37"/>
      <c r="AB350" s="37" t="s">
        <v>894</v>
      </c>
      <c r="AC350" s="37"/>
      <c r="AD350" s="37"/>
      <c r="AE350" s="37" t="s">
        <v>894</v>
      </c>
      <c r="AF350" s="37">
        <v>6000</v>
      </c>
      <c r="AG350" s="37">
        <v>3672.2</v>
      </c>
      <c r="AH350" s="37" t="s">
        <v>895</v>
      </c>
      <c r="AI350" s="38">
        <v>6000</v>
      </c>
      <c r="AJ350" s="38">
        <v>3672.2</v>
      </c>
      <c r="AK350" s="37" t="s">
        <v>895</v>
      </c>
      <c r="AL350" s="37" t="s">
        <v>189</v>
      </c>
      <c r="AM350" s="37" t="s">
        <v>896</v>
      </c>
      <c r="AN350" s="38">
        <f>SUMIFS('9月奖金发放记录'!$J$2:$J$146,'9月奖金发放记录'!$B$2:$B$146,G350,'9月奖金发放记录'!$A$2:$A$146,A350)</f>
        <v>0</v>
      </c>
      <c r="AO350" s="38">
        <f>SUMIFS('9月奖金发放记录'!$J$2:$J$146,'9月奖金发放记录'!$B$2:$B$146,G350,'9月奖金发放记录'!$A$2:$A$146,A350)</f>
        <v>0</v>
      </c>
      <c r="AP350" s="37" t="s">
        <v>897</v>
      </c>
      <c r="AQ350" s="37" t="s">
        <v>120</v>
      </c>
      <c r="AR350" s="37">
        <v>0</v>
      </c>
    </row>
    <row r="351" ht="19" customHeight="1" spans="1:44">
      <c r="A351" s="39" t="s">
        <v>213</v>
      </c>
      <c r="B351" s="39" t="s">
        <v>1239</v>
      </c>
      <c r="C351" s="39" t="s">
        <v>902</v>
      </c>
      <c r="D351" s="39" t="s">
        <v>893</v>
      </c>
      <c r="E351" s="39" t="s">
        <v>12</v>
      </c>
      <c r="F351" s="40">
        <v>260</v>
      </c>
      <c r="G351" s="39" t="s">
        <v>49</v>
      </c>
      <c r="H351" s="39"/>
      <c r="I351" s="39"/>
      <c r="J351" s="39" t="s">
        <v>894</v>
      </c>
      <c r="K351" s="39"/>
      <c r="L351" s="39"/>
      <c r="M351" s="39" t="s">
        <v>894</v>
      </c>
      <c r="N351" s="39"/>
      <c r="O351" s="39"/>
      <c r="P351" s="39" t="s">
        <v>894</v>
      </c>
      <c r="Q351" s="39"/>
      <c r="R351" s="39"/>
      <c r="S351" s="39" t="s">
        <v>894</v>
      </c>
      <c r="T351" s="39"/>
      <c r="U351" s="39"/>
      <c r="V351" s="39" t="s">
        <v>894</v>
      </c>
      <c r="W351" s="39"/>
      <c r="X351" s="39"/>
      <c r="Y351" s="39" t="s">
        <v>894</v>
      </c>
      <c r="Z351" s="39"/>
      <c r="AA351" s="39"/>
      <c r="AB351" s="39" t="s">
        <v>894</v>
      </c>
      <c r="AC351" s="39"/>
      <c r="AD351" s="39"/>
      <c r="AE351" s="39" t="s">
        <v>894</v>
      </c>
      <c r="AF351" s="39">
        <v>5000</v>
      </c>
      <c r="AG351" s="39">
        <v>4222.7</v>
      </c>
      <c r="AH351" s="39" t="s">
        <v>904</v>
      </c>
      <c r="AI351" s="40">
        <v>5000</v>
      </c>
      <c r="AJ351" s="40">
        <v>4222.7</v>
      </c>
      <c r="AK351" s="39" t="s">
        <v>895</v>
      </c>
      <c r="AL351" s="39" t="s">
        <v>214</v>
      </c>
      <c r="AM351" s="39" t="s">
        <v>896</v>
      </c>
      <c r="AN351" s="40">
        <f>SUMIFS('9月奖金发放记录'!$J$2:$J$146,'9月奖金发放记录'!$B$2:$B$146,G351,'9月奖金发放记录'!$A$2:$A$146,A351)</f>
        <v>0</v>
      </c>
      <c r="AO351" s="40">
        <f>SUMIFS('9月奖金发放记录'!$J$2:$J$146,'9月奖金发放记录'!$B$2:$B$146,G351,'9月奖金发放记录'!$A$2:$A$146,A351)</f>
        <v>0</v>
      </c>
      <c r="AP351" s="39" t="s">
        <v>905</v>
      </c>
      <c r="AQ351" s="39" t="s">
        <v>120</v>
      </c>
      <c r="AR351" s="39">
        <v>3</v>
      </c>
    </row>
    <row r="352" ht="19" customHeight="1" spans="1:44">
      <c r="A352" s="37" t="s">
        <v>217</v>
      </c>
      <c r="B352" s="37" t="s">
        <v>1240</v>
      </c>
      <c r="C352" s="37" t="s">
        <v>902</v>
      </c>
      <c r="D352" s="37" t="s">
        <v>893</v>
      </c>
      <c r="E352" s="37" t="s">
        <v>12</v>
      </c>
      <c r="F352" s="38">
        <v>260</v>
      </c>
      <c r="G352" s="37" t="s">
        <v>49</v>
      </c>
      <c r="H352" s="37"/>
      <c r="I352" s="37"/>
      <c r="J352" s="37" t="s">
        <v>894</v>
      </c>
      <c r="K352" s="37"/>
      <c r="L352" s="37"/>
      <c r="M352" s="37" t="s">
        <v>894</v>
      </c>
      <c r="N352" s="37"/>
      <c r="O352" s="37"/>
      <c r="P352" s="37" t="s">
        <v>894</v>
      </c>
      <c r="Q352" s="37"/>
      <c r="R352" s="37"/>
      <c r="S352" s="37" t="s">
        <v>894</v>
      </c>
      <c r="T352" s="37"/>
      <c r="U352" s="37"/>
      <c r="V352" s="37" t="s">
        <v>894</v>
      </c>
      <c r="W352" s="37"/>
      <c r="X352" s="37"/>
      <c r="Y352" s="37" t="s">
        <v>894</v>
      </c>
      <c r="Z352" s="37"/>
      <c r="AA352" s="37"/>
      <c r="AB352" s="37" t="s">
        <v>894</v>
      </c>
      <c r="AC352" s="37"/>
      <c r="AD352" s="37"/>
      <c r="AE352" s="37" t="s">
        <v>894</v>
      </c>
      <c r="AF352" s="37">
        <v>5000</v>
      </c>
      <c r="AG352" s="37">
        <v>4171.3</v>
      </c>
      <c r="AH352" s="37" t="s">
        <v>904</v>
      </c>
      <c r="AI352" s="38">
        <v>5000</v>
      </c>
      <c r="AJ352" s="38">
        <v>4171.3</v>
      </c>
      <c r="AK352" s="37" t="s">
        <v>895</v>
      </c>
      <c r="AL352" s="37" t="s">
        <v>214</v>
      </c>
      <c r="AM352" s="37" t="s">
        <v>896</v>
      </c>
      <c r="AN352" s="38">
        <f>SUMIFS('9月奖金发放记录'!$J$2:$J$146,'9月奖金发放记录'!$B$2:$B$146,G352,'9月奖金发放记录'!$A$2:$A$146,A352)</f>
        <v>0</v>
      </c>
      <c r="AO352" s="38">
        <f>SUMIFS('9月奖金发放记录'!$J$2:$J$146,'9月奖金发放记录'!$B$2:$B$146,G352,'9月奖金发放记录'!$A$2:$A$146,A352)</f>
        <v>0</v>
      </c>
      <c r="AP352" s="37" t="s">
        <v>905</v>
      </c>
      <c r="AQ352" s="37" t="s">
        <v>120</v>
      </c>
      <c r="AR352" s="37">
        <v>10</v>
      </c>
    </row>
    <row r="353" ht="19" customHeight="1" spans="1:44">
      <c r="A353" s="39" t="s">
        <v>219</v>
      </c>
      <c r="B353" s="39" t="s">
        <v>1241</v>
      </c>
      <c r="C353" s="39" t="s">
        <v>902</v>
      </c>
      <c r="D353" s="39" t="s">
        <v>893</v>
      </c>
      <c r="E353" s="39" t="s">
        <v>12</v>
      </c>
      <c r="F353" s="40">
        <v>260</v>
      </c>
      <c r="G353" s="39" t="s">
        <v>49</v>
      </c>
      <c r="H353" s="39"/>
      <c r="I353" s="39"/>
      <c r="J353" s="39" t="s">
        <v>894</v>
      </c>
      <c r="K353" s="39"/>
      <c r="L353" s="39"/>
      <c r="M353" s="39" t="s">
        <v>894</v>
      </c>
      <c r="N353" s="39"/>
      <c r="O353" s="39"/>
      <c r="P353" s="39" t="s">
        <v>894</v>
      </c>
      <c r="Q353" s="39"/>
      <c r="R353" s="39"/>
      <c r="S353" s="39" t="s">
        <v>894</v>
      </c>
      <c r="T353" s="39"/>
      <c r="U353" s="39"/>
      <c r="V353" s="39" t="s">
        <v>894</v>
      </c>
      <c r="W353" s="39"/>
      <c r="X353" s="39"/>
      <c r="Y353" s="39" t="s">
        <v>894</v>
      </c>
      <c r="Z353" s="39"/>
      <c r="AA353" s="39"/>
      <c r="AB353" s="39" t="s">
        <v>894</v>
      </c>
      <c r="AC353" s="39"/>
      <c r="AD353" s="39"/>
      <c r="AE353" s="39" t="s">
        <v>894</v>
      </c>
      <c r="AF353" s="39">
        <v>5000</v>
      </c>
      <c r="AG353" s="39">
        <v>3780</v>
      </c>
      <c r="AH353" s="39" t="s">
        <v>895</v>
      </c>
      <c r="AI353" s="40">
        <v>5000</v>
      </c>
      <c r="AJ353" s="40">
        <v>3780</v>
      </c>
      <c r="AK353" s="39" t="s">
        <v>895</v>
      </c>
      <c r="AL353" s="39" t="s">
        <v>214</v>
      </c>
      <c r="AM353" s="39" t="s">
        <v>896</v>
      </c>
      <c r="AN353" s="40">
        <f>SUMIFS('9月奖金发放记录'!$J$2:$J$146,'9月奖金发放记录'!$B$2:$B$146,G353,'9月奖金发放记录'!$A$2:$A$146,A353)</f>
        <v>0</v>
      </c>
      <c r="AO353" s="40">
        <f>SUMIFS('9月奖金发放记录'!$J$2:$J$146,'9月奖金发放记录'!$B$2:$B$146,G353,'9月奖金发放记录'!$A$2:$A$146,A353)</f>
        <v>0</v>
      </c>
      <c r="AP353" s="39" t="s">
        <v>897</v>
      </c>
      <c r="AQ353" s="39" t="s">
        <v>120</v>
      </c>
      <c r="AR353" s="39">
        <v>0</v>
      </c>
    </row>
    <row r="354" ht="19" customHeight="1" spans="1:44">
      <c r="A354" s="37" t="s">
        <v>220</v>
      </c>
      <c r="B354" s="37" t="s">
        <v>1242</v>
      </c>
      <c r="C354" s="37" t="s">
        <v>902</v>
      </c>
      <c r="D354" s="37" t="s">
        <v>893</v>
      </c>
      <c r="E354" s="37" t="s">
        <v>12</v>
      </c>
      <c r="F354" s="38">
        <v>260</v>
      </c>
      <c r="G354" s="37" t="s">
        <v>49</v>
      </c>
      <c r="H354" s="37"/>
      <c r="I354" s="37"/>
      <c r="J354" s="37" t="s">
        <v>894</v>
      </c>
      <c r="K354" s="37"/>
      <c r="L354" s="37"/>
      <c r="M354" s="37" t="s">
        <v>894</v>
      </c>
      <c r="N354" s="37"/>
      <c r="O354" s="37"/>
      <c r="P354" s="37" t="s">
        <v>894</v>
      </c>
      <c r="Q354" s="37"/>
      <c r="R354" s="37"/>
      <c r="S354" s="37" t="s">
        <v>894</v>
      </c>
      <c r="T354" s="37"/>
      <c r="U354" s="37"/>
      <c r="V354" s="37" t="s">
        <v>894</v>
      </c>
      <c r="W354" s="37"/>
      <c r="X354" s="37"/>
      <c r="Y354" s="37" t="s">
        <v>894</v>
      </c>
      <c r="Z354" s="37"/>
      <c r="AA354" s="37"/>
      <c r="AB354" s="37" t="s">
        <v>894</v>
      </c>
      <c r="AC354" s="37"/>
      <c r="AD354" s="37"/>
      <c r="AE354" s="37" t="s">
        <v>894</v>
      </c>
      <c r="AF354" s="37">
        <v>5000</v>
      </c>
      <c r="AG354" s="37">
        <v>795.39</v>
      </c>
      <c r="AH354" s="37" t="s">
        <v>895</v>
      </c>
      <c r="AI354" s="38">
        <v>5000</v>
      </c>
      <c r="AJ354" s="38">
        <v>795.39</v>
      </c>
      <c r="AK354" s="37" t="s">
        <v>895</v>
      </c>
      <c r="AL354" s="37" t="s">
        <v>214</v>
      </c>
      <c r="AM354" s="37" t="s">
        <v>896</v>
      </c>
      <c r="AN354" s="38">
        <f>SUMIFS('9月奖金发放记录'!$J$2:$J$146,'9月奖金发放记录'!$B$2:$B$146,G354,'9月奖金发放记录'!$A$2:$A$146,A354)</f>
        <v>0</v>
      </c>
      <c r="AO354" s="38">
        <f>SUMIFS('9月奖金发放记录'!$J$2:$J$146,'9月奖金发放记录'!$B$2:$B$146,G354,'9月奖金发放记录'!$A$2:$A$146,A354)</f>
        <v>0</v>
      </c>
      <c r="AP354" s="37" t="s">
        <v>897</v>
      </c>
      <c r="AQ354" s="37" t="s">
        <v>120</v>
      </c>
      <c r="AR354" s="37">
        <v>0</v>
      </c>
    </row>
    <row r="355" ht="19" customHeight="1" spans="1:44">
      <c r="A355" s="39" t="s">
        <v>222</v>
      </c>
      <c r="B355" s="39" t="s">
        <v>1243</v>
      </c>
      <c r="C355" s="39" t="s">
        <v>902</v>
      </c>
      <c r="D355" s="39" t="s">
        <v>893</v>
      </c>
      <c r="E355" s="39" t="s">
        <v>12</v>
      </c>
      <c r="F355" s="40">
        <v>260</v>
      </c>
      <c r="G355" s="39" t="s">
        <v>49</v>
      </c>
      <c r="H355" s="39"/>
      <c r="I355" s="39"/>
      <c r="J355" s="39" t="s">
        <v>894</v>
      </c>
      <c r="K355" s="39"/>
      <c r="L355" s="39"/>
      <c r="M355" s="39" t="s">
        <v>894</v>
      </c>
      <c r="N355" s="39"/>
      <c r="O355" s="39"/>
      <c r="P355" s="39" t="s">
        <v>894</v>
      </c>
      <c r="Q355" s="39"/>
      <c r="R355" s="39"/>
      <c r="S355" s="39" t="s">
        <v>894</v>
      </c>
      <c r="T355" s="39"/>
      <c r="U355" s="39"/>
      <c r="V355" s="39" t="s">
        <v>894</v>
      </c>
      <c r="W355" s="39"/>
      <c r="X355" s="39"/>
      <c r="Y355" s="39" t="s">
        <v>894</v>
      </c>
      <c r="Z355" s="39"/>
      <c r="AA355" s="39"/>
      <c r="AB355" s="39" t="s">
        <v>894</v>
      </c>
      <c r="AC355" s="39"/>
      <c r="AD355" s="39"/>
      <c r="AE355" s="39" t="s">
        <v>894</v>
      </c>
      <c r="AF355" s="39">
        <v>5000</v>
      </c>
      <c r="AG355" s="39">
        <v>2709.1</v>
      </c>
      <c r="AH355" s="39" t="s">
        <v>895</v>
      </c>
      <c r="AI355" s="40">
        <v>5000</v>
      </c>
      <c r="AJ355" s="40">
        <v>2709.1</v>
      </c>
      <c r="AK355" s="39" t="s">
        <v>895</v>
      </c>
      <c r="AL355" s="39" t="s">
        <v>214</v>
      </c>
      <c r="AM355" s="39" t="s">
        <v>896</v>
      </c>
      <c r="AN355" s="40">
        <f>SUMIFS('9月奖金发放记录'!$J$2:$J$146,'9月奖金发放记录'!$B$2:$B$146,G355,'9月奖金发放记录'!$A$2:$A$146,A355)</f>
        <v>0</v>
      </c>
      <c r="AO355" s="40">
        <f>SUMIFS('9月奖金发放记录'!$J$2:$J$146,'9月奖金发放记录'!$B$2:$B$146,G355,'9月奖金发放记录'!$A$2:$A$146,A355)</f>
        <v>0</v>
      </c>
      <c r="AP355" s="39" t="s">
        <v>897</v>
      </c>
      <c r="AQ355" s="39" t="s">
        <v>120</v>
      </c>
      <c r="AR355" s="39">
        <v>0</v>
      </c>
    </row>
    <row r="356" ht="19" customHeight="1" spans="1:44">
      <c r="A356" s="37" t="s">
        <v>223</v>
      </c>
      <c r="B356" s="37" t="s">
        <v>1244</v>
      </c>
      <c r="C356" s="37" t="s">
        <v>902</v>
      </c>
      <c r="D356" s="37" t="s">
        <v>893</v>
      </c>
      <c r="E356" s="37" t="s">
        <v>12</v>
      </c>
      <c r="F356" s="38">
        <v>260</v>
      </c>
      <c r="G356" s="37" t="s">
        <v>49</v>
      </c>
      <c r="H356" s="37"/>
      <c r="I356" s="37"/>
      <c r="J356" s="37" t="s">
        <v>894</v>
      </c>
      <c r="K356" s="37"/>
      <c r="L356" s="37"/>
      <c r="M356" s="37" t="s">
        <v>894</v>
      </c>
      <c r="N356" s="37"/>
      <c r="O356" s="37"/>
      <c r="P356" s="37" t="s">
        <v>894</v>
      </c>
      <c r="Q356" s="37"/>
      <c r="R356" s="37"/>
      <c r="S356" s="37" t="s">
        <v>894</v>
      </c>
      <c r="T356" s="37"/>
      <c r="U356" s="37"/>
      <c r="V356" s="37" t="s">
        <v>894</v>
      </c>
      <c r="W356" s="37"/>
      <c r="X356" s="37"/>
      <c r="Y356" s="37" t="s">
        <v>894</v>
      </c>
      <c r="Z356" s="37"/>
      <c r="AA356" s="37"/>
      <c r="AB356" s="37" t="s">
        <v>894</v>
      </c>
      <c r="AC356" s="37"/>
      <c r="AD356" s="37"/>
      <c r="AE356" s="37" t="s">
        <v>894</v>
      </c>
      <c r="AF356" s="37">
        <v>5000</v>
      </c>
      <c r="AG356" s="37">
        <v>162.64</v>
      </c>
      <c r="AH356" s="37" t="s">
        <v>895</v>
      </c>
      <c r="AI356" s="38">
        <v>5000</v>
      </c>
      <c r="AJ356" s="38">
        <v>162.64</v>
      </c>
      <c r="AK356" s="37" t="s">
        <v>895</v>
      </c>
      <c r="AL356" s="37" t="s">
        <v>214</v>
      </c>
      <c r="AM356" s="37" t="s">
        <v>896</v>
      </c>
      <c r="AN356" s="38">
        <f>SUMIFS('9月奖金发放记录'!$J$2:$J$146,'9月奖金发放记录'!$B$2:$B$146,G356,'9月奖金发放记录'!$A$2:$A$146,A356)</f>
        <v>0</v>
      </c>
      <c r="AO356" s="38">
        <f>SUMIFS('9月奖金发放记录'!$J$2:$J$146,'9月奖金发放记录'!$B$2:$B$146,G356,'9月奖金发放记录'!$A$2:$A$146,A356)</f>
        <v>0</v>
      </c>
      <c r="AP356" s="37" t="s">
        <v>897</v>
      </c>
      <c r="AQ356" s="37" t="s">
        <v>120</v>
      </c>
      <c r="AR356" s="37">
        <v>0</v>
      </c>
    </row>
    <row r="357" ht="19" customHeight="1" spans="1:44">
      <c r="A357" s="39" t="s">
        <v>225</v>
      </c>
      <c r="B357" s="39" t="s">
        <v>1245</v>
      </c>
      <c r="C357" s="39" t="s">
        <v>902</v>
      </c>
      <c r="D357" s="39" t="s">
        <v>893</v>
      </c>
      <c r="E357" s="39" t="s">
        <v>12</v>
      </c>
      <c r="F357" s="40">
        <v>260</v>
      </c>
      <c r="G357" s="39" t="s">
        <v>49</v>
      </c>
      <c r="H357" s="39"/>
      <c r="I357" s="39"/>
      <c r="J357" s="39" t="s">
        <v>894</v>
      </c>
      <c r="K357" s="39"/>
      <c r="L357" s="39"/>
      <c r="M357" s="39" t="s">
        <v>894</v>
      </c>
      <c r="N357" s="39"/>
      <c r="O357" s="39"/>
      <c r="P357" s="39" t="s">
        <v>894</v>
      </c>
      <c r="Q357" s="39"/>
      <c r="R357" s="39"/>
      <c r="S357" s="39" t="s">
        <v>894</v>
      </c>
      <c r="T357" s="39"/>
      <c r="U357" s="39"/>
      <c r="V357" s="39" t="s">
        <v>894</v>
      </c>
      <c r="W357" s="39"/>
      <c r="X357" s="39"/>
      <c r="Y357" s="39" t="s">
        <v>894</v>
      </c>
      <c r="Z357" s="39"/>
      <c r="AA357" s="39"/>
      <c r="AB357" s="39" t="s">
        <v>894</v>
      </c>
      <c r="AC357" s="39"/>
      <c r="AD357" s="39"/>
      <c r="AE357" s="39" t="s">
        <v>894</v>
      </c>
      <c r="AF357" s="39">
        <v>5000</v>
      </c>
      <c r="AG357" s="39">
        <v>133</v>
      </c>
      <c r="AH357" s="39" t="s">
        <v>895</v>
      </c>
      <c r="AI357" s="40">
        <v>5000</v>
      </c>
      <c r="AJ357" s="40">
        <v>133</v>
      </c>
      <c r="AK357" s="39" t="s">
        <v>895</v>
      </c>
      <c r="AL357" s="39" t="s">
        <v>214</v>
      </c>
      <c r="AM357" s="39" t="s">
        <v>896</v>
      </c>
      <c r="AN357" s="40">
        <f>SUMIFS('9月奖金发放记录'!$J$2:$J$146,'9月奖金发放记录'!$B$2:$B$146,G357,'9月奖金发放记录'!$A$2:$A$146,A357)</f>
        <v>0</v>
      </c>
      <c r="AO357" s="40">
        <f>SUMIFS('9月奖金发放记录'!$J$2:$J$146,'9月奖金发放记录'!$B$2:$B$146,G357,'9月奖金发放记录'!$A$2:$A$146,A357)</f>
        <v>0</v>
      </c>
      <c r="AP357" s="39" t="s">
        <v>897</v>
      </c>
      <c r="AQ357" s="39" t="s">
        <v>120</v>
      </c>
      <c r="AR357" s="39">
        <v>0</v>
      </c>
    </row>
    <row r="358" ht="19" customHeight="1" spans="1:44">
      <c r="A358" s="37" t="s">
        <v>227</v>
      </c>
      <c r="B358" s="37" t="s">
        <v>1246</v>
      </c>
      <c r="C358" s="37" t="s">
        <v>902</v>
      </c>
      <c r="D358" s="37" t="s">
        <v>893</v>
      </c>
      <c r="E358" s="37" t="s">
        <v>12</v>
      </c>
      <c r="F358" s="38">
        <v>260</v>
      </c>
      <c r="G358" s="37" t="s">
        <v>49</v>
      </c>
      <c r="H358" s="37"/>
      <c r="I358" s="37"/>
      <c r="J358" s="37" t="s">
        <v>894</v>
      </c>
      <c r="K358" s="37"/>
      <c r="L358" s="37"/>
      <c r="M358" s="37" t="s">
        <v>894</v>
      </c>
      <c r="N358" s="37"/>
      <c r="O358" s="37"/>
      <c r="P358" s="37" t="s">
        <v>894</v>
      </c>
      <c r="Q358" s="37"/>
      <c r="R358" s="37"/>
      <c r="S358" s="37" t="s">
        <v>894</v>
      </c>
      <c r="T358" s="37"/>
      <c r="U358" s="37"/>
      <c r="V358" s="37" t="s">
        <v>894</v>
      </c>
      <c r="W358" s="37"/>
      <c r="X358" s="37"/>
      <c r="Y358" s="37" t="s">
        <v>894</v>
      </c>
      <c r="Z358" s="37"/>
      <c r="AA358" s="37"/>
      <c r="AB358" s="37" t="s">
        <v>894</v>
      </c>
      <c r="AC358" s="37"/>
      <c r="AD358" s="37"/>
      <c r="AE358" s="37" t="s">
        <v>894</v>
      </c>
      <c r="AF358" s="37">
        <v>5000</v>
      </c>
      <c r="AG358" s="37">
        <v>3865.1</v>
      </c>
      <c r="AH358" s="37" t="s">
        <v>895</v>
      </c>
      <c r="AI358" s="38">
        <v>5000</v>
      </c>
      <c r="AJ358" s="38">
        <v>3865.1</v>
      </c>
      <c r="AK358" s="37" t="s">
        <v>895</v>
      </c>
      <c r="AL358" s="37" t="s">
        <v>214</v>
      </c>
      <c r="AM358" s="37" t="s">
        <v>896</v>
      </c>
      <c r="AN358" s="38">
        <f>SUMIFS('9月奖金发放记录'!$J$2:$J$146,'9月奖金发放记录'!$B$2:$B$146,G358,'9月奖金发放记录'!$A$2:$A$146,A358)</f>
        <v>0</v>
      </c>
      <c r="AO358" s="38">
        <f>SUMIFS('9月奖金发放记录'!$J$2:$J$146,'9月奖金发放记录'!$B$2:$B$146,G358,'9月奖金发放记录'!$A$2:$A$146,A358)</f>
        <v>0</v>
      </c>
      <c r="AP358" s="37" t="s">
        <v>897</v>
      </c>
      <c r="AQ358" s="37" t="s">
        <v>120</v>
      </c>
      <c r="AR358" s="37">
        <v>0</v>
      </c>
    </row>
    <row r="359" ht="19" customHeight="1" spans="1:44">
      <c r="A359" s="39" t="s">
        <v>228</v>
      </c>
      <c r="B359" s="39" t="s">
        <v>1247</v>
      </c>
      <c r="C359" s="39" t="s">
        <v>902</v>
      </c>
      <c r="D359" s="39" t="s">
        <v>893</v>
      </c>
      <c r="E359" s="39" t="s">
        <v>12</v>
      </c>
      <c r="F359" s="40">
        <v>260</v>
      </c>
      <c r="G359" s="39" t="s">
        <v>49</v>
      </c>
      <c r="H359" s="39"/>
      <c r="I359" s="39"/>
      <c r="J359" s="39" t="s">
        <v>894</v>
      </c>
      <c r="K359" s="39"/>
      <c r="L359" s="39"/>
      <c r="M359" s="39" t="s">
        <v>894</v>
      </c>
      <c r="N359" s="39"/>
      <c r="O359" s="39"/>
      <c r="P359" s="39" t="s">
        <v>894</v>
      </c>
      <c r="Q359" s="39"/>
      <c r="R359" s="39"/>
      <c r="S359" s="39" t="s">
        <v>894</v>
      </c>
      <c r="T359" s="39"/>
      <c r="U359" s="39"/>
      <c r="V359" s="39" t="s">
        <v>894</v>
      </c>
      <c r="W359" s="39"/>
      <c r="X359" s="39"/>
      <c r="Y359" s="39" t="s">
        <v>894</v>
      </c>
      <c r="Z359" s="39"/>
      <c r="AA359" s="39"/>
      <c r="AB359" s="39" t="s">
        <v>894</v>
      </c>
      <c r="AC359" s="39"/>
      <c r="AD359" s="39"/>
      <c r="AE359" s="39" t="s">
        <v>894</v>
      </c>
      <c r="AF359" s="39">
        <v>5000</v>
      </c>
      <c r="AG359" s="39">
        <v>12910.8</v>
      </c>
      <c r="AH359" s="39" t="s">
        <v>899</v>
      </c>
      <c r="AI359" s="40">
        <v>5000</v>
      </c>
      <c r="AJ359" s="40">
        <v>12910.8</v>
      </c>
      <c r="AK359" s="39" t="s">
        <v>899</v>
      </c>
      <c r="AL359" s="39" t="s">
        <v>229</v>
      </c>
      <c r="AM359" s="39" t="s">
        <v>896</v>
      </c>
      <c r="AN359" s="40">
        <f>SUMIFS('9月奖金发放记录'!$J$2:$J$146,'9月奖金发放记录'!$B$2:$B$146,G359,'9月奖金发放记录'!$A$2:$A$146,A359)</f>
        <v>260</v>
      </c>
      <c r="AO359" s="40">
        <f>SUMIFS('9月奖金发放记录'!$J$2:$J$146,'9月奖金发放记录'!$B$2:$B$146,G359,'9月奖金发放记录'!$A$2:$A$146,A359)</f>
        <v>260</v>
      </c>
      <c r="AP359" s="39" t="s">
        <v>894</v>
      </c>
      <c r="AQ359" s="39" t="s">
        <v>120</v>
      </c>
      <c r="AR359" s="39">
        <v>1</v>
      </c>
    </row>
    <row r="360" ht="19" customHeight="1" spans="1:44">
      <c r="A360" s="37" t="s">
        <v>231</v>
      </c>
      <c r="B360" s="37" t="s">
        <v>1248</v>
      </c>
      <c r="C360" s="37" t="s">
        <v>902</v>
      </c>
      <c r="D360" s="37" t="s">
        <v>893</v>
      </c>
      <c r="E360" s="37" t="s">
        <v>12</v>
      </c>
      <c r="F360" s="38">
        <v>260</v>
      </c>
      <c r="G360" s="37" t="s">
        <v>49</v>
      </c>
      <c r="H360" s="37"/>
      <c r="I360" s="37"/>
      <c r="J360" s="37" t="s">
        <v>894</v>
      </c>
      <c r="K360" s="37"/>
      <c r="L360" s="37"/>
      <c r="M360" s="37" t="s">
        <v>894</v>
      </c>
      <c r="N360" s="37"/>
      <c r="O360" s="37"/>
      <c r="P360" s="37" t="s">
        <v>894</v>
      </c>
      <c r="Q360" s="37"/>
      <c r="R360" s="37"/>
      <c r="S360" s="37" t="s">
        <v>894</v>
      </c>
      <c r="T360" s="37"/>
      <c r="U360" s="37"/>
      <c r="V360" s="37" t="s">
        <v>894</v>
      </c>
      <c r="W360" s="37"/>
      <c r="X360" s="37"/>
      <c r="Y360" s="37" t="s">
        <v>894</v>
      </c>
      <c r="Z360" s="37"/>
      <c r="AA360" s="37"/>
      <c r="AB360" s="37" t="s">
        <v>894</v>
      </c>
      <c r="AC360" s="37"/>
      <c r="AD360" s="37"/>
      <c r="AE360" s="37" t="s">
        <v>894</v>
      </c>
      <c r="AF360" s="37">
        <v>5000</v>
      </c>
      <c r="AG360" s="37">
        <v>157.18</v>
      </c>
      <c r="AH360" s="37" t="s">
        <v>895</v>
      </c>
      <c r="AI360" s="38">
        <v>5000</v>
      </c>
      <c r="AJ360" s="38">
        <v>157.18</v>
      </c>
      <c r="AK360" s="37" t="s">
        <v>895</v>
      </c>
      <c r="AL360" s="37" t="s">
        <v>214</v>
      </c>
      <c r="AM360" s="37" t="s">
        <v>896</v>
      </c>
      <c r="AN360" s="38">
        <f>SUMIFS('9月奖金发放记录'!$J$2:$J$146,'9月奖金发放记录'!$B$2:$B$146,G360,'9月奖金发放记录'!$A$2:$A$146,A360)</f>
        <v>0</v>
      </c>
      <c r="AO360" s="38">
        <f>SUMIFS('9月奖金发放记录'!$J$2:$J$146,'9月奖金发放记录'!$B$2:$B$146,G360,'9月奖金发放记录'!$A$2:$A$146,A360)</f>
        <v>0</v>
      </c>
      <c r="AP360" s="37" t="s">
        <v>897</v>
      </c>
      <c r="AQ360" s="37" t="s">
        <v>120</v>
      </c>
      <c r="AR360" s="37">
        <v>0</v>
      </c>
    </row>
    <row r="361" ht="19" customHeight="1" spans="1:44">
      <c r="A361" s="39" t="s">
        <v>233</v>
      </c>
      <c r="B361" s="39" t="s">
        <v>1249</v>
      </c>
      <c r="C361" s="39" t="s">
        <v>902</v>
      </c>
      <c r="D361" s="39" t="s">
        <v>893</v>
      </c>
      <c r="E361" s="39" t="s">
        <v>12</v>
      </c>
      <c r="F361" s="40">
        <v>260</v>
      </c>
      <c r="G361" s="39" t="s">
        <v>49</v>
      </c>
      <c r="H361" s="39"/>
      <c r="I361" s="39"/>
      <c r="J361" s="39" t="s">
        <v>894</v>
      </c>
      <c r="K361" s="39"/>
      <c r="L361" s="39"/>
      <c r="M361" s="39" t="s">
        <v>894</v>
      </c>
      <c r="N361" s="39"/>
      <c r="O361" s="39"/>
      <c r="P361" s="39" t="s">
        <v>894</v>
      </c>
      <c r="Q361" s="39"/>
      <c r="R361" s="39"/>
      <c r="S361" s="39" t="s">
        <v>894</v>
      </c>
      <c r="T361" s="39"/>
      <c r="U361" s="39"/>
      <c r="V361" s="39" t="s">
        <v>894</v>
      </c>
      <c r="W361" s="39"/>
      <c r="X361" s="39"/>
      <c r="Y361" s="39" t="s">
        <v>894</v>
      </c>
      <c r="Z361" s="39"/>
      <c r="AA361" s="39"/>
      <c r="AB361" s="39" t="s">
        <v>894</v>
      </c>
      <c r="AC361" s="39"/>
      <c r="AD361" s="39"/>
      <c r="AE361" s="39" t="s">
        <v>894</v>
      </c>
      <c r="AF361" s="39">
        <v>5000</v>
      </c>
      <c r="AG361" s="39">
        <v>3438.7</v>
      </c>
      <c r="AH361" s="39" t="s">
        <v>904</v>
      </c>
      <c r="AI361" s="40">
        <v>5000</v>
      </c>
      <c r="AJ361" s="40">
        <v>3438.7</v>
      </c>
      <c r="AK361" s="39" t="s">
        <v>895</v>
      </c>
      <c r="AL361" s="39" t="s">
        <v>214</v>
      </c>
      <c r="AM361" s="39" t="s">
        <v>896</v>
      </c>
      <c r="AN361" s="40">
        <f>SUMIFS('9月奖金发放记录'!$J$2:$J$146,'9月奖金发放记录'!$B$2:$B$146,G361,'9月奖金发放记录'!$A$2:$A$146,A361)</f>
        <v>0</v>
      </c>
      <c r="AO361" s="40">
        <f>SUMIFS('9月奖金发放记录'!$J$2:$J$146,'9月奖金发放记录'!$B$2:$B$146,G361,'9月奖金发放记录'!$A$2:$A$146,A361)</f>
        <v>0</v>
      </c>
      <c r="AP361" s="39" t="s">
        <v>905</v>
      </c>
      <c r="AQ361" s="39" t="s">
        <v>120</v>
      </c>
      <c r="AR361" s="39">
        <v>4</v>
      </c>
    </row>
    <row r="362" ht="19" customHeight="1" spans="1:44">
      <c r="A362" s="37" t="s">
        <v>235</v>
      </c>
      <c r="B362" s="37" t="s">
        <v>1250</v>
      </c>
      <c r="C362" s="37" t="s">
        <v>902</v>
      </c>
      <c r="D362" s="37" t="s">
        <v>893</v>
      </c>
      <c r="E362" s="37" t="s">
        <v>12</v>
      </c>
      <c r="F362" s="38">
        <v>260</v>
      </c>
      <c r="G362" s="37" t="s">
        <v>49</v>
      </c>
      <c r="H362" s="37"/>
      <c r="I362" s="37"/>
      <c r="J362" s="37" t="s">
        <v>894</v>
      </c>
      <c r="K362" s="37"/>
      <c r="L362" s="37"/>
      <c r="M362" s="37" t="s">
        <v>894</v>
      </c>
      <c r="N362" s="37"/>
      <c r="O362" s="37"/>
      <c r="P362" s="37" t="s">
        <v>894</v>
      </c>
      <c r="Q362" s="37"/>
      <c r="R362" s="37"/>
      <c r="S362" s="37" t="s">
        <v>894</v>
      </c>
      <c r="T362" s="37"/>
      <c r="U362" s="37"/>
      <c r="V362" s="37" t="s">
        <v>894</v>
      </c>
      <c r="W362" s="37"/>
      <c r="X362" s="37"/>
      <c r="Y362" s="37" t="s">
        <v>894</v>
      </c>
      <c r="Z362" s="37"/>
      <c r="AA362" s="37"/>
      <c r="AB362" s="37" t="s">
        <v>894</v>
      </c>
      <c r="AC362" s="37"/>
      <c r="AD362" s="37"/>
      <c r="AE362" s="37" t="s">
        <v>894</v>
      </c>
      <c r="AF362" s="37">
        <v>5000</v>
      </c>
      <c r="AG362" s="37">
        <v>3713.1</v>
      </c>
      <c r="AH362" s="37" t="s">
        <v>904</v>
      </c>
      <c r="AI362" s="38">
        <v>5000</v>
      </c>
      <c r="AJ362" s="38">
        <v>3713.1</v>
      </c>
      <c r="AK362" s="37" t="s">
        <v>895</v>
      </c>
      <c r="AL362" s="37" t="s">
        <v>214</v>
      </c>
      <c r="AM362" s="37" t="s">
        <v>896</v>
      </c>
      <c r="AN362" s="38">
        <f>SUMIFS('9月奖金发放记录'!$J$2:$J$146,'9月奖金发放记录'!$B$2:$B$146,G362,'9月奖金发放记录'!$A$2:$A$146,A362)</f>
        <v>0</v>
      </c>
      <c r="AO362" s="38">
        <f>SUMIFS('9月奖金发放记录'!$J$2:$J$146,'9月奖金发放记录'!$B$2:$B$146,G362,'9月奖金发放记录'!$A$2:$A$146,A362)</f>
        <v>0</v>
      </c>
      <c r="AP362" s="37" t="s">
        <v>905</v>
      </c>
      <c r="AQ362" s="37" t="s">
        <v>120</v>
      </c>
      <c r="AR362" s="37">
        <v>2</v>
      </c>
    </row>
    <row r="363" ht="19" customHeight="1" spans="1:44">
      <c r="A363" s="39" t="s">
        <v>237</v>
      </c>
      <c r="B363" s="39" t="s">
        <v>1251</v>
      </c>
      <c r="C363" s="39" t="s">
        <v>902</v>
      </c>
      <c r="D363" s="39" t="s">
        <v>893</v>
      </c>
      <c r="E363" s="39" t="s">
        <v>12</v>
      </c>
      <c r="F363" s="40">
        <v>260</v>
      </c>
      <c r="G363" s="39" t="s">
        <v>49</v>
      </c>
      <c r="H363" s="39"/>
      <c r="I363" s="39"/>
      <c r="J363" s="39" t="s">
        <v>894</v>
      </c>
      <c r="K363" s="39"/>
      <c r="L363" s="39"/>
      <c r="M363" s="39" t="s">
        <v>894</v>
      </c>
      <c r="N363" s="39"/>
      <c r="O363" s="39"/>
      <c r="P363" s="39" t="s">
        <v>894</v>
      </c>
      <c r="Q363" s="39"/>
      <c r="R363" s="39"/>
      <c r="S363" s="39" t="s">
        <v>894</v>
      </c>
      <c r="T363" s="39"/>
      <c r="U363" s="39"/>
      <c r="V363" s="39" t="s">
        <v>894</v>
      </c>
      <c r="W363" s="39"/>
      <c r="X363" s="39"/>
      <c r="Y363" s="39" t="s">
        <v>894</v>
      </c>
      <c r="Z363" s="39"/>
      <c r="AA363" s="39"/>
      <c r="AB363" s="39" t="s">
        <v>894</v>
      </c>
      <c r="AC363" s="39"/>
      <c r="AD363" s="39"/>
      <c r="AE363" s="39" t="s">
        <v>894</v>
      </c>
      <c r="AF363" s="39">
        <v>5000</v>
      </c>
      <c r="AG363" s="39">
        <v>12363.9</v>
      </c>
      <c r="AH363" s="39" t="s">
        <v>899</v>
      </c>
      <c r="AI363" s="40">
        <v>5000</v>
      </c>
      <c r="AJ363" s="40">
        <v>12363.9</v>
      </c>
      <c r="AK363" s="39" t="s">
        <v>899</v>
      </c>
      <c r="AL363" s="39" t="s">
        <v>229</v>
      </c>
      <c r="AM363" s="39" t="s">
        <v>896</v>
      </c>
      <c r="AN363" s="40">
        <f>SUMIFS('9月奖金发放记录'!$J$2:$J$146,'9月奖金发放记录'!$B$2:$B$146,G363,'9月奖金发放记录'!$A$2:$A$146,A363)</f>
        <v>260</v>
      </c>
      <c r="AO363" s="40">
        <f>SUMIFS('9月奖金发放记录'!$J$2:$J$146,'9月奖金发放记录'!$B$2:$B$146,G363,'9月奖金发放记录'!$A$2:$A$146,A363)</f>
        <v>260</v>
      </c>
      <c r="AP363" s="39" t="s">
        <v>894</v>
      </c>
      <c r="AQ363" s="39" t="s">
        <v>120</v>
      </c>
      <c r="AR363" s="39">
        <v>1</v>
      </c>
    </row>
    <row r="364" ht="19" customHeight="1" spans="1:44">
      <c r="A364" s="37" t="s">
        <v>239</v>
      </c>
      <c r="B364" s="37" t="s">
        <v>1252</v>
      </c>
      <c r="C364" s="37" t="s">
        <v>902</v>
      </c>
      <c r="D364" s="37" t="s">
        <v>893</v>
      </c>
      <c r="E364" s="37" t="s">
        <v>12</v>
      </c>
      <c r="F364" s="38">
        <v>260</v>
      </c>
      <c r="G364" s="37" t="s">
        <v>49</v>
      </c>
      <c r="H364" s="37"/>
      <c r="I364" s="37"/>
      <c r="J364" s="37" t="s">
        <v>894</v>
      </c>
      <c r="K364" s="37"/>
      <c r="L364" s="37"/>
      <c r="M364" s="37" t="s">
        <v>894</v>
      </c>
      <c r="N364" s="37"/>
      <c r="O364" s="37"/>
      <c r="P364" s="37" t="s">
        <v>894</v>
      </c>
      <c r="Q364" s="37"/>
      <c r="R364" s="37"/>
      <c r="S364" s="37" t="s">
        <v>894</v>
      </c>
      <c r="T364" s="37"/>
      <c r="U364" s="37"/>
      <c r="V364" s="37" t="s">
        <v>894</v>
      </c>
      <c r="W364" s="37"/>
      <c r="X364" s="37"/>
      <c r="Y364" s="37" t="s">
        <v>894</v>
      </c>
      <c r="Z364" s="37"/>
      <c r="AA364" s="37"/>
      <c r="AB364" s="37" t="s">
        <v>894</v>
      </c>
      <c r="AC364" s="37"/>
      <c r="AD364" s="37"/>
      <c r="AE364" s="37" t="s">
        <v>894</v>
      </c>
      <c r="AF364" s="37">
        <v>5000</v>
      </c>
      <c r="AG364" s="37">
        <v>3210.9</v>
      </c>
      <c r="AH364" s="37" t="s">
        <v>895</v>
      </c>
      <c r="AI364" s="38">
        <v>5000</v>
      </c>
      <c r="AJ364" s="38">
        <v>3210.9</v>
      </c>
      <c r="AK364" s="37" t="s">
        <v>895</v>
      </c>
      <c r="AL364" s="37" t="s">
        <v>214</v>
      </c>
      <c r="AM364" s="37" t="s">
        <v>896</v>
      </c>
      <c r="AN364" s="38">
        <f>SUMIFS('9月奖金发放记录'!$J$2:$J$146,'9月奖金发放记录'!$B$2:$B$146,G364,'9月奖金发放记录'!$A$2:$A$146,A364)</f>
        <v>0</v>
      </c>
      <c r="AO364" s="38">
        <f>SUMIFS('9月奖金发放记录'!$J$2:$J$146,'9月奖金发放记录'!$B$2:$B$146,G364,'9月奖金发放记录'!$A$2:$A$146,A364)</f>
        <v>0</v>
      </c>
      <c r="AP364" s="37" t="s">
        <v>897</v>
      </c>
      <c r="AQ364" s="37" t="s">
        <v>120</v>
      </c>
      <c r="AR364" s="37">
        <v>0</v>
      </c>
    </row>
    <row r="365" ht="19" customHeight="1" spans="1:44">
      <c r="A365" s="39" t="s">
        <v>240</v>
      </c>
      <c r="B365" s="39" t="s">
        <v>1253</v>
      </c>
      <c r="C365" s="39" t="s">
        <v>902</v>
      </c>
      <c r="D365" s="39" t="s">
        <v>893</v>
      </c>
      <c r="E365" s="39" t="s">
        <v>12</v>
      </c>
      <c r="F365" s="40">
        <v>260</v>
      </c>
      <c r="G365" s="39" t="s">
        <v>49</v>
      </c>
      <c r="H365" s="39"/>
      <c r="I365" s="39"/>
      <c r="J365" s="39" t="s">
        <v>894</v>
      </c>
      <c r="K365" s="39"/>
      <c r="L365" s="39"/>
      <c r="M365" s="39" t="s">
        <v>894</v>
      </c>
      <c r="N365" s="39"/>
      <c r="O365" s="39"/>
      <c r="P365" s="39" t="s">
        <v>894</v>
      </c>
      <c r="Q365" s="39"/>
      <c r="R365" s="39"/>
      <c r="S365" s="39" t="s">
        <v>894</v>
      </c>
      <c r="T365" s="39"/>
      <c r="U365" s="39"/>
      <c r="V365" s="39" t="s">
        <v>894</v>
      </c>
      <c r="W365" s="39"/>
      <c r="X365" s="39"/>
      <c r="Y365" s="39" t="s">
        <v>894</v>
      </c>
      <c r="Z365" s="39"/>
      <c r="AA365" s="39"/>
      <c r="AB365" s="39" t="s">
        <v>894</v>
      </c>
      <c r="AC365" s="39"/>
      <c r="AD365" s="39"/>
      <c r="AE365" s="39" t="s">
        <v>894</v>
      </c>
      <c r="AF365" s="39">
        <v>5000</v>
      </c>
      <c r="AG365" s="39">
        <v>2968.6</v>
      </c>
      <c r="AH365" s="39" t="s">
        <v>904</v>
      </c>
      <c r="AI365" s="40">
        <v>5000</v>
      </c>
      <c r="AJ365" s="40">
        <v>2968.6</v>
      </c>
      <c r="AK365" s="39" t="s">
        <v>895</v>
      </c>
      <c r="AL365" s="39" t="s">
        <v>214</v>
      </c>
      <c r="AM365" s="39" t="s">
        <v>896</v>
      </c>
      <c r="AN365" s="40">
        <f>SUMIFS('9月奖金发放记录'!$J$2:$J$146,'9月奖金发放记录'!$B$2:$B$146,G365,'9月奖金发放记录'!$A$2:$A$146,A365)</f>
        <v>0</v>
      </c>
      <c r="AO365" s="40">
        <f>SUMIFS('9月奖金发放记录'!$J$2:$J$146,'9月奖金发放记录'!$B$2:$B$146,G365,'9月奖金发放记录'!$A$2:$A$146,A365)</f>
        <v>0</v>
      </c>
      <c r="AP365" s="39" t="s">
        <v>905</v>
      </c>
      <c r="AQ365" s="39" t="s">
        <v>120</v>
      </c>
      <c r="AR365" s="39">
        <v>3</v>
      </c>
    </row>
    <row r="366" ht="19" customHeight="1" spans="1:44">
      <c r="A366" s="37" t="s">
        <v>242</v>
      </c>
      <c r="B366" s="37" t="s">
        <v>1254</v>
      </c>
      <c r="C366" s="37" t="s">
        <v>902</v>
      </c>
      <c r="D366" s="37" t="s">
        <v>893</v>
      </c>
      <c r="E366" s="37" t="s">
        <v>12</v>
      </c>
      <c r="F366" s="38">
        <v>260</v>
      </c>
      <c r="G366" s="37" t="s">
        <v>49</v>
      </c>
      <c r="H366" s="37"/>
      <c r="I366" s="37"/>
      <c r="J366" s="37" t="s">
        <v>894</v>
      </c>
      <c r="K366" s="37"/>
      <c r="L366" s="37"/>
      <c r="M366" s="37" t="s">
        <v>894</v>
      </c>
      <c r="N366" s="37"/>
      <c r="O366" s="37"/>
      <c r="P366" s="37" t="s">
        <v>894</v>
      </c>
      <c r="Q366" s="37"/>
      <c r="R366" s="37"/>
      <c r="S366" s="37" t="s">
        <v>894</v>
      </c>
      <c r="T366" s="37"/>
      <c r="U366" s="37"/>
      <c r="V366" s="37" t="s">
        <v>894</v>
      </c>
      <c r="W366" s="37"/>
      <c r="X366" s="37"/>
      <c r="Y366" s="37" t="s">
        <v>894</v>
      </c>
      <c r="Z366" s="37"/>
      <c r="AA366" s="37"/>
      <c r="AB366" s="37" t="s">
        <v>894</v>
      </c>
      <c r="AC366" s="37"/>
      <c r="AD366" s="37"/>
      <c r="AE366" s="37" t="s">
        <v>894</v>
      </c>
      <c r="AF366" s="37">
        <v>5000</v>
      </c>
      <c r="AG366" s="37">
        <v>1604.72</v>
      </c>
      <c r="AH366" s="37" t="s">
        <v>895</v>
      </c>
      <c r="AI366" s="38">
        <v>5000</v>
      </c>
      <c r="AJ366" s="38">
        <v>1604.72</v>
      </c>
      <c r="AK366" s="37" t="s">
        <v>895</v>
      </c>
      <c r="AL366" s="37" t="s">
        <v>214</v>
      </c>
      <c r="AM366" s="37" t="s">
        <v>896</v>
      </c>
      <c r="AN366" s="38">
        <f>SUMIFS('9月奖金发放记录'!$J$2:$J$146,'9月奖金发放记录'!$B$2:$B$146,G366,'9月奖金发放记录'!$A$2:$A$146,A366)</f>
        <v>0</v>
      </c>
      <c r="AO366" s="38">
        <f>SUMIFS('9月奖金发放记录'!$J$2:$J$146,'9月奖金发放记录'!$B$2:$B$146,G366,'9月奖金发放记录'!$A$2:$A$146,A366)</f>
        <v>0</v>
      </c>
      <c r="AP366" s="37" t="s">
        <v>897</v>
      </c>
      <c r="AQ366" s="37" t="s">
        <v>120</v>
      </c>
      <c r="AR366" s="37">
        <v>0</v>
      </c>
    </row>
    <row r="367" ht="19" customHeight="1" spans="1:44">
      <c r="A367" s="39" t="s">
        <v>244</v>
      </c>
      <c r="B367" s="39" t="s">
        <v>1255</v>
      </c>
      <c r="C367" s="39" t="s">
        <v>902</v>
      </c>
      <c r="D367" s="39" t="s">
        <v>893</v>
      </c>
      <c r="E367" s="39" t="s">
        <v>12</v>
      </c>
      <c r="F367" s="40">
        <v>260</v>
      </c>
      <c r="G367" s="39" t="s">
        <v>49</v>
      </c>
      <c r="H367" s="39"/>
      <c r="I367" s="39"/>
      <c r="J367" s="39" t="s">
        <v>894</v>
      </c>
      <c r="K367" s="39"/>
      <c r="L367" s="39"/>
      <c r="M367" s="39" t="s">
        <v>894</v>
      </c>
      <c r="N367" s="39"/>
      <c r="O367" s="39"/>
      <c r="P367" s="39" t="s">
        <v>894</v>
      </c>
      <c r="Q367" s="39"/>
      <c r="R367" s="39"/>
      <c r="S367" s="39" t="s">
        <v>894</v>
      </c>
      <c r="T367" s="39"/>
      <c r="U367" s="39"/>
      <c r="V367" s="39" t="s">
        <v>894</v>
      </c>
      <c r="W367" s="39"/>
      <c r="X367" s="39"/>
      <c r="Y367" s="39" t="s">
        <v>894</v>
      </c>
      <c r="Z367" s="39"/>
      <c r="AA367" s="39"/>
      <c r="AB367" s="39" t="s">
        <v>894</v>
      </c>
      <c r="AC367" s="39"/>
      <c r="AD367" s="39"/>
      <c r="AE367" s="39" t="s">
        <v>894</v>
      </c>
      <c r="AF367" s="39">
        <v>5000</v>
      </c>
      <c r="AG367" s="39">
        <v>2600.1</v>
      </c>
      <c r="AH367" s="39" t="s">
        <v>895</v>
      </c>
      <c r="AI367" s="40">
        <v>5000</v>
      </c>
      <c r="AJ367" s="40">
        <v>2600.1</v>
      </c>
      <c r="AK367" s="39" t="s">
        <v>895</v>
      </c>
      <c r="AL367" s="39" t="s">
        <v>214</v>
      </c>
      <c r="AM367" s="39" t="s">
        <v>896</v>
      </c>
      <c r="AN367" s="40">
        <f>SUMIFS('9月奖金发放记录'!$J$2:$J$146,'9月奖金发放记录'!$B$2:$B$146,G367,'9月奖金发放记录'!$A$2:$A$146,A367)</f>
        <v>0</v>
      </c>
      <c r="AO367" s="40">
        <f>SUMIFS('9月奖金发放记录'!$J$2:$J$146,'9月奖金发放记录'!$B$2:$B$146,G367,'9月奖金发放记录'!$A$2:$A$146,A367)</f>
        <v>0</v>
      </c>
      <c r="AP367" s="39" t="s">
        <v>897</v>
      </c>
      <c r="AQ367" s="39" t="s">
        <v>120</v>
      </c>
      <c r="AR367" s="39">
        <v>0</v>
      </c>
    </row>
    <row r="368" ht="19" customHeight="1" spans="1:44">
      <c r="A368" s="37" t="s">
        <v>246</v>
      </c>
      <c r="B368" s="37" t="s">
        <v>1256</v>
      </c>
      <c r="C368" s="37" t="s">
        <v>902</v>
      </c>
      <c r="D368" s="37" t="s">
        <v>893</v>
      </c>
      <c r="E368" s="37" t="s">
        <v>12</v>
      </c>
      <c r="F368" s="38">
        <v>260</v>
      </c>
      <c r="G368" s="37" t="s">
        <v>49</v>
      </c>
      <c r="H368" s="37"/>
      <c r="I368" s="37"/>
      <c r="J368" s="37" t="s">
        <v>894</v>
      </c>
      <c r="K368" s="37"/>
      <c r="L368" s="37"/>
      <c r="M368" s="37" t="s">
        <v>894</v>
      </c>
      <c r="N368" s="37"/>
      <c r="O368" s="37"/>
      <c r="P368" s="37" t="s">
        <v>894</v>
      </c>
      <c r="Q368" s="37"/>
      <c r="R368" s="37"/>
      <c r="S368" s="37" t="s">
        <v>894</v>
      </c>
      <c r="T368" s="37"/>
      <c r="U368" s="37"/>
      <c r="V368" s="37" t="s">
        <v>894</v>
      </c>
      <c r="W368" s="37"/>
      <c r="X368" s="37"/>
      <c r="Y368" s="37" t="s">
        <v>894</v>
      </c>
      <c r="Z368" s="37"/>
      <c r="AA368" s="37"/>
      <c r="AB368" s="37" t="s">
        <v>894</v>
      </c>
      <c r="AC368" s="37"/>
      <c r="AD368" s="37"/>
      <c r="AE368" s="37" t="s">
        <v>894</v>
      </c>
      <c r="AF368" s="37">
        <v>5000</v>
      </c>
      <c r="AG368" s="37">
        <v>3144.9</v>
      </c>
      <c r="AH368" s="37" t="s">
        <v>895</v>
      </c>
      <c r="AI368" s="38">
        <v>5000</v>
      </c>
      <c r="AJ368" s="38">
        <v>3144.9</v>
      </c>
      <c r="AK368" s="37" t="s">
        <v>895</v>
      </c>
      <c r="AL368" s="37" t="s">
        <v>214</v>
      </c>
      <c r="AM368" s="37" t="s">
        <v>896</v>
      </c>
      <c r="AN368" s="38">
        <f>SUMIFS('9月奖金发放记录'!$J$2:$J$146,'9月奖金发放记录'!$B$2:$B$146,G368,'9月奖金发放记录'!$A$2:$A$146,A368)</f>
        <v>0</v>
      </c>
      <c r="AO368" s="38">
        <f>SUMIFS('9月奖金发放记录'!$J$2:$J$146,'9月奖金发放记录'!$B$2:$B$146,G368,'9月奖金发放记录'!$A$2:$A$146,A368)</f>
        <v>0</v>
      </c>
      <c r="AP368" s="37" t="s">
        <v>897</v>
      </c>
      <c r="AQ368" s="37" t="s">
        <v>120</v>
      </c>
      <c r="AR368" s="37">
        <v>0</v>
      </c>
    </row>
    <row r="369" ht="19" customHeight="1" spans="1:44">
      <c r="A369" s="39" t="s">
        <v>247</v>
      </c>
      <c r="B369" s="39" t="s">
        <v>1257</v>
      </c>
      <c r="C369" s="39" t="s">
        <v>902</v>
      </c>
      <c r="D369" s="39" t="s">
        <v>893</v>
      </c>
      <c r="E369" s="39" t="s">
        <v>12</v>
      </c>
      <c r="F369" s="40">
        <v>260</v>
      </c>
      <c r="G369" s="39" t="s">
        <v>49</v>
      </c>
      <c r="H369" s="39"/>
      <c r="I369" s="39"/>
      <c r="J369" s="39" t="s">
        <v>894</v>
      </c>
      <c r="K369" s="39"/>
      <c r="L369" s="39"/>
      <c r="M369" s="39" t="s">
        <v>894</v>
      </c>
      <c r="N369" s="39"/>
      <c r="O369" s="39"/>
      <c r="P369" s="39" t="s">
        <v>894</v>
      </c>
      <c r="Q369" s="39"/>
      <c r="R369" s="39"/>
      <c r="S369" s="39" t="s">
        <v>894</v>
      </c>
      <c r="T369" s="39"/>
      <c r="U369" s="39"/>
      <c r="V369" s="39" t="s">
        <v>894</v>
      </c>
      <c r="W369" s="39"/>
      <c r="X369" s="39"/>
      <c r="Y369" s="39" t="s">
        <v>894</v>
      </c>
      <c r="Z369" s="39"/>
      <c r="AA369" s="39"/>
      <c r="AB369" s="39" t="s">
        <v>894</v>
      </c>
      <c r="AC369" s="39"/>
      <c r="AD369" s="39"/>
      <c r="AE369" s="39" t="s">
        <v>894</v>
      </c>
      <c r="AF369" s="39">
        <v>5000</v>
      </c>
      <c r="AG369" s="39">
        <v>12796.2</v>
      </c>
      <c r="AH369" s="39" t="s">
        <v>899</v>
      </c>
      <c r="AI369" s="40">
        <v>5000</v>
      </c>
      <c r="AJ369" s="40">
        <v>12796.2</v>
      </c>
      <c r="AK369" s="39" t="s">
        <v>899</v>
      </c>
      <c r="AL369" s="39" t="s">
        <v>214</v>
      </c>
      <c r="AM369" s="39" t="s">
        <v>896</v>
      </c>
      <c r="AN369" s="40">
        <f>SUMIFS('9月奖金发放记录'!$J$2:$J$146,'9月奖金发放记录'!$B$2:$B$146,G369,'9月奖金发放记录'!$A$2:$A$146,A369)</f>
        <v>260</v>
      </c>
      <c r="AO369" s="40">
        <f>SUMIFS('9月奖金发放记录'!$J$2:$J$146,'9月奖金发放记录'!$B$2:$B$146,G369,'9月奖金发放记录'!$A$2:$A$146,A369)</f>
        <v>260</v>
      </c>
      <c r="AP369" s="39" t="s">
        <v>894</v>
      </c>
      <c r="AQ369" s="39" t="s">
        <v>120</v>
      </c>
      <c r="AR369" s="39">
        <v>0</v>
      </c>
    </row>
    <row r="370" ht="19" customHeight="1" spans="1:44">
      <c r="A370" s="37" t="s">
        <v>248</v>
      </c>
      <c r="B370" s="37" t="s">
        <v>1258</v>
      </c>
      <c r="C370" s="37" t="s">
        <v>892</v>
      </c>
      <c r="D370" s="37" t="s">
        <v>893</v>
      </c>
      <c r="E370" s="37" t="s">
        <v>11</v>
      </c>
      <c r="F370" s="38">
        <v>150</v>
      </c>
      <c r="G370" s="37" t="s">
        <v>49</v>
      </c>
      <c r="H370" s="37"/>
      <c r="I370" s="37"/>
      <c r="J370" s="37" t="s">
        <v>894</v>
      </c>
      <c r="K370" s="37"/>
      <c r="L370" s="37"/>
      <c r="M370" s="37" t="s">
        <v>894</v>
      </c>
      <c r="N370" s="37"/>
      <c r="O370" s="37"/>
      <c r="P370" s="37" t="s">
        <v>894</v>
      </c>
      <c r="Q370" s="37"/>
      <c r="R370" s="37"/>
      <c r="S370" s="37" t="s">
        <v>894</v>
      </c>
      <c r="T370" s="37"/>
      <c r="U370" s="37"/>
      <c r="V370" s="37" t="s">
        <v>894</v>
      </c>
      <c r="W370" s="37"/>
      <c r="X370" s="37"/>
      <c r="Y370" s="37" t="s">
        <v>894</v>
      </c>
      <c r="Z370" s="37"/>
      <c r="AA370" s="37"/>
      <c r="AB370" s="37" t="s">
        <v>894</v>
      </c>
      <c r="AC370" s="37"/>
      <c r="AD370" s="37"/>
      <c r="AE370" s="37" t="s">
        <v>894</v>
      </c>
      <c r="AF370" s="37">
        <v>1500</v>
      </c>
      <c r="AG370" s="37">
        <v>1057.6</v>
      </c>
      <c r="AH370" s="37" t="s">
        <v>904</v>
      </c>
      <c r="AI370" s="38">
        <v>1500</v>
      </c>
      <c r="AJ370" s="38">
        <v>1057.6</v>
      </c>
      <c r="AK370" s="37" t="s">
        <v>895</v>
      </c>
      <c r="AL370" s="37" t="s">
        <v>179</v>
      </c>
      <c r="AM370" s="37" t="s">
        <v>896</v>
      </c>
      <c r="AN370" s="38">
        <f>SUMIFS('9月奖金发放记录'!$J$2:$J$146,'9月奖金发放记录'!$B$2:$B$146,G370,'9月奖金发放记录'!$A$2:$A$146,A370)</f>
        <v>0</v>
      </c>
      <c r="AO370" s="38">
        <f>SUMIFS('9月奖金发放记录'!$J$2:$J$146,'9月奖金发放记录'!$B$2:$B$146,G370,'9月奖金发放记录'!$A$2:$A$146,A370)</f>
        <v>0</v>
      </c>
      <c r="AP370" s="37" t="s">
        <v>905</v>
      </c>
      <c r="AQ370" s="37" t="s">
        <v>120</v>
      </c>
      <c r="AR370" s="37">
        <v>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1"/>
  <sheetViews>
    <sheetView tabSelected="1" workbookViewId="0">
      <pane ySplit="1" topLeftCell="A2" activePane="bottomLeft" state="frozen"/>
      <selection/>
      <selection pane="bottomLeft" activeCell="J15" sqref="J15"/>
    </sheetView>
  </sheetViews>
  <sheetFormatPr defaultColWidth="9" defaultRowHeight="16.8"/>
  <cols>
    <col min="1" max="1" width="16" customWidth="1"/>
    <col min="2" max="2" width="12" customWidth="1"/>
    <col min="3" max="3" width="16" customWidth="1"/>
    <col min="4" max="4" width="34" customWidth="1"/>
    <col min="5" max="5" width="22" customWidth="1"/>
    <col min="6" max="6" width="14" customWidth="1"/>
    <col min="7" max="8" width="16" customWidth="1"/>
    <col min="9" max="9" width="14" customWidth="1"/>
    <col min="10" max="10" width="16" customWidth="1"/>
    <col min="11" max="14" width="14" customWidth="1"/>
    <col min="15" max="15" width="36" customWidth="1"/>
    <col min="16" max="17" width="18" customWidth="1"/>
    <col min="18" max="18" width="22" customWidth="1"/>
  </cols>
  <sheetData>
    <row r="1" ht="34" customHeight="1" spans="1:18">
      <c r="A1" s="4" t="s">
        <v>86</v>
      </c>
      <c r="B1" s="4" t="s">
        <v>35</v>
      </c>
      <c r="C1" s="4" t="s">
        <v>36</v>
      </c>
      <c r="D1" s="4" t="s">
        <v>89</v>
      </c>
      <c r="E1" s="4" t="s">
        <v>1259</v>
      </c>
      <c r="F1" s="4" t="s">
        <v>1260</v>
      </c>
      <c r="G1" s="4" t="s">
        <v>887</v>
      </c>
      <c r="H1" s="4" t="s">
        <v>1261</v>
      </c>
      <c r="I1" s="4" t="s">
        <v>1262</v>
      </c>
      <c r="J1" s="4" t="s">
        <v>1263</v>
      </c>
      <c r="K1" s="4" t="s">
        <v>1264</v>
      </c>
      <c r="L1" s="4" t="s">
        <v>1265</v>
      </c>
      <c r="M1" s="4" t="s">
        <v>1266</v>
      </c>
      <c r="N1" s="4" t="s">
        <v>1267</v>
      </c>
      <c r="O1" s="4" t="s">
        <v>107</v>
      </c>
      <c r="P1" s="4" t="s">
        <v>1268</v>
      </c>
      <c r="Q1" s="4" t="s">
        <v>823</v>
      </c>
      <c r="R1" s="4" t="s">
        <v>890</v>
      </c>
    </row>
    <row r="2" ht="19" customHeight="1" spans="1:18">
      <c r="A2" s="5" t="s">
        <v>45</v>
      </c>
      <c r="B2" s="5" t="s">
        <v>38</v>
      </c>
      <c r="C2" s="5" t="s">
        <v>39</v>
      </c>
      <c r="D2" s="5" t="s">
        <v>109</v>
      </c>
      <c r="E2" s="5" t="s">
        <v>1269</v>
      </c>
      <c r="F2" s="33">
        <v>9</v>
      </c>
      <c r="G2" s="6">
        <f t="shared" ref="G2:G65" si="0">ROUND(K2*L2/M2,2)</f>
        <v>150</v>
      </c>
      <c r="H2" s="5" t="s">
        <v>896</v>
      </c>
      <c r="I2" s="6">
        <v>0</v>
      </c>
      <c r="J2" s="6">
        <f t="shared" ref="J2:J65" si="1">G2-I2</f>
        <v>150</v>
      </c>
      <c r="K2" s="6">
        <v>150</v>
      </c>
      <c r="L2" s="5">
        <v>30</v>
      </c>
      <c r="M2" s="5">
        <v>30</v>
      </c>
      <c r="N2" s="5">
        <v>1</v>
      </c>
      <c r="O2" s="5" t="s">
        <v>1270</v>
      </c>
      <c r="P2" s="5">
        <v>0</v>
      </c>
      <c r="Q2" s="5">
        <v>0</v>
      </c>
      <c r="R2" s="5" t="s">
        <v>120</v>
      </c>
    </row>
    <row r="3" ht="19" customHeight="1" spans="1:18">
      <c r="A3" s="5" t="s">
        <v>141</v>
      </c>
      <c r="B3" s="5" t="s">
        <v>142</v>
      </c>
      <c r="C3" s="5" t="s">
        <v>39</v>
      </c>
      <c r="D3" s="5" t="s">
        <v>143</v>
      </c>
      <c r="E3" s="5" t="s">
        <v>1269</v>
      </c>
      <c r="F3" s="33">
        <v>9</v>
      </c>
      <c r="G3" s="6">
        <f t="shared" si="0"/>
        <v>150</v>
      </c>
      <c r="H3" s="5" t="s">
        <v>896</v>
      </c>
      <c r="I3" s="6">
        <v>0</v>
      </c>
      <c r="J3" s="6">
        <f t="shared" si="1"/>
        <v>150</v>
      </c>
      <c r="K3" s="6">
        <v>150</v>
      </c>
      <c r="L3" s="5">
        <v>30</v>
      </c>
      <c r="M3" s="5">
        <v>30</v>
      </c>
      <c r="N3" s="5">
        <v>2</v>
      </c>
      <c r="O3" s="5" t="s">
        <v>1270</v>
      </c>
      <c r="P3" s="5">
        <v>0</v>
      </c>
      <c r="Q3" s="5">
        <v>0</v>
      </c>
      <c r="R3" s="5" t="s">
        <v>120</v>
      </c>
    </row>
    <row r="4" ht="19" customHeight="1" spans="1:18">
      <c r="A4" s="5" t="s">
        <v>154</v>
      </c>
      <c r="B4" s="5" t="s">
        <v>142</v>
      </c>
      <c r="C4" s="5" t="s">
        <v>39</v>
      </c>
      <c r="D4" s="5" t="s">
        <v>143</v>
      </c>
      <c r="E4" s="5" t="s">
        <v>1269</v>
      </c>
      <c r="F4" s="33">
        <v>9</v>
      </c>
      <c r="G4" s="6">
        <f t="shared" si="0"/>
        <v>260</v>
      </c>
      <c r="H4" s="5" t="s">
        <v>896</v>
      </c>
      <c r="I4" s="6">
        <v>0</v>
      </c>
      <c r="J4" s="6">
        <f t="shared" si="1"/>
        <v>260</v>
      </c>
      <c r="K4" s="6">
        <v>260</v>
      </c>
      <c r="L4" s="5">
        <v>30</v>
      </c>
      <c r="M4" s="5">
        <v>30</v>
      </c>
      <c r="N4" s="5">
        <v>3</v>
      </c>
      <c r="O4" s="5" t="s">
        <v>1270</v>
      </c>
      <c r="P4" s="5">
        <v>0</v>
      </c>
      <c r="Q4" s="5">
        <v>0</v>
      </c>
      <c r="R4" s="5" t="s">
        <v>120</v>
      </c>
    </row>
    <row r="5" ht="19" customHeight="1" spans="1:18">
      <c r="A5" s="5" t="s">
        <v>155</v>
      </c>
      <c r="B5" s="5" t="s">
        <v>142</v>
      </c>
      <c r="C5" s="5" t="s">
        <v>39</v>
      </c>
      <c r="D5" s="5" t="s">
        <v>143</v>
      </c>
      <c r="E5" s="5" t="s">
        <v>1269</v>
      </c>
      <c r="F5" s="33">
        <v>9</v>
      </c>
      <c r="G5" s="6">
        <f t="shared" si="0"/>
        <v>150</v>
      </c>
      <c r="H5" s="5" t="s">
        <v>896</v>
      </c>
      <c r="I5" s="6">
        <v>0</v>
      </c>
      <c r="J5" s="6">
        <f t="shared" si="1"/>
        <v>150</v>
      </c>
      <c r="K5" s="6">
        <v>150</v>
      </c>
      <c r="L5" s="5">
        <v>30</v>
      </c>
      <c r="M5" s="5">
        <v>30</v>
      </c>
      <c r="N5" s="5">
        <v>4</v>
      </c>
      <c r="O5" s="5" t="s">
        <v>1270</v>
      </c>
      <c r="P5" s="5">
        <v>0</v>
      </c>
      <c r="Q5" s="5">
        <v>0</v>
      </c>
      <c r="R5" s="5" t="s">
        <v>120</v>
      </c>
    </row>
    <row r="6" ht="19" customHeight="1" spans="1:18">
      <c r="A6" s="5" t="s">
        <v>156</v>
      </c>
      <c r="B6" s="5" t="s">
        <v>142</v>
      </c>
      <c r="C6" s="5" t="s">
        <v>39</v>
      </c>
      <c r="D6" s="5" t="s">
        <v>143</v>
      </c>
      <c r="E6" s="5" t="s">
        <v>1269</v>
      </c>
      <c r="F6" s="33">
        <v>9</v>
      </c>
      <c r="G6" s="6">
        <f t="shared" si="0"/>
        <v>150</v>
      </c>
      <c r="H6" s="5" t="s">
        <v>896</v>
      </c>
      <c r="I6" s="6">
        <v>0</v>
      </c>
      <c r="J6" s="6">
        <f t="shared" si="1"/>
        <v>150</v>
      </c>
      <c r="K6" s="6">
        <v>150</v>
      </c>
      <c r="L6" s="5">
        <v>30</v>
      </c>
      <c r="M6" s="5">
        <v>30</v>
      </c>
      <c r="N6" s="5">
        <v>5</v>
      </c>
      <c r="O6" s="5" t="s">
        <v>1270</v>
      </c>
      <c r="P6" s="5">
        <v>0</v>
      </c>
      <c r="Q6" s="5">
        <v>0</v>
      </c>
      <c r="R6" s="5" t="s">
        <v>120</v>
      </c>
    </row>
    <row r="7" ht="19" customHeight="1" spans="1:18">
      <c r="A7" s="5" t="s">
        <v>203</v>
      </c>
      <c r="B7" s="5" t="s">
        <v>49</v>
      </c>
      <c r="C7" s="5" t="s">
        <v>50</v>
      </c>
      <c r="D7" s="5" t="s">
        <v>179</v>
      </c>
      <c r="E7" s="5" t="s">
        <v>1269</v>
      </c>
      <c r="F7" s="33">
        <v>9</v>
      </c>
      <c r="G7" s="6">
        <f t="shared" si="0"/>
        <v>1000</v>
      </c>
      <c r="H7" s="5" t="s">
        <v>896</v>
      </c>
      <c r="I7" s="6">
        <v>0</v>
      </c>
      <c r="J7" s="6">
        <f t="shared" si="1"/>
        <v>1000</v>
      </c>
      <c r="K7" s="6">
        <v>1000</v>
      </c>
      <c r="L7" s="5">
        <v>30</v>
      </c>
      <c r="M7" s="5">
        <v>30</v>
      </c>
      <c r="N7" s="5">
        <v>6</v>
      </c>
      <c r="O7" s="5" t="s">
        <v>1270</v>
      </c>
      <c r="P7" s="5">
        <v>0</v>
      </c>
      <c r="Q7" s="5">
        <v>0</v>
      </c>
      <c r="R7" s="5" t="s">
        <v>120</v>
      </c>
    </row>
    <row r="8" ht="19" customHeight="1" spans="1:18">
      <c r="A8" s="5" t="s">
        <v>209</v>
      </c>
      <c r="B8" s="5" t="s">
        <v>49</v>
      </c>
      <c r="C8" s="5" t="s">
        <v>50</v>
      </c>
      <c r="D8" s="5" t="s">
        <v>179</v>
      </c>
      <c r="E8" s="5" t="s">
        <v>1269</v>
      </c>
      <c r="F8" s="33">
        <v>9</v>
      </c>
      <c r="G8" s="6">
        <f t="shared" si="0"/>
        <v>1000</v>
      </c>
      <c r="H8" s="5" t="s">
        <v>896</v>
      </c>
      <c r="I8" s="6">
        <v>0</v>
      </c>
      <c r="J8" s="6">
        <f t="shared" si="1"/>
        <v>1000</v>
      </c>
      <c r="K8" s="6">
        <v>1000</v>
      </c>
      <c r="L8" s="5">
        <v>30</v>
      </c>
      <c r="M8" s="5">
        <v>30</v>
      </c>
      <c r="N8" s="5">
        <v>7</v>
      </c>
      <c r="O8" s="5" t="s">
        <v>1270</v>
      </c>
      <c r="P8" s="5">
        <v>0</v>
      </c>
      <c r="Q8" s="5">
        <v>0</v>
      </c>
      <c r="R8" s="5" t="s">
        <v>120</v>
      </c>
    </row>
    <row r="9" ht="19" customHeight="1" spans="1:18">
      <c r="A9" s="5" t="s">
        <v>211</v>
      </c>
      <c r="B9" s="5" t="s">
        <v>49</v>
      </c>
      <c r="C9" s="5" t="s">
        <v>50</v>
      </c>
      <c r="D9" s="5" t="s">
        <v>179</v>
      </c>
      <c r="E9" s="5" t="s">
        <v>1269</v>
      </c>
      <c r="F9" s="33">
        <v>9</v>
      </c>
      <c r="G9" s="6">
        <f t="shared" si="0"/>
        <v>1000</v>
      </c>
      <c r="H9" s="5" t="s">
        <v>896</v>
      </c>
      <c r="I9" s="6">
        <v>0</v>
      </c>
      <c r="J9" s="6">
        <f t="shared" si="1"/>
        <v>1000</v>
      </c>
      <c r="K9" s="6">
        <v>1000</v>
      </c>
      <c r="L9" s="5">
        <v>30</v>
      </c>
      <c r="M9" s="5">
        <v>30</v>
      </c>
      <c r="N9" s="5">
        <v>8</v>
      </c>
      <c r="O9" s="5" t="s">
        <v>1271</v>
      </c>
      <c r="P9" s="5">
        <v>1</v>
      </c>
      <c r="Q9" s="5">
        <v>0</v>
      </c>
      <c r="R9" s="5" t="s">
        <v>120</v>
      </c>
    </row>
    <row r="10" ht="19" customHeight="1" spans="1:18">
      <c r="A10" s="5" t="s">
        <v>228</v>
      </c>
      <c r="B10" s="5" t="s">
        <v>49</v>
      </c>
      <c r="C10" s="5" t="s">
        <v>50</v>
      </c>
      <c r="D10" s="5" t="s">
        <v>229</v>
      </c>
      <c r="E10" s="5" t="s">
        <v>1269</v>
      </c>
      <c r="F10" s="33">
        <v>9</v>
      </c>
      <c r="G10" s="6">
        <f t="shared" si="0"/>
        <v>260</v>
      </c>
      <c r="H10" s="5" t="s">
        <v>896</v>
      </c>
      <c r="I10" s="6">
        <v>0</v>
      </c>
      <c r="J10" s="6">
        <f t="shared" si="1"/>
        <v>260</v>
      </c>
      <c r="K10" s="6">
        <v>260</v>
      </c>
      <c r="L10" s="5">
        <v>30</v>
      </c>
      <c r="M10" s="5">
        <v>30</v>
      </c>
      <c r="N10" s="5">
        <v>9</v>
      </c>
      <c r="O10" s="5" t="s">
        <v>1271</v>
      </c>
      <c r="P10" s="5">
        <v>1</v>
      </c>
      <c r="Q10" s="5">
        <v>0</v>
      </c>
      <c r="R10" s="5" t="s">
        <v>120</v>
      </c>
    </row>
    <row r="11" ht="19" customHeight="1" spans="1:18">
      <c r="A11" s="5" t="s">
        <v>237</v>
      </c>
      <c r="B11" s="5" t="s">
        <v>49</v>
      </c>
      <c r="C11" s="5" t="s">
        <v>50</v>
      </c>
      <c r="D11" s="5" t="s">
        <v>229</v>
      </c>
      <c r="E11" s="5" t="s">
        <v>1269</v>
      </c>
      <c r="F11" s="33">
        <v>9</v>
      </c>
      <c r="G11" s="6">
        <f t="shared" si="0"/>
        <v>260</v>
      </c>
      <c r="H11" s="5" t="s">
        <v>896</v>
      </c>
      <c r="I11" s="6">
        <v>0</v>
      </c>
      <c r="J11" s="6">
        <f t="shared" si="1"/>
        <v>260</v>
      </c>
      <c r="K11" s="6">
        <v>260</v>
      </c>
      <c r="L11" s="5">
        <v>30</v>
      </c>
      <c r="M11" s="5">
        <v>30</v>
      </c>
      <c r="N11" s="5">
        <v>10</v>
      </c>
      <c r="O11" s="5" t="s">
        <v>1271</v>
      </c>
      <c r="P11" s="5">
        <v>1</v>
      </c>
      <c r="Q11" s="5">
        <v>0</v>
      </c>
      <c r="R11" s="5" t="s">
        <v>120</v>
      </c>
    </row>
    <row r="12" ht="19" customHeight="1" spans="1:18">
      <c r="A12" s="5" t="s">
        <v>247</v>
      </c>
      <c r="B12" s="5" t="s">
        <v>49</v>
      </c>
      <c r="C12" s="5" t="s">
        <v>50</v>
      </c>
      <c r="D12" s="5" t="s">
        <v>214</v>
      </c>
      <c r="E12" s="5" t="s">
        <v>1269</v>
      </c>
      <c r="F12" s="33">
        <v>9</v>
      </c>
      <c r="G12" s="6">
        <f t="shared" si="0"/>
        <v>260</v>
      </c>
      <c r="H12" s="5" t="s">
        <v>896</v>
      </c>
      <c r="I12" s="6">
        <v>0</v>
      </c>
      <c r="J12" s="6">
        <f t="shared" si="1"/>
        <v>260</v>
      </c>
      <c r="K12" s="6">
        <v>260</v>
      </c>
      <c r="L12" s="5">
        <v>30</v>
      </c>
      <c r="M12" s="5">
        <v>30</v>
      </c>
      <c r="N12" s="5">
        <v>11</v>
      </c>
      <c r="O12" s="5" t="s">
        <v>1270</v>
      </c>
      <c r="P12" s="5">
        <v>0</v>
      </c>
      <c r="Q12" s="5">
        <v>0</v>
      </c>
      <c r="R12" s="5" t="s">
        <v>120</v>
      </c>
    </row>
    <row r="13" ht="19" customHeight="1" spans="1:18">
      <c r="A13" s="5" t="s">
        <v>288</v>
      </c>
      <c r="B13" s="5" t="s">
        <v>253</v>
      </c>
      <c r="C13" s="5" t="s">
        <v>50</v>
      </c>
      <c r="D13" s="5" t="s">
        <v>289</v>
      </c>
      <c r="E13" s="5" t="s">
        <v>1269</v>
      </c>
      <c r="F13" s="33">
        <v>9</v>
      </c>
      <c r="G13" s="6">
        <f t="shared" si="0"/>
        <v>766.67</v>
      </c>
      <c r="H13" s="5" t="s">
        <v>896</v>
      </c>
      <c r="I13" s="6">
        <v>0</v>
      </c>
      <c r="J13" s="6">
        <f t="shared" si="1"/>
        <v>766.67</v>
      </c>
      <c r="K13" s="6">
        <v>1000</v>
      </c>
      <c r="L13" s="5">
        <v>23</v>
      </c>
      <c r="M13" s="5">
        <v>30</v>
      </c>
      <c r="N13" s="5">
        <v>12</v>
      </c>
      <c r="O13" s="5" t="s">
        <v>1270</v>
      </c>
      <c r="P13" s="5">
        <v>0</v>
      </c>
      <c r="Q13" s="5">
        <v>0</v>
      </c>
      <c r="R13" s="5" t="s">
        <v>120</v>
      </c>
    </row>
    <row r="14" ht="19" customHeight="1" spans="1:18">
      <c r="A14" s="5" t="s">
        <v>305</v>
      </c>
      <c r="B14" s="5" t="s">
        <v>253</v>
      </c>
      <c r="C14" s="5" t="s">
        <v>50</v>
      </c>
      <c r="D14" s="5" t="s">
        <v>289</v>
      </c>
      <c r="E14" s="5" t="s">
        <v>1269</v>
      </c>
      <c r="F14" s="33">
        <v>9</v>
      </c>
      <c r="G14" s="6">
        <f t="shared" si="0"/>
        <v>766.67</v>
      </c>
      <c r="H14" s="5" t="s">
        <v>896</v>
      </c>
      <c r="I14" s="6">
        <v>0</v>
      </c>
      <c r="J14" s="6">
        <f t="shared" si="1"/>
        <v>766.67</v>
      </c>
      <c r="K14" s="6">
        <v>1000</v>
      </c>
      <c r="L14" s="5">
        <v>23</v>
      </c>
      <c r="M14" s="5">
        <v>30</v>
      </c>
      <c r="N14" s="5">
        <v>13</v>
      </c>
      <c r="O14" s="5" t="s">
        <v>1271</v>
      </c>
      <c r="P14" s="5">
        <v>4</v>
      </c>
      <c r="Q14" s="5">
        <v>0</v>
      </c>
      <c r="R14" s="5" t="s">
        <v>120</v>
      </c>
    </row>
    <row r="15" ht="19" customHeight="1" spans="1:18">
      <c r="A15" s="5" t="s">
        <v>320</v>
      </c>
      <c r="B15" s="5" t="s">
        <v>253</v>
      </c>
      <c r="C15" s="5" t="s">
        <v>50</v>
      </c>
      <c r="D15" s="5" t="s">
        <v>321</v>
      </c>
      <c r="E15" s="5" t="s">
        <v>1269</v>
      </c>
      <c r="F15" s="33">
        <v>9</v>
      </c>
      <c r="G15" s="6">
        <f t="shared" si="0"/>
        <v>26</v>
      </c>
      <c r="H15" s="5" t="s">
        <v>896</v>
      </c>
      <c r="I15" s="6">
        <v>0</v>
      </c>
      <c r="J15" s="6">
        <f t="shared" si="1"/>
        <v>26</v>
      </c>
      <c r="K15" s="6">
        <v>260</v>
      </c>
      <c r="L15" s="5">
        <v>3</v>
      </c>
      <c r="M15" s="5">
        <v>30</v>
      </c>
      <c r="N15" s="5">
        <v>14</v>
      </c>
      <c r="O15" s="5" t="s">
        <v>1270</v>
      </c>
      <c r="P15" s="5">
        <v>0</v>
      </c>
      <c r="Q15" s="5">
        <v>0</v>
      </c>
      <c r="R15" s="5" t="s">
        <v>120</v>
      </c>
    </row>
    <row r="16" ht="19" customHeight="1" spans="1:18">
      <c r="A16" s="5" t="s">
        <v>326</v>
      </c>
      <c r="B16" s="5" t="s">
        <v>253</v>
      </c>
      <c r="C16" s="5" t="s">
        <v>50</v>
      </c>
      <c r="D16" s="5" t="s">
        <v>327</v>
      </c>
      <c r="E16" s="5" t="s">
        <v>1269</v>
      </c>
      <c r="F16" s="33">
        <v>9</v>
      </c>
      <c r="G16" s="6">
        <f t="shared" si="0"/>
        <v>260</v>
      </c>
      <c r="H16" s="5" t="s">
        <v>896</v>
      </c>
      <c r="I16" s="6">
        <v>0</v>
      </c>
      <c r="J16" s="6">
        <f t="shared" si="1"/>
        <v>260</v>
      </c>
      <c r="K16" s="6">
        <v>260</v>
      </c>
      <c r="L16" s="5">
        <v>30</v>
      </c>
      <c r="M16" s="5">
        <v>30</v>
      </c>
      <c r="N16" s="5">
        <v>15</v>
      </c>
      <c r="O16" s="5" t="s">
        <v>1271</v>
      </c>
      <c r="P16" s="5">
        <v>4</v>
      </c>
      <c r="Q16" s="5">
        <v>0</v>
      </c>
      <c r="R16" s="5" t="s">
        <v>120</v>
      </c>
    </row>
    <row r="17" ht="19" customHeight="1" spans="1:18">
      <c r="A17" s="5" t="s">
        <v>342</v>
      </c>
      <c r="B17" s="5" t="s">
        <v>253</v>
      </c>
      <c r="C17" s="5" t="s">
        <v>50</v>
      </c>
      <c r="D17" s="5" t="s">
        <v>331</v>
      </c>
      <c r="E17" s="5" t="s">
        <v>1269</v>
      </c>
      <c r="F17" s="33">
        <v>9</v>
      </c>
      <c r="G17" s="6">
        <f t="shared" si="0"/>
        <v>150</v>
      </c>
      <c r="H17" s="5" t="s">
        <v>896</v>
      </c>
      <c r="I17" s="6">
        <v>0</v>
      </c>
      <c r="J17" s="6">
        <f t="shared" si="1"/>
        <v>150</v>
      </c>
      <c r="K17" s="6">
        <v>150</v>
      </c>
      <c r="L17" s="5">
        <v>30</v>
      </c>
      <c r="M17" s="5">
        <v>30</v>
      </c>
      <c r="N17" s="5">
        <v>16</v>
      </c>
      <c r="O17" s="5" t="s">
        <v>1271</v>
      </c>
      <c r="P17" s="5">
        <v>4</v>
      </c>
      <c r="Q17" s="5">
        <v>0</v>
      </c>
      <c r="R17" s="5" t="s">
        <v>120</v>
      </c>
    </row>
    <row r="18" ht="19" customHeight="1" spans="1:18">
      <c r="A18" s="5" t="s">
        <v>375</v>
      </c>
      <c r="B18" s="5" t="s">
        <v>52</v>
      </c>
      <c r="C18" s="5" t="s">
        <v>50</v>
      </c>
      <c r="D18" s="5" t="s">
        <v>355</v>
      </c>
      <c r="E18" s="5" t="s">
        <v>1269</v>
      </c>
      <c r="F18" s="33">
        <v>9</v>
      </c>
      <c r="G18" s="6">
        <f t="shared" si="0"/>
        <v>150</v>
      </c>
      <c r="H18" s="5" t="s">
        <v>896</v>
      </c>
      <c r="I18" s="6">
        <v>0</v>
      </c>
      <c r="J18" s="6">
        <f t="shared" si="1"/>
        <v>150</v>
      </c>
      <c r="K18" s="6">
        <v>150</v>
      </c>
      <c r="L18" s="5">
        <v>30</v>
      </c>
      <c r="M18" s="5">
        <v>30</v>
      </c>
      <c r="N18" s="5">
        <v>17</v>
      </c>
      <c r="O18" s="5" t="s">
        <v>1271</v>
      </c>
      <c r="P18" s="5">
        <v>0</v>
      </c>
      <c r="Q18" s="5">
        <v>2</v>
      </c>
      <c r="R18" s="5" t="s">
        <v>120</v>
      </c>
    </row>
    <row r="19" ht="19" customHeight="1" spans="1:18">
      <c r="A19" s="5" t="s">
        <v>382</v>
      </c>
      <c r="B19" s="5" t="s">
        <v>52</v>
      </c>
      <c r="C19" s="5" t="s">
        <v>50</v>
      </c>
      <c r="D19" s="5" t="s">
        <v>383</v>
      </c>
      <c r="E19" s="5" t="s">
        <v>1269</v>
      </c>
      <c r="F19" s="33">
        <v>9</v>
      </c>
      <c r="G19" s="6">
        <f t="shared" si="0"/>
        <v>150</v>
      </c>
      <c r="H19" s="5" t="s">
        <v>896</v>
      </c>
      <c r="I19" s="6">
        <v>0</v>
      </c>
      <c r="J19" s="6">
        <f t="shared" si="1"/>
        <v>150</v>
      </c>
      <c r="K19" s="6">
        <v>150</v>
      </c>
      <c r="L19" s="5">
        <v>30</v>
      </c>
      <c r="M19" s="5">
        <v>30</v>
      </c>
      <c r="N19" s="5">
        <v>18</v>
      </c>
      <c r="O19" s="5" t="s">
        <v>1271</v>
      </c>
      <c r="P19" s="5">
        <v>9</v>
      </c>
      <c r="Q19" s="5">
        <v>8</v>
      </c>
      <c r="R19" s="5" t="s">
        <v>120</v>
      </c>
    </row>
    <row r="20" ht="19" customHeight="1" spans="1:18">
      <c r="A20" s="5" t="s">
        <v>404</v>
      </c>
      <c r="B20" s="5" t="s">
        <v>52</v>
      </c>
      <c r="C20" s="5" t="s">
        <v>50</v>
      </c>
      <c r="D20" s="5" t="s">
        <v>408</v>
      </c>
      <c r="E20" s="5" t="s">
        <v>1269</v>
      </c>
      <c r="F20" s="33">
        <v>9</v>
      </c>
      <c r="G20" s="6">
        <f t="shared" si="0"/>
        <v>112.67</v>
      </c>
      <c r="H20" s="5" t="s">
        <v>896</v>
      </c>
      <c r="I20" s="6">
        <v>0</v>
      </c>
      <c r="J20" s="6">
        <f t="shared" si="1"/>
        <v>112.67</v>
      </c>
      <c r="K20" s="6">
        <v>260</v>
      </c>
      <c r="L20" s="5">
        <v>13</v>
      </c>
      <c r="M20" s="5">
        <v>30</v>
      </c>
      <c r="N20" s="5">
        <v>19</v>
      </c>
      <c r="O20" s="5" t="s">
        <v>1271</v>
      </c>
      <c r="P20" s="5">
        <v>1</v>
      </c>
      <c r="Q20" s="5">
        <v>0</v>
      </c>
      <c r="R20" s="5" t="s">
        <v>120</v>
      </c>
    </row>
    <row r="21" ht="19" customHeight="1" spans="1:18">
      <c r="A21" s="5" t="s">
        <v>412</v>
      </c>
      <c r="B21" s="5" t="s">
        <v>52</v>
      </c>
      <c r="C21" s="5" t="s">
        <v>50</v>
      </c>
      <c r="D21" s="5" t="s">
        <v>413</v>
      </c>
      <c r="E21" s="5" t="s">
        <v>1269</v>
      </c>
      <c r="F21" s="33">
        <v>9</v>
      </c>
      <c r="G21" s="6">
        <f t="shared" si="0"/>
        <v>150</v>
      </c>
      <c r="H21" s="5" t="s">
        <v>896</v>
      </c>
      <c r="I21" s="6">
        <v>0</v>
      </c>
      <c r="J21" s="6">
        <f t="shared" si="1"/>
        <v>150</v>
      </c>
      <c r="K21" s="6">
        <v>150</v>
      </c>
      <c r="L21" s="5">
        <v>30</v>
      </c>
      <c r="M21" s="5">
        <v>30</v>
      </c>
      <c r="N21" s="5">
        <v>20</v>
      </c>
      <c r="O21" s="5" t="s">
        <v>1271</v>
      </c>
      <c r="P21" s="5">
        <v>2</v>
      </c>
      <c r="Q21" s="5">
        <v>0</v>
      </c>
      <c r="R21" s="5" t="s">
        <v>120</v>
      </c>
    </row>
    <row r="22" ht="19" customHeight="1" spans="1:18">
      <c r="A22" s="5" t="s">
        <v>420</v>
      </c>
      <c r="B22" s="5" t="s">
        <v>52</v>
      </c>
      <c r="C22" s="5" t="s">
        <v>50</v>
      </c>
      <c r="D22" s="5" t="s">
        <v>421</v>
      </c>
      <c r="E22" s="5" t="s">
        <v>1269</v>
      </c>
      <c r="F22" s="33">
        <v>9</v>
      </c>
      <c r="G22" s="6">
        <f t="shared" si="0"/>
        <v>150</v>
      </c>
      <c r="H22" s="5" t="s">
        <v>896</v>
      </c>
      <c r="I22" s="6">
        <v>0</v>
      </c>
      <c r="J22" s="6">
        <f t="shared" si="1"/>
        <v>150</v>
      </c>
      <c r="K22" s="6">
        <v>150</v>
      </c>
      <c r="L22" s="5">
        <v>30</v>
      </c>
      <c r="M22" s="5">
        <v>30</v>
      </c>
      <c r="N22" s="5">
        <v>21</v>
      </c>
      <c r="O22" s="5" t="s">
        <v>1271</v>
      </c>
      <c r="P22" s="5">
        <v>2</v>
      </c>
      <c r="Q22" s="5">
        <v>0</v>
      </c>
      <c r="R22" s="5" t="s">
        <v>120</v>
      </c>
    </row>
    <row r="23" ht="19" customHeight="1" spans="1:18">
      <c r="A23" s="5" t="s">
        <v>51</v>
      </c>
      <c r="B23" s="5" t="s">
        <v>52</v>
      </c>
      <c r="C23" s="5" t="s">
        <v>50</v>
      </c>
      <c r="D23" s="5" t="s">
        <v>428</v>
      </c>
      <c r="E23" s="5" t="s">
        <v>1269</v>
      </c>
      <c r="F23" s="33">
        <v>9</v>
      </c>
      <c r="G23" s="6">
        <f t="shared" si="0"/>
        <v>55</v>
      </c>
      <c r="H23" s="5" t="s">
        <v>896</v>
      </c>
      <c r="I23" s="6">
        <v>0</v>
      </c>
      <c r="J23" s="6">
        <f t="shared" si="1"/>
        <v>55</v>
      </c>
      <c r="K23" s="6">
        <v>150</v>
      </c>
      <c r="L23" s="5">
        <v>11</v>
      </c>
      <c r="M23" s="5">
        <v>30</v>
      </c>
      <c r="N23" s="5">
        <v>22</v>
      </c>
      <c r="O23" s="5" t="s">
        <v>1270</v>
      </c>
      <c r="P23" s="5">
        <v>0</v>
      </c>
      <c r="Q23" s="5">
        <v>0</v>
      </c>
      <c r="R23" s="5" t="s">
        <v>120</v>
      </c>
    </row>
    <row r="24" ht="19" customHeight="1" spans="1:18">
      <c r="A24" s="5" t="s">
        <v>432</v>
      </c>
      <c r="B24" s="5" t="s">
        <v>52</v>
      </c>
      <c r="C24" s="5" t="s">
        <v>50</v>
      </c>
      <c r="D24" s="5" t="s">
        <v>413</v>
      </c>
      <c r="E24" s="5" t="s">
        <v>1269</v>
      </c>
      <c r="F24" s="33">
        <v>9</v>
      </c>
      <c r="G24" s="6">
        <f t="shared" si="0"/>
        <v>150</v>
      </c>
      <c r="H24" s="5" t="s">
        <v>896</v>
      </c>
      <c r="I24" s="6">
        <v>0</v>
      </c>
      <c r="J24" s="6">
        <f t="shared" si="1"/>
        <v>150</v>
      </c>
      <c r="K24" s="6">
        <v>150</v>
      </c>
      <c r="L24" s="5">
        <v>30</v>
      </c>
      <c r="M24" s="5">
        <v>30</v>
      </c>
      <c r="N24" s="5">
        <v>23</v>
      </c>
      <c r="O24" s="5" t="s">
        <v>1270</v>
      </c>
      <c r="P24" s="5">
        <v>0</v>
      </c>
      <c r="Q24" s="5">
        <v>0</v>
      </c>
      <c r="R24" s="5" t="s">
        <v>120</v>
      </c>
    </row>
    <row r="25" ht="19" customHeight="1" spans="1:18">
      <c r="A25" s="5" t="s">
        <v>55</v>
      </c>
      <c r="B25" s="5" t="s">
        <v>52</v>
      </c>
      <c r="C25" s="5" t="s">
        <v>50</v>
      </c>
      <c r="D25" s="5" t="s">
        <v>450</v>
      </c>
      <c r="E25" s="5" t="s">
        <v>1269</v>
      </c>
      <c r="F25" s="33">
        <v>9</v>
      </c>
      <c r="G25" s="6">
        <f t="shared" si="0"/>
        <v>150</v>
      </c>
      <c r="H25" s="5" t="s">
        <v>896</v>
      </c>
      <c r="I25" s="6">
        <v>0</v>
      </c>
      <c r="J25" s="6">
        <f t="shared" si="1"/>
        <v>150</v>
      </c>
      <c r="K25" s="6">
        <v>150</v>
      </c>
      <c r="L25" s="5">
        <v>30</v>
      </c>
      <c r="M25" s="5">
        <v>30</v>
      </c>
      <c r="N25" s="5">
        <v>24</v>
      </c>
      <c r="O25" s="5" t="s">
        <v>1271</v>
      </c>
      <c r="P25" s="5">
        <v>5</v>
      </c>
      <c r="Q25" s="5">
        <v>0</v>
      </c>
      <c r="R25" s="5" t="s">
        <v>120</v>
      </c>
    </row>
    <row r="26" ht="19" customHeight="1" spans="1:18">
      <c r="A26" s="5" t="s">
        <v>454</v>
      </c>
      <c r="B26" s="5" t="s">
        <v>52</v>
      </c>
      <c r="C26" s="5" t="s">
        <v>50</v>
      </c>
      <c r="D26" s="5" t="s">
        <v>455</v>
      </c>
      <c r="E26" s="5" t="s">
        <v>1269</v>
      </c>
      <c r="F26" s="33">
        <v>9</v>
      </c>
      <c r="G26" s="6">
        <f t="shared" si="0"/>
        <v>150</v>
      </c>
      <c r="H26" s="5" t="s">
        <v>896</v>
      </c>
      <c r="I26" s="6">
        <v>0</v>
      </c>
      <c r="J26" s="6">
        <f t="shared" si="1"/>
        <v>150</v>
      </c>
      <c r="K26" s="6">
        <v>150</v>
      </c>
      <c r="L26" s="5">
        <v>30</v>
      </c>
      <c r="M26" s="5">
        <v>30</v>
      </c>
      <c r="N26" s="5">
        <v>25</v>
      </c>
      <c r="O26" s="5" t="s">
        <v>1271</v>
      </c>
      <c r="P26" s="5">
        <v>1</v>
      </c>
      <c r="Q26" s="5">
        <v>0</v>
      </c>
      <c r="R26" s="5" t="s">
        <v>120</v>
      </c>
    </row>
    <row r="27" ht="19" customHeight="1" spans="1:18">
      <c r="A27" s="5" t="s">
        <v>467</v>
      </c>
      <c r="B27" s="5" t="s">
        <v>52</v>
      </c>
      <c r="C27" s="5" t="s">
        <v>50</v>
      </c>
      <c r="D27" s="5" t="s">
        <v>468</v>
      </c>
      <c r="E27" s="5" t="s">
        <v>1269</v>
      </c>
      <c r="F27" s="33">
        <v>9</v>
      </c>
      <c r="G27" s="6">
        <f t="shared" si="0"/>
        <v>150</v>
      </c>
      <c r="H27" s="5" t="s">
        <v>896</v>
      </c>
      <c r="I27" s="6">
        <v>0</v>
      </c>
      <c r="J27" s="6">
        <f t="shared" si="1"/>
        <v>150</v>
      </c>
      <c r="K27" s="6">
        <v>150</v>
      </c>
      <c r="L27" s="5">
        <v>30</v>
      </c>
      <c r="M27" s="5">
        <v>30</v>
      </c>
      <c r="N27" s="5">
        <v>26</v>
      </c>
      <c r="O27" s="5" t="s">
        <v>1270</v>
      </c>
      <c r="P27" s="5">
        <v>0</v>
      </c>
      <c r="Q27" s="5">
        <v>0</v>
      </c>
      <c r="R27" s="5" t="s">
        <v>120</v>
      </c>
    </row>
    <row r="28" ht="19" customHeight="1" spans="1:18">
      <c r="A28" s="5" t="s">
        <v>58</v>
      </c>
      <c r="B28" s="5" t="s">
        <v>52</v>
      </c>
      <c r="C28" s="5" t="s">
        <v>50</v>
      </c>
      <c r="D28" s="5" t="s">
        <v>475</v>
      </c>
      <c r="E28" s="5" t="s">
        <v>1269</v>
      </c>
      <c r="F28" s="33">
        <v>9</v>
      </c>
      <c r="G28" s="6">
        <f t="shared" si="0"/>
        <v>5</v>
      </c>
      <c r="H28" s="5" t="s">
        <v>896</v>
      </c>
      <c r="I28" s="6">
        <v>0</v>
      </c>
      <c r="J28" s="6">
        <f t="shared" si="1"/>
        <v>5</v>
      </c>
      <c r="K28" s="6">
        <v>150</v>
      </c>
      <c r="L28" s="5">
        <v>1</v>
      </c>
      <c r="M28" s="5">
        <v>30</v>
      </c>
      <c r="N28" s="5">
        <v>27</v>
      </c>
      <c r="O28" s="5" t="s">
        <v>1270</v>
      </c>
      <c r="P28" s="5">
        <v>0</v>
      </c>
      <c r="Q28" s="5">
        <v>0</v>
      </c>
      <c r="R28" s="5" t="s">
        <v>120</v>
      </c>
    </row>
    <row r="29" ht="19" customHeight="1" spans="1:18">
      <c r="A29" s="5" t="s">
        <v>483</v>
      </c>
      <c r="B29" s="5" t="s">
        <v>52</v>
      </c>
      <c r="C29" s="5" t="s">
        <v>50</v>
      </c>
      <c r="D29" s="5" t="s">
        <v>413</v>
      </c>
      <c r="E29" s="5" t="s">
        <v>1269</v>
      </c>
      <c r="F29" s="33">
        <v>9</v>
      </c>
      <c r="G29" s="6">
        <f t="shared" si="0"/>
        <v>150</v>
      </c>
      <c r="H29" s="5" t="s">
        <v>896</v>
      </c>
      <c r="I29" s="6">
        <v>0</v>
      </c>
      <c r="J29" s="6">
        <f t="shared" si="1"/>
        <v>150</v>
      </c>
      <c r="K29" s="6">
        <v>150</v>
      </c>
      <c r="L29" s="5">
        <v>30</v>
      </c>
      <c r="M29" s="5">
        <v>30</v>
      </c>
      <c r="N29" s="5">
        <v>28</v>
      </c>
      <c r="O29" s="5" t="s">
        <v>1270</v>
      </c>
      <c r="P29" s="5">
        <v>0</v>
      </c>
      <c r="Q29" s="5">
        <v>0</v>
      </c>
      <c r="R29" s="5" t="s">
        <v>120</v>
      </c>
    </row>
    <row r="30" ht="19" customHeight="1" spans="1:18">
      <c r="A30" s="5" t="s">
        <v>503</v>
      </c>
      <c r="B30" s="5" t="s">
        <v>52</v>
      </c>
      <c r="C30" s="5" t="s">
        <v>50</v>
      </c>
      <c r="D30" s="5" t="s">
        <v>405</v>
      </c>
      <c r="E30" s="5" t="s">
        <v>1269</v>
      </c>
      <c r="F30" s="33">
        <v>9</v>
      </c>
      <c r="G30" s="6">
        <f t="shared" si="0"/>
        <v>150</v>
      </c>
      <c r="H30" s="5" t="s">
        <v>896</v>
      </c>
      <c r="I30" s="6">
        <v>0</v>
      </c>
      <c r="J30" s="6">
        <f t="shared" si="1"/>
        <v>150</v>
      </c>
      <c r="K30" s="6">
        <v>150</v>
      </c>
      <c r="L30" s="5">
        <v>30</v>
      </c>
      <c r="M30" s="5">
        <v>30</v>
      </c>
      <c r="N30" s="5">
        <v>29</v>
      </c>
      <c r="O30" s="5" t="s">
        <v>1271</v>
      </c>
      <c r="P30" s="5">
        <v>4</v>
      </c>
      <c r="Q30" s="5">
        <v>0</v>
      </c>
      <c r="R30" s="5" t="s">
        <v>120</v>
      </c>
    </row>
    <row r="31" ht="19" customHeight="1" spans="1:18">
      <c r="A31" s="5" t="s">
        <v>504</v>
      </c>
      <c r="B31" s="5" t="s">
        <v>52</v>
      </c>
      <c r="C31" s="5" t="s">
        <v>50</v>
      </c>
      <c r="D31" s="5" t="s">
        <v>428</v>
      </c>
      <c r="E31" s="5" t="s">
        <v>1269</v>
      </c>
      <c r="F31" s="33">
        <v>9</v>
      </c>
      <c r="G31" s="6">
        <f t="shared" si="0"/>
        <v>115</v>
      </c>
      <c r="H31" s="5" t="s">
        <v>896</v>
      </c>
      <c r="I31" s="6">
        <v>0</v>
      </c>
      <c r="J31" s="6">
        <f t="shared" si="1"/>
        <v>115</v>
      </c>
      <c r="K31" s="6">
        <v>150</v>
      </c>
      <c r="L31" s="5">
        <v>23</v>
      </c>
      <c r="M31" s="5">
        <v>30</v>
      </c>
      <c r="N31" s="5">
        <v>30</v>
      </c>
      <c r="O31" s="5" t="s">
        <v>1271</v>
      </c>
      <c r="P31" s="5">
        <v>3</v>
      </c>
      <c r="Q31" s="5">
        <v>0</v>
      </c>
      <c r="R31" s="5" t="s">
        <v>120</v>
      </c>
    </row>
    <row r="32" ht="19" customHeight="1" spans="1:18">
      <c r="A32" s="5" t="s">
        <v>507</v>
      </c>
      <c r="B32" s="5" t="s">
        <v>52</v>
      </c>
      <c r="C32" s="5" t="s">
        <v>50</v>
      </c>
      <c r="D32" s="5" t="s">
        <v>463</v>
      </c>
      <c r="E32" s="5" t="s">
        <v>1269</v>
      </c>
      <c r="F32" s="33">
        <v>9</v>
      </c>
      <c r="G32" s="6">
        <f t="shared" si="0"/>
        <v>150</v>
      </c>
      <c r="H32" s="5" t="s">
        <v>896</v>
      </c>
      <c r="I32" s="6">
        <v>0</v>
      </c>
      <c r="J32" s="6">
        <f t="shared" si="1"/>
        <v>150</v>
      </c>
      <c r="K32" s="6">
        <v>150</v>
      </c>
      <c r="L32" s="5">
        <v>30</v>
      </c>
      <c r="M32" s="5">
        <v>30</v>
      </c>
      <c r="N32" s="5">
        <v>31</v>
      </c>
      <c r="O32" s="5" t="s">
        <v>1271</v>
      </c>
      <c r="P32" s="5">
        <v>3</v>
      </c>
      <c r="Q32" s="5">
        <v>0</v>
      </c>
      <c r="R32" s="5" t="s">
        <v>120</v>
      </c>
    </row>
    <row r="33" ht="19" customHeight="1" spans="1:18">
      <c r="A33" s="5" t="s">
        <v>514</v>
      </c>
      <c r="B33" s="5" t="s">
        <v>52</v>
      </c>
      <c r="C33" s="5" t="s">
        <v>50</v>
      </c>
      <c r="D33" s="5" t="s">
        <v>468</v>
      </c>
      <c r="E33" s="5" t="s">
        <v>1269</v>
      </c>
      <c r="F33" s="33">
        <v>9</v>
      </c>
      <c r="G33" s="6">
        <f t="shared" si="0"/>
        <v>150</v>
      </c>
      <c r="H33" s="5" t="s">
        <v>896</v>
      </c>
      <c r="I33" s="6">
        <v>0</v>
      </c>
      <c r="J33" s="6">
        <f t="shared" si="1"/>
        <v>150</v>
      </c>
      <c r="K33" s="6">
        <v>150</v>
      </c>
      <c r="L33" s="5">
        <v>30</v>
      </c>
      <c r="M33" s="5">
        <v>30</v>
      </c>
      <c r="N33" s="5">
        <v>32</v>
      </c>
      <c r="O33" s="5" t="s">
        <v>1270</v>
      </c>
      <c r="P33" s="5">
        <v>0</v>
      </c>
      <c r="Q33" s="5">
        <v>0</v>
      </c>
      <c r="R33" s="5" t="s">
        <v>120</v>
      </c>
    </row>
    <row r="34" ht="19" customHeight="1" spans="1:18">
      <c r="A34" s="5" t="s">
        <v>519</v>
      </c>
      <c r="B34" s="5" t="s">
        <v>52</v>
      </c>
      <c r="C34" s="5" t="s">
        <v>50</v>
      </c>
      <c r="D34" s="5" t="s">
        <v>520</v>
      </c>
      <c r="E34" s="5" t="s">
        <v>1269</v>
      </c>
      <c r="F34" s="33">
        <v>9</v>
      </c>
      <c r="G34" s="6">
        <f t="shared" si="0"/>
        <v>150</v>
      </c>
      <c r="H34" s="5" t="s">
        <v>896</v>
      </c>
      <c r="I34" s="6">
        <v>0</v>
      </c>
      <c r="J34" s="6">
        <f t="shared" si="1"/>
        <v>150</v>
      </c>
      <c r="K34" s="6">
        <v>150</v>
      </c>
      <c r="L34" s="5">
        <v>30</v>
      </c>
      <c r="M34" s="5">
        <v>30</v>
      </c>
      <c r="N34" s="5">
        <v>33</v>
      </c>
      <c r="O34" s="5" t="s">
        <v>1270</v>
      </c>
      <c r="P34" s="5">
        <v>0</v>
      </c>
      <c r="Q34" s="5">
        <v>0</v>
      </c>
      <c r="R34" s="5" t="s">
        <v>120</v>
      </c>
    </row>
    <row r="35" ht="19" customHeight="1" spans="1:18">
      <c r="A35" s="5" t="s">
        <v>524</v>
      </c>
      <c r="B35" s="5" t="s">
        <v>52</v>
      </c>
      <c r="C35" s="5" t="s">
        <v>50</v>
      </c>
      <c r="D35" s="5" t="s">
        <v>413</v>
      </c>
      <c r="E35" s="5" t="s">
        <v>1269</v>
      </c>
      <c r="F35" s="33">
        <v>9</v>
      </c>
      <c r="G35" s="6">
        <f t="shared" si="0"/>
        <v>150</v>
      </c>
      <c r="H35" s="5" t="s">
        <v>896</v>
      </c>
      <c r="I35" s="6">
        <v>0</v>
      </c>
      <c r="J35" s="6">
        <f t="shared" si="1"/>
        <v>150</v>
      </c>
      <c r="K35" s="6">
        <v>150</v>
      </c>
      <c r="L35" s="5">
        <v>30</v>
      </c>
      <c r="M35" s="5">
        <v>30</v>
      </c>
      <c r="N35" s="5">
        <v>34</v>
      </c>
      <c r="O35" s="5" t="s">
        <v>1271</v>
      </c>
      <c r="P35" s="5">
        <v>1</v>
      </c>
      <c r="Q35" s="5">
        <v>0</v>
      </c>
      <c r="R35" s="5" t="s">
        <v>120</v>
      </c>
    </row>
    <row r="36" ht="19" customHeight="1" spans="1:18">
      <c r="A36" s="5" t="s">
        <v>526</v>
      </c>
      <c r="B36" s="5" t="s">
        <v>52</v>
      </c>
      <c r="C36" s="5" t="s">
        <v>50</v>
      </c>
      <c r="D36" s="5" t="s">
        <v>463</v>
      </c>
      <c r="E36" s="5" t="s">
        <v>1269</v>
      </c>
      <c r="F36" s="33">
        <v>9</v>
      </c>
      <c r="G36" s="6">
        <f t="shared" si="0"/>
        <v>5</v>
      </c>
      <c r="H36" s="5" t="s">
        <v>896</v>
      </c>
      <c r="I36" s="6">
        <v>0</v>
      </c>
      <c r="J36" s="6">
        <f t="shared" si="1"/>
        <v>5</v>
      </c>
      <c r="K36" s="6">
        <v>150</v>
      </c>
      <c r="L36" s="5">
        <v>1</v>
      </c>
      <c r="M36" s="5">
        <v>30</v>
      </c>
      <c r="N36" s="5">
        <v>35</v>
      </c>
      <c r="O36" s="5" t="s">
        <v>1271</v>
      </c>
      <c r="P36" s="5">
        <v>1</v>
      </c>
      <c r="Q36" s="5">
        <v>0</v>
      </c>
      <c r="R36" s="5" t="s">
        <v>120</v>
      </c>
    </row>
    <row r="37" ht="19" customHeight="1" spans="1:18">
      <c r="A37" s="5" t="s">
        <v>536</v>
      </c>
      <c r="B37" s="5" t="s">
        <v>52</v>
      </c>
      <c r="C37" s="5" t="s">
        <v>50</v>
      </c>
      <c r="D37" s="5" t="s">
        <v>428</v>
      </c>
      <c r="E37" s="5" t="s">
        <v>1269</v>
      </c>
      <c r="F37" s="33">
        <v>9</v>
      </c>
      <c r="G37" s="6">
        <f t="shared" si="0"/>
        <v>80</v>
      </c>
      <c r="H37" s="5" t="s">
        <v>896</v>
      </c>
      <c r="I37" s="6">
        <v>0</v>
      </c>
      <c r="J37" s="6">
        <f t="shared" si="1"/>
        <v>80</v>
      </c>
      <c r="K37" s="6">
        <v>150</v>
      </c>
      <c r="L37" s="5">
        <v>16</v>
      </c>
      <c r="M37" s="5">
        <v>30</v>
      </c>
      <c r="N37" s="5">
        <v>36</v>
      </c>
      <c r="O37" s="5" t="s">
        <v>1271</v>
      </c>
      <c r="P37" s="5">
        <v>2</v>
      </c>
      <c r="Q37" s="5">
        <v>0</v>
      </c>
      <c r="R37" s="5" t="s">
        <v>120</v>
      </c>
    </row>
    <row r="38" ht="19" customHeight="1" spans="1:18">
      <c r="A38" s="5" t="s">
        <v>61</v>
      </c>
      <c r="B38" s="5" t="s">
        <v>52</v>
      </c>
      <c r="C38" s="5" t="s">
        <v>50</v>
      </c>
      <c r="D38" s="5" t="s">
        <v>428</v>
      </c>
      <c r="E38" s="5" t="s">
        <v>1269</v>
      </c>
      <c r="F38" s="33">
        <v>9</v>
      </c>
      <c r="G38" s="6">
        <f t="shared" si="0"/>
        <v>40</v>
      </c>
      <c r="H38" s="5" t="s">
        <v>896</v>
      </c>
      <c r="I38" s="6">
        <v>0</v>
      </c>
      <c r="J38" s="6">
        <f t="shared" si="1"/>
        <v>40</v>
      </c>
      <c r="K38" s="6">
        <v>150</v>
      </c>
      <c r="L38" s="5">
        <v>8</v>
      </c>
      <c r="M38" s="5">
        <v>30</v>
      </c>
      <c r="N38" s="5">
        <v>37</v>
      </c>
      <c r="O38" s="5" t="s">
        <v>1270</v>
      </c>
      <c r="P38" s="5">
        <v>0</v>
      </c>
      <c r="Q38" s="5">
        <v>0</v>
      </c>
      <c r="R38" s="5" t="s">
        <v>120</v>
      </c>
    </row>
    <row r="39" ht="19" customHeight="1" spans="1:18">
      <c r="A39" s="5" t="s">
        <v>62</v>
      </c>
      <c r="B39" s="5" t="s">
        <v>63</v>
      </c>
      <c r="C39" s="5" t="s">
        <v>50</v>
      </c>
      <c r="D39" s="5" t="s">
        <v>551</v>
      </c>
      <c r="E39" s="5" t="s">
        <v>1269</v>
      </c>
      <c r="F39" s="33">
        <v>9</v>
      </c>
      <c r="G39" s="6">
        <f t="shared" si="0"/>
        <v>150</v>
      </c>
      <c r="H39" s="5" t="s">
        <v>896</v>
      </c>
      <c r="I39" s="6">
        <v>0</v>
      </c>
      <c r="J39" s="6">
        <f t="shared" si="1"/>
        <v>150</v>
      </c>
      <c r="K39" s="6">
        <v>150</v>
      </c>
      <c r="L39" s="5">
        <v>30</v>
      </c>
      <c r="M39" s="5">
        <v>30</v>
      </c>
      <c r="N39" s="5">
        <v>38</v>
      </c>
      <c r="O39" s="5" t="s">
        <v>1271</v>
      </c>
      <c r="P39" s="5">
        <v>1</v>
      </c>
      <c r="Q39" s="5">
        <v>0</v>
      </c>
      <c r="R39" s="5" t="s">
        <v>120</v>
      </c>
    </row>
    <row r="40" ht="19" customHeight="1" spans="1:18">
      <c r="A40" s="5" t="s">
        <v>553</v>
      </c>
      <c r="B40" s="5" t="s">
        <v>63</v>
      </c>
      <c r="C40" s="5" t="s">
        <v>50</v>
      </c>
      <c r="D40" s="5" t="s">
        <v>554</v>
      </c>
      <c r="E40" s="5" t="s">
        <v>1269</v>
      </c>
      <c r="F40" s="33">
        <v>9</v>
      </c>
      <c r="G40" s="6">
        <f t="shared" si="0"/>
        <v>45</v>
      </c>
      <c r="H40" s="5" t="s">
        <v>896</v>
      </c>
      <c r="I40" s="6">
        <v>0</v>
      </c>
      <c r="J40" s="6">
        <f t="shared" si="1"/>
        <v>45</v>
      </c>
      <c r="K40" s="6">
        <v>150</v>
      </c>
      <c r="L40" s="5">
        <v>9</v>
      </c>
      <c r="M40" s="5">
        <v>30</v>
      </c>
      <c r="N40" s="5">
        <v>39</v>
      </c>
      <c r="O40" s="5" t="s">
        <v>1270</v>
      </c>
      <c r="P40" s="5">
        <v>0</v>
      </c>
      <c r="Q40" s="5">
        <v>0</v>
      </c>
      <c r="R40" s="5" t="s">
        <v>120</v>
      </c>
    </row>
    <row r="41" ht="19" customHeight="1" spans="1:18">
      <c r="A41" s="5" t="s">
        <v>566</v>
      </c>
      <c r="B41" s="5" t="s">
        <v>558</v>
      </c>
      <c r="C41" s="5" t="s">
        <v>66</v>
      </c>
      <c r="D41" s="5" t="s">
        <v>567</v>
      </c>
      <c r="E41" s="5" t="s">
        <v>1269</v>
      </c>
      <c r="F41" s="33">
        <v>9</v>
      </c>
      <c r="G41" s="6">
        <f t="shared" si="0"/>
        <v>5</v>
      </c>
      <c r="H41" s="5" t="s">
        <v>896</v>
      </c>
      <c r="I41" s="6">
        <v>0</v>
      </c>
      <c r="J41" s="6">
        <f t="shared" si="1"/>
        <v>5</v>
      </c>
      <c r="K41" s="6">
        <v>150</v>
      </c>
      <c r="L41" s="5">
        <v>1</v>
      </c>
      <c r="M41" s="5">
        <v>30</v>
      </c>
      <c r="N41" s="5">
        <v>40</v>
      </c>
      <c r="O41" s="5" t="s">
        <v>1270</v>
      </c>
      <c r="P41" s="5">
        <v>0</v>
      </c>
      <c r="Q41" s="5">
        <v>0</v>
      </c>
      <c r="R41" s="5" t="s">
        <v>120</v>
      </c>
    </row>
    <row r="42" ht="19" customHeight="1" spans="1:18">
      <c r="A42" s="5" t="s">
        <v>569</v>
      </c>
      <c r="B42" s="5" t="s">
        <v>558</v>
      </c>
      <c r="C42" s="5" t="s">
        <v>66</v>
      </c>
      <c r="D42" s="5" t="s">
        <v>570</v>
      </c>
      <c r="E42" s="5" t="s">
        <v>1269</v>
      </c>
      <c r="F42" s="33">
        <v>9</v>
      </c>
      <c r="G42" s="6">
        <f t="shared" si="0"/>
        <v>260</v>
      </c>
      <c r="H42" s="5" t="s">
        <v>896</v>
      </c>
      <c r="I42" s="6">
        <v>0</v>
      </c>
      <c r="J42" s="6">
        <f t="shared" si="1"/>
        <v>260</v>
      </c>
      <c r="K42" s="6">
        <v>260</v>
      </c>
      <c r="L42" s="5">
        <v>30</v>
      </c>
      <c r="M42" s="5">
        <v>30</v>
      </c>
      <c r="N42" s="5">
        <v>41</v>
      </c>
      <c r="O42" s="5" t="s">
        <v>1270</v>
      </c>
      <c r="P42" s="5">
        <v>0</v>
      </c>
      <c r="Q42" s="5">
        <v>0</v>
      </c>
      <c r="R42" s="5" t="s">
        <v>120</v>
      </c>
    </row>
    <row r="43" ht="19" customHeight="1" spans="1:18">
      <c r="A43" s="5" t="s">
        <v>572</v>
      </c>
      <c r="B43" s="5" t="s">
        <v>558</v>
      </c>
      <c r="C43" s="5" t="s">
        <v>66</v>
      </c>
      <c r="D43" s="5" t="s">
        <v>573</v>
      </c>
      <c r="E43" s="5" t="s">
        <v>1269</v>
      </c>
      <c r="F43" s="33">
        <v>9</v>
      </c>
      <c r="G43" s="6">
        <f t="shared" si="0"/>
        <v>260</v>
      </c>
      <c r="H43" s="5" t="s">
        <v>896</v>
      </c>
      <c r="I43" s="6">
        <v>0</v>
      </c>
      <c r="J43" s="6">
        <f t="shared" si="1"/>
        <v>260</v>
      </c>
      <c r="K43" s="6">
        <v>260</v>
      </c>
      <c r="L43" s="5">
        <v>30</v>
      </c>
      <c r="M43" s="5">
        <v>30</v>
      </c>
      <c r="N43" s="5">
        <v>42</v>
      </c>
      <c r="O43" s="5" t="s">
        <v>1271</v>
      </c>
      <c r="P43" s="5">
        <v>6</v>
      </c>
      <c r="Q43" s="5">
        <v>0</v>
      </c>
      <c r="R43" s="5" t="s">
        <v>120</v>
      </c>
    </row>
    <row r="44" ht="19" customHeight="1" spans="1:18">
      <c r="A44" s="5" t="s">
        <v>589</v>
      </c>
      <c r="B44" s="5" t="s">
        <v>558</v>
      </c>
      <c r="C44" s="5" t="s">
        <v>66</v>
      </c>
      <c r="D44" s="5" t="s">
        <v>570</v>
      </c>
      <c r="E44" s="5" t="s">
        <v>1269</v>
      </c>
      <c r="F44" s="33">
        <v>9</v>
      </c>
      <c r="G44" s="6">
        <f t="shared" si="0"/>
        <v>260</v>
      </c>
      <c r="H44" s="5" t="s">
        <v>896</v>
      </c>
      <c r="I44" s="6">
        <v>0</v>
      </c>
      <c r="J44" s="6">
        <f t="shared" si="1"/>
        <v>260</v>
      </c>
      <c r="K44" s="6">
        <v>260</v>
      </c>
      <c r="L44" s="5">
        <v>30</v>
      </c>
      <c r="M44" s="5">
        <v>30</v>
      </c>
      <c r="N44" s="5">
        <v>43</v>
      </c>
      <c r="O44" s="5" t="s">
        <v>1270</v>
      </c>
      <c r="P44" s="5">
        <v>0</v>
      </c>
      <c r="Q44" s="5">
        <v>0</v>
      </c>
      <c r="R44" s="5" t="s">
        <v>120</v>
      </c>
    </row>
    <row r="45" ht="19" customHeight="1" spans="1:18">
      <c r="A45" s="5" t="s">
        <v>594</v>
      </c>
      <c r="B45" s="5" t="s">
        <v>558</v>
      </c>
      <c r="C45" s="5" t="s">
        <v>66</v>
      </c>
      <c r="D45" s="5" t="s">
        <v>573</v>
      </c>
      <c r="E45" s="5" t="s">
        <v>1269</v>
      </c>
      <c r="F45" s="33">
        <v>9</v>
      </c>
      <c r="G45" s="6">
        <f t="shared" si="0"/>
        <v>150</v>
      </c>
      <c r="H45" s="5" t="s">
        <v>896</v>
      </c>
      <c r="I45" s="6">
        <v>0</v>
      </c>
      <c r="J45" s="6">
        <f t="shared" si="1"/>
        <v>150</v>
      </c>
      <c r="K45" s="6">
        <v>150</v>
      </c>
      <c r="L45" s="5">
        <v>30</v>
      </c>
      <c r="M45" s="5">
        <v>30</v>
      </c>
      <c r="N45" s="5">
        <v>44</v>
      </c>
      <c r="O45" s="5" t="s">
        <v>1271</v>
      </c>
      <c r="P45" s="5">
        <v>3</v>
      </c>
      <c r="Q45" s="5">
        <v>0</v>
      </c>
      <c r="R45" s="5" t="s">
        <v>120</v>
      </c>
    </row>
    <row r="46" ht="19" customHeight="1" spans="1:18">
      <c r="A46" s="5" t="s">
        <v>596</v>
      </c>
      <c r="B46" s="5" t="s">
        <v>558</v>
      </c>
      <c r="C46" s="5" t="s">
        <v>66</v>
      </c>
      <c r="D46" s="5" t="s">
        <v>584</v>
      </c>
      <c r="E46" s="5" t="s">
        <v>1269</v>
      </c>
      <c r="F46" s="33">
        <v>9</v>
      </c>
      <c r="G46" s="6">
        <f t="shared" si="0"/>
        <v>150</v>
      </c>
      <c r="H46" s="5" t="s">
        <v>896</v>
      </c>
      <c r="I46" s="6">
        <v>0</v>
      </c>
      <c r="J46" s="6">
        <f t="shared" si="1"/>
        <v>150</v>
      </c>
      <c r="K46" s="6">
        <v>150</v>
      </c>
      <c r="L46" s="5">
        <v>30</v>
      </c>
      <c r="M46" s="5">
        <v>30</v>
      </c>
      <c r="N46" s="5">
        <v>45</v>
      </c>
      <c r="O46" s="5" t="s">
        <v>1270</v>
      </c>
      <c r="P46" s="5">
        <v>0</v>
      </c>
      <c r="Q46" s="5">
        <v>0</v>
      </c>
      <c r="R46" s="5" t="s">
        <v>120</v>
      </c>
    </row>
    <row r="47" ht="19" customHeight="1" spans="1:18">
      <c r="A47" s="5" t="s">
        <v>606</v>
      </c>
      <c r="B47" s="5" t="s">
        <v>558</v>
      </c>
      <c r="C47" s="5" t="s">
        <v>66</v>
      </c>
      <c r="D47" s="5" t="s">
        <v>607</v>
      </c>
      <c r="E47" s="5" t="s">
        <v>1269</v>
      </c>
      <c r="F47" s="33">
        <v>9</v>
      </c>
      <c r="G47" s="6">
        <f t="shared" si="0"/>
        <v>150</v>
      </c>
      <c r="H47" s="5" t="s">
        <v>896</v>
      </c>
      <c r="I47" s="6">
        <v>0</v>
      </c>
      <c r="J47" s="6">
        <f t="shared" si="1"/>
        <v>150</v>
      </c>
      <c r="K47" s="6">
        <v>150</v>
      </c>
      <c r="L47" s="5">
        <v>30</v>
      </c>
      <c r="M47" s="5">
        <v>30</v>
      </c>
      <c r="N47" s="5">
        <v>46</v>
      </c>
      <c r="O47" s="5" t="s">
        <v>1270</v>
      </c>
      <c r="P47" s="5">
        <v>0</v>
      </c>
      <c r="Q47" s="5">
        <v>0</v>
      </c>
      <c r="R47" s="5" t="s">
        <v>120</v>
      </c>
    </row>
    <row r="48" ht="19" customHeight="1" spans="1:18">
      <c r="A48" s="5" t="s">
        <v>64</v>
      </c>
      <c r="B48" s="5" t="s">
        <v>65</v>
      </c>
      <c r="C48" s="5" t="s">
        <v>66</v>
      </c>
      <c r="D48" s="5" t="s">
        <v>629</v>
      </c>
      <c r="E48" s="5" t="s">
        <v>1269</v>
      </c>
      <c r="F48" s="33">
        <v>9</v>
      </c>
      <c r="G48" s="6">
        <f t="shared" si="0"/>
        <v>300</v>
      </c>
      <c r="H48" s="5" t="s">
        <v>896</v>
      </c>
      <c r="I48" s="6">
        <v>0</v>
      </c>
      <c r="J48" s="6">
        <f t="shared" si="1"/>
        <v>300</v>
      </c>
      <c r="K48" s="6">
        <v>300</v>
      </c>
      <c r="L48" s="5">
        <v>30</v>
      </c>
      <c r="M48" s="5">
        <v>30</v>
      </c>
      <c r="N48" s="5">
        <v>47</v>
      </c>
      <c r="O48" s="5" t="s">
        <v>1270</v>
      </c>
      <c r="P48" s="5">
        <v>0</v>
      </c>
      <c r="Q48" s="5">
        <v>0</v>
      </c>
      <c r="R48" s="5" t="s">
        <v>120</v>
      </c>
    </row>
    <row r="49" ht="19" customHeight="1" spans="1:18">
      <c r="A49" s="5" t="s">
        <v>637</v>
      </c>
      <c r="B49" s="5" t="s">
        <v>65</v>
      </c>
      <c r="C49" s="5" t="s">
        <v>66</v>
      </c>
      <c r="D49" s="5" t="s">
        <v>620</v>
      </c>
      <c r="E49" s="5" t="s">
        <v>1269</v>
      </c>
      <c r="F49" s="33">
        <v>9</v>
      </c>
      <c r="G49" s="6">
        <f t="shared" si="0"/>
        <v>70</v>
      </c>
      <c r="H49" s="5" t="s">
        <v>896</v>
      </c>
      <c r="I49" s="6">
        <v>0</v>
      </c>
      <c r="J49" s="6">
        <f t="shared" si="1"/>
        <v>70</v>
      </c>
      <c r="K49" s="6">
        <v>150</v>
      </c>
      <c r="L49" s="5">
        <v>14</v>
      </c>
      <c r="M49" s="5">
        <v>30</v>
      </c>
      <c r="N49" s="5">
        <v>48</v>
      </c>
      <c r="O49" s="5" t="s">
        <v>1270</v>
      </c>
      <c r="P49" s="5">
        <v>0</v>
      </c>
      <c r="Q49" s="5">
        <v>0</v>
      </c>
      <c r="R49" s="5" t="s">
        <v>120</v>
      </c>
    </row>
    <row r="50" ht="19" customHeight="1" spans="1:18">
      <c r="A50" s="5" t="s">
        <v>645</v>
      </c>
      <c r="B50" s="5" t="s">
        <v>70</v>
      </c>
      <c r="C50" s="5" t="s">
        <v>71</v>
      </c>
      <c r="D50" s="5" t="s">
        <v>646</v>
      </c>
      <c r="E50" s="5" t="s">
        <v>1269</v>
      </c>
      <c r="F50" s="33">
        <v>9</v>
      </c>
      <c r="G50" s="6">
        <f t="shared" si="0"/>
        <v>1000</v>
      </c>
      <c r="H50" s="5" t="s">
        <v>896</v>
      </c>
      <c r="I50" s="6">
        <v>0</v>
      </c>
      <c r="J50" s="6">
        <f t="shared" si="1"/>
        <v>1000</v>
      </c>
      <c r="K50" s="6">
        <v>1000</v>
      </c>
      <c r="L50" s="5">
        <v>30</v>
      </c>
      <c r="M50" s="5">
        <v>30</v>
      </c>
      <c r="N50" s="5">
        <v>49</v>
      </c>
      <c r="O50" s="5" t="s">
        <v>1271</v>
      </c>
      <c r="P50" s="5">
        <v>4</v>
      </c>
      <c r="Q50" s="5">
        <v>0</v>
      </c>
      <c r="R50" s="5" t="s">
        <v>120</v>
      </c>
    </row>
    <row r="51" ht="19" customHeight="1" spans="1:18">
      <c r="A51" s="5" t="s">
        <v>674</v>
      </c>
      <c r="B51" s="5" t="s">
        <v>70</v>
      </c>
      <c r="C51" s="5" t="s">
        <v>71</v>
      </c>
      <c r="D51" s="5" t="s">
        <v>655</v>
      </c>
      <c r="E51" s="5" t="s">
        <v>1269</v>
      </c>
      <c r="F51" s="33">
        <v>9</v>
      </c>
      <c r="G51" s="6">
        <f t="shared" si="0"/>
        <v>150</v>
      </c>
      <c r="H51" s="5" t="s">
        <v>896</v>
      </c>
      <c r="I51" s="6">
        <v>0</v>
      </c>
      <c r="J51" s="6">
        <f t="shared" si="1"/>
        <v>150</v>
      </c>
      <c r="K51" s="6">
        <v>150</v>
      </c>
      <c r="L51" s="5">
        <v>30</v>
      </c>
      <c r="M51" s="5">
        <v>30</v>
      </c>
      <c r="N51" s="5">
        <v>50</v>
      </c>
      <c r="O51" s="5" t="s">
        <v>1271</v>
      </c>
      <c r="P51" s="5">
        <v>2</v>
      </c>
      <c r="Q51" s="5">
        <v>5</v>
      </c>
      <c r="R51" s="5" t="s">
        <v>120</v>
      </c>
    </row>
    <row r="52" ht="19" customHeight="1" spans="1:18">
      <c r="A52" s="5" t="s">
        <v>675</v>
      </c>
      <c r="B52" s="5" t="s">
        <v>70</v>
      </c>
      <c r="C52" s="5" t="s">
        <v>71</v>
      </c>
      <c r="D52" s="5" t="s">
        <v>655</v>
      </c>
      <c r="E52" s="5" t="s">
        <v>1269</v>
      </c>
      <c r="F52" s="33">
        <v>9</v>
      </c>
      <c r="G52" s="6">
        <f t="shared" si="0"/>
        <v>150</v>
      </c>
      <c r="H52" s="5" t="s">
        <v>896</v>
      </c>
      <c r="I52" s="6">
        <v>0</v>
      </c>
      <c r="J52" s="6">
        <f t="shared" si="1"/>
        <v>150</v>
      </c>
      <c r="K52" s="6">
        <v>150</v>
      </c>
      <c r="L52" s="5">
        <v>30</v>
      </c>
      <c r="M52" s="5">
        <v>30</v>
      </c>
      <c r="N52" s="5">
        <v>51</v>
      </c>
      <c r="O52" s="5" t="s">
        <v>1271</v>
      </c>
      <c r="P52" s="5">
        <v>0</v>
      </c>
      <c r="Q52" s="5">
        <v>2</v>
      </c>
      <c r="R52" s="5" t="s">
        <v>120</v>
      </c>
    </row>
    <row r="53" ht="19" customHeight="1" spans="1:18">
      <c r="A53" s="5" t="s">
        <v>692</v>
      </c>
      <c r="B53" s="5" t="s">
        <v>70</v>
      </c>
      <c r="C53" s="5" t="s">
        <v>71</v>
      </c>
      <c r="D53" s="5" t="s">
        <v>693</v>
      </c>
      <c r="E53" s="5" t="s">
        <v>1269</v>
      </c>
      <c r="F53" s="33">
        <v>9</v>
      </c>
      <c r="G53" s="6">
        <f t="shared" si="0"/>
        <v>150</v>
      </c>
      <c r="H53" s="5" t="s">
        <v>896</v>
      </c>
      <c r="I53" s="6">
        <v>0</v>
      </c>
      <c r="J53" s="6">
        <f t="shared" si="1"/>
        <v>150</v>
      </c>
      <c r="K53" s="6">
        <v>150</v>
      </c>
      <c r="L53" s="5">
        <v>30</v>
      </c>
      <c r="M53" s="5">
        <v>30</v>
      </c>
      <c r="N53" s="5">
        <v>52</v>
      </c>
      <c r="O53" s="5" t="s">
        <v>1271</v>
      </c>
      <c r="P53" s="5">
        <v>2</v>
      </c>
      <c r="Q53" s="5">
        <v>0</v>
      </c>
      <c r="R53" s="5" t="s">
        <v>120</v>
      </c>
    </row>
    <row r="54" ht="19" customHeight="1" spans="1:18">
      <c r="A54" s="5" t="s">
        <v>696</v>
      </c>
      <c r="B54" s="5" t="s">
        <v>70</v>
      </c>
      <c r="C54" s="5" t="s">
        <v>71</v>
      </c>
      <c r="D54" s="5" t="s">
        <v>697</v>
      </c>
      <c r="E54" s="5" t="s">
        <v>1269</v>
      </c>
      <c r="F54" s="33">
        <v>9</v>
      </c>
      <c r="G54" s="6">
        <f t="shared" si="0"/>
        <v>150</v>
      </c>
      <c r="H54" s="5" t="s">
        <v>896</v>
      </c>
      <c r="I54" s="6">
        <v>0</v>
      </c>
      <c r="J54" s="6">
        <f t="shared" si="1"/>
        <v>150</v>
      </c>
      <c r="K54" s="6">
        <v>150</v>
      </c>
      <c r="L54" s="5">
        <v>30</v>
      </c>
      <c r="M54" s="5">
        <v>30</v>
      </c>
      <c r="N54" s="5">
        <v>53</v>
      </c>
      <c r="O54" s="5" t="s">
        <v>1271</v>
      </c>
      <c r="P54" s="5">
        <v>3</v>
      </c>
      <c r="Q54" s="5">
        <v>0</v>
      </c>
      <c r="R54" s="5" t="s">
        <v>120</v>
      </c>
    </row>
    <row r="55" ht="19" customHeight="1" spans="1:18">
      <c r="A55" s="5" t="s">
        <v>716</v>
      </c>
      <c r="B55" s="5" t="s">
        <v>70</v>
      </c>
      <c r="C55" s="5" t="s">
        <v>71</v>
      </c>
      <c r="D55" s="5" t="s">
        <v>646</v>
      </c>
      <c r="E55" s="5" t="s">
        <v>1269</v>
      </c>
      <c r="F55" s="33">
        <v>9</v>
      </c>
      <c r="G55" s="6">
        <f t="shared" si="0"/>
        <v>150</v>
      </c>
      <c r="H55" s="5" t="s">
        <v>896</v>
      </c>
      <c r="I55" s="6">
        <v>0</v>
      </c>
      <c r="J55" s="6">
        <f t="shared" si="1"/>
        <v>150</v>
      </c>
      <c r="K55" s="6">
        <v>150</v>
      </c>
      <c r="L55" s="5">
        <v>30</v>
      </c>
      <c r="M55" s="5">
        <v>30</v>
      </c>
      <c r="N55" s="5">
        <v>54</v>
      </c>
      <c r="O55" s="5" t="s">
        <v>1270</v>
      </c>
      <c r="P55" s="5">
        <v>0</v>
      </c>
      <c r="Q55" s="5">
        <v>0</v>
      </c>
      <c r="R55" s="5" t="s">
        <v>120</v>
      </c>
    </row>
    <row r="56" ht="19" customHeight="1" spans="1:18">
      <c r="A56" s="5" t="s">
        <v>726</v>
      </c>
      <c r="B56" s="5" t="s">
        <v>70</v>
      </c>
      <c r="C56" s="5" t="s">
        <v>71</v>
      </c>
      <c r="D56" s="5" t="s">
        <v>693</v>
      </c>
      <c r="E56" s="5" t="s">
        <v>1269</v>
      </c>
      <c r="F56" s="33">
        <v>9</v>
      </c>
      <c r="G56" s="6">
        <f t="shared" si="0"/>
        <v>150</v>
      </c>
      <c r="H56" s="5" t="s">
        <v>896</v>
      </c>
      <c r="I56" s="6">
        <v>0</v>
      </c>
      <c r="J56" s="6">
        <f t="shared" si="1"/>
        <v>150</v>
      </c>
      <c r="K56" s="6">
        <v>150</v>
      </c>
      <c r="L56" s="5">
        <v>30</v>
      </c>
      <c r="M56" s="5">
        <v>30</v>
      </c>
      <c r="N56" s="5">
        <v>55</v>
      </c>
      <c r="O56" s="5" t="s">
        <v>1270</v>
      </c>
      <c r="P56" s="5">
        <v>0</v>
      </c>
      <c r="Q56" s="5">
        <v>0</v>
      </c>
      <c r="R56" s="5" t="s">
        <v>120</v>
      </c>
    </row>
    <row r="57" ht="19" customHeight="1" spans="1:18">
      <c r="A57" s="5" t="s">
        <v>729</v>
      </c>
      <c r="B57" s="5" t="s">
        <v>70</v>
      </c>
      <c r="C57" s="5" t="s">
        <v>71</v>
      </c>
      <c r="D57" s="5" t="s">
        <v>697</v>
      </c>
      <c r="E57" s="5" t="s">
        <v>1269</v>
      </c>
      <c r="F57" s="33">
        <v>9</v>
      </c>
      <c r="G57" s="6">
        <f t="shared" si="0"/>
        <v>150</v>
      </c>
      <c r="H57" s="5" t="s">
        <v>896</v>
      </c>
      <c r="I57" s="6">
        <v>0</v>
      </c>
      <c r="J57" s="6">
        <f t="shared" si="1"/>
        <v>150</v>
      </c>
      <c r="K57" s="6">
        <v>150</v>
      </c>
      <c r="L57" s="5">
        <v>30</v>
      </c>
      <c r="M57" s="5">
        <v>30</v>
      </c>
      <c r="N57" s="5">
        <v>56</v>
      </c>
      <c r="O57" s="5" t="s">
        <v>1271</v>
      </c>
      <c r="P57" s="5">
        <v>1</v>
      </c>
      <c r="Q57" s="5">
        <v>0</v>
      </c>
      <c r="R57" s="5" t="s">
        <v>120</v>
      </c>
    </row>
    <row r="58" ht="19" customHeight="1" spans="1:18">
      <c r="A58" s="5" t="s">
        <v>732</v>
      </c>
      <c r="B58" s="5" t="s">
        <v>70</v>
      </c>
      <c r="C58" s="5" t="s">
        <v>71</v>
      </c>
      <c r="D58" s="5" t="s">
        <v>697</v>
      </c>
      <c r="E58" s="5" t="s">
        <v>1269</v>
      </c>
      <c r="F58" s="33">
        <v>9</v>
      </c>
      <c r="G58" s="6">
        <f t="shared" si="0"/>
        <v>150</v>
      </c>
      <c r="H58" s="5" t="s">
        <v>896</v>
      </c>
      <c r="I58" s="6">
        <v>0</v>
      </c>
      <c r="J58" s="6">
        <f t="shared" si="1"/>
        <v>150</v>
      </c>
      <c r="K58" s="6">
        <v>150</v>
      </c>
      <c r="L58" s="5">
        <v>30</v>
      </c>
      <c r="M58" s="5">
        <v>30</v>
      </c>
      <c r="N58" s="5">
        <v>57</v>
      </c>
      <c r="O58" s="5" t="s">
        <v>1271</v>
      </c>
      <c r="P58" s="5">
        <v>5</v>
      </c>
      <c r="Q58" s="5">
        <v>0</v>
      </c>
      <c r="R58" s="5" t="s">
        <v>120</v>
      </c>
    </row>
    <row r="59" ht="19" customHeight="1" spans="1:18">
      <c r="A59" s="5" t="s">
        <v>738</v>
      </c>
      <c r="B59" s="5" t="s">
        <v>70</v>
      </c>
      <c r="C59" s="5" t="s">
        <v>71</v>
      </c>
      <c r="D59" s="5" t="s">
        <v>697</v>
      </c>
      <c r="E59" s="5" t="s">
        <v>1269</v>
      </c>
      <c r="F59" s="33">
        <v>9</v>
      </c>
      <c r="G59" s="6">
        <f t="shared" si="0"/>
        <v>150</v>
      </c>
      <c r="H59" s="5" t="s">
        <v>896</v>
      </c>
      <c r="I59" s="6">
        <v>0</v>
      </c>
      <c r="J59" s="6">
        <f t="shared" si="1"/>
        <v>150</v>
      </c>
      <c r="K59" s="6">
        <v>150</v>
      </c>
      <c r="L59" s="5">
        <v>30</v>
      </c>
      <c r="M59" s="5">
        <v>30</v>
      </c>
      <c r="N59" s="5">
        <v>58</v>
      </c>
      <c r="O59" s="5" t="s">
        <v>1270</v>
      </c>
      <c r="P59" s="5">
        <v>0</v>
      </c>
      <c r="Q59" s="5">
        <v>0</v>
      </c>
      <c r="R59" s="5" t="s">
        <v>120</v>
      </c>
    </row>
    <row r="60" ht="19" customHeight="1" spans="1:18">
      <c r="A60" s="5" t="s">
        <v>746</v>
      </c>
      <c r="B60" s="5" t="s">
        <v>82</v>
      </c>
      <c r="C60" s="5" t="s">
        <v>83</v>
      </c>
      <c r="D60" s="5" t="s">
        <v>743</v>
      </c>
      <c r="E60" s="5" t="s">
        <v>1269</v>
      </c>
      <c r="F60" s="33">
        <v>9</v>
      </c>
      <c r="G60" s="6">
        <f t="shared" si="0"/>
        <v>1000</v>
      </c>
      <c r="H60" s="5" t="s">
        <v>896</v>
      </c>
      <c r="I60" s="6">
        <v>0</v>
      </c>
      <c r="J60" s="6">
        <f t="shared" si="1"/>
        <v>1000</v>
      </c>
      <c r="K60" s="6">
        <v>1000</v>
      </c>
      <c r="L60" s="5">
        <v>30</v>
      </c>
      <c r="M60" s="5">
        <v>30</v>
      </c>
      <c r="N60" s="5">
        <v>59</v>
      </c>
      <c r="O60" s="5" t="s">
        <v>1271</v>
      </c>
      <c r="P60" s="5">
        <v>2</v>
      </c>
      <c r="Q60" s="5">
        <v>0</v>
      </c>
      <c r="R60" s="5" t="s">
        <v>120</v>
      </c>
    </row>
    <row r="61" ht="19" customHeight="1" spans="1:18">
      <c r="A61" s="5" t="s">
        <v>752</v>
      </c>
      <c r="B61" s="5" t="s">
        <v>82</v>
      </c>
      <c r="C61" s="5" t="s">
        <v>83</v>
      </c>
      <c r="D61" s="5" t="s">
        <v>747</v>
      </c>
      <c r="E61" s="5" t="s">
        <v>1269</v>
      </c>
      <c r="F61" s="33">
        <v>9</v>
      </c>
      <c r="G61" s="6">
        <f t="shared" si="0"/>
        <v>1000</v>
      </c>
      <c r="H61" s="5" t="s">
        <v>896</v>
      </c>
      <c r="I61" s="6">
        <v>0</v>
      </c>
      <c r="J61" s="6">
        <f t="shared" si="1"/>
        <v>1000</v>
      </c>
      <c r="K61" s="6">
        <v>1000</v>
      </c>
      <c r="L61" s="5">
        <v>30</v>
      </c>
      <c r="M61" s="5">
        <v>30</v>
      </c>
      <c r="N61" s="5">
        <v>60</v>
      </c>
      <c r="O61" s="5" t="s">
        <v>1270</v>
      </c>
      <c r="P61" s="5">
        <v>0</v>
      </c>
      <c r="Q61" s="5">
        <v>0</v>
      </c>
      <c r="R61" s="5" t="s">
        <v>120</v>
      </c>
    </row>
    <row r="62" ht="19" customHeight="1" spans="1:18">
      <c r="A62" s="5" t="s">
        <v>754</v>
      </c>
      <c r="B62" s="5" t="s">
        <v>82</v>
      </c>
      <c r="C62" s="5" t="s">
        <v>83</v>
      </c>
      <c r="D62" s="5" t="s">
        <v>747</v>
      </c>
      <c r="E62" s="5" t="s">
        <v>1269</v>
      </c>
      <c r="F62" s="33">
        <v>9</v>
      </c>
      <c r="G62" s="6">
        <f t="shared" si="0"/>
        <v>1000</v>
      </c>
      <c r="H62" s="5" t="s">
        <v>896</v>
      </c>
      <c r="I62" s="6">
        <v>0</v>
      </c>
      <c r="J62" s="6">
        <f t="shared" si="1"/>
        <v>1000</v>
      </c>
      <c r="K62" s="6">
        <v>1000</v>
      </c>
      <c r="L62" s="5">
        <v>30</v>
      </c>
      <c r="M62" s="5">
        <v>30</v>
      </c>
      <c r="N62" s="5">
        <v>61</v>
      </c>
      <c r="O62" s="5" t="s">
        <v>1270</v>
      </c>
      <c r="P62" s="5">
        <v>0</v>
      </c>
      <c r="Q62" s="5">
        <v>0</v>
      </c>
      <c r="R62" s="5" t="s">
        <v>120</v>
      </c>
    </row>
    <row r="63" ht="19" customHeight="1" spans="1:18">
      <c r="A63" s="5" t="s">
        <v>758</v>
      </c>
      <c r="B63" s="5" t="s">
        <v>82</v>
      </c>
      <c r="C63" s="5" t="s">
        <v>83</v>
      </c>
      <c r="D63" s="5" t="s">
        <v>759</v>
      </c>
      <c r="E63" s="5" t="s">
        <v>1269</v>
      </c>
      <c r="F63" s="33">
        <v>9</v>
      </c>
      <c r="G63" s="6">
        <f t="shared" si="0"/>
        <v>1000</v>
      </c>
      <c r="H63" s="5" t="s">
        <v>896</v>
      </c>
      <c r="I63" s="6">
        <v>0</v>
      </c>
      <c r="J63" s="6">
        <f t="shared" si="1"/>
        <v>1000</v>
      </c>
      <c r="K63" s="6">
        <v>1000</v>
      </c>
      <c r="L63" s="5">
        <v>30</v>
      </c>
      <c r="M63" s="5">
        <v>30</v>
      </c>
      <c r="N63" s="5">
        <v>62</v>
      </c>
      <c r="O63" s="5" t="s">
        <v>1270</v>
      </c>
      <c r="P63" s="5">
        <v>0</v>
      </c>
      <c r="Q63" s="5">
        <v>0</v>
      </c>
      <c r="R63" s="5" t="s">
        <v>120</v>
      </c>
    </row>
    <row r="64" ht="19" customHeight="1" spans="1:18">
      <c r="A64" s="5" t="s">
        <v>762</v>
      </c>
      <c r="B64" s="5" t="s">
        <v>82</v>
      </c>
      <c r="C64" s="5" t="s">
        <v>83</v>
      </c>
      <c r="D64" s="5" t="s">
        <v>763</v>
      </c>
      <c r="E64" s="5" t="s">
        <v>1269</v>
      </c>
      <c r="F64" s="33">
        <v>9</v>
      </c>
      <c r="G64" s="6">
        <f t="shared" si="0"/>
        <v>1000</v>
      </c>
      <c r="H64" s="5" t="s">
        <v>896</v>
      </c>
      <c r="I64" s="6">
        <v>0</v>
      </c>
      <c r="J64" s="6">
        <f t="shared" si="1"/>
        <v>1000</v>
      </c>
      <c r="K64" s="6">
        <v>1000</v>
      </c>
      <c r="L64" s="5">
        <v>30</v>
      </c>
      <c r="M64" s="5">
        <v>30</v>
      </c>
      <c r="N64" s="5">
        <v>63</v>
      </c>
      <c r="O64" s="5" t="s">
        <v>1270</v>
      </c>
      <c r="P64" s="5">
        <v>0</v>
      </c>
      <c r="Q64" s="5">
        <v>0</v>
      </c>
      <c r="R64" s="5" t="s">
        <v>120</v>
      </c>
    </row>
    <row r="65" ht="19" customHeight="1" spans="1:18">
      <c r="A65" s="5" t="s">
        <v>766</v>
      </c>
      <c r="B65" s="5" t="s">
        <v>82</v>
      </c>
      <c r="C65" s="5" t="s">
        <v>83</v>
      </c>
      <c r="D65" s="5" t="s">
        <v>759</v>
      </c>
      <c r="E65" s="5" t="s">
        <v>1269</v>
      </c>
      <c r="F65" s="33">
        <v>9</v>
      </c>
      <c r="G65" s="6">
        <f t="shared" si="0"/>
        <v>1000</v>
      </c>
      <c r="H65" s="5" t="s">
        <v>896</v>
      </c>
      <c r="I65" s="6">
        <v>0</v>
      </c>
      <c r="J65" s="6">
        <f t="shared" si="1"/>
        <v>1000</v>
      </c>
      <c r="K65" s="6">
        <v>1000</v>
      </c>
      <c r="L65" s="5">
        <v>30</v>
      </c>
      <c r="M65" s="5">
        <v>30</v>
      </c>
      <c r="N65" s="5">
        <v>64</v>
      </c>
      <c r="O65" s="5" t="s">
        <v>1270</v>
      </c>
      <c r="P65" s="5">
        <v>0</v>
      </c>
      <c r="Q65" s="5">
        <v>0</v>
      </c>
      <c r="R65" s="5" t="s">
        <v>120</v>
      </c>
    </row>
    <row r="66" ht="19" customHeight="1" spans="1:18">
      <c r="A66" s="5" t="s">
        <v>771</v>
      </c>
      <c r="B66" s="5" t="s">
        <v>82</v>
      </c>
      <c r="C66" s="5" t="s">
        <v>83</v>
      </c>
      <c r="D66" s="5" t="s">
        <v>743</v>
      </c>
      <c r="E66" s="5" t="s">
        <v>1269</v>
      </c>
      <c r="F66" s="33">
        <v>9</v>
      </c>
      <c r="G66" s="6">
        <f t="shared" ref="G66:G129" si="2">ROUND(K66*L66/M66,2)</f>
        <v>1000</v>
      </c>
      <c r="H66" s="5" t="s">
        <v>896</v>
      </c>
      <c r="I66" s="6">
        <v>0</v>
      </c>
      <c r="J66" s="6">
        <f t="shared" ref="J66:J129" si="3">G66-I66</f>
        <v>1000</v>
      </c>
      <c r="K66" s="6">
        <v>1000</v>
      </c>
      <c r="L66" s="5">
        <v>30</v>
      </c>
      <c r="M66" s="5">
        <v>30</v>
      </c>
      <c r="N66" s="5">
        <v>65</v>
      </c>
      <c r="O66" s="5" t="s">
        <v>1271</v>
      </c>
      <c r="P66" s="5">
        <v>6</v>
      </c>
      <c r="Q66" s="5">
        <v>0</v>
      </c>
      <c r="R66" s="5" t="s">
        <v>120</v>
      </c>
    </row>
    <row r="67" ht="19" customHeight="1" spans="1:18">
      <c r="A67" s="5" t="s">
        <v>773</v>
      </c>
      <c r="B67" s="5" t="s">
        <v>82</v>
      </c>
      <c r="C67" s="5" t="s">
        <v>83</v>
      </c>
      <c r="D67" s="5" t="s">
        <v>774</v>
      </c>
      <c r="E67" s="5" t="s">
        <v>1269</v>
      </c>
      <c r="F67" s="33">
        <v>9</v>
      </c>
      <c r="G67" s="6">
        <f t="shared" si="2"/>
        <v>1000</v>
      </c>
      <c r="H67" s="5" t="s">
        <v>896</v>
      </c>
      <c r="I67" s="6">
        <v>0</v>
      </c>
      <c r="J67" s="6">
        <f t="shared" si="3"/>
        <v>1000</v>
      </c>
      <c r="K67" s="6">
        <v>1000</v>
      </c>
      <c r="L67" s="5">
        <v>30</v>
      </c>
      <c r="M67" s="5">
        <v>30</v>
      </c>
      <c r="N67" s="5">
        <v>66</v>
      </c>
      <c r="O67" s="5" t="s">
        <v>1271</v>
      </c>
      <c r="P67" s="5">
        <v>8</v>
      </c>
      <c r="Q67" s="5">
        <v>0</v>
      </c>
      <c r="R67" s="5" t="s">
        <v>120</v>
      </c>
    </row>
    <row r="68" ht="19" customHeight="1" spans="1:18">
      <c r="A68" s="5" t="s">
        <v>779</v>
      </c>
      <c r="B68" s="5" t="s">
        <v>82</v>
      </c>
      <c r="C68" s="5" t="s">
        <v>83</v>
      </c>
      <c r="D68" s="5" t="s">
        <v>763</v>
      </c>
      <c r="E68" s="5" t="s">
        <v>1269</v>
      </c>
      <c r="F68" s="33">
        <v>9</v>
      </c>
      <c r="G68" s="6">
        <f t="shared" si="2"/>
        <v>900</v>
      </c>
      <c r="H68" s="5" t="s">
        <v>896</v>
      </c>
      <c r="I68" s="6">
        <v>0</v>
      </c>
      <c r="J68" s="6">
        <f t="shared" si="3"/>
        <v>900</v>
      </c>
      <c r="K68" s="6">
        <v>1000</v>
      </c>
      <c r="L68" s="5">
        <v>27</v>
      </c>
      <c r="M68" s="5">
        <v>30</v>
      </c>
      <c r="N68" s="5">
        <v>67</v>
      </c>
      <c r="O68" s="5" t="s">
        <v>1271</v>
      </c>
      <c r="P68" s="5">
        <v>1</v>
      </c>
      <c r="Q68" s="5">
        <v>0</v>
      </c>
      <c r="R68" s="5" t="s">
        <v>120</v>
      </c>
    </row>
    <row r="69" ht="19" customHeight="1" spans="1:18">
      <c r="A69" s="5" t="s">
        <v>781</v>
      </c>
      <c r="B69" s="5" t="s">
        <v>82</v>
      </c>
      <c r="C69" s="5" t="s">
        <v>83</v>
      </c>
      <c r="D69" s="5" t="s">
        <v>759</v>
      </c>
      <c r="E69" s="5" t="s">
        <v>1269</v>
      </c>
      <c r="F69" s="33">
        <v>9</v>
      </c>
      <c r="G69" s="6">
        <f t="shared" si="2"/>
        <v>1000</v>
      </c>
      <c r="H69" s="5" t="s">
        <v>896</v>
      </c>
      <c r="I69" s="6">
        <v>0</v>
      </c>
      <c r="J69" s="6">
        <f t="shared" si="3"/>
        <v>1000</v>
      </c>
      <c r="K69" s="6">
        <v>1000</v>
      </c>
      <c r="L69" s="5">
        <v>30</v>
      </c>
      <c r="M69" s="5">
        <v>30</v>
      </c>
      <c r="N69" s="5">
        <v>68</v>
      </c>
      <c r="O69" s="5" t="s">
        <v>1270</v>
      </c>
      <c r="P69" s="5">
        <v>0</v>
      </c>
      <c r="Q69" s="5">
        <v>0</v>
      </c>
      <c r="R69" s="5" t="s">
        <v>120</v>
      </c>
    </row>
    <row r="70" ht="19" customHeight="1" spans="1:18">
      <c r="A70" s="5" t="s">
        <v>794</v>
      </c>
      <c r="B70" s="5" t="s">
        <v>82</v>
      </c>
      <c r="C70" s="5" t="s">
        <v>83</v>
      </c>
      <c r="D70" s="5" t="s">
        <v>795</v>
      </c>
      <c r="E70" s="5" t="s">
        <v>1269</v>
      </c>
      <c r="F70" s="33">
        <v>9</v>
      </c>
      <c r="G70" s="6">
        <f t="shared" si="2"/>
        <v>260</v>
      </c>
      <c r="H70" s="5" t="s">
        <v>896</v>
      </c>
      <c r="I70" s="6">
        <v>0</v>
      </c>
      <c r="J70" s="6">
        <f t="shared" si="3"/>
        <v>260</v>
      </c>
      <c r="K70" s="6">
        <v>260</v>
      </c>
      <c r="L70" s="5">
        <v>30</v>
      </c>
      <c r="M70" s="5">
        <v>30</v>
      </c>
      <c r="N70" s="5">
        <v>69</v>
      </c>
      <c r="O70" s="5" t="s">
        <v>1271</v>
      </c>
      <c r="P70" s="5">
        <v>1</v>
      </c>
      <c r="Q70" s="5">
        <v>0</v>
      </c>
      <c r="R70" s="5" t="s">
        <v>120</v>
      </c>
    </row>
    <row r="71" ht="19" customHeight="1" spans="1:18">
      <c r="A71" s="5" t="s">
        <v>797</v>
      </c>
      <c r="B71" s="5" t="s">
        <v>82</v>
      </c>
      <c r="C71" s="5" t="s">
        <v>83</v>
      </c>
      <c r="D71" s="5" t="s">
        <v>795</v>
      </c>
      <c r="E71" s="5" t="s">
        <v>1269</v>
      </c>
      <c r="F71" s="33">
        <v>9</v>
      </c>
      <c r="G71" s="6">
        <f t="shared" si="2"/>
        <v>260</v>
      </c>
      <c r="H71" s="5" t="s">
        <v>896</v>
      </c>
      <c r="I71" s="6">
        <v>0</v>
      </c>
      <c r="J71" s="6">
        <f t="shared" si="3"/>
        <v>260</v>
      </c>
      <c r="K71" s="6">
        <v>260</v>
      </c>
      <c r="L71" s="5">
        <v>30</v>
      </c>
      <c r="M71" s="5">
        <v>30</v>
      </c>
      <c r="N71" s="5">
        <v>70</v>
      </c>
      <c r="O71" s="5" t="s">
        <v>1271</v>
      </c>
      <c r="P71" s="5">
        <v>1</v>
      </c>
      <c r="Q71" s="5">
        <v>0</v>
      </c>
      <c r="R71" s="5" t="s">
        <v>120</v>
      </c>
    </row>
    <row r="72" ht="19" customHeight="1" spans="1:18">
      <c r="A72" s="5" t="s">
        <v>343</v>
      </c>
      <c r="B72" s="5" t="s">
        <v>253</v>
      </c>
      <c r="C72" s="5" t="s">
        <v>50</v>
      </c>
      <c r="D72" s="5" t="s">
        <v>344</v>
      </c>
      <c r="E72" s="5" t="s">
        <v>4</v>
      </c>
      <c r="F72" s="33">
        <v>9</v>
      </c>
      <c r="G72" s="6">
        <f t="shared" si="2"/>
        <v>260</v>
      </c>
      <c r="H72" s="5" t="s">
        <v>896</v>
      </c>
      <c r="I72" s="6">
        <v>0</v>
      </c>
      <c r="J72" s="6">
        <f t="shared" si="3"/>
        <v>260</v>
      </c>
      <c r="K72" s="6">
        <v>260</v>
      </c>
      <c r="L72" s="5">
        <v>1</v>
      </c>
      <c r="M72" s="5">
        <v>1</v>
      </c>
      <c r="N72" s="5">
        <v>71</v>
      </c>
      <c r="O72" s="5" t="s">
        <v>1270</v>
      </c>
      <c r="P72" s="5">
        <v>0</v>
      </c>
      <c r="Q72" s="5">
        <v>0</v>
      </c>
      <c r="R72" s="5" t="s">
        <v>120</v>
      </c>
    </row>
    <row r="73" ht="19" customHeight="1" spans="1:18">
      <c r="A73" s="5" t="s">
        <v>348</v>
      </c>
      <c r="B73" s="5" t="s">
        <v>253</v>
      </c>
      <c r="C73" s="5" t="s">
        <v>50</v>
      </c>
      <c r="D73" s="5" t="s">
        <v>349</v>
      </c>
      <c r="E73" s="5" t="s">
        <v>4</v>
      </c>
      <c r="F73" s="33">
        <v>9</v>
      </c>
      <c r="G73" s="6">
        <f t="shared" si="2"/>
        <v>150</v>
      </c>
      <c r="H73" s="5" t="s">
        <v>896</v>
      </c>
      <c r="I73" s="6">
        <v>0</v>
      </c>
      <c r="J73" s="6">
        <f t="shared" si="3"/>
        <v>150</v>
      </c>
      <c r="K73" s="6">
        <v>150</v>
      </c>
      <c r="L73" s="5">
        <v>1</v>
      </c>
      <c r="M73" s="5">
        <v>1</v>
      </c>
      <c r="N73" s="5">
        <v>72</v>
      </c>
      <c r="O73" s="5" t="s">
        <v>1271</v>
      </c>
      <c r="P73" s="5">
        <v>2</v>
      </c>
      <c r="Q73" s="5">
        <v>0</v>
      </c>
      <c r="R73" s="5" t="s">
        <v>120</v>
      </c>
    </row>
    <row r="74" ht="19" customHeight="1" spans="1:18">
      <c r="A74" s="5" t="s">
        <v>473</v>
      </c>
      <c r="B74" s="5" t="s">
        <v>52</v>
      </c>
      <c r="C74" s="5" t="s">
        <v>50</v>
      </c>
      <c r="D74" s="5" t="s">
        <v>405</v>
      </c>
      <c r="E74" s="5" t="s">
        <v>4</v>
      </c>
      <c r="F74" s="33">
        <v>9</v>
      </c>
      <c r="G74" s="6">
        <f t="shared" si="2"/>
        <v>150</v>
      </c>
      <c r="H74" s="5" t="s">
        <v>896</v>
      </c>
      <c r="I74" s="6">
        <v>0</v>
      </c>
      <c r="J74" s="6">
        <f t="shared" si="3"/>
        <v>150</v>
      </c>
      <c r="K74" s="6">
        <v>150</v>
      </c>
      <c r="L74" s="5">
        <v>1</v>
      </c>
      <c r="M74" s="5">
        <v>1</v>
      </c>
      <c r="N74" s="5">
        <v>73</v>
      </c>
      <c r="O74" s="5" t="s">
        <v>1270</v>
      </c>
      <c r="P74" s="5">
        <v>0</v>
      </c>
      <c r="Q74" s="5">
        <v>0</v>
      </c>
      <c r="R74" s="5" t="s">
        <v>120</v>
      </c>
    </row>
    <row r="75" ht="19" customHeight="1" spans="1:18">
      <c r="A75" s="5" t="s">
        <v>522</v>
      </c>
      <c r="B75" s="5" t="s">
        <v>52</v>
      </c>
      <c r="C75" s="5" t="s">
        <v>50</v>
      </c>
      <c r="D75" s="5" t="s">
        <v>408</v>
      </c>
      <c r="E75" s="5" t="s">
        <v>4</v>
      </c>
      <c r="F75" s="33">
        <v>9</v>
      </c>
      <c r="G75" s="6">
        <f t="shared" si="2"/>
        <v>150</v>
      </c>
      <c r="H75" s="5" t="s">
        <v>896</v>
      </c>
      <c r="I75" s="6">
        <v>0</v>
      </c>
      <c r="J75" s="6">
        <f t="shared" si="3"/>
        <v>150</v>
      </c>
      <c r="K75" s="6">
        <v>150</v>
      </c>
      <c r="L75" s="5">
        <v>1</v>
      </c>
      <c r="M75" s="5">
        <v>1</v>
      </c>
      <c r="N75" s="5">
        <v>74</v>
      </c>
      <c r="O75" s="5" t="s">
        <v>1270</v>
      </c>
      <c r="P75" s="5">
        <v>0</v>
      </c>
      <c r="Q75" s="5">
        <v>0</v>
      </c>
      <c r="R75" s="5" t="s">
        <v>120</v>
      </c>
    </row>
    <row r="76" ht="19" customHeight="1" spans="1:18">
      <c r="A76" s="5" t="s">
        <v>586</v>
      </c>
      <c r="B76" s="5" t="s">
        <v>558</v>
      </c>
      <c r="C76" s="5" t="s">
        <v>66</v>
      </c>
      <c r="D76" s="5" t="s">
        <v>573</v>
      </c>
      <c r="E76" s="5" t="s">
        <v>4</v>
      </c>
      <c r="F76" s="33">
        <v>9</v>
      </c>
      <c r="G76" s="6">
        <f t="shared" si="2"/>
        <v>150</v>
      </c>
      <c r="H76" s="5" t="s">
        <v>896</v>
      </c>
      <c r="I76" s="6">
        <v>0</v>
      </c>
      <c r="J76" s="6">
        <f t="shared" si="3"/>
        <v>150</v>
      </c>
      <c r="K76" s="6">
        <v>150</v>
      </c>
      <c r="L76" s="5">
        <v>1</v>
      </c>
      <c r="M76" s="5">
        <v>1</v>
      </c>
      <c r="N76" s="5">
        <v>75</v>
      </c>
      <c r="O76" s="5" t="s">
        <v>1270</v>
      </c>
      <c r="P76" s="5">
        <v>0</v>
      </c>
      <c r="Q76" s="5">
        <v>0</v>
      </c>
      <c r="R76" s="5" t="s">
        <v>120</v>
      </c>
    </row>
    <row r="77" ht="19" customHeight="1" spans="1:18">
      <c r="A77" s="5" t="s">
        <v>590</v>
      </c>
      <c r="B77" s="5" t="s">
        <v>558</v>
      </c>
      <c r="C77" s="5" t="s">
        <v>66</v>
      </c>
      <c r="D77" s="5" t="s">
        <v>570</v>
      </c>
      <c r="E77" s="5" t="s">
        <v>4</v>
      </c>
      <c r="F77" s="33">
        <v>9</v>
      </c>
      <c r="G77" s="6">
        <f t="shared" si="2"/>
        <v>150</v>
      </c>
      <c r="H77" s="5" t="s">
        <v>896</v>
      </c>
      <c r="I77" s="6">
        <v>0</v>
      </c>
      <c r="J77" s="6">
        <f t="shared" si="3"/>
        <v>150</v>
      </c>
      <c r="K77" s="6">
        <v>150</v>
      </c>
      <c r="L77" s="5">
        <v>1</v>
      </c>
      <c r="M77" s="5">
        <v>1</v>
      </c>
      <c r="N77" s="5">
        <v>76</v>
      </c>
      <c r="O77" s="5" t="s">
        <v>1271</v>
      </c>
      <c r="P77" s="5">
        <v>3</v>
      </c>
      <c r="Q77" s="5">
        <v>0</v>
      </c>
      <c r="R77" s="5" t="s">
        <v>120</v>
      </c>
    </row>
    <row r="78" ht="19" customHeight="1" spans="1:18">
      <c r="A78" s="5" t="s">
        <v>600</v>
      </c>
      <c r="B78" s="5" t="s">
        <v>558</v>
      </c>
      <c r="C78" s="5" t="s">
        <v>66</v>
      </c>
      <c r="D78" s="5" t="s">
        <v>570</v>
      </c>
      <c r="E78" s="5" t="s">
        <v>4</v>
      </c>
      <c r="F78" s="33">
        <v>9</v>
      </c>
      <c r="G78" s="6">
        <f t="shared" si="2"/>
        <v>150</v>
      </c>
      <c r="H78" s="5" t="s">
        <v>896</v>
      </c>
      <c r="I78" s="6">
        <v>0</v>
      </c>
      <c r="J78" s="6">
        <f t="shared" si="3"/>
        <v>150</v>
      </c>
      <c r="K78" s="6">
        <v>150</v>
      </c>
      <c r="L78" s="5">
        <v>1</v>
      </c>
      <c r="M78" s="5">
        <v>1</v>
      </c>
      <c r="N78" s="5">
        <v>77</v>
      </c>
      <c r="O78" s="5" t="s">
        <v>1271</v>
      </c>
      <c r="P78" s="5">
        <v>1</v>
      </c>
      <c r="Q78" s="5">
        <v>0</v>
      </c>
      <c r="R78" s="5" t="s">
        <v>120</v>
      </c>
    </row>
    <row r="79" ht="19" customHeight="1" spans="1:18">
      <c r="A79" s="5" t="s">
        <v>619</v>
      </c>
      <c r="B79" s="5" t="s">
        <v>65</v>
      </c>
      <c r="C79" s="5" t="s">
        <v>66</v>
      </c>
      <c r="D79" s="5" t="s">
        <v>620</v>
      </c>
      <c r="E79" s="5" t="s">
        <v>4</v>
      </c>
      <c r="F79" s="33">
        <v>9</v>
      </c>
      <c r="G79" s="6">
        <f t="shared" si="2"/>
        <v>150</v>
      </c>
      <c r="H79" s="5" t="s">
        <v>896</v>
      </c>
      <c r="I79" s="6">
        <v>0</v>
      </c>
      <c r="J79" s="6">
        <f t="shared" si="3"/>
        <v>150</v>
      </c>
      <c r="K79" s="6">
        <v>150</v>
      </c>
      <c r="L79" s="5">
        <v>1</v>
      </c>
      <c r="M79" s="5">
        <v>1</v>
      </c>
      <c r="N79" s="5">
        <v>78</v>
      </c>
      <c r="O79" s="5" t="s">
        <v>1271</v>
      </c>
      <c r="P79" s="5">
        <v>13</v>
      </c>
      <c r="Q79" s="5">
        <v>0</v>
      </c>
      <c r="R79" s="5" t="s">
        <v>120</v>
      </c>
    </row>
    <row r="80" ht="19" customHeight="1" spans="1:18">
      <c r="A80" s="5" t="s">
        <v>623</v>
      </c>
      <c r="B80" s="5" t="s">
        <v>65</v>
      </c>
      <c r="C80" s="5" t="s">
        <v>66</v>
      </c>
      <c r="D80" s="5" t="s">
        <v>620</v>
      </c>
      <c r="E80" s="5" t="s">
        <v>4</v>
      </c>
      <c r="F80" s="33">
        <v>9</v>
      </c>
      <c r="G80" s="6">
        <f t="shared" si="2"/>
        <v>150</v>
      </c>
      <c r="H80" s="5" t="s">
        <v>896</v>
      </c>
      <c r="I80" s="6">
        <v>0</v>
      </c>
      <c r="J80" s="6">
        <f t="shared" si="3"/>
        <v>150</v>
      </c>
      <c r="K80" s="6">
        <v>150</v>
      </c>
      <c r="L80" s="5">
        <v>1</v>
      </c>
      <c r="M80" s="5">
        <v>1</v>
      </c>
      <c r="N80" s="5">
        <v>79</v>
      </c>
      <c r="O80" s="5" t="s">
        <v>1271</v>
      </c>
      <c r="P80" s="5">
        <v>25</v>
      </c>
      <c r="Q80" s="5">
        <v>0</v>
      </c>
      <c r="R80" s="5" t="s">
        <v>120</v>
      </c>
    </row>
    <row r="81" ht="19" customHeight="1" spans="1:18">
      <c r="A81" s="5" t="s">
        <v>631</v>
      </c>
      <c r="B81" s="5" t="s">
        <v>65</v>
      </c>
      <c r="C81" s="5" t="s">
        <v>66</v>
      </c>
      <c r="D81" s="5" t="s">
        <v>620</v>
      </c>
      <c r="E81" s="5" t="s">
        <v>4</v>
      </c>
      <c r="F81" s="33">
        <v>9</v>
      </c>
      <c r="G81" s="6">
        <f t="shared" si="2"/>
        <v>150</v>
      </c>
      <c r="H81" s="5" t="s">
        <v>896</v>
      </c>
      <c r="I81" s="6">
        <v>0</v>
      </c>
      <c r="J81" s="6">
        <f t="shared" si="3"/>
        <v>150</v>
      </c>
      <c r="K81" s="6">
        <v>150</v>
      </c>
      <c r="L81" s="5">
        <v>1</v>
      </c>
      <c r="M81" s="5">
        <v>1</v>
      </c>
      <c r="N81" s="5">
        <v>80</v>
      </c>
      <c r="O81" s="5" t="s">
        <v>1271</v>
      </c>
      <c r="P81" s="5">
        <v>14</v>
      </c>
      <c r="Q81" s="5">
        <v>0</v>
      </c>
      <c r="R81" s="5" t="s">
        <v>120</v>
      </c>
    </row>
    <row r="82" ht="19" customHeight="1" spans="1:18">
      <c r="A82" s="5" t="s">
        <v>67</v>
      </c>
      <c r="B82" s="5" t="s">
        <v>65</v>
      </c>
      <c r="C82" s="5" t="s">
        <v>66</v>
      </c>
      <c r="D82" s="5" t="s">
        <v>633</v>
      </c>
      <c r="E82" s="5" t="s">
        <v>4</v>
      </c>
      <c r="F82" s="33">
        <v>9</v>
      </c>
      <c r="G82" s="6">
        <f t="shared" si="2"/>
        <v>150</v>
      </c>
      <c r="H82" s="5" t="s">
        <v>896</v>
      </c>
      <c r="I82" s="6">
        <v>0</v>
      </c>
      <c r="J82" s="6">
        <f t="shared" si="3"/>
        <v>150</v>
      </c>
      <c r="K82" s="6">
        <v>150</v>
      </c>
      <c r="L82" s="5">
        <v>1</v>
      </c>
      <c r="M82" s="5">
        <v>1</v>
      </c>
      <c r="N82" s="5">
        <v>81</v>
      </c>
      <c r="O82" s="5" t="s">
        <v>1271</v>
      </c>
      <c r="P82" s="5">
        <v>3</v>
      </c>
      <c r="Q82" s="5">
        <v>0</v>
      </c>
      <c r="R82" s="5" t="s">
        <v>120</v>
      </c>
    </row>
    <row r="83" ht="19" customHeight="1" spans="1:18">
      <c r="A83" s="5" t="s">
        <v>68</v>
      </c>
      <c r="B83" s="5" t="s">
        <v>65</v>
      </c>
      <c r="C83" s="5" t="s">
        <v>66</v>
      </c>
      <c r="D83" s="5" t="s">
        <v>635</v>
      </c>
      <c r="E83" s="5" t="s">
        <v>4</v>
      </c>
      <c r="F83" s="33">
        <v>9</v>
      </c>
      <c r="G83" s="6">
        <f t="shared" si="2"/>
        <v>150</v>
      </c>
      <c r="H83" s="5" t="s">
        <v>896</v>
      </c>
      <c r="I83" s="6">
        <v>0</v>
      </c>
      <c r="J83" s="6">
        <f t="shared" si="3"/>
        <v>150</v>
      </c>
      <c r="K83" s="6">
        <v>150</v>
      </c>
      <c r="L83" s="5">
        <v>1</v>
      </c>
      <c r="M83" s="5">
        <v>1</v>
      </c>
      <c r="N83" s="5">
        <v>82</v>
      </c>
      <c r="O83" s="5" t="s">
        <v>1271</v>
      </c>
      <c r="P83" s="5">
        <v>2</v>
      </c>
      <c r="Q83" s="5">
        <v>0</v>
      </c>
      <c r="R83" s="5" t="s">
        <v>120</v>
      </c>
    </row>
    <row r="84" ht="19" customHeight="1" spans="1:18">
      <c r="A84" s="5" t="s">
        <v>639</v>
      </c>
      <c r="B84" s="5" t="s">
        <v>640</v>
      </c>
      <c r="C84" s="5" t="s">
        <v>71</v>
      </c>
      <c r="D84" s="5" t="s">
        <v>641</v>
      </c>
      <c r="E84" s="5" t="s">
        <v>4</v>
      </c>
      <c r="F84" s="33">
        <v>9</v>
      </c>
      <c r="G84" s="6">
        <f t="shared" si="2"/>
        <v>150</v>
      </c>
      <c r="H84" s="5" t="s">
        <v>896</v>
      </c>
      <c r="I84" s="6">
        <v>0</v>
      </c>
      <c r="J84" s="6">
        <f t="shared" si="3"/>
        <v>150</v>
      </c>
      <c r="K84" s="6">
        <v>150</v>
      </c>
      <c r="L84" s="5">
        <v>1</v>
      </c>
      <c r="M84" s="5">
        <v>1</v>
      </c>
      <c r="N84" s="5">
        <v>83</v>
      </c>
      <c r="O84" s="5" t="s">
        <v>1271</v>
      </c>
      <c r="P84" s="5">
        <v>17</v>
      </c>
      <c r="Q84" s="5">
        <v>0</v>
      </c>
      <c r="R84" s="5" t="s">
        <v>120</v>
      </c>
    </row>
    <row r="85" ht="19" customHeight="1" spans="1:18">
      <c r="A85" s="5" t="s">
        <v>687</v>
      </c>
      <c r="B85" s="5" t="s">
        <v>70</v>
      </c>
      <c r="C85" s="5" t="s">
        <v>71</v>
      </c>
      <c r="D85" s="5" t="s">
        <v>646</v>
      </c>
      <c r="E85" s="5" t="s">
        <v>4</v>
      </c>
      <c r="F85" s="33">
        <v>9</v>
      </c>
      <c r="G85" s="6">
        <f t="shared" si="2"/>
        <v>150</v>
      </c>
      <c r="H85" s="5" t="s">
        <v>896</v>
      </c>
      <c r="I85" s="6">
        <v>0</v>
      </c>
      <c r="J85" s="6">
        <f t="shared" si="3"/>
        <v>150</v>
      </c>
      <c r="K85" s="6">
        <v>150</v>
      </c>
      <c r="L85" s="5">
        <v>1</v>
      </c>
      <c r="M85" s="5">
        <v>1</v>
      </c>
      <c r="N85" s="5">
        <v>84</v>
      </c>
      <c r="O85" s="5" t="s">
        <v>1270</v>
      </c>
      <c r="P85" s="5">
        <v>0</v>
      </c>
      <c r="Q85" s="5">
        <v>0</v>
      </c>
      <c r="R85" s="5" t="s">
        <v>120</v>
      </c>
    </row>
    <row r="86" ht="19" customHeight="1" spans="1:18">
      <c r="A86" s="5" t="s">
        <v>707</v>
      </c>
      <c r="B86" s="5" t="s">
        <v>70</v>
      </c>
      <c r="C86" s="5" t="s">
        <v>71</v>
      </c>
      <c r="D86" s="5" t="s">
        <v>646</v>
      </c>
      <c r="E86" s="5" t="s">
        <v>4</v>
      </c>
      <c r="F86" s="33">
        <v>9</v>
      </c>
      <c r="G86" s="6">
        <f t="shared" si="2"/>
        <v>150</v>
      </c>
      <c r="H86" s="5" t="s">
        <v>896</v>
      </c>
      <c r="I86" s="6">
        <v>0</v>
      </c>
      <c r="J86" s="6">
        <f t="shared" si="3"/>
        <v>150</v>
      </c>
      <c r="K86" s="6">
        <v>150</v>
      </c>
      <c r="L86" s="5">
        <v>1</v>
      </c>
      <c r="M86" s="5">
        <v>1</v>
      </c>
      <c r="N86" s="5">
        <v>85</v>
      </c>
      <c r="O86" s="5" t="s">
        <v>1271</v>
      </c>
      <c r="P86" s="5">
        <v>1</v>
      </c>
      <c r="Q86" s="5">
        <v>0</v>
      </c>
      <c r="R86" s="5" t="s">
        <v>120</v>
      </c>
    </row>
    <row r="87" ht="19" customHeight="1" spans="1:18">
      <c r="A87" s="5" t="s">
        <v>723</v>
      </c>
      <c r="B87" s="5" t="s">
        <v>70</v>
      </c>
      <c r="C87" s="5" t="s">
        <v>71</v>
      </c>
      <c r="D87" s="5" t="s">
        <v>697</v>
      </c>
      <c r="E87" s="5" t="s">
        <v>4</v>
      </c>
      <c r="F87" s="33">
        <v>9</v>
      </c>
      <c r="G87" s="6">
        <f t="shared" si="2"/>
        <v>150</v>
      </c>
      <c r="H87" s="5" t="s">
        <v>896</v>
      </c>
      <c r="I87" s="6">
        <v>0</v>
      </c>
      <c r="J87" s="6">
        <f t="shared" si="3"/>
        <v>150</v>
      </c>
      <c r="K87" s="6">
        <v>150</v>
      </c>
      <c r="L87" s="5">
        <v>1</v>
      </c>
      <c r="M87" s="5">
        <v>1</v>
      </c>
      <c r="N87" s="5">
        <v>86</v>
      </c>
      <c r="O87" s="5" t="s">
        <v>1271</v>
      </c>
      <c r="P87" s="5">
        <v>6</v>
      </c>
      <c r="Q87" s="5">
        <v>0</v>
      </c>
      <c r="R87" s="5" t="s">
        <v>120</v>
      </c>
    </row>
    <row r="88" ht="19" customHeight="1" spans="1:18">
      <c r="A88" s="5" t="s">
        <v>725</v>
      </c>
      <c r="B88" s="5" t="s">
        <v>70</v>
      </c>
      <c r="C88" s="5" t="s">
        <v>71</v>
      </c>
      <c r="D88" s="5" t="s">
        <v>646</v>
      </c>
      <c r="E88" s="5" t="s">
        <v>4</v>
      </c>
      <c r="F88" s="33">
        <v>9</v>
      </c>
      <c r="G88" s="6">
        <f t="shared" si="2"/>
        <v>150</v>
      </c>
      <c r="H88" s="5" t="s">
        <v>896</v>
      </c>
      <c r="I88" s="6">
        <v>0</v>
      </c>
      <c r="J88" s="6">
        <f t="shared" si="3"/>
        <v>150</v>
      </c>
      <c r="K88" s="6">
        <v>150</v>
      </c>
      <c r="L88" s="5">
        <v>1</v>
      </c>
      <c r="M88" s="5">
        <v>1</v>
      </c>
      <c r="N88" s="5">
        <v>87</v>
      </c>
      <c r="O88" s="5" t="s">
        <v>1270</v>
      </c>
      <c r="P88" s="5">
        <v>0</v>
      </c>
      <c r="Q88" s="5">
        <v>0</v>
      </c>
      <c r="R88" s="5" t="s">
        <v>120</v>
      </c>
    </row>
    <row r="89" ht="19" customHeight="1" spans="1:18">
      <c r="A89" s="5" t="s">
        <v>727</v>
      </c>
      <c r="B89" s="5" t="s">
        <v>70</v>
      </c>
      <c r="C89" s="5" t="s">
        <v>71</v>
      </c>
      <c r="D89" s="5" t="s">
        <v>646</v>
      </c>
      <c r="E89" s="5" t="s">
        <v>4</v>
      </c>
      <c r="F89" s="33">
        <v>9</v>
      </c>
      <c r="G89" s="6">
        <f t="shared" si="2"/>
        <v>150</v>
      </c>
      <c r="H89" s="5" t="s">
        <v>896</v>
      </c>
      <c r="I89" s="6">
        <v>0</v>
      </c>
      <c r="J89" s="6">
        <f t="shared" si="3"/>
        <v>150</v>
      </c>
      <c r="K89" s="6">
        <v>150</v>
      </c>
      <c r="L89" s="5">
        <v>1</v>
      </c>
      <c r="M89" s="5">
        <v>1</v>
      </c>
      <c r="N89" s="5">
        <v>88</v>
      </c>
      <c r="O89" s="5" t="s">
        <v>1270</v>
      </c>
      <c r="P89" s="5">
        <v>0</v>
      </c>
      <c r="Q89" s="5">
        <v>0</v>
      </c>
      <c r="R89" s="5" t="s">
        <v>120</v>
      </c>
    </row>
    <row r="90" ht="19" customHeight="1" spans="1:18">
      <c r="A90" s="5" t="s">
        <v>728</v>
      </c>
      <c r="B90" s="5" t="s">
        <v>70</v>
      </c>
      <c r="C90" s="5" t="s">
        <v>71</v>
      </c>
      <c r="D90" s="5" t="s">
        <v>646</v>
      </c>
      <c r="E90" s="5" t="s">
        <v>4</v>
      </c>
      <c r="F90" s="33">
        <v>9</v>
      </c>
      <c r="G90" s="6">
        <f t="shared" si="2"/>
        <v>150</v>
      </c>
      <c r="H90" s="5" t="s">
        <v>896</v>
      </c>
      <c r="I90" s="6">
        <v>0</v>
      </c>
      <c r="J90" s="6">
        <f t="shared" si="3"/>
        <v>150</v>
      </c>
      <c r="K90" s="6">
        <v>150</v>
      </c>
      <c r="L90" s="5">
        <v>1</v>
      </c>
      <c r="M90" s="5">
        <v>1</v>
      </c>
      <c r="N90" s="5">
        <v>89</v>
      </c>
      <c r="O90" s="5" t="s">
        <v>1271</v>
      </c>
      <c r="P90" s="5">
        <v>1</v>
      </c>
      <c r="Q90" s="5">
        <v>0</v>
      </c>
      <c r="R90" s="5" t="s">
        <v>120</v>
      </c>
    </row>
    <row r="91" ht="19" customHeight="1" spans="1:18">
      <c r="A91" s="5" t="s">
        <v>742</v>
      </c>
      <c r="B91" s="5" t="s">
        <v>82</v>
      </c>
      <c r="C91" s="5" t="s">
        <v>83</v>
      </c>
      <c r="D91" s="5" t="s">
        <v>743</v>
      </c>
      <c r="E91" s="5" t="s">
        <v>4</v>
      </c>
      <c r="F91" s="33">
        <v>9</v>
      </c>
      <c r="G91" s="6">
        <f t="shared" si="2"/>
        <v>1000</v>
      </c>
      <c r="H91" s="5" t="s">
        <v>896</v>
      </c>
      <c r="I91" s="6">
        <v>0</v>
      </c>
      <c r="J91" s="6">
        <f t="shared" si="3"/>
        <v>1000</v>
      </c>
      <c r="K91" s="6">
        <v>1000</v>
      </c>
      <c r="L91" s="5">
        <v>1</v>
      </c>
      <c r="M91" s="5">
        <v>1</v>
      </c>
      <c r="N91" s="5">
        <v>90</v>
      </c>
      <c r="O91" s="5" t="s">
        <v>1270</v>
      </c>
      <c r="P91" s="5">
        <v>0</v>
      </c>
      <c r="Q91" s="5">
        <v>0</v>
      </c>
      <c r="R91" s="5" t="s">
        <v>120</v>
      </c>
    </row>
    <row r="92" ht="19" customHeight="1" spans="1:18">
      <c r="A92" s="5" t="s">
        <v>750</v>
      </c>
      <c r="B92" s="5" t="s">
        <v>82</v>
      </c>
      <c r="C92" s="5" t="s">
        <v>83</v>
      </c>
      <c r="D92" s="5" t="s">
        <v>743</v>
      </c>
      <c r="E92" s="5" t="s">
        <v>4</v>
      </c>
      <c r="F92" s="33">
        <v>9</v>
      </c>
      <c r="G92" s="6">
        <f t="shared" si="2"/>
        <v>1000</v>
      </c>
      <c r="H92" s="5" t="s">
        <v>896</v>
      </c>
      <c r="I92" s="6">
        <v>0</v>
      </c>
      <c r="J92" s="6">
        <f t="shared" si="3"/>
        <v>1000</v>
      </c>
      <c r="K92" s="6">
        <v>1000</v>
      </c>
      <c r="L92" s="5">
        <v>1</v>
      </c>
      <c r="M92" s="5">
        <v>1</v>
      </c>
      <c r="N92" s="5">
        <v>91</v>
      </c>
      <c r="O92" s="5" t="s">
        <v>1271</v>
      </c>
      <c r="P92" s="5">
        <v>5</v>
      </c>
      <c r="Q92" s="5">
        <v>0</v>
      </c>
      <c r="R92" s="5" t="s">
        <v>120</v>
      </c>
    </row>
    <row r="93" ht="19" customHeight="1" spans="1:18">
      <c r="A93" s="5" t="s">
        <v>767</v>
      </c>
      <c r="B93" s="5" t="s">
        <v>82</v>
      </c>
      <c r="C93" s="5" t="s">
        <v>83</v>
      </c>
      <c r="D93" s="5" t="s">
        <v>747</v>
      </c>
      <c r="E93" s="5" t="s">
        <v>4</v>
      </c>
      <c r="F93" s="33">
        <v>9</v>
      </c>
      <c r="G93" s="6">
        <f t="shared" si="2"/>
        <v>1000</v>
      </c>
      <c r="H93" s="5" t="s">
        <v>896</v>
      </c>
      <c r="I93" s="6">
        <v>0</v>
      </c>
      <c r="J93" s="6">
        <f t="shared" si="3"/>
        <v>1000</v>
      </c>
      <c r="K93" s="6">
        <v>1000</v>
      </c>
      <c r="L93" s="5">
        <v>1</v>
      </c>
      <c r="M93" s="5">
        <v>1</v>
      </c>
      <c r="N93" s="5">
        <v>92</v>
      </c>
      <c r="O93" s="5" t="s">
        <v>1270</v>
      </c>
      <c r="P93" s="5">
        <v>0</v>
      </c>
      <c r="Q93" s="5">
        <v>0</v>
      </c>
      <c r="R93" s="5" t="s">
        <v>120</v>
      </c>
    </row>
    <row r="94" ht="19" customHeight="1" spans="1:18">
      <c r="A94" s="5" t="s">
        <v>782</v>
      </c>
      <c r="B94" s="5" t="s">
        <v>82</v>
      </c>
      <c r="C94" s="5" t="s">
        <v>83</v>
      </c>
      <c r="D94" s="5" t="s">
        <v>743</v>
      </c>
      <c r="E94" s="5" t="s">
        <v>4</v>
      </c>
      <c r="F94" s="33">
        <v>9</v>
      </c>
      <c r="G94" s="6">
        <f t="shared" si="2"/>
        <v>1000</v>
      </c>
      <c r="H94" s="5" t="s">
        <v>896</v>
      </c>
      <c r="I94" s="6">
        <v>0</v>
      </c>
      <c r="J94" s="6">
        <f t="shared" si="3"/>
        <v>1000</v>
      </c>
      <c r="K94" s="6">
        <v>1000</v>
      </c>
      <c r="L94" s="5">
        <v>1</v>
      </c>
      <c r="M94" s="5">
        <v>1</v>
      </c>
      <c r="N94" s="5">
        <v>93</v>
      </c>
      <c r="O94" s="5" t="s">
        <v>1270</v>
      </c>
      <c r="P94" s="5">
        <v>0</v>
      </c>
      <c r="Q94" s="5">
        <v>0</v>
      </c>
      <c r="R94" s="5" t="s">
        <v>120</v>
      </c>
    </row>
    <row r="95" ht="19" customHeight="1" spans="1:18">
      <c r="A95" s="5" t="s">
        <v>81</v>
      </c>
      <c r="B95" s="5" t="s">
        <v>82</v>
      </c>
      <c r="C95" s="5" t="s">
        <v>83</v>
      </c>
      <c r="D95" s="5" t="s">
        <v>792</v>
      </c>
      <c r="E95" s="5" t="s">
        <v>4</v>
      </c>
      <c r="F95" s="33">
        <v>9</v>
      </c>
      <c r="G95" s="6">
        <f t="shared" si="2"/>
        <v>300</v>
      </c>
      <c r="H95" s="5" t="s">
        <v>896</v>
      </c>
      <c r="I95" s="6">
        <v>0</v>
      </c>
      <c r="J95" s="6">
        <f t="shared" si="3"/>
        <v>300</v>
      </c>
      <c r="K95" s="6">
        <v>300</v>
      </c>
      <c r="L95" s="5">
        <v>1</v>
      </c>
      <c r="M95" s="5">
        <v>1</v>
      </c>
      <c r="N95" s="5">
        <v>94</v>
      </c>
      <c r="O95" s="5" t="s">
        <v>1271</v>
      </c>
      <c r="P95" s="5">
        <v>4</v>
      </c>
      <c r="Q95" s="5">
        <v>0</v>
      </c>
      <c r="R95" s="5" t="s">
        <v>120</v>
      </c>
    </row>
    <row r="96" ht="19" customHeight="1" spans="1:18">
      <c r="A96" s="5" t="s">
        <v>85</v>
      </c>
      <c r="B96" s="5" t="s">
        <v>82</v>
      </c>
      <c r="C96" s="5" t="s">
        <v>83</v>
      </c>
      <c r="D96" s="5" t="s">
        <v>792</v>
      </c>
      <c r="E96" s="5" t="s">
        <v>4</v>
      </c>
      <c r="F96" s="33">
        <v>9</v>
      </c>
      <c r="G96" s="6">
        <f t="shared" si="2"/>
        <v>150</v>
      </c>
      <c r="H96" s="5" t="s">
        <v>896</v>
      </c>
      <c r="I96" s="6">
        <v>0</v>
      </c>
      <c r="J96" s="6">
        <f t="shared" si="3"/>
        <v>150</v>
      </c>
      <c r="K96" s="6">
        <v>150</v>
      </c>
      <c r="L96" s="5">
        <v>1</v>
      </c>
      <c r="M96" s="5">
        <v>1</v>
      </c>
      <c r="N96" s="5">
        <v>95</v>
      </c>
      <c r="O96" s="5" t="s">
        <v>1271</v>
      </c>
      <c r="P96" s="5">
        <v>4</v>
      </c>
      <c r="Q96" s="5">
        <v>0</v>
      </c>
      <c r="R96" s="5" t="s">
        <v>120</v>
      </c>
    </row>
    <row r="97" ht="19" customHeight="1" spans="1:18">
      <c r="A97" s="5" t="s">
        <v>832</v>
      </c>
      <c r="B97" s="5" t="s">
        <v>558</v>
      </c>
      <c r="C97" s="5" t="s">
        <v>66</v>
      </c>
      <c r="D97" s="5" t="s">
        <v>573</v>
      </c>
      <c r="E97" s="5" t="s">
        <v>4</v>
      </c>
      <c r="F97" s="33">
        <v>9</v>
      </c>
      <c r="G97" s="6">
        <f t="shared" si="2"/>
        <v>260</v>
      </c>
      <c r="H97" s="5" t="s">
        <v>896</v>
      </c>
      <c r="I97" s="6">
        <v>0</v>
      </c>
      <c r="J97" s="6">
        <f t="shared" si="3"/>
        <v>260</v>
      </c>
      <c r="K97" s="6">
        <v>260</v>
      </c>
      <c r="L97" s="5">
        <v>1</v>
      </c>
      <c r="M97" s="5">
        <v>1</v>
      </c>
      <c r="N97" s="5">
        <v>96</v>
      </c>
      <c r="O97" s="5" t="s">
        <v>1270</v>
      </c>
      <c r="P97" s="5">
        <v>0</v>
      </c>
      <c r="Q97" s="5">
        <v>0</v>
      </c>
      <c r="R97" s="5" t="s">
        <v>113</v>
      </c>
    </row>
    <row r="98" ht="19" customHeight="1" spans="1:18">
      <c r="A98" s="5" t="s">
        <v>834</v>
      </c>
      <c r="B98" s="5" t="s">
        <v>558</v>
      </c>
      <c r="C98" s="5" t="s">
        <v>66</v>
      </c>
      <c r="D98" s="5" t="s">
        <v>573</v>
      </c>
      <c r="E98" s="5" t="s">
        <v>4</v>
      </c>
      <c r="F98" s="33">
        <v>9</v>
      </c>
      <c r="G98" s="6">
        <f t="shared" si="2"/>
        <v>260</v>
      </c>
      <c r="H98" s="5" t="s">
        <v>896</v>
      </c>
      <c r="I98" s="6">
        <v>0</v>
      </c>
      <c r="J98" s="6">
        <f t="shared" si="3"/>
        <v>260</v>
      </c>
      <c r="K98" s="6">
        <v>260</v>
      </c>
      <c r="L98" s="5">
        <v>1</v>
      </c>
      <c r="M98" s="5">
        <v>1</v>
      </c>
      <c r="N98" s="5">
        <v>97</v>
      </c>
      <c r="O98" s="5" t="s">
        <v>1270</v>
      </c>
      <c r="P98" s="5">
        <v>0</v>
      </c>
      <c r="Q98" s="5">
        <v>0</v>
      </c>
      <c r="R98" s="5" t="s">
        <v>113</v>
      </c>
    </row>
    <row r="99" ht="19" customHeight="1" spans="1:18">
      <c r="A99" s="5" t="s">
        <v>835</v>
      </c>
      <c r="B99" s="5" t="s">
        <v>558</v>
      </c>
      <c r="C99" s="5" t="s">
        <v>66</v>
      </c>
      <c r="D99" s="5" t="s">
        <v>573</v>
      </c>
      <c r="E99" s="5" t="s">
        <v>4</v>
      </c>
      <c r="F99" s="33">
        <v>9</v>
      </c>
      <c r="G99" s="6">
        <f t="shared" si="2"/>
        <v>260</v>
      </c>
      <c r="H99" s="5" t="s">
        <v>896</v>
      </c>
      <c r="I99" s="6">
        <v>0</v>
      </c>
      <c r="J99" s="6">
        <f t="shared" si="3"/>
        <v>260</v>
      </c>
      <c r="K99" s="6">
        <v>260</v>
      </c>
      <c r="L99" s="5">
        <v>1</v>
      </c>
      <c r="M99" s="5">
        <v>1</v>
      </c>
      <c r="N99" s="5">
        <v>98</v>
      </c>
      <c r="O99" s="5" t="s">
        <v>1270</v>
      </c>
      <c r="P99" s="5">
        <v>0</v>
      </c>
      <c r="Q99" s="5">
        <v>0</v>
      </c>
      <c r="R99" s="5" t="s">
        <v>113</v>
      </c>
    </row>
    <row r="100" ht="19" customHeight="1" spans="1:18">
      <c r="A100" s="5" t="s">
        <v>836</v>
      </c>
      <c r="B100" s="5" t="s">
        <v>558</v>
      </c>
      <c r="C100" s="5" t="s">
        <v>66</v>
      </c>
      <c r="D100" s="5" t="s">
        <v>573</v>
      </c>
      <c r="E100" s="5" t="s">
        <v>4</v>
      </c>
      <c r="F100" s="33">
        <v>9</v>
      </c>
      <c r="G100" s="6">
        <f t="shared" si="2"/>
        <v>150</v>
      </c>
      <c r="H100" s="5" t="s">
        <v>896</v>
      </c>
      <c r="I100" s="6">
        <v>0</v>
      </c>
      <c r="J100" s="6">
        <f t="shared" si="3"/>
        <v>150</v>
      </c>
      <c r="K100" s="6">
        <v>150</v>
      </c>
      <c r="L100" s="5">
        <v>1</v>
      </c>
      <c r="M100" s="5">
        <v>1</v>
      </c>
      <c r="N100" s="5">
        <v>99</v>
      </c>
      <c r="O100" s="5" t="s">
        <v>1270</v>
      </c>
      <c r="P100" s="5">
        <v>0</v>
      </c>
      <c r="Q100" s="5">
        <v>0</v>
      </c>
      <c r="R100" s="5" t="s">
        <v>113</v>
      </c>
    </row>
    <row r="101" ht="19" customHeight="1" spans="1:18">
      <c r="A101" s="5" t="s">
        <v>837</v>
      </c>
      <c r="B101" s="5" t="s">
        <v>558</v>
      </c>
      <c r="C101" s="5" t="s">
        <v>66</v>
      </c>
      <c r="D101" s="5" t="s">
        <v>573</v>
      </c>
      <c r="E101" s="5" t="s">
        <v>4</v>
      </c>
      <c r="F101" s="33">
        <v>9</v>
      </c>
      <c r="G101" s="6">
        <f t="shared" si="2"/>
        <v>150</v>
      </c>
      <c r="H101" s="5" t="s">
        <v>896</v>
      </c>
      <c r="I101" s="6">
        <v>0</v>
      </c>
      <c r="J101" s="6">
        <f t="shared" si="3"/>
        <v>150</v>
      </c>
      <c r="K101" s="6">
        <v>150</v>
      </c>
      <c r="L101" s="5">
        <v>1</v>
      </c>
      <c r="M101" s="5">
        <v>1</v>
      </c>
      <c r="N101" s="5">
        <v>100</v>
      </c>
      <c r="O101" s="5" t="s">
        <v>1270</v>
      </c>
      <c r="P101" s="5">
        <v>0</v>
      </c>
      <c r="Q101" s="5">
        <v>0</v>
      </c>
      <c r="R101" s="5" t="s">
        <v>113</v>
      </c>
    </row>
    <row r="102" ht="19" customHeight="1" spans="1:18">
      <c r="A102" s="5" t="s">
        <v>838</v>
      </c>
      <c r="B102" s="5" t="s">
        <v>558</v>
      </c>
      <c r="C102" s="5" t="s">
        <v>66</v>
      </c>
      <c r="D102" s="5" t="s">
        <v>573</v>
      </c>
      <c r="E102" s="5" t="s">
        <v>4</v>
      </c>
      <c r="F102" s="33">
        <v>9</v>
      </c>
      <c r="G102" s="6">
        <f t="shared" si="2"/>
        <v>150</v>
      </c>
      <c r="H102" s="5" t="s">
        <v>896</v>
      </c>
      <c r="I102" s="6">
        <v>0</v>
      </c>
      <c r="J102" s="6">
        <f t="shared" si="3"/>
        <v>150</v>
      </c>
      <c r="K102" s="6">
        <v>150</v>
      </c>
      <c r="L102" s="5">
        <v>1</v>
      </c>
      <c r="M102" s="5">
        <v>1</v>
      </c>
      <c r="N102" s="5">
        <v>101</v>
      </c>
      <c r="O102" s="5" t="s">
        <v>1270</v>
      </c>
      <c r="P102" s="5">
        <v>0</v>
      </c>
      <c r="Q102" s="5">
        <v>0</v>
      </c>
      <c r="R102" s="5" t="s">
        <v>113</v>
      </c>
    </row>
    <row r="103" ht="19" customHeight="1" spans="1:18">
      <c r="A103" s="5" t="s">
        <v>839</v>
      </c>
      <c r="B103" s="5" t="s">
        <v>558</v>
      </c>
      <c r="C103" s="5" t="s">
        <v>66</v>
      </c>
      <c r="D103" s="5" t="s">
        <v>573</v>
      </c>
      <c r="E103" s="5" t="s">
        <v>4</v>
      </c>
      <c r="F103" s="33">
        <v>9</v>
      </c>
      <c r="G103" s="6">
        <f t="shared" si="2"/>
        <v>150</v>
      </c>
      <c r="H103" s="5" t="s">
        <v>896</v>
      </c>
      <c r="I103" s="6">
        <v>0</v>
      </c>
      <c r="J103" s="6">
        <f t="shared" si="3"/>
        <v>150</v>
      </c>
      <c r="K103" s="6">
        <v>150</v>
      </c>
      <c r="L103" s="5">
        <v>1</v>
      </c>
      <c r="M103" s="5">
        <v>1</v>
      </c>
      <c r="N103" s="5">
        <v>102</v>
      </c>
      <c r="O103" s="5" t="s">
        <v>1270</v>
      </c>
      <c r="P103" s="5">
        <v>0</v>
      </c>
      <c r="Q103" s="5">
        <v>0</v>
      </c>
      <c r="R103" s="5" t="s">
        <v>113</v>
      </c>
    </row>
    <row r="104" ht="19" customHeight="1" spans="1:18">
      <c r="A104" s="5" t="s">
        <v>840</v>
      </c>
      <c r="B104" s="5" t="s">
        <v>558</v>
      </c>
      <c r="C104" s="5" t="s">
        <v>66</v>
      </c>
      <c r="D104" s="5" t="s">
        <v>573</v>
      </c>
      <c r="E104" s="5" t="s">
        <v>4</v>
      </c>
      <c r="F104" s="33">
        <v>9</v>
      </c>
      <c r="G104" s="6">
        <f t="shared" si="2"/>
        <v>150</v>
      </c>
      <c r="H104" s="5" t="s">
        <v>896</v>
      </c>
      <c r="I104" s="6">
        <v>0</v>
      </c>
      <c r="J104" s="6">
        <f t="shared" si="3"/>
        <v>150</v>
      </c>
      <c r="K104" s="6">
        <v>150</v>
      </c>
      <c r="L104" s="5">
        <v>1</v>
      </c>
      <c r="M104" s="5">
        <v>1</v>
      </c>
      <c r="N104" s="5">
        <v>103</v>
      </c>
      <c r="O104" s="5" t="s">
        <v>1270</v>
      </c>
      <c r="P104" s="5">
        <v>0</v>
      </c>
      <c r="Q104" s="5">
        <v>0</v>
      </c>
      <c r="R104" s="5" t="s">
        <v>113</v>
      </c>
    </row>
    <row r="105" ht="19" customHeight="1" spans="1:18">
      <c r="A105" s="5" t="s">
        <v>841</v>
      </c>
      <c r="B105" s="5" t="s">
        <v>558</v>
      </c>
      <c r="C105" s="5" t="s">
        <v>66</v>
      </c>
      <c r="D105" s="5" t="s">
        <v>573</v>
      </c>
      <c r="E105" s="5" t="s">
        <v>4</v>
      </c>
      <c r="F105" s="33">
        <v>9</v>
      </c>
      <c r="G105" s="6">
        <f t="shared" si="2"/>
        <v>150</v>
      </c>
      <c r="H105" s="5" t="s">
        <v>896</v>
      </c>
      <c r="I105" s="6">
        <v>0</v>
      </c>
      <c r="J105" s="6">
        <f t="shared" si="3"/>
        <v>150</v>
      </c>
      <c r="K105" s="6">
        <v>150</v>
      </c>
      <c r="L105" s="5">
        <v>1</v>
      </c>
      <c r="M105" s="5">
        <v>1</v>
      </c>
      <c r="N105" s="5">
        <v>104</v>
      </c>
      <c r="O105" s="5" t="s">
        <v>1270</v>
      </c>
      <c r="P105" s="5">
        <v>0</v>
      </c>
      <c r="Q105" s="5">
        <v>0</v>
      </c>
      <c r="R105" s="5" t="s">
        <v>113</v>
      </c>
    </row>
    <row r="106" ht="19" customHeight="1" spans="1:18">
      <c r="A106" s="5" t="s">
        <v>842</v>
      </c>
      <c r="B106" s="5" t="s">
        <v>558</v>
      </c>
      <c r="C106" s="5" t="s">
        <v>66</v>
      </c>
      <c r="D106" s="5" t="s">
        <v>573</v>
      </c>
      <c r="E106" s="5" t="s">
        <v>4</v>
      </c>
      <c r="F106" s="33">
        <v>9</v>
      </c>
      <c r="G106" s="6">
        <f t="shared" si="2"/>
        <v>150</v>
      </c>
      <c r="H106" s="5" t="s">
        <v>896</v>
      </c>
      <c r="I106" s="6">
        <v>0</v>
      </c>
      <c r="J106" s="6">
        <f t="shared" si="3"/>
        <v>150</v>
      </c>
      <c r="K106" s="6">
        <v>150</v>
      </c>
      <c r="L106" s="5">
        <v>1</v>
      </c>
      <c r="M106" s="5">
        <v>1</v>
      </c>
      <c r="N106" s="5">
        <v>105</v>
      </c>
      <c r="O106" s="5" t="s">
        <v>1270</v>
      </c>
      <c r="P106" s="5">
        <v>0</v>
      </c>
      <c r="Q106" s="5">
        <v>0</v>
      </c>
      <c r="R106" s="5" t="s">
        <v>113</v>
      </c>
    </row>
    <row r="107" ht="19" customHeight="1" spans="1:18">
      <c r="A107" s="5" t="s">
        <v>843</v>
      </c>
      <c r="B107" s="5" t="s">
        <v>558</v>
      </c>
      <c r="C107" s="5" t="s">
        <v>66</v>
      </c>
      <c r="D107" s="5" t="s">
        <v>573</v>
      </c>
      <c r="E107" s="5" t="s">
        <v>4</v>
      </c>
      <c r="F107" s="33">
        <v>9</v>
      </c>
      <c r="G107" s="6">
        <f t="shared" si="2"/>
        <v>150</v>
      </c>
      <c r="H107" s="5" t="s">
        <v>896</v>
      </c>
      <c r="I107" s="6">
        <v>0</v>
      </c>
      <c r="J107" s="6">
        <f t="shared" si="3"/>
        <v>150</v>
      </c>
      <c r="K107" s="6">
        <v>150</v>
      </c>
      <c r="L107" s="5">
        <v>1</v>
      </c>
      <c r="M107" s="5">
        <v>1</v>
      </c>
      <c r="N107" s="5">
        <v>106</v>
      </c>
      <c r="O107" s="5" t="s">
        <v>1270</v>
      </c>
      <c r="P107" s="5">
        <v>0</v>
      </c>
      <c r="Q107" s="5">
        <v>0</v>
      </c>
      <c r="R107" s="5" t="s">
        <v>113</v>
      </c>
    </row>
    <row r="108" ht="19" customHeight="1" spans="1:18">
      <c r="A108" s="5" t="s">
        <v>844</v>
      </c>
      <c r="B108" s="5" t="s">
        <v>558</v>
      </c>
      <c r="C108" s="5" t="s">
        <v>66</v>
      </c>
      <c r="D108" s="5" t="s">
        <v>573</v>
      </c>
      <c r="E108" s="5" t="s">
        <v>4</v>
      </c>
      <c r="F108" s="33">
        <v>9</v>
      </c>
      <c r="G108" s="6">
        <f t="shared" si="2"/>
        <v>150</v>
      </c>
      <c r="H108" s="5" t="s">
        <v>896</v>
      </c>
      <c r="I108" s="6">
        <v>0</v>
      </c>
      <c r="J108" s="6">
        <f t="shared" si="3"/>
        <v>150</v>
      </c>
      <c r="K108" s="6">
        <v>150</v>
      </c>
      <c r="L108" s="5">
        <v>1</v>
      </c>
      <c r="M108" s="5">
        <v>1</v>
      </c>
      <c r="N108" s="5">
        <v>107</v>
      </c>
      <c r="O108" s="5" t="s">
        <v>1270</v>
      </c>
      <c r="P108" s="5">
        <v>0</v>
      </c>
      <c r="Q108" s="5">
        <v>0</v>
      </c>
      <c r="R108" s="5" t="s">
        <v>113</v>
      </c>
    </row>
    <row r="109" ht="19" customHeight="1" spans="1:18">
      <c r="A109" s="5" t="s">
        <v>827</v>
      </c>
      <c r="B109" s="5" t="s">
        <v>253</v>
      </c>
      <c r="C109" s="5" t="s">
        <v>50</v>
      </c>
      <c r="D109" s="5" t="s">
        <v>936</v>
      </c>
      <c r="E109" s="5" t="s">
        <v>4</v>
      </c>
      <c r="F109" s="33">
        <v>9</v>
      </c>
      <c r="G109" s="6">
        <f t="shared" si="2"/>
        <v>150</v>
      </c>
      <c r="H109" s="5" t="s">
        <v>896</v>
      </c>
      <c r="I109" s="6">
        <v>0</v>
      </c>
      <c r="J109" s="6">
        <f t="shared" si="3"/>
        <v>150</v>
      </c>
      <c r="K109" s="6">
        <v>150</v>
      </c>
      <c r="L109" s="5">
        <v>1</v>
      </c>
      <c r="M109" s="5">
        <v>1</v>
      </c>
      <c r="N109" s="5">
        <v>108</v>
      </c>
      <c r="O109" s="5" t="s">
        <v>1270</v>
      </c>
      <c r="P109" s="5">
        <v>0</v>
      </c>
      <c r="Q109" s="5">
        <v>0</v>
      </c>
      <c r="R109" s="5" t="s">
        <v>113</v>
      </c>
    </row>
    <row r="110" ht="19" customHeight="1" spans="1:18">
      <c r="A110" s="5" t="s">
        <v>828</v>
      </c>
      <c r="B110" s="5" t="s">
        <v>253</v>
      </c>
      <c r="C110" s="5" t="s">
        <v>50</v>
      </c>
      <c r="D110" s="5" t="s">
        <v>936</v>
      </c>
      <c r="E110" s="5" t="s">
        <v>4</v>
      </c>
      <c r="F110" s="33">
        <v>9</v>
      </c>
      <c r="G110" s="6">
        <f t="shared" si="2"/>
        <v>260</v>
      </c>
      <c r="H110" s="5" t="s">
        <v>896</v>
      </c>
      <c r="I110" s="6">
        <v>0</v>
      </c>
      <c r="J110" s="6">
        <f t="shared" si="3"/>
        <v>260</v>
      </c>
      <c r="K110" s="6">
        <v>260</v>
      </c>
      <c r="L110" s="5">
        <v>1</v>
      </c>
      <c r="M110" s="5">
        <v>1</v>
      </c>
      <c r="N110" s="5">
        <v>109</v>
      </c>
      <c r="O110" s="5" t="s">
        <v>1270</v>
      </c>
      <c r="P110" s="5">
        <v>0</v>
      </c>
      <c r="Q110" s="5">
        <v>0</v>
      </c>
      <c r="R110" s="5" t="s">
        <v>113</v>
      </c>
    </row>
    <row r="111" ht="19" customHeight="1" spans="1:18">
      <c r="A111" s="5" t="s">
        <v>829</v>
      </c>
      <c r="B111" s="5" t="s">
        <v>253</v>
      </c>
      <c r="C111" s="5" t="s">
        <v>50</v>
      </c>
      <c r="D111" s="5" t="s">
        <v>936</v>
      </c>
      <c r="E111" s="5" t="s">
        <v>4</v>
      </c>
      <c r="F111" s="33">
        <v>9</v>
      </c>
      <c r="G111" s="6">
        <f t="shared" si="2"/>
        <v>150</v>
      </c>
      <c r="H111" s="5" t="s">
        <v>896</v>
      </c>
      <c r="I111" s="6">
        <v>0</v>
      </c>
      <c r="J111" s="6">
        <f t="shared" si="3"/>
        <v>150</v>
      </c>
      <c r="K111" s="6">
        <v>150</v>
      </c>
      <c r="L111" s="5">
        <v>1</v>
      </c>
      <c r="M111" s="5">
        <v>1</v>
      </c>
      <c r="N111" s="5">
        <v>110</v>
      </c>
      <c r="O111" s="5" t="s">
        <v>1270</v>
      </c>
      <c r="P111" s="5">
        <v>0</v>
      </c>
      <c r="Q111" s="5">
        <v>0</v>
      </c>
      <c r="R111" s="5" t="s">
        <v>113</v>
      </c>
    </row>
    <row r="112" ht="19" customHeight="1" spans="1:18">
      <c r="A112" s="5" t="s">
        <v>830</v>
      </c>
      <c r="B112" s="5" t="s">
        <v>253</v>
      </c>
      <c r="C112" s="5" t="s">
        <v>50</v>
      </c>
      <c r="D112" s="5" t="s">
        <v>936</v>
      </c>
      <c r="E112" s="5" t="s">
        <v>4</v>
      </c>
      <c r="F112" s="33">
        <v>9</v>
      </c>
      <c r="G112" s="6">
        <f t="shared" si="2"/>
        <v>150</v>
      </c>
      <c r="H112" s="5" t="s">
        <v>896</v>
      </c>
      <c r="I112" s="6">
        <v>0</v>
      </c>
      <c r="J112" s="6">
        <f t="shared" si="3"/>
        <v>150</v>
      </c>
      <c r="K112" s="6">
        <v>150</v>
      </c>
      <c r="L112" s="5">
        <v>1</v>
      </c>
      <c r="M112" s="5">
        <v>1</v>
      </c>
      <c r="N112" s="5">
        <v>111</v>
      </c>
      <c r="O112" s="5" t="s">
        <v>1270</v>
      </c>
      <c r="P112" s="5">
        <v>0</v>
      </c>
      <c r="Q112" s="5">
        <v>0</v>
      </c>
      <c r="R112" s="5" t="s">
        <v>113</v>
      </c>
    </row>
    <row r="113" ht="19" customHeight="1" spans="1:18">
      <c r="A113" s="5" t="s">
        <v>852</v>
      </c>
      <c r="B113" s="5" t="s">
        <v>65</v>
      </c>
      <c r="C113" s="5" t="s">
        <v>66</v>
      </c>
      <c r="D113" s="5" t="s">
        <v>613</v>
      </c>
      <c r="E113" s="5" t="s">
        <v>4</v>
      </c>
      <c r="F113" s="33">
        <v>9</v>
      </c>
      <c r="G113" s="6">
        <f t="shared" si="2"/>
        <v>260</v>
      </c>
      <c r="H113" s="5" t="s">
        <v>896</v>
      </c>
      <c r="I113" s="6">
        <v>0</v>
      </c>
      <c r="J113" s="6">
        <f t="shared" si="3"/>
        <v>260</v>
      </c>
      <c r="K113" s="6">
        <v>260</v>
      </c>
      <c r="L113" s="5">
        <v>1</v>
      </c>
      <c r="M113" s="5">
        <v>1</v>
      </c>
      <c r="N113" s="5">
        <v>112</v>
      </c>
      <c r="O113" s="5" t="s">
        <v>1270</v>
      </c>
      <c r="P113" s="5">
        <v>0</v>
      </c>
      <c r="Q113" s="5">
        <v>0</v>
      </c>
      <c r="R113" s="5" t="s">
        <v>113</v>
      </c>
    </row>
    <row r="114" ht="19" customHeight="1" spans="1:18">
      <c r="A114" s="5" t="s">
        <v>853</v>
      </c>
      <c r="B114" s="5" t="s">
        <v>65</v>
      </c>
      <c r="C114" s="5" t="s">
        <v>66</v>
      </c>
      <c r="D114" s="5" t="s">
        <v>613</v>
      </c>
      <c r="E114" s="5" t="s">
        <v>4</v>
      </c>
      <c r="F114" s="33">
        <v>9</v>
      </c>
      <c r="G114" s="6">
        <f t="shared" si="2"/>
        <v>260</v>
      </c>
      <c r="H114" s="5" t="s">
        <v>896</v>
      </c>
      <c r="I114" s="6">
        <v>0</v>
      </c>
      <c r="J114" s="6">
        <f t="shared" si="3"/>
        <v>260</v>
      </c>
      <c r="K114" s="6">
        <v>260</v>
      </c>
      <c r="L114" s="5">
        <v>1</v>
      </c>
      <c r="M114" s="5">
        <v>1</v>
      </c>
      <c r="N114" s="5">
        <v>113</v>
      </c>
      <c r="O114" s="5" t="s">
        <v>1270</v>
      </c>
      <c r="P114" s="5">
        <v>0</v>
      </c>
      <c r="Q114" s="5">
        <v>0</v>
      </c>
      <c r="R114" s="5" t="s">
        <v>113</v>
      </c>
    </row>
    <row r="115" ht="19" customHeight="1" spans="1:18">
      <c r="A115" s="5" t="s">
        <v>854</v>
      </c>
      <c r="B115" s="5" t="s">
        <v>65</v>
      </c>
      <c r="C115" s="5" t="s">
        <v>66</v>
      </c>
      <c r="D115" s="5" t="s">
        <v>613</v>
      </c>
      <c r="E115" s="5" t="s">
        <v>4</v>
      </c>
      <c r="F115" s="33">
        <v>9</v>
      </c>
      <c r="G115" s="6">
        <f t="shared" si="2"/>
        <v>260</v>
      </c>
      <c r="H115" s="5" t="s">
        <v>896</v>
      </c>
      <c r="I115" s="6">
        <v>0</v>
      </c>
      <c r="J115" s="6">
        <f t="shared" si="3"/>
        <v>260</v>
      </c>
      <c r="K115" s="6">
        <v>260</v>
      </c>
      <c r="L115" s="5">
        <v>1</v>
      </c>
      <c r="M115" s="5">
        <v>1</v>
      </c>
      <c r="N115" s="5">
        <v>114</v>
      </c>
      <c r="O115" s="5" t="s">
        <v>1270</v>
      </c>
      <c r="P115" s="5">
        <v>0</v>
      </c>
      <c r="Q115" s="5">
        <v>0</v>
      </c>
      <c r="R115" s="5" t="s">
        <v>113</v>
      </c>
    </row>
    <row r="116" ht="19" customHeight="1" spans="1:18">
      <c r="A116" s="5" t="s">
        <v>855</v>
      </c>
      <c r="B116" s="5" t="s">
        <v>65</v>
      </c>
      <c r="C116" s="5" t="s">
        <v>66</v>
      </c>
      <c r="D116" s="5" t="s">
        <v>613</v>
      </c>
      <c r="E116" s="5" t="s">
        <v>4</v>
      </c>
      <c r="F116" s="33">
        <v>9</v>
      </c>
      <c r="G116" s="6">
        <f t="shared" si="2"/>
        <v>150</v>
      </c>
      <c r="H116" s="5" t="s">
        <v>896</v>
      </c>
      <c r="I116" s="6">
        <v>0</v>
      </c>
      <c r="J116" s="6">
        <f t="shared" si="3"/>
        <v>150</v>
      </c>
      <c r="K116" s="6">
        <v>150</v>
      </c>
      <c r="L116" s="5">
        <v>1</v>
      </c>
      <c r="M116" s="5">
        <v>1</v>
      </c>
      <c r="N116" s="5">
        <v>115</v>
      </c>
      <c r="O116" s="5" t="s">
        <v>1270</v>
      </c>
      <c r="P116" s="5">
        <v>0</v>
      </c>
      <c r="Q116" s="5">
        <v>0</v>
      </c>
      <c r="R116" s="5" t="s">
        <v>113</v>
      </c>
    </row>
    <row r="117" ht="19" customHeight="1" spans="1:18">
      <c r="A117" s="5" t="s">
        <v>566</v>
      </c>
      <c r="B117" s="5" t="s">
        <v>845</v>
      </c>
      <c r="C117" s="5" t="s">
        <v>66</v>
      </c>
      <c r="D117" s="5" t="s">
        <v>567</v>
      </c>
      <c r="E117" s="5" t="s">
        <v>4</v>
      </c>
      <c r="F117" s="33">
        <v>9</v>
      </c>
      <c r="G117" s="6">
        <f t="shared" si="2"/>
        <v>150</v>
      </c>
      <c r="H117" s="5" t="s">
        <v>896</v>
      </c>
      <c r="I117" s="6">
        <v>0</v>
      </c>
      <c r="J117" s="6">
        <f t="shared" si="3"/>
        <v>150</v>
      </c>
      <c r="K117" s="6">
        <v>150</v>
      </c>
      <c r="L117" s="5">
        <v>1</v>
      </c>
      <c r="M117" s="5">
        <v>1</v>
      </c>
      <c r="N117" s="5">
        <v>116</v>
      </c>
      <c r="O117" s="5" t="s">
        <v>1270</v>
      </c>
      <c r="P117" s="5">
        <v>0</v>
      </c>
      <c r="Q117" s="5">
        <v>0</v>
      </c>
      <c r="R117" s="5" t="s">
        <v>113</v>
      </c>
    </row>
    <row r="118" ht="19" customHeight="1" spans="1:18">
      <c r="A118" s="5" t="s">
        <v>846</v>
      </c>
      <c r="B118" s="5" t="s">
        <v>845</v>
      </c>
      <c r="C118" s="5" t="s">
        <v>66</v>
      </c>
      <c r="D118" s="5" t="s">
        <v>567</v>
      </c>
      <c r="E118" s="5" t="s">
        <v>4</v>
      </c>
      <c r="F118" s="33">
        <v>9</v>
      </c>
      <c r="G118" s="6">
        <f t="shared" si="2"/>
        <v>150</v>
      </c>
      <c r="H118" s="5" t="s">
        <v>896</v>
      </c>
      <c r="I118" s="6">
        <v>0</v>
      </c>
      <c r="J118" s="6">
        <f t="shared" si="3"/>
        <v>150</v>
      </c>
      <c r="K118" s="6">
        <v>150</v>
      </c>
      <c r="L118" s="5">
        <v>1</v>
      </c>
      <c r="M118" s="5">
        <v>1</v>
      </c>
      <c r="N118" s="5">
        <v>117</v>
      </c>
      <c r="O118" s="5" t="s">
        <v>1270</v>
      </c>
      <c r="P118" s="5">
        <v>0</v>
      </c>
      <c r="Q118" s="5">
        <v>0</v>
      </c>
      <c r="R118" s="5" t="s">
        <v>113</v>
      </c>
    </row>
    <row r="119" ht="19" customHeight="1" spans="1:18">
      <c r="A119" s="5" t="s">
        <v>848</v>
      </c>
      <c r="B119" s="5" t="s">
        <v>845</v>
      </c>
      <c r="C119" s="5" t="s">
        <v>66</v>
      </c>
      <c r="D119" s="5" t="s">
        <v>602</v>
      </c>
      <c r="E119" s="5" t="s">
        <v>4</v>
      </c>
      <c r="F119" s="33">
        <v>9</v>
      </c>
      <c r="G119" s="6">
        <f t="shared" si="2"/>
        <v>150</v>
      </c>
      <c r="H119" s="5" t="s">
        <v>896</v>
      </c>
      <c r="I119" s="6">
        <v>0</v>
      </c>
      <c r="J119" s="6">
        <f t="shared" si="3"/>
        <v>150</v>
      </c>
      <c r="K119" s="6">
        <v>150</v>
      </c>
      <c r="L119" s="5">
        <v>1</v>
      </c>
      <c r="M119" s="5">
        <v>1</v>
      </c>
      <c r="N119" s="5">
        <v>118</v>
      </c>
      <c r="O119" s="5" t="s">
        <v>1270</v>
      </c>
      <c r="P119" s="5">
        <v>0</v>
      </c>
      <c r="Q119" s="5">
        <v>0</v>
      </c>
      <c r="R119" s="5" t="s">
        <v>113</v>
      </c>
    </row>
    <row r="120" ht="19" customHeight="1" spans="1:18">
      <c r="A120" s="5" t="s">
        <v>849</v>
      </c>
      <c r="B120" s="5" t="s">
        <v>845</v>
      </c>
      <c r="C120" s="5" t="s">
        <v>66</v>
      </c>
      <c r="D120" s="5" t="s">
        <v>567</v>
      </c>
      <c r="E120" s="5" t="s">
        <v>4</v>
      </c>
      <c r="F120" s="33">
        <v>9</v>
      </c>
      <c r="G120" s="6">
        <f t="shared" si="2"/>
        <v>150</v>
      </c>
      <c r="H120" s="5" t="s">
        <v>896</v>
      </c>
      <c r="I120" s="6">
        <v>0</v>
      </c>
      <c r="J120" s="6">
        <f t="shared" si="3"/>
        <v>150</v>
      </c>
      <c r="K120" s="6">
        <v>150</v>
      </c>
      <c r="L120" s="5">
        <v>1</v>
      </c>
      <c r="M120" s="5">
        <v>1</v>
      </c>
      <c r="N120" s="5">
        <v>119</v>
      </c>
      <c r="O120" s="5" t="s">
        <v>1270</v>
      </c>
      <c r="P120" s="5">
        <v>0</v>
      </c>
      <c r="Q120" s="5">
        <v>0</v>
      </c>
      <c r="R120" s="5" t="s">
        <v>113</v>
      </c>
    </row>
    <row r="121" ht="19" customHeight="1" spans="1:18">
      <c r="A121" s="5" t="s">
        <v>606</v>
      </c>
      <c r="B121" s="5" t="s">
        <v>845</v>
      </c>
      <c r="C121" s="5" t="s">
        <v>66</v>
      </c>
      <c r="D121" s="5" t="s">
        <v>607</v>
      </c>
      <c r="E121" s="5" t="s">
        <v>4</v>
      </c>
      <c r="F121" s="33">
        <v>9</v>
      </c>
      <c r="G121" s="6">
        <f t="shared" si="2"/>
        <v>150</v>
      </c>
      <c r="H121" s="5" t="s">
        <v>896</v>
      </c>
      <c r="I121" s="6">
        <v>0</v>
      </c>
      <c r="J121" s="6">
        <f t="shared" si="3"/>
        <v>150</v>
      </c>
      <c r="K121" s="6">
        <v>150</v>
      </c>
      <c r="L121" s="5">
        <v>1</v>
      </c>
      <c r="M121" s="5">
        <v>1</v>
      </c>
      <c r="N121" s="5">
        <v>120</v>
      </c>
      <c r="O121" s="5" t="s">
        <v>1270</v>
      </c>
      <c r="P121" s="5">
        <v>0</v>
      </c>
      <c r="Q121" s="5">
        <v>0</v>
      </c>
      <c r="R121" s="5" t="s">
        <v>113</v>
      </c>
    </row>
    <row r="122" ht="19" customHeight="1" spans="1:18">
      <c r="A122" s="5" t="s">
        <v>851</v>
      </c>
      <c r="B122" s="5" t="s">
        <v>845</v>
      </c>
      <c r="C122" s="5" t="s">
        <v>66</v>
      </c>
      <c r="D122" s="5" t="s">
        <v>602</v>
      </c>
      <c r="E122" s="5" t="s">
        <v>4</v>
      </c>
      <c r="F122" s="33">
        <v>9</v>
      </c>
      <c r="G122" s="6">
        <f t="shared" si="2"/>
        <v>150</v>
      </c>
      <c r="H122" s="5" t="s">
        <v>896</v>
      </c>
      <c r="I122" s="6">
        <v>0</v>
      </c>
      <c r="J122" s="6">
        <f t="shared" si="3"/>
        <v>150</v>
      </c>
      <c r="K122" s="6">
        <v>150</v>
      </c>
      <c r="L122" s="5">
        <v>1</v>
      </c>
      <c r="M122" s="5">
        <v>1</v>
      </c>
      <c r="N122" s="5">
        <v>121</v>
      </c>
      <c r="O122" s="5" t="s">
        <v>1270</v>
      </c>
      <c r="P122" s="5">
        <v>0</v>
      </c>
      <c r="Q122" s="5">
        <v>0</v>
      </c>
      <c r="R122" s="5" t="s">
        <v>113</v>
      </c>
    </row>
    <row r="123" ht="19" customHeight="1" spans="1:18">
      <c r="A123" s="5" t="s">
        <v>794</v>
      </c>
      <c r="B123" s="5" t="s">
        <v>640</v>
      </c>
      <c r="C123" s="5" t="s">
        <v>71</v>
      </c>
      <c r="D123" s="5" t="s">
        <v>795</v>
      </c>
      <c r="E123" s="5" t="s">
        <v>4</v>
      </c>
      <c r="F123" s="33">
        <v>9</v>
      </c>
      <c r="G123" s="6">
        <f t="shared" si="2"/>
        <v>260</v>
      </c>
      <c r="H123" s="5" t="s">
        <v>896</v>
      </c>
      <c r="I123" s="6">
        <v>0</v>
      </c>
      <c r="J123" s="6">
        <f t="shared" si="3"/>
        <v>260</v>
      </c>
      <c r="K123" s="6">
        <v>260</v>
      </c>
      <c r="L123" s="5">
        <v>1</v>
      </c>
      <c r="M123" s="5">
        <v>1</v>
      </c>
      <c r="N123" s="5">
        <v>122</v>
      </c>
      <c r="O123" s="5" t="s">
        <v>1270</v>
      </c>
      <c r="P123" s="5">
        <v>0</v>
      </c>
      <c r="Q123" s="5">
        <v>0</v>
      </c>
      <c r="R123" s="5" t="s">
        <v>113</v>
      </c>
    </row>
    <row r="124" ht="19" customHeight="1" spans="1:18">
      <c r="A124" s="5" t="s">
        <v>797</v>
      </c>
      <c r="B124" s="5" t="s">
        <v>640</v>
      </c>
      <c r="C124" s="5" t="s">
        <v>71</v>
      </c>
      <c r="D124" s="5" t="s">
        <v>795</v>
      </c>
      <c r="E124" s="5" t="s">
        <v>4</v>
      </c>
      <c r="F124" s="33">
        <v>9</v>
      </c>
      <c r="G124" s="6">
        <f t="shared" si="2"/>
        <v>260</v>
      </c>
      <c r="H124" s="5" t="s">
        <v>896</v>
      </c>
      <c r="I124" s="6">
        <v>0</v>
      </c>
      <c r="J124" s="6">
        <f t="shared" si="3"/>
        <v>260</v>
      </c>
      <c r="K124" s="6">
        <v>260</v>
      </c>
      <c r="L124" s="5">
        <v>1</v>
      </c>
      <c r="M124" s="5">
        <v>1</v>
      </c>
      <c r="N124" s="5">
        <v>123</v>
      </c>
      <c r="O124" s="5" t="s">
        <v>1270</v>
      </c>
      <c r="P124" s="5">
        <v>0</v>
      </c>
      <c r="Q124" s="5">
        <v>0</v>
      </c>
      <c r="R124" s="5" t="s">
        <v>113</v>
      </c>
    </row>
    <row r="125" ht="19" customHeight="1" spans="1:18">
      <c r="A125" s="5" t="s">
        <v>831</v>
      </c>
      <c r="B125" s="5" t="s">
        <v>253</v>
      </c>
      <c r="C125" s="5" t="s">
        <v>50</v>
      </c>
      <c r="D125" s="5" t="s">
        <v>936</v>
      </c>
      <c r="E125" s="5" t="s">
        <v>4</v>
      </c>
      <c r="F125" s="33">
        <v>9</v>
      </c>
      <c r="G125" s="6">
        <f t="shared" si="2"/>
        <v>150</v>
      </c>
      <c r="H125" s="5" t="s">
        <v>896</v>
      </c>
      <c r="I125" s="6">
        <v>0</v>
      </c>
      <c r="J125" s="6">
        <f t="shared" si="3"/>
        <v>150</v>
      </c>
      <c r="K125" s="6">
        <v>150</v>
      </c>
      <c r="L125" s="5">
        <v>1</v>
      </c>
      <c r="M125" s="5">
        <v>1</v>
      </c>
      <c r="N125" s="5">
        <v>124</v>
      </c>
      <c r="O125" s="5" t="s">
        <v>1270</v>
      </c>
      <c r="P125" s="5">
        <v>0</v>
      </c>
      <c r="Q125" s="5">
        <v>0</v>
      </c>
      <c r="R125" s="5" t="s">
        <v>113</v>
      </c>
    </row>
    <row r="126" ht="19" customHeight="1" spans="1:18">
      <c r="A126" s="5" t="s">
        <v>833</v>
      </c>
      <c r="B126" s="5" t="s">
        <v>558</v>
      </c>
      <c r="C126" s="5" t="s">
        <v>66</v>
      </c>
      <c r="D126" s="5" t="s">
        <v>573</v>
      </c>
      <c r="E126" s="5" t="s">
        <v>4</v>
      </c>
      <c r="F126" s="33">
        <v>9</v>
      </c>
      <c r="G126" s="6">
        <f t="shared" si="2"/>
        <v>150</v>
      </c>
      <c r="H126" s="5" t="s">
        <v>896</v>
      </c>
      <c r="I126" s="6">
        <v>0</v>
      </c>
      <c r="J126" s="6">
        <f t="shared" si="3"/>
        <v>150</v>
      </c>
      <c r="K126" s="6">
        <v>150</v>
      </c>
      <c r="L126" s="5">
        <v>1</v>
      </c>
      <c r="M126" s="5">
        <v>1</v>
      </c>
      <c r="N126" s="5">
        <v>125</v>
      </c>
      <c r="O126" s="5" t="s">
        <v>1270</v>
      </c>
      <c r="P126" s="5">
        <v>0</v>
      </c>
      <c r="Q126" s="5">
        <v>0</v>
      </c>
      <c r="R126" s="5" t="s">
        <v>113</v>
      </c>
    </row>
    <row r="127" ht="19" customHeight="1" spans="1:18">
      <c r="A127" s="5" t="s">
        <v>847</v>
      </c>
      <c r="B127" s="5" t="s">
        <v>845</v>
      </c>
      <c r="C127" s="5" t="s">
        <v>66</v>
      </c>
      <c r="D127" s="5" t="s">
        <v>567</v>
      </c>
      <c r="E127" s="5" t="s">
        <v>4</v>
      </c>
      <c r="F127" s="33">
        <v>9</v>
      </c>
      <c r="G127" s="6">
        <f t="shared" si="2"/>
        <v>150</v>
      </c>
      <c r="H127" s="5" t="s">
        <v>896</v>
      </c>
      <c r="I127" s="6">
        <v>0</v>
      </c>
      <c r="J127" s="6">
        <f t="shared" si="3"/>
        <v>150</v>
      </c>
      <c r="K127" s="6">
        <v>150</v>
      </c>
      <c r="L127" s="5">
        <v>1</v>
      </c>
      <c r="M127" s="5">
        <v>1</v>
      </c>
      <c r="N127" s="5">
        <v>126</v>
      </c>
      <c r="O127" s="5" t="s">
        <v>1270</v>
      </c>
      <c r="P127" s="5">
        <v>0</v>
      </c>
      <c r="Q127" s="5">
        <v>0</v>
      </c>
      <c r="R127" s="5" t="s">
        <v>113</v>
      </c>
    </row>
    <row r="128" ht="19" customHeight="1" spans="1:18">
      <c r="A128" s="5" t="s">
        <v>850</v>
      </c>
      <c r="B128" s="5" t="s">
        <v>845</v>
      </c>
      <c r="C128" s="5" t="s">
        <v>66</v>
      </c>
      <c r="D128" s="5" t="s">
        <v>602</v>
      </c>
      <c r="E128" s="5" t="s">
        <v>4</v>
      </c>
      <c r="F128" s="33">
        <v>9</v>
      </c>
      <c r="G128" s="6">
        <f t="shared" si="2"/>
        <v>150</v>
      </c>
      <c r="H128" s="5" t="s">
        <v>896</v>
      </c>
      <c r="I128" s="6">
        <v>0</v>
      </c>
      <c r="J128" s="6">
        <f t="shared" si="3"/>
        <v>150</v>
      </c>
      <c r="K128" s="6">
        <v>150</v>
      </c>
      <c r="L128" s="5">
        <v>1</v>
      </c>
      <c r="M128" s="5">
        <v>1</v>
      </c>
      <c r="N128" s="5">
        <v>127</v>
      </c>
      <c r="O128" s="5" t="s">
        <v>1270</v>
      </c>
      <c r="P128" s="5">
        <v>0</v>
      </c>
      <c r="Q128" s="5">
        <v>0</v>
      </c>
      <c r="R128" s="5" t="s">
        <v>113</v>
      </c>
    </row>
    <row r="129" ht="19" customHeight="1" spans="1:18">
      <c r="A129" s="5" t="s">
        <v>526</v>
      </c>
      <c r="B129" s="5" t="s">
        <v>640</v>
      </c>
      <c r="C129" s="5" t="s">
        <v>71</v>
      </c>
      <c r="D129" s="5" t="s">
        <v>1132</v>
      </c>
      <c r="E129" s="5" t="s">
        <v>4</v>
      </c>
      <c r="F129" s="33">
        <v>9</v>
      </c>
      <c r="G129" s="6">
        <f t="shared" si="2"/>
        <v>150</v>
      </c>
      <c r="H129" s="5" t="s">
        <v>896</v>
      </c>
      <c r="I129" s="6">
        <v>0</v>
      </c>
      <c r="J129" s="6">
        <f t="shared" si="3"/>
        <v>150</v>
      </c>
      <c r="K129" s="6">
        <v>150</v>
      </c>
      <c r="L129" s="5">
        <v>1</v>
      </c>
      <c r="M129" s="5">
        <v>1</v>
      </c>
      <c r="N129" s="5">
        <v>128</v>
      </c>
      <c r="O129" s="5" t="s">
        <v>1270</v>
      </c>
      <c r="P129" s="5">
        <v>0</v>
      </c>
      <c r="Q129" s="5">
        <v>0</v>
      </c>
      <c r="R129" s="5" t="s">
        <v>113</v>
      </c>
    </row>
    <row r="130" ht="19" customHeight="1" spans="1:18">
      <c r="A130" s="5" t="s">
        <v>572</v>
      </c>
      <c r="B130" s="5" t="s">
        <v>558</v>
      </c>
      <c r="C130" s="5" t="s">
        <v>66</v>
      </c>
      <c r="D130" s="5" t="s">
        <v>573</v>
      </c>
      <c r="E130" s="5" t="s">
        <v>815</v>
      </c>
      <c r="F130" s="33">
        <v>5</v>
      </c>
      <c r="G130" s="6">
        <f t="shared" ref="G130:G146" si="4">ROUND(K130*L130/M130,2)</f>
        <v>33.55</v>
      </c>
      <c r="H130" s="5" t="s">
        <v>896</v>
      </c>
      <c r="I130" s="6">
        <v>0</v>
      </c>
      <c r="J130" s="6">
        <f t="shared" ref="J130:J146" si="5">G130-I130</f>
        <v>33.55</v>
      </c>
      <c r="K130" s="6">
        <v>260</v>
      </c>
      <c r="L130" s="5">
        <v>4</v>
      </c>
      <c r="M130" s="5">
        <v>31</v>
      </c>
      <c r="N130" s="5">
        <v>129</v>
      </c>
      <c r="O130" s="5" t="s">
        <v>1271</v>
      </c>
      <c r="P130" s="5">
        <v>6</v>
      </c>
      <c r="Q130" s="5">
        <v>0</v>
      </c>
      <c r="R130" s="5" t="s">
        <v>120</v>
      </c>
    </row>
    <row r="131" ht="19" customHeight="1" spans="1:18">
      <c r="A131" s="5" t="s">
        <v>572</v>
      </c>
      <c r="B131" s="5" t="s">
        <v>558</v>
      </c>
      <c r="C131" s="5" t="s">
        <v>66</v>
      </c>
      <c r="D131" s="5" t="s">
        <v>573</v>
      </c>
      <c r="E131" s="5" t="s">
        <v>813</v>
      </c>
      <c r="F131" s="33">
        <v>7</v>
      </c>
      <c r="G131" s="6">
        <f t="shared" si="4"/>
        <v>260</v>
      </c>
      <c r="H131" s="5" t="s">
        <v>896</v>
      </c>
      <c r="I131" s="6">
        <v>0</v>
      </c>
      <c r="J131" s="6">
        <f t="shared" si="5"/>
        <v>260</v>
      </c>
      <c r="K131" s="6">
        <v>260</v>
      </c>
      <c r="L131" s="5">
        <v>31</v>
      </c>
      <c r="M131" s="5">
        <v>31</v>
      </c>
      <c r="N131" s="5">
        <v>130</v>
      </c>
      <c r="O131" s="5" t="s">
        <v>1271</v>
      </c>
      <c r="P131" s="5">
        <v>6</v>
      </c>
      <c r="Q131" s="5">
        <v>0</v>
      </c>
      <c r="R131" s="5" t="s">
        <v>120</v>
      </c>
    </row>
    <row r="132" ht="19" customHeight="1" spans="1:18">
      <c r="A132" s="5" t="s">
        <v>55</v>
      </c>
      <c r="B132" s="5" t="s">
        <v>52</v>
      </c>
      <c r="C132" s="5" t="s">
        <v>50</v>
      </c>
      <c r="D132" s="5" t="s">
        <v>450</v>
      </c>
      <c r="E132" s="5" t="s">
        <v>812</v>
      </c>
      <c r="F132" s="33">
        <v>8</v>
      </c>
      <c r="G132" s="6">
        <f t="shared" si="4"/>
        <v>72.58</v>
      </c>
      <c r="H132" s="5" t="s">
        <v>896</v>
      </c>
      <c r="I132" s="6">
        <v>0</v>
      </c>
      <c r="J132" s="6">
        <f t="shared" si="5"/>
        <v>72.58</v>
      </c>
      <c r="K132" s="6">
        <v>150</v>
      </c>
      <c r="L132" s="5">
        <v>15</v>
      </c>
      <c r="M132" s="5">
        <v>31</v>
      </c>
      <c r="N132" s="5">
        <v>131</v>
      </c>
      <c r="O132" s="5" t="s">
        <v>1271</v>
      </c>
      <c r="P132" s="5">
        <v>5</v>
      </c>
      <c r="Q132" s="5">
        <v>0</v>
      </c>
      <c r="R132" s="5" t="s">
        <v>120</v>
      </c>
    </row>
    <row r="133" ht="19" customHeight="1" spans="1:18">
      <c r="A133" s="5" t="s">
        <v>572</v>
      </c>
      <c r="B133" s="5" t="s">
        <v>558</v>
      </c>
      <c r="C133" s="5" t="s">
        <v>66</v>
      </c>
      <c r="D133" s="5" t="s">
        <v>573</v>
      </c>
      <c r="E133" s="5" t="s">
        <v>812</v>
      </c>
      <c r="F133" s="33">
        <v>8</v>
      </c>
      <c r="G133" s="6">
        <f t="shared" si="4"/>
        <v>260</v>
      </c>
      <c r="H133" s="5" t="s">
        <v>896</v>
      </c>
      <c r="I133" s="6">
        <v>0</v>
      </c>
      <c r="J133" s="6">
        <f t="shared" si="5"/>
        <v>260</v>
      </c>
      <c r="K133" s="6">
        <v>260</v>
      </c>
      <c r="L133" s="5">
        <v>31</v>
      </c>
      <c r="M133" s="5">
        <v>31</v>
      </c>
      <c r="N133" s="5">
        <v>132</v>
      </c>
      <c r="O133" s="5" t="s">
        <v>1271</v>
      </c>
      <c r="P133" s="5">
        <v>6</v>
      </c>
      <c r="Q133" s="5">
        <v>0</v>
      </c>
      <c r="R133" s="5" t="s">
        <v>120</v>
      </c>
    </row>
    <row r="134" ht="19" customHeight="1" spans="1:18">
      <c r="A134" s="5" t="s">
        <v>594</v>
      </c>
      <c r="B134" s="5" t="s">
        <v>558</v>
      </c>
      <c r="C134" s="5" t="s">
        <v>66</v>
      </c>
      <c r="D134" s="5" t="s">
        <v>573</v>
      </c>
      <c r="E134" s="5" t="s">
        <v>812</v>
      </c>
      <c r="F134" s="33">
        <v>8</v>
      </c>
      <c r="G134" s="6">
        <f t="shared" si="4"/>
        <v>19.35</v>
      </c>
      <c r="H134" s="5" t="s">
        <v>896</v>
      </c>
      <c r="I134" s="6">
        <v>0</v>
      </c>
      <c r="J134" s="6">
        <f t="shared" si="5"/>
        <v>19.35</v>
      </c>
      <c r="K134" s="6">
        <v>150</v>
      </c>
      <c r="L134" s="5">
        <v>4</v>
      </c>
      <c r="M134" s="5">
        <v>31</v>
      </c>
      <c r="N134" s="5">
        <v>133</v>
      </c>
      <c r="O134" s="5" t="s">
        <v>1271</v>
      </c>
      <c r="P134" s="5">
        <v>3</v>
      </c>
      <c r="Q134" s="5">
        <v>0</v>
      </c>
      <c r="R134" s="5" t="s">
        <v>120</v>
      </c>
    </row>
    <row r="135" ht="19" customHeight="1" spans="1:18">
      <c r="A135" s="5" t="s">
        <v>726</v>
      </c>
      <c r="B135" s="5" t="s">
        <v>70</v>
      </c>
      <c r="C135" s="5" t="s">
        <v>71</v>
      </c>
      <c r="D135" s="5" t="s">
        <v>693</v>
      </c>
      <c r="E135" s="5" t="s">
        <v>812</v>
      </c>
      <c r="F135" s="33">
        <v>8</v>
      </c>
      <c r="G135" s="6">
        <f t="shared" si="4"/>
        <v>150</v>
      </c>
      <c r="H135" s="5" t="s">
        <v>896</v>
      </c>
      <c r="I135" s="6">
        <v>0</v>
      </c>
      <c r="J135" s="6">
        <f t="shared" si="5"/>
        <v>150</v>
      </c>
      <c r="K135" s="6">
        <v>150</v>
      </c>
      <c r="L135" s="5">
        <v>31</v>
      </c>
      <c r="M135" s="5">
        <v>31</v>
      </c>
      <c r="N135" s="5">
        <v>134</v>
      </c>
      <c r="O135" s="5" t="s">
        <v>1270</v>
      </c>
      <c r="P135" s="5">
        <v>0</v>
      </c>
      <c r="Q135" s="5">
        <v>0</v>
      </c>
      <c r="R135" s="5" t="s">
        <v>120</v>
      </c>
    </row>
    <row r="136" ht="19" customHeight="1" spans="1:18">
      <c r="A136" s="5" t="s">
        <v>732</v>
      </c>
      <c r="B136" s="5" t="s">
        <v>70</v>
      </c>
      <c r="C136" s="5" t="s">
        <v>71</v>
      </c>
      <c r="D136" s="5" t="s">
        <v>697</v>
      </c>
      <c r="E136" s="5" t="s">
        <v>812</v>
      </c>
      <c r="F136" s="33">
        <v>8</v>
      </c>
      <c r="G136" s="6">
        <f t="shared" si="4"/>
        <v>24.19</v>
      </c>
      <c r="H136" s="5" t="s">
        <v>896</v>
      </c>
      <c r="I136" s="6">
        <v>0</v>
      </c>
      <c r="J136" s="6">
        <f t="shared" si="5"/>
        <v>24.19</v>
      </c>
      <c r="K136" s="6">
        <v>150</v>
      </c>
      <c r="L136" s="5">
        <v>5</v>
      </c>
      <c r="M136" s="5">
        <v>31</v>
      </c>
      <c r="N136" s="5">
        <v>135</v>
      </c>
      <c r="O136" s="5" t="s">
        <v>1271</v>
      </c>
      <c r="P136" s="5">
        <v>5</v>
      </c>
      <c r="Q136" s="5">
        <v>0</v>
      </c>
      <c r="R136" s="5" t="s">
        <v>120</v>
      </c>
    </row>
    <row r="137" ht="19" customHeight="1" spans="1:18">
      <c r="A137" s="5" t="s">
        <v>257</v>
      </c>
      <c r="B137" s="5" t="s">
        <v>253</v>
      </c>
      <c r="C137" s="5" t="s">
        <v>50</v>
      </c>
      <c r="D137" s="5" t="s">
        <v>258</v>
      </c>
      <c r="E137" s="5" t="s">
        <v>811</v>
      </c>
      <c r="F137" s="33">
        <v>9</v>
      </c>
      <c r="G137" s="6">
        <f t="shared" si="4"/>
        <v>1000</v>
      </c>
      <c r="H137" s="5" t="s">
        <v>896</v>
      </c>
      <c r="I137" s="6">
        <v>0</v>
      </c>
      <c r="J137" s="6">
        <f t="shared" si="5"/>
        <v>1000</v>
      </c>
      <c r="K137" s="6">
        <v>1000</v>
      </c>
      <c r="L137" s="5">
        <v>30</v>
      </c>
      <c r="M137" s="5">
        <v>30</v>
      </c>
      <c r="N137" s="5">
        <v>136</v>
      </c>
      <c r="O137" s="5" t="s">
        <v>1271</v>
      </c>
      <c r="P137" s="5">
        <v>3</v>
      </c>
      <c r="Q137" s="5">
        <v>0</v>
      </c>
      <c r="R137" s="5" t="s">
        <v>120</v>
      </c>
    </row>
    <row r="138" ht="19" customHeight="1" spans="1:18">
      <c r="A138" s="5" t="s">
        <v>299</v>
      </c>
      <c r="B138" s="5" t="s">
        <v>253</v>
      </c>
      <c r="C138" s="5" t="s">
        <v>50</v>
      </c>
      <c r="D138" s="5" t="s">
        <v>300</v>
      </c>
      <c r="E138" s="5" t="s">
        <v>811</v>
      </c>
      <c r="F138" s="33">
        <v>9</v>
      </c>
      <c r="G138" s="6">
        <f t="shared" si="4"/>
        <v>133.33</v>
      </c>
      <c r="H138" s="5" t="s">
        <v>896</v>
      </c>
      <c r="I138" s="6">
        <v>0</v>
      </c>
      <c r="J138" s="6">
        <f t="shared" si="5"/>
        <v>133.33</v>
      </c>
      <c r="K138" s="6">
        <v>1000</v>
      </c>
      <c r="L138" s="5">
        <v>4</v>
      </c>
      <c r="M138" s="5">
        <v>30</v>
      </c>
      <c r="N138" s="5">
        <v>137</v>
      </c>
      <c r="O138" s="5" t="s">
        <v>1270</v>
      </c>
      <c r="P138" s="5">
        <v>0</v>
      </c>
      <c r="Q138" s="5">
        <v>0</v>
      </c>
      <c r="R138" s="5" t="s">
        <v>120</v>
      </c>
    </row>
    <row r="139" ht="19" customHeight="1" spans="1:18">
      <c r="A139" s="5" t="s">
        <v>401</v>
      </c>
      <c r="B139" s="5" t="s">
        <v>52</v>
      </c>
      <c r="C139" s="5" t="s">
        <v>50</v>
      </c>
      <c r="D139" s="5" t="s">
        <v>402</v>
      </c>
      <c r="E139" s="5" t="s">
        <v>811</v>
      </c>
      <c r="F139" s="33">
        <v>9</v>
      </c>
      <c r="G139" s="6">
        <f t="shared" si="4"/>
        <v>260</v>
      </c>
      <c r="H139" s="5" t="s">
        <v>896</v>
      </c>
      <c r="I139" s="6">
        <v>0</v>
      </c>
      <c r="J139" s="6">
        <f t="shared" si="5"/>
        <v>260</v>
      </c>
      <c r="K139" s="6">
        <v>260</v>
      </c>
      <c r="L139" s="5">
        <v>30</v>
      </c>
      <c r="M139" s="5">
        <v>30</v>
      </c>
      <c r="N139" s="5">
        <v>138</v>
      </c>
      <c r="O139" s="5" t="s">
        <v>1270</v>
      </c>
      <c r="P139" s="5">
        <v>0</v>
      </c>
      <c r="Q139" s="5">
        <v>0</v>
      </c>
      <c r="R139" s="5" t="s">
        <v>120</v>
      </c>
    </row>
    <row r="140" ht="19" customHeight="1" spans="1:18">
      <c r="A140" s="5" t="s">
        <v>601</v>
      </c>
      <c r="B140" s="5" t="s">
        <v>558</v>
      </c>
      <c r="C140" s="5" t="s">
        <v>66</v>
      </c>
      <c r="D140" s="5" t="s">
        <v>602</v>
      </c>
      <c r="E140" s="5" t="s">
        <v>811</v>
      </c>
      <c r="F140" s="33">
        <v>9</v>
      </c>
      <c r="G140" s="6">
        <f t="shared" si="4"/>
        <v>10</v>
      </c>
      <c r="H140" s="5" t="s">
        <v>896</v>
      </c>
      <c r="I140" s="6">
        <v>0</v>
      </c>
      <c r="J140" s="6">
        <f t="shared" si="5"/>
        <v>10</v>
      </c>
      <c r="K140" s="6">
        <v>150</v>
      </c>
      <c r="L140" s="5">
        <v>2</v>
      </c>
      <c r="M140" s="5">
        <v>30</v>
      </c>
      <c r="N140" s="5">
        <v>139</v>
      </c>
      <c r="O140" s="5" t="s">
        <v>1271</v>
      </c>
      <c r="P140" s="5">
        <v>2</v>
      </c>
      <c r="Q140" s="5">
        <v>0</v>
      </c>
      <c r="R140" s="5" t="s">
        <v>120</v>
      </c>
    </row>
    <row r="141" ht="19" customHeight="1" spans="1:18">
      <c r="A141" s="5" t="s">
        <v>612</v>
      </c>
      <c r="B141" s="5" t="s">
        <v>65</v>
      </c>
      <c r="C141" s="5" t="s">
        <v>66</v>
      </c>
      <c r="D141" s="5" t="s">
        <v>613</v>
      </c>
      <c r="E141" s="5" t="s">
        <v>811</v>
      </c>
      <c r="F141" s="33">
        <v>9</v>
      </c>
      <c r="G141" s="6">
        <f t="shared" si="4"/>
        <v>43.33</v>
      </c>
      <c r="H141" s="5" t="s">
        <v>896</v>
      </c>
      <c r="I141" s="6">
        <v>0</v>
      </c>
      <c r="J141" s="6">
        <f t="shared" si="5"/>
        <v>43.33</v>
      </c>
      <c r="K141" s="6">
        <v>260</v>
      </c>
      <c r="L141" s="5">
        <v>5</v>
      </c>
      <c r="M141" s="5">
        <v>30</v>
      </c>
      <c r="N141" s="5">
        <v>140</v>
      </c>
      <c r="O141" s="5" t="s">
        <v>1271</v>
      </c>
      <c r="P141" s="5">
        <v>0</v>
      </c>
      <c r="Q141" s="5">
        <v>1</v>
      </c>
      <c r="R141" s="5" t="s">
        <v>120</v>
      </c>
    </row>
    <row r="142" ht="19" customHeight="1" spans="1:18">
      <c r="A142" s="5" t="s">
        <v>616</v>
      </c>
      <c r="B142" s="5" t="s">
        <v>65</v>
      </c>
      <c r="C142" s="5" t="s">
        <v>66</v>
      </c>
      <c r="D142" s="5" t="s">
        <v>613</v>
      </c>
      <c r="E142" s="5" t="s">
        <v>811</v>
      </c>
      <c r="F142" s="33">
        <v>9</v>
      </c>
      <c r="G142" s="6">
        <f t="shared" si="4"/>
        <v>43.33</v>
      </c>
      <c r="H142" s="5" t="s">
        <v>896</v>
      </c>
      <c r="I142" s="6">
        <v>0</v>
      </c>
      <c r="J142" s="6">
        <f t="shared" si="5"/>
        <v>43.33</v>
      </c>
      <c r="K142" s="6">
        <v>260</v>
      </c>
      <c r="L142" s="5">
        <v>5</v>
      </c>
      <c r="M142" s="5">
        <v>30</v>
      </c>
      <c r="N142" s="5">
        <v>141</v>
      </c>
      <c r="O142" s="5" t="s">
        <v>1270</v>
      </c>
      <c r="P142" s="5">
        <v>0</v>
      </c>
      <c r="Q142" s="5">
        <v>0</v>
      </c>
      <c r="R142" s="5" t="s">
        <v>120</v>
      </c>
    </row>
    <row r="143" ht="19" customHeight="1" spans="1:18">
      <c r="A143" s="5" t="s">
        <v>625</v>
      </c>
      <c r="B143" s="5" t="s">
        <v>65</v>
      </c>
      <c r="C143" s="5" t="s">
        <v>66</v>
      </c>
      <c r="D143" s="5" t="s">
        <v>613</v>
      </c>
      <c r="E143" s="5" t="s">
        <v>811</v>
      </c>
      <c r="F143" s="33">
        <v>9</v>
      </c>
      <c r="G143" s="6">
        <f t="shared" si="4"/>
        <v>43.33</v>
      </c>
      <c r="H143" s="5" t="s">
        <v>896</v>
      </c>
      <c r="I143" s="6">
        <v>0</v>
      </c>
      <c r="J143" s="6">
        <f t="shared" si="5"/>
        <v>43.33</v>
      </c>
      <c r="K143" s="6">
        <v>260</v>
      </c>
      <c r="L143" s="5">
        <v>5</v>
      </c>
      <c r="M143" s="5">
        <v>30</v>
      </c>
      <c r="N143" s="5">
        <v>142</v>
      </c>
      <c r="O143" s="5" t="s">
        <v>1270</v>
      </c>
      <c r="P143" s="5">
        <v>0</v>
      </c>
      <c r="Q143" s="5">
        <v>0</v>
      </c>
      <c r="R143" s="5" t="s">
        <v>120</v>
      </c>
    </row>
    <row r="144" ht="19" customHeight="1" spans="1:18">
      <c r="A144" s="5" t="s">
        <v>740</v>
      </c>
      <c r="B144" s="5" t="s">
        <v>70</v>
      </c>
      <c r="C144" s="5" t="s">
        <v>71</v>
      </c>
      <c r="D144" s="5" t="s">
        <v>646</v>
      </c>
      <c r="E144" s="5" t="s">
        <v>811</v>
      </c>
      <c r="F144" s="33">
        <v>9</v>
      </c>
      <c r="G144" s="6">
        <f t="shared" si="4"/>
        <v>150</v>
      </c>
      <c r="H144" s="5" t="s">
        <v>896</v>
      </c>
      <c r="I144" s="6">
        <v>0</v>
      </c>
      <c r="J144" s="6">
        <f t="shared" si="5"/>
        <v>150</v>
      </c>
      <c r="K144" s="6">
        <v>150</v>
      </c>
      <c r="L144" s="5">
        <v>30</v>
      </c>
      <c r="M144" s="5">
        <v>30</v>
      </c>
      <c r="N144" s="5">
        <v>143</v>
      </c>
      <c r="O144" s="5" t="s">
        <v>1271</v>
      </c>
      <c r="P144" s="5">
        <v>18</v>
      </c>
      <c r="Q144" s="5">
        <v>0</v>
      </c>
      <c r="R144" s="5" t="s">
        <v>120</v>
      </c>
    </row>
    <row r="145" ht="19" customHeight="1" spans="1:18">
      <c r="A145" s="5" t="s">
        <v>778</v>
      </c>
      <c r="B145" s="5" t="s">
        <v>82</v>
      </c>
      <c r="C145" s="5" t="s">
        <v>83</v>
      </c>
      <c r="D145" s="5" t="s">
        <v>747</v>
      </c>
      <c r="E145" s="5" t="s">
        <v>811</v>
      </c>
      <c r="F145" s="33">
        <v>9</v>
      </c>
      <c r="G145" s="6">
        <f t="shared" si="4"/>
        <v>366.67</v>
      </c>
      <c r="H145" s="5" t="s">
        <v>896</v>
      </c>
      <c r="I145" s="6">
        <v>0</v>
      </c>
      <c r="J145" s="6">
        <f t="shared" si="5"/>
        <v>366.67</v>
      </c>
      <c r="K145" s="6">
        <v>1000</v>
      </c>
      <c r="L145" s="5">
        <v>11</v>
      </c>
      <c r="M145" s="5">
        <v>30</v>
      </c>
      <c r="N145" s="5">
        <v>144</v>
      </c>
      <c r="O145" s="5" t="s">
        <v>1270</v>
      </c>
      <c r="P145" s="5">
        <v>0</v>
      </c>
      <c r="Q145" s="5">
        <v>0</v>
      </c>
      <c r="R145" s="5" t="s">
        <v>120</v>
      </c>
    </row>
    <row r="146" ht="19" customHeight="1" spans="1:18">
      <c r="A146" s="5" t="s">
        <v>84</v>
      </c>
      <c r="B146" s="5" t="s">
        <v>82</v>
      </c>
      <c r="C146" s="5" t="s">
        <v>83</v>
      </c>
      <c r="D146" s="5" t="s">
        <v>792</v>
      </c>
      <c r="E146" s="5" t="s">
        <v>811</v>
      </c>
      <c r="F146" s="33">
        <v>9</v>
      </c>
      <c r="G146" s="6">
        <f t="shared" si="4"/>
        <v>300</v>
      </c>
      <c r="H146" s="5" t="s">
        <v>896</v>
      </c>
      <c r="I146" s="6">
        <v>0</v>
      </c>
      <c r="J146" s="6">
        <f t="shared" si="5"/>
        <v>300</v>
      </c>
      <c r="K146" s="6">
        <v>300</v>
      </c>
      <c r="L146" s="5">
        <v>30</v>
      </c>
      <c r="M146" s="5">
        <v>30</v>
      </c>
      <c r="N146" s="5">
        <v>145</v>
      </c>
      <c r="O146" s="5" t="s">
        <v>1271</v>
      </c>
      <c r="P146" s="5">
        <v>5</v>
      </c>
      <c r="Q146" s="5">
        <v>0</v>
      </c>
      <c r="R146" s="5" t="s">
        <v>120</v>
      </c>
    </row>
    <row r="147" ht="19" customHeight="1" spans="1:18">
      <c r="A147" s="34" t="s">
        <v>1272</v>
      </c>
      <c r="B147" s="34"/>
      <c r="C147" s="34"/>
      <c r="D147" s="34"/>
      <c r="E147" s="34"/>
      <c r="F147" s="34"/>
      <c r="G147" s="35">
        <f>SUM(G2:G146)</f>
        <v>40211.67</v>
      </c>
      <c r="H147" s="35"/>
      <c r="I147" s="35">
        <f>SUM(I2:I146)</f>
        <v>0</v>
      </c>
      <c r="J147" s="35">
        <f>SUM(J2:J146)</f>
        <v>40211.67</v>
      </c>
      <c r="K147" s="35"/>
      <c r="L147" s="34"/>
      <c r="M147" s="34"/>
      <c r="N147" s="34"/>
      <c r="O147" s="34"/>
      <c r="P147" s="34"/>
      <c r="Q147" s="34"/>
      <c r="R147" s="34"/>
    </row>
    <row r="148" ht="19" customHeight="1"/>
    <row r="149" ht="19" customHeight="1" spans="1:18">
      <c r="A149" s="36" t="s">
        <v>1273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</row>
    <row r="150" ht="19" customHeight="1" spans="1:18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ht="19" customHeight="1"/>
  </sheetData>
  <mergeCells count="1">
    <mergeCell ref="A149:O15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0"/>
  <sheetViews>
    <sheetView topLeftCell="A91" workbookViewId="0">
      <selection activeCell="A111" sqref="A111:C113"/>
    </sheetView>
  </sheetViews>
  <sheetFormatPr defaultColWidth="9" defaultRowHeight="16.8" outlineLevelCol="2"/>
  <cols>
    <col min="1" max="1" width="28" customWidth="1"/>
    <col min="2" max="2" width="26" customWidth="1"/>
    <col min="3" max="3" width="20" customWidth="1"/>
  </cols>
  <sheetData>
    <row r="1" ht="19" customHeight="1" spans="1:3">
      <c r="A1" s="10" t="s">
        <v>1274</v>
      </c>
      <c r="B1" s="10"/>
      <c r="C1" s="11"/>
    </row>
    <row r="2" ht="19" customHeight="1" spans="1:3">
      <c r="A2" s="1"/>
      <c r="B2" s="1"/>
      <c r="C2" s="2"/>
    </row>
    <row r="3" ht="19" customHeight="1" spans="1:3">
      <c r="A3" s="10" t="s">
        <v>1275</v>
      </c>
      <c r="B3" s="10"/>
      <c r="C3" s="11"/>
    </row>
    <row r="4" ht="34" customHeight="1" spans="1:3">
      <c r="A4" s="4" t="s">
        <v>1276</v>
      </c>
      <c r="B4" s="4" t="s">
        <v>1277</v>
      </c>
      <c r="C4" s="15" t="s">
        <v>1278</v>
      </c>
    </row>
    <row r="5" ht="19" customHeight="1" spans="1:3">
      <c r="A5" s="5" t="s">
        <v>63</v>
      </c>
      <c r="B5" s="5">
        <f>COUNTIFS('9月奖金发放记录'!$B$2:$B$146,A5,'9月奖金发放记录'!$E$2:$E$146,"当月")</f>
        <v>2</v>
      </c>
      <c r="C5" s="6">
        <f>SUMIFS('9月奖金发放记录'!$J$2:$J$146,'9月奖金发放记录'!$B$2:$B$146,A5,'9月奖金发放记录'!$E$2:$E$146,"当月")</f>
        <v>195</v>
      </c>
    </row>
    <row r="6" ht="19" customHeight="1" spans="1:3">
      <c r="A6" s="5" t="s">
        <v>253</v>
      </c>
      <c r="B6" s="5">
        <f>COUNTIFS('9月奖金发放记录'!$B$2:$B$146,A6,'9月奖金发放记录'!$E$2:$E$146,"当月")</f>
        <v>5</v>
      </c>
      <c r="C6" s="6">
        <f>SUMIFS('9月奖金发放记录'!$J$2:$J$146,'9月奖金发放记录'!$B$2:$B$146,A6,'9月奖金发放记录'!$E$2:$E$146,"当月")</f>
        <v>1969.34</v>
      </c>
    </row>
    <row r="7" ht="19" customHeight="1" spans="1:3">
      <c r="A7" s="5" t="s">
        <v>70</v>
      </c>
      <c r="B7" s="5">
        <f>COUNTIFS('9月奖金发放记录'!$B$2:$B$146,A7,'9月奖金发放记录'!$E$2:$E$146,"当月")</f>
        <v>10</v>
      </c>
      <c r="C7" s="6">
        <f>SUMIFS('9月奖金发放记录'!$J$2:$J$146,'9月奖金发放记录'!$B$2:$B$146,A7,'9月奖金发放记录'!$E$2:$E$146,"当月")</f>
        <v>2350</v>
      </c>
    </row>
    <row r="8" ht="19" customHeight="1" spans="1:3">
      <c r="A8" s="5" t="s">
        <v>558</v>
      </c>
      <c r="B8" s="5">
        <f>COUNTIFS('9月奖金发放记录'!$B$2:$B$146,A8,'9月奖金发放记录'!$E$2:$E$146,"当月")</f>
        <v>7</v>
      </c>
      <c r="C8" s="6">
        <f>SUMIFS('9月奖金发放记录'!$J$2:$J$146,'9月奖金发放记录'!$B$2:$B$146,A8,'9月奖金发放记录'!$E$2:$E$146,"当月")</f>
        <v>1235</v>
      </c>
    </row>
    <row r="9" ht="19" customHeight="1" spans="1:3">
      <c r="A9" s="5" t="s">
        <v>82</v>
      </c>
      <c r="B9" s="5">
        <f>COUNTIFS('9月奖金发放记录'!$B$2:$B$146,A9,'9月奖金发放记录'!$E$2:$E$146,"当月")</f>
        <v>12</v>
      </c>
      <c r="C9" s="6">
        <f>SUMIFS('9月奖金发放记录'!$J$2:$J$146,'9月奖金发放记录'!$B$2:$B$146,A9,'9月奖金发放记录'!$E$2:$E$146,"当月")</f>
        <v>10420</v>
      </c>
    </row>
    <row r="10" ht="19" customHeight="1" spans="1:3">
      <c r="A10" s="5" t="s">
        <v>65</v>
      </c>
      <c r="B10" s="5">
        <f>COUNTIFS('9月奖金发放记录'!$B$2:$B$146,A10,'9月奖金发放记录'!$E$2:$E$146,"当月")</f>
        <v>2</v>
      </c>
      <c r="C10" s="6">
        <f>SUMIFS('9月奖金发放记录'!$J$2:$J$146,'9月奖金发放记录'!$B$2:$B$146,A10,'9月奖金发放记录'!$E$2:$E$146,"当月")</f>
        <v>370</v>
      </c>
    </row>
    <row r="11" ht="19" customHeight="1" spans="1:3">
      <c r="A11" s="5" t="s">
        <v>38</v>
      </c>
      <c r="B11" s="5">
        <f>COUNTIFS('9月奖金发放记录'!$B$2:$B$146,A11,'9月奖金发放记录'!$E$2:$E$146,"当月")</f>
        <v>1</v>
      </c>
      <c r="C11" s="6">
        <f>SUMIFS('9月奖金发放记录'!$J$2:$J$146,'9月奖金发放记录'!$B$2:$B$146,A11,'9月奖金发放记录'!$E$2:$E$146,"当月")</f>
        <v>150</v>
      </c>
    </row>
    <row r="12" ht="19" customHeight="1" spans="1:3">
      <c r="A12" s="5" t="s">
        <v>142</v>
      </c>
      <c r="B12" s="5">
        <f>COUNTIFS('9月奖金发放记录'!$B$2:$B$146,A12,'9月奖金发放记录'!$E$2:$E$146,"当月")</f>
        <v>4</v>
      </c>
      <c r="C12" s="6">
        <f>SUMIFS('9月奖金发放记录'!$J$2:$J$146,'9月奖金发放记录'!$B$2:$B$146,A12,'9月奖金发放记录'!$E$2:$E$146,"当月")</f>
        <v>710</v>
      </c>
    </row>
    <row r="13" ht="19" customHeight="1" spans="1:3">
      <c r="A13" s="5" t="s">
        <v>52</v>
      </c>
      <c r="B13" s="5">
        <f>COUNTIFS('9月奖金发放记录'!$B$2:$B$146,A13,'9月奖金发放记录'!$E$2:$E$146,"当月")</f>
        <v>21</v>
      </c>
      <c r="C13" s="6">
        <f>SUMIFS('9月奖金发放记录'!$J$2:$J$146,'9月奖金发放记录'!$B$2:$B$146,A13,'9月奖金发放记录'!$E$2:$E$146,"当月")</f>
        <v>2512.67</v>
      </c>
    </row>
    <row r="14" ht="19" customHeight="1" spans="1:3">
      <c r="A14" s="5" t="s">
        <v>49</v>
      </c>
      <c r="B14" s="5">
        <f>COUNTIFS('9月奖金发放记录'!$B$2:$B$146,A14,'9月奖金发放记录'!$E$2:$E$146,"当月")</f>
        <v>6</v>
      </c>
      <c r="C14" s="6">
        <f>SUMIFS('9月奖金发放记录'!$J$2:$J$146,'9月奖金发放记录'!$B$2:$B$146,A14,'9月奖金发放记录'!$E$2:$E$146,"当月")</f>
        <v>3780</v>
      </c>
    </row>
    <row r="15" ht="19" customHeight="1" spans="1:3">
      <c r="A15" s="12" t="s">
        <v>1279</v>
      </c>
      <c r="B15" s="12">
        <f>SUM(B5:B14)</f>
        <v>70</v>
      </c>
      <c r="C15" s="16">
        <f>SUM(C5:C14)</f>
        <v>23692.01</v>
      </c>
    </row>
    <row r="16" ht="19" customHeight="1" spans="1:3">
      <c r="A16" s="1"/>
      <c r="B16" s="1"/>
      <c r="C16" s="2"/>
    </row>
    <row r="17" ht="19" customHeight="1" spans="1:3">
      <c r="A17" s="10" t="s">
        <v>1280</v>
      </c>
      <c r="B17" s="10"/>
      <c r="C17" s="11"/>
    </row>
    <row r="18" ht="34" customHeight="1" spans="1:3">
      <c r="A18" s="4" t="s">
        <v>1276</v>
      </c>
      <c r="B18" s="4" t="s">
        <v>1277</v>
      </c>
      <c r="C18" s="15" t="s">
        <v>1278</v>
      </c>
    </row>
    <row r="19" ht="19" customHeight="1" spans="1:3">
      <c r="A19" s="5" t="s">
        <v>253</v>
      </c>
      <c r="B19" s="5">
        <f>COUNTIFS('9月奖金发放记录'!$B$2:$B$146,A19,'9月奖金发放记录'!$E$2:$E$146,"结转")</f>
        <v>7</v>
      </c>
      <c r="C19" s="6">
        <f>SUMIFS('9月奖金发放记录'!$J$2:$J$146,'9月奖金发放记录'!$B$2:$B$146,A19,'9月奖金发放记录'!$E$2:$E$146,"结转")</f>
        <v>1270</v>
      </c>
    </row>
    <row r="20" ht="19" customHeight="1" spans="1:3">
      <c r="A20" s="5" t="s">
        <v>70</v>
      </c>
      <c r="B20" s="5">
        <f>COUNTIFS('9月奖金发放记录'!$B$2:$B$146,A20,'9月奖金发放记录'!$E$2:$E$146,"结转")</f>
        <v>6</v>
      </c>
      <c r="C20" s="6">
        <f>SUMIFS('9月奖金发放记录'!$J$2:$J$146,'9月奖金发放记录'!$B$2:$B$146,A20,'9月奖金发放记录'!$E$2:$E$146,"结转")</f>
        <v>900</v>
      </c>
    </row>
    <row r="21" ht="19" customHeight="1" spans="1:3">
      <c r="A21" s="5" t="s">
        <v>558</v>
      </c>
      <c r="B21" s="5">
        <f>COUNTIFS('9月奖金发放记录'!$B$2:$B$146,A21,'9月奖金发放记录'!$E$2:$E$146,"结转")</f>
        <v>16</v>
      </c>
      <c r="C21" s="6">
        <f>SUMIFS('9月奖金发放记录'!$J$2:$J$146,'9月奖金发放记录'!$B$2:$B$146,A21,'9月奖金发放记录'!$E$2:$E$146,"结转")</f>
        <v>2730</v>
      </c>
    </row>
    <row r="22" ht="19" customHeight="1" spans="1:3">
      <c r="A22" s="5" t="s">
        <v>82</v>
      </c>
      <c r="B22" s="5">
        <f>COUNTIFS('9月奖金发放记录'!$B$2:$B$146,A22,'9月奖金发放记录'!$E$2:$E$146,"结转")</f>
        <v>6</v>
      </c>
      <c r="C22" s="6">
        <f>SUMIFS('9月奖金发放记录'!$J$2:$J$146,'9月奖金发放记录'!$B$2:$B$146,A22,'9月奖金发放记录'!$E$2:$E$146,"结转")</f>
        <v>4450</v>
      </c>
    </row>
    <row r="23" ht="19" customHeight="1" spans="1:3">
      <c r="A23" s="5" t="s">
        <v>845</v>
      </c>
      <c r="B23" s="5">
        <f>COUNTIFS('9月奖金发放记录'!$B$2:$B$146,A23,'9月奖金发放记录'!$E$2:$E$146,"结转")</f>
        <v>8</v>
      </c>
      <c r="C23" s="6">
        <f>SUMIFS('9月奖金发放记录'!$J$2:$J$146,'9月奖金发放记录'!$B$2:$B$146,A23,'9月奖金发放记录'!$E$2:$E$146,"结转")</f>
        <v>1200</v>
      </c>
    </row>
    <row r="24" ht="19" customHeight="1" spans="1:3">
      <c r="A24" s="5" t="s">
        <v>65</v>
      </c>
      <c r="B24" s="5">
        <f>COUNTIFS('9月奖金发放记录'!$B$2:$B$146,A24,'9月奖金发放记录'!$E$2:$E$146,"结转")</f>
        <v>9</v>
      </c>
      <c r="C24" s="6">
        <f>SUMIFS('9月奖金发放记录'!$J$2:$J$146,'9月奖金发放记录'!$B$2:$B$146,A24,'9月奖金发放记录'!$E$2:$E$146,"结转")</f>
        <v>1680</v>
      </c>
    </row>
    <row r="25" ht="19" customHeight="1" spans="1:3">
      <c r="A25" s="5" t="s">
        <v>640</v>
      </c>
      <c r="B25" s="5">
        <f>COUNTIFS('9月奖金发放记录'!$B$2:$B$146,A25,'9月奖金发放记录'!$E$2:$E$146,"结转")</f>
        <v>4</v>
      </c>
      <c r="C25" s="6">
        <f>SUMIFS('9月奖金发放记录'!$J$2:$J$146,'9月奖金发放记录'!$B$2:$B$146,A25,'9月奖金发放记录'!$E$2:$E$146,"结转")</f>
        <v>820</v>
      </c>
    </row>
    <row r="26" ht="19" customHeight="1" spans="1:3">
      <c r="A26" s="5" t="s">
        <v>52</v>
      </c>
      <c r="B26" s="5">
        <f>COUNTIFS('9月奖金发放记录'!$B$2:$B$146,A26,'9月奖金发放记录'!$E$2:$E$146,"结转")</f>
        <v>2</v>
      </c>
      <c r="C26" s="6">
        <f>SUMIFS('9月奖金发放记录'!$J$2:$J$146,'9月奖金发放记录'!$B$2:$B$146,A26,'9月奖金发放记录'!$E$2:$E$146,"结转")</f>
        <v>300</v>
      </c>
    </row>
    <row r="27" ht="19" customHeight="1" spans="1:3">
      <c r="A27" s="12" t="s">
        <v>1279</v>
      </c>
      <c r="B27" s="12">
        <f>SUM(B19:B26)</f>
        <v>58</v>
      </c>
      <c r="C27" s="16">
        <f>SUM(C19:C26)</f>
        <v>13350</v>
      </c>
    </row>
    <row r="28" ht="19" customHeight="1" spans="1:3">
      <c r="A28" s="1"/>
      <c r="B28" s="1"/>
      <c r="C28" s="2"/>
    </row>
    <row r="29" ht="19" customHeight="1" spans="1:3">
      <c r="A29" s="10" t="s">
        <v>1281</v>
      </c>
      <c r="B29" s="10"/>
      <c r="C29" s="11"/>
    </row>
    <row r="30" ht="34" customHeight="1" spans="1:3">
      <c r="A30" s="4" t="s">
        <v>1276</v>
      </c>
      <c r="B30" s="4" t="s">
        <v>1277</v>
      </c>
      <c r="C30" s="15" t="s">
        <v>1278</v>
      </c>
    </row>
    <row r="31" ht="19" customHeight="1" spans="1:3">
      <c r="A31" s="5" t="s">
        <v>253</v>
      </c>
      <c r="B31" s="5">
        <f>COUNTIFS('9月奖金发放记录'!$B$2:$B$146,A31,'9月奖金发放记录'!$E$2:$E$146,"累计补发9月")</f>
        <v>2</v>
      </c>
      <c r="C31" s="6">
        <f>SUMIFS('9月奖金发放记录'!$J$2:$J$146,'9月奖金发放记录'!$B$2:$B$146,A31,'9月奖金发放记录'!$E$2:$E$146,"累计补发9月")</f>
        <v>1133.33</v>
      </c>
    </row>
    <row r="32" ht="19" customHeight="1" spans="1:3">
      <c r="A32" s="5" t="s">
        <v>70</v>
      </c>
      <c r="B32" s="5">
        <f>COUNTIFS('9月奖金发放记录'!$B$2:$B$146,A32,'9月奖金发放记录'!$E$2:$E$146,"累计补发9月")</f>
        <v>1</v>
      </c>
      <c r="C32" s="6">
        <f>SUMIFS('9月奖金发放记录'!$J$2:$J$146,'9月奖金发放记录'!$B$2:$B$146,A32,'9月奖金发放记录'!$E$2:$E$146,"累计补发9月")</f>
        <v>150</v>
      </c>
    </row>
    <row r="33" ht="19" customHeight="1" spans="1:3">
      <c r="A33" s="5" t="s">
        <v>558</v>
      </c>
      <c r="B33" s="5">
        <f>COUNTIFS('9月奖金发放记录'!$B$2:$B$146,A33,'9月奖金发放记录'!$E$2:$E$146,"累计补发9月")</f>
        <v>1</v>
      </c>
      <c r="C33" s="6">
        <f>SUMIFS('9月奖金发放记录'!$J$2:$J$146,'9月奖金发放记录'!$B$2:$B$146,A33,'9月奖金发放记录'!$E$2:$E$146,"累计补发9月")</f>
        <v>10</v>
      </c>
    </row>
    <row r="34" ht="19" customHeight="1" spans="1:3">
      <c r="A34" s="5" t="s">
        <v>82</v>
      </c>
      <c r="B34" s="5">
        <f>COUNTIFS('9月奖金发放记录'!$B$2:$B$146,A34,'9月奖金发放记录'!$E$2:$E$146,"累计补发9月")</f>
        <v>2</v>
      </c>
      <c r="C34" s="6">
        <f>SUMIFS('9月奖金发放记录'!$J$2:$J$146,'9月奖金发放记录'!$B$2:$B$146,A34,'9月奖金发放记录'!$E$2:$E$146,"累计补发9月")</f>
        <v>666.67</v>
      </c>
    </row>
    <row r="35" ht="19" customHeight="1" spans="1:3">
      <c r="A35" s="5" t="s">
        <v>65</v>
      </c>
      <c r="B35" s="5">
        <f>COUNTIFS('9月奖金发放记录'!$B$2:$B$146,A35,'9月奖金发放记录'!$E$2:$E$146,"累计补发9月")</f>
        <v>3</v>
      </c>
      <c r="C35" s="6">
        <f>SUMIFS('9月奖金发放记录'!$J$2:$J$146,'9月奖金发放记录'!$B$2:$B$146,A35,'9月奖金发放记录'!$E$2:$E$146,"累计补发9月")</f>
        <v>129.99</v>
      </c>
    </row>
    <row r="36" ht="19" customHeight="1" spans="1:3">
      <c r="A36" s="5" t="s">
        <v>52</v>
      </c>
      <c r="B36" s="5">
        <f>COUNTIFS('9月奖金发放记录'!$B$2:$B$146,A36,'9月奖金发放记录'!$E$2:$E$146,"累计补发9月")</f>
        <v>1</v>
      </c>
      <c r="C36" s="6">
        <f>SUMIFS('9月奖金发放记录'!$J$2:$J$146,'9月奖金发放记录'!$B$2:$B$146,A36,'9月奖金发放记录'!$E$2:$E$146,"累计补发9月")</f>
        <v>260</v>
      </c>
    </row>
    <row r="37" ht="19" customHeight="1" spans="1:3">
      <c r="A37" s="12" t="s">
        <v>1279</v>
      </c>
      <c r="B37" s="12">
        <f>SUM(B31:B36)</f>
        <v>10</v>
      </c>
      <c r="C37" s="16">
        <f>SUM(C31:C36)</f>
        <v>2349.99</v>
      </c>
    </row>
    <row r="38" ht="19" customHeight="1" spans="1:3">
      <c r="A38" s="1"/>
      <c r="B38" s="1"/>
      <c r="C38" s="2"/>
    </row>
    <row r="39" ht="19" customHeight="1" spans="1:3">
      <c r="A39" s="10" t="s">
        <v>1282</v>
      </c>
      <c r="B39" s="10"/>
      <c r="C39" s="11"/>
    </row>
    <row r="40" ht="34" customHeight="1" spans="1:3">
      <c r="A40" s="4" t="s">
        <v>1276</v>
      </c>
      <c r="B40" s="4" t="s">
        <v>1277</v>
      </c>
      <c r="C40" s="15" t="s">
        <v>1278</v>
      </c>
    </row>
    <row r="41" ht="19" customHeight="1" spans="1:3">
      <c r="A41" s="5" t="s">
        <v>70</v>
      </c>
      <c r="B41" s="5">
        <f>COUNTIFS('9月奖金发放记录'!$B$2:$B$146,A41,'9月奖金发放记录'!$E$2:$E$146,"补发8月")</f>
        <v>2</v>
      </c>
      <c r="C41" s="6">
        <f>SUMIFS('9月奖金发放记录'!$J$2:$J$146,'9月奖金发放记录'!$B$2:$B$146,A41,'9月奖金发放记录'!$E$2:$E$146,"补发8月")</f>
        <v>174.19</v>
      </c>
    </row>
    <row r="42" ht="19" customHeight="1" spans="1:3">
      <c r="A42" s="5" t="s">
        <v>558</v>
      </c>
      <c r="B42" s="5">
        <f>COUNTIFS('9月奖金发放记录'!$B$2:$B$146,A42,'9月奖金发放记录'!$E$2:$E$146,"补发8月")</f>
        <v>2</v>
      </c>
      <c r="C42" s="6">
        <f>SUMIFS('9月奖金发放记录'!$J$2:$J$146,'9月奖金发放记录'!$B$2:$B$146,A42,'9月奖金发放记录'!$E$2:$E$146,"补发8月")</f>
        <v>279.35</v>
      </c>
    </row>
    <row r="43" ht="19" customHeight="1" spans="1:3">
      <c r="A43" s="5" t="s">
        <v>52</v>
      </c>
      <c r="B43" s="5">
        <f>COUNTIFS('9月奖金发放记录'!$B$2:$B$146,A43,'9月奖金发放记录'!$E$2:$E$146,"补发8月")</f>
        <v>1</v>
      </c>
      <c r="C43" s="6">
        <f>SUMIFS('9月奖金发放记录'!$J$2:$J$146,'9月奖金发放记录'!$B$2:$B$146,A43,'9月奖金发放记录'!$E$2:$E$146,"补发8月")</f>
        <v>72.58</v>
      </c>
    </row>
    <row r="44" ht="19" customHeight="1" spans="1:3">
      <c r="A44" s="12" t="s">
        <v>1279</v>
      </c>
      <c r="B44" s="12">
        <f>SUM(B41:B43)</f>
        <v>5</v>
      </c>
      <c r="C44" s="16">
        <f>SUM(C41:C43)</f>
        <v>526.12</v>
      </c>
    </row>
    <row r="45" ht="19" customHeight="1" spans="1:3">
      <c r="A45" s="1"/>
      <c r="B45" s="1"/>
      <c r="C45" s="2"/>
    </row>
    <row r="46" ht="19" customHeight="1" spans="1:3">
      <c r="A46" s="10" t="s">
        <v>1283</v>
      </c>
      <c r="B46" s="10"/>
      <c r="C46" s="11"/>
    </row>
    <row r="47" ht="34" customHeight="1" spans="1:3">
      <c r="A47" s="4" t="s">
        <v>1276</v>
      </c>
      <c r="B47" s="4" t="s">
        <v>1277</v>
      </c>
      <c r="C47" s="15" t="s">
        <v>1278</v>
      </c>
    </row>
    <row r="48" ht="19" customHeight="1" spans="1:3">
      <c r="A48" s="5" t="s">
        <v>558</v>
      </c>
      <c r="B48" s="5">
        <f>COUNTIFS('9月奖金发放记录'!$B$2:$B$146,A48,'9月奖金发放记录'!$E$2:$E$146,"补发7月")</f>
        <v>1</v>
      </c>
      <c r="C48" s="6">
        <f>SUMIFS('9月奖金发放记录'!$J$2:$J$146,'9月奖金发放记录'!$B$2:$B$146,A48,'9月奖金发放记录'!$E$2:$E$146,"补发7月")</f>
        <v>260</v>
      </c>
    </row>
    <row r="49" ht="19" customHeight="1" spans="1:3">
      <c r="A49" s="12" t="s">
        <v>1279</v>
      </c>
      <c r="B49" s="12">
        <f>SUM(B48:B48)</f>
        <v>1</v>
      </c>
      <c r="C49" s="16">
        <f>SUM(C48:C48)</f>
        <v>260</v>
      </c>
    </row>
    <row r="50" ht="19" customHeight="1" spans="1:3">
      <c r="A50" s="1"/>
      <c r="B50" s="1"/>
      <c r="C50" s="2"/>
    </row>
    <row r="51" ht="19" customHeight="1" spans="1:3">
      <c r="A51" s="10" t="s">
        <v>1284</v>
      </c>
      <c r="B51" s="10"/>
      <c r="C51" s="11"/>
    </row>
    <row r="52" ht="34" customHeight="1" spans="1:3">
      <c r="A52" s="4" t="s">
        <v>1276</v>
      </c>
      <c r="B52" s="4" t="s">
        <v>1277</v>
      </c>
      <c r="C52" s="15" t="s">
        <v>1278</v>
      </c>
    </row>
    <row r="53" ht="19" customHeight="1" spans="1:3">
      <c r="A53" s="5" t="s">
        <v>558</v>
      </c>
      <c r="B53" s="5">
        <f>COUNTIFS('9月奖金发放记录'!$B$2:$B$146,A53,'9月奖金发放记录'!$E$2:$E$146,"补发5月")</f>
        <v>1</v>
      </c>
      <c r="C53" s="6">
        <f>SUMIFS('9月奖金发放记录'!$J$2:$J$146,'9月奖金发放记录'!$B$2:$B$146,A53,'9月奖金发放记录'!$E$2:$E$146,"补发5月")</f>
        <v>33.55</v>
      </c>
    </row>
    <row r="54" ht="19" customHeight="1" spans="1:3">
      <c r="A54" s="12" t="s">
        <v>1279</v>
      </c>
      <c r="B54" s="12">
        <f>SUM(B53:B53)</f>
        <v>1</v>
      </c>
      <c r="C54" s="16">
        <f>SUM(C53:C53)</f>
        <v>33.55</v>
      </c>
    </row>
    <row r="55" ht="19" customHeight="1" spans="1:3">
      <c r="A55" s="1"/>
      <c r="B55" s="1"/>
      <c r="C55" s="2"/>
    </row>
    <row r="56" ht="19" customHeight="1" spans="1:3">
      <c r="A56" s="10" t="s">
        <v>1285</v>
      </c>
      <c r="B56" s="10"/>
      <c r="C56" s="11">
        <f>SUM('9月奖金发放记录'!$G$2:$G$146)</f>
        <v>40211.67</v>
      </c>
    </row>
    <row r="57" ht="19" customHeight="1" spans="1:3">
      <c r="A57" s="1"/>
      <c r="B57" s="1"/>
      <c r="C57" s="2"/>
    </row>
    <row r="58" ht="19" customHeight="1" spans="1:3">
      <c r="A58" s="10" t="s">
        <v>1286</v>
      </c>
      <c r="B58" s="10"/>
      <c r="C58" s="11"/>
    </row>
    <row r="59" ht="19" customHeight="1" spans="1:3">
      <c r="A59" s="1" t="s">
        <v>1287</v>
      </c>
      <c r="B59" s="1"/>
      <c r="C59" s="2"/>
    </row>
    <row r="60" ht="19" customHeight="1" spans="1:3">
      <c r="A60" s="1"/>
      <c r="B60" s="1"/>
      <c r="C60" s="2"/>
    </row>
    <row r="61" ht="19" customHeight="1" spans="1:3">
      <c r="A61" s="10" t="s">
        <v>1288</v>
      </c>
      <c r="B61" s="10"/>
      <c r="C61" s="11"/>
    </row>
    <row r="62" ht="19" customHeight="1" spans="1:3">
      <c r="A62" s="1"/>
      <c r="B62" s="1"/>
      <c r="C62" s="2"/>
    </row>
    <row r="63" ht="19" customHeight="1" spans="1:3">
      <c r="A63" s="10" t="s">
        <v>1289</v>
      </c>
      <c r="B63" s="10"/>
      <c r="C63" s="11"/>
    </row>
    <row r="64" ht="34" customHeight="1" spans="1:3">
      <c r="A64" s="4" t="s">
        <v>1276</v>
      </c>
      <c r="B64" s="4" t="s">
        <v>1277</v>
      </c>
      <c r="C64" s="15" t="s">
        <v>1278</v>
      </c>
    </row>
    <row r="65" ht="19" customHeight="1" spans="1:3">
      <c r="A65" s="5" t="s">
        <v>63</v>
      </c>
      <c r="B65" s="5">
        <f>COUNTIFS('9月奖金发放记录'!$B$2:$B$146,A65)</f>
        <v>2</v>
      </c>
      <c r="C65" s="6">
        <f>SUMIFS('9月奖金发放记录'!$J$2:$J$146,'9月奖金发放记录'!$B$2:$B$146,A65)</f>
        <v>195</v>
      </c>
    </row>
    <row r="66" ht="19" customHeight="1" spans="1:3">
      <c r="A66" s="5" t="s">
        <v>253</v>
      </c>
      <c r="B66" s="5">
        <f>COUNTIFS('9月奖金发放记录'!$B$2:$B$146,A66)</f>
        <v>14</v>
      </c>
      <c r="C66" s="6">
        <f>SUMIFS('9月奖金发放记录'!$J$2:$J$146,'9月奖金发放记录'!$B$2:$B$146,A66)</f>
        <v>4372.67</v>
      </c>
    </row>
    <row r="67" ht="19" customHeight="1" spans="1:3">
      <c r="A67" s="5" t="s">
        <v>70</v>
      </c>
      <c r="B67" s="5">
        <f>COUNTIFS('9月奖金发放记录'!$B$2:$B$146,A67)</f>
        <v>19</v>
      </c>
      <c r="C67" s="6">
        <f>SUMIFS('9月奖金发放记录'!$J$2:$J$146,'9月奖金发放记录'!$B$2:$B$146,A67)</f>
        <v>3574.19</v>
      </c>
    </row>
    <row r="68" ht="19" customHeight="1" spans="1:3">
      <c r="A68" s="5" t="s">
        <v>558</v>
      </c>
      <c r="B68" s="5">
        <f>COUNTIFS('9月奖金发放记录'!$B$2:$B$146,A68)</f>
        <v>28</v>
      </c>
      <c r="C68" s="6">
        <f>SUMIFS('9月奖金发放记录'!$J$2:$J$146,'9月奖金发放记录'!$B$2:$B$146,A68)</f>
        <v>4547.9</v>
      </c>
    </row>
    <row r="69" ht="19" customHeight="1" spans="1:3">
      <c r="A69" s="5" t="s">
        <v>82</v>
      </c>
      <c r="B69" s="5">
        <f>COUNTIFS('9月奖金发放记录'!$B$2:$B$146,A69)</f>
        <v>20</v>
      </c>
      <c r="C69" s="6">
        <f>SUMIFS('9月奖金发放记录'!$J$2:$J$146,'9月奖金发放记录'!$B$2:$B$146,A69)</f>
        <v>15536.67</v>
      </c>
    </row>
    <row r="70" ht="19" customHeight="1" spans="1:3">
      <c r="A70" s="5" t="s">
        <v>845</v>
      </c>
      <c r="B70" s="5">
        <f>COUNTIFS('9月奖金发放记录'!$B$2:$B$146,A70)</f>
        <v>8</v>
      </c>
      <c r="C70" s="6">
        <f>SUMIFS('9月奖金发放记录'!$J$2:$J$146,'9月奖金发放记录'!$B$2:$B$146,A70)</f>
        <v>1200</v>
      </c>
    </row>
    <row r="71" ht="19" customHeight="1" spans="1:3">
      <c r="A71" s="5" t="s">
        <v>65</v>
      </c>
      <c r="B71" s="5">
        <f>COUNTIFS('9月奖金发放记录'!$B$2:$B$146,A71)</f>
        <v>14</v>
      </c>
      <c r="C71" s="6">
        <f>SUMIFS('9月奖金发放记录'!$J$2:$J$146,'9月奖金发放记录'!$B$2:$B$146,A71)</f>
        <v>2179.99</v>
      </c>
    </row>
    <row r="72" ht="19" customHeight="1" spans="1:3">
      <c r="A72" s="5" t="s">
        <v>38</v>
      </c>
      <c r="B72" s="5">
        <f>COUNTIFS('9月奖金发放记录'!$B$2:$B$146,A72)</f>
        <v>1</v>
      </c>
      <c r="C72" s="6">
        <f>SUMIFS('9月奖金发放记录'!$J$2:$J$146,'9月奖金发放记录'!$B$2:$B$146,A72)</f>
        <v>150</v>
      </c>
    </row>
    <row r="73" ht="19" customHeight="1" spans="1:3">
      <c r="A73" s="5" t="s">
        <v>142</v>
      </c>
      <c r="B73" s="5">
        <f>COUNTIFS('9月奖金发放记录'!$B$2:$B$146,A73)</f>
        <v>4</v>
      </c>
      <c r="C73" s="6">
        <f>SUMIFS('9月奖金发放记录'!$J$2:$J$146,'9月奖金发放记录'!$B$2:$B$146,A73)</f>
        <v>710</v>
      </c>
    </row>
    <row r="74" ht="19" customHeight="1" spans="1:3">
      <c r="A74" s="5" t="s">
        <v>640</v>
      </c>
      <c r="B74" s="5">
        <f>COUNTIFS('9月奖金发放记录'!$B$2:$B$146,A74)</f>
        <v>4</v>
      </c>
      <c r="C74" s="6">
        <f>SUMIFS('9月奖金发放记录'!$J$2:$J$146,'9月奖金发放记录'!$B$2:$B$146,A74)</f>
        <v>820</v>
      </c>
    </row>
    <row r="75" ht="19" customHeight="1" spans="1:3">
      <c r="A75" s="5" t="s">
        <v>52</v>
      </c>
      <c r="B75" s="5">
        <f>COUNTIFS('9月奖金发放记录'!$B$2:$B$146,A75)</f>
        <v>25</v>
      </c>
      <c r="C75" s="6">
        <f>SUMIFS('9月奖金发放记录'!$J$2:$J$146,'9月奖金发放记录'!$B$2:$B$146,A75)</f>
        <v>3145.25</v>
      </c>
    </row>
    <row r="76" ht="19" customHeight="1" spans="1:3">
      <c r="A76" s="5" t="s">
        <v>49</v>
      </c>
      <c r="B76" s="5">
        <f>COUNTIFS('9月奖金发放记录'!$B$2:$B$146,A76)</f>
        <v>6</v>
      </c>
      <c r="C76" s="6">
        <f>SUMIFS('9月奖金发放记录'!$J$2:$J$146,'9月奖金发放记录'!$B$2:$B$146,A76)</f>
        <v>3780</v>
      </c>
    </row>
    <row r="77" ht="19" customHeight="1" spans="1:3">
      <c r="A77" s="12" t="s">
        <v>1279</v>
      </c>
      <c r="B77" s="12">
        <f>SUM(B65:B76)</f>
        <v>145</v>
      </c>
      <c r="C77" s="16">
        <f>SUM(C65:C76)</f>
        <v>40211.67</v>
      </c>
    </row>
    <row r="78" ht="19" customHeight="1" spans="1:3">
      <c r="A78" s="1"/>
      <c r="B78" s="1"/>
      <c r="C78" s="2"/>
    </row>
    <row r="79" ht="19" customHeight="1" spans="1:3">
      <c r="A79" s="10" t="s">
        <v>1290</v>
      </c>
      <c r="B79" s="10"/>
      <c r="C79" s="11"/>
    </row>
    <row r="80" ht="34" customHeight="1" spans="1:3">
      <c r="A80" s="4" t="s">
        <v>1276</v>
      </c>
      <c r="B80" s="4" t="s">
        <v>87</v>
      </c>
      <c r="C80" s="15" t="s">
        <v>888</v>
      </c>
    </row>
    <row r="81" ht="19" customHeight="1" spans="1:3">
      <c r="A81" s="5" t="s">
        <v>63</v>
      </c>
      <c r="B81" s="5" t="s">
        <v>50</v>
      </c>
      <c r="C81" s="6">
        <f>SUMIFS('9月奖金发放记录'!$J$2:$J$146,'9月奖金发放记录'!$B$2:$B$146,A81)</f>
        <v>195</v>
      </c>
    </row>
    <row r="82" ht="19" customHeight="1" spans="1:3">
      <c r="A82" s="5" t="s">
        <v>253</v>
      </c>
      <c r="B82" s="5" t="s">
        <v>50</v>
      </c>
      <c r="C82" s="6">
        <f>SUMIFS('9月奖金发放记录'!$J$2:$J$146,'9月奖金发放记录'!$B$2:$B$146,A82)</f>
        <v>4372.67</v>
      </c>
    </row>
    <row r="83" ht="19" customHeight="1" spans="1:3">
      <c r="A83" s="5" t="s">
        <v>70</v>
      </c>
      <c r="B83" s="5" t="s">
        <v>71</v>
      </c>
      <c r="C83" s="6">
        <f>SUMIFS('9月奖金发放记录'!$J$2:$J$146,'9月奖金发放记录'!$B$2:$B$146,A83)</f>
        <v>3574.19</v>
      </c>
    </row>
    <row r="84" ht="19" customHeight="1" spans="1:3">
      <c r="A84" s="5" t="s">
        <v>558</v>
      </c>
      <c r="B84" s="5" t="s">
        <v>66</v>
      </c>
      <c r="C84" s="6">
        <f>SUMIFS('9月奖金发放记录'!$J$2:$J$146,'9月奖金发放记录'!$B$2:$B$146,A84)</f>
        <v>4547.9</v>
      </c>
    </row>
    <row r="85" ht="19" customHeight="1" spans="1:3">
      <c r="A85" s="5" t="s">
        <v>82</v>
      </c>
      <c r="B85" s="5" t="s">
        <v>83</v>
      </c>
      <c r="C85" s="6">
        <f>SUMIFS('9月奖金发放记录'!$J$2:$J$146,'9月奖金发放记录'!$B$2:$B$146,A85)</f>
        <v>15536.67</v>
      </c>
    </row>
    <row r="86" ht="19" customHeight="1" spans="1:3">
      <c r="A86" s="5" t="s">
        <v>48</v>
      </c>
      <c r="B86" s="5" t="s">
        <v>39</v>
      </c>
      <c r="C86" s="6">
        <f>SUMIFS('9月奖金发放记录'!$J$2:$J$146,'9月奖金发放记录'!$B$2:$B$146,A86)</f>
        <v>0</v>
      </c>
    </row>
    <row r="87" ht="19" customHeight="1" spans="1:3">
      <c r="A87" s="5" t="s">
        <v>845</v>
      </c>
      <c r="B87" s="5" t="s">
        <v>66</v>
      </c>
      <c r="C87" s="6">
        <f>SUMIFS('9月奖金发放记录'!$J$2:$J$146,'9月奖金发放记录'!$B$2:$B$146,A87)</f>
        <v>1200</v>
      </c>
    </row>
    <row r="88" ht="19" customHeight="1" spans="1:3">
      <c r="A88" s="5" t="s">
        <v>65</v>
      </c>
      <c r="B88" s="5" t="s">
        <v>66</v>
      </c>
      <c r="C88" s="6">
        <f>SUMIFS('9月奖金发放记录'!$J$2:$J$146,'9月奖金发放记录'!$B$2:$B$146,A88)</f>
        <v>2179.99</v>
      </c>
    </row>
    <row r="89" ht="19" customHeight="1" spans="1:3">
      <c r="A89" s="5" t="s">
        <v>38</v>
      </c>
      <c r="B89" s="5" t="s">
        <v>39</v>
      </c>
      <c r="C89" s="6">
        <f>SUMIFS('9月奖金发放记录'!$J$2:$J$146,'9月奖金发放记录'!$B$2:$B$146,A89)</f>
        <v>150</v>
      </c>
    </row>
    <row r="90" ht="19" customHeight="1" spans="1:3">
      <c r="A90" s="5" t="s">
        <v>136</v>
      </c>
      <c r="B90" s="5" t="s">
        <v>39</v>
      </c>
      <c r="C90" s="6">
        <f>SUMIFS('9月奖金发放记录'!$J$2:$J$146,'9月奖金发放记录'!$B$2:$B$146,A90)</f>
        <v>0</v>
      </c>
    </row>
    <row r="91" ht="19" customHeight="1" spans="1:3">
      <c r="A91" s="5" t="s">
        <v>142</v>
      </c>
      <c r="B91" s="5" t="s">
        <v>39</v>
      </c>
      <c r="C91" s="6">
        <f>SUMIFS('9月奖金发放记录'!$J$2:$J$146,'9月奖金发放记录'!$B$2:$B$146,A91)</f>
        <v>710</v>
      </c>
    </row>
    <row r="92" ht="19" customHeight="1" spans="1:3">
      <c r="A92" s="5" t="s">
        <v>640</v>
      </c>
      <c r="B92" s="5" t="s">
        <v>71</v>
      </c>
      <c r="C92" s="6">
        <f>SUMIFS('9月奖金发放记录'!$J$2:$J$146,'9月奖金发放记录'!$B$2:$B$146,A92)</f>
        <v>820</v>
      </c>
    </row>
    <row r="93" ht="19" customHeight="1" spans="1:3">
      <c r="A93" s="5" t="s">
        <v>52</v>
      </c>
      <c r="B93" s="5" t="s">
        <v>50</v>
      </c>
      <c r="C93" s="6">
        <f>SUMIFS('9月奖金发放记录'!$J$2:$J$146,'9月奖金发放记录'!$B$2:$B$146,A93)</f>
        <v>3145.25</v>
      </c>
    </row>
    <row r="94" ht="19" customHeight="1" spans="1:3">
      <c r="A94" s="5" t="s">
        <v>49</v>
      </c>
      <c r="B94" s="5" t="s">
        <v>50</v>
      </c>
      <c r="C94" s="6">
        <f>SUMIFS('9月奖金发放记录'!$J$2:$J$146,'9月奖金发放记录'!$B$2:$B$146,A94)</f>
        <v>3780</v>
      </c>
    </row>
    <row r="95" ht="19" customHeight="1" spans="1:3">
      <c r="A95" s="10" t="s">
        <v>1272</v>
      </c>
      <c r="B95" s="10"/>
      <c r="C95" s="11">
        <f>SUM(C81:C94)</f>
        <v>40211.67</v>
      </c>
    </row>
    <row r="96" ht="19" customHeight="1" spans="1:3">
      <c r="A96" s="1"/>
      <c r="B96" s="1"/>
      <c r="C96" s="2"/>
    </row>
    <row r="97" ht="19" customHeight="1" spans="1:3">
      <c r="A97" s="10" t="s">
        <v>1291</v>
      </c>
      <c r="B97" s="10"/>
      <c r="C97" s="11"/>
    </row>
    <row r="98" ht="34" customHeight="1" spans="1:3">
      <c r="A98" s="4" t="s">
        <v>87</v>
      </c>
      <c r="B98" s="4" t="s">
        <v>888</v>
      </c>
      <c r="C98" s="2"/>
    </row>
    <row r="99" ht="19" customHeight="1" spans="1:3">
      <c r="A99" s="5" t="s">
        <v>50</v>
      </c>
      <c r="B99" s="6">
        <f>SUMIF('9月奖金发放记录'!$C$2:$C$146,A99,'9月奖金发放记录'!$J$2:$J$146)</f>
        <v>11492.92</v>
      </c>
      <c r="C99" s="2"/>
    </row>
    <row r="100" ht="19" customHeight="1" spans="1:3">
      <c r="A100" s="5" t="s">
        <v>71</v>
      </c>
      <c r="B100" s="6">
        <f>SUMIF('9月奖金发放记录'!$C$2:$C$146,A100,'9月奖金发放记录'!$J$2:$J$146)</f>
        <v>4394.19</v>
      </c>
      <c r="C100" s="2"/>
    </row>
    <row r="101" ht="19" customHeight="1" spans="1:3">
      <c r="A101" s="5" t="s">
        <v>66</v>
      </c>
      <c r="B101" s="6">
        <f>SUMIF('9月奖金发放记录'!$C$2:$C$146,A101,'9月奖金发放记录'!$J$2:$J$146)</f>
        <v>7927.89</v>
      </c>
      <c r="C101" s="2"/>
    </row>
    <row r="102" ht="19" customHeight="1" spans="1:3">
      <c r="A102" s="5" t="s">
        <v>83</v>
      </c>
      <c r="B102" s="6">
        <f>SUMIF('9月奖金发放记录'!$C$2:$C$146,A102,'9月奖金发放记录'!$J$2:$J$146)</f>
        <v>15536.67</v>
      </c>
      <c r="C102" s="2"/>
    </row>
    <row r="103" ht="19" customHeight="1" spans="1:3">
      <c r="A103" s="5" t="s">
        <v>39</v>
      </c>
      <c r="B103" s="6">
        <f>SUMIF('9月奖金发放记录'!$C$2:$C$146,A103,'9月奖金发放记录'!$J$2:$J$146)</f>
        <v>860</v>
      </c>
      <c r="C103" s="2"/>
    </row>
    <row r="104" ht="19" customHeight="1" spans="1:3">
      <c r="A104" s="10" t="s">
        <v>1272</v>
      </c>
      <c r="B104" s="11">
        <f>SUM(B99:B103)</f>
        <v>40211.67</v>
      </c>
      <c r="C104" s="11"/>
    </row>
    <row r="105" ht="19" customHeight="1" spans="1:3">
      <c r="A105" s="1"/>
      <c r="B105" s="2"/>
      <c r="C105" s="2"/>
    </row>
    <row r="106" ht="19" customHeight="1" spans="1:3">
      <c r="A106" s="10" t="s">
        <v>1292</v>
      </c>
      <c r="B106" s="11"/>
      <c r="C106" s="11"/>
    </row>
    <row r="107" ht="19" customHeight="1" spans="1:3">
      <c r="A107" s="1" t="s">
        <v>887</v>
      </c>
      <c r="B107" s="2">
        <f>SUM('9月奖金发放记录'!$G$2:$G$146)</f>
        <v>40211.67</v>
      </c>
      <c r="C107" s="2"/>
    </row>
    <row r="108" ht="19" customHeight="1" spans="1:3">
      <c r="A108" s="1" t="s">
        <v>1262</v>
      </c>
      <c r="B108" s="2">
        <f>SUM('9月奖金发放记录'!$I$2:$I$146)</f>
        <v>0</v>
      </c>
      <c r="C108" s="2"/>
    </row>
    <row r="109" ht="19" customHeight="1" spans="1:3">
      <c r="A109" s="10" t="s">
        <v>888</v>
      </c>
      <c r="B109" s="11">
        <f>SUM('9月奖金发放记录'!$J$2:$J$146)</f>
        <v>40211.67</v>
      </c>
      <c r="C109" s="11"/>
    </row>
    <row r="110" ht="19" customHeight="1" spans="1:3">
      <c r="A110" s="1"/>
      <c r="B110" s="2"/>
      <c r="C110" s="2"/>
    </row>
    <row r="111" ht="19" customHeight="1" spans="1:3">
      <c r="A111" s="3"/>
      <c r="B111" s="3"/>
      <c r="C111" s="3"/>
    </row>
    <row r="112" ht="19" customHeight="1" spans="1:3">
      <c r="A112" s="3"/>
      <c r="B112" s="3"/>
      <c r="C112" s="3"/>
    </row>
    <row r="113" ht="19" customHeight="1" spans="1:3">
      <c r="A113" s="3"/>
      <c r="B113" s="3"/>
      <c r="C113" s="3"/>
    </row>
    <row r="114" ht="19" customHeight="1" spans="1:3">
      <c r="A114" s="1"/>
      <c r="B114" s="1"/>
      <c r="C114" s="1"/>
    </row>
    <row r="115" ht="19" customHeight="1" spans="1:3">
      <c r="A115" s="1"/>
      <c r="B115" s="1"/>
      <c r="C115" s="1"/>
    </row>
    <row r="116" ht="19" customHeight="1" spans="1:3">
      <c r="A116" s="1"/>
      <c r="B116" s="1"/>
      <c r="C116" s="1"/>
    </row>
    <row r="117" ht="19" customHeight="1" spans="1:3">
      <c r="A117" s="1"/>
      <c r="B117" s="1"/>
      <c r="C117" s="1"/>
    </row>
    <row r="118" ht="19" customHeight="1" spans="1:3">
      <c r="A118" s="1"/>
      <c r="B118" s="1"/>
      <c r="C118" s="1"/>
    </row>
    <row r="119" ht="19" customHeight="1" spans="1:3">
      <c r="A119" s="1"/>
      <c r="B119" s="1"/>
      <c r="C119" s="1"/>
    </row>
    <row r="120" ht="19" customHeight="1" spans="1:3">
      <c r="A120" s="1"/>
      <c r="B120" s="1"/>
      <c r="C120" s="1"/>
    </row>
    <row r="121" ht="19" customHeight="1" spans="1:3">
      <c r="A121" s="1"/>
      <c r="B121" s="1"/>
      <c r="C121" s="1"/>
    </row>
    <row r="122" ht="19" customHeight="1" spans="1:3">
      <c r="A122" s="1"/>
      <c r="B122" s="1"/>
      <c r="C122" s="1"/>
    </row>
    <row r="123" ht="19" customHeight="1" spans="1:3">
      <c r="A123" s="1"/>
      <c r="B123" s="1"/>
      <c r="C123" s="1"/>
    </row>
    <row r="124" ht="19" customHeight="1" spans="1:3">
      <c r="A124" s="1"/>
      <c r="B124" s="1"/>
      <c r="C124" s="1"/>
    </row>
    <row r="125" ht="19" customHeight="1" spans="1:3">
      <c r="A125" s="1"/>
      <c r="B125" s="1"/>
      <c r="C125" s="1"/>
    </row>
    <row r="126" ht="19" customHeight="1" spans="1:3">
      <c r="A126" s="1"/>
      <c r="B126" s="1"/>
      <c r="C126" s="1"/>
    </row>
    <row r="127" ht="19" customHeight="1" spans="1:3">
      <c r="A127" s="1"/>
      <c r="B127" s="1"/>
      <c r="C127" s="1"/>
    </row>
    <row r="128" ht="19" customHeight="1" spans="1:3">
      <c r="A128" s="1"/>
      <c r="B128" s="1"/>
      <c r="C128" s="1"/>
    </row>
    <row r="129" ht="19" customHeight="1" spans="1:3">
      <c r="A129" s="1"/>
      <c r="B129" s="1"/>
      <c r="C129" s="1"/>
    </row>
    <row r="130" ht="19" customHeight="1" spans="1:3">
      <c r="A130" s="1"/>
      <c r="B130" s="1"/>
      <c r="C130" s="1"/>
    </row>
    <row r="131" ht="19" customHeight="1" spans="1:3">
      <c r="A131" s="1"/>
      <c r="B131" s="1"/>
      <c r="C131" s="1"/>
    </row>
    <row r="132" ht="19" customHeight="1" spans="1:3">
      <c r="A132" s="1"/>
      <c r="B132" s="1"/>
      <c r="C132" s="1"/>
    </row>
    <row r="133" ht="19" customHeight="1" spans="1:3">
      <c r="A133" s="1"/>
      <c r="B133" s="1"/>
      <c r="C133" s="1"/>
    </row>
    <row r="134" ht="19" customHeight="1" spans="1:3">
      <c r="A134" s="1"/>
      <c r="B134" s="1"/>
      <c r="C134" s="1"/>
    </row>
    <row r="135" ht="19" customHeight="1" spans="1:3">
      <c r="A135" s="1"/>
      <c r="B135" s="1"/>
      <c r="C135" s="1"/>
    </row>
    <row r="136" ht="19" customHeight="1" spans="1:3">
      <c r="A136" s="1"/>
      <c r="B136" s="1"/>
      <c r="C136" s="1"/>
    </row>
    <row r="137" ht="19" customHeight="1" spans="1:3">
      <c r="A137" s="1"/>
      <c r="B137" s="1"/>
      <c r="C137" s="1"/>
    </row>
    <row r="138" ht="19" customHeight="1" spans="1:3">
      <c r="A138" s="1"/>
      <c r="B138" s="1"/>
      <c r="C138" s="1"/>
    </row>
    <row r="139" ht="19" customHeight="1" spans="1:3">
      <c r="A139" s="1"/>
      <c r="B139" s="1"/>
      <c r="C139" s="1"/>
    </row>
    <row r="140" ht="19" customHeight="1" spans="1:3">
      <c r="A140" s="1"/>
      <c r="B140" s="1"/>
      <c r="C140" s="1"/>
    </row>
    <row r="141" ht="19" customHeight="1" spans="1:3">
      <c r="A141" s="1"/>
      <c r="B141" s="1"/>
      <c r="C141" s="1"/>
    </row>
    <row r="142" ht="19" customHeight="1" spans="1:3">
      <c r="A142" s="1"/>
      <c r="B142" s="1"/>
      <c r="C142" s="1"/>
    </row>
    <row r="143" ht="19" customHeight="1" spans="1:3">
      <c r="A143" s="1"/>
      <c r="B143" s="1"/>
      <c r="C143" s="1"/>
    </row>
    <row r="144" ht="19" customHeight="1" spans="1:3">
      <c r="A144" s="1"/>
      <c r="B144" s="1"/>
      <c r="C144" s="1"/>
    </row>
    <row r="145" ht="19" customHeight="1" spans="1:3">
      <c r="A145" s="1"/>
      <c r="B145" s="1"/>
      <c r="C145" s="1"/>
    </row>
    <row r="146" ht="19" customHeight="1" spans="1:3">
      <c r="A146" s="1"/>
      <c r="B146" s="1"/>
      <c r="C146" s="1"/>
    </row>
    <row r="147" ht="19" customHeight="1" spans="1:3">
      <c r="A147" s="1"/>
      <c r="B147" s="1"/>
      <c r="C147" s="1"/>
    </row>
    <row r="148" ht="19" customHeight="1" spans="1:3">
      <c r="A148" s="1"/>
      <c r="B148" s="1"/>
      <c r="C148" s="1"/>
    </row>
    <row r="149" ht="19" customHeight="1" spans="1:3">
      <c r="A149" s="1"/>
      <c r="B149" s="1"/>
      <c r="C149" s="1"/>
    </row>
    <row r="150" ht="19" customHeight="1" spans="1:3">
      <c r="A150" s="1"/>
      <c r="B150" s="1"/>
      <c r="C150" s="1"/>
    </row>
    <row r="151" ht="19" customHeight="1" spans="1:3">
      <c r="A151" s="1"/>
      <c r="B151" s="1"/>
      <c r="C151" s="1"/>
    </row>
    <row r="152" ht="19" customHeight="1" spans="1:3">
      <c r="A152" s="1"/>
      <c r="B152" s="1"/>
      <c r="C152" s="1"/>
    </row>
    <row r="153" ht="19" customHeight="1" spans="1:3">
      <c r="A153" s="1"/>
      <c r="B153" s="1"/>
      <c r="C153" s="1"/>
    </row>
    <row r="154" ht="19" customHeight="1" spans="1:3">
      <c r="A154" s="1"/>
      <c r="B154" s="1"/>
      <c r="C154" s="1"/>
    </row>
    <row r="155" ht="19" customHeight="1" spans="1:3">
      <c r="A155" s="1"/>
      <c r="B155" s="1"/>
      <c r="C155" s="1"/>
    </row>
    <row r="156" ht="19" customHeight="1" spans="1:3">
      <c r="A156" s="1"/>
      <c r="B156" s="1"/>
      <c r="C156" s="1"/>
    </row>
    <row r="157" ht="19" customHeight="1" spans="1:3">
      <c r="A157" s="1"/>
      <c r="B157" s="1"/>
      <c r="C157" s="1"/>
    </row>
    <row r="158" ht="19" customHeight="1" spans="1:3">
      <c r="A158" s="1"/>
      <c r="B158" s="1"/>
      <c r="C158" s="1"/>
    </row>
    <row r="159" ht="19" customHeight="1" spans="1:3">
      <c r="A159" s="1"/>
      <c r="B159" s="1"/>
      <c r="C159" s="1"/>
    </row>
    <row r="160" ht="19" customHeight="1" spans="1:3">
      <c r="A160" s="1"/>
      <c r="B160" s="1"/>
      <c r="C160" s="1"/>
    </row>
    <row r="161" ht="19" customHeight="1" spans="1:3">
      <c r="A161" s="1"/>
      <c r="B161" s="1"/>
      <c r="C161" s="1"/>
    </row>
    <row r="162" ht="19" customHeight="1" spans="1:3">
      <c r="A162" s="1"/>
      <c r="B162" s="1"/>
      <c r="C162" s="1"/>
    </row>
    <row r="163" ht="19" customHeight="1" spans="1:3">
      <c r="A163" s="1"/>
      <c r="B163" s="1"/>
      <c r="C163" s="1"/>
    </row>
    <row r="164" ht="19" customHeight="1" spans="1:3">
      <c r="A164" s="1"/>
      <c r="B164" s="1"/>
      <c r="C164" s="1"/>
    </row>
    <row r="165" ht="19" customHeight="1" spans="1:3">
      <c r="A165" s="1"/>
      <c r="B165" s="1"/>
      <c r="C165" s="1"/>
    </row>
    <row r="166" ht="19" customHeight="1" spans="1:3">
      <c r="A166" s="1"/>
      <c r="B166" s="1"/>
      <c r="C166" s="1"/>
    </row>
    <row r="167" ht="19" customHeight="1" spans="1:3">
      <c r="A167" s="1"/>
      <c r="B167" s="1"/>
      <c r="C167" s="1"/>
    </row>
    <row r="168" ht="19" customHeight="1" spans="1:3">
      <c r="A168" s="1"/>
      <c r="B168" s="1"/>
      <c r="C168" s="1"/>
    </row>
    <row r="169" ht="19" customHeight="1" spans="1:3">
      <c r="A169" s="1"/>
      <c r="B169" s="1"/>
      <c r="C169" s="1"/>
    </row>
    <row r="170" ht="19" customHeight="1" spans="1:3">
      <c r="A170" s="1"/>
      <c r="B170" s="1"/>
      <c r="C170" s="1"/>
    </row>
    <row r="171" ht="19" customHeight="1" spans="1:3">
      <c r="A171" s="1"/>
      <c r="B171" s="1"/>
      <c r="C171" s="1"/>
    </row>
    <row r="172" ht="19" customHeight="1" spans="1:3">
      <c r="A172" s="1"/>
      <c r="B172" s="1"/>
      <c r="C172" s="1"/>
    </row>
    <row r="173" ht="19" customHeight="1" spans="1:3">
      <c r="A173" s="1"/>
      <c r="B173" s="1"/>
      <c r="C173" s="1"/>
    </row>
    <row r="174" ht="19" customHeight="1" spans="1:3">
      <c r="A174" s="1"/>
      <c r="B174" s="1"/>
      <c r="C174" s="1"/>
    </row>
    <row r="175" ht="19" customHeight="1" spans="1:3">
      <c r="A175" s="1"/>
      <c r="B175" s="1"/>
      <c r="C175" s="1"/>
    </row>
    <row r="176" ht="19" customHeight="1" spans="1:3">
      <c r="A176" s="1"/>
      <c r="B176" s="1"/>
      <c r="C176" s="1"/>
    </row>
    <row r="177" ht="19" customHeight="1" spans="1:3">
      <c r="A177" s="1"/>
      <c r="B177" s="1"/>
      <c r="C177" s="1"/>
    </row>
    <row r="178" ht="19" customHeight="1" spans="1:3">
      <c r="A178" s="1"/>
      <c r="B178" s="1"/>
      <c r="C178" s="1"/>
    </row>
    <row r="179" ht="19" customHeight="1" spans="1:3">
      <c r="A179" s="1"/>
      <c r="B179" s="1"/>
      <c r="C179" s="1"/>
    </row>
    <row r="180" ht="19" customHeight="1" spans="1:3">
      <c r="A180" s="1"/>
      <c r="B180" s="1"/>
      <c r="C180" s="1"/>
    </row>
    <row r="181" ht="19" customHeight="1" spans="1:3">
      <c r="A181" s="1"/>
      <c r="B181" s="1"/>
      <c r="C181" s="1"/>
    </row>
    <row r="182" ht="19" customHeight="1" spans="1:3">
      <c r="A182" s="1"/>
      <c r="B182" s="1"/>
      <c r="C182" s="1"/>
    </row>
    <row r="183" ht="19" customHeight="1" spans="1:3">
      <c r="A183" s="1"/>
      <c r="B183" s="1"/>
      <c r="C183" s="1"/>
    </row>
    <row r="184" ht="19" customHeight="1" spans="1:3">
      <c r="A184" s="1"/>
      <c r="B184" s="1"/>
      <c r="C184" s="1"/>
    </row>
    <row r="185" ht="19" customHeight="1" spans="1:3">
      <c r="A185" s="1"/>
      <c r="B185" s="1"/>
      <c r="C185" s="1"/>
    </row>
    <row r="186" ht="19" customHeight="1" spans="1:3">
      <c r="A186" s="1"/>
      <c r="B186" s="1"/>
      <c r="C186" s="1"/>
    </row>
    <row r="187" ht="19" customHeight="1" spans="1:3">
      <c r="A187" s="1"/>
      <c r="B187" s="1"/>
      <c r="C187" s="1"/>
    </row>
    <row r="188" ht="19" customHeight="1" spans="1:3">
      <c r="A188" s="1"/>
      <c r="B188" s="1"/>
      <c r="C188" s="1"/>
    </row>
    <row r="189" ht="19" customHeight="1" spans="1:3">
      <c r="A189" s="1"/>
      <c r="B189" s="1"/>
      <c r="C189" s="1"/>
    </row>
    <row r="190" ht="19" customHeight="1" spans="1:3">
      <c r="A190" s="1"/>
      <c r="B190" s="1"/>
      <c r="C190" s="1"/>
    </row>
    <row r="191" ht="19" customHeight="1" spans="1:3">
      <c r="A191" s="1"/>
      <c r="B191" s="1"/>
      <c r="C191" s="1"/>
    </row>
    <row r="192" ht="19" customHeight="1" spans="1:3">
      <c r="A192" s="1"/>
      <c r="B192" s="1"/>
      <c r="C192" s="1"/>
    </row>
    <row r="193" ht="19" customHeight="1" spans="1:3">
      <c r="A193" s="1"/>
      <c r="B193" s="1"/>
      <c r="C193" s="1"/>
    </row>
    <row r="194" ht="19" customHeight="1" spans="1:3">
      <c r="A194" s="1"/>
      <c r="B194" s="1"/>
      <c r="C194" s="1"/>
    </row>
    <row r="195" ht="19" customHeight="1" spans="1:3">
      <c r="A195" s="1"/>
      <c r="B195" s="1"/>
      <c r="C195" s="1"/>
    </row>
    <row r="196" ht="19" customHeight="1" spans="1:3">
      <c r="A196" s="1"/>
      <c r="B196" s="1"/>
      <c r="C196" s="1"/>
    </row>
    <row r="197" ht="19" customHeight="1" spans="1:3">
      <c r="A197" s="1"/>
      <c r="B197" s="1"/>
      <c r="C197" s="1"/>
    </row>
    <row r="198" ht="19" customHeight="1" spans="1:3">
      <c r="A198" s="1"/>
      <c r="B198" s="1"/>
      <c r="C198" s="1"/>
    </row>
    <row r="199" ht="19" customHeight="1" spans="1:3">
      <c r="A199" s="1"/>
      <c r="B199" s="1"/>
      <c r="C199" s="1"/>
    </row>
    <row r="200" ht="19" customHeight="1" spans="1:3">
      <c r="A200" s="1"/>
      <c r="B200" s="1"/>
      <c r="C200" s="1"/>
    </row>
    <row r="201" ht="19" customHeight="1" spans="1:3">
      <c r="A201" s="1"/>
      <c r="B201" s="1"/>
      <c r="C201" s="1"/>
    </row>
    <row r="202" ht="19" customHeight="1" spans="1:3">
      <c r="A202" s="1"/>
      <c r="B202" s="1"/>
      <c r="C202" s="1"/>
    </row>
    <row r="203" ht="19" customHeight="1" spans="1:3">
      <c r="A203" s="1"/>
      <c r="B203" s="1"/>
      <c r="C203" s="1"/>
    </row>
    <row r="204" ht="19" customHeight="1" spans="1:3">
      <c r="A204" s="1"/>
      <c r="B204" s="1"/>
      <c r="C204" s="1"/>
    </row>
    <row r="205" ht="19" customHeight="1" spans="1:3">
      <c r="A205" s="1"/>
      <c r="B205" s="1"/>
      <c r="C205" s="1"/>
    </row>
    <row r="206" ht="19" customHeight="1" spans="1:3">
      <c r="A206" s="1"/>
      <c r="B206" s="1"/>
      <c r="C206" s="1"/>
    </row>
    <row r="207" ht="19" customHeight="1" spans="1:3">
      <c r="A207" s="1"/>
      <c r="B207" s="1"/>
      <c r="C207" s="1"/>
    </row>
    <row r="208" ht="19" customHeight="1" spans="1:3">
      <c r="A208" s="1"/>
      <c r="B208" s="1"/>
      <c r="C208" s="1"/>
    </row>
    <row r="209" ht="19" customHeight="1" spans="1:3">
      <c r="A209" s="1"/>
      <c r="B209" s="1"/>
      <c r="C209" s="1"/>
    </row>
    <row r="210" ht="19" customHeight="1" spans="1:3">
      <c r="A210" s="1"/>
      <c r="B210" s="1"/>
      <c r="C210" s="1"/>
    </row>
    <row r="211" ht="19" customHeight="1" spans="1:3">
      <c r="A211" s="1"/>
      <c r="B211" s="1"/>
      <c r="C211" s="1"/>
    </row>
    <row r="212" ht="19" customHeight="1" spans="1:3">
      <c r="A212" s="1"/>
      <c r="B212" s="1"/>
      <c r="C212" s="1"/>
    </row>
    <row r="213" ht="19" customHeight="1" spans="1:3">
      <c r="A213" s="1"/>
      <c r="B213" s="1"/>
      <c r="C213" s="1"/>
    </row>
    <row r="214" ht="19" customHeight="1" spans="1:3">
      <c r="A214" s="1"/>
      <c r="B214" s="1"/>
      <c r="C214" s="1"/>
    </row>
    <row r="215" ht="19" customHeight="1" spans="1:3">
      <c r="A215" s="1"/>
      <c r="B215" s="1"/>
      <c r="C215" s="1"/>
    </row>
    <row r="216" ht="19" customHeight="1" spans="1:3">
      <c r="A216" s="1"/>
      <c r="B216" s="1"/>
      <c r="C216" s="1"/>
    </row>
    <row r="217" ht="19" customHeight="1" spans="1:3">
      <c r="A217" s="1"/>
      <c r="B217" s="1"/>
      <c r="C217" s="1"/>
    </row>
    <row r="218" ht="19" customHeight="1" spans="1:3">
      <c r="A218" s="1"/>
      <c r="B218" s="1"/>
      <c r="C218" s="1"/>
    </row>
    <row r="219" ht="19" customHeight="1" spans="1:3">
      <c r="A219" s="1"/>
      <c r="B219" s="1"/>
      <c r="C219" s="1"/>
    </row>
    <row r="220" ht="19" customHeight="1" spans="1:3">
      <c r="A220" s="1"/>
      <c r="B220" s="1"/>
      <c r="C220" s="1"/>
    </row>
    <row r="221" ht="19" customHeight="1" spans="1:3">
      <c r="A221" s="1"/>
      <c r="B221" s="1"/>
      <c r="C221" s="1"/>
    </row>
    <row r="222" ht="19" customHeight="1" spans="1:3">
      <c r="A222" s="1"/>
      <c r="B222" s="1"/>
      <c r="C222" s="1"/>
    </row>
    <row r="223" ht="19" customHeight="1" spans="1:3">
      <c r="A223" s="1"/>
      <c r="B223" s="1"/>
      <c r="C223" s="1"/>
    </row>
    <row r="224" ht="19" customHeight="1" spans="1:3">
      <c r="A224" s="1"/>
      <c r="B224" s="1"/>
      <c r="C224" s="1"/>
    </row>
    <row r="225" ht="19" customHeight="1" spans="1:3">
      <c r="A225" s="1"/>
      <c r="B225" s="1"/>
      <c r="C225" s="1"/>
    </row>
    <row r="226" ht="19" customHeight="1" spans="1:3">
      <c r="A226" s="1"/>
      <c r="B226" s="1"/>
      <c r="C226" s="1"/>
    </row>
    <row r="227" ht="19" customHeight="1" spans="1:3">
      <c r="A227" s="1"/>
      <c r="B227" s="1"/>
      <c r="C227" s="1"/>
    </row>
    <row r="228" ht="19" customHeight="1" spans="1:3">
      <c r="A228" s="1"/>
      <c r="B228" s="1"/>
      <c r="C228" s="1"/>
    </row>
    <row r="229" ht="19" customHeight="1" spans="1:3">
      <c r="A229" s="1"/>
      <c r="B229" s="1"/>
      <c r="C229" s="1"/>
    </row>
    <row r="230" ht="19" customHeight="1" spans="1:3">
      <c r="A230" s="1"/>
      <c r="B230" s="1"/>
      <c r="C230" s="1"/>
    </row>
    <row r="231" ht="19" customHeight="1" spans="1:3">
      <c r="A231" s="1"/>
      <c r="B231" s="1"/>
      <c r="C231" s="1"/>
    </row>
    <row r="232" ht="19" customHeight="1" spans="1:3">
      <c r="A232" s="1"/>
      <c r="B232" s="1"/>
      <c r="C232" s="1"/>
    </row>
    <row r="233" ht="19" customHeight="1" spans="1:3">
      <c r="A233" s="1"/>
      <c r="B233" s="1"/>
      <c r="C233" s="1"/>
    </row>
    <row r="234" ht="19" customHeight="1" spans="1:3">
      <c r="A234" s="1"/>
      <c r="B234" s="1"/>
      <c r="C234" s="1"/>
    </row>
    <row r="235" ht="19" customHeight="1" spans="1:3">
      <c r="A235" s="1"/>
      <c r="B235" s="1"/>
      <c r="C235" s="1"/>
    </row>
    <row r="236" ht="19" customHeight="1" spans="1:3">
      <c r="A236" s="1"/>
      <c r="B236" s="1"/>
      <c r="C236" s="1"/>
    </row>
    <row r="237" ht="19" customHeight="1" spans="1:3">
      <c r="A237" s="1"/>
      <c r="B237" s="1"/>
      <c r="C237" s="1"/>
    </row>
    <row r="238" ht="19" customHeight="1" spans="1:3">
      <c r="A238" s="1"/>
      <c r="B238" s="1"/>
      <c r="C238" s="1"/>
    </row>
    <row r="239" ht="19" customHeight="1" spans="1:3">
      <c r="A239" s="1"/>
      <c r="B239" s="1"/>
      <c r="C239" s="1"/>
    </row>
    <row r="240" ht="19" customHeight="1" spans="1:3">
      <c r="A240" s="1"/>
      <c r="B240" s="1"/>
      <c r="C240" s="1"/>
    </row>
    <row r="241" ht="19" customHeight="1" spans="1:3">
      <c r="A241" s="1"/>
      <c r="B241" s="1"/>
      <c r="C241" s="1"/>
    </row>
    <row r="242" ht="19" customHeight="1" spans="1:3">
      <c r="A242" s="1"/>
      <c r="B242" s="1"/>
      <c r="C242" s="1"/>
    </row>
    <row r="243" ht="19" customHeight="1" spans="1:3">
      <c r="A243" s="1"/>
      <c r="B243" s="1"/>
      <c r="C243" s="1"/>
    </row>
    <row r="244" ht="19" customHeight="1" spans="1:3">
      <c r="A244" s="1"/>
      <c r="B244" s="1"/>
      <c r="C244" s="1"/>
    </row>
    <row r="245" ht="19" customHeight="1" spans="1:3">
      <c r="A245" s="1"/>
      <c r="B245" s="1"/>
      <c r="C245" s="1"/>
    </row>
    <row r="246" ht="19" customHeight="1" spans="1:3">
      <c r="A246" s="1"/>
      <c r="B246" s="1"/>
      <c r="C246" s="1"/>
    </row>
    <row r="247" ht="19" customHeight="1" spans="1:3">
      <c r="A247" s="1"/>
      <c r="B247" s="1"/>
      <c r="C247" s="1"/>
    </row>
    <row r="248" ht="19" customHeight="1" spans="1:3">
      <c r="A248" s="1"/>
      <c r="B248" s="1"/>
      <c r="C248" s="1"/>
    </row>
    <row r="249" ht="19" customHeight="1" spans="1:3">
      <c r="A249" s="1"/>
      <c r="B249" s="1"/>
      <c r="C249" s="1"/>
    </row>
    <row r="250" ht="19" customHeight="1" spans="1:3">
      <c r="A250" s="1"/>
      <c r="B250" s="1"/>
      <c r="C250" s="1"/>
    </row>
  </sheetData>
  <mergeCells count="1">
    <mergeCell ref="A111:C11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showGridLines="0" workbookViewId="0">
      <pane xSplit="2" ySplit="5" topLeftCell="C15" activePane="bottomRight" state="frozen"/>
      <selection/>
      <selection pane="topRight"/>
      <selection pane="bottomLeft"/>
      <selection pane="bottomRight" activeCell="B27" sqref="B27:B31"/>
    </sheetView>
  </sheetViews>
  <sheetFormatPr defaultColWidth="9" defaultRowHeight="16.8"/>
  <cols>
    <col min="1" max="1" width="14" customWidth="1"/>
    <col min="2" max="2" width="14.5661764705882" customWidth="1"/>
    <col min="3" max="14" width="16" customWidth="1"/>
  </cols>
  <sheetData>
    <row r="1" ht="36" customHeight="1" spans="1:14">
      <c r="A1" s="17" t="s">
        <v>1293</v>
      </c>
      <c r="B1" s="17"/>
      <c r="C1" s="17"/>
      <c r="D1" s="17"/>
      <c r="E1" s="17"/>
      <c r="F1" s="17"/>
      <c r="G1" s="17"/>
      <c r="H1" s="17"/>
      <c r="I1" s="18"/>
      <c r="J1" s="19" t="s">
        <v>1294</v>
      </c>
      <c r="K1" s="19"/>
      <c r="L1" s="19"/>
      <c r="M1" s="19"/>
      <c r="N1" s="19"/>
    </row>
    <row r="2" ht="24" customHeight="1" spans="1:14">
      <c r="A2" s="20"/>
      <c r="B2" s="20"/>
      <c r="C2" s="20"/>
      <c r="D2" s="20"/>
      <c r="E2" s="20"/>
      <c r="F2" s="20"/>
      <c r="G2" s="20"/>
      <c r="H2" s="20"/>
      <c r="I2" s="18"/>
      <c r="J2" s="21">
        <f>N22</f>
        <v>40211.67</v>
      </c>
      <c r="K2" s="22"/>
      <c r="L2" s="22"/>
      <c r="M2" s="22"/>
      <c r="N2" s="22"/>
    </row>
    <row r="3" ht="24" customHeight="1" spans="1:14">
      <c r="A3" s="20"/>
      <c r="B3" s="20"/>
      <c r="C3" s="20"/>
      <c r="D3" s="20"/>
      <c r="E3" s="20"/>
      <c r="F3" s="20"/>
      <c r="G3" s="20"/>
      <c r="H3" s="20"/>
      <c r="I3" s="18"/>
      <c r="J3" s="22"/>
      <c r="K3" s="22"/>
      <c r="L3" s="22"/>
      <c r="M3" s="22"/>
      <c r="N3" s="22"/>
    </row>
    <row r="4" ht="24" customHeight="1" spans="1:1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ht="44" customHeight="1" spans="1:14">
      <c r="A5" s="23" t="s">
        <v>35</v>
      </c>
      <c r="B5" s="23" t="s">
        <v>36</v>
      </c>
      <c r="C5" s="23" t="s">
        <v>1295</v>
      </c>
      <c r="D5" s="23" t="s">
        <v>1296</v>
      </c>
      <c r="E5" s="23" t="s">
        <v>1297</v>
      </c>
      <c r="F5" s="23" t="s">
        <v>1298</v>
      </c>
      <c r="G5" s="23" t="s">
        <v>1299</v>
      </c>
      <c r="H5" s="23" t="s">
        <v>1300</v>
      </c>
      <c r="I5" s="23" t="s">
        <v>1301</v>
      </c>
      <c r="J5" s="23" t="s">
        <v>1302</v>
      </c>
      <c r="K5" s="23" t="s">
        <v>1303</v>
      </c>
      <c r="L5" s="23" t="s">
        <v>1304</v>
      </c>
      <c r="M5" s="23" t="s">
        <v>1305</v>
      </c>
      <c r="N5" s="23" t="s">
        <v>1306</v>
      </c>
    </row>
    <row r="6" ht="24" customHeight="1" spans="1:14">
      <c r="A6" s="24" t="s">
        <v>63</v>
      </c>
      <c r="B6" s="24" t="s">
        <v>50</v>
      </c>
      <c r="C6" s="25">
        <f>SUMIFS('9月奖金发放记录'!$J$2:$J$146,'9月奖金发放记录'!$B$2:$B$146,A6,'9月奖金发放记录'!$E$2:$E$146,"当月")</f>
        <v>195</v>
      </c>
      <c r="D6" s="25">
        <f>SUMIFS('9月奖金发放记录'!$J$2:$J$146,'9月奖金发放记录'!$B$2:$B$146,A6,'9月奖金发放记录'!$E$2:$E$146,"结转")</f>
        <v>0</v>
      </c>
      <c r="E6" s="25">
        <f>SUMIFS('9月奖金发放记录'!$J$2:$J$146,'9月奖金发放记录'!$B$2:$B$146,A6,'9月奖金发放记录'!$E$2:$E$146,"累计补发9月")</f>
        <v>0</v>
      </c>
      <c r="F6" s="25">
        <f>SUMIFS('9月奖金发放记录'!$J$2:$J$146,'9月奖金发放记录'!$B$2:$B$146,A6,'9月奖金发放记录'!$E$2:$E$146,"补发8月")</f>
        <v>0</v>
      </c>
      <c r="G6" s="25">
        <f>SUMIFS('9月奖金发放记录'!$J$2:$J$146,'9月奖金发放记录'!$B$2:$B$146,A6,'9月奖金发放记录'!$E$2:$E$146,"补发7月")</f>
        <v>0</v>
      </c>
      <c r="H6" s="25">
        <f>SUMIFS('9月奖金发放记录'!$J$2:$J$146,'9月奖金发放记录'!$B$2:$B$146,A6,'9月奖金发放记录'!$E$2:$E$146,"补发6月")</f>
        <v>0</v>
      </c>
      <c r="I6" s="25">
        <f>SUMIFS('9月奖金发放记录'!$J$2:$J$146,'9月奖金发放记录'!$B$2:$B$146,A6,'9月奖金发放记录'!$E$2:$E$146,"补发5月")</f>
        <v>0</v>
      </c>
      <c r="J6" s="25">
        <f>SUMIFS('9月奖金发放记录'!$J$2:$J$146,'9月奖金发放记录'!$B$2:$B$146,A6,'9月奖金发放记录'!$E$2:$E$146,"补发4月")</f>
        <v>0</v>
      </c>
      <c r="K6" s="25">
        <f>SUMIFS('9月奖金发放记录'!$J$2:$J$146,'9月奖金发放记录'!$B$2:$B$146,A6,'9月奖金发放记录'!$E$2:$E$146,"补发3月")</f>
        <v>0</v>
      </c>
      <c r="L6" s="25">
        <f>SUMIFS('9月奖金发放记录'!$J$2:$J$146,'9月奖金发放记录'!$B$2:$B$146,A6,'9月奖金发放记录'!$E$2:$E$146,"补发2月")</f>
        <v>0</v>
      </c>
      <c r="M6" s="25">
        <f>SUMIFS('9月奖金发放记录'!$J$2:$J$146,'9月奖金发放记录'!$B$2:$B$146,A6,'9月奖金发放记录'!$E$2:$E$146,"补发1月")</f>
        <v>0</v>
      </c>
      <c r="N6" s="25">
        <f t="shared" ref="N6:N19" si="0">SUM(C6:M6)</f>
        <v>195</v>
      </c>
    </row>
    <row r="7" ht="24" customHeight="1" spans="1:14">
      <c r="A7" s="26" t="s">
        <v>253</v>
      </c>
      <c r="B7" s="26" t="s">
        <v>50</v>
      </c>
      <c r="C7" s="27">
        <f>SUMIFS('9月奖金发放记录'!$J$2:$J$146,'9月奖金发放记录'!$B$2:$B$146,A7,'9月奖金发放记录'!$E$2:$E$146,"当月")</f>
        <v>1969.34</v>
      </c>
      <c r="D7" s="27">
        <f>SUMIFS('9月奖金发放记录'!$J$2:$J$146,'9月奖金发放记录'!$B$2:$B$146,A7,'9月奖金发放记录'!$E$2:$E$146,"结转")</f>
        <v>1270</v>
      </c>
      <c r="E7" s="27">
        <f>SUMIFS('9月奖金发放记录'!$J$2:$J$146,'9月奖金发放记录'!$B$2:$B$146,A7,'9月奖金发放记录'!$E$2:$E$146,"累计补发9月")</f>
        <v>1133.33</v>
      </c>
      <c r="F7" s="27">
        <f>SUMIFS('9月奖金发放记录'!$J$2:$J$146,'9月奖金发放记录'!$B$2:$B$146,A7,'9月奖金发放记录'!$E$2:$E$146,"补发8月")</f>
        <v>0</v>
      </c>
      <c r="G7" s="27">
        <f>SUMIFS('9月奖金发放记录'!$J$2:$J$146,'9月奖金发放记录'!$B$2:$B$146,A7,'9月奖金发放记录'!$E$2:$E$146,"补发7月")</f>
        <v>0</v>
      </c>
      <c r="H7" s="27">
        <f>SUMIFS('9月奖金发放记录'!$J$2:$J$146,'9月奖金发放记录'!$B$2:$B$146,A7,'9月奖金发放记录'!$E$2:$E$146,"补发6月")</f>
        <v>0</v>
      </c>
      <c r="I7" s="27">
        <f>SUMIFS('9月奖金发放记录'!$J$2:$J$146,'9月奖金发放记录'!$B$2:$B$146,A7,'9月奖金发放记录'!$E$2:$E$146,"补发5月")</f>
        <v>0</v>
      </c>
      <c r="J7" s="27">
        <f>SUMIFS('9月奖金发放记录'!$J$2:$J$146,'9月奖金发放记录'!$B$2:$B$146,A7,'9月奖金发放记录'!$E$2:$E$146,"补发4月")</f>
        <v>0</v>
      </c>
      <c r="K7" s="27">
        <f>SUMIFS('9月奖金发放记录'!$J$2:$J$146,'9月奖金发放记录'!$B$2:$B$146,A7,'9月奖金发放记录'!$E$2:$E$146,"补发3月")</f>
        <v>0</v>
      </c>
      <c r="L7" s="27">
        <f>SUMIFS('9月奖金发放记录'!$J$2:$J$146,'9月奖金发放记录'!$B$2:$B$146,A7,'9月奖金发放记录'!$E$2:$E$146,"补发2月")</f>
        <v>0</v>
      </c>
      <c r="M7" s="27">
        <f>SUMIFS('9月奖金发放记录'!$J$2:$J$146,'9月奖金发放记录'!$B$2:$B$146,A7,'9月奖金发放记录'!$E$2:$E$146,"补发1月")</f>
        <v>0</v>
      </c>
      <c r="N7" s="27">
        <f t="shared" si="0"/>
        <v>4372.67</v>
      </c>
    </row>
    <row r="8" ht="24" customHeight="1" spans="1:14">
      <c r="A8" s="24" t="s">
        <v>70</v>
      </c>
      <c r="B8" s="24" t="s">
        <v>71</v>
      </c>
      <c r="C8" s="25">
        <f>SUMIFS('9月奖金发放记录'!$J$2:$J$146,'9月奖金发放记录'!$B$2:$B$146,A8,'9月奖金发放记录'!$E$2:$E$146,"当月")</f>
        <v>2350</v>
      </c>
      <c r="D8" s="25">
        <f>SUMIFS('9月奖金发放记录'!$J$2:$J$146,'9月奖金发放记录'!$B$2:$B$146,A8,'9月奖金发放记录'!$E$2:$E$146,"结转")</f>
        <v>900</v>
      </c>
      <c r="E8" s="25">
        <f>SUMIFS('9月奖金发放记录'!$J$2:$J$146,'9月奖金发放记录'!$B$2:$B$146,A8,'9月奖金发放记录'!$E$2:$E$146,"累计补发9月")</f>
        <v>150</v>
      </c>
      <c r="F8" s="25">
        <f>SUMIFS('9月奖金发放记录'!$J$2:$J$146,'9月奖金发放记录'!$B$2:$B$146,A8,'9月奖金发放记录'!$E$2:$E$146,"补发8月")</f>
        <v>174.19</v>
      </c>
      <c r="G8" s="25">
        <f>SUMIFS('9月奖金发放记录'!$J$2:$J$146,'9月奖金发放记录'!$B$2:$B$146,A8,'9月奖金发放记录'!$E$2:$E$146,"补发7月")</f>
        <v>0</v>
      </c>
      <c r="H8" s="25">
        <f>SUMIFS('9月奖金发放记录'!$J$2:$J$146,'9月奖金发放记录'!$B$2:$B$146,A8,'9月奖金发放记录'!$E$2:$E$146,"补发6月")</f>
        <v>0</v>
      </c>
      <c r="I8" s="25">
        <f>SUMIFS('9月奖金发放记录'!$J$2:$J$146,'9月奖金发放记录'!$B$2:$B$146,A8,'9月奖金发放记录'!$E$2:$E$146,"补发5月")</f>
        <v>0</v>
      </c>
      <c r="J8" s="25">
        <f>SUMIFS('9月奖金发放记录'!$J$2:$J$146,'9月奖金发放记录'!$B$2:$B$146,A8,'9月奖金发放记录'!$E$2:$E$146,"补发4月")</f>
        <v>0</v>
      </c>
      <c r="K8" s="25">
        <f>SUMIFS('9月奖金发放记录'!$J$2:$J$146,'9月奖金发放记录'!$B$2:$B$146,A8,'9月奖金发放记录'!$E$2:$E$146,"补发3月")</f>
        <v>0</v>
      </c>
      <c r="L8" s="25">
        <f>SUMIFS('9月奖金发放记录'!$J$2:$J$146,'9月奖金发放记录'!$B$2:$B$146,A8,'9月奖金发放记录'!$E$2:$E$146,"补发2月")</f>
        <v>0</v>
      </c>
      <c r="M8" s="25">
        <f>SUMIFS('9月奖金发放记录'!$J$2:$J$146,'9月奖金发放记录'!$B$2:$B$146,A8,'9月奖金发放记录'!$E$2:$E$146,"补发1月")</f>
        <v>0</v>
      </c>
      <c r="N8" s="25">
        <f t="shared" si="0"/>
        <v>3574.19</v>
      </c>
    </row>
    <row r="9" ht="24" customHeight="1" spans="1:14">
      <c r="A9" s="26" t="s">
        <v>558</v>
      </c>
      <c r="B9" s="26" t="s">
        <v>66</v>
      </c>
      <c r="C9" s="27">
        <f>SUMIFS('9月奖金发放记录'!$J$2:$J$146,'9月奖金发放记录'!$B$2:$B$146,A9,'9月奖金发放记录'!$E$2:$E$146,"当月")</f>
        <v>1235</v>
      </c>
      <c r="D9" s="27">
        <f>SUMIFS('9月奖金发放记录'!$J$2:$J$146,'9月奖金发放记录'!$B$2:$B$146,A9,'9月奖金发放记录'!$E$2:$E$146,"结转")</f>
        <v>2730</v>
      </c>
      <c r="E9" s="27">
        <f>SUMIFS('9月奖金发放记录'!$J$2:$J$146,'9月奖金发放记录'!$B$2:$B$146,A9,'9月奖金发放记录'!$E$2:$E$146,"累计补发9月")</f>
        <v>10</v>
      </c>
      <c r="F9" s="27">
        <f>SUMIFS('9月奖金发放记录'!$J$2:$J$146,'9月奖金发放记录'!$B$2:$B$146,A9,'9月奖金发放记录'!$E$2:$E$146,"补发8月")</f>
        <v>279.35</v>
      </c>
      <c r="G9" s="27">
        <f>SUMIFS('9月奖金发放记录'!$J$2:$J$146,'9月奖金发放记录'!$B$2:$B$146,A9,'9月奖金发放记录'!$E$2:$E$146,"补发7月")</f>
        <v>260</v>
      </c>
      <c r="H9" s="27">
        <f>SUMIFS('9月奖金发放记录'!$J$2:$J$146,'9月奖金发放记录'!$B$2:$B$146,A9,'9月奖金发放记录'!$E$2:$E$146,"补发6月")</f>
        <v>0</v>
      </c>
      <c r="I9" s="27">
        <f>SUMIFS('9月奖金发放记录'!$J$2:$J$146,'9月奖金发放记录'!$B$2:$B$146,A9,'9月奖金发放记录'!$E$2:$E$146,"补发5月")</f>
        <v>33.55</v>
      </c>
      <c r="J9" s="27">
        <f>SUMIFS('9月奖金发放记录'!$J$2:$J$146,'9月奖金发放记录'!$B$2:$B$146,A9,'9月奖金发放记录'!$E$2:$E$146,"补发4月")</f>
        <v>0</v>
      </c>
      <c r="K9" s="27">
        <f>SUMIFS('9月奖金发放记录'!$J$2:$J$146,'9月奖金发放记录'!$B$2:$B$146,A9,'9月奖金发放记录'!$E$2:$E$146,"补发3月")</f>
        <v>0</v>
      </c>
      <c r="L9" s="27">
        <f>SUMIFS('9月奖金发放记录'!$J$2:$J$146,'9月奖金发放记录'!$B$2:$B$146,A9,'9月奖金发放记录'!$E$2:$E$146,"补发2月")</f>
        <v>0</v>
      </c>
      <c r="M9" s="27">
        <f>SUMIFS('9月奖金发放记录'!$J$2:$J$146,'9月奖金发放记录'!$B$2:$B$146,A9,'9月奖金发放记录'!$E$2:$E$146,"补发1月")</f>
        <v>0</v>
      </c>
      <c r="N9" s="27">
        <f t="shared" si="0"/>
        <v>4547.9</v>
      </c>
    </row>
    <row r="10" ht="24" customHeight="1" spans="1:14">
      <c r="A10" s="24" t="s">
        <v>82</v>
      </c>
      <c r="B10" s="24" t="s">
        <v>83</v>
      </c>
      <c r="C10" s="25">
        <f>SUMIFS('9月奖金发放记录'!$J$2:$J$146,'9月奖金发放记录'!$B$2:$B$146,A10,'9月奖金发放记录'!$E$2:$E$146,"当月")</f>
        <v>10420</v>
      </c>
      <c r="D10" s="25">
        <f>SUMIFS('9月奖金发放记录'!$J$2:$J$146,'9月奖金发放记录'!$B$2:$B$146,A10,'9月奖金发放记录'!$E$2:$E$146,"结转")</f>
        <v>4450</v>
      </c>
      <c r="E10" s="25">
        <f>SUMIFS('9月奖金发放记录'!$J$2:$J$146,'9月奖金发放记录'!$B$2:$B$146,A10,'9月奖金发放记录'!$E$2:$E$146,"累计补发9月")</f>
        <v>666.67</v>
      </c>
      <c r="F10" s="25">
        <f>SUMIFS('9月奖金发放记录'!$J$2:$J$146,'9月奖金发放记录'!$B$2:$B$146,A10,'9月奖金发放记录'!$E$2:$E$146,"补发8月")</f>
        <v>0</v>
      </c>
      <c r="G10" s="25">
        <f>SUMIFS('9月奖金发放记录'!$J$2:$J$146,'9月奖金发放记录'!$B$2:$B$146,A10,'9月奖金发放记录'!$E$2:$E$146,"补发7月")</f>
        <v>0</v>
      </c>
      <c r="H10" s="25">
        <f>SUMIFS('9月奖金发放记录'!$J$2:$J$146,'9月奖金发放记录'!$B$2:$B$146,A10,'9月奖金发放记录'!$E$2:$E$146,"补发6月")</f>
        <v>0</v>
      </c>
      <c r="I10" s="25">
        <f>SUMIFS('9月奖金发放记录'!$J$2:$J$146,'9月奖金发放记录'!$B$2:$B$146,A10,'9月奖金发放记录'!$E$2:$E$146,"补发5月")</f>
        <v>0</v>
      </c>
      <c r="J10" s="25">
        <f>SUMIFS('9月奖金发放记录'!$J$2:$J$146,'9月奖金发放记录'!$B$2:$B$146,A10,'9月奖金发放记录'!$E$2:$E$146,"补发4月")</f>
        <v>0</v>
      </c>
      <c r="K10" s="25">
        <f>SUMIFS('9月奖金发放记录'!$J$2:$J$146,'9月奖金发放记录'!$B$2:$B$146,A10,'9月奖金发放记录'!$E$2:$E$146,"补发3月")</f>
        <v>0</v>
      </c>
      <c r="L10" s="25">
        <f>SUMIFS('9月奖金发放记录'!$J$2:$J$146,'9月奖金发放记录'!$B$2:$B$146,A10,'9月奖金发放记录'!$E$2:$E$146,"补发2月")</f>
        <v>0</v>
      </c>
      <c r="M10" s="25">
        <f>SUMIFS('9月奖金发放记录'!$J$2:$J$146,'9月奖金发放记录'!$B$2:$B$146,A10,'9月奖金发放记录'!$E$2:$E$146,"补发1月")</f>
        <v>0</v>
      </c>
      <c r="N10" s="25">
        <f t="shared" si="0"/>
        <v>15536.67</v>
      </c>
    </row>
    <row r="11" ht="24" customHeight="1" spans="1:14">
      <c r="A11" s="26" t="s">
        <v>48</v>
      </c>
      <c r="B11" s="26" t="s">
        <v>39</v>
      </c>
      <c r="C11" s="27">
        <f>SUMIFS('9月奖金发放记录'!$J$2:$J$146,'9月奖金发放记录'!$B$2:$B$146,A11,'9月奖金发放记录'!$E$2:$E$146,"当月")</f>
        <v>0</v>
      </c>
      <c r="D11" s="27">
        <f>SUMIFS('9月奖金发放记录'!$J$2:$J$146,'9月奖金发放记录'!$B$2:$B$146,A11,'9月奖金发放记录'!$E$2:$E$146,"结转")</f>
        <v>0</v>
      </c>
      <c r="E11" s="27">
        <f>SUMIFS('9月奖金发放记录'!$J$2:$J$146,'9月奖金发放记录'!$B$2:$B$146,A11,'9月奖金发放记录'!$E$2:$E$146,"累计补发9月")</f>
        <v>0</v>
      </c>
      <c r="F11" s="27">
        <f>SUMIFS('9月奖金发放记录'!$J$2:$J$146,'9月奖金发放记录'!$B$2:$B$146,A11,'9月奖金发放记录'!$E$2:$E$146,"补发8月")</f>
        <v>0</v>
      </c>
      <c r="G11" s="27">
        <f>SUMIFS('9月奖金发放记录'!$J$2:$J$146,'9月奖金发放记录'!$B$2:$B$146,A11,'9月奖金发放记录'!$E$2:$E$146,"补发7月")</f>
        <v>0</v>
      </c>
      <c r="H11" s="27">
        <f>SUMIFS('9月奖金发放记录'!$J$2:$J$146,'9月奖金发放记录'!$B$2:$B$146,A11,'9月奖金发放记录'!$E$2:$E$146,"补发6月")</f>
        <v>0</v>
      </c>
      <c r="I11" s="27">
        <f>SUMIFS('9月奖金发放记录'!$J$2:$J$146,'9月奖金发放记录'!$B$2:$B$146,A11,'9月奖金发放记录'!$E$2:$E$146,"补发5月")</f>
        <v>0</v>
      </c>
      <c r="J11" s="27">
        <f>SUMIFS('9月奖金发放记录'!$J$2:$J$146,'9月奖金发放记录'!$B$2:$B$146,A11,'9月奖金发放记录'!$E$2:$E$146,"补发4月")</f>
        <v>0</v>
      </c>
      <c r="K11" s="27">
        <f>SUMIFS('9月奖金发放记录'!$J$2:$J$146,'9月奖金发放记录'!$B$2:$B$146,A11,'9月奖金发放记录'!$E$2:$E$146,"补发3月")</f>
        <v>0</v>
      </c>
      <c r="L11" s="27">
        <f>SUMIFS('9月奖金发放记录'!$J$2:$J$146,'9月奖金发放记录'!$B$2:$B$146,A11,'9月奖金发放记录'!$E$2:$E$146,"补发2月")</f>
        <v>0</v>
      </c>
      <c r="M11" s="27">
        <f>SUMIFS('9月奖金发放记录'!$J$2:$J$146,'9月奖金发放记录'!$B$2:$B$146,A11,'9月奖金发放记录'!$E$2:$E$146,"补发1月")</f>
        <v>0</v>
      </c>
      <c r="N11" s="27">
        <f t="shared" si="0"/>
        <v>0</v>
      </c>
    </row>
    <row r="12" ht="24" customHeight="1" spans="1:14">
      <c r="A12" s="24" t="s">
        <v>845</v>
      </c>
      <c r="B12" s="24" t="s">
        <v>66</v>
      </c>
      <c r="C12" s="25">
        <f>SUMIFS('9月奖金发放记录'!$J$2:$J$146,'9月奖金发放记录'!$B$2:$B$146,A12,'9月奖金发放记录'!$E$2:$E$146,"当月")</f>
        <v>0</v>
      </c>
      <c r="D12" s="25">
        <f>SUMIFS('9月奖金发放记录'!$J$2:$J$146,'9月奖金发放记录'!$B$2:$B$146,A12,'9月奖金发放记录'!$E$2:$E$146,"结转")</f>
        <v>1200</v>
      </c>
      <c r="E12" s="25">
        <f>SUMIFS('9月奖金发放记录'!$J$2:$J$146,'9月奖金发放记录'!$B$2:$B$146,A12,'9月奖金发放记录'!$E$2:$E$146,"累计补发9月")</f>
        <v>0</v>
      </c>
      <c r="F12" s="25">
        <f>SUMIFS('9月奖金发放记录'!$J$2:$J$146,'9月奖金发放记录'!$B$2:$B$146,A12,'9月奖金发放记录'!$E$2:$E$146,"补发8月")</f>
        <v>0</v>
      </c>
      <c r="G12" s="25">
        <f>SUMIFS('9月奖金发放记录'!$J$2:$J$146,'9月奖金发放记录'!$B$2:$B$146,A12,'9月奖金发放记录'!$E$2:$E$146,"补发7月")</f>
        <v>0</v>
      </c>
      <c r="H12" s="25">
        <f>SUMIFS('9月奖金发放记录'!$J$2:$J$146,'9月奖金发放记录'!$B$2:$B$146,A12,'9月奖金发放记录'!$E$2:$E$146,"补发6月")</f>
        <v>0</v>
      </c>
      <c r="I12" s="25">
        <f>SUMIFS('9月奖金发放记录'!$J$2:$J$146,'9月奖金发放记录'!$B$2:$B$146,A12,'9月奖金发放记录'!$E$2:$E$146,"补发5月")</f>
        <v>0</v>
      </c>
      <c r="J12" s="25">
        <f>SUMIFS('9月奖金发放记录'!$J$2:$J$146,'9月奖金发放记录'!$B$2:$B$146,A12,'9月奖金发放记录'!$E$2:$E$146,"补发4月")</f>
        <v>0</v>
      </c>
      <c r="K12" s="25">
        <f>SUMIFS('9月奖金发放记录'!$J$2:$J$146,'9月奖金发放记录'!$B$2:$B$146,A12,'9月奖金发放记录'!$E$2:$E$146,"补发3月")</f>
        <v>0</v>
      </c>
      <c r="L12" s="25">
        <f>SUMIFS('9月奖金发放记录'!$J$2:$J$146,'9月奖金发放记录'!$B$2:$B$146,A12,'9月奖金发放记录'!$E$2:$E$146,"补发2月")</f>
        <v>0</v>
      </c>
      <c r="M12" s="25">
        <f>SUMIFS('9月奖金发放记录'!$J$2:$J$146,'9月奖金发放记录'!$B$2:$B$146,A12,'9月奖金发放记录'!$E$2:$E$146,"补发1月")</f>
        <v>0</v>
      </c>
      <c r="N12" s="25">
        <f t="shared" si="0"/>
        <v>1200</v>
      </c>
    </row>
    <row r="13" ht="24" customHeight="1" spans="1:14">
      <c r="A13" s="26" t="s">
        <v>65</v>
      </c>
      <c r="B13" s="26" t="s">
        <v>66</v>
      </c>
      <c r="C13" s="27">
        <f>SUMIFS('9月奖金发放记录'!$J$2:$J$146,'9月奖金发放记录'!$B$2:$B$146,A13,'9月奖金发放记录'!$E$2:$E$146,"当月")</f>
        <v>370</v>
      </c>
      <c r="D13" s="27">
        <f>SUMIFS('9月奖金发放记录'!$J$2:$J$146,'9月奖金发放记录'!$B$2:$B$146,A13,'9月奖金发放记录'!$E$2:$E$146,"结转")</f>
        <v>1680</v>
      </c>
      <c r="E13" s="27">
        <f>SUMIFS('9月奖金发放记录'!$J$2:$J$146,'9月奖金发放记录'!$B$2:$B$146,A13,'9月奖金发放记录'!$E$2:$E$146,"累计补发9月")</f>
        <v>129.99</v>
      </c>
      <c r="F13" s="27">
        <f>SUMIFS('9月奖金发放记录'!$J$2:$J$146,'9月奖金发放记录'!$B$2:$B$146,A13,'9月奖金发放记录'!$E$2:$E$146,"补发8月")</f>
        <v>0</v>
      </c>
      <c r="G13" s="27">
        <f>SUMIFS('9月奖金发放记录'!$J$2:$J$146,'9月奖金发放记录'!$B$2:$B$146,A13,'9月奖金发放记录'!$E$2:$E$146,"补发7月")</f>
        <v>0</v>
      </c>
      <c r="H13" s="27">
        <f>SUMIFS('9月奖金发放记录'!$J$2:$J$146,'9月奖金发放记录'!$B$2:$B$146,A13,'9月奖金发放记录'!$E$2:$E$146,"补发6月")</f>
        <v>0</v>
      </c>
      <c r="I13" s="27">
        <f>SUMIFS('9月奖金发放记录'!$J$2:$J$146,'9月奖金发放记录'!$B$2:$B$146,A13,'9月奖金发放记录'!$E$2:$E$146,"补发5月")</f>
        <v>0</v>
      </c>
      <c r="J13" s="27">
        <f>SUMIFS('9月奖金发放记录'!$J$2:$J$146,'9月奖金发放记录'!$B$2:$B$146,A13,'9月奖金发放记录'!$E$2:$E$146,"补发4月")</f>
        <v>0</v>
      </c>
      <c r="K13" s="27">
        <f>SUMIFS('9月奖金发放记录'!$J$2:$J$146,'9月奖金发放记录'!$B$2:$B$146,A13,'9月奖金发放记录'!$E$2:$E$146,"补发3月")</f>
        <v>0</v>
      </c>
      <c r="L13" s="27">
        <f>SUMIFS('9月奖金发放记录'!$J$2:$J$146,'9月奖金发放记录'!$B$2:$B$146,A13,'9月奖金发放记录'!$E$2:$E$146,"补发2月")</f>
        <v>0</v>
      </c>
      <c r="M13" s="27">
        <f>SUMIFS('9月奖金发放记录'!$J$2:$J$146,'9月奖金发放记录'!$B$2:$B$146,A13,'9月奖金发放记录'!$E$2:$E$146,"补发1月")</f>
        <v>0</v>
      </c>
      <c r="N13" s="27">
        <f t="shared" si="0"/>
        <v>2179.99</v>
      </c>
    </row>
    <row r="14" ht="24" customHeight="1" spans="1:14">
      <c r="A14" s="24" t="s">
        <v>38</v>
      </c>
      <c r="B14" s="24" t="s">
        <v>39</v>
      </c>
      <c r="C14" s="25">
        <f>SUMIFS('9月奖金发放记录'!$J$2:$J$146,'9月奖金发放记录'!$B$2:$B$146,A14,'9月奖金发放记录'!$E$2:$E$146,"当月")</f>
        <v>150</v>
      </c>
      <c r="D14" s="25">
        <f>SUMIFS('9月奖金发放记录'!$J$2:$J$146,'9月奖金发放记录'!$B$2:$B$146,A14,'9月奖金发放记录'!$E$2:$E$146,"结转")</f>
        <v>0</v>
      </c>
      <c r="E14" s="25">
        <f>SUMIFS('9月奖金发放记录'!$J$2:$J$146,'9月奖金发放记录'!$B$2:$B$146,A14,'9月奖金发放记录'!$E$2:$E$146,"累计补发9月")</f>
        <v>0</v>
      </c>
      <c r="F14" s="25">
        <f>SUMIFS('9月奖金发放记录'!$J$2:$J$146,'9月奖金发放记录'!$B$2:$B$146,A14,'9月奖金发放记录'!$E$2:$E$146,"补发8月")</f>
        <v>0</v>
      </c>
      <c r="G14" s="25">
        <f>SUMIFS('9月奖金发放记录'!$J$2:$J$146,'9月奖金发放记录'!$B$2:$B$146,A14,'9月奖金发放记录'!$E$2:$E$146,"补发7月")</f>
        <v>0</v>
      </c>
      <c r="H14" s="25">
        <f>SUMIFS('9月奖金发放记录'!$J$2:$J$146,'9月奖金发放记录'!$B$2:$B$146,A14,'9月奖金发放记录'!$E$2:$E$146,"补发6月")</f>
        <v>0</v>
      </c>
      <c r="I14" s="25">
        <f>SUMIFS('9月奖金发放记录'!$J$2:$J$146,'9月奖金发放记录'!$B$2:$B$146,A14,'9月奖金发放记录'!$E$2:$E$146,"补发5月")</f>
        <v>0</v>
      </c>
      <c r="J14" s="25">
        <f>SUMIFS('9月奖金发放记录'!$J$2:$J$146,'9月奖金发放记录'!$B$2:$B$146,A14,'9月奖金发放记录'!$E$2:$E$146,"补发4月")</f>
        <v>0</v>
      </c>
      <c r="K14" s="25">
        <f>SUMIFS('9月奖金发放记录'!$J$2:$J$146,'9月奖金发放记录'!$B$2:$B$146,A14,'9月奖金发放记录'!$E$2:$E$146,"补发3月")</f>
        <v>0</v>
      </c>
      <c r="L14" s="25">
        <f>SUMIFS('9月奖金发放记录'!$J$2:$J$146,'9月奖金发放记录'!$B$2:$B$146,A14,'9月奖金发放记录'!$E$2:$E$146,"补发2月")</f>
        <v>0</v>
      </c>
      <c r="M14" s="25">
        <f>SUMIFS('9月奖金发放记录'!$J$2:$J$146,'9月奖金发放记录'!$B$2:$B$146,A14,'9月奖金发放记录'!$E$2:$E$146,"补发1月")</f>
        <v>0</v>
      </c>
      <c r="N14" s="25">
        <f t="shared" si="0"/>
        <v>150</v>
      </c>
    </row>
    <row r="15" ht="24" customHeight="1" spans="1:14">
      <c r="A15" s="26" t="s">
        <v>136</v>
      </c>
      <c r="B15" s="26" t="s">
        <v>39</v>
      </c>
      <c r="C15" s="27">
        <f>SUMIFS('9月奖金发放记录'!$J$2:$J$146,'9月奖金发放记录'!$B$2:$B$146,A15,'9月奖金发放记录'!$E$2:$E$146,"当月")</f>
        <v>0</v>
      </c>
      <c r="D15" s="27">
        <f>SUMIFS('9月奖金发放记录'!$J$2:$J$146,'9月奖金发放记录'!$B$2:$B$146,A15,'9月奖金发放记录'!$E$2:$E$146,"结转")</f>
        <v>0</v>
      </c>
      <c r="E15" s="27">
        <f>SUMIFS('9月奖金发放记录'!$J$2:$J$146,'9月奖金发放记录'!$B$2:$B$146,A15,'9月奖金发放记录'!$E$2:$E$146,"累计补发9月")</f>
        <v>0</v>
      </c>
      <c r="F15" s="27">
        <f>SUMIFS('9月奖金发放记录'!$J$2:$J$146,'9月奖金发放记录'!$B$2:$B$146,A15,'9月奖金发放记录'!$E$2:$E$146,"补发8月")</f>
        <v>0</v>
      </c>
      <c r="G15" s="27">
        <f>SUMIFS('9月奖金发放记录'!$J$2:$J$146,'9月奖金发放记录'!$B$2:$B$146,A15,'9月奖金发放记录'!$E$2:$E$146,"补发7月")</f>
        <v>0</v>
      </c>
      <c r="H15" s="27">
        <f>SUMIFS('9月奖金发放记录'!$J$2:$J$146,'9月奖金发放记录'!$B$2:$B$146,A15,'9月奖金发放记录'!$E$2:$E$146,"补发6月")</f>
        <v>0</v>
      </c>
      <c r="I15" s="27">
        <f>SUMIFS('9月奖金发放记录'!$J$2:$J$146,'9月奖金发放记录'!$B$2:$B$146,A15,'9月奖金发放记录'!$E$2:$E$146,"补发5月")</f>
        <v>0</v>
      </c>
      <c r="J15" s="27">
        <f>SUMIFS('9月奖金发放记录'!$J$2:$J$146,'9月奖金发放记录'!$B$2:$B$146,A15,'9月奖金发放记录'!$E$2:$E$146,"补发4月")</f>
        <v>0</v>
      </c>
      <c r="K15" s="27">
        <f>SUMIFS('9月奖金发放记录'!$J$2:$J$146,'9月奖金发放记录'!$B$2:$B$146,A15,'9月奖金发放记录'!$E$2:$E$146,"补发3月")</f>
        <v>0</v>
      </c>
      <c r="L15" s="27">
        <f>SUMIFS('9月奖金发放记录'!$J$2:$J$146,'9月奖金发放记录'!$B$2:$B$146,A15,'9月奖金发放记录'!$E$2:$E$146,"补发2月")</f>
        <v>0</v>
      </c>
      <c r="M15" s="27">
        <f>SUMIFS('9月奖金发放记录'!$J$2:$J$146,'9月奖金发放记录'!$B$2:$B$146,A15,'9月奖金发放记录'!$E$2:$E$146,"补发1月")</f>
        <v>0</v>
      </c>
      <c r="N15" s="27">
        <f t="shared" si="0"/>
        <v>0</v>
      </c>
    </row>
    <row r="16" ht="24" customHeight="1" spans="1:14">
      <c r="A16" s="24" t="s">
        <v>142</v>
      </c>
      <c r="B16" s="24" t="s">
        <v>39</v>
      </c>
      <c r="C16" s="25">
        <f>SUMIFS('9月奖金发放记录'!$J$2:$J$146,'9月奖金发放记录'!$B$2:$B$146,A16,'9月奖金发放记录'!$E$2:$E$146,"当月")</f>
        <v>710</v>
      </c>
      <c r="D16" s="25">
        <f>SUMIFS('9月奖金发放记录'!$J$2:$J$146,'9月奖金发放记录'!$B$2:$B$146,A16,'9月奖金发放记录'!$E$2:$E$146,"结转")</f>
        <v>0</v>
      </c>
      <c r="E16" s="25">
        <f>SUMIFS('9月奖金发放记录'!$J$2:$J$146,'9月奖金发放记录'!$B$2:$B$146,A16,'9月奖金发放记录'!$E$2:$E$146,"累计补发9月")</f>
        <v>0</v>
      </c>
      <c r="F16" s="25">
        <f>SUMIFS('9月奖金发放记录'!$J$2:$J$146,'9月奖金发放记录'!$B$2:$B$146,A16,'9月奖金发放记录'!$E$2:$E$146,"补发8月")</f>
        <v>0</v>
      </c>
      <c r="G16" s="25">
        <f>SUMIFS('9月奖金发放记录'!$J$2:$J$146,'9月奖金发放记录'!$B$2:$B$146,A16,'9月奖金发放记录'!$E$2:$E$146,"补发7月")</f>
        <v>0</v>
      </c>
      <c r="H16" s="25">
        <f>SUMIFS('9月奖金发放记录'!$J$2:$J$146,'9月奖金发放记录'!$B$2:$B$146,A16,'9月奖金发放记录'!$E$2:$E$146,"补发6月")</f>
        <v>0</v>
      </c>
      <c r="I16" s="25">
        <f>SUMIFS('9月奖金发放记录'!$J$2:$J$146,'9月奖金发放记录'!$B$2:$B$146,A16,'9月奖金发放记录'!$E$2:$E$146,"补发5月")</f>
        <v>0</v>
      </c>
      <c r="J16" s="25">
        <f>SUMIFS('9月奖金发放记录'!$J$2:$J$146,'9月奖金发放记录'!$B$2:$B$146,A16,'9月奖金发放记录'!$E$2:$E$146,"补发4月")</f>
        <v>0</v>
      </c>
      <c r="K16" s="25">
        <f>SUMIFS('9月奖金发放记录'!$J$2:$J$146,'9月奖金发放记录'!$B$2:$B$146,A16,'9月奖金发放记录'!$E$2:$E$146,"补发3月")</f>
        <v>0</v>
      </c>
      <c r="L16" s="25">
        <f>SUMIFS('9月奖金发放记录'!$J$2:$J$146,'9月奖金发放记录'!$B$2:$B$146,A16,'9月奖金发放记录'!$E$2:$E$146,"补发2月")</f>
        <v>0</v>
      </c>
      <c r="M16" s="25">
        <f>SUMIFS('9月奖金发放记录'!$J$2:$J$146,'9月奖金发放记录'!$B$2:$B$146,A16,'9月奖金发放记录'!$E$2:$E$146,"补发1月")</f>
        <v>0</v>
      </c>
      <c r="N16" s="25">
        <f t="shared" si="0"/>
        <v>710</v>
      </c>
    </row>
    <row r="17" ht="24" customHeight="1" spans="1:14">
      <c r="A17" s="26" t="s">
        <v>640</v>
      </c>
      <c r="B17" s="26" t="s">
        <v>71</v>
      </c>
      <c r="C17" s="27">
        <f>SUMIFS('9月奖金发放记录'!$J$2:$J$146,'9月奖金发放记录'!$B$2:$B$146,A17,'9月奖金发放记录'!$E$2:$E$146,"当月")</f>
        <v>0</v>
      </c>
      <c r="D17" s="27">
        <f>SUMIFS('9月奖金发放记录'!$J$2:$J$146,'9月奖金发放记录'!$B$2:$B$146,A17,'9月奖金发放记录'!$E$2:$E$146,"结转")</f>
        <v>820</v>
      </c>
      <c r="E17" s="27">
        <f>SUMIFS('9月奖金发放记录'!$J$2:$J$146,'9月奖金发放记录'!$B$2:$B$146,A17,'9月奖金发放记录'!$E$2:$E$146,"累计补发9月")</f>
        <v>0</v>
      </c>
      <c r="F17" s="27">
        <f>SUMIFS('9月奖金发放记录'!$J$2:$J$146,'9月奖金发放记录'!$B$2:$B$146,A17,'9月奖金发放记录'!$E$2:$E$146,"补发8月")</f>
        <v>0</v>
      </c>
      <c r="G17" s="27">
        <f>SUMIFS('9月奖金发放记录'!$J$2:$J$146,'9月奖金发放记录'!$B$2:$B$146,A17,'9月奖金发放记录'!$E$2:$E$146,"补发7月")</f>
        <v>0</v>
      </c>
      <c r="H17" s="27">
        <f>SUMIFS('9月奖金发放记录'!$J$2:$J$146,'9月奖金发放记录'!$B$2:$B$146,A17,'9月奖金发放记录'!$E$2:$E$146,"补发6月")</f>
        <v>0</v>
      </c>
      <c r="I17" s="27">
        <f>SUMIFS('9月奖金发放记录'!$J$2:$J$146,'9月奖金发放记录'!$B$2:$B$146,A17,'9月奖金发放记录'!$E$2:$E$146,"补发5月")</f>
        <v>0</v>
      </c>
      <c r="J17" s="27">
        <f>SUMIFS('9月奖金发放记录'!$J$2:$J$146,'9月奖金发放记录'!$B$2:$B$146,A17,'9月奖金发放记录'!$E$2:$E$146,"补发4月")</f>
        <v>0</v>
      </c>
      <c r="K17" s="27">
        <f>SUMIFS('9月奖金发放记录'!$J$2:$J$146,'9月奖金发放记录'!$B$2:$B$146,A17,'9月奖金发放记录'!$E$2:$E$146,"补发3月")</f>
        <v>0</v>
      </c>
      <c r="L17" s="27">
        <f>SUMIFS('9月奖金发放记录'!$J$2:$J$146,'9月奖金发放记录'!$B$2:$B$146,A17,'9月奖金发放记录'!$E$2:$E$146,"补发2月")</f>
        <v>0</v>
      </c>
      <c r="M17" s="27">
        <f>SUMIFS('9月奖金发放记录'!$J$2:$J$146,'9月奖金发放记录'!$B$2:$B$146,A17,'9月奖金发放记录'!$E$2:$E$146,"补发1月")</f>
        <v>0</v>
      </c>
      <c r="N17" s="27">
        <f t="shared" si="0"/>
        <v>820</v>
      </c>
    </row>
    <row r="18" ht="24" customHeight="1" spans="1:14">
      <c r="A18" s="24" t="s">
        <v>52</v>
      </c>
      <c r="B18" s="24" t="s">
        <v>50</v>
      </c>
      <c r="C18" s="25">
        <f>SUMIFS('9月奖金发放记录'!$J$2:$J$146,'9月奖金发放记录'!$B$2:$B$146,A18,'9月奖金发放记录'!$E$2:$E$146,"当月")</f>
        <v>2512.67</v>
      </c>
      <c r="D18" s="25">
        <f>SUMIFS('9月奖金发放记录'!$J$2:$J$146,'9月奖金发放记录'!$B$2:$B$146,A18,'9月奖金发放记录'!$E$2:$E$146,"结转")</f>
        <v>300</v>
      </c>
      <c r="E18" s="25">
        <f>SUMIFS('9月奖金发放记录'!$J$2:$J$146,'9月奖金发放记录'!$B$2:$B$146,A18,'9月奖金发放记录'!$E$2:$E$146,"累计补发9月")</f>
        <v>260</v>
      </c>
      <c r="F18" s="25">
        <f>SUMIFS('9月奖金发放记录'!$J$2:$J$146,'9月奖金发放记录'!$B$2:$B$146,A18,'9月奖金发放记录'!$E$2:$E$146,"补发8月")</f>
        <v>72.58</v>
      </c>
      <c r="G18" s="25">
        <f>SUMIFS('9月奖金发放记录'!$J$2:$J$146,'9月奖金发放记录'!$B$2:$B$146,A18,'9月奖金发放记录'!$E$2:$E$146,"补发7月")</f>
        <v>0</v>
      </c>
      <c r="H18" s="25">
        <f>SUMIFS('9月奖金发放记录'!$J$2:$J$146,'9月奖金发放记录'!$B$2:$B$146,A18,'9月奖金发放记录'!$E$2:$E$146,"补发6月")</f>
        <v>0</v>
      </c>
      <c r="I18" s="25">
        <f>SUMIFS('9月奖金发放记录'!$J$2:$J$146,'9月奖金发放记录'!$B$2:$B$146,A18,'9月奖金发放记录'!$E$2:$E$146,"补发5月")</f>
        <v>0</v>
      </c>
      <c r="J18" s="25">
        <f>SUMIFS('9月奖金发放记录'!$J$2:$J$146,'9月奖金发放记录'!$B$2:$B$146,A18,'9月奖金发放记录'!$E$2:$E$146,"补发4月")</f>
        <v>0</v>
      </c>
      <c r="K18" s="25">
        <f>SUMIFS('9月奖金发放记录'!$J$2:$J$146,'9月奖金发放记录'!$B$2:$B$146,A18,'9月奖金发放记录'!$E$2:$E$146,"补发3月")</f>
        <v>0</v>
      </c>
      <c r="L18" s="25">
        <f>SUMIFS('9月奖金发放记录'!$J$2:$J$146,'9月奖金发放记录'!$B$2:$B$146,A18,'9月奖金发放记录'!$E$2:$E$146,"补发2月")</f>
        <v>0</v>
      </c>
      <c r="M18" s="25">
        <f>SUMIFS('9月奖金发放记录'!$J$2:$J$146,'9月奖金发放记录'!$B$2:$B$146,A18,'9月奖金发放记录'!$E$2:$E$146,"补发1月")</f>
        <v>0</v>
      </c>
      <c r="N18" s="25">
        <f t="shared" si="0"/>
        <v>3145.25</v>
      </c>
    </row>
    <row r="19" ht="24" customHeight="1" spans="1:14">
      <c r="A19" s="26" t="s">
        <v>49</v>
      </c>
      <c r="B19" s="26" t="s">
        <v>50</v>
      </c>
      <c r="C19" s="27">
        <f>SUMIFS('9月奖金发放记录'!$J$2:$J$146,'9月奖金发放记录'!$B$2:$B$146,A19,'9月奖金发放记录'!$E$2:$E$146,"当月")</f>
        <v>3780</v>
      </c>
      <c r="D19" s="27">
        <f>SUMIFS('9月奖金发放记录'!$J$2:$J$146,'9月奖金发放记录'!$B$2:$B$146,A19,'9月奖金发放记录'!$E$2:$E$146,"结转")</f>
        <v>0</v>
      </c>
      <c r="E19" s="27">
        <f>SUMIFS('9月奖金发放记录'!$J$2:$J$146,'9月奖金发放记录'!$B$2:$B$146,A19,'9月奖金发放记录'!$E$2:$E$146,"累计补发9月")</f>
        <v>0</v>
      </c>
      <c r="F19" s="27">
        <f>SUMIFS('9月奖金发放记录'!$J$2:$J$146,'9月奖金发放记录'!$B$2:$B$146,A19,'9月奖金发放记录'!$E$2:$E$146,"补发8月")</f>
        <v>0</v>
      </c>
      <c r="G19" s="27">
        <f>SUMIFS('9月奖金发放记录'!$J$2:$J$146,'9月奖金发放记录'!$B$2:$B$146,A19,'9月奖金发放记录'!$E$2:$E$146,"补发7月")</f>
        <v>0</v>
      </c>
      <c r="H19" s="27">
        <f>SUMIFS('9月奖金发放记录'!$J$2:$J$146,'9月奖金发放记录'!$B$2:$B$146,A19,'9月奖金发放记录'!$E$2:$E$146,"补发6月")</f>
        <v>0</v>
      </c>
      <c r="I19" s="27">
        <f>SUMIFS('9月奖金发放记录'!$J$2:$J$146,'9月奖金发放记录'!$B$2:$B$146,A19,'9月奖金发放记录'!$E$2:$E$146,"补发5月")</f>
        <v>0</v>
      </c>
      <c r="J19" s="27">
        <f>SUMIFS('9月奖金发放记录'!$J$2:$J$146,'9月奖金发放记录'!$B$2:$B$146,A19,'9月奖金发放记录'!$E$2:$E$146,"补发4月")</f>
        <v>0</v>
      </c>
      <c r="K19" s="27">
        <f>SUMIFS('9月奖金发放记录'!$J$2:$J$146,'9月奖金发放记录'!$B$2:$B$146,A19,'9月奖金发放记录'!$E$2:$E$146,"补发3月")</f>
        <v>0</v>
      </c>
      <c r="L19" s="27">
        <f>SUMIFS('9月奖金发放记录'!$J$2:$J$146,'9月奖金发放记录'!$B$2:$B$146,A19,'9月奖金发放记录'!$E$2:$E$146,"补发2月")</f>
        <v>0</v>
      </c>
      <c r="M19" s="27">
        <f>SUMIFS('9月奖金发放记录'!$J$2:$J$146,'9月奖金发放记录'!$B$2:$B$146,A19,'9月奖金发放记录'!$E$2:$E$146,"补发1月")</f>
        <v>0</v>
      </c>
      <c r="N19" s="27">
        <f t="shared" si="0"/>
        <v>3780</v>
      </c>
    </row>
    <row r="20" ht="24" customHeight="1" spans="1:14">
      <c r="A20" s="18"/>
      <c r="B20" s="1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ht="24" customHeight="1" spans="1:14">
      <c r="A21" s="18"/>
      <c r="B21" s="1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ht="30" customHeight="1" spans="1:14">
      <c r="A22" s="29" t="s">
        <v>1272</v>
      </c>
      <c r="B22" s="29"/>
      <c r="C22" s="30">
        <f t="shared" ref="C22:N22" si="1">SUM(C6:C21)</f>
        <v>23692.01</v>
      </c>
      <c r="D22" s="30">
        <f t="shared" si="1"/>
        <v>13350</v>
      </c>
      <c r="E22" s="30">
        <f t="shared" si="1"/>
        <v>2349.99</v>
      </c>
      <c r="F22" s="30">
        <f t="shared" si="1"/>
        <v>526.12</v>
      </c>
      <c r="G22" s="30">
        <f t="shared" si="1"/>
        <v>260</v>
      </c>
      <c r="H22" s="30">
        <f t="shared" si="1"/>
        <v>0</v>
      </c>
      <c r="I22" s="30">
        <f t="shared" si="1"/>
        <v>33.55</v>
      </c>
      <c r="J22" s="30">
        <f t="shared" si="1"/>
        <v>0</v>
      </c>
      <c r="K22" s="30">
        <f t="shared" si="1"/>
        <v>0</v>
      </c>
      <c r="L22" s="30">
        <f t="shared" si="1"/>
        <v>0</v>
      </c>
      <c r="M22" s="30">
        <f t="shared" si="1"/>
        <v>0</v>
      </c>
      <c r="N22" s="30">
        <f t="shared" si="1"/>
        <v>40211.67</v>
      </c>
    </row>
    <row r="23" ht="24" customHeight="1" spans="1:1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ht="24" customHeight="1" spans="1:14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ht="24" customHeight="1" spans="1:1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ht="30" customHeight="1" spans="1:14">
      <c r="A26" s="31" t="s">
        <v>36</v>
      </c>
      <c r="B26" s="31" t="s">
        <v>1307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ht="24" customHeight="1" spans="1:14">
      <c r="A27" s="18" t="s">
        <v>50</v>
      </c>
      <c r="B27" s="28">
        <f>SUMIF('9月奖金发放记录'!$C$2:$C$146,A27,'9月奖金发放记录'!$J$2:$J$146)</f>
        <v>11492.92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ht="24" customHeight="1" spans="1:14">
      <c r="A28" s="18" t="s">
        <v>71</v>
      </c>
      <c r="B28" s="28">
        <f>SUMIF('9月奖金发放记录'!$C$2:$C$146,A28,'9月奖金发放记录'!$J$2:$J$146)</f>
        <v>4394.19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ht="24" customHeight="1" spans="1:14">
      <c r="A29" s="18" t="s">
        <v>66</v>
      </c>
      <c r="B29" s="28">
        <f>SUMIF('9月奖金发放记录'!$C$2:$C$146,A29,'9月奖金发放记录'!$J$2:$J$146)</f>
        <v>7927.89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ht="24" customHeight="1" spans="1:14">
      <c r="A30" s="18" t="s">
        <v>83</v>
      </c>
      <c r="B30" s="28">
        <f>SUMIF('9月奖金发放记录'!$C$2:$C$146,A30,'9月奖金发放记录'!$J$2:$J$146)</f>
        <v>15536.67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ht="24" customHeight="1" spans="1:14">
      <c r="A31" s="18" t="s">
        <v>39</v>
      </c>
      <c r="B31" s="28">
        <f>SUMIF('9月奖金发放记录'!$C$2:$C$146,A31,'9月奖金发放记录'!$J$2:$J$146)</f>
        <v>860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ht="24" customHeight="1" spans="1:14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ht="24" customHeight="1" spans="1:14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ht="24" customHeight="1" spans="1:1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ht="24" customHeight="1" spans="1:14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ht="24" customHeight="1" spans="1:14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ht="19" customHeight="1"/>
    <row r="38" ht="19" customHeight="1"/>
  </sheetData>
  <mergeCells count="5">
    <mergeCell ref="A1:H1"/>
    <mergeCell ref="J1:N1"/>
    <mergeCell ref="A2:H3"/>
    <mergeCell ref="J2:N3"/>
    <mergeCell ref="A35:N36"/>
  </mergeCells>
  <pageMargins left="0.7" right="0.7" top="0.75" bottom="0.75" header="0.3" footer="0.3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1308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1309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SUMIFS('9月奖金发放记录'!$J$2:$J$146,'9月奖金发放记录'!$B$2:$B$146,"何文斌")</f>
        <v>195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547</v>
      </c>
      <c r="B5" s="13" t="s">
        <v>11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1323</v>
      </c>
      <c r="M5" s="13" t="s">
        <v>1323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897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SUMIFS('9月奖金发放记录'!$J$2:$J$146,'9月奖金发放记录'!$B$2:$B$146,"何文斌",'9月奖金发放记录'!$A$2:$A$146,"粤AGP5768")</f>
        <v>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62</v>
      </c>
      <c r="B10" s="13" t="s">
        <v>11</v>
      </c>
      <c r="C10" s="14">
        <v>150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1330</v>
      </c>
      <c r="L10" s="13" t="s">
        <v>1331</v>
      </c>
      <c r="M10" s="13" t="s">
        <v>1332</v>
      </c>
      <c r="N10" s="13" t="s">
        <v>825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1269</v>
      </c>
      <c r="C12" s="6">
        <f>'9月奖金发放记录'!J39</f>
        <v>150</v>
      </c>
      <c r="D12" s="5" t="s">
        <v>1333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SUMIFS('9月奖金发放记录'!$J$2:$J$146,'9月奖金发放记录'!$B$2:$B$146,"何文斌",'9月奖金发放记录'!$A$2:$A$146,"粤AGP9773")</f>
        <v>150</v>
      </c>
      <c r="D13" s="5" t="s">
        <v>1334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553</v>
      </c>
      <c r="B15" s="13" t="s">
        <v>11</v>
      </c>
      <c r="C15" s="14">
        <v>150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1335</v>
      </c>
      <c r="M15" s="13" t="s">
        <v>1335</v>
      </c>
      <c r="N15" s="13" t="s">
        <v>826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1269</v>
      </c>
      <c r="C17" s="6">
        <f>'9月奖金发放记录'!J40</f>
        <v>45</v>
      </c>
      <c r="D17" s="5" t="s">
        <v>1333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SUMIFS('9月奖金发放记录'!$J$2:$J$146,'9月奖金发放记录'!$B$2:$B$146,"何文斌",'9月奖金发放记录'!$A$2:$A$146,"粤AGR8739")</f>
        <v>45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19" customHeight="1" spans="1:14">
      <c r="A20" s="10" t="s">
        <v>1272</v>
      </c>
      <c r="B20" s="10"/>
      <c r="C20" s="11">
        <f>H2</f>
        <v>195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ht="19" customHeight="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ht="19" customHeight="1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9" customHeight="1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9" customHeight="1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9" customHeight="1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9" customHeight="1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9" customHeight="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9" customHeight="1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9" customHeight="1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9" customHeight="1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9" customHeight="1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9" customHeight="1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9" customHeight="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9" customHeight="1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9" customHeight="1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9" customHeight="1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</sheetData>
  <mergeCells count="12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1336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1337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SUMIFS('9月奖金发放记录'!$J$2:$J$146,'9月奖金发放记录'!$B$2:$B$146,"刘念念")</f>
        <v>4372.67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252</v>
      </c>
      <c r="B5" s="13" t="s">
        <v>17</v>
      </c>
      <c r="C5" s="14">
        <v>1000</v>
      </c>
      <c r="D5" s="13" t="s">
        <v>1338</v>
      </c>
      <c r="E5" s="13" t="s">
        <v>1339</v>
      </c>
      <c r="F5" s="13" t="s">
        <v>1340</v>
      </c>
      <c r="G5" s="13" t="s">
        <v>1341</v>
      </c>
      <c r="H5" s="13" t="s">
        <v>1342</v>
      </c>
      <c r="I5" s="13" t="s">
        <v>1343</v>
      </c>
      <c r="J5" s="13" t="s">
        <v>1344</v>
      </c>
      <c r="K5" s="13" t="s">
        <v>1345</v>
      </c>
      <c r="L5" s="13" t="s">
        <v>1346</v>
      </c>
      <c r="M5" s="13" t="s">
        <v>1347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1348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SUMIFS('9月奖金发放记录'!$J$2:$J$146,'9月奖金发放记录'!$B$2:$B$146,"刘念念",'9月奖金发放记录'!$A$2:$A$146,"粤A00116F")</f>
        <v>0</v>
      </c>
      <c r="D8" s="5" t="s">
        <v>1349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257</v>
      </c>
      <c r="B10" s="13" t="s">
        <v>17</v>
      </c>
      <c r="C10" s="14">
        <v>1000</v>
      </c>
      <c r="D10" s="13" t="s">
        <v>1322</v>
      </c>
      <c r="E10" s="13" t="s">
        <v>1322</v>
      </c>
      <c r="F10" s="13" t="s">
        <v>1350</v>
      </c>
      <c r="G10" s="13" t="s">
        <v>1351</v>
      </c>
      <c r="H10" s="13" t="s">
        <v>1352</v>
      </c>
      <c r="I10" s="13" t="s">
        <v>1353</v>
      </c>
      <c r="J10" s="13" t="s">
        <v>1354</v>
      </c>
      <c r="K10" s="13" t="s">
        <v>1355</v>
      </c>
      <c r="L10" s="13" t="s">
        <v>1356</v>
      </c>
      <c r="M10" s="13" t="s">
        <v>1357</v>
      </c>
      <c r="N10" s="13" t="s">
        <v>826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811</v>
      </c>
      <c r="C12" s="6">
        <f>'9月奖金发放记录'!J137</f>
        <v>1000</v>
      </c>
      <c r="D12" s="5" t="s">
        <v>1333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SUMIFS('9月奖金发放记录'!$J$2:$J$146,'9月奖金发放记录'!$B$2:$B$146,"刘念念",'9月奖金发放记录'!$A$2:$A$146,"粤A00828F")</f>
        <v>1000</v>
      </c>
      <c r="D13" s="5" t="s">
        <v>1358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260</v>
      </c>
      <c r="B15" s="13" t="s">
        <v>17</v>
      </c>
      <c r="C15" s="14">
        <v>1000</v>
      </c>
      <c r="D15" s="13" t="s">
        <v>1359</v>
      </c>
      <c r="E15" s="13" t="s">
        <v>1360</v>
      </c>
      <c r="F15" s="13" t="s">
        <v>1361</v>
      </c>
      <c r="G15" s="13" t="s">
        <v>1362</v>
      </c>
      <c r="H15" s="13" t="s">
        <v>1363</v>
      </c>
      <c r="I15" s="13" t="s">
        <v>1364</v>
      </c>
      <c r="J15" s="13" t="s">
        <v>1365</v>
      </c>
      <c r="K15" s="13" t="s">
        <v>1366</v>
      </c>
      <c r="L15" s="13" t="s">
        <v>1367</v>
      </c>
      <c r="M15" s="13" t="s">
        <v>1368</v>
      </c>
      <c r="N15" s="13" t="s">
        <v>825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1348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SUMIFS('9月奖金发放记录'!$J$2:$J$146,'9月奖金发放记录'!$B$2:$B$146,"刘念念",'9月奖金发放记录'!$A$2:$A$146,"粤A01013F")</f>
        <v>0</v>
      </c>
      <c r="D18" s="5" t="s">
        <v>1334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263</v>
      </c>
      <c r="B20" s="13" t="s">
        <v>17</v>
      </c>
      <c r="C20" s="14">
        <v>1000</v>
      </c>
      <c r="D20" s="13" t="s">
        <v>1322</v>
      </c>
      <c r="E20" s="13" t="s">
        <v>1322</v>
      </c>
      <c r="F20" s="13" t="s">
        <v>1322</v>
      </c>
      <c r="G20" s="13" t="s">
        <v>1369</v>
      </c>
      <c r="H20" s="13" t="s">
        <v>1370</v>
      </c>
      <c r="I20" s="13" t="s">
        <v>1371</v>
      </c>
      <c r="J20" s="13" t="s">
        <v>1372</v>
      </c>
      <c r="K20" s="13" t="s">
        <v>1373</v>
      </c>
      <c r="L20" s="13" t="s">
        <v>1374</v>
      </c>
      <c r="M20" s="13" t="s">
        <v>1375</v>
      </c>
      <c r="N20" s="13" t="s">
        <v>825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1348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SUMIFS('9月奖金发放记录'!$J$2:$J$146,'9月奖金发放记录'!$B$2:$B$146,"刘念念",'9月奖金发放记录'!$A$2:$A$146,"粤A01505F")</f>
        <v>0</v>
      </c>
      <c r="D23" s="5" t="s">
        <v>1358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266</v>
      </c>
      <c r="B25" s="13" t="s">
        <v>17</v>
      </c>
      <c r="C25" s="14">
        <v>1000</v>
      </c>
      <c r="D25" s="13" t="s">
        <v>1322</v>
      </c>
      <c r="E25" s="13" t="s">
        <v>1376</v>
      </c>
      <c r="F25" s="13" t="s">
        <v>1377</v>
      </c>
      <c r="G25" s="13" t="s">
        <v>1378</v>
      </c>
      <c r="H25" s="13" t="s">
        <v>1379</v>
      </c>
      <c r="I25" s="13" t="s">
        <v>1380</v>
      </c>
      <c r="J25" s="13" t="s">
        <v>1381</v>
      </c>
      <c r="K25" s="13" t="s">
        <v>1382</v>
      </c>
      <c r="L25" s="13" t="s">
        <v>1383</v>
      </c>
      <c r="M25" s="13" t="s">
        <v>1384</v>
      </c>
      <c r="N25" s="13" t="s">
        <v>825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1348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SUMIFS('9月奖金发放记录'!$J$2:$J$146,'9月奖金发放记录'!$B$2:$B$146,"刘念念",'9月奖金发放记录'!$A$2:$A$146,"粤A01506F")</f>
        <v>0</v>
      </c>
      <c r="D28" s="5" t="s">
        <v>1358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268</v>
      </c>
      <c r="B30" s="13" t="s">
        <v>17</v>
      </c>
      <c r="C30" s="14">
        <v>1000</v>
      </c>
      <c r="D30" s="13" t="s">
        <v>1385</v>
      </c>
      <c r="E30" s="13" t="s">
        <v>1386</v>
      </c>
      <c r="F30" s="13" t="s">
        <v>1387</v>
      </c>
      <c r="G30" s="13" t="s">
        <v>1388</v>
      </c>
      <c r="H30" s="13" t="s">
        <v>1389</v>
      </c>
      <c r="I30" s="13" t="s">
        <v>1390</v>
      </c>
      <c r="J30" s="13" t="s">
        <v>1391</v>
      </c>
      <c r="K30" s="13" t="s">
        <v>1392</v>
      </c>
      <c r="L30" s="13" t="s">
        <v>1393</v>
      </c>
      <c r="M30" s="13" t="s">
        <v>1394</v>
      </c>
      <c r="N30" s="13" t="s">
        <v>825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1348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SUMIFS('9月奖金发放记录'!$J$2:$J$146,'9月奖金发放记录'!$B$2:$B$146,"刘念念",'9月奖金发放记录'!$A$2:$A$146,"粤A02007F")</f>
        <v>0</v>
      </c>
      <c r="D33" s="5" t="s">
        <v>1395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122</v>
      </c>
      <c r="B35" s="13" t="s">
        <v>17</v>
      </c>
      <c r="C35" s="14">
        <v>1000</v>
      </c>
      <c r="D35" s="13" t="s">
        <v>1322</v>
      </c>
      <c r="E35" s="13" t="s">
        <v>1396</v>
      </c>
      <c r="F35" s="13" t="s">
        <v>1397</v>
      </c>
      <c r="G35" s="13" t="s">
        <v>1322</v>
      </c>
      <c r="H35" s="13" t="s">
        <v>1398</v>
      </c>
      <c r="I35" s="13" t="s">
        <v>1399</v>
      </c>
      <c r="J35" s="13" t="s">
        <v>1400</v>
      </c>
      <c r="K35" s="13" t="s">
        <v>1401</v>
      </c>
      <c r="L35" s="13" t="s">
        <v>1402</v>
      </c>
      <c r="M35" s="13" t="s">
        <v>1403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897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SUMIFS('9月奖金发放记录'!$J$2:$J$146,'9月奖金发放记录'!$B$2:$B$146,"刘念念",'9月奖金发放记录'!$A$2:$A$146,"粤A02058F")</f>
        <v>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273</v>
      </c>
      <c r="B40" s="13" t="s">
        <v>17</v>
      </c>
      <c r="C40" s="14">
        <v>1000</v>
      </c>
      <c r="D40" s="13" t="s">
        <v>1404</v>
      </c>
      <c r="E40" s="13" t="s">
        <v>1405</v>
      </c>
      <c r="F40" s="13" t="s">
        <v>1406</v>
      </c>
      <c r="G40" s="13" t="s">
        <v>1407</v>
      </c>
      <c r="H40" s="13" t="s">
        <v>1408</v>
      </c>
      <c r="I40" s="13" t="s">
        <v>1409</v>
      </c>
      <c r="J40" s="13" t="s">
        <v>1410</v>
      </c>
      <c r="K40" s="13" t="s">
        <v>1411</v>
      </c>
      <c r="L40" s="13" t="s">
        <v>1412</v>
      </c>
      <c r="M40" s="13" t="s">
        <v>1413</v>
      </c>
      <c r="N40" s="13" t="s">
        <v>825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1348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SUMIFS('9月奖金发放记录'!$J$2:$J$146,'9月奖金发放记录'!$B$2:$B$146,"刘念念",'9月奖金发放记录'!$A$2:$A$146,"粤A02298F")</f>
        <v>0</v>
      </c>
      <c r="D43" s="5" t="s">
        <v>1334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274</v>
      </c>
      <c r="B45" s="13" t="s">
        <v>17</v>
      </c>
      <c r="C45" s="14">
        <v>1000</v>
      </c>
      <c r="D45" s="13" t="s">
        <v>1414</v>
      </c>
      <c r="E45" s="13" t="s">
        <v>1415</v>
      </c>
      <c r="F45" s="13" t="s">
        <v>1416</v>
      </c>
      <c r="G45" s="13" t="s">
        <v>1417</v>
      </c>
      <c r="H45" s="13" t="s">
        <v>1418</v>
      </c>
      <c r="I45" s="13" t="s">
        <v>1419</v>
      </c>
      <c r="J45" s="13" t="s">
        <v>1420</v>
      </c>
      <c r="K45" s="13" t="s">
        <v>1421</v>
      </c>
      <c r="L45" s="13" t="s">
        <v>1422</v>
      </c>
      <c r="M45" s="13" t="s">
        <v>1423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SUMIFS('9月奖金发放记录'!$J$2:$J$146,'9月奖金发放记录'!$B$2:$B$146,"刘念念",'9月奖金发放记录'!$A$2:$A$146,"粤A03350F")</f>
        <v>0</v>
      </c>
      <c r="D48" s="5" t="s">
        <v>1424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276</v>
      </c>
      <c r="B50" s="13" t="s">
        <v>17</v>
      </c>
      <c r="C50" s="14">
        <v>1000</v>
      </c>
      <c r="D50" s="13" t="s">
        <v>1322</v>
      </c>
      <c r="E50" s="13" t="s">
        <v>1322</v>
      </c>
      <c r="F50" s="13" t="s">
        <v>1425</v>
      </c>
      <c r="G50" s="13" t="s">
        <v>1426</v>
      </c>
      <c r="H50" s="13" t="s">
        <v>1427</v>
      </c>
      <c r="I50" s="13" t="s">
        <v>1428</v>
      </c>
      <c r="J50" s="13" t="s">
        <v>1429</v>
      </c>
      <c r="K50" s="13" t="s">
        <v>1430</v>
      </c>
      <c r="L50" s="13" t="s">
        <v>1431</v>
      </c>
      <c r="M50" s="13" t="s">
        <v>1432</v>
      </c>
      <c r="N50" s="13" t="s">
        <v>24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897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SUMIFS('9月奖金发放记录'!$J$2:$J$146,'9月奖金发放记录'!$B$2:$B$146,"刘念念",'9月奖金发放记录'!$A$2:$A$146,"粤A03517F")</f>
        <v>0</v>
      </c>
      <c r="D53" s="5" t="s">
        <v>1328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279</v>
      </c>
      <c r="B55" s="13" t="s">
        <v>17</v>
      </c>
      <c r="C55" s="14">
        <v>1000</v>
      </c>
      <c r="D55" s="13" t="s">
        <v>1322</v>
      </c>
      <c r="E55" s="13" t="s">
        <v>1322</v>
      </c>
      <c r="F55" s="13" t="s">
        <v>1433</v>
      </c>
      <c r="G55" s="13" t="s">
        <v>1434</v>
      </c>
      <c r="H55" s="13" t="s">
        <v>1435</v>
      </c>
      <c r="I55" s="13" t="s">
        <v>1436</v>
      </c>
      <c r="J55" s="13" t="s">
        <v>1437</v>
      </c>
      <c r="K55" s="13" t="s">
        <v>1438</v>
      </c>
      <c r="L55" s="13" t="s">
        <v>1439</v>
      </c>
      <c r="M55" s="13" t="s">
        <v>1440</v>
      </c>
      <c r="N55" s="13" t="s">
        <v>24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1326</v>
      </c>
      <c r="C57" s="6">
        <v>0</v>
      </c>
      <c r="D57" s="5" t="s">
        <v>897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SUMIFS('9月奖金发放记录'!$J$2:$J$146,'9月奖金发放记录'!$B$2:$B$146,"刘念念",'9月奖金发放记录'!$A$2:$A$146,"粤A03676F")</f>
        <v>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283</v>
      </c>
      <c r="B60" s="13" t="s">
        <v>17</v>
      </c>
      <c r="C60" s="14">
        <v>1000</v>
      </c>
      <c r="D60" s="13" t="s">
        <v>1441</v>
      </c>
      <c r="E60" s="13" t="s">
        <v>1442</v>
      </c>
      <c r="F60" s="13" t="s">
        <v>1443</v>
      </c>
      <c r="G60" s="13" t="s">
        <v>1444</v>
      </c>
      <c r="H60" s="13" t="s">
        <v>1445</v>
      </c>
      <c r="I60" s="13" t="s">
        <v>1446</v>
      </c>
      <c r="J60" s="13" t="s">
        <v>1447</v>
      </c>
      <c r="K60" s="13" t="s">
        <v>1448</v>
      </c>
      <c r="L60" s="13" t="s">
        <v>1449</v>
      </c>
      <c r="M60" s="13" t="s">
        <v>1450</v>
      </c>
      <c r="N60" s="13" t="s">
        <v>825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1326</v>
      </c>
      <c r="C62" s="6">
        <v>0</v>
      </c>
      <c r="D62" s="5" t="s">
        <v>1348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SUMIFS('9月奖金发放记录'!$J$2:$J$146,'9月奖金发放记录'!$B$2:$B$146,"刘念念",'9月奖金发放记录'!$A$2:$A$146,"粤A05609F")</f>
        <v>0</v>
      </c>
      <c r="D63" s="5" t="s">
        <v>1334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284</v>
      </c>
      <c r="B65" s="13" t="s">
        <v>17</v>
      </c>
      <c r="C65" s="14">
        <v>1000</v>
      </c>
      <c r="D65" s="13" t="s">
        <v>1322</v>
      </c>
      <c r="E65" s="13" t="s">
        <v>1322</v>
      </c>
      <c r="F65" s="13" t="s">
        <v>1451</v>
      </c>
      <c r="G65" s="13" t="s">
        <v>1452</v>
      </c>
      <c r="H65" s="13" t="s">
        <v>1453</v>
      </c>
      <c r="I65" s="13" t="s">
        <v>1454</v>
      </c>
      <c r="J65" s="13" t="s">
        <v>1455</v>
      </c>
      <c r="K65" s="13" t="s">
        <v>1456</v>
      </c>
      <c r="L65" s="13" t="s">
        <v>1457</v>
      </c>
      <c r="M65" s="13" t="s">
        <v>1458</v>
      </c>
      <c r="N65" s="13" t="s">
        <v>24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897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SUMIFS('9月奖金发放记录'!$J$2:$J$146,'9月奖金发放记录'!$B$2:$B$146,"刘念念",'9月奖金发放记录'!$A$2:$A$146,"粤A05650F")</f>
        <v>0</v>
      </c>
      <c r="D68" s="5" t="s">
        <v>1328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287</v>
      </c>
      <c r="B70" s="13" t="s">
        <v>17</v>
      </c>
      <c r="C70" s="14">
        <v>1000</v>
      </c>
      <c r="D70" s="13" t="s">
        <v>1459</v>
      </c>
      <c r="E70" s="13" t="s">
        <v>1460</v>
      </c>
      <c r="F70" s="13" t="s">
        <v>1461</v>
      </c>
      <c r="G70" s="13" t="s">
        <v>1462</v>
      </c>
      <c r="H70" s="13" t="s">
        <v>1463</v>
      </c>
      <c r="I70" s="13" t="s">
        <v>1464</v>
      </c>
      <c r="J70" s="13" t="s">
        <v>1465</v>
      </c>
      <c r="K70" s="13" t="s">
        <v>1466</v>
      </c>
      <c r="L70" s="13" t="s">
        <v>1467</v>
      </c>
      <c r="M70" s="13" t="s">
        <v>1468</v>
      </c>
      <c r="N70" s="13" t="s">
        <v>825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1326</v>
      </c>
      <c r="C72" s="6">
        <v>0</v>
      </c>
      <c r="D72" s="5" t="s">
        <v>1348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SUMIFS('9月奖金发放记录'!$J$2:$J$146,'9月奖金发放记录'!$B$2:$B$146,"刘念念",'9月奖金发放记录'!$A$2:$A$146,"粤A05809F")</f>
        <v>0</v>
      </c>
      <c r="D73" s="5" t="s">
        <v>1358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288</v>
      </c>
      <c r="B75" s="13" t="s">
        <v>17</v>
      </c>
      <c r="C75" s="14">
        <v>1000</v>
      </c>
      <c r="D75" s="13" t="s">
        <v>1322</v>
      </c>
      <c r="E75" s="13" t="s">
        <v>1322</v>
      </c>
      <c r="F75" s="13" t="s">
        <v>1469</v>
      </c>
      <c r="G75" s="13" t="s">
        <v>1470</v>
      </c>
      <c r="H75" s="13" t="s">
        <v>1471</v>
      </c>
      <c r="I75" s="13" t="s">
        <v>1472</v>
      </c>
      <c r="J75" s="13" t="s">
        <v>1473</v>
      </c>
      <c r="K75" s="13" t="s">
        <v>1474</v>
      </c>
      <c r="L75" s="13" t="s">
        <v>1475</v>
      </c>
      <c r="M75" s="13" t="s">
        <v>1476</v>
      </c>
      <c r="N75" s="13" t="s">
        <v>24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1269</v>
      </c>
      <c r="C77" s="6">
        <f>'9月奖金发放记录'!J13</f>
        <v>766.67</v>
      </c>
      <c r="D77" s="5" t="s">
        <v>1333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SUMIFS('9月奖金发放记录'!$J$2:$J$146,'9月奖金发放记录'!$B$2:$B$146,"刘念念",'9月奖金发放记录'!$A$2:$A$146,"粤A05906F")</f>
        <v>766.67</v>
      </c>
      <c r="D78" s="5" t="s">
        <v>1328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292</v>
      </c>
      <c r="B80" s="13" t="s">
        <v>17</v>
      </c>
      <c r="C80" s="14">
        <v>1000</v>
      </c>
      <c r="D80" s="13" t="s">
        <v>1477</v>
      </c>
      <c r="E80" s="13" t="s">
        <v>1473</v>
      </c>
      <c r="F80" s="13" t="s">
        <v>1478</v>
      </c>
      <c r="G80" s="13" t="s">
        <v>1479</v>
      </c>
      <c r="H80" s="13" t="s">
        <v>1480</v>
      </c>
      <c r="I80" s="13" t="s">
        <v>1481</v>
      </c>
      <c r="J80" s="13" t="s">
        <v>1482</v>
      </c>
      <c r="K80" s="13" t="s">
        <v>1483</v>
      </c>
      <c r="L80" s="13" t="s">
        <v>1484</v>
      </c>
      <c r="M80" s="13" t="s">
        <v>1485</v>
      </c>
      <c r="N80" s="13" t="s">
        <v>825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1326</v>
      </c>
      <c r="C82" s="6">
        <v>0</v>
      </c>
      <c r="D82" s="5" t="s">
        <v>1348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SUMIFS('9月奖金发放记录'!$J$2:$J$146,'9月奖金发放记录'!$B$2:$B$146,"刘念念",'9月奖金发放记录'!$A$2:$A$146,"粤A06177F")</f>
        <v>0</v>
      </c>
      <c r="D83" s="5" t="s">
        <v>1334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173</v>
      </c>
      <c r="B85" s="13" t="s">
        <v>17</v>
      </c>
      <c r="C85" s="14">
        <v>1000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1486</v>
      </c>
      <c r="I85" s="13" t="s">
        <v>1487</v>
      </c>
      <c r="J85" s="13" t="s">
        <v>1488</v>
      </c>
      <c r="K85" s="13" t="s">
        <v>1489</v>
      </c>
      <c r="L85" s="13" t="s">
        <v>1490</v>
      </c>
      <c r="M85" s="13" t="s">
        <v>1491</v>
      </c>
      <c r="N85" s="13" t="s">
        <v>24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897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SUMIFS('9月奖金发放记录'!$J$2:$J$146,'9月奖金发放记录'!$B$2:$B$146,"刘念念",'9月奖金发放记录'!$A$2:$A$146,"粤A06271F")</f>
        <v>0</v>
      </c>
      <c r="D88" s="5" t="s">
        <v>1328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293</v>
      </c>
      <c r="B90" s="13" t="s">
        <v>17</v>
      </c>
      <c r="C90" s="14">
        <v>1000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1492</v>
      </c>
      <c r="I90" s="13" t="s">
        <v>1493</v>
      </c>
      <c r="J90" s="13" t="s">
        <v>1494</v>
      </c>
      <c r="K90" s="13" t="s">
        <v>1495</v>
      </c>
      <c r="L90" s="13" t="s">
        <v>1496</v>
      </c>
      <c r="M90" s="13" t="s">
        <v>1497</v>
      </c>
      <c r="N90" s="13" t="s">
        <v>825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1326</v>
      </c>
      <c r="C92" s="6">
        <v>0</v>
      </c>
      <c r="D92" s="5" t="s">
        <v>1348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SUMIFS('9月奖金发放记录'!$J$2:$J$146,'9月奖金发放记录'!$B$2:$B$146,"刘念念",'9月奖金发放记录'!$A$2:$A$146,"粤A06619F")</f>
        <v>0</v>
      </c>
      <c r="D93" s="5" t="s">
        <v>1349</v>
      </c>
      <c r="E93" s="5" t="s">
        <v>1329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295</v>
      </c>
      <c r="B95" s="13" t="s">
        <v>17</v>
      </c>
      <c r="C95" s="14">
        <v>1000</v>
      </c>
      <c r="D95" s="13" t="s">
        <v>1498</v>
      </c>
      <c r="E95" s="13" t="s">
        <v>1473</v>
      </c>
      <c r="F95" s="13" t="s">
        <v>1499</v>
      </c>
      <c r="G95" s="13" t="s">
        <v>1500</v>
      </c>
      <c r="H95" s="13" t="s">
        <v>1501</v>
      </c>
      <c r="I95" s="13" t="s">
        <v>1502</v>
      </c>
      <c r="J95" s="13" t="s">
        <v>1503</v>
      </c>
      <c r="K95" s="13" t="s">
        <v>1504</v>
      </c>
      <c r="L95" s="13" t="s">
        <v>1505</v>
      </c>
      <c r="M95" s="13" t="s">
        <v>1506</v>
      </c>
      <c r="N95" s="13" t="s">
        <v>825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1326</v>
      </c>
      <c r="C97" s="6">
        <v>0</v>
      </c>
      <c r="D97" s="5" t="s">
        <v>1348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SUMIFS('9月奖金发放记录'!$J$2:$J$146,'9月奖金发放记录'!$B$2:$B$146,"刘念念",'9月奖金发放记录'!$A$2:$A$146,"粤A06632F")</f>
        <v>0</v>
      </c>
      <c r="D98" s="5" t="s">
        <v>1507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299</v>
      </c>
      <c r="B100" s="13" t="s">
        <v>17</v>
      </c>
      <c r="C100" s="14">
        <v>1000</v>
      </c>
      <c r="D100" s="13" t="s">
        <v>1322</v>
      </c>
      <c r="E100" s="13" t="s">
        <v>1322</v>
      </c>
      <c r="F100" s="13" t="s">
        <v>1508</v>
      </c>
      <c r="G100" s="13" t="s">
        <v>1509</v>
      </c>
      <c r="H100" s="13" t="s">
        <v>1510</v>
      </c>
      <c r="I100" s="13" t="s">
        <v>1511</v>
      </c>
      <c r="J100" s="13" t="s">
        <v>1512</v>
      </c>
      <c r="K100" s="13" t="s">
        <v>1513</v>
      </c>
      <c r="L100" s="13" t="s">
        <v>1514</v>
      </c>
      <c r="M100" s="13" t="s">
        <v>1515</v>
      </c>
      <c r="N100" s="13" t="s">
        <v>826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811</v>
      </c>
      <c r="C102" s="6">
        <f>'9月奖金发放记录'!J138</f>
        <v>133.33</v>
      </c>
      <c r="D102" s="5" t="s">
        <v>1333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SUMIFS('9月奖金发放记录'!$J$2:$J$146,'9月奖金发放记录'!$B$2:$B$146,"刘念念",'9月奖金发放记录'!$A$2:$A$146,"粤A07577F")</f>
        <v>133.33</v>
      </c>
      <c r="D103" s="5" t="s">
        <v>1328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303</v>
      </c>
      <c r="B105" s="13" t="s">
        <v>17</v>
      </c>
      <c r="C105" s="14">
        <v>1000</v>
      </c>
      <c r="D105" s="13" t="s">
        <v>1516</v>
      </c>
      <c r="E105" s="13" t="s">
        <v>1517</v>
      </c>
      <c r="F105" s="13" t="s">
        <v>1518</v>
      </c>
      <c r="G105" s="13" t="s">
        <v>1519</v>
      </c>
      <c r="H105" s="13" t="s">
        <v>1520</v>
      </c>
      <c r="I105" s="13" t="s">
        <v>1521</v>
      </c>
      <c r="J105" s="13" t="s">
        <v>1522</v>
      </c>
      <c r="K105" s="13" t="s">
        <v>1523</v>
      </c>
      <c r="L105" s="13" t="s">
        <v>1524</v>
      </c>
      <c r="M105" s="13" t="s">
        <v>1525</v>
      </c>
      <c r="N105" s="13" t="s">
        <v>24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1326</v>
      </c>
      <c r="C107" s="6">
        <v>0</v>
      </c>
      <c r="D107" s="5" t="s">
        <v>897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SUMIFS('9月奖金发放记录'!$J$2:$J$146,'9月奖金发放记录'!$B$2:$B$146,"刘念念",'9月奖金发放记录'!$A$2:$A$146,"粤A08506F")</f>
        <v>0</v>
      </c>
      <c r="D108" s="5" t="s">
        <v>1328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305</v>
      </c>
      <c r="B110" s="13" t="s">
        <v>17</v>
      </c>
      <c r="C110" s="14">
        <v>1000</v>
      </c>
      <c r="D110" s="13" t="s">
        <v>1322</v>
      </c>
      <c r="E110" s="13" t="s">
        <v>1322</v>
      </c>
      <c r="F110" s="13" t="s">
        <v>1526</v>
      </c>
      <c r="G110" s="13" t="s">
        <v>1527</v>
      </c>
      <c r="H110" s="13" t="s">
        <v>1528</v>
      </c>
      <c r="I110" s="13" t="s">
        <v>1529</v>
      </c>
      <c r="J110" s="13" t="s">
        <v>1530</v>
      </c>
      <c r="K110" s="13" t="s">
        <v>1531</v>
      </c>
      <c r="L110" s="13" t="s">
        <v>1532</v>
      </c>
      <c r="M110" s="13" t="s">
        <v>1533</v>
      </c>
      <c r="N110" s="13" t="s">
        <v>826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1269</v>
      </c>
      <c r="C112" s="6">
        <f>'9月奖金发放记录'!J14</f>
        <v>766.67</v>
      </c>
      <c r="D112" s="5" t="s">
        <v>1333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SUMIFS('9月奖金发放记录'!$J$2:$J$146,'9月奖金发放记录'!$B$2:$B$146,"刘念念",'9月奖金发放记录'!$A$2:$A$146,"粤A08578F")</f>
        <v>766.67</v>
      </c>
      <c r="D113" s="5" t="s">
        <v>1507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307</v>
      </c>
      <c r="B115" s="13" t="s">
        <v>17</v>
      </c>
      <c r="C115" s="14">
        <v>1000</v>
      </c>
      <c r="D115" s="13" t="s">
        <v>1322</v>
      </c>
      <c r="E115" s="13" t="s">
        <v>1322</v>
      </c>
      <c r="F115" s="13" t="s">
        <v>1534</v>
      </c>
      <c r="G115" s="13" t="s">
        <v>1535</v>
      </c>
      <c r="H115" s="13" t="s">
        <v>1536</v>
      </c>
      <c r="I115" s="13" t="s">
        <v>1537</v>
      </c>
      <c r="J115" s="13" t="s">
        <v>1538</v>
      </c>
      <c r="K115" s="13" t="s">
        <v>1539</v>
      </c>
      <c r="L115" s="13" t="s">
        <v>1540</v>
      </c>
      <c r="M115" s="13" t="s">
        <v>1541</v>
      </c>
      <c r="N115" s="13" t="s">
        <v>825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1326</v>
      </c>
      <c r="C117" s="6">
        <v>0</v>
      </c>
      <c r="D117" s="5" t="s">
        <v>1348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SUMIFS('9月奖金发放记录'!$J$2:$J$146,'9月奖金发放记录'!$B$2:$B$146,"刘念念",'9月奖金发放记录'!$A$2:$A$146,"粤A09209F")</f>
        <v>0</v>
      </c>
      <c r="D118" s="5" t="s">
        <v>1358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309</v>
      </c>
      <c r="B120" s="13" t="s">
        <v>16</v>
      </c>
      <c r="C120" s="14">
        <v>260</v>
      </c>
      <c r="D120" s="13" t="s">
        <v>1322</v>
      </c>
      <c r="E120" s="13" t="s">
        <v>1322</v>
      </c>
      <c r="F120" s="13" t="s">
        <v>1322</v>
      </c>
      <c r="G120" s="13" t="s">
        <v>1542</v>
      </c>
      <c r="H120" s="13" t="s">
        <v>1543</v>
      </c>
      <c r="I120" s="13" t="s">
        <v>1544</v>
      </c>
      <c r="J120" s="13" t="s">
        <v>1545</v>
      </c>
      <c r="K120" s="13" t="s">
        <v>1546</v>
      </c>
      <c r="L120" s="13" t="s">
        <v>1547</v>
      </c>
      <c r="M120" s="13" t="s">
        <v>1548</v>
      </c>
      <c r="N120" s="13" t="s">
        <v>825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1326</v>
      </c>
      <c r="C122" s="6">
        <v>0</v>
      </c>
      <c r="D122" s="5" t="s">
        <v>1348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SUMIFS('9月奖金发放记录'!$J$2:$J$146,'9月奖金发放记录'!$B$2:$B$146,"刘念念",'9月奖金发放记录'!$A$2:$A$146,"粤AFH3525")</f>
        <v>0</v>
      </c>
      <c r="D123" s="5" t="s">
        <v>1334</v>
      </c>
      <c r="E123" s="5" t="s">
        <v>1329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313</v>
      </c>
      <c r="B125" s="13" t="s">
        <v>16</v>
      </c>
      <c r="C125" s="14">
        <v>260</v>
      </c>
      <c r="D125" s="13" t="s">
        <v>1322</v>
      </c>
      <c r="E125" s="13" t="s">
        <v>1322</v>
      </c>
      <c r="F125" s="13" t="s">
        <v>1322</v>
      </c>
      <c r="G125" s="13" t="s">
        <v>1322</v>
      </c>
      <c r="H125" s="13" t="s">
        <v>1549</v>
      </c>
      <c r="I125" s="13" t="s">
        <v>1550</v>
      </c>
      <c r="J125" s="13" t="s">
        <v>1551</v>
      </c>
      <c r="K125" s="13" t="s">
        <v>1552</v>
      </c>
      <c r="L125" s="13" t="s">
        <v>1553</v>
      </c>
      <c r="M125" s="13" t="s">
        <v>1554</v>
      </c>
      <c r="N125" s="13" t="s">
        <v>24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1326</v>
      </c>
      <c r="C127" s="6">
        <v>0</v>
      </c>
      <c r="D127" s="5" t="s">
        <v>897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SUMIFS('9月奖金发放记录'!$J$2:$J$146,'9月奖金发放记录'!$B$2:$B$146,"刘念念",'9月奖金发放记录'!$A$2:$A$146,"粤AFQ7882")</f>
        <v>0</v>
      </c>
      <c r="D128" s="5" t="s">
        <v>1328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316</v>
      </c>
      <c r="B130" s="13" t="s">
        <v>16</v>
      </c>
      <c r="C130" s="14">
        <v>260</v>
      </c>
      <c r="D130" s="13" t="s">
        <v>1322</v>
      </c>
      <c r="E130" s="13" t="s">
        <v>1322</v>
      </c>
      <c r="F130" s="13" t="s">
        <v>1322</v>
      </c>
      <c r="G130" s="13" t="s">
        <v>1322</v>
      </c>
      <c r="H130" s="13" t="s">
        <v>1322</v>
      </c>
      <c r="I130" s="13" t="s">
        <v>1555</v>
      </c>
      <c r="J130" s="13" t="s">
        <v>1556</v>
      </c>
      <c r="K130" s="13" t="s">
        <v>1557</v>
      </c>
      <c r="L130" s="13" t="s">
        <v>1558</v>
      </c>
      <c r="M130" s="13" t="s">
        <v>1559</v>
      </c>
      <c r="N130" s="13" t="s">
        <v>24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1326</v>
      </c>
      <c r="C132" s="6">
        <v>0</v>
      </c>
      <c r="D132" s="5" t="s">
        <v>897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SUMIFS('9月奖金发放记录'!$J$2:$J$146,'9月奖金发放记录'!$B$2:$B$146,"刘念念",'9月奖金发放记录'!$A$2:$A$146,"粤AG03213")</f>
        <v>0</v>
      </c>
      <c r="D133" s="5" t="s">
        <v>1328</v>
      </c>
      <c r="E133" s="5" t="s">
        <v>1329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318</v>
      </c>
      <c r="B135" s="13" t="s">
        <v>16</v>
      </c>
      <c r="C135" s="14">
        <v>260</v>
      </c>
      <c r="D135" s="13" t="s">
        <v>1322</v>
      </c>
      <c r="E135" s="13" t="s">
        <v>1322</v>
      </c>
      <c r="F135" s="13" t="s">
        <v>1322</v>
      </c>
      <c r="G135" s="13" t="s">
        <v>1322</v>
      </c>
      <c r="H135" s="13" t="s">
        <v>1322</v>
      </c>
      <c r="I135" s="13" t="s">
        <v>1560</v>
      </c>
      <c r="J135" s="13" t="s">
        <v>1561</v>
      </c>
      <c r="K135" s="13" t="s">
        <v>1562</v>
      </c>
      <c r="L135" s="13" t="s">
        <v>1563</v>
      </c>
      <c r="M135" s="13" t="s">
        <v>1564</v>
      </c>
      <c r="N135" s="13" t="s">
        <v>24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1326</v>
      </c>
      <c r="C137" s="6">
        <v>0</v>
      </c>
      <c r="D137" s="5" t="s">
        <v>897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SUMIFS('9月奖金发放记录'!$J$2:$J$146,'9月奖金发放记录'!$B$2:$B$146,"刘念念",'9月奖金发放记录'!$A$2:$A$146,"粤AG15568")</f>
        <v>0</v>
      </c>
      <c r="D138" s="5" t="s">
        <v>1328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827</v>
      </c>
      <c r="B140" s="13" t="s">
        <v>11</v>
      </c>
      <c r="C140" s="14">
        <v>150</v>
      </c>
      <c r="D140" s="13" t="s">
        <v>1565</v>
      </c>
      <c r="E140" s="13" t="s">
        <v>1566</v>
      </c>
      <c r="F140" s="13" t="s">
        <v>1567</v>
      </c>
      <c r="G140" s="13" t="s">
        <v>1568</v>
      </c>
      <c r="H140" s="13" t="s">
        <v>1569</v>
      </c>
      <c r="I140" s="13" t="s">
        <v>1570</v>
      </c>
      <c r="J140" s="13" t="s">
        <v>1571</v>
      </c>
      <c r="K140" s="13" t="s">
        <v>1572</v>
      </c>
      <c r="L140" s="13" t="s">
        <v>1573</v>
      </c>
      <c r="M140" s="13" t="s">
        <v>1574</v>
      </c>
      <c r="N140" s="13" t="s">
        <v>24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4</v>
      </c>
      <c r="C142" s="6">
        <f>'9月奖金发放记录'!J109</f>
        <v>150</v>
      </c>
      <c r="D142" s="5" t="s">
        <v>1575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SUMIFS('9月奖金发放记录'!$J$2:$J$146,'9月奖金发放记录'!$B$2:$B$146,"刘念念",'9月奖金发放记录'!$A$2:$A$146,"粤AGP3508")</f>
        <v>150</v>
      </c>
      <c r="D143" s="5" t="s">
        <v>1328</v>
      </c>
      <c r="E143" s="5" t="s">
        <v>1576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828</v>
      </c>
      <c r="B145" s="13" t="s">
        <v>12</v>
      </c>
      <c r="C145" s="14">
        <v>260</v>
      </c>
      <c r="D145" s="13" t="s">
        <v>1577</v>
      </c>
      <c r="E145" s="13" t="s">
        <v>1578</v>
      </c>
      <c r="F145" s="13" t="s">
        <v>1579</v>
      </c>
      <c r="G145" s="13" t="s">
        <v>1580</v>
      </c>
      <c r="H145" s="13" t="s">
        <v>1581</v>
      </c>
      <c r="I145" s="13" t="s">
        <v>1582</v>
      </c>
      <c r="J145" s="13" t="s">
        <v>1583</v>
      </c>
      <c r="K145" s="13" t="s">
        <v>1584</v>
      </c>
      <c r="L145" s="13" t="s">
        <v>1585</v>
      </c>
      <c r="M145" s="13" t="s">
        <v>1586</v>
      </c>
      <c r="N145" s="13" t="s">
        <v>24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4</v>
      </c>
      <c r="C147" s="6">
        <f>'9月奖金发放记录'!J110</f>
        <v>260</v>
      </c>
      <c r="D147" s="5" t="s">
        <v>1575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SUMIFS('9月奖金发放记录'!$J$2:$J$146,'9月奖金发放记录'!$B$2:$B$146,"刘念念",'9月奖金发放记录'!$A$2:$A$146,"粤AGP3607")</f>
        <v>260</v>
      </c>
      <c r="D148" s="5" t="s">
        <v>1328</v>
      </c>
      <c r="E148" s="5" t="s">
        <v>1587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320</v>
      </c>
      <c r="B150" s="13" t="s">
        <v>12</v>
      </c>
      <c r="C150" s="14">
        <v>260</v>
      </c>
      <c r="D150" s="13" t="s">
        <v>1322</v>
      </c>
      <c r="E150" s="13" t="s">
        <v>1322</v>
      </c>
      <c r="F150" s="13" t="s">
        <v>1588</v>
      </c>
      <c r="G150" s="13" t="s">
        <v>1589</v>
      </c>
      <c r="H150" s="13" t="s">
        <v>1590</v>
      </c>
      <c r="I150" s="13" t="s">
        <v>1591</v>
      </c>
      <c r="J150" s="13" t="s">
        <v>1592</v>
      </c>
      <c r="K150" s="13" t="s">
        <v>1593</v>
      </c>
      <c r="L150" s="13" t="s">
        <v>1594</v>
      </c>
      <c r="M150" s="13" t="s">
        <v>1595</v>
      </c>
      <c r="N150" s="13" t="s">
        <v>826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1269</v>
      </c>
      <c r="C152" s="6">
        <f>'9月奖金发放记录'!J15</f>
        <v>26</v>
      </c>
      <c r="D152" s="5" t="s">
        <v>1333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SUMIFS('9月奖金发放记录'!$J$2:$J$146,'9月奖金发放记录'!$B$2:$B$146,"刘念念",'9月奖金发放记录'!$A$2:$A$146,"粤AGP3609")</f>
        <v>26</v>
      </c>
      <c r="D153" s="5" t="s">
        <v>1328</v>
      </c>
      <c r="E153" s="5" t="s">
        <v>1329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324</v>
      </c>
      <c r="B155" s="13" t="s">
        <v>12</v>
      </c>
      <c r="C155" s="14">
        <v>260</v>
      </c>
      <c r="D155" s="13" t="s">
        <v>1596</v>
      </c>
      <c r="E155" s="13" t="s">
        <v>1597</v>
      </c>
      <c r="F155" s="13" t="s">
        <v>1598</v>
      </c>
      <c r="G155" s="13" t="s">
        <v>1599</v>
      </c>
      <c r="H155" s="13" t="s">
        <v>1322</v>
      </c>
      <c r="I155" s="13" t="s">
        <v>1600</v>
      </c>
      <c r="J155" s="13" t="s">
        <v>1601</v>
      </c>
      <c r="K155" s="13" t="s">
        <v>1602</v>
      </c>
      <c r="L155" s="13" t="s">
        <v>1603</v>
      </c>
      <c r="M155" s="13" t="s">
        <v>1604</v>
      </c>
      <c r="N155" s="13" t="s">
        <v>24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1326</v>
      </c>
      <c r="C157" s="6">
        <v>0</v>
      </c>
      <c r="D157" s="5" t="s">
        <v>897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SUMIFS('9月奖金发放记录'!$J$2:$J$146,'9月奖金发放记录'!$B$2:$B$146,"刘念念",'9月奖金发放记录'!$A$2:$A$146,"粤AGP3690")</f>
        <v>0</v>
      </c>
      <c r="D158" s="5" t="s">
        <v>1328</v>
      </c>
      <c r="E158" s="5" t="s">
        <v>1329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326</v>
      </c>
      <c r="B160" s="13" t="s">
        <v>12</v>
      </c>
      <c r="C160" s="14">
        <v>260</v>
      </c>
      <c r="D160" s="13" t="s">
        <v>1605</v>
      </c>
      <c r="E160" s="13" t="s">
        <v>1606</v>
      </c>
      <c r="F160" s="13" t="s">
        <v>1607</v>
      </c>
      <c r="G160" s="13" t="s">
        <v>1608</v>
      </c>
      <c r="H160" s="13" t="s">
        <v>1609</v>
      </c>
      <c r="I160" s="13" t="s">
        <v>1610</v>
      </c>
      <c r="J160" s="13" t="s">
        <v>1611</v>
      </c>
      <c r="K160" s="13" t="s">
        <v>1612</v>
      </c>
      <c r="L160" s="13" t="s">
        <v>1613</v>
      </c>
      <c r="M160" s="13" t="s">
        <v>1614</v>
      </c>
      <c r="N160" s="13" t="s">
        <v>825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1269</v>
      </c>
      <c r="C162" s="6">
        <f>'9月奖金发放记录'!J16</f>
        <v>260</v>
      </c>
      <c r="D162" s="5" t="s">
        <v>1333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SUMIFS('9月奖金发放记录'!$J$2:$J$146,'9月奖金发放记录'!$B$2:$B$146,"刘念念",'9月奖金发放记录'!$A$2:$A$146,"粤AGP4335")</f>
        <v>260</v>
      </c>
      <c r="D163" s="5" t="s">
        <v>1507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330</v>
      </c>
      <c r="B165" s="13" t="s">
        <v>12</v>
      </c>
      <c r="C165" s="14">
        <v>260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1322</v>
      </c>
      <c r="L165" s="13" t="s">
        <v>1615</v>
      </c>
      <c r="M165" s="13" t="s">
        <v>1615</v>
      </c>
      <c r="N165" s="13" t="s">
        <v>24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897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SUMIFS('9月奖金发放记录'!$J$2:$J$146,'9月奖金发放记录'!$B$2:$B$146,"刘念念",'9月奖金发放记录'!$A$2:$A$146,"粤AGP4377")</f>
        <v>0</v>
      </c>
      <c r="D168" s="5" t="s">
        <v>1328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334</v>
      </c>
      <c r="B170" s="13" t="s">
        <v>12</v>
      </c>
      <c r="C170" s="14">
        <v>260</v>
      </c>
      <c r="D170" s="13" t="s">
        <v>1322</v>
      </c>
      <c r="E170" s="13" t="s">
        <v>1322</v>
      </c>
      <c r="F170" s="13" t="s">
        <v>1322</v>
      </c>
      <c r="G170" s="13" t="s">
        <v>1322</v>
      </c>
      <c r="H170" s="13" t="s">
        <v>1322</v>
      </c>
      <c r="I170" s="13" t="s">
        <v>1322</v>
      </c>
      <c r="J170" s="13" t="s">
        <v>1322</v>
      </c>
      <c r="K170" s="13" t="s">
        <v>1322</v>
      </c>
      <c r="L170" s="13" t="s">
        <v>1616</v>
      </c>
      <c r="M170" s="13" t="s">
        <v>1616</v>
      </c>
      <c r="N170" s="13" t="s">
        <v>825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1348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SUMIFS('9月奖金发放记录'!$J$2:$J$146,'9月奖金发放记录'!$B$2:$B$146,"刘念念",'9月奖金发放记录'!$A$2:$A$146,"粤AGP4583")</f>
        <v>0</v>
      </c>
      <c r="D173" s="5" t="s">
        <v>1334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337</v>
      </c>
      <c r="B175" s="13" t="s">
        <v>12</v>
      </c>
      <c r="C175" s="14">
        <v>260</v>
      </c>
      <c r="D175" s="13" t="s">
        <v>1617</v>
      </c>
      <c r="E175" s="13" t="s">
        <v>1618</v>
      </c>
      <c r="F175" s="13" t="s">
        <v>1619</v>
      </c>
      <c r="G175" s="13" t="s">
        <v>1620</v>
      </c>
      <c r="H175" s="13" t="s">
        <v>1322</v>
      </c>
      <c r="I175" s="13" t="s">
        <v>1621</v>
      </c>
      <c r="J175" s="13" t="s">
        <v>1622</v>
      </c>
      <c r="K175" s="13" t="s">
        <v>1623</v>
      </c>
      <c r="L175" s="13" t="s">
        <v>1624</v>
      </c>
      <c r="M175" s="13" t="s">
        <v>1625</v>
      </c>
      <c r="N175" s="13" t="s">
        <v>24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1326</v>
      </c>
      <c r="C177" s="6">
        <v>0</v>
      </c>
      <c r="D177" s="5" t="s">
        <v>897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SUMIFS('9月奖金发放记录'!$J$2:$J$146,'9月奖金发放记录'!$B$2:$B$146,"刘念念",'9月奖金发放记录'!$A$2:$A$146,"粤AGP4597")</f>
        <v>0</v>
      </c>
      <c r="D178" s="5" t="s">
        <v>1328</v>
      </c>
      <c r="E178" s="5" t="s">
        <v>1329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338</v>
      </c>
      <c r="B180" s="13" t="s">
        <v>12</v>
      </c>
      <c r="C180" s="14">
        <v>260</v>
      </c>
      <c r="D180" s="13" t="s">
        <v>1626</v>
      </c>
      <c r="E180" s="13" t="s">
        <v>1627</v>
      </c>
      <c r="F180" s="13" t="s">
        <v>1628</v>
      </c>
      <c r="G180" s="13" t="s">
        <v>1322</v>
      </c>
      <c r="H180" s="13" t="s">
        <v>1322</v>
      </c>
      <c r="I180" s="13" t="s">
        <v>1322</v>
      </c>
      <c r="J180" s="13" t="s">
        <v>1629</v>
      </c>
      <c r="K180" s="13" t="s">
        <v>1630</v>
      </c>
      <c r="L180" s="13" t="s">
        <v>1631</v>
      </c>
      <c r="M180" s="13" t="s">
        <v>1632</v>
      </c>
      <c r="N180" s="13" t="s">
        <v>24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1326</v>
      </c>
      <c r="C182" s="6">
        <v>0</v>
      </c>
      <c r="D182" s="5" t="s">
        <v>897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SUMIFS('9月奖金发放记录'!$J$2:$J$146,'9月奖金发放记录'!$B$2:$B$146,"刘念念",'9月奖金发放记录'!$A$2:$A$146,"粤AGP4623")</f>
        <v>0</v>
      </c>
      <c r="D183" s="5" t="s">
        <v>1328</v>
      </c>
      <c r="E183" s="5" t="s">
        <v>1329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609</v>
      </c>
      <c r="B185" s="13" t="s">
        <v>12</v>
      </c>
      <c r="C185" s="14">
        <v>260</v>
      </c>
      <c r="D185" s="13" t="s">
        <v>1585</v>
      </c>
      <c r="E185" s="13" t="s">
        <v>1633</v>
      </c>
      <c r="F185" s="13" t="s">
        <v>1634</v>
      </c>
      <c r="G185" s="13" t="s">
        <v>1635</v>
      </c>
      <c r="H185" s="13" t="s">
        <v>1636</v>
      </c>
      <c r="I185" s="13" t="s">
        <v>1322</v>
      </c>
      <c r="J185" s="13" t="s">
        <v>1637</v>
      </c>
      <c r="K185" s="13" t="s">
        <v>1638</v>
      </c>
      <c r="L185" s="13" t="s">
        <v>1639</v>
      </c>
      <c r="M185" s="13" t="s">
        <v>1640</v>
      </c>
      <c r="N185" s="13" t="s">
        <v>825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1326</v>
      </c>
      <c r="C187" s="6">
        <v>0</v>
      </c>
      <c r="D187" s="5" t="s">
        <v>1348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SUMIFS('9月奖金发放记录'!$J$2:$J$146,'9月奖金发放记录'!$B$2:$B$146,"刘念念",'9月奖金发放记录'!$A$2:$A$146,"粤AGP5615")</f>
        <v>0</v>
      </c>
      <c r="D188" s="5" t="s">
        <v>1358</v>
      </c>
      <c r="E188" s="5" t="s">
        <v>1329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340</v>
      </c>
      <c r="B190" s="13" t="s">
        <v>12</v>
      </c>
      <c r="C190" s="14">
        <v>260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1322</v>
      </c>
      <c r="L190" s="13" t="s">
        <v>1641</v>
      </c>
      <c r="M190" s="13" t="s">
        <v>1641</v>
      </c>
      <c r="N190" s="13" t="s">
        <v>24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1326</v>
      </c>
      <c r="C192" s="6">
        <v>0</v>
      </c>
      <c r="D192" s="5" t="s">
        <v>897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SUMIFS('9月奖金发放记录'!$J$2:$J$146,'9月奖金发放记录'!$B$2:$B$146,"刘念念",'9月奖金发放记录'!$A$2:$A$146,"粤AGP5710")</f>
        <v>0</v>
      </c>
      <c r="D193" s="5" t="s">
        <v>1328</v>
      </c>
      <c r="E193" s="5" t="s">
        <v>1329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342</v>
      </c>
      <c r="B195" s="13" t="s">
        <v>11</v>
      </c>
      <c r="C195" s="14">
        <v>150</v>
      </c>
      <c r="D195" s="13" t="s">
        <v>1322</v>
      </c>
      <c r="E195" s="13" t="s">
        <v>1322</v>
      </c>
      <c r="F195" s="13" t="s">
        <v>1322</v>
      </c>
      <c r="G195" s="13" t="s">
        <v>1322</v>
      </c>
      <c r="H195" s="13" t="s">
        <v>1322</v>
      </c>
      <c r="I195" s="13" t="s">
        <v>1322</v>
      </c>
      <c r="J195" s="13" t="s">
        <v>1322</v>
      </c>
      <c r="K195" s="13" t="s">
        <v>1322</v>
      </c>
      <c r="L195" s="13" t="s">
        <v>1642</v>
      </c>
      <c r="M195" s="13" t="s">
        <v>1642</v>
      </c>
      <c r="N195" s="13" t="s">
        <v>826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1269</v>
      </c>
      <c r="C197" s="6">
        <f>'9月奖金发放记录'!J17</f>
        <v>150</v>
      </c>
      <c r="D197" s="5" t="s">
        <v>1333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SUMIFS('9月奖金发放记录'!$J$2:$J$146,'9月奖金发放记录'!$B$2:$B$146,"刘念念",'9月奖金发放记录'!$A$2:$A$146,"粤AGP9331")</f>
        <v>150</v>
      </c>
      <c r="D198" s="5" t="s">
        <v>1507</v>
      </c>
      <c r="E198" s="5" t="s">
        <v>1329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34" customHeight="1" spans="1:14">
      <c r="A200" s="12" t="s">
        <v>343</v>
      </c>
      <c r="B200" s="13" t="s">
        <v>12</v>
      </c>
      <c r="C200" s="14">
        <v>260</v>
      </c>
      <c r="D200" s="13" t="s">
        <v>1322</v>
      </c>
      <c r="E200" s="13" t="s">
        <v>1322</v>
      </c>
      <c r="F200" s="13" t="s">
        <v>1322</v>
      </c>
      <c r="G200" s="13" t="s">
        <v>1322</v>
      </c>
      <c r="H200" s="13" t="s">
        <v>1643</v>
      </c>
      <c r="I200" s="13" t="s">
        <v>1644</v>
      </c>
      <c r="J200" s="13" t="s">
        <v>1645</v>
      </c>
      <c r="K200" s="13" t="s">
        <v>1646</v>
      </c>
      <c r="L200" s="13" t="s">
        <v>1647</v>
      </c>
      <c r="M200" s="13" t="s">
        <v>1648</v>
      </c>
      <c r="N200" s="13" t="s">
        <v>826</v>
      </c>
    </row>
    <row r="201" ht="34" customHeight="1" spans="1:14">
      <c r="A201" s="4" t="s">
        <v>894</v>
      </c>
      <c r="B201" s="4" t="s">
        <v>1324</v>
      </c>
      <c r="C201" s="15" t="s">
        <v>1278</v>
      </c>
      <c r="D201" s="4" t="s">
        <v>107</v>
      </c>
      <c r="E201" s="4" t="s">
        <v>1325</v>
      </c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5" t="s">
        <v>894</v>
      </c>
      <c r="B202" s="5" t="s">
        <v>4</v>
      </c>
      <c r="C202" s="6">
        <f>'9月奖金发放记录'!J72</f>
        <v>260</v>
      </c>
      <c r="D202" s="5" t="s">
        <v>1649</v>
      </c>
      <c r="E202" s="5"/>
      <c r="F202" s="5"/>
      <c r="G202" s="5"/>
      <c r="H202" s="1"/>
      <c r="I202" s="1"/>
      <c r="J202" s="1"/>
      <c r="K202" s="1"/>
      <c r="L202" s="1"/>
      <c r="M202" s="1"/>
      <c r="N202" s="1"/>
    </row>
    <row r="203" ht="19" customHeight="1" spans="1:14">
      <c r="A203" s="12" t="s">
        <v>894</v>
      </c>
      <c r="B203" s="12" t="s">
        <v>1327</v>
      </c>
      <c r="C203" s="16">
        <f>SUMIFS('9月奖金发放记录'!$J$2:$J$146,'9月奖金发放记录'!$B$2:$B$146,"刘念念",'9月奖金发放记录'!$A$2:$A$146,"粤AGP9713")</f>
        <v>260</v>
      </c>
      <c r="D203" s="5" t="s">
        <v>1328</v>
      </c>
      <c r="E203" s="5" t="s">
        <v>1587</v>
      </c>
      <c r="F203" s="5"/>
      <c r="G203" s="5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34" customHeight="1" spans="1:14">
      <c r="A205" s="12" t="s">
        <v>346</v>
      </c>
      <c r="B205" s="13" t="s">
        <v>12</v>
      </c>
      <c r="C205" s="14">
        <v>260</v>
      </c>
      <c r="D205" s="13" t="s">
        <v>1322</v>
      </c>
      <c r="E205" s="13" t="s">
        <v>1322</v>
      </c>
      <c r="F205" s="13" t="s">
        <v>1322</v>
      </c>
      <c r="G205" s="13" t="s">
        <v>1322</v>
      </c>
      <c r="H205" s="13" t="s">
        <v>1322</v>
      </c>
      <c r="I205" s="13" t="s">
        <v>1322</v>
      </c>
      <c r="J205" s="13" t="s">
        <v>1322</v>
      </c>
      <c r="K205" s="13" t="s">
        <v>1322</v>
      </c>
      <c r="L205" s="13" t="s">
        <v>1650</v>
      </c>
      <c r="M205" s="13" t="s">
        <v>1650</v>
      </c>
      <c r="N205" s="13" t="s">
        <v>24</v>
      </c>
    </row>
    <row r="206" ht="34" customHeight="1" spans="1:14">
      <c r="A206" s="4" t="s">
        <v>894</v>
      </c>
      <c r="B206" s="4" t="s">
        <v>1324</v>
      </c>
      <c r="C206" s="15" t="s">
        <v>1278</v>
      </c>
      <c r="D206" s="4" t="s">
        <v>107</v>
      </c>
      <c r="E206" s="4" t="s">
        <v>1325</v>
      </c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5" t="s">
        <v>894</v>
      </c>
      <c r="B207" s="5" t="s">
        <v>1326</v>
      </c>
      <c r="C207" s="6">
        <v>0</v>
      </c>
      <c r="D207" s="5" t="s">
        <v>897</v>
      </c>
      <c r="E207" s="5"/>
      <c r="F207" s="5"/>
      <c r="G207" s="5"/>
      <c r="H207" s="1"/>
      <c r="I207" s="1"/>
      <c r="J207" s="1"/>
      <c r="K207" s="1"/>
      <c r="L207" s="1"/>
      <c r="M207" s="1"/>
      <c r="N207" s="1"/>
    </row>
    <row r="208" ht="19" customHeight="1" spans="1:14">
      <c r="A208" s="12" t="s">
        <v>894</v>
      </c>
      <c r="B208" s="12" t="s">
        <v>1327</v>
      </c>
      <c r="C208" s="16">
        <f>SUMIFS('9月奖金发放记录'!$J$2:$J$146,'9月奖金发放记录'!$B$2:$B$146,"刘念念",'9月奖金发放记录'!$A$2:$A$146,"粤AGP9759")</f>
        <v>0</v>
      </c>
      <c r="D208" s="5" t="s">
        <v>1328</v>
      </c>
      <c r="E208" s="5" t="s">
        <v>1329</v>
      </c>
      <c r="F208" s="5"/>
      <c r="G208" s="5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34" customHeight="1" spans="1:14">
      <c r="A210" s="12" t="s">
        <v>829</v>
      </c>
      <c r="B210" s="13" t="s">
        <v>11</v>
      </c>
      <c r="C210" s="14">
        <v>150</v>
      </c>
      <c r="D210" s="13" t="s">
        <v>1651</v>
      </c>
      <c r="E210" s="13" t="s">
        <v>1652</v>
      </c>
      <c r="F210" s="13" t="s">
        <v>1653</v>
      </c>
      <c r="G210" s="13" t="s">
        <v>1654</v>
      </c>
      <c r="H210" s="13" t="s">
        <v>1655</v>
      </c>
      <c r="I210" s="13" t="s">
        <v>1656</v>
      </c>
      <c r="J210" s="13" t="s">
        <v>1657</v>
      </c>
      <c r="K210" s="13" t="s">
        <v>1658</v>
      </c>
      <c r="L210" s="13" t="s">
        <v>1573</v>
      </c>
      <c r="M210" s="13" t="s">
        <v>1659</v>
      </c>
      <c r="N210" s="13" t="s">
        <v>24</v>
      </c>
    </row>
    <row r="211" ht="34" customHeight="1" spans="1:14">
      <c r="A211" s="4" t="s">
        <v>894</v>
      </c>
      <c r="B211" s="4" t="s">
        <v>1324</v>
      </c>
      <c r="C211" s="15" t="s">
        <v>1278</v>
      </c>
      <c r="D211" s="4" t="s">
        <v>107</v>
      </c>
      <c r="E211" s="4" t="s">
        <v>1325</v>
      </c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5" t="s">
        <v>894</v>
      </c>
      <c r="B212" s="5" t="s">
        <v>4</v>
      </c>
      <c r="C212" s="6">
        <f>'9月奖金发放记录'!J111</f>
        <v>150</v>
      </c>
      <c r="D212" s="5" t="s">
        <v>1575</v>
      </c>
      <c r="E212" s="5"/>
      <c r="F212" s="5"/>
      <c r="G212" s="5"/>
      <c r="H212" s="1"/>
      <c r="I212" s="1"/>
      <c r="J212" s="1"/>
      <c r="K212" s="1"/>
      <c r="L212" s="1"/>
      <c r="M212" s="1"/>
      <c r="N212" s="1"/>
    </row>
    <row r="213" ht="19" customHeight="1" spans="1:14">
      <c r="A213" s="12" t="s">
        <v>894</v>
      </c>
      <c r="B213" s="12" t="s">
        <v>1327</v>
      </c>
      <c r="C213" s="16">
        <f>SUMIFS('9月奖金发放记录'!$J$2:$J$146,'9月奖金发放记录'!$B$2:$B$146,"刘念念",'9月奖金发放记录'!$A$2:$A$146,"粤AGP9835")</f>
        <v>150</v>
      </c>
      <c r="D213" s="5" t="s">
        <v>1328</v>
      </c>
      <c r="E213" s="5" t="s">
        <v>1587</v>
      </c>
      <c r="F213" s="5"/>
      <c r="G213" s="5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34" customHeight="1" spans="1:14">
      <c r="A215" s="12" t="s">
        <v>348</v>
      </c>
      <c r="B215" s="13" t="s">
        <v>11</v>
      </c>
      <c r="C215" s="14">
        <v>150</v>
      </c>
      <c r="D215" s="13" t="s">
        <v>1322</v>
      </c>
      <c r="E215" s="13" t="s">
        <v>1322</v>
      </c>
      <c r="F215" s="13" t="s">
        <v>1660</v>
      </c>
      <c r="G215" s="13" t="s">
        <v>1661</v>
      </c>
      <c r="H215" s="13" t="s">
        <v>1662</v>
      </c>
      <c r="I215" s="13" t="s">
        <v>1663</v>
      </c>
      <c r="J215" s="13" t="s">
        <v>1664</v>
      </c>
      <c r="K215" s="13" t="s">
        <v>1665</v>
      </c>
      <c r="L215" s="13" t="s">
        <v>1666</v>
      </c>
      <c r="M215" s="13" t="s">
        <v>1667</v>
      </c>
      <c r="N215" s="13" t="s">
        <v>826</v>
      </c>
    </row>
    <row r="216" ht="34" customHeight="1" spans="1:14">
      <c r="A216" s="4" t="s">
        <v>894</v>
      </c>
      <c r="B216" s="4" t="s">
        <v>1324</v>
      </c>
      <c r="C216" s="15" t="s">
        <v>1278</v>
      </c>
      <c r="D216" s="4" t="s">
        <v>107</v>
      </c>
      <c r="E216" s="4" t="s">
        <v>1325</v>
      </c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5" t="s">
        <v>894</v>
      </c>
      <c r="B217" s="5" t="s">
        <v>4</v>
      </c>
      <c r="C217" s="6">
        <f>'9月奖金发放记录'!J73</f>
        <v>150</v>
      </c>
      <c r="D217" s="5" t="s">
        <v>1649</v>
      </c>
      <c r="E217" s="5"/>
      <c r="F217" s="5"/>
      <c r="G217" s="5"/>
      <c r="H217" s="1"/>
      <c r="I217" s="1"/>
      <c r="J217" s="1"/>
      <c r="K217" s="1"/>
      <c r="L217" s="1"/>
      <c r="M217" s="1"/>
      <c r="N217" s="1"/>
    </row>
    <row r="218" ht="19" customHeight="1" spans="1:14">
      <c r="A218" s="12" t="s">
        <v>894</v>
      </c>
      <c r="B218" s="12" t="s">
        <v>1327</v>
      </c>
      <c r="C218" s="16">
        <f>SUMIFS('9月奖金发放记录'!$J$2:$J$146,'9月奖金发放记录'!$B$2:$B$146,"刘念念",'9月奖金发放记录'!$A$2:$A$146,"粤AGQ5838")</f>
        <v>150</v>
      </c>
      <c r="D218" s="5" t="s">
        <v>1395</v>
      </c>
      <c r="E218" s="5" t="s">
        <v>1587</v>
      </c>
      <c r="F218" s="5"/>
      <c r="G218" s="5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34" customHeight="1" spans="1:14">
      <c r="A220" s="12" t="s">
        <v>830</v>
      </c>
      <c r="B220" s="13" t="s">
        <v>11</v>
      </c>
      <c r="C220" s="14">
        <v>150</v>
      </c>
      <c r="D220" s="13" t="s">
        <v>1668</v>
      </c>
      <c r="E220" s="13" t="s">
        <v>1669</v>
      </c>
      <c r="F220" s="13" t="s">
        <v>1670</v>
      </c>
      <c r="G220" s="13" t="s">
        <v>1671</v>
      </c>
      <c r="H220" s="13" t="s">
        <v>1672</v>
      </c>
      <c r="I220" s="13" t="s">
        <v>1673</v>
      </c>
      <c r="J220" s="13" t="s">
        <v>1674</v>
      </c>
      <c r="K220" s="13" t="s">
        <v>1675</v>
      </c>
      <c r="L220" s="13" t="s">
        <v>1573</v>
      </c>
      <c r="M220" s="13" t="s">
        <v>1676</v>
      </c>
      <c r="N220" s="13" t="s">
        <v>24</v>
      </c>
    </row>
    <row r="221" ht="34" customHeight="1" spans="1:14">
      <c r="A221" s="4" t="s">
        <v>894</v>
      </c>
      <c r="B221" s="4" t="s">
        <v>1324</v>
      </c>
      <c r="C221" s="15" t="s">
        <v>1278</v>
      </c>
      <c r="D221" s="4" t="s">
        <v>107</v>
      </c>
      <c r="E221" s="4" t="s">
        <v>1325</v>
      </c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5" t="s">
        <v>894</v>
      </c>
      <c r="B222" s="5" t="s">
        <v>4</v>
      </c>
      <c r="C222" s="6">
        <f>'9月奖金发放记录'!J112</f>
        <v>150</v>
      </c>
      <c r="D222" s="5" t="s">
        <v>1575</v>
      </c>
      <c r="E222" s="5"/>
      <c r="F222" s="5"/>
      <c r="G222" s="5"/>
      <c r="H222" s="1"/>
      <c r="I222" s="1"/>
      <c r="J222" s="1"/>
      <c r="K222" s="1"/>
      <c r="L222" s="1"/>
      <c r="M222" s="1"/>
      <c r="N222" s="1"/>
    </row>
    <row r="223" ht="19" customHeight="1" spans="1:14">
      <c r="A223" s="12" t="s">
        <v>894</v>
      </c>
      <c r="B223" s="12" t="s">
        <v>1327</v>
      </c>
      <c r="C223" s="16">
        <f>SUMIFS('9月奖金发放记录'!$J$2:$J$146,'9月奖金发放记录'!$B$2:$B$146,"刘念念",'9月奖金发放记录'!$A$2:$A$146,"粤AGR5050")</f>
        <v>150</v>
      </c>
      <c r="D223" s="5" t="s">
        <v>1328</v>
      </c>
      <c r="E223" s="5" t="s">
        <v>1587</v>
      </c>
      <c r="F223" s="5"/>
      <c r="G223" s="5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34" customHeight="1" spans="1:14">
      <c r="A225" s="12" t="s">
        <v>831</v>
      </c>
      <c r="B225" s="13" t="s">
        <v>11</v>
      </c>
      <c r="C225" s="14">
        <v>150</v>
      </c>
      <c r="D225" s="13" t="s">
        <v>1322</v>
      </c>
      <c r="E225" s="13" t="s">
        <v>1322</v>
      </c>
      <c r="F225" s="13" t="s">
        <v>1677</v>
      </c>
      <c r="G225" s="13" t="s">
        <v>1678</v>
      </c>
      <c r="H225" s="13" t="s">
        <v>1679</v>
      </c>
      <c r="I225" s="13" t="s">
        <v>1680</v>
      </c>
      <c r="J225" s="13" t="s">
        <v>1681</v>
      </c>
      <c r="K225" s="13" t="s">
        <v>1573</v>
      </c>
      <c r="L225" s="13" t="s">
        <v>1573</v>
      </c>
      <c r="M225" s="13" t="s">
        <v>1682</v>
      </c>
      <c r="N225" s="13" t="s">
        <v>24</v>
      </c>
    </row>
    <row r="226" ht="34" customHeight="1" spans="1:14">
      <c r="A226" s="4" t="s">
        <v>894</v>
      </c>
      <c r="B226" s="4" t="s">
        <v>1324</v>
      </c>
      <c r="C226" s="15" t="s">
        <v>1278</v>
      </c>
      <c r="D226" s="4" t="s">
        <v>107</v>
      </c>
      <c r="E226" s="4" t="s">
        <v>1325</v>
      </c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5" t="s">
        <v>894</v>
      </c>
      <c r="B227" s="5" t="s">
        <v>4</v>
      </c>
      <c r="C227" s="6">
        <f>'9月奖金发放记录'!J125</f>
        <v>150</v>
      </c>
      <c r="D227" s="5" t="s">
        <v>1575</v>
      </c>
      <c r="E227" s="5"/>
      <c r="F227" s="5"/>
      <c r="G227" s="5"/>
      <c r="H227" s="1"/>
      <c r="I227" s="1"/>
      <c r="J227" s="1"/>
      <c r="K227" s="1"/>
      <c r="L227" s="1"/>
      <c r="M227" s="1"/>
      <c r="N227" s="1"/>
    </row>
    <row r="228" ht="19" customHeight="1" spans="1:14">
      <c r="A228" s="12" t="s">
        <v>894</v>
      </c>
      <c r="B228" s="12" t="s">
        <v>1327</v>
      </c>
      <c r="C228" s="16">
        <f>SUMIFS('9月奖金发放记录'!$J$2:$J$146,'9月奖金发放记录'!$B$2:$B$146,"刘念念",'9月奖金发放记录'!$A$2:$A$146,"粤AGR8531")</f>
        <v>150</v>
      </c>
      <c r="D228" s="5" t="s">
        <v>1328</v>
      </c>
      <c r="E228" s="5" t="s">
        <v>1576</v>
      </c>
      <c r="F228" s="5"/>
      <c r="G228" s="5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9" customHeight="1" spans="1:14">
      <c r="A230" s="10" t="s">
        <v>1272</v>
      </c>
      <c r="B230" s="10"/>
      <c r="C230" s="11">
        <f>H2</f>
        <v>4372.67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9" customHeight="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9" customHeight="1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9" customHeight="1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9" customHeight="1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9" customHeight="1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9" customHeight="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9" customHeight="1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9" customHeight="1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9" customHeight="1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9" customHeight="1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9" customHeight="1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9" customHeight="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9" customHeight="1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9" customHeight="1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9" customHeight="1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9" customHeight="1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9" customHeight="1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9" customHeight="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9" customHeight="1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9" customHeight="1" spans="1: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9" customHeight="1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9" customHeight="1" spans="1: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9" customHeight="1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9" customHeight="1" spans="1: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9" customHeight="1" spans="1: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9" customHeight="1" spans="1: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9" customHeight="1" spans="1: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9" customHeight="1" spans="1: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9" customHeight="1" spans="1: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9" customHeight="1" spans="1: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9" customHeight="1" spans="1: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9" customHeight="1" spans="1: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9" customHeight="1" spans="1: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9" customHeight="1" spans="1: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9" customHeight="1" spans="1: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9" customHeight="1" spans="1: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9" customHeight="1" spans="1: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9" customHeight="1" spans="1: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9" customHeight="1" spans="1: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9" customHeight="1" spans="1: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9" customHeight="1" spans="1: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9" customHeight="1" spans="1: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9" customHeight="1" spans="1: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9" customHeight="1" spans="1: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9" customHeight="1" spans="1: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9" customHeight="1" spans="1: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9" customHeight="1" spans="1: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9" customHeight="1" spans="1: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9" customHeight="1" spans="1: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9" customHeight="1" spans="1: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9" customHeight="1" spans="1: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9" customHeight="1" spans="1: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9" customHeight="1" spans="1: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9" customHeight="1" spans="1: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9" customHeight="1" spans="1: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9" customHeight="1" spans="1: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19" customHeight="1" spans="1: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ht="19" customHeight="1" spans="1: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ht="19" customHeight="1" spans="1: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ht="19" customHeight="1" spans="1: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ht="19" customHeight="1" spans="1: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19" customHeight="1" spans="1: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ht="19" customHeight="1" spans="1: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ht="19" customHeight="1" spans="1: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ht="19" customHeight="1" spans="1: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ht="19" customHeight="1" spans="1: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19" customHeight="1" spans="1: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ht="19" customHeight="1" spans="1: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ht="19" customHeight="1" spans="1: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ht="19" customHeight="1" spans="1: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ht="19" customHeight="1" spans="1: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19" customHeight="1" spans="1: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ht="19" customHeight="1" spans="1: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ht="19" customHeight="1" spans="1: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9" customHeight="1" spans="1: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ht="19" customHeight="1" spans="1: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19" customHeight="1" spans="1: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ht="19" customHeight="1" spans="1: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ht="19" customHeight="1" spans="1: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ht="19" customHeight="1" spans="1: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ht="19" customHeight="1" spans="1: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19" customHeight="1" spans="1: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ht="19" customHeight="1" spans="1: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ht="19" customHeight="1" spans="1: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ht="19" customHeight="1" spans="1: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ht="19" customHeight="1" spans="1: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ht="19" customHeight="1" spans="1: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ht="19" customHeight="1" spans="1: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ht="19" customHeight="1" spans="1: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ht="19" customHeight="1" spans="1: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ht="19" customHeight="1" spans="1: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ht="19" customHeight="1" spans="1: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ht="19" customHeight="1" spans="1: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ht="19" customHeight="1" spans="1: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ht="19" customHeight="1" spans="1: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ht="19" customHeight="1" spans="1: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ht="19" customHeight="1" spans="1: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ht="19" customHeight="1" spans="1: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ht="19" customHeight="1" spans="1: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ht="19" customHeight="1" spans="1: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ht="19" customHeight="1" spans="1: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ht="19" customHeight="1" spans="1: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ht="19" customHeight="1" spans="1: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ht="19" customHeight="1" spans="1: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ht="19" customHeight="1" spans="1: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ht="19" customHeight="1" spans="1: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ht="19" customHeight="1" spans="1: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ht="19" customHeight="1" spans="1: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ht="19" customHeight="1" spans="1: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ht="19" customHeight="1" spans="1: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ht="19" customHeight="1" spans="1: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ht="19" customHeight="1" spans="1: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ht="19" customHeight="1" spans="1: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ht="19" customHeight="1" spans="1: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ht="19" customHeight="1" spans="1: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ht="19" customHeight="1" spans="1: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</sheetData>
  <mergeCells count="138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  <mergeCell ref="E216:G216"/>
    <mergeCell ref="D217:G217"/>
    <mergeCell ref="E218:G218"/>
    <mergeCell ref="E221:G221"/>
    <mergeCell ref="D222:G222"/>
    <mergeCell ref="E223:G223"/>
    <mergeCell ref="E226:G226"/>
    <mergeCell ref="D227:G227"/>
    <mergeCell ref="E228:G22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1683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1684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SUMIFS('9月奖金发放记录'!$J$2:$J$146,'9月奖金发放记录'!$B$2:$B$146,"吴纬涛")</f>
        <v>3574.19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645</v>
      </c>
      <c r="B5" s="13" t="s">
        <v>17</v>
      </c>
      <c r="C5" s="14">
        <v>1000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1685</v>
      </c>
      <c r="L5" s="13" t="s">
        <v>1686</v>
      </c>
      <c r="M5" s="13" t="s">
        <v>1687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1269</v>
      </c>
      <c r="C7" s="6">
        <f>'9月奖金发放记录'!J50</f>
        <v>1000</v>
      </c>
      <c r="D7" s="5" t="s">
        <v>1333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SUMIFS('9月奖金发放记录'!$J$2:$J$146,'9月奖金发放记录'!$B$2:$B$146,"吴纬涛",'9月奖金发放记录'!$A$2:$A$146,"粤A03569F")</f>
        <v>1000</v>
      </c>
      <c r="D8" s="5" t="s">
        <v>1507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649</v>
      </c>
      <c r="B10" s="13" t="s">
        <v>11</v>
      </c>
      <c r="C10" s="14">
        <v>150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1688</v>
      </c>
      <c r="I10" s="13" t="s">
        <v>1689</v>
      </c>
      <c r="J10" s="13" t="s">
        <v>1690</v>
      </c>
      <c r="K10" s="13" t="s">
        <v>1691</v>
      </c>
      <c r="L10" s="13" t="s">
        <v>1692</v>
      </c>
      <c r="M10" s="13" t="s">
        <v>1693</v>
      </c>
      <c r="N10" s="13" t="s">
        <v>825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1348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SUMIFS('9月奖金发放记录'!$J$2:$J$146,'9月奖金发放记录'!$B$2:$B$146,"吴纬涛",'9月奖金发放记录'!$A$2:$A$146,"粤AFB6967")</f>
        <v>0</v>
      </c>
      <c r="D13" s="5" t="s">
        <v>1395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654</v>
      </c>
      <c r="B15" s="13" t="s">
        <v>16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1694</v>
      </c>
      <c r="L15" s="13" t="s">
        <v>1695</v>
      </c>
      <c r="M15" s="13" t="s">
        <v>1696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SUMIFS('9月奖金发放记录'!$J$2:$J$146,'9月奖金发放记录'!$B$2:$B$146,"吴纬涛",'9月奖金发放记录'!$A$2:$A$146,"粤AFG2090")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657</v>
      </c>
      <c r="B20" s="13" t="s">
        <v>16</v>
      </c>
      <c r="C20" s="14">
        <v>260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1697</v>
      </c>
      <c r="M20" s="13" t="s">
        <v>1697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SUMIFS('9月奖金发放记录'!$J$2:$J$146,'9月奖金发放记录'!$B$2:$B$146,"吴纬涛",'9月奖金发放记录'!$A$2:$A$146,"粤AFH3562")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661</v>
      </c>
      <c r="B25" s="13" t="s">
        <v>16</v>
      </c>
      <c r="C25" s="14">
        <v>260</v>
      </c>
      <c r="D25" s="13" t="s">
        <v>1322</v>
      </c>
      <c r="E25" s="13" t="s">
        <v>1322</v>
      </c>
      <c r="F25" s="13" t="s">
        <v>1322</v>
      </c>
      <c r="G25" s="13" t="s">
        <v>1698</v>
      </c>
      <c r="H25" s="13" t="s">
        <v>1699</v>
      </c>
      <c r="I25" s="13" t="s">
        <v>1700</v>
      </c>
      <c r="J25" s="13" t="s">
        <v>1701</v>
      </c>
      <c r="K25" s="13" t="s">
        <v>1702</v>
      </c>
      <c r="L25" s="13" t="s">
        <v>1703</v>
      </c>
      <c r="M25" s="13" t="s">
        <v>1704</v>
      </c>
      <c r="N25" s="13" t="s">
        <v>24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897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SUMIFS('9月奖金发放记录'!$J$2:$J$146,'9月奖金发放记录'!$B$2:$B$146,"吴纬涛",'9月奖金发放记录'!$A$2:$A$146,"粤AFQ8722")</f>
        <v>0</v>
      </c>
      <c r="D28" s="5" t="s">
        <v>1328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662</v>
      </c>
      <c r="B30" s="13" t="s">
        <v>16</v>
      </c>
      <c r="C30" s="14">
        <v>260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1705</v>
      </c>
      <c r="L30" s="13" t="s">
        <v>1706</v>
      </c>
      <c r="M30" s="13" t="s">
        <v>1707</v>
      </c>
      <c r="N30" s="13" t="s">
        <v>825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1348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SUMIFS('9月奖金发放记录'!$J$2:$J$146,'9月奖金发放记录'!$B$2:$B$146,"吴纬涛",'9月奖金发放记录'!$A$2:$A$146,"粤AG03779")</f>
        <v>0</v>
      </c>
      <c r="D33" s="5" t="s">
        <v>1358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664</v>
      </c>
      <c r="B35" s="13" t="s">
        <v>16</v>
      </c>
      <c r="C35" s="14">
        <v>260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1708</v>
      </c>
      <c r="L35" s="13" t="s">
        <v>1709</v>
      </c>
      <c r="M35" s="13" t="s">
        <v>1710</v>
      </c>
      <c r="N35" s="13" t="s">
        <v>825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1348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SUMIFS('9月奖金发放记录'!$J$2:$J$146,'9月奖金发放记录'!$B$2:$B$146,"吴纬涛",'9月奖金发放记录'!$A$2:$A$146,"粤AG32783")</f>
        <v>0</v>
      </c>
      <c r="D38" s="5" t="s">
        <v>1711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668</v>
      </c>
      <c r="B40" s="13" t="s">
        <v>16</v>
      </c>
      <c r="C40" s="14">
        <v>260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1712</v>
      </c>
      <c r="L40" s="13" t="s">
        <v>1713</v>
      </c>
      <c r="M40" s="13" t="s">
        <v>1714</v>
      </c>
      <c r="N40" s="13" t="s">
        <v>825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1348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SUMIFS('9月奖金发放记录'!$J$2:$J$146,'9月奖金发放记录'!$B$2:$B$146,"吴纬涛",'9月奖金发放记录'!$A$2:$A$146,"粤AG35802")</f>
        <v>0</v>
      </c>
      <c r="D43" s="5" t="s">
        <v>1334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669</v>
      </c>
      <c r="B45" s="13" t="s">
        <v>16</v>
      </c>
      <c r="C45" s="14">
        <v>260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1715</v>
      </c>
      <c r="L45" s="13" t="s">
        <v>1716</v>
      </c>
      <c r="M45" s="13" t="s">
        <v>1717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SUMIFS('9月奖金发放记录'!$J$2:$J$146,'9月奖金发放记录'!$B$2:$B$146,"吴纬涛",'9月奖金发放记录'!$A$2:$A$146,"粤AG39007")</f>
        <v>0</v>
      </c>
      <c r="D48" s="5" t="s">
        <v>1718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674</v>
      </c>
      <c r="B50" s="13" t="s">
        <v>6</v>
      </c>
      <c r="C50" s="14">
        <v>150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1719</v>
      </c>
      <c r="L50" s="13" t="s">
        <v>1720</v>
      </c>
      <c r="M50" s="13" t="s">
        <v>1721</v>
      </c>
      <c r="N50" s="13" t="s">
        <v>826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1269</v>
      </c>
      <c r="C52" s="6">
        <f>'9月奖金发放记录'!J51</f>
        <v>150</v>
      </c>
      <c r="D52" s="5" t="s">
        <v>1333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SUMIFS('9月奖金发放记录'!$J$2:$J$146,'9月奖金发放记录'!$B$2:$B$146,"吴纬涛",'9月奖金发放记录'!$A$2:$A$146,"粤AGE1516")</f>
        <v>150</v>
      </c>
      <c r="D53" s="5" t="s">
        <v>1395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675</v>
      </c>
      <c r="B55" s="13" t="s">
        <v>6</v>
      </c>
      <c r="C55" s="14">
        <v>150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1722</v>
      </c>
      <c r="L55" s="13" t="s">
        <v>1723</v>
      </c>
      <c r="M55" s="13" t="s">
        <v>1724</v>
      </c>
      <c r="N55" s="13" t="s">
        <v>826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1269</v>
      </c>
      <c r="C57" s="6">
        <f>'9月奖金发放记录'!J52</f>
        <v>150</v>
      </c>
      <c r="D57" s="5" t="s">
        <v>1333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SUMIFS('9月奖金发放记录'!$J$2:$J$146,'9月奖金发放记录'!$B$2:$B$146,"吴纬涛",'9月奖金发放记录'!$A$2:$A$146,"粤AGF7490")</f>
        <v>150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676</v>
      </c>
      <c r="B60" s="13" t="s">
        <v>6</v>
      </c>
      <c r="C60" s="14">
        <v>150</v>
      </c>
      <c r="D60" s="13" t="s">
        <v>1322</v>
      </c>
      <c r="E60" s="13" t="s">
        <v>1322</v>
      </c>
      <c r="F60" s="13" t="s">
        <v>1322</v>
      </c>
      <c r="G60" s="13" t="s">
        <v>1322</v>
      </c>
      <c r="H60" s="13" t="s">
        <v>1322</v>
      </c>
      <c r="I60" s="13" t="s">
        <v>1322</v>
      </c>
      <c r="J60" s="13" t="s">
        <v>1322</v>
      </c>
      <c r="K60" s="13" t="s">
        <v>1725</v>
      </c>
      <c r="L60" s="13" t="s">
        <v>1726</v>
      </c>
      <c r="M60" s="13" t="s">
        <v>1727</v>
      </c>
      <c r="N60" s="13" t="s">
        <v>24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1326</v>
      </c>
      <c r="C62" s="6">
        <v>0</v>
      </c>
      <c r="D62" s="5" t="s">
        <v>897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SUMIFS('9月奖金发放记录'!$J$2:$J$146,'9月奖金发放记录'!$B$2:$B$146,"吴纬涛",'9月奖金发放记录'!$A$2:$A$146,"粤AGG4142")</f>
        <v>0</v>
      </c>
      <c r="D63" s="5" t="s">
        <v>1328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678</v>
      </c>
      <c r="B65" s="13" t="s">
        <v>6</v>
      </c>
      <c r="C65" s="14">
        <v>150</v>
      </c>
      <c r="D65" s="13" t="s">
        <v>1322</v>
      </c>
      <c r="E65" s="13" t="s">
        <v>1322</v>
      </c>
      <c r="F65" s="13" t="s">
        <v>1322</v>
      </c>
      <c r="G65" s="13" t="s">
        <v>1322</v>
      </c>
      <c r="H65" s="13" t="s">
        <v>1728</v>
      </c>
      <c r="I65" s="13" t="s">
        <v>1729</v>
      </c>
      <c r="J65" s="13" t="s">
        <v>1730</v>
      </c>
      <c r="K65" s="13" t="s">
        <v>1731</v>
      </c>
      <c r="L65" s="13" t="s">
        <v>1732</v>
      </c>
      <c r="M65" s="13" t="s">
        <v>1733</v>
      </c>
      <c r="N65" s="13" t="s">
        <v>24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897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SUMIFS('9月奖金发放记录'!$J$2:$J$146,'9月奖金发放记录'!$B$2:$B$146,"吴纬涛",'9月奖金发放记录'!$A$2:$A$146,"粤AGH8490")</f>
        <v>0</v>
      </c>
      <c r="D68" s="5" t="s">
        <v>1328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680</v>
      </c>
      <c r="B70" s="13" t="s">
        <v>12</v>
      </c>
      <c r="C70" s="14">
        <v>260</v>
      </c>
      <c r="D70" s="13" t="s">
        <v>1322</v>
      </c>
      <c r="E70" s="13" t="s">
        <v>1322</v>
      </c>
      <c r="F70" s="13" t="s">
        <v>1322</v>
      </c>
      <c r="G70" s="13" t="s">
        <v>1322</v>
      </c>
      <c r="H70" s="13" t="s">
        <v>1322</v>
      </c>
      <c r="I70" s="13" t="s">
        <v>1322</v>
      </c>
      <c r="J70" s="13" t="s">
        <v>1322</v>
      </c>
      <c r="K70" s="13" t="s">
        <v>1734</v>
      </c>
      <c r="L70" s="13" t="s">
        <v>1735</v>
      </c>
      <c r="M70" s="13" t="s">
        <v>1736</v>
      </c>
      <c r="N70" s="13" t="s">
        <v>825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1326</v>
      </c>
      <c r="C72" s="6">
        <v>0</v>
      </c>
      <c r="D72" s="5" t="s">
        <v>1348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SUMIFS('9月奖金发放记录'!$J$2:$J$146,'9月奖金发放记录'!$B$2:$B$146,"吴纬涛",'9月奖金发放记录'!$A$2:$A$146,"粤AGP3672")</f>
        <v>0</v>
      </c>
      <c r="D73" s="5" t="s">
        <v>1507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681</v>
      </c>
      <c r="B75" s="13" t="s">
        <v>12</v>
      </c>
      <c r="C75" s="14">
        <v>260</v>
      </c>
      <c r="D75" s="13" t="s">
        <v>1322</v>
      </c>
      <c r="E75" s="13" t="s">
        <v>1322</v>
      </c>
      <c r="F75" s="13" t="s">
        <v>1322</v>
      </c>
      <c r="G75" s="13" t="s">
        <v>1322</v>
      </c>
      <c r="H75" s="13" t="s">
        <v>1322</v>
      </c>
      <c r="I75" s="13" t="s">
        <v>1322</v>
      </c>
      <c r="J75" s="13" t="s">
        <v>1322</v>
      </c>
      <c r="K75" s="13" t="s">
        <v>1737</v>
      </c>
      <c r="L75" s="13" t="s">
        <v>1738</v>
      </c>
      <c r="M75" s="13" t="s">
        <v>1739</v>
      </c>
      <c r="N75" s="13" t="s">
        <v>825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1326</v>
      </c>
      <c r="C77" s="6">
        <v>0</v>
      </c>
      <c r="D77" s="5" t="s">
        <v>1348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SUMIFS('9月奖金发放记录'!$J$2:$J$146,'9月奖金发放记录'!$B$2:$B$146,"吴纬涛",'9月奖金发放记录'!$A$2:$A$146,"粤AGP4325")</f>
        <v>0</v>
      </c>
      <c r="D78" s="5" t="s">
        <v>1395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682</v>
      </c>
      <c r="B80" s="13" t="s">
        <v>12</v>
      </c>
      <c r="C80" s="14">
        <v>260</v>
      </c>
      <c r="D80" s="13" t="s">
        <v>1322</v>
      </c>
      <c r="E80" s="13" t="s">
        <v>1322</v>
      </c>
      <c r="F80" s="13" t="s">
        <v>1322</v>
      </c>
      <c r="G80" s="13" t="s">
        <v>1322</v>
      </c>
      <c r="H80" s="13" t="s">
        <v>1322</v>
      </c>
      <c r="I80" s="13" t="s">
        <v>1322</v>
      </c>
      <c r="J80" s="13" t="s">
        <v>1322</v>
      </c>
      <c r="K80" s="13" t="s">
        <v>1322</v>
      </c>
      <c r="L80" s="13" t="s">
        <v>1740</v>
      </c>
      <c r="M80" s="13" t="s">
        <v>1740</v>
      </c>
      <c r="N80" s="13" t="s">
        <v>24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1326</v>
      </c>
      <c r="C82" s="6">
        <v>0</v>
      </c>
      <c r="D82" s="5" t="s">
        <v>897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SUMIFS('9月奖金发放记录'!$J$2:$J$146,'9月奖金发放记录'!$B$2:$B$146,"吴纬涛",'9月奖金发放记录'!$A$2:$A$146,"粤AGP4569")</f>
        <v>0</v>
      </c>
      <c r="D83" s="5" t="s">
        <v>1328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684</v>
      </c>
      <c r="B85" s="13" t="s">
        <v>11</v>
      </c>
      <c r="C85" s="14">
        <v>150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1322</v>
      </c>
      <c r="I85" s="13" t="s">
        <v>1322</v>
      </c>
      <c r="J85" s="13" t="s">
        <v>1322</v>
      </c>
      <c r="K85" s="13" t="s">
        <v>1741</v>
      </c>
      <c r="L85" s="13" t="s">
        <v>1573</v>
      </c>
      <c r="M85" s="13" t="s">
        <v>1742</v>
      </c>
      <c r="N85" s="13" t="s">
        <v>825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1348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SUMIFS('9月奖金发放记录'!$J$2:$J$146,'9月奖金发放记录'!$B$2:$B$146,"吴纬涛",'9月奖金发放记录'!$A$2:$A$146,"粤AGP5139")</f>
        <v>0</v>
      </c>
      <c r="D88" s="5" t="s">
        <v>1743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687</v>
      </c>
      <c r="B90" s="13" t="s">
        <v>11</v>
      </c>
      <c r="C90" s="14">
        <v>150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1322</v>
      </c>
      <c r="I90" s="13" t="s">
        <v>1322</v>
      </c>
      <c r="J90" s="13" t="s">
        <v>1322</v>
      </c>
      <c r="K90" s="13" t="s">
        <v>1744</v>
      </c>
      <c r="L90" s="13" t="s">
        <v>1745</v>
      </c>
      <c r="M90" s="13" t="s">
        <v>1746</v>
      </c>
      <c r="N90" s="13" t="s">
        <v>826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4</v>
      </c>
      <c r="C92" s="6">
        <f>'9月奖金发放记录'!J85</f>
        <v>150</v>
      </c>
      <c r="D92" s="5" t="s">
        <v>1649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SUMIFS('9月奖金发放记录'!$J$2:$J$146,'9月奖金发放记录'!$B$2:$B$146,"吴纬涛",'9月奖金发放记录'!$A$2:$A$146,"粤AGP5156")</f>
        <v>150</v>
      </c>
      <c r="D93" s="5" t="s">
        <v>1328</v>
      </c>
      <c r="E93" s="5" t="s">
        <v>1747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688</v>
      </c>
      <c r="B95" s="13" t="s">
        <v>11</v>
      </c>
      <c r="C95" s="14">
        <v>150</v>
      </c>
      <c r="D95" s="13" t="s">
        <v>1322</v>
      </c>
      <c r="E95" s="13" t="s">
        <v>1322</v>
      </c>
      <c r="F95" s="13" t="s">
        <v>1322</v>
      </c>
      <c r="G95" s="13" t="s">
        <v>1322</v>
      </c>
      <c r="H95" s="13" t="s">
        <v>1322</v>
      </c>
      <c r="I95" s="13" t="s">
        <v>1322</v>
      </c>
      <c r="J95" s="13" t="s">
        <v>1322</v>
      </c>
      <c r="K95" s="13" t="s">
        <v>1748</v>
      </c>
      <c r="L95" s="13" t="s">
        <v>1573</v>
      </c>
      <c r="M95" s="13" t="s">
        <v>1749</v>
      </c>
      <c r="N95" s="13" t="s">
        <v>825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1326</v>
      </c>
      <c r="C97" s="6">
        <v>0</v>
      </c>
      <c r="D97" s="5" t="s">
        <v>1348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SUMIFS('9月奖金发放记录'!$J$2:$J$146,'9月奖金发放记录'!$B$2:$B$146,"吴纬涛",'9月奖金发放记录'!$A$2:$A$146,"粤AGP5163")</f>
        <v>0</v>
      </c>
      <c r="D98" s="5" t="s">
        <v>1750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69</v>
      </c>
      <c r="B100" s="13" t="s">
        <v>11</v>
      </c>
      <c r="C100" s="14">
        <v>150</v>
      </c>
      <c r="D100" s="13" t="s">
        <v>1322</v>
      </c>
      <c r="E100" s="13" t="s">
        <v>1322</v>
      </c>
      <c r="F100" s="13" t="s">
        <v>1322</v>
      </c>
      <c r="G100" s="13" t="s">
        <v>1322</v>
      </c>
      <c r="H100" s="13" t="s">
        <v>1322</v>
      </c>
      <c r="I100" s="13" t="s">
        <v>1322</v>
      </c>
      <c r="J100" s="13" t="s">
        <v>1322</v>
      </c>
      <c r="K100" s="13" t="s">
        <v>1751</v>
      </c>
      <c r="L100" s="13" t="s">
        <v>1752</v>
      </c>
      <c r="M100" s="13" t="s">
        <v>1753</v>
      </c>
      <c r="N100" s="13" t="s">
        <v>825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1326</v>
      </c>
      <c r="C102" s="6">
        <v>0</v>
      </c>
      <c r="D102" s="5" t="s">
        <v>1348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SUMIFS('9月奖金发放记录'!$J$2:$J$146,'9月奖金发放记录'!$B$2:$B$146,"吴纬涛",'9月奖金发放记录'!$A$2:$A$146,"粤AGP5359")</f>
        <v>0</v>
      </c>
      <c r="D103" s="5" t="s">
        <v>1424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692</v>
      </c>
      <c r="B105" s="13" t="s">
        <v>11</v>
      </c>
      <c r="C105" s="14">
        <v>150</v>
      </c>
      <c r="D105" s="13" t="s">
        <v>1322</v>
      </c>
      <c r="E105" s="13" t="s">
        <v>1322</v>
      </c>
      <c r="F105" s="13" t="s">
        <v>1322</v>
      </c>
      <c r="G105" s="13" t="s">
        <v>1322</v>
      </c>
      <c r="H105" s="13" t="s">
        <v>1322</v>
      </c>
      <c r="I105" s="13" t="s">
        <v>1322</v>
      </c>
      <c r="J105" s="13" t="s">
        <v>1322</v>
      </c>
      <c r="K105" s="13" t="s">
        <v>1754</v>
      </c>
      <c r="L105" s="13" t="s">
        <v>1755</v>
      </c>
      <c r="M105" s="13" t="s">
        <v>1756</v>
      </c>
      <c r="N105" s="13" t="s">
        <v>826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1269</v>
      </c>
      <c r="C107" s="6">
        <f>'9月奖金发放记录'!J53</f>
        <v>150</v>
      </c>
      <c r="D107" s="5" t="s">
        <v>1333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SUMIFS('9月奖金发放记录'!$J$2:$J$146,'9月奖金发放记录'!$B$2:$B$146,"吴纬涛",'9月奖金发放记录'!$A$2:$A$146,"粤AGP5381")</f>
        <v>150</v>
      </c>
      <c r="D108" s="5" t="s">
        <v>1395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72</v>
      </c>
      <c r="B110" s="13" t="s">
        <v>12</v>
      </c>
      <c r="C110" s="14">
        <v>300</v>
      </c>
      <c r="D110" s="13" t="s">
        <v>1322</v>
      </c>
      <c r="E110" s="13" t="s">
        <v>1322</v>
      </c>
      <c r="F110" s="13" t="s">
        <v>1322</v>
      </c>
      <c r="G110" s="13" t="s">
        <v>1322</v>
      </c>
      <c r="H110" s="13" t="s">
        <v>1322</v>
      </c>
      <c r="I110" s="13" t="s">
        <v>1322</v>
      </c>
      <c r="J110" s="13" t="s">
        <v>1322</v>
      </c>
      <c r="K110" s="13" t="s">
        <v>1757</v>
      </c>
      <c r="L110" s="13" t="s">
        <v>1758</v>
      </c>
      <c r="M110" s="13" t="s">
        <v>1759</v>
      </c>
      <c r="N110" s="13" t="s">
        <v>825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1326</v>
      </c>
      <c r="C112" s="6">
        <v>0</v>
      </c>
      <c r="D112" s="5" t="s">
        <v>1348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SUMIFS('9月奖金发放记录'!$J$2:$J$146,'9月奖金发放记录'!$B$2:$B$146,"吴纬涛",'9月奖金发放记录'!$A$2:$A$146,"粤AGP5613")</f>
        <v>0</v>
      </c>
      <c r="D113" s="5" t="s">
        <v>1349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695</v>
      </c>
      <c r="B115" s="13" t="s">
        <v>11</v>
      </c>
      <c r="C115" s="14">
        <v>150</v>
      </c>
      <c r="D115" s="13" t="s">
        <v>1322</v>
      </c>
      <c r="E115" s="13" t="s">
        <v>1322</v>
      </c>
      <c r="F115" s="13" t="s">
        <v>1322</v>
      </c>
      <c r="G115" s="13" t="s">
        <v>1322</v>
      </c>
      <c r="H115" s="13" t="s">
        <v>1322</v>
      </c>
      <c r="I115" s="13" t="s">
        <v>1322</v>
      </c>
      <c r="J115" s="13" t="s">
        <v>1322</v>
      </c>
      <c r="K115" s="13" t="s">
        <v>1760</v>
      </c>
      <c r="L115" s="13" t="s">
        <v>1573</v>
      </c>
      <c r="M115" s="13" t="s">
        <v>1339</v>
      </c>
      <c r="N115" s="13" t="s">
        <v>825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1326</v>
      </c>
      <c r="C117" s="6">
        <v>0</v>
      </c>
      <c r="D117" s="5" t="s">
        <v>1348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SUMIFS('9月奖金发放记录'!$J$2:$J$146,'9月奖金发放记录'!$B$2:$B$146,"吴纬涛",'9月奖金发放记录'!$A$2:$A$146,"粤AGP5639")</f>
        <v>0</v>
      </c>
      <c r="D118" s="5" t="s">
        <v>1743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696</v>
      </c>
      <c r="B120" s="13" t="s">
        <v>11</v>
      </c>
      <c r="C120" s="14">
        <v>150</v>
      </c>
      <c r="D120" s="13" t="s">
        <v>1322</v>
      </c>
      <c r="E120" s="13" t="s">
        <v>1322</v>
      </c>
      <c r="F120" s="13" t="s">
        <v>1322</v>
      </c>
      <c r="G120" s="13" t="s">
        <v>1322</v>
      </c>
      <c r="H120" s="13" t="s">
        <v>1322</v>
      </c>
      <c r="I120" s="13" t="s">
        <v>1322</v>
      </c>
      <c r="J120" s="13" t="s">
        <v>1322</v>
      </c>
      <c r="K120" s="13" t="s">
        <v>1761</v>
      </c>
      <c r="L120" s="13" t="s">
        <v>1762</v>
      </c>
      <c r="M120" s="13" t="s">
        <v>1763</v>
      </c>
      <c r="N120" s="13" t="s">
        <v>826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1269</v>
      </c>
      <c r="C122" s="6">
        <f>'9月奖金发放记录'!J54</f>
        <v>150</v>
      </c>
      <c r="D122" s="5" t="s">
        <v>1333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SUMIFS('9月奖金发放记录'!$J$2:$J$146,'9月奖金发放记录'!$B$2:$B$146,"吴纬涛",'9月奖金发放记录'!$A$2:$A$146,"粤AGP5653")</f>
        <v>150</v>
      </c>
      <c r="D123" s="5" t="s">
        <v>1358</v>
      </c>
      <c r="E123" s="5" t="s">
        <v>1764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699</v>
      </c>
      <c r="B125" s="13" t="s">
        <v>11</v>
      </c>
      <c r="C125" s="14">
        <v>150</v>
      </c>
      <c r="D125" s="13" t="s">
        <v>1322</v>
      </c>
      <c r="E125" s="13" t="s">
        <v>1322</v>
      </c>
      <c r="F125" s="13" t="s">
        <v>1322</v>
      </c>
      <c r="G125" s="13" t="s">
        <v>1322</v>
      </c>
      <c r="H125" s="13" t="s">
        <v>1322</v>
      </c>
      <c r="I125" s="13" t="s">
        <v>1322</v>
      </c>
      <c r="J125" s="13" t="s">
        <v>1322</v>
      </c>
      <c r="K125" s="13" t="s">
        <v>1765</v>
      </c>
      <c r="L125" s="13" t="s">
        <v>1766</v>
      </c>
      <c r="M125" s="13" t="s">
        <v>1767</v>
      </c>
      <c r="N125" s="13" t="s">
        <v>825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1326</v>
      </c>
      <c r="C127" s="6">
        <v>0</v>
      </c>
      <c r="D127" s="5" t="s">
        <v>1348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SUMIFS('9月奖金发放记录'!$J$2:$J$146,'9月奖金发放记录'!$B$2:$B$146,"吴纬涛",'9月奖金发放记录'!$A$2:$A$146,"粤AGP5659")</f>
        <v>0</v>
      </c>
      <c r="D128" s="5" t="s">
        <v>1768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701</v>
      </c>
      <c r="B130" s="13" t="s">
        <v>11</v>
      </c>
      <c r="C130" s="14">
        <v>150</v>
      </c>
      <c r="D130" s="13" t="s">
        <v>1322</v>
      </c>
      <c r="E130" s="13" t="s">
        <v>1322</v>
      </c>
      <c r="F130" s="13" t="s">
        <v>1322</v>
      </c>
      <c r="G130" s="13" t="s">
        <v>1322</v>
      </c>
      <c r="H130" s="13" t="s">
        <v>1322</v>
      </c>
      <c r="I130" s="13" t="s">
        <v>1322</v>
      </c>
      <c r="J130" s="13" t="s">
        <v>1322</v>
      </c>
      <c r="K130" s="13" t="s">
        <v>1769</v>
      </c>
      <c r="L130" s="13" t="s">
        <v>1770</v>
      </c>
      <c r="M130" s="13" t="s">
        <v>1771</v>
      </c>
      <c r="N130" s="13" t="s">
        <v>825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1326</v>
      </c>
      <c r="C132" s="6">
        <v>0</v>
      </c>
      <c r="D132" s="5" t="s">
        <v>1348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SUMIFS('9月奖金发放记录'!$J$2:$J$146,'9月奖金发放记录'!$B$2:$B$146,"吴纬涛",'9月奖金发放记录'!$A$2:$A$146,"粤AGP5758")</f>
        <v>0</v>
      </c>
      <c r="D133" s="5" t="s">
        <v>1395</v>
      </c>
      <c r="E133" s="5" t="s">
        <v>1329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702</v>
      </c>
      <c r="B135" s="13" t="s">
        <v>11</v>
      </c>
      <c r="C135" s="14">
        <v>150</v>
      </c>
      <c r="D135" s="13" t="s">
        <v>1322</v>
      </c>
      <c r="E135" s="13" t="s">
        <v>1322</v>
      </c>
      <c r="F135" s="13" t="s">
        <v>1322</v>
      </c>
      <c r="G135" s="13" t="s">
        <v>1322</v>
      </c>
      <c r="H135" s="13" t="s">
        <v>1322</v>
      </c>
      <c r="I135" s="13" t="s">
        <v>1322</v>
      </c>
      <c r="J135" s="13" t="s">
        <v>1322</v>
      </c>
      <c r="K135" s="13" t="s">
        <v>1772</v>
      </c>
      <c r="L135" s="13" t="s">
        <v>1773</v>
      </c>
      <c r="M135" s="13" t="s">
        <v>1774</v>
      </c>
      <c r="N135" s="13" t="s">
        <v>825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1326</v>
      </c>
      <c r="C137" s="6">
        <v>0</v>
      </c>
      <c r="D137" s="5" t="s">
        <v>1348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SUMIFS('9月奖金发放记录'!$J$2:$J$146,'9月奖金发放记录'!$B$2:$B$146,"吴纬涛",'9月奖金发放记录'!$A$2:$A$146,"粤AGP5759")</f>
        <v>0</v>
      </c>
      <c r="D138" s="5" t="s">
        <v>1775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704</v>
      </c>
      <c r="B140" s="13" t="s">
        <v>11</v>
      </c>
      <c r="C140" s="14">
        <v>150</v>
      </c>
      <c r="D140" s="13" t="s">
        <v>1322</v>
      </c>
      <c r="E140" s="13" t="s">
        <v>1322</v>
      </c>
      <c r="F140" s="13" t="s">
        <v>1322</v>
      </c>
      <c r="G140" s="13" t="s">
        <v>1322</v>
      </c>
      <c r="H140" s="13" t="s">
        <v>1322</v>
      </c>
      <c r="I140" s="13" t="s">
        <v>1322</v>
      </c>
      <c r="J140" s="13" t="s">
        <v>1322</v>
      </c>
      <c r="K140" s="13" t="s">
        <v>1776</v>
      </c>
      <c r="L140" s="13" t="s">
        <v>1573</v>
      </c>
      <c r="M140" s="13" t="s">
        <v>1777</v>
      </c>
      <c r="N140" s="13" t="s">
        <v>825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1326</v>
      </c>
      <c r="C142" s="6">
        <v>0</v>
      </c>
      <c r="D142" s="5" t="s">
        <v>1348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SUMIFS('9月奖金发放记录'!$J$2:$J$146,'9月奖金发放记录'!$B$2:$B$146,"吴纬涛",'9月奖金发放记录'!$A$2:$A$146,"粤AGP5767")</f>
        <v>0</v>
      </c>
      <c r="D143" s="5" t="s">
        <v>1750</v>
      </c>
      <c r="E143" s="5" t="s">
        <v>1329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705</v>
      </c>
      <c r="B145" s="13" t="s">
        <v>12</v>
      </c>
      <c r="C145" s="14">
        <v>260</v>
      </c>
      <c r="D145" s="13" t="s">
        <v>1322</v>
      </c>
      <c r="E145" s="13" t="s">
        <v>1322</v>
      </c>
      <c r="F145" s="13" t="s">
        <v>1322</v>
      </c>
      <c r="G145" s="13" t="s">
        <v>1322</v>
      </c>
      <c r="H145" s="13" t="s">
        <v>1322</v>
      </c>
      <c r="I145" s="13" t="s">
        <v>1322</v>
      </c>
      <c r="J145" s="13" t="s">
        <v>1322</v>
      </c>
      <c r="K145" s="13" t="s">
        <v>1778</v>
      </c>
      <c r="L145" s="13" t="s">
        <v>1779</v>
      </c>
      <c r="M145" s="13" t="s">
        <v>1780</v>
      </c>
      <c r="N145" s="13" t="s">
        <v>24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1326</v>
      </c>
      <c r="C147" s="6">
        <v>0</v>
      </c>
      <c r="D147" s="5" t="s">
        <v>897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SUMIFS('9月奖金发放记录'!$J$2:$J$146,'9月奖金发放记录'!$B$2:$B$146,"吴纬涛",'9月奖金发放记录'!$A$2:$A$146,"粤AGP5792")</f>
        <v>0</v>
      </c>
      <c r="D148" s="5" t="s">
        <v>1328</v>
      </c>
      <c r="E148" s="5" t="s">
        <v>1329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707</v>
      </c>
      <c r="B150" s="13" t="s">
        <v>11</v>
      </c>
      <c r="C150" s="14">
        <v>150</v>
      </c>
      <c r="D150" s="13" t="s">
        <v>1322</v>
      </c>
      <c r="E150" s="13" t="s">
        <v>1322</v>
      </c>
      <c r="F150" s="13" t="s">
        <v>1322</v>
      </c>
      <c r="G150" s="13" t="s">
        <v>1322</v>
      </c>
      <c r="H150" s="13" t="s">
        <v>1322</v>
      </c>
      <c r="I150" s="13" t="s">
        <v>1322</v>
      </c>
      <c r="J150" s="13" t="s">
        <v>1322</v>
      </c>
      <c r="K150" s="13" t="s">
        <v>1781</v>
      </c>
      <c r="L150" s="13" t="s">
        <v>1782</v>
      </c>
      <c r="M150" s="13" t="s">
        <v>1783</v>
      </c>
      <c r="N150" s="13" t="s">
        <v>826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4</v>
      </c>
      <c r="C152" s="6">
        <f>'9月奖金发放记录'!J86</f>
        <v>150</v>
      </c>
      <c r="D152" s="5" t="s">
        <v>1649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SUMIFS('9月奖金发放记录'!$J$2:$J$146,'9月奖金发放记录'!$B$2:$B$146,"吴纬涛",'9月奖金发放记录'!$A$2:$A$146,"粤AGP5798")</f>
        <v>150</v>
      </c>
      <c r="D153" s="5" t="s">
        <v>1334</v>
      </c>
      <c r="E153" s="5" t="s">
        <v>1587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58</v>
      </c>
      <c r="B155" s="13" t="s">
        <v>11</v>
      </c>
      <c r="C155" s="14">
        <v>150</v>
      </c>
      <c r="D155" s="13" t="s">
        <v>1322</v>
      </c>
      <c r="E155" s="13" t="s">
        <v>1322</v>
      </c>
      <c r="F155" s="13" t="s">
        <v>1322</v>
      </c>
      <c r="G155" s="13" t="s">
        <v>1322</v>
      </c>
      <c r="H155" s="13" t="s">
        <v>1322</v>
      </c>
      <c r="I155" s="13" t="s">
        <v>1322</v>
      </c>
      <c r="J155" s="13" t="s">
        <v>1322</v>
      </c>
      <c r="K155" s="13" t="s">
        <v>1322</v>
      </c>
      <c r="L155" s="13" t="s">
        <v>1784</v>
      </c>
      <c r="M155" s="13" t="s">
        <v>1784</v>
      </c>
      <c r="N155" s="13" t="s">
        <v>24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1326</v>
      </c>
      <c r="C157" s="6">
        <v>0</v>
      </c>
      <c r="D157" s="5" t="s">
        <v>897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SUMIFS('9月奖金发放记录'!$J$2:$J$146,'9月奖金发放记录'!$B$2:$B$146,"吴纬涛",'9月奖金发放记录'!$A$2:$A$146,"粤AGP6675")</f>
        <v>0</v>
      </c>
      <c r="D158" s="5" t="s">
        <v>1328</v>
      </c>
      <c r="E158" s="5" t="s">
        <v>1329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73</v>
      </c>
      <c r="B160" s="13" t="s">
        <v>12</v>
      </c>
      <c r="C160" s="14">
        <v>300</v>
      </c>
      <c r="D160" s="13" t="s">
        <v>1322</v>
      </c>
      <c r="E160" s="13" t="s">
        <v>1322</v>
      </c>
      <c r="F160" s="13" t="s">
        <v>1322</v>
      </c>
      <c r="G160" s="13" t="s">
        <v>1322</v>
      </c>
      <c r="H160" s="13" t="s">
        <v>1322</v>
      </c>
      <c r="I160" s="13" t="s">
        <v>1322</v>
      </c>
      <c r="J160" s="13" t="s">
        <v>1322</v>
      </c>
      <c r="K160" s="13" t="s">
        <v>1785</v>
      </c>
      <c r="L160" s="13" t="s">
        <v>1786</v>
      </c>
      <c r="M160" s="13" t="s">
        <v>1787</v>
      </c>
      <c r="N160" s="13" t="s">
        <v>825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1326</v>
      </c>
      <c r="C162" s="6">
        <v>0</v>
      </c>
      <c r="D162" s="5" t="s">
        <v>1348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SUMIFS('9月奖金发放记录'!$J$2:$J$146,'9月奖金发放记录'!$B$2:$B$146,"吴纬涛",'9月奖金发放记录'!$A$2:$A$146,"粤AGP9347")</f>
        <v>0</v>
      </c>
      <c r="D163" s="5" t="s">
        <v>1424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74</v>
      </c>
      <c r="B165" s="13" t="s">
        <v>12</v>
      </c>
      <c r="C165" s="14">
        <v>300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1788</v>
      </c>
      <c r="L165" s="13" t="s">
        <v>1789</v>
      </c>
      <c r="M165" s="13" t="s">
        <v>1790</v>
      </c>
      <c r="N165" s="13" t="s">
        <v>825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1348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SUMIFS('9月奖金发放记录'!$J$2:$J$146,'9月奖金发放记录'!$B$2:$B$146,"吴纬涛",'9月奖金发放记录'!$A$2:$A$146,"粤AGP9351")</f>
        <v>0</v>
      </c>
      <c r="D168" s="5" t="s">
        <v>1424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712</v>
      </c>
      <c r="B170" s="13" t="s">
        <v>11</v>
      </c>
      <c r="C170" s="14">
        <v>150</v>
      </c>
      <c r="D170" s="13" t="s">
        <v>1322</v>
      </c>
      <c r="E170" s="13" t="s">
        <v>1322</v>
      </c>
      <c r="F170" s="13" t="s">
        <v>1322</v>
      </c>
      <c r="G170" s="13" t="s">
        <v>1322</v>
      </c>
      <c r="H170" s="13" t="s">
        <v>1322</v>
      </c>
      <c r="I170" s="13" t="s">
        <v>1322</v>
      </c>
      <c r="J170" s="13" t="s">
        <v>1322</v>
      </c>
      <c r="K170" s="13" t="s">
        <v>1791</v>
      </c>
      <c r="L170" s="13" t="s">
        <v>1792</v>
      </c>
      <c r="M170" s="13" t="s">
        <v>1793</v>
      </c>
      <c r="N170" s="13" t="s">
        <v>825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1348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SUMIFS('9月奖金发放记录'!$J$2:$J$146,'9月奖金发放记录'!$B$2:$B$146,"吴纬涛",'9月奖金发放记录'!$A$2:$A$146,"粤AGP9728")</f>
        <v>0</v>
      </c>
      <c r="D173" s="5" t="s">
        <v>1775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714</v>
      </c>
      <c r="B175" s="13" t="s">
        <v>11</v>
      </c>
      <c r="C175" s="14">
        <v>150</v>
      </c>
      <c r="D175" s="13" t="s">
        <v>1322</v>
      </c>
      <c r="E175" s="13" t="s">
        <v>1322</v>
      </c>
      <c r="F175" s="13" t="s">
        <v>1322</v>
      </c>
      <c r="G175" s="13" t="s">
        <v>1322</v>
      </c>
      <c r="H175" s="13" t="s">
        <v>1322</v>
      </c>
      <c r="I175" s="13" t="s">
        <v>1322</v>
      </c>
      <c r="J175" s="13" t="s">
        <v>1322</v>
      </c>
      <c r="K175" s="13" t="s">
        <v>1794</v>
      </c>
      <c r="L175" s="13" t="s">
        <v>1795</v>
      </c>
      <c r="M175" s="13" t="s">
        <v>1796</v>
      </c>
      <c r="N175" s="13" t="s">
        <v>825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1326</v>
      </c>
      <c r="C177" s="6">
        <v>0</v>
      </c>
      <c r="D177" s="5" t="s">
        <v>1348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SUMIFS('9月奖金发放记录'!$J$2:$J$146,'9月奖金发放记录'!$B$2:$B$146,"吴纬涛",'9月奖金发放记录'!$A$2:$A$146,"粤AGP9738")</f>
        <v>0</v>
      </c>
      <c r="D178" s="5" t="s">
        <v>1797</v>
      </c>
      <c r="E178" s="5" t="s">
        <v>1329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75</v>
      </c>
      <c r="B180" s="13" t="s">
        <v>11</v>
      </c>
      <c r="C180" s="14">
        <v>150</v>
      </c>
      <c r="D180" s="13" t="s">
        <v>1322</v>
      </c>
      <c r="E180" s="13" t="s">
        <v>1798</v>
      </c>
      <c r="F180" s="13" t="s">
        <v>1799</v>
      </c>
      <c r="G180" s="13" t="s">
        <v>1800</v>
      </c>
      <c r="H180" s="13" t="s">
        <v>1801</v>
      </c>
      <c r="I180" s="13" t="s">
        <v>1802</v>
      </c>
      <c r="J180" s="13" t="s">
        <v>1803</v>
      </c>
      <c r="K180" s="13" t="s">
        <v>1804</v>
      </c>
      <c r="L180" s="13" t="s">
        <v>1805</v>
      </c>
      <c r="M180" s="13" t="s">
        <v>1806</v>
      </c>
      <c r="N180" s="13" t="s">
        <v>825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1326</v>
      </c>
      <c r="C182" s="6">
        <v>0</v>
      </c>
      <c r="D182" s="5" t="s">
        <v>1348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SUMIFS('9月奖金发放记录'!$J$2:$J$146,'9月奖金发放记录'!$B$2:$B$146,"吴纬涛",'9月奖金发放记录'!$A$2:$A$146,"粤AGP9756")</f>
        <v>0</v>
      </c>
      <c r="D183" s="5" t="s">
        <v>1807</v>
      </c>
      <c r="E183" s="5" t="s">
        <v>1329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76</v>
      </c>
      <c r="B185" s="13" t="s">
        <v>11</v>
      </c>
      <c r="C185" s="14">
        <v>150</v>
      </c>
      <c r="D185" s="13" t="s">
        <v>1322</v>
      </c>
      <c r="E185" s="13" t="s">
        <v>1322</v>
      </c>
      <c r="F185" s="13" t="s">
        <v>1322</v>
      </c>
      <c r="G185" s="13" t="s">
        <v>1322</v>
      </c>
      <c r="H185" s="13" t="s">
        <v>1322</v>
      </c>
      <c r="I185" s="13" t="s">
        <v>1322</v>
      </c>
      <c r="J185" s="13" t="s">
        <v>1322</v>
      </c>
      <c r="K185" s="13" t="s">
        <v>1808</v>
      </c>
      <c r="L185" s="13" t="s">
        <v>1809</v>
      </c>
      <c r="M185" s="13" t="s">
        <v>1810</v>
      </c>
      <c r="N185" s="13" t="s">
        <v>825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1326</v>
      </c>
      <c r="C187" s="6">
        <v>0</v>
      </c>
      <c r="D187" s="5" t="s">
        <v>1348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SUMIFS('9月奖金发放记录'!$J$2:$J$146,'9月奖金发放记录'!$B$2:$B$146,"吴纬涛",'9月奖金发放记录'!$A$2:$A$146,"粤AGP9787")</f>
        <v>0</v>
      </c>
      <c r="D188" s="5" t="s">
        <v>1507</v>
      </c>
      <c r="E188" s="5" t="s">
        <v>1329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716</v>
      </c>
      <c r="B190" s="13" t="s">
        <v>11</v>
      </c>
      <c r="C190" s="14">
        <v>150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1811</v>
      </c>
      <c r="L190" s="13" t="s">
        <v>1812</v>
      </c>
      <c r="M190" s="13" t="s">
        <v>1813</v>
      </c>
      <c r="N190" s="13" t="s">
        <v>826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1269</v>
      </c>
      <c r="C192" s="6">
        <f>'9月奖金发放记录'!J55</f>
        <v>150</v>
      </c>
      <c r="D192" s="5" t="s">
        <v>1333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SUMIFS('9月奖金发放记录'!$J$2:$J$146,'9月奖金发放记录'!$B$2:$B$146,"吴纬涛",'9月奖金发放记录'!$A$2:$A$146,"粤AGP9788")</f>
        <v>150</v>
      </c>
      <c r="D193" s="5" t="s">
        <v>1328</v>
      </c>
      <c r="E193" s="5" t="s">
        <v>1764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77</v>
      </c>
      <c r="B195" s="13" t="s">
        <v>12</v>
      </c>
      <c r="C195" s="14">
        <v>300</v>
      </c>
      <c r="D195" s="13" t="s">
        <v>1322</v>
      </c>
      <c r="E195" s="13" t="s">
        <v>1322</v>
      </c>
      <c r="F195" s="13" t="s">
        <v>1322</v>
      </c>
      <c r="G195" s="13" t="s">
        <v>1322</v>
      </c>
      <c r="H195" s="13" t="s">
        <v>1322</v>
      </c>
      <c r="I195" s="13" t="s">
        <v>1322</v>
      </c>
      <c r="J195" s="13" t="s">
        <v>1322</v>
      </c>
      <c r="K195" s="13" t="s">
        <v>1814</v>
      </c>
      <c r="L195" s="13" t="s">
        <v>1815</v>
      </c>
      <c r="M195" s="13" t="s">
        <v>1816</v>
      </c>
      <c r="N195" s="13" t="s">
        <v>825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1326</v>
      </c>
      <c r="C197" s="6">
        <v>0</v>
      </c>
      <c r="D197" s="5" t="s">
        <v>1348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SUMIFS('9月奖金发放记录'!$J$2:$J$146,'9月奖金发放记录'!$B$2:$B$146,"吴纬涛",'9月奖金发放记录'!$A$2:$A$146,"粤AGP9790")</f>
        <v>0</v>
      </c>
      <c r="D198" s="5" t="s">
        <v>1395</v>
      </c>
      <c r="E198" s="5" t="s">
        <v>1329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34" customHeight="1" spans="1:14">
      <c r="A200" s="12" t="s">
        <v>717</v>
      </c>
      <c r="B200" s="13" t="s">
        <v>12</v>
      </c>
      <c r="C200" s="14">
        <v>260</v>
      </c>
      <c r="D200" s="13" t="s">
        <v>1322</v>
      </c>
      <c r="E200" s="13" t="s">
        <v>1322</v>
      </c>
      <c r="F200" s="13" t="s">
        <v>1322</v>
      </c>
      <c r="G200" s="13" t="s">
        <v>1322</v>
      </c>
      <c r="H200" s="13" t="s">
        <v>1322</v>
      </c>
      <c r="I200" s="13" t="s">
        <v>1322</v>
      </c>
      <c r="J200" s="13" t="s">
        <v>1322</v>
      </c>
      <c r="K200" s="13" t="s">
        <v>1817</v>
      </c>
      <c r="L200" s="13" t="s">
        <v>1818</v>
      </c>
      <c r="M200" s="13" t="s">
        <v>1819</v>
      </c>
      <c r="N200" s="13" t="s">
        <v>825</v>
      </c>
    </row>
    <row r="201" ht="34" customHeight="1" spans="1:14">
      <c r="A201" s="4" t="s">
        <v>894</v>
      </c>
      <c r="B201" s="4" t="s">
        <v>1324</v>
      </c>
      <c r="C201" s="15" t="s">
        <v>1278</v>
      </c>
      <c r="D201" s="4" t="s">
        <v>107</v>
      </c>
      <c r="E201" s="4" t="s">
        <v>1325</v>
      </c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5" t="s">
        <v>894</v>
      </c>
      <c r="B202" s="5" t="s">
        <v>1326</v>
      </c>
      <c r="C202" s="6">
        <v>0</v>
      </c>
      <c r="D202" s="5" t="s">
        <v>1348</v>
      </c>
      <c r="E202" s="5"/>
      <c r="F202" s="5"/>
      <c r="G202" s="5"/>
      <c r="H202" s="1"/>
      <c r="I202" s="1"/>
      <c r="J202" s="1"/>
      <c r="K202" s="1"/>
      <c r="L202" s="1"/>
      <c r="M202" s="1"/>
      <c r="N202" s="1"/>
    </row>
    <row r="203" ht="19" customHeight="1" spans="1:14">
      <c r="A203" s="12" t="s">
        <v>894</v>
      </c>
      <c r="B203" s="12" t="s">
        <v>1327</v>
      </c>
      <c r="C203" s="16">
        <f>SUMIFS('9月奖金发放记录'!$J$2:$J$146,'9月奖金发放记录'!$B$2:$B$146,"吴纬涛",'9月奖金发放记录'!$A$2:$A$146,"粤AGP9817")</f>
        <v>0</v>
      </c>
      <c r="D203" s="5" t="s">
        <v>1507</v>
      </c>
      <c r="E203" s="5" t="s">
        <v>1329</v>
      </c>
      <c r="F203" s="5"/>
      <c r="G203" s="5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34" customHeight="1" spans="1:14">
      <c r="A205" s="12" t="s">
        <v>720</v>
      </c>
      <c r="B205" s="13" t="s">
        <v>11</v>
      </c>
      <c r="C205" s="14">
        <v>150</v>
      </c>
      <c r="D205" s="13" t="s">
        <v>1322</v>
      </c>
      <c r="E205" s="13" t="s">
        <v>1322</v>
      </c>
      <c r="F205" s="13" t="s">
        <v>1322</v>
      </c>
      <c r="G205" s="13" t="s">
        <v>1322</v>
      </c>
      <c r="H205" s="13" t="s">
        <v>1322</v>
      </c>
      <c r="I205" s="13" t="s">
        <v>1322</v>
      </c>
      <c r="J205" s="13" t="s">
        <v>1322</v>
      </c>
      <c r="K205" s="13" t="s">
        <v>1322</v>
      </c>
      <c r="L205" s="13" t="s">
        <v>1820</v>
      </c>
      <c r="M205" s="13" t="s">
        <v>1820</v>
      </c>
      <c r="N205" s="13" t="s">
        <v>825</v>
      </c>
    </row>
    <row r="206" ht="34" customHeight="1" spans="1:14">
      <c r="A206" s="4" t="s">
        <v>894</v>
      </c>
      <c r="B206" s="4" t="s">
        <v>1324</v>
      </c>
      <c r="C206" s="15" t="s">
        <v>1278</v>
      </c>
      <c r="D206" s="4" t="s">
        <v>107</v>
      </c>
      <c r="E206" s="4" t="s">
        <v>1325</v>
      </c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5" t="s">
        <v>894</v>
      </c>
      <c r="B207" s="5" t="s">
        <v>1326</v>
      </c>
      <c r="C207" s="6">
        <v>0</v>
      </c>
      <c r="D207" s="5" t="s">
        <v>1348</v>
      </c>
      <c r="E207" s="5"/>
      <c r="F207" s="5"/>
      <c r="G207" s="5"/>
      <c r="H207" s="1"/>
      <c r="I207" s="1"/>
      <c r="J207" s="1"/>
      <c r="K207" s="1"/>
      <c r="L207" s="1"/>
      <c r="M207" s="1"/>
      <c r="N207" s="1"/>
    </row>
    <row r="208" ht="19" customHeight="1" spans="1:14">
      <c r="A208" s="12" t="s">
        <v>894</v>
      </c>
      <c r="B208" s="12" t="s">
        <v>1327</v>
      </c>
      <c r="C208" s="16">
        <f>SUMIFS('9月奖金发放记录'!$J$2:$J$146,'9月奖金发放记录'!$B$2:$B$146,"吴纬涛",'9月奖金发放记录'!$A$2:$A$146,"粤AGQ1308")</f>
        <v>0</v>
      </c>
      <c r="D208" s="5" t="s">
        <v>1424</v>
      </c>
      <c r="E208" s="5" t="s">
        <v>1329</v>
      </c>
      <c r="F208" s="5"/>
      <c r="G208" s="5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34" customHeight="1" spans="1:14">
      <c r="A210" s="12" t="s">
        <v>723</v>
      </c>
      <c r="B210" s="13" t="s">
        <v>11</v>
      </c>
      <c r="C210" s="14">
        <v>150</v>
      </c>
      <c r="D210" s="13" t="s">
        <v>1322</v>
      </c>
      <c r="E210" s="13" t="s">
        <v>1821</v>
      </c>
      <c r="F210" s="13" t="s">
        <v>1822</v>
      </c>
      <c r="G210" s="13" t="s">
        <v>1823</v>
      </c>
      <c r="H210" s="13" t="s">
        <v>1824</v>
      </c>
      <c r="I210" s="13" t="s">
        <v>1825</v>
      </c>
      <c r="J210" s="13" t="s">
        <v>1826</v>
      </c>
      <c r="K210" s="13" t="s">
        <v>1827</v>
      </c>
      <c r="L210" s="13" t="s">
        <v>1828</v>
      </c>
      <c r="M210" s="13" t="s">
        <v>1829</v>
      </c>
      <c r="N210" s="13" t="s">
        <v>826</v>
      </c>
    </row>
    <row r="211" ht="34" customHeight="1" spans="1:14">
      <c r="A211" s="4" t="s">
        <v>894</v>
      </c>
      <c r="B211" s="4" t="s">
        <v>1324</v>
      </c>
      <c r="C211" s="15" t="s">
        <v>1278</v>
      </c>
      <c r="D211" s="4" t="s">
        <v>107</v>
      </c>
      <c r="E211" s="4" t="s">
        <v>1325</v>
      </c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5" t="s">
        <v>894</v>
      </c>
      <c r="B212" s="5" t="s">
        <v>4</v>
      </c>
      <c r="C212" s="6">
        <f>'9月奖金发放记录'!J87</f>
        <v>150</v>
      </c>
      <c r="D212" s="5" t="s">
        <v>1649</v>
      </c>
      <c r="E212" s="5"/>
      <c r="F212" s="5"/>
      <c r="G212" s="5"/>
      <c r="H212" s="1"/>
      <c r="I212" s="1"/>
      <c r="J212" s="1"/>
      <c r="K212" s="1"/>
      <c r="L212" s="1"/>
      <c r="M212" s="1"/>
      <c r="N212" s="1"/>
    </row>
    <row r="213" ht="19" customHeight="1" spans="1:14">
      <c r="A213" s="12" t="s">
        <v>894</v>
      </c>
      <c r="B213" s="12" t="s">
        <v>1327</v>
      </c>
      <c r="C213" s="16">
        <f>SUMIFS('9月奖金发放记录'!$J$2:$J$146,'9月奖金发放记录'!$B$2:$B$146,"吴纬涛",'9月奖金发放记录'!$A$2:$A$146,"粤AGQ5819")</f>
        <v>150</v>
      </c>
      <c r="D213" s="5" t="s">
        <v>1349</v>
      </c>
      <c r="E213" s="5" t="s">
        <v>1747</v>
      </c>
      <c r="F213" s="5"/>
      <c r="G213" s="5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34" customHeight="1" spans="1:14">
      <c r="A215" s="12" t="s">
        <v>78</v>
      </c>
      <c r="B215" s="13" t="s">
        <v>11</v>
      </c>
      <c r="C215" s="14">
        <v>150</v>
      </c>
      <c r="D215" s="13" t="s">
        <v>1322</v>
      </c>
      <c r="E215" s="13" t="s">
        <v>1322</v>
      </c>
      <c r="F215" s="13" t="s">
        <v>1322</v>
      </c>
      <c r="G215" s="13" t="s">
        <v>1322</v>
      </c>
      <c r="H215" s="13" t="s">
        <v>1322</v>
      </c>
      <c r="I215" s="13" t="s">
        <v>1322</v>
      </c>
      <c r="J215" s="13" t="s">
        <v>1322</v>
      </c>
      <c r="K215" s="13" t="s">
        <v>1830</v>
      </c>
      <c r="L215" s="13" t="s">
        <v>1831</v>
      </c>
      <c r="M215" s="13" t="s">
        <v>1832</v>
      </c>
      <c r="N215" s="13" t="s">
        <v>825</v>
      </c>
    </row>
    <row r="216" ht="34" customHeight="1" spans="1:14">
      <c r="A216" s="4" t="s">
        <v>894</v>
      </c>
      <c r="B216" s="4" t="s">
        <v>1324</v>
      </c>
      <c r="C216" s="15" t="s">
        <v>1278</v>
      </c>
      <c r="D216" s="4" t="s">
        <v>107</v>
      </c>
      <c r="E216" s="4" t="s">
        <v>1325</v>
      </c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5" t="s">
        <v>894</v>
      </c>
      <c r="B217" s="5" t="s">
        <v>1326</v>
      </c>
      <c r="C217" s="6">
        <v>0</v>
      </c>
      <c r="D217" s="5" t="s">
        <v>1348</v>
      </c>
      <c r="E217" s="5"/>
      <c r="F217" s="5"/>
      <c r="G217" s="5"/>
      <c r="H217" s="1"/>
      <c r="I217" s="1"/>
      <c r="J217" s="1"/>
      <c r="K217" s="1"/>
      <c r="L217" s="1"/>
      <c r="M217" s="1"/>
      <c r="N217" s="1"/>
    </row>
    <row r="218" ht="19" customHeight="1" spans="1:14">
      <c r="A218" s="12" t="s">
        <v>894</v>
      </c>
      <c r="B218" s="12" t="s">
        <v>1327</v>
      </c>
      <c r="C218" s="16">
        <f>SUMIFS('9月奖金发放记录'!$J$2:$J$146,'9月奖金发放记录'!$B$2:$B$146,"吴纬涛",'9月奖金发放记录'!$A$2:$A$146,"粤AGR0298")</f>
        <v>0</v>
      </c>
      <c r="D218" s="5" t="s">
        <v>1424</v>
      </c>
      <c r="E218" s="5" t="s">
        <v>1329</v>
      </c>
      <c r="F218" s="5"/>
      <c r="G218" s="5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34" customHeight="1" spans="1:14">
      <c r="A220" s="12" t="s">
        <v>724</v>
      </c>
      <c r="B220" s="13" t="s">
        <v>11</v>
      </c>
      <c r="C220" s="14">
        <v>150</v>
      </c>
      <c r="D220" s="13" t="s">
        <v>1322</v>
      </c>
      <c r="E220" s="13" t="s">
        <v>1322</v>
      </c>
      <c r="F220" s="13" t="s">
        <v>1322</v>
      </c>
      <c r="G220" s="13" t="s">
        <v>1322</v>
      </c>
      <c r="H220" s="13" t="s">
        <v>1322</v>
      </c>
      <c r="I220" s="13" t="s">
        <v>1322</v>
      </c>
      <c r="J220" s="13" t="s">
        <v>1322</v>
      </c>
      <c r="K220" s="13" t="s">
        <v>1833</v>
      </c>
      <c r="L220" s="13" t="s">
        <v>1573</v>
      </c>
      <c r="M220" s="13" t="s">
        <v>1834</v>
      </c>
      <c r="N220" s="13" t="s">
        <v>825</v>
      </c>
    </row>
    <row r="221" ht="34" customHeight="1" spans="1:14">
      <c r="A221" s="4" t="s">
        <v>894</v>
      </c>
      <c r="B221" s="4" t="s">
        <v>1324</v>
      </c>
      <c r="C221" s="15" t="s">
        <v>1278</v>
      </c>
      <c r="D221" s="4" t="s">
        <v>107</v>
      </c>
      <c r="E221" s="4" t="s">
        <v>1325</v>
      </c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5" t="s">
        <v>894</v>
      </c>
      <c r="B222" s="5" t="s">
        <v>1326</v>
      </c>
      <c r="C222" s="6">
        <v>0</v>
      </c>
      <c r="D222" s="5" t="s">
        <v>1348</v>
      </c>
      <c r="E222" s="5"/>
      <c r="F222" s="5"/>
      <c r="G222" s="5"/>
      <c r="H222" s="1"/>
      <c r="I222" s="1"/>
      <c r="J222" s="1"/>
      <c r="K222" s="1"/>
      <c r="L222" s="1"/>
      <c r="M222" s="1"/>
      <c r="N222" s="1"/>
    </row>
    <row r="223" ht="19" customHeight="1" spans="1:14">
      <c r="A223" s="12" t="s">
        <v>894</v>
      </c>
      <c r="B223" s="12" t="s">
        <v>1327</v>
      </c>
      <c r="C223" s="16">
        <f>SUMIFS('9月奖金发放记录'!$J$2:$J$146,'9月奖金发放记录'!$B$2:$B$146,"吴纬涛",'9月奖金发放记录'!$A$2:$A$146,"粤AGR1586")</f>
        <v>0</v>
      </c>
      <c r="D223" s="5" t="s">
        <v>1743</v>
      </c>
      <c r="E223" s="5" t="s">
        <v>1329</v>
      </c>
      <c r="F223" s="5"/>
      <c r="G223" s="5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34" customHeight="1" spans="1:14">
      <c r="A225" s="12" t="s">
        <v>725</v>
      </c>
      <c r="B225" s="13" t="s">
        <v>11</v>
      </c>
      <c r="C225" s="14">
        <v>150</v>
      </c>
      <c r="D225" s="13" t="s">
        <v>1322</v>
      </c>
      <c r="E225" s="13" t="s">
        <v>1322</v>
      </c>
      <c r="F225" s="13" t="s">
        <v>1322</v>
      </c>
      <c r="G225" s="13" t="s">
        <v>1322</v>
      </c>
      <c r="H225" s="13" t="s">
        <v>1322</v>
      </c>
      <c r="I225" s="13" t="s">
        <v>1322</v>
      </c>
      <c r="J225" s="13" t="s">
        <v>1322</v>
      </c>
      <c r="K225" s="13" t="s">
        <v>1835</v>
      </c>
      <c r="L225" s="13" t="s">
        <v>1836</v>
      </c>
      <c r="M225" s="13" t="s">
        <v>1837</v>
      </c>
      <c r="N225" s="13" t="s">
        <v>826</v>
      </c>
    </row>
    <row r="226" ht="34" customHeight="1" spans="1:14">
      <c r="A226" s="4" t="s">
        <v>894</v>
      </c>
      <c r="B226" s="4" t="s">
        <v>1324</v>
      </c>
      <c r="C226" s="15" t="s">
        <v>1278</v>
      </c>
      <c r="D226" s="4" t="s">
        <v>107</v>
      </c>
      <c r="E226" s="4" t="s">
        <v>1325</v>
      </c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5" t="s">
        <v>894</v>
      </c>
      <c r="B227" s="5" t="s">
        <v>4</v>
      </c>
      <c r="C227" s="6">
        <f>'9月奖金发放记录'!J88</f>
        <v>150</v>
      </c>
      <c r="D227" s="5" t="s">
        <v>1649</v>
      </c>
      <c r="E227" s="5"/>
      <c r="F227" s="5"/>
      <c r="G227" s="5"/>
      <c r="H227" s="1"/>
      <c r="I227" s="1"/>
      <c r="J227" s="1"/>
      <c r="K227" s="1"/>
      <c r="L227" s="1"/>
      <c r="M227" s="1"/>
      <c r="N227" s="1"/>
    </row>
    <row r="228" ht="19" customHeight="1" spans="1:14">
      <c r="A228" s="12" t="s">
        <v>894</v>
      </c>
      <c r="B228" s="12" t="s">
        <v>1327</v>
      </c>
      <c r="C228" s="16">
        <f>SUMIFS('9月奖金发放记录'!$J$2:$J$146,'9月奖金发放记录'!$B$2:$B$146,"吴纬涛",'9月奖金发放记录'!$A$2:$A$146,"粤AGR3098")</f>
        <v>150</v>
      </c>
      <c r="D228" s="5" t="s">
        <v>1328</v>
      </c>
      <c r="E228" s="5" t="s">
        <v>1747</v>
      </c>
      <c r="F228" s="5"/>
      <c r="G228" s="5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34" customHeight="1" spans="1:14">
      <c r="A230" s="12" t="s">
        <v>726</v>
      </c>
      <c r="B230" s="13" t="s">
        <v>11</v>
      </c>
      <c r="C230" s="14">
        <v>150</v>
      </c>
      <c r="D230" s="13" t="s">
        <v>1322</v>
      </c>
      <c r="E230" s="13" t="s">
        <v>1322</v>
      </c>
      <c r="F230" s="13" t="s">
        <v>1322</v>
      </c>
      <c r="G230" s="13" t="s">
        <v>1322</v>
      </c>
      <c r="H230" s="13" t="s">
        <v>1322</v>
      </c>
      <c r="I230" s="13" t="s">
        <v>1322</v>
      </c>
      <c r="J230" s="13" t="s">
        <v>1322</v>
      </c>
      <c r="K230" s="13" t="s">
        <v>1838</v>
      </c>
      <c r="L230" s="13" t="s">
        <v>1839</v>
      </c>
      <c r="M230" s="13" t="s">
        <v>1840</v>
      </c>
      <c r="N230" s="13" t="s">
        <v>826</v>
      </c>
    </row>
    <row r="231" ht="34" customHeight="1" spans="1:14">
      <c r="A231" s="4" t="s">
        <v>894</v>
      </c>
      <c r="B231" s="4" t="s">
        <v>1324</v>
      </c>
      <c r="C231" s="15" t="s">
        <v>1278</v>
      </c>
      <c r="D231" s="4" t="s">
        <v>107</v>
      </c>
      <c r="E231" s="4" t="s">
        <v>1325</v>
      </c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5" t="s">
        <v>894</v>
      </c>
      <c r="B232" s="5" t="s">
        <v>1269</v>
      </c>
      <c r="C232" s="6">
        <f>'9月奖金发放记录'!J56</f>
        <v>150</v>
      </c>
      <c r="D232" s="5" t="s">
        <v>1333</v>
      </c>
      <c r="E232" s="5"/>
      <c r="F232" s="5"/>
      <c r="G232" s="5"/>
      <c r="H232" s="1"/>
      <c r="I232" s="1"/>
      <c r="J232" s="1"/>
      <c r="K232" s="1"/>
      <c r="L232" s="1"/>
      <c r="M232" s="1"/>
      <c r="N232" s="1"/>
    </row>
    <row r="233" ht="19" customHeight="1" spans="1:14">
      <c r="A233" s="5" t="s">
        <v>894</v>
      </c>
      <c r="B233" s="5" t="s">
        <v>812</v>
      </c>
      <c r="C233" s="6">
        <f>'9月奖金发放记录'!J135</f>
        <v>150</v>
      </c>
      <c r="D233" s="5" t="s">
        <v>1333</v>
      </c>
      <c r="E233" s="5"/>
      <c r="F233" s="5"/>
      <c r="G233" s="5"/>
      <c r="H233" s="1"/>
      <c r="I233" s="1"/>
      <c r="J233" s="1"/>
      <c r="K233" s="1"/>
      <c r="L233" s="1"/>
      <c r="M233" s="1"/>
      <c r="N233" s="1"/>
    </row>
    <row r="234" ht="19" customHeight="1" spans="1:14">
      <c r="A234" s="12" t="s">
        <v>894</v>
      </c>
      <c r="B234" s="12" t="s">
        <v>1327</v>
      </c>
      <c r="C234" s="16">
        <f>SUMIFS('9月奖金发放记录'!$J$2:$J$146,'9月奖金发放记录'!$B$2:$B$146,"吴纬涛",'9月奖金发放记录'!$A$2:$A$146,"粤AGR5228")</f>
        <v>300</v>
      </c>
      <c r="D234" s="5" t="s">
        <v>1328</v>
      </c>
      <c r="E234" s="5" t="s">
        <v>1329</v>
      </c>
      <c r="F234" s="5"/>
      <c r="G234" s="5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34" customHeight="1" spans="1:14">
      <c r="A236" s="12" t="s">
        <v>727</v>
      </c>
      <c r="B236" s="13" t="s">
        <v>11</v>
      </c>
      <c r="C236" s="14">
        <v>150</v>
      </c>
      <c r="D236" s="13" t="s">
        <v>1322</v>
      </c>
      <c r="E236" s="13" t="s">
        <v>1322</v>
      </c>
      <c r="F236" s="13" t="s">
        <v>1322</v>
      </c>
      <c r="G236" s="13" t="s">
        <v>1322</v>
      </c>
      <c r="H236" s="13" t="s">
        <v>1322</v>
      </c>
      <c r="I236" s="13" t="s">
        <v>1322</v>
      </c>
      <c r="J236" s="13" t="s">
        <v>1322</v>
      </c>
      <c r="K236" s="13" t="s">
        <v>1841</v>
      </c>
      <c r="L236" s="13" t="s">
        <v>1842</v>
      </c>
      <c r="M236" s="13" t="s">
        <v>1843</v>
      </c>
      <c r="N236" s="13" t="s">
        <v>826</v>
      </c>
    </row>
    <row r="237" ht="34" customHeight="1" spans="1:14">
      <c r="A237" s="4" t="s">
        <v>894</v>
      </c>
      <c r="B237" s="4" t="s">
        <v>1324</v>
      </c>
      <c r="C237" s="15" t="s">
        <v>1278</v>
      </c>
      <c r="D237" s="4" t="s">
        <v>107</v>
      </c>
      <c r="E237" s="4" t="s">
        <v>1325</v>
      </c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5" t="s">
        <v>894</v>
      </c>
      <c r="B238" s="5" t="s">
        <v>4</v>
      </c>
      <c r="C238" s="6">
        <f>'9月奖金发放记录'!J89</f>
        <v>150</v>
      </c>
      <c r="D238" s="5" t="s">
        <v>1649</v>
      </c>
      <c r="E238" s="5"/>
      <c r="F238" s="5"/>
      <c r="G238" s="5"/>
      <c r="H238" s="1"/>
      <c r="I238" s="1"/>
      <c r="J238" s="1"/>
      <c r="K238" s="1"/>
      <c r="L238" s="1"/>
      <c r="M238" s="1"/>
      <c r="N238" s="1"/>
    </row>
    <row r="239" ht="19" customHeight="1" spans="1:14">
      <c r="A239" s="12" t="s">
        <v>894</v>
      </c>
      <c r="B239" s="12" t="s">
        <v>1327</v>
      </c>
      <c r="C239" s="16">
        <f>SUMIFS('9月奖金发放记录'!$J$2:$J$146,'9月奖金发放记录'!$B$2:$B$146,"吴纬涛",'9月奖金发放记录'!$A$2:$A$146,"粤AGR5278")</f>
        <v>150</v>
      </c>
      <c r="D239" s="5" t="s">
        <v>1328</v>
      </c>
      <c r="E239" s="5" t="s">
        <v>1747</v>
      </c>
      <c r="F239" s="5"/>
      <c r="G239" s="5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34" customHeight="1" spans="1:14">
      <c r="A241" s="12" t="s">
        <v>728</v>
      </c>
      <c r="B241" s="13" t="s">
        <v>11</v>
      </c>
      <c r="C241" s="14">
        <v>150</v>
      </c>
      <c r="D241" s="13" t="s">
        <v>1322</v>
      </c>
      <c r="E241" s="13" t="s">
        <v>1322</v>
      </c>
      <c r="F241" s="13" t="s">
        <v>1322</v>
      </c>
      <c r="G241" s="13" t="s">
        <v>1322</v>
      </c>
      <c r="H241" s="13" t="s">
        <v>1322</v>
      </c>
      <c r="I241" s="13" t="s">
        <v>1322</v>
      </c>
      <c r="J241" s="13" t="s">
        <v>1322</v>
      </c>
      <c r="K241" s="13" t="s">
        <v>1844</v>
      </c>
      <c r="L241" s="13" t="s">
        <v>1845</v>
      </c>
      <c r="M241" s="13" t="s">
        <v>1846</v>
      </c>
      <c r="N241" s="13" t="s">
        <v>826</v>
      </c>
    </row>
    <row r="242" ht="34" customHeight="1" spans="1:14">
      <c r="A242" s="4" t="s">
        <v>894</v>
      </c>
      <c r="B242" s="4" t="s">
        <v>1324</v>
      </c>
      <c r="C242" s="15" t="s">
        <v>1278</v>
      </c>
      <c r="D242" s="4" t="s">
        <v>107</v>
      </c>
      <c r="E242" s="4" t="s">
        <v>1325</v>
      </c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5" t="s">
        <v>894</v>
      </c>
      <c r="B243" s="5" t="s">
        <v>4</v>
      </c>
      <c r="C243" s="6">
        <f>'9月奖金发放记录'!J90</f>
        <v>150</v>
      </c>
      <c r="D243" s="5" t="s">
        <v>1649</v>
      </c>
      <c r="E243" s="5"/>
      <c r="F243" s="5"/>
      <c r="G243" s="5"/>
      <c r="H243" s="1"/>
      <c r="I243" s="1"/>
      <c r="J243" s="1"/>
      <c r="K243" s="1"/>
      <c r="L243" s="1"/>
      <c r="M243" s="1"/>
      <c r="N243" s="1"/>
    </row>
    <row r="244" ht="19" customHeight="1" spans="1:14">
      <c r="A244" s="12" t="s">
        <v>894</v>
      </c>
      <c r="B244" s="12" t="s">
        <v>1327</v>
      </c>
      <c r="C244" s="16">
        <f>SUMIFS('9月奖金发放记录'!$J$2:$J$146,'9月奖金发放记录'!$B$2:$B$146,"吴纬涛",'9月奖金发放记录'!$A$2:$A$146,"粤AGR5538")</f>
        <v>150</v>
      </c>
      <c r="D244" s="5" t="s">
        <v>1334</v>
      </c>
      <c r="E244" s="5" t="s">
        <v>1747</v>
      </c>
      <c r="F244" s="5"/>
      <c r="G244" s="5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34" customHeight="1" spans="1:14">
      <c r="A246" s="12" t="s">
        <v>729</v>
      </c>
      <c r="B246" s="13" t="s">
        <v>11</v>
      </c>
      <c r="C246" s="14">
        <v>150</v>
      </c>
      <c r="D246" s="13" t="s">
        <v>1322</v>
      </c>
      <c r="E246" s="13" t="s">
        <v>1322</v>
      </c>
      <c r="F246" s="13" t="s">
        <v>1322</v>
      </c>
      <c r="G246" s="13" t="s">
        <v>1322</v>
      </c>
      <c r="H246" s="13" t="s">
        <v>1322</v>
      </c>
      <c r="I246" s="13" t="s">
        <v>1322</v>
      </c>
      <c r="J246" s="13" t="s">
        <v>1322</v>
      </c>
      <c r="K246" s="13" t="s">
        <v>1847</v>
      </c>
      <c r="L246" s="13" t="s">
        <v>1848</v>
      </c>
      <c r="M246" s="13" t="s">
        <v>1849</v>
      </c>
      <c r="N246" s="13" t="s">
        <v>826</v>
      </c>
    </row>
    <row r="247" ht="34" customHeight="1" spans="1:14">
      <c r="A247" s="4" t="s">
        <v>894</v>
      </c>
      <c r="B247" s="4" t="s">
        <v>1324</v>
      </c>
      <c r="C247" s="15" t="s">
        <v>1278</v>
      </c>
      <c r="D247" s="4" t="s">
        <v>107</v>
      </c>
      <c r="E247" s="4" t="s">
        <v>1325</v>
      </c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5" t="s">
        <v>894</v>
      </c>
      <c r="B248" s="5" t="s">
        <v>1269</v>
      </c>
      <c r="C248" s="6">
        <f>'9月奖金发放记录'!J57</f>
        <v>150</v>
      </c>
      <c r="D248" s="5" t="s">
        <v>1333</v>
      </c>
      <c r="E248" s="5"/>
      <c r="F248" s="5"/>
      <c r="G248" s="5"/>
      <c r="H248" s="1"/>
      <c r="I248" s="1"/>
      <c r="J248" s="1"/>
      <c r="K248" s="1"/>
      <c r="L248" s="1"/>
      <c r="M248" s="1"/>
      <c r="N248" s="1"/>
    </row>
    <row r="249" ht="19" customHeight="1" spans="1:14">
      <c r="A249" s="12" t="s">
        <v>894</v>
      </c>
      <c r="B249" s="12" t="s">
        <v>1327</v>
      </c>
      <c r="C249" s="16">
        <f>SUMIFS('9月奖金发放记录'!$J$2:$J$146,'9月奖金发放记录'!$B$2:$B$146,"吴纬涛",'9月奖金发放记录'!$A$2:$A$146,"粤AGR5556")</f>
        <v>150</v>
      </c>
      <c r="D249" s="5" t="s">
        <v>1334</v>
      </c>
      <c r="E249" s="5" t="s">
        <v>1329</v>
      </c>
      <c r="F249" s="5"/>
      <c r="G249" s="5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34" customHeight="1" spans="1:14">
      <c r="A251" s="12" t="s">
        <v>79</v>
      </c>
      <c r="B251" s="13" t="s">
        <v>11</v>
      </c>
      <c r="C251" s="14">
        <v>150</v>
      </c>
      <c r="D251" s="13" t="s">
        <v>1322</v>
      </c>
      <c r="E251" s="13" t="s">
        <v>1322</v>
      </c>
      <c r="F251" s="13" t="s">
        <v>1322</v>
      </c>
      <c r="G251" s="13" t="s">
        <v>1322</v>
      </c>
      <c r="H251" s="13" t="s">
        <v>1322</v>
      </c>
      <c r="I251" s="13" t="s">
        <v>1322</v>
      </c>
      <c r="J251" s="13" t="s">
        <v>1322</v>
      </c>
      <c r="K251" s="13" t="s">
        <v>1850</v>
      </c>
      <c r="L251" s="13" t="s">
        <v>1851</v>
      </c>
      <c r="M251" s="13" t="s">
        <v>1852</v>
      </c>
      <c r="N251" s="13" t="s">
        <v>825</v>
      </c>
    </row>
    <row r="252" ht="34" customHeight="1" spans="1:14">
      <c r="A252" s="4" t="s">
        <v>894</v>
      </c>
      <c r="B252" s="4" t="s">
        <v>1324</v>
      </c>
      <c r="C252" s="15" t="s">
        <v>1278</v>
      </c>
      <c r="D252" s="4" t="s">
        <v>107</v>
      </c>
      <c r="E252" s="4" t="s">
        <v>1325</v>
      </c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5" t="s">
        <v>894</v>
      </c>
      <c r="B253" s="5" t="s">
        <v>1326</v>
      </c>
      <c r="C253" s="6">
        <v>0</v>
      </c>
      <c r="D253" s="5" t="s">
        <v>1348</v>
      </c>
      <c r="E253" s="5"/>
      <c r="F253" s="5"/>
      <c r="G253" s="5"/>
      <c r="H253" s="1"/>
      <c r="I253" s="1"/>
      <c r="J253" s="1"/>
      <c r="K253" s="1"/>
      <c r="L253" s="1"/>
      <c r="M253" s="1"/>
      <c r="N253" s="1"/>
    </row>
    <row r="254" ht="19" customHeight="1" spans="1:14">
      <c r="A254" s="12" t="s">
        <v>894</v>
      </c>
      <c r="B254" s="12" t="s">
        <v>1327</v>
      </c>
      <c r="C254" s="16">
        <f>SUMIFS('9月奖金发放记录'!$J$2:$J$146,'9月奖金发放记录'!$B$2:$B$146,"吴纬涛",'9月奖金发放记录'!$A$2:$A$146,"粤AGR6500")</f>
        <v>0</v>
      </c>
      <c r="D254" s="5" t="s">
        <v>1507</v>
      </c>
      <c r="E254" s="5" t="s">
        <v>1329</v>
      </c>
      <c r="F254" s="5"/>
      <c r="G254" s="5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34" customHeight="1" spans="1:14">
      <c r="A256" s="12" t="s">
        <v>730</v>
      </c>
      <c r="B256" s="13" t="s">
        <v>11</v>
      </c>
      <c r="C256" s="14">
        <v>150</v>
      </c>
      <c r="D256" s="13" t="s">
        <v>1322</v>
      </c>
      <c r="E256" s="13" t="s">
        <v>1322</v>
      </c>
      <c r="F256" s="13" t="s">
        <v>1322</v>
      </c>
      <c r="G256" s="13" t="s">
        <v>1322</v>
      </c>
      <c r="H256" s="13" t="s">
        <v>1322</v>
      </c>
      <c r="I256" s="13" t="s">
        <v>1322</v>
      </c>
      <c r="J256" s="13" t="s">
        <v>1322</v>
      </c>
      <c r="K256" s="13" t="s">
        <v>1853</v>
      </c>
      <c r="L256" s="13" t="s">
        <v>1854</v>
      </c>
      <c r="M256" s="13" t="s">
        <v>1855</v>
      </c>
      <c r="N256" s="13" t="s">
        <v>825</v>
      </c>
    </row>
    <row r="257" ht="34" customHeight="1" spans="1:14">
      <c r="A257" s="4" t="s">
        <v>894</v>
      </c>
      <c r="B257" s="4" t="s">
        <v>1324</v>
      </c>
      <c r="C257" s="15" t="s">
        <v>1278</v>
      </c>
      <c r="D257" s="4" t="s">
        <v>107</v>
      </c>
      <c r="E257" s="4" t="s">
        <v>1325</v>
      </c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5" t="s">
        <v>894</v>
      </c>
      <c r="B258" s="5" t="s">
        <v>1326</v>
      </c>
      <c r="C258" s="6">
        <v>0</v>
      </c>
      <c r="D258" s="5" t="s">
        <v>1348</v>
      </c>
      <c r="E258" s="5"/>
      <c r="F258" s="5"/>
      <c r="G258" s="5"/>
      <c r="H258" s="1"/>
      <c r="I258" s="1"/>
      <c r="J258" s="1"/>
      <c r="K258" s="1"/>
      <c r="L258" s="1"/>
      <c r="M258" s="1"/>
      <c r="N258" s="1"/>
    </row>
    <row r="259" ht="19" customHeight="1" spans="1:14">
      <c r="A259" s="12" t="s">
        <v>894</v>
      </c>
      <c r="B259" s="12" t="s">
        <v>1327</v>
      </c>
      <c r="C259" s="16">
        <f>SUMIFS('9月奖金发放记录'!$J$2:$J$146,'9月奖金发放记录'!$B$2:$B$146,"吴纬涛",'9月奖金发放记录'!$A$2:$A$146,"粤AGR7898")</f>
        <v>0</v>
      </c>
      <c r="D259" s="5" t="s">
        <v>1775</v>
      </c>
      <c r="E259" s="5" t="s">
        <v>1329</v>
      </c>
      <c r="F259" s="5"/>
      <c r="G259" s="5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34" customHeight="1" spans="1:14">
      <c r="A261" s="12" t="s">
        <v>732</v>
      </c>
      <c r="B261" s="13" t="s">
        <v>11</v>
      </c>
      <c r="C261" s="14">
        <v>150</v>
      </c>
      <c r="D261" s="13" t="s">
        <v>1322</v>
      </c>
      <c r="E261" s="13" t="s">
        <v>1322</v>
      </c>
      <c r="F261" s="13" t="s">
        <v>1322</v>
      </c>
      <c r="G261" s="13" t="s">
        <v>1322</v>
      </c>
      <c r="H261" s="13" t="s">
        <v>1322</v>
      </c>
      <c r="I261" s="13" t="s">
        <v>1322</v>
      </c>
      <c r="J261" s="13" t="s">
        <v>1322</v>
      </c>
      <c r="K261" s="13" t="s">
        <v>1856</v>
      </c>
      <c r="L261" s="13" t="s">
        <v>1857</v>
      </c>
      <c r="M261" s="13" t="s">
        <v>1858</v>
      </c>
      <c r="N261" s="13" t="s">
        <v>826</v>
      </c>
    </row>
    <row r="262" ht="34" customHeight="1" spans="1:14">
      <c r="A262" s="4" t="s">
        <v>894</v>
      </c>
      <c r="B262" s="4" t="s">
        <v>1324</v>
      </c>
      <c r="C262" s="15" t="s">
        <v>1278</v>
      </c>
      <c r="D262" s="4" t="s">
        <v>107</v>
      </c>
      <c r="E262" s="4" t="s">
        <v>1325</v>
      </c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5" t="s">
        <v>894</v>
      </c>
      <c r="B263" s="5" t="s">
        <v>1269</v>
      </c>
      <c r="C263" s="6">
        <f>'9月奖金发放记录'!J58</f>
        <v>150</v>
      </c>
      <c r="D263" s="5" t="s">
        <v>1333</v>
      </c>
      <c r="E263" s="5"/>
      <c r="F263" s="5"/>
      <c r="G263" s="5"/>
      <c r="H263" s="1"/>
      <c r="I263" s="1"/>
      <c r="J263" s="1"/>
      <c r="K263" s="1"/>
      <c r="L263" s="1"/>
      <c r="M263" s="1"/>
      <c r="N263" s="1"/>
    </row>
    <row r="264" ht="19" customHeight="1" spans="1:14">
      <c r="A264" s="5" t="s">
        <v>894</v>
      </c>
      <c r="B264" s="5" t="s">
        <v>812</v>
      </c>
      <c r="C264" s="6">
        <f>'9月奖金发放记录'!J136</f>
        <v>24.19</v>
      </c>
      <c r="D264" s="5" t="s">
        <v>1333</v>
      </c>
      <c r="E264" s="5"/>
      <c r="F264" s="5"/>
      <c r="G264" s="5"/>
      <c r="H264" s="1"/>
      <c r="I264" s="1"/>
      <c r="J264" s="1"/>
      <c r="K264" s="1"/>
      <c r="L264" s="1"/>
      <c r="M264" s="1"/>
      <c r="N264" s="1"/>
    </row>
    <row r="265" ht="19" customHeight="1" spans="1:14">
      <c r="A265" s="12" t="s">
        <v>894</v>
      </c>
      <c r="B265" s="12" t="s">
        <v>1327</v>
      </c>
      <c r="C265" s="16">
        <f>SUMIFS('9月奖金发放记录'!$J$2:$J$146,'9月奖金发放记录'!$B$2:$B$146,"吴纬涛",'9月奖金发放记录'!$A$2:$A$146,"粤AGR8536")</f>
        <v>174.19</v>
      </c>
      <c r="D265" s="5" t="s">
        <v>1424</v>
      </c>
      <c r="E265" s="5" t="s">
        <v>1329</v>
      </c>
      <c r="F265" s="5"/>
      <c r="G265" s="5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34" customHeight="1" spans="1:14">
      <c r="A267" s="12" t="s">
        <v>734</v>
      </c>
      <c r="B267" s="13" t="s">
        <v>11</v>
      </c>
      <c r="C267" s="14">
        <v>150</v>
      </c>
      <c r="D267" s="13" t="s">
        <v>1322</v>
      </c>
      <c r="E267" s="13" t="s">
        <v>1322</v>
      </c>
      <c r="F267" s="13" t="s">
        <v>1322</v>
      </c>
      <c r="G267" s="13" t="s">
        <v>1322</v>
      </c>
      <c r="H267" s="13" t="s">
        <v>1322</v>
      </c>
      <c r="I267" s="13" t="s">
        <v>1322</v>
      </c>
      <c r="J267" s="13" t="s">
        <v>1322</v>
      </c>
      <c r="K267" s="13" t="s">
        <v>1573</v>
      </c>
      <c r="L267" s="13" t="s">
        <v>1573</v>
      </c>
      <c r="M267" s="13" t="s">
        <v>1473</v>
      </c>
      <c r="N267" s="13" t="s">
        <v>825</v>
      </c>
    </row>
    <row r="268" ht="34" customHeight="1" spans="1:14">
      <c r="A268" s="4" t="s">
        <v>894</v>
      </c>
      <c r="B268" s="4" t="s">
        <v>1324</v>
      </c>
      <c r="C268" s="15" t="s">
        <v>1278</v>
      </c>
      <c r="D268" s="4" t="s">
        <v>107</v>
      </c>
      <c r="E268" s="4" t="s">
        <v>1325</v>
      </c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5" t="s">
        <v>894</v>
      </c>
      <c r="B269" s="5" t="s">
        <v>1326</v>
      </c>
      <c r="C269" s="6">
        <v>0</v>
      </c>
      <c r="D269" s="5" t="s">
        <v>1348</v>
      </c>
      <c r="E269" s="5"/>
      <c r="F269" s="5"/>
      <c r="G269" s="5"/>
      <c r="H269" s="1"/>
      <c r="I269" s="1"/>
      <c r="J269" s="1"/>
      <c r="K269" s="1"/>
      <c r="L269" s="1"/>
      <c r="M269" s="1"/>
      <c r="N269" s="1"/>
    </row>
    <row r="270" ht="19" customHeight="1" spans="1:14">
      <c r="A270" s="12" t="s">
        <v>894</v>
      </c>
      <c r="B270" s="12" t="s">
        <v>1327</v>
      </c>
      <c r="C270" s="16">
        <f>SUMIFS('9月奖金发放记录'!$J$2:$J$146,'9月奖金发放记录'!$B$2:$B$146,"吴纬涛",'9月奖金发放记录'!$A$2:$A$146,"粤AGR8551")</f>
        <v>0</v>
      </c>
      <c r="D270" s="5" t="s">
        <v>1743</v>
      </c>
      <c r="E270" s="5" t="s">
        <v>1329</v>
      </c>
      <c r="F270" s="5"/>
      <c r="G270" s="5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34" customHeight="1" spans="1:14">
      <c r="A272" s="12" t="s">
        <v>80</v>
      </c>
      <c r="B272" s="13" t="s">
        <v>11</v>
      </c>
      <c r="C272" s="14">
        <v>150</v>
      </c>
      <c r="D272" s="13" t="s">
        <v>1322</v>
      </c>
      <c r="E272" s="13" t="s">
        <v>1322</v>
      </c>
      <c r="F272" s="13" t="s">
        <v>1322</v>
      </c>
      <c r="G272" s="13" t="s">
        <v>1322</v>
      </c>
      <c r="H272" s="13" t="s">
        <v>1322</v>
      </c>
      <c r="I272" s="13" t="s">
        <v>1322</v>
      </c>
      <c r="J272" s="13" t="s">
        <v>1322</v>
      </c>
      <c r="K272" s="13" t="s">
        <v>1859</v>
      </c>
      <c r="L272" s="13" t="s">
        <v>1860</v>
      </c>
      <c r="M272" s="13" t="s">
        <v>1861</v>
      </c>
      <c r="N272" s="13" t="s">
        <v>825</v>
      </c>
    </row>
    <row r="273" ht="34" customHeight="1" spans="1:14">
      <c r="A273" s="4" t="s">
        <v>894</v>
      </c>
      <c r="B273" s="4" t="s">
        <v>1324</v>
      </c>
      <c r="C273" s="15" t="s">
        <v>1278</v>
      </c>
      <c r="D273" s="4" t="s">
        <v>107</v>
      </c>
      <c r="E273" s="4" t="s">
        <v>1325</v>
      </c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5" t="s">
        <v>894</v>
      </c>
      <c r="B274" s="5" t="s">
        <v>1326</v>
      </c>
      <c r="C274" s="6">
        <v>0</v>
      </c>
      <c r="D274" s="5" t="s">
        <v>1348</v>
      </c>
      <c r="E274" s="5"/>
      <c r="F274" s="5"/>
      <c r="G274" s="5"/>
      <c r="H274" s="1"/>
      <c r="I274" s="1"/>
      <c r="J274" s="1"/>
      <c r="K274" s="1"/>
      <c r="L274" s="1"/>
      <c r="M274" s="1"/>
      <c r="N274" s="1"/>
    </row>
    <row r="275" ht="19" customHeight="1" spans="1:14">
      <c r="A275" s="12" t="s">
        <v>894</v>
      </c>
      <c r="B275" s="12" t="s">
        <v>1327</v>
      </c>
      <c r="C275" s="16">
        <f>SUMIFS('9月奖金发放记录'!$J$2:$J$146,'9月奖金发放记录'!$B$2:$B$146,"吴纬涛",'9月奖金发放记录'!$A$2:$A$146,"粤AGR8737")</f>
        <v>0</v>
      </c>
      <c r="D275" s="5" t="s">
        <v>1507</v>
      </c>
      <c r="E275" s="5" t="s">
        <v>1329</v>
      </c>
      <c r="F275" s="5"/>
      <c r="G275" s="5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34" customHeight="1" spans="1:14">
      <c r="A277" s="12" t="s">
        <v>736</v>
      </c>
      <c r="B277" s="13" t="s">
        <v>11</v>
      </c>
      <c r="C277" s="14">
        <v>150</v>
      </c>
      <c r="D277" s="13" t="s">
        <v>1322</v>
      </c>
      <c r="E277" s="13" t="s">
        <v>1322</v>
      </c>
      <c r="F277" s="13" t="s">
        <v>1322</v>
      </c>
      <c r="G277" s="13" t="s">
        <v>1322</v>
      </c>
      <c r="H277" s="13" t="s">
        <v>1322</v>
      </c>
      <c r="I277" s="13" t="s">
        <v>1322</v>
      </c>
      <c r="J277" s="13" t="s">
        <v>1322</v>
      </c>
      <c r="K277" s="13" t="s">
        <v>1862</v>
      </c>
      <c r="L277" s="13" t="s">
        <v>1863</v>
      </c>
      <c r="M277" s="13" t="s">
        <v>1864</v>
      </c>
      <c r="N277" s="13" t="s">
        <v>825</v>
      </c>
    </row>
    <row r="278" ht="34" customHeight="1" spans="1:14">
      <c r="A278" s="4" t="s">
        <v>894</v>
      </c>
      <c r="B278" s="4" t="s">
        <v>1324</v>
      </c>
      <c r="C278" s="15" t="s">
        <v>1278</v>
      </c>
      <c r="D278" s="4" t="s">
        <v>107</v>
      </c>
      <c r="E278" s="4" t="s">
        <v>1325</v>
      </c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5" t="s">
        <v>894</v>
      </c>
      <c r="B279" s="5" t="s">
        <v>1326</v>
      </c>
      <c r="C279" s="6">
        <v>0</v>
      </c>
      <c r="D279" s="5" t="s">
        <v>1348</v>
      </c>
      <c r="E279" s="5"/>
      <c r="F279" s="5"/>
      <c r="G279" s="5"/>
      <c r="H279" s="1"/>
      <c r="I279" s="1"/>
      <c r="J279" s="1"/>
      <c r="K279" s="1"/>
      <c r="L279" s="1"/>
      <c r="M279" s="1"/>
      <c r="N279" s="1"/>
    </row>
    <row r="280" ht="19" customHeight="1" spans="1:14">
      <c r="A280" s="12" t="s">
        <v>894</v>
      </c>
      <c r="B280" s="12" t="s">
        <v>1327</v>
      </c>
      <c r="C280" s="16">
        <f>SUMIFS('9月奖金发放记录'!$J$2:$J$146,'9月奖金发放记录'!$B$2:$B$146,"吴纬涛",'9月奖金发放记录'!$A$2:$A$146,"粤AGR8799")</f>
        <v>0</v>
      </c>
      <c r="D280" s="5" t="s">
        <v>1768</v>
      </c>
      <c r="E280" s="5" t="s">
        <v>1329</v>
      </c>
      <c r="F280" s="5"/>
      <c r="G280" s="5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34" customHeight="1" spans="1:14">
      <c r="A282" s="12" t="s">
        <v>738</v>
      </c>
      <c r="B282" s="13" t="s">
        <v>11</v>
      </c>
      <c r="C282" s="14">
        <v>150</v>
      </c>
      <c r="D282" s="13" t="s">
        <v>1322</v>
      </c>
      <c r="E282" s="13" t="s">
        <v>1322</v>
      </c>
      <c r="F282" s="13" t="s">
        <v>1865</v>
      </c>
      <c r="G282" s="13" t="s">
        <v>1866</v>
      </c>
      <c r="H282" s="13" t="s">
        <v>1867</v>
      </c>
      <c r="I282" s="13" t="s">
        <v>1868</v>
      </c>
      <c r="J282" s="13" t="s">
        <v>1869</v>
      </c>
      <c r="K282" s="13" t="s">
        <v>1870</v>
      </c>
      <c r="L282" s="13" t="s">
        <v>1871</v>
      </c>
      <c r="M282" s="13" t="s">
        <v>1872</v>
      </c>
      <c r="N282" s="13" t="s">
        <v>826</v>
      </c>
    </row>
    <row r="283" ht="34" customHeight="1" spans="1:14">
      <c r="A283" s="4" t="s">
        <v>894</v>
      </c>
      <c r="B283" s="4" t="s">
        <v>1324</v>
      </c>
      <c r="C283" s="15" t="s">
        <v>1278</v>
      </c>
      <c r="D283" s="4" t="s">
        <v>107</v>
      </c>
      <c r="E283" s="4" t="s">
        <v>1325</v>
      </c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5" t="s">
        <v>894</v>
      </c>
      <c r="B284" s="5" t="s">
        <v>1269</v>
      </c>
      <c r="C284" s="6">
        <f>'9月奖金发放记录'!J59</f>
        <v>150</v>
      </c>
      <c r="D284" s="5" t="s">
        <v>1333</v>
      </c>
      <c r="E284" s="5"/>
      <c r="F284" s="5"/>
      <c r="G284" s="5"/>
      <c r="H284" s="1"/>
      <c r="I284" s="1"/>
      <c r="J284" s="1"/>
      <c r="K284" s="1"/>
      <c r="L284" s="1"/>
      <c r="M284" s="1"/>
      <c r="N284" s="1"/>
    </row>
    <row r="285" ht="19" customHeight="1" spans="1:14">
      <c r="A285" s="12" t="s">
        <v>894</v>
      </c>
      <c r="B285" s="12" t="s">
        <v>1327</v>
      </c>
      <c r="C285" s="16">
        <f>SUMIFS('9月奖金发放记录'!$J$2:$J$146,'9月奖金发放记录'!$B$2:$B$146,"吴纬涛",'9月奖金发放记录'!$A$2:$A$146,"粤AGR9816")</f>
        <v>150</v>
      </c>
      <c r="D285" s="5" t="s">
        <v>1328</v>
      </c>
      <c r="E285" s="5" t="s">
        <v>1764</v>
      </c>
      <c r="F285" s="5"/>
      <c r="G285" s="5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34" customHeight="1" spans="1:14">
      <c r="A287" s="12" t="s">
        <v>739</v>
      </c>
      <c r="B287" s="13" t="s">
        <v>11</v>
      </c>
      <c r="C287" s="14">
        <v>150</v>
      </c>
      <c r="D287" s="13" t="s">
        <v>1322</v>
      </c>
      <c r="E287" s="13" t="s">
        <v>1322</v>
      </c>
      <c r="F287" s="13" t="s">
        <v>1322</v>
      </c>
      <c r="G287" s="13" t="s">
        <v>1322</v>
      </c>
      <c r="H287" s="13" t="s">
        <v>1322</v>
      </c>
      <c r="I287" s="13" t="s">
        <v>1322</v>
      </c>
      <c r="J287" s="13" t="s">
        <v>1322</v>
      </c>
      <c r="K287" s="13" t="s">
        <v>1873</v>
      </c>
      <c r="L287" s="13" t="s">
        <v>1573</v>
      </c>
      <c r="M287" s="13" t="s">
        <v>1874</v>
      </c>
      <c r="N287" s="13" t="s">
        <v>825</v>
      </c>
    </row>
    <row r="288" ht="34" customHeight="1" spans="1:14">
      <c r="A288" s="4" t="s">
        <v>894</v>
      </c>
      <c r="B288" s="4" t="s">
        <v>1324</v>
      </c>
      <c r="C288" s="15" t="s">
        <v>1278</v>
      </c>
      <c r="D288" s="4" t="s">
        <v>107</v>
      </c>
      <c r="E288" s="4" t="s">
        <v>1325</v>
      </c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5" t="s">
        <v>894</v>
      </c>
      <c r="B289" s="5" t="s">
        <v>1326</v>
      </c>
      <c r="C289" s="6">
        <v>0</v>
      </c>
      <c r="D289" s="5" t="s">
        <v>1348</v>
      </c>
      <c r="E289" s="5"/>
      <c r="F289" s="5"/>
      <c r="G289" s="5"/>
      <c r="H289" s="1"/>
      <c r="I289" s="1"/>
      <c r="J289" s="1"/>
      <c r="K289" s="1"/>
      <c r="L289" s="1"/>
      <c r="M289" s="1"/>
      <c r="N289" s="1"/>
    </row>
    <row r="290" ht="19" customHeight="1" spans="1:14">
      <c r="A290" s="12" t="s">
        <v>894</v>
      </c>
      <c r="B290" s="12" t="s">
        <v>1327</v>
      </c>
      <c r="C290" s="16">
        <f>SUMIFS('9月奖金发放记录'!$J$2:$J$146,'9月奖金发放记录'!$B$2:$B$146,"吴纬涛",'9月奖金发放记录'!$A$2:$A$146,"粤AGR9893")</f>
        <v>0</v>
      </c>
      <c r="D290" s="5" t="s">
        <v>1750</v>
      </c>
      <c r="E290" s="5" t="s">
        <v>1329</v>
      </c>
      <c r="F290" s="5"/>
      <c r="G290" s="5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34" customHeight="1" spans="1:14">
      <c r="A292" s="12" t="s">
        <v>740</v>
      </c>
      <c r="B292" s="13" t="s">
        <v>11</v>
      </c>
      <c r="C292" s="14">
        <v>150</v>
      </c>
      <c r="D292" s="13" t="s">
        <v>1322</v>
      </c>
      <c r="E292" s="13" t="s">
        <v>1322</v>
      </c>
      <c r="F292" s="13" t="s">
        <v>1322</v>
      </c>
      <c r="G292" s="13" t="s">
        <v>1322</v>
      </c>
      <c r="H292" s="13" t="s">
        <v>1322</v>
      </c>
      <c r="I292" s="13" t="s">
        <v>1322</v>
      </c>
      <c r="J292" s="13" t="s">
        <v>1322</v>
      </c>
      <c r="K292" s="13" t="s">
        <v>1875</v>
      </c>
      <c r="L292" s="13" t="s">
        <v>1876</v>
      </c>
      <c r="M292" s="13" t="s">
        <v>1877</v>
      </c>
      <c r="N292" s="13" t="s">
        <v>826</v>
      </c>
    </row>
    <row r="293" ht="34" customHeight="1" spans="1:14">
      <c r="A293" s="4" t="s">
        <v>894</v>
      </c>
      <c r="B293" s="4" t="s">
        <v>1324</v>
      </c>
      <c r="C293" s="15" t="s">
        <v>1278</v>
      </c>
      <c r="D293" s="4" t="s">
        <v>107</v>
      </c>
      <c r="E293" s="4" t="s">
        <v>1325</v>
      </c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5" t="s">
        <v>894</v>
      </c>
      <c r="B294" s="5" t="s">
        <v>811</v>
      </c>
      <c r="C294" s="6">
        <f>'9月奖金发放记录'!J144</f>
        <v>150</v>
      </c>
      <c r="D294" s="5" t="s">
        <v>1333</v>
      </c>
      <c r="E294" s="5"/>
      <c r="F294" s="5"/>
      <c r="G294" s="5"/>
      <c r="H294" s="1"/>
      <c r="I294" s="1"/>
      <c r="J294" s="1"/>
      <c r="K294" s="1"/>
      <c r="L294" s="1"/>
      <c r="M294" s="1"/>
      <c r="N294" s="1"/>
    </row>
    <row r="295" ht="19" customHeight="1" spans="1:14">
      <c r="A295" s="12" t="s">
        <v>894</v>
      </c>
      <c r="B295" s="12" t="s">
        <v>1327</v>
      </c>
      <c r="C295" s="16">
        <f>SUMIFS('9月奖金发放记录'!$J$2:$J$146,'9月奖金发放记录'!$B$2:$B$146,"吴纬涛",'9月奖金发放记录'!$A$2:$A$146,"粤AGR9899")</f>
        <v>150</v>
      </c>
      <c r="D295" s="5" t="s">
        <v>1878</v>
      </c>
      <c r="E295" s="5" t="s">
        <v>1329</v>
      </c>
      <c r="F295" s="5"/>
      <c r="G295" s="5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0" t="s">
        <v>1272</v>
      </c>
      <c r="B297" s="10"/>
      <c r="C297" s="11">
        <f>H2</f>
        <v>3574.19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9" customHeight="1" spans="1: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9" customHeight="1" spans="1: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9" customHeight="1" spans="1: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9" customHeight="1" spans="1: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9" customHeight="1" spans="1: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9" customHeight="1" spans="1: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9" customHeight="1" spans="1: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9" customHeight="1" spans="1: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9" customHeight="1" spans="1: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9" customHeight="1" spans="1: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9" customHeight="1" spans="1: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9" customHeight="1" spans="1: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9" customHeight="1" spans="1: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9" customHeight="1" spans="1: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9" customHeight="1" spans="1: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9" customHeight="1" spans="1: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9" customHeight="1" spans="1: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9" customHeight="1" spans="1: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9" customHeight="1" spans="1: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9" customHeight="1" spans="1: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9" customHeight="1" spans="1: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9" customHeight="1" spans="1: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9" customHeight="1" spans="1: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9" customHeight="1" spans="1: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9" customHeight="1" spans="1: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9" customHeight="1" spans="1: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9" customHeight="1" spans="1: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9" customHeight="1" spans="1: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9" customHeight="1" spans="1: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9" customHeight="1" spans="1: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19" customHeight="1" spans="1: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ht="19" customHeight="1" spans="1: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ht="19" customHeight="1" spans="1: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ht="19" customHeight="1" spans="1: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ht="19" customHeight="1" spans="1: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19" customHeight="1" spans="1: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ht="19" customHeight="1" spans="1: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ht="19" customHeight="1" spans="1: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ht="19" customHeight="1" spans="1: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ht="19" customHeight="1" spans="1: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19" customHeight="1" spans="1: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ht="19" customHeight="1" spans="1: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ht="19" customHeight="1" spans="1: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ht="19" customHeight="1" spans="1: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ht="19" customHeight="1" spans="1: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19" customHeight="1" spans="1: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ht="19" customHeight="1" spans="1: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ht="19" customHeight="1" spans="1: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9" customHeight="1" spans="1: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ht="19" customHeight="1" spans="1: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19" customHeight="1" spans="1: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ht="19" customHeight="1" spans="1: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ht="19" customHeight="1" spans="1: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ht="19" customHeight="1" spans="1: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ht="19" customHeight="1" spans="1: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19" customHeight="1" spans="1: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ht="19" customHeight="1" spans="1: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ht="19" customHeight="1" spans="1: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ht="19" customHeight="1" spans="1: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ht="19" customHeight="1" spans="1: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ht="19" customHeight="1" spans="1:1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ht="19" customHeight="1" spans="1:1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ht="19" customHeight="1" spans="1:1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ht="19" customHeight="1" spans="1:1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ht="19" customHeight="1" spans="1:1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ht="19" customHeight="1" spans="1:1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ht="19" customHeight="1" spans="1:1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ht="19" customHeight="1" spans="1:1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ht="19" customHeight="1" spans="1:1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ht="19" customHeight="1" spans="1:1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ht="19" customHeight="1" spans="1:1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ht="19" customHeight="1" spans="1:1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ht="19" customHeight="1" spans="1:1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ht="19" customHeight="1" spans="1:1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ht="19" customHeight="1" spans="1:1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ht="19" customHeight="1" spans="1:1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ht="19" customHeight="1" spans="1:1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ht="19" customHeight="1" spans="1:1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ht="19" customHeight="1" spans="1:1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ht="19" customHeight="1" spans="1:1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ht="19" customHeight="1" spans="1:1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ht="19" customHeight="1" spans="1:1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ht="19" customHeight="1" spans="1:1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ht="19" customHeight="1" spans="1:1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ht="19" customHeight="1" spans="1:1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ht="19" customHeight="1" spans="1:1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ht="19" customHeight="1" spans="1: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ht="19" customHeight="1" spans="1: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ht="19" customHeight="1" spans="1: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ht="19" customHeight="1" spans="1: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ht="19" customHeight="1" spans="1: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ht="19" customHeight="1" spans="1: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ht="19" customHeight="1" spans="1: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ht="19" customHeight="1" spans="1: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ht="19" customHeight="1" spans="1: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ht="19" customHeight="1" spans="1: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ht="19" customHeight="1" spans="1: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ht="19" customHeight="1" spans="1: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ht="19" customHeight="1" spans="1: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ht="19" customHeight="1" spans="1: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ht="19" customHeight="1" spans="1: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ht="19" customHeight="1" spans="1: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ht="19" customHeight="1" spans="1: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ht="19" customHeight="1" spans="1: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ht="19" customHeight="1" spans="1: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ht="19" customHeight="1" spans="1: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ht="19" customHeight="1" spans="1: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ht="19" customHeight="1" spans="1: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ht="19" customHeight="1" spans="1: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ht="19" customHeight="1" spans="1: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ht="19" customHeight="1" spans="1: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ht="19" customHeight="1" spans="1: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ht="19" customHeight="1" spans="1: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ht="19" customHeight="1" spans="1: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ht="19" customHeight="1" spans="1: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ht="19" customHeight="1" spans="1: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ht="19" customHeight="1" spans="1: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ht="19" customHeight="1" spans="1: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ht="19" customHeight="1" spans="1: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ht="19" customHeight="1" spans="1: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ht="19" customHeight="1" spans="1: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ht="19" customHeight="1" spans="1: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ht="19" customHeight="1" spans="1: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ht="19" customHeight="1" spans="1: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ht="19" customHeight="1" spans="1: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ht="19" customHeight="1" spans="1: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ht="19" customHeight="1" spans="1: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ht="19" customHeight="1" spans="1: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ht="19" customHeight="1" spans="1: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ht="19" customHeight="1" spans="1: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ht="19" customHeight="1" spans="1: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ht="19" customHeight="1" spans="1: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ht="19" customHeight="1" spans="1: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ht="19" customHeight="1" spans="1: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ht="19" customHeight="1" spans="1: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ht="19" customHeight="1" spans="1: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ht="19" customHeight="1" spans="1: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ht="19" customHeight="1" spans="1: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ht="19" customHeight="1" spans="1: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ht="19" customHeight="1" spans="1: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ht="19" customHeight="1" spans="1: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ht="19" customHeight="1" spans="1: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ht="19" customHeight="1" spans="1: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ht="19" customHeight="1" spans="1: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ht="19" customHeight="1" spans="1: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ht="19" customHeight="1" spans="1: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ht="19" customHeight="1" spans="1: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ht="19" customHeight="1" spans="1: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ht="19" customHeight="1" spans="1: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ht="19" customHeight="1" spans="1: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ht="19" customHeight="1" spans="1: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ht="19" customHeight="1" spans="1: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ht="19" customHeight="1" spans="1: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ht="19" customHeight="1" spans="1: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ht="19" customHeight="1" spans="1: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ht="19" customHeight="1" spans="1: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ht="19" customHeight="1" spans="1: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ht="19" customHeight="1" spans="1: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ht="19" customHeight="1" spans="1: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ht="19" customHeight="1" spans="1: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ht="19" customHeight="1" spans="1: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ht="19" customHeight="1" spans="1: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ht="19" customHeight="1" spans="1: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9" customHeight="1" spans="1: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ht="19" customHeight="1" spans="1: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ht="19" customHeight="1" spans="1: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ht="19" customHeight="1" spans="1: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ht="19" customHeight="1" spans="1: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ht="19" customHeight="1" spans="1: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ht="19" customHeight="1" spans="1: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ht="19" customHeight="1" spans="1: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ht="19" customHeight="1" spans="1: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ht="19" customHeight="1" spans="1: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ht="19" customHeight="1" spans="1: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ht="19" customHeight="1" spans="1: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ht="19" customHeight="1" spans="1: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ht="19" customHeight="1" spans="1: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ht="19" customHeight="1" spans="1: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ht="19" customHeight="1" spans="1: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ht="19" customHeight="1" spans="1: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ht="19" customHeight="1" spans="1: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ht="19" customHeight="1" spans="1: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ht="19" customHeight="1" spans="1: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ht="19" customHeight="1" spans="1: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ht="19" customHeight="1" spans="1: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ht="19" customHeight="1" spans="1: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ht="19" customHeight="1" spans="1: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ht="19" customHeight="1" spans="1: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ht="19" customHeight="1" spans="1: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ht="19" customHeight="1" spans="1: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ht="19" customHeight="1" spans="1: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ht="19" customHeight="1" spans="1: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ht="19" customHeight="1" spans="1: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ht="19" customHeight="1" spans="1: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ht="19" customHeight="1" spans="1: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ht="19" customHeight="1" spans="1: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ht="19" customHeight="1" spans="1: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ht="19" customHeight="1" spans="1: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ht="19" customHeight="1" spans="1: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ht="19" customHeight="1" spans="1: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ht="19" customHeight="1" spans="1: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ht="19" customHeight="1" spans="1: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ht="19" customHeight="1" spans="1: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ht="19" customHeight="1" spans="1: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ht="19" customHeight="1" spans="1: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ht="19" customHeight="1" spans="1: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ht="19" customHeight="1" spans="1: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ht="19" customHeight="1" spans="1: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ht="19" customHeight="1" spans="1: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ht="19" customHeight="1" spans="1: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ht="19" customHeight="1" spans="1: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ht="19" customHeight="1" spans="1: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ht="19" customHeight="1" spans="1: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ht="19" customHeight="1" spans="1: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ht="19" customHeight="1" spans="1: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ht="19" customHeight="1" spans="1: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ht="19" customHeight="1" spans="1: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ht="19" customHeight="1" spans="1: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ht="19" customHeight="1" spans="1: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ht="19" customHeight="1" spans="1: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</sheetData>
  <mergeCells count="179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  <mergeCell ref="E216:G216"/>
    <mergeCell ref="D217:G217"/>
    <mergeCell ref="E218:G218"/>
    <mergeCell ref="E221:G221"/>
    <mergeCell ref="D222:G222"/>
    <mergeCell ref="E223:G223"/>
    <mergeCell ref="E226:G226"/>
    <mergeCell ref="D227:G227"/>
    <mergeCell ref="E228:G228"/>
    <mergeCell ref="E231:G231"/>
    <mergeCell ref="D232:G232"/>
    <mergeCell ref="D233:G233"/>
    <mergeCell ref="E234:G234"/>
    <mergeCell ref="E237:G237"/>
    <mergeCell ref="D238:G238"/>
    <mergeCell ref="E239:G239"/>
    <mergeCell ref="E242:G242"/>
    <mergeCell ref="D243:G243"/>
    <mergeCell ref="E244:G244"/>
    <mergeCell ref="E247:G247"/>
    <mergeCell ref="D248:G248"/>
    <mergeCell ref="E249:G249"/>
    <mergeCell ref="E252:G252"/>
    <mergeCell ref="D253:G253"/>
    <mergeCell ref="E254:G254"/>
    <mergeCell ref="E257:G257"/>
    <mergeCell ref="D258:G258"/>
    <mergeCell ref="E259:G259"/>
    <mergeCell ref="E262:G262"/>
    <mergeCell ref="D263:G263"/>
    <mergeCell ref="D264:G264"/>
    <mergeCell ref="E265:G265"/>
    <mergeCell ref="E268:G268"/>
    <mergeCell ref="D269:G269"/>
    <mergeCell ref="E270:G270"/>
    <mergeCell ref="E273:G273"/>
    <mergeCell ref="D274:G274"/>
    <mergeCell ref="E275:G275"/>
    <mergeCell ref="E278:G278"/>
    <mergeCell ref="D279:G279"/>
    <mergeCell ref="E280:G280"/>
    <mergeCell ref="E283:G283"/>
    <mergeCell ref="D284:G284"/>
    <mergeCell ref="E285:G285"/>
    <mergeCell ref="E288:G288"/>
    <mergeCell ref="D289:G289"/>
    <mergeCell ref="E290:G290"/>
    <mergeCell ref="E293:G293"/>
    <mergeCell ref="D294:G294"/>
    <mergeCell ref="E295:G29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1879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1880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SUMIFS('9月奖金发放记录'!$J$2:$J$146,'9月奖金发放记录'!$B$2:$B$146,"尚建华")</f>
        <v>4547.9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557</v>
      </c>
      <c r="B5" s="13" t="s">
        <v>16</v>
      </c>
      <c r="C5" s="14">
        <v>260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1881</v>
      </c>
      <c r="M5" s="13" t="s">
        <v>1881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1348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SUMIFS('9月奖金发放记录'!$J$2:$J$146,'9月奖金发放记录'!$B$2:$B$146,"尚建华",'9月奖金发放记录'!$A$2:$A$146,"粤AG37790")</f>
        <v>0</v>
      </c>
      <c r="D8" s="5" t="s">
        <v>1358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561</v>
      </c>
      <c r="B10" s="13" t="s">
        <v>16</v>
      </c>
      <c r="C10" s="14">
        <v>260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1882</v>
      </c>
      <c r="M10" s="13" t="s">
        <v>1882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SUMIFS('9月奖金发放记录'!$J$2:$J$146,'9月奖金发放记录'!$B$2:$B$146,"尚建华",'9月奖金发放记录'!$A$2:$A$146,"粤AG37862")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832</v>
      </c>
      <c r="B15" s="13" t="s">
        <v>12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1883</v>
      </c>
      <c r="H15" s="13" t="s">
        <v>1884</v>
      </c>
      <c r="I15" s="13" t="s">
        <v>1885</v>
      </c>
      <c r="J15" s="13" t="s">
        <v>1886</v>
      </c>
      <c r="K15" s="13" t="s">
        <v>1887</v>
      </c>
      <c r="L15" s="13" t="s">
        <v>1585</v>
      </c>
      <c r="M15" s="13" t="s">
        <v>1888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4</v>
      </c>
      <c r="C17" s="6">
        <f>'9月奖金发放记录'!J97</f>
        <v>260</v>
      </c>
      <c r="D17" s="5" t="s">
        <v>1575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SUMIFS('9月奖金发放记录'!$J$2:$J$146,'9月奖金发放记录'!$B$2:$B$146,"尚建华",'9月奖金发放记录'!$A$2:$A$146,"粤AGP3027")</f>
        <v>260</v>
      </c>
      <c r="D18" s="5" t="s">
        <v>1328</v>
      </c>
      <c r="E18" s="5" t="s">
        <v>1587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562</v>
      </c>
      <c r="B20" s="13" t="s">
        <v>12</v>
      </c>
      <c r="C20" s="14">
        <v>260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1889</v>
      </c>
      <c r="M20" s="13" t="s">
        <v>1889</v>
      </c>
      <c r="N20" s="13" t="s">
        <v>825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1348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SUMIFS('9月奖金发放记录'!$J$2:$J$146,'9月奖金发放记录'!$B$2:$B$146,"尚建华",'9月奖金发放记录'!$A$2:$A$146,"粤AGP3079")</f>
        <v>0</v>
      </c>
      <c r="D23" s="5" t="s">
        <v>1349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566</v>
      </c>
      <c r="B25" s="13" t="s">
        <v>11</v>
      </c>
      <c r="C25" s="14">
        <v>150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1322</v>
      </c>
      <c r="L25" s="13" t="s">
        <v>1890</v>
      </c>
      <c r="M25" s="13" t="s">
        <v>1890</v>
      </c>
      <c r="N25" s="13" t="s">
        <v>826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1269</v>
      </c>
      <c r="C27" s="6">
        <f>'9月奖金发放记录'!J41</f>
        <v>5</v>
      </c>
      <c r="D27" s="5" t="s">
        <v>1333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SUMIFS('9月奖金发放记录'!$J$2:$J$146,'9月奖金发放记录'!$B$2:$B$146,"尚建华",'9月奖金发放记录'!$A$2:$A$146,"粤AGP3080")</f>
        <v>5</v>
      </c>
      <c r="D28" s="5" t="s">
        <v>1328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569</v>
      </c>
      <c r="B30" s="13" t="s">
        <v>12</v>
      </c>
      <c r="C30" s="14">
        <v>260</v>
      </c>
      <c r="D30" s="13" t="s">
        <v>1322</v>
      </c>
      <c r="E30" s="13" t="s">
        <v>1322</v>
      </c>
      <c r="F30" s="13" t="s">
        <v>1891</v>
      </c>
      <c r="G30" s="13" t="s">
        <v>1892</v>
      </c>
      <c r="H30" s="13" t="s">
        <v>1893</v>
      </c>
      <c r="I30" s="13" t="s">
        <v>1894</v>
      </c>
      <c r="J30" s="13" t="s">
        <v>1895</v>
      </c>
      <c r="K30" s="13" t="s">
        <v>1896</v>
      </c>
      <c r="L30" s="13" t="s">
        <v>1897</v>
      </c>
      <c r="M30" s="13" t="s">
        <v>1898</v>
      </c>
      <c r="N30" s="13" t="s">
        <v>24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1269</v>
      </c>
      <c r="C32" s="6">
        <f>'9月奖金发放记录'!J42</f>
        <v>260</v>
      </c>
      <c r="D32" s="5" t="s">
        <v>1333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SUMIFS('9月奖金发放记录'!$J$2:$J$146,'9月奖金发放记录'!$B$2:$B$146,"尚建华",'9月奖金发放记录'!$A$2:$A$146,"粤AGP3486")</f>
        <v>260</v>
      </c>
      <c r="D33" s="5" t="s">
        <v>1328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572</v>
      </c>
      <c r="B35" s="13" t="s">
        <v>12</v>
      </c>
      <c r="C35" s="14">
        <v>260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1899</v>
      </c>
      <c r="I35" s="13" t="s">
        <v>1900</v>
      </c>
      <c r="J35" s="13" t="s">
        <v>1901</v>
      </c>
      <c r="K35" s="13" t="s">
        <v>1902</v>
      </c>
      <c r="L35" s="13" t="s">
        <v>1903</v>
      </c>
      <c r="M35" s="13" t="s">
        <v>1904</v>
      </c>
      <c r="N35" s="13" t="s">
        <v>826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1269</v>
      </c>
      <c r="C37" s="6">
        <f>'9月奖金发放记录'!J43</f>
        <v>260</v>
      </c>
      <c r="D37" s="5" t="s">
        <v>1333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5" t="s">
        <v>894</v>
      </c>
      <c r="B38" s="5" t="s">
        <v>815</v>
      </c>
      <c r="C38" s="6">
        <f>'9月奖金发放记录'!J130</f>
        <v>33.55</v>
      </c>
      <c r="D38" s="5" t="s">
        <v>1333</v>
      </c>
      <c r="E38" s="5"/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5" t="s">
        <v>894</v>
      </c>
      <c r="B39" s="5" t="s">
        <v>813</v>
      </c>
      <c r="C39" s="6">
        <f>'9月奖金发放记录'!J131</f>
        <v>260</v>
      </c>
      <c r="D39" s="5" t="s">
        <v>1333</v>
      </c>
      <c r="E39" s="5"/>
      <c r="F39" s="5"/>
      <c r="G39" s="5"/>
      <c r="H39" s="1"/>
      <c r="I39" s="1"/>
      <c r="J39" s="1"/>
      <c r="K39" s="1"/>
      <c r="L39" s="1"/>
      <c r="M39" s="1"/>
      <c r="N39" s="1"/>
    </row>
    <row r="40" ht="19" customHeight="1" spans="1:14">
      <c r="A40" s="5" t="s">
        <v>894</v>
      </c>
      <c r="B40" s="5" t="s">
        <v>812</v>
      </c>
      <c r="C40" s="6">
        <f>'9月奖金发放记录'!J133</f>
        <v>260</v>
      </c>
      <c r="D40" s="5" t="s">
        <v>1333</v>
      </c>
      <c r="E40" s="5"/>
      <c r="F40" s="5"/>
      <c r="G40" s="5"/>
      <c r="H40" s="1"/>
      <c r="I40" s="1"/>
      <c r="J40" s="1"/>
      <c r="K40" s="1"/>
      <c r="L40" s="1"/>
      <c r="M40" s="1"/>
      <c r="N40" s="1"/>
    </row>
    <row r="41" ht="19" customHeight="1" spans="1:14">
      <c r="A41" s="12" t="s">
        <v>894</v>
      </c>
      <c r="B41" s="12" t="s">
        <v>1327</v>
      </c>
      <c r="C41" s="16">
        <f>SUMIFS('9月奖金发放记录'!$J$2:$J$146,'9月奖金发放记录'!$B$2:$B$146,"尚建华",'9月奖金发放记录'!$A$2:$A$146,"粤AGP3612")</f>
        <v>813.55</v>
      </c>
      <c r="D41" s="5" t="s">
        <v>1349</v>
      </c>
      <c r="E41" s="5" t="s">
        <v>1329</v>
      </c>
      <c r="F41" s="5"/>
      <c r="G41" s="5"/>
      <c r="H41" s="1"/>
      <c r="I41" s="1"/>
      <c r="J41" s="1"/>
      <c r="K41" s="1"/>
      <c r="L41" s="1"/>
      <c r="M41" s="1"/>
      <c r="N41" s="1"/>
    </row>
    <row r="42" ht="19" customHeight="1" spans="1:14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34" customHeight="1" spans="1:14">
      <c r="A43" s="12" t="s">
        <v>575</v>
      </c>
      <c r="B43" s="13" t="s">
        <v>12</v>
      </c>
      <c r="C43" s="14">
        <v>260</v>
      </c>
      <c r="D43" s="13" t="s">
        <v>1322</v>
      </c>
      <c r="E43" s="13" t="s">
        <v>1322</v>
      </c>
      <c r="F43" s="13" t="s">
        <v>1905</v>
      </c>
      <c r="G43" s="13" t="s">
        <v>1906</v>
      </c>
      <c r="H43" s="13" t="s">
        <v>1907</v>
      </c>
      <c r="I43" s="13" t="s">
        <v>1908</v>
      </c>
      <c r="J43" s="13" t="s">
        <v>1909</v>
      </c>
      <c r="K43" s="13" t="s">
        <v>1910</v>
      </c>
      <c r="L43" s="13" t="s">
        <v>1911</v>
      </c>
      <c r="M43" s="13" t="s">
        <v>1912</v>
      </c>
      <c r="N43" s="13" t="s">
        <v>825</v>
      </c>
    </row>
    <row r="44" ht="34" customHeight="1" spans="1:14">
      <c r="A44" s="4" t="s">
        <v>894</v>
      </c>
      <c r="B44" s="4" t="s">
        <v>1324</v>
      </c>
      <c r="C44" s="15" t="s">
        <v>1278</v>
      </c>
      <c r="D44" s="4" t="s">
        <v>107</v>
      </c>
      <c r="E44" s="4" t="s">
        <v>1325</v>
      </c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5" t="s">
        <v>894</v>
      </c>
      <c r="B45" s="5" t="s">
        <v>1326</v>
      </c>
      <c r="C45" s="6">
        <v>0</v>
      </c>
      <c r="D45" s="5" t="s">
        <v>1348</v>
      </c>
      <c r="E45" s="5"/>
      <c r="F45" s="5"/>
      <c r="G45" s="5"/>
      <c r="H45" s="1"/>
      <c r="I45" s="1"/>
      <c r="J45" s="1"/>
      <c r="K45" s="1"/>
      <c r="L45" s="1"/>
      <c r="M45" s="1"/>
      <c r="N45" s="1"/>
    </row>
    <row r="46" ht="19" customHeight="1" spans="1:14">
      <c r="A46" s="12" t="s">
        <v>894</v>
      </c>
      <c r="B46" s="12" t="s">
        <v>1327</v>
      </c>
      <c r="C46" s="16">
        <f>SUMIFS('9月奖金发放记录'!$J$2:$J$146,'9月奖金发放记录'!$B$2:$B$146,"尚建华",'9月奖金发放记录'!$A$2:$A$146,"粤AGP3617")</f>
        <v>0</v>
      </c>
      <c r="D46" s="5" t="s">
        <v>1334</v>
      </c>
      <c r="E46" s="5" t="s">
        <v>1329</v>
      </c>
      <c r="F46" s="5"/>
      <c r="G46" s="5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4" customHeight="1" spans="1:14">
      <c r="A48" s="12" t="s">
        <v>576</v>
      </c>
      <c r="B48" s="13" t="s">
        <v>12</v>
      </c>
      <c r="C48" s="14">
        <v>260</v>
      </c>
      <c r="D48" s="13" t="s">
        <v>1322</v>
      </c>
      <c r="E48" s="13" t="s">
        <v>1322</v>
      </c>
      <c r="F48" s="13" t="s">
        <v>1322</v>
      </c>
      <c r="G48" s="13" t="s">
        <v>1322</v>
      </c>
      <c r="H48" s="13" t="s">
        <v>1322</v>
      </c>
      <c r="I48" s="13" t="s">
        <v>1322</v>
      </c>
      <c r="J48" s="13" t="s">
        <v>1322</v>
      </c>
      <c r="K48" s="13" t="s">
        <v>1322</v>
      </c>
      <c r="L48" s="13" t="s">
        <v>1913</v>
      </c>
      <c r="M48" s="13" t="s">
        <v>1913</v>
      </c>
      <c r="N48" s="13" t="s">
        <v>825</v>
      </c>
    </row>
    <row r="49" ht="34" customHeight="1" spans="1:14">
      <c r="A49" s="4" t="s">
        <v>894</v>
      </c>
      <c r="B49" s="4" t="s">
        <v>1324</v>
      </c>
      <c r="C49" s="15" t="s">
        <v>1278</v>
      </c>
      <c r="D49" s="4" t="s">
        <v>107</v>
      </c>
      <c r="E49" s="4" t="s">
        <v>1325</v>
      </c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5" t="s">
        <v>894</v>
      </c>
      <c r="B50" s="5" t="s">
        <v>1326</v>
      </c>
      <c r="C50" s="6">
        <v>0</v>
      </c>
      <c r="D50" s="5" t="s">
        <v>1348</v>
      </c>
      <c r="E50" s="5"/>
      <c r="F50" s="5"/>
      <c r="G50" s="5"/>
      <c r="H50" s="1"/>
      <c r="I50" s="1"/>
      <c r="J50" s="1"/>
      <c r="K50" s="1"/>
      <c r="L50" s="1"/>
      <c r="M50" s="1"/>
      <c r="N50" s="1"/>
    </row>
    <row r="51" ht="19" customHeight="1" spans="1:14">
      <c r="A51" s="12" t="s">
        <v>894</v>
      </c>
      <c r="B51" s="12" t="s">
        <v>1327</v>
      </c>
      <c r="C51" s="16">
        <f>SUMIFS('9月奖金发放记录'!$J$2:$J$146,'9月奖金发放记录'!$B$2:$B$146,"尚建华",'9月奖金发放记录'!$A$2:$A$146,"粤AGP3659")</f>
        <v>0</v>
      </c>
      <c r="D51" s="5" t="s">
        <v>1807</v>
      </c>
      <c r="E51" s="5" t="s">
        <v>1329</v>
      </c>
      <c r="F51" s="5"/>
      <c r="G51" s="5"/>
      <c r="H51" s="1"/>
      <c r="I51" s="1"/>
      <c r="J51" s="1"/>
      <c r="K51" s="1"/>
      <c r="L51" s="1"/>
      <c r="M51" s="1"/>
      <c r="N51" s="1"/>
    </row>
    <row r="52" ht="19" customHeight="1" spans="1:14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34" customHeight="1" spans="1:14">
      <c r="A53" s="12" t="s">
        <v>833</v>
      </c>
      <c r="B53" s="13" t="s">
        <v>11</v>
      </c>
      <c r="C53" s="14">
        <v>150</v>
      </c>
      <c r="D53" s="13" t="s">
        <v>1914</v>
      </c>
      <c r="E53" s="13" t="s">
        <v>1915</v>
      </c>
      <c r="F53" s="13" t="s">
        <v>1916</v>
      </c>
      <c r="G53" s="13" t="s">
        <v>1917</v>
      </c>
      <c r="H53" s="13" t="s">
        <v>1918</v>
      </c>
      <c r="I53" s="13" t="s">
        <v>1919</v>
      </c>
      <c r="J53" s="13" t="s">
        <v>1920</v>
      </c>
      <c r="K53" s="13" t="s">
        <v>1573</v>
      </c>
      <c r="L53" s="13" t="s">
        <v>1573</v>
      </c>
      <c r="M53" s="13" t="s">
        <v>1921</v>
      </c>
      <c r="N53" s="13" t="s">
        <v>24</v>
      </c>
    </row>
    <row r="54" ht="34" customHeight="1" spans="1:14">
      <c r="A54" s="4" t="s">
        <v>894</v>
      </c>
      <c r="B54" s="4" t="s">
        <v>1324</v>
      </c>
      <c r="C54" s="15" t="s">
        <v>1278</v>
      </c>
      <c r="D54" s="4" t="s">
        <v>107</v>
      </c>
      <c r="E54" s="4" t="s">
        <v>1325</v>
      </c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5" t="s">
        <v>894</v>
      </c>
      <c r="B55" s="5" t="s">
        <v>4</v>
      </c>
      <c r="C55" s="6">
        <f>'9月奖金发放记录'!J126</f>
        <v>150</v>
      </c>
      <c r="D55" s="5" t="s">
        <v>1575</v>
      </c>
      <c r="E55" s="5"/>
      <c r="F55" s="5"/>
      <c r="G55" s="5"/>
      <c r="H55" s="1"/>
      <c r="I55" s="1"/>
      <c r="J55" s="1"/>
      <c r="K55" s="1"/>
      <c r="L55" s="1"/>
      <c r="M55" s="1"/>
      <c r="N55" s="1"/>
    </row>
    <row r="56" ht="19" customHeight="1" spans="1:14">
      <c r="A56" s="12" t="s">
        <v>894</v>
      </c>
      <c r="B56" s="12" t="s">
        <v>1327</v>
      </c>
      <c r="C56" s="16">
        <f>SUMIFS('9月奖金发放记录'!$J$2:$J$146,'9月奖金发放记录'!$B$2:$B$146,"尚建华",'9月奖金发放记录'!$A$2:$A$146,"粤AGP5158")</f>
        <v>150</v>
      </c>
      <c r="D56" s="5" t="s">
        <v>1328</v>
      </c>
      <c r="E56" s="5" t="s">
        <v>1587</v>
      </c>
      <c r="F56" s="5"/>
      <c r="G56" s="5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34" customHeight="1" spans="1:14">
      <c r="A58" s="12" t="s">
        <v>834</v>
      </c>
      <c r="B58" s="13" t="s">
        <v>12</v>
      </c>
      <c r="C58" s="14">
        <v>260</v>
      </c>
      <c r="D58" s="13" t="s">
        <v>1322</v>
      </c>
      <c r="E58" s="13" t="s">
        <v>1322</v>
      </c>
      <c r="F58" s="13" t="s">
        <v>1322</v>
      </c>
      <c r="G58" s="13" t="s">
        <v>1922</v>
      </c>
      <c r="H58" s="13" t="s">
        <v>1923</v>
      </c>
      <c r="I58" s="13" t="s">
        <v>1924</v>
      </c>
      <c r="J58" s="13" t="s">
        <v>1925</v>
      </c>
      <c r="K58" s="13" t="s">
        <v>1926</v>
      </c>
      <c r="L58" s="13" t="s">
        <v>1585</v>
      </c>
      <c r="M58" s="13" t="s">
        <v>1927</v>
      </c>
      <c r="N58" s="13" t="s">
        <v>24</v>
      </c>
    </row>
    <row r="59" ht="34" customHeight="1" spans="1:14">
      <c r="A59" s="4" t="s">
        <v>894</v>
      </c>
      <c r="B59" s="4" t="s">
        <v>1324</v>
      </c>
      <c r="C59" s="15" t="s">
        <v>1278</v>
      </c>
      <c r="D59" s="4" t="s">
        <v>107</v>
      </c>
      <c r="E59" s="4" t="s">
        <v>1325</v>
      </c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5" t="s">
        <v>894</v>
      </c>
      <c r="B60" s="5" t="s">
        <v>4</v>
      </c>
      <c r="C60" s="6">
        <f>'9月奖金发放记录'!J98</f>
        <v>260</v>
      </c>
      <c r="D60" s="5" t="s">
        <v>1575</v>
      </c>
      <c r="E60" s="5"/>
      <c r="F60" s="5"/>
      <c r="G60" s="5"/>
      <c r="H60" s="1"/>
      <c r="I60" s="1"/>
      <c r="J60" s="1"/>
      <c r="K60" s="1"/>
      <c r="L60" s="1"/>
      <c r="M60" s="1"/>
      <c r="N60" s="1"/>
    </row>
    <row r="61" ht="19" customHeight="1" spans="1:14">
      <c r="A61" s="12" t="s">
        <v>894</v>
      </c>
      <c r="B61" s="12" t="s">
        <v>1327</v>
      </c>
      <c r="C61" s="16">
        <f>SUMIFS('9月奖金发放记录'!$J$2:$J$146,'9月奖金发放记录'!$B$2:$B$146,"尚建华",'9月奖金发放记录'!$A$2:$A$146,"粤AGP5165")</f>
        <v>260</v>
      </c>
      <c r="D61" s="5" t="s">
        <v>1328</v>
      </c>
      <c r="E61" s="5" t="s">
        <v>1587</v>
      </c>
      <c r="F61" s="5"/>
      <c r="G61" s="5"/>
      <c r="H61" s="1"/>
      <c r="I61" s="1"/>
      <c r="J61" s="1"/>
      <c r="K61" s="1"/>
      <c r="L61" s="1"/>
      <c r="M61" s="1"/>
      <c r="N61" s="1"/>
    </row>
    <row r="62" ht="19" customHeight="1" spans="1:14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34" customHeight="1" spans="1:14">
      <c r="A63" s="12" t="s">
        <v>578</v>
      </c>
      <c r="B63" s="13" t="s">
        <v>12</v>
      </c>
      <c r="C63" s="14">
        <v>260</v>
      </c>
      <c r="D63" s="13" t="s">
        <v>1322</v>
      </c>
      <c r="E63" s="13" t="s">
        <v>1322</v>
      </c>
      <c r="F63" s="13" t="s">
        <v>1322</v>
      </c>
      <c r="G63" s="13" t="s">
        <v>1322</v>
      </c>
      <c r="H63" s="13" t="s">
        <v>1322</v>
      </c>
      <c r="I63" s="13" t="s">
        <v>1322</v>
      </c>
      <c r="J63" s="13" t="s">
        <v>1322</v>
      </c>
      <c r="K63" s="13" t="s">
        <v>1322</v>
      </c>
      <c r="L63" s="13" t="s">
        <v>1928</v>
      </c>
      <c r="M63" s="13" t="s">
        <v>1928</v>
      </c>
      <c r="N63" s="13" t="s">
        <v>825</v>
      </c>
    </row>
    <row r="64" ht="34" customHeight="1" spans="1:14">
      <c r="A64" s="4" t="s">
        <v>894</v>
      </c>
      <c r="B64" s="4" t="s">
        <v>1324</v>
      </c>
      <c r="C64" s="15" t="s">
        <v>1278</v>
      </c>
      <c r="D64" s="4" t="s">
        <v>107</v>
      </c>
      <c r="E64" s="4" t="s">
        <v>1325</v>
      </c>
      <c r="F64" s="1"/>
      <c r="G64" s="1"/>
      <c r="H64" s="1"/>
      <c r="I64" s="1"/>
      <c r="J64" s="1"/>
      <c r="K64" s="1"/>
      <c r="L64" s="1"/>
      <c r="M64" s="1"/>
      <c r="N64" s="1"/>
    </row>
    <row r="65" ht="19" customHeight="1" spans="1:14">
      <c r="A65" s="5" t="s">
        <v>894</v>
      </c>
      <c r="B65" s="5" t="s">
        <v>1326</v>
      </c>
      <c r="C65" s="6">
        <v>0</v>
      </c>
      <c r="D65" s="5" t="s">
        <v>1348</v>
      </c>
      <c r="E65" s="5"/>
      <c r="F65" s="5"/>
      <c r="G65" s="5"/>
      <c r="H65" s="1"/>
      <c r="I65" s="1"/>
      <c r="J65" s="1"/>
      <c r="K65" s="1"/>
      <c r="L65" s="1"/>
      <c r="M65" s="1"/>
      <c r="N65" s="1"/>
    </row>
    <row r="66" ht="19" customHeight="1" spans="1:14">
      <c r="A66" s="12" t="s">
        <v>894</v>
      </c>
      <c r="B66" s="12" t="s">
        <v>1327</v>
      </c>
      <c r="C66" s="16">
        <f>SUMIFS('9月奖金发放记录'!$J$2:$J$146,'9月奖金发放记录'!$B$2:$B$146,"尚建华",'9月奖金发放记录'!$A$2:$A$146,"粤AGP5379")</f>
        <v>0</v>
      </c>
      <c r="D66" s="5" t="s">
        <v>1395</v>
      </c>
      <c r="E66" s="5" t="s">
        <v>1329</v>
      </c>
      <c r="F66" s="5"/>
      <c r="G66" s="5"/>
      <c r="H66" s="1"/>
      <c r="I66" s="1"/>
      <c r="J66" s="1"/>
      <c r="K66" s="1"/>
      <c r="L66" s="1"/>
      <c r="M66" s="1"/>
      <c r="N66" s="1"/>
    </row>
    <row r="67" ht="19" customHeight="1" spans="1:14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34" customHeight="1" spans="1:14">
      <c r="A68" s="12" t="s">
        <v>580</v>
      </c>
      <c r="B68" s="13" t="s">
        <v>12</v>
      </c>
      <c r="C68" s="14">
        <v>260</v>
      </c>
      <c r="D68" s="13" t="s">
        <v>1929</v>
      </c>
      <c r="E68" s="13" t="s">
        <v>1930</v>
      </c>
      <c r="F68" s="13" t="s">
        <v>1931</v>
      </c>
      <c r="G68" s="13" t="s">
        <v>1932</v>
      </c>
      <c r="H68" s="13" t="s">
        <v>1933</v>
      </c>
      <c r="I68" s="13" t="s">
        <v>1934</v>
      </c>
      <c r="J68" s="13" t="s">
        <v>1935</v>
      </c>
      <c r="K68" s="13" t="s">
        <v>1936</v>
      </c>
      <c r="L68" s="13" t="s">
        <v>1937</v>
      </c>
      <c r="M68" s="13" t="s">
        <v>1938</v>
      </c>
      <c r="N68" s="13" t="s">
        <v>825</v>
      </c>
    </row>
    <row r="69" ht="34" customHeight="1" spans="1:14">
      <c r="A69" s="4" t="s">
        <v>894</v>
      </c>
      <c r="B69" s="4" t="s">
        <v>1324</v>
      </c>
      <c r="C69" s="15" t="s">
        <v>1278</v>
      </c>
      <c r="D69" s="4" t="s">
        <v>107</v>
      </c>
      <c r="E69" s="4" t="s">
        <v>1325</v>
      </c>
      <c r="F69" s="1"/>
      <c r="G69" s="1"/>
      <c r="H69" s="1"/>
      <c r="I69" s="1"/>
      <c r="J69" s="1"/>
      <c r="K69" s="1"/>
      <c r="L69" s="1"/>
      <c r="M69" s="1"/>
      <c r="N69" s="1"/>
    </row>
    <row r="70" ht="19" customHeight="1" spans="1:14">
      <c r="A70" s="5" t="s">
        <v>894</v>
      </c>
      <c r="B70" s="5" t="s">
        <v>1326</v>
      </c>
      <c r="C70" s="6">
        <v>0</v>
      </c>
      <c r="D70" s="5" t="s">
        <v>1348</v>
      </c>
      <c r="E70" s="5"/>
      <c r="F70" s="5"/>
      <c r="G70" s="5"/>
      <c r="H70" s="1"/>
      <c r="I70" s="1"/>
      <c r="J70" s="1"/>
      <c r="K70" s="1"/>
      <c r="L70" s="1"/>
      <c r="M70" s="1"/>
      <c r="N70" s="1"/>
    </row>
    <row r="71" ht="19" customHeight="1" spans="1:14">
      <c r="A71" s="12" t="s">
        <v>894</v>
      </c>
      <c r="B71" s="12" t="s">
        <v>1327</v>
      </c>
      <c r="C71" s="16">
        <f>SUMIFS('9月奖金发放记录'!$J$2:$J$146,'9月奖金发放记录'!$B$2:$B$146,"尚建华",'9月奖金发放记录'!$A$2:$A$146,"粤AGP5711")</f>
        <v>0</v>
      </c>
      <c r="D71" s="5" t="s">
        <v>1334</v>
      </c>
      <c r="E71" s="5" t="s">
        <v>1329</v>
      </c>
      <c r="F71" s="5"/>
      <c r="G71" s="5"/>
      <c r="H71" s="1"/>
      <c r="I71" s="1"/>
      <c r="J71" s="1"/>
      <c r="K71" s="1"/>
      <c r="L71" s="1"/>
      <c r="M71" s="1"/>
      <c r="N71" s="1"/>
    </row>
    <row r="72" ht="19" customHeight="1" spans="1:14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34" customHeight="1" spans="1:14">
      <c r="A73" s="12" t="s">
        <v>835</v>
      </c>
      <c r="B73" s="13" t="s">
        <v>12</v>
      </c>
      <c r="C73" s="14">
        <v>260</v>
      </c>
      <c r="D73" s="13" t="s">
        <v>1322</v>
      </c>
      <c r="E73" s="13" t="s">
        <v>1322</v>
      </c>
      <c r="F73" s="13" t="s">
        <v>1322</v>
      </c>
      <c r="G73" s="13" t="s">
        <v>1322</v>
      </c>
      <c r="H73" s="13" t="s">
        <v>1939</v>
      </c>
      <c r="I73" s="13" t="s">
        <v>1940</v>
      </c>
      <c r="J73" s="13" t="s">
        <v>1941</v>
      </c>
      <c r="K73" s="13" t="s">
        <v>1942</v>
      </c>
      <c r="L73" s="13" t="s">
        <v>1585</v>
      </c>
      <c r="M73" s="13" t="s">
        <v>1943</v>
      </c>
      <c r="N73" s="13" t="s">
        <v>24</v>
      </c>
    </row>
    <row r="74" ht="34" customHeight="1" spans="1:14">
      <c r="A74" s="4" t="s">
        <v>894</v>
      </c>
      <c r="B74" s="4" t="s">
        <v>1324</v>
      </c>
      <c r="C74" s="15" t="s">
        <v>1278</v>
      </c>
      <c r="D74" s="4" t="s">
        <v>107</v>
      </c>
      <c r="E74" s="4" t="s">
        <v>1325</v>
      </c>
      <c r="F74" s="1"/>
      <c r="G74" s="1"/>
      <c r="H74" s="1"/>
      <c r="I74" s="1"/>
      <c r="J74" s="1"/>
      <c r="K74" s="1"/>
      <c r="L74" s="1"/>
      <c r="M74" s="1"/>
      <c r="N74" s="1"/>
    </row>
    <row r="75" ht="19" customHeight="1" spans="1:14">
      <c r="A75" s="5" t="s">
        <v>894</v>
      </c>
      <c r="B75" s="5" t="s">
        <v>4</v>
      </c>
      <c r="C75" s="6">
        <f>'9月奖金发放记录'!J99</f>
        <v>260</v>
      </c>
      <c r="D75" s="5" t="s">
        <v>1575</v>
      </c>
      <c r="E75" s="5"/>
      <c r="F75" s="5"/>
      <c r="G75" s="5"/>
      <c r="H75" s="1"/>
      <c r="I75" s="1"/>
      <c r="J75" s="1"/>
      <c r="K75" s="1"/>
      <c r="L75" s="1"/>
      <c r="M75" s="1"/>
      <c r="N75" s="1"/>
    </row>
    <row r="76" ht="19" customHeight="1" spans="1:14">
      <c r="A76" s="12" t="s">
        <v>894</v>
      </c>
      <c r="B76" s="12" t="s">
        <v>1327</v>
      </c>
      <c r="C76" s="16">
        <f>SUMIFS('9月奖金发放记录'!$J$2:$J$146,'9月奖金发放记录'!$B$2:$B$146,"尚建华",'9月奖金发放记录'!$A$2:$A$146,"粤AGP5770")</f>
        <v>260</v>
      </c>
      <c r="D76" s="5" t="s">
        <v>1328</v>
      </c>
      <c r="E76" s="5" t="s">
        <v>1587</v>
      </c>
      <c r="F76" s="5"/>
      <c r="G76" s="5"/>
      <c r="H76" s="1"/>
      <c r="I76" s="1"/>
      <c r="J76" s="1"/>
      <c r="K76" s="1"/>
      <c r="L76" s="1"/>
      <c r="M76" s="1"/>
      <c r="N76" s="1"/>
    </row>
    <row r="77" ht="19" customHeight="1" spans="1:14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34" customHeight="1" spans="1:14">
      <c r="A78" s="12" t="s">
        <v>836</v>
      </c>
      <c r="B78" s="13" t="s">
        <v>11</v>
      </c>
      <c r="C78" s="14">
        <v>150</v>
      </c>
      <c r="D78" s="13" t="s">
        <v>1944</v>
      </c>
      <c r="E78" s="13" t="s">
        <v>1945</v>
      </c>
      <c r="F78" s="13" t="s">
        <v>1946</v>
      </c>
      <c r="G78" s="13" t="s">
        <v>1947</v>
      </c>
      <c r="H78" s="13" t="s">
        <v>1948</v>
      </c>
      <c r="I78" s="13" t="s">
        <v>1949</v>
      </c>
      <c r="J78" s="13" t="s">
        <v>1950</v>
      </c>
      <c r="K78" s="13" t="s">
        <v>1951</v>
      </c>
      <c r="L78" s="13" t="s">
        <v>1573</v>
      </c>
      <c r="M78" s="13" t="s">
        <v>1952</v>
      </c>
      <c r="N78" s="13" t="s">
        <v>24</v>
      </c>
    </row>
    <row r="79" ht="34" customHeight="1" spans="1:14">
      <c r="A79" s="4" t="s">
        <v>894</v>
      </c>
      <c r="B79" s="4" t="s">
        <v>1324</v>
      </c>
      <c r="C79" s="15" t="s">
        <v>1278</v>
      </c>
      <c r="D79" s="4" t="s">
        <v>107</v>
      </c>
      <c r="E79" s="4" t="s">
        <v>1325</v>
      </c>
      <c r="F79" s="1"/>
      <c r="G79" s="1"/>
      <c r="H79" s="1"/>
      <c r="I79" s="1"/>
      <c r="J79" s="1"/>
      <c r="K79" s="1"/>
      <c r="L79" s="1"/>
      <c r="M79" s="1"/>
      <c r="N79" s="1"/>
    </row>
    <row r="80" ht="19" customHeight="1" spans="1:14">
      <c r="A80" s="5" t="s">
        <v>894</v>
      </c>
      <c r="B80" s="5" t="s">
        <v>4</v>
      </c>
      <c r="C80" s="6">
        <f>'9月奖金发放记录'!J100</f>
        <v>150</v>
      </c>
      <c r="D80" s="5" t="s">
        <v>1575</v>
      </c>
      <c r="E80" s="5"/>
      <c r="F80" s="5"/>
      <c r="G80" s="5"/>
      <c r="H80" s="1"/>
      <c r="I80" s="1"/>
      <c r="J80" s="1"/>
      <c r="K80" s="1"/>
      <c r="L80" s="1"/>
      <c r="M80" s="1"/>
      <c r="N80" s="1"/>
    </row>
    <row r="81" ht="19" customHeight="1" spans="1:14">
      <c r="A81" s="12" t="s">
        <v>894</v>
      </c>
      <c r="B81" s="12" t="s">
        <v>1327</v>
      </c>
      <c r="C81" s="16">
        <f>SUMIFS('9月奖金发放记录'!$J$2:$J$146,'9月奖金发放记录'!$B$2:$B$146,"尚建华",'9月奖金发放记录'!$A$2:$A$146,"粤AGP6639")</f>
        <v>150</v>
      </c>
      <c r="D81" s="5" t="s">
        <v>1328</v>
      </c>
      <c r="E81" s="5" t="s">
        <v>1587</v>
      </c>
      <c r="F81" s="5"/>
      <c r="G81" s="5"/>
      <c r="H81" s="1"/>
      <c r="I81" s="1"/>
      <c r="J81" s="1"/>
      <c r="K81" s="1"/>
      <c r="L81" s="1"/>
      <c r="M81" s="1"/>
      <c r="N81" s="1"/>
    </row>
    <row r="82" ht="19" customHeight="1" spans="1:14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34" customHeight="1" spans="1:14">
      <c r="A83" s="12" t="s">
        <v>583</v>
      </c>
      <c r="B83" s="13" t="s">
        <v>11</v>
      </c>
      <c r="C83" s="14">
        <v>150</v>
      </c>
      <c r="D83" s="13" t="s">
        <v>1953</v>
      </c>
      <c r="E83" s="13" t="s">
        <v>1954</v>
      </c>
      <c r="F83" s="13" t="s">
        <v>1955</v>
      </c>
      <c r="G83" s="13" t="s">
        <v>1956</v>
      </c>
      <c r="H83" s="13" t="s">
        <v>1957</v>
      </c>
      <c r="I83" s="13" t="s">
        <v>1958</v>
      </c>
      <c r="J83" s="13" t="s">
        <v>1959</v>
      </c>
      <c r="K83" s="13" t="s">
        <v>1960</v>
      </c>
      <c r="L83" s="13" t="s">
        <v>1961</v>
      </c>
      <c r="M83" s="13" t="s">
        <v>1962</v>
      </c>
      <c r="N83" s="13" t="s">
        <v>24</v>
      </c>
    </row>
    <row r="84" ht="34" customHeight="1" spans="1:14">
      <c r="A84" s="4" t="s">
        <v>894</v>
      </c>
      <c r="B84" s="4" t="s">
        <v>1324</v>
      </c>
      <c r="C84" s="15" t="s">
        <v>1278</v>
      </c>
      <c r="D84" s="4" t="s">
        <v>107</v>
      </c>
      <c r="E84" s="4" t="s">
        <v>1325</v>
      </c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5" t="s">
        <v>894</v>
      </c>
      <c r="B85" s="5" t="s">
        <v>1326</v>
      </c>
      <c r="C85" s="6">
        <v>0</v>
      </c>
      <c r="D85" s="5" t="s">
        <v>897</v>
      </c>
      <c r="E85" s="5"/>
      <c r="F85" s="5"/>
      <c r="G85" s="5"/>
      <c r="H85" s="1"/>
      <c r="I85" s="1"/>
      <c r="J85" s="1"/>
      <c r="K85" s="1"/>
      <c r="L85" s="1"/>
      <c r="M85" s="1"/>
      <c r="N85" s="1"/>
    </row>
    <row r="86" ht="19" customHeight="1" spans="1:14">
      <c r="A86" s="12" t="s">
        <v>894</v>
      </c>
      <c r="B86" s="12" t="s">
        <v>1327</v>
      </c>
      <c r="C86" s="16">
        <f>SUMIFS('9月奖金发放记录'!$J$2:$J$146,'9月奖金发放记录'!$B$2:$B$146,"尚建华",'9月奖金发放记录'!$A$2:$A$146,"粤AGP6680")</f>
        <v>0</v>
      </c>
      <c r="D86" s="5" t="s">
        <v>1328</v>
      </c>
      <c r="E86" s="5" t="s">
        <v>1329</v>
      </c>
      <c r="F86" s="5"/>
      <c r="G86" s="5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34" customHeight="1" spans="1:14">
      <c r="A88" s="12" t="s">
        <v>586</v>
      </c>
      <c r="B88" s="13" t="s">
        <v>11</v>
      </c>
      <c r="C88" s="14">
        <v>150</v>
      </c>
      <c r="D88" s="13" t="s">
        <v>1963</v>
      </c>
      <c r="E88" s="13" t="s">
        <v>1964</v>
      </c>
      <c r="F88" s="13" t="s">
        <v>1965</v>
      </c>
      <c r="G88" s="13" t="s">
        <v>1573</v>
      </c>
      <c r="H88" s="13" t="s">
        <v>1966</v>
      </c>
      <c r="I88" s="13" t="s">
        <v>1967</v>
      </c>
      <c r="J88" s="13" t="s">
        <v>1968</v>
      </c>
      <c r="K88" s="13" t="s">
        <v>1969</v>
      </c>
      <c r="L88" s="13" t="s">
        <v>1970</v>
      </c>
      <c r="M88" s="13" t="s">
        <v>1971</v>
      </c>
      <c r="N88" s="13" t="s">
        <v>826</v>
      </c>
    </row>
    <row r="89" ht="34" customHeight="1" spans="1:14">
      <c r="A89" s="4" t="s">
        <v>894</v>
      </c>
      <c r="B89" s="4" t="s">
        <v>1324</v>
      </c>
      <c r="C89" s="15" t="s">
        <v>1278</v>
      </c>
      <c r="D89" s="4" t="s">
        <v>107</v>
      </c>
      <c r="E89" s="4" t="s">
        <v>1325</v>
      </c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5" t="s">
        <v>894</v>
      </c>
      <c r="B90" s="5" t="s">
        <v>4</v>
      </c>
      <c r="C90" s="6">
        <f>'9月奖金发放记录'!J76</f>
        <v>150</v>
      </c>
      <c r="D90" s="5" t="s">
        <v>1649</v>
      </c>
      <c r="E90" s="5"/>
      <c r="F90" s="5"/>
      <c r="G90" s="5"/>
      <c r="H90" s="1"/>
      <c r="I90" s="1"/>
      <c r="J90" s="1"/>
      <c r="K90" s="1"/>
      <c r="L90" s="1"/>
      <c r="M90" s="1"/>
      <c r="N90" s="1"/>
    </row>
    <row r="91" ht="19" customHeight="1" spans="1:14">
      <c r="A91" s="12" t="s">
        <v>894</v>
      </c>
      <c r="B91" s="12" t="s">
        <v>1327</v>
      </c>
      <c r="C91" s="16">
        <f>SUMIFS('9月奖金发放记录'!$J$2:$J$146,'9月奖金发放记录'!$B$2:$B$146,"尚建华",'9月奖金发放记录'!$A$2:$A$146,"粤AGP9338")</f>
        <v>150</v>
      </c>
      <c r="D91" s="5" t="s">
        <v>1328</v>
      </c>
      <c r="E91" s="5" t="s">
        <v>1576</v>
      </c>
      <c r="F91" s="5"/>
      <c r="G91" s="5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34" customHeight="1" spans="1:14">
      <c r="A93" s="12" t="s">
        <v>589</v>
      </c>
      <c r="B93" s="13" t="s">
        <v>12</v>
      </c>
      <c r="C93" s="14">
        <v>260</v>
      </c>
      <c r="D93" s="13" t="s">
        <v>1322</v>
      </c>
      <c r="E93" s="13" t="s">
        <v>1322</v>
      </c>
      <c r="F93" s="13" t="s">
        <v>1322</v>
      </c>
      <c r="G93" s="13" t="s">
        <v>1322</v>
      </c>
      <c r="H93" s="13" t="s">
        <v>1322</v>
      </c>
      <c r="I93" s="13" t="s">
        <v>1972</v>
      </c>
      <c r="J93" s="13" t="s">
        <v>1973</v>
      </c>
      <c r="K93" s="13" t="s">
        <v>1974</v>
      </c>
      <c r="L93" s="13" t="s">
        <v>1975</v>
      </c>
      <c r="M93" s="13" t="s">
        <v>1976</v>
      </c>
      <c r="N93" s="13" t="s">
        <v>24</v>
      </c>
    </row>
    <row r="94" ht="34" customHeight="1" spans="1:14">
      <c r="A94" s="4" t="s">
        <v>894</v>
      </c>
      <c r="B94" s="4" t="s">
        <v>1324</v>
      </c>
      <c r="C94" s="15" t="s">
        <v>1278</v>
      </c>
      <c r="D94" s="4" t="s">
        <v>107</v>
      </c>
      <c r="E94" s="4" t="s">
        <v>1325</v>
      </c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5" t="s">
        <v>894</v>
      </c>
      <c r="B95" s="5" t="s">
        <v>1269</v>
      </c>
      <c r="C95" s="6">
        <f>'9月奖金发放记录'!J44</f>
        <v>260</v>
      </c>
      <c r="D95" s="5" t="s">
        <v>1333</v>
      </c>
      <c r="E95" s="5"/>
      <c r="F95" s="5"/>
      <c r="G95" s="5"/>
      <c r="H95" s="1"/>
      <c r="I95" s="1"/>
      <c r="J95" s="1"/>
      <c r="K95" s="1"/>
      <c r="L95" s="1"/>
      <c r="M95" s="1"/>
      <c r="N95" s="1"/>
    </row>
    <row r="96" ht="19" customHeight="1" spans="1:14">
      <c r="A96" s="12" t="s">
        <v>894</v>
      </c>
      <c r="B96" s="12" t="s">
        <v>1327</v>
      </c>
      <c r="C96" s="16">
        <f>SUMIFS('9月奖金发放记录'!$J$2:$J$146,'9月奖金发放记录'!$B$2:$B$146,"尚建华",'9月奖金发放记录'!$A$2:$A$146,"粤AGP9703")</f>
        <v>260</v>
      </c>
      <c r="D96" s="5" t="s">
        <v>1328</v>
      </c>
      <c r="E96" s="5" t="s">
        <v>1329</v>
      </c>
      <c r="F96" s="5"/>
      <c r="G96" s="5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34" customHeight="1" spans="1:14">
      <c r="A98" s="12" t="s">
        <v>837</v>
      </c>
      <c r="B98" s="13" t="s">
        <v>11</v>
      </c>
      <c r="C98" s="14">
        <v>150</v>
      </c>
      <c r="D98" s="13" t="s">
        <v>1977</v>
      </c>
      <c r="E98" s="13" t="s">
        <v>1978</v>
      </c>
      <c r="F98" s="13" t="s">
        <v>1979</v>
      </c>
      <c r="G98" s="13" t="s">
        <v>1980</v>
      </c>
      <c r="H98" s="13" t="s">
        <v>1981</v>
      </c>
      <c r="I98" s="13" t="s">
        <v>1982</v>
      </c>
      <c r="J98" s="13" t="s">
        <v>1983</v>
      </c>
      <c r="K98" s="13" t="s">
        <v>1984</v>
      </c>
      <c r="L98" s="13" t="s">
        <v>1573</v>
      </c>
      <c r="M98" s="13" t="s">
        <v>1985</v>
      </c>
      <c r="N98" s="13" t="s">
        <v>24</v>
      </c>
    </row>
    <row r="99" ht="34" customHeight="1" spans="1:14">
      <c r="A99" s="4" t="s">
        <v>894</v>
      </c>
      <c r="B99" s="4" t="s">
        <v>1324</v>
      </c>
      <c r="C99" s="15" t="s">
        <v>1278</v>
      </c>
      <c r="D99" s="4" t="s">
        <v>107</v>
      </c>
      <c r="E99" s="4" t="s">
        <v>1325</v>
      </c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5" t="s">
        <v>894</v>
      </c>
      <c r="B100" s="5" t="s">
        <v>4</v>
      </c>
      <c r="C100" s="6">
        <f>'9月奖金发放记录'!J101</f>
        <v>150</v>
      </c>
      <c r="D100" s="5" t="s">
        <v>1575</v>
      </c>
      <c r="E100" s="5"/>
      <c r="F100" s="5"/>
      <c r="G100" s="5"/>
      <c r="H100" s="1"/>
      <c r="I100" s="1"/>
      <c r="J100" s="1"/>
      <c r="K100" s="1"/>
      <c r="L100" s="1"/>
      <c r="M100" s="1"/>
      <c r="N100" s="1"/>
    </row>
    <row r="101" ht="19" customHeight="1" spans="1:14">
      <c r="A101" s="12" t="s">
        <v>894</v>
      </c>
      <c r="B101" s="12" t="s">
        <v>1327</v>
      </c>
      <c r="C101" s="16">
        <f>SUMIFS('9月奖金发放记录'!$J$2:$J$146,'9月奖金发放记录'!$B$2:$B$146,"尚建华",'9月奖金发放记录'!$A$2:$A$146,"粤AGP9825")</f>
        <v>150</v>
      </c>
      <c r="D101" s="5" t="s">
        <v>1328</v>
      </c>
      <c r="E101" s="5" t="s">
        <v>1986</v>
      </c>
      <c r="F101" s="5"/>
      <c r="G101" s="5"/>
      <c r="H101" s="1"/>
      <c r="I101" s="1"/>
      <c r="J101" s="1"/>
      <c r="K101" s="1"/>
      <c r="L101" s="1"/>
      <c r="M101" s="1"/>
      <c r="N101" s="1"/>
    </row>
    <row r="102" ht="19" customHeight="1" spans="1:14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34" customHeight="1" spans="1:14">
      <c r="A103" s="12" t="s">
        <v>590</v>
      </c>
      <c r="B103" s="13" t="s">
        <v>11</v>
      </c>
      <c r="C103" s="14">
        <v>150</v>
      </c>
      <c r="D103" s="13" t="s">
        <v>1987</v>
      </c>
      <c r="E103" s="13" t="s">
        <v>1573</v>
      </c>
      <c r="F103" s="13" t="s">
        <v>1988</v>
      </c>
      <c r="G103" s="13" t="s">
        <v>1989</v>
      </c>
      <c r="H103" s="13" t="s">
        <v>1990</v>
      </c>
      <c r="I103" s="13" t="s">
        <v>1991</v>
      </c>
      <c r="J103" s="13" t="s">
        <v>1992</v>
      </c>
      <c r="K103" s="13" t="s">
        <v>1993</v>
      </c>
      <c r="L103" s="13" t="s">
        <v>1994</v>
      </c>
      <c r="M103" s="13" t="s">
        <v>1995</v>
      </c>
      <c r="N103" s="13" t="s">
        <v>826</v>
      </c>
    </row>
    <row r="104" ht="34" customHeight="1" spans="1:14">
      <c r="A104" s="4" t="s">
        <v>894</v>
      </c>
      <c r="B104" s="4" t="s">
        <v>1324</v>
      </c>
      <c r="C104" s="15" t="s">
        <v>1278</v>
      </c>
      <c r="D104" s="4" t="s">
        <v>107</v>
      </c>
      <c r="E104" s="4" t="s">
        <v>1325</v>
      </c>
      <c r="F104" s="1"/>
      <c r="G104" s="1"/>
      <c r="H104" s="1"/>
      <c r="I104" s="1"/>
      <c r="J104" s="1"/>
      <c r="K104" s="1"/>
      <c r="L104" s="1"/>
      <c r="M104" s="1"/>
      <c r="N104" s="1"/>
    </row>
    <row r="105" ht="19" customHeight="1" spans="1:14">
      <c r="A105" s="5" t="s">
        <v>894</v>
      </c>
      <c r="B105" s="5" t="s">
        <v>4</v>
      </c>
      <c r="C105" s="6">
        <f>'9月奖金发放记录'!J77</f>
        <v>150</v>
      </c>
      <c r="D105" s="5" t="s">
        <v>1649</v>
      </c>
      <c r="E105" s="5"/>
      <c r="F105" s="5"/>
      <c r="G105" s="5"/>
      <c r="H105" s="1"/>
      <c r="I105" s="1"/>
      <c r="J105" s="1"/>
      <c r="K105" s="1"/>
      <c r="L105" s="1"/>
      <c r="M105" s="1"/>
      <c r="N105" s="1"/>
    </row>
    <row r="106" ht="19" customHeight="1" spans="1:14">
      <c r="A106" s="12" t="s">
        <v>894</v>
      </c>
      <c r="B106" s="12" t="s">
        <v>1327</v>
      </c>
      <c r="C106" s="16">
        <f>SUMIFS('9月奖金发放记录'!$J$2:$J$146,'9月奖金发放记录'!$B$2:$B$146,"尚建华",'9月奖金发放记录'!$A$2:$A$146,"粤AGQ1330")</f>
        <v>150</v>
      </c>
      <c r="D106" s="5" t="s">
        <v>1358</v>
      </c>
      <c r="E106" s="5" t="s">
        <v>1587</v>
      </c>
      <c r="F106" s="5"/>
      <c r="G106" s="5"/>
      <c r="H106" s="1"/>
      <c r="I106" s="1"/>
      <c r="J106" s="1"/>
      <c r="K106" s="1"/>
      <c r="L106" s="1"/>
      <c r="M106" s="1"/>
      <c r="N106" s="1"/>
    </row>
    <row r="107" ht="19" customHeight="1" spans="1:14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34" customHeight="1" spans="1:14">
      <c r="A108" s="12" t="s">
        <v>838</v>
      </c>
      <c r="B108" s="13" t="s">
        <v>11</v>
      </c>
      <c r="C108" s="14">
        <v>150</v>
      </c>
      <c r="D108" s="13" t="s">
        <v>1996</v>
      </c>
      <c r="E108" s="13" t="s">
        <v>1997</v>
      </c>
      <c r="F108" s="13" t="s">
        <v>1998</v>
      </c>
      <c r="G108" s="13" t="s">
        <v>1999</v>
      </c>
      <c r="H108" s="13" t="s">
        <v>2000</v>
      </c>
      <c r="I108" s="13" t="s">
        <v>2001</v>
      </c>
      <c r="J108" s="13" t="s">
        <v>2002</v>
      </c>
      <c r="K108" s="13" t="s">
        <v>2003</v>
      </c>
      <c r="L108" s="13" t="s">
        <v>1573</v>
      </c>
      <c r="M108" s="13" t="s">
        <v>2004</v>
      </c>
      <c r="N108" s="13" t="s">
        <v>24</v>
      </c>
    </row>
    <row r="109" ht="34" customHeight="1" spans="1:14">
      <c r="A109" s="4" t="s">
        <v>894</v>
      </c>
      <c r="B109" s="4" t="s">
        <v>1324</v>
      </c>
      <c r="C109" s="15" t="s">
        <v>1278</v>
      </c>
      <c r="D109" s="4" t="s">
        <v>107</v>
      </c>
      <c r="E109" s="4" t="s">
        <v>1325</v>
      </c>
      <c r="F109" s="1"/>
      <c r="G109" s="1"/>
      <c r="H109" s="1"/>
      <c r="I109" s="1"/>
      <c r="J109" s="1"/>
      <c r="K109" s="1"/>
      <c r="L109" s="1"/>
      <c r="M109" s="1"/>
      <c r="N109" s="1"/>
    </row>
    <row r="110" ht="19" customHeight="1" spans="1:14">
      <c r="A110" s="5" t="s">
        <v>894</v>
      </c>
      <c r="B110" s="5" t="s">
        <v>4</v>
      </c>
      <c r="C110" s="6">
        <f>'9月奖金发放记录'!J102</f>
        <v>150</v>
      </c>
      <c r="D110" s="5" t="s">
        <v>1575</v>
      </c>
      <c r="E110" s="5"/>
      <c r="F110" s="5"/>
      <c r="G110" s="5"/>
      <c r="H110" s="1"/>
      <c r="I110" s="1"/>
      <c r="J110" s="1"/>
      <c r="K110" s="1"/>
      <c r="L110" s="1"/>
      <c r="M110" s="1"/>
      <c r="N110" s="1"/>
    </row>
    <row r="111" ht="19" customHeight="1" spans="1:14">
      <c r="A111" s="12" t="s">
        <v>894</v>
      </c>
      <c r="B111" s="12" t="s">
        <v>1327</v>
      </c>
      <c r="C111" s="16">
        <f>SUMIFS('9月奖金发放记录'!$J$2:$J$146,'9月奖金发放记录'!$B$2:$B$146,"尚建华",'9月奖金发放记录'!$A$2:$A$146,"粤AGQ3688")</f>
        <v>150</v>
      </c>
      <c r="D111" s="5" t="s">
        <v>1328</v>
      </c>
      <c r="E111" s="5" t="s">
        <v>1587</v>
      </c>
      <c r="F111" s="5"/>
      <c r="G111" s="5"/>
      <c r="H111" s="1"/>
      <c r="I111" s="1"/>
      <c r="J111" s="1"/>
      <c r="K111" s="1"/>
      <c r="L111" s="1"/>
      <c r="M111" s="1"/>
      <c r="N111" s="1"/>
    </row>
    <row r="112" ht="19" customHeight="1" spans="1:14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34" customHeight="1" spans="1:14">
      <c r="A113" s="12" t="s">
        <v>592</v>
      </c>
      <c r="B113" s="13" t="s">
        <v>11</v>
      </c>
      <c r="C113" s="14">
        <v>150</v>
      </c>
      <c r="D113" s="13" t="s">
        <v>2005</v>
      </c>
      <c r="E113" s="13" t="s">
        <v>2006</v>
      </c>
      <c r="F113" s="13" t="s">
        <v>2007</v>
      </c>
      <c r="G113" s="13" t="s">
        <v>2008</v>
      </c>
      <c r="H113" s="13" t="s">
        <v>2009</v>
      </c>
      <c r="I113" s="13" t="s">
        <v>2010</v>
      </c>
      <c r="J113" s="13" t="s">
        <v>2011</v>
      </c>
      <c r="K113" s="13" t="s">
        <v>2012</v>
      </c>
      <c r="L113" s="13" t="s">
        <v>2013</v>
      </c>
      <c r="M113" s="13" t="s">
        <v>2014</v>
      </c>
      <c r="N113" s="13" t="s">
        <v>24</v>
      </c>
    </row>
    <row r="114" ht="34" customHeight="1" spans="1:14">
      <c r="A114" s="4" t="s">
        <v>894</v>
      </c>
      <c r="B114" s="4" t="s">
        <v>1324</v>
      </c>
      <c r="C114" s="15" t="s">
        <v>1278</v>
      </c>
      <c r="D114" s="4" t="s">
        <v>107</v>
      </c>
      <c r="E114" s="4" t="s">
        <v>1325</v>
      </c>
      <c r="F114" s="1"/>
      <c r="G114" s="1"/>
      <c r="H114" s="1"/>
      <c r="I114" s="1"/>
      <c r="J114" s="1"/>
      <c r="K114" s="1"/>
      <c r="L114" s="1"/>
      <c r="M114" s="1"/>
      <c r="N114" s="1"/>
    </row>
    <row r="115" ht="19" customHeight="1" spans="1:14">
      <c r="A115" s="5" t="s">
        <v>894</v>
      </c>
      <c r="B115" s="5" t="s">
        <v>1326</v>
      </c>
      <c r="C115" s="6">
        <v>0</v>
      </c>
      <c r="D115" s="5" t="s">
        <v>897</v>
      </c>
      <c r="E115" s="5"/>
      <c r="F115" s="5"/>
      <c r="G115" s="5"/>
      <c r="H115" s="1"/>
      <c r="I115" s="1"/>
      <c r="J115" s="1"/>
      <c r="K115" s="1"/>
      <c r="L115" s="1"/>
      <c r="M115" s="1"/>
      <c r="N115" s="1"/>
    </row>
    <row r="116" ht="19" customHeight="1" spans="1:14">
      <c r="A116" s="12" t="s">
        <v>894</v>
      </c>
      <c r="B116" s="12" t="s">
        <v>1327</v>
      </c>
      <c r="C116" s="16">
        <f>SUMIFS('9月奖金发放记录'!$J$2:$J$146,'9月奖金发放记录'!$B$2:$B$146,"尚建华",'9月奖金发放记录'!$A$2:$A$146,"粤AGQ8393")</f>
        <v>0</v>
      </c>
      <c r="D116" s="5" t="s">
        <v>1328</v>
      </c>
      <c r="E116" s="5" t="s">
        <v>1329</v>
      </c>
      <c r="F116" s="5"/>
      <c r="G116" s="5"/>
      <c r="H116" s="1"/>
      <c r="I116" s="1"/>
      <c r="J116" s="1"/>
      <c r="K116" s="1"/>
      <c r="L116" s="1"/>
      <c r="M116" s="1"/>
      <c r="N116" s="1"/>
    </row>
    <row r="117" ht="19" customHeight="1" spans="1:14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34" customHeight="1" spans="1:14">
      <c r="A118" s="12" t="s">
        <v>594</v>
      </c>
      <c r="B118" s="13" t="s">
        <v>11</v>
      </c>
      <c r="C118" s="14">
        <v>150</v>
      </c>
      <c r="D118" s="13" t="s">
        <v>1322</v>
      </c>
      <c r="E118" s="13" t="s">
        <v>1322</v>
      </c>
      <c r="F118" s="13" t="s">
        <v>1322</v>
      </c>
      <c r="G118" s="13" t="s">
        <v>1322</v>
      </c>
      <c r="H118" s="13" t="s">
        <v>1322</v>
      </c>
      <c r="I118" s="13" t="s">
        <v>1322</v>
      </c>
      <c r="J118" s="13" t="s">
        <v>1322</v>
      </c>
      <c r="K118" s="13" t="s">
        <v>2015</v>
      </c>
      <c r="L118" s="13" t="s">
        <v>2016</v>
      </c>
      <c r="M118" s="13" t="s">
        <v>2017</v>
      </c>
      <c r="N118" s="13" t="s">
        <v>826</v>
      </c>
    </row>
    <row r="119" ht="34" customHeight="1" spans="1:14">
      <c r="A119" s="4" t="s">
        <v>894</v>
      </c>
      <c r="B119" s="4" t="s">
        <v>1324</v>
      </c>
      <c r="C119" s="15" t="s">
        <v>1278</v>
      </c>
      <c r="D119" s="4" t="s">
        <v>107</v>
      </c>
      <c r="E119" s="4" t="s">
        <v>1325</v>
      </c>
      <c r="F119" s="1"/>
      <c r="G119" s="1"/>
      <c r="H119" s="1"/>
      <c r="I119" s="1"/>
      <c r="J119" s="1"/>
      <c r="K119" s="1"/>
      <c r="L119" s="1"/>
      <c r="M119" s="1"/>
      <c r="N119" s="1"/>
    </row>
    <row r="120" ht="19" customHeight="1" spans="1:14">
      <c r="A120" s="5" t="s">
        <v>894</v>
      </c>
      <c r="B120" s="5" t="s">
        <v>1269</v>
      </c>
      <c r="C120" s="6">
        <f>'9月奖金发放记录'!J45</f>
        <v>150</v>
      </c>
      <c r="D120" s="5" t="s">
        <v>1333</v>
      </c>
      <c r="E120" s="5"/>
      <c r="F120" s="5"/>
      <c r="G120" s="5"/>
      <c r="H120" s="1"/>
      <c r="I120" s="1"/>
      <c r="J120" s="1"/>
      <c r="K120" s="1"/>
      <c r="L120" s="1"/>
      <c r="M120" s="1"/>
      <c r="N120" s="1"/>
    </row>
    <row r="121" ht="19" customHeight="1" spans="1:14">
      <c r="A121" s="5" t="s">
        <v>894</v>
      </c>
      <c r="B121" s="5" t="s">
        <v>812</v>
      </c>
      <c r="C121" s="6">
        <f>'9月奖金发放记录'!J134</f>
        <v>19.35</v>
      </c>
      <c r="D121" s="5" t="s">
        <v>1333</v>
      </c>
      <c r="E121" s="5"/>
      <c r="F121" s="5"/>
      <c r="G121" s="5"/>
      <c r="H121" s="1"/>
      <c r="I121" s="1"/>
      <c r="J121" s="1"/>
      <c r="K121" s="1"/>
      <c r="L121" s="1"/>
      <c r="M121" s="1"/>
      <c r="N121" s="1"/>
    </row>
    <row r="122" ht="19" customHeight="1" spans="1:14">
      <c r="A122" s="12" t="s">
        <v>894</v>
      </c>
      <c r="B122" s="12" t="s">
        <v>1327</v>
      </c>
      <c r="C122" s="16">
        <f>SUMIFS('9月奖金发放记录'!$J$2:$J$146,'9月奖金发放记录'!$B$2:$B$146,"尚建华",'9月奖金发放记录'!$A$2:$A$146,"粤AGR0772")</f>
        <v>169.35</v>
      </c>
      <c r="D122" s="5" t="s">
        <v>1358</v>
      </c>
      <c r="E122" s="5" t="s">
        <v>1764</v>
      </c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ht="34" customHeight="1" spans="1:14">
      <c r="A124" s="12" t="s">
        <v>839</v>
      </c>
      <c r="B124" s="13" t="s">
        <v>11</v>
      </c>
      <c r="C124" s="14">
        <v>150</v>
      </c>
      <c r="D124" s="13" t="s">
        <v>2018</v>
      </c>
      <c r="E124" s="13" t="s">
        <v>2019</v>
      </c>
      <c r="F124" s="13" t="s">
        <v>2020</v>
      </c>
      <c r="G124" s="13" t="s">
        <v>2021</v>
      </c>
      <c r="H124" s="13" t="s">
        <v>2022</v>
      </c>
      <c r="I124" s="13" t="s">
        <v>2023</v>
      </c>
      <c r="J124" s="13" t="s">
        <v>2024</v>
      </c>
      <c r="K124" s="13" t="s">
        <v>2025</v>
      </c>
      <c r="L124" s="13" t="s">
        <v>1573</v>
      </c>
      <c r="M124" s="13" t="s">
        <v>2026</v>
      </c>
      <c r="N124" s="13" t="s">
        <v>24</v>
      </c>
    </row>
    <row r="125" ht="34" customHeight="1" spans="1:14">
      <c r="A125" s="4" t="s">
        <v>894</v>
      </c>
      <c r="B125" s="4" t="s">
        <v>1324</v>
      </c>
      <c r="C125" s="15" t="s">
        <v>1278</v>
      </c>
      <c r="D125" s="4" t="s">
        <v>107</v>
      </c>
      <c r="E125" s="4" t="s">
        <v>1325</v>
      </c>
      <c r="F125" s="1"/>
      <c r="G125" s="1"/>
      <c r="H125" s="1"/>
      <c r="I125" s="1"/>
      <c r="J125" s="1"/>
      <c r="K125" s="1"/>
      <c r="L125" s="1"/>
      <c r="M125" s="1"/>
      <c r="N125" s="1"/>
    </row>
    <row r="126" ht="19" customHeight="1" spans="1:14">
      <c r="A126" s="5" t="s">
        <v>894</v>
      </c>
      <c r="B126" s="5" t="s">
        <v>4</v>
      </c>
      <c r="C126" s="6">
        <f>'9月奖金发放记录'!J103</f>
        <v>150</v>
      </c>
      <c r="D126" s="5" t="s">
        <v>1575</v>
      </c>
      <c r="E126" s="5"/>
      <c r="F126" s="5"/>
      <c r="G126" s="5"/>
      <c r="H126" s="1"/>
      <c r="I126" s="1"/>
      <c r="J126" s="1"/>
      <c r="K126" s="1"/>
      <c r="L126" s="1"/>
      <c r="M126" s="1"/>
      <c r="N126" s="1"/>
    </row>
    <row r="127" ht="19" customHeight="1" spans="1:14">
      <c r="A127" s="12" t="s">
        <v>894</v>
      </c>
      <c r="B127" s="12" t="s">
        <v>1327</v>
      </c>
      <c r="C127" s="16">
        <f>SUMIFS('9月奖金发放记录'!$J$2:$J$146,'9月奖金发放记录'!$B$2:$B$146,"尚建华",'9月奖金发放记录'!$A$2:$A$146,"粤AGR0790")</f>
        <v>150</v>
      </c>
      <c r="D127" s="5" t="s">
        <v>1328</v>
      </c>
      <c r="E127" s="5" t="s">
        <v>1986</v>
      </c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ht="34" customHeight="1" spans="1:14">
      <c r="A129" s="12" t="s">
        <v>596</v>
      </c>
      <c r="B129" s="13" t="s">
        <v>11</v>
      </c>
      <c r="C129" s="14">
        <v>150</v>
      </c>
      <c r="D129" s="13" t="s">
        <v>1322</v>
      </c>
      <c r="E129" s="13" t="s">
        <v>1322</v>
      </c>
      <c r="F129" s="13" t="s">
        <v>1322</v>
      </c>
      <c r="G129" s="13" t="s">
        <v>1322</v>
      </c>
      <c r="H129" s="13" t="s">
        <v>1322</v>
      </c>
      <c r="I129" s="13" t="s">
        <v>1322</v>
      </c>
      <c r="J129" s="13" t="s">
        <v>1322</v>
      </c>
      <c r="K129" s="13" t="s">
        <v>2027</v>
      </c>
      <c r="L129" s="13" t="s">
        <v>2028</v>
      </c>
      <c r="M129" s="13" t="s">
        <v>2029</v>
      </c>
      <c r="N129" s="13" t="s">
        <v>826</v>
      </c>
    </row>
    <row r="130" ht="34" customHeight="1" spans="1:14">
      <c r="A130" s="4" t="s">
        <v>894</v>
      </c>
      <c r="B130" s="4" t="s">
        <v>1324</v>
      </c>
      <c r="C130" s="15" t="s">
        <v>1278</v>
      </c>
      <c r="D130" s="4" t="s">
        <v>107</v>
      </c>
      <c r="E130" s="4" t="s">
        <v>1325</v>
      </c>
      <c r="F130" s="1"/>
      <c r="G130" s="1"/>
      <c r="H130" s="1"/>
      <c r="I130" s="1"/>
      <c r="J130" s="1"/>
      <c r="K130" s="1"/>
      <c r="L130" s="1"/>
      <c r="M130" s="1"/>
      <c r="N130" s="1"/>
    </row>
    <row r="131" ht="19" customHeight="1" spans="1:14">
      <c r="A131" s="5" t="s">
        <v>894</v>
      </c>
      <c r="B131" s="5" t="s">
        <v>1269</v>
      </c>
      <c r="C131" s="6">
        <f>'9月奖金发放记录'!J46</f>
        <v>150</v>
      </c>
      <c r="D131" s="5" t="s">
        <v>1333</v>
      </c>
      <c r="E131" s="5"/>
      <c r="F131" s="5"/>
      <c r="G131" s="5"/>
      <c r="H131" s="1"/>
      <c r="I131" s="1"/>
      <c r="J131" s="1"/>
      <c r="K131" s="1"/>
      <c r="L131" s="1"/>
      <c r="M131" s="1"/>
      <c r="N131" s="1"/>
    </row>
    <row r="132" ht="19" customHeight="1" spans="1:14">
      <c r="A132" s="12" t="s">
        <v>894</v>
      </c>
      <c r="B132" s="12" t="s">
        <v>1327</v>
      </c>
      <c r="C132" s="16">
        <f>SUMIFS('9月奖金发放记录'!$J$2:$J$146,'9月奖金发放记录'!$B$2:$B$146,"尚建华",'9月奖金发放记录'!$A$2:$A$146,"粤AGR2818")</f>
        <v>150</v>
      </c>
      <c r="D132" s="5" t="s">
        <v>1328</v>
      </c>
      <c r="E132" s="5" t="s">
        <v>1329</v>
      </c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34" customHeight="1" spans="1:14">
      <c r="A134" s="12" t="s">
        <v>598</v>
      </c>
      <c r="B134" s="13" t="s">
        <v>11</v>
      </c>
      <c r="C134" s="14">
        <v>150</v>
      </c>
      <c r="D134" s="13" t="s">
        <v>2030</v>
      </c>
      <c r="E134" s="13" t="s">
        <v>2031</v>
      </c>
      <c r="F134" s="13" t="s">
        <v>2032</v>
      </c>
      <c r="G134" s="13" t="s">
        <v>2033</v>
      </c>
      <c r="H134" s="13" t="s">
        <v>2034</v>
      </c>
      <c r="I134" s="13" t="s">
        <v>2035</v>
      </c>
      <c r="J134" s="13" t="s">
        <v>2036</v>
      </c>
      <c r="K134" s="13" t="s">
        <v>2037</v>
      </c>
      <c r="L134" s="13" t="s">
        <v>1573</v>
      </c>
      <c r="M134" s="13" t="s">
        <v>2038</v>
      </c>
      <c r="N134" s="13" t="s">
        <v>825</v>
      </c>
    </row>
    <row r="135" ht="34" customHeight="1" spans="1:14">
      <c r="A135" s="4" t="s">
        <v>894</v>
      </c>
      <c r="B135" s="4" t="s">
        <v>1324</v>
      </c>
      <c r="C135" s="15" t="s">
        <v>1278</v>
      </c>
      <c r="D135" s="4" t="s">
        <v>107</v>
      </c>
      <c r="E135" s="4" t="s">
        <v>1325</v>
      </c>
      <c r="F135" s="1"/>
      <c r="G135" s="1"/>
      <c r="H135" s="1"/>
      <c r="I135" s="1"/>
      <c r="J135" s="1"/>
      <c r="K135" s="1"/>
      <c r="L135" s="1"/>
      <c r="M135" s="1"/>
      <c r="N135" s="1"/>
    </row>
    <row r="136" ht="19" customHeight="1" spans="1:14">
      <c r="A136" s="5" t="s">
        <v>894</v>
      </c>
      <c r="B136" s="5" t="s">
        <v>1326</v>
      </c>
      <c r="C136" s="6">
        <v>0</v>
      </c>
      <c r="D136" s="5" t="s">
        <v>1348</v>
      </c>
      <c r="E136" s="5"/>
      <c r="F136" s="5"/>
      <c r="G136" s="5"/>
      <c r="H136" s="1"/>
      <c r="I136" s="1"/>
      <c r="J136" s="1"/>
      <c r="K136" s="1"/>
      <c r="L136" s="1"/>
      <c r="M136" s="1"/>
      <c r="N136" s="1"/>
    </row>
    <row r="137" ht="19" customHeight="1" spans="1:14">
      <c r="A137" s="12" t="s">
        <v>894</v>
      </c>
      <c r="B137" s="12" t="s">
        <v>1327</v>
      </c>
      <c r="C137" s="16">
        <f>SUMIFS('9月奖金发放记录'!$J$2:$J$146,'9月奖金发放记录'!$B$2:$B$146,"尚建华",'9月奖金发放记录'!$A$2:$A$146,"粤AGR3208")</f>
        <v>0</v>
      </c>
      <c r="D137" s="5" t="s">
        <v>2039</v>
      </c>
      <c r="E137" s="5" t="s">
        <v>1329</v>
      </c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ht="34" customHeight="1" spans="1:14">
      <c r="A139" s="12" t="s">
        <v>600</v>
      </c>
      <c r="B139" s="13" t="s">
        <v>11</v>
      </c>
      <c r="C139" s="14">
        <v>150</v>
      </c>
      <c r="D139" s="13" t="s">
        <v>2040</v>
      </c>
      <c r="E139" s="13" t="s">
        <v>2041</v>
      </c>
      <c r="F139" s="13" t="s">
        <v>2042</v>
      </c>
      <c r="G139" s="13" t="s">
        <v>2043</v>
      </c>
      <c r="H139" s="13" t="s">
        <v>2044</v>
      </c>
      <c r="I139" s="13" t="s">
        <v>2045</v>
      </c>
      <c r="J139" s="13" t="s">
        <v>2046</v>
      </c>
      <c r="K139" s="13" t="s">
        <v>2047</v>
      </c>
      <c r="L139" s="13" t="s">
        <v>2048</v>
      </c>
      <c r="M139" s="13" t="s">
        <v>2049</v>
      </c>
      <c r="N139" s="13" t="s">
        <v>826</v>
      </c>
    </row>
    <row r="140" ht="34" customHeight="1" spans="1:14">
      <c r="A140" s="4" t="s">
        <v>894</v>
      </c>
      <c r="B140" s="4" t="s">
        <v>1324</v>
      </c>
      <c r="C140" s="15" t="s">
        <v>1278</v>
      </c>
      <c r="D140" s="4" t="s">
        <v>107</v>
      </c>
      <c r="E140" s="4" t="s">
        <v>1325</v>
      </c>
      <c r="F140" s="1"/>
      <c r="G140" s="1"/>
      <c r="H140" s="1"/>
      <c r="I140" s="1"/>
      <c r="J140" s="1"/>
      <c r="K140" s="1"/>
      <c r="L140" s="1"/>
      <c r="M140" s="1"/>
      <c r="N140" s="1"/>
    </row>
    <row r="141" ht="19" customHeight="1" spans="1:14">
      <c r="A141" s="5" t="s">
        <v>894</v>
      </c>
      <c r="B141" s="5" t="s">
        <v>4</v>
      </c>
      <c r="C141" s="6">
        <f>'9月奖金发放记录'!J78</f>
        <v>150</v>
      </c>
      <c r="D141" s="5" t="s">
        <v>1649</v>
      </c>
      <c r="E141" s="5"/>
      <c r="F141" s="5"/>
      <c r="G141" s="5"/>
      <c r="H141" s="1"/>
      <c r="I141" s="1"/>
      <c r="J141" s="1"/>
      <c r="K141" s="1"/>
      <c r="L141" s="1"/>
      <c r="M141" s="1"/>
      <c r="N141" s="1"/>
    </row>
    <row r="142" ht="19" customHeight="1" spans="1:14">
      <c r="A142" s="12" t="s">
        <v>894</v>
      </c>
      <c r="B142" s="12" t="s">
        <v>1327</v>
      </c>
      <c r="C142" s="16">
        <f>SUMIFS('9月奖金发放记录'!$J$2:$J$146,'9月奖金发放记录'!$B$2:$B$146,"尚建华",'9月奖金发放记录'!$A$2:$A$146,"粤AGR5098")</f>
        <v>150</v>
      </c>
      <c r="D142" s="5" t="s">
        <v>1334</v>
      </c>
      <c r="E142" s="5" t="s">
        <v>1587</v>
      </c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ht="34" customHeight="1" spans="1:14">
      <c r="A144" s="12" t="s">
        <v>601</v>
      </c>
      <c r="B144" s="13" t="s">
        <v>11</v>
      </c>
      <c r="C144" s="14">
        <v>150</v>
      </c>
      <c r="D144" s="13" t="s">
        <v>2050</v>
      </c>
      <c r="E144" s="13" t="s">
        <v>2051</v>
      </c>
      <c r="F144" s="13" t="s">
        <v>1322</v>
      </c>
      <c r="G144" s="13" t="s">
        <v>1322</v>
      </c>
      <c r="H144" s="13" t="s">
        <v>1322</v>
      </c>
      <c r="I144" s="13" t="s">
        <v>1322</v>
      </c>
      <c r="J144" s="13" t="s">
        <v>1322</v>
      </c>
      <c r="K144" s="13" t="s">
        <v>1322</v>
      </c>
      <c r="L144" s="13" t="s">
        <v>2052</v>
      </c>
      <c r="M144" s="13" t="s">
        <v>2053</v>
      </c>
      <c r="N144" s="13" t="s">
        <v>826</v>
      </c>
    </row>
    <row r="145" ht="34" customHeight="1" spans="1:14">
      <c r="A145" s="4" t="s">
        <v>894</v>
      </c>
      <c r="B145" s="4" t="s">
        <v>1324</v>
      </c>
      <c r="C145" s="15" t="s">
        <v>1278</v>
      </c>
      <c r="D145" s="4" t="s">
        <v>107</v>
      </c>
      <c r="E145" s="4" t="s">
        <v>1325</v>
      </c>
      <c r="F145" s="1"/>
      <c r="G145" s="1"/>
      <c r="H145" s="1"/>
      <c r="I145" s="1"/>
      <c r="J145" s="1"/>
      <c r="K145" s="1"/>
      <c r="L145" s="1"/>
      <c r="M145" s="1"/>
      <c r="N145" s="1"/>
    </row>
    <row r="146" ht="19" customHeight="1" spans="1:14">
      <c r="A146" s="5" t="s">
        <v>894</v>
      </c>
      <c r="B146" s="5" t="s">
        <v>811</v>
      </c>
      <c r="C146" s="6">
        <f>'9月奖金发放记录'!J140</f>
        <v>10</v>
      </c>
      <c r="D146" s="5" t="s">
        <v>1333</v>
      </c>
      <c r="E146" s="5"/>
      <c r="F146" s="5"/>
      <c r="G146" s="5"/>
      <c r="H146" s="1"/>
      <c r="I146" s="1"/>
      <c r="J146" s="1"/>
      <c r="K146" s="1"/>
      <c r="L146" s="1"/>
      <c r="M146" s="1"/>
      <c r="N146" s="1"/>
    </row>
    <row r="147" ht="19" customHeight="1" spans="1:14">
      <c r="A147" s="12" t="s">
        <v>894</v>
      </c>
      <c r="B147" s="12" t="s">
        <v>1327</v>
      </c>
      <c r="C147" s="16">
        <f>SUMIFS('9月奖金发放记录'!$J$2:$J$146,'9月奖金发放记录'!$B$2:$B$146,"尚建华",'9月奖金发放记录'!$A$2:$A$146,"粤AGR5535")</f>
        <v>10</v>
      </c>
      <c r="D147" s="5" t="s">
        <v>1395</v>
      </c>
      <c r="E147" s="5" t="s">
        <v>1329</v>
      </c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34" customHeight="1" spans="1:14">
      <c r="A149" s="12" t="s">
        <v>840</v>
      </c>
      <c r="B149" s="13" t="s">
        <v>11</v>
      </c>
      <c r="C149" s="14">
        <v>150</v>
      </c>
      <c r="D149" s="13" t="s">
        <v>2054</v>
      </c>
      <c r="E149" s="13" t="s">
        <v>2055</v>
      </c>
      <c r="F149" s="13" t="s">
        <v>2056</v>
      </c>
      <c r="G149" s="13" t="s">
        <v>2057</v>
      </c>
      <c r="H149" s="13" t="s">
        <v>2058</v>
      </c>
      <c r="I149" s="13" t="s">
        <v>2059</v>
      </c>
      <c r="J149" s="13" t="s">
        <v>1573</v>
      </c>
      <c r="K149" s="13" t="s">
        <v>2060</v>
      </c>
      <c r="L149" s="13" t="s">
        <v>1573</v>
      </c>
      <c r="M149" s="13" t="s">
        <v>2061</v>
      </c>
      <c r="N149" s="13" t="s">
        <v>24</v>
      </c>
    </row>
    <row r="150" ht="34" customHeight="1" spans="1:14">
      <c r="A150" s="4" t="s">
        <v>894</v>
      </c>
      <c r="B150" s="4" t="s">
        <v>1324</v>
      </c>
      <c r="C150" s="15" t="s">
        <v>1278</v>
      </c>
      <c r="D150" s="4" t="s">
        <v>107</v>
      </c>
      <c r="E150" s="4" t="s">
        <v>1325</v>
      </c>
      <c r="F150" s="1"/>
      <c r="G150" s="1"/>
      <c r="H150" s="1"/>
      <c r="I150" s="1"/>
      <c r="J150" s="1"/>
      <c r="K150" s="1"/>
      <c r="L150" s="1"/>
      <c r="M150" s="1"/>
      <c r="N150" s="1"/>
    </row>
    <row r="151" ht="19" customHeight="1" spans="1:14">
      <c r="A151" s="5" t="s">
        <v>894</v>
      </c>
      <c r="B151" s="5" t="s">
        <v>4</v>
      </c>
      <c r="C151" s="6">
        <f>'9月奖金发放记录'!J104</f>
        <v>150</v>
      </c>
      <c r="D151" s="5" t="s">
        <v>1575</v>
      </c>
      <c r="E151" s="5"/>
      <c r="F151" s="5"/>
      <c r="G151" s="5"/>
      <c r="H151" s="1"/>
      <c r="I151" s="1"/>
      <c r="J151" s="1"/>
      <c r="K151" s="1"/>
      <c r="L151" s="1"/>
      <c r="M151" s="1"/>
      <c r="N151" s="1"/>
    </row>
    <row r="152" ht="19" customHeight="1" spans="1:14">
      <c r="A152" s="12" t="s">
        <v>894</v>
      </c>
      <c r="B152" s="12" t="s">
        <v>1327</v>
      </c>
      <c r="C152" s="16">
        <f>SUMIFS('9月奖金发放记录'!$J$2:$J$146,'9月奖金发放记录'!$B$2:$B$146,"尚建华",'9月奖金发放记录'!$A$2:$A$146,"粤AGR5539")</f>
        <v>150</v>
      </c>
      <c r="D152" s="5" t="s">
        <v>1328</v>
      </c>
      <c r="E152" s="5" t="s">
        <v>1587</v>
      </c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ht="34" customHeight="1" spans="1:14">
      <c r="A154" s="12" t="s">
        <v>841</v>
      </c>
      <c r="B154" s="13" t="s">
        <v>11</v>
      </c>
      <c r="C154" s="14">
        <v>150</v>
      </c>
      <c r="D154" s="13" t="s">
        <v>2062</v>
      </c>
      <c r="E154" s="13" t="s">
        <v>2063</v>
      </c>
      <c r="F154" s="13" t="s">
        <v>2064</v>
      </c>
      <c r="G154" s="13" t="s">
        <v>2065</v>
      </c>
      <c r="H154" s="13" t="s">
        <v>2066</v>
      </c>
      <c r="I154" s="13" t="s">
        <v>2067</v>
      </c>
      <c r="J154" s="13" t="s">
        <v>2068</v>
      </c>
      <c r="K154" s="13" t="s">
        <v>2069</v>
      </c>
      <c r="L154" s="13" t="s">
        <v>1573</v>
      </c>
      <c r="M154" s="13" t="s">
        <v>2070</v>
      </c>
      <c r="N154" s="13" t="s">
        <v>24</v>
      </c>
    </row>
    <row r="155" ht="34" customHeight="1" spans="1:14">
      <c r="A155" s="4" t="s">
        <v>894</v>
      </c>
      <c r="B155" s="4" t="s">
        <v>1324</v>
      </c>
      <c r="C155" s="15" t="s">
        <v>1278</v>
      </c>
      <c r="D155" s="4" t="s">
        <v>107</v>
      </c>
      <c r="E155" s="4" t="s">
        <v>1325</v>
      </c>
      <c r="F155" s="1"/>
      <c r="G155" s="1"/>
      <c r="H155" s="1"/>
      <c r="I155" s="1"/>
      <c r="J155" s="1"/>
      <c r="K155" s="1"/>
      <c r="L155" s="1"/>
      <c r="M155" s="1"/>
      <c r="N155" s="1"/>
    </row>
    <row r="156" ht="19" customHeight="1" spans="1:14">
      <c r="A156" s="5" t="s">
        <v>894</v>
      </c>
      <c r="B156" s="5" t="s">
        <v>4</v>
      </c>
      <c r="C156" s="6">
        <f>'9月奖金发放记录'!J105</f>
        <v>150</v>
      </c>
      <c r="D156" s="5" t="s">
        <v>1575</v>
      </c>
      <c r="E156" s="5"/>
      <c r="F156" s="5"/>
      <c r="G156" s="5"/>
      <c r="H156" s="1"/>
      <c r="I156" s="1"/>
      <c r="J156" s="1"/>
      <c r="K156" s="1"/>
      <c r="L156" s="1"/>
      <c r="M156" s="1"/>
      <c r="N156" s="1"/>
    </row>
    <row r="157" ht="19" customHeight="1" spans="1:14">
      <c r="A157" s="12" t="s">
        <v>894</v>
      </c>
      <c r="B157" s="12" t="s">
        <v>1327</v>
      </c>
      <c r="C157" s="16">
        <f>SUMIFS('9月奖金发放记录'!$J$2:$J$146,'9月奖金发放记录'!$B$2:$B$146,"尚建华",'9月奖金发放记录'!$A$2:$A$146,"粤AGR6859")</f>
        <v>150</v>
      </c>
      <c r="D157" s="5" t="s">
        <v>1328</v>
      </c>
      <c r="E157" s="5" t="s">
        <v>2071</v>
      </c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ht="34" customHeight="1" spans="1:14">
      <c r="A159" s="12" t="s">
        <v>606</v>
      </c>
      <c r="B159" s="13" t="s">
        <v>11</v>
      </c>
      <c r="C159" s="14">
        <v>150</v>
      </c>
      <c r="D159" s="13" t="s">
        <v>1322</v>
      </c>
      <c r="E159" s="13" t="s">
        <v>1322</v>
      </c>
      <c r="F159" s="13" t="s">
        <v>1322</v>
      </c>
      <c r="G159" s="13" t="s">
        <v>1322</v>
      </c>
      <c r="H159" s="13" t="s">
        <v>1322</v>
      </c>
      <c r="I159" s="13" t="s">
        <v>1322</v>
      </c>
      <c r="J159" s="13" t="s">
        <v>1322</v>
      </c>
      <c r="K159" s="13" t="s">
        <v>1322</v>
      </c>
      <c r="L159" s="13" t="s">
        <v>2072</v>
      </c>
      <c r="M159" s="13" t="s">
        <v>2072</v>
      </c>
      <c r="N159" s="13" t="s">
        <v>826</v>
      </c>
    </row>
    <row r="160" ht="34" customHeight="1" spans="1:14">
      <c r="A160" s="4" t="s">
        <v>894</v>
      </c>
      <c r="B160" s="4" t="s">
        <v>1324</v>
      </c>
      <c r="C160" s="15" t="s">
        <v>1278</v>
      </c>
      <c r="D160" s="4" t="s">
        <v>107</v>
      </c>
      <c r="E160" s="4" t="s">
        <v>1325</v>
      </c>
      <c r="F160" s="1"/>
      <c r="G160" s="1"/>
      <c r="H160" s="1"/>
      <c r="I160" s="1"/>
      <c r="J160" s="1"/>
      <c r="K160" s="1"/>
      <c r="L160" s="1"/>
      <c r="M160" s="1"/>
      <c r="N160" s="1"/>
    </row>
    <row r="161" ht="19" customHeight="1" spans="1:14">
      <c r="A161" s="5" t="s">
        <v>894</v>
      </c>
      <c r="B161" s="5" t="s">
        <v>1269</v>
      </c>
      <c r="C161" s="6">
        <f>'9月奖金发放记录'!J47</f>
        <v>150</v>
      </c>
      <c r="D161" s="5" t="s">
        <v>1333</v>
      </c>
      <c r="E161" s="5"/>
      <c r="F161" s="5"/>
      <c r="G161" s="5"/>
      <c r="H161" s="1"/>
      <c r="I161" s="1"/>
      <c r="J161" s="1"/>
      <c r="K161" s="1"/>
      <c r="L161" s="1"/>
      <c r="M161" s="1"/>
      <c r="N161" s="1"/>
    </row>
    <row r="162" ht="19" customHeight="1" spans="1:14">
      <c r="A162" s="12" t="s">
        <v>894</v>
      </c>
      <c r="B162" s="12" t="s">
        <v>1327</v>
      </c>
      <c r="C162" s="16">
        <f>SUMIFS('9月奖金发放记录'!$J$2:$J$146,'9月奖金发放记录'!$B$2:$B$146,"尚建华",'9月奖金发放记录'!$A$2:$A$146,"粤AGR6869")</f>
        <v>150</v>
      </c>
      <c r="D162" s="5" t="s">
        <v>1328</v>
      </c>
      <c r="E162" s="5" t="s">
        <v>1764</v>
      </c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ht="34" customHeight="1" spans="1:14">
      <c r="A164" s="12" t="s">
        <v>842</v>
      </c>
      <c r="B164" s="13" t="s">
        <v>11</v>
      </c>
      <c r="C164" s="14">
        <v>150</v>
      </c>
      <c r="D164" s="13" t="s">
        <v>1322</v>
      </c>
      <c r="E164" s="13" t="s">
        <v>1322</v>
      </c>
      <c r="F164" s="13" t="s">
        <v>1322</v>
      </c>
      <c r="G164" s="13" t="s">
        <v>1322</v>
      </c>
      <c r="H164" s="13" t="s">
        <v>2073</v>
      </c>
      <c r="I164" s="13" t="s">
        <v>2074</v>
      </c>
      <c r="J164" s="13" t="s">
        <v>2075</v>
      </c>
      <c r="K164" s="13" t="s">
        <v>2076</v>
      </c>
      <c r="L164" s="13" t="s">
        <v>1573</v>
      </c>
      <c r="M164" s="13" t="s">
        <v>2077</v>
      </c>
      <c r="N164" s="13" t="s">
        <v>24</v>
      </c>
    </row>
    <row r="165" ht="34" customHeight="1" spans="1:14">
      <c r="A165" s="4" t="s">
        <v>894</v>
      </c>
      <c r="B165" s="4" t="s">
        <v>1324</v>
      </c>
      <c r="C165" s="15" t="s">
        <v>1278</v>
      </c>
      <c r="D165" s="4" t="s">
        <v>107</v>
      </c>
      <c r="E165" s="4" t="s">
        <v>1325</v>
      </c>
      <c r="F165" s="1"/>
      <c r="G165" s="1"/>
      <c r="H165" s="1"/>
      <c r="I165" s="1"/>
      <c r="J165" s="1"/>
      <c r="K165" s="1"/>
      <c r="L165" s="1"/>
      <c r="M165" s="1"/>
      <c r="N165" s="1"/>
    </row>
    <row r="166" ht="19" customHeight="1" spans="1:14">
      <c r="A166" s="5" t="s">
        <v>894</v>
      </c>
      <c r="B166" s="5" t="s">
        <v>4</v>
      </c>
      <c r="C166" s="6">
        <f>'9月奖金发放记录'!J106</f>
        <v>150</v>
      </c>
      <c r="D166" s="5" t="s">
        <v>1575</v>
      </c>
      <c r="E166" s="5"/>
      <c r="F166" s="5"/>
      <c r="G166" s="5"/>
      <c r="H166" s="1"/>
      <c r="I166" s="1"/>
      <c r="J166" s="1"/>
      <c r="K166" s="1"/>
      <c r="L166" s="1"/>
      <c r="M166" s="1"/>
      <c r="N166" s="1"/>
    </row>
    <row r="167" ht="19" customHeight="1" spans="1:14">
      <c r="A167" s="12" t="s">
        <v>894</v>
      </c>
      <c r="B167" s="12" t="s">
        <v>1327</v>
      </c>
      <c r="C167" s="16">
        <f>SUMIFS('9月奖金发放记录'!$J$2:$J$146,'9月奖金发放记录'!$B$2:$B$146,"尚建华",'9月奖金发放记录'!$A$2:$A$146,"粤AGR6881")</f>
        <v>150</v>
      </c>
      <c r="D167" s="5" t="s">
        <v>1328</v>
      </c>
      <c r="E167" s="5" t="s">
        <v>1587</v>
      </c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ht="34" customHeight="1" spans="1:14">
      <c r="A169" s="12" t="s">
        <v>843</v>
      </c>
      <c r="B169" s="13" t="s">
        <v>11</v>
      </c>
      <c r="C169" s="14">
        <v>150</v>
      </c>
      <c r="D169" s="13" t="s">
        <v>2078</v>
      </c>
      <c r="E169" s="13" t="s">
        <v>2079</v>
      </c>
      <c r="F169" s="13" t="s">
        <v>2080</v>
      </c>
      <c r="G169" s="13" t="s">
        <v>2081</v>
      </c>
      <c r="H169" s="13" t="s">
        <v>2082</v>
      </c>
      <c r="I169" s="13" t="s">
        <v>2083</v>
      </c>
      <c r="J169" s="13" t="s">
        <v>2084</v>
      </c>
      <c r="K169" s="13" t="s">
        <v>2085</v>
      </c>
      <c r="L169" s="13" t="s">
        <v>1573</v>
      </c>
      <c r="M169" s="13" t="s">
        <v>2086</v>
      </c>
      <c r="N169" s="13" t="s">
        <v>24</v>
      </c>
    </row>
    <row r="170" ht="34" customHeight="1" spans="1:14">
      <c r="A170" s="4" t="s">
        <v>894</v>
      </c>
      <c r="B170" s="4" t="s">
        <v>1324</v>
      </c>
      <c r="C170" s="15" t="s">
        <v>1278</v>
      </c>
      <c r="D170" s="4" t="s">
        <v>107</v>
      </c>
      <c r="E170" s="4" t="s">
        <v>1325</v>
      </c>
      <c r="F170" s="1"/>
      <c r="G170" s="1"/>
      <c r="H170" s="1"/>
      <c r="I170" s="1"/>
      <c r="J170" s="1"/>
      <c r="K170" s="1"/>
      <c r="L170" s="1"/>
      <c r="M170" s="1"/>
      <c r="N170" s="1"/>
    </row>
    <row r="171" ht="19" customHeight="1" spans="1:14">
      <c r="A171" s="5" t="s">
        <v>894</v>
      </c>
      <c r="B171" s="5" t="s">
        <v>4</v>
      </c>
      <c r="C171" s="6">
        <f>'9月奖金发放记录'!J107</f>
        <v>150</v>
      </c>
      <c r="D171" s="5" t="s">
        <v>1575</v>
      </c>
      <c r="E171" s="5"/>
      <c r="F171" s="5"/>
      <c r="G171" s="5"/>
      <c r="H171" s="1"/>
      <c r="I171" s="1"/>
      <c r="J171" s="1"/>
      <c r="K171" s="1"/>
      <c r="L171" s="1"/>
      <c r="M171" s="1"/>
      <c r="N171" s="1"/>
    </row>
    <row r="172" ht="19" customHeight="1" spans="1:14">
      <c r="A172" s="12" t="s">
        <v>894</v>
      </c>
      <c r="B172" s="12" t="s">
        <v>1327</v>
      </c>
      <c r="C172" s="16">
        <f>SUMIFS('9月奖金发放记录'!$J$2:$J$146,'9月奖金发放记录'!$B$2:$B$146,"尚建华",'9月奖金发放记录'!$A$2:$A$146,"粤AGR9815")</f>
        <v>150</v>
      </c>
      <c r="D172" s="5" t="s">
        <v>1328</v>
      </c>
      <c r="E172" s="5" t="s">
        <v>1576</v>
      </c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ht="34" customHeight="1" spans="1:14">
      <c r="A174" s="12" t="s">
        <v>844</v>
      </c>
      <c r="B174" s="13" t="s">
        <v>11</v>
      </c>
      <c r="C174" s="14">
        <v>150</v>
      </c>
      <c r="D174" s="13" t="s">
        <v>2087</v>
      </c>
      <c r="E174" s="13" t="s">
        <v>2088</v>
      </c>
      <c r="F174" s="13" t="s">
        <v>2089</v>
      </c>
      <c r="G174" s="13" t="s">
        <v>2090</v>
      </c>
      <c r="H174" s="13" t="s">
        <v>2091</v>
      </c>
      <c r="I174" s="13" t="s">
        <v>2092</v>
      </c>
      <c r="J174" s="13" t="s">
        <v>2093</v>
      </c>
      <c r="K174" s="13" t="s">
        <v>2094</v>
      </c>
      <c r="L174" s="13" t="s">
        <v>1573</v>
      </c>
      <c r="M174" s="13" t="s">
        <v>2095</v>
      </c>
      <c r="N174" s="13" t="s">
        <v>24</v>
      </c>
    </row>
    <row r="175" ht="34" customHeight="1" spans="1:14">
      <c r="A175" s="4" t="s">
        <v>894</v>
      </c>
      <c r="B175" s="4" t="s">
        <v>1324</v>
      </c>
      <c r="C175" s="15" t="s">
        <v>1278</v>
      </c>
      <c r="D175" s="4" t="s">
        <v>107</v>
      </c>
      <c r="E175" s="4" t="s">
        <v>1325</v>
      </c>
      <c r="F175" s="1"/>
      <c r="G175" s="1"/>
      <c r="H175" s="1"/>
      <c r="I175" s="1"/>
      <c r="J175" s="1"/>
      <c r="K175" s="1"/>
      <c r="L175" s="1"/>
      <c r="M175" s="1"/>
      <c r="N175" s="1"/>
    </row>
    <row r="176" ht="19" customHeight="1" spans="1:14">
      <c r="A176" s="5" t="s">
        <v>894</v>
      </c>
      <c r="B176" s="5" t="s">
        <v>4</v>
      </c>
      <c r="C176" s="6">
        <f>'9月奖金发放记录'!J108</f>
        <v>150</v>
      </c>
      <c r="D176" s="5" t="s">
        <v>1575</v>
      </c>
      <c r="E176" s="5"/>
      <c r="F176" s="5"/>
      <c r="G176" s="5"/>
      <c r="H176" s="1"/>
      <c r="I176" s="1"/>
      <c r="J176" s="1"/>
      <c r="K176" s="1"/>
      <c r="L176" s="1"/>
      <c r="M176" s="1"/>
      <c r="N176" s="1"/>
    </row>
    <row r="177" ht="19" customHeight="1" spans="1:14">
      <c r="A177" s="12" t="s">
        <v>894</v>
      </c>
      <c r="B177" s="12" t="s">
        <v>1327</v>
      </c>
      <c r="C177" s="16">
        <f>SUMIFS('9月奖金发放记录'!$J$2:$J$146,'9月奖金发放记录'!$B$2:$B$146,"尚建华",'9月奖金发放记录'!$A$2:$A$146,"粤AGR9866")</f>
        <v>150</v>
      </c>
      <c r="D177" s="5" t="s">
        <v>1328</v>
      </c>
      <c r="E177" s="5" t="s">
        <v>2096</v>
      </c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ht="19" customHeight="1" spans="1:14">
      <c r="A179" s="10" t="s">
        <v>1272</v>
      </c>
      <c r="B179" s="10"/>
      <c r="C179" s="11">
        <f>H2</f>
        <v>4547.9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19" customHeight="1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ht="19" customHeight="1" spans="1: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ht="19" customHeight="1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19" customHeight="1" spans="1: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ht="19" customHeight="1" spans="1: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ht="19" customHeight="1" spans="1: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19" customHeight="1" spans="1: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ht="19" customHeight="1" spans="1: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ht="19" customHeight="1" spans="1: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19" customHeight="1" spans="1: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ht="19" customHeight="1" spans="1: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ht="19" customHeight="1" spans="1: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19" customHeight="1" spans="1: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ht="19" customHeight="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ht="19" customHeight="1" spans="1: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19" customHeight="1" spans="1: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ht="19" customHeight="1" spans="1: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ht="19" customHeight="1" spans="1: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19" customHeight="1" spans="1: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ht="19" customHeight="1" spans="1: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ht="19" customHeight="1" spans="1: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19" customHeight="1" spans="1: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19" customHeight="1" spans="1: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ht="19" customHeight="1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19" customHeight="1" spans="1: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19" customHeight="1" spans="1: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ht="19" customHeight="1" spans="1: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19" customHeight="1" spans="1: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9" customHeight="1" spans="1: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9" customHeight="1" spans="1: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9" customHeight="1" spans="1: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9" customHeight="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9" customHeight="1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9" customHeight="1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9" customHeight="1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9" customHeight="1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9" customHeight="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9" customHeight="1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9" customHeight="1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9" customHeight="1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9" customHeight="1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9" customHeight="1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9" customHeight="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9" customHeight="1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9" customHeight="1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9" customHeight="1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9" customHeight="1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9" customHeight="1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9" customHeight="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9" customHeight="1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9" customHeight="1" spans="1: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9" customHeight="1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9" customHeight="1" spans="1: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9" customHeight="1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9" customHeight="1" spans="1: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9" customHeight="1" spans="1: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9" customHeight="1" spans="1: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</sheetData>
  <mergeCells count="109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D38:G38"/>
    <mergeCell ref="D39:G39"/>
    <mergeCell ref="D40:G40"/>
    <mergeCell ref="E41:G41"/>
    <mergeCell ref="E44:G44"/>
    <mergeCell ref="D45:G45"/>
    <mergeCell ref="E46:G46"/>
    <mergeCell ref="E49:G49"/>
    <mergeCell ref="D50:G50"/>
    <mergeCell ref="E51:G51"/>
    <mergeCell ref="E54:G54"/>
    <mergeCell ref="D55:G55"/>
    <mergeCell ref="E56:G56"/>
    <mergeCell ref="E59:G59"/>
    <mergeCell ref="D60:G60"/>
    <mergeCell ref="E61:G61"/>
    <mergeCell ref="E64:G64"/>
    <mergeCell ref="D65:G65"/>
    <mergeCell ref="E66:G66"/>
    <mergeCell ref="E69:G69"/>
    <mergeCell ref="D70:G70"/>
    <mergeCell ref="E71:G71"/>
    <mergeCell ref="E74:G74"/>
    <mergeCell ref="D75:G75"/>
    <mergeCell ref="E76:G76"/>
    <mergeCell ref="E79:G79"/>
    <mergeCell ref="D80:G80"/>
    <mergeCell ref="E81:G81"/>
    <mergeCell ref="E84:G84"/>
    <mergeCell ref="D85:G85"/>
    <mergeCell ref="E86:G86"/>
    <mergeCell ref="E89:G89"/>
    <mergeCell ref="D90:G90"/>
    <mergeCell ref="E91:G91"/>
    <mergeCell ref="E94:G94"/>
    <mergeCell ref="D95:G95"/>
    <mergeCell ref="E96:G96"/>
    <mergeCell ref="E99:G99"/>
    <mergeCell ref="D100:G100"/>
    <mergeCell ref="E101:G101"/>
    <mergeCell ref="E104:G104"/>
    <mergeCell ref="D105:G105"/>
    <mergeCell ref="E106:G106"/>
    <mergeCell ref="E109:G109"/>
    <mergeCell ref="D110:G110"/>
    <mergeCell ref="E111:G111"/>
    <mergeCell ref="E114:G114"/>
    <mergeCell ref="D115:G115"/>
    <mergeCell ref="E116:G116"/>
    <mergeCell ref="E119:G119"/>
    <mergeCell ref="D120:G120"/>
    <mergeCell ref="D121:G121"/>
    <mergeCell ref="E122:G122"/>
    <mergeCell ref="E125:G125"/>
    <mergeCell ref="D126:G126"/>
    <mergeCell ref="E127:G127"/>
    <mergeCell ref="E130:G130"/>
    <mergeCell ref="D131:G131"/>
    <mergeCell ref="E132:G132"/>
    <mergeCell ref="E135:G135"/>
    <mergeCell ref="D136:G136"/>
    <mergeCell ref="E137:G137"/>
    <mergeCell ref="E140:G140"/>
    <mergeCell ref="D141:G141"/>
    <mergeCell ref="E142:G142"/>
    <mergeCell ref="E145:G145"/>
    <mergeCell ref="D146:G146"/>
    <mergeCell ref="E147:G147"/>
    <mergeCell ref="E150:G150"/>
    <mergeCell ref="D151:G151"/>
    <mergeCell ref="E152:G152"/>
    <mergeCell ref="E155:G155"/>
    <mergeCell ref="D156:G156"/>
    <mergeCell ref="E157:G157"/>
    <mergeCell ref="E160:G160"/>
    <mergeCell ref="D161:G161"/>
    <mergeCell ref="E162:G162"/>
    <mergeCell ref="E165:G165"/>
    <mergeCell ref="D166:G166"/>
    <mergeCell ref="E167:G167"/>
    <mergeCell ref="E170:G170"/>
    <mergeCell ref="D171:G171"/>
    <mergeCell ref="E172:G172"/>
    <mergeCell ref="E175:G175"/>
    <mergeCell ref="D176:G176"/>
    <mergeCell ref="E177:G177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2097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2098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SUMIFS('9月奖金发放记录'!$J$2:$J$146,'9月奖金发放记录'!$B$2:$B$146,"秦挺")</f>
        <v>15536.67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742</v>
      </c>
      <c r="B5" s="13" t="s">
        <v>17</v>
      </c>
      <c r="C5" s="14">
        <v>1000</v>
      </c>
      <c r="D5" s="13" t="s">
        <v>1322</v>
      </c>
      <c r="E5" s="13" t="s">
        <v>2099</v>
      </c>
      <c r="F5" s="13" t="s">
        <v>2100</v>
      </c>
      <c r="G5" s="13" t="s">
        <v>2101</v>
      </c>
      <c r="H5" s="13" t="s">
        <v>2102</v>
      </c>
      <c r="I5" s="13" t="s">
        <v>2103</v>
      </c>
      <c r="J5" s="13" t="s">
        <v>2104</v>
      </c>
      <c r="K5" s="13" t="s">
        <v>2105</v>
      </c>
      <c r="L5" s="13" t="s">
        <v>2106</v>
      </c>
      <c r="M5" s="13" t="s">
        <v>2107</v>
      </c>
      <c r="N5" s="13" t="s">
        <v>826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4</v>
      </c>
      <c r="C7" s="6">
        <f>'9月奖金发放记录'!J91</f>
        <v>1000</v>
      </c>
      <c r="D7" s="5" t="s">
        <v>1649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SUMIFS('9月奖金发放记录'!$J$2:$J$146,'9月奖金发放记录'!$B$2:$B$146,"秦挺",'9月奖金发放记录'!$A$2:$A$146,"粤A00585F")</f>
        <v>1000</v>
      </c>
      <c r="D8" s="5" t="s">
        <v>1328</v>
      </c>
      <c r="E8" s="5" t="s">
        <v>1587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746</v>
      </c>
      <c r="B10" s="13" t="s">
        <v>17</v>
      </c>
      <c r="C10" s="14">
        <v>1000</v>
      </c>
      <c r="D10" s="13" t="s">
        <v>1322</v>
      </c>
      <c r="E10" s="13" t="s">
        <v>2108</v>
      </c>
      <c r="F10" s="13" t="s">
        <v>2109</v>
      </c>
      <c r="G10" s="13" t="s">
        <v>2110</v>
      </c>
      <c r="H10" s="13" t="s">
        <v>2111</v>
      </c>
      <c r="I10" s="13" t="s">
        <v>2112</v>
      </c>
      <c r="J10" s="13" t="s">
        <v>2113</v>
      </c>
      <c r="K10" s="13" t="s">
        <v>2114</v>
      </c>
      <c r="L10" s="13" t="s">
        <v>2115</v>
      </c>
      <c r="M10" s="13" t="s">
        <v>2116</v>
      </c>
      <c r="N10" s="13" t="s">
        <v>826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1269</v>
      </c>
      <c r="C12" s="6">
        <f>'9月奖金发放记录'!J60</f>
        <v>1000</v>
      </c>
      <c r="D12" s="5" t="s">
        <v>1333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SUMIFS('9月奖金发放记录'!$J$2:$J$146,'9月奖金发放记录'!$B$2:$B$146,"秦挺",'9月奖金发放记录'!$A$2:$A$146,"粤A00855F")</f>
        <v>1000</v>
      </c>
      <c r="D13" s="5" t="s">
        <v>1395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260</v>
      </c>
      <c r="B15" s="13" t="s">
        <v>17</v>
      </c>
      <c r="C15" s="14">
        <v>1000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2117</v>
      </c>
      <c r="M15" s="13" t="s">
        <v>2117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SUMIFS('9月奖金发放记录'!$J$2:$J$146,'9月奖金发放记录'!$B$2:$B$146,"秦挺",'9月奖金发放记录'!$A$2:$A$146,"粤A01013F")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749</v>
      </c>
      <c r="B20" s="13" t="s">
        <v>17</v>
      </c>
      <c r="C20" s="14">
        <v>1000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2118</v>
      </c>
      <c r="M20" s="13" t="s">
        <v>2118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SUMIFS('9月奖金发放记录'!$J$2:$J$146,'9月奖金发放记录'!$B$2:$B$146,"秦挺",'9月奖金发放记录'!$A$2:$A$146,"粤A01552F")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750</v>
      </c>
      <c r="B25" s="13" t="s">
        <v>17</v>
      </c>
      <c r="C25" s="14">
        <v>1000</v>
      </c>
      <c r="D25" s="13" t="s">
        <v>1322</v>
      </c>
      <c r="E25" s="13" t="s">
        <v>2119</v>
      </c>
      <c r="F25" s="13" t="s">
        <v>2120</v>
      </c>
      <c r="G25" s="13" t="s">
        <v>2121</v>
      </c>
      <c r="H25" s="13" t="s">
        <v>2122</v>
      </c>
      <c r="I25" s="13" t="s">
        <v>2123</v>
      </c>
      <c r="J25" s="13" t="s">
        <v>2124</v>
      </c>
      <c r="K25" s="13" t="s">
        <v>2125</v>
      </c>
      <c r="L25" s="13" t="s">
        <v>2126</v>
      </c>
      <c r="M25" s="13" t="s">
        <v>2127</v>
      </c>
      <c r="N25" s="13" t="s">
        <v>826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4</v>
      </c>
      <c r="C27" s="6">
        <f>'9月奖金发放记录'!J92</f>
        <v>1000</v>
      </c>
      <c r="D27" s="5" t="s">
        <v>1649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SUMIFS('9月奖金发放记录'!$J$2:$J$146,'9月奖金发放记录'!$B$2:$B$146,"秦挺",'9月奖金发放记录'!$A$2:$A$146,"粤A01629F")</f>
        <v>1000</v>
      </c>
      <c r="D28" s="5" t="s">
        <v>1424</v>
      </c>
      <c r="E28" s="5" t="s">
        <v>1587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752</v>
      </c>
      <c r="B30" s="13" t="s">
        <v>17</v>
      </c>
      <c r="C30" s="14">
        <v>1000</v>
      </c>
      <c r="D30" s="13" t="s">
        <v>1322</v>
      </c>
      <c r="E30" s="13" t="s">
        <v>1322</v>
      </c>
      <c r="F30" s="13" t="s">
        <v>1322</v>
      </c>
      <c r="G30" s="13" t="s">
        <v>2128</v>
      </c>
      <c r="H30" s="13" t="s">
        <v>2129</v>
      </c>
      <c r="I30" s="13" t="s">
        <v>2130</v>
      </c>
      <c r="J30" s="13" t="s">
        <v>2131</v>
      </c>
      <c r="K30" s="13" t="s">
        <v>2132</v>
      </c>
      <c r="L30" s="13" t="s">
        <v>2133</v>
      </c>
      <c r="M30" s="13" t="s">
        <v>2134</v>
      </c>
      <c r="N30" s="13" t="s">
        <v>24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1269</v>
      </c>
      <c r="C32" s="6">
        <f>'9月奖金发放记录'!J61</f>
        <v>1000</v>
      </c>
      <c r="D32" s="5" t="s">
        <v>1333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SUMIFS('9月奖金发放记录'!$J$2:$J$146,'9月奖金发放记录'!$B$2:$B$146,"秦挺",'9月奖金发放记录'!$A$2:$A$146,"粤A01766F")</f>
        <v>1000</v>
      </c>
      <c r="D33" s="5" t="s">
        <v>1328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754</v>
      </c>
      <c r="B35" s="13" t="s">
        <v>17</v>
      </c>
      <c r="C35" s="14">
        <v>1000</v>
      </c>
      <c r="D35" s="13" t="s">
        <v>2135</v>
      </c>
      <c r="E35" s="13" t="s">
        <v>2136</v>
      </c>
      <c r="F35" s="13" t="s">
        <v>2137</v>
      </c>
      <c r="G35" s="13" t="s">
        <v>2138</v>
      </c>
      <c r="H35" s="13" t="s">
        <v>2139</v>
      </c>
      <c r="I35" s="13" t="s">
        <v>2140</v>
      </c>
      <c r="J35" s="13" t="s">
        <v>2141</v>
      </c>
      <c r="K35" s="13" t="s">
        <v>2142</v>
      </c>
      <c r="L35" s="13" t="s">
        <v>2143</v>
      </c>
      <c r="M35" s="13" t="s">
        <v>2144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1269</v>
      </c>
      <c r="C37" s="6">
        <f>'9月奖金发放记录'!J62</f>
        <v>1000</v>
      </c>
      <c r="D37" s="5" t="s">
        <v>1333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SUMIFS('9月奖金发放记录'!$J$2:$J$146,'9月奖金发放记录'!$B$2:$B$146,"秦挺",'9月奖金发放记录'!$A$2:$A$146,"粤A02393F")</f>
        <v>1000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755</v>
      </c>
      <c r="B40" s="13" t="s">
        <v>17</v>
      </c>
      <c r="C40" s="14">
        <v>1000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2145</v>
      </c>
      <c r="L40" s="13" t="s">
        <v>2146</v>
      </c>
      <c r="M40" s="13" t="s">
        <v>2147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897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SUMIFS('9月奖金发放记录'!$J$2:$J$146,'9月奖金发放记录'!$B$2:$B$146,"秦挺",'9月奖金发放记录'!$A$2:$A$146,"粤A02956F")</f>
        <v>0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756</v>
      </c>
      <c r="B45" s="13" t="s">
        <v>17</v>
      </c>
      <c r="C45" s="14">
        <v>1000</v>
      </c>
      <c r="D45" s="13" t="s">
        <v>1322</v>
      </c>
      <c r="E45" s="13" t="s">
        <v>1322</v>
      </c>
      <c r="F45" s="13" t="s">
        <v>1322</v>
      </c>
      <c r="G45" s="13" t="s">
        <v>2148</v>
      </c>
      <c r="H45" s="13" t="s">
        <v>2149</v>
      </c>
      <c r="I45" s="13" t="s">
        <v>2150</v>
      </c>
      <c r="J45" s="13" t="s">
        <v>2151</v>
      </c>
      <c r="K45" s="13" t="s">
        <v>2152</v>
      </c>
      <c r="L45" s="13" t="s">
        <v>2153</v>
      </c>
      <c r="M45" s="13" t="s">
        <v>2154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SUMIFS('9月奖金发放记录'!$J$2:$J$146,'9月奖金发放记录'!$B$2:$B$146,"秦挺",'9月奖金发放记录'!$A$2:$A$146,"粤A03186F")</f>
        <v>0</v>
      </c>
      <c r="D48" s="5" t="s">
        <v>1395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758</v>
      </c>
      <c r="B50" s="13" t="s">
        <v>17</v>
      </c>
      <c r="C50" s="14">
        <v>1000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2155</v>
      </c>
      <c r="I50" s="13" t="s">
        <v>2156</v>
      </c>
      <c r="J50" s="13" t="s">
        <v>2157</v>
      </c>
      <c r="K50" s="13" t="s">
        <v>2158</v>
      </c>
      <c r="L50" s="13" t="s">
        <v>2159</v>
      </c>
      <c r="M50" s="13" t="s">
        <v>2160</v>
      </c>
      <c r="N50" s="13" t="s">
        <v>826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1269</v>
      </c>
      <c r="C52" s="6">
        <f>'9月奖金发放记录'!J63</f>
        <v>1000</v>
      </c>
      <c r="D52" s="5" t="s">
        <v>1333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SUMIFS('9月奖金发放记录'!$J$2:$J$146,'9月奖金发放记录'!$B$2:$B$146,"秦挺",'9月奖金发放记录'!$A$2:$A$146,"粤A03809F")</f>
        <v>1000</v>
      </c>
      <c r="D53" s="5" t="s">
        <v>1328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761</v>
      </c>
      <c r="B55" s="13" t="s">
        <v>17</v>
      </c>
      <c r="C55" s="14">
        <v>1000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2161</v>
      </c>
      <c r="L55" s="13" t="s">
        <v>2162</v>
      </c>
      <c r="M55" s="13" t="s">
        <v>2163</v>
      </c>
      <c r="N55" s="13" t="s">
        <v>24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1326</v>
      </c>
      <c r="C57" s="6">
        <v>0</v>
      </c>
      <c r="D57" s="5" t="s">
        <v>897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SUMIFS('9月奖金发放记录'!$J$2:$J$146,'9月奖金发放记录'!$B$2:$B$146,"秦挺",'9月奖金发放记录'!$A$2:$A$146,"粤A05106F")</f>
        <v>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762</v>
      </c>
      <c r="B60" s="13" t="s">
        <v>17</v>
      </c>
      <c r="C60" s="14">
        <v>1000</v>
      </c>
      <c r="D60" s="13" t="s">
        <v>1322</v>
      </c>
      <c r="E60" s="13" t="s">
        <v>1322</v>
      </c>
      <c r="F60" s="13" t="s">
        <v>1322</v>
      </c>
      <c r="G60" s="13" t="s">
        <v>2164</v>
      </c>
      <c r="H60" s="13" t="s">
        <v>2165</v>
      </c>
      <c r="I60" s="13" t="s">
        <v>2166</v>
      </c>
      <c r="J60" s="13" t="s">
        <v>2167</v>
      </c>
      <c r="K60" s="13" t="s">
        <v>2168</v>
      </c>
      <c r="L60" s="13" t="s">
        <v>2169</v>
      </c>
      <c r="M60" s="13" t="s">
        <v>2170</v>
      </c>
      <c r="N60" s="13" t="s">
        <v>24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1269</v>
      </c>
      <c r="C62" s="6">
        <f>'9月奖金发放记录'!J64</f>
        <v>1000</v>
      </c>
      <c r="D62" s="5" t="s">
        <v>1333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SUMIFS('9月奖金发放记录'!$J$2:$J$146,'9月奖金发放记录'!$B$2:$B$146,"秦挺",'9月奖金发放记录'!$A$2:$A$146,"粤A05378F")</f>
        <v>1000</v>
      </c>
      <c r="D63" s="5" t="s">
        <v>1328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765</v>
      </c>
      <c r="B65" s="13" t="s">
        <v>17</v>
      </c>
      <c r="C65" s="14">
        <v>1000</v>
      </c>
      <c r="D65" s="13" t="s">
        <v>2171</v>
      </c>
      <c r="E65" s="13" t="s">
        <v>2172</v>
      </c>
      <c r="F65" s="13" t="s">
        <v>2173</v>
      </c>
      <c r="G65" s="13" t="s">
        <v>2174</v>
      </c>
      <c r="H65" s="13" t="s">
        <v>2175</v>
      </c>
      <c r="I65" s="13" t="s">
        <v>2176</v>
      </c>
      <c r="J65" s="13" t="s">
        <v>2177</v>
      </c>
      <c r="K65" s="13" t="s">
        <v>2178</v>
      </c>
      <c r="L65" s="13" t="s">
        <v>2179</v>
      </c>
      <c r="M65" s="13" t="s">
        <v>2180</v>
      </c>
      <c r="N65" s="13" t="s">
        <v>825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1348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SUMIFS('9月奖金发放记录'!$J$2:$J$146,'9月奖金发放记录'!$B$2:$B$146,"秦挺",'9月奖金发放记录'!$A$2:$A$146,"粤A05579F")</f>
        <v>0</v>
      </c>
      <c r="D68" s="5" t="s">
        <v>1358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766</v>
      </c>
      <c r="B70" s="13" t="s">
        <v>17</v>
      </c>
      <c r="C70" s="14">
        <v>1000</v>
      </c>
      <c r="D70" s="13" t="s">
        <v>2181</v>
      </c>
      <c r="E70" s="13" t="s">
        <v>2182</v>
      </c>
      <c r="F70" s="13" t="s">
        <v>2183</v>
      </c>
      <c r="G70" s="13" t="s">
        <v>2184</v>
      </c>
      <c r="H70" s="13" t="s">
        <v>2185</v>
      </c>
      <c r="I70" s="13" t="s">
        <v>2186</v>
      </c>
      <c r="J70" s="13" t="s">
        <v>2187</v>
      </c>
      <c r="K70" s="13" t="s">
        <v>2188</v>
      </c>
      <c r="L70" s="13" t="s">
        <v>2189</v>
      </c>
      <c r="M70" s="13" t="s">
        <v>2190</v>
      </c>
      <c r="N70" s="13" t="s">
        <v>826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1269</v>
      </c>
      <c r="C72" s="6">
        <f>'9月奖金发放记录'!J65</f>
        <v>1000</v>
      </c>
      <c r="D72" s="5" t="s">
        <v>1333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SUMIFS('9月奖金发放记录'!$J$2:$J$146,'9月奖金发放记录'!$B$2:$B$146,"秦挺",'9月奖金发放记录'!$A$2:$A$146,"粤A05700F")</f>
        <v>1000</v>
      </c>
      <c r="D73" s="5" t="s">
        <v>1328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767</v>
      </c>
      <c r="B75" s="13" t="s">
        <v>17</v>
      </c>
      <c r="C75" s="14">
        <v>1000</v>
      </c>
      <c r="D75" s="13" t="s">
        <v>1322</v>
      </c>
      <c r="E75" s="13" t="s">
        <v>2191</v>
      </c>
      <c r="F75" s="13" t="s">
        <v>2192</v>
      </c>
      <c r="G75" s="13" t="s">
        <v>2193</v>
      </c>
      <c r="H75" s="13" t="s">
        <v>2194</v>
      </c>
      <c r="I75" s="13" t="s">
        <v>2195</v>
      </c>
      <c r="J75" s="13" t="s">
        <v>2196</v>
      </c>
      <c r="K75" s="13" t="s">
        <v>2197</v>
      </c>
      <c r="L75" s="13" t="s">
        <v>2198</v>
      </c>
      <c r="M75" s="13" t="s">
        <v>2199</v>
      </c>
      <c r="N75" s="13" t="s">
        <v>826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4</v>
      </c>
      <c r="C77" s="6">
        <f>'9月奖金发放记录'!J93</f>
        <v>1000</v>
      </c>
      <c r="D77" s="5" t="s">
        <v>1649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SUMIFS('9月奖金发放记录'!$J$2:$J$146,'9月奖金发放记录'!$B$2:$B$146,"秦挺",'9月奖金发放记录'!$A$2:$A$146,"粤A05718F")</f>
        <v>1000</v>
      </c>
      <c r="D78" s="5" t="s">
        <v>1328</v>
      </c>
      <c r="E78" s="5" t="s">
        <v>1587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768</v>
      </c>
      <c r="B80" s="13" t="s">
        <v>17</v>
      </c>
      <c r="C80" s="14">
        <v>1000</v>
      </c>
      <c r="D80" s="13" t="s">
        <v>1322</v>
      </c>
      <c r="E80" s="13" t="s">
        <v>1322</v>
      </c>
      <c r="F80" s="13" t="s">
        <v>1322</v>
      </c>
      <c r="G80" s="13" t="s">
        <v>1322</v>
      </c>
      <c r="H80" s="13" t="s">
        <v>1322</v>
      </c>
      <c r="I80" s="13" t="s">
        <v>1322</v>
      </c>
      <c r="J80" s="13" t="s">
        <v>1322</v>
      </c>
      <c r="K80" s="13" t="s">
        <v>1322</v>
      </c>
      <c r="L80" s="13" t="s">
        <v>2200</v>
      </c>
      <c r="M80" s="13" t="s">
        <v>2200</v>
      </c>
      <c r="N80" s="13" t="s">
        <v>24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1326</v>
      </c>
      <c r="C82" s="6">
        <v>0</v>
      </c>
      <c r="D82" s="5" t="s">
        <v>897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SUMIFS('9月奖金发放记录'!$J$2:$J$146,'9月奖金发放记录'!$B$2:$B$146,"秦挺",'9月奖金发放记录'!$A$2:$A$146,"粤A05776F")</f>
        <v>0</v>
      </c>
      <c r="D83" s="5" t="s">
        <v>1328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770</v>
      </c>
      <c r="B85" s="13" t="s">
        <v>17</v>
      </c>
      <c r="C85" s="14">
        <v>1000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1322</v>
      </c>
      <c r="I85" s="13" t="s">
        <v>1322</v>
      </c>
      <c r="J85" s="13" t="s">
        <v>1322</v>
      </c>
      <c r="K85" s="13" t="s">
        <v>2201</v>
      </c>
      <c r="L85" s="13" t="s">
        <v>2202</v>
      </c>
      <c r="M85" s="13" t="s">
        <v>2203</v>
      </c>
      <c r="N85" s="13" t="s">
        <v>24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897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SUMIFS('9月奖金发放记录'!$J$2:$J$146,'9月奖金发放记录'!$B$2:$B$146,"秦挺",'9月奖金发放记录'!$A$2:$A$146,"粤A05876F")</f>
        <v>0</v>
      </c>
      <c r="D88" s="5" t="s">
        <v>1328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771</v>
      </c>
      <c r="B90" s="13" t="s">
        <v>17</v>
      </c>
      <c r="C90" s="14">
        <v>1000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2204</v>
      </c>
      <c r="I90" s="13" t="s">
        <v>2205</v>
      </c>
      <c r="J90" s="13" t="s">
        <v>2206</v>
      </c>
      <c r="K90" s="13" t="s">
        <v>2207</v>
      </c>
      <c r="L90" s="13" t="s">
        <v>2208</v>
      </c>
      <c r="M90" s="13" t="s">
        <v>2209</v>
      </c>
      <c r="N90" s="13" t="s">
        <v>826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1269</v>
      </c>
      <c r="C92" s="6">
        <f>'9月奖金发放记录'!J66</f>
        <v>1000</v>
      </c>
      <c r="D92" s="5" t="s">
        <v>1333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SUMIFS('9月奖金发放记录'!$J$2:$J$146,'9月奖金发放记录'!$B$2:$B$146,"秦挺",'9月奖金发放记录'!$A$2:$A$146,"粤A05925F")</f>
        <v>1000</v>
      </c>
      <c r="D93" s="5" t="s">
        <v>1349</v>
      </c>
      <c r="E93" s="5" t="s">
        <v>1329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772</v>
      </c>
      <c r="B95" s="13" t="s">
        <v>17</v>
      </c>
      <c r="C95" s="14">
        <v>1000</v>
      </c>
      <c r="D95" s="13" t="s">
        <v>2210</v>
      </c>
      <c r="E95" s="13" t="s">
        <v>2211</v>
      </c>
      <c r="F95" s="13" t="s">
        <v>2212</v>
      </c>
      <c r="G95" s="13" t="s">
        <v>2213</v>
      </c>
      <c r="H95" s="13" t="s">
        <v>2214</v>
      </c>
      <c r="I95" s="13" t="s">
        <v>2215</v>
      </c>
      <c r="J95" s="13" t="s">
        <v>2216</v>
      </c>
      <c r="K95" s="13" t="s">
        <v>2217</v>
      </c>
      <c r="L95" s="13" t="s">
        <v>2218</v>
      </c>
      <c r="M95" s="13" t="s">
        <v>2219</v>
      </c>
      <c r="N95" s="13" t="s">
        <v>825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1326</v>
      </c>
      <c r="C97" s="6">
        <v>0</v>
      </c>
      <c r="D97" s="5" t="s">
        <v>1348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SUMIFS('9月奖金发放记录'!$J$2:$J$146,'9月奖金发放记录'!$B$2:$B$146,"秦挺",'9月奖金发放记录'!$A$2:$A$146,"粤A05968F")</f>
        <v>0</v>
      </c>
      <c r="D98" s="5" t="s">
        <v>1334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773</v>
      </c>
      <c r="B100" s="13" t="s">
        <v>17</v>
      </c>
      <c r="C100" s="14">
        <v>1000</v>
      </c>
      <c r="D100" s="13" t="s">
        <v>1322</v>
      </c>
      <c r="E100" s="13" t="s">
        <v>1322</v>
      </c>
      <c r="F100" s="13" t="s">
        <v>1322</v>
      </c>
      <c r="G100" s="13" t="s">
        <v>1322</v>
      </c>
      <c r="H100" s="13" t="s">
        <v>1322</v>
      </c>
      <c r="I100" s="13" t="s">
        <v>1322</v>
      </c>
      <c r="J100" s="13" t="s">
        <v>1322</v>
      </c>
      <c r="K100" s="13" t="s">
        <v>1322</v>
      </c>
      <c r="L100" s="13" t="s">
        <v>2220</v>
      </c>
      <c r="M100" s="13" t="s">
        <v>2220</v>
      </c>
      <c r="N100" s="13" t="s">
        <v>826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1269</v>
      </c>
      <c r="C102" s="6">
        <f>'9月奖金发放记录'!J67</f>
        <v>1000</v>
      </c>
      <c r="D102" s="5" t="s">
        <v>1333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SUMIFS('9月奖金发放记录'!$J$2:$J$146,'9月奖金发放记录'!$B$2:$B$146,"秦挺",'9月奖金发放记录'!$A$2:$A$146,"粤A06290F")</f>
        <v>1000</v>
      </c>
      <c r="D103" s="5" t="s">
        <v>2221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776</v>
      </c>
      <c r="B105" s="13" t="s">
        <v>17</v>
      </c>
      <c r="C105" s="14">
        <v>1000</v>
      </c>
      <c r="D105" s="13" t="s">
        <v>2135</v>
      </c>
      <c r="E105" s="13" t="s">
        <v>2222</v>
      </c>
      <c r="F105" s="13" t="s">
        <v>2223</v>
      </c>
      <c r="G105" s="13" t="s">
        <v>2224</v>
      </c>
      <c r="H105" s="13" t="s">
        <v>2225</v>
      </c>
      <c r="I105" s="13" t="s">
        <v>2226</v>
      </c>
      <c r="J105" s="13" t="s">
        <v>2227</v>
      </c>
      <c r="K105" s="13" t="s">
        <v>2228</v>
      </c>
      <c r="L105" s="13" t="s">
        <v>2229</v>
      </c>
      <c r="M105" s="13" t="s">
        <v>2230</v>
      </c>
      <c r="N105" s="13" t="s">
        <v>825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1326</v>
      </c>
      <c r="C107" s="6">
        <v>0</v>
      </c>
      <c r="D107" s="5" t="s">
        <v>1348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SUMIFS('9月奖金发放记录'!$J$2:$J$146,'9月奖金发放记录'!$B$2:$B$146,"秦挺",'9月奖金发放记录'!$A$2:$A$146,"粤A06980F")</f>
        <v>0</v>
      </c>
      <c r="D108" s="5" t="s">
        <v>1358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299</v>
      </c>
      <c r="B110" s="13" t="s">
        <v>17</v>
      </c>
      <c r="C110" s="14">
        <v>1000</v>
      </c>
      <c r="D110" s="13" t="s">
        <v>1322</v>
      </c>
      <c r="E110" s="13" t="s">
        <v>1322</v>
      </c>
      <c r="F110" s="13" t="s">
        <v>1322</v>
      </c>
      <c r="G110" s="13" t="s">
        <v>1322</v>
      </c>
      <c r="H110" s="13" t="s">
        <v>1322</v>
      </c>
      <c r="I110" s="13" t="s">
        <v>1322</v>
      </c>
      <c r="J110" s="13" t="s">
        <v>1322</v>
      </c>
      <c r="K110" s="13" t="s">
        <v>1322</v>
      </c>
      <c r="L110" s="13" t="s">
        <v>2231</v>
      </c>
      <c r="M110" s="13" t="s">
        <v>2231</v>
      </c>
      <c r="N110" s="13" t="s">
        <v>24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1326</v>
      </c>
      <c r="C112" s="6">
        <v>0</v>
      </c>
      <c r="D112" s="5" t="s">
        <v>897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SUMIFS('9月奖金发放记录'!$J$2:$J$146,'9月奖金发放记录'!$B$2:$B$146,"秦挺",'9月奖金发放记录'!$A$2:$A$146,"粤A07577F")</f>
        <v>0</v>
      </c>
      <c r="D113" s="5" t="s">
        <v>1328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778</v>
      </c>
      <c r="B115" s="13" t="s">
        <v>17</v>
      </c>
      <c r="C115" s="14">
        <v>1000</v>
      </c>
      <c r="D115" s="13" t="s">
        <v>1322</v>
      </c>
      <c r="E115" s="13" t="s">
        <v>1322</v>
      </c>
      <c r="F115" s="13" t="s">
        <v>2232</v>
      </c>
      <c r="G115" s="13" t="s">
        <v>2233</v>
      </c>
      <c r="H115" s="13" t="s">
        <v>2234</v>
      </c>
      <c r="I115" s="13" t="s">
        <v>2235</v>
      </c>
      <c r="J115" s="13" t="s">
        <v>2236</v>
      </c>
      <c r="K115" s="13" t="s">
        <v>2237</v>
      </c>
      <c r="L115" s="13" t="s">
        <v>2238</v>
      </c>
      <c r="M115" s="13" t="s">
        <v>2239</v>
      </c>
      <c r="N115" s="13" t="s">
        <v>826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811</v>
      </c>
      <c r="C117" s="6">
        <f>'9月奖金发放记录'!J145</f>
        <v>366.67</v>
      </c>
      <c r="D117" s="5" t="s">
        <v>1333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SUMIFS('9月奖金发放记录'!$J$2:$J$146,'9月奖金发放记录'!$B$2:$B$146,"秦挺",'9月奖金发放记录'!$A$2:$A$146,"粤A08177F")</f>
        <v>366.67</v>
      </c>
      <c r="D118" s="5" t="s">
        <v>1328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779</v>
      </c>
      <c r="B120" s="13" t="s">
        <v>17</v>
      </c>
      <c r="C120" s="14">
        <v>1000</v>
      </c>
      <c r="D120" s="13" t="s">
        <v>1322</v>
      </c>
      <c r="E120" s="13" t="s">
        <v>1322</v>
      </c>
      <c r="F120" s="13" t="s">
        <v>1322</v>
      </c>
      <c r="G120" s="13" t="s">
        <v>2240</v>
      </c>
      <c r="H120" s="13" t="s">
        <v>2241</v>
      </c>
      <c r="I120" s="13" t="s">
        <v>2242</v>
      </c>
      <c r="J120" s="13" t="s">
        <v>2243</v>
      </c>
      <c r="K120" s="13" t="s">
        <v>1322</v>
      </c>
      <c r="L120" s="13" t="s">
        <v>2244</v>
      </c>
      <c r="M120" s="13" t="s">
        <v>2245</v>
      </c>
      <c r="N120" s="13" t="s">
        <v>825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1269</v>
      </c>
      <c r="C122" s="6">
        <f>'9月奖金发放记录'!J68</f>
        <v>900</v>
      </c>
      <c r="D122" s="5" t="s">
        <v>1333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SUMIFS('9月奖金发放记录'!$J$2:$J$146,'9月奖金发放记录'!$B$2:$B$146,"秦挺",'9月奖金发放记录'!$A$2:$A$146,"粤A08190F")</f>
        <v>900</v>
      </c>
      <c r="D123" s="5" t="s">
        <v>1334</v>
      </c>
      <c r="E123" s="5" t="s">
        <v>1329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781</v>
      </c>
      <c r="B125" s="13" t="s">
        <v>17</v>
      </c>
      <c r="C125" s="14">
        <v>1000</v>
      </c>
      <c r="D125" s="13" t="s">
        <v>1322</v>
      </c>
      <c r="E125" s="13" t="s">
        <v>1322</v>
      </c>
      <c r="F125" s="13" t="s">
        <v>1322</v>
      </c>
      <c r="G125" s="13" t="s">
        <v>1322</v>
      </c>
      <c r="H125" s="13" t="s">
        <v>1322</v>
      </c>
      <c r="I125" s="13" t="s">
        <v>2246</v>
      </c>
      <c r="J125" s="13" t="s">
        <v>2247</v>
      </c>
      <c r="K125" s="13" t="s">
        <v>2248</v>
      </c>
      <c r="L125" s="13" t="s">
        <v>2249</v>
      </c>
      <c r="M125" s="13" t="s">
        <v>2250</v>
      </c>
      <c r="N125" s="13" t="s">
        <v>24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1269</v>
      </c>
      <c r="C127" s="6">
        <f>'9月奖金发放记录'!J69</f>
        <v>1000</v>
      </c>
      <c r="D127" s="5" t="s">
        <v>1333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SUMIFS('9月奖金发放记录'!$J$2:$J$146,'9月奖金发放记录'!$B$2:$B$146,"秦挺",'9月奖金发放记录'!$A$2:$A$146,"粤A08391F")</f>
        <v>1000</v>
      </c>
      <c r="D128" s="5" t="s">
        <v>1328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782</v>
      </c>
      <c r="B130" s="13" t="s">
        <v>17</v>
      </c>
      <c r="C130" s="14">
        <v>1000</v>
      </c>
      <c r="D130" s="13" t="s">
        <v>2251</v>
      </c>
      <c r="E130" s="13" t="s">
        <v>2252</v>
      </c>
      <c r="F130" s="13" t="s">
        <v>2253</v>
      </c>
      <c r="G130" s="13" t="s">
        <v>2254</v>
      </c>
      <c r="H130" s="13" t="s">
        <v>2255</v>
      </c>
      <c r="I130" s="13" t="s">
        <v>2256</v>
      </c>
      <c r="J130" s="13" t="s">
        <v>2257</v>
      </c>
      <c r="K130" s="13" t="s">
        <v>2258</v>
      </c>
      <c r="L130" s="13" t="s">
        <v>2259</v>
      </c>
      <c r="M130" s="13" t="s">
        <v>2260</v>
      </c>
      <c r="N130" s="13" t="s">
        <v>826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4</v>
      </c>
      <c r="C132" s="6">
        <f>'9月奖金发放记录'!J94</f>
        <v>1000</v>
      </c>
      <c r="D132" s="5" t="s">
        <v>1649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SUMIFS('9月奖金发放记录'!$J$2:$J$146,'9月奖金发放记录'!$B$2:$B$146,"秦挺",'9月奖金发放记录'!$A$2:$A$146,"粤A08500F")</f>
        <v>1000</v>
      </c>
      <c r="D133" s="5" t="s">
        <v>1328</v>
      </c>
      <c r="E133" s="5" t="s">
        <v>2261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303</v>
      </c>
      <c r="B135" s="13" t="s">
        <v>17</v>
      </c>
      <c r="C135" s="14">
        <v>1000</v>
      </c>
      <c r="D135" s="13" t="s">
        <v>1322</v>
      </c>
      <c r="E135" s="13" t="s">
        <v>1322</v>
      </c>
      <c r="F135" s="13" t="s">
        <v>1322</v>
      </c>
      <c r="G135" s="13" t="s">
        <v>1322</v>
      </c>
      <c r="H135" s="13" t="s">
        <v>1322</v>
      </c>
      <c r="I135" s="13" t="s">
        <v>1322</v>
      </c>
      <c r="J135" s="13" t="s">
        <v>1322</v>
      </c>
      <c r="K135" s="13" t="s">
        <v>1322</v>
      </c>
      <c r="L135" s="13" t="s">
        <v>2262</v>
      </c>
      <c r="M135" s="13" t="s">
        <v>2262</v>
      </c>
      <c r="N135" s="13" t="s">
        <v>24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1326</v>
      </c>
      <c r="C137" s="6">
        <v>0</v>
      </c>
      <c r="D137" s="5" t="s">
        <v>897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SUMIFS('9月奖金发放记录'!$J$2:$J$146,'9月奖金发放记录'!$B$2:$B$146,"秦挺",'9月奖金发放记录'!$A$2:$A$146,"粤A08506F")</f>
        <v>0</v>
      </c>
      <c r="D138" s="5" t="s">
        <v>1328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783</v>
      </c>
      <c r="B140" s="13" t="s">
        <v>17</v>
      </c>
      <c r="C140" s="14">
        <v>1000</v>
      </c>
      <c r="D140" s="13" t="s">
        <v>2135</v>
      </c>
      <c r="E140" s="13" t="s">
        <v>2263</v>
      </c>
      <c r="F140" s="13" t="s">
        <v>2264</v>
      </c>
      <c r="G140" s="13" t="s">
        <v>2265</v>
      </c>
      <c r="H140" s="13" t="s">
        <v>2266</v>
      </c>
      <c r="I140" s="13" t="s">
        <v>2267</v>
      </c>
      <c r="J140" s="13" t="s">
        <v>2268</v>
      </c>
      <c r="K140" s="13" t="s">
        <v>2269</v>
      </c>
      <c r="L140" s="13" t="s">
        <v>2270</v>
      </c>
      <c r="M140" s="13" t="s">
        <v>2271</v>
      </c>
      <c r="N140" s="13" t="s">
        <v>825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1326</v>
      </c>
      <c r="C142" s="6">
        <v>0</v>
      </c>
      <c r="D142" s="5" t="s">
        <v>1348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SUMIFS('9月奖金发放记录'!$J$2:$J$146,'9月奖金发放记录'!$B$2:$B$146,"秦挺",'9月奖金发放记录'!$A$2:$A$146,"粤A08569F")</f>
        <v>0</v>
      </c>
      <c r="D143" s="5" t="s">
        <v>1395</v>
      </c>
      <c r="E143" s="5" t="s">
        <v>1329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784</v>
      </c>
      <c r="B145" s="13" t="s">
        <v>17</v>
      </c>
      <c r="C145" s="14">
        <v>1000</v>
      </c>
      <c r="D145" s="13" t="s">
        <v>1322</v>
      </c>
      <c r="E145" s="13" t="s">
        <v>1322</v>
      </c>
      <c r="F145" s="13" t="s">
        <v>1322</v>
      </c>
      <c r="G145" s="13" t="s">
        <v>1322</v>
      </c>
      <c r="H145" s="13" t="s">
        <v>1322</v>
      </c>
      <c r="I145" s="13" t="s">
        <v>1322</v>
      </c>
      <c r="J145" s="13" t="s">
        <v>1322</v>
      </c>
      <c r="K145" s="13" t="s">
        <v>1322</v>
      </c>
      <c r="L145" s="13" t="s">
        <v>2272</v>
      </c>
      <c r="M145" s="13" t="s">
        <v>2272</v>
      </c>
      <c r="N145" s="13" t="s">
        <v>24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1326</v>
      </c>
      <c r="C147" s="6">
        <v>0</v>
      </c>
      <c r="D147" s="5" t="s">
        <v>897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SUMIFS('9月奖金发放记录'!$J$2:$J$146,'9月奖金发放记录'!$B$2:$B$146,"秦挺",'9月奖金发放记录'!$A$2:$A$146,"粤A08681F")</f>
        <v>0</v>
      </c>
      <c r="D148" s="5" t="s">
        <v>1328</v>
      </c>
      <c r="E148" s="5" t="s">
        <v>1329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785</v>
      </c>
      <c r="B150" s="13" t="s">
        <v>17</v>
      </c>
      <c r="C150" s="14">
        <v>1000</v>
      </c>
      <c r="D150" s="13" t="s">
        <v>1322</v>
      </c>
      <c r="E150" s="13" t="s">
        <v>1322</v>
      </c>
      <c r="F150" s="13" t="s">
        <v>1322</v>
      </c>
      <c r="G150" s="13" t="s">
        <v>1322</v>
      </c>
      <c r="H150" s="13" t="s">
        <v>1322</v>
      </c>
      <c r="I150" s="13" t="s">
        <v>1322</v>
      </c>
      <c r="J150" s="13" t="s">
        <v>1322</v>
      </c>
      <c r="K150" s="13" t="s">
        <v>2273</v>
      </c>
      <c r="L150" s="13" t="s">
        <v>2274</v>
      </c>
      <c r="M150" s="13" t="s">
        <v>2275</v>
      </c>
      <c r="N150" s="13" t="s">
        <v>24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1326</v>
      </c>
      <c r="C152" s="6">
        <v>0</v>
      </c>
      <c r="D152" s="5" t="s">
        <v>897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SUMIFS('9月奖金发放记录'!$J$2:$J$146,'9月奖金发放记录'!$B$2:$B$146,"秦挺",'9月奖金发放记录'!$A$2:$A$146,"粤A08796F")</f>
        <v>0</v>
      </c>
      <c r="D153" s="5" t="s">
        <v>1328</v>
      </c>
      <c r="E153" s="5" t="s">
        <v>1329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786</v>
      </c>
      <c r="B155" s="13" t="s">
        <v>17</v>
      </c>
      <c r="C155" s="14">
        <v>1000</v>
      </c>
      <c r="D155" s="13" t="s">
        <v>1322</v>
      </c>
      <c r="E155" s="13" t="s">
        <v>1322</v>
      </c>
      <c r="F155" s="13" t="s">
        <v>2276</v>
      </c>
      <c r="G155" s="13" t="s">
        <v>2277</v>
      </c>
      <c r="H155" s="13" t="s">
        <v>2278</v>
      </c>
      <c r="I155" s="13" t="s">
        <v>2279</v>
      </c>
      <c r="J155" s="13" t="s">
        <v>2280</v>
      </c>
      <c r="K155" s="13" t="s">
        <v>2281</v>
      </c>
      <c r="L155" s="13" t="s">
        <v>2282</v>
      </c>
      <c r="M155" s="13" t="s">
        <v>2283</v>
      </c>
      <c r="N155" s="13" t="s">
        <v>24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1326</v>
      </c>
      <c r="C157" s="6">
        <v>0</v>
      </c>
      <c r="D157" s="5" t="s">
        <v>897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SUMIFS('9月奖金发放记录'!$J$2:$J$146,'9月奖金发放记录'!$B$2:$B$146,"秦挺",'9月奖金发放记录'!$A$2:$A$146,"粤A08968F")</f>
        <v>0</v>
      </c>
      <c r="D158" s="5" t="s">
        <v>1328</v>
      </c>
      <c r="E158" s="5" t="s">
        <v>1329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788</v>
      </c>
      <c r="B160" s="13" t="s">
        <v>17</v>
      </c>
      <c r="C160" s="14">
        <v>1000</v>
      </c>
      <c r="D160" s="13" t="s">
        <v>1322</v>
      </c>
      <c r="E160" s="13" t="s">
        <v>1322</v>
      </c>
      <c r="F160" s="13" t="s">
        <v>1322</v>
      </c>
      <c r="G160" s="13" t="s">
        <v>2284</v>
      </c>
      <c r="H160" s="13" t="s">
        <v>2285</v>
      </c>
      <c r="I160" s="13" t="s">
        <v>2286</v>
      </c>
      <c r="J160" s="13" t="s">
        <v>2287</v>
      </c>
      <c r="K160" s="13" t="s">
        <v>2288</v>
      </c>
      <c r="L160" s="13" t="s">
        <v>2289</v>
      </c>
      <c r="M160" s="13" t="s">
        <v>2290</v>
      </c>
      <c r="N160" s="13" t="s">
        <v>825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1326</v>
      </c>
      <c r="C162" s="6">
        <v>0</v>
      </c>
      <c r="D162" s="5" t="s">
        <v>1348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SUMIFS('9月奖金发放记录'!$J$2:$J$146,'9月奖金发放记录'!$B$2:$B$146,"秦挺",'9月奖金发放记录'!$A$2:$A$146,"粤A09369F")</f>
        <v>0</v>
      </c>
      <c r="D163" s="5" t="s">
        <v>1334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789</v>
      </c>
      <c r="B165" s="13" t="s">
        <v>17</v>
      </c>
      <c r="C165" s="14">
        <v>1000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1322</v>
      </c>
      <c r="L165" s="13" t="s">
        <v>2291</v>
      </c>
      <c r="M165" s="13" t="s">
        <v>2291</v>
      </c>
      <c r="N165" s="13" t="s">
        <v>825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1348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SUMIFS('9月奖金发放记录'!$J$2:$J$146,'9月奖金发放记录'!$B$2:$B$146,"秦挺",'9月奖金发放记录'!$A$2:$A$146,"粤A09620F")</f>
        <v>0</v>
      </c>
      <c r="D168" s="5" t="s">
        <v>1334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791</v>
      </c>
      <c r="B170" s="13" t="s">
        <v>17</v>
      </c>
      <c r="C170" s="14">
        <v>1000</v>
      </c>
      <c r="D170" s="13" t="s">
        <v>1322</v>
      </c>
      <c r="E170" s="13" t="s">
        <v>1322</v>
      </c>
      <c r="F170" s="13" t="s">
        <v>1322</v>
      </c>
      <c r="G170" s="13" t="s">
        <v>2292</v>
      </c>
      <c r="H170" s="13" t="s">
        <v>2293</v>
      </c>
      <c r="I170" s="13" t="s">
        <v>2294</v>
      </c>
      <c r="J170" s="13" t="s">
        <v>2295</v>
      </c>
      <c r="K170" s="13" t="s">
        <v>2296</v>
      </c>
      <c r="L170" s="13" t="s">
        <v>2297</v>
      </c>
      <c r="M170" s="13" t="s">
        <v>2298</v>
      </c>
      <c r="N170" s="13" t="s">
        <v>24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897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SUMIFS('9月奖金发放记录'!$J$2:$J$146,'9月奖金发放记录'!$B$2:$B$146,"秦挺",'9月奖金发放记录'!$A$2:$A$146,"粤A09956F")</f>
        <v>0</v>
      </c>
      <c r="D173" s="5" t="s">
        <v>1328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81</v>
      </c>
      <c r="B175" s="13" t="s">
        <v>12</v>
      </c>
      <c r="C175" s="14">
        <v>300</v>
      </c>
      <c r="D175" s="13" t="s">
        <v>1322</v>
      </c>
      <c r="E175" s="13" t="s">
        <v>1322</v>
      </c>
      <c r="F175" s="13" t="s">
        <v>1322</v>
      </c>
      <c r="G175" s="13" t="s">
        <v>1322</v>
      </c>
      <c r="H175" s="13" t="s">
        <v>1322</v>
      </c>
      <c r="I175" s="13" t="s">
        <v>1322</v>
      </c>
      <c r="J175" s="13" t="s">
        <v>1322</v>
      </c>
      <c r="K175" s="13" t="s">
        <v>2299</v>
      </c>
      <c r="L175" s="13" t="s">
        <v>2300</v>
      </c>
      <c r="M175" s="13" t="s">
        <v>2301</v>
      </c>
      <c r="N175" s="13" t="s">
        <v>826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4</v>
      </c>
      <c r="C177" s="6">
        <f>'9月奖金发放记录'!J95</f>
        <v>300</v>
      </c>
      <c r="D177" s="5" t="s">
        <v>1649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SUMIFS('9月奖金发放记录'!$J$2:$J$146,'9月奖金发放记录'!$B$2:$B$146,"秦挺",'9月奖金发放记录'!$A$2:$A$146,"粤AGP3503")</f>
        <v>300</v>
      </c>
      <c r="D178" s="5" t="s">
        <v>1507</v>
      </c>
      <c r="E178" s="5" t="s">
        <v>1587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794</v>
      </c>
      <c r="B180" s="13" t="s">
        <v>12</v>
      </c>
      <c r="C180" s="14">
        <v>260</v>
      </c>
      <c r="D180" s="13" t="s">
        <v>1322</v>
      </c>
      <c r="E180" s="13" t="s">
        <v>1322</v>
      </c>
      <c r="F180" s="13" t="s">
        <v>1322</v>
      </c>
      <c r="G180" s="13" t="s">
        <v>1322</v>
      </c>
      <c r="H180" s="13" t="s">
        <v>1322</v>
      </c>
      <c r="I180" s="13" t="s">
        <v>1322</v>
      </c>
      <c r="J180" s="13" t="s">
        <v>1322</v>
      </c>
      <c r="K180" s="13" t="s">
        <v>1322</v>
      </c>
      <c r="L180" s="13" t="s">
        <v>2302</v>
      </c>
      <c r="M180" s="13" t="s">
        <v>2302</v>
      </c>
      <c r="N180" s="13" t="s">
        <v>826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1269</v>
      </c>
      <c r="C182" s="6">
        <f>'9月奖金发放记录'!J70</f>
        <v>260</v>
      </c>
      <c r="D182" s="5" t="s">
        <v>1333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SUMIFS('9月奖金发放记录'!$J$2:$J$146,'9月奖金发放记录'!$B$2:$B$146,"秦挺",'9月奖金发放记录'!$A$2:$A$146,"粤AGP3627")</f>
        <v>260</v>
      </c>
      <c r="D183" s="5" t="s">
        <v>1334</v>
      </c>
      <c r="E183" s="5" t="s">
        <v>1764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797</v>
      </c>
      <c r="B185" s="13" t="s">
        <v>12</v>
      </c>
      <c r="C185" s="14">
        <v>260</v>
      </c>
      <c r="D185" s="13" t="s">
        <v>1322</v>
      </c>
      <c r="E185" s="13" t="s">
        <v>1322</v>
      </c>
      <c r="F185" s="13" t="s">
        <v>1322</v>
      </c>
      <c r="G185" s="13" t="s">
        <v>1322</v>
      </c>
      <c r="H185" s="13" t="s">
        <v>1322</v>
      </c>
      <c r="I185" s="13" t="s">
        <v>1322</v>
      </c>
      <c r="J185" s="13" t="s">
        <v>1322</v>
      </c>
      <c r="K185" s="13" t="s">
        <v>1322</v>
      </c>
      <c r="L185" s="13" t="s">
        <v>2303</v>
      </c>
      <c r="M185" s="13" t="s">
        <v>2303</v>
      </c>
      <c r="N185" s="13" t="s">
        <v>826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1269</v>
      </c>
      <c r="C187" s="6">
        <f>'9月奖金发放记录'!J71</f>
        <v>260</v>
      </c>
      <c r="D187" s="5" t="s">
        <v>1333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SUMIFS('9月奖金发放记录'!$J$2:$J$146,'9月奖金发放记录'!$B$2:$B$146,"秦挺",'9月奖金发放记录'!$A$2:$A$146,"粤AGP3692")</f>
        <v>260</v>
      </c>
      <c r="D188" s="5" t="s">
        <v>1334</v>
      </c>
      <c r="E188" s="5" t="s">
        <v>1764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84</v>
      </c>
      <c r="B190" s="13" t="s">
        <v>12</v>
      </c>
      <c r="C190" s="14">
        <v>300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2304</v>
      </c>
      <c r="L190" s="13" t="s">
        <v>2305</v>
      </c>
      <c r="M190" s="13" t="s">
        <v>2306</v>
      </c>
      <c r="N190" s="13" t="s">
        <v>826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811</v>
      </c>
      <c r="C192" s="6">
        <f>'9月奖金发放记录'!J146</f>
        <v>300</v>
      </c>
      <c r="D192" s="5" t="s">
        <v>1333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SUMIFS('9月奖金发放记录'!$J$2:$J$146,'9月奖金发放记录'!$B$2:$B$146,"秦挺",'9月奖金发放记录'!$A$2:$A$146,"粤AGP5763")</f>
        <v>300</v>
      </c>
      <c r="D193" s="5" t="s">
        <v>1424</v>
      </c>
      <c r="E193" s="5" t="s">
        <v>1329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85</v>
      </c>
      <c r="B195" s="13" t="s">
        <v>11</v>
      </c>
      <c r="C195" s="14">
        <v>150</v>
      </c>
      <c r="D195" s="13" t="s">
        <v>1322</v>
      </c>
      <c r="E195" s="13" t="s">
        <v>1322</v>
      </c>
      <c r="F195" s="13" t="s">
        <v>1322</v>
      </c>
      <c r="G195" s="13" t="s">
        <v>1322</v>
      </c>
      <c r="H195" s="13" t="s">
        <v>1322</v>
      </c>
      <c r="I195" s="13" t="s">
        <v>1322</v>
      </c>
      <c r="J195" s="13" t="s">
        <v>1322</v>
      </c>
      <c r="K195" s="13" t="s">
        <v>2307</v>
      </c>
      <c r="L195" s="13" t="s">
        <v>2308</v>
      </c>
      <c r="M195" s="13" t="s">
        <v>2309</v>
      </c>
      <c r="N195" s="13" t="s">
        <v>826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4</v>
      </c>
      <c r="C197" s="6">
        <f>'9月奖金发放记录'!J96</f>
        <v>150</v>
      </c>
      <c r="D197" s="5" t="s">
        <v>1649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SUMIFS('9月奖金发放记录'!$J$2:$J$146,'9月奖金发放记录'!$B$2:$B$146,"秦挺",'9月奖金发放记录'!$A$2:$A$146,"粤AGP9780")</f>
        <v>150</v>
      </c>
      <c r="D198" s="5" t="s">
        <v>1507</v>
      </c>
      <c r="E198" s="5" t="s">
        <v>2261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19" customHeight="1" spans="1:14">
      <c r="A200" s="10" t="s">
        <v>1272</v>
      </c>
      <c r="B200" s="10"/>
      <c r="C200" s="11">
        <f>H2</f>
        <v>15536.67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ht="19" customHeight="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ht="19" customHeight="1" spans="1: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19" customHeight="1" spans="1: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ht="19" customHeight="1" spans="1: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ht="19" customHeight="1" spans="1: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19" customHeight="1" spans="1: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ht="19" customHeight="1" spans="1: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ht="19" customHeight="1" spans="1: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19" customHeight="1" spans="1: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19" customHeight="1" spans="1: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ht="19" customHeight="1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19" customHeight="1" spans="1: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19" customHeight="1" spans="1: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ht="19" customHeight="1" spans="1: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19" customHeight="1" spans="1: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9" customHeight="1" spans="1: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9" customHeight="1" spans="1: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9" customHeight="1" spans="1: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9" customHeight="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9" customHeight="1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9" customHeight="1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9" customHeight="1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9" customHeight="1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9" customHeight="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9" customHeight="1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9" customHeight="1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9" customHeight="1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9" customHeight="1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9" customHeight="1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9" customHeight="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9" customHeight="1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9" customHeight="1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9" customHeight="1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9" customHeight="1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9" customHeight="1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9" customHeight="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9" customHeight="1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9" customHeight="1" spans="1: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9" customHeight="1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9" customHeight="1" spans="1: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9" customHeight="1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9" customHeight="1" spans="1: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9" customHeight="1" spans="1: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9" customHeight="1" spans="1: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9" customHeight="1" spans="1: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9" customHeight="1" spans="1: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9" customHeight="1" spans="1: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9" customHeight="1" spans="1: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9" customHeight="1" spans="1: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9" customHeight="1" spans="1: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9" customHeight="1" spans="1: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9" customHeight="1" spans="1: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9" customHeight="1" spans="1: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9" customHeight="1" spans="1: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9" customHeight="1" spans="1: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9" customHeight="1" spans="1: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9" customHeight="1" spans="1: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9" customHeight="1" spans="1: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9" customHeight="1" spans="1: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9" customHeight="1" spans="1: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9" customHeight="1" spans="1: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9" customHeight="1" spans="1: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9" customHeight="1" spans="1: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9" customHeight="1" spans="1: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9" customHeight="1" spans="1: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9" customHeight="1" spans="1: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9" customHeight="1" spans="1: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9" customHeight="1" spans="1: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9" customHeight="1" spans="1: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9" customHeight="1" spans="1: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9" customHeight="1" spans="1: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9" customHeight="1" spans="1: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9" customHeight="1" spans="1: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9" customHeight="1" spans="1: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</sheetData>
  <mergeCells count="120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2311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SUMIFS('9月奖金发放记录'!$J$2:$J$146,'9月奖金发放记录'!$B$2:$B$146,"童军林")</f>
        <v>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47</v>
      </c>
      <c r="B5" s="13" t="s">
        <v>17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2312</v>
      </c>
      <c r="L5" s="13" t="s">
        <v>2313</v>
      </c>
      <c r="M5" s="13" t="s">
        <v>2314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897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SUMIFS('9月奖金发放记录'!$J$2:$J$146,'9月奖金发放记录'!$B$2:$B$146,"童军林",'9月奖金发放记录'!$A$2:$A$146,"粤A01620F")</f>
        <v>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166</v>
      </c>
      <c r="B10" s="13" t="s">
        <v>17</v>
      </c>
      <c r="C10" s="14">
        <v>1000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2315</v>
      </c>
      <c r="M10" s="13" t="s">
        <v>2315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SUMIFS('9月奖金发放记录'!$J$2:$J$146,'9月奖金发放记录'!$B$2:$B$146,"童军林",'9月奖金发放记录'!$A$2:$A$146,"粤A02509F")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171</v>
      </c>
      <c r="B15" s="13" t="s">
        <v>17</v>
      </c>
      <c r="C15" s="14">
        <v>1000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2316</v>
      </c>
      <c r="M15" s="13" t="s">
        <v>2316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SUMIFS('9月奖金发放记录'!$J$2:$J$146,'9月奖金发放记录'!$B$2:$B$146,"童军林",'9月奖金发放记录'!$A$2:$A$146,"粤A02699F")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173</v>
      </c>
      <c r="B20" s="13" t="s">
        <v>17</v>
      </c>
      <c r="C20" s="14">
        <v>1000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2317</v>
      </c>
      <c r="M20" s="13" t="s">
        <v>2317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SUMIFS('9月奖金发放记录'!$J$2:$J$146,'9月奖金发放记录'!$B$2:$B$146,"童军林",'9月奖金发放记录'!$A$2:$A$146,"粤A06271F")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9" customHeight="1" spans="1:14">
      <c r="A25" s="10" t="s">
        <v>1272</v>
      </c>
      <c r="B25" s="10"/>
      <c r="C25" s="11">
        <f>H2</f>
        <v>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9" customHeight="1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9" customHeight="1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9" customHeight="1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9" customHeight="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9" customHeight="1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9" customHeight="1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9" customHeight="1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9" customHeight="1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9" customHeight="1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9" customHeight="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9" customHeight="1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9" customHeight="1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9" customHeight="1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9" customHeight="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19" customHeight="1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9" customHeight="1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9" customHeight="1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</sheetData>
  <mergeCells count="15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2319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SUMIFS('9月奖金发放记录'!$J$2:$J$146,'9月奖金发放记录'!$B$2:$B$146,"董剑煜")</f>
        <v>1200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566</v>
      </c>
      <c r="B5" s="13" t="s">
        <v>11</v>
      </c>
      <c r="C5" s="14">
        <v>150</v>
      </c>
      <c r="D5" s="13" t="s">
        <v>1322</v>
      </c>
      <c r="E5" s="13" t="s">
        <v>1322</v>
      </c>
      <c r="F5" s="13" t="s">
        <v>2320</v>
      </c>
      <c r="G5" s="13" t="s">
        <v>2321</v>
      </c>
      <c r="H5" s="13" t="s">
        <v>2322</v>
      </c>
      <c r="I5" s="13" t="s">
        <v>2323</v>
      </c>
      <c r="J5" s="13" t="s">
        <v>2324</v>
      </c>
      <c r="K5" s="13" t="s">
        <v>2325</v>
      </c>
      <c r="L5" s="13" t="s">
        <v>1573</v>
      </c>
      <c r="M5" s="13" t="s">
        <v>2326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4</v>
      </c>
      <c r="C7" s="6">
        <f>'9月奖金发放记录'!J117</f>
        <v>150</v>
      </c>
      <c r="D7" s="5" t="s">
        <v>1575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SUMIFS('9月奖金发放记录'!$J$2:$J$146,'9月奖金发放记录'!$B$2:$B$146,"董剑煜",'9月奖金发放记录'!$A$2:$A$146,"粤AGP3080")</f>
        <v>150</v>
      </c>
      <c r="D8" s="5" t="s">
        <v>1328</v>
      </c>
      <c r="E8" s="5" t="s">
        <v>2327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846</v>
      </c>
      <c r="B10" s="13" t="s">
        <v>11</v>
      </c>
      <c r="C10" s="14">
        <v>150</v>
      </c>
      <c r="D10" s="13" t="s">
        <v>1322</v>
      </c>
      <c r="E10" s="13" t="s">
        <v>1322</v>
      </c>
      <c r="F10" s="13" t="s">
        <v>2328</v>
      </c>
      <c r="G10" s="13" t="s">
        <v>2329</v>
      </c>
      <c r="H10" s="13" t="s">
        <v>2330</v>
      </c>
      <c r="I10" s="13" t="s">
        <v>2331</v>
      </c>
      <c r="J10" s="13" t="s">
        <v>1760</v>
      </c>
      <c r="K10" s="13" t="s">
        <v>2332</v>
      </c>
      <c r="L10" s="13" t="s">
        <v>1573</v>
      </c>
      <c r="M10" s="13" t="s">
        <v>2333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4</v>
      </c>
      <c r="C12" s="6">
        <f>'9月奖金发放记录'!J118</f>
        <v>150</v>
      </c>
      <c r="D12" s="5" t="s">
        <v>1575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SUMIFS('9月奖金发放记录'!$J$2:$J$146,'9月奖金发放记录'!$B$2:$B$146,"董剑煜",'9月奖金发放记录'!$A$2:$A$146,"粤AGP9785")</f>
        <v>150</v>
      </c>
      <c r="D13" s="5" t="s">
        <v>1328</v>
      </c>
      <c r="E13" s="5" t="s">
        <v>1587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847</v>
      </c>
      <c r="B15" s="13" t="s">
        <v>11</v>
      </c>
      <c r="C15" s="14">
        <v>150</v>
      </c>
      <c r="D15" s="13" t="s">
        <v>1322</v>
      </c>
      <c r="E15" s="13" t="s">
        <v>1322</v>
      </c>
      <c r="F15" s="13" t="s">
        <v>2334</v>
      </c>
      <c r="G15" s="13" t="s">
        <v>2335</v>
      </c>
      <c r="H15" s="13" t="s">
        <v>2336</v>
      </c>
      <c r="I15" s="13" t="s">
        <v>2337</v>
      </c>
      <c r="J15" s="13" t="s">
        <v>2338</v>
      </c>
      <c r="K15" s="13" t="s">
        <v>1573</v>
      </c>
      <c r="L15" s="13" t="s">
        <v>1573</v>
      </c>
      <c r="M15" s="13" t="s">
        <v>2339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4</v>
      </c>
      <c r="C17" s="6">
        <f>'9月奖金发放记录'!J127</f>
        <v>150</v>
      </c>
      <c r="D17" s="5" t="s">
        <v>1575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SUMIFS('9月奖金发放记录'!$J$2:$J$146,'9月奖金发放记录'!$B$2:$B$146,"董剑煜",'9月奖金发放记录'!$A$2:$A$146,"粤AGP9786")</f>
        <v>150</v>
      </c>
      <c r="D18" s="5" t="s">
        <v>1328</v>
      </c>
      <c r="E18" s="5" t="s">
        <v>2340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848</v>
      </c>
      <c r="B20" s="13" t="s">
        <v>11</v>
      </c>
      <c r="C20" s="14">
        <v>150</v>
      </c>
      <c r="D20" s="13" t="s">
        <v>1322</v>
      </c>
      <c r="E20" s="13" t="s">
        <v>2341</v>
      </c>
      <c r="F20" s="13" t="s">
        <v>2342</v>
      </c>
      <c r="G20" s="13" t="s">
        <v>2343</v>
      </c>
      <c r="H20" s="13" t="s">
        <v>2344</v>
      </c>
      <c r="I20" s="13" t="s">
        <v>2345</v>
      </c>
      <c r="J20" s="13" t="s">
        <v>2346</v>
      </c>
      <c r="K20" s="13" t="s">
        <v>2347</v>
      </c>
      <c r="L20" s="13" t="s">
        <v>1573</v>
      </c>
      <c r="M20" s="13" t="s">
        <v>2348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4</v>
      </c>
      <c r="C22" s="6">
        <f>'9月奖金发放记录'!J119</f>
        <v>150</v>
      </c>
      <c r="D22" s="5" t="s">
        <v>1575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SUMIFS('9月奖金发放记录'!$J$2:$J$146,'9月奖金发放记录'!$B$2:$B$146,"董剑煜",'9月奖金发放记录'!$A$2:$A$146,"粤AGR2833")</f>
        <v>150</v>
      </c>
      <c r="D23" s="5" t="s">
        <v>1328</v>
      </c>
      <c r="E23" s="5" t="s">
        <v>1576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849</v>
      </c>
      <c r="B25" s="13" t="s">
        <v>11</v>
      </c>
      <c r="C25" s="14">
        <v>150</v>
      </c>
      <c r="D25" s="13" t="s">
        <v>1322</v>
      </c>
      <c r="E25" s="13" t="s">
        <v>1322</v>
      </c>
      <c r="F25" s="13" t="s">
        <v>2349</v>
      </c>
      <c r="G25" s="13" t="s">
        <v>2350</v>
      </c>
      <c r="H25" s="13" t="s">
        <v>2351</v>
      </c>
      <c r="I25" s="13" t="s">
        <v>2352</v>
      </c>
      <c r="J25" s="13" t="s">
        <v>2353</v>
      </c>
      <c r="K25" s="13" t="s">
        <v>2354</v>
      </c>
      <c r="L25" s="13" t="s">
        <v>1573</v>
      </c>
      <c r="M25" s="13" t="s">
        <v>2355</v>
      </c>
      <c r="N25" s="13" t="s">
        <v>24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4</v>
      </c>
      <c r="C27" s="6">
        <f>'9月奖金发放记录'!J120</f>
        <v>150</v>
      </c>
      <c r="D27" s="5" t="s">
        <v>1575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SUMIFS('9月奖金发放记录'!$J$2:$J$146,'9月奖金发放记录'!$B$2:$B$146,"董剑煜",'9月奖金发放记录'!$A$2:$A$146,"粤AGR6828")</f>
        <v>150</v>
      </c>
      <c r="D28" s="5" t="s">
        <v>1328</v>
      </c>
      <c r="E28" s="5" t="s">
        <v>2071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606</v>
      </c>
      <c r="B30" s="13" t="s">
        <v>11</v>
      </c>
      <c r="C30" s="14">
        <v>150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2356</v>
      </c>
      <c r="I30" s="13" t="s">
        <v>2357</v>
      </c>
      <c r="J30" s="13" t="s">
        <v>2358</v>
      </c>
      <c r="K30" s="13" t="s">
        <v>2359</v>
      </c>
      <c r="L30" s="13" t="s">
        <v>1573</v>
      </c>
      <c r="M30" s="13" t="s">
        <v>2360</v>
      </c>
      <c r="N30" s="13" t="s">
        <v>24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4</v>
      </c>
      <c r="C32" s="6">
        <f>'9月奖金发放记录'!J121</f>
        <v>150</v>
      </c>
      <c r="D32" s="5" t="s">
        <v>1575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SUMIFS('9月奖金发放记录'!$J$2:$J$146,'9月奖金发放记录'!$B$2:$B$146,"董剑煜",'9月奖金发放记录'!$A$2:$A$146,"粤AGR6869")</f>
        <v>150</v>
      </c>
      <c r="D33" s="5" t="s">
        <v>1328</v>
      </c>
      <c r="E33" s="5" t="s">
        <v>2361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850</v>
      </c>
      <c r="B35" s="13" t="s">
        <v>11</v>
      </c>
      <c r="C35" s="14">
        <v>150</v>
      </c>
      <c r="D35" s="13" t="s">
        <v>1322</v>
      </c>
      <c r="E35" s="13" t="s">
        <v>1322</v>
      </c>
      <c r="F35" s="13" t="s">
        <v>2362</v>
      </c>
      <c r="G35" s="13" t="s">
        <v>2363</v>
      </c>
      <c r="H35" s="13" t="s">
        <v>2364</v>
      </c>
      <c r="I35" s="13" t="s">
        <v>2365</v>
      </c>
      <c r="J35" s="13" t="s">
        <v>2366</v>
      </c>
      <c r="K35" s="13" t="s">
        <v>1573</v>
      </c>
      <c r="L35" s="13" t="s">
        <v>1573</v>
      </c>
      <c r="M35" s="13" t="s">
        <v>2367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4</v>
      </c>
      <c r="C37" s="6">
        <f>'9月奖金发放记录'!J128</f>
        <v>150</v>
      </c>
      <c r="D37" s="5" t="s">
        <v>1575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SUMIFS('9月奖金发放记录'!$J$2:$J$146,'9月奖金发放记录'!$B$2:$B$146,"董剑煜",'9月奖金发放记录'!$A$2:$A$146,"粤AGR6877")</f>
        <v>150</v>
      </c>
      <c r="D38" s="5" t="s">
        <v>1328</v>
      </c>
      <c r="E38" s="5" t="s">
        <v>2361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851</v>
      </c>
      <c r="B40" s="13" t="s">
        <v>11</v>
      </c>
      <c r="C40" s="14">
        <v>150</v>
      </c>
      <c r="D40" s="13" t="s">
        <v>1322</v>
      </c>
      <c r="E40" s="13" t="s">
        <v>2341</v>
      </c>
      <c r="F40" s="13" t="s">
        <v>2368</v>
      </c>
      <c r="G40" s="13" t="s">
        <v>2369</v>
      </c>
      <c r="H40" s="13" t="s">
        <v>2370</v>
      </c>
      <c r="I40" s="13" t="s">
        <v>2371</v>
      </c>
      <c r="J40" s="13" t="s">
        <v>2372</v>
      </c>
      <c r="K40" s="13" t="s">
        <v>2373</v>
      </c>
      <c r="L40" s="13" t="s">
        <v>1573</v>
      </c>
      <c r="M40" s="13" t="s">
        <v>2374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4</v>
      </c>
      <c r="C42" s="6">
        <f>'9月奖金发放记录'!J122</f>
        <v>150</v>
      </c>
      <c r="D42" s="5" t="s">
        <v>1575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SUMIFS('9月奖金发放记录'!$J$2:$J$146,'9月奖金发放记录'!$B$2:$B$146,"董剑煜",'9月奖金发放记录'!$A$2:$A$146,"粤AGR8500")</f>
        <v>150</v>
      </c>
      <c r="D43" s="5" t="s">
        <v>1328</v>
      </c>
      <c r="E43" s="5" t="s">
        <v>1587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10" t="s">
        <v>1272</v>
      </c>
      <c r="B45" s="10"/>
      <c r="C45" s="11">
        <f>H2</f>
        <v>1200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9" customHeight="1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9" customHeight="1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9" customHeight="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19" customHeight="1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9" customHeight="1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9" customHeight="1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ht="19" customHeight="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19" customHeight="1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19" customHeight="1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9" customHeight="1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19" customHeight="1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19" customHeight="1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19" customHeight="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9" customHeight="1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19" customHeight="1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ht="19" customHeight="1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19" customHeight="1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19" customHeight="1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ht="19" customHeight="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19" customHeight="1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9" customHeight="1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9" customHeight="1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9" customHeight="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9" customHeight="1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9" customHeight="1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9" customHeight="1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</sheetData>
  <mergeCells count="27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2376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SUMIFS('9月奖金发放记录'!$J$2:$J$146,'9月奖金发放记录'!$B$2:$B$146,"谯云")</f>
        <v>2179.99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612</v>
      </c>
      <c r="B5" s="13" t="s">
        <v>16</v>
      </c>
      <c r="C5" s="14">
        <v>260</v>
      </c>
      <c r="D5" s="13" t="s">
        <v>1322</v>
      </c>
      <c r="E5" s="13" t="s">
        <v>1322</v>
      </c>
      <c r="F5" s="13" t="s">
        <v>1322</v>
      </c>
      <c r="G5" s="13" t="s">
        <v>2377</v>
      </c>
      <c r="H5" s="13" t="s">
        <v>2378</v>
      </c>
      <c r="I5" s="13" t="s">
        <v>2379</v>
      </c>
      <c r="J5" s="13" t="s">
        <v>2380</v>
      </c>
      <c r="K5" s="13" t="s">
        <v>2381</v>
      </c>
      <c r="L5" s="13" t="s">
        <v>2382</v>
      </c>
      <c r="M5" s="13" t="s">
        <v>2383</v>
      </c>
      <c r="N5" s="13" t="s">
        <v>826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811</v>
      </c>
      <c r="C7" s="6">
        <f>'9月奖金发放记录'!J141</f>
        <v>43.33</v>
      </c>
      <c r="D7" s="5" t="s">
        <v>1333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SUMIFS('9月奖金发放记录'!$J$2:$J$146,'9月奖金发放记录'!$B$2:$B$146,"谯云",'9月奖金发放记录'!$A$2:$A$146,"粤AFF7936")</f>
        <v>43.33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616</v>
      </c>
      <c r="B10" s="13" t="s">
        <v>16</v>
      </c>
      <c r="C10" s="14">
        <v>260</v>
      </c>
      <c r="D10" s="13" t="s">
        <v>1322</v>
      </c>
      <c r="E10" s="13" t="s">
        <v>1322</v>
      </c>
      <c r="F10" s="13" t="s">
        <v>1322</v>
      </c>
      <c r="G10" s="13" t="s">
        <v>2384</v>
      </c>
      <c r="H10" s="13" t="s">
        <v>2385</v>
      </c>
      <c r="I10" s="13" t="s">
        <v>2386</v>
      </c>
      <c r="J10" s="13" t="s">
        <v>2387</v>
      </c>
      <c r="K10" s="13" t="s">
        <v>2388</v>
      </c>
      <c r="L10" s="13" t="s">
        <v>2389</v>
      </c>
      <c r="M10" s="13" t="s">
        <v>2390</v>
      </c>
      <c r="N10" s="13" t="s">
        <v>826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811</v>
      </c>
      <c r="C12" s="6">
        <f>'9月奖金发放记录'!J142</f>
        <v>43.33</v>
      </c>
      <c r="D12" s="5" t="s">
        <v>1333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SUMIFS('9月奖金发放记录'!$J$2:$J$146,'9月奖金发放记录'!$B$2:$B$146,"谯云",'9月奖金发放记录'!$A$2:$A$146,"粤AFN0065")</f>
        <v>43.33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618</v>
      </c>
      <c r="B15" s="13" t="s">
        <v>16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2391</v>
      </c>
      <c r="H15" s="13" t="s">
        <v>2392</v>
      </c>
      <c r="I15" s="13" t="s">
        <v>2393</v>
      </c>
      <c r="J15" s="13" t="s">
        <v>2394</v>
      </c>
      <c r="K15" s="13" t="s">
        <v>2395</v>
      </c>
      <c r="L15" s="13" t="s">
        <v>2396</v>
      </c>
      <c r="M15" s="13" t="s">
        <v>2397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SUMIFS('9月奖金发放记录'!$J$2:$J$146,'9月奖金发放记录'!$B$2:$B$146,"谯云",'9月奖金发放记录'!$A$2:$A$146,"粤AFQ8013")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619</v>
      </c>
      <c r="B20" s="13" t="s">
        <v>11</v>
      </c>
      <c r="C20" s="14">
        <v>150</v>
      </c>
      <c r="D20" s="13" t="s">
        <v>2398</v>
      </c>
      <c r="E20" s="13" t="s">
        <v>2399</v>
      </c>
      <c r="F20" s="13" t="s">
        <v>2400</v>
      </c>
      <c r="G20" s="13" t="s">
        <v>2401</v>
      </c>
      <c r="H20" s="13" t="s">
        <v>2402</v>
      </c>
      <c r="I20" s="13" t="s">
        <v>2403</v>
      </c>
      <c r="J20" s="13" t="s">
        <v>2404</v>
      </c>
      <c r="K20" s="13" t="s">
        <v>2405</v>
      </c>
      <c r="L20" s="13" t="s">
        <v>2406</v>
      </c>
      <c r="M20" s="13" t="s">
        <v>2407</v>
      </c>
      <c r="N20" s="13" t="s">
        <v>826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4</v>
      </c>
      <c r="C22" s="6">
        <f>'9月奖金发放记录'!J79</f>
        <v>150</v>
      </c>
      <c r="D22" s="5" t="s">
        <v>1649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SUMIFS('9月奖金发放记录'!$J$2:$J$146,'9月奖金发放记录'!$B$2:$B$146,"谯云",'9月奖金发放记录'!$A$2:$A$146,"粤AGP3038")</f>
        <v>150</v>
      </c>
      <c r="D23" s="5" t="s">
        <v>1797</v>
      </c>
      <c r="E23" s="5" t="s">
        <v>2071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852</v>
      </c>
      <c r="B25" s="13" t="s">
        <v>12</v>
      </c>
      <c r="C25" s="14">
        <v>260</v>
      </c>
      <c r="D25" s="13" t="s">
        <v>1322</v>
      </c>
      <c r="E25" s="13" t="s">
        <v>1322</v>
      </c>
      <c r="F25" s="13" t="s">
        <v>1322</v>
      </c>
      <c r="G25" s="13" t="s">
        <v>2408</v>
      </c>
      <c r="H25" s="13" t="s">
        <v>2409</v>
      </c>
      <c r="I25" s="13" t="s">
        <v>2410</v>
      </c>
      <c r="J25" s="13" t="s">
        <v>2411</v>
      </c>
      <c r="K25" s="13" t="s">
        <v>2412</v>
      </c>
      <c r="L25" s="13" t="s">
        <v>1585</v>
      </c>
      <c r="M25" s="13" t="s">
        <v>2413</v>
      </c>
      <c r="N25" s="13" t="s">
        <v>24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4</v>
      </c>
      <c r="C27" s="6">
        <f>'9月奖金发放记录'!J113</f>
        <v>260</v>
      </c>
      <c r="D27" s="5" t="s">
        <v>1575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SUMIFS('9月奖金发放记录'!$J$2:$J$146,'9月奖金发放记录'!$B$2:$B$146,"谯云",'9月奖金发放记录'!$A$2:$A$146,"粤AGP3506")</f>
        <v>260</v>
      </c>
      <c r="D28" s="5" t="s">
        <v>1328</v>
      </c>
      <c r="E28" s="5" t="s">
        <v>2071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623</v>
      </c>
      <c r="B30" s="13" t="s">
        <v>11</v>
      </c>
      <c r="C30" s="14">
        <v>150</v>
      </c>
      <c r="D30" s="13" t="s">
        <v>2414</v>
      </c>
      <c r="E30" s="13" t="s">
        <v>2415</v>
      </c>
      <c r="F30" s="13" t="s">
        <v>2416</v>
      </c>
      <c r="G30" s="13" t="s">
        <v>2417</v>
      </c>
      <c r="H30" s="13" t="s">
        <v>2418</v>
      </c>
      <c r="I30" s="13" t="s">
        <v>2419</v>
      </c>
      <c r="J30" s="13" t="s">
        <v>2420</v>
      </c>
      <c r="K30" s="13" t="s">
        <v>2421</v>
      </c>
      <c r="L30" s="13" t="s">
        <v>2422</v>
      </c>
      <c r="M30" s="13" t="s">
        <v>2423</v>
      </c>
      <c r="N30" s="13" t="s">
        <v>826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4</v>
      </c>
      <c r="C32" s="6">
        <f>'9月奖金发放记录'!J80</f>
        <v>150</v>
      </c>
      <c r="D32" s="5" t="s">
        <v>1649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SUMIFS('9月奖金发放记录'!$J$2:$J$146,'9月奖金发放记录'!$B$2:$B$146,"谯云",'9月奖金发放记录'!$A$2:$A$146,"粤AGP5159")</f>
        <v>150</v>
      </c>
      <c r="D33" s="5" t="s">
        <v>2424</v>
      </c>
      <c r="E33" s="5" t="s">
        <v>1587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853</v>
      </c>
      <c r="B35" s="13" t="s">
        <v>12</v>
      </c>
      <c r="C35" s="14">
        <v>260</v>
      </c>
      <c r="D35" s="13" t="s">
        <v>1322</v>
      </c>
      <c r="E35" s="13" t="s">
        <v>1322</v>
      </c>
      <c r="F35" s="13" t="s">
        <v>1322</v>
      </c>
      <c r="G35" s="13" t="s">
        <v>2425</v>
      </c>
      <c r="H35" s="13" t="s">
        <v>2426</v>
      </c>
      <c r="I35" s="13" t="s">
        <v>2427</v>
      </c>
      <c r="J35" s="13" t="s">
        <v>2428</v>
      </c>
      <c r="K35" s="13" t="s">
        <v>2429</v>
      </c>
      <c r="L35" s="13" t="s">
        <v>1585</v>
      </c>
      <c r="M35" s="13" t="s">
        <v>2430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4</v>
      </c>
      <c r="C37" s="6">
        <f>'9月奖金发放记录'!J114</f>
        <v>260</v>
      </c>
      <c r="D37" s="5" t="s">
        <v>1575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SUMIFS('9月奖金发放记录'!$J$2:$J$146,'9月奖金发放记录'!$B$2:$B$146,"谯云",'9月奖金发放记录'!$A$2:$A$146,"粤AGP5760")</f>
        <v>260</v>
      </c>
      <c r="D38" s="5" t="s">
        <v>1328</v>
      </c>
      <c r="E38" s="5" t="s">
        <v>1587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625</v>
      </c>
      <c r="B40" s="13" t="s">
        <v>12</v>
      </c>
      <c r="C40" s="14">
        <v>260</v>
      </c>
      <c r="D40" s="13" t="s">
        <v>1322</v>
      </c>
      <c r="E40" s="13" t="s">
        <v>1322</v>
      </c>
      <c r="F40" s="13" t="s">
        <v>1322</v>
      </c>
      <c r="G40" s="13" t="s">
        <v>2431</v>
      </c>
      <c r="H40" s="13" t="s">
        <v>2432</v>
      </c>
      <c r="I40" s="13" t="s">
        <v>2433</v>
      </c>
      <c r="J40" s="13" t="s">
        <v>2434</v>
      </c>
      <c r="K40" s="13" t="s">
        <v>2435</v>
      </c>
      <c r="L40" s="13" t="s">
        <v>2436</v>
      </c>
      <c r="M40" s="13" t="s">
        <v>2437</v>
      </c>
      <c r="N40" s="13" t="s">
        <v>826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811</v>
      </c>
      <c r="C42" s="6">
        <f>'9月奖金发放记录'!J143</f>
        <v>43.33</v>
      </c>
      <c r="D42" s="5" t="s">
        <v>1333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SUMIFS('9月奖金发放记录'!$J$2:$J$146,'9月奖金发放记录'!$B$2:$B$146,"谯云",'9月奖金发放记录'!$A$2:$A$146,"粤AGP7047")</f>
        <v>43.33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627</v>
      </c>
      <c r="B45" s="13" t="s">
        <v>11</v>
      </c>
      <c r="C45" s="14">
        <v>150</v>
      </c>
      <c r="D45" s="13" t="s">
        <v>2438</v>
      </c>
      <c r="E45" s="13" t="s">
        <v>2439</v>
      </c>
      <c r="F45" s="13" t="s">
        <v>2440</v>
      </c>
      <c r="G45" s="13" t="s">
        <v>2441</v>
      </c>
      <c r="H45" s="13" t="s">
        <v>2442</v>
      </c>
      <c r="I45" s="13" t="s">
        <v>1573</v>
      </c>
      <c r="J45" s="13" t="s">
        <v>1573</v>
      </c>
      <c r="K45" s="13" t="s">
        <v>1573</v>
      </c>
      <c r="L45" s="13" t="s">
        <v>2443</v>
      </c>
      <c r="M45" s="13" t="s">
        <v>2444</v>
      </c>
      <c r="N45" s="13" t="s">
        <v>24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897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SUMIFS('9月奖金发放记录'!$J$2:$J$146,'9月奖金发放记录'!$B$2:$B$146,"谯云",'9月奖金发放记录'!$A$2:$A$146,"粤AGP9337")</f>
        <v>0</v>
      </c>
      <c r="D48" s="5" t="s">
        <v>1328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854</v>
      </c>
      <c r="B50" s="13" t="s">
        <v>12</v>
      </c>
      <c r="C50" s="14">
        <v>260</v>
      </c>
      <c r="D50" s="13" t="s">
        <v>1322</v>
      </c>
      <c r="E50" s="13" t="s">
        <v>1322</v>
      </c>
      <c r="F50" s="13" t="s">
        <v>1322</v>
      </c>
      <c r="G50" s="13" t="s">
        <v>2445</v>
      </c>
      <c r="H50" s="13" t="s">
        <v>2446</v>
      </c>
      <c r="I50" s="13" t="s">
        <v>2447</v>
      </c>
      <c r="J50" s="13" t="s">
        <v>2448</v>
      </c>
      <c r="K50" s="13" t="s">
        <v>2449</v>
      </c>
      <c r="L50" s="13" t="s">
        <v>1585</v>
      </c>
      <c r="M50" s="13" t="s">
        <v>2450</v>
      </c>
      <c r="N50" s="13" t="s">
        <v>24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4</v>
      </c>
      <c r="C52" s="6">
        <f>'9月奖金发放记录'!J115</f>
        <v>260</v>
      </c>
      <c r="D52" s="5" t="s">
        <v>1575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SUMIFS('9月奖金发放记录'!$J$2:$J$146,'9月奖金发放记录'!$B$2:$B$146,"谯云",'9月奖金发放记录'!$A$2:$A$146,"粤AGP9707")</f>
        <v>260</v>
      </c>
      <c r="D53" s="5" t="s">
        <v>1328</v>
      </c>
      <c r="E53" s="5" t="s">
        <v>1986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64</v>
      </c>
      <c r="B55" s="13" t="s">
        <v>12</v>
      </c>
      <c r="C55" s="14">
        <v>300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2451</v>
      </c>
      <c r="L55" s="13" t="s">
        <v>2452</v>
      </c>
      <c r="M55" s="13" t="s">
        <v>2453</v>
      </c>
      <c r="N55" s="13" t="s">
        <v>826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1269</v>
      </c>
      <c r="C57" s="6">
        <f>'9月奖金发放记录'!J48</f>
        <v>300</v>
      </c>
      <c r="D57" s="5" t="s">
        <v>1333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SUMIFS('9月奖金发放记录'!$J$2:$J$146,'9月奖金发放记录'!$B$2:$B$146,"谯云",'9月奖金发放记录'!$A$2:$A$146,"粤AGP9753")</f>
        <v>300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631</v>
      </c>
      <c r="B60" s="13" t="s">
        <v>11</v>
      </c>
      <c r="C60" s="14">
        <v>150</v>
      </c>
      <c r="D60" s="13" t="s">
        <v>2454</v>
      </c>
      <c r="E60" s="13" t="s">
        <v>2455</v>
      </c>
      <c r="F60" s="13" t="s">
        <v>2456</v>
      </c>
      <c r="G60" s="13" t="s">
        <v>2457</v>
      </c>
      <c r="H60" s="13" t="s">
        <v>2458</v>
      </c>
      <c r="I60" s="13" t="s">
        <v>2459</v>
      </c>
      <c r="J60" s="13" t="s">
        <v>2460</v>
      </c>
      <c r="K60" s="13" t="s">
        <v>2461</v>
      </c>
      <c r="L60" s="13" t="s">
        <v>2462</v>
      </c>
      <c r="M60" s="13" t="s">
        <v>2463</v>
      </c>
      <c r="N60" s="13" t="s">
        <v>826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4</v>
      </c>
      <c r="C62" s="6">
        <f>'9月奖金发放记录'!J81</f>
        <v>150</v>
      </c>
      <c r="D62" s="5" t="s">
        <v>1649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SUMIFS('9月奖金发放记录'!$J$2:$J$146,'9月奖金发放记录'!$B$2:$B$146,"谯云",'9月奖金发放记录'!$A$2:$A$146,"粤AGP9789")</f>
        <v>150</v>
      </c>
      <c r="D63" s="5" t="s">
        <v>1711</v>
      </c>
      <c r="E63" s="5" t="s">
        <v>1587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67</v>
      </c>
      <c r="B65" s="13" t="s">
        <v>11</v>
      </c>
      <c r="C65" s="14">
        <v>150</v>
      </c>
      <c r="D65" s="13" t="s">
        <v>1322</v>
      </c>
      <c r="E65" s="13" t="s">
        <v>1322</v>
      </c>
      <c r="F65" s="13" t="s">
        <v>2464</v>
      </c>
      <c r="G65" s="13" t="s">
        <v>2465</v>
      </c>
      <c r="H65" s="13" t="s">
        <v>2466</v>
      </c>
      <c r="I65" s="13" t="s">
        <v>1322</v>
      </c>
      <c r="J65" s="13" t="s">
        <v>2467</v>
      </c>
      <c r="K65" s="13" t="s">
        <v>2468</v>
      </c>
      <c r="L65" s="13" t="s">
        <v>2469</v>
      </c>
      <c r="M65" s="13" t="s">
        <v>2470</v>
      </c>
      <c r="N65" s="13" t="s">
        <v>826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4</v>
      </c>
      <c r="C67" s="6">
        <f>'9月奖金发放记录'!J82</f>
        <v>150</v>
      </c>
      <c r="D67" s="5" t="s">
        <v>1649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SUMIFS('9月奖金发放记录'!$J$2:$J$146,'9月奖金发放记录'!$B$2:$B$146,"谯云",'9月奖金发放记录'!$A$2:$A$146,"粤AGQ0178")</f>
        <v>150</v>
      </c>
      <c r="D68" s="5" t="s">
        <v>1358</v>
      </c>
      <c r="E68" s="5" t="s">
        <v>1747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68</v>
      </c>
      <c r="B70" s="13" t="s">
        <v>11</v>
      </c>
      <c r="C70" s="14">
        <v>150</v>
      </c>
      <c r="D70" s="13" t="s">
        <v>1322</v>
      </c>
      <c r="E70" s="13" t="s">
        <v>1322</v>
      </c>
      <c r="F70" s="13" t="s">
        <v>1322</v>
      </c>
      <c r="G70" s="13" t="s">
        <v>1322</v>
      </c>
      <c r="H70" s="13" t="s">
        <v>1322</v>
      </c>
      <c r="I70" s="13" t="s">
        <v>1322</v>
      </c>
      <c r="J70" s="13" t="s">
        <v>1322</v>
      </c>
      <c r="K70" s="13" t="s">
        <v>2471</v>
      </c>
      <c r="L70" s="13" t="s">
        <v>2472</v>
      </c>
      <c r="M70" s="13" t="s">
        <v>2473</v>
      </c>
      <c r="N70" s="13" t="s">
        <v>826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4</v>
      </c>
      <c r="C72" s="6">
        <f>'9月奖金发放记录'!J83</f>
        <v>150</v>
      </c>
      <c r="D72" s="5" t="s">
        <v>1649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SUMIFS('9月奖金发放记录'!$J$2:$J$146,'9月奖金发放记录'!$B$2:$B$146,"谯云",'9月奖金发放记录'!$A$2:$A$146,"粤AGR0798")</f>
        <v>150</v>
      </c>
      <c r="D73" s="5" t="s">
        <v>1395</v>
      </c>
      <c r="E73" s="5" t="s">
        <v>2261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637</v>
      </c>
      <c r="B75" s="13" t="s">
        <v>11</v>
      </c>
      <c r="C75" s="14">
        <v>150</v>
      </c>
      <c r="D75" s="13" t="s">
        <v>2474</v>
      </c>
      <c r="E75" s="13" t="s">
        <v>2475</v>
      </c>
      <c r="F75" s="13" t="s">
        <v>2476</v>
      </c>
      <c r="G75" s="13" t="s">
        <v>2477</v>
      </c>
      <c r="H75" s="13" t="s">
        <v>2478</v>
      </c>
      <c r="I75" s="13" t="s">
        <v>2479</v>
      </c>
      <c r="J75" s="13" t="s">
        <v>2480</v>
      </c>
      <c r="K75" s="13" t="s">
        <v>2481</v>
      </c>
      <c r="L75" s="13" t="s">
        <v>2482</v>
      </c>
      <c r="M75" s="13" t="s">
        <v>2483</v>
      </c>
      <c r="N75" s="13" t="s">
        <v>826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1269</v>
      </c>
      <c r="C77" s="6">
        <f>'9月奖金发放记录'!J49</f>
        <v>70</v>
      </c>
      <c r="D77" s="5" t="s">
        <v>1333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SUMIFS('9月奖金发放记录'!$J$2:$J$146,'9月奖金发放记录'!$B$2:$B$146,"谯云",'9月奖金发放记录'!$A$2:$A$146,"粤AGR5090")</f>
        <v>70</v>
      </c>
      <c r="D78" s="5" t="s">
        <v>1328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855</v>
      </c>
      <c r="B80" s="13" t="s">
        <v>11</v>
      </c>
      <c r="C80" s="14">
        <v>150</v>
      </c>
      <c r="D80" s="13" t="s">
        <v>1322</v>
      </c>
      <c r="E80" s="13" t="s">
        <v>1322</v>
      </c>
      <c r="F80" s="13" t="s">
        <v>2484</v>
      </c>
      <c r="G80" s="13" t="s">
        <v>2485</v>
      </c>
      <c r="H80" s="13" t="s">
        <v>2486</v>
      </c>
      <c r="I80" s="13" t="s">
        <v>2487</v>
      </c>
      <c r="J80" s="13" t="s">
        <v>2488</v>
      </c>
      <c r="K80" s="13" t="s">
        <v>2489</v>
      </c>
      <c r="L80" s="13" t="s">
        <v>1573</v>
      </c>
      <c r="M80" s="13" t="s">
        <v>2490</v>
      </c>
      <c r="N80" s="13" t="s">
        <v>24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4</v>
      </c>
      <c r="C82" s="6">
        <f>'9月奖金发放记录'!J116</f>
        <v>150</v>
      </c>
      <c r="D82" s="5" t="s">
        <v>1575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SUMIFS('9月奖金发放记录'!$J$2:$J$146,'9月奖金发放记录'!$B$2:$B$146,"谯云",'9月奖金发放记录'!$A$2:$A$146,"粤AGR9769")</f>
        <v>150</v>
      </c>
      <c r="D83" s="5" t="s">
        <v>1328</v>
      </c>
      <c r="E83" s="5" t="s">
        <v>1587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10" t="s">
        <v>1272</v>
      </c>
      <c r="B85" s="10"/>
      <c r="C85" s="11">
        <f>H2</f>
        <v>2179.99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9" customHeight="1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9" customHeight="1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9" customHeight="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9" customHeight="1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9" customHeight="1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9" customHeight="1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ht="19" customHeight="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19" customHeight="1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19" customHeight="1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9" customHeight="1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9" customHeight="1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9" customHeight="1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9" customHeight="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9" customHeight="1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9" customHeight="1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ht="19" customHeight="1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19" customHeight="1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19" customHeight="1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ht="19" customHeight="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ht="19" customHeight="1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19" customHeight="1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ht="19" customHeight="1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ht="19" customHeight="1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19" customHeight="1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ht="19" customHeight="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ht="19" customHeight="1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19" customHeight="1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ht="19" customHeight="1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ht="19" customHeight="1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19" customHeight="1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ht="19" customHeight="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ht="19" customHeight="1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19" customHeight="1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ht="19" customHeight="1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ht="19" customHeight="1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19" customHeight="1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ht="19" customHeight="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ht="19" customHeight="1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19" customHeight="1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ht="19" customHeight="1" spans="1: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ht="19" customHeight="1" spans="1: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19" customHeight="1" spans="1: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ht="19" customHeight="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ht="19" customHeight="1" spans="1: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19" customHeight="1" spans="1: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ht="19" customHeight="1" spans="1: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ht="19" customHeight="1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19" customHeight="1" spans="1: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ht="19" customHeight="1" spans="1: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ht="19" customHeight="1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19" customHeight="1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ht="19" customHeight="1" spans="1: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ht="19" customHeight="1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19" customHeight="1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</sheetData>
  <mergeCells count="51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2492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SUMIFS('9月奖金发放记录'!$J$2:$J$146,'9月奖金发放记录'!$B$2:$B$146,"赵伟军")</f>
        <v>150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37</v>
      </c>
      <c r="B5" s="13" t="s">
        <v>17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2493</v>
      </c>
      <c r="L5" s="13" t="s">
        <v>2494</v>
      </c>
      <c r="M5" s="13" t="s">
        <v>2495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897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SUMIFS('9月奖金发放记录'!$J$2:$J$146,'9月奖金发放记录'!$B$2:$B$146,"赵伟军",'9月奖金发放记录'!$A$2:$A$146,"粤A00615F")</f>
        <v>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116</v>
      </c>
      <c r="B10" s="13" t="s">
        <v>17</v>
      </c>
      <c r="C10" s="14">
        <v>1000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2496</v>
      </c>
      <c r="M10" s="13" t="s">
        <v>2496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SUMIFS('9月奖金发放记录'!$J$2:$J$146,'9月奖金发放记录'!$B$2:$B$146,"赵伟军",'9月奖金发放记录'!$A$2:$A$146,"粤A01209F")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40</v>
      </c>
      <c r="B15" s="13" t="s">
        <v>17</v>
      </c>
      <c r="C15" s="14">
        <v>150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2497</v>
      </c>
      <c r="L15" s="13" t="s">
        <v>2498</v>
      </c>
      <c r="M15" s="13" t="s">
        <v>2499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SUMIFS('9月奖金发放记录'!$J$2:$J$146,'9月奖金发放记录'!$B$2:$B$146,"赵伟军",'9月奖金发放记录'!$A$2:$A$146,"粤A01939F")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122</v>
      </c>
      <c r="B20" s="13" t="s">
        <v>17</v>
      </c>
      <c r="C20" s="14">
        <v>1000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2500</v>
      </c>
      <c r="M20" s="13" t="s">
        <v>2500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SUMIFS('9月奖金发放记录'!$J$2:$J$146,'9月奖金发放记录'!$B$2:$B$146,"赵伟军",'9月奖金发放记录'!$A$2:$A$146,"粤A02058F")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41</v>
      </c>
      <c r="B25" s="13" t="s">
        <v>17</v>
      </c>
      <c r="C25" s="14">
        <v>150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2501</v>
      </c>
      <c r="L25" s="13" t="s">
        <v>2502</v>
      </c>
      <c r="M25" s="13" t="s">
        <v>2503</v>
      </c>
      <c r="N25" s="13" t="s">
        <v>825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1348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SUMIFS('9月奖金发放记录'!$J$2:$J$146,'9月奖金发放记录'!$B$2:$B$146,"赵伟军",'9月奖金发放记录'!$A$2:$A$146,"粤A02661F")</f>
        <v>0</v>
      </c>
      <c r="D28" s="5" t="s">
        <v>1334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42</v>
      </c>
      <c r="B30" s="13" t="s">
        <v>17</v>
      </c>
      <c r="C30" s="14">
        <v>150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1322</v>
      </c>
      <c r="L30" s="13" t="s">
        <v>2504</v>
      </c>
      <c r="M30" s="13" t="s">
        <v>2504</v>
      </c>
      <c r="N30" s="13" t="s">
        <v>825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1348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SUMIFS('9月奖金发放记录'!$J$2:$J$146,'9月奖金发放记录'!$B$2:$B$146,"赵伟军",'9月奖金发放记录'!$A$2:$A$146,"粤A05322F")</f>
        <v>0</v>
      </c>
      <c r="D33" s="5" t="s">
        <v>1358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43</v>
      </c>
      <c r="B35" s="13" t="s">
        <v>17</v>
      </c>
      <c r="C35" s="14">
        <v>150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1322</v>
      </c>
      <c r="L35" s="13" t="s">
        <v>2505</v>
      </c>
      <c r="M35" s="13" t="s">
        <v>2505</v>
      </c>
      <c r="N35" s="13" t="s">
        <v>825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1348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SUMIFS('9月奖金发放记录'!$J$2:$J$146,'9月奖金发放记录'!$B$2:$B$146,"赵伟军",'9月奖金发放记录'!$A$2:$A$146,"粤A05428F")</f>
        <v>0</v>
      </c>
      <c r="D38" s="5" t="s">
        <v>1334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127</v>
      </c>
      <c r="B40" s="13" t="s">
        <v>17</v>
      </c>
      <c r="C40" s="14">
        <v>1000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1322</v>
      </c>
      <c r="L40" s="13" t="s">
        <v>2506</v>
      </c>
      <c r="M40" s="13" t="s">
        <v>2506</v>
      </c>
      <c r="N40" s="13" t="s">
        <v>825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1348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SUMIFS('9月奖金发放记录'!$J$2:$J$146,'9月奖金发放记录'!$B$2:$B$146,"赵伟军",'9月奖金发放记录'!$A$2:$A$146,"粤A06158F")</f>
        <v>0</v>
      </c>
      <c r="D43" s="5" t="s">
        <v>1334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129</v>
      </c>
      <c r="B45" s="13" t="s">
        <v>17</v>
      </c>
      <c r="C45" s="14">
        <v>1000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1322</v>
      </c>
      <c r="L45" s="13" t="s">
        <v>2507</v>
      </c>
      <c r="M45" s="13" t="s">
        <v>2507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SUMIFS('9月奖金发放记录'!$J$2:$J$146,'9月奖金发放记录'!$B$2:$B$146,"赵伟军",'9月奖金发放记录'!$A$2:$A$146,"粤A08875F")</f>
        <v>0</v>
      </c>
      <c r="D48" s="5" t="s">
        <v>1395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44</v>
      </c>
      <c r="B50" s="13" t="s">
        <v>17</v>
      </c>
      <c r="C50" s="14">
        <v>150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2508</v>
      </c>
      <c r="L50" s="13" t="s">
        <v>2509</v>
      </c>
      <c r="M50" s="13" t="s">
        <v>2510</v>
      </c>
      <c r="N50" s="13" t="s">
        <v>825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1348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SUMIFS('9月奖金发放记录'!$J$2:$J$146,'9月奖金发放记录'!$B$2:$B$146,"赵伟军",'9月奖金发放记录'!$A$2:$A$146,"粤A08933F")</f>
        <v>0</v>
      </c>
      <c r="D53" s="5" t="s">
        <v>1358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45</v>
      </c>
      <c r="B55" s="13" t="s">
        <v>17</v>
      </c>
      <c r="C55" s="14">
        <v>150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1322</v>
      </c>
      <c r="L55" s="13" t="s">
        <v>2511</v>
      </c>
      <c r="M55" s="13" t="s">
        <v>2511</v>
      </c>
      <c r="N55" s="13" t="s">
        <v>826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1269</v>
      </c>
      <c r="C57" s="6">
        <f>'9月奖金发放记录'!J2</f>
        <v>150</v>
      </c>
      <c r="D57" s="5" t="s">
        <v>1333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SUMIFS('9月奖金发放记录'!$J$2:$J$146,'9月奖金发放记录'!$B$2:$B$146,"赵伟军",'9月奖金发放记录'!$A$2:$A$146,"粤A09578F")</f>
        <v>150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132</v>
      </c>
      <c r="B60" s="13" t="s">
        <v>17</v>
      </c>
      <c r="C60" s="14">
        <v>1000</v>
      </c>
      <c r="D60" s="13" t="s">
        <v>1322</v>
      </c>
      <c r="E60" s="13" t="s">
        <v>1322</v>
      </c>
      <c r="F60" s="13" t="s">
        <v>1322</v>
      </c>
      <c r="G60" s="13" t="s">
        <v>1322</v>
      </c>
      <c r="H60" s="13" t="s">
        <v>1322</v>
      </c>
      <c r="I60" s="13" t="s">
        <v>1322</v>
      </c>
      <c r="J60" s="13" t="s">
        <v>1322</v>
      </c>
      <c r="K60" s="13" t="s">
        <v>1322</v>
      </c>
      <c r="L60" s="13" t="s">
        <v>2512</v>
      </c>
      <c r="M60" s="13" t="s">
        <v>2512</v>
      </c>
      <c r="N60" s="13" t="s">
        <v>825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1326</v>
      </c>
      <c r="C62" s="6">
        <v>0</v>
      </c>
      <c r="D62" s="5" t="s">
        <v>1348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SUMIFS('9月奖金发放记录'!$J$2:$J$146,'9月奖金发放记录'!$B$2:$B$146,"赵伟军",'9月奖金发放记录'!$A$2:$A$146,"粤A09635F")</f>
        <v>0</v>
      </c>
      <c r="D63" s="5" t="s">
        <v>1358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46</v>
      </c>
      <c r="B65" s="13" t="s">
        <v>17</v>
      </c>
      <c r="C65" s="14">
        <v>150</v>
      </c>
      <c r="D65" s="13" t="s">
        <v>1322</v>
      </c>
      <c r="E65" s="13" t="s">
        <v>1322</v>
      </c>
      <c r="F65" s="13" t="s">
        <v>1322</v>
      </c>
      <c r="G65" s="13" t="s">
        <v>1322</v>
      </c>
      <c r="H65" s="13" t="s">
        <v>1322</v>
      </c>
      <c r="I65" s="13" t="s">
        <v>1322</v>
      </c>
      <c r="J65" s="13" t="s">
        <v>1322</v>
      </c>
      <c r="K65" s="13" t="s">
        <v>1322</v>
      </c>
      <c r="L65" s="13" t="s">
        <v>2513</v>
      </c>
      <c r="M65" s="13" t="s">
        <v>2513</v>
      </c>
      <c r="N65" s="13" t="s">
        <v>825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1348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SUMIFS('9月奖金发放记录'!$J$2:$J$146,'9月奖金发放记录'!$B$2:$B$146,"赵伟军",'9月奖金发放记录'!$A$2:$A$146,"粤A09706F")</f>
        <v>0</v>
      </c>
      <c r="D68" s="5" t="s">
        <v>1358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19" customHeight="1" spans="1:14">
      <c r="A70" s="10" t="s">
        <v>1272</v>
      </c>
      <c r="B70" s="10"/>
      <c r="C70" s="11">
        <f>H2</f>
        <v>150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19" customHeight="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9" customHeight="1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19" customHeight="1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ht="19" customHeight="1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19" customHeight="1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19" customHeight="1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ht="19" customHeight="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19" customHeight="1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9" customHeight="1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9" customHeight="1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9" customHeight="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9" customHeight="1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9" customHeight="1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9" customHeight="1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ht="19" customHeight="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19" customHeight="1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19" customHeight="1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9" customHeight="1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9" customHeight="1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9" customHeight="1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9" customHeight="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9" customHeight="1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9" customHeight="1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ht="19" customHeight="1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19" customHeight="1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19" customHeight="1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ht="19" customHeight="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ht="19" customHeight="1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19" customHeight="1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ht="19" customHeight="1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ht="19" customHeight="1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19" customHeight="1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ht="19" customHeight="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ht="19" customHeight="1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19" customHeight="1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ht="19" customHeight="1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ht="19" customHeight="1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19" customHeight="1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ht="19" customHeight="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ht="19" customHeight="1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19" customHeight="1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ht="19" customHeight="1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ht="19" customHeight="1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19" customHeight="1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</sheetData>
  <mergeCells count="42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2515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SUMIFS('9月奖金发放记录'!$J$2:$J$146,'9月奖金发放记录'!$B$2:$B$146,"赵小峰")</f>
        <v>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135</v>
      </c>
      <c r="B5" s="13" t="s">
        <v>6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2516</v>
      </c>
      <c r="M5" s="13" t="s">
        <v>2516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897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SUMIFS('9月奖金发放记录'!$J$2:$J$146,'9月奖金发放记录'!$B$2:$B$146,"赵小峰",'9月奖金发放记录'!$A$2:$A$146,"粤AGF4101")</f>
        <v>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19" customHeight="1" spans="1:14">
      <c r="A10" s="10" t="s">
        <v>1272</v>
      </c>
      <c r="B10" s="10"/>
      <c r="C10" s="11">
        <f>H2</f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ht="19" customHeight="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ht="19" customHeight="1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19" customHeight="1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ht="19" customHeight="1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ht="19" customHeight="1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19" customHeight="1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ht="19" customHeight="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ht="19" customHeight="1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9" customHeight="1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9" customHeight="1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9" customHeight="1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9" customHeight="1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6">
    <mergeCell ref="A1:N1"/>
    <mergeCell ref="A2:D2"/>
    <mergeCell ref="E2:G2"/>
    <mergeCell ref="E6:G6"/>
    <mergeCell ref="D7:G7"/>
    <mergeCell ref="E8:G8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2518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SUMIFS('9月奖金发放记录'!$J$2:$J$146,'9月奖金发放记录'!$B$2:$B$146,"赵波")</f>
        <v>710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141</v>
      </c>
      <c r="B5" s="13" t="s">
        <v>6</v>
      </c>
      <c r="C5" s="14">
        <v>150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2519</v>
      </c>
      <c r="M5" s="13" t="s">
        <v>2519</v>
      </c>
      <c r="N5" s="13" t="s">
        <v>826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1269</v>
      </c>
      <c r="C7" s="6">
        <f>'9月奖金发放记录'!J3</f>
        <v>150</v>
      </c>
      <c r="D7" s="5" t="s">
        <v>1333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SUMIFS('9月奖金发放记录'!$J$2:$J$146,'9月奖金发放记录'!$B$2:$B$146,"赵波",'9月奖金发放记录'!$A$2:$A$146,"粤AGE6410")</f>
        <v>150</v>
      </c>
      <c r="D8" s="5" t="s">
        <v>1328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146</v>
      </c>
      <c r="B10" s="13" t="s">
        <v>11</v>
      </c>
      <c r="C10" s="14">
        <v>150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2520</v>
      </c>
      <c r="M10" s="13" t="s">
        <v>2520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SUMIFS('9月奖金发放记录'!$J$2:$J$146,'9月奖金发放记录'!$B$2:$B$146,"赵波",'9月奖金发放记录'!$A$2:$A$146,"粤AGP3028")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147</v>
      </c>
      <c r="B15" s="13" t="s">
        <v>12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2521</v>
      </c>
      <c r="M15" s="13" t="s">
        <v>2521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SUMIFS('9月奖金发放记录'!$J$2:$J$146,'9月奖金发放记录'!$B$2:$B$146,"赵波",'9月奖金发放记录'!$A$2:$A$146,"粤AGP3502")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152</v>
      </c>
      <c r="B20" s="13" t="s">
        <v>12</v>
      </c>
      <c r="C20" s="14">
        <v>260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2522</v>
      </c>
      <c r="M20" s="13" t="s">
        <v>2522</v>
      </c>
      <c r="N20" s="13" t="s">
        <v>825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1348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SUMIFS('9月奖金发放记录'!$J$2:$J$146,'9月奖金发放记录'!$B$2:$B$146,"赵波",'9月奖金发放记录'!$A$2:$A$146,"粤AGP4223")</f>
        <v>0</v>
      </c>
      <c r="D23" s="5" t="s">
        <v>2523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154</v>
      </c>
      <c r="B25" s="13" t="s">
        <v>12</v>
      </c>
      <c r="C25" s="14">
        <v>260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1322</v>
      </c>
      <c r="L25" s="13" t="s">
        <v>2524</v>
      </c>
      <c r="M25" s="13" t="s">
        <v>2524</v>
      </c>
      <c r="N25" s="13" t="s">
        <v>826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1269</v>
      </c>
      <c r="C27" s="6">
        <f>'9月奖金发放记录'!J4</f>
        <v>260</v>
      </c>
      <c r="D27" s="5" t="s">
        <v>1333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SUMIFS('9月奖金发放记录'!$J$2:$J$146,'9月奖金发放记录'!$B$2:$B$146,"赵波",'9月奖金发放记录'!$A$2:$A$146,"粤AGP5791")</f>
        <v>260</v>
      </c>
      <c r="D28" s="5" t="s">
        <v>1328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155</v>
      </c>
      <c r="B30" s="13" t="s">
        <v>11</v>
      </c>
      <c r="C30" s="14">
        <v>150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1322</v>
      </c>
      <c r="L30" s="13" t="s">
        <v>2525</v>
      </c>
      <c r="M30" s="13" t="s">
        <v>2525</v>
      </c>
      <c r="N30" s="13" t="s">
        <v>826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1269</v>
      </c>
      <c r="C32" s="6">
        <f>'9月奖金发放记录'!J5</f>
        <v>150</v>
      </c>
      <c r="D32" s="5" t="s">
        <v>1333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SUMIFS('9月奖金发放记录'!$J$2:$J$146,'9月奖金发放记录'!$B$2:$B$146,"赵波",'9月奖金发放记录'!$A$2:$A$146,"粤AGR0789")</f>
        <v>150</v>
      </c>
      <c r="D33" s="5" t="s">
        <v>1328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156</v>
      </c>
      <c r="B35" s="13" t="s">
        <v>11</v>
      </c>
      <c r="C35" s="14">
        <v>150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1322</v>
      </c>
      <c r="L35" s="13" t="s">
        <v>2526</v>
      </c>
      <c r="M35" s="13" t="s">
        <v>2526</v>
      </c>
      <c r="N35" s="13" t="s">
        <v>826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1269</v>
      </c>
      <c r="C37" s="6">
        <f>'9月奖金发放记录'!J6</f>
        <v>150</v>
      </c>
      <c r="D37" s="5" t="s">
        <v>1333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SUMIFS('9月奖金发放记录'!$J$2:$J$146,'9月奖金发放记录'!$B$2:$B$146,"赵波",'9月奖金发放记录'!$A$2:$A$146,"粤AGR5068")</f>
        <v>150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157</v>
      </c>
      <c r="B40" s="13" t="s">
        <v>11</v>
      </c>
      <c r="C40" s="14">
        <v>150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1322</v>
      </c>
      <c r="L40" s="13" t="s">
        <v>2527</v>
      </c>
      <c r="M40" s="13" t="s">
        <v>2527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897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SUMIFS('9月奖金发放记录'!$J$2:$J$146,'9月奖金发放记录'!$B$2:$B$146,"赵波",'9月奖金发放记录'!$A$2:$A$146,"粤AGR5088")</f>
        <v>0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159</v>
      </c>
      <c r="B45" s="13" t="s">
        <v>11</v>
      </c>
      <c r="C45" s="14">
        <v>150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1322</v>
      </c>
      <c r="L45" s="13" t="s">
        <v>2528</v>
      </c>
      <c r="M45" s="13" t="s">
        <v>2528</v>
      </c>
      <c r="N45" s="13" t="s">
        <v>24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897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SUMIFS('9月奖金发放记录'!$J$2:$J$146,'9月奖金发放记录'!$B$2:$B$146,"赵波",'9月奖金发放记录'!$A$2:$A$146,"粤AGR5226")</f>
        <v>0</v>
      </c>
      <c r="D48" s="5" t="s">
        <v>1328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160</v>
      </c>
      <c r="B50" s="13" t="s">
        <v>11</v>
      </c>
      <c r="C50" s="14">
        <v>150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1322</v>
      </c>
      <c r="L50" s="13" t="s">
        <v>2529</v>
      </c>
      <c r="M50" s="13" t="s">
        <v>2529</v>
      </c>
      <c r="N50" s="13" t="s">
        <v>825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1348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SUMIFS('9月奖金发放记录'!$J$2:$J$146,'9月奖金发放记录'!$B$2:$B$146,"赵波",'9月奖金发放记录'!$A$2:$A$146,"粤AGR9766")</f>
        <v>0</v>
      </c>
      <c r="D53" s="5" t="s">
        <v>1334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10" t="s">
        <v>1272</v>
      </c>
      <c r="B55" s="10"/>
      <c r="C55" s="11">
        <f>H2</f>
        <v>710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9" customHeight="1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9" customHeight="1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ht="19" customHeight="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ht="19" customHeight="1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19" customHeight="1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ht="19" customHeight="1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ht="19" customHeight="1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19" customHeight="1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ht="19" customHeight="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ht="19" customHeight="1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19" customHeight="1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ht="19" customHeight="1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ht="19" customHeight="1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19" customHeight="1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ht="19" customHeight="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ht="19" customHeight="1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19" customHeight="1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ht="19" customHeight="1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ht="19" customHeight="1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19" customHeight="1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ht="19" customHeight="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ht="19" customHeight="1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19" customHeight="1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ht="19" customHeight="1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ht="19" customHeight="1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19" customHeight="1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ht="19" customHeight="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ht="19" customHeight="1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19" customHeight="1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ht="19" customHeight="1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ht="19" customHeight="1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19" customHeight="1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ht="19" customHeight="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19" customHeight="1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19" customHeight="1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ht="19" customHeight="1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ht="19" customHeight="1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19" customHeight="1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</sheetData>
  <mergeCells count="33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2311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SUMIFS('9月奖金发放记录'!$J$2:$J$146,'9月奖金发放记录'!$B$2:$B$146,"金可鹏")</f>
        <v>820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794</v>
      </c>
      <c r="B5" s="13" t="s">
        <v>12</v>
      </c>
      <c r="C5" s="14">
        <v>260</v>
      </c>
      <c r="D5" s="13" t="s">
        <v>2531</v>
      </c>
      <c r="E5" s="13" t="s">
        <v>2532</v>
      </c>
      <c r="F5" s="13" t="s">
        <v>2533</v>
      </c>
      <c r="G5" s="13" t="s">
        <v>2534</v>
      </c>
      <c r="H5" s="13" t="s">
        <v>2535</v>
      </c>
      <c r="I5" s="13" t="s">
        <v>2536</v>
      </c>
      <c r="J5" s="13" t="s">
        <v>2537</v>
      </c>
      <c r="K5" s="13" t="s">
        <v>2538</v>
      </c>
      <c r="L5" s="13" t="s">
        <v>1585</v>
      </c>
      <c r="M5" s="13" t="s">
        <v>2539</v>
      </c>
      <c r="N5" s="13" t="s">
        <v>24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4</v>
      </c>
      <c r="C7" s="6">
        <f>'9月奖金发放记录'!J123</f>
        <v>260</v>
      </c>
      <c r="D7" s="5" t="s">
        <v>1575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SUMIFS('9月奖金发放记录'!$J$2:$J$146,'9月奖金发放记录'!$B$2:$B$146,"金可鹏",'9月奖金发放记录'!$A$2:$A$146,"粤AGP3627")</f>
        <v>260</v>
      </c>
      <c r="D8" s="5" t="s">
        <v>1328</v>
      </c>
      <c r="E8" s="5" t="s">
        <v>2340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797</v>
      </c>
      <c r="B10" s="13" t="s">
        <v>12</v>
      </c>
      <c r="C10" s="14">
        <v>260</v>
      </c>
      <c r="D10" s="13" t="s">
        <v>2540</v>
      </c>
      <c r="E10" s="13" t="s">
        <v>2541</v>
      </c>
      <c r="F10" s="13" t="s">
        <v>2542</v>
      </c>
      <c r="G10" s="13" t="s">
        <v>2543</v>
      </c>
      <c r="H10" s="13" t="s">
        <v>2544</v>
      </c>
      <c r="I10" s="13" t="s">
        <v>2545</v>
      </c>
      <c r="J10" s="13" t="s">
        <v>2546</v>
      </c>
      <c r="K10" s="13" t="s">
        <v>2547</v>
      </c>
      <c r="L10" s="13" t="s">
        <v>1585</v>
      </c>
      <c r="M10" s="13" t="s">
        <v>2548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4</v>
      </c>
      <c r="C12" s="6">
        <f>'9月奖金发放记录'!J124</f>
        <v>260</v>
      </c>
      <c r="D12" s="5" t="s">
        <v>1575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SUMIFS('9月奖金发放记录'!$J$2:$J$146,'9月奖金发放记录'!$B$2:$B$146,"金可鹏",'9月奖金发放记录'!$A$2:$A$146,"粤AGP3692")</f>
        <v>260</v>
      </c>
      <c r="D13" s="5" t="s">
        <v>1328</v>
      </c>
      <c r="E13" s="5" t="s">
        <v>1587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639</v>
      </c>
      <c r="B15" s="13" t="s">
        <v>11</v>
      </c>
      <c r="C15" s="14">
        <v>150</v>
      </c>
      <c r="D15" s="13" t="s">
        <v>1322</v>
      </c>
      <c r="E15" s="13" t="s">
        <v>1322</v>
      </c>
      <c r="F15" s="13" t="s">
        <v>1322</v>
      </c>
      <c r="G15" s="13" t="s">
        <v>2549</v>
      </c>
      <c r="H15" s="13" t="s">
        <v>2550</v>
      </c>
      <c r="I15" s="13" t="s">
        <v>2551</v>
      </c>
      <c r="J15" s="13" t="s">
        <v>2552</v>
      </c>
      <c r="K15" s="13" t="s">
        <v>2553</v>
      </c>
      <c r="L15" s="13" t="s">
        <v>2554</v>
      </c>
      <c r="M15" s="13" t="s">
        <v>2555</v>
      </c>
      <c r="N15" s="13" t="s">
        <v>826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4</v>
      </c>
      <c r="C17" s="6">
        <f>'9月奖金发放记录'!J84</f>
        <v>150</v>
      </c>
      <c r="D17" s="5" t="s">
        <v>1649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SUMIFS('9月奖金发放记录'!$J$2:$J$146,'9月奖金发放记录'!$B$2:$B$146,"金可鹏",'9月奖金发放记录'!$A$2:$A$146,"粤AGP9733")</f>
        <v>150</v>
      </c>
      <c r="D18" s="5" t="s">
        <v>2556</v>
      </c>
      <c r="E18" s="5" t="s">
        <v>2557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526</v>
      </c>
      <c r="B20" s="13" t="s">
        <v>11</v>
      </c>
      <c r="C20" s="14">
        <v>150</v>
      </c>
      <c r="D20" s="13" t="s">
        <v>2558</v>
      </c>
      <c r="E20" s="13" t="s">
        <v>2559</v>
      </c>
      <c r="F20" s="13" t="s">
        <v>2560</v>
      </c>
      <c r="G20" s="13" t="s">
        <v>2561</v>
      </c>
      <c r="H20" s="13" t="s">
        <v>2562</v>
      </c>
      <c r="I20" s="13" t="s">
        <v>2563</v>
      </c>
      <c r="J20" s="13" t="s">
        <v>1573</v>
      </c>
      <c r="K20" s="13" t="s">
        <v>1573</v>
      </c>
      <c r="L20" s="13" t="s">
        <v>1573</v>
      </c>
      <c r="M20" s="13" t="s">
        <v>2564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4</v>
      </c>
      <c r="C22" s="6">
        <f>'9月奖金发放记录'!J129</f>
        <v>150</v>
      </c>
      <c r="D22" s="5" t="s">
        <v>1575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SUMIFS('9月奖金发放记录'!$J$2:$J$146,'9月奖金发放记录'!$B$2:$B$146,"金可鹏",'9月奖金发放记录'!$A$2:$A$146,"粤AGR5560")</f>
        <v>150</v>
      </c>
      <c r="D23" s="5" t="s">
        <v>1328</v>
      </c>
      <c r="E23" s="5" t="s">
        <v>1986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19" customHeight="1" spans="1:14">
      <c r="A25" s="10" t="s">
        <v>1272</v>
      </c>
      <c r="B25" s="10"/>
      <c r="C25" s="11">
        <f>H2</f>
        <v>820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ht="19" customHeight="1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9" customHeight="1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9" customHeight="1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9" customHeight="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9" customHeight="1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9" customHeight="1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9" customHeight="1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9" customHeight="1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9" customHeight="1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9" customHeight="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9" customHeight="1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9" customHeight="1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9" customHeight="1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19" customHeight="1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9" customHeight="1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9" customHeight="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ht="19" customHeight="1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19" customHeight="1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ht="19" customHeight="1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ht="19" customHeight="1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19" customHeight="1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</sheetData>
  <mergeCells count="15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2565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2566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SUMIFS('9月奖金发放记录'!$J$2:$J$146,'9月奖金发放记录'!$B$2:$B$146,"钟祥")</f>
        <v>3145.25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351</v>
      </c>
      <c r="B5" s="13" t="s">
        <v>17</v>
      </c>
      <c r="C5" s="14">
        <v>1000</v>
      </c>
      <c r="D5" s="13" t="s">
        <v>1322</v>
      </c>
      <c r="E5" s="13" t="s">
        <v>1322</v>
      </c>
      <c r="F5" s="13" t="s">
        <v>1322</v>
      </c>
      <c r="G5" s="13" t="s">
        <v>2567</v>
      </c>
      <c r="H5" s="13" t="s">
        <v>2568</v>
      </c>
      <c r="I5" s="13" t="s">
        <v>1322</v>
      </c>
      <c r="J5" s="13" t="s">
        <v>2569</v>
      </c>
      <c r="K5" s="13" t="s">
        <v>2570</v>
      </c>
      <c r="L5" s="13" t="s">
        <v>2571</v>
      </c>
      <c r="M5" s="13" t="s">
        <v>2572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1348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SUMIFS('9月奖金发放记录'!$J$2:$J$146,'9月奖金发放记录'!$B$2:$B$146,"钟祥",'9月奖金发放记录'!$A$2:$A$146,"粤A01128F")</f>
        <v>0</v>
      </c>
      <c r="D8" s="5" t="s">
        <v>1507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354</v>
      </c>
      <c r="B10" s="13" t="s">
        <v>16</v>
      </c>
      <c r="C10" s="14">
        <v>260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2573</v>
      </c>
      <c r="L10" s="13" t="s">
        <v>2574</v>
      </c>
      <c r="M10" s="13" t="s">
        <v>2575</v>
      </c>
      <c r="N10" s="13" t="s">
        <v>825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1348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SUMIFS('9月奖金发放记录'!$J$2:$J$146,'9月奖金发放记录'!$B$2:$B$146,"钟祥",'9月奖金发放记录'!$A$2:$A$146,"粤AFH7393")</f>
        <v>0</v>
      </c>
      <c r="D13" s="5" t="s">
        <v>1334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358</v>
      </c>
      <c r="B15" s="13" t="s">
        <v>16</v>
      </c>
      <c r="C15" s="14">
        <v>260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1585</v>
      </c>
      <c r="L15" s="13" t="s">
        <v>2576</v>
      </c>
      <c r="M15" s="13" t="s">
        <v>2577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SUMIFS('9月奖金发放记录'!$J$2:$J$146,'9月奖金发放记录'!$B$2:$B$146,"钟祥",'9月奖金发放记录'!$A$2:$A$146,"粤AG01629")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359</v>
      </c>
      <c r="B20" s="13" t="s">
        <v>6</v>
      </c>
      <c r="C20" s="14">
        <v>150</v>
      </c>
      <c r="D20" s="13" t="s">
        <v>2578</v>
      </c>
      <c r="E20" s="13" t="s">
        <v>2579</v>
      </c>
      <c r="F20" s="13" t="s">
        <v>2580</v>
      </c>
      <c r="G20" s="13" t="s">
        <v>2581</v>
      </c>
      <c r="H20" s="13" t="s">
        <v>2582</v>
      </c>
      <c r="I20" s="13" t="s">
        <v>2583</v>
      </c>
      <c r="J20" s="13" t="s">
        <v>2584</v>
      </c>
      <c r="K20" s="13" t="s">
        <v>2585</v>
      </c>
      <c r="L20" s="13" t="s">
        <v>2586</v>
      </c>
      <c r="M20" s="13" t="s">
        <v>2587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SUMIFS('9月奖金发放记录'!$J$2:$J$146,'9月奖金发放记录'!$B$2:$B$146,"钟祥",'9月奖金发放记录'!$A$2:$A$146,"粤AG42172")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363</v>
      </c>
      <c r="B25" s="13" t="s">
        <v>16</v>
      </c>
      <c r="C25" s="14">
        <v>260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2588</v>
      </c>
      <c r="L25" s="13" t="s">
        <v>2589</v>
      </c>
      <c r="M25" s="13" t="s">
        <v>2590</v>
      </c>
      <c r="N25" s="13" t="s">
        <v>825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1348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SUMIFS('9月奖金发放记录'!$J$2:$J$146,'9月奖金发放记录'!$B$2:$B$146,"钟祥",'9月奖金发放记录'!$A$2:$A$146,"粤AG59208")</f>
        <v>0</v>
      </c>
      <c r="D28" s="5" t="s">
        <v>1507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365</v>
      </c>
      <c r="B30" s="13" t="s">
        <v>6</v>
      </c>
      <c r="C30" s="14">
        <v>150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2591</v>
      </c>
      <c r="L30" s="13" t="s">
        <v>2592</v>
      </c>
      <c r="M30" s="13" t="s">
        <v>2593</v>
      </c>
      <c r="N30" s="13" t="s">
        <v>24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897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SUMIFS('9月奖金发放记录'!$J$2:$J$146,'9月奖金发放记录'!$B$2:$B$146,"钟祥",'9月奖金发放记录'!$A$2:$A$146,"粤AGE5843")</f>
        <v>0</v>
      </c>
      <c r="D33" s="5" t="s">
        <v>1328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366</v>
      </c>
      <c r="B35" s="13" t="s">
        <v>6</v>
      </c>
      <c r="C35" s="14">
        <v>150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2594</v>
      </c>
      <c r="L35" s="13" t="s">
        <v>2595</v>
      </c>
      <c r="M35" s="13" t="s">
        <v>2596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897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SUMIFS('9月奖金发放记录'!$J$2:$J$146,'9月奖金发放记录'!$B$2:$B$146,"钟祥",'9月奖金发放记录'!$A$2:$A$146,"粤AGF0692")</f>
        <v>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368</v>
      </c>
      <c r="B40" s="13" t="s">
        <v>6</v>
      </c>
      <c r="C40" s="14">
        <v>150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2597</v>
      </c>
      <c r="L40" s="13" t="s">
        <v>2598</v>
      </c>
      <c r="M40" s="13" t="s">
        <v>2599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897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SUMIFS('9月奖金发放记录'!$J$2:$J$146,'9月奖金发放记录'!$B$2:$B$146,"钟祥",'9月奖金发放记录'!$A$2:$A$146,"粤AGF4063")</f>
        <v>0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370</v>
      </c>
      <c r="B45" s="13" t="s">
        <v>6</v>
      </c>
      <c r="C45" s="14">
        <v>150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2600</v>
      </c>
      <c r="L45" s="13" t="s">
        <v>2601</v>
      </c>
      <c r="M45" s="13" t="s">
        <v>2602</v>
      </c>
      <c r="N45" s="13" t="s">
        <v>825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1348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SUMIFS('9月奖金发放记录'!$J$2:$J$146,'9月奖金发放记录'!$B$2:$B$146,"钟祥",'9月奖金发放记录'!$A$2:$A$146,"粤AGF6940")</f>
        <v>0</v>
      </c>
      <c r="D48" s="5" t="s">
        <v>1395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372</v>
      </c>
      <c r="B50" s="13" t="s">
        <v>6</v>
      </c>
      <c r="C50" s="14">
        <v>150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2603</v>
      </c>
      <c r="L50" s="13" t="s">
        <v>2604</v>
      </c>
      <c r="M50" s="13" t="s">
        <v>2605</v>
      </c>
      <c r="N50" s="13" t="s">
        <v>825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1348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SUMIFS('9月奖金发放记录'!$J$2:$J$146,'9月奖金发放记录'!$B$2:$B$146,"钟祥",'9月奖金发放记录'!$A$2:$A$146,"粤AGF8492")</f>
        <v>0</v>
      </c>
      <c r="D53" s="5" t="s">
        <v>1334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373</v>
      </c>
      <c r="B55" s="13" t="s">
        <v>6</v>
      </c>
      <c r="C55" s="14">
        <v>150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2606</v>
      </c>
      <c r="L55" s="13" t="s">
        <v>2607</v>
      </c>
      <c r="M55" s="13" t="s">
        <v>2608</v>
      </c>
      <c r="N55" s="13" t="s">
        <v>24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1326</v>
      </c>
      <c r="C57" s="6">
        <v>0</v>
      </c>
      <c r="D57" s="5" t="s">
        <v>897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SUMIFS('9月奖金发放记录'!$J$2:$J$146,'9月奖金发放记录'!$B$2:$B$146,"钟祥",'9月奖金发放记录'!$A$2:$A$146,"粤AGF9106")</f>
        <v>0</v>
      </c>
      <c r="D58" s="5" t="s">
        <v>1328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375</v>
      </c>
      <c r="B60" s="13" t="s">
        <v>6</v>
      </c>
      <c r="C60" s="14">
        <v>150</v>
      </c>
      <c r="D60" s="13" t="s">
        <v>1322</v>
      </c>
      <c r="E60" s="13" t="s">
        <v>1322</v>
      </c>
      <c r="F60" s="13" t="s">
        <v>1322</v>
      </c>
      <c r="G60" s="13" t="s">
        <v>1322</v>
      </c>
      <c r="H60" s="13" t="s">
        <v>1322</v>
      </c>
      <c r="I60" s="13" t="s">
        <v>1322</v>
      </c>
      <c r="J60" s="13" t="s">
        <v>1322</v>
      </c>
      <c r="K60" s="13" t="s">
        <v>2609</v>
      </c>
      <c r="L60" s="13" t="s">
        <v>2610</v>
      </c>
      <c r="M60" s="13" t="s">
        <v>2611</v>
      </c>
      <c r="N60" s="13" t="s">
        <v>826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1269</v>
      </c>
      <c r="C62" s="6">
        <f>'9月奖金发放记录'!J18</f>
        <v>150</v>
      </c>
      <c r="D62" s="5" t="s">
        <v>1333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SUMIFS('9月奖金发放记录'!$J$2:$J$146,'9月奖金发放记录'!$B$2:$B$146,"钟祥",'9月奖金发放记录'!$A$2:$A$146,"粤AGF9240")</f>
        <v>150</v>
      </c>
      <c r="D63" s="5" t="s">
        <v>1328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376</v>
      </c>
      <c r="B65" s="13" t="s">
        <v>6</v>
      </c>
      <c r="C65" s="14">
        <v>150</v>
      </c>
      <c r="D65" s="13" t="s">
        <v>1322</v>
      </c>
      <c r="E65" s="13" t="s">
        <v>1322</v>
      </c>
      <c r="F65" s="13" t="s">
        <v>1322</v>
      </c>
      <c r="G65" s="13" t="s">
        <v>1322</v>
      </c>
      <c r="H65" s="13" t="s">
        <v>1322</v>
      </c>
      <c r="I65" s="13" t="s">
        <v>1322</v>
      </c>
      <c r="J65" s="13" t="s">
        <v>2612</v>
      </c>
      <c r="K65" s="13" t="s">
        <v>2613</v>
      </c>
      <c r="L65" s="13" t="s">
        <v>2614</v>
      </c>
      <c r="M65" s="13" t="s">
        <v>2615</v>
      </c>
      <c r="N65" s="13" t="s">
        <v>24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897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SUMIFS('9月奖金发放记录'!$J$2:$J$146,'9月奖金发放记录'!$B$2:$B$146,"钟祥",'9月奖金发放记录'!$A$2:$A$146,"粤AGG0415")</f>
        <v>0</v>
      </c>
      <c r="D68" s="5" t="s">
        <v>1328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379</v>
      </c>
      <c r="B70" s="13" t="s">
        <v>6</v>
      </c>
      <c r="C70" s="14">
        <v>150</v>
      </c>
      <c r="D70" s="13" t="s">
        <v>1322</v>
      </c>
      <c r="E70" s="13" t="s">
        <v>1322</v>
      </c>
      <c r="F70" s="13" t="s">
        <v>1322</v>
      </c>
      <c r="G70" s="13" t="s">
        <v>1322</v>
      </c>
      <c r="H70" s="13" t="s">
        <v>1322</v>
      </c>
      <c r="I70" s="13" t="s">
        <v>1322</v>
      </c>
      <c r="J70" s="13" t="s">
        <v>1322</v>
      </c>
      <c r="K70" s="13" t="s">
        <v>2616</v>
      </c>
      <c r="L70" s="13" t="s">
        <v>2617</v>
      </c>
      <c r="M70" s="13" t="s">
        <v>2618</v>
      </c>
      <c r="N70" s="13" t="s">
        <v>24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1326</v>
      </c>
      <c r="C72" s="6">
        <v>0</v>
      </c>
      <c r="D72" s="5" t="s">
        <v>897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SUMIFS('9月奖金发放记录'!$J$2:$J$146,'9月奖金发放记录'!$B$2:$B$146,"钟祥",'9月奖金发放记录'!$A$2:$A$146,"粤AGG0490")</f>
        <v>0</v>
      </c>
      <c r="D73" s="5" t="s">
        <v>1328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381</v>
      </c>
      <c r="B75" s="13" t="s">
        <v>6</v>
      </c>
      <c r="C75" s="14">
        <v>150</v>
      </c>
      <c r="D75" s="13" t="s">
        <v>1322</v>
      </c>
      <c r="E75" s="13" t="s">
        <v>1322</v>
      </c>
      <c r="F75" s="13" t="s">
        <v>1322</v>
      </c>
      <c r="G75" s="13" t="s">
        <v>1322</v>
      </c>
      <c r="H75" s="13" t="s">
        <v>1322</v>
      </c>
      <c r="I75" s="13" t="s">
        <v>1322</v>
      </c>
      <c r="J75" s="13" t="s">
        <v>1322</v>
      </c>
      <c r="K75" s="13" t="s">
        <v>2619</v>
      </c>
      <c r="L75" s="13" t="s">
        <v>2620</v>
      </c>
      <c r="M75" s="13" t="s">
        <v>2621</v>
      </c>
      <c r="N75" s="13" t="s">
        <v>24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1326</v>
      </c>
      <c r="C77" s="6">
        <v>0</v>
      </c>
      <c r="D77" s="5" t="s">
        <v>897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SUMIFS('9月奖金发放记录'!$J$2:$J$146,'9月奖金发放记录'!$B$2:$B$146,"钟祥",'9月奖金发放记录'!$A$2:$A$146,"粤AGG0540")</f>
        <v>0</v>
      </c>
      <c r="D78" s="5" t="s">
        <v>1328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382</v>
      </c>
      <c r="B80" s="13" t="s">
        <v>6</v>
      </c>
      <c r="C80" s="14">
        <v>150</v>
      </c>
      <c r="D80" s="13" t="s">
        <v>1322</v>
      </c>
      <c r="E80" s="13" t="s">
        <v>1322</v>
      </c>
      <c r="F80" s="13" t="s">
        <v>2622</v>
      </c>
      <c r="G80" s="13" t="s">
        <v>2623</v>
      </c>
      <c r="H80" s="13" t="s">
        <v>2624</v>
      </c>
      <c r="I80" s="13" t="s">
        <v>2625</v>
      </c>
      <c r="J80" s="13" t="s">
        <v>2626</v>
      </c>
      <c r="K80" s="13" t="s">
        <v>2627</v>
      </c>
      <c r="L80" s="13" t="s">
        <v>2628</v>
      </c>
      <c r="M80" s="13" t="s">
        <v>2629</v>
      </c>
      <c r="N80" s="13" t="s">
        <v>826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1269</v>
      </c>
      <c r="C82" s="6">
        <f>'9月奖金发放记录'!J19</f>
        <v>150</v>
      </c>
      <c r="D82" s="5" t="s">
        <v>1333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SUMIFS('9月奖金发放记录'!$J$2:$J$146,'9月奖金发放记录'!$B$2:$B$146,"钟祥",'9月奖金发放记录'!$A$2:$A$146,"粤AGG3040")</f>
        <v>150</v>
      </c>
      <c r="D83" s="5" t="s">
        <v>1718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386</v>
      </c>
      <c r="B85" s="13" t="s">
        <v>6</v>
      </c>
      <c r="C85" s="14">
        <v>150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1322</v>
      </c>
      <c r="I85" s="13" t="s">
        <v>1322</v>
      </c>
      <c r="J85" s="13" t="s">
        <v>1322</v>
      </c>
      <c r="K85" s="13" t="s">
        <v>2630</v>
      </c>
      <c r="L85" s="13" t="s">
        <v>2631</v>
      </c>
      <c r="M85" s="13" t="s">
        <v>2632</v>
      </c>
      <c r="N85" s="13" t="s">
        <v>24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897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SUMIFS('9月奖金发放记录'!$J$2:$J$146,'9月奖金发放记录'!$B$2:$B$146,"钟祥",'9月奖金发放记录'!$A$2:$A$146,"粤AGG3413")</f>
        <v>0</v>
      </c>
      <c r="D88" s="5" t="s">
        <v>1328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388</v>
      </c>
      <c r="B90" s="13" t="s">
        <v>6</v>
      </c>
      <c r="C90" s="14">
        <v>150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1322</v>
      </c>
      <c r="I90" s="13" t="s">
        <v>1322</v>
      </c>
      <c r="J90" s="13" t="s">
        <v>1322</v>
      </c>
      <c r="K90" s="13" t="s">
        <v>2633</v>
      </c>
      <c r="L90" s="13" t="s">
        <v>2634</v>
      </c>
      <c r="M90" s="13" t="s">
        <v>2635</v>
      </c>
      <c r="N90" s="13" t="s">
        <v>24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1326</v>
      </c>
      <c r="C92" s="6">
        <v>0</v>
      </c>
      <c r="D92" s="5" t="s">
        <v>897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SUMIFS('9月奖金发放记录'!$J$2:$J$146,'9月奖金发放记录'!$B$2:$B$146,"钟祥",'9月奖金发放记录'!$A$2:$A$146,"粤AGG4013")</f>
        <v>0</v>
      </c>
      <c r="D93" s="5" t="s">
        <v>1328</v>
      </c>
      <c r="E93" s="5" t="s">
        <v>1329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389</v>
      </c>
      <c r="B95" s="13" t="s">
        <v>6</v>
      </c>
      <c r="C95" s="14">
        <v>150</v>
      </c>
      <c r="D95" s="13" t="s">
        <v>1322</v>
      </c>
      <c r="E95" s="13" t="s">
        <v>1322</v>
      </c>
      <c r="F95" s="13" t="s">
        <v>1322</v>
      </c>
      <c r="G95" s="13" t="s">
        <v>1322</v>
      </c>
      <c r="H95" s="13" t="s">
        <v>1322</v>
      </c>
      <c r="I95" s="13" t="s">
        <v>1322</v>
      </c>
      <c r="J95" s="13" t="s">
        <v>1322</v>
      </c>
      <c r="K95" s="13" t="s">
        <v>2636</v>
      </c>
      <c r="L95" s="13" t="s">
        <v>2637</v>
      </c>
      <c r="M95" s="13" t="s">
        <v>2638</v>
      </c>
      <c r="N95" s="13" t="s">
        <v>825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1326</v>
      </c>
      <c r="C97" s="6">
        <v>0</v>
      </c>
      <c r="D97" s="5" t="s">
        <v>1348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SUMIFS('9月奖金发放记录'!$J$2:$J$146,'9月奖金发放记录'!$B$2:$B$146,"钟祥",'9月奖金发放记录'!$A$2:$A$146,"粤AGG4135")</f>
        <v>0</v>
      </c>
      <c r="D98" s="5" t="s">
        <v>2039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391</v>
      </c>
      <c r="B100" s="13" t="s">
        <v>6</v>
      </c>
      <c r="C100" s="14">
        <v>150</v>
      </c>
      <c r="D100" s="13" t="s">
        <v>1322</v>
      </c>
      <c r="E100" s="13" t="s">
        <v>1322</v>
      </c>
      <c r="F100" s="13" t="s">
        <v>1322</v>
      </c>
      <c r="G100" s="13" t="s">
        <v>1322</v>
      </c>
      <c r="H100" s="13" t="s">
        <v>1322</v>
      </c>
      <c r="I100" s="13" t="s">
        <v>1322</v>
      </c>
      <c r="J100" s="13" t="s">
        <v>1322</v>
      </c>
      <c r="K100" s="13" t="s">
        <v>2639</v>
      </c>
      <c r="L100" s="13" t="s">
        <v>2640</v>
      </c>
      <c r="M100" s="13" t="s">
        <v>2641</v>
      </c>
      <c r="N100" s="13" t="s">
        <v>825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1326</v>
      </c>
      <c r="C102" s="6">
        <v>0</v>
      </c>
      <c r="D102" s="5" t="s">
        <v>1348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SUMIFS('9月奖金发放记录'!$J$2:$J$146,'9月奖金发放记录'!$B$2:$B$146,"钟祥",'9月奖金发放记录'!$A$2:$A$146,"粤AGG5043")</f>
        <v>0</v>
      </c>
      <c r="D103" s="5" t="s">
        <v>1334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392</v>
      </c>
      <c r="B105" s="13" t="s">
        <v>6</v>
      </c>
      <c r="C105" s="14">
        <v>150</v>
      </c>
      <c r="D105" s="13" t="s">
        <v>2642</v>
      </c>
      <c r="E105" s="13" t="s">
        <v>2643</v>
      </c>
      <c r="F105" s="13" t="s">
        <v>2644</v>
      </c>
      <c r="G105" s="13" t="s">
        <v>2645</v>
      </c>
      <c r="H105" s="13" t="s">
        <v>2646</v>
      </c>
      <c r="I105" s="13" t="s">
        <v>2647</v>
      </c>
      <c r="J105" s="13" t="s">
        <v>2648</v>
      </c>
      <c r="K105" s="13" t="s">
        <v>2649</v>
      </c>
      <c r="L105" s="13" t="s">
        <v>2650</v>
      </c>
      <c r="M105" s="13" t="s">
        <v>2651</v>
      </c>
      <c r="N105" s="13" t="s">
        <v>24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1326</v>
      </c>
      <c r="C107" s="6">
        <v>0</v>
      </c>
      <c r="D107" s="5" t="s">
        <v>897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SUMIFS('9月奖金发放记录'!$J$2:$J$146,'9月奖金发放记录'!$B$2:$B$146,"钟祥",'9月奖金发放记录'!$A$2:$A$146,"粤AGG8042")</f>
        <v>0</v>
      </c>
      <c r="D108" s="5" t="s">
        <v>1328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394</v>
      </c>
      <c r="B110" s="13" t="s">
        <v>6</v>
      </c>
      <c r="C110" s="14">
        <v>150</v>
      </c>
      <c r="D110" s="13" t="s">
        <v>1322</v>
      </c>
      <c r="E110" s="13" t="s">
        <v>1322</v>
      </c>
      <c r="F110" s="13" t="s">
        <v>1322</v>
      </c>
      <c r="G110" s="13" t="s">
        <v>1322</v>
      </c>
      <c r="H110" s="13" t="s">
        <v>1322</v>
      </c>
      <c r="I110" s="13" t="s">
        <v>1322</v>
      </c>
      <c r="J110" s="13" t="s">
        <v>1322</v>
      </c>
      <c r="K110" s="13" t="s">
        <v>2652</v>
      </c>
      <c r="L110" s="13" t="s">
        <v>2653</v>
      </c>
      <c r="M110" s="13" t="s">
        <v>2654</v>
      </c>
      <c r="N110" s="13" t="s">
        <v>825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1326</v>
      </c>
      <c r="C112" s="6">
        <v>0</v>
      </c>
      <c r="D112" s="5" t="s">
        <v>1348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SUMIFS('9月奖金发放记录'!$J$2:$J$146,'9月奖金发放记录'!$B$2:$B$146,"钟祥",'9月奖金发放记录'!$A$2:$A$146,"粤AGG9540")</f>
        <v>0</v>
      </c>
      <c r="D113" s="5" t="s">
        <v>1334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395</v>
      </c>
      <c r="B115" s="13" t="s">
        <v>6</v>
      </c>
      <c r="C115" s="14">
        <v>150</v>
      </c>
      <c r="D115" s="13" t="s">
        <v>1322</v>
      </c>
      <c r="E115" s="13" t="s">
        <v>1322</v>
      </c>
      <c r="F115" s="13" t="s">
        <v>1322</v>
      </c>
      <c r="G115" s="13" t="s">
        <v>1322</v>
      </c>
      <c r="H115" s="13" t="s">
        <v>1322</v>
      </c>
      <c r="I115" s="13" t="s">
        <v>1322</v>
      </c>
      <c r="J115" s="13" t="s">
        <v>2655</v>
      </c>
      <c r="K115" s="13" t="s">
        <v>2656</v>
      </c>
      <c r="L115" s="13" t="s">
        <v>2657</v>
      </c>
      <c r="M115" s="13" t="s">
        <v>2658</v>
      </c>
      <c r="N115" s="13" t="s">
        <v>825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1326</v>
      </c>
      <c r="C117" s="6">
        <v>0</v>
      </c>
      <c r="D117" s="5" t="s">
        <v>1348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SUMIFS('9月奖金发放记录'!$J$2:$J$146,'9月奖金发放记录'!$B$2:$B$146,"钟祥",'9月奖金发放记录'!$A$2:$A$146,"粤AGH6843")</f>
        <v>0</v>
      </c>
      <c r="D118" s="5" t="s">
        <v>1358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397</v>
      </c>
      <c r="B120" s="13" t="s">
        <v>12</v>
      </c>
      <c r="C120" s="14">
        <v>260</v>
      </c>
      <c r="D120" s="13" t="s">
        <v>1322</v>
      </c>
      <c r="E120" s="13" t="s">
        <v>1322</v>
      </c>
      <c r="F120" s="13" t="s">
        <v>1322</v>
      </c>
      <c r="G120" s="13" t="s">
        <v>1322</v>
      </c>
      <c r="H120" s="13" t="s">
        <v>1322</v>
      </c>
      <c r="I120" s="13" t="s">
        <v>1322</v>
      </c>
      <c r="J120" s="13" t="s">
        <v>1322</v>
      </c>
      <c r="K120" s="13" t="s">
        <v>2659</v>
      </c>
      <c r="L120" s="13" t="s">
        <v>2660</v>
      </c>
      <c r="M120" s="13" t="s">
        <v>2661</v>
      </c>
      <c r="N120" s="13" t="s">
        <v>825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1326</v>
      </c>
      <c r="C122" s="6">
        <v>0</v>
      </c>
      <c r="D122" s="5" t="s">
        <v>1348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SUMIFS('9月奖金发放记录'!$J$2:$J$146,'9月奖金发放记录'!$B$2:$B$146,"钟祥",'9月奖金发放记录'!$A$2:$A$146,"粤AGP2009")</f>
        <v>0</v>
      </c>
      <c r="D123" s="5" t="s">
        <v>1349</v>
      </c>
      <c r="E123" s="5" t="s">
        <v>1329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401</v>
      </c>
      <c r="B125" s="13" t="s">
        <v>12</v>
      </c>
      <c r="C125" s="14">
        <v>260</v>
      </c>
      <c r="D125" s="13" t="s">
        <v>2662</v>
      </c>
      <c r="E125" s="13" t="s">
        <v>2663</v>
      </c>
      <c r="F125" s="13" t="s">
        <v>2664</v>
      </c>
      <c r="G125" s="13" t="s">
        <v>2665</v>
      </c>
      <c r="H125" s="13" t="s">
        <v>2666</v>
      </c>
      <c r="I125" s="13" t="s">
        <v>2667</v>
      </c>
      <c r="J125" s="13" t="s">
        <v>2668</v>
      </c>
      <c r="K125" s="13" t="s">
        <v>2669</v>
      </c>
      <c r="L125" s="13" t="s">
        <v>2670</v>
      </c>
      <c r="M125" s="13" t="s">
        <v>2671</v>
      </c>
      <c r="N125" s="13" t="s">
        <v>826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811</v>
      </c>
      <c r="C127" s="6">
        <f>'9月奖金发放记录'!J139</f>
        <v>260</v>
      </c>
      <c r="D127" s="5" t="s">
        <v>1333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SUMIFS('9月奖金发放记录'!$J$2:$J$146,'9月奖金发放记录'!$B$2:$B$146,"钟祥",'9月奖金发放记录'!$A$2:$A$146,"粤AGP2011")</f>
        <v>260</v>
      </c>
      <c r="D128" s="5" t="s">
        <v>1328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404</v>
      </c>
      <c r="B130" s="13" t="s">
        <v>12</v>
      </c>
      <c r="C130" s="14">
        <v>260</v>
      </c>
      <c r="D130" s="13" t="s">
        <v>1322</v>
      </c>
      <c r="E130" s="13" t="s">
        <v>2672</v>
      </c>
      <c r="F130" s="13" t="s">
        <v>2673</v>
      </c>
      <c r="G130" s="13" t="s">
        <v>2674</v>
      </c>
      <c r="H130" s="13" t="s">
        <v>2675</v>
      </c>
      <c r="I130" s="13" t="s">
        <v>2676</v>
      </c>
      <c r="J130" s="13" t="s">
        <v>2677</v>
      </c>
      <c r="K130" s="13" t="s">
        <v>2678</v>
      </c>
      <c r="L130" s="13" t="s">
        <v>2679</v>
      </c>
      <c r="M130" s="13" t="s">
        <v>2680</v>
      </c>
      <c r="N130" s="13" t="s">
        <v>825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1269</v>
      </c>
      <c r="C132" s="6">
        <f>'9月奖金发放记录'!J20</f>
        <v>112.67</v>
      </c>
      <c r="D132" s="5" t="s">
        <v>1333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SUMIFS('9月奖金发放记录'!$J$2:$J$146,'9月奖金发放记录'!$B$2:$B$146,"钟祥",'9月奖金发放记录'!$A$2:$A$146,"粤AGP2017")</f>
        <v>112.67</v>
      </c>
      <c r="D133" s="5" t="s">
        <v>1334</v>
      </c>
      <c r="E133" s="5" t="s">
        <v>1329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412</v>
      </c>
      <c r="B135" s="13" t="s">
        <v>11</v>
      </c>
      <c r="C135" s="14">
        <v>150</v>
      </c>
      <c r="D135" s="13" t="s">
        <v>2681</v>
      </c>
      <c r="E135" s="13" t="s">
        <v>2682</v>
      </c>
      <c r="F135" s="13" t="s">
        <v>2683</v>
      </c>
      <c r="G135" s="13" t="s">
        <v>2684</v>
      </c>
      <c r="H135" s="13" t="s">
        <v>2685</v>
      </c>
      <c r="I135" s="13" t="s">
        <v>2686</v>
      </c>
      <c r="J135" s="13" t="s">
        <v>1322</v>
      </c>
      <c r="K135" s="13" t="s">
        <v>1322</v>
      </c>
      <c r="L135" s="13" t="s">
        <v>2687</v>
      </c>
      <c r="M135" s="13" t="s">
        <v>2688</v>
      </c>
      <c r="N135" s="13" t="s">
        <v>825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1269</v>
      </c>
      <c r="C137" s="6">
        <f>'9月奖金发放记录'!J21</f>
        <v>150</v>
      </c>
      <c r="D137" s="5" t="s">
        <v>1333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SUMIFS('9月奖金发放记录'!$J$2:$J$146,'9月奖金发放记录'!$B$2:$B$146,"钟祥",'9月奖金发放记录'!$A$2:$A$146,"粤AGP3039")</f>
        <v>150</v>
      </c>
      <c r="D138" s="5" t="s">
        <v>1395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416</v>
      </c>
      <c r="B140" s="13" t="s">
        <v>11</v>
      </c>
      <c r="C140" s="14">
        <v>150</v>
      </c>
      <c r="D140" s="13" t="s">
        <v>1322</v>
      </c>
      <c r="E140" s="13" t="s">
        <v>1322</v>
      </c>
      <c r="F140" s="13" t="s">
        <v>1322</v>
      </c>
      <c r="G140" s="13" t="s">
        <v>1322</v>
      </c>
      <c r="H140" s="13" t="s">
        <v>1322</v>
      </c>
      <c r="I140" s="13" t="s">
        <v>1322</v>
      </c>
      <c r="J140" s="13" t="s">
        <v>1322</v>
      </c>
      <c r="K140" s="13" t="s">
        <v>1322</v>
      </c>
      <c r="L140" s="13" t="s">
        <v>2689</v>
      </c>
      <c r="M140" s="13" t="s">
        <v>2689</v>
      </c>
      <c r="N140" s="13" t="s">
        <v>825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1326</v>
      </c>
      <c r="C142" s="6">
        <v>0</v>
      </c>
      <c r="D142" s="5" t="s">
        <v>1348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SUMIFS('9月奖金发放记录'!$J$2:$J$146,'9月奖金发放记录'!$B$2:$B$146,"钟祥",'9月奖金发放记录'!$A$2:$A$146,"粤AGP3088")</f>
        <v>0</v>
      </c>
      <c r="D143" s="5" t="s">
        <v>1424</v>
      </c>
      <c r="E143" s="5" t="s">
        <v>1329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420</v>
      </c>
      <c r="B145" s="13" t="s">
        <v>11</v>
      </c>
      <c r="C145" s="14">
        <v>150</v>
      </c>
      <c r="D145" s="13" t="s">
        <v>1322</v>
      </c>
      <c r="E145" s="13" t="s">
        <v>1322</v>
      </c>
      <c r="F145" s="13" t="s">
        <v>1322</v>
      </c>
      <c r="G145" s="13" t="s">
        <v>1322</v>
      </c>
      <c r="H145" s="13" t="s">
        <v>1322</v>
      </c>
      <c r="I145" s="13" t="s">
        <v>2690</v>
      </c>
      <c r="J145" s="13" t="s">
        <v>2691</v>
      </c>
      <c r="K145" s="13" t="s">
        <v>2692</v>
      </c>
      <c r="L145" s="13" t="s">
        <v>2693</v>
      </c>
      <c r="M145" s="13" t="s">
        <v>2694</v>
      </c>
      <c r="N145" s="13" t="s">
        <v>825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1269</v>
      </c>
      <c r="C147" s="6">
        <f>'9月奖金发放记录'!J22</f>
        <v>150</v>
      </c>
      <c r="D147" s="5" t="s">
        <v>1333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SUMIFS('9月奖金发放记录'!$J$2:$J$146,'9月奖金发放记录'!$B$2:$B$146,"钟祥",'9月奖金发放记录'!$A$2:$A$146,"粤AGP3618")</f>
        <v>150</v>
      </c>
      <c r="D148" s="5" t="s">
        <v>1395</v>
      </c>
      <c r="E148" s="5" t="s">
        <v>1329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424</v>
      </c>
      <c r="B150" s="13" t="s">
        <v>11</v>
      </c>
      <c r="C150" s="14">
        <v>150</v>
      </c>
      <c r="D150" s="13" t="s">
        <v>1322</v>
      </c>
      <c r="E150" s="13" t="s">
        <v>1322</v>
      </c>
      <c r="F150" s="13" t="s">
        <v>1322</v>
      </c>
      <c r="G150" s="13" t="s">
        <v>1322</v>
      </c>
      <c r="H150" s="13" t="s">
        <v>1322</v>
      </c>
      <c r="I150" s="13" t="s">
        <v>1322</v>
      </c>
      <c r="J150" s="13" t="s">
        <v>1322</v>
      </c>
      <c r="K150" s="13" t="s">
        <v>1322</v>
      </c>
      <c r="L150" s="13" t="s">
        <v>2695</v>
      </c>
      <c r="M150" s="13" t="s">
        <v>2695</v>
      </c>
      <c r="N150" s="13" t="s">
        <v>825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1326</v>
      </c>
      <c r="C152" s="6">
        <v>0</v>
      </c>
      <c r="D152" s="5" t="s">
        <v>1348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SUMIFS('9月奖金发放记录'!$J$2:$J$146,'9月奖金发放记录'!$B$2:$B$146,"钟祥",'9月奖金发放记录'!$A$2:$A$146,"粤AGP3619")</f>
        <v>0</v>
      </c>
      <c r="D153" s="5" t="s">
        <v>1334</v>
      </c>
      <c r="E153" s="5" t="s">
        <v>1329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51</v>
      </c>
      <c r="B155" s="13" t="s">
        <v>11</v>
      </c>
      <c r="C155" s="14">
        <v>150</v>
      </c>
      <c r="D155" s="13" t="s">
        <v>1322</v>
      </c>
      <c r="E155" s="13" t="s">
        <v>1322</v>
      </c>
      <c r="F155" s="13" t="s">
        <v>1322</v>
      </c>
      <c r="G155" s="13" t="s">
        <v>1322</v>
      </c>
      <c r="H155" s="13" t="s">
        <v>1322</v>
      </c>
      <c r="I155" s="13" t="s">
        <v>1322</v>
      </c>
      <c r="J155" s="13" t="s">
        <v>1322</v>
      </c>
      <c r="K155" s="13" t="s">
        <v>1322</v>
      </c>
      <c r="L155" s="13" t="s">
        <v>2696</v>
      </c>
      <c r="M155" s="13" t="s">
        <v>2696</v>
      </c>
      <c r="N155" s="13" t="s">
        <v>826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1269</v>
      </c>
      <c r="C157" s="6">
        <f>'9月奖金发放记录'!J23</f>
        <v>55</v>
      </c>
      <c r="D157" s="5" t="s">
        <v>1333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SUMIFS('9月奖金发放记录'!$J$2:$J$146,'9月奖金发放记录'!$B$2:$B$146,"钟祥",'9月奖金发放记录'!$A$2:$A$146,"粤AGP3628")</f>
        <v>55</v>
      </c>
      <c r="D158" s="5" t="s">
        <v>1328</v>
      </c>
      <c r="E158" s="5" t="s">
        <v>1329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432</v>
      </c>
      <c r="B160" s="13" t="s">
        <v>11</v>
      </c>
      <c r="C160" s="14">
        <v>150</v>
      </c>
      <c r="D160" s="13" t="s">
        <v>2697</v>
      </c>
      <c r="E160" s="13" t="s">
        <v>2698</v>
      </c>
      <c r="F160" s="13" t="s">
        <v>2699</v>
      </c>
      <c r="G160" s="13" t="s">
        <v>2700</v>
      </c>
      <c r="H160" s="13" t="s">
        <v>2701</v>
      </c>
      <c r="I160" s="13" t="s">
        <v>2702</v>
      </c>
      <c r="J160" s="13" t="s">
        <v>1322</v>
      </c>
      <c r="K160" s="13" t="s">
        <v>1322</v>
      </c>
      <c r="L160" s="13" t="s">
        <v>2703</v>
      </c>
      <c r="M160" s="13" t="s">
        <v>2704</v>
      </c>
      <c r="N160" s="13" t="s">
        <v>24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1269</v>
      </c>
      <c r="C162" s="6">
        <f>'9月奖金发放记录'!J24</f>
        <v>150</v>
      </c>
      <c r="D162" s="5" t="s">
        <v>1333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SUMIFS('9月奖金发放记录'!$J$2:$J$146,'9月奖金发放记录'!$B$2:$B$146,"钟祥",'9月奖金发放记录'!$A$2:$A$146,"粤AGP3629")</f>
        <v>150</v>
      </c>
      <c r="D163" s="5" t="s">
        <v>1328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434</v>
      </c>
      <c r="B165" s="13" t="s">
        <v>12</v>
      </c>
      <c r="C165" s="14">
        <v>260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1322</v>
      </c>
      <c r="L165" s="13" t="s">
        <v>2705</v>
      </c>
      <c r="M165" s="13" t="s">
        <v>2705</v>
      </c>
      <c r="N165" s="13" t="s">
        <v>24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897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SUMIFS('9月奖金发放记录'!$J$2:$J$146,'9月奖金发放记录'!$B$2:$B$146,"钟祥",'9月奖金发放记录'!$A$2:$A$146,"粤AGP3642")</f>
        <v>0</v>
      </c>
      <c r="D168" s="5" t="s">
        <v>1328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438</v>
      </c>
      <c r="B170" s="13" t="s">
        <v>12</v>
      </c>
      <c r="C170" s="14">
        <v>260</v>
      </c>
      <c r="D170" s="13" t="s">
        <v>1322</v>
      </c>
      <c r="E170" s="13" t="s">
        <v>1322</v>
      </c>
      <c r="F170" s="13" t="s">
        <v>1322</v>
      </c>
      <c r="G170" s="13" t="s">
        <v>1322</v>
      </c>
      <c r="H170" s="13" t="s">
        <v>1322</v>
      </c>
      <c r="I170" s="13" t="s">
        <v>1322</v>
      </c>
      <c r="J170" s="13" t="s">
        <v>1322</v>
      </c>
      <c r="K170" s="13" t="s">
        <v>1322</v>
      </c>
      <c r="L170" s="13" t="s">
        <v>2706</v>
      </c>
      <c r="M170" s="13" t="s">
        <v>2706</v>
      </c>
      <c r="N170" s="13" t="s">
        <v>24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897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SUMIFS('9月奖金发放记录'!$J$2:$J$146,'9月奖金发放记录'!$B$2:$B$146,"钟祥",'9月奖金发放记录'!$A$2:$A$146,"粤AGP3645")</f>
        <v>0</v>
      </c>
      <c r="D173" s="5" t="s">
        <v>1328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53</v>
      </c>
      <c r="B175" s="13" t="s">
        <v>12</v>
      </c>
      <c r="C175" s="14">
        <v>300</v>
      </c>
      <c r="D175" s="13" t="s">
        <v>1322</v>
      </c>
      <c r="E175" s="13" t="s">
        <v>1322</v>
      </c>
      <c r="F175" s="13" t="s">
        <v>1322</v>
      </c>
      <c r="G175" s="13" t="s">
        <v>1322</v>
      </c>
      <c r="H175" s="13" t="s">
        <v>1322</v>
      </c>
      <c r="I175" s="13" t="s">
        <v>2707</v>
      </c>
      <c r="J175" s="13" t="s">
        <v>2708</v>
      </c>
      <c r="K175" s="13" t="s">
        <v>2709</v>
      </c>
      <c r="L175" s="13" t="s">
        <v>2710</v>
      </c>
      <c r="M175" s="13" t="s">
        <v>2711</v>
      </c>
      <c r="N175" s="13" t="s">
        <v>825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1326</v>
      </c>
      <c r="C177" s="6">
        <v>0</v>
      </c>
      <c r="D177" s="5" t="s">
        <v>1348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SUMIFS('9月奖金发放记录'!$J$2:$J$146,'9月奖金发放记录'!$B$2:$B$146,"钟祥",'9月奖金发放记录'!$A$2:$A$146,"粤AGP3660")</f>
        <v>0</v>
      </c>
      <c r="D178" s="5" t="s">
        <v>1395</v>
      </c>
      <c r="E178" s="5" t="s">
        <v>1329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54</v>
      </c>
      <c r="B180" s="13" t="s">
        <v>11</v>
      </c>
      <c r="C180" s="14">
        <v>150</v>
      </c>
      <c r="D180" s="13" t="s">
        <v>1322</v>
      </c>
      <c r="E180" s="13" t="s">
        <v>1322</v>
      </c>
      <c r="F180" s="13" t="s">
        <v>1322</v>
      </c>
      <c r="G180" s="13" t="s">
        <v>1322</v>
      </c>
      <c r="H180" s="13" t="s">
        <v>1322</v>
      </c>
      <c r="I180" s="13" t="s">
        <v>1322</v>
      </c>
      <c r="J180" s="13" t="s">
        <v>1322</v>
      </c>
      <c r="K180" s="13" t="s">
        <v>2712</v>
      </c>
      <c r="L180" s="13" t="s">
        <v>2634</v>
      </c>
      <c r="M180" s="13" t="s">
        <v>2713</v>
      </c>
      <c r="N180" s="13" t="s">
        <v>825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1326</v>
      </c>
      <c r="C182" s="6">
        <v>0</v>
      </c>
      <c r="D182" s="5" t="s">
        <v>1348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SUMIFS('9月奖金发放记录'!$J$2:$J$146,'9月奖金发放记录'!$B$2:$B$146,"钟祥",'9月奖金发放记录'!$A$2:$A$146,"粤AGP3688")</f>
        <v>0</v>
      </c>
      <c r="D183" s="5" t="s">
        <v>1395</v>
      </c>
      <c r="E183" s="5" t="s">
        <v>1329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444</v>
      </c>
      <c r="B185" s="13" t="s">
        <v>12</v>
      </c>
      <c r="C185" s="14">
        <v>260</v>
      </c>
      <c r="D185" s="13" t="s">
        <v>1322</v>
      </c>
      <c r="E185" s="13" t="s">
        <v>1322</v>
      </c>
      <c r="F185" s="13" t="s">
        <v>2714</v>
      </c>
      <c r="G185" s="13" t="s">
        <v>2715</v>
      </c>
      <c r="H185" s="13" t="s">
        <v>2716</v>
      </c>
      <c r="I185" s="13" t="s">
        <v>2717</v>
      </c>
      <c r="J185" s="13" t="s">
        <v>2718</v>
      </c>
      <c r="K185" s="13" t="s">
        <v>2719</v>
      </c>
      <c r="L185" s="13" t="s">
        <v>2720</v>
      </c>
      <c r="M185" s="13" t="s">
        <v>2721</v>
      </c>
      <c r="N185" s="13" t="s">
        <v>24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1326</v>
      </c>
      <c r="C187" s="6">
        <v>0</v>
      </c>
      <c r="D187" s="5" t="s">
        <v>897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SUMIFS('9月奖金发放记录'!$J$2:$J$146,'9月奖金发放记录'!$B$2:$B$146,"钟祥",'9月奖金发放记录'!$A$2:$A$146,"粤AGP4422")</f>
        <v>0</v>
      </c>
      <c r="D188" s="5" t="s">
        <v>1328</v>
      </c>
      <c r="E188" s="5" t="s">
        <v>1329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446</v>
      </c>
      <c r="B190" s="13" t="s">
        <v>12</v>
      </c>
      <c r="C190" s="14">
        <v>260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2722</v>
      </c>
      <c r="L190" s="13" t="s">
        <v>2723</v>
      </c>
      <c r="M190" s="13" t="s">
        <v>2724</v>
      </c>
      <c r="N190" s="13" t="s">
        <v>825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1326</v>
      </c>
      <c r="C192" s="6">
        <v>0</v>
      </c>
      <c r="D192" s="5" t="s">
        <v>1348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SUMIFS('9月奖金发放记录'!$J$2:$J$146,'9月奖金发放记录'!$B$2:$B$146,"钟祥",'9月奖金发放记录'!$A$2:$A$146,"粤AGP4482")</f>
        <v>0</v>
      </c>
      <c r="D193" s="5" t="s">
        <v>1349</v>
      </c>
      <c r="E193" s="5" t="s">
        <v>1329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448</v>
      </c>
      <c r="B195" s="13" t="s">
        <v>12</v>
      </c>
      <c r="C195" s="14">
        <v>260</v>
      </c>
      <c r="D195" s="13" t="s">
        <v>2725</v>
      </c>
      <c r="E195" s="13" t="s">
        <v>2726</v>
      </c>
      <c r="F195" s="13" t="s">
        <v>2727</v>
      </c>
      <c r="G195" s="13" t="s">
        <v>2728</v>
      </c>
      <c r="H195" s="13" t="s">
        <v>2729</v>
      </c>
      <c r="I195" s="13" t="s">
        <v>2730</v>
      </c>
      <c r="J195" s="13" t="s">
        <v>2731</v>
      </c>
      <c r="K195" s="13" t="s">
        <v>2732</v>
      </c>
      <c r="L195" s="13" t="s">
        <v>2733</v>
      </c>
      <c r="M195" s="13" t="s">
        <v>2734</v>
      </c>
      <c r="N195" s="13" t="s">
        <v>24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1326</v>
      </c>
      <c r="C197" s="6">
        <v>0</v>
      </c>
      <c r="D197" s="5" t="s">
        <v>897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SUMIFS('9月奖金发放记录'!$J$2:$J$146,'9月奖金发放记录'!$B$2:$B$146,"钟祥",'9月奖金发放记录'!$A$2:$A$146,"粤AGP4566")</f>
        <v>0</v>
      </c>
      <c r="D198" s="5" t="s">
        <v>1328</v>
      </c>
      <c r="E198" s="5" t="s">
        <v>1329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34" customHeight="1" spans="1:14">
      <c r="A200" s="12" t="s">
        <v>55</v>
      </c>
      <c r="B200" s="13" t="s">
        <v>11</v>
      </c>
      <c r="C200" s="14">
        <v>150</v>
      </c>
      <c r="D200" s="13" t="s">
        <v>1322</v>
      </c>
      <c r="E200" s="13" t="s">
        <v>1322</v>
      </c>
      <c r="F200" s="13" t="s">
        <v>1322</v>
      </c>
      <c r="G200" s="13" t="s">
        <v>1322</v>
      </c>
      <c r="H200" s="13" t="s">
        <v>1322</v>
      </c>
      <c r="I200" s="13" t="s">
        <v>1322</v>
      </c>
      <c r="J200" s="13" t="s">
        <v>1322</v>
      </c>
      <c r="K200" s="13" t="s">
        <v>2735</v>
      </c>
      <c r="L200" s="13" t="s">
        <v>2736</v>
      </c>
      <c r="M200" s="13" t="s">
        <v>2737</v>
      </c>
      <c r="N200" s="13" t="s">
        <v>826</v>
      </c>
    </row>
    <row r="201" ht="34" customHeight="1" spans="1:14">
      <c r="A201" s="4" t="s">
        <v>894</v>
      </c>
      <c r="B201" s="4" t="s">
        <v>1324</v>
      </c>
      <c r="C201" s="15" t="s">
        <v>1278</v>
      </c>
      <c r="D201" s="4" t="s">
        <v>107</v>
      </c>
      <c r="E201" s="4" t="s">
        <v>1325</v>
      </c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5" t="s">
        <v>894</v>
      </c>
      <c r="B202" s="5" t="s">
        <v>1269</v>
      </c>
      <c r="C202" s="6">
        <f>'9月奖金发放记录'!J25</f>
        <v>150</v>
      </c>
      <c r="D202" s="5" t="s">
        <v>1333</v>
      </c>
      <c r="E202" s="5"/>
      <c r="F202" s="5"/>
      <c r="G202" s="5"/>
      <c r="H202" s="1"/>
      <c r="I202" s="1"/>
      <c r="J202" s="1"/>
      <c r="K202" s="1"/>
      <c r="L202" s="1"/>
      <c r="M202" s="1"/>
      <c r="N202" s="1"/>
    </row>
    <row r="203" ht="19" customHeight="1" spans="1:14">
      <c r="A203" s="5" t="s">
        <v>894</v>
      </c>
      <c r="B203" s="5" t="s">
        <v>812</v>
      </c>
      <c r="C203" s="6">
        <f>'9月奖金发放记录'!J132</f>
        <v>72.58</v>
      </c>
      <c r="D203" s="5" t="s">
        <v>1333</v>
      </c>
      <c r="E203" s="5"/>
      <c r="F203" s="5"/>
      <c r="G203" s="5"/>
      <c r="H203" s="1"/>
      <c r="I203" s="1"/>
      <c r="J203" s="1"/>
      <c r="K203" s="1"/>
      <c r="L203" s="1"/>
      <c r="M203" s="1"/>
      <c r="N203" s="1"/>
    </row>
    <row r="204" ht="19" customHeight="1" spans="1:14">
      <c r="A204" s="12" t="s">
        <v>894</v>
      </c>
      <c r="B204" s="12" t="s">
        <v>1327</v>
      </c>
      <c r="C204" s="16">
        <f>SUMIFS('9月奖金发放记录'!$J$2:$J$146,'9月奖金发放记录'!$B$2:$B$146,"钟祥",'9月奖金发放记录'!$A$2:$A$146,"粤AGP5138")</f>
        <v>222.58</v>
      </c>
      <c r="D204" s="5" t="s">
        <v>1424</v>
      </c>
      <c r="E204" s="5" t="s">
        <v>1329</v>
      </c>
      <c r="F204" s="5"/>
      <c r="G204" s="5"/>
      <c r="H204" s="1"/>
      <c r="I204" s="1"/>
      <c r="J204" s="1"/>
      <c r="K204" s="1"/>
      <c r="L204" s="1"/>
      <c r="M204" s="1"/>
      <c r="N204" s="1"/>
    </row>
    <row r="205" ht="19" customHeight="1" spans="1:14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ht="34" customHeight="1" spans="1:14">
      <c r="A206" s="12" t="s">
        <v>452</v>
      </c>
      <c r="B206" s="13" t="s">
        <v>12</v>
      </c>
      <c r="C206" s="14">
        <v>260</v>
      </c>
      <c r="D206" s="13" t="s">
        <v>1322</v>
      </c>
      <c r="E206" s="13" t="s">
        <v>1322</v>
      </c>
      <c r="F206" s="13" t="s">
        <v>1322</v>
      </c>
      <c r="G206" s="13" t="s">
        <v>1322</v>
      </c>
      <c r="H206" s="13" t="s">
        <v>1322</v>
      </c>
      <c r="I206" s="13" t="s">
        <v>1322</v>
      </c>
      <c r="J206" s="13" t="s">
        <v>1322</v>
      </c>
      <c r="K206" s="13" t="s">
        <v>1322</v>
      </c>
      <c r="L206" s="13" t="s">
        <v>2738</v>
      </c>
      <c r="M206" s="13" t="s">
        <v>2738</v>
      </c>
      <c r="N206" s="13" t="s">
        <v>24</v>
      </c>
    </row>
    <row r="207" ht="34" customHeight="1" spans="1:14">
      <c r="A207" s="4" t="s">
        <v>894</v>
      </c>
      <c r="B207" s="4" t="s">
        <v>1324</v>
      </c>
      <c r="C207" s="15" t="s">
        <v>1278</v>
      </c>
      <c r="D207" s="4" t="s">
        <v>107</v>
      </c>
      <c r="E207" s="4" t="s">
        <v>1325</v>
      </c>
      <c r="F207" s="1"/>
      <c r="G207" s="1"/>
      <c r="H207" s="1"/>
      <c r="I207" s="1"/>
      <c r="J207" s="1"/>
      <c r="K207" s="1"/>
      <c r="L207" s="1"/>
      <c r="M207" s="1"/>
      <c r="N207" s="1"/>
    </row>
    <row r="208" ht="19" customHeight="1" spans="1:14">
      <c r="A208" s="5" t="s">
        <v>894</v>
      </c>
      <c r="B208" s="5" t="s">
        <v>1326</v>
      </c>
      <c r="C208" s="6">
        <v>0</v>
      </c>
      <c r="D208" s="5" t="s">
        <v>897</v>
      </c>
      <c r="E208" s="5"/>
      <c r="F208" s="5"/>
      <c r="G208" s="5"/>
      <c r="H208" s="1"/>
      <c r="I208" s="1"/>
      <c r="J208" s="1"/>
      <c r="K208" s="1"/>
      <c r="L208" s="1"/>
      <c r="M208" s="1"/>
      <c r="N208" s="1"/>
    </row>
    <row r="209" ht="19" customHeight="1" spans="1:14">
      <c r="A209" s="12" t="s">
        <v>894</v>
      </c>
      <c r="B209" s="12" t="s">
        <v>1327</v>
      </c>
      <c r="C209" s="16">
        <f>SUMIFS('9月奖金发放记录'!$J$2:$J$146,'9月奖金发放记录'!$B$2:$B$146,"钟祥",'9月奖金发放记录'!$A$2:$A$146,"粤AGP5350")</f>
        <v>0</v>
      </c>
      <c r="D209" s="5" t="s">
        <v>1328</v>
      </c>
      <c r="E209" s="5" t="s">
        <v>1329</v>
      </c>
      <c r="F209" s="5"/>
      <c r="G209" s="5"/>
      <c r="H209" s="1"/>
      <c r="I209" s="1"/>
      <c r="J209" s="1"/>
      <c r="K209" s="1"/>
      <c r="L209" s="1"/>
      <c r="M209" s="1"/>
      <c r="N209" s="1"/>
    </row>
    <row r="210" ht="19" customHeight="1" spans="1:14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ht="34" customHeight="1" spans="1:14">
      <c r="A211" s="12" t="s">
        <v>454</v>
      </c>
      <c r="B211" s="13" t="s">
        <v>11</v>
      </c>
      <c r="C211" s="14">
        <v>150</v>
      </c>
      <c r="D211" s="13" t="s">
        <v>1322</v>
      </c>
      <c r="E211" s="13" t="s">
        <v>2739</v>
      </c>
      <c r="F211" s="13" t="s">
        <v>2740</v>
      </c>
      <c r="G211" s="13" t="s">
        <v>2741</v>
      </c>
      <c r="H211" s="13" t="s">
        <v>2742</v>
      </c>
      <c r="I211" s="13" t="s">
        <v>2743</v>
      </c>
      <c r="J211" s="13" t="s">
        <v>2744</v>
      </c>
      <c r="K211" s="13" t="s">
        <v>2745</v>
      </c>
      <c r="L211" s="13" t="s">
        <v>2746</v>
      </c>
      <c r="M211" s="13" t="s">
        <v>2747</v>
      </c>
      <c r="N211" s="13" t="s">
        <v>826</v>
      </c>
    </row>
    <row r="212" ht="34" customHeight="1" spans="1:14">
      <c r="A212" s="4" t="s">
        <v>894</v>
      </c>
      <c r="B212" s="4" t="s">
        <v>1324</v>
      </c>
      <c r="C212" s="15" t="s">
        <v>1278</v>
      </c>
      <c r="D212" s="4" t="s">
        <v>107</v>
      </c>
      <c r="E212" s="4" t="s">
        <v>1325</v>
      </c>
      <c r="F212" s="1"/>
      <c r="G212" s="1"/>
      <c r="H212" s="1"/>
      <c r="I212" s="1"/>
      <c r="J212" s="1"/>
      <c r="K212" s="1"/>
      <c r="L212" s="1"/>
      <c r="M212" s="1"/>
      <c r="N212" s="1"/>
    </row>
    <row r="213" ht="19" customHeight="1" spans="1:14">
      <c r="A213" s="5" t="s">
        <v>894</v>
      </c>
      <c r="B213" s="5" t="s">
        <v>1269</v>
      </c>
      <c r="C213" s="6">
        <f>'9月奖金发放记录'!J26</f>
        <v>150</v>
      </c>
      <c r="D213" s="5" t="s">
        <v>1333</v>
      </c>
      <c r="E213" s="5"/>
      <c r="F213" s="5"/>
      <c r="G213" s="5"/>
      <c r="H213" s="1"/>
      <c r="I213" s="1"/>
      <c r="J213" s="1"/>
      <c r="K213" s="1"/>
      <c r="L213" s="1"/>
      <c r="M213" s="1"/>
      <c r="N213" s="1"/>
    </row>
    <row r="214" ht="19" customHeight="1" spans="1:14">
      <c r="A214" s="12" t="s">
        <v>894</v>
      </c>
      <c r="B214" s="12" t="s">
        <v>1327</v>
      </c>
      <c r="C214" s="16">
        <f>SUMIFS('9月奖金发放记录'!$J$2:$J$146,'9月奖金发放记录'!$B$2:$B$146,"钟祥",'9月奖金发放记录'!$A$2:$A$146,"粤AGP5368")</f>
        <v>150</v>
      </c>
      <c r="D214" s="5" t="s">
        <v>1334</v>
      </c>
      <c r="E214" s="5" t="s">
        <v>1329</v>
      </c>
      <c r="F214" s="5"/>
      <c r="G214" s="5"/>
      <c r="H214" s="1"/>
      <c r="I214" s="1"/>
      <c r="J214" s="1"/>
      <c r="K214" s="1"/>
      <c r="L214" s="1"/>
      <c r="M214" s="1"/>
      <c r="N214" s="1"/>
    </row>
    <row r="215" ht="19" customHeight="1" spans="1:14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34" customHeight="1" spans="1:14">
      <c r="A216" s="12" t="s">
        <v>457</v>
      </c>
      <c r="B216" s="13" t="s">
        <v>11</v>
      </c>
      <c r="C216" s="14">
        <v>150</v>
      </c>
      <c r="D216" s="13" t="s">
        <v>2748</v>
      </c>
      <c r="E216" s="13" t="s">
        <v>2749</v>
      </c>
      <c r="F216" s="13" t="s">
        <v>2750</v>
      </c>
      <c r="G216" s="13" t="s">
        <v>2751</v>
      </c>
      <c r="H216" s="13" t="s">
        <v>2752</v>
      </c>
      <c r="I216" s="13" t="s">
        <v>2753</v>
      </c>
      <c r="J216" s="13" t="s">
        <v>1322</v>
      </c>
      <c r="K216" s="13" t="s">
        <v>1322</v>
      </c>
      <c r="L216" s="13" t="s">
        <v>2754</v>
      </c>
      <c r="M216" s="13" t="s">
        <v>2755</v>
      </c>
      <c r="N216" s="13" t="s">
        <v>24</v>
      </c>
    </row>
    <row r="217" ht="34" customHeight="1" spans="1:14">
      <c r="A217" s="4" t="s">
        <v>894</v>
      </c>
      <c r="B217" s="4" t="s">
        <v>1324</v>
      </c>
      <c r="C217" s="15" t="s">
        <v>1278</v>
      </c>
      <c r="D217" s="4" t="s">
        <v>107</v>
      </c>
      <c r="E217" s="4" t="s">
        <v>1325</v>
      </c>
      <c r="F217" s="1"/>
      <c r="G217" s="1"/>
      <c r="H217" s="1"/>
      <c r="I217" s="1"/>
      <c r="J217" s="1"/>
      <c r="K217" s="1"/>
      <c r="L217" s="1"/>
      <c r="M217" s="1"/>
      <c r="N217" s="1"/>
    </row>
    <row r="218" ht="19" customHeight="1" spans="1:14">
      <c r="A218" s="5" t="s">
        <v>894</v>
      </c>
      <c r="B218" s="5" t="s">
        <v>1326</v>
      </c>
      <c r="C218" s="6">
        <v>0</v>
      </c>
      <c r="D218" s="5" t="s">
        <v>897</v>
      </c>
      <c r="E218" s="5"/>
      <c r="F218" s="5"/>
      <c r="G218" s="5"/>
      <c r="H218" s="1"/>
      <c r="I218" s="1"/>
      <c r="J218" s="1"/>
      <c r="K218" s="1"/>
      <c r="L218" s="1"/>
      <c r="M218" s="1"/>
      <c r="N218" s="1"/>
    </row>
    <row r="219" ht="19" customHeight="1" spans="1:14">
      <c r="A219" s="12" t="s">
        <v>894</v>
      </c>
      <c r="B219" s="12" t="s">
        <v>1327</v>
      </c>
      <c r="C219" s="16">
        <f>SUMIFS('9月奖金发放记录'!$J$2:$J$146,'9月奖金发放记录'!$B$2:$B$146,"钟祥",'9月奖金发放记录'!$A$2:$A$146,"粤AGP5619")</f>
        <v>0</v>
      </c>
      <c r="D219" s="5" t="s">
        <v>1328</v>
      </c>
      <c r="E219" s="5" t="s">
        <v>1329</v>
      </c>
      <c r="F219" s="5"/>
      <c r="G219" s="5"/>
      <c r="H219" s="1"/>
      <c r="I219" s="1"/>
      <c r="J219" s="1"/>
      <c r="K219" s="1"/>
      <c r="L219" s="1"/>
      <c r="M219" s="1"/>
      <c r="N219" s="1"/>
    </row>
    <row r="220" ht="19" customHeight="1" spans="1:14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34" customHeight="1" spans="1:14">
      <c r="A221" s="12" t="s">
        <v>458</v>
      </c>
      <c r="B221" s="13" t="s">
        <v>12</v>
      </c>
      <c r="C221" s="14">
        <v>260</v>
      </c>
      <c r="D221" s="13" t="s">
        <v>1322</v>
      </c>
      <c r="E221" s="13" t="s">
        <v>1322</v>
      </c>
      <c r="F221" s="13" t="s">
        <v>1322</v>
      </c>
      <c r="G221" s="13" t="s">
        <v>1322</v>
      </c>
      <c r="H221" s="13" t="s">
        <v>1322</v>
      </c>
      <c r="I221" s="13" t="s">
        <v>1322</v>
      </c>
      <c r="J221" s="13" t="s">
        <v>1322</v>
      </c>
      <c r="K221" s="13" t="s">
        <v>2756</v>
      </c>
      <c r="L221" s="13" t="s">
        <v>2757</v>
      </c>
      <c r="M221" s="13" t="s">
        <v>2758</v>
      </c>
      <c r="N221" s="13" t="s">
        <v>825</v>
      </c>
    </row>
    <row r="222" ht="34" customHeight="1" spans="1:14">
      <c r="A222" s="4" t="s">
        <v>894</v>
      </c>
      <c r="B222" s="4" t="s">
        <v>1324</v>
      </c>
      <c r="C222" s="15" t="s">
        <v>1278</v>
      </c>
      <c r="D222" s="4" t="s">
        <v>107</v>
      </c>
      <c r="E222" s="4" t="s">
        <v>1325</v>
      </c>
      <c r="F222" s="1"/>
      <c r="G222" s="1"/>
      <c r="H222" s="1"/>
      <c r="I222" s="1"/>
      <c r="J222" s="1"/>
      <c r="K222" s="1"/>
      <c r="L222" s="1"/>
      <c r="M222" s="1"/>
      <c r="N222" s="1"/>
    </row>
    <row r="223" ht="19" customHeight="1" spans="1:14">
      <c r="A223" s="5" t="s">
        <v>894</v>
      </c>
      <c r="B223" s="5" t="s">
        <v>1326</v>
      </c>
      <c r="C223" s="6">
        <v>0</v>
      </c>
      <c r="D223" s="5" t="s">
        <v>1348</v>
      </c>
      <c r="E223" s="5"/>
      <c r="F223" s="5"/>
      <c r="G223" s="5"/>
      <c r="H223" s="1"/>
      <c r="I223" s="1"/>
      <c r="J223" s="1"/>
      <c r="K223" s="1"/>
      <c r="L223" s="1"/>
      <c r="M223" s="1"/>
      <c r="N223" s="1"/>
    </row>
    <row r="224" ht="19" customHeight="1" spans="1:14">
      <c r="A224" s="12" t="s">
        <v>894</v>
      </c>
      <c r="B224" s="12" t="s">
        <v>1327</v>
      </c>
      <c r="C224" s="16">
        <f>SUMIFS('9月奖金发放记录'!$J$2:$J$146,'9月奖金发放记录'!$B$2:$B$146,"钟祥",'9月奖金发放记录'!$A$2:$A$146,"粤AGP5623")</f>
        <v>0</v>
      </c>
      <c r="D224" s="5" t="s">
        <v>1807</v>
      </c>
      <c r="E224" s="5" t="s">
        <v>1329</v>
      </c>
      <c r="F224" s="5"/>
      <c r="G224" s="5"/>
      <c r="H224" s="1"/>
      <c r="I224" s="1"/>
      <c r="J224" s="1"/>
      <c r="K224" s="1"/>
      <c r="L224" s="1"/>
      <c r="M224" s="1"/>
      <c r="N224" s="1"/>
    </row>
    <row r="225" ht="19" customHeight="1" spans="1:14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34" customHeight="1" spans="1:14">
      <c r="A226" s="12" t="s">
        <v>460</v>
      </c>
      <c r="B226" s="13" t="s">
        <v>11</v>
      </c>
      <c r="C226" s="14">
        <v>150</v>
      </c>
      <c r="D226" s="13" t="s">
        <v>2759</v>
      </c>
      <c r="E226" s="13" t="s">
        <v>2760</v>
      </c>
      <c r="F226" s="13" t="s">
        <v>2761</v>
      </c>
      <c r="G226" s="13" t="s">
        <v>2762</v>
      </c>
      <c r="H226" s="13" t="s">
        <v>2763</v>
      </c>
      <c r="I226" s="13" t="s">
        <v>2764</v>
      </c>
      <c r="J226" s="13" t="s">
        <v>1322</v>
      </c>
      <c r="K226" s="13" t="s">
        <v>1322</v>
      </c>
      <c r="L226" s="13" t="s">
        <v>2765</v>
      </c>
      <c r="M226" s="13" t="s">
        <v>2766</v>
      </c>
      <c r="N226" s="13" t="s">
        <v>825</v>
      </c>
    </row>
    <row r="227" ht="34" customHeight="1" spans="1:14">
      <c r="A227" s="4" t="s">
        <v>894</v>
      </c>
      <c r="B227" s="4" t="s">
        <v>1324</v>
      </c>
      <c r="C227" s="15" t="s">
        <v>1278</v>
      </c>
      <c r="D227" s="4" t="s">
        <v>107</v>
      </c>
      <c r="E227" s="4" t="s">
        <v>1325</v>
      </c>
      <c r="F227" s="1"/>
      <c r="G227" s="1"/>
      <c r="H227" s="1"/>
      <c r="I227" s="1"/>
      <c r="J227" s="1"/>
      <c r="K227" s="1"/>
      <c r="L227" s="1"/>
      <c r="M227" s="1"/>
      <c r="N227" s="1"/>
    </row>
    <row r="228" ht="19" customHeight="1" spans="1:14">
      <c r="A228" s="5" t="s">
        <v>894</v>
      </c>
      <c r="B228" s="5" t="s">
        <v>1326</v>
      </c>
      <c r="C228" s="6">
        <v>0</v>
      </c>
      <c r="D228" s="5" t="s">
        <v>1348</v>
      </c>
      <c r="E228" s="5"/>
      <c r="F228" s="5"/>
      <c r="G228" s="5"/>
      <c r="H228" s="1"/>
      <c r="I228" s="1"/>
      <c r="J228" s="1"/>
      <c r="K228" s="1"/>
      <c r="L228" s="1"/>
      <c r="M228" s="1"/>
      <c r="N228" s="1"/>
    </row>
    <row r="229" ht="19" customHeight="1" spans="1:14">
      <c r="A229" s="12" t="s">
        <v>894</v>
      </c>
      <c r="B229" s="12" t="s">
        <v>1327</v>
      </c>
      <c r="C229" s="16">
        <f>SUMIFS('9月奖金发放记录'!$J$2:$J$146,'9月奖金发放记录'!$B$2:$B$146,"钟祥",'9月奖金发放记录'!$A$2:$A$146,"粤AGP5636")</f>
        <v>0</v>
      </c>
      <c r="D229" s="5" t="s">
        <v>1395</v>
      </c>
      <c r="E229" s="5" t="s">
        <v>1329</v>
      </c>
      <c r="F229" s="5"/>
      <c r="G229" s="5"/>
      <c r="H229" s="1"/>
      <c r="I229" s="1"/>
      <c r="J229" s="1"/>
      <c r="K229" s="1"/>
      <c r="L229" s="1"/>
      <c r="M229" s="1"/>
      <c r="N229" s="1"/>
    </row>
    <row r="230" ht="19" customHeight="1" spans="1:14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34" customHeight="1" spans="1:14">
      <c r="A231" s="12" t="s">
        <v>462</v>
      </c>
      <c r="B231" s="13" t="s">
        <v>11</v>
      </c>
      <c r="C231" s="14">
        <v>150</v>
      </c>
      <c r="D231" s="13" t="s">
        <v>1322</v>
      </c>
      <c r="E231" s="13" t="s">
        <v>1322</v>
      </c>
      <c r="F231" s="13" t="s">
        <v>1322</v>
      </c>
      <c r="G231" s="13" t="s">
        <v>1322</v>
      </c>
      <c r="H231" s="13" t="s">
        <v>1322</v>
      </c>
      <c r="I231" s="13" t="s">
        <v>1322</v>
      </c>
      <c r="J231" s="13" t="s">
        <v>1322</v>
      </c>
      <c r="K231" s="13" t="s">
        <v>1322</v>
      </c>
      <c r="L231" s="13" t="s">
        <v>2767</v>
      </c>
      <c r="M231" s="13" t="s">
        <v>2767</v>
      </c>
      <c r="N231" s="13" t="s">
        <v>24</v>
      </c>
    </row>
    <row r="232" ht="34" customHeight="1" spans="1:14">
      <c r="A232" s="4" t="s">
        <v>894</v>
      </c>
      <c r="B232" s="4" t="s">
        <v>1324</v>
      </c>
      <c r="C232" s="15" t="s">
        <v>1278</v>
      </c>
      <c r="D232" s="4" t="s">
        <v>107</v>
      </c>
      <c r="E232" s="4" t="s">
        <v>1325</v>
      </c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5" t="s">
        <v>894</v>
      </c>
      <c r="B233" s="5" t="s">
        <v>1326</v>
      </c>
      <c r="C233" s="6">
        <v>0</v>
      </c>
      <c r="D233" s="5" t="s">
        <v>897</v>
      </c>
      <c r="E233" s="5"/>
      <c r="F233" s="5"/>
      <c r="G233" s="5"/>
      <c r="H233" s="1"/>
      <c r="I233" s="1"/>
      <c r="J233" s="1"/>
      <c r="K233" s="1"/>
      <c r="L233" s="1"/>
      <c r="M233" s="1"/>
      <c r="N233" s="1"/>
    </row>
    <row r="234" ht="19" customHeight="1" spans="1:14">
      <c r="A234" s="12" t="s">
        <v>894</v>
      </c>
      <c r="B234" s="12" t="s">
        <v>1327</v>
      </c>
      <c r="C234" s="16">
        <f>SUMIFS('9月奖金发放记录'!$J$2:$J$146,'9月奖金发放记录'!$B$2:$B$146,"钟祥",'9月奖金发放记录'!$A$2:$A$146,"粤AGP5658")</f>
        <v>0</v>
      </c>
      <c r="D234" s="5" t="s">
        <v>1328</v>
      </c>
      <c r="E234" s="5" t="s">
        <v>1329</v>
      </c>
      <c r="F234" s="5"/>
      <c r="G234" s="5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34" customHeight="1" spans="1:14">
      <c r="A236" s="12" t="s">
        <v>467</v>
      </c>
      <c r="B236" s="13" t="s">
        <v>11</v>
      </c>
      <c r="C236" s="14">
        <v>150</v>
      </c>
      <c r="D236" s="13" t="s">
        <v>1322</v>
      </c>
      <c r="E236" s="13" t="s">
        <v>1322</v>
      </c>
      <c r="F236" s="13" t="s">
        <v>1322</v>
      </c>
      <c r="G236" s="13" t="s">
        <v>1322</v>
      </c>
      <c r="H236" s="13" t="s">
        <v>1322</v>
      </c>
      <c r="I236" s="13" t="s">
        <v>1322</v>
      </c>
      <c r="J236" s="13" t="s">
        <v>1322</v>
      </c>
      <c r="K236" s="13" t="s">
        <v>1322</v>
      </c>
      <c r="L236" s="13" t="s">
        <v>2768</v>
      </c>
      <c r="M236" s="13" t="s">
        <v>2768</v>
      </c>
      <c r="N236" s="13" t="s">
        <v>826</v>
      </c>
    </row>
    <row r="237" ht="34" customHeight="1" spans="1:14">
      <c r="A237" s="4" t="s">
        <v>894</v>
      </c>
      <c r="B237" s="4" t="s">
        <v>1324</v>
      </c>
      <c r="C237" s="15" t="s">
        <v>1278</v>
      </c>
      <c r="D237" s="4" t="s">
        <v>107</v>
      </c>
      <c r="E237" s="4" t="s">
        <v>1325</v>
      </c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5" t="s">
        <v>894</v>
      </c>
      <c r="B238" s="5" t="s">
        <v>1269</v>
      </c>
      <c r="C238" s="6">
        <f>'9月奖金发放记录'!J27</f>
        <v>150</v>
      </c>
      <c r="D238" s="5" t="s">
        <v>1333</v>
      </c>
      <c r="E238" s="5"/>
      <c r="F238" s="5"/>
      <c r="G238" s="5"/>
      <c r="H238" s="1"/>
      <c r="I238" s="1"/>
      <c r="J238" s="1"/>
      <c r="K238" s="1"/>
      <c r="L238" s="1"/>
      <c r="M238" s="1"/>
      <c r="N238" s="1"/>
    </row>
    <row r="239" ht="19" customHeight="1" spans="1:14">
      <c r="A239" s="12" t="s">
        <v>894</v>
      </c>
      <c r="B239" s="12" t="s">
        <v>1327</v>
      </c>
      <c r="C239" s="16">
        <f>SUMIFS('9月奖金发放记录'!$J$2:$J$146,'9月奖金发放记录'!$B$2:$B$146,"钟祥",'9月奖金发放记录'!$A$2:$A$146,"粤AGP5685")</f>
        <v>150</v>
      </c>
      <c r="D239" s="5" t="s">
        <v>1328</v>
      </c>
      <c r="E239" s="5" t="s">
        <v>1764</v>
      </c>
      <c r="F239" s="5"/>
      <c r="G239" s="5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34" customHeight="1" spans="1:14">
      <c r="A241" s="12" t="s">
        <v>56</v>
      </c>
      <c r="B241" s="13" t="s">
        <v>11</v>
      </c>
      <c r="C241" s="14">
        <v>150</v>
      </c>
      <c r="D241" s="13" t="s">
        <v>2769</v>
      </c>
      <c r="E241" s="13" t="s">
        <v>2770</v>
      </c>
      <c r="F241" s="13" t="s">
        <v>2771</v>
      </c>
      <c r="G241" s="13" t="s">
        <v>2772</v>
      </c>
      <c r="H241" s="13" t="s">
        <v>2773</v>
      </c>
      <c r="I241" s="13" t="s">
        <v>2774</v>
      </c>
      <c r="J241" s="13" t="s">
        <v>2775</v>
      </c>
      <c r="K241" s="13" t="s">
        <v>2776</v>
      </c>
      <c r="L241" s="13" t="s">
        <v>2777</v>
      </c>
      <c r="M241" s="13" t="s">
        <v>2778</v>
      </c>
      <c r="N241" s="13" t="s">
        <v>825</v>
      </c>
    </row>
    <row r="242" ht="34" customHeight="1" spans="1:14">
      <c r="A242" s="4" t="s">
        <v>894</v>
      </c>
      <c r="B242" s="4" t="s">
        <v>1324</v>
      </c>
      <c r="C242" s="15" t="s">
        <v>1278</v>
      </c>
      <c r="D242" s="4" t="s">
        <v>107</v>
      </c>
      <c r="E242" s="4" t="s">
        <v>1325</v>
      </c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5" t="s">
        <v>894</v>
      </c>
      <c r="B243" s="5" t="s">
        <v>1326</v>
      </c>
      <c r="C243" s="6">
        <v>0</v>
      </c>
      <c r="D243" s="5" t="s">
        <v>1348</v>
      </c>
      <c r="E243" s="5"/>
      <c r="F243" s="5"/>
      <c r="G243" s="5"/>
      <c r="H243" s="1"/>
      <c r="I243" s="1"/>
      <c r="J243" s="1"/>
      <c r="K243" s="1"/>
      <c r="L243" s="1"/>
      <c r="M243" s="1"/>
      <c r="N243" s="1"/>
    </row>
    <row r="244" ht="19" customHeight="1" spans="1:14">
      <c r="A244" s="12" t="s">
        <v>894</v>
      </c>
      <c r="B244" s="12" t="s">
        <v>1327</v>
      </c>
      <c r="C244" s="16">
        <f>SUMIFS('9月奖金发放记录'!$J$2:$J$146,'9月奖金发放记录'!$B$2:$B$146,"钟祥",'9月奖金发放记录'!$A$2:$A$146,"粤AGP5708")</f>
        <v>0</v>
      </c>
      <c r="D244" s="5" t="s">
        <v>1349</v>
      </c>
      <c r="E244" s="5" t="s">
        <v>1329</v>
      </c>
      <c r="F244" s="5"/>
      <c r="G244" s="5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34" customHeight="1" spans="1:14">
      <c r="A246" s="12" t="s">
        <v>470</v>
      </c>
      <c r="B246" s="13" t="s">
        <v>11</v>
      </c>
      <c r="C246" s="14">
        <v>150</v>
      </c>
      <c r="D246" s="13" t="s">
        <v>1322</v>
      </c>
      <c r="E246" s="13" t="s">
        <v>1322</v>
      </c>
      <c r="F246" s="13" t="s">
        <v>1322</v>
      </c>
      <c r="G246" s="13" t="s">
        <v>1322</v>
      </c>
      <c r="H246" s="13" t="s">
        <v>1322</v>
      </c>
      <c r="I246" s="13" t="s">
        <v>1322</v>
      </c>
      <c r="J246" s="13" t="s">
        <v>1322</v>
      </c>
      <c r="K246" s="13" t="s">
        <v>2779</v>
      </c>
      <c r="L246" s="13" t="s">
        <v>2780</v>
      </c>
      <c r="M246" s="13" t="s">
        <v>2781</v>
      </c>
      <c r="N246" s="13" t="s">
        <v>24</v>
      </c>
    </row>
    <row r="247" ht="34" customHeight="1" spans="1:14">
      <c r="A247" s="4" t="s">
        <v>894</v>
      </c>
      <c r="B247" s="4" t="s">
        <v>1324</v>
      </c>
      <c r="C247" s="15" t="s">
        <v>1278</v>
      </c>
      <c r="D247" s="4" t="s">
        <v>107</v>
      </c>
      <c r="E247" s="4" t="s">
        <v>1325</v>
      </c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5" t="s">
        <v>894</v>
      </c>
      <c r="B248" s="5" t="s">
        <v>1326</v>
      </c>
      <c r="C248" s="6">
        <v>0</v>
      </c>
      <c r="D248" s="5" t="s">
        <v>897</v>
      </c>
      <c r="E248" s="5"/>
      <c r="F248" s="5"/>
      <c r="G248" s="5"/>
      <c r="H248" s="1"/>
      <c r="I248" s="1"/>
      <c r="J248" s="1"/>
      <c r="K248" s="1"/>
      <c r="L248" s="1"/>
      <c r="M248" s="1"/>
      <c r="N248" s="1"/>
    </row>
    <row r="249" ht="19" customHeight="1" spans="1:14">
      <c r="A249" s="12" t="s">
        <v>894</v>
      </c>
      <c r="B249" s="12" t="s">
        <v>1327</v>
      </c>
      <c r="C249" s="16">
        <f>SUMIFS('9月奖金发放记录'!$J$2:$J$146,'9月奖金发放记录'!$B$2:$B$146,"钟祥",'9月奖金发放记录'!$A$2:$A$146,"粤AGP5718")</f>
        <v>0</v>
      </c>
      <c r="D249" s="5" t="s">
        <v>1328</v>
      </c>
      <c r="E249" s="5" t="s">
        <v>1329</v>
      </c>
      <c r="F249" s="5"/>
      <c r="G249" s="5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34" customHeight="1" spans="1:14">
      <c r="A251" s="12" t="s">
        <v>473</v>
      </c>
      <c r="B251" s="13" t="s">
        <v>11</v>
      </c>
      <c r="C251" s="14">
        <v>150</v>
      </c>
      <c r="D251" s="13" t="s">
        <v>2782</v>
      </c>
      <c r="E251" s="13" t="s">
        <v>2783</v>
      </c>
      <c r="F251" s="13" t="s">
        <v>2784</v>
      </c>
      <c r="G251" s="13" t="s">
        <v>2785</v>
      </c>
      <c r="H251" s="13" t="s">
        <v>2786</v>
      </c>
      <c r="I251" s="13" t="s">
        <v>2787</v>
      </c>
      <c r="J251" s="13" t="s">
        <v>2788</v>
      </c>
      <c r="K251" s="13" t="s">
        <v>2789</v>
      </c>
      <c r="L251" s="13" t="s">
        <v>2790</v>
      </c>
      <c r="M251" s="13" t="s">
        <v>2791</v>
      </c>
      <c r="N251" s="13" t="s">
        <v>826</v>
      </c>
    </row>
    <row r="252" ht="34" customHeight="1" spans="1:14">
      <c r="A252" s="4" t="s">
        <v>894</v>
      </c>
      <c r="B252" s="4" t="s">
        <v>1324</v>
      </c>
      <c r="C252" s="15" t="s">
        <v>1278</v>
      </c>
      <c r="D252" s="4" t="s">
        <v>107</v>
      </c>
      <c r="E252" s="4" t="s">
        <v>1325</v>
      </c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5" t="s">
        <v>894</v>
      </c>
      <c r="B253" s="5" t="s">
        <v>4</v>
      </c>
      <c r="C253" s="6">
        <f>'9月奖金发放记录'!J74</f>
        <v>150</v>
      </c>
      <c r="D253" s="5" t="s">
        <v>1649</v>
      </c>
      <c r="E253" s="5"/>
      <c r="F253" s="5"/>
      <c r="G253" s="5"/>
      <c r="H253" s="1"/>
      <c r="I253" s="1"/>
      <c r="J253" s="1"/>
      <c r="K253" s="1"/>
      <c r="L253" s="1"/>
      <c r="M253" s="1"/>
      <c r="N253" s="1"/>
    </row>
    <row r="254" ht="19" customHeight="1" spans="1:14">
      <c r="A254" s="12" t="s">
        <v>894</v>
      </c>
      <c r="B254" s="12" t="s">
        <v>1327</v>
      </c>
      <c r="C254" s="16">
        <f>SUMIFS('9月奖金发放记录'!$J$2:$J$146,'9月奖金发放记录'!$B$2:$B$146,"钟祥",'9月奖金发放记录'!$A$2:$A$146,"粤AGP5766")</f>
        <v>150</v>
      </c>
      <c r="D254" s="5" t="s">
        <v>1328</v>
      </c>
      <c r="E254" s="5" t="s">
        <v>1587</v>
      </c>
      <c r="F254" s="5"/>
      <c r="G254" s="5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34" customHeight="1" spans="1:14">
      <c r="A256" s="12" t="s">
        <v>57</v>
      </c>
      <c r="B256" s="13" t="s">
        <v>11</v>
      </c>
      <c r="C256" s="14">
        <v>150</v>
      </c>
      <c r="D256" s="13" t="s">
        <v>2792</v>
      </c>
      <c r="E256" s="13" t="s">
        <v>2793</v>
      </c>
      <c r="F256" s="13" t="s">
        <v>2794</v>
      </c>
      <c r="G256" s="13" t="s">
        <v>2795</v>
      </c>
      <c r="H256" s="13" t="s">
        <v>2796</v>
      </c>
      <c r="I256" s="13" t="s">
        <v>2797</v>
      </c>
      <c r="J256" s="13" t="s">
        <v>2798</v>
      </c>
      <c r="K256" s="13" t="s">
        <v>2799</v>
      </c>
      <c r="L256" s="13" t="s">
        <v>2800</v>
      </c>
      <c r="M256" s="13" t="s">
        <v>2801</v>
      </c>
      <c r="N256" s="13" t="s">
        <v>825</v>
      </c>
    </row>
    <row r="257" ht="34" customHeight="1" spans="1:14">
      <c r="A257" s="4" t="s">
        <v>894</v>
      </c>
      <c r="B257" s="4" t="s">
        <v>1324</v>
      </c>
      <c r="C257" s="15" t="s">
        <v>1278</v>
      </c>
      <c r="D257" s="4" t="s">
        <v>107</v>
      </c>
      <c r="E257" s="4" t="s">
        <v>1325</v>
      </c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5" t="s">
        <v>894</v>
      </c>
      <c r="B258" s="5" t="s">
        <v>1326</v>
      </c>
      <c r="C258" s="6">
        <v>0</v>
      </c>
      <c r="D258" s="5" t="s">
        <v>1348</v>
      </c>
      <c r="E258" s="5"/>
      <c r="F258" s="5"/>
      <c r="G258" s="5"/>
      <c r="H258" s="1"/>
      <c r="I258" s="1"/>
      <c r="J258" s="1"/>
      <c r="K258" s="1"/>
      <c r="L258" s="1"/>
      <c r="M258" s="1"/>
      <c r="N258" s="1"/>
    </row>
    <row r="259" ht="19" customHeight="1" spans="1:14">
      <c r="A259" s="12" t="s">
        <v>894</v>
      </c>
      <c r="B259" s="12" t="s">
        <v>1327</v>
      </c>
      <c r="C259" s="16">
        <f>SUMIFS('9月奖金发放记录'!$J$2:$J$146,'9月奖金发放记录'!$B$2:$B$146,"钟祥",'9月奖金发放记录'!$A$2:$A$146,"粤AGP6637")</f>
        <v>0</v>
      </c>
      <c r="D259" s="5" t="s">
        <v>1507</v>
      </c>
      <c r="E259" s="5" t="s">
        <v>1329</v>
      </c>
      <c r="F259" s="5"/>
      <c r="G259" s="5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34" customHeight="1" spans="1:14">
      <c r="A261" s="12" t="s">
        <v>58</v>
      </c>
      <c r="B261" s="13" t="s">
        <v>11</v>
      </c>
      <c r="C261" s="14">
        <v>150</v>
      </c>
      <c r="D261" s="13" t="s">
        <v>1322</v>
      </c>
      <c r="E261" s="13" t="s">
        <v>1322</v>
      </c>
      <c r="F261" s="13" t="s">
        <v>1322</v>
      </c>
      <c r="G261" s="13" t="s">
        <v>1322</v>
      </c>
      <c r="H261" s="13" t="s">
        <v>1322</v>
      </c>
      <c r="I261" s="13" t="s">
        <v>1322</v>
      </c>
      <c r="J261" s="13" t="s">
        <v>2802</v>
      </c>
      <c r="K261" s="13" t="s">
        <v>2803</v>
      </c>
      <c r="L261" s="13" t="s">
        <v>2804</v>
      </c>
      <c r="M261" s="13" t="s">
        <v>2805</v>
      </c>
      <c r="N261" s="13" t="s">
        <v>24</v>
      </c>
    </row>
    <row r="262" ht="34" customHeight="1" spans="1:14">
      <c r="A262" s="4" t="s">
        <v>894</v>
      </c>
      <c r="B262" s="4" t="s">
        <v>1324</v>
      </c>
      <c r="C262" s="15" t="s">
        <v>1278</v>
      </c>
      <c r="D262" s="4" t="s">
        <v>107</v>
      </c>
      <c r="E262" s="4" t="s">
        <v>1325</v>
      </c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5" t="s">
        <v>894</v>
      </c>
      <c r="B263" s="5" t="s">
        <v>1269</v>
      </c>
      <c r="C263" s="6">
        <f>'9月奖金发放记录'!J28</f>
        <v>5</v>
      </c>
      <c r="D263" s="5" t="s">
        <v>1333</v>
      </c>
      <c r="E263" s="5"/>
      <c r="F263" s="5"/>
      <c r="G263" s="5"/>
      <c r="H263" s="1"/>
      <c r="I263" s="1"/>
      <c r="J263" s="1"/>
      <c r="K263" s="1"/>
      <c r="L263" s="1"/>
      <c r="M263" s="1"/>
      <c r="N263" s="1"/>
    </row>
    <row r="264" ht="19" customHeight="1" spans="1:14">
      <c r="A264" s="12" t="s">
        <v>894</v>
      </c>
      <c r="B264" s="12" t="s">
        <v>1327</v>
      </c>
      <c r="C264" s="16">
        <f>SUMIFS('9月奖金发放记录'!$J$2:$J$146,'9月奖金发放记录'!$B$2:$B$146,"钟祥",'9月奖金发放记录'!$A$2:$A$146,"粤AGP6675")</f>
        <v>5</v>
      </c>
      <c r="D264" s="5" t="s">
        <v>1328</v>
      </c>
      <c r="E264" s="5" t="s">
        <v>1329</v>
      </c>
      <c r="F264" s="5"/>
      <c r="G264" s="5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34" customHeight="1" spans="1:14">
      <c r="A266" s="12" t="s">
        <v>478</v>
      </c>
      <c r="B266" s="13" t="s">
        <v>12</v>
      </c>
      <c r="C266" s="14">
        <v>260</v>
      </c>
      <c r="D266" s="13" t="s">
        <v>1322</v>
      </c>
      <c r="E266" s="13" t="s">
        <v>1322</v>
      </c>
      <c r="F266" s="13" t="s">
        <v>1322</v>
      </c>
      <c r="G266" s="13" t="s">
        <v>1322</v>
      </c>
      <c r="H266" s="13" t="s">
        <v>2806</v>
      </c>
      <c r="I266" s="13" t="s">
        <v>2807</v>
      </c>
      <c r="J266" s="13" t="s">
        <v>2808</v>
      </c>
      <c r="K266" s="13" t="s">
        <v>2809</v>
      </c>
      <c r="L266" s="13" t="s">
        <v>2810</v>
      </c>
      <c r="M266" s="13" t="s">
        <v>2811</v>
      </c>
      <c r="N266" s="13" t="s">
        <v>24</v>
      </c>
    </row>
    <row r="267" ht="34" customHeight="1" spans="1:14">
      <c r="A267" s="4" t="s">
        <v>894</v>
      </c>
      <c r="B267" s="4" t="s">
        <v>1324</v>
      </c>
      <c r="C267" s="15" t="s">
        <v>1278</v>
      </c>
      <c r="D267" s="4" t="s">
        <v>107</v>
      </c>
      <c r="E267" s="4" t="s">
        <v>1325</v>
      </c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5" t="s">
        <v>894</v>
      </c>
      <c r="B268" s="5" t="s">
        <v>1326</v>
      </c>
      <c r="C268" s="6">
        <v>0</v>
      </c>
      <c r="D268" s="5" t="s">
        <v>897</v>
      </c>
      <c r="E268" s="5"/>
      <c r="F268" s="5"/>
      <c r="G268" s="5"/>
      <c r="H268" s="1"/>
      <c r="I268" s="1"/>
      <c r="J268" s="1"/>
      <c r="K268" s="1"/>
      <c r="L268" s="1"/>
      <c r="M268" s="1"/>
      <c r="N268" s="1"/>
    </row>
    <row r="269" ht="19" customHeight="1" spans="1:14">
      <c r="A269" s="12" t="s">
        <v>894</v>
      </c>
      <c r="B269" s="12" t="s">
        <v>1327</v>
      </c>
      <c r="C269" s="16">
        <f>SUMIFS('9月奖金发放记录'!$J$2:$J$146,'9月奖金发放记录'!$B$2:$B$146,"钟祥",'9月奖金发放记录'!$A$2:$A$146,"粤AGP7016")</f>
        <v>0</v>
      </c>
      <c r="D269" s="5" t="s">
        <v>1328</v>
      </c>
      <c r="E269" s="5" t="s">
        <v>1329</v>
      </c>
      <c r="F269" s="5"/>
      <c r="G269" s="5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34" customHeight="1" spans="1:14">
      <c r="A271" s="12" t="s">
        <v>480</v>
      </c>
      <c r="B271" s="13" t="s">
        <v>12</v>
      </c>
      <c r="C271" s="14">
        <v>260</v>
      </c>
      <c r="D271" s="13" t="s">
        <v>2812</v>
      </c>
      <c r="E271" s="13" t="s">
        <v>1585</v>
      </c>
      <c r="F271" s="13" t="s">
        <v>2813</v>
      </c>
      <c r="G271" s="13" t="s">
        <v>2814</v>
      </c>
      <c r="H271" s="13" t="s">
        <v>2815</v>
      </c>
      <c r="I271" s="13" t="s">
        <v>2816</v>
      </c>
      <c r="J271" s="13" t="s">
        <v>2817</v>
      </c>
      <c r="K271" s="13" t="s">
        <v>2818</v>
      </c>
      <c r="L271" s="13" t="s">
        <v>2819</v>
      </c>
      <c r="M271" s="13" t="s">
        <v>2820</v>
      </c>
      <c r="N271" s="13" t="s">
        <v>825</v>
      </c>
    </row>
    <row r="272" ht="34" customHeight="1" spans="1:14">
      <c r="A272" s="4" t="s">
        <v>894</v>
      </c>
      <c r="B272" s="4" t="s">
        <v>1324</v>
      </c>
      <c r="C272" s="15" t="s">
        <v>1278</v>
      </c>
      <c r="D272" s="4" t="s">
        <v>107</v>
      </c>
      <c r="E272" s="4" t="s">
        <v>1325</v>
      </c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5" t="s">
        <v>894</v>
      </c>
      <c r="B273" s="5" t="s">
        <v>1326</v>
      </c>
      <c r="C273" s="6">
        <v>0</v>
      </c>
      <c r="D273" s="5" t="s">
        <v>1348</v>
      </c>
      <c r="E273" s="5"/>
      <c r="F273" s="5"/>
      <c r="G273" s="5"/>
      <c r="H273" s="1"/>
      <c r="I273" s="1"/>
      <c r="J273" s="1"/>
      <c r="K273" s="1"/>
      <c r="L273" s="1"/>
      <c r="M273" s="1"/>
      <c r="N273" s="1"/>
    </row>
    <row r="274" ht="19" customHeight="1" spans="1:14">
      <c r="A274" s="12" t="s">
        <v>894</v>
      </c>
      <c r="B274" s="12" t="s">
        <v>1327</v>
      </c>
      <c r="C274" s="16">
        <f>SUMIFS('9月奖金发放记录'!$J$2:$J$146,'9月奖金发放记录'!$B$2:$B$146,"钟祥",'9月奖金发放记录'!$A$2:$A$146,"粤AGP7022")</f>
        <v>0</v>
      </c>
      <c r="D274" s="5" t="s">
        <v>1395</v>
      </c>
      <c r="E274" s="5" t="s">
        <v>1329</v>
      </c>
      <c r="F274" s="5"/>
      <c r="G274" s="5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34" customHeight="1" spans="1:14">
      <c r="A276" s="12" t="s">
        <v>483</v>
      </c>
      <c r="B276" s="13" t="s">
        <v>11</v>
      </c>
      <c r="C276" s="14">
        <v>150</v>
      </c>
      <c r="D276" s="13" t="s">
        <v>2821</v>
      </c>
      <c r="E276" s="13" t="s">
        <v>1760</v>
      </c>
      <c r="F276" s="13" t="s">
        <v>2822</v>
      </c>
      <c r="G276" s="13" t="s">
        <v>2823</v>
      </c>
      <c r="H276" s="13" t="s">
        <v>2824</v>
      </c>
      <c r="I276" s="13" t="s">
        <v>2825</v>
      </c>
      <c r="J276" s="13" t="s">
        <v>1322</v>
      </c>
      <c r="K276" s="13" t="s">
        <v>1322</v>
      </c>
      <c r="L276" s="13" t="s">
        <v>2826</v>
      </c>
      <c r="M276" s="13" t="s">
        <v>2827</v>
      </c>
      <c r="N276" s="13" t="s">
        <v>24</v>
      </c>
    </row>
    <row r="277" ht="34" customHeight="1" spans="1:14">
      <c r="A277" s="4" t="s">
        <v>894</v>
      </c>
      <c r="B277" s="4" t="s">
        <v>1324</v>
      </c>
      <c r="C277" s="15" t="s">
        <v>1278</v>
      </c>
      <c r="D277" s="4" t="s">
        <v>107</v>
      </c>
      <c r="E277" s="4" t="s">
        <v>1325</v>
      </c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5" t="s">
        <v>894</v>
      </c>
      <c r="B278" s="5" t="s">
        <v>1269</v>
      </c>
      <c r="C278" s="6">
        <f>'9月奖金发放记录'!J29</f>
        <v>150</v>
      </c>
      <c r="D278" s="5" t="s">
        <v>1333</v>
      </c>
      <c r="E278" s="5"/>
      <c r="F278" s="5"/>
      <c r="G278" s="5"/>
      <c r="H278" s="1"/>
      <c r="I278" s="1"/>
      <c r="J278" s="1"/>
      <c r="K278" s="1"/>
      <c r="L278" s="1"/>
      <c r="M278" s="1"/>
      <c r="N278" s="1"/>
    </row>
    <row r="279" ht="19" customHeight="1" spans="1:14">
      <c r="A279" s="12" t="s">
        <v>894</v>
      </c>
      <c r="B279" s="12" t="s">
        <v>1327</v>
      </c>
      <c r="C279" s="16">
        <f>SUMIFS('9月奖金发放记录'!$J$2:$J$146,'9月奖金发放记录'!$B$2:$B$146,"钟祥",'9月奖金发放记录'!$A$2:$A$146,"粤AGP7068")</f>
        <v>150</v>
      </c>
      <c r="D279" s="5" t="s">
        <v>1328</v>
      </c>
      <c r="E279" s="5" t="s">
        <v>1329</v>
      </c>
      <c r="F279" s="5"/>
      <c r="G279" s="5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34" customHeight="1" spans="1:14">
      <c r="A281" s="12" t="s">
        <v>484</v>
      </c>
      <c r="B281" s="13" t="s">
        <v>11</v>
      </c>
      <c r="C281" s="14">
        <v>150</v>
      </c>
      <c r="D281" s="13" t="s">
        <v>1322</v>
      </c>
      <c r="E281" s="13" t="s">
        <v>1322</v>
      </c>
      <c r="F281" s="13" t="s">
        <v>1322</v>
      </c>
      <c r="G281" s="13" t="s">
        <v>1322</v>
      </c>
      <c r="H281" s="13" t="s">
        <v>1322</v>
      </c>
      <c r="I281" s="13" t="s">
        <v>1322</v>
      </c>
      <c r="J281" s="13" t="s">
        <v>1322</v>
      </c>
      <c r="K281" s="13" t="s">
        <v>1322</v>
      </c>
      <c r="L281" s="13" t="s">
        <v>2828</v>
      </c>
      <c r="M281" s="13" t="s">
        <v>2828</v>
      </c>
      <c r="N281" s="13" t="s">
        <v>825</v>
      </c>
    </row>
    <row r="282" ht="34" customHeight="1" spans="1:14">
      <c r="A282" s="4" t="s">
        <v>894</v>
      </c>
      <c r="B282" s="4" t="s">
        <v>1324</v>
      </c>
      <c r="C282" s="15" t="s">
        <v>1278</v>
      </c>
      <c r="D282" s="4" t="s">
        <v>107</v>
      </c>
      <c r="E282" s="4" t="s">
        <v>1325</v>
      </c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5" t="s">
        <v>894</v>
      </c>
      <c r="B283" s="5" t="s">
        <v>1326</v>
      </c>
      <c r="C283" s="6">
        <v>0</v>
      </c>
      <c r="D283" s="5" t="s">
        <v>1348</v>
      </c>
      <c r="E283" s="5"/>
      <c r="F283" s="5"/>
      <c r="G283" s="5"/>
      <c r="H283" s="1"/>
      <c r="I283" s="1"/>
      <c r="J283" s="1"/>
      <c r="K283" s="1"/>
      <c r="L283" s="1"/>
      <c r="M283" s="1"/>
      <c r="N283" s="1"/>
    </row>
    <row r="284" ht="19" customHeight="1" spans="1:14">
      <c r="A284" s="12" t="s">
        <v>894</v>
      </c>
      <c r="B284" s="12" t="s">
        <v>1327</v>
      </c>
      <c r="C284" s="16">
        <f>SUMIFS('9月奖金发放记录'!$J$2:$J$146,'9月奖金发放记录'!$B$2:$B$146,"钟祥",'9月奖金发放记录'!$A$2:$A$146,"粤AGP8635")</f>
        <v>0</v>
      </c>
      <c r="D284" s="5" t="s">
        <v>1334</v>
      </c>
      <c r="E284" s="5" t="s">
        <v>1329</v>
      </c>
      <c r="F284" s="5"/>
      <c r="G284" s="5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34" customHeight="1" spans="1:14">
      <c r="A286" s="12" t="s">
        <v>485</v>
      </c>
      <c r="B286" s="13" t="s">
        <v>12</v>
      </c>
      <c r="C286" s="14">
        <v>260</v>
      </c>
      <c r="D286" s="13" t="s">
        <v>1322</v>
      </c>
      <c r="E286" s="13" t="s">
        <v>1322</v>
      </c>
      <c r="F286" s="13" t="s">
        <v>1322</v>
      </c>
      <c r="G286" s="13" t="s">
        <v>1322</v>
      </c>
      <c r="H286" s="13" t="s">
        <v>1322</v>
      </c>
      <c r="I286" s="13" t="s">
        <v>1322</v>
      </c>
      <c r="J286" s="13" t="s">
        <v>1322</v>
      </c>
      <c r="K286" s="13" t="s">
        <v>2829</v>
      </c>
      <c r="L286" s="13" t="s">
        <v>2830</v>
      </c>
      <c r="M286" s="13" t="s">
        <v>2831</v>
      </c>
      <c r="N286" s="13" t="s">
        <v>825</v>
      </c>
    </row>
    <row r="287" ht="34" customHeight="1" spans="1:14">
      <c r="A287" s="4" t="s">
        <v>894</v>
      </c>
      <c r="B287" s="4" t="s">
        <v>1324</v>
      </c>
      <c r="C287" s="15" t="s">
        <v>1278</v>
      </c>
      <c r="D287" s="4" t="s">
        <v>107</v>
      </c>
      <c r="E287" s="4" t="s">
        <v>1325</v>
      </c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5" t="s">
        <v>894</v>
      </c>
      <c r="B288" s="5" t="s">
        <v>1326</v>
      </c>
      <c r="C288" s="6">
        <v>0</v>
      </c>
      <c r="D288" s="5" t="s">
        <v>1348</v>
      </c>
      <c r="E288" s="5"/>
      <c r="F288" s="5"/>
      <c r="G288" s="5"/>
      <c r="H288" s="1"/>
      <c r="I288" s="1"/>
      <c r="J288" s="1"/>
      <c r="K288" s="1"/>
      <c r="L288" s="1"/>
      <c r="M288" s="1"/>
      <c r="N288" s="1"/>
    </row>
    <row r="289" ht="19" customHeight="1" spans="1:14">
      <c r="A289" s="12" t="s">
        <v>894</v>
      </c>
      <c r="B289" s="12" t="s">
        <v>1327</v>
      </c>
      <c r="C289" s="16">
        <f>SUMIFS('9月奖金发放记录'!$J$2:$J$146,'9月奖金发放记录'!$B$2:$B$146,"钟祥",'9月奖金发放记录'!$A$2:$A$146,"粤AGP9330")</f>
        <v>0</v>
      </c>
      <c r="D289" s="5" t="s">
        <v>1424</v>
      </c>
      <c r="E289" s="5" t="s">
        <v>1329</v>
      </c>
      <c r="F289" s="5"/>
      <c r="G289" s="5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34" customHeight="1" spans="1:14">
      <c r="A291" s="12" t="s">
        <v>488</v>
      </c>
      <c r="B291" s="13" t="s">
        <v>11</v>
      </c>
      <c r="C291" s="14">
        <v>150</v>
      </c>
      <c r="D291" s="13" t="s">
        <v>1322</v>
      </c>
      <c r="E291" s="13" t="s">
        <v>1322</v>
      </c>
      <c r="F291" s="13" t="s">
        <v>1322</v>
      </c>
      <c r="G291" s="13" t="s">
        <v>1322</v>
      </c>
      <c r="H291" s="13" t="s">
        <v>1322</v>
      </c>
      <c r="I291" s="13" t="s">
        <v>1322</v>
      </c>
      <c r="J291" s="13" t="s">
        <v>1322</v>
      </c>
      <c r="K291" s="13" t="s">
        <v>2832</v>
      </c>
      <c r="L291" s="13" t="s">
        <v>2833</v>
      </c>
      <c r="M291" s="13" t="s">
        <v>2834</v>
      </c>
      <c r="N291" s="13" t="s">
        <v>825</v>
      </c>
    </row>
    <row r="292" ht="34" customHeight="1" spans="1:14">
      <c r="A292" s="4" t="s">
        <v>894</v>
      </c>
      <c r="B292" s="4" t="s">
        <v>1324</v>
      </c>
      <c r="C292" s="15" t="s">
        <v>1278</v>
      </c>
      <c r="D292" s="4" t="s">
        <v>107</v>
      </c>
      <c r="E292" s="4" t="s">
        <v>1325</v>
      </c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5" t="s">
        <v>894</v>
      </c>
      <c r="B293" s="5" t="s">
        <v>1326</v>
      </c>
      <c r="C293" s="6">
        <v>0</v>
      </c>
      <c r="D293" s="5" t="s">
        <v>1348</v>
      </c>
      <c r="E293" s="5"/>
      <c r="F293" s="5"/>
      <c r="G293" s="5"/>
      <c r="H293" s="1"/>
      <c r="I293" s="1"/>
      <c r="J293" s="1"/>
      <c r="K293" s="1"/>
      <c r="L293" s="1"/>
      <c r="M293" s="1"/>
      <c r="N293" s="1"/>
    </row>
    <row r="294" ht="19" customHeight="1" spans="1:14">
      <c r="A294" s="12" t="s">
        <v>894</v>
      </c>
      <c r="B294" s="12" t="s">
        <v>1327</v>
      </c>
      <c r="C294" s="16">
        <f>SUMIFS('9月奖金发放记录'!$J$2:$J$146,'9月奖金发放记录'!$B$2:$B$146,"钟祥",'9月奖金发放记录'!$A$2:$A$146,"粤AGP9708")</f>
        <v>0</v>
      </c>
      <c r="D294" s="5" t="s">
        <v>2221</v>
      </c>
      <c r="E294" s="5" t="s">
        <v>1329</v>
      </c>
      <c r="F294" s="5"/>
      <c r="G294" s="5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34" customHeight="1" spans="1:14">
      <c r="A296" s="12" t="s">
        <v>490</v>
      </c>
      <c r="B296" s="13" t="s">
        <v>11</v>
      </c>
      <c r="C296" s="14">
        <v>150</v>
      </c>
      <c r="D296" s="13" t="s">
        <v>1322</v>
      </c>
      <c r="E296" s="13" t="s">
        <v>1322</v>
      </c>
      <c r="F296" s="13" t="s">
        <v>1322</v>
      </c>
      <c r="G296" s="13" t="s">
        <v>1322</v>
      </c>
      <c r="H296" s="13" t="s">
        <v>1322</v>
      </c>
      <c r="I296" s="13" t="s">
        <v>1322</v>
      </c>
      <c r="J296" s="13" t="s">
        <v>1322</v>
      </c>
      <c r="K296" s="13" t="s">
        <v>1322</v>
      </c>
      <c r="L296" s="13" t="s">
        <v>2835</v>
      </c>
      <c r="M296" s="13" t="s">
        <v>2835</v>
      </c>
      <c r="N296" s="13" t="s">
        <v>24</v>
      </c>
    </row>
    <row r="297" ht="34" customHeight="1" spans="1:14">
      <c r="A297" s="4" t="s">
        <v>894</v>
      </c>
      <c r="B297" s="4" t="s">
        <v>1324</v>
      </c>
      <c r="C297" s="15" t="s">
        <v>1278</v>
      </c>
      <c r="D297" s="4" t="s">
        <v>107</v>
      </c>
      <c r="E297" s="4" t="s">
        <v>1325</v>
      </c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5" t="s">
        <v>894</v>
      </c>
      <c r="B298" s="5" t="s">
        <v>1326</v>
      </c>
      <c r="C298" s="6">
        <v>0</v>
      </c>
      <c r="D298" s="5" t="s">
        <v>897</v>
      </c>
      <c r="E298" s="5"/>
      <c r="F298" s="5"/>
      <c r="G298" s="5"/>
      <c r="H298" s="1"/>
      <c r="I298" s="1"/>
      <c r="J298" s="1"/>
      <c r="K298" s="1"/>
      <c r="L298" s="1"/>
      <c r="M298" s="1"/>
      <c r="N298" s="1"/>
    </row>
    <row r="299" ht="19" customHeight="1" spans="1:14">
      <c r="A299" s="12" t="s">
        <v>894</v>
      </c>
      <c r="B299" s="12" t="s">
        <v>1327</v>
      </c>
      <c r="C299" s="16">
        <f>SUMIFS('9月奖金发放记录'!$J$2:$J$146,'9月奖金发放记录'!$B$2:$B$146,"钟祥",'9月奖金发放记录'!$A$2:$A$146,"粤AGP9709")</f>
        <v>0</v>
      </c>
      <c r="D299" s="5" t="s">
        <v>1328</v>
      </c>
      <c r="E299" s="5" t="s">
        <v>1329</v>
      </c>
      <c r="F299" s="5"/>
      <c r="G299" s="5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34" customHeight="1" spans="1:14">
      <c r="A301" s="12" t="s">
        <v>491</v>
      </c>
      <c r="B301" s="13" t="s">
        <v>12</v>
      </c>
      <c r="C301" s="14">
        <v>260</v>
      </c>
      <c r="D301" s="13" t="s">
        <v>1322</v>
      </c>
      <c r="E301" s="13" t="s">
        <v>1322</v>
      </c>
      <c r="F301" s="13" t="s">
        <v>2836</v>
      </c>
      <c r="G301" s="13" t="s">
        <v>2837</v>
      </c>
      <c r="H301" s="13" t="s">
        <v>2838</v>
      </c>
      <c r="I301" s="13" t="s">
        <v>1322</v>
      </c>
      <c r="J301" s="13" t="s">
        <v>1322</v>
      </c>
      <c r="K301" s="13" t="s">
        <v>1322</v>
      </c>
      <c r="L301" s="13" t="s">
        <v>2839</v>
      </c>
      <c r="M301" s="13" t="s">
        <v>2840</v>
      </c>
      <c r="N301" s="13" t="s">
        <v>24</v>
      </c>
    </row>
    <row r="302" ht="34" customHeight="1" spans="1:14">
      <c r="A302" s="4" t="s">
        <v>894</v>
      </c>
      <c r="B302" s="4" t="s">
        <v>1324</v>
      </c>
      <c r="C302" s="15" t="s">
        <v>1278</v>
      </c>
      <c r="D302" s="4" t="s">
        <v>107</v>
      </c>
      <c r="E302" s="4" t="s">
        <v>1325</v>
      </c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5" t="s">
        <v>894</v>
      </c>
      <c r="B303" s="5" t="s">
        <v>1326</v>
      </c>
      <c r="C303" s="6">
        <v>0</v>
      </c>
      <c r="D303" s="5" t="s">
        <v>897</v>
      </c>
      <c r="E303" s="5"/>
      <c r="F303" s="5"/>
      <c r="G303" s="5"/>
      <c r="H303" s="1"/>
      <c r="I303" s="1"/>
      <c r="J303" s="1"/>
      <c r="K303" s="1"/>
      <c r="L303" s="1"/>
      <c r="M303" s="1"/>
      <c r="N303" s="1"/>
    </row>
    <row r="304" ht="19" customHeight="1" spans="1:14">
      <c r="A304" s="12" t="s">
        <v>894</v>
      </c>
      <c r="B304" s="12" t="s">
        <v>1327</v>
      </c>
      <c r="C304" s="16">
        <f>SUMIFS('9月奖金发放记录'!$J$2:$J$146,'9月奖金发放记录'!$B$2:$B$146,"钟祥",'9月奖金发放记录'!$A$2:$A$146,"粤AGP9717")</f>
        <v>0</v>
      </c>
      <c r="D304" s="5" t="s">
        <v>1328</v>
      </c>
      <c r="E304" s="5" t="s">
        <v>1329</v>
      </c>
      <c r="F304" s="5"/>
      <c r="G304" s="5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34" customHeight="1" spans="1:14">
      <c r="A306" s="12" t="s">
        <v>493</v>
      </c>
      <c r="B306" s="13" t="s">
        <v>11</v>
      </c>
      <c r="C306" s="14">
        <v>150</v>
      </c>
      <c r="D306" s="13" t="s">
        <v>2841</v>
      </c>
      <c r="E306" s="13" t="s">
        <v>2842</v>
      </c>
      <c r="F306" s="13" t="s">
        <v>2843</v>
      </c>
      <c r="G306" s="13" t="s">
        <v>2844</v>
      </c>
      <c r="H306" s="13" t="s">
        <v>2845</v>
      </c>
      <c r="I306" s="13" t="s">
        <v>2846</v>
      </c>
      <c r="J306" s="13" t="s">
        <v>2847</v>
      </c>
      <c r="K306" s="13" t="s">
        <v>2848</v>
      </c>
      <c r="L306" s="13" t="s">
        <v>2849</v>
      </c>
      <c r="M306" s="13" t="s">
        <v>2850</v>
      </c>
      <c r="N306" s="13" t="s">
        <v>825</v>
      </c>
    </row>
    <row r="307" ht="34" customHeight="1" spans="1:14">
      <c r="A307" s="4" t="s">
        <v>894</v>
      </c>
      <c r="B307" s="4" t="s">
        <v>1324</v>
      </c>
      <c r="C307" s="15" t="s">
        <v>1278</v>
      </c>
      <c r="D307" s="4" t="s">
        <v>107</v>
      </c>
      <c r="E307" s="4" t="s">
        <v>1325</v>
      </c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5" t="s">
        <v>894</v>
      </c>
      <c r="B308" s="5" t="s">
        <v>1326</v>
      </c>
      <c r="C308" s="6">
        <v>0</v>
      </c>
      <c r="D308" s="5" t="s">
        <v>1348</v>
      </c>
      <c r="E308" s="5"/>
      <c r="F308" s="5"/>
      <c r="G308" s="5"/>
      <c r="H308" s="1"/>
      <c r="I308" s="1"/>
      <c r="J308" s="1"/>
      <c r="K308" s="1"/>
      <c r="L308" s="1"/>
      <c r="M308" s="1"/>
      <c r="N308" s="1"/>
    </row>
    <row r="309" ht="19" customHeight="1" spans="1:14">
      <c r="A309" s="12" t="s">
        <v>894</v>
      </c>
      <c r="B309" s="12" t="s">
        <v>1327</v>
      </c>
      <c r="C309" s="16">
        <f>SUMIFS('9月奖金发放记录'!$J$2:$J$146,'9月奖金发放记录'!$B$2:$B$146,"钟祥",'9月奖金发放记录'!$A$2:$A$146,"粤AGP9719")</f>
        <v>0</v>
      </c>
      <c r="D309" s="5" t="s">
        <v>1807</v>
      </c>
      <c r="E309" s="5" t="s">
        <v>1329</v>
      </c>
      <c r="F309" s="5"/>
      <c r="G309" s="5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34" customHeight="1" spans="1:14">
      <c r="A311" s="12" t="s">
        <v>496</v>
      </c>
      <c r="B311" s="13" t="s">
        <v>12</v>
      </c>
      <c r="C311" s="14">
        <v>260</v>
      </c>
      <c r="D311" s="13" t="s">
        <v>1322</v>
      </c>
      <c r="E311" s="13" t="s">
        <v>1322</v>
      </c>
      <c r="F311" s="13" t="s">
        <v>1322</v>
      </c>
      <c r="G311" s="13" t="s">
        <v>1322</v>
      </c>
      <c r="H311" s="13" t="s">
        <v>1322</v>
      </c>
      <c r="I311" s="13" t="s">
        <v>2851</v>
      </c>
      <c r="J311" s="13" t="s">
        <v>2852</v>
      </c>
      <c r="K311" s="13" t="s">
        <v>1322</v>
      </c>
      <c r="L311" s="13" t="s">
        <v>2853</v>
      </c>
      <c r="M311" s="13" t="s">
        <v>2854</v>
      </c>
      <c r="N311" s="13" t="s">
        <v>825</v>
      </c>
    </row>
    <row r="312" ht="34" customHeight="1" spans="1:14">
      <c r="A312" s="4" t="s">
        <v>894</v>
      </c>
      <c r="B312" s="4" t="s">
        <v>1324</v>
      </c>
      <c r="C312" s="15" t="s">
        <v>1278</v>
      </c>
      <c r="D312" s="4" t="s">
        <v>107</v>
      </c>
      <c r="E312" s="4" t="s">
        <v>1325</v>
      </c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5" t="s">
        <v>894</v>
      </c>
      <c r="B313" s="5" t="s">
        <v>1326</v>
      </c>
      <c r="C313" s="6">
        <v>0</v>
      </c>
      <c r="D313" s="5" t="s">
        <v>1348</v>
      </c>
      <c r="E313" s="5"/>
      <c r="F313" s="5"/>
      <c r="G313" s="5"/>
      <c r="H313" s="1"/>
      <c r="I313" s="1"/>
      <c r="J313" s="1"/>
      <c r="K313" s="1"/>
      <c r="L313" s="1"/>
      <c r="M313" s="1"/>
      <c r="N313" s="1"/>
    </row>
    <row r="314" ht="19" customHeight="1" spans="1:14">
      <c r="A314" s="12" t="s">
        <v>894</v>
      </c>
      <c r="B314" s="12" t="s">
        <v>1327</v>
      </c>
      <c r="C314" s="16">
        <f>SUMIFS('9月奖金发放记录'!$J$2:$J$146,'9月奖金发放记录'!$B$2:$B$146,"钟祥",'9月奖金发放记录'!$A$2:$A$146,"粤AGP9731")</f>
        <v>0</v>
      </c>
      <c r="D314" s="5" t="s">
        <v>2221</v>
      </c>
      <c r="E314" s="5" t="s">
        <v>1329</v>
      </c>
      <c r="F314" s="5"/>
      <c r="G314" s="5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34" customHeight="1" spans="1:14">
      <c r="A316" s="12" t="s">
        <v>59</v>
      </c>
      <c r="B316" s="13" t="s">
        <v>11</v>
      </c>
      <c r="C316" s="14">
        <v>150</v>
      </c>
      <c r="D316" s="13" t="s">
        <v>1322</v>
      </c>
      <c r="E316" s="13" t="s">
        <v>1322</v>
      </c>
      <c r="F316" s="13" t="s">
        <v>1322</v>
      </c>
      <c r="G316" s="13" t="s">
        <v>1322</v>
      </c>
      <c r="H316" s="13" t="s">
        <v>1322</v>
      </c>
      <c r="I316" s="13" t="s">
        <v>1322</v>
      </c>
      <c r="J316" s="13" t="s">
        <v>2855</v>
      </c>
      <c r="K316" s="13" t="s">
        <v>2856</v>
      </c>
      <c r="L316" s="13" t="s">
        <v>2857</v>
      </c>
      <c r="M316" s="13" t="s">
        <v>2858</v>
      </c>
      <c r="N316" s="13" t="s">
        <v>24</v>
      </c>
    </row>
    <row r="317" ht="34" customHeight="1" spans="1:14">
      <c r="A317" s="4" t="s">
        <v>894</v>
      </c>
      <c r="B317" s="4" t="s">
        <v>1324</v>
      </c>
      <c r="C317" s="15" t="s">
        <v>1278</v>
      </c>
      <c r="D317" s="4" t="s">
        <v>107</v>
      </c>
      <c r="E317" s="4" t="s">
        <v>1325</v>
      </c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5" t="s">
        <v>894</v>
      </c>
      <c r="B318" s="5" t="s">
        <v>1326</v>
      </c>
      <c r="C318" s="6">
        <v>0</v>
      </c>
      <c r="D318" s="5" t="s">
        <v>897</v>
      </c>
      <c r="E318" s="5"/>
      <c r="F318" s="5"/>
      <c r="G318" s="5"/>
      <c r="H318" s="1"/>
      <c r="I318" s="1"/>
      <c r="J318" s="1"/>
      <c r="K318" s="1"/>
      <c r="L318" s="1"/>
      <c r="M318" s="1"/>
      <c r="N318" s="1"/>
    </row>
    <row r="319" ht="19" customHeight="1" spans="1:14">
      <c r="A319" s="12" t="s">
        <v>894</v>
      </c>
      <c r="B319" s="12" t="s">
        <v>1327</v>
      </c>
      <c r="C319" s="16">
        <f>SUMIFS('9月奖金发放记录'!$J$2:$J$146,'9月奖金发放记录'!$B$2:$B$146,"钟祥",'9月奖金发放记录'!$A$2:$A$146,"粤AGP9757")</f>
        <v>0</v>
      </c>
      <c r="D319" s="5" t="s">
        <v>1328</v>
      </c>
      <c r="E319" s="5" t="s">
        <v>1329</v>
      </c>
      <c r="F319" s="5"/>
      <c r="G319" s="5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34" customHeight="1" spans="1:14">
      <c r="A321" s="12" t="s">
        <v>497</v>
      </c>
      <c r="B321" s="13" t="s">
        <v>11</v>
      </c>
      <c r="C321" s="14">
        <v>150</v>
      </c>
      <c r="D321" s="13" t="s">
        <v>1322</v>
      </c>
      <c r="E321" s="13" t="s">
        <v>1322</v>
      </c>
      <c r="F321" s="13" t="s">
        <v>1322</v>
      </c>
      <c r="G321" s="13" t="s">
        <v>1322</v>
      </c>
      <c r="H321" s="13" t="s">
        <v>1322</v>
      </c>
      <c r="I321" s="13" t="s">
        <v>1322</v>
      </c>
      <c r="J321" s="13" t="s">
        <v>1322</v>
      </c>
      <c r="K321" s="13" t="s">
        <v>1322</v>
      </c>
      <c r="L321" s="13" t="s">
        <v>2859</v>
      </c>
      <c r="M321" s="13" t="s">
        <v>2859</v>
      </c>
      <c r="N321" s="13" t="s">
        <v>825</v>
      </c>
    </row>
    <row r="322" ht="34" customHeight="1" spans="1:14">
      <c r="A322" s="4" t="s">
        <v>894</v>
      </c>
      <c r="B322" s="4" t="s">
        <v>1324</v>
      </c>
      <c r="C322" s="15" t="s">
        <v>1278</v>
      </c>
      <c r="D322" s="4" t="s">
        <v>107</v>
      </c>
      <c r="E322" s="4" t="s">
        <v>1325</v>
      </c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5" t="s">
        <v>894</v>
      </c>
      <c r="B323" s="5" t="s">
        <v>1326</v>
      </c>
      <c r="C323" s="6">
        <v>0</v>
      </c>
      <c r="D323" s="5" t="s">
        <v>1348</v>
      </c>
      <c r="E323" s="5"/>
      <c r="F323" s="5"/>
      <c r="G323" s="5"/>
      <c r="H323" s="1"/>
      <c r="I323" s="1"/>
      <c r="J323" s="1"/>
      <c r="K323" s="1"/>
      <c r="L323" s="1"/>
      <c r="M323" s="1"/>
      <c r="N323" s="1"/>
    </row>
    <row r="324" ht="19" customHeight="1" spans="1:14">
      <c r="A324" s="12" t="s">
        <v>894</v>
      </c>
      <c r="B324" s="12" t="s">
        <v>1327</v>
      </c>
      <c r="C324" s="16">
        <f>SUMIFS('9月奖金发放记录'!$J$2:$J$146,'9月奖金发放记录'!$B$2:$B$146,"钟祥",'9月奖金发放记录'!$A$2:$A$146,"粤AGP9810")</f>
        <v>0</v>
      </c>
      <c r="D324" s="5" t="s">
        <v>1358</v>
      </c>
      <c r="E324" s="5" t="s">
        <v>1329</v>
      </c>
      <c r="F324" s="5"/>
      <c r="G324" s="5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34" customHeight="1" spans="1:14">
      <c r="A326" s="12" t="s">
        <v>499</v>
      </c>
      <c r="B326" s="13" t="s">
        <v>11</v>
      </c>
      <c r="C326" s="14">
        <v>150</v>
      </c>
      <c r="D326" s="13" t="s">
        <v>1322</v>
      </c>
      <c r="E326" s="13" t="s">
        <v>1322</v>
      </c>
      <c r="F326" s="13" t="s">
        <v>1322</v>
      </c>
      <c r="G326" s="13" t="s">
        <v>1322</v>
      </c>
      <c r="H326" s="13" t="s">
        <v>1322</v>
      </c>
      <c r="I326" s="13" t="s">
        <v>1322</v>
      </c>
      <c r="J326" s="13" t="s">
        <v>1322</v>
      </c>
      <c r="K326" s="13" t="s">
        <v>1322</v>
      </c>
      <c r="L326" s="13" t="s">
        <v>2860</v>
      </c>
      <c r="M326" s="13" t="s">
        <v>2860</v>
      </c>
      <c r="N326" s="13" t="s">
        <v>825</v>
      </c>
    </row>
    <row r="327" ht="34" customHeight="1" spans="1:14">
      <c r="A327" s="4" t="s">
        <v>894</v>
      </c>
      <c r="B327" s="4" t="s">
        <v>1324</v>
      </c>
      <c r="C327" s="15" t="s">
        <v>1278</v>
      </c>
      <c r="D327" s="4" t="s">
        <v>107</v>
      </c>
      <c r="E327" s="4" t="s">
        <v>1325</v>
      </c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5" t="s">
        <v>894</v>
      </c>
      <c r="B328" s="5" t="s">
        <v>1326</v>
      </c>
      <c r="C328" s="6">
        <v>0</v>
      </c>
      <c r="D328" s="5" t="s">
        <v>1348</v>
      </c>
      <c r="E328" s="5"/>
      <c r="F328" s="5"/>
      <c r="G328" s="5"/>
      <c r="H328" s="1"/>
      <c r="I328" s="1"/>
      <c r="J328" s="1"/>
      <c r="K328" s="1"/>
      <c r="L328" s="1"/>
      <c r="M328" s="1"/>
      <c r="N328" s="1"/>
    </row>
    <row r="329" ht="19" customHeight="1" spans="1:14">
      <c r="A329" s="12" t="s">
        <v>894</v>
      </c>
      <c r="B329" s="12" t="s">
        <v>1327</v>
      </c>
      <c r="C329" s="16">
        <f>SUMIFS('9月奖金发放记录'!$J$2:$J$146,'9月奖金发放记录'!$B$2:$B$146,"钟祥",'9月奖金发放记录'!$A$2:$A$146,"粤AGQ1306")</f>
        <v>0</v>
      </c>
      <c r="D329" s="5" t="s">
        <v>1334</v>
      </c>
      <c r="E329" s="5" t="s">
        <v>1329</v>
      </c>
      <c r="F329" s="5"/>
      <c r="G329" s="5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34" customHeight="1" spans="1:14">
      <c r="A331" s="12" t="s">
        <v>500</v>
      </c>
      <c r="B331" s="13" t="s">
        <v>11</v>
      </c>
      <c r="C331" s="14">
        <v>150</v>
      </c>
      <c r="D331" s="13" t="s">
        <v>1322</v>
      </c>
      <c r="E331" s="13" t="s">
        <v>1322</v>
      </c>
      <c r="F331" s="13" t="s">
        <v>1322</v>
      </c>
      <c r="G331" s="13" t="s">
        <v>1322</v>
      </c>
      <c r="H331" s="13" t="s">
        <v>1322</v>
      </c>
      <c r="I331" s="13" t="s">
        <v>2861</v>
      </c>
      <c r="J331" s="13" t="s">
        <v>2862</v>
      </c>
      <c r="K331" s="13" t="s">
        <v>2863</v>
      </c>
      <c r="L331" s="13" t="s">
        <v>2864</v>
      </c>
      <c r="M331" s="13" t="s">
        <v>2865</v>
      </c>
      <c r="N331" s="13" t="s">
        <v>24</v>
      </c>
    </row>
    <row r="332" ht="34" customHeight="1" spans="1:14">
      <c r="A332" s="4" t="s">
        <v>894</v>
      </c>
      <c r="B332" s="4" t="s">
        <v>1324</v>
      </c>
      <c r="C332" s="15" t="s">
        <v>1278</v>
      </c>
      <c r="D332" s="4" t="s">
        <v>107</v>
      </c>
      <c r="E332" s="4" t="s">
        <v>1325</v>
      </c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5" t="s">
        <v>894</v>
      </c>
      <c r="B333" s="5" t="s">
        <v>1326</v>
      </c>
      <c r="C333" s="6">
        <v>0</v>
      </c>
      <c r="D333" s="5" t="s">
        <v>897</v>
      </c>
      <c r="E333" s="5"/>
      <c r="F333" s="5"/>
      <c r="G333" s="5"/>
      <c r="H333" s="1"/>
      <c r="I333" s="1"/>
      <c r="J333" s="1"/>
      <c r="K333" s="1"/>
      <c r="L333" s="1"/>
      <c r="M333" s="1"/>
      <c r="N333" s="1"/>
    </row>
    <row r="334" ht="19" customHeight="1" spans="1:14">
      <c r="A334" s="12" t="s">
        <v>894</v>
      </c>
      <c r="B334" s="12" t="s">
        <v>1327</v>
      </c>
      <c r="C334" s="16">
        <f>SUMIFS('9月奖金发放记录'!$J$2:$J$146,'9月奖金发放记录'!$B$2:$B$146,"钟祥",'9月奖金发放记录'!$A$2:$A$146,"粤AGQ1309")</f>
        <v>0</v>
      </c>
      <c r="D334" s="5" t="s">
        <v>1328</v>
      </c>
      <c r="E334" s="5" t="s">
        <v>1329</v>
      </c>
      <c r="F334" s="5"/>
      <c r="G334" s="5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34" customHeight="1" spans="1:14">
      <c r="A336" s="12" t="s">
        <v>501</v>
      </c>
      <c r="B336" s="13" t="s">
        <v>11</v>
      </c>
      <c r="C336" s="14">
        <v>150</v>
      </c>
      <c r="D336" s="13" t="s">
        <v>2866</v>
      </c>
      <c r="E336" s="13" t="s">
        <v>2867</v>
      </c>
      <c r="F336" s="13" t="s">
        <v>2868</v>
      </c>
      <c r="G336" s="13" t="s">
        <v>2869</v>
      </c>
      <c r="H336" s="13" t="s">
        <v>2870</v>
      </c>
      <c r="I336" s="13" t="s">
        <v>2871</v>
      </c>
      <c r="J336" s="13" t="s">
        <v>2872</v>
      </c>
      <c r="K336" s="13" t="s">
        <v>2873</v>
      </c>
      <c r="L336" s="13" t="s">
        <v>2874</v>
      </c>
      <c r="M336" s="13" t="s">
        <v>2875</v>
      </c>
      <c r="N336" s="13" t="s">
        <v>24</v>
      </c>
    </row>
    <row r="337" ht="34" customHeight="1" spans="1:14">
      <c r="A337" s="4" t="s">
        <v>894</v>
      </c>
      <c r="B337" s="4" t="s">
        <v>1324</v>
      </c>
      <c r="C337" s="15" t="s">
        <v>1278</v>
      </c>
      <c r="D337" s="4" t="s">
        <v>107</v>
      </c>
      <c r="E337" s="4" t="s">
        <v>1325</v>
      </c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5" t="s">
        <v>894</v>
      </c>
      <c r="B338" s="5" t="s">
        <v>1326</v>
      </c>
      <c r="C338" s="6">
        <v>0</v>
      </c>
      <c r="D338" s="5" t="s">
        <v>897</v>
      </c>
      <c r="E338" s="5"/>
      <c r="F338" s="5"/>
      <c r="G338" s="5"/>
      <c r="H338" s="1"/>
      <c r="I338" s="1"/>
      <c r="J338" s="1"/>
      <c r="K338" s="1"/>
      <c r="L338" s="1"/>
      <c r="M338" s="1"/>
      <c r="N338" s="1"/>
    </row>
    <row r="339" ht="19" customHeight="1" spans="1:14">
      <c r="A339" s="12" t="s">
        <v>894</v>
      </c>
      <c r="B339" s="12" t="s">
        <v>1327</v>
      </c>
      <c r="C339" s="16">
        <f>SUMIFS('9月奖金发放记录'!$J$2:$J$146,'9月奖金发放记录'!$B$2:$B$146,"钟祥",'9月奖金发放记录'!$A$2:$A$146,"粤AGQ1328")</f>
        <v>0</v>
      </c>
      <c r="D339" s="5" t="s">
        <v>1328</v>
      </c>
      <c r="E339" s="5" t="s">
        <v>1329</v>
      </c>
      <c r="F339" s="5"/>
      <c r="G339" s="5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34" customHeight="1" spans="1:14">
      <c r="A341" s="12" t="s">
        <v>503</v>
      </c>
      <c r="B341" s="13" t="s">
        <v>11</v>
      </c>
      <c r="C341" s="14">
        <v>150</v>
      </c>
      <c r="D341" s="13" t="s">
        <v>2876</v>
      </c>
      <c r="E341" s="13" t="s">
        <v>2877</v>
      </c>
      <c r="F341" s="13" t="s">
        <v>2878</v>
      </c>
      <c r="G341" s="13" t="s">
        <v>2879</v>
      </c>
      <c r="H341" s="13" t="s">
        <v>2880</v>
      </c>
      <c r="I341" s="13" t="s">
        <v>2881</v>
      </c>
      <c r="J341" s="13" t="s">
        <v>2882</v>
      </c>
      <c r="K341" s="13" t="s">
        <v>2883</v>
      </c>
      <c r="L341" s="13" t="s">
        <v>2884</v>
      </c>
      <c r="M341" s="13" t="s">
        <v>2885</v>
      </c>
      <c r="N341" s="13" t="s">
        <v>826</v>
      </c>
    </row>
    <row r="342" ht="34" customHeight="1" spans="1:14">
      <c r="A342" s="4" t="s">
        <v>894</v>
      </c>
      <c r="B342" s="4" t="s">
        <v>1324</v>
      </c>
      <c r="C342" s="15" t="s">
        <v>1278</v>
      </c>
      <c r="D342" s="4" t="s">
        <v>107</v>
      </c>
      <c r="E342" s="4" t="s">
        <v>1325</v>
      </c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5" t="s">
        <v>894</v>
      </c>
      <c r="B343" s="5" t="s">
        <v>1269</v>
      </c>
      <c r="C343" s="6">
        <f>'9月奖金发放记录'!J30</f>
        <v>150</v>
      </c>
      <c r="D343" s="5" t="s">
        <v>1333</v>
      </c>
      <c r="E343" s="5"/>
      <c r="F343" s="5"/>
      <c r="G343" s="5"/>
      <c r="H343" s="1"/>
      <c r="I343" s="1"/>
      <c r="J343" s="1"/>
      <c r="K343" s="1"/>
      <c r="L343" s="1"/>
      <c r="M343" s="1"/>
      <c r="N343" s="1"/>
    </row>
    <row r="344" ht="19" customHeight="1" spans="1:14">
      <c r="A344" s="12" t="s">
        <v>894</v>
      </c>
      <c r="B344" s="12" t="s">
        <v>1327</v>
      </c>
      <c r="C344" s="16">
        <f>SUMIFS('9月奖金发放记录'!$J$2:$J$146,'9月奖金发放记录'!$B$2:$B$146,"钟祥",'9月奖金发放记录'!$A$2:$A$146,"粤AGQ3028")</f>
        <v>150</v>
      </c>
      <c r="D344" s="5" t="s">
        <v>1507</v>
      </c>
      <c r="E344" s="5" t="s">
        <v>1764</v>
      </c>
      <c r="F344" s="5"/>
      <c r="G344" s="5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34" customHeight="1" spans="1:14">
      <c r="A346" s="12" t="s">
        <v>504</v>
      </c>
      <c r="B346" s="13" t="s">
        <v>11</v>
      </c>
      <c r="C346" s="14">
        <v>150</v>
      </c>
      <c r="D346" s="13" t="s">
        <v>2035</v>
      </c>
      <c r="E346" s="13" t="s">
        <v>2886</v>
      </c>
      <c r="F346" s="13" t="s">
        <v>1322</v>
      </c>
      <c r="G346" s="13" t="s">
        <v>1322</v>
      </c>
      <c r="H346" s="13" t="s">
        <v>1322</v>
      </c>
      <c r="I346" s="13" t="s">
        <v>1322</v>
      </c>
      <c r="J346" s="13" t="s">
        <v>1322</v>
      </c>
      <c r="K346" s="13" t="s">
        <v>1322</v>
      </c>
      <c r="L346" s="13" t="s">
        <v>2887</v>
      </c>
      <c r="M346" s="13" t="s">
        <v>2888</v>
      </c>
      <c r="N346" s="13" t="s">
        <v>825</v>
      </c>
    </row>
    <row r="347" ht="34" customHeight="1" spans="1:14">
      <c r="A347" s="4" t="s">
        <v>894</v>
      </c>
      <c r="B347" s="4" t="s">
        <v>1324</v>
      </c>
      <c r="C347" s="15" t="s">
        <v>1278</v>
      </c>
      <c r="D347" s="4" t="s">
        <v>107</v>
      </c>
      <c r="E347" s="4" t="s">
        <v>1325</v>
      </c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5" t="s">
        <v>894</v>
      </c>
      <c r="B348" s="5" t="s">
        <v>1269</v>
      </c>
      <c r="C348" s="6">
        <f>'9月奖金发放记录'!J31</f>
        <v>115</v>
      </c>
      <c r="D348" s="5" t="s">
        <v>1333</v>
      </c>
      <c r="E348" s="5"/>
      <c r="F348" s="5"/>
      <c r="G348" s="5"/>
      <c r="H348" s="1"/>
      <c r="I348" s="1"/>
      <c r="J348" s="1"/>
      <c r="K348" s="1"/>
      <c r="L348" s="1"/>
      <c r="M348" s="1"/>
      <c r="N348" s="1"/>
    </row>
    <row r="349" ht="19" customHeight="1" spans="1:14">
      <c r="A349" s="12" t="s">
        <v>894</v>
      </c>
      <c r="B349" s="12" t="s">
        <v>1327</v>
      </c>
      <c r="C349" s="16">
        <f>SUMIFS('9月奖金发放记录'!$J$2:$J$146,'9月奖金发放记录'!$B$2:$B$146,"钟祥",'9月奖金发放记录'!$A$2:$A$146,"粤AGQ3155")</f>
        <v>115</v>
      </c>
      <c r="D349" s="5" t="s">
        <v>1358</v>
      </c>
      <c r="E349" s="5" t="s">
        <v>1329</v>
      </c>
      <c r="F349" s="5"/>
      <c r="G349" s="5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34" customHeight="1" spans="1:14">
      <c r="A351" s="12" t="s">
        <v>507</v>
      </c>
      <c r="B351" s="13" t="s">
        <v>11</v>
      </c>
      <c r="C351" s="14">
        <v>150</v>
      </c>
      <c r="D351" s="13" t="s">
        <v>1322</v>
      </c>
      <c r="E351" s="13" t="s">
        <v>1322</v>
      </c>
      <c r="F351" s="13" t="s">
        <v>1322</v>
      </c>
      <c r="G351" s="13" t="s">
        <v>1322</v>
      </c>
      <c r="H351" s="13" t="s">
        <v>2889</v>
      </c>
      <c r="I351" s="13" t="s">
        <v>2890</v>
      </c>
      <c r="J351" s="13" t="s">
        <v>2891</v>
      </c>
      <c r="K351" s="13" t="s">
        <v>2892</v>
      </c>
      <c r="L351" s="13" t="s">
        <v>2893</v>
      </c>
      <c r="M351" s="13" t="s">
        <v>2894</v>
      </c>
      <c r="N351" s="13" t="s">
        <v>825</v>
      </c>
    </row>
    <row r="352" ht="34" customHeight="1" spans="1:14">
      <c r="A352" s="4" t="s">
        <v>894</v>
      </c>
      <c r="B352" s="4" t="s">
        <v>1324</v>
      </c>
      <c r="C352" s="15" t="s">
        <v>1278</v>
      </c>
      <c r="D352" s="4" t="s">
        <v>107</v>
      </c>
      <c r="E352" s="4" t="s">
        <v>1325</v>
      </c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5" t="s">
        <v>894</v>
      </c>
      <c r="B353" s="5" t="s">
        <v>1269</v>
      </c>
      <c r="C353" s="6">
        <f>'9月奖金发放记录'!J32</f>
        <v>150</v>
      </c>
      <c r="D353" s="5" t="s">
        <v>1333</v>
      </c>
      <c r="E353" s="5"/>
      <c r="F353" s="5"/>
      <c r="G353" s="5"/>
      <c r="H353" s="1"/>
      <c r="I353" s="1"/>
      <c r="J353" s="1"/>
      <c r="K353" s="1"/>
      <c r="L353" s="1"/>
      <c r="M353" s="1"/>
      <c r="N353" s="1"/>
    </row>
    <row r="354" ht="19" customHeight="1" spans="1:14">
      <c r="A354" s="12" t="s">
        <v>894</v>
      </c>
      <c r="B354" s="12" t="s">
        <v>1327</v>
      </c>
      <c r="C354" s="16">
        <f>SUMIFS('9月奖金发放记录'!$J$2:$J$146,'9月奖金发放记录'!$B$2:$B$146,"钟祥",'9月奖金发放记录'!$A$2:$A$146,"粤AGQ8376")</f>
        <v>150</v>
      </c>
      <c r="D354" s="5" t="s">
        <v>1358</v>
      </c>
      <c r="E354" s="5" t="s">
        <v>1329</v>
      </c>
      <c r="F354" s="5"/>
      <c r="G354" s="5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34" customHeight="1" spans="1:14">
      <c r="A356" s="12" t="s">
        <v>508</v>
      </c>
      <c r="B356" s="13" t="s">
        <v>11</v>
      </c>
      <c r="C356" s="14">
        <v>150</v>
      </c>
      <c r="D356" s="13" t="s">
        <v>1322</v>
      </c>
      <c r="E356" s="13" t="s">
        <v>1322</v>
      </c>
      <c r="F356" s="13" t="s">
        <v>1322</v>
      </c>
      <c r="G356" s="13" t="s">
        <v>1322</v>
      </c>
      <c r="H356" s="13" t="s">
        <v>1322</v>
      </c>
      <c r="I356" s="13" t="s">
        <v>1322</v>
      </c>
      <c r="J356" s="13" t="s">
        <v>1322</v>
      </c>
      <c r="K356" s="13" t="s">
        <v>1322</v>
      </c>
      <c r="L356" s="13" t="s">
        <v>2895</v>
      </c>
      <c r="M356" s="13" t="s">
        <v>2895</v>
      </c>
      <c r="N356" s="13" t="s">
        <v>825</v>
      </c>
    </row>
    <row r="357" ht="34" customHeight="1" spans="1:14">
      <c r="A357" s="4" t="s">
        <v>894</v>
      </c>
      <c r="B357" s="4" t="s">
        <v>1324</v>
      </c>
      <c r="C357" s="15" t="s">
        <v>1278</v>
      </c>
      <c r="D357" s="4" t="s">
        <v>107</v>
      </c>
      <c r="E357" s="4" t="s">
        <v>1325</v>
      </c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5" t="s">
        <v>894</v>
      </c>
      <c r="B358" s="5" t="s">
        <v>1326</v>
      </c>
      <c r="C358" s="6">
        <v>0</v>
      </c>
      <c r="D358" s="5" t="s">
        <v>1348</v>
      </c>
      <c r="E358" s="5"/>
      <c r="F358" s="5"/>
      <c r="G358" s="5"/>
      <c r="H358" s="1"/>
      <c r="I358" s="1"/>
      <c r="J358" s="1"/>
      <c r="K358" s="1"/>
      <c r="L358" s="1"/>
      <c r="M358" s="1"/>
      <c r="N358" s="1"/>
    </row>
    <row r="359" ht="19" customHeight="1" spans="1:14">
      <c r="A359" s="12" t="s">
        <v>894</v>
      </c>
      <c r="B359" s="12" t="s">
        <v>1327</v>
      </c>
      <c r="C359" s="16">
        <f>SUMIFS('9月奖金发放记录'!$J$2:$J$146,'9月奖金发放记录'!$B$2:$B$146,"钟祥",'9月奖金发放记录'!$A$2:$A$146,"粤AGQ8377")</f>
        <v>0</v>
      </c>
      <c r="D359" s="5" t="s">
        <v>1807</v>
      </c>
      <c r="E359" s="5" t="s">
        <v>1329</v>
      </c>
      <c r="F359" s="5"/>
      <c r="G359" s="5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34" customHeight="1" spans="1:14">
      <c r="A361" s="12" t="s">
        <v>511</v>
      </c>
      <c r="B361" s="13" t="s">
        <v>11</v>
      </c>
      <c r="C361" s="14">
        <v>150</v>
      </c>
      <c r="D361" s="13" t="s">
        <v>1322</v>
      </c>
      <c r="E361" s="13" t="s">
        <v>1322</v>
      </c>
      <c r="F361" s="13" t="s">
        <v>1322</v>
      </c>
      <c r="G361" s="13" t="s">
        <v>1322</v>
      </c>
      <c r="H361" s="13" t="s">
        <v>2896</v>
      </c>
      <c r="I361" s="13" t="s">
        <v>2897</v>
      </c>
      <c r="J361" s="13" t="s">
        <v>2898</v>
      </c>
      <c r="K361" s="13" t="s">
        <v>2899</v>
      </c>
      <c r="L361" s="13" t="s">
        <v>2900</v>
      </c>
      <c r="M361" s="13" t="s">
        <v>2901</v>
      </c>
      <c r="N361" s="13" t="s">
        <v>825</v>
      </c>
    </row>
    <row r="362" ht="34" customHeight="1" spans="1:14">
      <c r="A362" s="4" t="s">
        <v>894</v>
      </c>
      <c r="B362" s="4" t="s">
        <v>1324</v>
      </c>
      <c r="C362" s="15" t="s">
        <v>1278</v>
      </c>
      <c r="D362" s="4" t="s">
        <v>107</v>
      </c>
      <c r="E362" s="4" t="s">
        <v>1325</v>
      </c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5" t="s">
        <v>894</v>
      </c>
      <c r="B363" s="5" t="s">
        <v>1326</v>
      </c>
      <c r="C363" s="6">
        <v>0</v>
      </c>
      <c r="D363" s="5" t="s">
        <v>1348</v>
      </c>
      <c r="E363" s="5"/>
      <c r="F363" s="5"/>
      <c r="G363" s="5"/>
      <c r="H363" s="1"/>
      <c r="I363" s="1"/>
      <c r="J363" s="1"/>
      <c r="K363" s="1"/>
      <c r="L363" s="1"/>
      <c r="M363" s="1"/>
      <c r="N363" s="1"/>
    </row>
    <row r="364" ht="19" customHeight="1" spans="1:14">
      <c r="A364" s="12" t="s">
        <v>894</v>
      </c>
      <c r="B364" s="12" t="s">
        <v>1327</v>
      </c>
      <c r="C364" s="16">
        <f>SUMIFS('9月奖金发放记录'!$J$2:$J$146,'9月奖金发放记录'!$B$2:$B$146,"钟祥",'9月奖金发放记录'!$A$2:$A$146,"粤AGQ8378")</f>
        <v>0</v>
      </c>
      <c r="D364" s="5" t="s">
        <v>1507</v>
      </c>
      <c r="E364" s="5" t="s">
        <v>1329</v>
      </c>
      <c r="F364" s="5"/>
      <c r="G364" s="5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34" customHeight="1" spans="1:14">
      <c r="A366" s="12" t="s">
        <v>512</v>
      </c>
      <c r="B366" s="13" t="s">
        <v>11</v>
      </c>
      <c r="C366" s="14">
        <v>150</v>
      </c>
      <c r="D366" s="13" t="s">
        <v>1322</v>
      </c>
      <c r="E366" s="13" t="s">
        <v>1322</v>
      </c>
      <c r="F366" s="13" t="s">
        <v>1322</v>
      </c>
      <c r="G366" s="13" t="s">
        <v>1322</v>
      </c>
      <c r="H366" s="13" t="s">
        <v>1322</v>
      </c>
      <c r="I366" s="13" t="s">
        <v>1322</v>
      </c>
      <c r="J366" s="13" t="s">
        <v>1322</v>
      </c>
      <c r="K366" s="13" t="s">
        <v>1322</v>
      </c>
      <c r="L366" s="13" t="s">
        <v>2902</v>
      </c>
      <c r="M366" s="13" t="s">
        <v>2902</v>
      </c>
      <c r="N366" s="13" t="s">
        <v>825</v>
      </c>
    </row>
    <row r="367" ht="34" customHeight="1" spans="1:14">
      <c r="A367" s="4" t="s">
        <v>894</v>
      </c>
      <c r="B367" s="4" t="s">
        <v>1324</v>
      </c>
      <c r="C367" s="15" t="s">
        <v>1278</v>
      </c>
      <c r="D367" s="4" t="s">
        <v>107</v>
      </c>
      <c r="E367" s="4" t="s">
        <v>1325</v>
      </c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5" t="s">
        <v>894</v>
      </c>
      <c r="B368" s="5" t="s">
        <v>1326</v>
      </c>
      <c r="C368" s="6">
        <v>0</v>
      </c>
      <c r="D368" s="5" t="s">
        <v>1348</v>
      </c>
      <c r="E368" s="5"/>
      <c r="F368" s="5"/>
      <c r="G368" s="5"/>
      <c r="H368" s="1"/>
      <c r="I368" s="1"/>
      <c r="J368" s="1"/>
      <c r="K368" s="1"/>
      <c r="L368" s="1"/>
      <c r="M368" s="1"/>
      <c r="N368" s="1"/>
    </row>
    <row r="369" ht="19" customHeight="1" spans="1:14">
      <c r="A369" s="12" t="s">
        <v>894</v>
      </c>
      <c r="B369" s="12" t="s">
        <v>1327</v>
      </c>
      <c r="C369" s="16">
        <f>SUMIFS('9月奖金发放记录'!$J$2:$J$146,'9月奖金发放记录'!$B$2:$B$146,"钟祥",'9月奖金发放记录'!$A$2:$A$146,"粤AGQ8398")</f>
        <v>0</v>
      </c>
      <c r="D369" s="5" t="s">
        <v>2221</v>
      </c>
      <c r="E369" s="5" t="s">
        <v>1329</v>
      </c>
      <c r="F369" s="5"/>
      <c r="G369" s="5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34" customHeight="1" spans="1:14">
      <c r="A371" s="12" t="s">
        <v>514</v>
      </c>
      <c r="B371" s="13" t="s">
        <v>11</v>
      </c>
      <c r="C371" s="14">
        <v>150</v>
      </c>
      <c r="D371" s="13" t="s">
        <v>1322</v>
      </c>
      <c r="E371" s="13" t="s">
        <v>1322</v>
      </c>
      <c r="F371" s="13" t="s">
        <v>1322</v>
      </c>
      <c r="G371" s="13" t="s">
        <v>1322</v>
      </c>
      <c r="H371" s="13" t="s">
        <v>1322</v>
      </c>
      <c r="I371" s="13" t="s">
        <v>1322</v>
      </c>
      <c r="J371" s="13" t="s">
        <v>1322</v>
      </c>
      <c r="K371" s="13" t="s">
        <v>1322</v>
      </c>
      <c r="L371" s="13" t="s">
        <v>2903</v>
      </c>
      <c r="M371" s="13" t="s">
        <v>2903</v>
      </c>
      <c r="N371" s="13" t="s">
        <v>826</v>
      </c>
    </row>
    <row r="372" ht="34" customHeight="1" spans="1:14">
      <c r="A372" s="4" t="s">
        <v>894</v>
      </c>
      <c r="B372" s="4" t="s">
        <v>1324</v>
      </c>
      <c r="C372" s="15" t="s">
        <v>1278</v>
      </c>
      <c r="D372" s="4" t="s">
        <v>107</v>
      </c>
      <c r="E372" s="4" t="s">
        <v>1325</v>
      </c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5" t="s">
        <v>894</v>
      </c>
      <c r="B373" s="5" t="s">
        <v>1269</v>
      </c>
      <c r="C373" s="6">
        <f>'9月奖金发放记录'!J33</f>
        <v>150</v>
      </c>
      <c r="D373" s="5" t="s">
        <v>1333</v>
      </c>
      <c r="E373" s="5"/>
      <c r="F373" s="5"/>
      <c r="G373" s="5"/>
      <c r="H373" s="1"/>
      <c r="I373" s="1"/>
      <c r="J373" s="1"/>
      <c r="K373" s="1"/>
      <c r="L373" s="1"/>
      <c r="M373" s="1"/>
      <c r="N373" s="1"/>
    </row>
    <row r="374" ht="19" customHeight="1" spans="1:14">
      <c r="A374" s="12" t="s">
        <v>894</v>
      </c>
      <c r="B374" s="12" t="s">
        <v>1327</v>
      </c>
      <c r="C374" s="16">
        <f>SUMIFS('9月奖金发放记录'!$J$2:$J$146,'9月奖金发放记录'!$B$2:$B$146,"钟祥",'9月奖金发放记录'!$A$2:$A$146,"粤AGQ8399")</f>
        <v>150</v>
      </c>
      <c r="D374" s="5" t="s">
        <v>1328</v>
      </c>
      <c r="E374" s="5" t="s">
        <v>1764</v>
      </c>
      <c r="F374" s="5"/>
      <c r="G374" s="5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34" customHeight="1" spans="1:14">
      <c r="A376" s="12" t="s">
        <v>515</v>
      </c>
      <c r="B376" s="13" t="s">
        <v>11</v>
      </c>
      <c r="C376" s="14">
        <v>150</v>
      </c>
      <c r="D376" s="13" t="s">
        <v>2904</v>
      </c>
      <c r="E376" s="13" t="s">
        <v>2905</v>
      </c>
      <c r="F376" s="13" t="s">
        <v>2906</v>
      </c>
      <c r="G376" s="13" t="s">
        <v>2907</v>
      </c>
      <c r="H376" s="13" t="s">
        <v>2908</v>
      </c>
      <c r="I376" s="13" t="s">
        <v>2909</v>
      </c>
      <c r="J376" s="13" t="s">
        <v>2910</v>
      </c>
      <c r="K376" s="13" t="s">
        <v>2911</v>
      </c>
      <c r="L376" s="13" t="s">
        <v>2912</v>
      </c>
      <c r="M376" s="13" t="s">
        <v>2913</v>
      </c>
      <c r="N376" s="13" t="s">
        <v>825</v>
      </c>
    </row>
    <row r="377" ht="34" customHeight="1" spans="1:14">
      <c r="A377" s="4" t="s">
        <v>894</v>
      </c>
      <c r="B377" s="4" t="s">
        <v>1324</v>
      </c>
      <c r="C377" s="15" t="s">
        <v>1278</v>
      </c>
      <c r="D377" s="4" t="s">
        <v>107</v>
      </c>
      <c r="E377" s="4" t="s">
        <v>1325</v>
      </c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5" t="s">
        <v>894</v>
      </c>
      <c r="B378" s="5" t="s">
        <v>1326</v>
      </c>
      <c r="C378" s="6">
        <v>0</v>
      </c>
      <c r="D378" s="5" t="s">
        <v>1348</v>
      </c>
      <c r="E378" s="5"/>
      <c r="F378" s="5"/>
      <c r="G378" s="5"/>
      <c r="H378" s="1"/>
      <c r="I378" s="1"/>
      <c r="J378" s="1"/>
      <c r="K378" s="1"/>
      <c r="L378" s="1"/>
      <c r="M378" s="1"/>
      <c r="N378" s="1"/>
    </row>
    <row r="379" ht="19" customHeight="1" spans="1:14">
      <c r="A379" s="12" t="s">
        <v>894</v>
      </c>
      <c r="B379" s="12" t="s">
        <v>1327</v>
      </c>
      <c r="C379" s="16">
        <f>SUMIFS('9月奖金发放记录'!$J$2:$J$146,'9月奖金发放记录'!$B$2:$B$146,"钟祥",'9月奖金发放记录'!$A$2:$A$146,"粤AGQ9555")</f>
        <v>0</v>
      </c>
      <c r="D379" s="5" t="s">
        <v>1507</v>
      </c>
      <c r="E379" s="5" t="s">
        <v>1329</v>
      </c>
      <c r="F379" s="5"/>
      <c r="G379" s="5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34" customHeight="1" spans="1:14">
      <c r="A381" s="12" t="s">
        <v>517</v>
      </c>
      <c r="B381" s="13" t="s">
        <v>11</v>
      </c>
      <c r="C381" s="14">
        <v>150</v>
      </c>
      <c r="D381" s="13" t="s">
        <v>1322</v>
      </c>
      <c r="E381" s="13" t="s">
        <v>1322</v>
      </c>
      <c r="F381" s="13" t="s">
        <v>1322</v>
      </c>
      <c r="G381" s="13" t="s">
        <v>1322</v>
      </c>
      <c r="H381" s="13" t="s">
        <v>1322</v>
      </c>
      <c r="I381" s="13" t="s">
        <v>1322</v>
      </c>
      <c r="J381" s="13" t="s">
        <v>1322</v>
      </c>
      <c r="K381" s="13" t="s">
        <v>2914</v>
      </c>
      <c r="L381" s="13" t="s">
        <v>2915</v>
      </c>
      <c r="M381" s="13" t="s">
        <v>2916</v>
      </c>
      <c r="N381" s="13" t="s">
        <v>24</v>
      </c>
    </row>
    <row r="382" ht="34" customHeight="1" spans="1:14">
      <c r="A382" s="4" t="s">
        <v>894</v>
      </c>
      <c r="B382" s="4" t="s">
        <v>1324</v>
      </c>
      <c r="C382" s="15" t="s">
        <v>1278</v>
      </c>
      <c r="D382" s="4" t="s">
        <v>107</v>
      </c>
      <c r="E382" s="4" t="s">
        <v>1325</v>
      </c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5" t="s">
        <v>894</v>
      </c>
      <c r="B383" s="5" t="s">
        <v>1326</v>
      </c>
      <c r="C383" s="6">
        <v>0</v>
      </c>
      <c r="D383" s="5" t="s">
        <v>897</v>
      </c>
      <c r="E383" s="5"/>
      <c r="F383" s="5"/>
      <c r="G383" s="5"/>
      <c r="H383" s="1"/>
      <c r="I383" s="1"/>
      <c r="J383" s="1"/>
      <c r="K383" s="1"/>
      <c r="L383" s="1"/>
      <c r="M383" s="1"/>
      <c r="N383" s="1"/>
    </row>
    <row r="384" ht="19" customHeight="1" spans="1:14">
      <c r="A384" s="12" t="s">
        <v>894</v>
      </c>
      <c r="B384" s="12" t="s">
        <v>1327</v>
      </c>
      <c r="C384" s="16">
        <f>SUMIFS('9月奖金发放记录'!$J$2:$J$146,'9月奖金发放记录'!$B$2:$B$146,"钟祥",'9月奖金发放记录'!$A$2:$A$146,"粤AGR0238")</f>
        <v>0</v>
      </c>
      <c r="D384" s="5" t="s">
        <v>1328</v>
      </c>
      <c r="E384" s="5" t="s">
        <v>1329</v>
      </c>
      <c r="F384" s="5"/>
      <c r="G384" s="5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34" customHeight="1" spans="1:14">
      <c r="A386" s="12" t="s">
        <v>519</v>
      </c>
      <c r="B386" s="13" t="s">
        <v>11</v>
      </c>
      <c r="C386" s="14">
        <v>150</v>
      </c>
      <c r="D386" s="13" t="s">
        <v>2917</v>
      </c>
      <c r="E386" s="13" t="s">
        <v>2918</v>
      </c>
      <c r="F386" s="13" t="s">
        <v>2919</v>
      </c>
      <c r="G386" s="13" t="s">
        <v>2920</v>
      </c>
      <c r="H386" s="13" t="s">
        <v>2921</v>
      </c>
      <c r="I386" s="13" t="s">
        <v>2922</v>
      </c>
      <c r="J386" s="13" t="s">
        <v>2923</v>
      </c>
      <c r="K386" s="13" t="s">
        <v>2924</v>
      </c>
      <c r="L386" s="13" t="s">
        <v>2925</v>
      </c>
      <c r="M386" s="13" t="s">
        <v>2926</v>
      </c>
      <c r="N386" s="13" t="s">
        <v>826</v>
      </c>
    </row>
    <row r="387" ht="34" customHeight="1" spans="1:14">
      <c r="A387" s="4" t="s">
        <v>894</v>
      </c>
      <c r="B387" s="4" t="s">
        <v>1324</v>
      </c>
      <c r="C387" s="15" t="s">
        <v>1278</v>
      </c>
      <c r="D387" s="4" t="s">
        <v>107</v>
      </c>
      <c r="E387" s="4" t="s">
        <v>1325</v>
      </c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5" t="s">
        <v>894</v>
      </c>
      <c r="B388" s="5" t="s">
        <v>1269</v>
      </c>
      <c r="C388" s="6">
        <f>'9月奖金发放记录'!J34</f>
        <v>150</v>
      </c>
      <c r="D388" s="5" t="s">
        <v>1333</v>
      </c>
      <c r="E388" s="5"/>
      <c r="F388" s="5"/>
      <c r="G388" s="5"/>
      <c r="H388" s="1"/>
      <c r="I388" s="1"/>
      <c r="J388" s="1"/>
      <c r="K388" s="1"/>
      <c r="L388" s="1"/>
      <c r="M388" s="1"/>
      <c r="N388" s="1"/>
    </row>
    <row r="389" ht="19" customHeight="1" spans="1:14">
      <c r="A389" s="12" t="s">
        <v>894</v>
      </c>
      <c r="B389" s="12" t="s">
        <v>1327</v>
      </c>
      <c r="C389" s="16">
        <f>SUMIFS('9月奖金发放记录'!$J$2:$J$146,'9月奖金发放记录'!$B$2:$B$146,"钟祥",'9月奖金发放记录'!$A$2:$A$146,"粤AGR5056")</f>
        <v>150</v>
      </c>
      <c r="D389" s="5" t="s">
        <v>1328</v>
      </c>
      <c r="E389" s="5" t="s">
        <v>1764</v>
      </c>
      <c r="F389" s="5"/>
      <c r="G389" s="5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34" customHeight="1" spans="1:14">
      <c r="A391" s="12" t="s">
        <v>522</v>
      </c>
      <c r="B391" s="13" t="s">
        <v>11</v>
      </c>
      <c r="C391" s="14">
        <v>150</v>
      </c>
      <c r="D391" s="13" t="s">
        <v>2927</v>
      </c>
      <c r="E391" s="13" t="s">
        <v>2928</v>
      </c>
      <c r="F391" s="13" t="s">
        <v>2929</v>
      </c>
      <c r="G391" s="13" t="s">
        <v>2930</v>
      </c>
      <c r="H391" s="13" t="s">
        <v>2931</v>
      </c>
      <c r="I391" s="13" t="s">
        <v>2932</v>
      </c>
      <c r="J391" s="13" t="s">
        <v>2933</v>
      </c>
      <c r="K391" s="13" t="s">
        <v>2934</v>
      </c>
      <c r="L391" s="13" t="s">
        <v>2935</v>
      </c>
      <c r="M391" s="13" t="s">
        <v>2936</v>
      </c>
      <c r="N391" s="13" t="s">
        <v>826</v>
      </c>
    </row>
    <row r="392" ht="34" customHeight="1" spans="1:14">
      <c r="A392" s="4" t="s">
        <v>894</v>
      </c>
      <c r="B392" s="4" t="s">
        <v>1324</v>
      </c>
      <c r="C392" s="15" t="s">
        <v>1278</v>
      </c>
      <c r="D392" s="4" t="s">
        <v>107</v>
      </c>
      <c r="E392" s="4" t="s">
        <v>1325</v>
      </c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5" t="s">
        <v>894</v>
      </c>
      <c r="B393" s="5" t="s">
        <v>4</v>
      </c>
      <c r="C393" s="6">
        <f>'9月奖金发放记录'!J75</f>
        <v>150</v>
      </c>
      <c r="D393" s="5" t="s">
        <v>1649</v>
      </c>
      <c r="E393" s="5"/>
      <c r="F393" s="5"/>
      <c r="G393" s="5"/>
      <c r="H393" s="1"/>
      <c r="I393" s="1"/>
      <c r="J393" s="1"/>
      <c r="K393" s="1"/>
      <c r="L393" s="1"/>
      <c r="M393" s="1"/>
      <c r="N393" s="1"/>
    </row>
    <row r="394" ht="19" customHeight="1" spans="1:14">
      <c r="A394" s="12" t="s">
        <v>894</v>
      </c>
      <c r="B394" s="12" t="s">
        <v>1327</v>
      </c>
      <c r="C394" s="16">
        <f>SUMIFS('9月奖金发放记录'!$J$2:$J$146,'9月奖金发放记录'!$B$2:$B$146,"钟祥",'9月奖金发放记录'!$A$2:$A$146,"粤AGR5058")</f>
        <v>150</v>
      </c>
      <c r="D394" s="5" t="s">
        <v>1328</v>
      </c>
      <c r="E394" s="5" t="s">
        <v>1747</v>
      </c>
      <c r="F394" s="5"/>
      <c r="G394" s="5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34" customHeight="1" spans="1:14">
      <c r="A396" s="12" t="s">
        <v>60</v>
      </c>
      <c r="B396" s="13" t="s">
        <v>11</v>
      </c>
      <c r="C396" s="14">
        <v>150</v>
      </c>
      <c r="D396" s="13" t="s">
        <v>1322</v>
      </c>
      <c r="E396" s="13" t="s">
        <v>1322</v>
      </c>
      <c r="F396" s="13" t="s">
        <v>1322</v>
      </c>
      <c r="G396" s="13" t="s">
        <v>1322</v>
      </c>
      <c r="H396" s="13" t="s">
        <v>1322</v>
      </c>
      <c r="I396" s="13" t="s">
        <v>1322</v>
      </c>
      <c r="J396" s="13" t="s">
        <v>1322</v>
      </c>
      <c r="K396" s="13" t="s">
        <v>2937</v>
      </c>
      <c r="L396" s="13" t="s">
        <v>2938</v>
      </c>
      <c r="M396" s="13" t="s">
        <v>2939</v>
      </c>
      <c r="N396" s="13" t="s">
        <v>825</v>
      </c>
    </row>
    <row r="397" ht="34" customHeight="1" spans="1:14">
      <c r="A397" s="4" t="s">
        <v>894</v>
      </c>
      <c r="B397" s="4" t="s">
        <v>1324</v>
      </c>
      <c r="C397" s="15" t="s">
        <v>1278</v>
      </c>
      <c r="D397" s="4" t="s">
        <v>107</v>
      </c>
      <c r="E397" s="4" t="s">
        <v>1325</v>
      </c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5" t="s">
        <v>894</v>
      </c>
      <c r="B398" s="5" t="s">
        <v>1326</v>
      </c>
      <c r="C398" s="6">
        <v>0</v>
      </c>
      <c r="D398" s="5" t="s">
        <v>1348</v>
      </c>
      <c r="E398" s="5"/>
      <c r="F398" s="5"/>
      <c r="G398" s="5"/>
      <c r="H398" s="1"/>
      <c r="I398" s="1"/>
      <c r="J398" s="1"/>
      <c r="K398" s="1"/>
      <c r="L398" s="1"/>
      <c r="M398" s="1"/>
      <c r="N398" s="1"/>
    </row>
    <row r="399" ht="19" customHeight="1" spans="1:14">
      <c r="A399" s="12" t="s">
        <v>894</v>
      </c>
      <c r="B399" s="12" t="s">
        <v>1327</v>
      </c>
      <c r="C399" s="16">
        <f>SUMIFS('9月奖金发放记录'!$J$2:$J$146,'9月奖金发放记录'!$B$2:$B$146,"钟祥",'9月奖金发放记录'!$A$2:$A$146,"粤AGR5099")</f>
        <v>0</v>
      </c>
      <c r="D399" s="5" t="s">
        <v>1349</v>
      </c>
      <c r="E399" s="5" t="s">
        <v>1329</v>
      </c>
      <c r="F399" s="5"/>
      <c r="G399" s="5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34" customHeight="1" spans="1:14">
      <c r="A401" s="12" t="s">
        <v>524</v>
      </c>
      <c r="B401" s="13" t="s">
        <v>11</v>
      </c>
      <c r="C401" s="14">
        <v>150</v>
      </c>
      <c r="D401" s="13" t="s">
        <v>1322</v>
      </c>
      <c r="E401" s="13" t="s">
        <v>1322</v>
      </c>
      <c r="F401" s="13" t="s">
        <v>1322</v>
      </c>
      <c r="G401" s="13" t="s">
        <v>1322</v>
      </c>
      <c r="H401" s="13" t="s">
        <v>2940</v>
      </c>
      <c r="I401" s="13" t="s">
        <v>2941</v>
      </c>
      <c r="J401" s="13" t="s">
        <v>1322</v>
      </c>
      <c r="K401" s="13" t="s">
        <v>1322</v>
      </c>
      <c r="L401" s="13" t="s">
        <v>2942</v>
      </c>
      <c r="M401" s="13" t="s">
        <v>2943</v>
      </c>
      <c r="N401" s="13" t="s">
        <v>825</v>
      </c>
    </row>
    <row r="402" ht="34" customHeight="1" spans="1:14">
      <c r="A402" s="4" t="s">
        <v>894</v>
      </c>
      <c r="B402" s="4" t="s">
        <v>1324</v>
      </c>
      <c r="C402" s="15" t="s">
        <v>1278</v>
      </c>
      <c r="D402" s="4" t="s">
        <v>107</v>
      </c>
      <c r="E402" s="4" t="s">
        <v>1325</v>
      </c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5" t="s">
        <v>894</v>
      </c>
      <c r="B403" s="5" t="s">
        <v>1269</v>
      </c>
      <c r="C403" s="6">
        <f>'9月奖金发放记录'!J35</f>
        <v>150</v>
      </c>
      <c r="D403" s="5" t="s">
        <v>1333</v>
      </c>
      <c r="E403" s="5"/>
      <c r="F403" s="5"/>
      <c r="G403" s="5"/>
      <c r="H403" s="1"/>
      <c r="I403" s="1"/>
      <c r="J403" s="1"/>
      <c r="K403" s="1"/>
      <c r="L403" s="1"/>
      <c r="M403" s="1"/>
      <c r="N403" s="1"/>
    </row>
    <row r="404" ht="19" customHeight="1" spans="1:14">
      <c r="A404" s="12" t="s">
        <v>894</v>
      </c>
      <c r="B404" s="12" t="s">
        <v>1327</v>
      </c>
      <c r="C404" s="16">
        <f>SUMIFS('9月奖金发放记录'!$J$2:$J$146,'9月奖金发放记录'!$B$2:$B$146,"钟祥",'9月奖金发放记录'!$A$2:$A$146,"粤AGR5553")</f>
        <v>150</v>
      </c>
      <c r="D404" s="5" t="s">
        <v>1334</v>
      </c>
      <c r="E404" s="5" t="s">
        <v>1329</v>
      </c>
      <c r="F404" s="5"/>
      <c r="G404" s="5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34" customHeight="1" spans="1:14">
      <c r="A406" s="12" t="s">
        <v>526</v>
      </c>
      <c r="B406" s="13" t="s">
        <v>11</v>
      </c>
      <c r="C406" s="14">
        <v>150</v>
      </c>
      <c r="D406" s="13" t="s">
        <v>1322</v>
      </c>
      <c r="E406" s="13" t="s">
        <v>1322</v>
      </c>
      <c r="F406" s="13" t="s">
        <v>1322</v>
      </c>
      <c r="G406" s="13" t="s">
        <v>1322</v>
      </c>
      <c r="H406" s="13" t="s">
        <v>1322</v>
      </c>
      <c r="I406" s="13" t="s">
        <v>1322</v>
      </c>
      <c r="J406" s="13" t="s">
        <v>1322</v>
      </c>
      <c r="K406" s="13" t="s">
        <v>2944</v>
      </c>
      <c r="L406" s="13" t="s">
        <v>2945</v>
      </c>
      <c r="M406" s="13" t="s">
        <v>2946</v>
      </c>
      <c r="N406" s="13" t="s">
        <v>826</v>
      </c>
    </row>
    <row r="407" ht="34" customHeight="1" spans="1:14">
      <c r="A407" s="4" t="s">
        <v>894</v>
      </c>
      <c r="B407" s="4" t="s">
        <v>1324</v>
      </c>
      <c r="C407" s="15" t="s">
        <v>1278</v>
      </c>
      <c r="D407" s="4" t="s">
        <v>107</v>
      </c>
      <c r="E407" s="4" t="s">
        <v>1325</v>
      </c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5" t="s">
        <v>894</v>
      </c>
      <c r="B408" s="5" t="s">
        <v>1269</v>
      </c>
      <c r="C408" s="6">
        <f>'9月奖金发放记录'!J36</f>
        <v>5</v>
      </c>
      <c r="D408" s="5" t="s">
        <v>1333</v>
      </c>
      <c r="E408" s="5"/>
      <c r="F408" s="5"/>
      <c r="G408" s="5"/>
      <c r="H408" s="1"/>
      <c r="I408" s="1"/>
      <c r="J408" s="1"/>
      <c r="K408" s="1"/>
      <c r="L408" s="1"/>
      <c r="M408" s="1"/>
      <c r="N408" s="1"/>
    </row>
    <row r="409" ht="19" customHeight="1" spans="1:14">
      <c r="A409" s="12" t="s">
        <v>894</v>
      </c>
      <c r="B409" s="12" t="s">
        <v>1327</v>
      </c>
      <c r="C409" s="16">
        <f>SUMIFS('9月奖金发放记录'!$J$2:$J$146,'9月奖金发放记录'!$B$2:$B$146,"钟祥",'9月奖金发放记录'!$A$2:$A$146,"粤AGR5560")</f>
        <v>5</v>
      </c>
      <c r="D409" s="5" t="s">
        <v>1334</v>
      </c>
      <c r="E409" s="5" t="s">
        <v>1329</v>
      </c>
      <c r="F409" s="5"/>
      <c r="G409" s="5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34" customHeight="1" spans="1:14">
      <c r="A411" s="12" t="s">
        <v>528</v>
      </c>
      <c r="B411" s="13" t="s">
        <v>11</v>
      </c>
      <c r="C411" s="14">
        <v>150</v>
      </c>
      <c r="D411" s="13" t="s">
        <v>1322</v>
      </c>
      <c r="E411" s="13" t="s">
        <v>1322</v>
      </c>
      <c r="F411" s="13" t="s">
        <v>1322</v>
      </c>
      <c r="G411" s="13" t="s">
        <v>1322</v>
      </c>
      <c r="H411" s="13" t="s">
        <v>1322</v>
      </c>
      <c r="I411" s="13" t="s">
        <v>1322</v>
      </c>
      <c r="J411" s="13" t="s">
        <v>1322</v>
      </c>
      <c r="K411" s="13" t="s">
        <v>2947</v>
      </c>
      <c r="L411" s="13" t="s">
        <v>2948</v>
      </c>
      <c r="M411" s="13" t="s">
        <v>2949</v>
      </c>
      <c r="N411" s="13" t="s">
        <v>825</v>
      </c>
    </row>
    <row r="412" ht="34" customHeight="1" spans="1:14">
      <c r="A412" s="4" t="s">
        <v>894</v>
      </c>
      <c r="B412" s="4" t="s">
        <v>1324</v>
      </c>
      <c r="C412" s="15" t="s">
        <v>1278</v>
      </c>
      <c r="D412" s="4" t="s">
        <v>107</v>
      </c>
      <c r="E412" s="4" t="s">
        <v>1325</v>
      </c>
      <c r="F412" s="1"/>
      <c r="G412" s="1"/>
      <c r="H412" s="1"/>
      <c r="I412" s="1"/>
      <c r="J412" s="1"/>
      <c r="K412" s="1"/>
      <c r="L412" s="1"/>
      <c r="M412" s="1"/>
      <c r="N412" s="1"/>
    </row>
    <row r="413" ht="19" customHeight="1" spans="1:14">
      <c r="A413" s="5" t="s">
        <v>894</v>
      </c>
      <c r="B413" s="5" t="s">
        <v>1326</v>
      </c>
      <c r="C413" s="6">
        <v>0</v>
      </c>
      <c r="D413" s="5" t="s">
        <v>1348</v>
      </c>
      <c r="E413" s="5"/>
      <c r="F413" s="5"/>
      <c r="G413" s="5"/>
      <c r="H413" s="1"/>
      <c r="I413" s="1"/>
      <c r="J413" s="1"/>
      <c r="K413" s="1"/>
      <c r="L413" s="1"/>
      <c r="M413" s="1"/>
      <c r="N413" s="1"/>
    </row>
    <row r="414" ht="19" customHeight="1" spans="1:14">
      <c r="A414" s="12" t="s">
        <v>894</v>
      </c>
      <c r="B414" s="12" t="s">
        <v>1327</v>
      </c>
      <c r="C414" s="16">
        <f>SUMIFS('9月奖金发放记录'!$J$2:$J$146,'9月奖金发放记录'!$B$2:$B$146,"钟祥",'9月奖金发放记录'!$A$2:$A$146,"粤AGR6822")</f>
        <v>0</v>
      </c>
      <c r="D414" s="5" t="s">
        <v>1358</v>
      </c>
      <c r="E414" s="5" t="s">
        <v>1329</v>
      </c>
      <c r="F414" s="5"/>
      <c r="G414" s="5"/>
      <c r="H414" s="1"/>
      <c r="I414" s="1"/>
      <c r="J414" s="1"/>
      <c r="K414" s="1"/>
      <c r="L414" s="1"/>
      <c r="M414" s="1"/>
      <c r="N414" s="1"/>
    </row>
    <row r="415" ht="19" customHeight="1" spans="1:14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34" customHeight="1" spans="1:14">
      <c r="A416" s="12" t="s">
        <v>531</v>
      </c>
      <c r="B416" s="13" t="s">
        <v>11</v>
      </c>
      <c r="C416" s="14">
        <v>150</v>
      </c>
      <c r="D416" s="13" t="s">
        <v>1322</v>
      </c>
      <c r="E416" s="13" t="s">
        <v>1322</v>
      </c>
      <c r="F416" s="13" t="s">
        <v>1322</v>
      </c>
      <c r="G416" s="13" t="s">
        <v>1322</v>
      </c>
      <c r="H416" s="13" t="s">
        <v>1322</v>
      </c>
      <c r="I416" s="13" t="s">
        <v>1322</v>
      </c>
      <c r="J416" s="13" t="s">
        <v>1322</v>
      </c>
      <c r="K416" s="13" t="s">
        <v>1322</v>
      </c>
      <c r="L416" s="13" t="s">
        <v>2950</v>
      </c>
      <c r="M416" s="13" t="s">
        <v>2950</v>
      </c>
      <c r="N416" s="13" t="s">
        <v>825</v>
      </c>
    </row>
    <row r="417" ht="34" customHeight="1" spans="1:14">
      <c r="A417" s="4" t="s">
        <v>894</v>
      </c>
      <c r="B417" s="4" t="s">
        <v>1324</v>
      </c>
      <c r="C417" s="15" t="s">
        <v>1278</v>
      </c>
      <c r="D417" s="4" t="s">
        <v>107</v>
      </c>
      <c r="E417" s="4" t="s">
        <v>1325</v>
      </c>
      <c r="F417" s="1"/>
      <c r="G417" s="1"/>
      <c r="H417" s="1"/>
      <c r="I417" s="1"/>
      <c r="J417" s="1"/>
      <c r="K417" s="1"/>
      <c r="L417" s="1"/>
      <c r="M417" s="1"/>
      <c r="N417" s="1"/>
    </row>
    <row r="418" ht="19" customHeight="1" spans="1:14">
      <c r="A418" s="5" t="s">
        <v>894</v>
      </c>
      <c r="B418" s="5" t="s">
        <v>1326</v>
      </c>
      <c r="C418" s="6">
        <v>0</v>
      </c>
      <c r="D418" s="5" t="s">
        <v>1348</v>
      </c>
      <c r="E418" s="5"/>
      <c r="F418" s="5"/>
      <c r="G418" s="5"/>
      <c r="H418" s="1"/>
      <c r="I418" s="1"/>
      <c r="J418" s="1"/>
      <c r="K418" s="1"/>
      <c r="L418" s="1"/>
      <c r="M418" s="1"/>
      <c r="N418" s="1"/>
    </row>
    <row r="419" ht="19" customHeight="1" spans="1:14">
      <c r="A419" s="12" t="s">
        <v>894</v>
      </c>
      <c r="B419" s="12" t="s">
        <v>1327</v>
      </c>
      <c r="C419" s="16">
        <f>SUMIFS('9月奖金发放记录'!$J$2:$J$146,'9月奖金发放记录'!$B$2:$B$146,"钟祥",'9月奖金发放记录'!$A$2:$A$146,"粤AGR6867")</f>
        <v>0</v>
      </c>
      <c r="D419" s="5" t="s">
        <v>1807</v>
      </c>
      <c r="E419" s="5" t="s">
        <v>1329</v>
      </c>
      <c r="F419" s="5"/>
      <c r="G419" s="5"/>
      <c r="H419" s="1"/>
      <c r="I419" s="1"/>
      <c r="J419" s="1"/>
      <c r="K419" s="1"/>
      <c r="L419" s="1"/>
      <c r="M419" s="1"/>
      <c r="N419" s="1"/>
    </row>
    <row r="420" ht="19" customHeight="1" spans="1:14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34" customHeight="1" spans="1:14">
      <c r="A421" s="12" t="s">
        <v>533</v>
      </c>
      <c r="B421" s="13" t="s">
        <v>11</v>
      </c>
      <c r="C421" s="14">
        <v>150</v>
      </c>
      <c r="D421" s="13" t="s">
        <v>1322</v>
      </c>
      <c r="E421" s="13" t="s">
        <v>1322</v>
      </c>
      <c r="F421" s="13" t="s">
        <v>1322</v>
      </c>
      <c r="G421" s="13" t="s">
        <v>1322</v>
      </c>
      <c r="H421" s="13" t="s">
        <v>2951</v>
      </c>
      <c r="I421" s="13" t="s">
        <v>2952</v>
      </c>
      <c r="J421" s="13" t="s">
        <v>1322</v>
      </c>
      <c r="K421" s="13" t="s">
        <v>1322</v>
      </c>
      <c r="L421" s="13" t="s">
        <v>2953</v>
      </c>
      <c r="M421" s="13" t="s">
        <v>2954</v>
      </c>
      <c r="N421" s="13" t="s">
        <v>24</v>
      </c>
    </row>
    <row r="422" ht="34" customHeight="1" spans="1:14">
      <c r="A422" s="4" t="s">
        <v>894</v>
      </c>
      <c r="B422" s="4" t="s">
        <v>1324</v>
      </c>
      <c r="C422" s="15" t="s">
        <v>1278</v>
      </c>
      <c r="D422" s="4" t="s">
        <v>107</v>
      </c>
      <c r="E422" s="4" t="s">
        <v>1325</v>
      </c>
      <c r="F422" s="1"/>
      <c r="G422" s="1"/>
      <c r="H422" s="1"/>
      <c r="I422" s="1"/>
      <c r="J422" s="1"/>
      <c r="K422" s="1"/>
      <c r="L422" s="1"/>
      <c r="M422" s="1"/>
      <c r="N422" s="1"/>
    </row>
    <row r="423" ht="19" customHeight="1" spans="1:14">
      <c r="A423" s="5" t="s">
        <v>894</v>
      </c>
      <c r="B423" s="5" t="s">
        <v>1326</v>
      </c>
      <c r="C423" s="6">
        <v>0</v>
      </c>
      <c r="D423" s="5" t="s">
        <v>897</v>
      </c>
      <c r="E423" s="5"/>
      <c r="F423" s="5"/>
      <c r="G423" s="5"/>
      <c r="H423" s="1"/>
      <c r="I423" s="1"/>
      <c r="J423" s="1"/>
      <c r="K423" s="1"/>
      <c r="L423" s="1"/>
      <c r="M423" s="1"/>
      <c r="N423" s="1"/>
    </row>
    <row r="424" ht="19" customHeight="1" spans="1:14">
      <c r="A424" s="12" t="s">
        <v>894</v>
      </c>
      <c r="B424" s="12" t="s">
        <v>1327</v>
      </c>
      <c r="C424" s="16">
        <f>SUMIFS('9月奖金发放记录'!$J$2:$J$146,'9月奖金发放记录'!$B$2:$B$146,"钟祥",'9月奖金发放记录'!$A$2:$A$146,"粤AGR6885")</f>
        <v>0</v>
      </c>
      <c r="D424" s="5" t="s">
        <v>1328</v>
      </c>
      <c r="E424" s="5" t="s">
        <v>1329</v>
      </c>
      <c r="F424" s="5"/>
      <c r="G424" s="5"/>
      <c r="H424" s="1"/>
      <c r="I424" s="1"/>
      <c r="J424" s="1"/>
      <c r="K424" s="1"/>
      <c r="L424" s="1"/>
      <c r="M424" s="1"/>
      <c r="N424" s="1"/>
    </row>
    <row r="425" ht="19" customHeight="1" spans="1:14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34" customHeight="1" spans="1:14">
      <c r="A426" s="12" t="s">
        <v>534</v>
      </c>
      <c r="B426" s="13" t="s">
        <v>11</v>
      </c>
      <c r="C426" s="14">
        <v>150</v>
      </c>
      <c r="D426" s="13" t="s">
        <v>1322</v>
      </c>
      <c r="E426" s="13" t="s">
        <v>1322</v>
      </c>
      <c r="F426" s="13" t="s">
        <v>1322</v>
      </c>
      <c r="G426" s="13" t="s">
        <v>1322</v>
      </c>
      <c r="H426" s="13" t="s">
        <v>2955</v>
      </c>
      <c r="I426" s="13" t="s">
        <v>2956</v>
      </c>
      <c r="J426" s="13" t="s">
        <v>1322</v>
      </c>
      <c r="K426" s="13" t="s">
        <v>1322</v>
      </c>
      <c r="L426" s="13" t="s">
        <v>2957</v>
      </c>
      <c r="M426" s="13" t="s">
        <v>2958</v>
      </c>
      <c r="N426" s="13" t="s">
        <v>825</v>
      </c>
    </row>
    <row r="427" ht="34" customHeight="1" spans="1:14">
      <c r="A427" s="4" t="s">
        <v>894</v>
      </c>
      <c r="B427" s="4" t="s">
        <v>1324</v>
      </c>
      <c r="C427" s="15" t="s">
        <v>1278</v>
      </c>
      <c r="D427" s="4" t="s">
        <v>107</v>
      </c>
      <c r="E427" s="4" t="s">
        <v>1325</v>
      </c>
      <c r="F427" s="1"/>
      <c r="G427" s="1"/>
      <c r="H427" s="1"/>
      <c r="I427" s="1"/>
      <c r="J427" s="1"/>
      <c r="K427" s="1"/>
      <c r="L427" s="1"/>
      <c r="M427" s="1"/>
      <c r="N427" s="1"/>
    </row>
    <row r="428" ht="19" customHeight="1" spans="1:14">
      <c r="A428" s="5" t="s">
        <v>894</v>
      </c>
      <c r="B428" s="5" t="s">
        <v>1326</v>
      </c>
      <c r="C428" s="6">
        <v>0</v>
      </c>
      <c r="D428" s="5" t="s">
        <v>1348</v>
      </c>
      <c r="E428" s="5"/>
      <c r="F428" s="5"/>
      <c r="G428" s="5"/>
      <c r="H428" s="1"/>
      <c r="I428" s="1"/>
      <c r="J428" s="1"/>
      <c r="K428" s="1"/>
      <c r="L428" s="1"/>
      <c r="M428" s="1"/>
      <c r="N428" s="1"/>
    </row>
    <row r="429" ht="19" customHeight="1" spans="1:14">
      <c r="A429" s="12" t="s">
        <v>894</v>
      </c>
      <c r="B429" s="12" t="s">
        <v>1327</v>
      </c>
      <c r="C429" s="16">
        <f>SUMIFS('9月奖金发放记录'!$J$2:$J$146,'9月奖金发放记录'!$B$2:$B$146,"钟祥",'9月奖金发放记录'!$A$2:$A$146,"粤AGR7788")</f>
        <v>0</v>
      </c>
      <c r="D429" s="5" t="s">
        <v>1507</v>
      </c>
      <c r="E429" s="5" t="s">
        <v>1329</v>
      </c>
      <c r="F429" s="5"/>
      <c r="G429" s="5"/>
      <c r="H429" s="1"/>
      <c r="I429" s="1"/>
      <c r="J429" s="1"/>
      <c r="K429" s="1"/>
      <c r="L429" s="1"/>
      <c r="M429" s="1"/>
      <c r="N429" s="1"/>
    </row>
    <row r="430" ht="19" customHeight="1" spans="1:14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34" customHeight="1" spans="1:14">
      <c r="A431" s="12" t="s">
        <v>535</v>
      </c>
      <c r="B431" s="13" t="s">
        <v>11</v>
      </c>
      <c r="C431" s="14">
        <v>150</v>
      </c>
      <c r="D431" s="13" t="s">
        <v>2959</v>
      </c>
      <c r="E431" s="13" t="s">
        <v>2960</v>
      </c>
      <c r="F431" s="13" t="s">
        <v>2961</v>
      </c>
      <c r="G431" s="13" t="s">
        <v>2962</v>
      </c>
      <c r="H431" s="13" t="s">
        <v>2963</v>
      </c>
      <c r="I431" s="13" t="s">
        <v>2964</v>
      </c>
      <c r="J431" s="13" t="s">
        <v>2965</v>
      </c>
      <c r="K431" s="13" t="s">
        <v>2966</v>
      </c>
      <c r="L431" s="13" t="s">
        <v>2967</v>
      </c>
      <c r="M431" s="13" t="s">
        <v>2968</v>
      </c>
      <c r="N431" s="13" t="s">
        <v>825</v>
      </c>
    </row>
    <row r="432" ht="34" customHeight="1" spans="1:14">
      <c r="A432" s="4" t="s">
        <v>894</v>
      </c>
      <c r="B432" s="4" t="s">
        <v>1324</v>
      </c>
      <c r="C432" s="15" t="s">
        <v>1278</v>
      </c>
      <c r="D432" s="4" t="s">
        <v>107</v>
      </c>
      <c r="E432" s="4" t="s">
        <v>1325</v>
      </c>
      <c r="F432" s="1"/>
      <c r="G432" s="1"/>
      <c r="H432" s="1"/>
      <c r="I432" s="1"/>
      <c r="J432" s="1"/>
      <c r="K432" s="1"/>
      <c r="L432" s="1"/>
      <c r="M432" s="1"/>
      <c r="N432" s="1"/>
    </row>
    <row r="433" ht="19" customHeight="1" spans="1:14">
      <c r="A433" s="5" t="s">
        <v>894</v>
      </c>
      <c r="B433" s="5" t="s">
        <v>1326</v>
      </c>
      <c r="C433" s="6">
        <v>0</v>
      </c>
      <c r="D433" s="5" t="s">
        <v>1348</v>
      </c>
      <c r="E433" s="5"/>
      <c r="F433" s="5"/>
      <c r="G433" s="5"/>
      <c r="H433" s="1"/>
      <c r="I433" s="1"/>
      <c r="J433" s="1"/>
      <c r="K433" s="1"/>
      <c r="L433" s="1"/>
      <c r="M433" s="1"/>
      <c r="N433" s="1"/>
    </row>
    <row r="434" ht="19" customHeight="1" spans="1:14">
      <c r="A434" s="12" t="s">
        <v>894</v>
      </c>
      <c r="B434" s="12" t="s">
        <v>1327</v>
      </c>
      <c r="C434" s="16">
        <f>SUMIFS('9月奖金发放记录'!$J$2:$J$146,'9月奖金发放记录'!$B$2:$B$146,"钟祥",'9月奖金发放记录'!$A$2:$A$146,"粤AGR8508")</f>
        <v>0</v>
      </c>
      <c r="D434" s="5" t="s">
        <v>2221</v>
      </c>
      <c r="E434" s="5" t="s">
        <v>1329</v>
      </c>
      <c r="F434" s="5"/>
      <c r="G434" s="5"/>
      <c r="H434" s="1"/>
      <c r="I434" s="1"/>
      <c r="J434" s="1"/>
      <c r="K434" s="1"/>
      <c r="L434" s="1"/>
      <c r="M434" s="1"/>
      <c r="N434" s="1"/>
    </row>
    <row r="435" ht="19" customHeight="1" spans="1:14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34" customHeight="1" spans="1:14">
      <c r="A436" s="12" t="s">
        <v>536</v>
      </c>
      <c r="B436" s="13" t="s">
        <v>11</v>
      </c>
      <c r="C436" s="14">
        <v>150</v>
      </c>
      <c r="D436" s="13" t="s">
        <v>1322</v>
      </c>
      <c r="E436" s="13" t="s">
        <v>1322</v>
      </c>
      <c r="F436" s="13" t="s">
        <v>1322</v>
      </c>
      <c r="G436" s="13" t="s">
        <v>1322</v>
      </c>
      <c r="H436" s="13" t="s">
        <v>1322</v>
      </c>
      <c r="I436" s="13" t="s">
        <v>1322</v>
      </c>
      <c r="J436" s="13" t="s">
        <v>1322</v>
      </c>
      <c r="K436" s="13" t="s">
        <v>1322</v>
      </c>
      <c r="L436" s="13" t="s">
        <v>2969</v>
      </c>
      <c r="M436" s="13" t="s">
        <v>2969</v>
      </c>
      <c r="N436" s="13" t="s">
        <v>826</v>
      </c>
    </row>
    <row r="437" ht="34" customHeight="1" spans="1:14">
      <c r="A437" s="4" t="s">
        <v>894</v>
      </c>
      <c r="B437" s="4" t="s">
        <v>1324</v>
      </c>
      <c r="C437" s="15" t="s">
        <v>1278</v>
      </c>
      <c r="D437" s="4" t="s">
        <v>107</v>
      </c>
      <c r="E437" s="4" t="s">
        <v>1325</v>
      </c>
      <c r="F437" s="1"/>
      <c r="G437" s="1"/>
      <c r="H437" s="1"/>
      <c r="I437" s="1"/>
      <c r="J437" s="1"/>
      <c r="K437" s="1"/>
      <c r="L437" s="1"/>
      <c r="M437" s="1"/>
      <c r="N437" s="1"/>
    </row>
    <row r="438" ht="19" customHeight="1" spans="1:14">
      <c r="A438" s="5" t="s">
        <v>894</v>
      </c>
      <c r="B438" s="5" t="s">
        <v>1269</v>
      </c>
      <c r="C438" s="6">
        <f>'9月奖金发放记录'!J37</f>
        <v>80</v>
      </c>
      <c r="D438" s="5" t="s">
        <v>1333</v>
      </c>
      <c r="E438" s="5"/>
      <c r="F438" s="5"/>
      <c r="G438" s="5"/>
      <c r="H438" s="1"/>
      <c r="I438" s="1"/>
      <c r="J438" s="1"/>
      <c r="K438" s="1"/>
      <c r="L438" s="1"/>
      <c r="M438" s="1"/>
      <c r="N438" s="1"/>
    </row>
    <row r="439" ht="19" customHeight="1" spans="1:14">
      <c r="A439" s="12" t="s">
        <v>894</v>
      </c>
      <c r="B439" s="12" t="s">
        <v>1327</v>
      </c>
      <c r="C439" s="16">
        <f>SUMIFS('9月奖金发放记录'!$J$2:$J$146,'9月奖金发放记录'!$B$2:$B$146,"钟祥",'9月奖金发放记录'!$A$2:$A$146,"粤AGR8559")</f>
        <v>80</v>
      </c>
      <c r="D439" s="5" t="s">
        <v>1395</v>
      </c>
      <c r="E439" s="5" t="s">
        <v>1329</v>
      </c>
      <c r="F439" s="5"/>
      <c r="G439" s="5"/>
      <c r="H439" s="1"/>
      <c r="I439" s="1"/>
      <c r="J439" s="1"/>
      <c r="K439" s="1"/>
      <c r="L439" s="1"/>
      <c r="M439" s="1"/>
      <c r="N439" s="1"/>
    </row>
    <row r="440" ht="19" customHeight="1" spans="1:14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ht="34" customHeight="1" spans="1:14">
      <c r="A441" s="12" t="s">
        <v>538</v>
      </c>
      <c r="B441" s="13" t="s">
        <v>11</v>
      </c>
      <c r="C441" s="14">
        <v>150</v>
      </c>
      <c r="D441" s="13" t="s">
        <v>1322</v>
      </c>
      <c r="E441" s="13" t="s">
        <v>1322</v>
      </c>
      <c r="F441" s="13" t="s">
        <v>1322</v>
      </c>
      <c r="G441" s="13" t="s">
        <v>1322</v>
      </c>
      <c r="H441" s="13" t="s">
        <v>1322</v>
      </c>
      <c r="I441" s="13" t="s">
        <v>1322</v>
      </c>
      <c r="J441" s="13" t="s">
        <v>1322</v>
      </c>
      <c r="K441" s="13" t="s">
        <v>1322</v>
      </c>
      <c r="L441" s="13" t="s">
        <v>2970</v>
      </c>
      <c r="M441" s="13" t="s">
        <v>2970</v>
      </c>
      <c r="N441" s="13" t="s">
        <v>825</v>
      </c>
    </row>
    <row r="442" ht="34" customHeight="1" spans="1:14">
      <c r="A442" s="4" t="s">
        <v>894</v>
      </c>
      <c r="B442" s="4" t="s">
        <v>1324</v>
      </c>
      <c r="C442" s="15" t="s">
        <v>1278</v>
      </c>
      <c r="D442" s="4" t="s">
        <v>107</v>
      </c>
      <c r="E442" s="4" t="s">
        <v>1325</v>
      </c>
      <c r="F442" s="1"/>
      <c r="G442" s="1"/>
      <c r="H442" s="1"/>
      <c r="I442" s="1"/>
      <c r="J442" s="1"/>
      <c r="K442" s="1"/>
      <c r="L442" s="1"/>
      <c r="M442" s="1"/>
      <c r="N442" s="1"/>
    </row>
    <row r="443" ht="19" customHeight="1" spans="1:14">
      <c r="A443" s="5" t="s">
        <v>894</v>
      </c>
      <c r="B443" s="5" t="s">
        <v>1326</v>
      </c>
      <c r="C443" s="6">
        <v>0</v>
      </c>
      <c r="D443" s="5" t="s">
        <v>1348</v>
      </c>
      <c r="E443" s="5"/>
      <c r="F443" s="5"/>
      <c r="G443" s="5"/>
      <c r="H443" s="1"/>
      <c r="I443" s="1"/>
      <c r="J443" s="1"/>
      <c r="K443" s="1"/>
      <c r="L443" s="1"/>
      <c r="M443" s="1"/>
      <c r="N443" s="1"/>
    </row>
    <row r="444" ht="19" customHeight="1" spans="1:14">
      <c r="A444" s="12" t="s">
        <v>894</v>
      </c>
      <c r="B444" s="12" t="s">
        <v>1327</v>
      </c>
      <c r="C444" s="16">
        <f>SUMIFS('9月奖金发放记录'!$J$2:$J$146,'9月奖金发放记录'!$B$2:$B$146,"钟祥",'9月奖金发放记录'!$A$2:$A$146,"粤AGR9758")</f>
        <v>0</v>
      </c>
      <c r="D444" s="5" t="s">
        <v>1718</v>
      </c>
      <c r="E444" s="5" t="s">
        <v>1329</v>
      </c>
      <c r="F444" s="5"/>
      <c r="G444" s="5"/>
      <c r="H444" s="1"/>
      <c r="I444" s="1"/>
      <c r="J444" s="1"/>
      <c r="K444" s="1"/>
      <c r="L444" s="1"/>
      <c r="M444" s="1"/>
      <c r="N444" s="1"/>
    </row>
    <row r="445" ht="19" customHeight="1" spans="1:14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ht="34" customHeight="1" spans="1:14">
      <c r="A446" s="12" t="s">
        <v>61</v>
      </c>
      <c r="B446" s="13" t="s">
        <v>11</v>
      </c>
      <c r="C446" s="14">
        <v>150</v>
      </c>
      <c r="D446" s="13" t="s">
        <v>1322</v>
      </c>
      <c r="E446" s="13" t="s">
        <v>1322</v>
      </c>
      <c r="F446" s="13" t="s">
        <v>1322</v>
      </c>
      <c r="G446" s="13" t="s">
        <v>1322</v>
      </c>
      <c r="H446" s="13" t="s">
        <v>1322</v>
      </c>
      <c r="I446" s="13" t="s">
        <v>1322</v>
      </c>
      <c r="J446" s="13" t="s">
        <v>1322</v>
      </c>
      <c r="K446" s="13" t="s">
        <v>2971</v>
      </c>
      <c r="L446" s="13" t="s">
        <v>2972</v>
      </c>
      <c r="M446" s="13" t="s">
        <v>2973</v>
      </c>
      <c r="N446" s="13" t="s">
        <v>826</v>
      </c>
    </row>
    <row r="447" ht="34" customHeight="1" spans="1:14">
      <c r="A447" s="4" t="s">
        <v>894</v>
      </c>
      <c r="B447" s="4" t="s">
        <v>1324</v>
      </c>
      <c r="C447" s="15" t="s">
        <v>1278</v>
      </c>
      <c r="D447" s="4" t="s">
        <v>107</v>
      </c>
      <c r="E447" s="4" t="s">
        <v>1325</v>
      </c>
      <c r="F447" s="1"/>
      <c r="G447" s="1"/>
      <c r="H447" s="1"/>
      <c r="I447" s="1"/>
      <c r="J447" s="1"/>
      <c r="K447" s="1"/>
      <c r="L447" s="1"/>
      <c r="M447" s="1"/>
      <c r="N447" s="1"/>
    </row>
    <row r="448" ht="19" customHeight="1" spans="1:14">
      <c r="A448" s="5" t="s">
        <v>894</v>
      </c>
      <c r="B448" s="5" t="s">
        <v>1269</v>
      </c>
      <c r="C448" s="6">
        <f>'9月奖金发放记录'!J38</f>
        <v>40</v>
      </c>
      <c r="D448" s="5" t="s">
        <v>1333</v>
      </c>
      <c r="E448" s="5"/>
      <c r="F448" s="5"/>
      <c r="G448" s="5"/>
      <c r="H448" s="1"/>
      <c r="I448" s="1"/>
      <c r="J448" s="1"/>
      <c r="K448" s="1"/>
      <c r="L448" s="1"/>
      <c r="M448" s="1"/>
      <c r="N448" s="1"/>
    </row>
    <row r="449" ht="19" customHeight="1" spans="1:14">
      <c r="A449" s="12" t="s">
        <v>894</v>
      </c>
      <c r="B449" s="12" t="s">
        <v>1327</v>
      </c>
      <c r="C449" s="16">
        <f>SUMIFS('9月奖金发放记录'!$J$2:$J$146,'9月奖金发放记录'!$B$2:$B$146,"钟祥",'9月奖金发放记录'!$A$2:$A$146,"粤AGR9818")</f>
        <v>40</v>
      </c>
      <c r="D449" s="5" t="s">
        <v>1328</v>
      </c>
      <c r="E449" s="5" t="s">
        <v>1329</v>
      </c>
      <c r="F449" s="5"/>
      <c r="G449" s="5"/>
      <c r="H449" s="1"/>
      <c r="I449" s="1"/>
      <c r="J449" s="1"/>
      <c r="K449" s="1"/>
      <c r="L449" s="1"/>
      <c r="M449" s="1"/>
      <c r="N449" s="1"/>
    </row>
    <row r="450" ht="19" customHeight="1" spans="1:14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ht="34" customHeight="1" spans="1:14">
      <c r="A451" s="12" t="s">
        <v>540</v>
      </c>
      <c r="B451" s="13" t="s">
        <v>11</v>
      </c>
      <c r="C451" s="14">
        <v>150</v>
      </c>
      <c r="D451" s="13" t="s">
        <v>1322</v>
      </c>
      <c r="E451" s="13" t="s">
        <v>1322</v>
      </c>
      <c r="F451" s="13" t="s">
        <v>1322</v>
      </c>
      <c r="G451" s="13" t="s">
        <v>1322</v>
      </c>
      <c r="H451" s="13" t="s">
        <v>1322</v>
      </c>
      <c r="I451" s="13" t="s">
        <v>1322</v>
      </c>
      <c r="J451" s="13" t="s">
        <v>1322</v>
      </c>
      <c r="K451" s="13" t="s">
        <v>1322</v>
      </c>
      <c r="L451" s="13" t="s">
        <v>2974</v>
      </c>
      <c r="M451" s="13" t="s">
        <v>2974</v>
      </c>
      <c r="N451" s="13" t="s">
        <v>825</v>
      </c>
    </row>
    <row r="452" ht="34" customHeight="1" spans="1:14">
      <c r="A452" s="4" t="s">
        <v>894</v>
      </c>
      <c r="B452" s="4" t="s">
        <v>1324</v>
      </c>
      <c r="C452" s="15" t="s">
        <v>1278</v>
      </c>
      <c r="D452" s="4" t="s">
        <v>107</v>
      </c>
      <c r="E452" s="4" t="s">
        <v>1325</v>
      </c>
      <c r="F452" s="1"/>
      <c r="G452" s="1"/>
      <c r="H452" s="1"/>
      <c r="I452" s="1"/>
      <c r="J452" s="1"/>
      <c r="K452" s="1"/>
      <c r="L452" s="1"/>
      <c r="M452" s="1"/>
      <c r="N452" s="1"/>
    </row>
    <row r="453" ht="19" customHeight="1" spans="1:14">
      <c r="A453" s="5" t="s">
        <v>894</v>
      </c>
      <c r="B453" s="5" t="s">
        <v>1326</v>
      </c>
      <c r="C453" s="6">
        <v>0</v>
      </c>
      <c r="D453" s="5" t="s">
        <v>1348</v>
      </c>
      <c r="E453" s="5"/>
      <c r="F453" s="5"/>
      <c r="G453" s="5"/>
      <c r="H453" s="1"/>
      <c r="I453" s="1"/>
      <c r="J453" s="1"/>
      <c r="K453" s="1"/>
      <c r="L453" s="1"/>
      <c r="M453" s="1"/>
      <c r="N453" s="1"/>
    </row>
    <row r="454" ht="19" customHeight="1" spans="1:14">
      <c r="A454" s="12" t="s">
        <v>894</v>
      </c>
      <c r="B454" s="12" t="s">
        <v>1327</v>
      </c>
      <c r="C454" s="16">
        <f>SUMIFS('9月奖金发放记录'!$J$2:$J$146,'9月奖金发放记录'!$B$2:$B$146,"钟祥",'9月奖金发放记录'!$A$2:$A$146,"粤AGR9825")</f>
        <v>0</v>
      </c>
      <c r="D454" s="5" t="s">
        <v>1507</v>
      </c>
      <c r="E454" s="5" t="s">
        <v>1329</v>
      </c>
      <c r="F454" s="5"/>
      <c r="G454" s="5"/>
      <c r="H454" s="1"/>
      <c r="I454" s="1"/>
      <c r="J454" s="1"/>
      <c r="K454" s="1"/>
      <c r="L454" s="1"/>
      <c r="M454" s="1"/>
      <c r="N454" s="1"/>
    </row>
    <row r="455" ht="19" customHeight="1" spans="1:14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ht="34" customHeight="1" spans="1:14">
      <c r="A456" s="12" t="s">
        <v>542</v>
      </c>
      <c r="B456" s="13" t="s">
        <v>11</v>
      </c>
      <c r="C456" s="14">
        <v>150</v>
      </c>
      <c r="D456" s="13" t="s">
        <v>1322</v>
      </c>
      <c r="E456" s="13" t="s">
        <v>1322</v>
      </c>
      <c r="F456" s="13" t="s">
        <v>1322</v>
      </c>
      <c r="G456" s="13" t="s">
        <v>1322</v>
      </c>
      <c r="H456" s="13" t="s">
        <v>1322</v>
      </c>
      <c r="I456" s="13" t="s">
        <v>2975</v>
      </c>
      <c r="J456" s="13" t="s">
        <v>2976</v>
      </c>
      <c r="K456" s="13" t="s">
        <v>2977</v>
      </c>
      <c r="L456" s="13" t="s">
        <v>2978</v>
      </c>
      <c r="M456" s="13" t="s">
        <v>2979</v>
      </c>
      <c r="N456" s="13" t="s">
        <v>24</v>
      </c>
    </row>
    <row r="457" ht="34" customHeight="1" spans="1:14">
      <c r="A457" s="4" t="s">
        <v>894</v>
      </c>
      <c r="B457" s="4" t="s">
        <v>1324</v>
      </c>
      <c r="C457" s="15" t="s">
        <v>1278</v>
      </c>
      <c r="D457" s="4" t="s">
        <v>107</v>
      </c>
      <c r="E457" s="4" t="s">
        <v>1325</v>
      </c>
      <c r="F457" s="1"/>
      <c r="G457" s="1"/>
      <c r="H457" s="1"/>
      <c r="I457" s="1"/>
      <c r="J457" s="1"/>
      <c r="K457" s="1"/>
      <c r="L457" s="1"/>
      <c r="M457" s="1"/>
      <c r="N457" s="1"/>
    </row>
    <row r="458" ht="19" customHeight="1" spans="1:14">
      <c r="A458" s="5" t="s">
        <v>894</v>
      </c>
      <c r="B458" s="5" t="s">
        <v>1326</v>
      </c>
      <c r="C458" s="6">
        <v>0</v>
      </c>
      <c r="D458" s="5" t="s">
        <v>897</v>
      </c>
      <c r="E458" s="5"/>
      <c r="F458" s="5"/>
      <c r="G458" s="5"/>
      <c r="H458" s="1"/>
      <c r="I458" s="1"/>
      <c r="J458" s="1"/>
      <c r="K458" s="1"/>
      <c r="L458" s="1"/>
      <c r="M458" s="1"/>
      <c r="N458" s="1"/>
    </row>
    <row r="459" ht="19" customHeight="1" spans="1:14">
      <c r="A459" s="12" t="s">
        <v>894</v>
      </c>
      <c r="B459" s="12" t="s">
        <v>1327</v>
      </c>
      <c r="C459" s="16">
        <f>SUMIFS('9月奖金发放记录'!$J$2:$J$146,'9月奖金发放记录'!$B$2:$B$146,"钟祥",'9月奖金发放记录'!$A$2:$A$146,"粤AGR9879")</f>
        <v>0</v>
      </c>
      <c r="D459" s="5" t="s">
        <v>1328</v>
      </c>
      <c r="E459" s="5" t="s">
        <v>1329</v>
      </c>
      <c r="F459" s="5"/>
      <c r="G459" s="5"/>
      <c r="H459" s="1"/>
      <c r="I459" s="1"/>
      <c r="J459" s="1"/>
      <c r="K459" s="1"/>
      <c r="L459" s="1"/>
      <c r="M459" s="1"/>
      <c r="N459" s="1"/>
    </row>
    <row r="460" ht="19" customHeight="1" spans="1:14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ht="34" customHeight="1" spans="1:14">
      <c r="A461" s="12" t="s">
        <v>543</v>
      </c>
      <c r="B461" s="13" t="s">
        <v>11</v>
      </c>
      <c r="C461" s="14">
        <v>150</v>
      </c>
      <c r="D461" s="13" t="s">
        <v>1322</v>
      </c>
      <c r="E461" s="13" t="s">
        <v>1322</v>
      </c>
      <c r="F461" s="13" t="s">
        <v>1322</v>
      </c>
      <c r="G461" s="13" t="s">
        <v>1322</v>
      </c>
      <c r="H461" s="13" t="s">
        <v>1322</v>
      </c>
      <c r="I461" s="13" t="s">
        <v>2980</v>
      </c>
      <c r="J461" s="13" t="s">
        <v>2981</v>
      </c>
      <c r="K461" s="13" t="s">
        <v>2982</v>
      </c>
      <c r="L461" s="13" t="s">
        <v>2983</v>
      </c>
      <c r="M461" s="13" t="s">
        <v>2984</v>
      </c>
      <c r="N461" s="13" t="s">
        <v>825</v>
      </c>
    </row>
    <row r="462" ht="34" customHeight="1" spans="1:14">
      <c r="A462" s="4" t="s">
        <v>894</v>
      </c>
      <c r="B462" s="4" t="s">
        <v>1324</v>
      </c>
      <c r="C462" s="15" t="s">
        <v>1278</v>
      </c>
      <c r="D462" s="4" t="s">
        <v>107</v>
      </c>
      <c r="E462" s="4" t="s">
        <v>1325</v>
      </c>
      <c r="F462" s="1"/>
      <c r="G462" s="1"/>
      <c r="H462" s="1"/>
      <c r="I462" s="1"/>
      <c r="J462" s="1"/>
      <c r="K462" s="1"/>
      <c r="L462" s="1"/>
      <c r="M462" s="1"/>
      <c r="N462" s="1"/>
    </row>
    <row r="463" ht="19" customHeight="1" spans="1:14">
      <c r="A463" s="5" t="s">
        <v>894</v>
      </c>
      <c r="B463" s="5" t="s">
        <v>1326</v>
      </c>
      <c r="C463" s="6">
        <v>0</v>
      </c>
      <c r="D463" s="5" t="s">
        <v>1348</v>
      </c>
      <c r="E463" s="5"/>
      <c r="F463" s="5"/>
      <c r="G463" s="5"/>
      <c r="H463" s="1"/>
      <c r="I463" s="1"/>
      <c r="J463" s="1"/>
      <c r="K463" s="1"/>
      <c r="L463" s="1"/>
      <c r="M463" s="1"/>
      <c r="N463" s="1"/>
    </row>
    <row r="464" ht="19" customHeight="1" spans="1:14">
      <c r="A464" s="12" t="s">
        <v>894</v>
      </c>
      <c r="B464" s="12" t="s">
        <v>1327</v>
      </c>
      <c r="C464" s="16">
        <f>SUMIFS('9月奖金发放记录'!$J$2:$J$146,'9月奖金发放记录'!$B$2:$B$146,"钟祥",'9月奖金发放记录'!$A$2:$A$146,"粤AGR9887")</f>
        <v>0</v>
      </c>
      <c r="D464" s="5" t="s">
        <v>1424</v>
      </c>
      <c r="E464" s="5" t="s">
        <v>1329</v>
      </c>
      <c r="F464" s="5"/>
      <c r="G464" s="5"/>
      <c r="H464" s="1"/>
      <c r="I464" s="1"/>
      <c r="J464" s="1"/>
      <c r="K464" s="1"/>
      <c r="L464" s="1"/>
      <c r="M464" s="1"/>
      <c r="N464" s="1"/>
    </row>
    <row r="465" ht="19" customHeight="1" spans="1:14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ht="19" customHeight="1" spans="1:14">
      <c r="A466" s="10" t="s">
        <v>1272</v>
      </c>
      <c r="B466" s="10"/>
      <c r="C466" s="11">
        <f>H2</f>
        <v>3145.25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ht="19" customHeight="1" spans="1:1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ht="19" customHeight="1" spans="1:1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ht="19" customHeight="1" spans="1:1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ht="19" customHeight="1" spans="1:1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ht="19" customHeight="1" spans="1:1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ht="19" customHeight="1" spans="1:1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ht="19" customHeight="1" spans="1:1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ht="19" customHeight="1" spans="1:1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ht="19" customHeight="1" spans="1:1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ht="19" customHeight="1" spans="1:1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ht="19" customHeight="1" spans="1:1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ht="19" customHeight="1" spans="1:1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ht="19" customHeight="1" spans="1:1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ht="19" customHeight="1" spans="1:1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ht="19" customHeight="1" spans="1:1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ht="19" customHeight="1" spans="1:1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ht="19" customHeight="1" spans="1:1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ht="19" customHeight="1" spans="1:1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ht="19" customHeight="1" spans="1:1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ht="19" customHeight="1" spans="1:1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ht="19" customHeight="1" spans="1:1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ht="19" customHeight="1" spans="1:1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ht="19" customHeight="1" spans="1:1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ht="19" customHeight="1" spans="1:1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ht="19" customHeight="1" spans="1:1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ht="19" customHeight="1" spans="1:1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ht="19" customHeight="1" spans="1:1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ht="19" customHeight="1" spans="1:1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ht="19" customHeight="1" spans="1:1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ht="19" customHeight="1" spans="1:1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ht="19" customHeight="1" spans="1:1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ht="19" customHeight="1" spans="1:1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ht="19" customHeight="1" spans="1:1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ht="19" customHeight="1" spans="1:1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ht="19" customHeight="1" spans="1:1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ht="19" customHeight="1" spans="1:1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ht="19" customHeight="1" spans="1:1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ht="19" customHeight="1" spans="1:1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ht="19" customHeight="1" spans="1:1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ht="19" customHeight="1" spans="1:1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ht="19" customHeight="1" spans="1:1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ht="19" customHeight="1" spans="1:1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ht="19" customHeight="1" spans="1:1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ht="19" customHeight="1" spans="1:1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ht="19" customHeight="1" spans="1:1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ht="19" customHeight="1" spans="1:1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ht="19" customHeight="1" spans="1:1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ht="19" customHeight="1" spans="1: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ht="19" customHeight="1" spans="1:1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ht="19" customHeight="1" spans="1:1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ht="19" customHeight="1" spans="1:1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ht="19" customHeight="1" spans="1:1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ht="19" customHeight="1" spans="1:1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ht="19" customHeight="1" spans="1:1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ht="19" customHeight="1" spans="1:1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ht="19" customHeight="1" spans="1:1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ht="19" customHeight="1" spans="1:1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ht="19" customHeight="1" spans="1:1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ht="19" customHeight="1" spans="1:1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ht="19" customHeight="1" spans="1:1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ht="19" customHeight="1" spans="1:1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ht="19" customHeight="1" spans="1:1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ht="19" customHeight="1" spans="1:1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ht="19" customHeight="1" spans="1:1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ht="19" customHeight="1" spans="1:1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ht="19" customHeight="1" spans="1:1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ht="19" customHeight="1" spans="1:1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ht="19" customHeight="1" spans="1:1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ht="19" customHeight="1" spans="1:1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ht="19" customHeight="1" spans="1:1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ht="19" customHeight="1" spans="1:1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ht="19" customHeight="1" spans="1:1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ht="19" customHeight="1" spans="1:1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ht="19" customHeight="1" spans="1:1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ht="19" customHeight="1" spans="1:1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ht="19" customHeight="1" spans="1:1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ht="19" customHeight="1" spans="1:1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ht="19" customHeight="1" spans="1:1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ht="19" customHeight="1" spans="1:1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ht="19" customHeight="1" spans="1:1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ht="19" customHeight="1" spans="1:1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ht="19" customHeight="1" spans="1:1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ht="19" customHeight="1" spans="1:1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ht="19" customHeight="1" spans="1:1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ht="19" customHeight="1" spans="1:1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ht="19" customHeight="1" spans="1:1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ht="19" customHeight="1" spans="1:1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ht="19" customHeight="1" spans="1:1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ht="19" customHeight="1" spans="1:1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ht="19" customHeight="1" spans="1:1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ht="19" customHeight="1" spans="1:1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ht="19" customHeight="1" spans="1:1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ht="19" customHeight="1" spans="1:1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ht="19" customHeight="1" spans="1:1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ht="19" customHeight="1" spans="1:1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ht="19" customHeight="1" spans="1:1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ht="19" customHeight="1" spans="1:1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ht="19" customHeight="1" spans="1:1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ht="19" customHeight="1" spans="1:1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ht="19" customHeight="1" spans="1:1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ht="19" customHeight="1" spans="1:1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ht="19" customHeight="1" spans="1:1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ht="19" customHeight="1" spans="1:1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ht="19" customHeight="1" spans="1:1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ht="19" customHeight="1" spans="1:1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ht="19" customHeight="1" spans="1:1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ht="19" customHeight="1" spans="1:1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ht="19" customHeight="1" spans="1:1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ht="19" customHeight="1" spans="1:1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ht="19" customHeight="1" spans="1:1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ht="19" customHeight="1" spans="1:1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ht="19" customHeight="1" spans="1:1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ht="19" customHeight="1" spans="1:1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ht="19" customHeight="1" spans="1:1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ht="19" customHeight="1" spans="1:1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ht="19" customHeight="1" spans="1:1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ht="19" customHeight="1" spans="1:1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ht="19" customHeight="1" spans="1:1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ht="19" customHeight="1" spans="1:1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ht="19" customHeight="1" spans="1:1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ht="19" customHeight="1" spans="1:1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ht="19" customHeight="1" spans="1:1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ht="19" customHeight="1" spans="1:1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ht="19" customHeight="1" spans="1:1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ht="19" customHeight="1" spans="1:1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ht="19" customHeight="1" spans="1:1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ht="19" customHeight="1" spans="1:1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ht="19" customHeight="1" spans="1:1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ht="19" customHeight="1" spans="1:1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ht="19" customHeight="1" spans="1:1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ht="19" customHeight="1" spans="1:1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ht="19" customHeight="1" spans="1:1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ht="19" customHeight="1" spans="1:1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ht="19" customHeight="1" spans="1:1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ht="19" customHeight="1" spans="1:1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ht="19" customHeight="1" spans="1:1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ht="19" customHeight="1" spans="1:1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ht="19" customHeight="1" spans="1:1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ht="19" customHeight="1" spans="1:1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ht="19" customHeight="1" spans="1:1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ht="19" customHeight="1" spans="1:1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ht="19" customHeight="1" spans="1:1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ht="19" customHeight="1" spans="1:1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ht="19" customHeight="1" spans="1:1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ht="19" customHeight="1" spans="1:1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ht="19" customHeight="1" spans="1:1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ht="19" customHeight="1" spans="1:1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ht="19" customHeight="1" spans="1: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ht="19" customHeight="1" spans="1:1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ht="19" customHeight="1" spans="1:1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ht="19" customHeight="1" spans="1:1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ht="19" customHeight="1" spans="1:1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ht="19" customHeight="1" spans="1:1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ht="19" customHeight="1" spans="1:1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ht="19" customHeight="1" spans="1:1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ht="19" customHeight="1" spans="1:1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ht="19" customHeight="1" spans="1:1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ht="19" customHeight="1" spans="1:1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ht="19" customHeight="1" spans="1:1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ht="19" customHeight="1" spans="1:1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ht="19" customHeight="1" spans="1:1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ht="19" customHeight="1" spans="1:1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ht="19" customHeight="1" spans="1:1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ht="19" customHeight="1" spans="1:1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ht="19" customHeight="1" spans="1:1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ht="19" customHeight="1" spans="1:1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ht="19" customHeight="1" spans="1:1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ht="19" customHeight="1" spans="1:1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ht="19" customHeight="1" spans="1:1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ht="19" customHeight="1" spans="1:1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ht="19" customHeight="1" spans="1:1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ht="19" customHeight="1" spans="1:1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ht="19" customHeight="1" spans="1:1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ht="19" customHeight="1" spans="1:1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ht="19" customHeight="1" spans="1:1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ht="19" customHeight="1" spans="1:1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ht="19" customHeight="1" spans="1:1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ht="19" customHeight="1" spans="1:1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ht="19" customHeight="1" spans="1:1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ht="19" customHeight="1" spans="1:1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ht="19" customHeight="1" spans="1:1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ht="19" customHeight="1" spans="1:1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ht="19" customHeight="1" spans="1:1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ht="19" customHeight="1" spans="1:1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ht="19" customHeight="1" spans="1:1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ht="19" customHeight="1" spans="1:1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ht="19" customHeight="1" spans="1:1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ht="19" customHeight="1" spans="1:1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ht="19" customHeight="1" spans="1:1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ht="19" customHeight="1" spans="1:1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ht="19" customHeight="1" spans="1:1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ht="19" customHeight="1" spans="1:1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ht="19" customHeight="1" spans="1:1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ht="19" customHeight="1" spans="1:1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ht="19" customHeight="1" spans="1:1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ht="19" customHeight="1" spans="1:1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ht="19" customHeight="1" spans="1:1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ht="19" customHeight="1" spans="1:1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ht="19" customHeight="1" spans="1:1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ht="19" customHeight="1" spans="1:1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ht="19" customHeight="1" spans="1:1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ht="19" customHeight="1" spans="1:1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ht="19" customHeight="1" spans="1:1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ht="19" customHeight="1" spans="1:1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ht="19" customHeight="1" spans="1:1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ht="19" customHeight="1" spans="1:1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ht="19" customHeight="1" spans="1:1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ht="19" customHeight="1" spans="1:1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ht="19" customHeight="1" spans="1:1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ht="19" customHeight="1" spans="1:1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ht="19" customHeight="1" spans="1:1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ht="19" customHeight="1" spans="1:1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ht="19" customHeight="1" spans="1:1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ht="19" customHeight="1" spans="1:1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ht="19" customHeight="1" spans="1:1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ht="19" customHeight="1" spans="1:1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ht="19" customHeight="1" spans="1:1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ht="19" customHeight="1" spans="1:1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ht="19" customHeight="1" spans="1:1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ht="19" customHeight="1" spans="1:1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ht="19" customHeight="1" spans="1:1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ht="19" customHeight="1" spans="1:1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ht="19" customHeight="1" spans="1:1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ht="19" customHeight="1" spans="1:1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ht="19" customHeight="1" spans="1:1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ht="19" customHeight="1" spans="1:1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ht="19" customHeight="1" spans="1:1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ht="19" customHeight="1" spans="1:1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ht="19" customHeight="1" spans="1:1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ht="19" customHeight="1" spans="1:1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ht="19" customHeight="1" spans="1:1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ht="19" customHeight="1" spans="1:1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ht="19" customHeight="1" spans="1:1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ht="19" customHeight="1" spans="1:1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ht="19" customHeight="1" spans="1:1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ht="19" customHeight="1" spans="1:1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ht="19" customHeight="1" spans="1:1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ht="19" customHeight="1" spans="1:1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ht="19" customHeight="1" spans="1:1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ht="19" customHeight="1" spans="1:1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ht="19" customHeight="1" spans="1:1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ht="19" customHeight="1" spans="1:1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ht="19" customHeight="1" spans="1:1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ht="19" customHeight="1" spans="1:1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ht="19" customHeight="1" spans="1:1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ht="19" customHeight="1" spans="1:1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ht="19" customHeight="1" spans="1:1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ht="19" customHeight="1" spans="1: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ht="19" customHeight="1" spans="1:1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ht="19" customHeight="1" spans="1:1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ht="19" customHeight="1" spans="1:1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ht="19" customHeight="1" spans="1:1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ht="19" customHeight="1" spans="1:1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ht="19" customHeight="1" spans="1:1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ht="19" customHeight="1" spans="1:1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ht="19" customHeight="1" spans="1:1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ht="19" customHeight="1" spans="1:1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ht="19" customHeight="1" spans="1:1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ht="19" customHeight="1" spans="1:1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ht="19" customHeight="1" spans="1:1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ht="19" customHeight="1" spans="1:1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ht="19" customHeight="1" spans="1:1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ht="19" customHeight="1" spans="1:1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ht="19" customHeight="1" spans="1:1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ht="19" customHeight="1" spans="1:1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ht="19" customHeight="1" spans="1:1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ht="19" customHeight="1" spans="1:1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ht="19" customHeight="1" spans="1:1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ht="19" customHeight="1" spans="1:1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ht="19" customHeight="1" spans="1:1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ht="19" customHeight="1" spans="1:1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ht="19" customHeight="1" spans="1:1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ht="19" customHeight="1" spans="1:1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ht="19" customHeight="1" spans="1:1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ht="19" customHeight="1" spans="1:1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ht="19" customHeight="1" spans="1:1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ht="19" customHeight="1" spans="1:1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ht="19" customHeight="1" spans="1:1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ht="19" customHeight="1" spans="1:1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ht="19" customHeight="1" spans="1:1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ht="19" customHeight="1" spans="1:1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ht="19" customHeight="1" spans="1:1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ht="19" customHeight="1" spans="1:1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ht="19" customHeight="1" spans="1:1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ht="19" customHeight="1" spans="1:1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ht="19" customHeight="1" spans="1:1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ht="19" customHeight="1" spans="1:1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ht="19" customHeight="1" spans="1:1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ht="19" customHeight="1" spans="1:1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ht="19" customHeight="1" spans="1:1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ht="19" customHeight="1" spans="1:1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ht="19" customHeight="1" spans="1:1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ht="19" customHeight="1" spans="1:1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ht="19" customHeight="1" spans="1:1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ht="19" customHeight="1" spans="1:1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ht="19" customHeight="1" spans="1:1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ht="19" customHeight="1" spans="1:1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ht="19" customHeight="1" spans="1:1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ht="19" customHeight="1" spans="1:1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ht="19" customHeight="1" spans="1:1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ht="19" customHeight="1" spans="1:1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ht="19" customHeight="1" spans="1:1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ht="19" customHeight="1" spans="1:1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ht="19" customHeight="1" spans="1:1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ht="19" customHeight="1" spans="1:1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ht="19" customHeight="1" spans="1:1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ht="19" customHeight="1" spans="1:1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ht="19" customHeight="1" spans="1:1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ht="19" customHeight="1" spans="1:1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ht="19" customHeight="1" spans="1:1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ht="19" customHeight="1" spans="1:1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ht="19" customHeight="1" spans="1:1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ht="19" customHeight="1" spans="1:1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ht="19" customHeight="1" spans="1:1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ht="19" customHeight="1" spans="1:1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ht="19" customHeight="1" spans="1:1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ht="19" customHeight="1" spans="1:1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ht="19" customHeight="1" spans="1:1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ht="19" customHeight="1" spans="1:1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ht="19" customHeight="1" spans="1:1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ht="19" customHeight="1" spans="1:1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ht="19" customHeight="1" spans="1:1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ht="19" customHeight="1" spans="1:1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ht="19" customHeight="1" spans="1:1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ht="19" customHeight="1" spans="1:1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ht="19" customHeight="1" spans="1:1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ht="19" customHeight="1" spans="1:1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ht="19" customHeight="1" spans="1:1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ht="19" customHeight="1" spans="1:1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ht="19" customHeight="1" spans="1:1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ht="19" customHeight="1" spans="1:1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ht="19" customHeight="1" spans="1:1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ht="19" customHeight="1" spans="1:1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ht="19" customHeight="1" spans="1:1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ht="19" customHeight="1" spans="1:1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ht="19" customHeight="1" spans="1:1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ht="19" customHeight="1" spans="1:1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ht="19" customHeight="1" spans="1:1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ht="19" customHeight="1" spans="1:1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ht="19" customHeight="1" spans="1:1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ht="19" customHeight="1" spans="1:1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ht="19" customHeight="1" spans="1:1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ht="19" customHeight="1" spans="1:1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ht="19" customHeight="1" spans="1:1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ht="19" customHeight="1" spans="1:1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ht="19" customHeight="1" spans="1:1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ht="19" customHeight="1" spans="1:1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ht="19" customHeight="1" spans="1: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ht="19" customHeight="1" spans="1:1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ht="19" customHeight="1" spans="1:1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ht="19" customHeight="1" spans="1:1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ht="19" customHeight="1" spans="1:1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ht="19" customHeight="1" spans="1:1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ht="19" customHeight="1" spans="1:1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ht="19" customHeight="1" spans="1:1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ht="19" customHeight="1" spans="1:1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ht="19" customHeight="1" spans="1:1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ht="19" customHeight="1" spans="1:1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ht="19" customHeight="1" spans="1:1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ht="19" customHeight="1" spans="1:1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ht="19" customHeight="1" spans="1:1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ht="19" customHeight="1" spans="1:1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ht="19" customHeight="1" spans="1:1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ht="19" customHeight="1" spans="1:1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ht="19" customHeight="1" spans="1:1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ht="19" customHeight="1" spans="1:1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ht="19" customHeight="1" spans="1:1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ht="19" customHeight="1" spans="1:1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ht="19" customHeight="1" spans="1:1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ht="19" customHeight="1" spans="1:1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ht="19" customHeight="1" spans="1:1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ht="19" customHeight="1" spans="1:1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ht="19" customHeight="1" spans="1:1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ht="19" customHeight="1" spans="1:1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ht="19" customHeight="1" spans="1:1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ht="19" customHeight="1" spans="1:1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ht="19" customHeight="1" spans="1:1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ht="19" customHeight="1" spans="1:1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ht="19" customHeight="1" spans="1:1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ht="19" customHeight="1" spans="1:1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ht="19" customHeight="1" spans="1:1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ht="19" customHeight="1" spans="1:1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ht="19" customHeight="1" spans="1:1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ht="19" customHeight="1" spans="1:1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ht="19" customHeight="1" spans="1:1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ht="19" customHeight="1" spans="1:1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ht="19" customHeight="1" spans="1:1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ht="19" customHeight="1" spans="1:1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ht="19" customHeight="1" spans="1:1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ht="19" customHeight="1" spans="1:1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ht="19" customHeight="1" spans="1:1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ht="19" customHeight="1" spans="1:1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ht="19" customHeight="1" spans="1:1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ht="19" customHeight="1" spans="1:1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ht="19" customHeight="1" spans="1:1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ht="19" customHeight="1" spans="1:1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ht="19" customHeight="1" spans="1:1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ht="19" customHeight="1" spans="1:1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ht="19" customHeight="1" spans="1:1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ht="19" customHeight="1" spans="1:1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ht="19" customHeight="1" spans="1:1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ht="19" customHeight="1" spans="1:1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ht="19" customHeight="1" spans="1:1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ht="19" customHeight="1" spans="1:1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ht="19" customHeight="1" spans="1:1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ht="19" customHeight="1" spans="1:1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ht="19" customHeight="1" spans="1:1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ht="19" customHeight="1" spans="1:1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ht="19" customHeight="1" spans="1:1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ht="19" customHeight="1" spans="1:1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ht="19" customHeight="1" spans="1:1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ht="19" customHeight="1" spans="1:1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ht="19" customHeight="1" spans="1:1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ht="19" customHeight="1" spans="1:1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ht="19" customHeight="1" spans="1:1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ht="19" customHeight="1" spans="1:1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ht="19" customHeight="1" spans="1:1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ht="19" customHeight="1" spans="1:1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ht="19" customHeight="1" spans="1:1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ht="19" customHeight="1" spans="1:1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ht="19" customHeight="1" spans="1:1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ht="19" customHeight="1" spans="1:1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ht="19" customHeight="1" spans="1:1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ht="19" customHeight="1" spans="1:1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ht="19" customHeight="1" spans="1:1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ht="19" customHeight="1" spans="1:1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ht="19" customHeight="1" spans="1:1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ht="19" customHeight="1" spans="1:1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ht="19" customHeight="1" spans="1:1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ht="19" customHeight="1" spans="1:1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ht="19" customHeight="1" spans="1:1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ht="19" customHeight="1" spans="1:1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ht="19" customHeight="1" spans="1:1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ht="19" customHeight="1" spans="1:1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ht="19" customHeight="1" spans="1:1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ht="19" customHeight="1" spans="1:1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ht="19" customHeight="1" spans="1:1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ht="19" customHeight="1" spans="1:1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ht="19" customHeight="1" spans="1:1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ht="19" customHeight="1" spans="1:1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ht="19" customHeight="1" spans="1:1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ht="19" customHeight="1" spans="1:1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ht="19" customHeight="1" spans="1:1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ht="19" customHeight="1" spans="1:1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ht="19" customHeight="1" spans="1:1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ht="19" customHeight="1" spans="1:1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ht="19" customHeight="1" spans="1:1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ht="19" customHeight="1" spans="1: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ht="19" customHeight="1" spans="1:1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ht="19" customHeight="1" spans="1:1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ht="19" customHeight="1" spans="1:1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ht="19" customHeight="1" spans="1:1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ht="19" customHeight="1" spans="1:1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ht="19" customHeight="1" spans="1:1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ht="19" customHeight="1" spans="1:1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ht="19" customHeight="1" spans="1:1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ht="19" customHeight="1" spans="1:1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ht="19" customHeight="1" spans="1:1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ht="19" customHeight="1" spans="1:1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ht="19" customHeight="1" spans="1:1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ht="19" customHeight="1" spans="1:1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ht="19" customHeight="1" spans="1:1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ht="19" customHeight="1" spans="1:1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ht="19" customHeight="1" spans="1:1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ht="19" customHeight="1" spans="1:1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ht="19" customHeight="1" spans="1:1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ht="19" customHeight="1" spans="1:1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ht="19" customHeight="1" spans="1:1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ht="19" customHeight="1" spans="1:1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ht="19" customHeight="1" spans="1:1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ht="19" customHeight="1" spans="1:1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ht="19" customHeight="1" spans="1:1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ht="19" customHeight="1" spans="1:1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ht="19" customHeight="1" spans="1:1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</sheetData>
  <mergeCells count="280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D203:G203"/>
    <mergeCell ref="E204:G204"/>
    <mergeCell ref="E207:G207"/>
    <mergeCell ref="D208:G208"/>
    <mergeCell ref="E209:G209"/>
    <mergeCell ref="E212:G212"/>
    <mergeCell ref="D213:G213"/>
    <mergeCell ref="E214:G214"/>
    <mergeCell ref="E217:G217"/>
    <mergeCell ref="D218:G218"/>
    <mergeCell ref="E219:G219"/>
    <mergeCell ref="E222:G222"/>
    <mergeCell ref="D223:G223"/>
    <mergeCell ref="E224:G224"/>
    <mergeCell ref="E227:G227"/>
    <mergeCell ref="D228:G228"/>
    <mergeCell ref="E229:G229"/>
    <mergeCell ref="E232:G232"/>
    <mergeCell ref="D233:G233"/>
    <mergeCell ref="E234:G234"/>
    <mergeCell ref="E237:G237"/>
    <mergeCell ref="D238:G238"/>
    <mergeCell ref="E239:G239"/>
    <mergeCell ref="E242:G242"/>
    <mergeCell ref="D243:G243"/>
    <mergeCell ref="E244:G244"/>
    <mergeCell ref="E247:G247"/>
    <mergeCell ref="D248:G248"/>
    <mergeCell ref="E249:G249"/>
    <mergeCell ref="E252:G252"/>
    <mergeCell ref="D253:G253"/>
    <mergeCell ref="E254:G254"/>
    <mergeCell ref="E257:G257"/>
    <mergeCell ref="D258:G258"/>
    <mergeCell ref="E259:G259"/>
    <mergeCell ref="E262:G262"/>
    <mergeCell ref="D263:G263"/>
    <mergeCell ref="E264:G264"/>
    <mergeCell ref="E267:G267"/>
    <mergeCell ref="D268:G268"/>
    <mergeCell ref="E269:G269"/>
    <mergeCell ref="E272:G272"/>
    <mergeCell ref="D273:G273"/>
    <mergeCell ref="E274:G274"/>
    <mergeCell ref="E277:G277"/>
    <mergeCell ref="D278:G278"/>
    <mergeCell ref="E279:G279"/>
    <mergeCell ref="E282:G282"/>
    <mergeCell ref="D283:G283"/>
    <mergeCell ref="E284:G284"/>
    <mergeCell ref="E287:G287"/>
    <mergeCell ref="D288:G288"/>
    <mergeCell ref="E289:G289"/>
    <mergeCell ref="E292:G292"/>
    <mergeCell ref="D293:G293"/>
    <mergeCell ref="E294:G294"/>
    <mergeCell ref="E297:G297"/>
    <mergeCell ref="D298:G298"/>
    <mergeCell ref="E299:G299"/>
    <mergeCell ref="E302:G302"/>
    <mergeCell ref="D303:G303"/>
    <mergeCell ref="E304:G304"/>
    <mergeCell ref="E307:G307"/>
    <mergeCell ref="D308:G308"/>
    <mergeCell ref="E309:G309"/>
    <mergeCell ref="E312:G312"/>
    <mergeCell ref="D313:G313"/>
    <mergeCell ref="E314:G314"/>
    <mergeCell ref="E317:G317"/>
    <mergeCell ref="D318:G318"/>
    <mergeCell ref="E319:G319"/>
    <mergeCell ref="E322:G322"/>
    <mergeCell ref="D323:G323"/>
    <mergeCell ref="E324:G324"/>
    <mergeCell ref="E327:G327"/>
    <mergeCell ref="D328:G328"/>
    <mergeCell ref="E329:G329"/>
    <mergeCell ref="E332:G332"/>
    <mergeCell ref="D333:G333"/>
    <mergeCell ref="E334:G334"/>
    <mergeCell ref="E337:G337"/>
    <mergeCell ref="D338:G338"/>
    <mergeCell ref="E339:G339"/>
    <mergeCell ref="E342:G342"/>
    <mergeCell ref="D343:G343"/>
    <mergeCell ref="E344:G344"/>
    <mergeCell ref="E347:G347"/>
    <mergeCell ref="D348:G348"/>
    <mergeCell ref="E349:G349"/>
    <mergeCell ref="E352:G352"/>
    <mergeCell ref="D353:G353"/>
    <mergeCell ref="E354:G354"/>
    <mergeCell ref="E357:G357"/>
    <mergeCell ref="D358:G358"/>
    <mergeCell ref="E359:G359"/>
    <mergeCell ref="E362:G362"/>
    <mergeCell ref="D363:G363"/>
    <mergeCell ref="E364:G364"/>
    <mergeCell ref="E367:G367"/>
    <mergeCell ref="D368:G368"/>
    <mergeCell ref="E369:G369"/>
    <mergeCell ref="E372:G372"/>
    <mergeCell ref="D373:G373"/>
    <mergeCell ref="E374:G374"/>
    <mergeCell ref="E377:G377"/>
    <mergeCell ref="D378:G378"/>
    <mergeCell ref="E379:G379"/>
    <mergeCell ref="E382:G382"/>
    <mergeCell ref="D383:G383"/>
    <mergeCell ref="E384:G384"/>
    <mergeCell ref="E387:G387"/>
    <mergeCell ref="D388:G388"/>
    <mergeCell ref="E389:G389"/>
    <mergeCell ref="E392:G392"/>
    <mergeCell ref="D393:G393"/>
    <mergeCell ref="E394:G394"/>
    <mergeCell ref="E397:G397"/>
    <mergeCell ref="D398:G398"/>
    <mergeCell ref="E399:G399"/>
    <mergeCell ref="E402:G402"/>
    <mergeCell ref="D403:G403"/>
    <mergeCell ref="E404:G404"/>
    <mergeCell ref="E407:G407"/>
    <mergeCell ref="D408:G408"/>
    <mergeCell ref="E409:G409"/>
    <mergeCell ref="E412:G412"/>
    <mergeCell ref="D413:G413"/>
    <mergeCell ref="E414:G414"/>
    <mergeCell ref="E417:G417"/>
    <mergeCell ref="D418:G418"/>
    <mergeCell ref="E419:G419"/>
    <mergeCell ref="E422:G422"/>
    <mergeCell ref="D423:G423"/>
    <mergeCell ref="E424:G424"/>
    <mergeCell ref="E427:G427"/>
    <mergeCell ref="D428:G428"/>
    <mergeCell ref="E429:G429"/>
    <mergeCell ref="E432:G432"/>
    <mergeCell ref="D433:G433"/>
    <mergeCell ref="E434:G434"/>
    <mergeCell ref="E437:G437"/>
    <mergeCell ref="D438:G438"/>
    <mergeCell ref="E439:G439"/>
    <mergeCell ref="E442:G442"/>
    <mergeCell ref="D443:G443"/>
    <mergeCell ref="E444:G444"/>
    <mergeCell ref="E447:G447"/>
    <mergeCell ref="D448:G448"/>
    <mergeCell ref="E449:G449"/>
    <mergeCell ref="E452:G452"/>
    <mergeCell ref="D453:G453"/>
    <mergeCell ref="E454:G454"/>
    <mergeCell ref="E457:G457"/>
    <mergeCell ref="D458:G458"/>
    <mergeCell ref="E459:G459"/>
    <mergeCell ref="E462:G462"/>
    <mergeCell ref="D463:G463"/>
    <mergeCell ref="E464:G464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0"/>
  <sheetViews>
    <sheetView workbookViewId="0">
      <selection activeCell="A1" sqref="A1:N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2" width="22" customWidth="1"/>
    <col min="13" max="13" width="25" customWidth="1"/>
    <col min="14" max="14" width="22" customWidth="1"/>
  </cols>
  <sheetData>
    <row r="1" ht="22" customHeight="1" spans="1:14">
      <c r="A1" s="9" t="s">
        <v>2985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9" customHeight="1" spans="1:14">
      <c r="A2" s="10" t="s">
        <v>2986</v>
      </c>
      <c r="B2" s="10"/>
      <c r="C2" s="10"/>
      <c r="D2" s="10"/>
      <c r="E2" s="10" t="s">
        <v>1310</v>
      </c>
      <c r="F2" s="10"/>
      <c r="G2" s="10"/>
      <c r="H2" s="11">
        <f>SUMIFS('9月奖金发放记录'!$J$2:$J$146,'9月奖金发放记录'!$B$2:$B$146,"陈高伟")</f>
        <v>3780</v>
      </c>
      <c r="I2" s="10"/>
      <c r="J2" s="10"/>
      <c r="K2" s="10"/>
      <c r="L2" s="10"/>
      <c r="M2" s="10"/>
      <c r="N2" s="10"/>
    </row>
    <row r="3" ht="19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34" customHeight="1" spans="1:14">
      <c r="A4" s="4" t="s">
        <v>86</v>
      </c>
      <c r="B4" s="4" t="s">
        <v>0</v>
      </c>
      <c r="C4" s="4" t="s">
        <v>1311</v>
      </c>
      <c r="D4" s="4" t="s">
        <v>1312</v>
      </c>
      <c r="E4" s="4" t="s">
        <v>1313</v>
      </c>
      <c r="F4" s="4" t="s">
        <v>1314</v>
      </c>
      <c r="G4" s="4" t="s">
        <v>1315</v>
      </c>
      <c r="H4" s="4" t="s">
        <v>1316</v>
      </c>
      <c r="I4" s="4" t="s">
        <v>1317</v>
      </c>
      <c r="J4" s="4" t="s">
        <v>1318</v>
      </c>
      <c r="K4" s="4" t="s">
        <v>1319</v>
      </c>
      <c r="L4" s="4" t="s">
        <v>1320</v>
      </c>
      <c r="M4" s="4" t="s">
        <v>1321</v>
      </c>
      <c r="N4" s="4" t="s">
        <v>826</v>
      </c>
    </row>
    <row r="5" ht="34" customHeight="1" spans="1:14">
      <c r="A5" s="12" t="s">
        <v>176</v>
      </c>
      <c r="B5" s="13" t="s">
        <v>17</v>
      </c>
      <c r="C5" s="14">
        <v>1000</v>
      </c>
      <c r="D5" s="13" t="s">
        <v>1322</v>
      </c>
      <c r="E5" s="13" t="s">
        <v>1322</v>
      </c>
      <c r="F5" s="13" t="s">
        <v>1322</v>
      </c>
      <c r="G5" s="13" t="s">
        <v>1322</v>
      </c>
      <c r="H5" s="13" t="s">
        <v>1322</v>
      </c>
      <c r="I5" s="13" t="s">
        <v>1322</v>
      </c>
      <c r="J5" s="13" t="s">
        <v>1322</v>
      </c>
      <c r="K5" s="13" t="s">
        <v>1322</v>
      </c>
      <c r="L5" s="13" t="s">
        <v>2987</v>
      </c>
      <c r="M5" s="13" t="s">
        <v>2987</v>
      </c>
      <c r="N5" s="13" t="s">
        <v>825</v>
      </c>
    </row>
    <row r="6" ht="34" customHeight="1" spans="1:14">
      <c r="A6" s="4" t="s">
        <v>894</v>
      </c>
      <c r="B6" s="4" t="s">
        <v>1324</v>
      </c>
      <c r="C6" s="15" t="s">
        <v>1278</v>
      </c>
      <c r="D6" s="4" t="s">
        <v>107</v>
      </c>
      <c r="E6" s="4" t="s">
        <v>1325</v>
      </c>
      <c r="F6" s="1"/>
      <c r="G6" s="1"/>
      <c r="H6" s="1"/>
      <c r="I6" s="1"/>
      <c r="J6" s="1"/>
      <c r="K6" s="1"/>
      <c r="L6" s="1"/>
      <c r="M6" s="1"/>
      <c r="N6" s="1"/>
    </row>
    <row r="7" ht="19" customHeight="1" spans="1:14">
      <c r="A7" s="5" t="s">
        <v>894</v>
      </c>
      <c r="B7" s="5" t="s">
        <v>1326</v>
      </c>
      <c r="C7" s="6">
        <v>0</v>
      </c>
      <c r="D7" s="5" t="s">
        <v>1348</v>
      </c>
      <c r="E7" s="5"/>
      <c r="F7" s="5"/>
      <c r="G7" s="5"/>
      <c r="H7" s="1"/>
      <c r="I7" s="1"/>
      <c r="J7" s="1"/>
      <c r="K7" s="1"/>
      <c r="L7" s="1"/>
      <c r="M7" s="1"/>
      <c r="N7" s="1"/>
    </row>
    <row r="8" ht="19" customHeight="1" spans="1:14">
      <c r="A8" s="12" t="s">
        <v>894</v>
      </c>
      <c r="B8" s="12" t="s">
        <v>1327</v>
      </c>
      <c r="C8" s="16">
        <f>SUMIFS('9月奖金发放记录'!$J$2:$J$146,'9月奖金发放记录'!$B$2:$B$146,"陈高伟",'9月奖金发放记录'!$A$2:$A$146,"粤A00255F")</f>
        <v>0</v>
      </c>
      <c r="D8" s="5" t="s">
        <v>1358</v>
      </c>
      <c r="E8" s="5" t="s">
        <v>1329</v>
      </c>
      <c r="F8" s="5"/>
      <c r="G8" s="5"/>
      <c r="H8" s="1"/>
      <c r="I8" s="1"/>
      <c r="J8" s="1"/>
      <c r="K8" s="1"/>
      <c r="L8" s="1"/>
      <c r="M8" s="1"/>
      <c r="N8" s="1"/>
    </row>
    <row r="9" ht="19" customHeight="1" spans="1:14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34" customHeight="1" spans="1:14">
      <c r="A10" s="12" t="s">
        <v>116</v>
      </c>
      <c r="B10" s="13" t="s">
        <v>17</v>
      </c>
      <c r="C10" s="14">
        <v>1000</v>
      </c>
      <c r="D10" s="13" t="s">
        <v>1322</v>
      </c>
      <c r="E10" s="13" t="s">
        <v>1322</v>
      </c>
      <c r="F10" s="13" t="s">
        <v>1322</v>
      </c>
      <c r="G10" s="13" t="s">
        <v>1322</v>
      </c>
      <c r="H10" s="13" t="s">
        <v>1322</v>
      </c>
      <c r="I10" s="13" t="s">
        <v>1322</v>
      </c>
      <c r="J10" s="13" t="s">
        <v>1322</v>
      </c>
      <c r="K10" s="13" t="s">
        <v>1322</v>
      </c>
      <c r="L10" s="13" t="s">
        <v>2988</v>
      </c>
      <c r="M10" s="13" t="s">
        <v>2988</v>
      </c>
      <c r="N10" s="13" t="s">
        <v>24</v>
      </c>
    </row>
    <row r="11" ht="34" customHeight="1" spans="1:14">
      <c r="A11" s="4" t="s">
        <v>894</v>
      </c>
      <c r="B11" s="4" t="s">
        <v>1324</v>
      </c>
      <c r="C11" s="15" t="s">
        <v>1278</v>
      </c>
      <c r="D11" s="4" t="s">
        <v>107</v>
      </c>
      <c r="E11" s="4" t="s">
        <v>1325</v>
      </c>
      <c r="F11" s="1"/>
      <c r="G11" s="1"/>
      <c r="H11" s="1"/>
      <c r="I11" s="1"/>
      <c r="J11" s="1"/>
      <c r="K11" s="1"/>
      <c r="L11" s="1"/>
      <c r="M11" s="1"/>
      <c r="N11" s="1"/>
    </row>
    <row r="12" ht="19" customHeight="1" spans="1:14">
      <c r="A12" s="5" t="s">
        <v>894</v>
      </c>
      <c r="B12" s="5" t="s">
        <v>1326</v>
      </c>
      <c r="C12" s="6">
        <v>0</v>
      </c>
      <c r="D12" s="5" t="s">
        <v>897</v>
      </c>
      <c r="E12" s="5"/>
      <c r="F12" s="5"/>
      <c r="G12" s="5"/>
      <c r="H12" s="1"/>
      <c r="I12" s="1"/>
      <c r="J12" s="1"/>
      <c r="K12" s="1"/>
      <c r="L12" s="1"/>
      <c r="M12" s="1"/>
      <c r="N12" s="1"/>
    </row>
    <row r="13" ht="19" customHeight="1" spans="1:14">
      <c r="A13" s="12" t="s">
        <v>894</v>
      </c>
      <c r="B13" s="12" t="s">
        <v>1327</v>
      </c>
      <c r="C13" s="16">
        <f>SUMIFS('9月奖金发放记录'!$J$2:$J$146,'9月奖金发放记录'!$B$2:$B$146,"陈高伟",'9月奖金发放记录'!$A$2:$A$146,"粤A01209F")</f>
        <v>0</v>
      </c>
      <c r="D13" s="5" t="s">
        <v>1328</v>
      </c>
      <c r="E13" s="5" t="s">
        <v>1329</v>
      </c>
      <c r="F13" s="5"/>
      <c r="G13" s="5"/>
      <c r="H13" s="1"/>
      <c r="I13" s="1"/>
      <c r="J13" s="1"/>
      <c r="K13" s="1"/>
      <c r="L13" s="1"/>
      <c r="M13" s="1"/>
      <c r="N13" s="1"/>
    </row>
    <row r="14" ht="19" customHeight="1" spans="1: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34" customHeight="1" spans="1:14">
      <c r="A15" s="12" t="s">
        <v>184</v>
      </c>
      <c r="B15" s="13" t="s">
        <v>17</v>
      </c>
      <c r="C15" s="14">
        <v>1000</v>
      </c>
      <c r="D15" s="13" t="s">
        <v>1322</v>
      </c>
      <c r="E15" s="13" t="s">
        <v>1322</v>
      </c>
      <c r="F15" s="13" t="s">
        <v>1322</v>
      </c>
      <c r="G15" s="13" t="s">
        <v>1322</v>
      </c>
      <c r="H15" s="13" t="s">
        <v>1322</v>
      </c>
      <c r="I15" s="13" t="s">
        <v>1322</v>
      </c>
      <c r="J15" s="13" t="s">
        <v>1322</v>
      </c>
      <c r="K15" s="13" t="s">
        <v>1322</v>
      </c>
      <c r="L15" s="13" t="s">
        <v>2989</v>
      </c>
      <c r="M15" s="13" t="s">
        <v>2989</v>
      </c>
      <c r="N15" s="13" t="s">
        <v>24</v>
      </c>
    </row>
    <row r="16" ht="34" customHeight="1" spans="1:14">
      <c r="A16" s="4" t="s">
        <v>894</v>
      </c>
      <c r="B16" s="4" t="s">
        <v>1324</v>
      </c>
      <c r="C16" s="15" t="s">
        <v>1278</v>
      </c>
      <c r="D16" s="4" t="s">
        <v>107</v>
      </c>
      <c r="E16" s="4" t="s">
        <v>1325</v>
      </c>
      <c r="F16" s="1"/>
      <c r="G16" s="1"/>
      <c r="H16" s="1"/>
      <c r="I16" s="1"/>
      <c r="J16" s="1"/>
      <c r="K16" s="1"/>
      <c r="L16" s="1"/>
      <c r="M16" s="1"/>
      <c r="N16" s="1"/>
    </row>
    <row r="17" ht="19" customHeight="1" spans="1:14">
      <c r="A17" s="5" t="s">
        <v>894</v>
      </c>
      <c r="B17" s="5" t="s">
        <v>1326</v>
      </c>
      <c r="C17" s="6">
        <v>0</v>
      </c>
      <c r="D17" s="5" t="s">
        <v>897</v>
      </c>
      <c r="E17" s="5"/>
      <c r="F17" s="5"/>
      <c r="G17" s="5"/>
      <c r="H17" s="1"/>
      <c r="I17" s="1"/>
      <c r="J17" s="1"/>
      <c r="K17" s="1"/>
      <c r="L17" s="1"/>
      <c r="M17" s="1"/>
      <c r="N17" s="1"/>
    </row>
    <row r="18" ht="19" customHeight="1" spans="1:14">
      <c r="A18" s="12" t="s">
        <v>894</v>
      </c>
      <c r="B18" s="12" t="s">
        <v>1327</v>
      </c>
      <c r="C18" s="16">
        <f>SUMIFS('9月奖金发放记录'!$J$2:$J$146,'9月奖金发放记录'!$B$2:$B$146,"陈高伟",'9月奖金发放记录'!$A$2:$A$146,"粤A01396F")</f>
        <v>0</v>
      </c>
      <c r="D18" s="5" t="s">
        <v>1328</v>
      </c>
      <c r="E18" s="5" t="s">
        <v>1329</v>
      </c>
      <c r="F18" s="5"/>
      <c r="G18" s="5"/>
      <c r="H18" s="1"/>
      <c r="I18" s="1"/>
      <c r="J18" s="1"/>
      <c r="K18" s="1"/>
      <c r="L18" s="1"/>
      <c r="M18" s="1"/>
      <c r="N18" s="1"/>
    </row>
    <row r="19" ht="19" customHeight="1" spans="1:14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ht="34" customHeight="1" spans="1:14">
      <c r="A20" s="12" t="s">
        <v>47</v>
      </c>
      <c r="B20" s="13" t="s">
        <v>17</v>
      </c>
      <c r="C20" s="14">
        <v>150</v>
      </c>
      <c r="D20" s="13" t="s">
        <v>1322</v>
      </c>
      <c r="E20" s="13" t="s">
        <v>1322</v>
      </c>
      <c r="F20" s="13" t="s">
        <v>1322</v>
      </c>
      <c r="G20" s="13" t="s">
        <v>1322</v>
      </c>
      <c r="H20" s="13" t="s">
        <v>1322</v>
      </c>
      <c r="I20" s="13" t="s">
        <v>1322</v>
      </c>
      <c r="J20" s="13" t="s">
        <v>1322</v>
      </c>
      <c r="K20" s="13" t="s">
        <v>1322</v>
      </c>
      <c r="L20" s="13" t="s">
        <v>2990</v>
      </c>
      <c r="M20" s="13" t="s">
        <v>2990</v>
      </c>
      <c r="N20" s="13" t="s">
        <v>24</v>
      </c>
    </row>
    <row r="21" ht="34" customHeight="1" spans="1:14">
      <c r="A21" s="4" t="s">
        <v>894</v>
      </c>
      <c r="B21" s="4" t="s">
        <v>1324</v>
      </c>
      <c r="C21" s="15" t="s">
        <v>1278</v>
      </c>
      <c r="D21" s="4" t="s">
        <v>107</v>
      </c>
      <c r="E21" s="4" t="s">
        <v>1325</v>
      </c>
      <c r="F21" s="1"/>
      <c r="G21" s="1"/>
      <c r="H21" s="1"/>
      <c r="I21" s="1"/>
      <c r="J21" s="1"/>
      <c r="K21" s="1"/>
      <c r="L21" s="1"/>
      <c r="M21" s="1"/>
      <c r="N21" s="1"/>
    </row>
    <row r="22" ht="19" customHeight="1" spans="1:14">
      <c r="A22" s="5" t="s">
        <v>894</v>
      </c>
      <c r="B22" s="5" t="s">
        <v>1326</v>
      </c>
      <c r="C22" s="6">
        <v>0</v>
      </c>
      <c r="D22" s="5" t="s">
        <v>897</v>
      </c>
      <c r="E22" s="5"/>
      <c r="F22" s="5"/>
      <c r="G22" s="5"/>
      <c r="H22" s="1"/>
      <c r="I22" s="1"/>
      <c r="J22" s="1"/>
      <c r="K22" s="1"/>
      <c r="L22" s="1"/>
      <c r="M22" s="1"/>
      <c r="N22" s="1"/>
    </row>
    <row r="23" ht="19" customHeight="1" spans="1:14">
      <c r="A23" s="12" t="s">
        <v>894</v>
      </c>
      <c r="B23" s="12" t="s">
        <v>1327</v>
      </c>
      <c r="C23" s="16">
        <f>SUMIFS('9月奖金发放记录'!$J$2:$J$146,'9月奖金发放记录'!$B$2:$B$146,"陈高伟",'9月奖金发放记录'!$A$2:$A$146,"粤A01620F")</f>
        <v>0</v>
      </c>
      <c r="D23" s="5" t="s">
        <v>1328</v>
      </c>
      <c r="E23" s="5" t="s">
        <v>1329</v>
      </c>
      <c r="F23" s="5"/>
      <c r="G23" s="5"/>
      <c r="H23" s="1"/>
      <c r="I23" s="1"/>
      <c r="J23" s="1"/>
      <c r="K23" s="1"/>
      <c r="L23" s="1"/>
      <c r="M23" s="1"/>
      <c r="N23" s="1"/>
    </row>
    <row r="24" ht="19" customHeight="1" spans="1:14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ht="34" customHeight="1" spans="1:14">
      <c r="A25" s="12" t="s">
        <v>166</v>
      </c>
      <c r="B25" s="13" t="s">
        <v>17</v>
      </c>
      <c r="C25" s="14">
        <v>1000</v>
      </c>
      <c r="D25" s="13" t="s">
        <v>1322</v>
      </c>
      <c r="E25" s="13" t="s">
        <v>1322</v>
      </c>
      <c r="F25" s="13" t="s">
        <v>1322</v>
      </c>
      <c r="G25" s="13" t="s">
        <v>1322</v>
      </c>
      <c r="H25" s="13" t="s">
        <v>1322</v>
      </c>
      <c r="I25" s="13" t="s">
        <v>1322</v>
      </c>
      <c r="J25" s="13" t="s">
        <v>1322</v>
      </c>
      <c r="K25" s="13" t="s">
        <v>1322</v>
      </c>
      <c r="L25" s="13" t="s">
        <v>2991</v>
      </c>
      <c r="M25" s="13" t="s">
        <v>2991</v>
      </c>
      <c r="N25" s="13" t="s">
        <v>24</v>
      </c>
    </row>
    <row r="26" ht="34" customHeight="1" spans="1:14">
      <c r="A26" s="4" t="s">
        <v>894</v>
      </c>
      <c r="B26" s="4" t="s">
        <v>1324</v>
      </c>
      <c r="C26" s="15" t="s">
        <v>1278</v>
      </c>
      <c r="D26" s="4" t="s">
        <v>107</v>
      </c>
      <c r="E26" s="4" t="s">
        <v>1325</v>
      </c>
      <c r="F26" s="1"/>
      <c r="G26" s="1"/>
      <c r="H26" s="1"/>
      <c r="I26" s="1"/>
      <c r="J26" s="1"/>
      <c r="K26" s="1"/>
      <c r="L26" s="1"/>
      <c r="M26" s="1"/>
      <c r="N26" s="1"/>
    </row>
    <row r="27" ht="19" customHeight="1" spans="1:14">
      <c r="A27" s="5" t="s">
        <v>894</v>
      </c>
      <c r="B27" s="5" t="s">
        <v>1326</v>
      </c>
      <c r="C27" s="6">
        <v>0</v>
      </c>
      <c r="D27" s="5" t="s">
        <v>897</v>
      </c>
      <c r="E27" s="5"/>
      <c r="F27" s="5"/>
      <c r="G27" s="5"/>
      <c r="H27" s="1"/>
      <c r="I27" s="1"/>
      <c r="J27" s="1"/>
      <c r="K27" s="1"/>
      <c r="L27" s="1"/>
      <c r="M27" s="1"/>
      <c r="N27" s="1"/>
    </row>
    <row r="28" ht="19" customHeight="1" spans="1:14">
      <c r="A28" s="12" t="s">
        <v>894</v>
      </c>
      <c r="B28" s="12" t="s">
        <v>1327</v>
      </c>
      <c r="C28" s="16">
        <f>SUMIFS('9月奖金发放记录'!$J$2:$J$146,'9月奖金发放记录'!$B$2:$B$146,"陈高伟",'9月奖金发放记录'!$A$2:$A$146,"粤A02509F")</f>
        <v>0</v>
      </c>
      <c r="D28" s="5" t="s">
        <v>1328</v>
      </c>
      <c r="E28" s="5" t="s">
        <v>1329</v>
      </c>
      <c r="F28" s="5"/>
      <c r="G28" s="5"/>
      <c r="H28" s="1"/>
      <c r="I28" s="1"/>
      <c r="J28" s="1"/>
      <c r="K28" s="1"/>
      <c r="L28" s="1"/>
      <c r="M28" s="1"/>
      <c r="N28" s="1"/>
    </row>
    <row r="29" ht="19" customHeight="1" spans="1:14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34" customHeight="1" spans="1:14">
      <c r="A30" s="12" t="s">
        <v>188</v>
      </c>
      <c r="B30" s="13" t="s">
        <v>17</v>
      </c>
      <c r="C30" s="14">
        <v>1000</v>
      </c>
      <c r="D30" s="13" t="s">
        <v>1322</v>
      </c>
      <c r="E30" s="13" t="s">
        <v>1322</v>
      </c>
      <c r="F30" s="13" t="s">
        <v>1322</v>
      </c>
      <c r="G30" s="13" t="s">
        <v>1322</v>
      </c>
      <c r="H30" s="13" t="s">
        <v>1322</v>
      </c>
      <c r="I30" s="13" t="s">
        <v>1322</v>
      </c>
      <c r="J30" s="13" t="s">
        <v>1322</v>
      </c>
      <c r="K30" s="13" t="s">
        <v>1322</v>
      </c>
      <c r="L30" s="13" t="s">
        <v>2992</v>
      </c>
      <c r="M30" s="13" t="s">
        <v>2992</v>
      </c>
      <c r="N30" s="13" t="s">
        <v>825</v>
      </c>
    </row>
    <row r="31" ht="34" customHeight="1" spans="1:14">
      <c r="A31" s="4" t="s">
        <v>894</v>
      </c>
      <c r="B31" s="4" t="s">
        <v>1324</v>
      </c>
      <c r="C31" s="15" t="s">
        <v>1278</v>
      </c>
      <c r="D31" s="4" t="s">
        <v>107</v>
      </c>
      <c r="E31" s="4" t="s">
        <v>1325</v>
      </c>
      <c r="F31" s="1"/>
      <c r="G31" s="1"/>
      <c r="H31" s="1"/>
      <c r="I31" s="1"/>
      <c r="J31" s="1"/>
      <c r="K31" s="1"/>
      <c r="L31" s="1"/>
      <c r="M31" s="1"/>
      <c r="N31" s="1"/>
    </row>
    <row r="32" ht="19" customHeight="1" spans="1:14">
      <c r="A32" s="5" t="s">
        <v>894</v>
      </c>
      <c r="B32" s="5" t="s">
        <v>1326</v>
      </c>
      <c r="C32" s="6">
        <v>0</v>
      </c>
      <c r="D32" s="5" t="s">
        <v>1348</v>
      </c>
      <c r="E32" s="5"/>
      <c r="F32" s="5"/>
      <c r="G32" s="5"/>
      <c r="H32" s="1"/>
      <c r="I32" s="1"/>
      <c r="J32" s="1"/>
      <c r="K32" s="1"/>
      <c r="L32" s="1"/>
      <c r="M32" s="1"/>
      <c r="N32" s="1"/>
    </row>
    <row r="33" ht="19" customHeight="1" spans="1:14">
      <c r="A33" s="12" t="s">
        <v>894</v>
      </c>
      <c r="B33" s="12" t="s">
        <v>1327</v>
      </c>
      <c r="C33" s="16">
        <f>SUMIFS('9月奖金发放记录'!$J$2:$J$146,'9月奖金发放记录'!$B$2:$B$146,"陈高伟",'9月奖金发放记录'!$A$2:$A$146,"粤A02683F")</f>
        <v>0</v>
      </c>
      <c r="D33" s="5" t="s">
        <v>1334</v>
      </c>
      <c r="E33" s="5" t="s">
        <v>1329</v>
      </c>
      <c r="F33" s="5"/>
      <c r="G33" s="5"/>
      <c r="H33" s="1"/>
      <c r="I33" s="1"/>
      <c r="J33" s="1"/>
      <c r="K33" s="1"/>
      <c r="L33" s="1"/>
      <c r="M33" s="1"/>
      <c r="N33" s="1"/>
    </row>
    <row r="34" ht="19" customHeight="1" spans="1:1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34" customHeight="1" spans="1:14">
      <c r="A35" s="12" t="s">
        <v>191</v>
      </c>
      <c r="B35" s="13" t="s">
        <v>17</v>
      </c>
      <c r="C35" s="14">
        <v>1000</v>
      </c>
      <c r="D35" s="13" t="s">
        <v>1322</v>
      </c>
      <c r="E35" s="13" t="s">
        <v>1322</v>
      </c>
      <c r="F35" s="13" t="s">
        <v>1322</v>
      </c>
      <c r="G35" s="13" t="s">
        <v>1322</v>
      </c>
      <c r="H35" s="13" t="s">
        <v>1322</v>
      </c>
      <c r="I35" s="13" t="s">
        <v>1322</v>
      </c>
      <c r="J35" s="13" t="s">
        <v>1322</v>
      </c>
      <c r="K35" s="13" t="s">
        <v>1322</v>
      </c>
      <c r="L35" s="13" t="s">
        <v>2993</v>
      </c>
      <c r="M35" s="13" t="s">
        <v>2993</v>
      </c>
      <c r="N35" s="13" t="s">
        <v>24</v>
      </c>
    </row>
    <row r="36" ht="34" customHeight="1" spans="1:14">
      <c r="A36" s="4" t="s">
        <v>894</v>
      </c>
      <c r="B36" s="4" t="s">
        <v>1324</v>
      </c>
      <c r="C36" s="15" t="s">
        <v>1278</v>
      </c>
      <c r="D36" s="4" t="s">
        <v>107</v>
      </c>
      <c r="E36" s="4" t="s">
        <v>1325</v>
      </c>
      <c r="F36" s="1"/>
      <c r="G36" s="1"/>
      <c r="H36" s="1"/>
      <c r="I36" s="1"/>
      <c r="J36" s="1"/>
      <c r="K36" s="1"/>
      <c r="L36" s="1"/>
      <c r="M36" s="1"/>
      <c r="N36" s="1"/>
    </row>
    <row r="37" ht="19" customHeight="1" spans="1:14">
      <c r="A37" s="5" t="s">
        <v>894</v>
      </c>
      <c r="B37" s="5" t="s">
        <v>1326</v>
      </c>
      <c r="C37" s="6">
        <v>0</v>
      </c>
      <c r="D37" s="5" t="s">
        <v>897</v>
      </c>
      <c r="E37" s="5"/>
      <c r="F37" s="5"/>
      <c r="G37" s="5"/>
      <c r="H37" s="1"/>
      <c r="I37" s="1"/>
      <c r="J37" s="1"/>
      <c r="K37" s="1"/>
      <c r="L37" s="1"/>
      <c r="M37" s="1"/>
      <c r="N37" s="1"/>
    </row>
    <row r="38" ht="19" customHeight="1" spans="1:14">
      <c r="A38" s="12" t="s">
        <v>894</v>
      </c>
      <c r="B38" s="12" t="s">
        <v>1327</v>
      </c>
      <c r="C38" s="16">
        <f>SUMIFS('9月奖金发放记录'!$J$2:$J$146,'9月奖金发放记录'!$B$2:$B$146,"陈高伟",'9月奖金发放记录'!$A$2:$A$146,"粤A03502F")</f>
        <v>0</v>
      </c>
      <c r="D38" s="5" t="s">
        <v>1328</v>
      </c>
      <c r="E38" s="5" t="s">
        <v>1329</v>
      </c>
      <c r="F38" s="5"/>
      <c r="G38" s="5"/>
      <c r="H38" s="1"/>
      <c r="I38" s="1"/>
      <c r="J38" s="1"/>
      <c r="K38" s="1"/>
      <c r="L38" s="1"/>
      <c r="M38" s="1"/>
      <c r="N38" s="1"/>
    </row>
    <row r="39" ht="19" customHeight="1" spans="1:14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34" customHeight="1" spans="1:14">
      <c r="A40" s="12" t="s">
        <v>195</v>
      </c>
      <c r="B40" s="13" t="s">
        <v>17</v>
      </c>
      <c r="C40" s="14">
        <v>1000</v>
      </c>
      <c r="D40" s="13" t="s">
        <v>1322</v>
      </c>
      <c r="E40" s="13" t="s">
        <v>1322</v>
      </c>
      <c r="F40" s="13" t="s">
        <v>1322</v>
      </c>
      <c r="G40" s="13" t="s">
        <v>1322</v>
      </c>
      <c r="H40" s="13" t="s">
        <v>1322</v>
      </c>
      <c r="I40" s="13" t="s">
        <v>1322</v>
      </c>
      <c r="J40" s="13" t="s">
        <v>1322</v>
      </c>
      <c r="K40" s="13" t="s">
        <v>1322</v>
      </c>
      <c r="L40" s="13" t="s">
        <v>2994</v>
      </c>
      <c r="M40" s="13" t="s">
        <v>2994</v>
      </c>
      <c r="N40" s="13" t="s">
        <v>24</v>
      </c>
    </row>
    <row r="41" ht="34" customHeight="1" spans="1:14">
      <c r="A41" s="4" t="s">
        <v>894</v>
      </c>
      <c r="B41" s="4" t="s">
        <v>1324</v>
      </c>
      <c r="C41" s="15" t="s">
        <v>1278</v>
      </c>
      <c r="D41" s="4" t="s">
        <v>107</v>
      </c>
      <c r="E41" s="4" t="s">
        <v>1325</v>
      </c>
      <c r="F41" s="1"/>
      <c r="G41" s="1"/>
      <c r="H41" s="1"/>
      <c r="I41" s="1"/>
      <c r="J41" s="1"/>
      <c r="K41" s="1"/>
      <c r="L41" s="1"/>
      <c r="M41" s="1"/>
      <c r="N41" s="1"/>
    </row>
    <row r="42" ht="19" customHeight="1" spans="1:14">
      <c r="A42" s="5" t="s">
        <v>894</v>
      </c>
      <c r="B42" s="5" t="s">
        <v>1326</v>
      </c>
      <c r="C42" s="6">
        <v>0</v>
      </c>
      <c r="D42" s="5" t="s">
        <v>897</v>
      </c>
      <c r="E42" s="5"/>
      <c r="F42" s="5"/>
      <c r="G42" s="5"/>
      <c r="H42" s="1"/>
      <c r="I42" s="1"/>
      <c r="J42" s="1"/>
      <c r="K42" s="1"/>
      <c r="L42" s="1"/>
      <c r="M42" s="1"/>
      <c r="N42" s="1"/>
    </row>
    <row r="43" ht="19" customHeight="1" spans="1:14">
      <c r="A43" s="12" t="s">
        <v>894</v>
      </c>
      <c r="B43" s="12" t="s">
        <v>1327</v>
      </c>
      <c r="C43" s="16">
        <f>SUMIFS('9月奖金发放记录'!$J$2:$J$146,'9月奖金发放记录'!$B$2:$B$146,"陈高伟",'9月奖金发放记录'!$A$2:$A$146,"粤A03859F")</f>
        <v>0</v>
      </c>
      <c r="D43" s="5" t="s">
        <v>1328</v>
      </c>
      <c r="E43" s="5" t="s">
        <v>1329</v>
      </c>
      <c r="F43" s="5"/>
      <c r="G43" s="5"/>
      <c r="H43" s="1"/>
      <c r="I43" s="1"/>
      <c r="J43" s="1"/>
      <c r="K43" s="1"/>
      <c r="L43" s="1"/>
      <c r="M43" s="1"/>
      <c r="N43" s="1"/>
    </row>
    <row r="44" ht="19" customHeight="1" spans="1:1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34" customHeight="1" spans="1:14">
      <c r="A45" s="12" t="s">
        <v>196</v>
      </c>
      <c r="B45" s="13" t="s">
        <v>17</v>
      </c>
      <c r="C45" s="14">
        <v>1000</v>
      </c>
      <c r="D45" s="13" t="s">
        <v>1322</v>
      </c>
      <c r="E45" s="13" t="s">
        <v>1322</v>
      </c>
      <c r="F45" s="13" t="s">
        <v>1322</v>
      </c>
      <c r="G45" s="13" t="s">
        <v>1322</v>
      </c>
      <c r="H45" s="13" t="s">
        <v>1322</v>
      </c>
      <c r="I45" s="13" t="s">
        <v>1322</v>
      </c>
      <c r="J45" s="13" t="s">
        <v>1322</v>
      </c>
      <c r="K45" s="13" t="s">
        <v>1322</v>
      </c>
      <c r="L45" s="13" t="s">
        <v>2995</v>
      </c>
      <c r="M45" s="13" t="s">
        <v>2995</v>
      </c>
      <c r="N45" s="13" t="s">
        <v>24</v>
      </c>
    </row>
    <row r="46" ht="34" customHeight="1" spans="1:14">
      <c r="A46" s="4" t="s">
        <v>894</v>
      </c>
      <c r="B46" s="4" t="s">
        <v>1324</v>
      </c>
      <c r="C46" s="15" t="s">
        <v>1278</v>
      </c>
      <c r="D46" s="4" t="s">
        <v>107</v>
      </c>
      <c r="E46" s="4" t="s">
        <v>1325</v>
      </c>
      <c r="F46" s="1"/>
      <c r="G46" s="1"/>
      <c r="H46" s="1"/>
      <c r="I46" s="1"/>
      <c r="J46" s="1"/>
      <c r="K46" s="1"/>
      <c r="L46" s="1"/>
      <c r="M46" s="1"/>
      <c r="N46" s="1"/>
    </row>
    <row r="47" ht="19" customHeight="1" spans="1:14">
      <c r="A47" s="5" t="s">
        <v>894</v>
      </c>
      <c r="B47" s="5" t="s">
        <v>1326</v>
      </c>
      <c r="C47" s="6">
        <v>0</v>
      </c>
      <c r="D47" s="5" t="s">
        <v>897</v>
      </c>
      <c r="E47" s="5"/>
      <c r="F47" s="5"/>
      <c r="G47" s="5"/>
      <c r="H47" s="1"/>
      <c r="I47" s="1"/>
      <c r="J47" s="1"/>
      <c r="K47" s="1"/>
      <c r="L47" s="1"/>
      <c r="M47" s="1"/>
      <c r="N47" s="1"/>
    </row>
    <row r="48" ht="19" customHeight="1" spans="1:14">
      <c r="A48" s="12" t="s">
        <v>894</v>
      </c>
      <c r="B48" s="12" t="s">
        <v>1327</v>
      </c>
      <c r="C48" s="16">
        <f>SUMIFS('9月奖金发放记录'!$J$2:$J$146,'9月奖金发放记录'!$B$2:$B$146,"陈高伟",'9月奖金发放记录'!$A$2:$A$146,"粤A05391F")</f>
        <v>0</v>
      </c>
      <c r="D48" s="5" t="s">
        <v>1328</v>
      </c>
      <c r="E48" s="5" t="s">
        <v>1329</v>
      </c>
      <c r="F48" s="5"/>
      <c r="G48" s="5"/>
      <c r="H48" s="1"/>
      <c r="I48" s="1"/>
      <c r="J48" s="1"/>
      <c r="K48" s="1"/>
      <c r="L48" s="1"/>
      <c r="M48" s="1"/>
      <c r="N48" s="1"/>
    </row>
    <row r="49" ht="19" customHeight="1" spans="1:14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34" customHeight="1" spans="1:14">
      <c r="A50" s="12" t="s">
        <v>197</v>
      </c>
      <c r="B50" s="13" t="s">
        <v>17</v>
      </c>
      <c r="C50" s="14">
        <v>1000</v>
      </c>
      <c r="D50" s="13" t="s">
        <v>1322</v>
      </c>
      <c r="E50" s="13" t="s">
        <v>1322</v>
      </c>
      <c r="F50" s="13" t="s">
        <v>1322</v>
      </c>
      <c r="G50" s="13" t="s">
        <v>1322</v>
      </c>
      <c r="H50" s="13" t="s">
        <v>1322</v>
      </c>
      <c r="I50" s="13" t="s">
        <v>1322</v>
      </c>
      <c r="J50" s="13" t="s">
        <v>1322</v>
      </c>
      <c r="K50" s="13" t="s">
        <v>1322</v>
      </c>
      <c r="L50" s="13" t="s">
        <v>2996</v>
      </c>
      <c r="M50" s="13" t="s">
        <v>2996</v>
      </c>
      <c r="N50" s="13" t="s">
        <v>24</v>
      </c>
    </row>
    <row r="51" ht="34" customHeight="1" spans="1:14">
      <c r="A51" s="4" t="s">
        <v>894</v>
      </c>
      <c r="B51" s="4" t="s">
        <v>1324</v>
      </c>
      <c r="C51" s="15" t="s">
        <v>1278</v>
      </c>
      <c r="D51" s="4" t="s">
        <v>107</v>
      </c>
      <c r="E51" s="4" t="s">
        <v>1325</v>
      </c>
      <c r="F51" s="1"/>
      <c r="G51" s="1"/>
      <c r="H51" s="1"/>
      <c r="I51" s="1"/>
      <c r="J51" s="1"/>
      <c r="K51" s="1"/>
      <c r="L51" s="1"/>
      <c r="M51" s="1"/>
      <c r="N51" s="1"/>
    </row>
    <row r="52" ht="19" customHeight="1" spans="1:14">
      <c r="A52" s="5" t="s">
        <v>894</v>
      </c>
      <c r="B52" s="5" t="s">
        <v>1326</v>
      </c>
      <c r="C52" s="6">
        <v>0</v>
      </c>
      <c r="D52" s="5" t="s">
        <v>897</v>
      </c>
      <c r="E52" s="5"/>
      <c r="F52" s="5"/>
      <c r="G52" s="5"/>
      <c r="H52" s="1"/>
      <c r="I52" s="1"/>
      <c r="J52" s="1"/>
      <c r="K52" s="1"/>
      <c r="L52" s="1"/>
      <c r="M52" s="1"/>
      <c r="N52" s="1"/>
    </row>
    <row r="53" ht="19" customHeight="1" spans="1:14">
      <c r="A53" s="12" t="s">
        <v>894</v>
      </c>
      <c r="B53" s="12" t="s">
        <v>1327</v>
      </c>
      <c r="C53" s="16">
        <f>SUMIFS('9月奖金发放记录'!$J$2:$J$146,'9月奖金发放记录'!$B$2:$B$146,"陈高伟",'9月奖金发放记录'!$A$2:$A$146,"粤A05839F")</f>
        <v>0</v>
      </c>
      <c r="D53" s="5" t="s">
        <v>1328</v>
      </c>
      <c r="E53" s="5" t="s">
        <v>1329</v>
      </c>
      <c r="F53" s="5"/>
      <c r="G53" s="5"/>
      <c r="H53" s="1"/>
      <c r="I53" s="1"/>
      <c r="J53" s="1"/>
      <c r="K53" s="1"/>
      <c r="L53" s="1"/>
      <c r="M53" s="1"/>
      <c r="N53" s="1"/>
    </row>
    <row r="54" ht="19" customHeight="1" spans="1:1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ht="34" customHeight="1" spans="1:14">
      <c r="A55" s="12" t="s">
        <v>199</v>
      </c>
      <c r="B55" s="13" t="s">
        <v>17</v>
      </c>
      <c r="C55" s="14">
        <v>1000</v>
      </c>
      <c r="D55" s="13" t="s">
        <v>1322</v>
      </c>
      <c r="E55" s="13" t="s">
        <v>1322</v>
      </c>
      <c r="F55" s="13" t="s">
        <v>1322</v>
      </c>
      <c r="G55" s="13" t="s">
        <v>1322</v>
      </c>
      <c r="H55" s="13" t="s">
        <v>1322</v>
      </c>
      <c r="I55" s="13" t="s">
        <v>1322</v>
      </c>
      <c r="J55" s="13" t="s">
        <v>1322</v>
      </c>
      <c r="K55" s="13" t="s">
        <v>1322</v>
      </c>
      <c r="L55" s="13" t="s">
        <v>2997</v>
      </c>
      <c r="M55" s="13" t="s">
        <v>2997</v>
      </c>
      <c r="N55" s="13" t="s">
        <v>825</v>
      </c>
    </row>
    <row r="56" ht="34" customHeight="1" spans="1:14">
      <c r="A56" s="4" t="s">
        <v>894</v>
      </c>
      <c r="B56" s="4" t="s">
        <v>1324</v>
      </c>
      <c r="C56" s="15" t="s">
        <v>1278</v>
      </c>
      <c r="D56" s="4" t="s">
        <v>107</v>
      </c>
      <c r="E56" s="4" t="s">
        <v>1325</v>
      </c>
      <c r="F56" s="1"/>
      <c r="G56" s="1"/>
      <c r="H56" s="1"/>
      <c r="I56" s="1"/>
      <c r="J56" s="1"/>
      <c r="K56" s="1"/>
      <c r="L56" s="1"/>
      <c r="M56" s="1"/>
      <c r="N56" s="1"/>
    </row>
    <row r="57" ht="19" customHeight="1" spans="1:14">
      <c r="A57" s="5" t="s">
        <v>894</v>
      </c>
      <c r="B57" s="5" t="s">
        <v>1326</v>
      </c>
      <c r="C57" s="6">
        <v>0</v>
      </c>
      <c r="D57" s="5" t="s">
        <v>1348</v>
      </c>
      <c r="E57" s="5"/>
      <c r="F57" s="5"/>
      <c r="G57" s="5"/>
      <c r="H57" s="1"/>
      <c r="I57" s="1"/>
      <c r="J57" s="1"/>
      <c r="K57" s="1"/>
      <c r="L57" s="1"/>
      <c r="M57" s="1"/>
      <c r="N57" s="1"/>
    </row>
    <row r="58" ht="19" customHeight="1" spans="1:14">
      <c r="A58" s="12" t="s">
        <v>894</v>
      </c>
      <c r="B58" s="12" t="s">
        <v>1327</v>
      </c>
      <c r="C58" s="16">
        <f>SUMIFS('9月奖金发放记录'!$J$2:$J$146,'9月奖金发放记录'!$B$2:$B$146,"陈高伟",'9月奖金发放记录'!$A$2:$A$146,"粤A05985F")</f>
        <v>0</v>
      </c>
      <c r="D58" s="5" t="s">
        <v>1334</v>
      </c>
      <c r="E58" s="5" t="s">
        <v>1329</v>
      </c>
      <c r="F58" s="5"/>
      <c r="G58" s="5"/>
      <c r="H58" s="1"/>
      <c r="I58" s="1"/>
      <c r="J58" s="1"/>
      <c r="K58" s="1"/>
      <c r="L58" s="1"/>
      <c r="M58" s="1"/>
      <c r="N58" s="1"/>
    </row>
    <row r="59" ht="19" customHeight="1" spans="1:14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ht="34" customHeight="1" spans="1:14">
      <c r="A60" s="12" t="s">
        <v>201</v>
      </c>
      <c r="B60" s="13" t="s">
        <v>17</v>
      </c>
      <c r="C60" s="14">
        <v>1000</v>
      </c>
      <c r="D60" s="13" t="s">
        <v>1322</v>
      </c>
      <c r="E60" s="13" t="s">
        <v>1322</v>
      </c>
      <c r="F60" s="13" t="s">
        <v>1322</v>
      </c>
      <c r="G60" s="13" t="s">
        <v>1322</v>
      </c>
      <c r="H60" s="13" t="s">
        <v>1322</v>
      </c>
      <c r="I60" s="13" t="s">
        <v>1322</v>
      </c>
      <c r="J60" s="13" t="s">
        <v>1322</v>
      </c>
      <c r="K60" s="13" t="s">
        <v>1322</v>
      </c>
      <c r="L60" s="13" t="s">
        <v>2998</v>
      </c>
      <c r="M60" s="13" t="s">
        <v>2998</v>
      </c>
      <c r="N60" s="13" t="s">
        <v>24</v>
      </c>
    </row>
    <row r="61" ht="34" customHeight="1" spans="1:14">
      <c r="A61" s="4" t="s">
        <v>894</v>
      </c>
      <c r="B61" s="4" t="s">
        <v>1324</v>
      </c>
      <c r="C61" s="15" t="s">
        <v>1278</v>
      </c>
      <c r="D61" s="4" t="s">
        <v>107</v>
      </c>
      <c r="E61" s="4" t="s">
        <v>1325</v>
      </c>
      <c r="F61" s="1"/>
      <c r="G61" s="1"/>
      <c r="H61" s="1"/>
      <c r="I61" s="1"/>
      <c r="J61" s="1"/>
      <c r="K61" s="1"/>
      <c r="L61" s="1"/>
      <c r="M61" s="1"/>
      <c r="N61" s="1"/>
    </row>
    <row r="62" ht="19" customHeight="1" spans="1:14">
      <c r="A62" s="5" t="s">
        <v>894</v>
      </c>
      <c r="B62" s="5" t="s">
        <v>1326</v>
      </c>
      <c r="C62" s="6">
        <v>0</v>
      </c>
      <c r="D62" s="5" t="s">
        <v>897</v>
      </c>
      <c r="E62" s="5"/>
      <c r="F62" s="5"/>
      <c r="G62" s="5"/>
      <c r="H62" s="1"/>
      <c r="I62" s="1"/>
      <c r="J62" s="1"/>
      <c r="K62" s="1"/>
      <c r="L62" s="1"/>
      <c r="M62" s="1"/>
      <c r="N62" s="1"/>
    </row>
    <row r="63" ht="19" customHeight="1" spans="1:14">
      <c r="A63" s="12" t="s">
        <v>894</v>
      </c>
      <c r="B63" s="12" t="s">
        <v>1327</v>
      </c>
      <c r="C63" s="16">
        <f>SUMIFS('9月奖金发放记录'!$J$2:$J$146,'9月奖金发放记录'!$B$2:$B$146,"陈高伟",'9月奖金发放记录'!$A$2:$A$146,"粤A05995F")</f>
        <v>0</v>
      </c>
      <c r="D63" s="5" t="s">
        <v>1328</v>
      </c>
      <c r="E63" s="5" t="s">
        <v>1329</v>
      </c>
      <c r="F63" s="5"/>
      <c r="G63" s="5"/>
      <c r="H63" s="1"/>
      <c r="I63" s="1"/>
      <c r="J63" s="1"/>
      <c r="K63" s="1"/>
      <c r="L63" s="1"/>
      <c r="M63" s="1"/>
      <c r="N63" s="1"/>
    </row>
    <row r="64" ht="19" customHeight="1" spans="1:1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ht="34" customHeight="1" spans="1:14">
      <c r="A65" s="12" t="s">
        <v>202</v>
      </c>
      <c r="B65" s="13" t="s">
        <v>17</v>
      </c>
      <c r="C65" s="14">
        <v>1000</v>
      </c>
      <c r="D65" s="13" t="s">
        <v>1322</v>
      </c>
      <c r="E65" s="13" t="s">
        <v>1322</v>
      </c>
      <c r="F65" s="13" t="s">
        <v>1322</v>
      </c>
      <c r="G65" s="13" t="s">
        <v>1322</v>
      </c>
      <c r="H65" s="13" t="s">
        <v>1322</v>
      </c>
      <c r="I65" s="13" t="s">
        <v>1322</v>
      </c>
      <c r="J65" s="13" t="s">
        <v>1322</v>
      </c>
      <c r="K65" s="13" t="s">
        <v>1322</v>
      </c>
      <c r="L65" s="13" t="s">
        <v>2999</v>
      </c>
      <c r="M65" s="13" t="s">
        <v>2999</v>
      </c>
      <c r="N65" s="13" t="s">
        <v>825</v>
      </c>
    </row>
    <row r="66" ht="34" customHeight="1" spans="1:14">
      <c r="A66" s="4" t="s">
        <v>894</v>
      </c>
      <c r="B66" s="4" t="s">
        <v>1324</v>
      </c>
      <c r="C66" s="15" t="s">
        <v>1278</v>
      </c>
      <c r="D66" s="4" t="s">
        <v>107</v>
      </c>
      <c r="E66" s="4" t="s">
        <v>1325</v>
      </c>
      <c r="F66" s="1"/>
      <c r="G66" s="1"/>
      <c r="H66" s="1"/>
      <c r="I66" s="1"/>
      <c r="J66" s="1"/>
      <c r="K66" s="1"/>
      <c r="L66" s="1"/>
      <c r="M66" s="1"/>
      <c r="N66" s="1"/>
    </row>
    <row r="67" ht="19" customHeight="1" spans="1:14">
      <c r="A67" s="5" t="s">
        <v>894</v>
      </c>
      <c r="B67" s="5" t="s">
        <v>1326</v>
      </c>
      <c r="C67" s="6">
        <v>0</v>
      </c>
      <c r="D67" s="5" t="s">
        <v>1348</v>
      </c>
      <c r="E67" s="5"/>
      <c r="F67" s="5"/>
      <c r="G67" s="5"/>
      <c r="H67" s="1"/>
      <c r="I67" s="1"/>
      <c r="J67" s="1"/>
      <c r="K67" s="1"/>
      <c r="L67" s="1"/>
      <c r="M67" s="1"/>
      <c r="N67" s="1"/>
    </row>
    <row r="68" ht="19" customHeight="1" spans="1:14">
      <c r="A68" s="12" t="s">
        <v>894</v>
      </c>
      <c r="B68" s="12" t="s">
        <v>1327</v>
      </c>
      <c r="C68" s="16">
        <f>SUMIFS('9月奖金发放记录'!$J$2:$J$146,'9月奖金发放记录'!$B$2:$B$146,"陈高伟",'9月奖金发放记录'!$A$2:$A$146,"粤A06569F")</f>
        <v>0</v>
      </c>
      <c r="D68" s="5" t="s">
        <v>1334</v>
      </c>
      <c r="E68" s="5" t="s">
        <v>1329</v>
      </c>
      <c r="F68" s="5"/>
      <c r="G68" s="5"/>
      <c r="H68" s="1"/>
      <c r="I68" s="1"/>
      <c r="J68" s="1"/>
      <c r="K68" s="1"/>
      <c r="L68" s="1"/>
      <c r="M68" s="1"/>
      <c r="N68" s="1"/>
    </row>
    <row r="69" ht="19" customHeight="1" spans="1:14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34" customHeight="1" spans="1:14">
      <c r="A70" s="12" t="s">
        <v>203</v>
      </c>
      <c r="B70" s="13" t="s">
        <v>17</v>
      </c>
      <c r="C70" s="14">
        <v>1000</v>
      </c>
      <c r="D70" s="13" t="s">
        <v>1322</v>
      </c>
      <c r="E70" s="13" t="s">
        <v>1322</v>
      </c>
      <c r="F70" s="13" t="s">
        <v>1322</v>
      </c>
      <c r="G70" s="13" t="s">
        <v>1322</v>
      </c>
      <c r="H70" s="13" t="s">
        <v>1322</v>
      </c>
      <c r="I70" s="13" t="s">
        <v>1322</v>
      </c>
      <c r="J70" s="13" t="s">
        <v>1322</v>
      </c>
      <c r="K70" s="13" t="s">
        <v>1322</v>
      </c>
      <c r="L70" s="13" t="s">
        <v>3000</v>
      </c>
      <c r="M70" s="13" t="s">
        <v>3000</v>
      </c>
      <c r="N70" s="13" t="s">
        <v>826</v>
      </c>
    </row>
    <row r="71" ht="34" customHeight="1" spans="1:14">
      <c r="A71" s="4" t="s">
        <v>894</v>
      </c>
      <c r="B71" s="4" t="s">
        <v>1324</v>
      </c>
      <c r="C71" s="15" t="s">
        <v>1278</v>
      </c>
      <c r="D71" s="4" t="s">
        <v>107</v>
      </c>
      <c r="E71" s="4" t="s">
        <v>1325</v>
      </c>
      <c r="F71" s="1"/>
      <c r="G71" s="1"/>
      <c r="H71" s="1"/>
      <c r="I71" s="1"/>
      <c r="J71" s="1"/>
      <c r="K71" s="1"/>
      <c r="L71" s="1"/>
      <c r="M71" s="1"/>
      <c r="N71" s="1"/>
    </row>
    <row r="72" ht="19" customHeight="1" spans="1:14">
      <c r="A72" s="5" t="s">
        <v>894</v>
      </c>
      <c r="B72" s="5" t="s">
        <v>1269</v>
      </c>
      <c r="C72" s="6">
        <f>'9月奖金发放记录'!J7</f>
        <v>1000</v>
      </c>
      <c r="D72" s="5" t="s">
        <v>1333</v>
      </c>
      <c r="E72" s="5"/>
      <c r="F72" s="5"/>
      <c r="G72" s="5"/>
      <c r="H72" s="1"/>
      <c r="I72" s="1"/>
      <c r="J72" s="1"/>
      <c r="K72" s="1"/>
      <c r="L72" s="1"/>
      <c r="M72" s="1"/>
      <c r="N72" s="1"/>
    </row>
    <row r="73" ht="19" customHeight="1" spans="1:14">
      <c r="A73" s="12" t="s">
        <v>894</v>
      </c>
      <c r="B73" s="12" t="s">
        <v>1327</v>
      </c>
      <c r="C73" s="16">
        <f>SUMIFS('9月奖金发放记录'!$J$2:$J$146,'9月奖金发放记录'!$B$2:$B$146,"陈高伟",'9月奖金发放记录'!$A$2:$A$146,"粤A06691F")</f>
        <v>1000</v>
      </c>
      <c r="D73" s="5" t="s">
        <v>1328</v>
      </c>
      <c r="E73" s="5" t="s">
        <v>1329</v>
      </c>
      <c r="F73" s="5"/>
      <c r="G73" s="5"/>
      <c r="H73" s="1"/>
      <c r="I73" s="1"/>
      <c r="J73" s="1"/>
      <c r="K73" s="1"/>
      <c r="L73" s="1"/>
      <c r="M73" s="1"/>
      <c r="N73" s="1"/>
    </row>
    <row r="74" ht="19" customHeight="1" spans="1:1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ht="34" customHeight="1" spans="1:14">
      <c r="A75" s="12" t="s">
        <v>204</v>
      </c>
      <c r="B75" s="13" t="s">
        <v>17</v>
      </c>
      <c r="C75" s="14">
        <v>1000</v>
      </c>
      <c r="D75" s="13" t="s">
        <v>1322</v>
      </c>
      <c r="E75" s="13" t="s">
        <v>1322</v>
      </c>
      <c r="F75" s="13" t="s">
        <v>1322</v>
      </c>
      <c r="G75" s="13" t="s">
        <v>1322</v>
      </c>
      <c r="H75" s="13" t="s">
        <v>1322</v>
      </c>
      <c r="I75" s="13" t="s">
        <v>1322</v>
      </c>
      <c r="J75" s="13" t="s">
        <v>1322</v>
      </c>
      <c r="K75" s="13" t="s">
        <v>1322</v>
      </c>
      <c r="L75" s="13" t="s">
        <v>3001</v>
      </c>
      <c r="M75" s="13" t="s">
        <v>3001</v>
      </c>
      <c r="N75" s="13" t="s">
        <v>24</v>
      </c>
    </row>
    <row r="76" ht="34" customHeight="1" spans="1:14">
      <c r="A76" s="4" t="s">
        <v>894</v>
      </c>
      <c r="B76" s="4" t="s">
        <v>1324</v>
      </c>
      <c r="C76" s="15" t="s">
        <v>1278</v>
      </c>
      <c r="D76" s="4" t="s">
        <v>107</v>
      </c>
      <c r="E76" s="4" t="s">
        <v>1325</v>
      </c>
      <c r="F76" s="1"/>
      <c r="G76" s="1"/>
      <c r="H76" s="1"/>
      <c r="I76" s="1"/>
      <c r="J76" s="1"/>
      <c r="K76" s="1"/>
      <c r="L76" s="1"/>
      <c r="M76" s="1"/>
      <c r="N76" s="1"/>
    </row>
    <row r="77" ht="19" customHeight="1" spans="1:14">
      <c r="A77" s="5" t="s">
        <v>894</v>
      </c>
      <c r="B77" s="5" t="s">
        <v>1326</v>
      </c>
      <c r="C77" s="6">
        <v>0</v>
      </c>
      <c r="D77" s="5" t="s">
        <v>897</v>
      </c>
      <c r="E77" s="5"/>
      <c r="F77" s="5"/>
      <c r="G77" s="5"/>
      <c r="H77" s="1"/>
      <c r="I77" s="1"/>
      <c r="J77" s="1"/>
      <c r="K77" s="1"/>
      <c r="L77" s="1"/>
      <c r="M77" s="1"/>
      <c r="N77" s="1"/>
    </row>
    <row r="78" ht="19" customHeight="1" spans="1:14">
      <c r="A78" s="12" t="s">
        <v>894</v>
      </c>
      <c r="B78" s="12" t="s">
        <v>1327</v>
      </c>
      <c r="C78" s="16">
        <f>SUMIFS('9月奖金发放记录'!$J$2:$J$146,'9月奖金发放记录'!$B$2:$B$146,"陈高伟",'9月奖金发放记录'!$A$2:$A$146,"粤A06859F")</f>
        <v>0</v>
      </c>
      <c r="D78" s="5" t="s">
        <v>1328</v>
      </c>
      <c r="E78" s="5" t="s">
        <v>1329</v>
      </c>
      <c r="F78" s="5"/>
      <c r="G78" s="5"/>
      <c r="H78" s="1"/>
      <c r="I78" s="1"/>
      <c r="J78" s="1"/>
      <c r="K78" s="1"/>
      <c r="L78" s="1"/>
      <c r="M78" s="1"/>
      <c r="N78" s="1"/>
    </row>
    <row r="79" ht="19" customHeight="1" spans="1:14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ht="34" customHeight="1" spans="1:14">
      <c r="A80" s="12" t="s">
        <v>205</v>
      </c>
      <c r="B80" s="13" t="s">
        <v>17</v>
      </c>
      <c r="C80" s="14">
        <v>1000</v>
      </c>
      <c r="D80" s="13" t="s">
        <v>1322</v>
      </c>
      <c r="E80" s="13" t="s">
        <v>1322</v>
      </c>
      <c r="F80" s="13" t="s">
        <v>1322</v>
      </c>
      <c r="G80" s="13" t="s">
        <v>1322</v>
      </c>
      <c r="H80" s="13" t="s">
        <v>1322</v>
      </c>
      <c r="I80" s="13" t="s">
        <v>1322</v>
      </c>
      <c r="J80" s="13" t="s">
        <v>1322</v>
      </c>
      <c r="K80" s="13" t="s">
        <v>1322</v>
      </c>
      <c r="L80" s="13" t="s">
        <v>3002</v>
      </c>
      <c r="M80" s="13" t="s">
        <v>3002</v>
      </c>
      <c r="N80" s="13" t="s">
        <v>825</v>
      </c>
    </row>
    <row r="81" ht="34" customHeight="1" spans="1:14">
      <c r="A81" s="4" t="s">
        <v>894</v>
      </c>
      <c r="B81" s="4" t="s">
        <v>1324</v>
      </c>
      <c r="C81" s="15" t="s">
        <v>1278</v>
      </c>
      <c r="D81" s="4" t="s">
        <v>107</v>
      </c>
      <c r="E81" s="4" t="s">
        <v>1325</v>
      </c>
      <c r="F81" s="1"/>
      <c r="G81" s="1"/>
      <c r="H81" s="1"/>
      <c r="I81" s="1"/>
      <c r="J81" s="1"/>
      <c r="K81" s="1"/>
      <c r="L81" s="1"/>
      <c r="M81" s="1"/>
      <c r="N81" s="1"/>
    </row>
    <row r="82" ht="19" customHeight="1" spans="1:14">
      <c r="A82" s="5" t="s">
        <v>894</v>
      </c>
      <c r="B82" s="5" t="s">
        <v>1326</v>
      </c>
      <c r="C82" s="6">
        <v>0</v>
      </c>
      <c r="D82" s="5" t="s">
        <v>1348</v>
      </c>
      <c r="E82" s="5"/>
      <c r="F82" s="5"/>
      <c r="G82" s="5"/>
      <c r="H82" s="1"/>
      <c r="I82" s="1"/>
      <c r="J82" s="1"/>
      <c r="K82" s="1"/>
      <c r="L82" s="1"/>
      <c r="M82" s="1"/>
      <c r="N82" s="1"/>
    </row>
    <row r="83" ht="19" customHeight="1" spans="1:14">
      <c r="A83" s="12" t="s">
        <v>894</v>
      </c>
      <c r="B83" s="12" t="s">
        <v>1327</v>
      </c>
      <c r="C83" s="16">
        <f>SUMIFS('9月奖金发放记录'!$J$2:$J$146,'9月奖金发放记录'!$B$2:$B$146,"陈高伟",'9月奖金发放记录'!$A$2:$A$146,"粤A06931F")</f>
        <v>0</v>
      </c>
      <c r="D83" s="5" t="s">
        <v>1334</v>
      </c>
      <c r="E83" s="5" t="s">
        <v>1329</v>
      </c>
      <c r="F83" s="5"/>
      <c r="G83" s="5"/>
      <c r="H83" s="1"/>
      <c r="I83" s="1"/>
      <c r="J83" s="1"/>
      <c r="K83" s="1"/>
      <c r="L83" s="1"/>
      <c r="M83" s="1"/>
      <c r="N83" s="1"/>
    </row>
    <row r="84" ht="19" customHeight="1" spans="1:1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ht="34" customHeight="1" spans="1:14">
      <c r="A85" s="12" t="s">
        <v>206</v>
      </c>
      <c r="B85" s="13" t="s">
        <v>17</v>
      </c>
      <c r="C85" s="14">
        <v>1000</v>
      </c>
      <c r="D85" s="13" t="s">
        <v>1322</v>
      </c>
      <c r="E85" s="13" t="s">
        <v>1322</v>
      </c>
      <c r="F85" s="13" t="s">
        <v>1322</v>
      </c>
      <c r="G85" s="13" t="s">
        <v>1322</v>
      </c>
      <c r="H85" s="13" t="s">
        <v>1322</v>
      </c>
      <c r="I85" s="13" t="s">
        <v>1322</v>
      </c>
      <c r="J85" s="13" t="s">
        <v>1322</v>
      </c>
      <c r="K85" s="13" t="s">
        <v>1322</v>
      </c>
      <c r="L85" s="13" t="s">
        <v>3003</v>
      </c>
      <c r="M85" s="13" t="s">
        <v>3003</v>
      </c>
      <c r="N85" s="13" t="s">
        <v>24</v>
      </c>
    </row>
    <row r="86" ht="34" customHeight="1" spans="1:14">
      <c r="A86" s="4" t="s">
        <v>894</v>
      </c>
      <c r="B86" s="4" t="s">
        <v>1324</v>
      </c>
      <c r="C86" s="15" t="s">
        <v>1278</v>
      </c>
      <c r="D86" s="4" t="s">
        <v>107</v>
      </c>
      <c r="E86" s="4" t="s">
        <v>1325</v>
      </c>
      <c r="F86" s="1"/>
      <c r="G86" s="1"/>
      <c r="H86" s="1"/>
      <c r="I86" s="1"/>
      <c r="J86" s="1"/>
      <c r="K86" s="1"/>
      <c r="L86" s="1"/>
      <c r="M86" s="1"/>
      <c r="N86" s="1"/>
    </row>
    <row r="87" ht="19" customHeight="1" spans="1:14">
      <c r="A87" s="5" t="s">
        <v>894</v>
      </c>
      <c r="B87" s="5" t="s">
        <v>1326</v>
      </c>
      <c r="C87" s="6">
        <v>0</v>
      </c>
      <c r="D87" s="5" t="s">
        <v>897</v>
      </c>
      <c r="E87" s="5"/>
      <c r="F87" s="5"/>
      <c r="G87" s="5"/>
      <c r="H87" s="1"/>
      <c r="I87" s="1"/>
      <c r="J87" s="1"/>
      <c r="K87" s="1"/>
      <c r="L87" s="1"/>
      <c r="M87" s="1"/>
      <c r="N87" s="1"/>
    </row>
    <row r="88" ht="19" customHeight="1" spans="1:14">
      <c r="A88" s="12" t="s">
        <v>894</v>
      </c>
      <c r="B88" s="12" t="s">
        <v>1327</v>
      </c>
      <c r="C88" s="16">
        <f>SUMIFS('9月奖金发放记录'!$J$2:$J$146,'9月奖金发放记录'!$B$2:$B$146,"陈高伟",'9月奖金发放记录'!$A$2:$A$146,"粤A06932F")</f>
        <v>0</v>
      </c>
      <c r="D88" s="5" t="s">
        <v>1328</v>
      </c>
      <c r="E88" s="5" t="s">
        <v>1329</v>
      </c>
      <c r="F88" s="5"/>
      <c r="G88" s="5"/>
      <c r="H88" s="1"/>
      <c r="I88" s="1"/>
      <c r="J88" s="1"/>
      <c r="K88" s="1"/>
      <c r="L88" s="1"/>
      <c r="M88" s="1"/>
      <c r="N88" s="1"/>
    </row>
    <row r="89" ht="19" customHeight="1" spans="1:14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ht="34" customHeight="1" spans="1:14">
      <c r="A90" s="12" t="s">
        <v>207</v>
      </c>
      <c r="B90" s="13" t="s">
        <v>17</v>
      </c>
      <c r="C90" s="14">
        <v>1000</v>
      </c>
      <c r="D90" s="13" t="s">
        <v>1322</v>
      </c>
      <c r="E90" s="13" t="s">
        <v>1322</v>
      </c>
      <c r="F90" s="13" t="s">
        <v>1322</v>
      </c>
      <c r="G90" s="13" t="s">
        <v>1322</v>
      </c>
      <c r="H90" s="13" t="s">
        <v>1322</v>
      </c>
      <c r="I90" s="13" t="s">
        <v>1322</v>
      </c>
      <c r="J90" s="13" t="s">
        <v>1322</v>
      </c>
      <c r="K90" s="13" t="s">
        <v>1322</v>
      </c>
      <c r="L90" s="13" t="s">
        <v>3004</v>
      </c>
      <c r="M90" s="13" t="s">
        <v>3004</v>
      </c>
      <c r="N90" s="13" t="s">
        <v>24</v>
      </c>
    </row>
    <row r="91" ht="34" customHeight="1" spans="1:14">
      <c r="A91" s="4" t="s">
        <v>894</v>
      </c>
      <c r="B91" s="4" t="s">
        <v>1324</v>
      </c>
      <c r="C91" s="15" t="s">
        <v>1278</v>
      </c>
      <c r="D91" s="4" t="s">
        <v>107</v>
      </c>
      <c r="E91" s="4" t="s">
        <v>1325</v>
      </c>
      <c r="F91" s="1"/>
      <c r="G91" s="1"/>
      <c r="H91" s="1"/>
      <c r="I91" s="1"/>
      <c r="J91" s="1"/>
      <c r="K91" s="1"/>
      <c r="L91" s="1"/>
      <c r="M91" s="1"/>
      <c r="N91" s="1"/>
    </row>
    <row r="92" ht="19" customHeight="1" spans="1:14">
      <c r="A92" s="5" t="s">
        <v>894</v>
      </c>
      <c r="B92" s="5" t="s">
        <v>1326</v>
      </c>
      <c r="C92" s="6">
        <v>0</v>
      </c>
      <c r="D92" s="5" t="s">
        <v>897</v>
      </c>
      <c r="E92" s="5"/>
      <c r="F92" s="5"/>
      <c r="G92" s="5"/>
      <c r="H92" s="1"/>
      <c r="I92" s="1"/>
      <c r="J92" s="1"/>
      <c r="K92" s="1"/>
      <c r="L92" s="1"/>
      <c r="M92" s="1"/>
      <c r="N92" s="1"/>
    </row>
    <row r="93" ht="19" customHeight="1" spans="1:14">
      <c r="A93" s="12" t="s">
        <v>894</v>
      </c>
      <c r="B93" s="12" t="s">
        <v>1327</v>
      </c>
      <c r="C93" s="16">
        <f>SUMIFS('9月奖金发放记录'!$J$2:$J$146,'9月奖金发放记录'!$B$2:$B$146,"陈高伟",'9月奖金发放记录'!$A$2:$A$146,"粤A07260F")</f>
        <v>0</v>
      </c>
      <c r="D93" s="5" t="s">
        <v>1328</v>
      </c>
      <c r="E93" s="5" t="s">
        <v>1329</v>
      </c>
      <c r="F93" s="5"/>
      <c r="G93" s="5"/>
      <c r="H93" s="1"/>
      <c r="I93" s="1"/>
      <c r="J93" s="1"/>
      <c r="K93" s="1"/>
      <c r="L93" s="1"/>
      <c r="M93" s="1"/>
      <c r="N93" s="1"/>
    </row>
    <row r="94" ht="19" customHeight="1" spans="1:1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ht="34" customHeight="1" spans="1:14">
      <c r="A95" s="12" t="s">
        <v>209</v>
      </c>
      <c r="B95" s="13" t="s">
        <v>17</v>
      </c>
      <c r="C95" s="14">
        <v>1000</v>
      </c>
      <c r="D95" s="13" t="s">
        <v>1322</v>
      </c>
      <c r="E95" s="13" t="s">
        <v>1322</v>
      </c>
      <c r="F95" s="13" t="s">
        <v>1322</v>
      </c>
      <c r="G95" s="13" t="s">
        <v>1322</v>
      </c>
      <c r="H95" s="13" t="s">
        <v>1322</v>
      </c>
      <c r="I95" s="13" t="s">
        <v>1322</v>
      </c>
      <c r="J95" s="13" t="s">
        <v>1322</v>
      </c>
      <c r="K95" s="13" t="s">
        <v>1322</v>
      </c>
      <c r="L95" s="13" t="s">
        <v>3005</v>
      </c>
      <c r="M95" s="13" t="s">
        <v>3005</v>
      </c>
      <c r="N95" s="13" t="s">
        <v>826</v>
      </c>
    </row>
    <row r="96" ht="34" customHeight="1" spans="1:14">
      <c r="A96" s="4" t="s">
        <v>894</v>
      </c>
      <c r="B96" s="4" t="s">
        <v>1324</v>
      </c>
      <c r="C96" s="15" t="s">
        <v>1278</v>
      </c>
      <c r="D96" s="4" t="s">
        <v>107</v>
      </c>
      <c r="E96" s="4" t="s">
        <v>1325</v>
      </c>
      <c r="F96" s="1"/>
      <c r="G96" s="1"/>
      <c r="H96" s="1"/>
      <c r="I96" s="1"/>
      <c r="J96" s="1"/>
      <c r="K96" s="1"/>
      <c r="L96" s="1"/>
      <c r="M96" s="1"/>
      <c r="N96" s="1"/>
    </row>
    <row r="97" ht="19" customHeight="1" spans="1:14">
      <c r="A97" s="5" t="s">
        <v>894</v>
      </c>
      <c r="B97" s="5" t="s">
        <v>1269</v>
      </c>
      <c r="C97" s="6">
        <f>'9月奖金发放记录'!J8</f>
        <v>1000</v>
      </c>
      <c r="D97" s="5" t="s">
        <v>1333</v>
      </c>
      <c r="E97" s="5"/>
      <c r="F97" s="5"/>
      <c r="G97" s="5"/>
      <c r="H97" s="1"/>
      <c r="I97" s="1"/>
      <c r="J97" s="1"/>
      <c r="K97" s="1"/>
      <c r="L97" s="1"/>
      <c r="M97" s="1"/>
      <c r="N97" s="1"/>
    </row>
    <row r="98" ht="19" customHeight="1" spans="1:14">
      <c r="A98" s="12" t="s">
        <v>894</v>
      </c>
      <c r="B98" s="12" t="s">
        <v>1327</v>
      </c>
      <c r="C98" s="16">
        <f>SUMIFS('9月奖金发放记录'!$J$2:$J$146,'9月奖金发放记录'!$B$2:$B$146,"陈高伟",'9月奖金发放记录'!$A$2:$A$146,"粤A07555F")</f>
        <v>1000</v>
      </c>
      <c r="D98" s="5" t="s">
        <v>1328</v>
      </c>
      <c r="E98" s="5" t="s">
        <v>1329</v>
      </c>
      <c r="F98" s="5"/>
      <c r="G98" s="5"/>
      <c r="H98" s="1"/>
      <c r="I98" s="1"/>
      <c r="J98" s="1"/>
      <c r="K98" s="1"/>
      <c r="L98" s="1"/>
      <c r="M98" s="1"/>
      <c r="N98" s="1"/>
    </row>
    <row r="99" ht="19" customHeight="1" spans="1:14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ht="34" customHeight="1" spans="1:14">
      <c r="A100" s="12" t="s">
        <v>210</v>
      </c>
      <c r="B100" s="13" t="s">
        <v>17</v>
      </c>
      <c r="C100" s="14">
        <v>1000</v>
      </c>
      <c r="D100" s="13" t="s">
        <v>1322</v>
      </c>
      <c r="E100" s="13" t="s">
        <v>1322</v>
      </c>
      <c r="F100" s="13" t="s">
        <v>1322</v>
      </c>
      <c r="G100" s="13" t="s">
        <v>1322</v>
      </c>
      <c r="H100" s="13" t="s">
        <v>1322</v>
      </c>
      <c r="I100" s="13" t="s">
        <v>1322</v>
      </c>
      <c r="J100" s="13" t="s">
        <v>1322</v>
      </c>
      <c r="K100" s="13" t="s">
        <v>1322</v>
      </c>
      <c r="L100" s="13" t="s">
        <v>3006</v>
      </c>
      <c r="M100" s="13" t="s">
        <v>3006</v>
      </c>
      <c r="N100" s="13" t="s">
        <v>825</v>
      </c>
    </row>
    <row r="101" ht="34" customHeight="1" spans="1:14">
      <c r="A101" s="4" t="s">
        <v>894</v>
      </c>
      <c r="B101" s="4" t="s">
        <v>1324</v>
      </c>
      <c r="C101" s="15" t="s">
        <v>1278</v>
      </c>
      <c r="D101" s="4" t="s">
        <v>107</v>
      </c>
      <c r="E101" s="4" t="s">
        <v>1325</v>
      </c>
      <c r="F101" s="1"/>
      <c r="G101" s="1"/>
      <c r="H101" s="1"/>
      <c r="I101" s="1"/>
      <c r="J101" s="1"/>
      <c r="K101" s="1"/>
      <c r="L101" s="1"/>
      <c r="M101" s="1"/>
      <c r="N101" s="1"/>
    </row>
    <row r="102" ht="19" customHeight="1" spans="1:14">
      <c r="A102" s="5" t="s">
        <v>894</v>
      </c>
      <c r="B102" s="5" t="s">
        <v>1326</v>
      </c>
      <c r="C102" s="6">
        <v>0</v>
      </c>
      <c r="D102" s="5" t="s">
        <v>1348</v>
      </c>
      <c r="E102" s="5"/>
      <c r="F102" s="5"/>
      <c r="G102" s="5"/>
      <c r="H102" s="1"/>
      <c r="I102" s="1"/>
      <c r="J102" s="1"/>
      <c r="K102" s="1"/>
      <c r="L102" s="1"/>
      <c r="M102" s="1"/>
      <c r="N102" s="1"/>
    </row>
    <row r="103" ht="19" customHeight="1" spans="1:14">
      <c r="A103" s="12" t="s">
        <v>894</v>
      </c>
      <c r="B103" s="12" t="s">
        <v>1327</v>
      </c>
      <c r="C103" s="16">
        <f>SUMIFS('9月奖金发放记录'!$J$2:$J$146,'9月奖金发放记录'!$B$2:$B$146,"陈高伟",'9月奖金发放记录'!$A$2:$A$146,"粤A08512F")</f>
        <v>0</v>
      </c>
      <c r="D103" s="5" t="s">
        <v>1334</v>
      </c>
      <c r="E103" s="5" t="s">
        <v>1329</v>
      </c>
      <c r="F103" s="5"/>
      <c r="G103" s="5"/>
      <c r="H103" s="1"/>
      <c r="I103" s="1"/>
      <c r="J103" s="1"/>
      <c r="K103" s="1"/>
      <c r="L103" s="1"/>
      <c r="M103" s="1"/>
      <c r="N103" s="1"/>
    </row>
    <row r="104" ht="19" customHeight="1" spans="1:1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ht="34" customHeight="1" spans="1:14">
      <c r="A105" s="12" t="s">
        <v>211</v>
      </c>
      <c r="B105" s="13" t="s">
        <v>17</v>
      </c>
      <c r="C105" s="14">
        <v>1000</v>
      </c>
      <c r="D105" s="13" t="s">
        <v>1322</v>
      </c>
      <c r="E105" s="13" t="s">
        <v>1322</v>
      </c>
      <c r="F105" s="13" t="s">
        <v>1322</v>
      </c>
      <c r="G105" s="13" t="s">
        <v>1322</v>
      </c>
      <c r="H105" s="13" t="s">
        <v>1322</v>
      </c>
      <c r="I105" s="13" t="s">
        <v>1322</v>
      </c>
      <c r="J105" s="13" t="s">
        <v>1322</v>
      </c>
      <c r="K105" s="13" t="s">
        <v>1322</v>
      </c>
      <c r="L105" s="13" t="s">
        <v>3007</v>
      </c>
      <c r="M105" s="13" t="s">
        <v>3007</v>
      </c>
      <c r="N105" s="13" t="s">
        <v>826</v>
      </c>
    </row>
    <row r="106" ht="34" customHeight="1" spans="1:14">
      <c r="A106" s="4" t="s">
        <v>894</v>
      </c>
      <c r="B106" s="4" t="s">
        <v>1324</v>
      </c>
      <c r="C106" s="15" t="s">
        <v>1278</v>
      </c>
      <c r="D106" s="4" t="s">
        <v>107</v>
      </c>
      <c r="E106" s="4" t="s">
        <v>1325</v>
      </c>
      <c r="F106" s="1"/>
      <c r="G106" s="1"/>
      <c r="H106" s="1"/>
      <c r="I106" s="1"/>
      <c r="J106" s="1"/>
      <c r="K106" s="1"/>
      <c r="L106" s="1"/>
      <c r="M106" s="1"/>
      <c r="N106" s="1"/>
    </row>
    <row r="107" ht="19" customHeight="1" spans="1:14">
      <c r="A107" s="5" t="s">
        <v>894</v>
      </c>
      <c r="B107" s="5" t="s">
        <v>1269</v>
      </c>
      <c r="C107" s="6">
        <f>'9月奖金发放记录'!J9</f>
        <v>1000</v>
      </c>
      <c r="D107" s="5" t="s">
        <v>1333</v>
      </c>
      <c r="E107" s="5"/>
      <c r="F107" s="5"/>
      <c r="G107" s="5"/>
      <c r="H107" s="1"/>
      <c r="I107" s="1"/>
      <c r="J107" s="1"/>
      <c r="K107" s="1"/>
      <c r="L107" s="1"/>
      <c r="M107" s="1"/>
      <c r="N107" s="1"/>
    </row>
    <row r="108" ht="19" customHeight="1" spans="1:14">
      <c r="A108" s="12" t="s">
        <v>894</v>
      </c>
      <c r="B108" s="12" t="s">
        <v>1327</v>
      </c>
      <c r="C108" s="16">
        <f>SUMIFS('9月奖金发放记录'!$J$2:$J$146,'9月奖金发放记录'!$B$2:$B$146,"陈高伟",'9月奖金发放记录'!$A$2:$A$146,"粤A08910F")</f>
        <v>1000</v>
      </c>
      <c r="D108" s="5" t="s">
        <v>1334</v>
      </c>
      <c r="E108" s="5" t="s">
        <v>1329</v>
      </c>
      <c r="F108" s="5"/>
      <c r="G108" s="5"/>
      <c r="H108" s="1"/>
      <c r="I108" s="1"/>
      <c r="J108" s="1"/>
      <c r="K108" s="1"/>
      <c r="L108" s="1"/>
      <c r="M108" s="1"/>
      <c r="N108" s="1"/>
    </row>
    <row r="109" ht="19" customHeight="1" spans="1:14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ht="34" customHeight="1" spans="1:14">
      <c r="A110" s="12" t="s">
        <v>212</v>
      </c>
      <c r="B110" s="13" t="s">
        <v>17</v>
      </c>
      <c r="C110" s="14">
        <v>1000</v>
      </c>
      <c r="D110" s="13" t="s">
        <v>1322</v>
      </c>
      <c r="E110" s="13" t="s">
        <v>1322</v>
      </c>
      <c r="F110" s="13" t="s">
        <v>1322</v>
      </c>
      <c r="G110" s="13" t="s">
        <v>1322</v>
      </c>
      <c r="H110" s="13" t="s">
        <v>1322</v>
      </c>
      <c r="I110" s="13" t="s">
        <v>1322</v>
      </c>
      <c r="J110" s="13" t="s">
        <v>1322</v>
      </c>
      <c r="K110" s="13" t="s">
        <v>1322</v>
      </c>
      <c r="L110" s="13" t="s">
        <v>3008</v>
      </c>
      <c r="M110" s="13" t="s">
        <v>3008</v>
      </c>
      <c r="N110" s="13" t="s">
        <v>24</v>
      </c>
    </row>
    <row r="111" ht="34" customHeight="1" spans="1:14">
      <c r="A111" s="4" t="s">
        <v>894</v>
      </c>
      <c r="B111" s="4" t="s">
        <v>1324</v>
      </c>
      <c r="C111" s="15" t="s">
        <v>1278</v>
      </c>
      <c r="D111" s="4" t="s">
        <v>107</v>
      </c>
      <c r="E111" s="4" t="s">
        <v>1325</v>
      </c>
      <c r="F111" s="1"/>
      <c r="G111" s="1"/>
      <c r="H111" s="1"/>
      <c r="I111" s="1"/>
      <c r="J111" s="1"/>
      <c r="K111" s="1"/>
      <c r="L111" s="1"/>
      <c r="M111" s="1"/>
      <c r="N111" s="1"/>
    </row>
    <row r="112" ht="19" customHeight="1" spans="1:14">
      <c r="A112" s="5" t="s">
        <v>894</v>
      </c>
      <c r="B112" s="5" t="s">
        <v>1326</v>
      </c>
      <c r="C112" s="6">
        <v>0</v>
      </c>
      <c r="D112" s="5" t="s">
        <v>897</v>
      </c>
      <c r="E112" s="5"/>
      <c r="F112" s="5"/>
      <c r="G112" s="5"/>
      <c r="H112" s="1"/>
      <c r="I112" s="1"/>
      <c r="J112" s="1"/>
      <c r="K112" s="1"/>
      <c r="L112" s="1"/>
      <c r="M112" s="1"/>
      <c r="N112" s="1"/>
    </row>
    <row r="113" ht="19" customHeight="1" spans="1:14">
      <c r="A113" s="12" t="s">
        <v>894</v>
      </c>
      <c r="B113" s="12" t="s">
        <v>1327</v>
      </c>
      <c r="C113" s="16">
        <f>SUMIFS('9月奖金发放记录'!$J$2:$J$146,'9月奖金发放记录'!$B$2:$B$146,"陈高伟",'9月奖金发放记录'!$A$2:$A$146,"粤A09262F")</f>
        <v>0</v>
      </c>
      <c r="D113" s="5" t="s">
        <v>1328</v>
      </c>
      <c r="E113" s="5" t="s">
        <v>1329</v>
      </c>
      <c r="F113" s="5"/>
      <c r="G113" s="5"/>
      <c r="H113" s="1"/>
      <c r="I113" s="1"/>
      <c r="J113" s="1"/>
      <c r="K113" s="1"/>
      <c r="L113" s="1"/>
      <c r="M113" s="1"/>
      <c r="N113" s="1"/>
    </row>
    <row r="114" ht="19" customHeight="1" spans="1: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ht="34" customHeight="1" spans="1:14">
      <c r="A115" s="12" t="s">
        <v>213</v>
      </c>
      <c r="B115" s="13" t="s">
        <v>12</v>
      </c>
      <c r="C115" s="14">
        <v>260</v>
      </c>
      <c r="D115" s="13" t="s">
        <v>1322</v>
      </c>
      <c r="E115" s="13" t="s">
        <v>1322</v>
      </c>
      <c r="F115" s="13" t="s">
        <v>1322</v>
      </c>
      <c r="G115" s="13" t="s">
        <v>1322</v>
      </c>
      <c r="H115" s="13" t="s">
        <v>1322</v>
      </c>
      <c r="I115" s="13" t="s">
        <v>1322</v>
      </c>
      <c r="J115" s="13" t="s">
        <v>1322</v>
      </c>
      <c r="K115" s="13" t="s">
        <v>1322</v>
      </c>
      <c r="L115" s="13" t="s">
        <v>3009</v>
      </c>
      <c r="M115" s="13" t="s">
        <v>3009</v>
      </c>
      <c r="N115" s="13" t="s">
        <v>825</v>
      </c>
    </row>
    <row r="116" ht="34" customHeight="1" spans="1:14">
      <c r="A116" s="4" t="s">
        <v>894</v>
      </c>
      <c r="B116" s="4" t="s">
        <v>1324</v>
      </c>
      <c r="C116" s="15" t="s">
        <v>1278</v>
      </c>
      <c r="D116" s="4" t="s">
        <v>107</v>
      </c>
      <c r="E116" s="4" t="s">
        <v>1325</v>
      </c>
      <c r="F116" s="1"/>
      <c r="G116" s="1"/>
      <c r="H116" s="1"/>
      <c r="I116" s="1"/>
      <c r="J116" s="1"/>
      <c r="K116" s="1"/>
      <c r="L116" s="1"/>
      <c r="M116" s="1"/>
      <c r="N116" s="1"/>
    </row>
    <row r="117" ht="19" customHeight="1" spans="1:14">
      <c r="A117" s="5" t="s">
        <v>894</v>
      </c>
      <c r="B117" s="5" t="s">
        <v>1326</v>
      </c>
      <c r="C117" s="6">
        <v>0</v>
      </c>
      <c r="D117" s="5" t="s">
        <v>1348</v>
      </c>
      <c r="E117" s="5"/>
      <c r="F117" s="5"/>
      <c r="G117" s="5"/>
      <c r="H117" s="1"/>
      <c r="I117" s="1"/>
      <c r="J117" s="1"/>
      <c r="K117" s="1"/>
      <c r="L117" s="1"/>
      <c r="M117" s="1"/>
      <c r="N117" s="1"/>
    </row>
    <row r="118" ht="19" customHeight="1" spans="1:14">
      <c r="A118" s="12" t="s">
        <v>894</v>
      </c>
      <c r="B118" s="12" t="s">
        <v>1327</v>
      </c>
      <c r="C118" s="16">
        <f>SUMIFS('9月奖金发放记录'!$J$2:$J$146,'9月奖金发放记录'!$B$2:$B$146,"陈高伟",'9月奖金发放记录'!$A$2:$A$146,"粤AGP2032")</f>
        <v>0</v>
      </c>
      <c r="D118" s="5" t="s">
        <v>1358</v>
      </c>
      <c r="E118" s="5" t="s">
        <v>1329</v>
      </c>
      <c r="F118" s="5"/>
      <c r="G118" s="5"/>
      <c r="H118" s="1"/>
      <c r="I118" s="1"/>
      <c r="J118" s="1"/>
      <c r="K118" s="1"/>
      <c r="L118" s="1"/>
      <c r="M118" s="1"/>
      <c r="N118" s="1"/>
    </row>
    <row r="119" ht="19" customHeight="1" spans="1:14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ht="34" customHeight="1" spans="1:14">
      <c r="A120" s="12" t="s">
        <v>217</v>
      </c>
      <c r="B120" s="13" t="s">
        <v>12</v>
      </c>
      <c r="C120" s="14">
        <v>260</v>
      </c>
      <c r="D120" s="13" t="s">
        <v>1322</v>
      </c>
      <c r="E120" s="13" t="s">
        <v>1322</v>
      </c>
      <c r="F120" s="13" t="s">
        <v>1322</v>
      </c>
      <c r="G120" s="13" t="s">
        <v>1322</v>
      </c>
      <c r="H120" s="13" t="s">
        <v>1322</v>
      </c>
      <c r="I120" s="13" t="s">
        <v>1322</v>
      </c>
      <c r="J120" s="13" t="s">
        <v>1322</v>
      </c>
      <c r="K120" s="13" t="s">
        <v>1322</v>
      </c>
      <c r="L120" s="13" t="s">
        <v>3010</v>
      </c>
      <c r="M120" s="13" t="s">
        <v>3010</v>
      </c>
      <c r="N120" s="13" t="s">
        <v>825</v>
      </c>
    </row>
    <row r="121" ht="34" customHeight="1" spans="1:14">
      <c r="A121" s="4" t="s">
        <v>894</v>
      </c>
      <c r="B121" s="4" t="s">
        <v>1324</v>
      </c>
      <c r="C121" s="15" t="s">
        <v>1278</v>
      </c>
      <c r="D121" s="4" t="s">
        <v>107</v>
      </c>
      <c r="E121" s="4" t="s">
        <v>1325</v>
      </c>
      <c r="F121" s="1"/>
      <c r="G121" s="1"/>
      <c r="H121" s="1"/>
      <c r="I121" s="1"/>
      <c r="J121" s="1"/>
      <c r="K121" s="1"/>
      <c r="L121" s="1"/>
      <c r="M121" s="1"/>
      <c r="N121" s="1"/>
    </row>
    <row r="122" ht="19" customHeight="1" spans="1:14">
      <c r="A122" s="5" t="s">
        <v>894</v>
      </c>
      <c r="B122" s="5" t="s">
        <v>1326</v>
      </c>
      <c r="C122" s="6">
        <v>0</v>
      </c>
      <c r="D122" s="5" t="s">
        <v>1348</v>
      </c>
      <c r="E122" s="5"/>
      <c r="F122" s="5"/>
      <c r="G122" s="5"/>
      <c r="H122" s="1"/>
      <c r="I122" s="1"/>
      <c r="J122" s="1"/>
      <c r="K122" s="1"/>
      <c r="L122" s="1"/>
      <c r="M122" s="1"/>
      <c r="N122" s="1"/>
    </row>
    <row r="123" ht="19" customHeight="1" spans="1:14">
      <c r="A123" s="12" t="s">
        <v>894</v>
      </c>
      <c r="B123" s="12" t="s">
        <v>1327</v>
      </c>
      <c r="C123" s="16">
        <f>SUMIFS('9月奖金发放记录'!$J$2:$J$146,'9月奖金发放记录'!$B$2:$B$146,"陈高伟",'9月奖金发放记录'!$A$2:$A$146,"粤AGP3071")</f>
        <v>0</v>
      </c>
      <c r="D123" s="5" t="s">
        <v>3011</v>
      </c>
      <c r="E123" s="5" t="s">
        <v>1329</v>
      </c>
      <c r="F123" s="5"/>
      <c r="G123" s="5"/>
      <c r="H123" s="1"/>
      <c r="I123" s="1"/>
      <c r="J123" s="1"/>
      <c r="K123" s="1"/>
      <c r="L123" s="1"/>
      <c r="M123" s="1"/>
      <c r="N123" s="1"/>
    </row>
    <row r="124" ht="19" customHeight="1" spans="1:1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ht="34" customHeight="1" spans="1:14">
      <c r="A125" s="12" t="s">
        <v>219</v>
      </c>
      <c r="B125" s="13" t="s">
        <v>12</v>
      </c>
      <c r="C125" s="14">
        <v>260</v>
      </c>
      <c r="D125" s="13" t="s">
        <v>1322</v>
      </c>
      <c r="E125" s="13" t="s">
        <v>1322</v>
      </c>
      <c r="F125" s="13" t="s">
        <v>1322</v>
      </c>
      <c r="G125" s="13" t="s">
        <v>1322</v>
      </c>
      <c r="H125" s="13" t="s">
        <v>1322</v>
      </c>
      <c r="I125" s="13" t="s">
        <v>1322</v>
      </c>
      <c r="J125" s="13" t="s">
        <v>1322</v>
      </c>
      <c r="K125" s="13" t="s">
        <v>1322</v>
      </c>
      <c r="L125" s="13" t="s">
        <v>3012</v>
      </c>
      <c r="M125" s="13" t="s">
        <v>3012</v>
      </c>
      <c r="N125" s="13" t="s">
        <v>24</v>
      </c>
    </row>
    <row r="126" ht="34" customHeight="1" spans="1:14">
      <c r="A126" s="4" t="s">
        <v>894</v>
      </c>
      <c r="B126" s="4" t="s">
        <v>1324</v>
      </c>
      <c r="C126" s="15" t="s">
        <v>1278</v>
      </c>
      <c r="D126" s="4" t="s">
        <v>107</v>
      </c>
      <c r="E126" s="4" t="s">
        <v>1325</v>
      </c>
      <c r="F126" s="1"/>
      <c r="G126" s="1"/>
      <c r="H126" s="1"/>
      <c r="I126" s="1"/>
      <c r="J126" s="1"/>
      <c r="K126" s="1"/>
      <c r="L126" s="1"/>
      <c r="M126" s="1"/>
      <c r="N126" s="1"/>
    </row>
    <row r="127" ht="19" customHeight="1" spans="1:14">
      <c r="A127" s="5" t="s">
        <v>894</v>
      </c>
      <c r="B127" s="5" t="s">
        <v>1326</v>
      </c>
      <c r="C127" s="6">
        <v>0</v>
      </c>
      <c r="D127" s="5" t="s">
        <v>897</v>
      </c>
      <c r="E127" s="5"/>
      <c r="F127" s="5"/>
      <c r="G127" s="5"/>
      <c r="H127" s="1"/>
      <c r="I127" s="1"/>
      <c r="J127" s="1"/>
      <c r="K127" s="1"/>
      <c r="L127" s="1"/>
      <c r="M127" s="1"/>
      <c r="N127" s="1"/>
    </row>
    <row r="128" ht="19" customHeight="1" spans="1:14">
      <c r="A128" s="12" t="s">
        <v>894</v>
      </c>
      <c r="B128" s="12" t="s">
        <v>1327</v>
      </c>
      <c r="C128" s="16">
        <f>SUMIFS('9月奖金发放记录'!$J$2:$J$146,'9月奖金发放记录'!$B$2:$B$146,"陈高伟",'9月奖金发放记录'!$A$2:$A$146,"粤AGP3082")</f>
        <v>0</v>
      </c>
      <c r="D128" s="5" t="s">
        <v>1328</v>
      </c>
      <c r="E128" s="5" t="s">
        <v>1329</v>
      </c>
      <c r="F128" s="5"/>
      <c r="G128" s="5"/>
      <c r="H128" s="1"/>
      <c r="I128" s="1"/>
      <c r="J128" s="1"/>
      <c r="K128" s="1"/>
      <c r="L128" s="1"/>
      <c r="M128" s="1"/>
      <c r="N128" s="1"/>
    </row>
    <row r="129" ht="19" customHeight="1" spans="1:14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ht="34" customHeight="1" spans="1:14">
      <c r="A130" s="12" t="s">
        <v>220</v>
      </c>
      <c r="B130" s="13" t="s">
        <v>12</v>
      </c>
      <c r="C130" s="14">
        <v>260</v>
      </c>
      <c r="D130" s="13" t="s">
        <v>1322</v>
      </c>
      <c r="E130" s="13" t="s">
        <v>1322</v>
      </c>
      <c r="F130" s="13" t="s">
        <v>1322</v>
      </c>
      <c r="G130" s="13" t="s">
        <v>1322</v>
      </c>
      <c r="H130" s="13" t="s">
        <v>1322</v>
      </c>
      <c r="I130" s="13" t="s">
        <v>1322</v>
      </c>
      <c r="J130" s="13" t="s">
        <v>1322</v>
      </c>
      <c r="K130" s="13" t="s">
        <v>1322</v>
      </c>
      <c r="L130" s="13" t="s">
        <v>3013</v>
      </c>
      <c r="M130" s="13" t="s">
        <v>3013</v>
      </c>
      <c r="N130" s="13" t="s">
        <v>24</v>
      </c>
    </row>
    <row r="131" ht="34" customHeight="1" spans="1:14">
      <c r="A131" s="4" t="s">
        <v>894</v>
      </c>
      <c r="B131" s="4" t="s">
        <v>1324</v>
      </c>
      <c r="C131" s="15" t="s">
        <v>1278</v>
      </c>
      <c r="D131" s="4" t="s">
        <v>107</v>
      </c>
      <c r="E131" s="4" t="s">
        <v>1325</v>
      </c>
      <c r="F131" s="1"/>
      <c r="G131" s="1"/>
      <c r="H131" s="1"/>
      <c r="I131" s="1"/>
      <c r="J131" s="1"/>
      <c r="K131" s="1"/>
      <c r="L131" s="1"/>
      <c r="M131" s="1"/>
      <c r="N131" s="1"/>
    </row>
    <row r="132" ht="19" customHeight="1" spans="1:14">
      <c r="A132" s="5" t="s">
        <v>894</v>
      </c>
      <c r="B132" s="5" t="s">
        <v>1326</v>
      </c>
      <c r="C132" s="6">
        <v>0</v>
      </c>
      <c r="D132" s="5" t="s">
        <v>897</v>
      </c>
      <c r="E132" s="5"/>
      <c r="F132" s="5"/>
      <c r="G132" s="5"/>
      <c r="H132" s="1"/>
      <c r="I132" s="1"/>
      <c r="J132" s="1"/>
      <c r="K132" s="1"/>
      <c r="L132" s="1"/>
      <c r="M132" s="1"/>
      <c r="N132" s="1"/>
    </row>
    <row r="133" ht="19" customHeight="1" spans="1:14">
      <c r="A133" s="12" t="s">
        <v>894</v>
      </c>
      <c r="B133" s="12" t="s">
        <v>1327</v>
      </c>
      <c r="C133" s="16">
        <f>SUMIFS('9月奖金发放记录'!$J$2:$J$146,'9月奖金发放记录'!$B$2:$B$146,"陈高伟",'9月奖金发放记录'!$A$2:$A$146,"粤AGP3087")</f>
        <v>0</v>
      </c>
      <c r="D133" s="5" t="s">
        <v>1328</v>
      </c>
      <c r="E133" s="5" t="s">
        <v>1329</v>
      </c>
      <c r="F133" s="5"/>
      <c r="G133" s="5"/>
      <c r="H133" s="1"/>
      <c r="I133" s="1"/>
      <c r="J133" s="1"/>
      <c r="K133" s="1"/>
      <c r="L133" s="1"/>
      <c r="M133" s="1"/>
      <c r="N133" s="1"/>
    </row>
    <row r="134" ht="19" customHeight="1" spans="1:1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34" customHeight="1" spans="1:14">
      <c r="A135" s="12" t="s">
        <v>222</v>
      </c>
      <c r="B135" s="13" t="s">
        <v>12</v>
      </c>
      <c r="C135" s="14">
        <v>260</v>
      </c>
      <c r="D135" s="13" t="s">
        <v>1322</v>
      </c>
      <c r="E135" s="13" t="s">
        <v>1322</v>
      </c>
      <c r="F135" s="13" t="s">
        <v>1322</v>
      </c>
      <c r="G135" s="13" t="s">
        <v>1322</v>
      </c>
      <c r="H135" s="13" t="s">
        <v>1322</v>
      </c>
      <c r="I135" s="13" t="s">
        <v>1322</v>
      </c>
      <c r="J135" s="13" t="s">
        <v>1322</v>
      </c>
      <c r="K135" s="13" t="s">
        <v>1322</v>
      </c>
      <c r="L135" s="13" t="s">
        <v>3014</v>
      </c>
      <c r="M135" s="13" t="s">
        <v>3014</v>
      </c>
      <c r="N135" s="13" t="s">
        <v>24</v>
      </c>
    </row>
    <row r="136" ht="34" customHeight="1" spans="1:14">
      <c r="A136" s="4" t="s">
        <v>894</v>
      </c>
      <c r="B136" s="4" t="s">
        <v>1324</v>
      </c>
      <c r="C136" s="15" t="s">
        <v>1278</v>
      </c>
      <c r="D136" s="4" t="s">
        <v>107</v>
      </c>
      <c r="E136" s="4" t="s">
        <v>1325</v>
      </c>
      <c r="F136" s="1"/>
      <c r="G136" s="1"/>
      <c r="H136" s="1"/>
      <c r="I136" s="1"/>
      <c r="J136" s="1"/>
      <c r="K136" s="1"/>
      <c r="L136" s="1"/>
      <c r="M136" s="1"/>
      <c r="N136" s="1"/>
    </row>
    <row r="137" ht="19" customHeight="1" spans="1:14">
      <c r="A137" s="5" t="s">
        <v>894</v>
      </c>
      <c r="B137" s="5" t="s">
        <v>1326</v>
      </c>
      <c r="C137" s="6">
        <v>0</v>
      </c>
      <c r="D137" s="5" t="s">
        <v>897</v>
      </c>
      <c r="E137" s="5"/>
      <c r="F137" s="5"/>
      <c r="G137" s="5"/>
      <c r="H137" s="1"/>
      <c r="I137" s="1"/>
      <c r="J137" s="1"/>
      <c r="K137" s="1"/>
      <c r="L137" s="1"/>
      <c r="M137" s="1"/>
      <c r="N137" s="1"/>
    </row>
    <row r="138" ht="19" customHeight="1" spans="1:14">
      <c r="A138" s="12" t="s">
        <v>894</v>
      </c>
      <c r="B138" s="12" t="s">
        <v>1327</v>
      </c>
      <c r="C138" s="16">
        <f>SUMIFS('9月奖金发放记录'!$J$2:$J$146,'9月奖金发放记录'!$B$2:$B$146,"陈高伟",'9月奖金发放记录'!$A$2:$A$146,"粤AGP3097")</f>
        <v>0</v>
      </c>
      <c r="D138" s="5" t="s">
        <v>1328</v>
      </c>
      <c r="E138" s="5" t="s">
        <v>1329</v>
      </c>
      <c r="F138" s="5"/>
      <c r="G138" s="5"/>
      <c r="H138" s="1"/>
      <c r="I138" s="1"/>
      <c r="J138" s="1"/>
      <c r="K138" s="1"/>
      <c r="L138" s="1"/>
      <c r="M138" s="1"/>
      <c r="N138" s="1"/>
    </row>
    <row r="139" ht="19" customHeight="1" spans="1:14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ht="34" customHeight="1" spans="1:14">
      <c r="A140" s="12" t="s">
        <v>223</v>
      </c>
      <c r="B140" s="13" t="s">
        <v>12</v>
      </c>
      <c r="C140" s="14">
        <v>260</v>
      </c>
      <c r="D140" s="13" t="s">
        <v>1322</v>
      </c>
      <c r="E140" s="13" t="s">
        <v>1322</v>
      </c>
      <c r="F140" s="13" t="s">
        <v>1322</v>
      </c>
      <c r="G140" s="13" t="s">
        <v>1322</v>
      </c>
      <c r="H140" s="13" t="s">
        <v>1322</v>
      </c>
      <c r="I140" s="13" t="s">
        <v>1322</v>
      </c>
      <c r="J140" s="13" t="s">
        <v>1322</v>
      </c>
      <c r="K140" s="13" t="s">
        <v>1322</v>
      </c>
      <c r="L140" s="13" t="s">
        <v>3015</v>
      </c>
      <c r="M140" s="13" t="s">
        <v>3015</v>
      </c>
      <c r="N140" s="13" t="s">
        <v>24</v>
      </c>
    </row>
    <row r="141" ht="34" customHeight="1" spans="1:14">
      <c r="A141" s="4" t="s">
        <v>894</v>
      </c>
      <c r="B141" s="4" t="s">
        <v>1324</v>
      </c>
      <c r="C141" s="15" t="s">
        <v>1278</v>
      </c>
      <c r="D141" s="4" t="s">
        <v>107</v>
      </c>
      <c r="E141" s="4" t="s">
        <v>1325</v>
      </c>
      <c r="F141" s="1"/>
      <c r="G141" s="1"/>
      <c r="H141" s="1"/>
      <c r="I141" s="1"/>
      <c r="J141" s="1"/>
      <c r="K141" s="1"/>
      <c r="L141" s="1"/>
      <c r="M141" s="1"/>
      <c r="N141" s="1"/>
    </row>
    <row r="142" ht="19" customHeight="1" spans="1:14">
      <c r="A142" s="5" t="s">
        <v>894</v>
      </c>
      <c r="B142" s="5" t="s">
        <v>1326</v>
      </c>
      <c r="C142" s="6">
        <v>0</v>
      </c>
      <c r="D142" s="5" t="s">
        <v>897</v>
      </c>
      <c r="E142" s="5"/>
      <c r="F142" s="5"/>
      <c r="G142" s="5"/>
      <c r="H142" s="1"/>
      <c r="I142" s="1"/>
      <c r="J142" s="1"/>
      <c r="K142" s="1"/>
      <c r="L142" s="1"/>
      <c r="M142" s="1"/>
      <c r="N142" s="1"/>
    </row>
    <row r="143" ht="19" customHeight="1" spans="1:14">
      <c r="A143" s="12" t="s">
        <v>894</v>
      </c>
      <c r="B143" s="12" t="s">
        <v>1327</v>
      </c>
      <c r="C143" s="16">
        <f>SUMIFS('9月奖金发放记录'!$J$2:$J$146,'9月奖金发放记录'!$B$2:$B$146,"陈高伟",'9月奖金发放记录'!$A$2:$A$146,"粤AGP3505")</f>
        <v>0</v>
      </c>
      <c r="D143" s="5" t="s">
        <v>1328</v>
      </c>
      <c r="E143" s="5" t="s">
        <v>1329</v>
      </c>
      <c r="F143" s="5"/>
      <c r="G143" s="5"/>
      <c r="H143" s="1"/>
      <c r="I143" s="1"/>
      <c r="J143" s="1"/>
      <c r="K143" s="1"/>
      <c r="L143" s="1"/>
      <c r="M143" s="1"/>
      <c r="N143" s="1"/>
    </row>
    <row r="144" ht="19" customHeight="1" spans="1:1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ht="34" customHeight="1" spans="1:14">
      <c r="A145" s="12" t="s">
        <v>225</v>
      </c>
      <c r="B145" s="13" t="s">
        <v>12</v>
      </c>
      <c r="C145" s="14">
        <v>260</v>
      </c>
      <c r="D145" s="13" t="s">
        <v>1322</v>
      </c>
      <c r="E145" s="13" t="s">
        <v>1322</v>
      </c>
      <c r="F145" s="13" t="s">
        <v>1322</v>
      </c>
      <c r="G145" s="13" t="s">
        <v>1322</v>
      </c>
      <c r="H145" s="13" t="s">
        <v>1322</v>
      </c>
      <c r="I145" s="13" t="s">
        <v>1322</v>
      </c>
      <c r="J145" s="13" t="s">
        <v>1322</v>
      </c>
      <c r="K145" s="13" t="s">
        <v>1322</v>
      </c>
      <c r="L145" s="13" t="s">
        <v>3016</v>
      </c>
      <c r="M145" s="13" t="s">
        <v>3016</v>
      </c>
      <c r="N145" s="13" t="s">
        <v>24</v>
      </c>
    </row>
    <row r="146" ht="34" customHeight="1" spans="1:14">
      <c r="A146" s="4" t="s">
        <v>894</v>
      </c>
      <c r="B146" s="4" t="s">
        <v>1324</v>
      </c>
      <c r="C146" s="15" t="s">
        <v>1278</v>
      </c>
      <c r="D146" s="4" t="s">
        <v>107</v>
      </c>
      <c r="E146" s="4" t="s">
        <v>1325</v>
      </c>
      <c r="F146" s="1"/>
      <c r="G146" s="1"/>
      <c r="H146" s="1"/>
      <c r="I146" s="1"/>
      <c r="J146" s="1"/>
      <c r="K146" s="1"/>
      <c r="L146" s="1"/>
      <c r="M146" s="1"/>
      <c r="N146" s="1"/>
    </row>
    <row r="147" ht="19" customHeight="1" spans="1:14">
      <c r="A147" s="5" t="s">
        <v>894</v>
      </c>
      <c r="B147" s="5" t="s">
        <v>1326</v>
      </c>
      <c r="C147" s="6">
        <v>0</v>
      </c>
      <c r="D147" s="5" t="s">
        <v>897</v>
      </c>
      <c r="E147" s="5"/>
      <c r="F147" s="5"/>
      <c r="G147" s="5"/>
      <c r="H147" s="1"/>
      <c r="I147" s="1"/>
      <c r="J147" s="1"/>
      <c r="K147" s="1"/>
      <c r="L147" s="1"/>
      <c r="M147" s="1"/>
      <c r="N147" s="1"/>
    </row>
    <row r="148" ht="19" customHeight="1" spans="1:14">
      <c r="A148" s="12" t="s">
        <v>894</v>
      </c>
      <c r="B148" s="12" t="s">
        <v>1327</v>
      </c>
      <c r="C148" s="16">
        <f>SUMIFS('9月奖金发放记录'!$J$2:$J$146,'9月奖金发放记录'!$B$2:$B$146,"陈高伟",'9月奖金发放记录'!$A$2:$A$146,"粤AGP3509")</f>
        <v>0</v>
      </c>
      <c r="D148" s="5" t="s">
        <v>1328</v>
      </c>
      <c r="E148" s="5" t="s">
        <v>1329</v>
      </c>
      <c r="F148" s="5"/>
      <c r="G148" s="5"/>
      <c r="H148" s="1"/>
      <c r="I148" s="1"/>
      <c r="J148" s="1"/>
      <c r="K148" s="1"/>
      <c r="L148" s="1"/>
      <c r="M148" s="1"/>
      <c r="N148" s="1"/>
    </row>
    <row r="149" ht="19" customHeight="1" spans="1:14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ht="34" customHeight="1" spans="1:14">
      <c r="A150" s="12" t="s">
        <v>227</v>
      </c>
      <c r="B150" s="13" t="s">
        <v>12</v>
      </c>
      <c r="C150" s="14">
        <v>260</v>
      </c>
      <c r="D150" s="13" t="s">
        <v>1322</v>
      </c>
      <c r="E150" s="13" t="s">
        <v>1322</v>
      </c>
      <c r="F150" s="13" t="s">
        <v>1322</v>
      </c>
      <c r="G150" s="13" t="s">
        <v>1322</v>
      </c>
      <c r="H150" s="13" t="s">
        <v>1322</v>
      </c>
      <c r="I150" s="13" t="s">
        <v>1322</v>
      </c>
      <c r="J150" s="13" t="s">
        <v>1322</v>
      </c>
      <c r="K150" s="13" t="s">
        <v>1322</v>
      </c>
      <c r="L150" s="13" t="s">
        <v>3017</v>
      </c>
      <c r="M150" s="13" t="s">
        <v>3017</v>
      </c>
      <c r="N150" s="13" t="s">
        <v>24</v>
      </c>
    </row>
    <row r="151" ht="34" customHeight="1" spans="1:14">
      <c r="A151" s="4" t="s">
        <v>894</v>
      </c>
      <c r="B151" s="4" t="s">
        <v>1324</v>
      </c>
      <c r="C151" s="15" t="s">
        <v>1278</v>
      </c>
      <c r="D151" s="4" t="s">
        <v>107</v>
      </c>
      <c r="E151" s="4" t="s">
        <v>1325</v>
      </c>
      <c r="F151" s="1"/>
      <c r="G151" s="1"/>
      <c r="H151" s="1"/>
      <c r="I151" s="1"/>
      <c r="J151" s="1"/>
      <c r="K151" s="1"/>
      <c r="L151" s="1"/>
      <c r="M151" s="1"/>
      <c r="N151" s="1"/>
    </row>
    <row r="152" ht="19" customHeight="1" spans="1:14">
      <c r="A152" s="5" t="s">
        <v>894</v>
      </c>
      <c r="B152" s="5" t="s">
        <v>1326</v>
      </c>
      <c r="C152" s="6">
        <v>0</v>
      </c>
      <c r="D152" s="5" t="s">
        <v>897</v>
      </c>
      <c r="E152" s="5"/>
      <c r="F152" s="5"/>
      <c r="G152" s="5"/>
      <c r="H152" s="1"/>
      <c r="I152" s="1"/>
      <c r="J152" s="1"/>
      <c r="K152" s="1"/>
      <c r="L152" s="1"/>
      <c r="M152" s="1"/>
      <c r="N152" s="1"/>
    </row>
    <row r="153" ht="19" customHeight="1" spans="1:14">
      <c r="A153" s="12" t="s">
        <v>894</v>
      </c>
      <c r="B153" s="12" t="s">
        <v>1327</v>
      </c>
      <c r="C153" s="16">
        <f>SUMIFS('9月奖金发放记录'!$J$2:$J$146,'9月奖金发放记录'!$B$2:$B$146,"陈高伟",'9月奖金发放记录'!$A$2:$A$146,"粤AGP3631")</f>
        <v>0</v>
      </c>
      <c r="D153" s="5" t="s">
        <v>1328</v>
      </c>
      <c r="E153" s="5" t="s">
        <v>1329</v>
      </c>
      <c r="F153" s="5"/>
      <c r="G153" s="5"/>
      <c r="H153" s="1"/>
      <c r="I153" s="1"/>
      <c r="J153" s="1"/>
      <c r="K153" s="1"/>
      <c r="L153" s="1"/>
      <c r="M153" s="1"/>
      <c r="N153" s="1"/>
    </row>
    <row r="154" ht="19" customHeight="1" spans="1:1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34" customHeight="1" spans="1:14">
      <c r="A155" s="12" t="s">
        <v>228</v>
      </c>
      <c r="B155" s="13" t="s">
        <v>12</v>
      </c>
      <c r="C155" s="14">
        <v>260</v>
      </c>
      <c r="D155" s="13" t="s">
        <v>1322</v>
      </c>
      <c r="E155" s="13" t="s">
        <v>1322</v>
      </c>
      <c r="F155" s="13" t="s">
        <v>1322</v>
      </c>
      <c r="G155" s="13" t="s">
        <v>1322</v>
      </c>
      <c r="H155" s="13" t="s">
        <v>1322</v>
      </c>
      <c r="I155" s="13" t="s">
        <v>1322</v>
      </c>
      <c r="J155" s="13" t="s">
        <v>1322</v>
      </c>
      <c r="K155" s="13" t="s">
        <v>1322</v>
      </c>
      <c r="L155" s="13" t="s">
        <v>3018</v>
      </c>
      <c r="M155" s="13" t="s">
        <v>3018</v>
      </c>
      <c r="N155" s="13" t="s">
        <v>826</v>
      </c>
    </row>
    <row r="156" ht="34" customHeight="1" spans="1:14">
      <c r="A156" s="4" t="s">
        <v>894</v>
      </c>
      <c r="B156" s="4" t="s">
        <v>1324</v>
      </c>
      <c r="C156" s="15" t="s">
        <v>1278</v>
      </c>
      <c r="D156" s="4" t="s">
        <v>107</v>
      </c>
      <c r="E156" s="4" t="s">
        <v>1325</v>
      </c>
      <c r="F156" s="1"/>
      <c r="G156" s="1"/>
      <c r="H156" s="1"/>
      <c r="I156" s="1"/>
      <c r="J156" s="1"/>
      <c r="K156" s="1"/>
      <c r="L156" s="1"/>
      <c r="M156" s="1"/>
      <c r="N156" s="1"/>
    </row>
    <row r="157" ht="19" customHeight="1" spans="1:14">
      <c r="A157" s="5" t="s">
        <v>894</v>
      </c>
      <c r="B157" s="5" t="s">
        <v>1269</v>
      </c>
      <c r="C157" s="6">
        <f>'9月奖金发放记录'!J10</f>
        <v>260</v>
      </c>
      <c r="D157" s="5" t="s">
        <v>1333</v>
      </c>
      <c r="E157" s="5"/>
      <c r="F157" s="5"/>
      <c r="G157" s="5"/>
      <c r="H157" s="1"/>
      <c r="I157" s="1"/>
      <c r="J157" s="1"/>
      <c r="K157" s="1"/>
      <c r="L157" s="1"/>
      <c r="M157" s="1"/>
      <c r="N157" s="1"/>
    </row>
    <row r="158" ht="19" customHeight="1" spans="1:14">
      <c r="A158" s="12" t="s">
        <v>894</v>
      </c>
      <c r="B158" s="12" t="s">
        <v>1327</v>
      </c>
      <c r="C158" s="16">
        <f>SUMIFS('9月奖金发放记录'!$J$2:$J$146,'9月奖金发放记录'!$B$2:$B$146,"陈高伟",'9月奖金发放记录'!$A$2:$A$146,"粤AGP3673")</f>
        <v>260</v>
      </c>
      <c r="D158" s="5" t="s">
        <v>1334</v>
      </c>
      <c r="E158" s="5" t="s">
        <v>1764</v>
      </c>
      <c r="F158" s="5"/>
      <c r="G158" s="5"/>
      <c r="H158" s="1"/>
      <c r="I158" s="1"/>
      <c r="J158" s="1"/>
      <c r="K158" s="1"/>
      <c r="L158" s="1"/>
      <c r="M158" s="1"/>
      <c r="N158" s="1"/>
    </row>
    <row r="159" ht="19" customHeight="1" spans="1:14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ht="34" customHeight="1" spans="1:14">
      <c r="A160" s="12" t="s">
        <v>231</v>
      </c>
      <c r="B160" s="13" t="s">
        <v>12</v>
      </c>
      <c r="C160" s="14">
        <v>260</v>
      </c>
      <c r="D160" s="13" t="s">
        <v>1322</v>
      </c>
      <c r="E160" s="13" t="s">
        <v>1322</v>
      </c>
      <c r="F160" s="13" t="s">
        <v>1322</v>
      </c>
      <c r="G160" s="13" t="s">
        <v>1322</v>
      </c>
      <c r="H160" s="13" t="s">
        <v>1322</v>
      </c>
      <c r="I160" s="13" t="s">
        <v>1322</v>
      </c>
      <c r="J160" s="13" t="s">
        <v>1322</v>
      </c>
      <c r="K160" s="13" t="s">
        <v>1322</v>
      </c>
      <c r="L160" s="13" t="s">
        <v>3019</v>
      </c>
      <c r="M160" s="13" t="s">
        <v>3019</v>
      </c>
      <c r="N160" s="13" t="s">
        <v>24</v>
      </c>
    </row>
    <row r="161" ht="34" customHeight="1" spans="1:14">
      <c r="A161" s="4" t="s">
        <v>894</v>
      </c>
      <c r="B161" s="4" t="s">
        <v>1324</v>
      </c>
      <c r="C161" s="15" t="s">
        <v>1278</v>
      </c>
      <c r="D161" s="4" t="s">
        <v>107</v>
      </c>
      <c r="E161" s="4" t="s">
        <v>1325</v>
      </c>
      <c r="F161" s="1"/>
      <c r="G161" s="1"/>
      <c r="H161" s="1"/>
      <c r="I161" s="1"/>
      <c r="J161" s="1"/>
      <c r="K161" s="1"/>
      <c r="L161" s="1"/>
      <c r="M161" s="1"/>
      <c r="N161" s="1"/>
    </row>
    <row r="162" ht="19" customHeight="1" spans="1:14">
      <c r="A162" s="5" t="s">
        <v>894</v>
      </c>
      <c r="B162" s="5" t="s">
        <v>1326</v>
      </c>
      <c r="C162" s="6">
        <v>0</v>
      </c>
      <c r="D162" s="5" t="s">
        <v>897</v>
      </c>
      <c r="E162" s="5"/>
      <c r="F162" s="5"/>
      <c r="G162" s="5"/>
      <c r="H162" s="1"/>
      <c r="I162" s="1"/>
      <c r="J162" s="1"/>
      <c r="K162" s="1"/>
      <c r="L162" s="1"/>
      <c r="M162" s="1"/>
      <c r="N162" s="1"/>
    </row>
    <row r="163" ht="19" customHeight="1" spans="1:14">
      <c r="A163" s="12" t="s">
        <v>894</v>
      </c>
      <c r="B163" s="12" t="s">
        <v>1327</v>
      </c>
      <c r="C163" s="16">
        <f>SUMIFS('9月奖金发放记录'!$J$2:$J$146,'9月奖金发放记录'!$B$2:$B$146,"陈高伟",'9月奖金发放记录'!$A$2:$A$146,"粤AGP4396")</f>
        <v>0</v>
      </c>
      <c r="D163" s="5" t="s">
        <v>1328</v>
      </c>
      <c r="E163" s="5" t="s">
        <v>1329</v>
      </c>
      <c r="F163" s="5"/>
      <c r="G163" s="5"/>
      <c r="H163" s="1"/>
      <c r="I163" s="1"/>
      <c r="J163" s="1"/>
      <c r="K163" s="1"/>
      <c r="L163" s="1"/>
      <c r="M163" s="1"/>
      <c r="N163" s="1"/>
    </row>
    <row r="164" ht="19" customHeight="1" spans="1:1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ht="34" customHeight="1" spans="1:14">
      <c r="A165" s="12" t="s">
        <v>233</v>
      </c>
      <c r="B165" s="13" t="s">
        <v>12</v>
      </c>
      <c r="C165" s="14">
        <v>260</v>
      </c>
      <c r="D165" s="13" t="s">
        <v>1322</v>
      </c>
      <c r="E165" s="13" t="s">
        <v>1322</v>
      </c>
      <c r="F165" s="13" t="s">
        <v>1322</v>
      </c>
      <c r="G165" s="13" t="s">
        <v>1322</v>
      </c>
      <c r="H165" s="13" t="s">
        <v>1322</v>
      </c>
      <c r="I165" s="13" t="s">
        <v>1322</v>
      </c>
      <c r="J165" s="13" t="s">
        <v>1322</v>
      </c>
      <c r="K165" s="13" t="s">
        <v>1322</v>
      </c>
      <c r="L165" s="13" t="s">
        <v>3020</v>
      </c>
      <c r="M165" s="13" t="s">
        <v>3020</v>
      </c>
      <c r="N165" s="13" t="s">
        <v>825</v>
      </c>
    </row>
    <row r="166" ht="34" customHeight="1" spans="1:14">
      <c r="A166" s="4" t="s">
        <v>894</v>
      </c>
      <c r="B166" s="4" t="s">
        <v>1324</v>
      </c>
      <c r="C166" s="15" t="s">
        <v>1278</v>
      </c>
      <c r="D166" s="4" t="s">
        <v>107</v>
      </c>
      <c r="E166" s="4" t="s">
        <v>1325</v>
      </c>
      <c r="F166" s="1"/>
      <c r="G166" s="1"/>
      <c r="H166" s="1"/>
      <c r="I166" s="1"/>
      <c r="J166" s="1"/>
      <c r="K166" s="1"/>
      <c r="L166" s="1"/>
      <c r="M166" s="1"/>
      <c r="N166" s="1"/>
    </row>
    <row r="167" ht="19" customHeight="1" spans="1:14">
      <c r="A167" s="5" t="s">
        <v>894</v>
      </c>
      <c r="B167" s="5" t="s">
        <v>1326</v>
      </c>
      <c r="C167" s="6">
        <v>0</v>
      </c>
      <c r="D167" s="5" t="s">
        <v>1348</v>
      </c>
      <c r="E167" s="5"/>
      <c r="F167" s="5"/>
      <c r="G167" s="5"/>
      <c r="H167" s="1"/>
      <c r="I167" s="1"/>
      <c r="J167" s="1"/>
      <c r="K167" s="1"/>
      <c r="L167" s="1"/>
      <c r="M167" s="1"/>
      <c r="N167" s="1"/>
    </row>
    <row r="168" ht="19" customHeight="1" spans="1:14">
      <c r="A168" s="12" t="s">
        <v>894</v>
      </c>
      <c r="B168" s="12" t="s">
        <v>1327</v>
      </c>
      <c r="C168" s="16">
        <f>SUMIFS('9月奖金发放记录'!$J$2:$J$146,'9月奖金发放记录'!$B$2:$B$146,"陈高伟",'9月奖金发放记录'!$A$2:$A$146,"粤AGP4486")</f>
        <v>0</v>
      </c>
      <c r="D168" s="5" t="s">
        <v>1507</v>
      </c>
      <c r="E168" s="5" t="s">
        <v>1329</v>
      </c>
      <c r="F168" s="5"/>
      <c r="G168" s="5"/>
      <c r="H168" s="1"/>
      <c r="I168" s="1"/>
      <c r="J168" s="1"/>
      <c r="K168" s="1"/>
      <c r="L168" s="1"/>
      <c r="M168" s="1"/>
      <c r="N168" s="1"/>
    </row>
    <row r="169" ht="19" customHeight="1" spans="1:14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ht="34" customHeight="1" spans="1:14">
      <c r="A170" s="12" t="s">
        <v>235</v>
      </c>
      <c r="B170" s="13" t="s">
        <v>12</v>
      </c>
      <c r="C170" s="14">
        <v>260</v>
      </c>
      <c r="D170" s="13" t="s">
        <v>1322</v>
      </c>
      <c r="E170" s="13" t="s">
        <v>1322</v>
      </c>
      <c r="F170" s="13" t="s">
        <v>1322</v>
      </c>
      <c r="G170" s="13" t="s">
        <v>1322</v>
      </c>
      <c r="H170" s="13" t="s">
        <v>1322</v>
      </c>
      <c r="I170" s="13" t="s">
        <v>1322</v>
      </c>
      <c r="J170" s="13" t="s">
        <v>1322</v>
      </c>
      <c r="K170" s="13" t="s">
        <v>1322</v>
      </c>
      <c r="L170" s="13" t="s">
        <v>3021</v>
      </c>
      <c r="M170" s="13" t="s">
        <v>3021</v>
      </c>
      <c r="N170" s="13" t="s">
        <v>825</v>
      </c>
    </row>
    <row r="171" ht="34" customHeight="1" spans="1:14">
      <c r="A171" s="4" t="s">
        <v>894</v>
      </c>
      <c r="B171" s="4" t="s">
        <v>1324</v>
      </c>
      <c r="C171" s="15" t="s">
        <v>1278</v>
      </c>
      <c r="D171" s="4" t="s">
        <v>107</v>
      </c>
      <c r="E171" s="4" t="s">
        <v>1325</v>
      </c>
      <c r="F171" s="1"/>
      <c r="G171" s="1"/>
      <c r="H171" s="1"/>
      <c r="I171" s="1"/>
      <c r="J171" s="1"/>
      <c r="K171" s="1"/>
      <c r="L171" s="1"/>
      <c r="M171" s="1"/>
      <c r="N171" s="1"/>
    </row>
    <row r="172" ht="19" customHeight="1" spans="1:14">
      <c r="A172" s="5" t="s">
        <v>894</v>
      </c>
      <c r="B172" s="5" t="s">
        <v>1326</v>
      </c>
      <c r="C172" s="6">
        <v>0</v>
      </c>
      <c r="D172" s="5" t="s">
        <v>1348</v>
      </c>
      <c r="E172" s="5"/>
      <c r="F172" s="5"/>
      <c r="G172" s="5"/>
      <c r="H172" s="1"/>
      <c r="I172" s="1"/>
      <c r="J172" s="1"/>
      <c r="K172" s="1"/>
      <c r="L172" s="1"/>
      <c r="M172" s="1"/>
      <c r="N172" s="1"/>
    </row>
    <row r="173" ht="19" customHeight="1" spans="1:14">
      <c r="A173" s="12" t="s">
        <v>894</v>
      </c>
      <c r="B173" s="12" t="s">
        <v>1327</v>
      </c>
      <c r="C173" s="16">
        <f>SUMIFS('9月奖金发放记录'!$J$2:$J$146,'9月奖金发放记录'!$B$2:$B$146,"陈高伟",'9月奖金发放记录'!$A$2:$A$146,"粤AGP4538")</f>
        <v>0</v>
      </c>
      <c r="D173" s="5" t="s">
        <v>1395</v>
      </c>
      <c r="E173" s="5" t="s">
        <v>1329</v>
      </c>
      <c r="F173" s="5"/>
      <c r="G173" s="5"/>
      <c r="H173" s="1"/>
      <c r="I173" s="1"/>
      <c r="J173" s="1"/>
      <c r="K173" s="1"/>
      <c r="L173" s="1"/>
      <c r="M173" s="1"/>
      <c r="N173" s="1"/>
    </row>
    <row r="174" ht="19" customHeight="1" spans="1:1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ht="34" customHeight="1" spans="1:14">
      <c r="A175" s="12" t="s">
        <v>237</v>
      </c>
      <c r="B175" s="13" t="s">
        <v>12</v>
      </c>
      <c r="C175" s="14">
        <v>260</v>
      </c>
      <c r="D175" s="13" t="s">
        <v>1322</v>
      </c>
      <c r="E175" s="13" t="s">
        <v>1322</v>
      </c>
      <c r="F175" s="13" t="s">
        <v>1322</v>
      </c>
      <c r="G175" s="13" t="s">
        <v>1322</v>
      </c>
      <c r="H175" s="13" t="s">
        <v>1322</v>
      </c>
      <c r="I175" s="13" t="s">
        <v>1322</v>
      </c>
      <c r="J175" s="13" t="s">
        <v>1322</v>
      </c>
      <c r="K175" s="13" t="s">
        <v>1322</v>
      </c>
      <c r="L175" s="13" t="s">
        <v>3022</v>
      </c>
      <c r="M175" s="13" t="s">
        <v>3022</v>
      </c>
      <c r="N175" s="13" t="s">
        <v>826</v>
      </c>
    </row>
    <row r="176" ht="34" customHeight="1" spans="1:14">
      <c r="A176" s="4" t="s">
        <v>894</v>
      </c>
      <c r="B176" s="4" t="s">
        <v>1324</v>
      </c>
      <c r="C176" s="15" t="s">
        <v>1278</v>
      </c>
      <c r="D176" s="4" t="s">
        <v>107</v>
      </c>
      <c r="E176" s="4" t="s">
        <v>1325</v>
      </c>
      <c r="F176" s="1"/>
      <c r="G176" s="1"/>
      <c r="H176" s="1"/>
      <c r="I176" s="1"/>
      <c r="J176" s="1"/>
      <c r="K176" s="1"/>
      <c r="L176" s="1"/>
      <c r="M176" s="1"/>
      <c r="N176" s="1"/>
    </row>
    <row r="177" ht="19" customHeight="1" spans="1:14">
      <c r="A177" s="5" t="s">
        <v>894</v>
      </c>
      <c r="B177" s="5" t="s">
        <v>1269</v>
      </c>
      <c r="C177" s="6">
        <f>'9月奖金发放记录'!J11</f>
        <v>260</v>
      </c>
      <c r="D177" s="5" t="s">
        <v>1333</v>
      </c>
      <c r="E177" s="5"/>
      <c r="F177" s="5"/>
      <c r="G177" s="5"/>
      <c r="H177" s="1"/>
      <c r="I177" s="1"/>
      <c r="J177" s="1"/>
      <c r="K177" s="1"/>
      <c r="L177" s="1"/>
      <c r="M177" s="1"/>
      <c r="N177" s="1"/>
    </row>
    <row r="178" ht="19" customHeight="1" spans="1:14">
      <c r="A178" s="12" t="s">
        <v>894</v>
      </c>
      <c r="B178" s="12" t="s">
        <v>1327</v>
      </c>
      <c r="C178" s="16">
        <f>SUMIFS('9月奖金发放记录'!$J$2:$J$146,'9月奖金发放记录'!$B$2:$B$146,"陈高伟",'9月奖金发放记录'!$A$2:$A$146,"粤AGP4587")</f>
        <v>260</v>
      </c>
      <c r="D178" s="5" t="s">
        <v>1334</v>
      </c>
      <c r="E178" s="5" t="s">
        <v>1764</v>
      </c>
      <c r="F178" s="5"/>
      <c r="G178" s="5"/>
      <c r="H178" s="1"/>
      <c r="I178" s="1"/>
      <c r="J178" s="1"/>
      <c r="K178" s="1"/>
      <c r="L178" s="1"/>
      <c r="M178" s="1"/>
      <c r="N178" s="1"/>
    </row>
    <row r="179" ht="19" customHeight="1" spans="1:14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ht="34" customHeight="1" spans="1:14">
      <c r="A180" s="12" t="s">
        <v>239</v>
      </c>
      <c r="B180" s="13" t="s">
        <v>12</v>
      </c>
      <c r="C180" s="14">
        <v>260</v>
      </c>
      <c r="D180" s="13" t="s">
        <v>1322</v>
      </c>
      <c r="E180" s="13" t="s">
        <v>1322</v>
      </c>
      <c r="F180" s="13" t="s">
        <v>1322</v>
      </c>
      <c r="G180" s="13" t="s">
        <v>1322</v>
      </c>
      <c r="H180" s="13" t="s">
        <v>1322</v>
      </c>
      <c r="I180" s="13" t="s">
        <v>1322</v>
      </c>
      <c r="J180" s="13" t="s">
        <v>1322</v>
      </c>
      <c r="K180" s="13" t="s">
        <v>1322</v>
      </c>
      <c r="L180" s="13" t="s">
        <v>3023</v>
      </c>
      <c r="M180" s="13" t="s">
        <v>3023</v>
      </c>
      <c r="N180" s="13" t="s">
        <v>24</v>
      </c>
    </row>
    <row r="181" ht="34" customHeight="1" spans="1:14">
      <c r="A181" s="4" t="s">
        <v>894</v>
      </c>
      <c r="B181" s="4" t="s">
        <v>1324</v>
      </c>
      <c r="C181" s="15" t="s">
        <v>1278</v>
      </c>
      <c r="D181" s="4" t="s">
        <v>107</v>
      </c>
      <c r="E181" s="4" t="s">
        <v>1325</v>
      </c>
      <c r="F181" s="1"/>
      <c r="G181" s="1"/>
      <c r="H181" s="1"/>
      <c r="I181" s="1"/>
      <c r="J181" s="1"/>
      <c r="K181" s="1"/>
      <c r="L181" s="1"/>
      <c r="M181" s="1"/>
      <c r="N181" s="1"/>
    </row>
    <row r="182" ht="19" customHeight="1" spans="1:14">
      <c r="A182" s="5" t="s">
        <v>894</v>
      </c>
      <c r="B182" s="5" t="s">
        <v>1326</v>
      </c>
      <c r="C182" s="6">
        <v>0</v>
      </c>
      <c r="D182" s="5" t="s">
        <v>897</v>
      </c>
      <c r="E182" s="5"/>
      <c r="F182" s="5"/>
      <c r="G182" s="5"/>
      <c r="H182" s="1"/>
      <c r="I182" s="1"/>
      <c r="J182" s="1"/>
      <c r="K182" s="1"/>
      <c r="L182" s="1"/>
      <c r="M182" s="1"/>
      <c r="N182" s="1"/>
    </row>
    <row r="183" ht="19" customHeight="1" spans="1:14">
      <c r="A183" s="12" t="s">
        <v>894</v>
      </c>
      <c r="B183" s="12" t="s">
        <v>1327</v>
      </c>
      <c r="C183" s="16">
        <f>SUMIFS('9月奖金发放记录'!$J$2:$J$146,'9月奖金发放记录'!$B$2:$B$146,"陈高伟",'9月奖金发放记录'!$A$2:$A$146,"粤AGP5169")</f>
        <v>0</v>
      </c>
      <c r="D183" s="5" t="s">
        <v>1328</v>
      </c>
      <c r="E183" s="5" t="s">
        <v>1329</v>
      </c>
      <c r="F183" s="5"/>
      <c r="G183" s="5"/>
      <c r="H183" s="1"/>
      <c r="I183" s="1"/>
      <c r="J183" s="1"/>
      <c r="K183" s="1"/>
      <c r="L183" s="1"/>
      <c r="M183" s="1"/>
      <c r="N183" s="1"/>
    </row>
    <row r="184" ht="19" customHeight="1" spans="1:1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ht="34" customHeight="1" spans="1:14">
      <c r="A185" s="12" t="s">
        <v>240</v>
      </c>
      <c r="B185" s="13" t="s">
        <v>12</v>
      </c>
      <c r="C185" s="14">
        <v>260</v>
      </c>
      <c r="D185" s="13" t="s">
        <v>1322</v>
      </c>
      <c r="E185" s="13" t="s">
        <v>1322</v>
      </c>
      <c r="F185" s="13" t="s">
        <v>1322</v>
      </c>
      <c r="G185" s="13" t="s">
        <v>1322</v>
      </c>
      <c r="H185" s="13" t="s">
        <v>1322</v>
      </c>
      <c r="I185" s="13" t="s">
        <v>1322</v>
      </c>
      <c r="J185" s="13" t="s">
        <v>1322</v>
      </c>
      <c r="K185" s="13" t="s">
        <v>1322</v>
      </c>
      <c r="L185" s="13" t="s">
        <v>3024</v>
      </c>
      <c r="M185" s="13" t="s">
        <v>3024</v>
      </c>
      <c r="N185" s="13" t="s">
        <v>825</v>
      </c>
    </row>
    <row r="186" ht="34" customHeight="1" spans="1:14">
      <c r="A186" s="4" t="s">
        <v>894</v>
      </c>
      <c r="B186" s="4" t="s">
        <v>1324</v>
      </c>
      <c r="C186" s="15" t="s">
        <v>1278</v>
      </c>
      <c r="D186" s="4" t="s">
        <v>107</v>
      </c>
      <c r="E186" s="4" t="s">
        <v>1325</v>
      </c>
      <c r="F186" s="1"/>
      <c r="G186" s="1"/>
      <c r="H186" s="1"/>
      <c r="I186" s="1"/>
      <c r="J186" s="1"/>
      <c r="K186" s="1"/>
      <c r="L186" s="1"/>
      <c r="M186" s="1"/>
      <c r="N186" s="1"/>
    </row>
    <row r="187" ht="19" customHeight="1" spans="1:14">
      <c r="A187" s="5" t="s">
        <v>894</v>
      </c>
      <c r="B187" s="5" t="s">
        <v>1326</v>
      </c>
      <c r="C187" s="6">
        <v>0</v>
      </c>
      <c r="D187" s="5" t="s">
        <v>1348</v>
      </c>
      <c r="E187" s="5"/>
      <c r="F187" s="5"/>
      <c r="G187" s="5"/>
      <c r="H187" s="1"/>
      <c r="I187" s="1"/>
      <c r="J187" s="1"/>
      <c r="K187" s="1"/>
      <c r="L187" s="1"/>
      <c r="M187" s="1"/>
      <c r="N187" s="1"/>
    </row>
    <row r="188" ht="19" customHeight="1" spans="1:14">
      <c r="A188" s="12" t="s">
        <v>894</v>
      </c>
      <c r="B188" s="12" t="s">
        <v>1327</v>
      </c>
      <c r="C188" s="16">
        <f>SUMIFS('9月奖金发放记录'!$J$2:$J$146,'9月奖金发放记录'!$B$2:$B$146,"陈高伟",'9月奖金发放记录'!$A$2:$A$146,"粤AGP5363")</f>
        <v>0</v>
      </c>
      <c r="D188" s="5" t="s">
        <v>1358</v>
      </c>
      <c r="E188" s="5" t="s">
        <v>1329</v>
      </c>
      <c r="F188" s="5"/>
      <c r="G188" s="5"/>
      <c r="H188" s="1"/>
      <c r="I188" s="1"/>
      <c r="J188" s="1"/>
      <c r="K188" s="1"/>
      <c r="L188" s="1"/>
      <c r="M188" s="1"/>
      <c r="N188" s="1"/>
    </row>
    <row r="189" ht="19" customHeight="1" spans="1:14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ht="34" customHeight="1" spans="1:14">
      <c r="A190" s="12" t="s">
        <v>242</v>
      </c>
      <c r="B190" s="13" t="s">
        <v>12</v>
      </c>
      <c r="C190" s="14">
        <v>260</v>
      </c>
      <c r="D190" s="13" t="s">
        <v>1322</v>
      </c>
      <c r="E190" s="13" t="s">
        <v>1322</v>
      </c>
      <c r="F190" s="13" t="s">
        <v>1322</v>
      </c>
      <c r="G190" s="13" t="s">
        <v>1322</v>
      </c>
      <c r="H190" s="13" t="s">
        <v>1322</v>
      </c>
      <c r="I190" s="13" t="s">
        <v>1322</v>
      </c>
      <c r="J190" s="13" t="s">
        <v>1322</v>
      </c>
      <c r="K190" s="13" t="s">
        <v>1322</v>
      </c>
      <c r="L190" s="13" t="s">
        <v>3025</v>
      </c>
      <c r="M190" s="13" t="s">
        <v>3025</v>
      </c>
      <c r="N190" s="13" t="s">
        <v>24</v>
      </c>
    </row>
    <row r="191" ht="34" customHeight="1" spans="1:14">
      <c r="A191" s="4" t="s">
        <v>894</v>
      </c>
      <c r="B191" s="4" t="s">
        <v>1324</v>
      </c>
      <c r="C191" s="15" t="s">
        <v>1278</v>
      </c>
      <c r="D191" s="4" t="s">
        <v>107</v>
      </c>
      <c r="E191" s="4" t="s">
        <v>1325</v>
      </c>
      <c r="F191" s="1"/>
      <c r="G191" s="1"/>
      <c r="H191" s="1"/>
      <c r="I191" s="1"/>
      <c r="J191" s="1"/>
      <c r="K191" s="1"/>
      <c r="L191" s="1"/>
      <c r="M191" s="1"/>
      <c r="N191" s="1"/>
    </row>
    <row r="192" ht="19" customHeight="1" spans="1:14">
      <c r="A192" s="5" t="s">
        <v>894</v>
      </c>
      <c r="B192" s="5" t="s">
        <v>1326</v>
      </c>
      <c r="C192" s="6">
        <v>0</v>
      </c>
      <c r="D192" s="5" t="s">
        <v>897</v>
      </c>
      <c r="E192" s="5"/>
      <c r="F192" s="5"/>
      <c r="G192" s="5"/>
      <c r="H192" s="1"/>
      <c r="I192" s="1"/>
      <c r="J192" s="1"/>
      <c r="K192" s="1"/>
      <c r="L192" s="1"/>
      <c r="M192" s="1"/>
      <c r="N192" s="1"/>
    </row>
    <row r="193" ht="19" customHeight="1" spans="1:14">
      <c r="A193" s="12" t="s">
        <v>894</v>
      </c>
      <c r="B193" s="12" t="s">
        <v>1327</v>
      </c>
      <c r="C193" s="16">
        <f>SUMIFS('9月奖金发放记录'!$J$2:$J$146,'9月奖金发放记录'!$B$2:$B$146,"陈高伟",'9月奖金发放记录'!$A$2:$A$146,"粤AGP5621")</f>
        <v>0</v>
      </c>
      <c r="D193" s="5" t="s">
        <v>1328</v>
      </c>
      <c r="E193" s="5" t="s">
        <v>1329</v>
      </c>
      <c r="F193" s="5"/>
      <c r="G193" s="5"/>
      <c r="H193" s="1"/>
      <c r="I193" s="1"/>
      <c r="J193" s="1"/>
      <c r="K193" s="1"/>
      <c r="L193" s="1"/>
      <c r="M193" s="1"/>
      <c r="N193" s="1"/>
    </row>
    <row r="194" ht="19" customHeight="1" spans="1:1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ht="34" customHeight="1" spans="1:14">
      <c r="A195" s="12" t="s">
        <v>244</v>
      </c>
      <c r="B195" s="13" t="s">
        <v>12</v>
      </c>
      <c r="C195" s="14">
        <v>260</v>
      </c>
      <c r="D195" s="13" t="s">
        <v>1322</v>
      </c>
      <c r="E195" s="13" t="s">
        <v>1322</v>
      </c>
      <c r="F195" s="13" t="s">
        <v>1322</v>
      </c>
      <c r="G195" s="13" t="s">
        <v>1322</v>
      </c>
      <c r="H195" s="13" t="s">
        <v>1322</v>
      </c>
      <c r="I195" s="13" t="s">
        <v>1322</v>
      </c>
      <c r="J195" s="13" t="s">
        <v>1322</v>
      </c>
      <c r="K195" s="13" t="s">
        <v>1322</v>
      </c>
      <c r="L195" s="13" t="s">
        <v>3026</v>
      </c>
      <c r="M195" s="13" t="s">
        <v>3026</v>
      </c>
      <c r="N195" s="13" t="s">
        <v>24</v>
      </c>
    </row>
    <row r="196" ht="34" customHeight="1" spans="1:14">
      <c r="A196" s="4" t="s">
        <v>894</v>
      </c>
      <c r="B196" s="4" t="s">
        <v>1324</v>
      </c>
      <c r="C196" s="15" t="s">
        <v>1278</v>
      </c>
      <c r="D196" s="4" t="s">
        <v>107</v>
      </c>
      <c r="E196" s="4" t="s">
        <v>1325</v>
      </c>
      <c r="F196" s="1"/>
      <c r="G196" s="1"/>
      <c r="H196" s="1"/>
      <c r="I196" s="1"/>
      <c r="J196" s="1"/>
      <c r="K196" s="1"/>
      <c r="L196" s="1"/>
      <c r="M196" s="1"/>
      <c r="N196" s="1"/>
    </row>
    <row r="197" ht="19" customHeight="1" spans="1:14">
      <c r="A197" s="5" t="s">
        <v>894</v>
      </c>
      <c r="B197" s="5" t="s">
        <v>1326</v>
      </c>
      <c r="C197" s="6">
        <v>0</v>
      </c>
      <c r="D197" s="5" t="s">
        <v>897</v>
      </c>
      <c r="E197" s="5"/>
      <c r="F197" s="5"/>
      <c r="G197" s="5"/>
      <c r="H197" s="1"/>
      <c r="I197" s="1"/>
      <c r="J197" s="1"/>
      <c r="K197" s="1"/>
      <c r="L197" s="1"/>
      <c r="M197" s="1"/>
      <c r="N197" s="1"/>
    </row>
    <row r="198" ht="19" customHeight="1" spans="1:14">
      <c r="A198" s="12" t="s">
        <v>894</v>
      </c>
      <c r="B198" s="12" t="s">
        <v>1327</v>
      </c>
      <c r="C198" s="16">
        <f>SUMIFS('9月奖金发放记录'!$J$2:$J$146,'9月奖金发放记录'!$B$2:$B$146,"陈高伟",'9月奖金发放记录'!$A$2:$A$146,"粤AGP7019")</f>
        <v>0</v>
      </c>
      <c r="D198" s="5" t="s">
        <v>1328</v>
      </c>
      <c r="E198" s="5" t="s">
        <v>1329</v>
      </c>
      <c r="F198" s="5"/>
      <c r="G198" s="5"/>
      <c r="H198" s="1"/>
      <c r="I198" s="1"/>
      <c r="J198" s="1"/>
      <c r="K198" s="1"/>
      <c r="L198" s="1"/>
      <c r="M198" s="1"/>
      <c r="N198" s="1"/>
    </row>
    <row r="199" ht="19" customHeight="1" spans="1:14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34" customHeight="1" spans="1:14">
      <c r="A200" s="12" t="s">
        <v>246</v>
      </c>
      <c r="B200" s="13" t="s">
        <v>12</v>
      </c>
      <c r="C200" s="14">
        <v>260</v>
      </c>
      <c r="D200" s="13" t="s">
        <v>1322</v>
      </c>
      <c r="E200" s="13" t="s">
        <v>1322</v>
      </c>
      <c r="F200" s="13" t="s">
        <v>1322</v>
      </c>
      <c r="G200" s="13" t="s">
        <v>1322</v>
      </c>
      <c r="H200" s="13" t="s">
        <v>1322</v>
      </c>
      <c r="I200" s="13" t="s">
        <v>1322</v>
      </c>
      <c r="J200" s="13" t="s">
        <v>1322</v>
      </c>
      <c r="K200" s="13" t="s">
        <v>1322</v>
      </c>
      <c r="L200" s="13" t="s">
        <v>3027</v>
      </c>
      <c r="M200" s="13" t="s">
        <v>3027</v>
      </c>
      <c r="N200" s="13" t="s">
        <v>24</v>
      </c>
    </row>
    <row r="201" ht="34" customHeight="1" spans="1:14">
      <c r="A201" s="4" t="s">
        <v>894</v>
      </c>
      <c r="B201" s="4" t="s">
        <v>1324</v>
      </c>
      <c r="C201" s="15" t="s">
        <v>1278</v>
      </c>
      <c r="D201" s="4" t="s">
        <v>107</v>
      </c>
      <c r="E201" s="4" t="s">
        <v>1325</v>
      </c>
      <c r="F201" s="1"/>
      <c r="G201" s="1"/>
      <c r="H201" s="1"/>
      <c r="I201" s="1"/>
      <c r="J201" s="1"/>
      <c r="K201" s="1"/>
      <c r="L201" s="1"/>
      <c r="M201" s="1"/>
      <c r="N201" s="1"/>
    </row>
    <row r="202" ht="19" customHeight="1" spans="1:14">
      <c r="A202" s="5" t="s">
        <v>894</v>
      </c>
      <c r="B202" s="5" t="s">
        <v>1326</v>
      </c>
      <c r="C202" s="6">
        <v>0</v>
      </c>
      <c r="D202" s="5" t="s">
        <v>897</v>
      </c>
      <c r="E202" s="5"/>
      <c r="F202" s="5"/>
      <c r="G202" s="5"/>
      <c r="H202" s="1"/>
      <c r="I202" s="1"/>
      <c r="J202" s="1"/>
      <c r="K202" s="1"/>
      <c r="L202" s="1"/>
      <c r="M202" s="1"/>
      <c r="N202" s="1"/>
    </row>
    <row r="203" ht="19" customHeight="1" spans="1:14">
      <c r="A203" s="12" t="s">
        <v>894</v>
      </c>
      <c r="B203" s="12" t="s">
        <v>1327</v>
      </c>
      <c r="C203" s="16">
        <f>SUMIFS('9月奖金发放记录'!$J$2:$J$146,'9月奖金发放记录'!$B$2:$B$146,"陈高伟",'9月奖金发放记录'!$A$2:$A$146,"粤AGP9739")</f>
        <v>0</v>
      </c>
      <c r="D203" s="5" t="s">
        <v>1328</v>
      </c>
      <c r="E203" s="5" t="s">
        <v>1329</v>
      </c>
      <c r="F203" s="5"/>
      <c r="G203" s="5"/>
      <c r="H203" s="1"/>
      <c r="I203" s="1"/>
      <c r="J203" s="1"/>
      <c r="K203" s="1"/>
      <c r="L203" s="1"/>
      <c r="M203" s="1"/>
      <c r="N203" s="1"/>
    </row>
    <row r="204" ht="19" customHeight="1" spans="1:14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ht="34" customHeight="1" spans="1:14">
      <c r="A205" s="12" t="s">
        <v>247</v>
      </c>
      <c r="B205" s="13" t="s">
        <v>12</v>
      </c>
      <c r="C205" s="14">
        <v>260</v>
      </c>
      <c r="D205" s="13" t="s">
        <v>1322</v>
      </c>
      <c r="E205" s="13" t="s">
        <v>1322</v>
      </c>
      <c r="F205" s="13" t="s">
        <v>1322</v>
      </c>
      <c r="G205" s="13" t="s">
        <v>1322</v>
      </c>
      <c r="H205" s="13" t="s">
        <v>1322</v>
      </c>
      <c r="I205" s="13" t="s">
        <v>1322</v>
      </c>
      <c r="J205" s="13" t="s">
        <v>1322</v>
      </c>
      <c r="K205" s="13" t="s">
        <v>1322</v>
      </c>
      <c r="L205" s="13" t="s">
        <v>3028</v>
      </c>
      <c r="M205" s="13" t="s">
        <v>3028</v>
      </c>
      <c r="N205" s="13" t="s">
        <v>826</v>
      </c>
    </row>
    <row r="206" ht="34" customHeight="1" spans="1:14">
      <c r="A206" s="4" t="s">
        <v>894</v>
      </c>
      <c r="B206" s="4" t="s">
        <v>1324</v>
      </c>
      <c r="C206" s="15" t="s">
        <v>1278</v>
      </c>
      <c r="D206" s="4" t="s">
        <v>107</v>
      </c>
      <c r="E206" s="4" t="s">
        <v>1325</v>
      </c>
      <c r="F206" s="1"/>
      <c r="G206" s="1"/>
      <c r="H206" s="1"/>
      <c r="I206" s="1"/>
      <c r="J206" s="1"/>
      <c r="K206" s="1"/>
      <c r="L206" s="1"/>
      <c r="M206" s="1"/>
      <c r="N206" s="1"/>
    </row>
    <row r="207" ht="19" customHeight="1" spans="1:14">
      <c r="A207" s="5" t="s">
        <v>894</v>
      </c>
      <c r="B207" s="5" t="s">
        <v>1269</v>
      </c>
      <c r="C207" s="6">
        <f>'9月奖金发放记录'!J12</f>
        <v>260</v>
      </c>
      <c r="D207" s="5" t="s">
        <v>1333</v>
      </c>
      <c r="E207" s="5"/>
      <c r="F207" s="5"/>
      <c r="G207" s="5"/>
      <c r="H207" s="1"/>
      <c r="I207" s="1"/>
      <c r="J207" s="1"/>
      <c r="K207" s="1"/>
      <c r="L207" s="1"/>
      <c r="M207" s="1"/>
      <c r="N207" s="1"/>
    </row>
    <row r="208" ht="19" customHeight="1" spans="1:14">
      <c r="A208" s="12" t="s">
        <v>894</v>
      </c>
      <c r="B208" s="12" t="s">
        <v>1327</v>
      </c>
      <c r="C208" s="16">
        <f>SUMIFS('9月奖金发放记录'!$J$2:$J$146,'9月奖金发放记录'!$B$2:$B$146,"陈高伟",'9月奖金发放记录'!$A$2:$A$146,"粤AGP9827")</f>
        <v>260</v>
      </c>
      <c r="D208" s="5" t="s">
        <v>1328</v>
      </c>
      <c r="E208" s="5" t="s">
        <v>1764</v>
      </c>
      <c r="F208" s="5"/>
      <c r="G208" s="5"/>
      <c r="H208" s="1"/>
      <c r="I208" s="1"/>
      <c r="J208" s="1"/>
      <c r="K208" s="1"/>
      <c r="L208" s="1"/>
      <c r="M208" s="1"/>
      <c r="N208" s="1"/>
    </row>
    <row r="209" ht="19" customHeight="1" spans="1:14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ht="34" customHeight="1" spans="1:14">
      <c r="A210" s="12" t="s">
        <v>248</v>
      </c>
      <c r="B210" s="13" t="s">
        <v>11</v>
      </c>
      <c r="C210" s="14">
        <v>150</v>
      </c>
      <c r="D210" s="13" t="s">
        <v>1322</v>
      </c>
      <c r="E210" s="13" t="s">
        <v>1322</v>
      </c>
      <c r="F210" s="13" t="s">
        <v>1322</v>
      </c>
      <c r="G210" s="13" t="s">
        <v>1322</v>
      </c>
      <c r="H210" s="13" t="s">
        <v>1322</v>
      </c>
      <c r="I210" s="13" t="s">
        <v>1322</v>
      </c>
      <c r="J210" s="13" t="s">
        <v>1322</v>
      </c>
      <c r="K210" s="13" t="s">
        <v>1322</v>
      </c>
      <c r="L210" s="13" t="s">
        <v>3029</v>
      </c>
      <c r="M210" s="13" t="s">
        <v>3029</v>
      </c>
      <c r="N210" s="13" t="s">
        <v>825</v>
      </c>
    </row>
    <row r="211" ht="34" customHeight="1" spans="1:14">
      <c r="A211" s="4" t="s">
        <v>894</v>
      </c>
      <c r="B211" s="4" t="s">
        <v>1324</v>
      </c>
      <c r="C211" s="15" t="s">
        <v>1278</v>
      </c>
      <c r="D211" s="4" t="s">
        <v>107</v>
      </c>
      <c r="E211" s="4" t="s">
        <v>1325</v>
      </c>
      <c r="F211" s="1"/>
      <c r="G211" s="1"/>
      <c r="H211" s="1"/>
      <c r="I211" s="1"/>
      <c r="J211" s="1"/>
      <c r="K211" s="1"/>
      <c r="L211" s="1"/>
      <c r="M211" s="1"/>
      <c r="N211" s="1"/>
    </row>
    <row r="212" ht="19" customHeight="1" spans="1:14">
      <c r="A212" s="5" t="s">
        <v>894</v>
      </c>
      <c r="B212" s="5" t="s">
        <v>1326</v>
      </c>
      <c r="C212" s="6">
        <v>0</v>
      </c>
      <c r="D212" s="5" t="s">
        <v>1348</v>
      </c>
      <c r="E212" s="5"/>
      <c r="F212" s="5"/>
      <c r="G212" s="5"/>
      <c r="H212" s="1"/>
      <c r="I212" s="1"/>
      <c r="J212" s="1"/>
      <c r="K212" s="1"/>
      <c r="L212" s="1"/>
      <c r="M212" s="1"/>
      <c r="N212" s="1"/>
    </row>
    <row r="213" ht="19" customHeight="1" spans="1:14">
      <c r="A213" s="12" t="s">
        <v>894</v>
      </c>
      <c r="B213" s="12" t="s">
        <v>1327</v>
      </c>
      <c r="C213" s="16">
        <f>SUMIFS('9月奖金发放记录'!$J$2:$J$146,'9月奖金发放记录'!$B$2:$B$146,"陈高伟",'9月奖金发放记录'!$A$2:$A$146,"粤AGR8558")</f>
        <v>0</v>
      </c>
      <c r="D213" s="5" t="s">
        <v>1358</v>
      </c>
      <c r="E213" s="5" t="s">
        <v>1329</v>
      </c>
      <c r="F213" s="5"/>
      <c r="G213" s="5"/>
      <c r="H213" s="1"/>
      <c r="I213" s="1"/>
      <c r="J213" s="1"/>
      <c r="K213" s="1"/>
      <c r="L213" s="1"/>
      <c r="M213" s="1"/>
      <c r="N213" s="1"/>
    </row>
    <row r="214" ht="19" customHeight="1" spans="1:14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ht="19" customHeight="1" spans="1:14">
      <c r="A215" s="10" t="s">
        <v>1272</v>
      </c>
      <c r="B215" s="10"/>
      <c r="C215" s="11">
        <f>H2</f>
        <v>3780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ht="19" customHeight="1" spans="1: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ht="19" customHeight="1" spans="1: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ht="19" customHeight="1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ht="19" customHeight="1" spans="1: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ht="19" customHeight="1" spans="1: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ht="19" customHeight="1" spans="1: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ht="19" customHeight="1" spans="1: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ht="19" customHeight="1" spans="1: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ht="19" customHeight="1" spans="1: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ht="19" customHeight="1" spans="1: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ht="19" customHeight="1" spans="1: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ht="19" customHeight="1" spans="1: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ht="19" customHeight="1" spans="1: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ht="19" customHeight="1" spans="1: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ht="19" customHeight="1" spans="1: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ht="19" customHeight="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ht="19" customHeight="1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ht="19" customHeight="1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ht="19" customHeight="1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ht="19" customHeight="1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ht="19" customHeight="1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ht="19" customHeight="1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ht="19" customHeight="1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ht="19" customHeight="1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ht="19" customHeight="1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ht="19" customHeight="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ht="19" customHeight="1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ht="19" customHeight="1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19" customHeight="1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ht="19" customHeight="1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ht="19" customHeight="1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ht="19" customHeight="1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ht="19" customHeight="1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ht="19" customHeight="1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ht="19" customHeight="1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ht="19" customHeight="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ht="19" customHeight="1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ht="19" customHeight="1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ht="19" customHeight="1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ht="19" customHeight="1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ht="19" customHeight="1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ht="19" customHeight="1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ht="19" customHeight="1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ht="19" customHeight="1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ht="19" customHeight="1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ht="19" customHeight="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ht="19" customHeight="1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ht="19" customHeight="1" spans="1:1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19" customHeight="1" spans="1:1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ht="19" customHeight="1" spans="1:1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ht="19" customHeight="1" spans="1:1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ht="19" customHeight="1" spans="1:1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ht="19" customHeight="1" spans="1:1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ht="19" customHeight="1" spans="1:1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ht="19" customHeight="1" spans="1:1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ht="19" customHeight="1" spans="1:1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ht="19" customHeight="1" spans="1:1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ht="19" customHeight="1" spans="1:1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ht="19" customHeight="1" spans="1:1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ht="19" customHeight="1" spans="1:1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ht="19" customHeight="1" spans="1:1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ht="19" customHeight="1" spans="1:1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ht="19" customHeight="1" spans="1:1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ht="19" customHeight="1" spans="1:1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ht="19" customHeight="1" spans="1:1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ht="19" customHeight="1" spans="1:1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ht="19" customHeight="1" spans="1:1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ht="19" customHeight="1" spans="1:1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ht="19" customHeight="1" spans="1:1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ht="19" customHeight="1" spans="1:1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19" customHeight="1" spans="1:1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ht="19" customHeight="1" spans="1:1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ht="19" customHeight="1" spans="1:1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ht="19" customHeight="1" spans="1:1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ht="19" customHeight="1" spans="1:1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ht="19" customHeight="1" spans="1:1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ht="19" customHeight="1" spans="1:1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ht="19" customHeight="1" spans="1:1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ht="19" customHeight="1" spans="1:1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ht="19" customHeight="1" spans="1:1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ht="19" customHeight="1" spans="1:1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ht="19" customHeight="1" spans="1:1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ht="19" customHeight="1" spans="1:1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ht="19" customHeight="1" spans="1:1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ht="19" customHeight="1" spans="1:1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ht="19" customHeight="1" spans="1:1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ht="19" customHeight="1" spans="1:1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ht="19" customHeight="1" spans="1:1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ht="19" customHeight="1" spans="1:1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ht="19" customHeight="1" spans="1:1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ht="19" customHeight="1" spans="1:1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19" customHeight="1" spans="1:1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ht="19" customHeight="1" spans="1:1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ht="19" customHeight="1" spans="1:1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ht="19" customHeight="1" spans="1:1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ht="19" customHeight="1" spans="1:1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ht="19" customHeight="1" spans="1:1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ht="19" customHeight="1" spans="1:1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ht="19" customHeight="1" spans="1: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ht="19" customHeight="1" spans="1:1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ht="19" customHeight="1" spans="1:1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ht="19" customHeight="1" spans="1:1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ht="19" customHeight="1" spans="1:1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ht="19" customHeight="1" spans="1:1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ht="19" customHeight="1" spans="1:1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ht="19" customHeight="1" spans="1:1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ht="19" customHeight="1" spans="1:1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ht="19" customHeight="1" spans="1:1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ht="19" customHeight="1" spans="1:1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ht="19" customHeight="1" spans="1:1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ht="19" customHeight="1" spans="1:1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ht="19" customHeight="1" spans="1:1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ht="19" customHeight="1" spans="1:1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ht="19" customHeight="1" spans="1:1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ht="19" customHeight="1" spans="1:1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ht="19" customHeight="1" spans="1:1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ht="19" customHeight="1" spans="1:1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19" customHeight="1" spans="1:1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ht="19" customHeight="1" spans="1:1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ht="19" customHeight="1" spans="1:1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ht="19" customHeight="1" spans="1:1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ht="19" customHeight="1" spans="1:1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ht="19" customHeight="1" spans="1:1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ht="19" customHeight="1" spans="1:1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ht="19" customHeight="1" spans="1:1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ht="19" customHeight="1" spans="1:1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ht="19" customHeight="1" spans="1:1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ht="19" customHeight="1" spans="1:1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ht="19" customHeight="1" spans="1:1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ht="19" customHeight="1" spans="1:1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ht="19" customHeight="1" spans="1:1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ht="19" customHeight="1" spans="1:1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ht="19" customHeight="1" spans="1:1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ht="19" customHeight="1" spans="1:1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ht="19" customHeight="1" spans="1:1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ht="19" customHeight="1" spans="1:1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ht="19" customHeight="1" spans="1:1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ht="19" customHeight="1" spans="1:1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19" customHeight="1" spans="1:1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ht="19" customHeight="1" spans="1:1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ht="19" customHeight="1" spans="1:1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ht="19" customHeight="1" spans="1:1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ht="19" customHeight="1" spans="1:1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ht="19" customHeight="1" spans="1:1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ht="19" customHeight="1" spans="1:1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ht="19" customHeight="1" spans="1:1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ht="19" customHeight="1" spans="1:1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ht="19" customHeight="1" spans="1:1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ht="19" customHeight="1" spans="1:1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ht="19" customHeight="1" spans="1:1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ht="19" customHeight="1" spans="1:1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ht="19" customHeight="1" spans="1:1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ht="19" customHeight="1" spans="1:1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ht="19" customHeight="1" spans="1:1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ht="19" customHeight="1" spans="1:1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ht="19" customHeight="1" spans="1:1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ht="19" customHeight="1" spans="1:1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ht="19" customHeight="1" spans="1:1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ht="19" customHeight="1" spans="1:1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19" customHeight="1" spans="1:1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ht="19" customHeight="1" spans="1:1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ht="19" customHeight="1" spans="1:1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ht="19" customHeight="1" spans="1:1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ht="19" customHeight="1" spans="1:1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ht="19" customHeight="1" spans="1:1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ht="19" customHeight="1" spans="1:1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ht="19" customHeight="1" spans="1:1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ht="19" customHeight="1" spans="1:1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ht="19" customHeight="1" spans="1:1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ht="19" customHeight="1" spans="1:1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ht="19" customHeight="1" spans="1:1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ht="19" customHeight="1" spans="1:1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ht="19" customHeight="1" spans="1:1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ht="19" customHeight="1" spans="1:1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ht="19" customHeight="1" spans="1:1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ht="19" customHeight="1" spans="1:1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ht="19" customHeight="1" spans="1:1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ht="19" customHeight="1" spans="1:1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ht="19" customHeight="1" spans="1:1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ht="19" customHeight="1" spans="1:1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ht="19" customHeight="1" spans="1:1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ht="19" customHeight="1" spans="1:1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19" customHeight="1" spans="1:1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ht="19" customHeight="1" spans="1:1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ht="19" customHeight="1" spans="1:1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ht="19" customHeight="1" spans="1:1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ht="19" customHeight="1" spans="1:1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ht="19" customHeight="1" spans="1:1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ht="19" customHeight="1" spans="1:1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ht="19" customHeight="1" spans="1:1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ht="19" customHeight="1" spans="1:1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ht="19" customHeight="1" spans="1:1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ht="19" customHeight="1" spans="1:1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ht="19" customHeight="1" spans="1:1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ht="19" customHeight="1" spans="1:1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ht="19" customHeight="1" spans="1:1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ht="19" customHeight="1" spans="1:1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ht="19" customHeight="1" spans="1:1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ht="19" customHeight="1" spans="1: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ht="19" customHeight="1" spans="1:1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ht="19" customHeight="1" spans="1:1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ht="19" customHeight="1" spans="1:1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ht="19" customHeight="1" spans="1:1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ht="19" customHeight="1" spans="1:1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ht="19" customHeight="1" spans="1:1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ht="19" customHeight="1" spans="1:1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ht="19" customHeight="1" spans="1:1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ht="19" customHeight="1" spans="1:1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ht="19" customHeight="1" spans="1:1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ht="19" customHeight="1" spans="1:1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ht="19" customHeight="1" spans="1:1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ht="19" customHeight="1" spans="1:1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ht="19" customHeight="1" spans="1:1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ht="19" customHeight="1" spans="1:1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ht="19" customHeight="1" spans="1:1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ht="19" customHeight="1" spans="1:1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ht="19" customHeight="1" spans="1:1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ht="19" customHeight="1" spans="1:1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ht="19" customHeight="1" spans="1:1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ht="19" customHeight="1" spans="1:1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ht="19" customHeight="1" spans="1:1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ht="19" customHeight="1" spans="1:1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ht="19" customHeight="1" spans="1:1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ht="19" customHeight="1" spans="1:1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ht="19" customHeight="1" spans="1:1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</sheetData>
  <mergeCells count="129">
    <mergeCell ref="A1:N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</mergeCell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42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8" customWidth="1"/>
    <col min="2" max="3" width="14" customWidth="1"/>
    <col min="4" max="4" width="16" customWidth="1"/>
    <col min="5" max="5" width="14" customWidth="1"/>
    <col min="6" max="6" width="35" customWidth="1"/>
    <col min="7" max="7" width="32" customWidth="1"/>
    <col min="8" max="8" width="36" customWidth="1"/>
    <col min="9" max="9" width="14" customWidth="1"/>
    <col min="10" max="10" width="30" customWidth="1"/>
    <col min="11" max="12" width="22" customWidth="1"/>
    <col min="13" max="13" width="14" customWidth="1"/>
    <col min="14" max="14" width="20" customWidth="1"/>
    <col min="15" max="15" width="22" customWidth="1"/>
    <col min="16" max="16" width="16" customWidth="1"/>
    <col min="17" max="17" width="25" customWidth="1"/>
    <col min="18" max="21" width="14" customWidth="1"/>
    <col min="22" max="22" width="20" customWidth="1"/>
    <col min="23" max="23" width="18" customWidth="1"/>
    <col min="24" max="24" width="15" customWidth="1"/>
    <col min="25" max="25" width="12" customWidth="1"/>
    <col min="26" max="26" width="14" customWidth="1"/>
    <col min="27" max="27" width="48" customWidth="1"/>
    <col min="28" max="28" width="14" customWidth="1"/>
    <col min="29" max="29" width="16" customWidth="1"/>
    <col min="30" max="30" width="22" customWidth="1"/>
    <col min="31" max="31" width="65" customWidth="1"/>
  </cols>
  <sheetData>
    <row r="1" ht="34" customHeight="1" spans="1:31">
      <c r="A1" s="4" t="s">
        <v>86</v>
      </c>
      <c r="B1" s="4" t="s">
        <v>3030</v>
      </c>
      <c r="C1" s="4" t="s">
        <v>3031</v>
      </c>
      <c r="D1" s="4" t="s">
        <v>87</v>
      </c>
      <c r="E1" s="4" t="s">
        <v>88</v>
      </c>
      <c r="F1" s="4" t="s">
        <v>89</v>
      </c>
      <c r="G1" s="4" t="s">
        <v>90</v>
      </c>
      <c r="H1" s="4" t="s">
        <v>3032</v>
      </c>
      <c r="I1" s="4" t="s">
        <v>3033</v>
      </c>
      <c r="J1" s="4" t="s">
        <v>0</v>
      </c>
      <c r="K1" s="4" t="s">
        <v>105</v>
      </c>
      <c r="L1" s="4" t="s">
        <v>106</v>
      </c>
      <c r="M1" s="4" t="s">
        <v>93</v>
      </c>
      <c r="N1" s="4" t="s">
        <v>3034</v>
      </c>
      <c r="O1" s="4" t="s">
        <v>3035</v>
      </c>
      <c r="P1" s="4" t="s">
        <v>3036</v>
      </c>
      <c r="Q1" s="4" t="s">
        <v>3037</v>
      </c>
      <c r="R1" s="4" t="s">
        <v>101</v>
      </c>
      <c r="S1" s="4" t="s">
        <v>3038</v>
      </c>
      <c r="T1" s="4" t="s">
        <v>3039</v>
      </c>
      <c r="U1" s="4" t="s">
        <v>3040</v>
      </c>
      <c r="V1" s="4" t="s">
        <v>91</v>
      </c>
      <c r="W1" s="4" t="s">
        <v>1264</v>
      </c>
      <c r="X1" s="4" t="s">
        <v>108</v>
      </c>
      <c r="Y1" s="4" t="s">
        <v>104</v>
      </c>
      <c r="Z1" s="4" t="s">
        <v>3041</v>
      </c>
      <c r="AA1" s="4" t="s">
        <v>3042</v>
      </c>
      <c r="AB1" s="4" t="s">
        <v>3043</v>
      </c>
      <c r="AC1" s="4" t="s">
        <v>3044</v>
      </c>
      <c r="AD1" s="4" t="s">
        <v>3045</v>
      </c>
      <c r="AE1" s="4" t="s">
        <v>3046</v>
      </c>
    </row>
    <row r="2" ht="19" customHeight="1" spans="1:31">
      <c r="A2" s="5" t="s">
        <v>37</v>
      </c>
      <c r="B2" s="5">
        <v>2026</v>
      </c>
      <c r="C2" s="5">
        <v>9</v>
      </c>
      <c r="D2" s="5" t="s">
        <v>39</v>
      </c>
      <c r="E2" s="5" t="s">
        <v>38</v>
      </c>
      <c r="F2" s="5" t="s">
        <v>109</v>
      </c>
      <c r="G2" s="5" t="s">
        <v>110</v>
      </c>
      <c r="H2" s="5" t="s">
        <v>3047</v>
      </c>
      <c r="I2" s="5">
        <v>4</v>
      </c>
      <c r="J2" s="5" t="s">
        <v>17</v>
      </c>
      <c r="K2" s="5" t="s">
        <v>3048</v>
      </c>
      <c r="L2" s="5" t="s">
        <v>3049</v>
      </c>
      <c r="M2" s="5">
        <v>30</v>
      </c>
      <c r="N2" s="6">
        <f>ROUND(V2*M2/规则与名单!$B$3,2)</f>
        <v>6000</v>
      </c>
      <c r="O2" s="6">
        <f>ROUND(SUMIFS(逐日取数依据!$L$2:$L$8738,逐日取数依据!$A$2:$A$8738,AB2),2)</f>
        <v>4564.6</v>
      </c>
      <c r="P2" s="5">
        <f t="shared" ref="P2:P65" si="0">ROUND(O2/N2*100,2)</f>
        <v>76.08</v>
      </c>
      <c r="Q2" s="5" t="str">
        <f t="shared" ref="Q2:Q65" si="1">IF(X2=M2,"待补里程",IF(O2&gt;=N2,"达标",IF(X2&gt;0,"已有里程未达标","未达标")))</f>
        <v>未达标</v>
      </c>
      <c r="R2" s="5" t="s">
        <v>111</v>
      </c>
      <c r="S2" s="5" t="s">
        <v>3050</v>
      </c>
      <c r="T2" s="5"/>
      <c r="U2" s="5"/>
      <c r="V2" s="5">
        <v>6000</v>
      </c>
      <c r="W2" s="6">
        <v>150</v>
      </c>
      <c r="X2" s="5">
        <f>SUMIFS(逐日取数依据!$M$2:$M$8738,逐日取数依据!$A$2:$A$8738,AB2)</f>
        <v>0</v>
      </c>
      <c r="Y2" s="5" t="s">
        <v>113</v>
      </c>
      <c r="Z2" s="5" t="s">
        <v>120</v>
      </c>
      <c r="AA2" s="5" t="str">
        <f t="shared" ref="AA2:AA65" si="2">IF(X2&gt;0,"仅累计已有数据，缺失不代表实际零里程","数据齐全")</f>
        <v>数据齐全</v>
      </c>
      <c r="AB2" s="5">
        <v>2</v>
      </c>
      <c r="AC2" s="5">
        <v>30</v>
      </c>
      <c r="AD2" s="6">
        <v>6000</v>
      </c>
      <c r="AE2" s="5" t="s">
        <v>112</v>
      </c>
    </row>
    <row r="3" ht="19" customHeight="1" spans="1:31">
      <c r="A3" s="5" t="s">
        <v>116</v>
      </c>
      <c r="B3" s="5">
        <v>2026</v>
      </c>
      <c r="C3" s="5">
        <v>9</v>
      </c>
      <c r="D3" s="5" t="s">
        <v>39</v>
      </c>
      <c r="E3" s="5" t="s">
        <v>38</v>
      </c>
      <c r="F3" s="5" t="s">
        <v>117</v>
      </c>
      <c r="G3" s="5" t="s">
        <v>118</v>
      </c>
      <c r="H3" s="5" t="s">
        <v>3051</v>
      </c>
      <c r="I3" s="5">
        <v>4</v>
      </c>
      <c r="J3" s="5" t="s">
        <v>17</v>
      </c>
      <c r="K3" s="5" t="s">
        <v>3052</v>
      </c>
      <c r="L3" s="5" t="s">
        <v>3049</v>
      </c>
      <c r="M3" s="5">
        <v>9</v>
      </c>
      <c r="N3" s="6">
        <f>ROUND(V3*M3/规则与名单!$B$3,2)</f>
        <v>1800</v>
      </c>
      <c r="O3" s="6">
        <f>ROUND(SUMIFS(逐日取数依据!$L$2:$L$8738,逐日取数依据!$A$2:$A$8738,AB3),2)</f>
        <v>1377.7</v>
      </c>
      <c r="P3" s="5">
        <f t="shared" si="0"/>
        <v>76.54</v>
      </c>
      <c r="Q3" s="5" t="str">
        <f t="shared" si="1"/>
        <v>未达标</v>
      </c>
      <c r="R3" s="5" t="s">
        <v>111</v>
      </c>
      <c r="S3" s="5" t="s">
        <v>3052</v>
      </c>
      <c r="T3" s="5"/>
      <c r="U3" s="5"/>
      <c r="V3" s="5">
        <v>6000</v>
      </c>
      <c r="W3" s="6">
        <v>1000</v>
      </c>
      <c r="X3" s="5">
        <f>SUMIFS(逐日取数依据!$M$2:$M$8738,逐日取数依据!$A$2:$A$8738,AB3)</f>
        <v>0</v>
      </c>
      <c r="Y3" s="5" t="s">
        <v>120</v>
      </c>
      <c r="Z3" s="5" t="s">
        <v>113</v>
      </c>
      <c r="AA3" s="5" t="str">
        <f t="shared" si="2"/>
        <v>数据齐全</v>
      </c>
      <c r="AB3" s="5">
        <v>3</v>
      </c>
      <c r="AC3" s="5">
        <v>9</v>
      </c>
      <c r="AD3" s="6">
        <v>1800</v>
      </c>
      <c r="AE3" s="5" t="s">
        <v>119</v>
      </c>
    </row>
    <row r="4" ht="19" customHeight="1" spans="1:31">
      <c r="A4" s="5" t="s">
        <v>40</v>
      </c>
      <c r="B4" s="5">
        <v>2026</v>
      </c>
      <c r="C4" s="5">
        <v>9</v>
      </c>
      <c r="D4" s="5" t="s">
        <v>39</v>
      </c>
      <c r="E4" s="5" t="s">
        <v>38</v>
      </c>
      <c r="F4" s="5" t="s">
        <v>109</v>
      </c>
      <c r="G4" s="5" t="s">
        <v>110</v>
      </c>
      <c r="H4" s="5" t="s">
        <v>3047</v>
      </c>
      <c r="I4" s="5">
        <v>4</v>
      </c>
      <c r="J4" s="5" t="s">
        <v>17</v>
      </c>
      <c r="K4" s="5" t="s">
        <v>3048</v>
      </c>
      <c r="L4" s="5" t="s">
        <v>3049</v>
      </c>
      <c r="M4" s="5">
        <v>30</v>
      </c>
      <c r="N4" s="6">
        <f>ROUND(V4*M4/规则与名单!$B$3,2)</f>
        <v>6000</v>
      </c>
      <c r="O4" s="6">
        <f>ROUND(SUMIFS(逐日取数依据!$L$2:$L$8738,逐日取数依据!$A$2:$A$8738,AB4),2)</f>
        <v>599.3</v>
      </c>
      <c r="P4" s="5">
        <f t="shared" si="0"/>
        <v>9.99</v>
      </c>
      <c r="Q4" s="5" t="str">
        <f t="shared" si="1"/>
        <v>未达标</v>
      </c>
      <c r="R4" s="5" t="s">
        <v>111</v>
      </c>
      <c r="S4" s="5" t="s">
        <v>3050</v>
      </c>
      <c r="T4" s="5"/>
      <c r="U4" s="5"/>
      <c r="V4" s="5">
        <v>6000</v>
      </c>
      <c r="W4" s="6">
        <v>150</v>
      </c>
      <c r="X4" s="5">
        <f>SUMIFS(逐日取数依据!$M$2:$M$8738,逐日取数依据!$A$2:$A$8738,AB4)</f>
        <v>0</v>
      </c>
      <c r="Y4" s="5" t="s">
        <v>113</v>
      </c>
      <c r="Z4" s="5" t="s">
        <v>120</v>
      </c>
      <c r="AA4" s="5" t="str">
        <f t="shared" si="2"/>
        <v>数据齐全</v>
      </c>
      <c r="AB4" s="5">
        <v>4</v>
      </c>
      <c r="AC4" s="5">
        <v>30</v>
      </c>
      <c r="AD4" s="6">
        <v>6000</v>
      </c>
      <c r="AE4" s="5" t="s">
        <v>112</v>
      </c>
    </row>
    <row r="5" ht="19" customHeight="1" spans="1:31">
      <c r="A5" s="5" t="s">
        <v>122</v>
      </c>
      <c r="B5" s="5">
        <v>2026</v>
      </c>
      <c r="C5" s="5">
        <v>9</v>
      </c>
      <c r="D5" s="5" t="s">
        <v>39</v>
      </c>
      <c r="E5" s="5" t="s">
        <v>38</v>
      </c>
      <c r="F5" s="5" t="s">
        <v>117</v>
      </c>
      <c r="G5" s="5" t="s">
        <v>118</v>
      </c>
      <c r="H5" s="5" t="s">
        <v>3051</v>
      </c>
      <c r="I5" s="5">
        <v>4</v>
      </c>
      <c r="J5" s="5" t="s">
        <v>17</v>
      </c>
      <c r="K5" s="5" t="s">
        <v>3052</v>
      </c>
      <c r="L5" s="5" t="s">
        <v>3049</v>
      </c>
      <c r="M5" s="5">
        <v>9</v>
      </c>
      <c r="N5" s="6">
        <f>ROUND(V5*M5/规则与名单!$B$3,2)</f>
        <v>1800</v>
      </c>
      <c r="O5" s="6">
        <f>ROUND(SUMIFS(逐日取数依据!$L$2:$L$8738,逐日取数依据!$A$2:$A$8738,AB5),2)</f>
        <v>1333.3</v>
      </c>
      <c r="P5" s="5">
        <f t="shared" si="0"/>
        <v>74.07</v>
      </c>
      <c r="Q5" s="5" t="str">
        <f t="shared" si="1"/>
        <v>未达标</v>
      </c>
      <c r="R5" s="5" t="s">
        <v>111</v>
      </c>
      <c r="S5" s="5" t="s">
        <v>3052</v>
      </c>
      <c r="T5" s="5"/>
      <c r="U5" s="5"/>
      <c r="V5" s="5">
        <v>6000</v>
      </c>
      <c r="W5" s="6">
        <v>1000</v>
      </c>
      <c r="X5" s="5">
        <f>SUMIFS(逐日取数依据!$M$2:$M$8738,逐日取数依据!$A$2:$A$8738,AB5)</f>
        <v>0</v>
      </c>
      <c r="Y5" s="5" t="s">
        <v>120</v>
      </c>
      <c r="Z5" s="5" t="s">
        <v>113</v>
      </c>
      <c r="AA5" s="5" t="str">
        <f t="shared" si="2"/>
        <v>数据齐全</v>
      </c>
      <c r="AB5" s="5">
        <v>5</v>
      </c>
      <c r="AC5" s="5">
        <v>9</v>
      </c>
      <c r="AD5" s="6">
        <v>1800</v>
      </c>
      <c r="AE5" s="5" t="s">
        <v>123</v>
      </c>
    </row>
    <row r="6" ht="19" customHeight="1" spans="1:31">
      <c r="A6" s="5" t="s">
        <v>41</v>
      </c>
      <c r="B6" s="5">
        <v>2026</v>
      </c>
      <c r="C6" s="5">
        <v>9</v>
      </c>
      <c r="D6" s="5" t="s">
        <v>39</v>
      </c>
      <c r="E6" s="5" t="s">
        <v>38</v>
      </c>
      <c r="F6" s="5" t="s">
        <v>109</v>
      </c>
      <c r="G6" s="5" t="s">
        <v>110</v>
      </c>
      <c r="H6" s="5" t="s">
        <v>3047</v>
      </c>
      <c r="I6" s="5">
        <v>4</v>
      </c>
      <c r="J6" s="5" t="s">
        <v>17</v>
      </c>
      <c r="K6" s="5" t="s">
        <v>3048</v>
      </c>
      <c r="L6" s="5" t="s">
        <v>3049</v>
      </c>
      <c r="M6" s="5">
        <v>30</v>
      </c>
      <c r="N6" s="6">
        <f>ROUND(V6*M6/规则与名单!$B$3,2)</f>
        <v>6000</v>
      </c>
      <c r="O6" s="6">
        <f>ROUND(SUMIFS(逐日取数依据!$L$2:$L$8738,逐日取数依据!$A$2:$A$8738,AB6),2)</f>
        <v>4785.8</v>
      </c>
      <c r="P6" s="5">
        <f t="shared" si="0"/>
        <v>79.76</v>
      </c>
      <c r="Q6" s="5" t="str">
        <f t="shared" si="1"/>
        <v>已有里程未达标</v>
      </c>
      <c r="R6" s="5" t="s">
        <v>111</v>
      </c>
      <c r="S6" s="5" t="s">
        <v>3050</v>
      </c>
      <c r="T6" s="5"/>
      <c r="U6" s="5"/>
      <c r="V6" s="5">
        <v>6000</v>
      </c>
      <c r="W6" s="6">
        <v>150</v>
      </c>
      <c r="X6" s="5">
        <f>SUMIFS(逐日取数依据!$M$2:$M$8738,逐日取数依据!$A$2:$A$8738,AB6)</f>
        <v>1</v>
      </c>
      <c r="Y6" s="5" t="s">
        <v>113</v>
      </c>
      <c r="Z6" s="5" t="s">
        <v>120</v>
      </c>
      <c r="AA6" s="5" t="str">
        <f t="shared" si="2"/>
        <v>仅累计已有数据，缺失不代表实际零里程</v>
      </c>
      <c r="AB6" s="5">
        <v>6</v>
      </c>
      <c r="AC6" s="5">
        <v>30</v>
      </c>
      <c r="AD6" s="6">
        <v>6000</v>
      </c>
      <c r="AE6" s="5" t="s">
        <v>124</v>
      </c>
    </row>
    <row r="7" ht="19" customHeight="1" spans="1:31">
      <c r="A7" s="5" t="s">
        <v>42</v>
      </c>
      <c r="B7" s="5">
        <v>2026</v>
      </c>
      <c r="C7" s="5">
        <v>9</v>
      </c>
      <c r="D7" s="5" t="s">
        <v>39</v>
      </c>
      <c r="E7" s="5" t="s">
        <v>38</v>
      </c>
      <c r="F7" s="5" t="s">
        <v>109</v>
      </c>
      <c r="G7" s="5" t="s">
        <v>110</v>
      </c>
      <c r="H7" s="5" t="s">
        <v>3047</v>
      </c>
      <c r="I7" s="5">
        <v>4</v>
      </c>
      <c r="J7" s="5" t="s">
        <v>17</v>
      </c>
      <c r="K7" s="5" t="s">
        <v>3048</v>
      </c>
      <c r="L7" s="5" t="s">
        <v>3049</v>
      </c>
      <c r="M7" s="5">
        <v>30</v>
      </c>
      <c r="N7" s="6">
        <f>ROUND(V7*M7/规则与名单!$B$3,2)</f>
        <v>6000</v>
      </c>
      <c r="O7" s="6">
        <f>ROUND(SUMIFS(逐日取数依据!$L$2:$L$8738,逐日取数依据!$A$2:$A$8738,AB7),2)</f>
        <v>3467.7</v>
      </c>
      <c r="P7" s="5">
        <f t="shared" si="0"/>
        <v>57.8</v>
      </c>
      <c r="Q7" s="5" t="str">
        <f t="shared" si="1"/>
        <v>已有里程未达标</v>
      </c>
      <c r="R7" s="5" t="s">
        <v>111</v>
      </c>
      <c r="S7" s="5" t="s">
        <v>3050</v>
      </c>
      <c r="T7" s="5"/>
      <c r="U7" s="5"/>
      <c r="V7" s="5">
        <v>6000</v>
      </c>
      <c r="W7" s="6">
        <v>150</v>
      </c>
      <c r="X7" s="5">
        <f>SUMIFS(逐日取数依据!$M$2:$M$8738,逐日取数依据!$A$2:$A$8738,AB7)</f>
        <v>3</v>
      </c>
      <c r="Y7" s="5" t="s">
        <v>113</v>
      </c>
      <c r="Z7" s="5" t="s">
        <v>120</v>
      </c>
      <c r="AA7" s="5" t="str">
        <f t="shared" si="2"/>
        <v>仅累计已有数据，缺失不代表实际零里程</v>
      </c>
      <c r="AB7" s="5">
        <v>7</v>
      </c>
      <c r="AC7" s="5">
        <v>30</v>
      </c>
      <c r="AD7" s="6">
        <v>6000</v>
      </c>
      <c r="AE7" s="5" t="s">
        <v>125</v>
      </c>
    </row>
    <row r="8" ht="19" customHeight="1" spans="1:31">
      <c r="A8" s="5" t="s">
        <v>43</v>
      </c>
      <c r="B8" s="5">
        <v>2026</v>
      </c>
      <c r="C8" s="5">
        <v>9</v>
      </c>
      <c r="D8" s="5" t="s">
        <v>39</v>
      </c>
      <c r="E8" s="5" t="s">
        <v>38</v>
      </c>
      <c r="F8" s="5" t="s">
        <v>109</v>
      </c>
      <c r="G8" s="5" t="s">
        <v>110</v>
      </c>
      <c r="H8" s="5" t="s">
        <v>3047</v>
      </c>
      <c r="I8" s="5">
        <v>4</v>
      </c>
      <c r="J8" s="5" t="s">
        <v>17</v>
      </c>
      <c r="K8" s="5" t="s">
        <v>3048</v>
      </c>
      <c r="L8" s="5" t="s">
        <v>3049</v>
      </c>
      <c r="M8" s="5">
        <v>30</v>
      </c>
      <c r="N8" s="6">
        <f>ROUND(V8*M8/规则与名单!$B$3,2)</f>
        <v>6000</v>
      </c>
      <c r="O8" s="6">
        <f>ROUND(SUMIFS(逐日取数依据!$L$2:$L$8738,逐日取数依据!$A$2:$A$8738,AB8),2)</f>
        <v>5217</v>
      </c>
      <c r="P8" s="5">
        <f t="shared" si="0"/>
        <v>86.95</v>
      </c>
      <c r="Q8" s="5" t="str">
        <f t="shared" si="1"/>
        <v>已有里程未达标</v>
      </c>
      <c r="R8" s="5" t="s">
        <v>111</v>
      </c>
      <c r="S8" s="5" t="s">
        <v>3050</v>
      </c>
      <c r="T8" s="5"/>
      <c r="U8" s="5"/>
      <c r="V8" s="5">
        <v>6000</v>
      </c>
      <c r="W8" s="6">
        <v>150</v>
      </c>
      <c r="X8" s="5">
        <f>SUMIFS(逐日取数依据!$M$2:$M$8738,逐日取数依据!$A$2:$A$8738,AB8)</f>
        <v>1</v>
      </c>
      <c r="Y8" s="5" t="s">
        <v>113</v>
      </c>
      <c r="Z8" s="5" t="s">
        <v>120</v>
      </c>
      <c r="AA8" s="5" t="str">
        <f t="shared" si="2"/>
        <v>仅累计已有数据，缺失不代表实际零里程</v>
      </c>
      <c r="AB8" s="5">
        <v>8</v>
      </c>
      <c r="AC8" s="5">
        <v>30</v>
      </c>
      <c r="AD8" s="6">
        <v>6000</v>
      </c>
      <c r="AE8" s="5" t="s">
        <v>126</v>
      </c>
    </row>
    <row r="9" ht="19" customHeight="1" spans="1:31">
      <c r="A9" s="5" t="s">
        <v>127</v>
      </c>
      <c r="B9" s="5">
        <v>2026</v>
      </c>
      <c r="C9" s="5">
        <v>9</v>
      </c>
      <c r="D9" s="5" t="s">
        <v>39</v>
      </c>
      <c r="E9" s="5" t="s">
        <v>38</v>
      </c>
      <c r="F9" s="5" t="s">
        <v>117</v>
      </c>
      <c r="G9" s="5" t="s">
        <v>118</v>
      </c>
      <c r="H9" s="5" t="s">
        <v>3051</v>
      </c>
      <c r="I9" s="5">
        <v>4</v>
      </c>
      <c r="J9" s="5" t="s">
        <v>17</v>
      </c>
      <c r="K9" s="5" t="s">
        <v>3052</v>
      </c>
      <c r="L9" s="5" t="s">
        <v>3049</v>
      </c>
      <c r="M9" s="5">
        <v>9</v>
      </c>
      <c r="N9" s="6">
        <f>ROUND(V9*M9/规则与名单!$B$3,2)</f>
        <v>1800</v>
      </c>
      <c r="O9" s="6">
        <f>ROUND(SUMIFS(逐日取数依据!$L$2:$L$8738,逐日取数依据!$A$2:$A$8738,AB9),2)</f>
        <v>1486.3</v>
      </c>
      <c r="P9" s="5">
        <f t="shared" si="0"/>
        <v>82.57</v>
      </c>
      <c r="Q9" s="5" t="str">
        <f t="shared" si="1"/>
        <v>已有里程未达标</v>
      </c>
      <c r="R9" s="5" t="s">
        <v>111</v>
      </c>
      <c r="S9" s="5" t="s">
        <v>3052</v>
      </c>
      <c r="T9" s="5"/>
      <c r="U9" s="5"/>
      <c r="V9" s="5">
        <v>6000</v>
      </c>
      <c r="W9" s="6">
        <v>1000</v>
      </c>
      <c r="X9" s="5">
        <f>SUMIFS(逐日取数依据!$M$2:$M$8738,逐日取数依据!$A$2:$A$8738,AB9)</f>
        <v>1</v>
      </c>
      <c r="Y9" s="5" t="s">
        <v>120</v>
      </c>
      <c r="Z9" s="5" t="s">
        <v>120</v>
      </c>
      <c r="AA9" s="5" t="str">
        <f t="shared" si="2"/>
        <v>仅累计已有数据，缺失不代表实际零里程</v>
      </c>
      <c r="AB9" s="5">
        <v>9</v>
      </c>
      <c r="AC9" s="5">
        <v>9</v>
      </c>
      <c r="AD9" s="6">
        <v>1800</v>
      </c>
      <c r="AE9" s="5" t="s">
        <v>128</v>
      </c>
    </row>
    <row r="10" ht="19" customHeight="1" spans="1:31">
      <c r="A10" s="5" t="s">
        <v>129</v>
      </c>
      <c r="B10" s="5">
        <v>2026</v>
      </c>
      <c r="C10" s="5">
        <v>9</v>
      </c>
      <c r="D10" s="5" t="s">
        <v>39</v>
      </c>
      <c r="E10" s="5" t="s">
        <v>38</v>
      </c>
      <c r="F10" s="5" t="s">
        <v>117</v>
      </c>
      <c r="G10" s="5" t="s">
        <v>118</v>
      </c>
      <c r="H10" s="5" t="s">
        <v>3051</v>
      </c>
      <c r="I10" s="5">
        <v>4</v>
      </c>
      <c r="J10" s="5" t="s">
        <v>17</v>
      </c>
      <c r="K10" s="5" t="s">
        <v>3052</v>
      </c>
      <c r="L10" s="5" t="s">
        <v>3049</v>
      </c>
      <c r="M10" s="5">
        <v>9</v>
      </c>
      <c r="N10" s="6">
        <f>ROUND(V10*M10/规则与名单!$B$3,2)</f>
        <v>1800</v>
      </c>
      <c r="O10" s="6">
        <f>ROUND(SUMIFS(逐日取数依据!$L$2:$L$8738,逐日取数依据!$A$2:$A$8738,AB10),2)</f>
        <v>1356.8</v>
      </c>
      <c r="P10" s="5">
        <f t="shared" si="0"/>
        <v>75.38</v>
      </c>
      <c r="Q10" s="5" t="str">
        <f t="shared" si="1"/>
        <v>已有里程未达标</v>
      </c>
      <c r="R10" s="5" t="s">
        <v>111</v>
      </c>
      <c r="S10" s="5" t="s">
        <v>3052</v>
      </c>
      <c r="T10" s="5"/>
      <c r="U10" s="5"/>
      <c r="V10" s="5">
        <v>6000</v>
      </c>
      <c r="W10" s="6">
        <v>1000</v>
      </c>
      <c r="X10" s="5">
        <f>SUMIFS(逐日取数依据!$M$2:$M$8738,逐日取数依据!$A$2:$A$8738,AB10)</f>
        <v>2</v>
      </c>
      <c r="Y10" s="5" t="s">
        <v>120</v>
      </c>
      <c r="Z10" s="5" t="s">
        <v>120</v>
      </c>
      <c r="AA10" s="5" t="str">
        <f t="shared" si="2"/>
        <v>仅累计已有数据，缺失不代表实际零里程</v>
      </c>
      <c r="AB10" s="5">
        <v>10</v>
      </c>
      <c r="AC10" s="5">
        <v>9</v>
      </c>
      <c r="AD10" s="6">
        <v>1800</v>
      </c>
      <c r="AE10" s="5" t="s">
        <v>130</v>
      </c>
    </row>
    <row r="11" ht="19" customHeight="1" spans="1:31">
      <c r="A11" s="5" t="s">
        <v>44</v>
      </c>
      <c r="B11" s="5">
        <v>2026</v>
      </c>
      <c r="C11" s="5">
        <v>9</v>
      </c>
      <c r="D11" s="5" t="s">
        <v>39</v>
      </c>
      <c r="E11" s="5" t="s">
        <v>38</v>
      </c>
      <c r="F11" s="5" t="s">
        <v>109</v>
      </c>
      <c r="G11" s="5" t="s">
        <v>110</v>
      </c>
      <c r="H11" s="5" t="s">
        <v>3047</v>
      </c>
      <c r="I11" s="5">
        <v>4</v>
      </c>
      <c r="J11" s="5" t="s">
        <v>17</v>
      </c>
      <c r="K11" s="5" t="s">
        <v>3048</v>
      </c>
      <c r="L11" s="5" t="s">
        <v>3049</v>
      </c>
      <c r="M11" s="5">
        <v>30</v>
      </c>
      <c r="N11" s="6">
        <f>ROUND(V11*M11/规则与名单!$B$3,2)</f>
        <v>6000</v>
      </c>
      <c r="O11" s="6">
        <f>ROUND(SUMIFS(逐日取数依据!$L$2:$L$8738,逐日取数依据!$A$2:$A$8738,AB11),2)</f>
        <v>4483.8</v>
      </c>
      <c r="P11" s="5">
        <f t="shared" si="0"/>
        <v>74.73</v>
      </c>
      <c r="Q11" s="5" t="str">
        <f t="shared" si="1"/>
        <v>已有里程未达标</v>
      </c>
      <c r="R11" s="5" t="s">
        <v>111</v>
      </c>
      <c r="S11" s="5" t="s">
        <v>3050</v>
      </c>
      <c r="T11" s="5"/>
      <c r="U11" s="5"/>
      <c r="V11" s="5">
        <v>6000</v>
      </c>
      <c r="W11" s="6">
        <v>150</v>
      </c>
      <c r="X11" s="5">
        <f>SUMIFS(逐日取数依据!$M$2:$M$8738,逐日取数依据!$A$2:$A$8738,AB11)</f>
        <v>3</v>
      </c>
      <c r="Y11" s="5" t="s">
        <v>113</v>
      </c>
      <c r="Z11" s="5" t="s">
        <v>120</v>
      </c>
      <c r="AA11" s="5" t="str">
        <f t="shared" si="2"/>
        <v>仅累计已有数据，缺失不代表实际零里程</v>
      </c>
      <c r="AB11" s="5">
        <v>11</v>
      </c>
      <c r="AC11" s="5">
        <v>30</v>
      </c>
      <c r="AD11" s="6">
        <v>6000</v>
      </c>
      <c r="AE11" s="5" t="s">
        <v>131</v>
      </c>
    </row>
    <row r="12" ht="19" customHeight="1" spans="1:31">
      <c r="A12" s="5" t="s">
        <v>45</v>
      </c>
      <c r="B12" s="5">
        <v>2026</v>
      </c>
      <c r="C12" s="5">
        <v>9</v>
      </c>
      <c r="D12" s="5" t="s">
        <v>39</v>
      </c>
      <c r="E12" s="5" t="s">
        <v>38</v>
      </c>
      <c r="F12" s="5" t="s">
        <v>109</v>
      </c>
      <c r="G12" s="5" t="s">
        <v>110</v>
      </c>
      <c r="H12" s="5" t="s">
        <v>3047</v>
      </c>
      <c r="I12" s="5">
        <v>4</v>
      </c>
      <c r="J12" s="5" t="s">
        <v>17</v>
      </c>
      <c r="K12" s="5" t="s">
        <v>3048</v>
      </c>
      <c r="L12" s="5" t="s">
        <v>3049</v>
      </c>
      <c r="M12" s="5">
        <v>30</v>
      </c>
      <c r="N12" s="6">
        <f>ROUND(V12*M12/规则与名单!$B$3,2)</f>
        <v>6000</v>
      </c>
      <c r="O12" s="6">
        <f>ROUND(SUMIFS(逐日取数依据!$L$2:$L$8738,逐日取数依据!$A$2:$A$8738,AB12),2)</f>
        <v>9010.7</v>
      </c>
      <c r="P12" s="5">
        <f t="shared" si="0"/>
        <v>150.18</v>
      </c>
      <c r="Q12" s="5" t="str">
        <f t="shared" si="1"/>
        <v>达标</v>
      </c>
      <c r="R12" s="5" t="s">
        <v>111</v>
      </c>
      <c r="S12" s="5" t="s">
        <v>3050</v>
      </c>
      <c r="T12" s="5"/>
      <c r="U12" s="5"/>
      <c r="V12" s="5">
        <v>6000</v>
      </c>
      <c r="W12" s="6">
        <v>150</v>
      </c>
      <c r="X12" s="5">
        <f>SUMIFS(逐日取数依据!$M$2:$M$8738,逐日取数依据!$A$2:$A$8738,AB12)</f>
        <v>0</v>
      </c>
      <c r="Y12" s="5" t="s">
        <v>113</v>
      </c>
      <c r="Z12" s="5" t="s">
        <v>120</v>
      </c>
      <c r="AA12" s="5" t="str">
        <f t="shared" si="2"/>
        <v>数据齐全</v>
      </c>
      <c r="AB12" s="5">
        <v>12</v>
      </c>
      <c r="AC12" s="5">
        <v>30</v>
      </c>
      <c r="AD12" s="6">
        <v>6000</v>
      </c>
      <c r="AE12" s="5" t="s">
        <v>112</v>
      </c>
    </row>
    <row r="13" ht="19" customHeight="1" spans="1:31">
      <c r="A13" s="5" t="s">
        <v>132</v>
      </c>
      <c r="B13" s="5">
        <v>2026</v>
      </c>
      <c r="C13" s="5">
        <v>9</v>
      </c>
      <c r="D13" s="5" t="s">
        <v>39</v>
      </c>
      <c r="E13" s="5" t="s">
        <v>38</v>
      </c>
      <c r="F13" s="5" t="s">
        <v>117</v>
      </c>
      <c r="G13" s="5" t="s">
        <v>118</v>
      </c>
      <c r="H13" s="5" t="s">
        <v>3051</v>
      </c>
      <c r="I13" s="5">
        <v>4</v>
      </c>
      <c r="J13" s="5" t="s">
        <v>17</v>
      </c>
      <c r="K13" s="5" t="s">
        <v>3052</v>
      </c>
      <c r="L13" s="5" t="s">
        <v>3049</v>
      </c>
      <c r="M13" s="5">
        <v>9</v>
      </c>
      <c r="N13" s="6">
        <f>ROUND(V13*M13/规则与名单!$B$3,2)</f>
        <v>1800</v>
      </c>
      <c r="O13" s="6">
        <f>ROUND(SUMIFS(逐日取数依据!$L$2:$L$8738,逐日取数依据!$A$2:$A$8738,AB13),2)</f>
        <v>1222.5</v>
      </c>
      <c r="P13" s="5">
        <f t="shared" si="0"/>
        <v>67.92</v>
      </c>
      <c r="Q13" s="5" t="str">
        <f t="shared" si="1"/>
        <v>已有里程未达标</v>
      </c>
      <c r="R13" s="5" t="s">
        <v>111</v>
      </c>
      <c r="S13" s="5" t="s">
        <v>3052</v>
      </c>
      <c r="T13" s="5"/>
      <c r="U13" s="5"/>
      <c r="V13" s="5">
        <v>6000</v>
      </c>
      <c r="W13" s="6">
        <v>1000</v>
      </c>
      <c r="X13" s="5">
        <f>SUMIFS(逐日取数依据!$M$2:$M$8738,逐日取数依据!$A$2:$A$8738,AB13)</f>
        <v>3</v>
      </c>
      <c r="Y13" s="5" t="s">
        <v>120</v>
      </c>
      <c r="Z13" s="5" t="s">
        <v>120</v>
      </c>
      <c r="AA13" s="5" t="str">
        <f t="shared" si="2"/>
        <v>仅累计已有数据，缺失不代表实际零里程</v>
      </c>
      <c r="AB13" s="5">
        <v>13</v>
      </c>
      <c r="AC13" s="5">
        <v>9</v>
      </c>
      <c r="AD13" s="6">
        <v>1800</v>
      </c>
      <c r="AE13" s="5" t="s">
        <v>133</v>
      </c>
    </row>
    <row r="14" ht="19" customHeight="1" spans="1:31">
      <c r="A14" s="5" t="s">
        <v>46</v>
      </c>
      <c r="B14" s="5">
        <v>2026</v>
      </c>
      <c r="C14" s="5">
        <v>9</v>
      </c>
      <c r="D14" s="5" t="s">
        <v>39</v>
      </c>
      <c r="E14" s="5" t="s">
        <v>38</v>
      </c>
      <c r="F14" s="5" t="s">
        <v>109</v>
      </c>
      <c r="G14" s="5" t="s">
        <v>110</v>
      </c>
      <c r="H14" s="5" t="s">
        <v>3047</v>
      </c>
      <c r="I14" s="5">
        <v>4</v>
      </c>
      <c r="J14" s="5" t="s">
        <v>17</v>
      </c>
      <c r="K14" s="5" t="s">
        <v>3048</v>
      </c>
      <c r="L14" s="5" t="s">
        <v>3049</v>
      </c>
      <c r="M14" s="5">
        <v>30</v>
      </c>
      <c r="N14" s="6">
        <f>ROUND(V14*M14/规则与名单!$B$3,2)</f>
        <v>6000</v>
      </c>
      <c r="O14" s="6">
        <f>ROUND(SUMIFS(逐日取数依据!$L$2:$L$8738,逐日取数依据!$A$2:$A$8738,AB14),2)</f>
        <v>4692.8</v>
      </c>
      <c r="P14" s="5">
        <f t="shared" si="0"/>
        <v>78.21</v>
      </c>
      <c r="Q14" s="5" t="str">
        <f t="shared" si="1"/>
        <v>已有里程未达标</v>
      </c>
      <c r="R14" s="5" t="s">
        <v>111</v>
      </c>
      <c r="S14" s="5" t="s">
        <v>3050</v>
      </c>
      <c r="T14" s="5"/>
      <c r="U14" s="5"/>
      <c r="V14" s="5">
        <v>6000</v>
      </c>
      <c r="W14" s="6">
        <v>150</v>
      </c>
      <c r="X14" s="5">
        <f>SUMIFS(逐日取数依据!$M$2:$M$8738,逐日取数依据!$A$2:$A$8738,AB14)</f>
        <v>3</v>
      </c>
      <c r="Y14" s="5" t="s">
        <v>113</v>
      </c>
      <c r="Z14" s="5" t="s">
        <v>120</v>
      </c>
      <c r="AA14" s="5" t="str">
        <f t="shared" si="2"/>
        <v>仅累计已有数据，缺失不代表实际零里程</v>
      </c>
      <c r="AB14" s="5">
        <v>14</v>
      </c>
      <c r="AC14" s="5">
        <v>30</v>
      </c>
      <c r="AD14" s="6">
        <v>6000</v>
      </c>
      <c r="AE14" s="5" t="s">
        <v>134</v>
      </c>
    </row>
    <row r="15" ht="19" customHeight="1" spans="1:31">
      <c r="A15" s="5" t="s">
        <v>135</v>
      </c>
      <c r="B15" s="5">
        <v>2026</v>
      </c>
      <c r="C15" s="5">
        <v>9</v>
      </c>
      <c r="D15" s="5" t="s">
        <v>39</v>
      </c>
      <c r="E15" s="5" t="s">
        <v>136</v>
      </c>
      <c r="F15" s="5" t="s">
        <v>137</v>
      </c>
      <c r="G15" s="5" t="s">
        <v>138</v>
      </c>
      <c r="H15" s="5" t="s">
        <v>3053</v>
      </c>
      <c r="I15" s="5">
        <v>1</v>
      </c>
      <c r="J15" s="5" t="s">
        <v>6</v>
      </c>
      <c r="K15" s="5" t="s">
        <v>3054</v>
      </c>
      <c r="L15" s="5" t="s">
        <v>3049</v>
      </c>
      <c r="M15" s="5">
        <v>2</v>
      </c>
      <c r="N15" s="6">
        <f>ROUND(V15*M15/规则与名单!$B$3,2)</f>
        <v>200</v>
      </c>
      <c r="O15" s="6">
        <f>ROUND(SUMIFS(逐日取数依据!$L$2:$L$8738,逐日取数依据!$A$2:$A$8738,AB15),2)</f>
        <v>127.3</v>
      </c>
      <c r="P15" s="5">
        <f t="shared" si="0"/>
        <v>63.65</v>
      </c>
      <c r="Q15" s="5" t="str">
        <f t="shared" si="1"/>
        <v>未达标</v>
      </c>
      <c r="R15" s="5" t="s">
        <v>111</v>
      </c>
      <c r="S15" s="5" t="s">
        <v>3054</v>
      </c>
      <c r="T15" s="5"/>
      <c r="U15" s="5"/>
      <c r="V15" s="5">
        <v>3000</v>
      </c>
      <c r="W15" s="6">
        <v>150</v>
      </c>
      <c r="X15" s="5">
        <f>SUMIFS(逐日取数依据!$M$2:$M$8738,逐日取数依据!$A$2:$A$8738,AB15)</f>
        <v>0</v>
      </c>
      <c r="Y15" s="5" t="s">
        <v>120</v>
      </c>
      <c r="Z15" s="5" t="s">
        <v>113</v>
      </c>
      <c r="AA15" s="5" t="str">
        <f t="shared" si="2"/>
        <v>数据齐全</v>
      </c>
      <c r="AB15" s="5">
        <v>15</v>
      </c>
      <c r="AC15" s="5">
        <v>2</v>
      </c>
      <c r="AD15" s="6">
        <v>200</v>
      </c>
      <c r="AE15" s="5" t="s">
        <v>139</v>
      </c>
    </row>
    <row r="16" ht="19" customHeight="1" spans="1:31">
      <c r="A16" s="5" t="s">
        <v>141</v>
      </c>
      <c r="B16" s="5">
        <v>2026</v>
      </c>
      <c r="C16" s="5">
        <v>9</v>
      </c>
      <c r="D16" s="5" t="s">
        <v>39</v>
      </c>
      <c r="E16" s="5" t="s">
        <v>142</v>
      </c>
      <c r="F16" s="5" t="s">
        <v>143</v>
      </c>
      <c r="G16" s="5" t="s">
        <v>144</v>
      </c>
      <c r="H16" s="5" t="s">
        <v>3055</v>
      </c>
      <c r="I16" s="5">
        <v>1</v>
      </c>
      <c r="J16" s="5" t="s">
        <v>6</v>
      </c>
      <c r="K16" s="5" t="s">
        <v>3048</v>
      </c>
      <c r="L16" s="5" t="s">
        <v>3049</v>
      </c>
      <c r="M16" s="5">
        <v>30</v>
      </c>
      <c r="N16" s="6">
        <f>ROUND(V16*M16/规则与名单!$B$3,2)</f>
        <v>3000</v>
      </c>
      <c r="O16" s="6">
        <f>ROUND(SUMIFS(逐日取数依据!$L$2:$L$8738,逐日取数依据!$A$2:$A$8738,AB16),2)</f>
        <v>3956.9</v>
      </c>
      <c r="P16" s="5">
        <f t="shared" si="0"/>
        <v>131.9</v>
      </c>
      <c r="Q16" s="5" t="str">
        <f t="shared" si="1"/>
        <v>达标</v>
      </c>
      <c r="R16" s="5" t="s">
        <v>111</v>
      </c>
      <c r="S16" s="5" t="s">
        <v>3056</v>
      </c>
      <c r="T16" s="5"/>
      <c r="U16" s="5"/>
      <c r="V16" s="5">
        <v>3000</v>
      </c>
      <c r="W16" s="6">
        <v>150</v>
      </c>
      <c r="X16" s="5">
        <f>SUMIFS(逐日取数依据!$M$2:$M$8738,逐日取数依据!$A$2:$A$8738,AB16)</f>
        <v>0</v>
      </c>
      <c r="Y16" s="5" t="s">
        <v>120</v>
      </c>
      <c r="Z16" s="5" t="s">
        <v>120</v>
      </c>
      <c r="AA16" s="5" t="str">
        <f t="shared" si="2"/>
        <v>数据齐全</v>
      </c>
      <c r="AB16" s="5">
        <v>16</v>
      </c>
      <c r="AC16" s="5">
        <v>30</v>
      </c>
      <c r="AD16" s="6">
        <v>3000</v>
      </c>
      <c r="AE16" s="5" t="s">
        <v>145</v>
      </c>
    </row>
    <row r="17" ht="19" customHeight="1" spans="1:31">
      <c r="A17" s="5" t="s">
        <v>146</v>
      </c>
      <c r="B17" s="5">
        <v>2026</v>
      </c>
      <c r="C17" s="5">
        <v>9</v>
      </c>
      <c r="D17" s="5" t="s">
        <v>39</v>
      </c>
      <c r="E17" s="5" t="s">
        <v>142</v>
      </c>
      <c r="F17" s="5" t="s">
        <v>143</v>
      </c>
      <c r="G17" s="5" t="s">
        <v>144</v>
      </c>
      <c r="H17" s="5" t="s">
        <v>3055</v>
      </c>
      <c r="I17" s="5">
        <v>2</v>
      </c>
      <c r="J17" s="5" t="s">
        <v>11</v>
      </c>
      <c r="K17" s="5" t="s">
        <v>3048</v>
      </c>
      <c r="L17" s="5" t="s">
        <v>3049</v>
      </c>
      <c r="M17" s="5">
        <v>30</v>
      </c>
      <c r="N17" s="6">
        <f>ROUND(V17*M17/规则与名单!$B$3,2)</f>
        <v>3000</v>
      </c>
      <c r="O17" s="6">
        <f>ROUND(SUMIFS(逐日取数依据!$L$2:$L$8738,逐日取数依据!$A$2:$A$8738,AB17),2)</f>
        <v>2771.6</v>
      </c>
      <c r="P17" s="5">
        <f t="shared" si="0"/>
        <v>92.39</v>
      </c>
      <c r="Q17" s="5" t="str">
        <f t="shared" si="1"/>
        <v>未达标</v>
      </c>
      <c r="R17" s="5" t="s">
        <v>111</v>
      </c>
      <c r="S17" s="5" t="s">
        <v>3057</v>
      </c>
      <c r="T17" s="5"/>
      <c r="U17" s="5"/>
      <c r="V17" s="5">
        <v>3000</v>
      </c>
      <c r="W17" s="6">
        <v>150</v>
      </c>
      <c r="X17" s="5">
        <f>SUMIFS(逐日取数依据!$M$2:$M$8738,逐日取数依据!$A$2:$A$8738,AB17)</f>
        <v>0</v>
      </c>
      <c r="Y17" s="5" t="s">
        <v>120</v>
      </c>
      <c r="Z17" s="5" t="s">
        <v>120</v>
      </c>
      <c r="AA17" s="5" t="str">
        <f t="shared" si="2"/>
        <v>数据齐全</v>
      </c>
      <c r="AB17" s="5">
        <v>17</v>
      </c>
      <c r="AC17" s="5">
        <v>30</v>
      </c>
      <c r="AD17" s="6">
        <v>3000</v>
      </c>
      <c r="AE17" s="5" t="s">
        <v>112</v>
      </c>
    </row>
    <row r="18" ht="19" customHeight="1" spans="1:31">
      <c r="A18" s="5" t="s">
        <v>147</v>
      </c>
      <c r="B18" s="5">
        <v>2026</v>
      </c>
      <c r="C18" s="5">
        <v>9</v>
      </c>
      <c r="D18" s="5" t="s">
        <v>39</v>
      </c>
      <c r="E18" s="5" t="s">
        <v>142</v>
      </c>
      <c r="F18" s="5" t="s">
        <v>148</v>
      </c>
      <c r="G18" s="5" t="s">
        <v>149</v>
      </c>
      <c r="H18" s="5" t="s">
        <v>3058</v>
      </c>
      <c r="I18" s="5">
        <v>3</v>
      </c>
      <c r="J18" s="5" t="s">
        <v>12</v>
      </c>
      <c r="K18" s="5" t="s">
        <v>3059</v>
      </c>
      <c r="L18" s="5" t="s">
        <v>3049</v>
      </c>
      <c r="M18" s="5">
        <v>26</v>
      </c>
      <c r="N18" s="6">
        <f>ROUND(V18*M18/规则与名单!$B$3,2)</f>
        <v>4333.33</v>
      </c>
      <c r="O18" s="6">
        <f>ROUND(SUMIFS(逐日取数依据!$L$2:$L$8738,逐日取数依据!$A$2:$A$8738,AB18),2)</f>
        <v>2271.9</v>
      </c>
      <c r="P18" s="5">
        <f t="shared" si="0"/>
        <v>52.43</v>
      </c>
      <c r="Q18" s="5" t="str">
        <f t="shared" si="1"/>
        <v>未达标</v>
      </c>
      <c r="R18" s="5" t="s">
        <v>111</v>
      </c>
      <c r="S18" s="5" t="s">
        <v>3059</v>
      </c>
      <c r="T18" s="5"/>
      <c r="U18" s="5"/>
      <c r="V18" s="5">
        <v>5000</v>
      </c>
      <c r="W18" s="6">
        <v>260</v>
      </c>
      <c r="X18" s="5">
        <f>SUMIFS(逐日取数依据!$M$2:$M$8738,逐日取数依据!$A$2:$A$8738,AB18)</f>
        <v>0</v>
      </c>
      <c r="Y18" s="5" t="s">
        <v>120</v>
      </c>
      <c r="Z18" s="5" t="s">
        <v>113</v>
      </c>
      <c r="AA18" s="5" t="str">
        <f t="shared" si="2"/>
        <v>数据齐全</v>
      </c>
      <c r="AB18" s="5">
        <v>18</v>
      </c>
      <c r="AC18" s="5">
        <v>26</v>
      </c>
      <c r="AD18" s="6">
        <v>4333.33</v>
      </c>
      <c r="AE18" s="5" t="s">
        <v>150</v>
      </c>
    </row>
    <row r="19" ht="19" customHeight="1" spans="1:31">
      <c r="A19" s="5" t="s">
        <v>152</v>
      </c>
      <c r="B19" s="5">
        <v>2026</v>
      </c>
      <c r="C19" s="5">
        <v>9</v>
      </c>
      <c r="D19" s="5" t="s">
        <v>39</v>
      </c>
      <c r="E19" s="5" t="s">
        <v>142</v>
      </c>
      <c r="F19" s="5" t="s">
        <v>143</v>
      </c>
      <c r="G19" s="5" t="s">
        <v>144</v>
      </c>
      <c r="H19" s="5" t="s">
        <v>3055</v>
      </c>
      <c r="I19" s="5">
        <v>3</v>
      </c>
      <c r="J19" s="5" t="s">
        <v>12</v>
      </c>
      <c r="K19" s="5" t="s">
        <v>3048</v>
      </c>
      <c r="L19" s="5" t="s">
        <v>3049</v>
      </c>
      <c r="M19" s="5">
        <v>30</v>
      </c>
      <c r="N19" s="6">
        <f>ROUND(V19*M19/规则与名单!$B$3,2)</f>
        <v>5000</v>
      </c>
      <c r="O19" s="6">
        <f>ROUND(SUMIFS(逐日取数依据!$L$2:$L$8738,逐日取数依据!$A$2:$A$8738,AB19),2)</f>
        <v>2162.4</v>
      </c>
      <c r="P19" s="5">
        <f t="shared" si="0"/>
        <v>43.25</v>
      </c>
      <c r="Q19" s="5" t="str">
        <f t="shared" si="1"/>
        <v>已有里程未达标</v>
      </c>
      <c r="R19" s="5" t="s">
        <v>111</v>
      </c>
      <c r="S19" s="5" t="s">
        <v>3060</v>
      </c>
      <c r="T19" s="5"/>
      <c r="U19" s="5"/>
      <c r="V19" s="5">
        <v>5000</v>
      </c>
      <c r="W19" s="6">
        <v>260</v>
      </c>
      <c r="X19" s="5">
        <f>SUMIFS(逐日取数依据!$M$2:$M$8738,逐日取数依据!$A$2:$A$8738,AB19)</f>
        <v>11</v>
      </c>
      <c r="Y19" s="5" t="s">
        <v>120</v>
      </c>
      <c r="Z19" s="5" t="s">
        <v>120</v>
      </c>
      <c r="AA19" s="5" t="str">
        <f t="shared" si="2"/>
        <v>仅累计已有数据，缺失不代表实际零里程</v>
      </c>
      <c r="AB19" s="5">
        <v>19</v>
      </c>
      <c r="AC19" s="5">
        <v>30</v>
      </c>
      <c r="AD19" s="6">
        <v>5000</v>
      </c>
      <c r="AE19" s="5" t="s">
        <v>153</v>
      </c>
    </row>
    <row r="20" ht="19" customHeight="1" spans="1:31">
      <c r="A20" s="5" t="s">
        <v>154</v>
      </c>
      <c r="B20" s="5">
        <v>2026</v>
      </c>
      <c r="C20" s="5">
        <v>9</v>
      </c>
      <c r="D20" s="5" t="s">
        <v>39</v>
      </c>
      <c r="E20" s="5" t="s">
        <v>142</v>
      </c>
      <c r="F20" s="5" t="s">
        <v>143</v>
      </c>
      <c r="G20" s="5" t="s">
        <v>144</v>
      </c>
      <c r="H20" s="5" t="s">
        <v>3055</v>
      </c>
      <c r="I20" s="5">
        <v>3</v>
      </c>
      <c r="J20" s="5" t="s">
        <v>12</v>
      </c>
      <c r="K20" s="5" t="s">
        <v>3048</v>
      </c>
      <c r="L20" s="5" t="s">
        <v>3049</v>
      </c>
      <c r="M20" s="5">
        <v>30</v>
      </c>
      <c r="N20" s="6">
        <f>ROUND(V20*M20/规则与名单!$B$3,2)</f>
        <v>5000</v>
      </c>
      <c r="O20" s="6">
        <f>ROUND(SUMIFS(逐日取数依据!$L$2:$L$8738,逐日取数依据!$A$2:$A$8738,AB20),2)</f>
        <v>5700</v>
      </c>
      <c r="P20" s="5">
        <f t="shared" si="0"/>
        <v>114</v>
      </c>
      <c r="Q20" s="5" t="str">
        <f t="shared" si="1"/>
        <v>达标</v>
      </c>
      <c r="R20" s="5" t="s">
        <v>111</v>
      </c>
      <c r="S20" s="5" t="s">
        <v>3061</v>
      </c>
      <c r="T20" s="5"/>
      <c r="U20" s="5"/>
      <c r="V20" s="5">
        <v>5000</v>
      </c>
      <c r="W20" s="6">
        <v>260</v>
      </c>
      <c r="X20" s="5">
        <f>SUMIFS(逐日取数依据!$M$2:$M$8738,逐日取数依据!$A$2:$A$8738,AB20)</f>
        <v>0</v>
      </c>
      <c r="Y20" s="5" t="s">
        <v>120</v>
      </c>
      <c r="Z20" s="5" t="s">
        <v>120</v>
      </c>
      <c r="AA20" s="5" t="str">
        <f t="shared" si="2"/>
        <v>数据齐全</v>
      </c>
      <c r="AB20" s="5">
        <v>20</v>
      </c>
      <c r="AC20" s="5">
        <v>30</v>
      </c>
      <c r="AD20" s="6">
        <v>5000</v>
      </c>
      <c r="AE20" s="5" t="s">
        <v>112</v>
      </c>
    </row>
    <row r="21" ht="19" customHeight="1" spans="1:31">
      <c r="A21" s="5" t="s">
        <v>155</v>
      </c>
      <c r="B21" s="5">
        <v>2026</v>
      </c>
      <c r="C21" s="5">
        <v>9</v>
      </c>
      <c r="D21" s="5" t="s">
        <v>39</v>
      </c>
      <c r="E21" s="5" t="s">
        <v>142</v>
      </c>
      <c r="F21" s="5" t="s">
        <v>143</v>
      </c>
      <c r="G21" s="5" t="s">
        <v>144</v>
      </c>
      <c r="H21" s="5" t="s">
        <v>3055</v>
      </c>
      <c r="I21" s="5">
        <v>2</v>
      </c>
      <c r="J21" s="5" t="s">
        <v>11</v>
      </c>
      <c r="K21" s="5" t="s">
        <v>3048</v>
      </c>
      <c r="L21" s="5" t="s">
        <v>3049</v>
      </c>
      <c r="M21" s="5">
        <v>30</v>
      </c>
      <c r="N21" s="6">
        <f>ROUND(V21*M21/规则与名单!$B$3,2)</f>
        <v>3000</v>
      </c>
      <c r="O21" s="6">
        <f>ROUND(SUMIFS(逐日取数依据!$L$2:$L$8738,逐日取数依据!$A$2:$A$8738,AB21),2)</f>
        <v>4337.6</v>
      </c>
      <c r="P21" s="5">
        <f t="shared" si="0"/>
        <v>144.59</v>
      </c>
      <c r="Q21" s="5" t="str">
        <f t="shared" si="1"/>
        <v>达标</v>
      </c>
      <c r="R21" s="5" t="s">
        <v>111</v>
      </c>
      <c r="S21" s="5" t="s">
        <v>3056</v>
      </c>
      <c r="T21" s="5"/>
      <c r="U21" s="5"/>
      <c r="V21" s="5">
        <v>3000</v>
      </c>
      <c r="W21" s="6">
        <v>150</v>
      </c>
      <c r="X21" s="5">
        <f>SUMIFS(逐日取数依据!$M$2:$M$8738,逐日取数依据!$A$2:$A$8738,AB21)</f>
        <v>0</v>
      </c>
      <c r="Y21" s="5" t="s">
        <v>120</v>
      </c>
      <c r="Z21" s="5" t="s">
        <v>120</v>
      </c>
      <c r="AA21" s="5" t="str">
        <f t="shared" si="2"/>
        <v>数据齐全</v>
      </c>
      <c r="AB21" s="5">
        <v>21</v>
      </c>
      <c r="AC21" s="5">
        <v>30</v>
      </c>
      <c r="AD21" s="6">
        <v>3000</v>
      </c>
      <c r="AE21" s="5" t="s">
        <v>112</v>
      </c>
    </row>
    <row r="22" ht="19" customHeight="1" spans="1:31">
      <c r="A22" s="5" t="s">
        <v>156</v>
      </c>
      <c r="B22" s="5">
        <v>2026</v>
      </c>
      <c r="C22" s="5">
        <v>9</v>
      </c>
      <c r="D22" s="5" t="s">
        <v>39</v>
      </c>
      <c r="E22" s="5" t="s">
        <v>142</v>
      </c>
      <c r="F22" s="5" t="s">
        <v>143</v>
      </c>
      <c r="G22" s="5" t="s">
        <v>144</v>
      </c>
      <c r="H22" s="5" t="s">
        <v>3055</v>
      </c>
      <c r="I22" s="5">
        <v>2</v>
      </c>
      <c r="J22" s="5" t="s">
        <v>11</v>
      </c>
      <c r="K22" s="5" t="s">
        <v>3048</v>
      </c>
      <c r="L22" s="5" t="s">
        <v>3049</v>
      </c>
      <c r="M22" s="5">
        <v>30</v>
      </c>
      <c r="N22" s="6">
        <f>ROUND(V22*M22/规则与名单!$B$3,2)</f>
        <v>3000</v>
      </c>
      <c r="O22" s="6">
        <f>ROUND(SUMIFS(逐日取数依据!$L$2:$L$8738,逐日取数依据!$A$2:$A$8738,AB22),2)</f>
        <v>3315.1</v>
      </c>
      <c r="P22" s="5">
        <f t="shared" si="0"/>
        <v>110.5</v>
      </c>
      <c r="Q22" s="5" t="str">
        <f t="shared" si="1"/>
        <v>达标</v>
      </c>
      <c r="R22" s="5" t="s">
        <v>111</v>
      </c>
      <c r="S22" s="5" t="s">
        <v>3057</v>
      </c>
      <c r="T22" s="5"/>
      <c r="U22" s="5"/>
      <c r="V22" s="5">
        <v>3000</v>
      </c>
      <c r="W22" s="6">
        <v>150</v>
      </c>
      <c r="X22" s="5">
        <f>SUMIFS(逐日取数依据!$M$2:$M$8738,逐日取数依据!$A$2:$A$8738,AB22)</f>
        <v>0</v>
      </c>
      <c r="Y22" s="5" t="s">
        <v>120</v>
      </c>
      <c r="Z22" s="5" t="s">
        <v>120</v>
      </c>
      <c r="AA22" s="5" t="str">
        <f t="shared" si="2"/>
        <v>数据齐全</v>
      </c>
      <c r="AB22" s="5">
        <v>22</v>
      </c>
      <c r="AC22" s="5">
        <v>30</v>
      </c>
      <c r="AD22" s="6">
        <v>3000</v>
      </c>
      <c r="AE22" s="5" t="s">
        <v>112</v>
      </c>
    </row>
    <row r="23" ht="19" customHeight="1" spans="1:31">
      <c r="A23" s="5" t="s">
        <v>157</v>
      </c>
      <c r="B23" s="5">
        <v>2026</v>
      </c>
      <c r="C23" s="5">
        <v>9</v>
      </c>
      <c r="D23" s="5" t="s">
        <v>39</v>
      </c>
      <c r="E23" s="5" t="s">
        <v>142</v>
      </c>
      <c r="F23" s="5" t="s">
        <v>143</v>
      </c>
      <c r="G23" s="5" t="s">
        <v>144</v>
      </c>
      <c r="H23" s="5" t="s">
        <v>3055</v>
      </c>
      <c r="I23" s="5">
        <v>2</v>
      </c>
      <c r="J23" s="5" t="s">
        <v>11</v>
      </c>
      <c r="K23" s="5" t="s">
        <v>3049</v>
      </c>
      <c r="L23" s="5" t="s">
        <v>3049</v>
      </c>
      <c r="M23" s="5">
        <v>1</v>
      </c>
      <c r="N23" s="6">
        <f>ROUND(V23*M23/规则与名单!$B$3,2)</f>
        <v>100</v>
      </c>
      <c r="O23" s="6">
        <f>ROUND(SUMIFS(逐日取数依据!$L$2:$L$8738,逐日取数依据!$A$2:$A$8738,AB23),2)</f>
        <v>76</v>
      </c>
      <c r="P23" s="5">
        <f t="shared" si="0"/>
        <v>76</v>
      </c>
      <c r="Q23" s="5" t="str">
        <f t="shared" si="1"/>
        <v>未达标</v>
      </c>
      <c r="R23" s="5" t="s">
        <v>111</v>
      </c>
      <c r="S23" s="5" t="s">
        <v>3049</v>
      </c>
      <c r="T23" s="5"/>
      <c r="U23" s="5"/>
      <c r="V23" s="5">
        <v>3000</v>
      </c>
      <c r="W23" s="6">
        <v>150</v>
      </c>
      <c r="X23" s="5">
        <f>SUMIFS(逐日取数依据!$M$2:$M$8738,逐日取数依据!$A$2:$A$8738,AB23)</f>
        <v>0</v>
      </c>
      <c r="Y23" s="5" t="s">
        <v>120</v>
      </c>
      <c r="Z23" s="5" t="s">
        <v>113</v>
      </c>
      <c r="AA23" s="5" t="str">
        <f t="shared" si="2"/>
        <v>数据齐全</v>
      </c>
      <c r="AB23" s="5">
        <v>23</v>
      </c>
      <c r="AC23" s="5">
        <v>1</v>
      </c>
      <c r="AD23" s="6">
        <v>100</v>
      </c>
      <c r="AE23" s="5" t="s">
        <v>158</v>
      </c>
    </row>
    <row r="24" ht="19" customHeight="1" spans="1:31">
      <c r="A24" s="5" t="s">
        <v>159</v>
      </c>
      <c r="B24" s="5">
        <v>2026</v>
      </c>
      <c r="C24" s="5">
        <v>9</v>
      </c>
      <c r="D24" s="5" t="s">
        <v>39</v>
      </c>
      <c r="E24" s="5" t="s">
        <v>142</v>
      </c>
      <c r="F24" s="5" t="s">
        <v>143</v>
      </c>
      <c r="G24" s="5" t="s">
        <v>144</v>
      </c>
      <c r="H24" s="5" t="s">
        <v>3055</v>
      </c>
      <c r="I24" s="5">
        <v>2</v>
      </c>
      <c r="J24" s="5" t="s">
        <v>11</v>
      </c>
      <c r="K24" s="5" t="s">
        <v>3048</v>
      </c>
      <c r="L24" s="5" t="s">
        <v>3049</v>
      </c>
      <c r="M24" s="5">
        <v>30</v>
      </c>
      <c r="N24" s="6">
        <f>ROUND(V24*M24/规则与名单!$B$3,2)</f>
        <v>3000</v>
      </c>
      <c r="O24" s="6">
        <f>ROUND(SUMIFS(逐日取数依据!$L$2:$L$8738,逐日取数依据!$A$2:$A$8738,AB24),2)</f>
        <v>2690.1</v>
      </c>
      <c r="P24" s="5">
        <f t="shared" si="0"/>
        <v>89.67</v>
      </c>
      <c r="Q24" s="5" t="str">
        <f t="shared" si="1"/>
        <v>未达标</v>
      </c>
      <c r="R24" s="5" t="s">
        <v>111</v>
      </c>
      <c r="S24" s="5" t="s">
        <v>3061</v>
      </c>
      <c r="T24" s="5"/>
      <c r="U24" s="5"/>
      <c r="V24" s="5">
        <v>3000</v>
      </c>
      <c r="W24" s="6">
        <v>150</v>
      </c>
      <c r="X24" s="5">
        <f>SUMIFS(逐日取数依据!$M$2:$M$8738,逐日取数依据!$A$2:$A$8738,AB24)</f>
        <v>0</v>
      </c>
      <c r="Y24" s="5" t="s">
        <v>120</v>
      </c>
      <c r="Z24" s="5" t="s">
        <v>120</v>
      </c>
      <c r="AA24" s="5" t="str">
        <f t="shared" si="2"/>
        <v>数据齐全</v>
      </c>
      <c r="AB24" s="5">
        <v>24</v>
      </c>
      <c r="AC24" s="5">
        <v>30</v>
      </c>
      <c r="AD24" s="6">
        <v>3000</v>
      </c>
      <c r="AE24" s="5" t="s">
        <v>112</v>
      </c>
    </row>
    <row r="25" ht="19" customHeight="1" spans="1:31">
      <c r="A25" s="5" t="s">
        <v>160</v>
      </c>
      <c r="B25" s="5">
        <v>2026</v>
      </c>
      <c r="C25" s="5">
        <v>9</v>
      </c>
      <c r="D25" s="5" t="s">
        <v>39</v>
      </c>
      <c r="E25" s="5" t="s">
        <v>142</v>
      </c>
      <c r="F25" s="5" t="s">
        <v>143</v>
      </c>
      <c r="G25" s="5" t="s">
        <v>144</v>
      </c>
      <c r="H25" s="5" t="s">
        <v>3055</v>
      </c>
      <c r="I25" s="5">
        <v>2</v>
      </c>
      <c r="J25" s="5" t="s">
        <v>11</v>
      </c>
      <c r="K25" s="5" t="s">
        <v>3048</v>
      </c>
      <c r="L25" s="5" t="s">
        <v>3049</v>
      </c>
      <c r="M25" s="5">
        <v>30</v>
      </c>
      <c r="N25" s="6">
        <f>ROUND(V25*M25/规则与名单!$B$3,2)</f>
        <v>3000</v>
      </c>
      <c r="O25" s="6">
        <f>ROUND(SUMIFS(逐日取数依据!$L$2:$L$8738,逐日取数依据!$A$2:$A$8738,AB25),2)</f>
        <v>2356.1</v>
      </c>
      <c r="P25" s="5">
        <f t="shared" si="0"/>
        <v>78.54</v>
      </c>
      <c r="Q25" s="5" t="str">
        <f t="shared" si="1"/>
        <v>已有里程未达标</v>
      </c>
      <c r="R25" s="5" t="s">
        <v>111</v>
      </c>
      <c r="S25" s="5" t="s">
        <v>3062</v>
      </c>
      <c r="T25" s="5"/>
      <c r="U25" s="5"/>
      <c r="V25" s="5">
        <v>3000</v>
      </c>
      <c r="W25" s="6">
        <v>150</v>
      </c>
      <c r="X25" s="5">
        <f>SUMIFS(逐日取数依据!$M$2:$M$8738,逐日取数依据!$A$2:$A$8738,AB25)</f>
        <v>1</v>
      </c>
      <c r="Y25" s="5" t="s">
        <v>120</v>
      </c>
      <c r="Z25" s="5" t="s">
        <v>120</v>
      </c>
      <c r="AA25" s="5" t="str">
        <f t="shared" si="2"/>
        <v>仅累计已有数据，缺失不代表实际零里程</v>
      </c>
      <c r="AB25" s="5">
        <v>25</v>
      </c>
      <c r="AC25" s="5">
        <v>30</v>
      </c>
      <c r="AD25" s="6">
        <v>3000</v>
      </c>
      <c r="AE25" s="5" t="s">
        <v>161</v>
      </c>
    </row>
    <row r="26" ht="19" customHeight="1" spans="1:31">
      <c r="A26" s="5" t="s">
        <v>47</v>
      </c>
      <c r="B26" s="5">
        <v>2026</v>
      </c>
      <c r="C26" s="5">
        <v>9</v>
      </c>
      <c r="D26" s="5" t="s">
        <v>39</v>
      </c>
      <c r="E26" s="5" t="s">
        <v>48</v>
      </c>
      <c r="F26" s="5" t="s">
        <v>162</v>
      </c>
      <c r="G26" s="5" t="s">
        <v>163</v>
      </c>
      <c r="H26" s="5" t="s">
        <v>3063</v>
      </c>
      <c r="I26" s="5">
        <v>4</v>
      </c>
      <c r="J26" s="5" t="s">
        <v>17</v>
      </c>
      <c r="K26" s="5" t="s">
        <v>3064</v>
      </c>
      <c r="L26" s="5" t="s">
        <v>3049</v>
      </c>
      <c r="M26" s="5">
        <v>27</v>
      </c>
      <c r="N26" s="6">
        <f>ROUND(V26*M26/规则与名单!$B$3,2)</f>
        <v>5400</v>
      </c>
      <c r="O26" s="6">
        <f>ROUND(SUMIFS(逐日取数依据!$L$2:$L$8738,逐日取数依据!$A$2:$A$8738,AB26),2)</f>
        <v>306.7</v>
      </c>
      <c r="P26" s="5">
        <f t="shared" si="0"/>
        <v>5.68</v>
      </c>
      <c r="Q26" s="5" t="str">
        <f t="shared" si="1"/>
        <v>未达标</v>
      </c>
      <c r="R26" s="5" t="s">
        <v>111</v>
      </c>
      <c r="S26" s="5" t="s">
        <v>3065</v>
      </c>
      <c r="T26" s="5"/>
      <c r="U26" s="5"/>
      <c r="V26" s="5">
        <v>6000</v>
      </c>
      <c r="W26" s="6">
        <v>150</v>
      </c>
      <c r="X26" s="5">
        <f>SUMIFS(逐日取数依据!$M$2:$M$8738,逐日取数依据!$A$2:$A$8738,AB26)</f>
        <v>0</v>
      </c>
      <c r="Y26" s="5" t="s">
        <v>113</v>
      </c>
      <c r="Z26" s="5" t="s">
        <v>120</v>
      </c>
      <c r="AA26" s="5" t="str">
        <f t="shared" si="2"/>
        <v>数据齐全</v>
      </c>
      <c r="AB26" s="5">
        <v>26</v>
      </c>
      <c r="AC26" s="5">
        <v>28</v>
      </c>
      <c r="AD26" s="6">
        <v>5600</v>
      </c>
      <c r="AE26" s="5" t="s">
        <v>164</v>
      </c>
    </row>
    <row r="27" ht="19" customHeight="1" spans="1:31">
      <c r="A27" s="5" t="s">
        <v>166</v>
      </c>
      <c r="B27" s="5">
        <v>2026</v>
      </c>
      <c r="C27" s="5">
        <v>9</v>
      </c>
      <c r="D27" s="5" t="s">
        <v>39</v>
      </c>
      <c r="E27" s="5" t="s">
        <v>48</v>
      </c>
      <c r="F27" s="5" t="s">
        <v>167</v>
      </c>
      <c r="G27" s="5" t="s">
        <v>168</v>
      </c>
      <c r="H27" s="5" t="s">
        <v>3066</v>
      </c>
      <c r="I27" s="5">
        <v>4</v>
      </c>
      <c r="J27" s="5" t="s">
        <v>17</v>
      </c>
      <c r="K27" s="5" t="s">
        <v>3067</v>
      </c>
      <c r="L27" s="5" t="s">
        <v>3049</v>
      </c>
      <c r="M27" s="5">
        <v>8</v>
      </c>
      <c r="N27" s="6">
        <f>ROUND(V27*M27/规则与名单!$B$3,2)</f>
        <v>1600</v>
      </c>
      <c r="O27" s="6">
        <f>ROUND(SUMIFS(逐日取数依据!$L$2:$L$8738,逐日取数依据!$A$2:$A$8738,AB27),2)</f>
        <v>502</v>
      </c>
      <c r="P27" s="5">
        <f t="shared" si="0"/>
        <v>31.38</v>
      </c>
      <c r="Q27" s="5" t="str">
        <f t="shared" si="1"/>
        <v>未达标</v>
      </c>
      <c r="R27" s="5" t="s">
        <v>111</v>
      </c>
      <c r="S27" s="5" t="s">
        <v>3052</v>
      </c>
      <c r="T27" s="5"/>
      <c r="U27" s="5"/>
      <c r="V27" s="5">
        <v>6000</v>
      </c>
      <c r="W27" s="6">
        <v>1000</v>
      </c>
      <c r="X27" s="5">
        <f>SUMIFS(逐日取数依据!$M$2:$M$8738,逐日取数依据!$A$2:$A$8738,AB27)</f>
        <v>0</v>
      </c>
      <c r="Y27" s="5" t="s">
        <v>120</v>
      </c>
      <c r="Z27" s="5" t="s">
        <v>120</v>
      </c>
      <c r="AA27" s="5" t="str">
        <f t="shared" si="2"/>
        <v>数据齐全</v>
      </c>
      <c r="AB27" s="5">
        <v>27</v>
      </c>
      <c r="AC27" s="5">
        <v>9</v>
      </c>
      <c r="AD27" s="6">
        <v>1800</v>
      </c>
      <c r="AE27" s="5" t="s">
        <v>169</v>
      </c>
    </row>
    <row r="28" ht="19" customHeight="1" spans="1:31">
      <c r="A28" s="5" t="s">
        <v>171</v>
      </c>
      <c r="B28" s="5">
        <v>2026</v>
      </c>
      <c r="C28" s="5">
        <v>9</v>
      </c>
      <c r="D28" s="5" t="s">
        <v>39</v>
      </c>
      <c r="E28" s="5" t="s">
        <v>48</v>
      </c>
      <c r="F28" s="5" t="s">
        <v>167</v>
      </c>
      <c r="G28" s="5" t="s">
        <v>168</v>
      </c>
      <c r="H28" s="5" t="s">
        <v>3066</v>
      </c>
      <c r="I28" s="5">
        <v>4</v>
      </c>
      <c r="J28" s="5" t="s">
        <v>17</v>
      </c>
      <c r="K28" s="5" t="s">
        <v>3052</v>
      </c>
      <c r="L28" s="5" t="s">
        <v>3049</v>
      </c>
      <c r="M28" s="5">
        <v>9</v>
      </c>
      <c r="N28" s="6">
        <f>ROUND(V28*M28/规则与名单!$B$3,2)</f>
        <v>1800</v>
      </c>
      <c r="O28" s="6">
        <f>ROUND(SUMIFS(逐日取数依据!$L$2:$L$8738,逐日取数依据!$A$2:$A$8738,AB28),2)</f>
        <v>846.1</v>
      </c>
      <c r="P28" s="5">
        <f t="shared" si="0"/>
        <v>47.01</v>
      </c>
      <c r="Q28" s="5" t="str">
        <f t="shared" si="1"/>
        <v>未达标</v>
      </c>
      <c r="R28" s="5" t="s">
        <v>111</v>
      </c>
      <c r="S28" s="5" t="s">
        <v>3052</v>
      </c>
      <c r="T28" s="5"/>
      <c r="U28" s="5"/>
      <c r="V28" s="5">
        <v>6000</v>
      </c>
      <c r="W28" s="6">
        <v>1000</v>
      </c>
      <c r="X28" s="5">
        <f>SUMIFS(逐日取数依据!$M$2:$M$8738,逐日取数依据!$A$2:$A$8738,AB28)</f>
        <v>0</v>
      </c>
      <c r="Y28" s="5" t="s">
        <v>120</v>
      </c>
      <c r="Z28" s="5" t="s">
        <v>113</v>
      </c>
      <c r="AA28" s="5" t="str">
        <f t="shared" si="2"/>
        <v>数据齐全</v>
      </c>
      <c r="AB28" s="5">
        <v>28</v>
      </c>
      <c r="AC28" s="5">
        <v>9</v>
      </c>
      <c r="AD28" s="6">
        <v>1800</v>
      </c>
      <c r="AE28" s="5" t="s">
        <v>172</v>
      </c>
    </row>
    <row r="29" ht="19" customHeight="1" spans="1:31">
      <c r="A29" s="5" t="s">
        <v>173</v>
      </c>
      <c r="B29" s="5">
        <v>2026</v>
      </c>
      <c r="C29" s="5">
        <v>9</v>
      </c>
      <c r="D29" s="5" t="s">
        <v>39</v>
      </c>
      <c r="E29" s="5" t="s">
        <v>48</v>
      </c>
      <c r="F29" s="5" t="s">
        <v>167</v>
      </c>
      <c r="G29" s="5" t="s">
        <v>168</v>
      </c>
      <c r="H29" s="5" t="s">
        <v>3066</v>
      </c>
      <c r="I29" s="5">
        <v>4</v>
      </c>
      <c r="J29" s="5" t="s">
        <v>17</v>
      </c>
      <c r="K29" s="5" t="s">
        <v>3068</v>
      </c>
      <c r="L29" s="5" t="s">
        <v>3049</v>
      </c>
      <c r="M29" s="5">
        <v>12</v>
      </c>
      <c r="N29" s="6">
        <f>ROUND(V29*M29/规则与名单!$B$3,2)</f>
        <v>2400</v>
      </c>
      <c r="O29" s="6">
        <f>ROUND(SUMIFS(逐日取数依据!$L$2:$L$8738,逐日取数依据!$A$2:$A$8738,AB29),2)</f>
        <v>639.3</v>
      </c>
      <c r="P29" s="5">
        <f t="shared" si="0"/>
        <v>26.64</v>
      </c>
      <c r="Q29" s="5" t="str">
        <f t="shared" si="1"/>
        <v>未达标</v>
      </c>
      <c r="R29" s="5" t="s">
        <v>111</v>
      </c>
      <c r="S29" s="5" t="s">
        <v>3068</v>
      </c>
      <c r="T29" s="5"/>
      <c r="U29" s="5"/>
      <c r="V29" s="5">
        <v>6000</v>
      </c>
      <c r="W29" s="6">
        <v>1000</v>
      </c>
      <c r="X29" s="5">
        <f>SUMIFS(逐日取数依据!$M$2:$M$8738,逐日取数依据!$A$2:$A$8738,AB29)</f>
        <v>0</v>
      </c>
      <c r="Y29" s="5" t="s">
        <v>120</v>
      </c>
      <c r="Z29" s="5" t="s">
        <v>113</v>
      </c>
      <c r="AA29" s="5" t="str">
        <f t="shared" si="2"/>
        <v>数据齐全</v>
      </c>
      <c r="AB29" s="5">
        <v>29</v>
      </c>
      <c r="AC29" s="5">
        <v>12</v>
      </c>
      <c r="AD29" s="6">
        <v>2400</v>
      </c>
      <c r="AE29" s="5" t="s">
        <v>174</v>
      </c>
    </row>
    <row r="30" ht="19" customHeight="1" spans="1:31">
      <c r="A30" s="5" t="s">
        <v>176</v>
      </c>
      <c r="B30" s="5">
        <v>2026</v>
      </c>
      <c r="C30" s="5">
        <v>9</v>
      </c>
      <c r="D30" s="5" t="s">
        <v>50</v>
      </c>
      <c r="E30" s="5" t="s">
        <v>49</v>
      </c>
      <c r="F30" s="5" t="s">
        <v>177</v>
      </c>
      <c r="G30" s="5" t="s">
        <v>178</v>
      </c>
      <c r="H30" s="5" t="s">
        <v>3069</v>
      </c>
      <c r="I30" s="5">
        <v>4</v>
      </c>
      <c r="J30" s="5" t="s">
        <v>17</v>
      </c>
      <c r="K30" s="5" t="s">
        <v>3048</v>
      </c>
      <c r="L30" s="5" t="s">
        <v>3049</v>
      </c>
      <c r="M30" s="5">
        <v>30</v>
      </c>
      <c r="N30" s="6">
        <f>ROUND(V30*M30/规则与名单!$B$3,2)</f>
        <v>6000</v>
      </c>
      <c r="O30" s="6">
        <f>ROUND(SUMIFS(逐日取数依据!$L$2:$L$8738,逐日取数依据!$A$2:$A$8738,AB30),2)</f>
        <v>1525.8</v>
      </c>
      <c r="P30" s="5">
        <f t="shared" si="0"/>
        <v>25.43</v>
      </c>
      <c r="Q30" s="5" t="str">
        <f t="shared" si="1"/>
        <v>已有里程未达标</v>
      </c>
      <c r="R30" s="5" t="s">
        <v>111</v>
      </c>
      <c r="S30" s="5" t="s">
        <v>3070</v>
      </c>
      <c r="T30" s="5"/>
      <c r="U30" s="5"/>
      <c r="V30" s="5">
        <v>6000</v>
      </c>
      <c r="W30" s="6">
        <v>1000</v>
      </c>
      <c r="X30" s="5">
        <f>SUMIFS(逐日取数依据!$M$2:$M$8738,逐日取数依据!$A$2:$A$8738,AB30)</f>
        <v>3</v>
      </c>
      <c r="Y30" s="5" t="s">
        <v>120</v>
      </c>
      <c r="Z30" s="5" t="s">
        <v>120</v>
      </c>
      <c r="AA30" s="5" t="str">
        <f t="shared" si="2"/>
        <v>仅累计已有数据，缺失不代表实际零里程</v>
      </c>
      <c r="AB30" s="5">
        <v>30</v>
      </c>
      <c r="AC30" s="5">
        <v>30</v>
      </c>
      <c r="AD30" s="6">
        <v>6000</v>
      </c>
      <c r="AE30" s="5" t="s">
        <v>131</v>
      </c>
    </row>
    <row r="31" ht="19" customHeight="1" spans="1:31">
      <c r="A31" s="5" t="s">
        <v>116</v>
      </c>
      <c r="B31" s="5">
        <v>2026</v>
      </c>
      <c r="C31" s="5">
        <v>9</v>
      </c>
      <c r="D31" s="5" t="s">
        <v>50</v>
      </c>
      <c r="E31" s="5" t="s">
        <v>49</v>
      </c>
      <c r="F31" s="5" t="s">
        <v>179</v>
      </c>
      <c r="G31" s="5" t="s">
        <v>180</v>
      </c>
      <c r="H31" s="5" t="s">
        <v>3071</v>
      </c>
      <c r="I31" s="5">
        <v>4</v>
      </c>
      <c r="J31" s="5" t="s">
        <v>17</v>
      </c>
      <c r="K31" s="5" t="s">
        <v>3048</v>
      </c>
      <c r="L31" s="5" t="s">
        <v>3072</v>
      </c>
      <c r="M31" s="5">
        <v>10</v>
      </c>
      <c r="N31" s="6">
        <f>ROUND(V31*M31/规则与名单!$B$3,2)</f>
        <v>2000</v>
      </c>
      <c r="O31" s="6">
        <f>ROUND(SUMIFS(逐日取数依据!$L$2:$L$8738,逐日取数依据!$A$2:$A$8738,AB31),2)</f>
        <v>613.5</v>
      </c>
      <c r="P31" s="5">
        <f t="shared" si="0"/>
        <v>30.68</v>
      </c>
      <c r="Q31" s="5" t="str">
        <f t="shared" si="1"/>
        <v>未达标</v>
      </c>
      <c r="R31" s="5" t="s">
        <v>181</v>
      </c>
      <c r="S31" s="5" t="s">
        <v>3073</v>
      </c>
      <c r="T31" s="5"/>
      <c r="U31" s="5" t="s">
        <v>3072</v>
      </c>
      <c r="V31" s="5">
        <v>6000</v>
      </c>
      <c r="W31" s="6">
        <v>1000</v>
      </c>
      <c r="X31" s="5">
        <f>SUMIFS(逐日取数依据!$M$2:$M$8738,逐日取数依据!$A$2:$A$8738,AB31)</f>
        <v>0</v>
      </c>
      <c r="Y31" s="5" t="s">
        <v>120</v>
      </c>
      <c r="Z31" s="5" t="s">
        <v>113</v>
      </c>
      <c r="AA31" s="5" t="str">
        <f t="shared" si="2"/>
        <v>数据齐全</v>
      </c>
      <c r="AB31" s="5">
        <v>31</v>
      </c>
      <c r="AC31" s="5">
        <v>10</v>
      </c>
      <c r="AD31" s="6">
        <v>2000</v>
      </c>
      <c r="AE31" s="5" t="s">
        <v>182</v>
      </c>
    </row>
    <row r="32" ht="19" customHeight="1" spans="1:31">
      <c r="A32" s="5" t="s">
        <v>184</v>
      </c>
      <c r="B32" s="5">
        <v>2026</v>
      </c>
      <c r="C32" s="5">
        <v>9</v>
      </c>
      <c r="D32" s="5" t="s">
        <v>50</v>
      </c>
      <c r="E32" s="5" t="s">
        <v>49</v>
      </c>
      <c r="F32" s="5" t="s">
        <v>177</v>
      </c>
      <c r="G32" s="5" t="s">
        <v>178</v>
      </c>
      <c r="H32" s="5" t="s">
        <v>3069</v>
      </c>
      <c r="I32" s="5">
        <v>4</v>
      </c>
      <c r="J32" s="5" t="s">
        <v>17</v>
      </c>
      <c r="K32" s="5" t="s">
        <v>3048</v>
      </c>
      <c r="L32" s="5" t="s">
        <v>3049</v>
      </c>
      <c r="M32" s="5">
        <v>30</v>
      </c>
      <c r="N32" s="6">
        <f>ROUND(V32*M32/规则与名单!$B$3,2)</f>
        <v>6000</v>
      </c>
      <c r="O32" s="6">
        <f>ROUND(SUMIFS(逐日取数依据!$L$2:$L$8738,逐日取数依据!$A$2:$A$8738,AB32),2)</f>
        <v>4196.4</v>
      </c>
      <c r="P32" s="5">
        <f t="shared" si="0"/>
        <v>69.94</v>
      </c>
      <c r="Q32" s="5" t="str">
        <f t="shared" si="1"/>
        <v>未达标</v>
      </c>
      <c r="R32" s="5" t="s">
        <v>111</v>
      </c>
      <c r="S32" s="5" t="s">
        <v>3074</v>
      </c>
      <c r="T32" s="5"/>
      <c r="U32" s="5"/>
      <c r="V32" s="5">
        <v>6000</v>
      </c>
      <c r="W32" s="6">
        <v>1000</v>
      </c>
      <c r="X32" s="5">
        <f>SUMIFS(逐日取数依据!$M$2:$M$8738,逐日取数依据!$A$2:$A$8738,AB32)</f>
        <v>0</v>
      </c>
      <c r="Y32" s="5" t="s">
        <v>120</v>
      </c>
      <c r="Z32" s="5" t="s">
        <v>120</v>
      </c>
      <c r="AA32" s="5" t="str">
        <f t="shared" si="2"/>
        <v>数据齐全</v>
      </c>
      <c r="AB32" s="5">
        <v>32</v>
      </c>
      <c r="AC32" s="5">
        <v>30</v>
      </c>
      <c r="AD32" s="6">
        <v>6000</v>
      </c>
      <c r="AE32" s="5" t="s">
        <v>112</v>
      </c>
    </row>
    <row r="33" ht="19" customHeight="1" spans="1:31">
      <c r="A33" s="5" t="s">
        <v>47</v>
      </c>
      <c r="B33" s="5">
        <v>2026</v>
      </c>
      <c r="C33" s="5">
        <v>9</v>
      </c>
      <c r="D33" s="5" t="s">
        <v>50</v>
      </c>
      <c r="E33" s="5" t="s">
        <v>49</v>
      </c>
      <c r="F33" s="5" t="s">
        <v>179</v>
      </c>
      <c r="G33" s="5" t="s">
        <v>180</v>
      </c>
      <c r="H33" s="5" t="s">
        <v>3071</v>
      </c>
      <c r="I33" s="5">
        <v>4</v>
      </c>
      <c r="J33" s="5" t="s">
        <v>17</v>
      </c>
      <c r="K33" s="5" t="s">
        <v>3048</v>
      </c>
      <c r="L33" s="5" t="s">
        <v>3065</v>
      </c>
      <c r="M33" s="5">
        <v>3</v>
      </c>
      <c r="N33" s="6">
        <f>ROUND(V33*M33/规则与名单!$B$3,2)</f>
        <v>600</v>
      </c>
      <c r="O33" s="6">
        <f>ROUND(SUMIFS(逐日取数依据!$L$2:$L$8738,逐日取数依据!$A$2:$A$8738,AB33),2)</f>
        <v>50.4</v>
      </c>
      <c r="P33" s="5">
        <f t="shared" si="0"/>
        <v>8.4</v>
      </c>
      <c r="Q33" s="5" t="str">
        <f t="shared" si="1"/>
        <v>未达标</v>
      </c>
      <c r="R33" s="5" t="s">
        <v>181</v>
      </c>
      <c r="S33" s="5" t="s">
        <v>3075</v>
      </c>
      <c r="T33" s="5"/>
      <c r="U33" s="5" t="s">
        <v>3065</v>
      </c>
      <c r="V33" s="5">
        <v>6000</v>
      </c>
      <c r="W33" s="6">
        <v>150</v>
      </c>
      <c r="X33" s="5">
        <f>SUMIFS(逐日取数依据!$M$2:$M$8738,逐日取数依据!$A$2:$A$8738,AB33)</f>
        <v>0</v>
      </c>
      <c r="Y33" s="5" t="s">
        <v>113</v>
      </c>
      <c r="Z33" s="5" t="s">
        <v>120</v>
      </c>
      <c r="AA33" s="5" t="str">
        <f t="shared" si="2"/>
        <v>数据齐全</v>
      </c>
      <c r="AB33" s="5">
        <v>33</v>
      </c>
      <c r="AC33" s="5">
        <v>3</v>
      </c>
      <c r="AD33" s="6">
        <v>600</v>
      </c>
      <c r="AE33" s="5" t="s">
        <v>185</v>
      </c>
    </row>
    <row r="34" ht="19" customHeight="1" spans="1:31">
      <c r="A34" s="5" t="s">
        <v>166</v>
      </c>
      <c r="B34" s="5">
        <v>2026</v>
      </c>
      <c r="C34" s="5">
        <v>9</v>
      </c>
      <c r="D34" s="5" t="s">
        <v>50</v>
      </c>
      <c r="E34" s="5" t="s">
        <v>49</v>
      </c>
      <c r="F34" s="5" t="s">
        <v>179</v>
      </c>
      <c r="G34" s="5" t="s">
        <v>180</v>
      </c>
      <c r="H34" s="5" t="s">
        <v>3071</v>
      </c>
      <c r="I34" s="5">
        <v>4</v>
      </c>
      <c r="J34" s="5" t="s">
        <v>17</v>
      </c>
      <c r="K34" s="5" t="s">
        <v>3072</v>
      </c>
      <c r="L34" s="5" t="s">
        <v>3052</v>
      </c>
      <c r="M34" s="5">
        <v>13</v>
      </c>
      <c r="N34" s="6">
        <f>ROUND(V34*M34/规则与名单!$B$3,2)</f>
        <v>2600</v>
      </c>
      <c r="O34" s="6">
        <f>ROUND(SUMIFS(逐日取数依据!$L$2:$L$8738,逐日取数依据!$A$2:$A$8738,AB34),2)</f>
        <v>1048.7</v>
      </c>
      <c r="P34" s="5">
        <f t="shared" si="0"/>
        <v>40.33</v>
      </c>
      <c r="Q34" s="5" t="str">
        <f t="shared" si="1"/>
        <v>未达标</v>
      </c>
      <c r="R34" s="5" t="s">
        <v>181</v>
      </c>
      <c r="S34" s="5" t="s">
        <v>3072</v>
      </c>
      <c r="T34" s="5"/>
      <c r="U34" s="5" t="s">
        <v>3052</v>
      </c>
      <c r="V34" s="5">
        <v>6000</v>
      </c>
      <c r="W34" s="6">
        <v>1000</v>
      </c>
      <c r="X34" s="5">
        <f>SUMIFS(逐日取数依据!$M$2:$M$8738,逐日取数依据!$A$2:$A$8738,AB34)</f>
        <v>0</v>
      </c>
      <c r="Y34" s="5" t="s">
        <v>120</v>
      </c>
      <c r="Z34" s="5" t="s">
        <v>120</v>
      </c>
      <c r="AA34" s="5" t="str">
        <f t="shared" si="2"/>
        <v>数据齐全</v>
      </c>
      <c r="AB34" s="5">
        <v>34</v>
      </c>
      <c r="AC34" s="5">
        <v>13</v>
      </c>
      <c r="AD34" s="6">
        <v>2600</v>
      </c>
      <c r="AE34" s="5" t="s">
        <v>187</v>
      </c>
    </row>
    <row r="35" ht="19" customHeight="1" spans="1:31">
      <c r="A35" s="5" t="s">
        <v>188</v>
      </c>
      <c r="B35" s="5">
        <v>2026</v>
      </c>
      <c r="C35" s="5">
        <v>9</v>
      </c>
      <c r="D35" s="5" t="s">
        <v>50</v>
      </c>
      <c r="E35" s="5" t="s">
        <v>49</v>
      </c>
      <c r="F35" s="5" t="s">
        <v>189</v>
      </c>
      <c r="G35" s="5" t="s">
        <v>190</v>
      </c>
      <c r="H35" s="5" t="s">
        <v>3076</v>
      </c>
      <c r="I35" s="5">
        <v>4</v>
      </c>
      <c r="J35" s="5" t="s">
        <v>17</v>
      </c>
      <c r="K35" s="5" t="s">
        <v>3048</v>
      </c>
      <c r="L35" s="5" t="s">
        <v>3049</v>
      </c>
      <c r="M35" s="5">
        <v>30</v>
      </c>
      <c r="N35" s="6">
        <f>ROUND(V35*M35/规则与名单!$B$3,2)</f>
        <v>6000</v>
      </c>
      <c r="O35" s="6">
        <f>ROUND(SUMIFS(逐日取数依据!$L$2:$L$8738,逐日取数依据!$A$2:$A$8738,AB35),2)</f>
        <v>3887.1</v>
      </c>
      <c r="P35" s="5">
        <f t="shared" si="0"/>
        <v>64.79</v>
      </c>
      <c r="Q35" s="5" t="str">
        <f t="shared" si="1"/>
        <v>已有里程未达标</v>
      </c>
      <c r="R35" s="5" t="s">
        <v>111</v>
      </c>
      <c r="S35" s="5" t="s">
        <v>3077</v>
      </c>
      <c r="T35" s="5"/>
      <c r="U35" s="5"/>
      <c r="V35" s="5">
        <v>6000</v>
      </c>
      <c r="W35" s="6">
        <v>1000</v>
      </c>
      <c r="X35" s="5">
        <f>SUMIFS(逐日取数依据!$M$2:$M$8738,逐日取数依据!$A$2:$A$8738,AB35)</f>
        <v>1</v>
      </c>
      <c r="Y35" s="5" t="s">
        <v>120</v>
      </c>
      <c r="Z35" s="5" t="s">
        <v>120</v>
      </c>
      <c r="AA35" s="5" t="str">
        <f t="shared" si="2"/>
        <v>仅累计已有数据，缺失不代表实际零里程</v>
      </c>
      <c r="AB35" s="5">
        <v>35</v>
      </c>
      <c r="AC35" s="5">
        <v>30</v>
      </c>
      <c r="AD35" s="6">
        <v>6000</v>
      </c>
      <c r="AE35" s="5" t="s">
        <v>161</v>
      </c>
    </row>
    <row r="36" ht="19" customHeight="1" spans="1:31">
      <c r="A36" s="5" t="s">
        <v>191</v>
      </c>
      <c r="B36" s="5">
        <v>2026</v>
      </c>
      <c r="C36" s="5">
        <v>9</v>
      </c>
      <c r="D36" s="5" t="s">
        <v>50</v>
      </c>
      <c r="E36" s="5" t="s">
        <v>49</v>
      </c>
      <c r="F36" s="5" t="s">
        <v>192</v>
      </c>
      <c r="G36" s="5" t="s">
        <v>193</v>
      </c>
      <c r="H36" s="5" t="s">
        <v>3078</v>
      </c>
      <c r="I36" s="5">
        <v>4</v>
      </c>
      <c r="J36" s="5" t="s">
        <v>17</v>
      </c>
      <c r="K36" s="5" t="s">
        <v>3048</v>
      </c>
      <c r="L36" s="5" t="s">
        <v>3049</v>
      </c>
      <c r="M36" s="5">
        <v>30</v>
      </c>
      <c r="N36" s="6">
        <f>ROUND(V36*M36/规则与名单!$B$3,2)</f>
        <v>6000</v>
      </c>
      <c r="O36" s="6">
        <f>ROUND(SUMIFS(逐日取数依据!$L$2:$L$8738,逐日取数依据!$A$2:$A$8738,AB36),2)</f>
        <v>4581.8</v>
      </c>
      <c r="P36" s="5">
        <f t="shared" si="0"/>
        <v>76.36</v>
      </c>
      <c r="Q36" s="5" t="str">
        <f t="shared" si="1"/>
        <v>未达标</v>
      </c>
      <c r="R36" s="5" t="s">
        <v>111</v>
      </c>
      <c r="S36" s="5" t="s">
        <v>3079</v>
      </c>
      <c r="T36" s="5"/>
      <c r="U36" s="5"/>
      <c r="V36" s="5">
        <v>6000</v>
      </c>
      <c r="W36" s="6">
        <v>1000</v>
      </c>
      <c r="X36" s="5">
        <f>SUMIFS(逐日取数依据!$M$2:$M$8738,逐日取数依据!$A$2:$A$8738,AB36)</f>
        <v>0</v>
      </c>
      <c r="Y36" s="5" t="s">
        <v>120</v>
      </c>
      <c r="Z36" s="5" t="s">
        <v>120</v>
      </c>
      <c r="AA36" s="5" t="str">
        <f t="shared" si="2"/>
        <v>数据齐全</v>
      </c>
      <c r="AB36" s="5">
        <v>36</v>
      </c>
      <c r="AC36" s="5">
        <v>30</v>
      </c>
      <c r="AD36" s="6">
        <v>6000</v>
      </c>
      <c r="AE36" s="5" t="s">
        <v>194</v>
      </c>
    </row>
    <row r="37" ht="19" customHeight="1" spans="1:31">
      <c r="A37" s="5" t="s">
        <v>195</v>
      </c>
      <c r="B37" s="5">
        <v>2026</v>
      </c>
      <c r="C37" s="5">
        <v>9</v>
      </c>
      <c r="D37" s="5" t="s">
        <v>50</v>
      </c>
      <c r="E37" s="5" t="s">
        <v>49</v>
      </c>
      <c r="F37" s="5" t="s">
        <v>189</v>
      </c>
      <c r="G37" s="5" t="s">
        <v>190</v>
      </c>
      <c r="H37" s="5" t="s">
        <v>3076</v>
      </c>
      <c r="I37" s="5">
        <v>4</v>
      </c>
      <c r="J37" s="5" t="s">
        <v>17</v>
      </c>
      <c r="K37" s="5" t="s">
        <v>3048</v>
      </c>
      <c r="L37" s="5" t="s">
        <v>3049</v>
      </c>
      <c r="M37" s="5">
        <v>30</v>
      </c>
      <c r="N37" s="6">
        <f>ROUND(V37*M37/规则与名单!$B$3,2)</f>
        <v>6000</v>
      </c>
      <c r="O37" s="6">
        <f>ROUND(SUMIFS(逐日取数依据!$L$2:$L$8738,逐日取数依据!$A$2:$A$8738,AB37),2)</f>
        <v>4321.4</v>
      </c>
      <c r="P37" s="5">
        <f t="shared" si="0"/>
        <v>72.02</v>
      </c>
      <c r="Q37" s="5" t="str">
        <f t="shared" si="1"/>
        <v>未达标</v>
      </c>
      <c r="R37" s="5" t="s">
        <v>111</v>
      </c>
      <c r="S37" s="5" t="s">
        <v>3080</v>
      </c>
      <c r="T37" s="5"/>
      <c r="U37" s="5"/>
      <c r="V37" s="5">
        <v>6000</v>
      </c>
      <c r="W37" s="6">
        <v>1000</v>
      </c>
      <c r="X37" s="5">
        <f>SUMIFS(逐日取数依据!$M$2:$M$8738,逐日取数依据!$A$2:$A$8738,AB37)</f>
        <v>0</v>
      </c>
      <c r="Y37" s="5" t="s">
        <v>120</v>
      </c>
      <c r="Z37" s="5" t="s">
        <v>120</v>
      </c>
      <c r="AA37" s="5" t="str">
        <f t="shared" si="2"/>
        <v>数据齐全</v>
      </c>
      <c r="AB37" s="5">
        <v>37</v>
      </c>
      <c r="AC37" s="5">
        <v>30</v>
      </c>
      <c r="AD37" s="6">
        <v>6000</v>
      </c>
      <c r="AE37" s="5" t="s">
        <v>112</v>
      </c>
    </row>
    <row r="38" ht="19" customHeight="1" spans="1:31">
      <c r="A38" s="5" t="s">
        <v>196</v>
      </c>
      <c r="B38" s="5">
        <v>2026</v>
      </c>
      <c r="C38" s="5">
        <v>9</v>
      </c>
      <c r="D38" s="5" t="s">
        <v>50</v>
      </c>
      <c r="E38" s="5" t="s">
        <v>49</v>
      </c>
      <c r="F38" s="5" t="s">
        <v>189</v>
      </c>
      <c r="G38" s="5" t="s">
        <v>190</v>
      </c>
      <c r="H38" s="5" t="s">
        <v>3076</v>
      </c>
      <c r="I38" s="5">
        <v>4</v>
      </c>
      <c r="J38" s="5" t="s">
        <v>17</v>
      </c>
      <c r="K38" s="5" t="s">
        <v>3048</v>
      </c>
      <c r="L38" s="5" t="s">
        <v>3049</v>
      </c>
      <c r="M38" s="5">
        <v>30</v>
      </c>
      <c r="N38" s="6">
        <f>ROUND(V38*M38/规则与名单!$B$3,2)</f>
        <v>6000</v>
      </c>
      <c r="O38" s="6">
        <f>ROUND(SUMIFS(逐日取数依据!$L$2:$L$8738,逐日取数依据!$A$2:$A$8738,AB38),2)</f>
        <v>4355.1</v>
      </c>
      <c r="P38" s="5">
        <f t="shared" si="0"/>
        <v>72.59</v>
      </c>
      <c r="Q38" s="5" t="str">
        <f t="shared" si="1"/>
        <v>未达标</v>
      </c>
      <c r="R38" s="5" t="s">
        <v>111</v>
      </c>
      <c r="S38" s="5" t="s">
        <v>3081</v>
      </c>
      <c r="T38" s="5"/>
      <c r="U38" s="5"/>
      <c r="V38" s="5">
        <v>6000</v>
      </c>
      <c r="W38" s="6">
        <v>1000</v>
      </c>
      <c r="X38" s="5">
        <f>SUMIFS(逐日取数依据!$M$2:$M$8738,逐日取数依据!$A$2:$A$8738,AB38)</f>
        <v>0</v>
      </c>
      <c r="Y38" s="5" t="s">
        <v>120</v>
      </c>
      <c r="Z38" s="5" t="s">
        <v>120</v>
      </c>
      <c r="AA38" s="5" t="str">
        <f t="shared" si="2"/>
        <v>数据齐全</v>
      </c>
      <c r="AB38" s="5">
        <v>38</v>
      </c>
      <c r="AC38" s="5">
        <v>30</v>
      </c>
      <c r="AD38" s="6">
        <v>6000</v>
      </c>
      <c r="AE38" s="5" t="s">
        <v>112</v>
      </c>
    </row>
    <row r="39" ht="19" customHeight="1" spans="1:31">
      <c r="A39" s="5" t="s">
        <v>197</v>
      </c>
      <c r="B39" s="5">
        <v>2026</v>
      </c>
      <c r="C39" s="5">
        <v>9</v>
      </c>
      <c r="D39" s="5" t="s">
        <v>50</v>
      </c>
      <c r="E39" s="5" t="s">
        <v>49</v>
      </c>
      <c r="F39" s="5" t="s">
        <v>179</v>
      </c>
      <c r="G39" s="5" t="s">
        <v>180</v>
      </c>
      <c r="H39" s="5" t="s">
        <v>3071</v>
      </c>
      <c r="I39" s="5">
        <v>4</v>
      </c>
      <c r="J39" s="5" t="s">
        <v>17</v>
      </c>
      <c r="K39" s="5" t="s">
        <v>3048</v>
      </c>
      <c r="L39" s="5" t="s">
        <v>3068</v>
      </c>
      <c r="M39" s="5">
        <v>19</v>
      </c>
      <c r="N39" s="6">
        <f>ROUND(V39*M39/规则与名单!$B$3,2)</f>
        <v>3800</v>
      </c>
      <c r="O39" s="6">
        <f>ROUND(SUMIFS(逐日取数依据!$L$2:$L$8738,逐日取数依据!$A$2:$A$8738,AB39),2)</f>
        <v>1185.6</v>
      </c>
      <c r="P39" s="5">
        <f t="shared" si="0"/>
        <v>31.2</v>
      </c>
      <c r="Q39" s="5" t="str">
        <f t="shared" si="1"/>
        <v>未达标</v>
      </c>
      <c r="R39" s="5" t="s">
        <v>181</v>
      </c>
      <c r="S39" s="5" t="s">
        <v>3062</v>
      </c>
      <c r="T39" s="5"/>
      <c r="U39" s="5" t="s">
        <v>3068</v>
      </c>
      <c r="V39" s="5">
        <v>6000</v>
      </c>
      <c r="W39" s="6">
        <v>1000</v>
      </c>
      <c r="X39" s="5">
        <f>SUMIFS(逐日取数依据!$M$2:$M$8738,逐日取数依据!$A$2:$A$8738,AB39)</f>
        <v>0</v>
      </c>
      <c r="Y39" s="5" t="s">
        <v>120</v>
      </c>
      <c r="Z39" s="5" t="s">
        <v>113</v>
      </c>
      <c r="AA39" s="5" t="str">
        <f t="shared" si="2"/>
        <v>数据齐全</v>
      </c>
      <c r="AB39" s="5">
        <v>39</v>
      </c>
      <c r="AC39" s="5">
        <v>19</v>
      </c>
      <c r="AD39" s="6">
        <v>3800</v>
      </c>
      <c r="AE39" s="5" t="s">
        <v>198</v>
      </c>
    </row>
    <row r="40" ht="19" customHeight="1" spans="1:31">
      <c r="A40" s="5" t="s">
        <v>199</v>
      </c>
      <c r="B40" s="5">
        <v>2026</v>
      </c>
      <c r="C40" s="5">
        <v>9</v>
      </c>
      <c r="D40" s="5" t="s">
        <v>50</v>
      </c>
      <c r="E40" s="5" t="s">
        <v>49</v>
      </c>
      <c r="F40" s="5" t="s">
        <v>177</v>
      </c>
      <c r="G40" s="5" t="s">
        <v>178</v>
      </c>
      <c r="H40" s="5" t="s">
        <v>3069</v>
      </c>
      <c r="I40" s="5">
        <v>4</v>
      </c>
      <c r="J40" s="5" t="s">
        <v>17</v>
      </c>
      <c r="K40" s="5" t="s">
        <v>3048</v>
      </c>
      <c r="L40" s="5" t="s">
        <v>3049</v>
      </c>
      <c r="M40" s="5">
        <v>30</v>
      </c>
      <c r="N40" s="6">
        <f>ROUND(V40*M40/规则与名单!$B$3,2)</f>
        <v>6000</v>
      </c>
      <c r="O40" s="6">
        <f>ROUND(SUMIFS(逐日取数依据!$L$2:$L$8738,逐日取数依据!$A$2:$A$8738,AB40),2)</f>
        <v>3038.2</v>
      </c>
      <c r="P40" s="5">
        <f t="shared" si="0"/>
        <v>50.64</v>
      </c>
      <c r="Q40" s="5" t="str">
        <f t="shared" si="1"/>
        <v>已有里程未达标</v>
      </c>
      <c r="R40" s="5" t="s">
        <v>111</v>
      </c>
      <c r="S40" s="5" t="s">
        <v>3082</v>
      </c>
      <c r="T40" s="5"/>
      <c r="U40" s="5"/>
      <c r="V40" s="5">
        <v>6000</v>
      </c>
      <c r="W40" s="6">
        <v>1000</v>
      </c>
      <c r="X40" s="5">
        <f>SUMIFS(逐日取数依据!$M$2:$M$8738,逐日取数依据!$A$2:$A$8738,AB40)</f>
        <v>1</v>
      </c>
      <c r="Y40" s="5" t="s">
        <v>120</v>
      </c>
      <c r="Z40" s="5" t="s">
        <v>120</v>
      </c>
      <c r="AA40" s="5" t="str">
        <f t="shared" si="2"/>
        <v>仅累计已有数据，缺失不代表实际零里程</v>
      </c>
      <c r="AB40" s="5">
        <v>40</v>
      </c>
      <c r="AC40" s="5">
        <v>30</v>
      </c>
      <c r="AD40" s="6">
        <v>6000</v>
      </c>
      <c r="AE40" s="5" t="s">
        <v>200</v>
      </c>
    </row>
    <row r="41" ht="19" customHeight="1" spans="1:31">
      <c r="A41" s="5" t="s">
        <v>201</v>
      </c>
      <c r="B41" s="5">
        <v>2026</v>
      </c>
      <c r="C41" s="5">
        <v>9</v>
      </c>
      <c r="D41" s="5" t="s">
        <v>50</v>
      </c>
      <c r="E41" s="5" t="s">
        <v>49</v>
      </c>
      <c r="F41" s="5" t="s">
        <v>177</v>
      </c>
      <c r="G41" s="5" t="s">
        <v>178</v>
      </c>
      <c r="H41" s="5" t="s">
        <v>3069</v>
      </c>
      <c r="I41" s="5">
        <v>4</v>
      </c>
      <c r="J41" s="5" t="s">
        <v>17</v>
      </c>
      <c r="K41" s="5" t="s">
        <v>3048</v>
      </c>
      <c r="L41" s="5" t="s">
        <v>3049</v>
      </c>
      <c r="M41" s="5">
        <v>30</v>
      </c>
      <c r="N41" s="6">
        <f>ROUND(V41*M41/规则与名单!$B$3,2)</f>
        <v>6000</v>
      </c>
      <c r="O41" s="6">
        <f>ROUND(SUMIFS(逐日取数依据!$L$2:$L$8738,逐日取数依据!$A$2:$A$8738,AB41),2)</f>
        <v>2470.2</v>
      </c>
      <c r="P41" s="5">
        <f t="shared" si="0"/>
        <v>41.17</v>
      </c>
      <c r="Q41" s="5" t="str">
        <f t="shared" si="1"/>
        <v>未达标</v>
      </c>
      <c r="R41" s="5" t="s">
        <v>111</v>
      </c>
      <c r="S41" s="5" t="s">
        <v>3083</v>
      </c>
      <c r="T41" s="5"/>
      <c r="U41" s="5"/>
      <c r="V41" s="5">
        <v>6000</v>
      </c>
      <c r="W41" s="6">
        <v>1000</v>
      </c>
      <c r="X41" s="5">
        <f>SUMIFS(逐日取数依据!$M$2:$M$8738,逐日取数依据!$A$2:$A$8738,AB41)</f>
        <v>0</v>
      </c>
      <c r="Y41" s="5" t="s">
        <v>120</v>
      </c>
      <c r="Z41" s="5" t="s">
        <v>120</v>
      </c>
      <c r="AA41" s="5" t="str">
        <f t="shared" si="2"/>
        <v>数据齐全</v>
      </c>
      <c r="AB41" s="5">
        <v>41</v>
      </c>
      <c r="AC41" s="5">
        <v>30</v>
      </c>
      <c r="AD41" s="6">
        <v>6000</v>
      </c>
      <c r="AE41" s="5" t="s">
        <v>112</v>
      </c>
    </row>
    <row r="42" ht="19" customHeight="1" spans="1:31">
      <c r="A42" s="5" t="s">
        <v>202</v>
      </c>
      <c r="B42" s="5">
        <v>2026</v>
      </c>
      <c r="C42" s="5">
        <v>9</v>
      </c>
      <c r="D42" s="5" t="s">
        <v>50</v>
      </c>
      <c r="E42" s="5" t="s">
        <v>49</v>
      </c>
      <c r="F42" s="5" t="s">
        <v>192</v>
      </c>
      <c r="G42" s="5" t="s">
        <v>193</v>
      </c>
      <c r="H42" s="5" t="s">
        <v>3078</v>
      </c>
      <c r="I42" s="5">
        <v>4</v>
      </c>
      <c r="J42" s="5" t="s">
        <v>17</v>
      </c>
      <c r="K42" s="5" t="s">
        <v>3048</v>
      </c>
      <c r="L42" s="5" t="s">
        <v>3049</v>
      </c>
      <c r="M42" s="5">
        <v>30</v>
      </c>
      <c r="N42" s="6">
        <f>ROUND(V42*M42/规则与名单!$B$3,2)</f>
        <v>6000</v>
      </c>
      <c r="O42" s="6">
        <f>ROUND(SUMIFS(逐日取数依据!$L$2:$L$8738,逐日取数依据!$A$2:$A$8738,AB42),2)</f>
        <v>3654.5</v>
      </c>
      <c r="P42" s="5">
        <f t="shared" si="0"/>
        <v>60.91</v>
      </c>
      <c r="Q42" s="5" t="str">
        <f t="shared" si="1"/>
        <v>已有里程未达标</v>
      </c>
      <c r="R42" s="5" t="s">
        <v>111</v>
      </c>
      <c r="S42" s="5" t="s">
        <v>3084</v>
      </c>
      <c r="T42" s="5"/>
      <c r="U42" s="5"/>
      <c r="V42" s="5">
        <v>6000</v>
      </c>
      <c r="W42" s="6">
        <v>1000</v>
      </c>
      <c r="X42" s="5">
        <f>SUMIFS(逐日取数依据!$M$2:$M$8738,逐日取数依据!$A$2:$A$8738,AB42)</f>
        <v>1</v>
      </c>
      <c r="Y42" s="5" t="s">
        <v>120</v>
      </c>
      <c r="Z42" s="5" t="s">
        <v>120</v>
      </c>
      <c r="AA42" s="5" t="str">
        <f t="shared" si="2"/>
        <v>仅累计已有数据，缺失不代表实际零里程</v>
      </c>
      <c r="AB42" s="5">
        <v>42</v>
      </c>
      <c r="AC42" s="5">
        <v>30</v>
      </c>
      <c r="AD42" s="6">
        <v>6000</v>
      </c>
      <c r="AE42" s="5" t="s">
        <v>200</v>
      </c>
    </row>
    <row r="43" ht="19" customHeight="1" spans="1:31">
      <c r="A43" s="5" t="s">
        <v>203</v>
      </c>
      <c r="B43" s="5">
        <v>2026</v>
      </c>
      <c r="C43" s="5">
        <v>9</v>
      </c>
      <c r="D43" s="5" t="s">
        <v>50</v>
      </c>
      <c r="E43" s="5" t="s">
        <v>49</v>
      </c>
      <c r="F43" s="5" t="s">
        <v>179</v>
      </c>
      <c r="G43" s="5" t="s">
        <v>180</v>
      </c>
      <c r="H43" s="5" t="s">
        <v>3071</v>
      </c>
      <c r="I43" s="5">
        <v>4</v>
      </c>
      <c r="J43" s="5" t="s">
        <v>17</v>
      </c>
      <c r="K43" s="5" t="s">
        <v>3048</v>
      </c>
      <c r="L43" s="5" t="s">
        <v>3049</v>
      </c>
      <c r="M43" s="5">
        <v>30</v>
      </c>
      <c r="N43" s="6">
        <f>ROUND(V43*M43/规则与名单!$B$3,2)</f>
        <v>6000</v>
      </c>
      <c r="O43" s="6">
        <f>ROUND(SUMIFS(逐日取数依据!$L$2:$L$8738,逐日取数依据!$A$2:$A$8738,AB43),2)</f>
        <v>7472.9</v>
      </c>
      <c r="P43" s="5">
        <f t="shared" si="0"/>
        <v>124.55</v>
      </c>
      <c r="Q43" s="5" t="str">
        <f t="shared" si="1"/>
        <v>达标</v>
      </c>
      <c r="R43" s="5" t="s">
        <v>111</v>
      </c>
      <c r="S43" s="5" t="s">
        <v>3085</v>
      </c>
      <c r="T43" s="5"/>
      <c r="U43" s="5"/>
      <c r="V43" s="5">
        <v>6000</v>
      </c>
      <c r="W43" s="6">
        <v>1000</v>
      </c>
      <c r="X43" s="5">
        <f>SUMIFS(逐日取数依据!$M$2:$M$8738,逐日取数依据!$A$2:$A$8738,AB43)</f>
        <v>0</v>
      </c>
      <c r="Y43" s="5" t="s">
        <v>120</v>
      </c>
      <c r="Z43" s="5" t="s">
        <v>120</v>
      </c>
      <c r="AA43" s="5" t="str">
        <f t="shared" si="2"/>
        <v>数据齐全</v>
      </c>
      <c r="AB43" s="5">
        <v>43</v>
      </c>
      <c r="AC43" s="5">
        <v>30</v>
      </c>
      <c r="AD43" s="6">
        <v>6000</v>
      </c>
      <c r="AE43" s="5" t="s">
        <v>112</v>
      </c>
    </row>
    <row r="44" ht="19" customHeight="1" spans="1:31">
      <c r="A44" s="5" t="s">
        <v>204</v>
      </c>
      <c r="B44" s="5">
        <v>2026</v>
      </c>
      <c r="C44" s="5">
        <v>9</v>
      </c>
      <c r="D44" s="5" t="s">
        <v>50</v>
      </c>
      <c r="E44" s="5" t="s">
        <v>49</v>
      </c>
      <c r="F44" s="5" t="s">
        <v>189</v>
      </c>
      <c r="G44" s="5" t="s">
        <v>190</v>
      </c>
      <c r="H44" s="5" t="s">
        <v>3076</v>
      </c>
      <c r="I44" s="5">
        <v>4</v>
      </c>
      <c r="J44" s="5" t="s">
        <v>17</v>
      </c>
      <c r="K44" s="5" t="s">
        <v>3048</v>
      </c>
      <c r="L44" s="5" t="s">
        <v>3049</v>
      </c>
      <c r="M44" s="5">
        <v>30</v>
      </c>
      <c r="N44" s="6">
        <f>ROUND(V44*M44/规则与名单!$B$3,2)</f>
        <v>6000</v>
      </c>
      <c r="O44" s="6">
        <f>ROUND(SUMIFS(逐日取数依据!$L$2:$L$8738,逐日取数依据!$A$2:$A$8738,AB44),2)</f>
        <v>4945.2</v>
      </c>
      <c r="P44" s="5">
        <f t="shared" si="0"/>
        <v>82.42</v>
      </c>
      <c r="Q44" s="5" t="str">
        <f t="shared" si="1"/>
        <v>未达标</v>
      </c>
      <c r="R44" s="5" t="s">
        <v>111</v>
      </c>
      <c r="S44" s="5" t="s">
        <v>3080</v>
      </c>
      <c r="T44" s="5"/>
      <c r="U44" s="5"/>
      <c r="V44" s="5">
        <v>6000</v>
      </c>
      <c r="W44" s="6">
        <v>1000</v>
      </c>
      <c r="X44" s="5">
        <f>SUMIFS(逐日取数依据!$M$2:$M$8738,逐日取数依据!$A$2:$A$8738,AB44)</f>
        <v>0</v>
      </c>
      <c r="Y44" s="5" t="s">
        <v>120</v>
      </c>
      <c r="Z44" s="5" t="s">
        <v>120</v>
      </c>
      <c r="AA44" s="5" t="str">
        <f t="shared" si="2"/>
        <v>数据齐全</v>
      </c>
      <c r="AB44" s="5">
        <v>44</v>
      </c>
      <c r="AC44" s="5">
        <v>30</v>
      </c>
      <c r="AD44" s="6">
        <v>6000</v>
      </c>
      <c r="AE44" s="5" t="s">
        <v>112</v>
      </c>
    </row>
    <row r="45" ht="19" customHeight="1" spans="1:31">
      <c r="A45" s="5" t="s">
        <v>205</v>
      </c>
      <c r="B45" s="5">
        <v>2026</v>
      </c>
      <c r="C45" s="5">
        <v>9</v>
      </c>
      <c r="D45" s="5" t="s">
        <v>50</v>
      </c>
      <c r="E45" s="5" t="s">
        <v>49</v>
      </c>
      <c r="F45" s="5" t="s">
        <v>179</v>
      </c>
      <c r="G45" s="5" t="s">
        <v>180</v>
      </c>
      <c r="H45" s="5" t="s">
        <v>3071</v>
      </c>
      <c r="I45" s="5">
        <v>4</v>
      </c>
      <c r="J45" s="5" t="s">
        <v>17</v>
      </c>
      <c r="K45" s="5" t="s">
        <v>3048</v>
      </c>
      <c r="L45" s="5" t="s">
        <v>3049</v>
      </c>
      <c r="M45" s="5">
        <v>30</v>
      </c>
      <c r="N45" s="6">
        <f>ROUND(V45*M45/规则与名单!$B$3,2)</f>
        <v>6000</v>
      </c>
      <c r="O45" s="6">
        <f>ROUND(SUMIFS(逐日取数依据!$L$2:$L$8738,逐日取数依据!$A$2:$A$8738,AB45),2)</f>
        <v>5842</v>
      </c>
      <c r="P45" s="5">
        <f t="shared" si="0"/>
        <v>97.37</v>
      </c>
      <c r="Q45" s="5" t="str">
        <f t="shared" si="1"/>
        <v>已有里程未达标</v>
      </c>
      <c r="R45" s="5" t="s">
        <v>111</v>
      </c>
      <c r="S45" s="5" t="s">
        <v>3083</v>
      </c>
      <c r="T45" s="5"/>
      <c r="U45" s="5"/>
      <c r="V45" s="5">
        <v>6000</v>
      </c>
      <c r="W45" s="6">
        <v>1000</v>
      </c>
      <c r="X45" s="5">
        <f>SUMIFS(逐日取数依据!$M$2:$M$8738,逐日取数依据!$A$2:$A$8738,AB45)</f>
        <v>1</v>
      </c>
      <c r="Y45" s="5" t="s">
        <v>120</v>
      </c>
      <c r="Z45" s="5" t="s">
        <v>120</v>
      </c>
      <c r="AA45" s="5" t="str">
        <f t="shared" si="2"/>
        <v>仅累计已有数据，缺失不代表实际零里程</v>
      </c>
      <c r="AB45" s="5">
        <v>45</v>
      </c>
      <c r="AC45" s="5">
        <v>30</v>
      </c>
      <c r="AD45" s="6">
        <v>6000</v>
      </c>
      <c r="AE45" s="5" t="s">
        <v>161</v>
      </c>
    </row>
    <row r="46" ht="19" customHeight="1" spans="1:31">
      <c r="A46" s="5" t="s">
        <v>206</v>
      </c>
      <c r="B46" s="5">
        <v>2026</v>
      </c>
      <c r="C46" s="5">
        <v>9</v>
      </c>
      <c r="D46" s="5" t="s">
        <v>50</v>
      </c>
      <c r="E46" s="5" t="s">
        <v>49</v>
      </c>
      <c r="F46" s="5" t="s">
        <v>189</v>
      </c>
      <c r="G46" s="5" t="s">
        <v>190</v>
      </c>
      <c r="H46" s="5" t="s">
        <v>3076</v>
      </c>
      <c r="I46" s="5">
        <v>4</v>
      </c>
      <c r="J46" s="5" t="s">
        <v>17</v>
      </c>
      <c r="K46" s="5" t="s">
        <v>3048</v>
      </c>
      <c r="L46" s="5" t="s">
        <v>3049</v>
      </c>
      <c r="M46" s="5">
        <v>30</v>
      </c>
      <c r="N46" s="6">
        <f>ROUND(V46*M46/规则与名单!$B$3,2)</f>
        <v>6000</v>
      </c>
      <c r="O46" s="6">
        <f>ROUND(SUMIFS(逐日取数依据!$L$2:$L$8738,逐日取数依据!$A$2:$A$8738,AB46),2)</f>
        <v>4282.8</v>
      </c>
      <c r="P46" s="5">
        <f t="shared" si="0"/>
        <v>71.38</v>
      </c>
      <c r="Q46" s="5" t="str">
        <f t="shared" si="1"/>
        <v>未达标</v>
      </c>
      <c r="R46" s="5" t="s">
        <v>111</v>
      </c>
      <c r="S46" s="5" t="s">
        <v>3077</v>
      </c>
      <c r="T46" s="5"/>
      <c r="U46" s="5"/>
      <c r="V46" s="5">
        <v>6000</v>
      </c>
      <c r="W46" s="6">
        <v>1000</v>
      </c>
      <c r="X46" s="5">
        <f>SUMIFS(逐日取数依据!$M$2:$M$8738,逐日取数依据!$A$2:$A$8738,AB46)</f>
        <v>0</v>
      </c>
      <c r="Y46" s="5" t="s">
        <v>120</v>
      </c>
      <c r="Z46" s="5" t="s">
        <v>120</v>
      </c>
      <c r="AA46" s="5" t="str">
        <f t="shared" si="2"/>
        <v>数据齐全</v>
      </c>
      <c r="AB46" s="5">
        <v>46</v>
      </c>
      <c r="AC46" s="5">
        <v>30</v>
      </c>
      <c r="AD46" s="6">
        <v>6000</v>
      </c>
      <c r="AE46" s="5" t="s">
        <v>112</v>
      </c>
    </row>
    <row r="47" ht="19" customHeight="1" spans="1:31">
      <c r="A47" s="5" t="s">
        <v>207</v>
      </c>
      <c r="B47" s="5">
        <v>2026</v>
      </c>
      <c r="C47" s="5">
        <v>9</v>
      </c>
      <c r="D47" s="5" t="s">
        <v>50</v>
      </c>
      <c r="E47" s="5" t="s">
        <v>49</v>
      </c>
      <c r="F47" s="5" t="s">
        <v>179</v>
      </c>
      <c r="G47" s="5" t="s">
        <v>180</v>
      </c>
      <c r="H47" s="5" t="s">
        <v>3071</v>
      </c>
      <c r="I47" s="5">
        <v>4</v>
      </c>
      <c r="J47" s="5" t="s">
        <v>17</v>
      </c>
      <c r="K47" s="5" t="s">
        <v>3048</v>
      </c>
      <c r="L47" s="5" t="s">
        <v>3052</v>
      </c>
      <c r="M47" s="5">
        <v>22</v>
      </c>
      <c r="N47" s="6">
        <f>ROUND(V47*M47/规则与名单!$B$3,2)</f>
        <v>4400</v>
      </c>
      <c r="O47" s="6">
        <f>ROUND(SUMIFS(逐日取数依据!$L$2:$L$8738,逐日取数依据!$A$2:$A$8738,AB47),2)</f>
        <v>1423.9</v>
      </c>
      <c r="P47" s="5">
        <f t="shared" si="0"/>
        <v>32.36</v>
      </c>
      <c r="Q47" s="5" t="str">
        <f t="shared" si="1"/>
        <v>未达标</v>
      </c>
      <c r="R47" s="5" t="s">
        <v>181</v>
      </c>
      <c r="S47" s="5" t="s">
        <v>3086</v>
      </c>
      <c r="T47" s="5"/>
      <c r="U47" s="5" t="s">
        <v>3052</v>
      </c>
      <c r="V47" s="5">
        <v>6000</v>
      </c>
      <c r="W47" s="6">
        <v>1000</v>
      </c>
      <c r="X47" s="5">
        <f>SUMIFS(逐日取数依据!$M$2:$M$8738,逐日取数依据!$A$2:$A$8738,AB47)</f>
        <v>0</v>
      </c>
      <c r="Y47" s="5" t="s">
        <v>120</v>
      </c>
      <c r="Z47" s="5" t="s">
        <v>113</v>
      </c>
      <c r="AA47" s="5" t="str">
        <f t="shared" si="2"/>
        <v>数据齐全</v>
      </c>
      <c r="AB47" s="5">
        <v>47</v>
      </c>
      <c r="AC47" s="5">
        <v>22</v>
      </c>
      <c r="AD47" s="6">
        <v>4400</v>
      </c>
      <c r="AE47" s="5" t="s">
        <v>208</v>
      </c>
    </row>
    <row r="48" ht="19" customHeight="1" spans="1:31">
      <c r="A48" s="5" t="s">
        <v>209</v>
      </c>
      <c r="B48" s="5">
        <v>2026</v>
      </c>
      <c r="C48" s="5">
        <v>9</v>
      </c>
      <c r="D48" s="5" t="s">
        <v>50</v>
      </c>
      <c r="E48" s="5" t="s">
        <v>49</v>
      </c>
      <c r="F48" s="5" t="s">
        <v>179</v>
      </c>
      <c r="G48" s="5" t="s">
        <v>180</v>
      </c>
      <c r="H48" s="5" t="s">
        <v>3071</v>
      </c>
      <c r="I48" s="5">
        <v>4</v>
      </c>
      <c r="J48" s="5" t="s">
        <v>17</v>
      </c>
      <c r="K48" s="5" t="s">
        <v>3048</v>
      </c>
      <c r="L48" s="5" t="s">
        <v>3049</v>
      </c>
      <c r="M48" s="5">
        <v>30</v>
      </c>
      <c r="N48" s="6">
        <f>ROUND(V48*M48/规则与名单!$B$3,2)</f>
        <v>6000</v>
      </c>
      <c r="O48" s="6">
        <f>ROUND(SUMIFS(逐日取数依据!$L$2:$L$8738,逐日取数依据!$A$2:$A$8738,AB48),2)</f>
        <v>7562</v>
      </c>
      <c r="P48" s="5">
        <f t="shared" si="0"/>
        <v>126.03</v>
      </c>
      <c r="Q48" s="5" t="str">
        <f t="shared" si="1"/>
        <v>达标</v>
      </c>
      <c r="R48" s="5" t="s">
        <v>111</v>
      </c>
      <c r="S48" s="5" t="s">
        <v>3087</v>
      </c>
      <c r="T48" s="5"/>
      <c r="U48" s="5"/>
      <c r="V48" s="5">
        <v>6000</v>
      </c>
      <c r="W48" s="6">
        <v>1000</v>
      </c>
      <c r="X48" s="5">
        <f>SUMIFS(逐日取数依据!$M$2:$M$8738,逐日取数依据!$A$2:$A$8738,AB48)</f>
        <v>0</v>
      </c>
      <c r="Y48" s="5" t="s">
        <v>120</v>
      </c>
      <c r="Z48" s="5" t="s">
        <v>120</v>
      </c>
      <c r="AA48" s="5" t="str">
        <f t="shared" si="2"/>
        <v>数据齐全</v>
      </c>
      <c r="AB48" s="5">
        <v>48</v>
      </c>
      <c r="AC48" s="5">
        <v>30</v>
      </c>
      <c r="AD48" s="6">
        <v>6000</v>
      </c>
      <c r="AE48" s="5" t="s">
        <v>112</v>
      </c>
    </row>
    <row r="49" ht="19" customHeight="1" spans="1:31">
      <c r="A49" s="5" t="s">
        <v>210</v>
      </c>
      <c r="B49" s="5">
        <v>2026</v>
      </c>
      <c r="C49" s="5">
        <v>9</v>
      </c>
      <c r="D49" s="5" t="s">
        <v>50</v>
      </c>
      <c r="E49" s="5" t="s">
        <v>49</v>
      </c>
      <c r="F49" s="5" t="s">
        <v>189</v>
      </c>
      <c r="G49" s="5" t="s">
        <v>190</v>
      </c>
      <c r="H49" s="5" t="s">
        <v>3076</v>
      </c>
      <c r="I49" s="5">
        <v>4</v>
      </c>
      <c r="J49" s="5" t="s">
        <v>17</v>
      </c>
      <c r="K49" s="5" t="s">
        <v>3048</v>
      </c>
      <c r="L49" s="5" t="s">
        <v>3049</v>
      </c>
      <c r="M49" s="5">
        <v>30</v>
      </c>
      <c r="N49" s="6">
        <f>ROUND(V49*M49/规则与名单!$B$3,2)</f>
        <v>6000</v>
      </c>
      <c r="O49" s="6">
        <f>ROUND(SUMIFS(逐日取数依据!$L$2:$L$8738,逐日取数依据!$A$2:$A$8738,AB49),2)</f>
        <v>5080.5</v>
      </c>
      <c r="P49" s="5">
        <f t="shared" si="0"/>
        <v>84.68</v>
      </c>
      <c r="Q49" s="5" t="str">
        <f t="shared" si="1"/>
        <v>已有里程未达标</v>
      </c>
      <c r="R49" s="5" t="s">
        <v>111</v>
      </c>
      <c r="S49" s="5" t="s">
        <v>3088</v>
      </c>
      <c r="T49" s="5"/>
      <c r="U49" s="5"/>
      <c r="V49" s="5">
        <v>6000</v>
      </c>
      <c r="W49" s="6">
        <v>1000</v>
      </c>
      <c r="X49" s="5">
        <f>SUMIFS(逐日取数依据!$M$2:$M$8738,逐日取数依据!$A$2:$A$8738,AB49)</f>
        <v>1</v>
      </c>
      <c r="Y49" s="5" t="s">
        <v>120</v>
      </c>
      <c r="Z49" s="5" t="s">
        <v>120</v>
      </c>
      <c r="AA49" s="5" t="str">
        <f t="shared" si="2"/>
        <v>仅累计已有数据，缺失不代表实际零里程</v>
      </c>
      <c r="AB49" s="5">
        <v>49</v>
      </c>
      <c r="AC49" s="5">
        <v>30</v>
      </c>
      <c r="AD49" s="6">
        <v>6000</v>
      </c>
      <c r="AE49" s="5" t="s">
        <v>200</v>
      </c>
    </row>
    <row r="50" ht="19" customHeight="1" spans="1:31">
      <c r="A50" s="5" t="s">
        <v>211</v>
      </c>
      <c r="B50" s="5">
        <v>2026</v>
      </c>
      <c r="C50" s="5">
        <v>9</v>
      </c>
      <c r="D50" s="5" t="s">
        <v>50</v>
      </c>
      <c r="E50" s="5" t="s">
        <v>49</v>
      </c>
      <c r="F50" s="5" t="s">
        <v>179</v>
      </c>
      <c r="G50" s="5" t="s">
        <v>180</v>
      </c>
      <c r="H50" s="5" t="s">
        <v>3071</v>
      </c>
      <c r="I50" s="5">
        <v>4</v>
      </c>
      <c r="J50" s="5" t="s">
        <v>17</v>
      </c>
      <c r="K50" s="5" t="s">
        <v>3048</v>
      </c>
      <c r="L50" s="5" t="s">
        <v>3049</v>
      </c>
      <c r="M50" s="5">
        <v>30</v>
      </c>
      <c r="N50" s="6">
        <f>ROUND(V50*M50/规则与名单!$B$3,2)</f>
        <v>6000</v>
      </c>
      <c r="O50" s="6">
        <f>ROUND(SUMIFS(逐日取数依据!$L$2:$L$8738,逐日取数依据!$A$2:$A$8738,AB50),2)</f>
        <v>7732.9</v>
      </c>
      <c r="P50" s="5">
        <f t="shared" si="0"/>
        <v>128.88</v>
      </c>
      <c r="Q50" s="5" t="str">
        <f t="shared" si="1"/>
        <v>达标</v>
      </c>
      <c r="R50" s="5" t="s">
        <v>111</v>
      </c>
      <c r="S50" s="5" t="s">
        <v>3089</v>
      </c>
      <c r="T50" s="5"/>
      <c r="U50" s="5"/>
      <c r="V50" s="5">
        <v>6000</v>
      </c>
      <c r="W50" s="6">
        <v>1000</v>
      </c>
      <c r="X50" s="5">
        <f>SUMIFS(逐日取数依据!$M$2:$M$8738,逐日取数依据!$A$2:$A$8738,AB50)</f>
        <v>1</v>
      </c>
      <c r="Y50" s="5" t="s">
        <v>120</v>
      </c>
      <c r="Z50" s="5" t="s">
        <v>120</v>
      </c>
      <c r="AA50" s="5" t="str">
        <f t="shared" si="2"/>
        <v>仅累计已有数据，缺失不代表实际零里程</v>
      </c>
      <c r="AB50" s="5">
        <v>50</v>
      </c>
      <c r="AC50" s="5">
        <v>30</v>
      </c>
      <c r="AD50" s="6">
        <v>6000</v>
      </c>
      <c r="AE50" s="5" t="s">
        <v>161</v>
      </c>
    </row>
    <row r="51" ht="19" customHeight="1" spans="1:31">
      <c r="A51" s="5" t="s">
        <v>212</v>
      </c>
      <c r="B51" s="5">
        <v>2026</v>
      </c>
      <c r="C51" s="5">
        <v>9</v>
      </c>
      <c r="D51" s="5" t="s">
        <v>50</v>
      </c>
      <c r="E51" s="5" t="s">
        <v>49</v>
      </c>
      <c r="F51" s="5" t="s">
        <v>189</v>
      </c>
      <c r="G51" s="5" t="s">
        <v>190</v>
      </c>
      <c r="H51" s="5" t="s">
        <v>3076</v>
      </c>
      <c r="I51" s="5">
        <v>4</v>
      </c>
      <c r="J51" s="5" t="s">
        <v>17</v>
      </c>
      <c r="K51" s="5" t="s">
        <v>3048</v>
      </c>
      <c r="L51" s="5" t="s">
        <v>3049</v>
      </c>
      <c r="M51" s="5">
        <v>30</v>
      </c>
      <c r="N51" s="6">
        <f>ROUND(V51*M51/规则与名单!$B$3,2)</f>
        <v>6000</v>
      </c>
      <c r="O51" s="6">
        <f>ROUND(SUMIFS(逐日取数依据!$L$2:$L$8738,逐日取数依据!$A$2:$A$8738,AB51),2)</f>
        <v>3672.2</v>
      </c>
      <c r="P51" s="5">
        <f t="shared" si="0"/>
        <v>61.2</v>
      </c>
      <c r="Q51" s="5" t="str">
        <f t="shared" si="1"/>
        <v>未达标</v>
      </c>
      <c r="R51" s="5" t="s">
        <v>111</v>
      </c>
      <c r="S51" s="5" t="s">
        <v>3088</v>
      </c>
      <c r="T51" s="5"/>
      <c r="U51" s="5"/>
      <c r="V51" s="5">
        <v>6000</v>
      </c>
      <c r="W51" s="6">
        <v>1000</v>
      </c>
      <c r="X51" s="5">
        <f>SUMIFS(逐日取数依据!$M$2:$M$8738,逐日取数依据!$A$2:$A$8738,AB51)</f>
        <v>0</v>
      </c>
      <c r="Y51" s="5" t="s">
        <v>120</v>
      </c>
      <c r="Z51" s="5" t="s">
        <v>120</v>
      </c>
      <c r="AA51" s="5" t="str">
        <f t="shared" si="2"/>
        <v>数据齐全</v>
      </c>
      <c r="AB51" s="5">
        <v>51</v>
      </c>
      <c r="AC51" s="5">
        <v>30</v>
      </c>
      <c r="AD51" s="6">
        <v>6000</v>
      </c>
      <c r="AE51" s="5" t="s">
        <v>112</v>
      </c>
    </row>
    <row r="52" ht="19" customHeight="1" spans="1:31">
      <c r="A52" s="5" t="s">
        <v>213</v>
      </c>
      <c r="B52" s="5">
        <v>2026</v>
      </c>
      <c r="C52" s="5">
        <v>9</v>
      </c>
      <c r="D52" s="5" t="s">
        <v>50</v>
      </c>
      <c r="E52" s="5" t="s">
        <v>49</v>
      </c>
      <c r="F52" s="5" t="s">
        <v>214</v>
      </c>
      <c r="G52" s="5" t="s">
        <v>215</v>
      </c>
      <c r="H52" s="5" t="s">
        <v>3090</v>
      </c>
      <c r="I52" s="5">
        <v>3</v>
      </c>
      <c r="J52" s="5" t="s">
        <v>12</v>
      </c>
      <c r="K52" s="5" t="s">
        <v>3048</v>
      </c>
      <c r="L52" s="5" t="s">
        <v>3049</v>
      </c>
      <c r="M52" s="5">
        <v>30</v>
      </c>
      <c r="N52" s="6">
        <f>ROUND(V52*M52/规则与名单!$B$3,2)</f>
        <v>5000</v>
      </c>
      <c r="O52" s="6">
        <f>ROUND(SUMIFS(逐日取数依据!$L$2:$L$8738,逐日取数依据!$A$2:$A$8738,AB52),2)</f>
        <v>4222.7</v>
      </c>
      <c r="P52" s="5">
        <f t="shared" si="0"/>
        <v>84.45</v>
      </c>
      <c r="Q52" s="5" t="str">
        <f t="shared" si="1"/>
        <v>已有里程未达标</v>
      </c>
      <c r="R52" s="5" t="s">
        <v>111</v>
      </c>
      <c r="S52" s="5" t="s">
        <v>3091</v>
      </c>
      <c r="T52" s="5"/>
      <c r="U52" s="5"/>
      <c r="V52" s="5">
        <v>5000</v>
      </c>
      <c r="W52" s="6">
        <v>260</v>
      </c>
      <c r="X52" s="5">
        <f>SUMIFS(逐日取数依据!$M$2:$M$8738,逐日取数依据!$A$2:$A$8738,AB52)</f>
        <v>3</v>
      </c>
      <c r="Y52" s="5" t="s">
        <v>120</v>
      </c>
      <c r="Z52" s="5" t="s">
        <v>120</v>
      </c>
      <c r="AA52" s="5" t="str">
        <f t="shared" si="2"/>
        <v>仅累计已有数据，缺失不代表实际零里程</v>
      </c>
      <c r="AB52" s="5">
        <v>52</v>
      </c>
      <c r="AC52" s="5">
        <v>30</v>
      </c>
      <c r="AD52" s="6">
        <v>5000</v>
      </c>
      <c r="AE52" s="5" t="s">
        <v>216</v>
      </c>
    </row>
    <row r="53" ht="19" customHeight="1" spans="1:31">
      <c r="A53" s="5" t="s">
        <v>217</v>
      </c>
      <c r="B53" s="5">
        <v>2026</v>
      </c>
      <c r="C53" s="5">
        <v>9</v>
      </c>
      <c r="D53" s="5" t="s">
        <v>50</v>
      </c>
      <c r="E53" s="5" t="s">
        <v>49</v>
      </c>
      <c r="F53" s="5" t="s">
        <v>214</v>
      </c>
      <c r="G53" s="5" t="s">
        <v>215</v>
      </c>
      <c r="H53" s="5" t="s">
        <v>3090</v>
      </c>
      <c r="I53" s="5">
        <v>3</v>
      </c>
      <c r="J53" s="5" t="s">
        <v>12</v>
      </c>
      <c r="K53" s="5" t="s">
        <v>3048</v>
      </c>
      <c r="L53" s="5" t="s">
        <v>3049</v>
      </c>
      <c r="M53" s="5">
        <v>30</v>
      </c>
      <c r="N53" s="6">
        <f>ROUND(V53*M53/规则与名单!$B$3,2)</f>
        <v>5000</v>
      </c>
      <c r="O53" s="6">
        <f>ROUND(SUMIFS(逐日取数依据!$L$2:$L$8738,逐日取数依据!$A$2:$A$8738,AB53),2)</f>
        <v>4171.3</v>
      </c>
      <c r="P53" s="5">
        <f t="shared" si="0"/>
        <v>83.43</v>
      </c>
      <c r="Q53" s="5" t="str">
        <f t="shared" si="1"/>
        <v>已有里程未达标</v>
      </c>
      <c r="R53" s="5" t="s">
        <v>111</v>
      </c>
      <c r="S53" s="5" t="s">
        <v>3092</v>
      </c>
      <c r="T53" s="5"/>
      <c r="U53" s="5"/>
      <c r="V53" s="5">
        <v>5000</v>
      </c>
      <c r="W53" s="6">
        <v>260</v>
      </c>
      <c r="X53" s="5">
        <f>SUMIFS(逐日取数依据!$M$2:$M$8738,逐日取数依据!$A$2:$A$8738,AB53)</f>
        <v>10</v>
      </c>
      <c r="Y53" s="5" t="s">
        <v>120</v>
      </c>
      <c r="Z53" s="5" t="s">
        <v>120</v>
      </c>
      <c r="AA53" s="5" t="str">
        <f t="shared" si="2"/>
        <v>仅累计已有数据，缺失不代表实际零里程</v>
      </c>
      <c r="AB53" s="5">
        <v>53</v>
      </c>
      <c r="AC53" s="5">
        <v>30</v>
      </c>
      <c r="AD53" s="6">
        <v>5000</v>
      </c>
      <c r="AE53" s="5" t="s">
        <v>218</v>
      </c>
    </row>
    <row r="54" ht="19" customHeight="1" spans="1:31">
      <c r="A54" s="5" t="s">
        <v>219</v>
      </c>
      <c r="B54" s="5">
        <v>2026</v>
      </c>
      <c r="C54" s="5">
        <v>9</v>
      </c>
      <c r="D54" s="5" t="s">
        <v>50</v>
      </c>
      <c r="E54" s="5" t="s">
        <v>49</v>
      </c>
      <c r="F54" s="5" t="s">
        <v>214</v>
      </c>
      <c r="G54" s="5" t="s">
        <v>215</v>
      </c>
      <c r="H54" s="5" t="s">
        <v>3090</v>
      </c>
      <c r="I54" s="5">
        <v>3</v>
      </c>
      <c r="J54" s="5" t="s">
        <v>12</v>
      </c>
      <c r="K54" s="5" t="s">
        <v>3048</v>
      </c>
      <c r="L54" s="5" t="s">
        <v>3049</v>
      </c>
      <c r="M54" s="5">
        <v>30</v>
      </c>
      <c r="N54" s="6">
        <f>ROUND(V54*M54/规则与名单!$B$3,2)</f>
        <v>5000</v>
      </c>
      <c r="O54" s="6">
        <f>ROUND(SUMIFS(逐日取数依据!$L$2:$L$8738,逐日取数依据!$A$2:$A$8738,AB54),2)</f>
        <v>3780</v>
      </c>
      <c r="P54" s="5">
        <f t="shared" si="0"/>
        <v>75.6</v>
      </c>
      <c r="Q54" s="5" t="str">
        <f t="shared" si="1"/>
        <v>未达标</v>
      </c>
      <c r="R54" s="5" t="s">
        <v>111</v>
      </c>
      <c r="S54" s="5" t="s">
        <v>3093</v>
      </c>
      <c r="T54" s="5"/>
      <c r="U54" s="5"/>
      <c r="V54" s="5">
        <v>5000</v>
      </c>
      <c r="W54" s="6">
        <v>260</v>
      </c>
      <c r="X54" s="5">
        <f>SUMIFS(逐日取数依据!$M$2:$M$8738,逐日取数依据!$A$2:$A$8738,AB54)</f>
        <v>0</v>
      </c>
      <c r="Y54" s="5" t="s">
        <v>120</v>
      </c>
      <c r="Z54" s="5" t="s">
        <v>120</v>
      </c>
      <c r="AA54" s="5" t="str">
        <f t="shared" si="2"/>
        <v>数据齐全</v>
      </c>
      <c r="AB54" s="5">
        <v>54</v>
      </c>
      <c r="AC54" s="5">
        <v>30</v>
      </c>
      <c r="AD54" s="6">
        <v>5000</v>
      </c>
      <c r="AE54" s="5" t="s">
        <v>112</v>
      </c>
    </row>
    <row r="55" ht="19" customHeight="1" spans="1:31">
      <c r="A55" s="5" t="s">
        <v>220</v>
      </c>
      <c r="B55" s="5">
        <v>2026</v>
      </c>
      <c r="C55" s="5">
        <v>9</v>
      </c>
      <c r="D55" s="5" t="s">
        <v>50</v>
      </c>
      <c r="E55" s="5" t="s">
        <v>49</v>
      </c>
      <c r="F55" s="5" t="s">
        <v>214</v>
      </c>
      <c r="G55" s="5" t="s">
        <v>215</v>
      </c>
      <c r="H55" s="5" t="s">
        <v>3090</v>
      </c>
      <c r="I55" s="5">
        <v>3</v>
      </c>
      <c r="J55" s="5" t="s">
        <v>12</v>
      </c>
      <c r="K55" s="5" t="s">
        <v>3048</v>
      </c>
      <c r="L55" s="5" t="s">
        <v>3049</v>
      </c>
      <c r="M55" s="5">
        <v>30</v>
      </c>
      <c r="N55" s="6">
        <f>ROUND(V55*M55/规则与名单!$B$3,2)</f>
        <v>5000</v>
      </c>
      <c r="O55" s="6">
        <f>ROUND(SUMIFS(逐日取数依据!$L$2:$L$8738,逐日取数依据!$A$2:$A$8738,AB55),2)</f>
        <v>795.39</v>
      </c>
      <c r="P55" s="5">
        <f t="shared" si="0"/>
        <v>15.91</v>
      </c>
      <c r="Q55" s="5" t="str">
        <f t="shared" si="1"/>
        <v>未达标</v>
      </c>
      <c r="R55" s="5" t="s">
        <v>111</v>
      </c>
      <c r="S55" s="5" t="s">
        <v>3094</v>
      </c>
      <c r="T55" s="5"/>
      <c r="U55" s="5"/>
      <c r="V55" s="5">
        <v>5000</v>
      </c>
      <c r="W55" s="6">
        <v>260</v>
      </c>
      <c r="X55" s="5">
        <f>SUMIFS(逐日取数依据!$M$2:$M$8738,逐日取数依据!$A$2:$A$8738,AB55)</f>
        <v>0</v>
      </c>
      <c r="Y55" s="5" t="s">
        <v>120</v>
      </c>
      <c r="Z55" s="5" t="s">
        <v>113</v>
      </c>
      <c r="AA55" s="5" t="str">
        <f t="shared" si="2"/>
        <v>数据齐全</v>
      </c>
      <c r="AB55" s="5">
        <v>55</v>
      </c>
      <c r="AC55" s="5">
        <v>30</v>
      </c>
      <c r="AD55" s="6">
        <v>5000</v>
      </c>
      <c r="AE55" s="5" t="s">
        <v>221</v>
      </c>
    </row>
    <row r="56" ht="19" customHeight="1" spans="1:31">
      <c r="A56" s="5" t="s">
        <v>222</v>
      </c>
      <c r="B56" s="5">
        <v>2026</v>
      </c>
      <c r="C56" s="5">
        <v>9</v>
      </c>
      <c r="D56" s="5" t="s">
        <v>50</v>
      </c>
      <c r="E56" s="5" t="s">
        <v>49</v>
      </c>
      <c r="F56" s="5" t="s">
        <v>214</v>
      </c>
      <c r="G56" s="5" t="s">
        <v>215</v>
      </c>
      <c r="H56" s="5" t="s">
        <v>3090</v>
      </c>
      <c r="I56" s="5">
        <v>3</v>
      </c>
      <c r="J56" s="5" t="s">
        <v>12</v>
      </c>
      <c r="K56" s="5" t="s">
        <v>3048</v>
      </c>
      <c r="L56" s="5" t="s">
        <v>3049</v>
      </c>
      <c r="M56" s="5">
        <v>30</v>
      </c>
      <c r="N56" s="6">
        <f>ROUND(V56*M56/规则与名单!$B$3,2)</f>
        <v>5000</v>
      </c>
      <c r="O56" s="6">
        <f>ROUND(SUMIFS(逐日取数依据!$L$2:$L$8738,逐日取数依据!$A$2:$A$8738,AB56),2)</f>
        <v>2709.1</v>
      </c>
      <c r="P56" s="5">
        <f t="shared" si="0"/>
        <v>54.18</v>
      </c>
      <c r="Q56" s="5" t="str">
        <f t="shared" si="1"/>
        <v>未达标</v>
      </c>
      <c r="R56" s="5" t="s">
        <v>111</v>
      </c>
      <c r="S56" s="5" t="s">
        <v>3095</v>
      </c>
      <c r="T56" s="5"/>
      <c r="U56" s="5"/>
      <c r="V56" s="5">
        <v>5000</v>
      </c>
      <c r="W56" s="6">
        <v>260</v>
      </c>
      <c r="X56" s="5">
        <f>SUMIFS(逐日取数依据!$M$2:$M$8738,逐日取数依据!$A$2:$A$8738,AB56)</f>
        <v>0</v>
      </c>
      <c r="Y56" s="5" t="s">
        <v>120</v>
      </c>
      <c r="Z56" s="5" t="s">
        <v>120</v>
      </c>
      <c r="AA56" s="5" t="str">
        <f t="shared" si="2"/>
        <v>数据齐全</v>
      </c>
      <c r="AB56" s="5">
        <v>56</v>
      </c>
      <c r="AC56" s="5">
        <v>30</v>
      </c>
      <c r="AD56" s="6">
        <v>5000</v>
      </c>
      <c r="AE56" s="5" t="s">
        <v>112</v>
      </c>
    </row>
    <row r="57" ht="19" customHeight="1" spans="1:31">
      <c r="A57" s="5" t="s">
        <v>223</v>
      </c>
      <c r="B57" s="5">
        <v>2026</v>
      </c>
      <c r="C57" s="5">
        <v>9</v>
      </c>
      <c r="D57" s="5" t="s">
        <v>50</v>
      </c>
      <c r="E57" s="5" t="s">
        <v>49</v>
      </c>
      <c r="F57" s="5" t="s">
        <v>214</v>
      </c>
      <c r="G57" s="5" t="s">
        <v>215</v>
      </c>
      <c r="H57" s="5" t="s">
        <v>3090</v>
      </c>
      <c r="I57" s="5">
        <v>3</v>
      </c>
      <c r="J57" s="5" t="s">
        <v>12</v>
      </c>
      <c r="K57" s="5" t="s">
        <v>3048</v>
      </c>
      <c r="L57" s="5" t="s">
        <v>3049</v>
      </c>
      <c r="M57" s="5">
        <v>30</v>
      </c>
      <c r="N57" s="6">
        <f>ROUND(V57*M57/规则与名单!$B$3,2)</f>
        <v>5000</v>
      </c>
      <c r="O57" s="6">
        <f>ROUND(SUMIFS(逐日取数依据!$L$2:$L$8738,逐日取数依据!$A$2:$A$8738,AB57),2)</f>
        <v>162.64</v>
      </c>
      <c r="P57" s="5">
        <f t="shared" si="0"/>
        <v>3.25</v>
      </c>
      <c r="Q57" s="5" t="str">
        <f t="shared" si="1"/>
        <v>未达标</v>
      </c>
      <c r="R57" s="5" t="s">
        <v>111</v>
      </c>
      <c r="S57" s="5" t="s">
        <v>3093</v>
      </c>
      <c r="T57" s="5"/>
      <c r="U57" s="5"/>
      <c r="V57" s="5">
        <v>5000</v>
      </c>
      <c r="W57" s="6">
        <v>260</v>
      </c>
      <c r="X57" s="5">
        <f>SUMIFS(逐日取数依据!$M$2:$M$8738,逐日取数依据!$A$2:$A$8738,AB57)</f>
        <v>0</v>
      </c>
      <c r="Y57" s="5" t="s">
        <v>120</v>
      </c>
      <c r="Z57" s="5" t="s">
        <v>113</v>
      </c>
      <c r="AA57" s="5" t="str">
        <f t="shared" si="2"/>
        <v>数据齐全</v>
      </c>
      <c r="AB57" s="5">
        <v>57</v>
      </c>
      <c r="AC57" s="5">
        <v>30</v>
      </c>
      <c r="AD57" s="6">
        <v>5000</v>
      </c>
      <c r="AE57" s="5" t="s">
        <v>224</v>
      </c>
    </row>
    <row r="58" ht="19" customHeight="1" spans="1:31">
      <c r="A58" s="5" t="s">
        <v>225</v>
      </c>
      <c r="B58" s="5">
        <v>2026</v>
      </c>
      <c r="C58" s="5">
        <v>9</v>
      </c>
      <c r="D58" s="5" t="s">
        <v>50</v>
      </c>
      <c r="E58" s="5" t="s">
        <v>49</v>
      </c>
      <c r="F58" s="5" t="s">
        <v>214</v>
      </c>
      <c r="G58" s="5" t="s">
        <v>215</v>
      </c>
      <c r="H58" s="5" t="s">
        <v>3090</v>
      </c>
      <c r="I58" s="5">
        <v>3</v>
      </c>
      <c r="J58" s="5" t="s">
        <v>12</v>
      </c>
      <c r="K58" s="5" t="s">
        <v>3048</v>
      </c>
      <c r="L58" s="5" t="s">
        <v>3049</v>
      </c>
      <c r="M58" s="5">
        <v>30</v>
      </c>
      <c r="N58" s="6">
        <f>ROUND(V58*M58/规则与名单!$B$3,2)</f>
        <v>5000</v>
      </c>
      <c r="O58" s="6">
        <f>ROUND(SUMIFS(逐日取数依据!$L$2:$L$8738,逐日取数依据!$A$2:$A$8738,AB58),2)</f>
        <v>133</v>
      </c>
      <c r="P58" s="5">
        <f t="shared" si="0"/>
        <v>2.66</v>
      </c>
      <c r="Q58" s="5" t="str">
        <f t="shared" si="1"/>
        <v>未达标</v>
      </c>
      <c r="R58" s="5" t="s">
        <v>111</v>
      </c>
      <c r="S58" s="5" t="s">
        <v>3096</v>
      </c>
      <c r="T58" s="5"/>
      <c r="U58" s="5"/>
      <c r="V58" s="5">
        <v>5000</v>
      </c>
      <c r="W58" s="6">
        <v>260</v>
      </c>
      <c r="X58" s="5">
        <f>SUMIFS(逐日取数依据!$M$2:$M$8738,逐日取数依据!$A$2:$A$8738,AB58)</f>
        <v>0</v>
      </c>
      <c r="Y58" s="5" t="s">
        <v>120</v>
      </c>
      <c r="Z58" s="5" t="s">
        <v>113</v>
      </c>
      <c r="AA58" s="5" t="str">
        <f t="shared" si="2"/>
        <v>数据齐全</v>
      </c>
      <c r="AB58" s="5">
        <v>58</v>
      </c>
      <c r="AC58" s="5">
        <v>30</v>
      </c>
      <c r="AD58" s="6">
        <v>5000</v>
      </c>
      <c r="AE58" s="5" t="s">
        <v>226</v>
      </c>
    </row>
    <row r="59" ht="19" customHeight="1" spans="1:31">
      <c r="A59" s="5" t="s">
        <v>227</v>
      </c>
      <c r="B59" s="5">
        <v>2026</v>
      </c>
      <c r="C59" s="5">
        <v>9</v>
      </c>
      <c r="D59" s="5" t="s">
        <v>50</v>
      </c>
      <c r="E59" s="5" t="s">
        <v>49</v>
      </c>
      <c r="F59" s="5" t="s">
        <v>214</v>
      </c>
      <c r="G59" s="5" t="s">
        <v>215</v>
      </c>
      <c r="H59" s="5" t="s">
        <v>3090</v>
      </c>
      <c r="I59" s="5">
        <v>3</v>
      </c>
      <c r="J59" s="5" t="s">
        <v>12</v>
      </c>
      <c r="K59" s="5" t="s">
        <v>3048</v>
      </c>
      <c r="L59" s="5" t="s">
        <v>3049</v>
      </c>
      <c r="M59" s="5">
        <v>30</v>
      </c>
      <c r="N59" s="6">
        <f>ROUND(V59*M59/规则与名单!$B$3,2)</f>
        <v>5000</v>
      </c>
      <c r="O59" s="6">
        <f>ROUND(SUMIFS(逐日取数依据!$L$2:$L$8738,逐日取数依据!$A$2:$A$8738,AB59),2)</f>
        <v>3865.1</v>
      </c>
      <c r="P59" s="5">
        <f t="shared" si="0"/>
        <v>77.3</v>
      </c>
      <c r="Q59" s="5" t="str">
        <f t="shared" si="1"/>
        <v>未达标</v>
      </c>
      <c r="R59" s="5" t="s">
        <v>111</v>
      </c>
      <c r="S59" s="5" t="s">
        <v>3093</v>
      </c>
      <c r="T59" s="5"/>
      <c r="U59" s="5"/>
      <c r="V59" s="5">
        <v>5000</v>
      </c>
      <c r="W59" s="6">
        <v>260</v>
      </c>
      <c r="X59" s="5">
        <f>SUMIFS(逐日取数依据!$M$2:$M$8738,逐日取数依据!$A$2:$A$8738,AB59)</f>
        <v>0</v>
      </c>
      <c r="Y59" s="5" t="s">
        <v>120</v>
      </c>
      <c r="Z59" s="5" t="s">
        <v>120</v>
      </c>
      <c r="AA59" s="5" t="str">
        <f t="shared" si="2"/>
        <v>数据齐全</v>
      </c>
      <c r="AB59" s="5">
        <v>59</v>
      </c>
      <c r="AC59" s="5">
        <v>30</v>
      </c>
      <c r="AD59" s="6">
        <v>5000</v>
      </c>
      <c r="AE59" s="5" t="s">
        <v>194</v>
      </c>
    </row>
    <row r="60" ht="19" customHeight="1" spans="1:31">
      <c r="A60" s="5" t="s">
        <v>228</v>
      </c>
      <c r="B60" s="5">
        <v>2026</v>
      </c>
      <c r="C60" s="5">
        <v>9</v>
      </c>
      <c r="D60" s="5" t="s">
        <v>50</v>
      </c>
      <c r="E60" s="5" t="s">
        <v>49</v>
      </c>
      <c r="F60" s="5" t="s">
        <v>229</v>
      </c>
      <c r="G60" s="5" t="s">
        <v>230</v>
      </c>
      <c r="H60" s="5" t="s">
        <v>3097</v>
      </c>
      <c r="I60" s="5">
        <v>3</v>
      </c>
      <c r="J60" s="5" t="s">
        <v>12</v>
      </c>
      <c r="K60" s="5" t="s">
        <v>3048</v>
      </c>
      <c r="L60" s="5" t="s">
        <v>3049</v>
      </c>
      <c r="M60" s="5">
        <v>30</v>
      </c>
      <c r="N60" s="6">
        <f>ROUND(V60*M60/规则与名单!$B$3,2)</f>
        <v>5000</v>
      </c>
      <c r="O60" s="6">
        <f>ROUND(SUMIFS(逐日取数依据!$L$2:$L$8738,逐日取数依据!$A$2:$A$8738,AB60),2)</f>
        <v>12910.8</v>
      </c>
      <c r="P60" s="5">
        <f t="shared" si="0"/>
        <v>258.22</v>
      </c>
      <c r="Q60" s="5" t="str">
        <f t="shared" si="1"/>
        <v>达标</v>
      </c>
      <c r="R60" s="5" t="s">
        <v>111</v>
      </c>
      <c r="S60" s="5" t="s">
        <v>3093</v>
      </c>
      <c r="T60" s="5"/>
      <c r="U60" s="5"/>
      <c r="V60" s="5">
        <v>5000</v>
      </c>
      <c r="W60" s="6">
        <v>260</v>
      </c>
      <c r="X60" s="5">
        <f>SUMIFS(逐日取数依据!$M$2:$M$8738,逐日取数依据!$A$2:$A$8738,AB60)</f>
        <v>1</v>
      </c>
      <c r="Y60" s="5" t="s">
        <v>120</v>
      </c>
      <c r="Z60" s="5" t="s">
        <v>120</v>
      </c>
      <c r="AA60" s="5" t="str">
        <f t="shared" si="2"/>
        <v>仅累计已有数据，缺失不代表实际零里程</v>
      </c>
      <c r="AB60" s="5">
        <v>60</v>
      </c>
      <c r="AC60" s="5">
        <v>30</v>
      </c>
      <c r="AD60" s="6">
        <v>5000</v>
      </c>
      <c r="AE60" s="5" t="s">
        <v>161</v>
      </c>
    </row>
    <row r="61" ht="19" customHeight="1" spans="1:31">
      <c r="A61" s="5" t="s">
        <v>231</v>
      </c>
      <c r="B61" s="5">
        <v>2026</v>
      </c>
      <c r="C61" s="5">
        <v>9</v>
      </c>
      <c r="D61" s="5" t="s">
        <v>50</v>
      </c>
      <c r="E61" s="5" t="s">
        <v>49</v>
      </c>
      <c r="F61" s="5" t="s">
        <v>214</v>
      </c>
      <c r="G61" s="5" t="s">
        <v>215</v>
      </c>
      <c r="H61" s="5" t="s">
        <v>3090</v>
      </c>
      <c r="I61" s="5">
        <v>3</v>
      </c>
      <c r="J61" s="5" t="s">
        <v>12</v>
      </c>
      <c r="K61" s="5" t="s">
        <v>3048</v>
      </c>
      <c r="L61" s="5" t="s">
        <v>3049</v>
      </c>
      <c r="M61" s="5">
        <v>30</v>
      </c>
      <c r="N61" s="6">
        <f>ROUND(V61*M61/规则与名单!$B$3,2)</f>
        <v>5000</v>
      </c>
      <c r="O61" s="6">
        <f>ROUND(SUMIFS(逐日取数依据!$L$2:$L$8738,逐日取数依据!$A$2:$A$8738,AB61),2)</f>
        <v>157.18</v>
      </c>
      <c r="P61" s="5">
        <f t="shared" si="0"/>
        <v>3.14</v>
      </c>
      <c r="Q61" s="5" t="str">
        <f t="shared" si="1"/>
        <v>未达标</v>
      </c>
      <c r="R61" s="5" t="s">
        <v>111</v>
      </c>
      <c r="S61" s="5" t="s">
        <v>3093</v>
      </c>
      <c r="T61" s="5"/>
      <c r="U61" s="5"/>
      <c r="V61" s="5">
        <v>5000</v>
      </c>
      <c r="W61" s="6">
        <v>260</v>
      </c>
      <c r="X61" s="5">
        <f>SUMIFS(逐日取数依据!$M$2:$M$8738,逐日取数依据!$A$2:$A$8738,AB61)</f>
        <v>0</v>
      </c>
      <c r="Y61" s="5" t="s">
        <v>120</v>
      </c>
      <c r="Z61" s="5" t="s">
        <v>113</v>
      </c>
      <c r="AA61" s="5" t="str">
        <f t="shared" si="2"/>
        <v>数据齐全</v>
      </c>
      <c r="AB61" s="5">
        <v>61</v>
      </c>
      <c r="AC61" s="5">
        <v>30</v>
      </c>
      <c r="AD61" s="6">
        <v>5000</v>
      </c>
      <c r="AE61" s="5" t="s">
        <v>232</v>
      </c>
    </row>
    <row r="62" ht="19" customHeight="1" spans="1:31">
      <c r="A62" s="5" t="s">
        <v>233</v>
      </c>
      <c r="B62" s="5">
        <v>2026</v>
      </c>
      <c r="C62" s="5">
        <v>9</v>
      </c>
      <c r="D62" s="5" t="s">
        <v>50</v>
      </c>
      <c r="E62" s="5" t="s">
        <v>49</v>
      </c>
      <c r="F62" s="5" t="s">
        <v>214</v>
      </c>
      <c r="G62" s="5" t="s">
        <v>215</v>
      </c>
      <c r="H62" s="5" t="s">
        <v>3090</v>
      </c>
      <c r="I62" s="5">
        <v>3</v>
      </c>
      <c r="J62" s="5" t="s">
        <v>12</v>
      </c>
      <c r="K62" s="5" t="s">
        <v>3048</v>
      </c>
      <c r="L62" s="5" t="s">
        <v>3049</v>
      </c>
      <c r="M62" s="5">
        <v>30</v>
      </c>
      <c r="N62" s="6">
        <f>ROUND(V62*M62/规则与名单!$B$3,2)</f>
        <v>5000</v>
      </c>
      <c r="O62" s="6">
        <f>ROUND(SUMIFS(逐日取数依据!$L$2:$L$8738,逐日取数依据!$A$2:$A$8738,AB62),2)</f>
        <v>3438.7</v>
      </c>
      <c r="P62" s="5">
        <f t="shared" si="0"/>
        <v>68.77</v>
      </c>
      <c r="Q62" s="5" t="str">
        <f t="shared" si="1"/>
        <v>已有里程未达标</v>
      </c>
      <c r="R62" s="5" t="s">
        <v>111</v>
      </c>
      <c r="S62" s="5" t="s">
        <v>3091</v>
      </c>
      <c r="T62" s="5"/>
      <c r="U62" s="5"/>
      <c r="V62" s="5">
        <v>5000</v>
      </c>
      <c r="W62" s="6">
        <v>260</v>
      </c>
      <c r="X62" s="5">
        <f>SUMIFS(逐日取数依据!$M$2:$M$8738,逐日取数依据!$A$2:$A$8738,AB62)</f>
        <v>4</v>
      </c>
      <c r="Y62" s="5" t="s">
        <v>120</v>
      </c>
      <c r="Z62" s="5" t="s">
        <v>120</v>
      </c>
      <c r="AA62" s="5" t="str">
        <f t="shared" si="2"/>
        <v>仅累计已有数据，缺失不代表实际零里程</v>
      </c>
      <c r="AB62" s="5">
        <v>62</v>
      </c>
      <c r="AC62" s="5">
        <v>30</v>
      </c>
      <c r="AD62" s="6">
        <v>5000</v>
      </c>
      <c r="AE62" s="5" t="s">
        <v>234</v>
      </c>
    </row>
    <row r="63" ht="19" customHeight="1" spans="1:31">
      <c r="A63" s="5" t="s">
        <v>235</v>
      </c>
      <c r="B63" s="5">
        <v>2026</v>
      </c>
      <c r="C63" s="5">
        <v>9</v>
      </c>
      <c r="D63" s="5" t="s">
        <v>50</v>
      </c>
      <c r="E63" s="5" t="s">
        <v>49</v>
      </c>
      <c r="F63" s="5" t="s">
        <v>214</v>
      </c>
      <c r="G63" s="5" t="s">
        <v>215</v>
      </c>
      <c r="H63" s="5" t="s">
        <v>3090</v>
      </c>
      <c r="I63" s="5">
        <v>3</v>
      </c>
      <c r="J63" s="5" t="s">
        <v>12</v>
      </c>
      <c r="K63" s="5" t="s">
        <v>3048</v>
      </c>
      <c r="L63" s="5" t="s">
        <v>3049</v>
      </c>
      <c r="M63" s="5">
        <v>30</v>
      </c>
      <c r="N63" s="6">
        <f>ROUND(V63*M63/规则与名单!$B$3,2)</f>
        <v>5000</v>
      </c>
      <c r="O63" s="6">
        <f>ROUND(SUMIFS(逐日取数依据!$L$2:$L$8738,逐日取数依据!$A$2:$A$8738,AB63),2)</f>
        <v>3713.1</v>
      </c>
      <c r="P63" s="5">
        <f t="shared" si="0"/>
        <v>74.26</v>
      </c>
      <c r="Q63" s="5" t="str">
        <f t="shared" si="1"/>
        <v>已有里程未达标</v>
      </c>
      <c r="R63" s="5" t="s">
        <v>111</v>
      </c>
      <c r="S63" s="5" t="s">
        <v>3091</v>
      </c>
      <c r="T63" s="5"/>
      <c r="U63" s="5"/>
      <c r="V63" s="5">
        <v>5000</v>
      </c>
      <c r="W63" s="6">
        <v>260</v>
      </c>
      <c r="X63" s="5">
        <f>SUMIFS(逐日取数依据!$M$2:$M$8738,逐日取数依据!$A$2:$A$8738,AB63)</f>
        <v>2</v>
      </c>
      <c r="Y63" s="5" t="s">
        <v>120</v>
      </c>
      <c r="Z63" s="5" t="s">
        <v>120</v>
      </c>
      <c r="AA63" s="5" t="str">
        <f t="shared" si="2"/>
        <v>仅累计已有数据，缺失不代表实际零里程</v>
      </c>
      <c r="AB63" s="5">
        <v>63</v>
      </c>
      <c r="AC63" s="5">
        <v>30</v>
      </c>
      <c r="AD63" s="6">
        <v>5000</v>
      </c>
      <c r="AE63" s="5" t="s">
        <v>236</v>
      </c>
    </row>
    <row r="64" ht="19" customHeight="1" spans="1:31">
      <c r="A64" s="5" t="s">
        <v>237</v>
      </c>
      <c r="B64" s="5">
        <v>2026</v>
      </c>
      <c r="C64" s="5">
        <v>9</v>
      </c>
      <c r="D64" s="5" t="s">
        <v>50</v>
      </c>
      <c r="E64" s="5" t="s">
        <v>49</v>
      </c>
      <c r="F64" s="5" t="s">
        <v>229</v>
      </c>
      <c r="G64" s="5" t="s">
        <v>230</v>
      </c>
      <c r="H64" s="5" t="s">
        <v>3097</v>
      </c>
      <c r="I64" s="5">
        <v>3</v>
      </c>
      <c r="J64" s="5" t="s">
        <v>12</v>
      </c>
      <c r="K64" s="5" t="s">
        <v>3048</v>
      </c>
      <c r="L64" s="5" t="s">
        <v>3049</v>
      </c>
      <c r="M64" s="5">
        <v>30</v>
      </c>
      <c r="N64" s="6">
        <f>ROUND(V64*M64/规则与名单!$B$3,2)</f>
        <v>5000</v>
      </c>
      <c r="O64" s="6">
        <f>ROUND(SUMIFS(逐日取数依据!$L$2:$L$8738,逐日取数依据!$A$2:$A$8738,AB64),2)</f>
        <v>12363.9</v>
      </c>
      <c r="P64" s="5">
        <f t="shared" si="0"/>
        <v>247.28</v>
      </c>
      <c r="Q64" s="5" t="str">
        <f t="shared" si="1"/>
        <v>达标</v>
      </c>
      <c r="R64" s="5" t="s">
        <v>111</v>
      </c>
      <c r="S64" s="5" t="s">
        <v>3094</v>
      </c>
      <c r="T64" s="5"/>
      <c r="U64" s="5"/>
      <c r="V64" s="5">
        <v>5000</v>
      </c>
      <c r="W64" s="6">
        <v>260</v>
      </c>
      <c r="X64" s="5">
        <f>SUMIFS(逐日取数依据!$M$2:$M$8738,逐日取数依据!$A$2:$A$8738,AB64)</f>
        <v>1</v>
      </c>
      <c r="Y64" s="5" t="s">
        <v>120</v>
      </c>
      <c r="Z64" s="5" t="s">
        <v>120</v>
      </c>
      <c r="AA64" s="5" t="str">
        <f t="shared" si="2"/>
        <v>仅累计已有数据，缺失不代表实际零里程</v>
      </c>
      <c r="AB64" s="5">
        <v>64</v>
      </c>
      <c r="AC64" s="5">
        <v>30</v>
      </c>
      <c r="AD64" s="6">
        <v>5000</v>
      </c>
      <c r="AE64" s="5" t="s">
        <v>238</v>
      </c>
    </row>
    <row r="65" ht="19" customHeight="1" spans="1:31">
      <c r="A65" s="5" t="s">
        <v>239</v>
      </c>
      <c r="B65" s="5">
        <v>2026</v>
      </c>
      <c r="C65" s="5">
        <v>9</v>
      </c>
      <c r="D65" s="5" t="s">
        <v>50</v>
      </c>
      <c r="E65" s="5" t="s">
        <v>49</v>
      </c>
      <c r="F65" s="5" t="s">
        <v>214</v>
      </c>
      <c r="G65" s="5" t="s">
        <v>215</v>
      </c>
      <c r="H65" s="5" t="s">
        <v>3090</v>
      </c>
      <c r="I65" s="5">
        <v>3</v>
      </c>
      <c r="J65" s="5" t="s">
        <v>12</v>
      </c>
      <c r="K65" s="5" t="s">
        <v>3048</v>
      </c>
      <c r="L65" s="5" t="s">
        <v>3049</v>
      </c>
      <c r="M65" s="5">
        <v>30</v>
      </c>
      <c r="N65" s="6">
        <f>ROUND(V65*M65/规则与名单!$B$3,2)</f>
        <v>5000</v>
      </c>
      <c r="O65" s="6">
        <f>ROUND(SUMIFS(逐日取数依据!$L$2:$L$8738,逐日取数依据!$A$2:$A$8738,AB65),2)</f>
        <v>3210.9</v>
      </c>
      <c r="P65" s="5">
        <f t="shared" si="0"/>
        <v>64.22</v>
      </c>
      <c r="Q65" s="5" t="str">
        <f t="shared" si="1"/>
        <v>未达标</v>
      </c>
      <c r="R65" s="5" t="s">
        <v>111</v>
      </c>
      <c r="S65" s="5" t="s">
        <v>3092</v>
      </c>
      <c r="T65" s="5"/>
      <c r="U65" s="5"/>
      <c r="V65" s="5">
        <v>5000</v>
      </c>
      <c r="W65" s="6">
        <v>260</v>
      </c>
      <c r="X65" s="5">
        <f>SUMIFS(逐日取数依据!$M$2:$M$8738,逐日取数依据!$A$2:$A$8738,AB65)</f>
        <v>0</v>
      </c>
      <c r="Y65" s="5" t="s">
        <v>120</v>
      </c>
      <c r="Z65" s="5" t="s">
        <v>120</v>
      </c>
      <c r="AA65" s="5" t="str">
        <f t="shared" si="2"/>
        <v>数据齐全</v>
      </c>
      <c r="AB65" s="5">
        <v>65</v>
      </c>
      <c r="AC65" s="5">
        <v>30</v>
      </c>
      <c r="AD65" s="6">
        <v>5000</v>
      </c>
      <c r="AE65" s="5" t="s">
        <v>112</v>
      </c>
    </row>
    <row r="66" ht="19" customHeight="1" spans="1:31">
      <c r="A66" s="5" t="s">
        <v>240</v>
      </c>
      <c r="B66" s="5">
        <v>2026</v>
      </c>
      <c r="C66" s="5">
        <v>9</v>
      </c>
      <c r="D66" s="5" t="s">
        <v>50</v>
      </c>
      <c r="E66" s="5" t="s">
        <v>49</v>
      </c>
      <c r="F66" s="5" t="s">
        <v>214</v>
      </c>
      <c r="G66" s="5" t="s">
        <v>215</v>
      </c>
      <c r="H66" s="5" t="s">
        <v>3090</v>
      </c>
      <c r="I66" s="5">
        <v>3</v>
      </c>
      <c r="J66" s="5" t="s">
        <v>12</v>
      </c>
      <c r="K66" s="5" t="s">
        <v>3048</v>
      </c>
      <c r="L66" s="5" t="s">
        <v>3049</v>
      </c>
      <c r="M66" s="5">
        <v>30</v>
      </c>
      <c r="N66" s="6">
        <f>ROUND(V66*M66/规则与名单!$B$3,2)</f>
        <v>5000</v>
      </c>
      <c r="O66" s="6">
        <f>ROUND(SUMIFS(逐日取数依据!$L$2:$L$8738,逐日取数依据!$A$2:$A$8738,AB66),2)</f>
        <v>2968.6</v>
      </c>
      <c r="P66" s="5">
        <f t="shared" ref="P66:P129" si="3">ROUND(O66/N66*100,2)</f>
        <v>59.37</v>
      </c>
      <c r="Q66" s="5" t="str">
        <f t="shared" ref="Q66:Q129" si="4">IF(X66=M66,"待补里程",IF(O66&gt;=N66,"达标",IF(X66&gt;0,"已有里程未达标","未达标")))</f>
        <v>已有里程未达标</v>
      </c>
      <c r="R66" s="5" t="s">
        <v>111</v>
      </c>
      <c r="S66" s="5" t="s">
        <v>3092</v>
      </c>
      <c r="T66" s="5"/>
      <c r="U66" s="5"/>
      <c r="V66" s="5">
        <v>5000</v>
      </c>
      <c r="W66" s="6">
        <v>260</v>
      </c>
      <c r="X66" s="5">
        <f>SUMIFS(逐日取数依据!$M$2:$M$8738,逐日取数依据!$A$2:$A$8738,AB66)</f>
        <v>3</v>
      </c>
      <c r="Y66" s="5" t="s">
        <v>120</v>
      </c>
      <c r="Z66" s="5" t="s">
        <v>120</v>
      </c>
      <c r="AA66" s="5" t="str">
        <f t="shared" ref="AA66:AA129" si="5">IF(X66&gt;0,"仅累计已有数据，缺失不代表实际零里程","数据齐全")</f>
        <v>仅累计已有数据，缺失不代表实际零里程</v>
      </c>
      <c r="AB66" s="5">
        <v>66</v>
      </c>
      <c r="AC66" s="5">
        <v>30</v>
      </c>
      <c r="AD66" s="6">
        <v>5000</v>
      </c>
      <c r="AE66" s="5" t="s">
        <v>241</v>
      </c>
    </row>
    <row r="67" ht="19" customHeight="1" spans="1:31">
      <c r="A67" s="5" t="s">
        <v>242</v>
      </c>
      <c r="B67" s="5">
        <v>2026</v>
      </c>
      <c r="C67" s="5">
        <v>9</v>
      </c>
      <c r="D67" s="5" t="s">
        <v>50</v>
      </c>
      <c r="E67" s="5" t="s">
        <v>49</v>
      </c>
      <c r="F67" s="5" t="s">
        <v>214</v>
      </c>
      <c r="G67" s="5" t="s">
        <v>215</v>
      </c>
      <c r="H67" s="5" t="s">
        <v>3090</v>
      </c>
      <c r="I67" s="5">
        <v>3</v>
      </c>
      <c r="J67" s="5" t="s">
        <v>12</v>
      </c>
      <c r="K67" s="5" t="s">
        <v>3048</v>
      </c>
      <c r="L67" s="5" t="s">
        <v>3049</v>
      </c>
      <c r="M67" s="5">
        <v>30</v>
      </c>
      <c r="N67" s="6">
        <f>ROUND(V67*M67/规则与名单!$B$3,2)</f>
        <v>5000</v>
      </c>
      <c r="O67" s="6">
        <f>ROUND(SUMIFS(逐日取数依据!$L$2:$L$8738,逐日取数依据!$A$2:$A$8738,AB67),2)</f>
        <v>1604.72</v>
      </c>
      <c r="P67" s="5">
        <f t="shared" si="3"/>
        <v>32.09</v>
      </c>
      <c r="Q67" s="5" t="str">
        <f t="shared" si="4"/>
        <v>未达标</v>
      </c>
      <c r="R67" s="5" t="s">
        <v>111</v>
      </c>
      <c r="S67" s="5" t="s">
        <v>3094</v>
      </c>
      <c r="T67" s="5"/>
      <c r="U67" s="5"/>
      <c r="V67" s="5">
        <v>5000</v>
      </c>
      <c r="W67" s="6">
        <v>260</v>
      </c>
      <c r="X67" s="5">
        <f>SUMIFS(逐日取数依据!$M$2:$M$8738,逐日取数依据!$A$2:$A$8738,AB67)</f>
        <v>0</v>
      </c>
      <c r="Y67" s="5" t="s">
        <v>120</v>
      </c>
      <c r="Z67" s="5" t="s">
        <v>113</v>
      </c>
      <c r="AA67" s="5" t="str">
        <f t="shared" si="5"/>
        <v>数据齐全</v>
      </c>
      <c r="AB67" s="5">
        <v>67</v>
      </c>
      <c r="AC67" s="5">
        <v>30</v>
      </c>
      <c r="AD67" s="6">
        <v>5000</v>
      </c>
      <c r="AE67" s="5" t="s">
        <v>243</v>
      </c>
    </row>
    <row r="68" ht="19" customHeight="1" spans="1:31">
      <c r="A68" s="5" t="s">
        <v>244</v>
      </c>
      <c r="B68" s="5">
        <v>2026</v>
      </c>
      <c r="C68" s="5">
        <v>9</v>
      </c>
      <c r="D68" s="5" t="s">
        <v>50</v>
      </c>
      <c r="E68" s="5" t="s">
        <v>49</v>
      </c>
      <c r="F68" s="5" t="s">
        <v>214</v>
      </c>
      <c r="G68" s="5" t="s">
        <v>215</v>
      </c>
      <c r="H68" s="5" t="s">
        <v>3090</v>
      </c>
      <c r="I68" s="5">
        <v>3</v>
      </c>
      <c r="J68" s="5" t="s">
        <v>12</v>
      </c>
      <c r="K68" s="5" t="s">
        <v>3048</v>
      </c>
      <c r="L68" s="5" t="s">
        <v>3049</v>
      </c>
      <c r="M68" s="5">
        <v>30</v>
      </c>
      <c r="N68" s="6">
        <f>ROUND(V68*M68/规则与名单!$B$3,2)</f>
        <v>5000</v>
      </c>
      <c r="O68" s="6">
        <f>ROUND(SUMIFS(逐日取数依据!$L$2:$L$8738,逐日取数依据!$A$2:$A$8738,AB68),2)</f>
        <v>2600.1</v>
      </c>
      <c r="P68" s="5">
        <f t="shared" si="3"/>
        <v>52</v>
      </c>
      <c r="Q68" s="5" t="str">
        <f t="shared" si="4"/>
        <v>未达标</v>
      </c>
      <c r="R68" s="5" t="s">
        <v>111</v>
      </c>
      <c r="S68" s="5" t="s">
        <v>3093</v>
      </c>
      <c r="T68" s="5"/>
      <c r="U68" s="5"/>
      <c r="V68" s="5">
        <v>5000</v>
      </c>
      <c r="W68" s="6">
        <v>260</v>
      </c>
      <c r="X68" s="5">
        <f>SUMIFS(逐日取数依据!$M$2:$M$8738,逐日取数依据!$A$2:$A$8738,AB68)</f>
        <v>0</v>
      </c>
      <c r="Y68" s="5" t="s">
        <v>120</v>
      </c>
      <c r="Z68" s="5" t="s">
        <v>113</v>
      </c>
      <c r="AA68" s="5" t="str">
        <f t="shared" si="5"/>
        <v>数据齐全</v>
      </c>
      <c r="AB68" s="5">
        <v>68</v>
      </c>
      <c r="AC68" s="5">
        <v>30</v>
      </c>
      <c r="AD68" s="6">
        <v>5000</v>
      </c>
      <c r="AE68" s="5" t="s">
        <v>245</v>
      </c>
    </row>
    <row r="69" ht="19" customHeight="1" spans="1:31">
      <c r="A69" s="5" t="s">
        <v>246</v>
      </c>
      <c r="B69" s="5">
        <v>2026</v>
      </c>
      <c r="C69" s="5">
        <v>9</v>
      </c>
      <c r="D69" s="5" t="s">
        <v>50</v>
      </c>
      <c r="E69" s="5" t="s">
        <v>49</v>
      </c>
      <c r="F69" s="5" t="s">
        <v>214</v>
      </c>
      <c r="G69" s="5" t="s">
        <v>215</v>
      </c>
      <c r="H69" s="5" t="s">
        <v>3090</v>
      </c>
      <c r="I69" s="5">
        <v>3</v>
      </c>
      <c r="J69" s="5" t="s">
        <v>12</v>
      </c>
      <c r="K69" s="5" t="s">
        <v>3048</v>
      </c>
      <c r="L69" s="5" t="s">
        <v>3049</v>
      </c>
      <c r="M69" s="5">
        <v>30</v>
      </c>
      <c r="N69" s="6">
        <f>ROUND(V69*M69/规则与名单!$B$3,2)</f>
        <v>5000</v>
      </c>
      <c r="O69" s="6">
        <f>ROUND(SUMIFS(逐日取数依据!$L$2:$L$8738,逐日取数依据!$A$2:$A$8738,AB69),2)</f>
        <v>3144.9</v>
      </c>
      <c r="P69" s="5">
        <f t="shared" si="3"/>
        <v>62.9</v>
      </c>
      <c r="Q69" s="5" t="str">
        <f t="shared" si="4"/>
        <v>未达标</v>
      </c>
      <c r="R69" s="5" t="s">
        <v>111</v>
      </c>
      <c r="S69" s="5" t="s">
        <v>3095</v>
      </c>
      <c r="T69" s="5"/>
      <c r="U69" s="5"/>
      <c r="V69" s="5">
        <v>5000</v>
      </c>
      <c r="W69" s="6">
        <v>260</v>
      </c>
      <c r="X69" s="5">
        <f>SUMIFS(逐日取数依据!$M$2:$M$8738,逐日取数依据!$A$2:$A$8738,AB69)</f>
        <v>0</v>
      </c>
      <c r="Y69" s="5" t="s">
        <v>120</v>
      </c>
      <c r="Z69" s="5" t="s">
        <v>120</v>
      </c>
      <c r="AA69" s="5" t="str">
        <f t="shared" si="5"/>
        <v>数据齐全</v>
      </c>
      <c r="AB69" s="5">
        <v>69</v>
      </c>
      <c r="AC69" s="5">
        <v>30</v>
      </c>
      <c r="AD69" s="6">
        <v>5000</v>
      </c>
      <c r="AE69" s="5" t="s">
        <v>112</v>
      </c>
    </row>
    <row r="70" ht="19" customHeight="1" spans="1:31">
      <c r="A70" s="5" t="s">
        <v>247</v>
      </c>
      <c r="B70" s="5">
        <v>2026</v>
      </c>
      <c r="C70" s="5">
        <v>9</v>
      </c>
      <c r="D70" s="5" t="s">
        <v>50</v>
      </c>
      <c r="E70" s="5" t="s">
        <v>49</v>
      </c>
      <c r="F70" s="5" t="s">
        <v>214</v>
      </c>
      <c r="G70" s="5" t="s">
        <v>215</v>
      </c>
      <c r="H70" s="5" t="s">
        <v>3090</v>
      </c>
      <c r="I70" s="5">
        <v>3</v>
      </c>
      <c r="J70" s="5" t="s">
        <v>12</v>
      </c>
      <c r="K70" s="5" t="s">
        <v>3048</v>
      </c>
      <c r="L70" s="5" t="s">
        <v>3049</v>
      </c>
      <c r="M70" s="5">
        <v>30</v>
      </c>
      <c r="N70" s="6">
        <f>ROUND(V70*M70/规则与名单!$B$3,2)</f>
        <v>5000</v>
      </c>
      <c r="O70" s="6">
        <f>ROUND(SUMIFS(逐日取数依据!$L$2:$L$8738,逐日取数依据!$A$2:$A$8738,AB70),2)</f>
        <v>12796.2</v>
      </c>
      <c r="P70" s="5">
        <f t="shared" si="3"/>
        <v>255.92</v>
      </c>
      <c r="Q70" s="5" t="str">
        <f t="shared" si="4"/>
        <v>达标</v>
      </c>
      <c r="R70" s="5" t="s">
        <v>111</v>
      </c>
      <c r="S70" s="5" t="s">
        <v>3098</v>
      </c>
      <c r="T70" s="5"/>
      <c r="U70" s="5"/>
      <c r="V70" s="5">
        <v>5000</v>
      </c>
      <c r="W70" s="6">
        <v>260</v>
      </c>
      <c r="X70" s="5">
        <f>SUMIFS(逐日取数依据!$M$2:$M$8738,逐日取数依据!$A$2:$A$8738,AB70)</f>
        <v>0</v>
      </c>
      <c r="Y70" s="5" t="s">
        <v>120</v>
      </c>
      <c r="Z70" s="5" t="s">
        <v>120</v>
      </c>
      <c r="AA70" s="5" t="str">
        <f t="shared" si="5"/>
        <v>数据齐全</v>
      </c>
      <c r="AB70" s="5">
        <v>70</v>
      </c>
      <c r="AC70" s="5">
        <v>30</v>
      </c>
      <c r="AD70" s="6">
        <v>5000</v>
      </c>
      <c r="AE70" s="5" t="s">
        <v>112</v>
      </c>
    </row>
    <row r="71" ht="19" customHeight="1" spans="1:31">
      <c r="A71" s="5" t="s">
        <v>248</v>
      </c>
      <c r="B71" s="5">
        <v>2026</v>
      </c>
      <c r="C71" s="5">
        <v>9</v>
      </c>
      <c r="D71" s="5" t="s">
        <v>50</v>
      </c>
      <c r="E71" s="5" t="s">
        <v>49</v>
      </c>
      <c r="F71" s="5" t="s">
        <v>179</v>
      </c>
      <c r="G71" s="5" t="s">
        <v>249</v>
      </c>
      <c r="H71" s="5" t="s">
        <v>3099</v>
      </c>
      <c r="I71" s="5">
        <v>2</v>
      </c>
      <c r="J71" s="5" t="s">
        <v>11</v>
      </c>
      <c r="K71" s="5" t="s">
        <v>3048</v>
      </c>
      <c r="L71" s="5" t="s">
        <v>3100</v>
      </c>
      <c r="M71" s="5">
        <v>15</v>
      </c>
      <c r="N71" s="6">
        <f>ROUND(V71*M71/规则与名单!$B$3,2)</f>
        <v>1500</v>
      </c>
      <c r="O71" s="6">
        <f>ROUND(SUMIFS(逐日取数依据!$L$2:$L$8738,逐日取数依据!$A$2:$A$8738,AB71),2)</f>
        <v>1057.6</v>
      </c>
      <c r="P71" s="5">
        <f t="shared" si="3"/>
        <v>70.51</v>
      </c>
      <c r="Q71" s="5" t="str">
        <f t="shared" si="4"/>
        <v>已有里程未达标</v>
      </c>
      <c r="R71" s="5" t="s">
        <v>181</v>
      </c>
      <c r="S71" s="5" t="s">
        <v>3101</v>
      </c>
      <c r="T71" s="5"/>
      <c r="U71" s="5" t="s">
        <v>3100</v>
      </c>
      <c r="V71" s="5">
        <v>3000</v>
      </c>
      <c r="W71" s="6">
        <v>150</v>
      </c>
      <c r="X71" s="5">
        <f>SUMIFS(逐日取数依据!$M$2:$M$8738,逐日取数依据!$A$2:$A$8738,AB71)</f>
        <v>3</v>
      </c>
      <c r="Y71" s="5" t="s">
        <v>120</v>
      </c>
      <c r="Z71" s="5" t="s">
        <v>120</v>
      </c>
      <c r="AA71" s="5" t="str">
        <f t="shared" si="5"/>
        <v>仅累计已有数据，缺失不代表实际零里程</v>
      </c>
      <c r="AB71" s="5">
        <v>71</v>
      </c>
      <c r="AC71" s="5">
        <v>15</v>
      </c>
      <c r="AD71" s="6">
        <v>1500</v>
      </c>
      <c r="AE71" s="5" t="s">
        <v>250</v>
      </c>
    </row>
    <row r="72" ht="19" customHeight="1" spans="1:31">
      <c r="A72" s="5" t="s">
        <v>252</v>
      </c>
      <c r="B72" s="5">
        <v>2026</v>
      </c>
      <c r="C72" s="5">
        <v>9</v>
      </c>
      <c r="D72" s="5" t="s">
        <v>50</v>
      </c>
      <c r="E72" s="5" t="s">
        <v>253</v>
      </c>
      <c r="F72" s="5" t="s">
        <v>254</v>
      </c>
      <c r="G72" s="5" t="s">
        <v>255</v>
      </c>
      <c r="H72" s="5" t="s">
        <v>3102</v>
      </c>
      <c r="I72" s="5">
        <v>4</v>
      </c>
      <c r="J72" s="5" t="s">
        <v>17</v>
      </c>
      <c r="K72" s="5" t="s">
        <v>3048</v>
      </c>
      <c r="L72" s="5" t="s">
        <v>3049</v>
      </c>
      <c r="M72" s="5">
        <v>30</v>
      </c>
      <c r="N72" s="6">
        <f>ROUND(V72*M72/规则与名单!$B$3,2)</f>
        <v>6000</v>
      </c>
      <c r="O72" s="6">
        <f>ROUND(SUMIFS(逐日取数依据!$L$2:$L$8738,逐日取数依据!$A$2:$A$8738,AB72),2)</f>
        <v>393.7</v>
      </c>
      <c r="P72" s="5">
        <f t="shared" si="3"/>
        <v>6.56</v>
      </c>
      <c r="Q72" s="5" t="str">
        <f t="shared" si="4"/>
        <v>已有里程未达标</v>
      </c>
      <c r="R72" s="5" t="s">
        <v>181</v>
      </c>
      <c r="S72" s="5" t="s">
        <v>3103</v>
      </c>
      <c r="T72" s="5"/>
      <c r="U72" s="5" t="s">
        <v>3049</v>
      </c>
      <c r="V72" s="5">
        <v>6000</v>
      </c>
      <c r="W72" s="6">
        <v>1000</v>
      </c>
      <c r="X72" s="5">
        <f>SUMIFS(逐日取数依据!$M$2:$M$8738,逐日取数依据!$A$2:$A$8738,AB72)</f>
        <v>6</v>
      </c>
      <c r="Y72" s="5" t="s">
        <v>120</v>
      </c>
      <c r="Z72" s="5" t="s">
        <v>120</v>
      </c>
      <c r="AA72" s="5" t="str">
        <f t="shared" si="5"/>
        <v>仅累计已有数据，缺失不代表实际零里程</v>
      </c>
      <c r="AB72" s="5">
        <v>72</v>
      </c>
      <c r="AC72" s="5">
        <v>30</v>
      </c>
      <c r="AD72" s="6">
        <v>6000</v>
      </c>
      <c r="AE72" s="5" t="s">
        <v>256</v>
      </c>
    </row>
    <row r="73" ht="19" customHeight="1" spans="1:31">
      <c r="A73" s="5" t="s">
        <v>257</v>
      </c>
      <c r="B73" s="5">
        <v>2026</v>
      </c>
      <c r="C73" s="5">
        <v>9</v>
      </c>
      <c r="D73" s="5" t="s">
        <v>50</v>
      </c>
      <c r="E73" s="5" t="s">
        <v>253</v>
      </c>
      <c r="F73" s="5" t="s">
        <v>258</v>
      </c>
      <c r="G73" s="5" t="s">
        <v>259</v>
      </c>
      <c r="H73" s="5" t="s">
        <v>3104</v>
      </c>
      <c r="I73" s="5">
        <v>4</v>
      </c>
      <c r="J73" s="5" t="s">
        <v>17</v>
      </c>
      <c r="K73" s="5" t="s">
        <v>3048</v>
      </c>
      <c r="L73" s="5" t="s">
        <v>3049</v>
      </c>
      <c r="M73" s="5">
        <v>30</v>
      </c>
      <c r="N73" s="6">
        <f>ROUND(V73*M73/规则与名单!$B$3,2)</f>
        <v>6000</v>
      </c>
      <c r="O73" s="6">
        <f>ROUND(SUMIFS(逐日取数依据!$L$2:$L$8738,逐日取数依据!$A$2:$A$8738,AB73),2)</f>
        <v>960.1</v>
      </c>
      <c r="P73" s="5">
        <f t="shared" si="3"/>
        <v>16</v>
      </c>
      <c r="Q73" s="5" t="str">
        <f t="shared" si="4"/>
        <v>已有里程未达标</v>
      </c>
      <c r="R73" s="5" t="s">
        <v>181</v>
      </c>
      <c r="S73" s="5" t="s">
        <v>3105</v>
      </c>
      <c r="T73" s="5"/>
      <c r="U73" s="5" t="s">
        <v>3106</v>
      </c>
      <c r="V73" s="5">
        <v>6000</v>
      </c>
      <c r="W73" s="6">
        <v>1000</v>
      </c>
      <c r="X73" s="5">
        <f>SUMIFS(逐日取数依据!$M$2:$M$8738,逐日取数依据!$A$2:$A$8738,AB73)</f>
        <v>3</v>
      </c>
      <c r="Y73" s="5" t="s">
        <v>120</v>
      </c>
      <c r="Z73" s="5" t="s">
        <v>120</v>
      </c>
      <c r="AA73" s="5" t="str">
        <f t="shared" si="5"/>
        <v>仅累计已有数据，缺失不代表实际零里程</v>
      </c>
      <c r="AB73" s="5">
        <v>73</v>
      </c>
      <c r="AC73" s="5">
        <v>30</v>
      </c>
      <c r="AD73" s="6">
        <v>6000</v>
      </c>
      <c r="AE73" s="5" t="s">
        <v>134</v>
      </c>
    </row>
    <row r="74" ht="19" customHeight="1" spans="1:31">
      <c r="A74" s="5" t="s">
        <v>260</v>
      </c>
      <c r="B74" s="5">
        <v>2026</v>
      </c>
      <c r="C74" s="5">
        <v>9</v>
      </c>
      <c r="D74" s="5" t="s">
        <v>50</v>
      </c>
      <c r="E74" s="5" t="s">
        <v>253</v>
      </c>
      <c r="F74" s="5" t="s">
        <v>254</v>
      </c>
      <c r="G74" s="5" t="s">
        <v>261</v>
      </c>
      <c r="H74" s="5" t="s">
        <v>3107</v>
      </c>
      <c r="I74" s="5">
        <v>4</v>
      </c>
      <c r="J74" s="5" t="s">
        <v>17</v>
      </c>
      <c r="K74" s="5" t="s">
        <v>3048</v>
      </c>
      <c r="L74" s="5" t="s">
        <v>3059</v>
      </c>
      <c r="M74" s="5">
        <v>5</v>
      </c>
      <c r="N74" s="6">
        <f>ROUND(V74*M74/规则与名单!$B$3,2)</f>
        <v>1000</v>
      </c>
      <c r="O74" s="6">
        <f>ROUND(SUMIFS(逐日取数依据!$L$2:$L$8738,逐日取数依据!$A$2:$A$8738,AB74),2)</f>
        <v>359</v>
      </c>
      <c r="P74" s="5">
        <f t="shared" si="3"/>
        <v>35.9</v>
      </c>
      <c r="Q74" s="5" t="str">
        <f t="shared" si="4"/>
        <v>已有里程未达标</v>
      </c>
      <c r="R74" s="5" t="s">
        <v>181</v>
      </c>
      <c r="S74" s="5" t="s">
        <v>3085</v>
      </c>
      <c r="T74" s="5"/>
      <c r="U74" s="5" t="s">
        <v>3059</v>
      </c>
      <c r="V74" s="5">
        <v>6000</v>
      </c>
      <c r="W74" s="6">
        <v>1000</v>
      </c>
      <c r="X74" s="5">
        <f>SUMIFS(逐日取数依据!$M$2:$M$8738,逐日取数依据!$A$2:$A$8738,AB74)</f>
        <v>1</v>
      </c>
      <c r="Y74" s="5" t="s">
        <v>120</v>
      </c>
      <c r="Z74" s="5" t="s">
        <v>120</v>
      </c>
      <c r="AA74" s="5" t="str">
        <f t="shared" si="5"/>
        <v>仅累计已有数据，缺失不代表实际零里程</v>
      </c>
      <c r="AB74" s="5">
        <v>74</v>
      </c>
      <c r="AC74" s="5">
        <v>5</v>
      </c>
      <c r="AD74" s="6">
        <v>1000</v>
      </c>
      <c r="AE74" s="5" t="s">
        <v>262</v>
      </c>
    </row>
    <row r="75" ht="19" customHeight="1" spans="1:31">
      <c r="A75" s="5" t="s">
        <v>263</v>
      </c>
      <c r="B75" s="5">
        <v>2026</v>
      </c>
      <c r="C75" s="5">
        <v>9</v>
      </c>
      <c r="D75" s="5" t="s">
        <v>50</v>
      </c>
      <c r="E75" s="5" t="s">
        <v>253</v>
      </c>
      <c r="F75" s="5" t="s">
        <v>264</v>
      </c>
      <c r="G75" s="5" t="s">
        <v>265</v>
      </c>
      <c r="H75" s="5" t="s">
        <v>3108</v>
      </c>
      <c r="I75" s="5">
        <v>4</v>
      </c>
      <c r="J75" s="5" t="s">
        <v>17</v>
      </c>
      <c r="K75" s="5" t="s">
        <v>3048</v>
      </c>
      <c r="L75" s="5" t="s">
        <v>3049</v>
      </c>
      <c r="M75" s="5">
        <v>30</v>
      </c>
      <c r="N75" s="6">
        <f>ROUND(V75*M75/规则与名单!$B$3,2)</f>
        <v>6000</v>
      </c>
      <c r="O75" s="6">
        <f>ROUND(SUMIFS(逐日取数依据!$L$2:$L$8738,逐日取数依据!$A$2:$A$8738,AB75),2)</f>
        <v>5613.7</v>
      </c>
      <c r="P75" s="5">
        <f t="shared" si="3"/>
        <v>93.56</v>
      </c>
      <c r="Q75" s="5" t="str">
        <f t="shared" si="4"/>
        <v>已有里程未达标</v>
      </c>
      <c r="R75" s="5" t="s">
        <v>111</v>
      </c>
      <c r="S75" s="5" t="s">
        <v>3075</v>
      </c>
      <c r="T75" s="5"/>
      <c r="U75" s="5"/>
      <c r="V75" s="5">
        <v>6000</v>
      </c>
      <c r="W75" s="6">
        <v>1000</v>
      </c>
      <c r="X75" s="5">
        <f>SUMIFS(逐日取数依据!$M$2:$M$8738,逐日取数依据!$A$2:$A$8738,AB75)</f>
        <v>3</v>
      </c>
      <c r="Y75" s="5" t="s">
        <v>120</v>
      </c>
      <c r="Z75" s="5" t="s">
        <v>120</v>
      </c>
      <c r="AA75" s="5" t="str">
        <f t="shared" si="5"/>
        <v>仅累计已有数据，缺失不代表实际零里程</v>
      </c>
      <c r="AB75" s="5">
        <v>75</v>
      </c>
      <c r="AC75" s="5">
        <v>30</v>
      </c>
      <c r="AD75" s="6">
        <v>6000</v>
      </c>
      <c r="AE75" s="5" t="s">
        <v>131</v>
      </c>
    </row>
    <row r="76" ht="19" customHeight="1" spans="1:31">
      <c r="A76" s="5" t="s">
        <v>266</v>
      </c>
      <c r="B76" s="5">
        <v>2026</v>
      </c>
      <c r="C76" s="5">
        <v>9</v>
      </c>
      <c r="D76" s="5" t="s">
        <v>50</v>
      </c>
      <c r="E76" s="5" t="s">
        <v>253</v>
      </c>
      <c r="F76" s="5" t="s">
        <v>264</v>
      </c>
      <c r="G76" s="5" t="s">
        <v>267</v>
      </c>
      <c r="H76" s="5" t="s">
        <v>3109</v>
      </c>
      <c r="I76" s="5">
        <v>4</v>
      </c>
      <c r="J76" s="5" t="s">
        <v>17</v>
      </c>
      <c r="K76" s="5" t="s">
        <v>3048</v>
      </c>
      <c r="L76" s="5" t="s">
        <v>3049</v>
      </c>
      <c r="M76" s="5">
        <v>30</v>
      </c>
      <c r="N76" s="6">
        <f>ROUND(V76*M76/规则与名单!$B$3,2)</f>
        <v>6000</v>
      </c>
      <c r="O76" s="6">
        <f>ROUND(SUMIFS(逐日取数依据!$L$2:$L$8738,逐日取数依据!$A$2:$A$8738,AB76),2)</f>
        <v>5495.4</v>
      </c>
      <c r="P76" s="5">
        <f t="shared" si="3"/>
        <v>91.59</v>
      </c>
      <c r="Q76" s="5" t="str">
        <f t="shared" si="4"/>
        <v>已有里程未达标</v>
      </c>
      <c r="R76" s="5" t="s">
        <v>111</v>
      </c>
      <c r="S76" s="5" t="s">
        <v>3110</v>
      </c>
      <c r="T76" s="5"/>
      <c r="U76" s="5"/>
      <c r="V76" s="5">
        <v>6000</v>
      </c>
      <c r="W76" s="6">
        <v>1000</v>
      </c>
      <c r="X76" s="5">
        <f>SUMIFS(逐日取数依据!$M$2:$M$8738,逐日取数依据!$A$2:$A$8738,AB76)</f>
        <v>3</v>
      </c>
      <c r="Y76" s="5" t="s">
        <v>120</v>
      </c>
      <c r="Z76" s="5" t="s">
        <v>120</v>
      </c>
      <c r="AA76" s="5" t="str">
        <f t="shared" si="5"/>
        <v>仅累计已有数据，缺失不代表实际零里程</v>
      </c>
      <c r="AB76" s="5">
        <v>76</v>
      </c>
      <c r="AC76" s="5">
        <v>30</v>
      </c>
      <c r="AD76" s="6">
        <v>6000</v>
      </c>
      <c r="AE76" s="5" t="s">
        <v>131</v>
      </c>
    </row>
    <row r="77" ht="19" customHeight="1" spans="1:31">
      <c r="A77" s="5" t="s">
        <v>268</v>
      </c>
      <c r="B77" s="5">
        <v>2026</v>
      </c>
      <c r="C77" s="5">
        <v>9</v>
      </c>
      <c r="D77" s="5" t="s">
        <v>50</v>
      </c>
      <c r="E77" s="5" t="s">
        <v>253</v>
      </c>
      <c r="F77" s="5" t="s">
        <v>254</v>
      </c>
      <c r="G77" s="5" t="s">
        <v>261</v>
      </c>
      <c r="H77" s="5" t="s">
        <v>3107</v>
      </c>
      <c r="I77" s="5">
        <v>4</v>
      </c>
      <c r="J77" s="5" t="s">
        <v>17</v>
      </c>
      <c r="K77" s="5" t="s">
        <v>3048</v>
      </c>
      <c r="L77" s="5" t="s">
        <v>3049</v>
      </c>
      <c r="M77" s="5">
        <v>30</v>
      </c>
      <c r="N77" s="6">
        <f>ROUND(V77*M77/规则与名单!$B$3,2)</f>
        <v>6000</v>
      </c>
      <c r="O77" s="6">
        <f>ROUND(SUMIFS(逐日取数依据!$L$2:$L$8738,逐日取数依据!$A$2:$A$8738,AB77),2)</f>
        <v>436.5</v>
      </c>
      <c r="P77" s="5">
        <f t="shared" si="3"/>
        <v>7.28</v>
      </c>
      <c r="Q77" s="5" t="str">
        <f t="shared" si="4"/>
        <v>已有里程未达标</v>
      </c>
      <c r="R77" s="5" t="s">
        <v>111</v>
      </c>
      <c r="S77" s="5" t="s">
        <v>3085</v>
      </c>
      <c r="T77" s="5"/>
      <c r="U77" s="5"/>
      <c r="V77" s="5">
        <v>6000</v>
      </c>
      <c r="W77" s="6">
        <v>1000</v>
      </c>
      <c r="X77" s="5">
        <f>SUMIFS(逐日取数依据!$M$2:$M$8738,逐日取数依据!$A$2:$A$8738,AB77)</f>
        <v>2</v>
      </c>
      <c r="Y77" s="5" t="s">
        <v>120</v>
      </c>
      <c r="Z77" s="5" t="s">
        <v>120</v>
      </c>
      <c r="AA77" s="5" t="str">
        <f t="shared" si="5"/>
        <v>仅累计已有数据，缺失不代表实际零里程</v>
      </c>
      <c r="AB77" s="5">
        <v>77</v>
      </c>
      <c r="AC77" s="5">
        <v>30</v>
      </c>
      <c r="AD77" s="6">
        <v>6000</v>
      </c>
      <c r="AE77" s="5" t="s">
        <v>269</v>
      </c>
    </row>
    <row r="78" ht="19" customHeight="1" spans="1:31">
      <c r="A78" s="5" t="s">
        <v>122</v>
      </c>
      <c r="B78" s="5">
        <v>2026</v>
      </c>
      <c r="C78" s="5">
        <v>9</v>
      </c>
      <c r="D78" s="5" t="s">
        <v>50</v>
      </c>
      <c r="E78" s="5" t="s">
        <v>253</v>
      </c>
      <c r="F78" s="5" t="s">
        <v>254</v>
      </c>
      <c r="G78" s="5" t="s">
        <v>270</v>
      </c>
      <c r="H78" s="5" t="s">
        <v>3111</v>
      </c>
      <c r="I78" s="5">
        <v>4</v>
      </c>
      <c r="J78" s="5" t="s">
        <v>17</v>
      </c>
      <c r="K78" s="5" t="s">
        <v>3048</v>
      </c>
      <c r="L78" s="5" t="s">
        <v>3112</v>
      </c>
      <c r="M78" s="5">
        <v>7</v>
      </c>
      <c r="N78" s="6">
        <f>ROUND(V78*M78/规则与名单!$B$3,2)</f>
        <v>1400</v>
      </c>
      <c r="O78" s="6">
        <f>ROUND(SUMIFS(逐日取数依据!$L$2:$L$8738,逐日取数依据!$A$2:$A$8738,AB78),2)</f>
        <v>496.2</v>
      </c>
      <c r="P78" s="5">
        <f t="shared" si="3"/>
        <v>35.44</v>
      </c>
      <c r="Q78" s="5" t="str">
        <f t="shared" si="4"/>
        <v>未达标</v>
      </c>
      <c r="R78" s="5" t="s">
        <v>181</v>
      </c>
      <c r="S78" s="5" t="s">
        <v>3103</v>
      </c>
      <c r="T78" s="5"/>
      <c r="U78" s="5" t="s">
        <v>3112</v>
      </c>
      <c r="V78" s="5">
        <v>6000</v>
      </c>
      <c r="W78" s="6">
        <v>1000</v>
      </c>
      <c r="X78" s="5">
        <f>SUMIFS(逐日取数依据!$M$2:$M$8738,逐日取数依据!$A$2:$A$8738,AB78)</f>
        <v>0</v>
      </c>
      <c r="Y78" s="5" t="s">
        <v>120</v>
      </c>
      <c r="Z78" s="5" t="s">
        <v>113</v>
      </c>
      <c r="AA78" s="5" t="str">
        <f t="shared" si="5"/>
        <v>数据齐全</v>
      </c>
      <c r="AB78" s="5">
        <v>78</v>
      </c>
      <c r="AC78" s="5">
        <v>7</v>
      </c>
      <c r="AD78" s="6">
        <v>1400</v>
      </c>
      <c r="AE78" s="5" t="s">
        <v>271</v>
      </c>
    </row>
    <row r="79" ht="19" customHeight="1" spans="1:31">
      <c r="A79" s="5" t="s">
        <v>273</v>
      </c>
      <c r="B79" s="5">
        <v>2026</v>
      </c>
      <c r="C79" s="5">
        <v>9</v>
      </c>
      <c r="D79" s="5" t="s">
        <v>50</v>
      </c>
      <c r="E79" s="5" t="s">
        <v>253</v>
      </c>
      <c r="F79" s="5" t="s">
        <v>254</v>
      </c>
      <c r="G79" s="5" t="s">
        <v>255</v>
      </c>
      <c r="H79" s="5" t="s">
        <v>3102</v>
      </c>
      <c r="I79" s="5">
        <v>4</v>
      </c>
      <c r="J79" s="5" t="s">
        <v>17</v>
      </c>
      <c r="K79" s="5" t="s">
        <v>3048</v>
      </c>
      <c r="L79" s="5" t="s">
        <v>3049</v>
      </c>
      <c r="M79" s="5">
        <v>30</v>
      </c>
      <c r="N79" s="6">
        <f>ROUND(V79*M79/规则与名单!$B$3,2)</f>
        <v>6000</v>
      </c>
      <c r="O79" s="6">
        <f>ROUND(SUMIFS(逐日取数依据!$L$2:$L$8738,逐日取数依据!$A$2:$A$8738,AB79),2)</f>
        <v>504</v>
      </c>
      <c r="P79" s="5">
        <f t="shared" si="3"/>
        <v>8.4</v>
      </c>
      <c r="Q79" s="5" t="str">
        <f t="shared" si="4"/>
        <v>已有里程未达标</v>
      </c>
      <c r="R79" s="5" t="s">
        <v>111</v>
      </c>
      <c r="S79" s="5" t="s">
        <v>3113</v>
      </c>
      <c r="T79" s="5"/>
      <c r="U79" s="5"/>
      <c r="V79" s="5">
        <v>6000</v>
      </c>
      <c r="W79" s="6">
        <v>1000</v>
      </c>
      <c r="X79" s="5">
        <f>SUMIFS(逐日取数依据!$M$2:$M$8738,逐日取数依据!$A$2:$A$8738,AB79)</f>
        <v>1</v>
      </c>
      <c r="Y79" s="5" t="s">
        <v>120</v>
      </c>
      <c r="Z79" s="5" t="s">
        <v>120</v>
      </c>
      <c r="AA79" s="5" t="str">
        <f t="shared" si="5"/>
        <v>仅累计已有数据，缺失不代表实际零里程</v>
      </c>
      <c r="AB79" s="5">
        <v>79</v>
      </c>
      <c r="AC79" s="5">
        <v>30</v>
      </c>
      <c r="AD79" s="6">
        <v>6000</v>
      </c>
      <c r="AE79" s="5" t="s">
        <v>161</v>
      </c>
    </row>
    <row r="80" ht="19" customHeight="1" spans="1:31">
      <c r="A80" s="5" t="s">
        <v>274</v>
      </c>
      <c r="B80" s="5">
        <v>2026</v>
      </c>
      <c r="C80" s="5">
        <v>9</v>
      </c>
      <c r="D80" s="5" t="s">
        <v>50</v>
      </c>
      <c r="E80" s="5" t="s">
        <v>253</v>
      </c>
      <c r="F80" s="5" t="s">
        <v>254</v>
      </c>
      <c r="G80" s="5" t="s">
        <v>255</v>
      </c>
      <c r="H80" s="5" t="s">
        <v>3102</v>
      </c>
      <c r="I80" s="5">
        <v>4</v>
      </c>
      <c r="J80" s="5" t="s">
        <v>17</v>
      </c>
      <c r="K80" s="5" t="s">
        <v>3048</v>
      </c>
      <c r="L80" s="5" t="s">
        <v>3049</v>
      </c>
      <c r="M80" s="5">
        <v>30</v>
      </c>
      <c r="N80" s="6">
        <f>ROUND(V80*M80/规则与名单!$B$3,2)</f>
        <v>6000</v>
      </c>
      <c r="O80" s="6">
        <f>ROUND(SUMIFS(逐日取数依据!$L$2:$L$8738,逐日取数依据!$A$2:$A$8738,AB80),2)</f>
        <v>581.4</v>
      </c>
      <c r="P80" s="5">
        <f t="shared" si="3"/>
        <v>9.69</v>
      </c>
      <c r="Q80" s="5" t="str">
        <f t="shared" si="4"/>
        <v>已有里程未达标</v>
      </c>
      <c r="R80" s="5" t="s">
        <v>111</v>
      </c>
      <c r="S80" s="5" t="s">
        <v>3113</v>
      </c>
      <c r="T80" s="5"/>
      <c r="U80" s="5"/>
      <c r="V80" s="5">
        <v>6000</v>
      </c>
      <c r="W80" s="6">
        <v>1000</v>
      </c>
      <c r="X80" s="5">
        <f>SUMIFS(逐日取数依据!$M$2:$M$8738,逐日取数依据!$A$2:$A$8738,AB80)</f>
        <v>5</v>
      </c>
      <c r="Y80" s="5" t="s">
        <v>120</v>
      </c>
      <c r="Z80" s="5" t="s">
        <v>120</v>
      </c>
      <c r="AA80" s="5" t="str">
        <f t="shared" si="5"/>
        <v>仅累计已有数据，缺失不代表实际零里程</v>
      </c>
      <c r="AB80" s="5">
        <v>80</v>
      </c>
      <c r="AC80" s="5">
        <v>30</v>
      </c>
      <c r="AD80" s="6">
        <v>6000</v>
      </c>
      <c r="AE80" s="5" t="s">
        <v>275</v>
      </c>
    </row>
    <row r="81" ht="19" customHeight="1" spans="1:31">
      <c r="A81" s="5" t="s">
        <v>276</v>
      </c>
      <c r="B81" s="5">
        <v>2026</v>
      </c>
      <c r="C81" s="5">
        <v>9</v>
      </c>
      <c r="D81" s="5" t="s">
        <v>50</v>
      </c>
      <c r="E81" s="5" t="s">
        <v>253</v>
      </c>
      <c r="F81" s="5" t="s">
        <v>277</v>
      </c>
      <c r="G81" s="5" t="s">
        <v>278</v>
      </c>
      <c r="H81" s="5" t="s">
        <v>3114</v>
      </c>
      <c r="I81" s="5">
        <v>4</v>
      </c>
      <c r="J81" s="5" t="s">
        <v>17</v>
      </c>
      <c r="K81" s="5" t="s">
        <v>3048</v>
      </c>
      <c r="L81" s="5" t="s">
        <v>3049</v>
      </c>
      <c r="M81" s="5">
        <v>30</v>
      </c>
      <c r="N81" s="6">
        <f>ROUND(V81*M81/规则与名单!$B$3,2)</f>
        <v>6000</v>
      </c>
      <c r="O81" s="6">
        <f>ROUND(SUMIFS(逐日取数依据!$L$2:$L$8738,逐日取数依据!$A$2:$A$8738,AB81),2)</f>
        <v>1692.3</v>
      </c>
      <c r="P81" s="5">
        <f t="shared" si="3"/>
        <v>28.21</v>
      </c>
      <c r="Q81" s="5" t="str">
        <f t="shared" si="4"/>
        <v>未达标</v>
      </c>
      <c r="R81" s="5" t="s">
        <v>111</v>
      </c>
      <c r="S81" s="5" t="s">
        <v>3115</v>
      </c>
      <c r="T81" s="5"/>
      <c r="U81" s="5"/>
      <c r="V81" s="5">
        <v>6000</v>
      </c>
      <c r="W81" s="6">
        <v>1000</v>
      </c>
      <c r="X81" s="5">
        <f>SUMIFS(逐日取数依据!$M$2:$M$8738,逐日取数依据!$A$2:$A$8738,AB81)</f>
        <v>0</v>
      </c>
      <c r="Y81" s="5" t="s">
        <v>120</v>
      </c>
      <c r="Z81" s="5" t="s">
        <v>120</v>
      </c>
      <c r="AA81" s="5" t="str">
        <f t="shared" si="5"/>
        <v>数据齐全</v>
      </c>
      <c r="AB81" s="5">
        <v>81</v>
      </c>
      <c r="AC81" s="5">
        <v>30</v>
      </c>
      <c r="AD81" s="6">
        <v>6000</v>
      </c>
      <c r="AE81" s="5" t="s">
        <v>194</v>
      </c>
    </row>
    <row r="82" ht="19" customHeight="1" spans="1:31">
      <c r="A82" s="5" t="s">
        <v>279</v>
      </c>
      <c r="B82" s="5">
        <v>2026</v>
      </c>
      <c r="C82" s="5">
        <v>9</v>
      </c>
      <c r="D82" s="5" t="s">
        <v>50</v>
      </c>
      <c r="E82" s="5" t="s">
        <v>253</v>
      </c>
      <c r="F82" s="5" t="s">
        <v>280</v>
      </c>
      <c r="G82" s="5" t="s">
        <v>281</v>
      </c>
      <c r="H82" s="5" t="s">
        <v>3116</v>
      </c>
      <c r="I82" s="5">
        <v>4</v>
      </c>
      <c r="J82" s="5" t="s">
        <v>17</v>
      </c>
      <c r="K82" s="5" t="s">
        <v>3048</v>
      </c>
      <c r="L82" s="5" t="s">
        <v>3052</v>
      </c>
      <c r="M82" s="5">
        <v>22</v>
      </c>
      <c r="N82" s="6">
        <f>ROUND(V82*M82/规则与名单!$B$3,2)</f>
        <v>4400</v>
      </c>
      <c r="O82" s="6">
        <f>ROUND(SUMIFS(逐日取数依据!$L$2:$L$8738,逐日取数依据!$A$2:$A$8738,AB82),2)</f>
        <v>1078</v>
      </c>
      <c r="P82" s="5">
        <f t="shared" si="3"/>
        <v>24.5</v>
      </c>
      <c r="Q82" s="5" t="str">
        <f t="shared" si="4"/>
        <v>未达标</v>
      </c>
      <c r="R82" s="5" t="s">
        <v>181</v>
      </c>
      <c r="S82" s="5" t="s">
        <v>3117</v>
      </c>
      <c r="T82" s="5"/>
      <c r="U82" s="5" t="s">
        <v>3052</v>
      </c>
      <c r="V82" s="5">
        <v>6000</v>
      </c>
      <c r="W82" s="6">
        <v>1000</v>
      </c>
      <c r="X82" s="5">
        <f>SUMIFS(逐日取数依据!$M$2:$M$8738,逐日取数依据!$A$2:$A$8738,AB82)</f>
        <v>0</v>
      </c>
      <c r="Y82" s="5" t="s">
        <v>120</v>
      </c>
      <c r="Z82" s="5" t="s">
        <v>120</v>
      </c>
      <c r="AA82" s="5" t="str">
        <f t="shared" si="5"/>
        <v>数据齐全</v>
      </c>
      <c r="AB82" s="5">
        <v>82</v>
      </c>
      <c r="AC82" s="5">
        <v>22</v>
      </c>
      <c r="AD82" s="6">
        <v>4400</v>
      </c>
      <c r="AE82" s="5" t="s">
        <v>282</v>
      </c>
    </row>
    <row r="83" ht="19" customHeight="1" spans="1:31">
      <c r="A83" s="5" t="s">
        <v>283</v>
      </c>
      <c r="B83" s="5">
        <v>2026</v>
      </c>
      <c r="C83" s="5">
        <v>9</v>
      </c>
      <c r="D83" s="5" t="s">
        <v>50</v>
      </c>
      <c r="E83" s="5" t="s">
        <v>253</v>
      </c>
      <c r="F83" s="5" t="s">
        <v>254</v>
      </c>
      <c r="G83" s="5" t="s">
        <v>270</v>
      </c>
      <c r="H83" s="5" t="s">
        <v>3111</v>
      </c>
      <c r="I83" s="5">
        <v>4</v>
      </c>
      <c r="J83" s="5" t="s">
        <v>17</v>
      </c>
      <c r="K83" s="5" t="s">
        <v>3048</v>
      </c>
      <c r="L83" s="5" t="s">
        <v>3049</v>
      </c>
      <c r="M83" s="5">
        <v>30</v>
      </c>
      <c r="N83" s="6">
        <f>ROUND(V83*M83/规则与名单!$B$3,2)</f>
        <v>6000</v>
      </c>
      <c r="O83" s="6">
        <f>ROUND(SUMIFS(逐日取数依据!$L$2:$L$8738,逐日取数依据!$A$2:$A$8738,AB83),2)</f>
        <v>318.1</v>
      </c>
      <c r="P83" s="5">
        <f t="shared" si="3"/>
        <v>5.3</v>
      </c>
      <c r="Q83" s="5" t="str">
        <f t="shared" si="4"/>
        <v>已有里程未达标</v>
      </c>
      <c r="R83" s="5" t="s">
        <v>181</v>
      </c>
      <c r="S83" s="5" t="s">
        <v>3118</v>
      </c>
      <c r="T83" s="5"/>
      <c r="U83" s="5" t="s">
        <v>3049</v>
      </c>
      <c r="V83" s="5">
        <v>6000</v>
      </c>
      <c r="W83" s="6">
        <v>1000</v>
      </c>
      <c r="X83" s="5">
        <f>SUMIFS(逐日取数依据!$M$2:$M$8738,逐日取数依据!$A$2:$A$8738,AB83)</f>
        <v>1</v>
      </c>
      <c r="Y83" s="5" t="s">
        <v>120</v>
      </c>
      <c r="Z83" s="5" t="s">
        <v>120</v>
      </c>
      <c r="AA83" s="5" t="str">
        <f t="shared" si="5"/>
        <v>仅累计已有数据，缺失不代表实际零里程</v>
      </c>
      <c r="AB83" s="5">
        <v>83</v>
      </c>
      <c r="AC83" s="5">
        <v>30</v>
      </c>
      <c r="AD83" s="6">
        <v>6000</v>
      </c>
      <c r="AE83" s="5" t="s">
        <v>124</v>
      </c>
    </row>
    <row r="84" ht="19" customHeight="1" spans="1:31">
      <c r="A84" s="5" t="s">
        <v>284</v>
      </c>
      <c r="B84" s="5">
        <v>2026</v>
      </c>
      <c r="C84" s="5">
        <v>9</v>
      </c>
      <c r="D84" s="5" t="s">
        <v>50</v>
      </c>
      <c r="E84" s="5" t="s">
        <v>253</v>
      </c>
      <c r="F84" s="5" t="s">
        <v>285</v>
      </c>
      <c r="G84" s="5" t="s">
        <v>286</v>
      </c>
      <c r="H84" s="5" t="s">
        <v>3119</v>
      </c>
      <c r="I84" s="5">
        <v>4</v>
      </c>
      <c r="J84" s="5" t="s">
        <v>17</v>
      </c>
      <c r="K84" s="5" t="s">
        <v>3048</v>
      </c>
      <c r="L84" s="5" t="s">
        <v>3049</v>
      </c>
      <c r="M84" s="5">
        <v>30</v>
      </c>
      <c r="N84" s="6">
        <f>ROUND(V84*M84/规则与名单!$B$3,2)</f>
        <v>6000</v>
      </c>
      <c r="O84" s="6">
        <f>ROUND(SUMIFS(逐日取数依据!$L$2:$L$8738,逐日取数依据!$A$2:$A$8738,AB84),2)</f>
        <v>3547.9</v>
      </c>
      <c r="P84" s="5">
        <f t="shared" si="3"/>
        <v>59.13</v>
      </c>
      <c r="Q84" s="5" t="str">
        <f t="shared" si="4"/>
        <v>未达标</v>
      </c>
      <c r="R84" s="5" t="s">
        <v>111</v>
      </c>
      <c r="S84" s="5" t="s">
        <v>3120</v>
      </c>
      <c r="T84" s="5"/>
      <c r="U84" s="5"/>
      <c r="V84" s="5">
        <v>6000</v>
      </c>
      <c r="W84" s="6">
        <v>1000</v>
      </c>
      <c r="X84" s="5">
        <f>SUMIFS(逐日取数依据!$M$2:$M$8738,逐日取数依据!$A$2:$A$8738,AB84)</f>
        <v>0</v>
      </c>
      <c r="Y84" s="5" t="s">
        <v>120</v>
      </c>
      <c r="Z84" s="5" t="s">
        <v>120</v>
      </c>
      <c r="AA84" s="5" t="str">
        <f t="shared" si="5"/>
        <v>数据齐全</v>
      </c>
      <c r="AB84" s="5">
        <v>84</v>
      </c>
      <c r="AC84" s="5">
        <v>30</v>
      </c>
      <c r="AD84" s="6">
        <v>6000</v>
      </c>
      <c r="AE84" s="5" t="s">
        <v>112</v>
      </c>
    </row>
    <row r="85" ht="19" customHeight="1" spans="1:31">
      <c r="A85" s="5" t="s">
        <v>287</v>
      </c>
      <c r="B85" s="5">
        <v>2026</v>
      </c>
      <c r="C85" s="5">
        <v>9</v>
      </c>
      <c r="D85" s="5" t="s">
        <v>50</v>
      </c>
      <c r="E85" s="5" t="s">
        <v>253</v>
      </c>
      <c r="F85" s="5" t="s">
        <v>254</v>
      </c>
      <c r="G85" s="5" t="s">
        <v>261</v>
      </c>
      <c r="H85" s="5" t="s">
        <v>3107</v>
      </c>
      <c r="I85" s="5">
        <v>4</v>
      </c>
      <c r="J85" s="5" t="s">
        <v>17</v>
      </c>
      <c r="K85" s="5" t="s">
        <v>3048</v>
      </c>
      <c r="L85" s="5" t="s">
        <v>3049</v>
      </c>
      <c r="M85" s="5">
        <v>30</v>
      </c>
      <c r="N85" s="6">
        <f>ROUND(V85*M85/规则与名单!$B$3,2)</f>
        <v>6000</v>
      </c>
      <c r="O85" s="6">
        <f>ROUND(SUMIFS(逐日取数依据!$L$2:$L$8738,逐日取数依据!$A$2:$A$8738,AB85),2)</f>
        <v>262.9</v>
      </c>
      <c r="P85" s="5">
        <f t="shared" si="3"/>
        <v>4.38</v>
      </c>
      <c r="Q85" s="5" t="str">
        <f t="shared" si="4"/>
        <v>已有里程未达标</v>
      </c>
      <c r="R85" s="5" t="s">
        <v>111</v>
      </c>
      <c r="S85" s="5" t="s">
        <v>3121</v>
      </c>
      <c r="T85" s="5"/>
      <c r="U85" s="5"/>
      <c r="V85" s="5">
        <v>6000</v>
      </c>
      <c r="W85" s="6">
        <v>1000</v>
      </c>
      <c r="X85" s="5">
        <f>SUMIFS(逐日取数依据!$M$2:$M$8738,逐日取数依据!$A$2:$A$8738,AB85)</f>
        <v>3</v>
      </c>
      <c r="Y85" s="5" t="s">
        <v>120</v>
      </c>
      <c r="Z85" s="5" t="s">
        <v>120</v>
      </c>
      <c r="AA85" s="5" t="str">
        <f t="shared" si="5"/>
        <v>仅累计已有数据，缺失不代表实际零里程</v>
      </c>
      <c r="AB85" s="5">
        <v>85</v>
      </c>
      <c r="AC85" s="5">
        <v>30</v>
      </c>
      <c r="AD85" s="6">
        <v>6000</v>
      </c>
      <c r="AE85" s="5" t="s">
        <v>131</v>
      </c>
    </row>
    <row r="86" ht="19" customHeight="1" spans="1:31">
      <c r="A86" s="5" t="s">
        <v>288</v>
      </c>
      <c r="B86" s="5">
        <v>2026</v>
      </c>
      <c r="C86" s="5">
        <v>9</v>
      </c>
      <c r="D86" s="5" t="s">
        <v>50</v>
      </c>
      <c r="E86" s="5" t="s">
        <v>253</v>
      </c>
      <c r="F86" s="5" t="s">
        <v>289</v>
      </c>
      <c r="G86" s="5" t="s">
        <v>290</v>
      </c>
      <c r="H86" s="5" t="s">
        <v>3122</v>
      </c>
      <c r="I86" s="5">
        <v>4</v>
      </c>
      <c r="J86" s="5" t="s">
        <v>17</v>
      </c>
      <c r="K86" s="5" t="s">
        <v>3048</v>
      </c>
      <c r="L86" s="5" t="s">
        <v>3123</v>
      </c>
      <c r="M86" s="5">
        <v>23</v>
      </c>
      <c r="N86" s="6">
        <f>ROUND(V86*M86/规则与名单!$B$3,2)</f>
        <v>4600</v>
      </c>
      <c r="O86" s="6">
        <f>ROUND(SUMIFS(逐日取数依据!$L$2:$L$8738,逐日取数依据!$A$2:$A$8738,AB86),2)</f>
        <v>6016.8</v>
      </c>
      <c r="P86" s="5">
        <f t="shared" si="3"/>
        <v>130.8</v>
      </c>
      <c r="Q86" s="5" t="str">
        <f t="shared" si="4"/>
        <v>达标</v>
      </c>
      <c r="R86" s="5" t="s">
        <v>181</v>
      </c>
      <c r="S86" s="5" t="s">
        <v>3080</v>
      </c>
      <c r="T86" s="5"/>
      <c r="U86" s="5" t="s">
        <v>3123</v>
      </c>
      <c r="V86" s="5">
        <v>6000</v>
      </c>
      <c r="W86" s="6">
        <v>1000</v>
      </c>
      <c r="X86" s="5">
        <f>SUMIFS(逐日取数依据!$M$2:$M$8738,逐日取数依据!$A$2:$A$8738,AB86)</f>
        <v>0</v>
      </c>
      <c r="Y86" s="5" t="s">
        <v>120</v>
      </c>
      <c r="Z86" s="5" t="s">
        <v>120</v>
      </c>
      <c r="AA86" s="5" t="str">
        <f t="shared" si="5"/>
        <v>数据齐全</v>
      </c>
      <c r="AB86" s="5">
        <v>86</v>
      </c>
      <c r="AC86" s="5">
        <v>23</v>
      </c>
      <c r="AD86" s="6">
        <v>4600</v>
      </c>
      <c r="AE86" s="5" t="s">
        <v>291</v>
      </c>
    </row>
    <row r="87" ht="19" customHeight="1" spans="1:31">
      <c r="A87" s="5" t="s">
        <v>292</v>
      </c>
      <c r="B87" s="5">
        <v>2026</v>
      </c>
      <c r="C87" s="5">
        <v>9</v>
      </c>
      <c r="D87" s="5" t="s">
        <v>50</v>
      </c>
      <c r="E87" s="5" t="s">
        <v>253</v>
      </c>
      <c r="F87" s="5" t="s">
        <v>254</v>
      </c>
      <c r="G87" s="5" t="s">
        <v>270</v>
      </c>
      <c r="H87" s="5" t="s">
        <v>3111</v>
      </c>
      <c r="I87" s="5">
        <v>4</v>
      </c>
      <c r="J87" s="5" t="s">
        <v>17</v>
      </c>
      <c r="K87" s="5" t="s">
        <v>3048</v>
      </c>
      <c r="L87" s="5" t="s">
        <v>3049</v>
      </c>
      <c r="M87" s="5">
        <v>30</v>
      </c>
      <c r="N87" s="6">
        <f>ROUND(V87*M87/规则与名单!$B$3,2)</f>
        <v>6000</v>
      </c>
      <c r="O87" s="6">
        <f>ROUND(SUMIFS(逐日取数依据!$L$2:$L$8738,逐日取数依据!$A$2:$A$8738,AB87),2)</f>
        <v>317.4</v>
      </c>
      <c r="P87" s="5">
        <f t="shared" si="3"/>
        <v>5.29</v>
      </c>
      <c r="Q87" s="5" t="str">
        <f t="shared" si="4"/>
        <v>已有里程未达标</v>
      </c>
      <c r="R87" s="5" t="s">
        <v>181</v>
      </c>
      <c r="S87" s="5" t="s">
        <v>3103</v>
      </c>
      <c r="T87" s="5"/>
      <c r="U87" s="5" t="s">
        <v>3049</v>
      </c>
      <c r="V87" s="5">
        <v>6000</v>
      </c>
      <c r="W87" s="6">
        <v>1000</v>
      </c>
      <c r="X87" s="5">
        <f>SUMIFS(逐日取数依据!$M$2:$M$8738,逐日取数依据!$A$2:$A$8738,AB87)</f>
        <v>1</v>
      </c>
      <c r="Y87" s="5" t="s">
        <v>120</v>
      </c>
      <c r="Z87" s="5" t="s">
        <v>120</v>
      </c>
      <c r="AA87" s="5" t="str">
        <f t="shared" si="5"/>
        <v>仅累计已有数据，缺失不代表实际零里程</v>
      </c>
      <c r="AB87" s="5">
        <v>87</v>
      </c>
      <c r="AC87" s="5">
        <v>30</v>
      </c>
      <c r="AD87" s="6">
        <v>6000</v>
      </c>
      <c r="AE87" s="5" t="s">
        <v>124</v>
      </c>
    </row>
    <row r="88" ht="19" customHeight="1" spans="1:31">
      <c r="A88" s="5" t="s">
        <v>173</v>
      </c>
      <c r="B88" s="5">
        <v>2026</v>
      </c>
      <c r="C88" s="5">
        <v>9</v>
      </c>
      <c r="D88" s="5" t="s">
        <v>50</v>
      </c>
      <c r="E88" s="5" t="s">
        <v>253</v>
      </c>
      <c r="F88" s="5" t="s">
        <v>254</v>
      </c>
      <c r="G88" s="5" t="s">
        <v>270</v>
      </c>
      <c r="H88" s="5" t="s">
        <v>3111</v>
      </c>
      <c r="I88" s="5">
        <v>4</v>
      </c>
      <c r="J88" s="5" t="s">
        <v>17</v>
      </c>
      <c r="K88" s="5" t="s">
        <v>3048</v>
      </c>
      <c r="L88" s="5" t="s">
        <v>3112</v>
      </c>
      <c r="M88" s="5">
        <v>7</v>
      </c>
      <c r="N88" s="6">
        <f>ROUND(V88*M88/规则与名单!$B$3,2)</f>
        <v>1400</v>
      </c>
      <c r="O88" s="6">
        <f>ROUND(SUMIFS(逐日取数依据!$L$2:$L$8738,逐日取数依据!$A$2:$A$8738,AB88),2)</f>
        <v>438.9</v>
      </c>
      <c r="P88" s="5">
        <f t="shared" si="3"/>
        <v>31.35</v>
      </c>
      <c r="Q88" s="5" t="str">
        <f t="shared" si="4"/>
        <v>未达标</v>
      </c>
      <c r="R88" s="5" t="s">
        <v>181</v>
      </c>
      <c r="S88" s="5" t="s">
        <v>3103</v>
      </c>
      <c r="T88" s="5"/>
      <c r="U88" s="5" t="s">
        <v>3112</v>
      </c>
      <c r="V88" s="5">
        <v>6000</v>
      </c>
      <c r="W88" s="6">
        <v>1000</v>
      </c>
      <c r="X88" s="5">
        <f>SUMIFS(逐日取数依据!$M$2:$M$8738,逐日取数依据!$A$2:$A$8738,AB88)</f>
        <v>0</v>
      </c>
      <c r="Y88" s="5" t="s">
        <v>120</v>
      </c>
      <c r="Z88" s="5" t="s">
        <v>113</v>
      </c>
      <c r="AA88" s="5" t="str">
        <f t="shared" si="5"/>
        <v>数据齐全</v>
      </c>
      <c r="AB88" s="5">
        <v>88</v>
      </c>
      <c r="AC88" s="5">
        <v>7</v>
      </c>
      <c r="AD88" s="6">
        <v>1400</v>
      </c>
      <c r="AE88" s="5" t="s">
        <v>271</v>
      </c>
    </row>
    <row r="89" ht="19" customHeight="1" spans="1:31">
      <c r="A89" s="5" t="s">
        <v>293</v>
      </c>
      <c r="B89" s="5">
        <v>2026</v>
      </c>
      <c r="C89" s="5">
        <v>9</v>
      </c>
      <c r="D89" s="5" t="s">
        <v>50</v>
      </c>
      <c r="E89" s="5" t="s">
        <v>253</v>
      </c>
      <c r="F89" s="5" t="s">
        <v>254</v>
      </c>
      <c r="G89" s="5" t="s">
        <v>270</v>
      </c>
      <c r="H89" s="5" t="s">
        <v>3111</v>
      </c>
      <c r="I89" s="5">
        <v>4</v>
      </c>
      <c r="J89" s="5" t="s">
        <v>17</v>
      </c>
      <c r="K89" s="5" t="s">
        <v>3048</v>
      </c>
      <c r="L89" s="5" t="s">
        <v>3049</v>
      </c>
      <c r="M89" s="5">
        <v>30</v>
      </c>
      <c r="N89" s="6">
        <f>ROUND(V89*M89/规则与名单!$B$3,2)</f>
        <v>6000</v>
      </c>
      <c r="O89" s="6">
        <f>ROUND(SUMIFS(逐日取数依据!$L$2:$L$8738,逐日取数依据!$A$2:$A$8738,AB89),2)</f>
        <v>224.6</v>
      </c>
      <c r="P89" s="5">
        <f t="shared" si="3"/>
        <v>3.74</v>
      </c>
      <c r="Q89" s="5" t="str">
        <f t="shared" si="4"/>
        <v>已有里程未达标</v>
      </c>
      <c r="R89" s="5" t="s">
        <v>181</v>
      </c>
      <c r="S89" s="5" t="s">
        <v>3103</v>
      </c>
      <c r="T89" s="5"/>
      <c r="U89" s="5" t="s">
        <v>3049</v>
      </c>
      <c r="V89" s="5">
        <v>6000</v>
      </c>
      <c r="W89" s="6">
        <v>1000</v>
      </c>
      <c r="X89" s="5">
        <f>SUMIFS(逐日取数依据!$M$2:$M$8738,逐日取数依据!$A$2:$A$8738,AB89)</f>
        <v>6</v>
      </c>
      <c r="Y89" s="5" t="s">
        <v>120</v>
      </c>
      <c r="Z89" s="5" t="s">
        <v>120</v>
      </c>
      <c r="AA89" s="5" t="str">
        <f t="shared" si="5"/>
        <v>仅累计已有数据，缺失不代表实际零里程</v>
      </c>
      <c r="AB89" s="5">
        <v>89</v>
      </c>
      <c r="AC89" s="5">
        <v>30</v>
      </c>
      <c r="AD89" s="6">
        <v>6000</v>
      </c>
      <c r="AE89" s="5" t="s">
        <v>294</v>
      </c>
    </row>
    <row r="90" ht="19" customHeight="1" spans="1:31">
      <c r="A90" s="5" t="s">
        <v>295</v>
      </c>
      <c r="B90" s="5">
        <v>2026</v>
      </c>
      <c r="C90" s="5">
        <v>9</v>
      </c>
      <c r="D90" s="5" t="s">
        <v>50</v>
      </c>
      <c r="E90" s="5" t="s">
        <v>253</v>
      </c>
      <c r="F90" s="5" t="s">
        <v>296</v>
      </c>
      <c r="G90" s="5" t="s">
        <v>297</v>
      </c>
      <c r="H90" s="5" t="s">
        <v>3124</v>
      </c>
      <c r="I90" s="5">
        <v>4</v>
      </c>
      <c r="J90" s="5" t="s">
        <v>17</v>
      </c>
      <c r="K90" s="5" t="s">
        <v>3048</v>
      </c>
      <c r="L90" s="5" t="s">
        <v>3049</v>
      </c>
      <c r="M90" s="5">
        <v>30</v>
      </c>
      <c r="N90" s="6">
        <f>ROUND(V90*M90/规则与名单!$B$3,2)</f>
        <v>6000</v>
      </c>
      <c r="O90" s="6">
        <f>ROUND(SUMIFS(逐日取数依据!$L$2:$L$8738,逐日取数依据!$A$2:$A$8738,AB90),2)</f>
        <v>1139.6</v>
      </c>
      <c r="P90" s="5">
        <f t="shared" si="3"/>
        <v>18.99</v>
      </c>
      <c r="Q90" s="5" t="str">
        <f t="shared" si="4"/>
        <v>已有里程未达标</v>
      </c>
      <c r="R90" s="5" t="s">
        <v>111</v>
      </c>
      <c r="S90" s="5" t="s">
        <v>3125</v>
      </c>
      <c r="T90" s="5"/>
      <c r="U90" s="5"/>
      <c r="V90" s="5">
        <v>6000</v>
      </c>
      <c r="W90" s="6">
        <v>1000</v>
      </c>
      <c r="X90" s="5">
        <f>SUMIFS(逐日取数依据!$M$2:$M$8738,逐日取数依据!$A$2:$A$8738,AB90)</f>
        <v>4</v>
      </c>
      <c r="Y90" s="5" t="s">
        <v>120</v>
      </c>
      <c r="Z90" s="5" t="s">
        <v>120</v>
      </c>
      <c r="AA90" s="5" t="str">
        <f t="shared" si="5"/>
        <v>仅累计已有数据，缺失不代表实际零里程</v>
      </c>
      <c r="AB90" s="5">
        <v>90</v>
      </c>
      <c r="AC90" s="5">
        <v>30</v>
      </c>
      <c r="AD90" s="6">
        <v>6000</v>
      </c>
      <c r="AE90" s="5" t="s">
        <v>298</v>
      </c>
    </row>
    <row r="91" ht="19" customHeight="1" spans="1:31">
      <c r="A91" s="5" t="s">
        <v>299</v>
      </c>
      <c r="B91" s="5">
        <v>2026</v>
      </c>
      <c r="C91" s="5">
        <v>9</v>
      </c>
      <c r="D91" s="5" t="s">
        <v>50</v>
      </c>
      <c r="E91" s="5" t="s">
        <v>253</v>
      </c>
      <c r="F91" s="5" t="s">
        <v>300</v>
      </c>
      <c r="G91" s="5" t="s">
        <v>301</v>
      </c>
      <c r="H91" s="5" t="s">
        <v>3126</v>
      </c>
      <c r="I91" s="5">
        <v>4</v>
      </c>
      <c r="J91" s="5" t="s">
        <v>17</v>
      </c>
      <c r="K91" s="5" t="s">
        <v>3048</v>
      </c>
      <c r="L91" s="5" t="s">
        <v>3127</v>
      </c>
      <c r="M91" s="5">
        <v>4</v>
      </c>
      <c r="N91" s="6">
        <f>ROUND(V91*M91/规则与名单!$B$3,2)</f>
        <v>800</v>
      </c>
      <c r="O91" s="6">
        <f>ROUND(SUMIFS(逐日取数依据!$L$2:$L$8738,逐日取数依据!$A$2:$A$8738,AB91),2)</f>
        <v>106.6</v>
      </c>
      <c r="P91" s="5">
        <f t="shared" si="3"/>
        <v>13.33</v>
      </c>
      <c r="Q91" s="5" t="str">
        <f t="shared" si="4"/>
        <v>未达标</v>
      </c>
      <c r="R91" s="5" t="s">
        <v>181</v>
      </c>
      <c r="S91" s="5" t="s">
        <v>3128</v>
      </c>
      <c r="T91" s="5"/>
      <c r="U91" s="5" t="s">
        <v>3127</v>
      </c>
      <c r="V91" s="5">
        <v>6000</v>
      </c>
      <c r="W91" s="6">
        <v>1000</v>
      </c>
      <c r="X91" s="5">
        <f>SUMIFS(逐日取数依据!$M$2:$M$8738,逐日取数依据!$A$2:$A$8738,AB91)</f>
        <v>0</v>
      </c>
      <c r="Y91" s="5" t="s">
        <v>120</v>
      </c>
      <c r="Z91" s="5" t="s">
        <v>120</v>
      </c>
      <c r="AA91" s="5" t="str">
        <f t="shared" si="5"/>
        <v>数据齐全</v>
      </c>
      <c r="AB91" s="5">
        <v>91</v>
      </c>
      <c r="AC91" s="5">
        <v>4</v>
      </c>
      <c r="AD91" s="6">
        <v>800</v>
      </c>
      <c r="AE91" s="5" t="s">
        <v>302</v>
      </c>
    </row>
    <row r="92" ht="19" customHeight="1" spans="1:31">
      <c r="A92" s="5" t="s">
        <v>303</v>
      </c>
      <c r="B92" s="5">
        <v>2026</v>
      </c>
      <c r="C92" s="5">
        <v>9</v>
      </c>
      <c r="D92" s="5" t="s">
        <v>50</v>
      </c>
      <c r="E92" s="5" t="s">
        <v>253</v>
      </c>
      <c r="F92" s="5" t="s">
        <v>254</v>
      </c>
      <c r="G92" s="5" t="s">
        <v>261</v>
      </c>
      <c r="H92" s="5" t="s">
        <v>3107</v>
      </c>
      <c r="I92" s="5">
        <v>4</v>
      </c>
      <c r="J92" s="5" t="s">
        <v>17</v>
      </c>
      <c r="K92" s="5" t="s">
        <v>3048</v>
      </c>
      <c r="L92" s="5" t="s">
        <v>3059</v>
      </c>
      <c r="M92" s="5">
        <v>5</v>
      </c>
      <c r="N92" s="6">
        <f>ROUND(V92*M92/规则与名单!$B$3,2)</f>
        <v>1000</v>
      </c>
      <c r="O92" s="6">
        <f>ROUND(SUMIFS(逐日取数依据!$L$2:$L$8738,逐日取数依据!$A$2:$A$8738,AB92),2)</f>
        <v>388.3</v>
      </c>
      <c r="P92" s="5">
        <f t="shared" si="3"/>
        <v>38.83</v>
      </c>
      <c r="Q92" s="5" t="str">
        <f t="shared" si="4"/>
        <v>未达标</v>
      </c>
      <c r="R92" s="5" t="s">
        <v>181</v>
      </c>
      <c r="S92" s="5" t="s">
        <v>3085</v>
      </c>
      <c r="T92" s="5"/>
      <c r="U92" s="5" t="s">
        <v>3059</v>
      </c>
      <c r="V92" s="5">
        <v>6000</v>
      </c>
      <c r="W92" s="6">
        <v>1000</v>
      </c>
      <c r="X92" s="5">
        <f>SUMIFS(逐日取数依据!$M$2:$M$8738,逐日取数依据!$A$2:$A$8738,AB92)</f>
        <v>0</v>
      </c>
      <c r="Y92" s="5" t="s">
        <v>120</v>
      </c>
      <c r="Z92" s="5" t="s">
        <v>113</v>
      </c>
      <c r="AA92" s="5" t="str">
        <f t="shared" si="5"/>
        <v>数据齐全</v>
      </c>
      <c r="AB92" s="5">
        <v>92</v>
      </c>
      <c r="AC92" s="5">
        <v>5</v>
      </c>
      <c r="AD92" s="6">
        <v>1000</v>
      </c>
      <c r="AE92" s="5" t="s">
        <v>304</v>
      </c>
    </row>
    <row r="93" ht="19" customHeight="1" spans="1:31">
      <c r="A93" s="5" t="s">
        <v>305</v>
      </c>
      <c r="B93" s="5">
        <v>2026</v>
      </c>
      <c r="C93" s="5">
        <v>9</v>
      </c>
      <c r="D93" s="5" t="s">
        <v>50</v>
      </c>
      <c r="E93" s="5" t="s">
        <v>253</v>
      </c>
      <c r="F93" s="5" t="s">
        <v>289</v>
      </c>
      <c r="G93" s="5" t="s">
        <v>290</v>
      </c>
      <c r="H93" s="5" t="s">
        <v>3122</v>
      </c>
      <c r="I93" s="5">
        <v>4</v>
      </c>
      <c r="J93" s="5" t="s">
        <v>17</v>
      </c>
      <c r="K93" s="5" t="s">
        <v>3048</v>
      </c>
      <c r="L93" s="5" t="s">
        <v>3123</v>
      </c>
      <c r="M93" s="5">
        <v>23</v>
      </c>
      <c r="N93" s="6">
        <f>ROUND(V93*M93/规则与名单!$B$3,2)</f>
        <v>4600</v>
      </c>
      <c r="O93" s="6">
        <f>ROUND(SUMIFS(逐日取数依据!$L$2:$L$8738,逐日取数依据!$A$2:$A$8738,AB93),2)</f>
        <v>4792.4</v>
      </c>
      <c r="P93" s="5">
        <f t="shared" si="3"/>
        <v>104.18</v>
      </c>
      <c r="Q93" s="5" t="str">
        <f t="shared" si="4"/>
        <v>达标</v>
      </c>
      <c r="R93" s="5" t="s">
        <v>181</v>
      </c>
      <c r="S93" s="5" t="s">
        <v>3117</v>
      </c>
      <c r="T93" s="5"/>
      <c r="U93" s="5" t="s">
        <v>3123</v>
      </c>
      <c r="V93" s="5">
        <v>6000</v>
      </c>
      <c r="W93" s="6">
        <v>1000</v>
      </c>
      <c r="X93" s="5">
        <f>SUMIFS(逐日取数依据!$M$2:$M$8738,逐日取数依据!$A$2:$A$8738,AB93)</f>
        <v>4</v>
      </c>
      <c r="Y93" s="5" t="s">
        <v>120</v>
      </c>
      <c r="Z93" s="5" t="s">
        <v>120</v>
      </c>
      <c r="AA93" s="5" t="str">
        <f t="shared" si="5"/>
        <v>仅累计已有数据，缺失不代表实际零里程</v>
      </c>
      <c r="AB93" s="5">
        <v>93</v>
      </c>
      <c r="AC93" s="5">
        <v>23</v>
      </c>
      <c r="AD93" s="6">
        <v>4600</v>
      </c>
      <c r="AE93" s="5" t="s">
        <v>306</v>
      </c>
    </row>
    <row r="94" ht="19" customHeight="1" spans="1:31">
      <c r="A94" s="5" t="s">
        <v>307</v>
      </c>
      <c r="B94" s="5">
        <v>2026</v>
      </c>
      <c r="C94" s="5">
        <v>9</v>
      </c>
      <c r="D94" s="5" t="s">
        <v>50</v>
      </c>
      <c r="E94" s="5" t="s">
        <v>253</v>
      </c>
      <c r="F94" s="5" t="s">
        <v>254</v>
      </c>
      <c r="G94" s="5" t="s">
        <v>270</v>
      </c>
      <c r="H94" s="5" t="s">
        <v>3111</v>
      </c>
      <c r="I94" s="5">
        <v>4</v>
      </c>
      <c r="J94" s="5" t="s">
        <v>17</v>
      </c>
      <c r="K94" s="5" t="s">
        <v>3048</v>
      </c>
      <c r="L94" s="5" t="s">
        <v>3049</v>
      </c>
      <c r="M94" s="5">
        <v>30</v>
      </c>
      <c r="N94" s="6">
        <f>ROUND(V94*M94/规则与名单!$B$3,2)</f>
        <v>6000</v>
      </c>
      <c r="O94" s="6">
        <f>ROUND(SUMIFS(逐日取数依据!$L$2:$L$8738,逐日取数依据!$A$2:$A$8738,AB94),2)</f>
        <v>309.8</v>
      </c>
      <c r="P94" s="5">
        <f t="shared" si="3"/>
        <v>5.16</v>
      </c>
      <c r="Q94" s="5" t="str">
        <f t="shared" si="4"/>
        <v>已有里程未达标</v>
      </c>
      <c r="R94" s="5" t="s">
        <v>111</v>
      </c>
      <c r="S94" s="5" t="s">
        <v>3118</v>
      </c>
      <c r="T94" s="5"/>
      <c r="U94" s="5"/>
      <c r="V94" s="5">
        <v>6000</v>
      </c>
      <c r="W94" s="6">
        <v>1000</v>
      </c>
      <c r="X94" s="5">
        <f>SUMIFS(逐日取数依据!$M$2:$M$8738,逐日取数依据!$A$2:$A$8738,AB94)</f>
        <v>3</v>
      </c>
      <c r="Y94" s="5" t="s">
        <v>120</v>
      </c>
      <c r="Z94" s="5" t="s">
        <v>120</v>
      </c>
      <c r="AA94" s="5" t="str">
        <f t="shared" si="5"/>
        <v>仅累计已有数据，缺失不代表实际零里程</v>
      </c>
      <c r="AB94" s="5">
        <v>94</v>
      </c>
      <c r="AC94" s="5">
        <v>30</v>
      </c>
      <c r="AD94" s="6">
        <v>6000</v>
      </c>
      <c r="AE94" s="5" t="s">
        <v>308</v>
      </c>
    </row>
    <row r="95" ht="19" customHeight="1" spans="1:31">
      <c r="A95" s="5" t="s">
        <v>309</v>
      </c>
      <c r="B95" s="5">
        <v>2026</v>
      </c>
      <c r="C95" s="5">
        <v>9</v>
      </c>
      <c r="D95" s="5" t="s">
        <v>50</v>
      </c>
      <c r="E95" s="5" t="s">
        <v>253</v>
      </c>
      <c r="F95" s="5" t="s">
        <v>310</v>
      </c>
      <c r="G95" s="5" t="s">
        <v>311</v>
      </c>
      <c r="H95" s="5" t="s">
        <v>3129</v>
      </c>
      <c r="I95" s="5">
        <v>5</v>
      </c>
      <c r="J95" s="5" t="s">
        <v>16</v>
      </c>
      <c r="K95" s="5" t="s">
        <v>3048</v>
      </c>
      <c r="L95" s="5" t="s">
        <v>3049</v>
      </c>
      <c r="M95" s="5">
        <v>30</v>
      </c>
      <c r="N95" s="6">
        <f>ROUND(V95*M95/规则与名单!$B$3,2)</f>
        <v>5000</v>
      </c>
      <c r="O95" s="6">
        <f>ROUND(SUMIFS(逐日取数依据!$L$2:$L$8738,逐日取数依据!$A$2:$A$8738,AB95),2)</f>
        <v>1695.2</v>
      </c>
      <c r="P95" s="5">
        <f t="shared" si="3"/>
        <v>33.9</v>
      </c>
      <c r="Q95" s="5" t="str">
        <f t="shared" si="4"/>
        <v>已有里程未达标</v>
      </c>
      <c r="R95" s="5" t="s">
        <v>111</v>
      </c>
      <c r="S95" s="5" t="s">
        <v>3083</v>
      </c>
      <c r="T95" s="5"/>
      <c r="U95" s="5"/>
      <c r="V95" s="5">
        <v>5000</v>
      </c>
      <c r="W95" s="6">
        <v>260</v>
      </c>
      <c r="X95" s="5">
        <f>SUMIFS(逐日取数依据!$M$2:$M$8738,逐日取数依据!$A$2:$A$8738,AB95)</f>
        <v>1</v>
      </c>
      <c r="Y95" s="5" t="s">
        <v>120</v>
      </c>
      <c r="Z95" s="5" t="s">
        <v>120</v>
      </c>
      <c r="AA95" s="5" t="str">
        <f t="shared" si="5"/>
        <v>仅累计已有数据，缺失不代表实际零里程</v>
      </c>
      <c r="AB95" s="5">
        <v>95</v>
      </c>
      <c r="AC95" s="5">
        <v>30</v>
      </c>
      <c r="AD95" s="6">
        <v>5000</v>
      </c>
      <c r="AE95" s="5" t="s">
        <v>312</v>
      </c>
    </row>
    <row r="96" ht="19" customHeight="1" spans="1:31">
      <c r="A96" s="5" t="s">
        <v>313</v>
      </c>
      <c r="B96" s="5">
        <v>2026</v>
      </c>
      <c r="C96" s="5">
        <v>9</v>
      </c>
      <c r="D96" s="5" t="s">
        <v>50</v>
      </c>
      <c r="E96" s="5" t="s">
        <v>253</v>
      </c>
      <c r="F96" s="5" t="s">
        <v>314</v>
      </c>
      <c r="G96" s="5" t="s">
        <v>315</v>
      </c>
      <c r="H96" s="5" t="s">
        <v>3130</v>
      </c>
      <c r="I96" s="5">
        <v>5</v>
      </c>
      <c r="J96" s="5" t="s">
        <v>16</v>
      </c>
      <c r="K96" s="5" t="s">
        <v>3048</v>
      </c>
      <c r="L96" s="5" t="s">
        <v>3049</v>
      </c>
      <c r="M96" s="5">
        <v>30</v>
      </c>
      <c r="N96" s="6">
        <f>ROUND(V96*M96/规则与名单!$B$3,2)</f>
        <v>5000</v>
      </c>
      <c r="O96" s="6">
        <f>ROUND(SUMIFS(逐日取数依据!$L$2:$L$8738,逐日取数依据!$A$2:$A$8738,AB96),2)</f>
        <v>1285.7</v>
      </c>
      <c r="P96" s="5">
        <f t="shared" si="3"/>
        <v>25.71</v>
      </c>
      <c r="Q96" s="5" t="str">
        <f t="shared" si="4"/>
        <v>未达标</v>
      </c>
      <c r="R96" s="5" t="s">
        <v>111</v>
      </c>
      <c r="S96" s="5" t="s">
        <v>3131</v>
      </c>
      <c r="T96" s="5"/>
      <c r="U96" s="5"/>
      <c r="V96" s="5">
        <v>5000</v>
      </c>
      <c r="W96" s="6">
        <v>260</v>
      </c>
      <c r="X96" s="5">
        <f>SUMIFS(逐日取数依据!$M$2:$M$8738,逐日取数依据!$A$2:$A$8738,AB96)</f>
        <v>0</v>
      </c>
      <c r="Y96" s="5" t="s">
        <v>120</v>
      </c>
      <c r="Z96" s="5" t="s">
        <v>120</v>
      </c>
      <c r="AA96" s="5" t="str">
        <f t="shared" si="5"/>
        <v>数据齐全</v>
      </c>
      <c r="AB96" s="5">
        <v>96</v>
      </c>
      <c r="AC96" s="5">
        <v>30</v>
      </c>
      <c r="AD96" s="6">
        <v>5000</v>
      </c>
      <c r="AE96" s="5" t="s">
        <v>145</v>
      </c>
    </row>
    <row r="97" ht="19" customHeight="1" spans="1:31">
      <c r="A97" s="5" t="s">
        <v>316</v>
      </c>
      <c r="B97" s="5">
        <v>2026</v>
      </c>
      <c r="C97" s="5">
        <v>9</v>
      </c>
      <c r="D97" s="5" t="s">
        <v>50</v>
      </c>
      <c r="E97" s="5" t="s">
        <v>253</v>
      </c>
      <c r="F97" s="5" t="s">
        <v>285</v>
      </c>
      <c r="G97" s="5" t="s">
        <v>317</v>
      </c>
      <c r="H97" s="5" t="s">
        <v>3132</v>
      </c>
      <c r="I97" s="5">
        <v>5</v>
      </c>
      <c r="J97" s="5" t="s">
        <v>16</v>
      </c>
      <c r="K97" s="5" t="s">
        <v>3048</v>
      </c>
      <c r="L97" s="5" t="s">
        <v>3049</v>
      </c>
      <c r="M97" s="5">
        <v>30</v>
      </c>
      <c r="N97" s="6">
        <f>ROUND(V97*M97/规则与名单!$B$3,2)</f>
        <v>5000</v>
      </c>
      <c r="O97" s="6">
        <f>ROUND(SUMIFS(逐日取数依据!$L$2:$L$8738,逐日取数依据!$A$2:$A$8738,AB97),2)</f>
        <v>2095.2</v>
      </c>
      <c r="P97" s="5">
        <f t="shared" si="3"/>
        <v>41.9</v>
      </c>
      <c r="Q97" s="5" t="str">
        <f t="shared" si="4"/>
        <v>未达标</v>
      </c>
      <c r="R97" s="5" t="s">
        <v>111</v>
      </c>
      <c r="S97" s="5" t="s">
        <v>3133</v>
      </c>
      <c r="T97" s="5"/>
      <c r="U97" s="5"/>
      <c r="V97" s="5">
        <v>5000</v>
      </c>
      <c r="W97" s="6">
        <v>260</v>
      </c>
      <c r="X97" s="5">
        <f>SUMIFS(逐日取数依据!$M$2:$M$8738,逐日取数依据!$A$2:$A$8738,AB97)</f>
        <v>0</v>
      </c>
      <c r="Y97" s="5" t="s">
        <v>120</v>
      </c>
      <c r="Z97" s="5" t="s">
        <v>120</v>
      </c>
      <c r="AA97" s="5" t="str">
        <f t="shared" si="5"/>
        <v>数据齐全</v>
      </c>
      <c r="AB97" s="5">
        <v>97</v>
      </c>
      <c r="AC97" s="5">
        <v>30</v>
      </c>
      <c r="AD97" s="6">
        <v>5000</v>
      </c>
      <c r="AE97" s="5" t="s">
        <v>145</v>
      </c>
    </row>
    <row r="98" ht="19" customHeight="1" spans="1:31">
      <c r="A98" s="5" t="s">
        <v>318</v>
      </c>
      <c r="B98" s="5">
        <v>2026</v>
      </c>
      <c r="C98" s="5">
        <v>9</v>
      </c>
      <c r="D98" s="5" t="s">
        <v>50</v>
      </c>
      <c r="E98" s="5" t="s">
        <v>253</v>
      </c>
      <c r="F98" s="5" t="s">
        <v>285</v>
      </c>
      <c r="G98" s="5" t="s">
        <v>319</v>
      </c>
      <c r="H98" s="5" t="s">
        <v>3134</v>
      </c>
      <c r="I98" s="5">
        <v>5</v>
      </c>
      <c r="J98" s="5" t="s">
        <v>16</v>
      </c>
      <c r="K98" s="5" t="s">
        <v>3048</v>
      </c>
      <c r="L98" s="5" t="s">
        <v>3049</v>
      </c>
      <c r="M98" s="5">
        <v>30</v>
      </c>
      <c r="N98" s="6">
        <f>ROUND(V98*M98/规则与名单!$B$3,2)</f>
        <v>5000</v>
      </c>
      <c r="O98" s="6">
        <f>ROUND(SUMIFS(逐日取数依据!$L$2:$L$8738,逐日取数依据!$A$2:$A$8738,AB98),2)</f>
        <v>1108.8</v>
      </c>
      <c r="P98" s="5">
        <f t="shared" si="3"/>
        <v>22.18</v>
      </c>
      <c r="Q98" s="5" t="str">
        <f t="shared" si="4"/>
        <v>未达标</v>
      </c>
      <c r="R98" s="5" t="s">
        <v>111</v>
      </c>
      <c r="S98" s="5" t="s">
        <v>3133</v>
      </c>
      <c r="T98" s="5"/>
      <c r="U98" s="5"/>
      <c r="V98" s="5">
        <v>5000</v>
      </c>
      <c r="W98" s="6">
        <v>260</v>
      </c>
      <c r="X98" s="5">
        <f>SUMIFS(逐日取数依据!$M$2:$M$8738,逐日取数依据!$A$2:$A$8738,AB98)</f>
        <v>0</v>
      </c>
      <c r="Y98" s="5" t="s">
        <v>120</v>
      </c>
      <c r="Z98" s="5" t="s">
        <v>120</v>
      </c>
      <c r="AA98" s="5" t="str">
        <f t="shared" si="5"/>
        <v>数据齐全</v>
      </c>
      <c r="AB98" s="5">
        <v>98</v>
      </c>
      <c r="AC98" s="5">
        <v>30</v>
      </c>
      <c r="AD98" s="6">
        <v>5000</v>
      </c>
      <c r="AE98" s="5" t="s">
        <v>145</v>
      </c>
    </row>
    <row r="99" ht="19" customHeight="1" spans="1:31">
      <c r="A99" s="5" t="s">
        <v>320</v>
      </c>
      <c r="B99" s="5">
        <v>2026</v>
      </c>
      <c r="C99" s="5">
        <v>9</v>
      </c>
      <c r="D99" s="5" t="s">
        <v>50</v>
      </c>
      <c r="E99" s="5" t="s">
        <v>253</v>
      </c>
      <c r="F99" s="5" t="s">
        <v>321</v>
      </c>
      <c r="G99" s="5" t="s">
        <v>322</v>
      </c>
      <c r="H99" s="5" t="s">
        <v>3135</v>
      </c>
      <c r="I99" s="5">
        <v>3</v>
      </c>
      <c r="J99" s="5" t="s">
        <v>12</v>
      </c>
      <c r="K99" s="5" t="s">
        <v>3048</v>
      </c>
      <c r="L99" s="5" t="s">
        <v>3065</v>
      </c>
      <c r="M99" s="5">
        <v>3</v>
      </c>
      <c r="N99" s="6">
        <f>ROUND(V99*M99/规则与名单!$B$3,2)</f>
        <v>500</v>
      </c>
      <c r="O99" s="6">
        <f>ROUND(SUMIFS(逐日取数依据!$L$2:$L$8738,逐日取数依据!$A$2:$A$8738,AB99),2)</f>
        <v>615.3</v>
      </c>
      <c r="P99" s="5">
        <f t="shared" si="3"/>
        <v>123.06</v>
      </c>
      <c r="Q99" s="5" t="str">
        <f t="shared" si="4"/>
        <v>达标</v>
      </c>
      <c r="R99" s="5" t="s">
        <v>181</v>
      </c>
      <c r="S99" s="5" t="s">
        <v>3136</v>
      </c>
      <c r="T99" s="5"/>
      <c r="U99" s="5" t="s">
        <v>3065</v>
      </c>
      <c r="V99" s="5">
        <v>5000</v>
      </c>
      <c r="W99" s="6">
        <v>260</v>
      </c>
      <c r="X99" s="5">
        <f>SUMIFS(逐日取数依据!$M$2:$M$8738,逐日取数依据!$A$2:$A$8738,AB99)</f>
        <v>0</v>
      </c>
      <c r="Y99" s="5" t="s">
        <v>120</v>
      </c>
      <c r="Z99" s="5" t="s">
        <v>113</v>
      </c>
      <c r="AA99" s="5" t="str">
        <f t="shared" si="5"/>
        <v>数据齐全</v>
      </c>
      <c r="AB99" s="5">
        <v>99</v>
      </c>
      <c r="AC99" s="5">
        <v>3</v>
      </c>
      <c r="AD99" s="6">
        <v>500</v>
      </c>
      <c r="AE99" s="5" t="s">
        <v>323</v>
      </c>
    </row>
    <row r="100" ht="19" customHeight="1" spans="1:31">
      <c r="A100" s="5" t="s">
        <v>324</v>
      </c>
      <c r="B100" s="5">
        <v>2026</v>
      </c>
      <c r="C100" s="5">
        <v>9</v>
      </c>
      <c r="D100" s="5" t="s">
        <v>50</v>
      </c>
      <c r="E100" s="5" t="s">
        <v>253</v>
      </c>
      <c r="F100" s="5" t="s">
        <v>314</v>
      </c>
      <c r="G100" s="5" t="s">
        <v>325</v>
      </c>
      <c r="H100" s="5" t="s">
        <v>3137</v>
      </c>
      <c r="I100" s="5">
        <v>3</v>
      </c>
      <c r="J100" s="5" t="s">
        <v>12</v>
      </c>
      <c r="K100" s="5" t="s">
        <v>3048</v>
      </c>
      <c r="L100" s="5" t="s">
        <v>3049</v>
      </c>
      <c r="M100" s="5">
        <v>30</v>
      </c>
      <c r="N100" s="6">
        <f>ROUND(V100*M100/规则与名单!$B$3,2)</f>
        <v>5000</v>
      </c>
      <c r="O100" s="6">
        <f>ROUND(SUMIFS(逐日取数依据!$L$2:$L$8738,逐日取数依据!$A$2:$A$8738,AB100),2)</f>
        <v>180.6</v>
      </c>
      <c r="P100" s="5">
        <f t="shared" si="3"/>
        <v>3.61</v>
      </c>
      <c r="Q100" s="5" t="str">
        <f t="shared" si="4"/>
        <v>未达标</v>
      </c>
      <c r="R100" s="5" t="s">
        <v>111</v>
      </c>
      <c r="S100" s="5" t="s">
        <v>3138</v>
      </c>
      <c r="T100" s="5"/>
      <c r="U100" s="5"/>
      <c r="V100" s="5">
        <v>5000</v>
      </c>
      <c r="W100" s="6">
        <v>260</v>
      </c>
      <c r="X100" s="5">
        <f>SUMIFS(逐日取数依据!$M$2:$M$8738,逐日取数依据!$A$2:$A$8738,AB100)</f>
        <v>0</v>
      </c>
      <c r="Y100" s="5" t="s">
        <v>120</v>
      </c>
      <c r="Z100" s="5" t="s">
        <v>120</v>
      </c>
      <c r="AA100" s="5" t="str">
        <f t="shared" si="5"/>
        <v>数据齐全</v>
      </c>
      <c r="AB100" s="5">
        <v>100</v>
      </c>
      <c r="AC100" s="5">
        <v>30</v>
      </c>
      <c r="AD100" s="6">
        <v>5000</v>
      </c>
      <c r="AE100" s="5" t="s">
        <v>112</v>
      </c>
    </row>
    <row r="101" ht="19" customHeight="1" spans="1:31">
      <c r="A101" s="5" t="s">
        <v>326</v>
      </c>
      <c r="B101" s="5">
        <v>2026</v>
      </c>
      <c r="C101" s="5">
        <v>9</v>
      </c>
      <c r="D101" s="5" t="s">
        <v>50</v>
      </c>
      <c r="E101" s="5" t="s">
        <v>253</v>
      </c>
      <c r="F101" s="5" t="s">
        <v>327</v>
      </c>
      <c r="G101" s="5" t="s">
        <v>328</v>
      </c>
      <c r="H101" s="5" t="s">
        <v>3139</v>
      </c>
      <c r="I101" s="5">
        <v>3</v>
      </c>
      <c r="J101" s="5" t="s">
        <v>12</v>
      </c>
      <c r="K101" s="5" t="s">
        <v>3048</v>
      </c>
      <c r="L101" s="5" t="s">
        <v>3049</v>
      </c>
      <c r="M101" s="5">
        <v>30</v>
      </c>
      <c r="N101" s="6">
        <f>ROUND(V101*M101/规则与名单!$B$3,2)</f>
        <v>5000</v>
      </c>
      <c r="O101" s="6">
        <f>ROUND(SUMIFS(逐日取数依据!$L$2:$L$8738,逐日取数依据!$A$2:$A$8738,AB101),2)</f>
        <v>5262.3</v>
      </c>
      <c r="P101" s="5">
        <f t="shared" si="3"/>
        <v>105.25</v>
      </c>
      <c r="Q101" s="5" t="str">
        <f t="shared" si="4"/>
        <v>达标</v>
      </c>
      <c r="R101" s="5" t="s">
        <v>111</v>
      </c>
      <c r="S101" s="5" t="s">
        <v>3140</v>
      </c>
      <c r="T101" s="5"/>
      <c r="U101" s="5"/>
      <c r="V101" s="5">
        <v>5000</v>
      </c>
      <c r="W101" s="6">
        <v>260</v>
      </c>
      <c r="X101" s="5">
        <f>SUMIFS(逐日取数依据!$M$2:$M$8738,逐日取数依据!$A$2:$A$8738,AB101)</f>
        <v>4</v>
      </c>
      <c r="Y101" s="5" t="s">
        <v>120</v>
      </c>
      <c r="Z101" s="5" t="s">
        <v>120</v>
      </c>
      <c r="AA101" s="5" t="str">
        <f t="shared" si="5"/>
        <v>仅累计已有数据，缺失不代表实际零里程</v>
      </c>
      <c r="AB101" s="5">
        <v>101</v>
      </c>
      <c r="AC101" s="5">
        <v>30</v>
      </c>
      <c r="AD101" s="6">
        <v>5000</v>
      </c>
      <c r="AE101" s="5" t="s">
        <v>329</v>
      </c>
    </row>
    <row r="102" ht="19" customHeight="1" spans="1:31">
      <c r="A102" s="5" t="s">
        <v>330</v>
      </c>
      <c r="B102" s="5">
        <v>2026</v>
      </c>
      <c r="C102" s="5">
        <v>9</v>
      </c>
      <c r="D102" s="5" t="s">
        <v>50</v>
      </c>
      <c r="E102" s="5" t="s">
        <v>253</v>
      </c>
      <c r="F102" s="5" t="s">
        <v>331</v>
      </c>
      <c r="G102" s="5" t="s">
        <v>332</v>
      </c>
      <c r="H102" s="5" t="s">
        <v>3141</v>
      </c>
      <c r="I102" s="5">
        <v>3</v>
      </c>
      <c r="J102" s="5" t="s">
        <v>12</v>
      </c>
      <c r="K102" s="5" t="s">
        <v>3142</v>
      </c>
      <c r="L102" s="5" t="s">
        <v>3049</v>
      </c>
      <c r="M102" s="5">
        <v>13</v>
      </c>
      <c r="N102" s="6">
        <f>ROUND(V102*M102/规则与名单!$B$3,2)</f>
        <v>2166.67</v>
      </c>
      <c r="O102" s="6">
        <f>ROUND(SUMIFS(逐日取数依据!$L$2:$L$8738,逐日取数依据!$A$2:$A$8738,AB102),2)</f>
        <v>1817.5</v>
      </c>
      <c r="P102" s="5">
        <f t="shared" si="3"/>
        <v>83.88</v>
      </c>
      <c r="Q102" s="5" t="str">
        <f t="shared" si="4"/>
        <v>未达标</v>
      </c>
      <c r="R102" s="5" t="s">
        <v>111</v>
      </c>
      <c r="S102" s="5" t="s">
        <v>3142</v>
      </c>
      <c r="T102" s="5"/>
      <c r="U102" s="5"/>
      <c r="V102" s="5">
        <v>5000</v>
      </c>
      <c r="W102" s="6">
        <v>260</v>
      </c>
      <c r="X102" s="5">
        <f>SUMIFS(逐日取数依据!$M$2:$M$8738,逐日取数依据!$A$2:$A$8738,AB102)</f>
        <v>0</v>
      </c>
      <c r="Y102" s="5" t="s">
        <v>120</v>
      </c>
      <c r="Z102" s="5" t="s">
        <v>120</v>
      </c>
      <c r="AA102" s="5" t="str">
        <f t="shared" si="5"/>
        <v>数据齐全</v>
      </c>
      <c r="AB102" s="5">
        <v>102</v>
      </c>
      <c r="AC102" s="5">
        <v>13</v>
      </c>
      <c r="AD102" s="6">
        <v>2166.67</v>
      </c>
      <c r="AE102" s="5" t="s">
        <v>187</v>
      </c>
    </row>
    <row r="103" ht="19" customHeight="1" spans="1:31">
      <c r="A103" s="5" t="s">
        <v>334</v>
      </c>
      <c r="B103" s="5">
        <v>2026</v>
      </c>
      <c r="C103" s="5">
        <v>9</v>
      </c>
      <c r="D103" s="5" t="s">
        <v>50</v>
      </c>
      <c r="E103" s="5" t="s">
        <v>253</v>
      </c>
      <c r="F103" s="5" t="s">
        <v>331</v>
      </c>
      <c r="G103" s="5" t="s">
        <v>332</v>
      </c>
      <c r="H103" s="5" t="s">
        <v>3141</v>
      </c>
      <c r="I103" s="5">
        <v>3</v>
      </c>
      <c r="J103" s="5" t="s">
        <v>12</v>
      </c>
      <c r="K103" s="5" t="s">
        <v>3048</v>
      </c>
      <c r="L103" s="5" t="s">
        <v>3143</v>
      </c>
      <c r="M103" s="5">
        <v>27</v>
      </c>
      <c r="N103" s="6">
        <f>ROUND(V103*M103/规则与名单!$B$3,2)</f>
        <v>4500</v>
      </c>
      <c r="O103" s="6">
        <f>ROUND(SUMIFS(逐日取数依据!$L$2:$L$8738,逐日取数依据!$A$2:$A$8738,AB103),2)</f>
        <v>3803.6</v>
      </c>
      <c r="P103" s="5">
        <f t="shared" si="3"/>
        <v>84.52</v>
      </c>
      <c r="Q103" s="5" t="str">
        <f t="shared" si="4"/>
        <v>已有里程未达标</v>
      </c>
      <c r="R103" s="5" t="s">
        <v>181</v>
      </c>
      <c r="S103" s="5" t="s">
        <v>3121</v>
      </c>
      <c r="T103" s="5"/>
      <c r="U103" s="5" t="s">
        <v>3143</v>
      </c>
      <c r="V103" s="5">
        <v>5000</v>
      </c>
      <c r="W103" s="6">
        <v>260</v>
      </c>
      <c r="X103" s="5">
        <f>SUMIFS(逐日取数依据!$M$2:$M$8738,逐日取数依据!$A$2:$A$8738,AB103)</f>
        <v>1</v>
      </c>
      <c r="Y103" s="5" t="s">
        <v>120</v>
      </c>
      <c r="Z103" s="5" t="s">
        <v>120</v>
      </c>
      <c r="AA103" s="5" t="str">
        <f t="shared" si="5"/>
        <v>仅累计已有数据，缺失不代表实际零里程</v>
      </c>
      <c r="AB103" s="5">
        <v>103</v>
      </c>
      <c r="AC103" s="5">
        <v>27</v>
      </c>
      <c r="AD103" s="6">
        <v>4500</v>
      </c>
      <c r="AE103" s="5" t="s">
        <v>335</v>
      </c>
    </row>
    <row r="104" ht="19" customHeight="1" spans="1:31">
      <c r="A104" s="5" t="s">
        <v>337</v>
      </c>
      <c r="B104" s="5">
        <v>2026</v>
      </c>
      <c r="C104" s="5">
        <v>9</v>
      </c>
      <c r="D104" s="5" t="s">
        <v>50</v>
      </c>
      <c r="E104" s="5" t="s">
        <v>253</v>
      </c>
      <c r="F104" s="5" t="s">
        <v>310</v>
      </c>
      <c r="G104" s="5" t="s">
        <v>311</v>
      </c>
      <c r="H104" s="5" t="s">
        <v>3129</v>
      </c>
      <c r="I104" s="5">
        <v>3</v>
      </c>
      <c r="J104" s="5" t="s">
        <v>12</v>
      </c>
      <c r="K104" s="5" t="s">
        <v>3048</v>
      </c>
      <c r="L104" s="5" t="s">
        <v>3049</v>
      </c>
      <c r="M104" s="5">
        <v>30</v>
      </c>
      <c r="N104" s="6">
        <f>ROUND(V104*M104/规则与名单!$B$3,2)</f>
        <v>5000</v>
      </c>
      <c r="O104" s="6">
        <f>ROUND(SUMIFS(逐日取数依据!$L$2:$L$8738,逐日取数依据!$A$2:$A$8738,AB104),2)</f>
        <v>842.9</v>
      </c>
      <c r="P104" s="5">
        <f t="shared" si="3"/>
        <v>16.86</v>
      </c>
      <c r="Q104" s="5" t="str">
        <f t="shared" si="4"/>
        <v>未达标</v>
      </c>
      <c r="R104" s="5" t="s">
        <v>111</v>
      </c>
      <c r="S104" s="5" t="s">
        <v>3144</v>
      </c>
      <c r="T104" s="5"/>
      <c r="U104" s="5"/>
      <c r="V104" s="5">
        <v>5000</v>
      </c>
      <c r="W104" s="6">
        <v>260</v>
      </c>
      <c r="X104" s="5">
        <f>SUMIFS(逐日取数依据!$M$2:$M$8738,逐日取数依据!$A$2:$A$8738,AB104)</f>
        <v>0</v>
      </c>
      <c r="Y104" s="5" t="s">
        <v>120</v>
      </c>
      <c r="Z104" s="5" t="s">
        <v>120</v>
      </c>
      <c r="AA104" s="5" t="str">
        <f t="shared" si="5"/>
        <v>数据齐全</v>
      </c>
      <c r="AB104" s="5">
        <v>104</v>
      </c>
      <c r="AC104" s="5">
        <v>30</v>
      </c>
      <c r="AD104" s="6">
        <v>5000</v>
      </c>
      <c r="AE104" s="5" t="s">
        <v>112</v>
      </c>
    </row>
    <row r="105" ht="19" customHeight="1" spans="1:31">
      <c r="A105" s="5" t="s">
        <v>338</v>
      </c>
      <c r="B105" s="5">
        <v>2026</v>
      </c>
      <c r="C105" s="5">
        <v>9</v>
      </c>
      <c r="D105" s="5" t="s">
        <v>50</v>
      </c>
      <c r="E105" s="5" t="s">
        <v>253</v>
      </c>
      <c r="F105" s="5" t="s">
        <v>285</v>
      </c>
      <c r="G105" s="5" t="s">
        <v>339</v>
      </c>
      <c r="H105" s="5" t="s">
        <v>3145</v>
      </c>
      <c r="I105" s="5">
        <v>3</v>
      </c>
      <c r="J105" s="5" t="s">
        <v>12</v>
      </c>
      <c r="K105" s="5" t="s">
        <v>3048</v>
      </c>
      <c r="L105" s="5" t="s">
        <v>3049</v>
      </c>
      <c r="M105" s="5">
        <v>30</v>
      </c>
      <c r="N105" s="6">
        <f>ROUND(V105*M105/规则与名单!$B$3,2)</f>
        <v>5000</v>
      </c>
      <c r="O105" s="6">
        <f>ROUND(SUMIFS(逐日取数依据!$L$2:$L$8738,逐日取数依据!$A$2:$A$8738,AB105),2)</f>
        <v>1397.5</v>
      </c>
      <c r="P105" s="5">
        <f t="shared" si="3"/>
        <v>27.95</v>
      </c>
      <c r="Q105" s="5" t="str">
        <f t="shared" si="4"/>
        <v>未达标</v>
      </c>
      <c r="R105" s="5" t="s">
        <v>111</v>
      </c>
      <c r="S105" s="5" t="s">
        <v>3105</v>
      </c>
      <c r="T105" s="5"/>
      <c r="U105" s="5"/>
      <c r="V105" s="5">
        <v>5000</v>
      </c>
      <c r="W105" s="6">
        <v>260</v>
      </c>
      <c r="X105" s="5">
        <f>SUMIFS(逐日取数依据!$M$2:$M$8738,逐日取数依据!$A$2:$A$8738,AB105)</f>
        <v>0</v>
      </c>
      <c r="Y105" s="5" t="s">
        <v>120</v>
      </c>
      <c r="Z105" s="5" t="s">
        <v>120</v>
      </c>
      <c r="AA105" s="5" t="str">
        <f t="shared" si="5"/>
        <v>数据齐全</v>
      </c>
      <c r="AB105" s="5">
        <v>105</v>
      </c>
      <c r="AC105" s="5">
        <v>30</v>
      </c>
      <c r="AD105" s="6">
        <v>5000</v>
      </c>
      <c r="AE105" s="5" t="s">
        <v>112</v>
      </c>
    </row>
    <row r="106" ht="19" customHeight="1" spans="1:31">
      <c r="A106" s="5" t="s">
        <v>340</v>
      </c>
      <c r="B106" s="5">
        <v>2026</v>
      </c>
      <c r="C106" s="5">
        <v>9</v>
      </c>
      <c r="D106" s="5" t="s">
        <v>50</v>
      </c>
      <c r="E106" s="5" t="s">
        <v>253</v>
      </c>
      <c r="F106" s="5" t="s">
        <v>321</v>
      </c>
      <c r="G106" s="5" t="s">
        <v>322</v>
      </c>
      <c r="H106" s="5" t="s">
        <v>3135</v>
      </c>
      <c r="I106" s="5">
        <v>3</v>
      </c>
      <c r="J106" s="5" t="s">
        <v>12</v>
      </c>
      <c r="K106" s="5" t="s">
        <v>3065</v>
      </c>
      <c r="L106" s="5" t="s">
        <v>3049</v>
      </c>
      <c r="M106" s="5">
        <v>28</v>
      </c>
      <c r="N106" s="6">
        <f>ROUND(V106*M106/规则与名单!$B$3,2)</f>
        <v>4666.67</v>
      </c>
      <c r="O106" s="6">
        <f>ROUND(SUMIFS(逐日取数依据!$L$2:$L$8738,逐日取数依据!$A$2:$A$8738,AB106),2)</f>
        <v>4104.4</v>
      </c>
      <c r="P106" s="5">
        <f t="shared" si="3"/>
        <v>87.95</v>
      </c>
      <c r="Q106" s="5" t="str">
        <f t="shared" si="4"/>
        <v>未达标</v>
      </c>
      <c r="R106" s="5" t="s">
        <v>111</v>
      </c>
      <c r="S106" s="5" t="s">
        <v>3065</v>
      </c>
      <c r="T106" s="5"/>
      <c r="U106" s="5"/>
      <c r="V106" s="5">
        <v>5000</v>
      </c>
      <c r="W106" s="6">
        <v>260</v>
      </c>
      <c r="X106" s="5">
        <f>SUMIFS(逐日取数依据!$M$2:$M$8738,逐日取数依据!$A$2:$A$8738,AB106)</f>
        <v>0</v>
      </c>
      <c r="Y106" s="5" t="s">
        <v>120</v>
      </c>
      <c r="Z106" s="5" t="s">
        <v>113</v>
      </c>
      <c r="AA106" s="5" t="str">
        <f t="shared" si="5"/>
        <v>数据齐全</v>
      </c>
      <c r="AB106" s="5">
        <v>106</v>
      </c>
      <c r="AC106" s="5">
        <v>28</v>
      </c>
      <c r="AD106" s="6">
        <v>4666.67</v>
      </c>
      <c r="AE106" s="5" t="s">
        <v>341</v>
      </c>
    </row>
    <row r="107" ht="19" customHeight="1" spans="1:31">
      <c r="A107" s="5" t="s">
        <v>342</v>
      </c>
      <c r="B107" s="5">
        <v>2026</v>
      </c>
      <c r="C107" s="5">
        <v>9</v>
      </c>
      <c r="D107" s="5" t="s">
        <v>50</v>
      </c>
      <c r="E107" s="5" t="s">
        <v>253</v>
      </c>
      <c r="F107" s="5" t="s">
        <v>331</v>
      </c>
      <c r="G107" s="5" t="s">
        <v>332</v>
      </c>
      <c r="H107" s="5" t="s">
        <v>3141</v>
      </c>
      <c r="I107" s="5">
        <v>2</v>
      </c>
      <c r="J107" s="5" t="s">
        <v>11</v>
      </c>
      <c r="K107" s="5" t="s">
        <v>3048</v>
      </c>
      <c r="L107" s="5" t="s">
        <v>3049</v>
      </c>
      <c r="M107" s="5">
        <v>30</v>
      </c>
      <c r="N107" s="6">
        <f>ROUND(V107*M107/规则与名单!$B$3,2)</f>
        <v>3000</v>
      </c>
      <c r="O107" s="6">
        <f>ROUND(SUMIFS(逐日取数依据!$L$2:$L$8738,逐日取数依据!$A$2:$A$8738,AB107),2)</f>
        <v>5132.6</v>
      </c>
      <c r="P107" s="5">
        <f t="shared" si="3"/>
        <v>171.09</v>
      </c>
      <c r="Q107" s="5" t="str">
        <f t="shared" si="4"/>
        <v>达标</v>
      </c>
      <c r="R107" s="5" t="s">
        <v>111</v>
      </c>
      <c r="S107" s="5" t="s">
        <v>3089</v>
      </c>
      <c r="T107" s="5"/>
      <c r="U107" s="5"/>
      <c r="V107" s="5">
        <v>3000</v>
      </c>
      <c r="W107" s="6">
        <v>150</v>
      </c>
      <c r="X107" s="5">
        <f>SUMIFS(逐日取数依据!$M$2:$M$8738,逐日取数依据!$A$2:$A$8738,AB107)</f>
        <v>4</v>
      </c>
      <c r="Y107" s="5" t="s">
        <v>120</v>
      </c>
      <c r="Z107" s="5" t="s">
        <v>120</v>
      </c>
      <c r="AA107" s="5" t="str">
        <f t="shared" si="5"/>
        <v>仅累计已有数据，缺失不代表实际零里程</v>
      </c>
      <c r="AB107" s="5">
        <v>107</v>
      </c>
      <c r="AC107" s="5">
        <v>30</v>
      </c>
      <c r="AD107" s="6">
        <v>3000</v>
      </c>
      <c r="AE107" s="5" t="s">
        <v>329</v>
      </c>
    </row>
    <row r="108" ht="19" customHeight="1" spans="1:31">
      <c r="A108" s="5" t="s">
        <v>343</v>
      </c>
      <c r="B108" s="5">
        <v>2026</v>
      </c>
      <c r="C108" s="5">
        <v>9</v>
      </c>
      <c r="D108" s="5" t="s">
        <v>50</v>
      </c>
      <c r="E108" s="5" t="s">
        <v>253</v>
      </c>
      <c r="F108" s="5" t="s">
        <v>344</v>
      </c>
      <c r="G108" s="5" t="s">
        <v>345</v>
      </c>
      <c r="H108" s="5" t="s">
        <v>3146</v>
      </c>
      <c r="I108" s="5">
        <v>3</v>
      </c>
      <c r="J108" s="5" t="s">
        <v>12</v>
      </c>
      <c r="K108" s="5" t="s">
        <v>3048</v>
      </c>
      <c r="L108" s="5" t="s">
        <v>3049</v>
      </c>
      <c r="M108" s="5">
        <v>30</v>
      </c>
      <c r="N108" s="6">
        <f>ROUND(V108*M108/规则与名单!$B$3,2)</f>
        <v>5000</v>
      </c>
      <c r="O108" s="6">
        <f>ROUND(SUMIFS(逐日取数依据!$L$2:$L$8738,逐日取数依据!$A$2:$A$8738,AB108),2)</f>
        <v>7307</v>
      </c>
      <c r="P108" s="5">
        <f t="shared" si="3"/>
        <v>146.14</v>
      </c>
      <c r="Q108" s="5" t="str">
        <f t="shared" si="4"/>
        <v>达标</v>
      </c>
      <c r="R108" s="5" t="s">
        <v>111</v>
      </c>
      <c r="S108" s="5" t="s">
        <v>3147</v>
      </c>
      <c r="T108" s="5"/>
      <c r="U108" s="5"/>
      <c r="V108" s="5">
        <v>5000</v>
      </c>
      <c r="W108" s="6">
        <v>260</v>
      </c>
      <c r="X108" s="5">
        <f>SUMIFS(逐日取数依据!$M$2:$M$8738,逐日取数依据!$A$2:$A$8738,AB108)</f>
        <v>0</v>
      </c>
      <c r="Y108" s="5" t="s">
        <v>120</v>
      </c>
      <c r="Z108" s="5" t="s">
        <v>120</v>
      </c>
      <c r="AA108" s="5" t="str">
        <f t="shared" si="5"/>
        <v>数据齐全</v>
      </c>
      <c r="AB108" s="5">
        <v>108</v>
      </c>
      <c r="AC108" s="5">
        <v>30</v>
      </c>
      <c r="AD108" s="6">
        <v>5000</v>
      </c>
      <c r="AE108" s="5" t="s">
        <v>112</v>
      </c>
    </row>
    <row r="109" ht="19" customHeight="1" spans="1:31">
      <c r="A109" s="5" t="s">
        <v>346</v>
      </c>
      <c r="B109" s="5">
        <v>2026</v>
      </c>
      <c r="C109" s="5">
        <v>9</v>
      </c>
      <c r="D109" s="5" t="s">
        <v>50</v>
      </c>
      <c r="E109" s="5" t="s">
        <v>253</v>
      </c>
      <c r="F109" s="5" t="s">
        <v>331</v>
      </c>
      <c r="G109" s="5" t="s">
        <v>332</v>
      </c>
      <c r="H109" s="5" t="s">
        <v>3141</v>
      </c>
      <c r="I109" s="5">
        <v>3</v>
      </c>
      <c r="J109" s="5" t="s">
        <v>12</v>
      </c>
      <c r="K109" s="5" t="s">
        <v>3048</v>
      </c>
      <c r="L109" s="5" t="s">
        <v>3142</v>
      </c>
      <c r="M109" s="5">
        <v>18</v>
      </c>
      <c r="N109" s="6">
        <f>ROUND(V109*M109/规则与名单!$B$3,2)</f>
        <v>3000</v>
      </c>
      <c r="O109" s="6">
        <f>ROUND(SUMIFS(逐日取数依据!$L$2:$L$8738,逐日取数依据!$A$2:$A$8738,AB109),2)</f>
        <v>2198.4</v>
      </c>
      <c r="P109" s="5">
        <f t="shared" si="3"/>
        <v>73.28</v>
      </c>
      <c r="Q109" s="5" t="str">
        <f t="shared" si="4"/>
        <v>未达标</v>
      </c>
      <c r="R109" s="5" t="s">
        <v>181</v>
      </c>
      <c r="S109" s="5" t="s">
        <v>3121</v>
      </c>
      <c r="T109" s="5"/>
      <c r="U109" s="5" t="s">
        <v>3142</v>
      </c>
      <c r="V109" s="5">
        <v>5000</v>
      </c>
      <c r="W109" s="6">
        <v>260</v>
      </c>
      <c r="X109" s="5">
        <f>SUMIFS(逐日取数依据!$M$2:$M$8738,逐日取数依据!$A$2:$A$8738,AB109)</f>
        <v>0</v>
      </c>
      <c r="Y109" s="5" t="s">
        <v>120</v>
      </c>
      <c r="Z109" s="5" t="s">
        <v>113</v>
      </c>
      <c r="AA109" s="5" t="str">
        <f t="shared" si="5"/>
        <v>数据齐全</v>
      </c>
      <c r="AB109" s="5">
        <v>109</v>
      </c>
      <c r="AC109" s="5">
        <v>18</v>
      </c>
      <c r="AD109" s="6">
        <v>3000</v>
      </c>
      <c r="AE109" s="5" t="s">
        <v>347</v>
      </c>
    </row>
    <row r="110" ht="19" customHeight="1" spans="1:31">
      <c r="A110" s="5" t="s">
        <v>348</v>
      </c>
      <c r="B110" s="5">
        <v>2026</v>
      </c>
      <c r="C110" s="5">
        <v>9</v>
      </c>
      <c r="D110" s="5" t="s">
        <v>50</v>
      </c>
      <c r="E110" s="5" t="s">
        <v>253</v>
      </c>
      <c r="F110" s="5" t="s">
        <v>349</v>
      </c>
      <c r="G110" s="5" t="s">
        <v>350</v>
      </c>
      <c r="H110" s="5" t="s">
        <v>3148</v>
      </c>
      <c r="I110" s="5">
        <v>2</v>
      </c>
      <c r="J110" s="5" t="s">
        <v>11</v>
      </c>
      <c r="K110" s="5" t="s">
        <v>3048</v>
      </c>
      <c r="L110" s="5" t="s">
        <v>3049</v>
      </c>
      <c r="M110" s="5">
        <v>30</v>
      </c>
      <c r="N110" s="6">
        <f>ROUND(V110*M110/规则与名单!$B$3,2)</f>
        <v>3000</v>
      </c>
      <c r="O110" s="6">
        <f>ROUND(SUMIFS(逐日取数依据!$L$2:$L$8738,逐日取数依据!$A$2:$A$8738,AB110),2)</f>
        <v>4173.8</v>
      </c>
      <c r="P110" s="5">
        <f t="shared" si="3"/>
        <v>139.13</v>
      </c>
      <c r="Q110" s="5" t="str">
        <f t="shared" si="4"/>
        <v>达标</v>
      </c>
      <c r="R110" s="5" t="s">
        <v>111</v>
      </c>
      <c r="S110" s="5" t="s">
        <v>3149</v>
      </c>
      <c r="T110" s="5"/>
      <c r="U110" s="5"/>
      <c r="V110" s="5">
        <v>3000</v>
      </c>
      <c r="W110" s="6">
        <v>150</v>
      </c>
      <c r="X110" s="5">
        <f>SUMIFS(逐日取数依据!$M$2:$M$8738,逐日取数依据!$A$2:$A$8738,AB110)</f>
        <v>2</v>
      </c>
      <c r="Y110" s="5" t="s">
        <v>120</v>
      </c>
      <c r="Z110" s="5" t="s">
        <v>120</v>
      </c>
      <c r="AA110" s="5" t="str">
        <f t="shared" si="5"/>
        <v>仅累计已有数据，缺失不代表实际零里程</v>
      </c>
      <c r="AB110" s="5">
        <v>110</v>
      </c>
      <c r="AC110" s="5">
        <v>30</v>
      </c>
      <c r="AD110" s="6">
        <v>3000</v>
      </c>
      <c r="AE110" s="5" t="s">
        <v>269</v>
      </c>
    </row>
    <row r="111" ht="19" customHeight="1" spans="1:31">
      <c r="A111" s="5" t="s">
        <v>351</v>
      </c>
      <c r="B111" s="5">
        <v>2026</v>
      </c>
      <c r="C111" s="5">
        <v>9</v>
      </c>
      <c r="D111" s="5" t="s">
        <v>50</v>
      </c>
      <c r="E111" s="5" t="s">
        <v>52</v>
      </c>
      <c r="F111" s="5" t="s">
        <v>352</v>
      </c>
      <c r="G111" s="5" t="s">
        <v>353</v>
      </c>
      <c r="H111" s="5" t="s">
        <v>3150</v>
      </c>
      <c r="I111" s="5">
        <v>4</v>
      </c>
      <c r="J111" s="5" t="s">
        <v>17</v>
      </c>
      <c r="K111" s="5" t="s">
        <v>3048</v>
      </c>
      <c r="L111" s="5" t="s">
        <v>3049</v>
      </c>
      <c r="M111" s="5">
        <v>30</v>
      </c>
      <c r="N111" s="6">
        <f>ROUND(V111*M111/规则与名单!$B$3,2)</f>
        <v>6000</v>
      </c>
      <c r="O111" s="6">
        <f>ROUND(SUMIFS(逐日取数依据!$L$2:$L$8738,逐日取数依据!$A$2:$A$8738,AB111),2)</f>
        <v>5658</v>
      </c>
      <c r="P111" s="5">
        <f t="shared" si="3"/>
        <v>94.3</v>
      </c>
      <c r="Q111" s="5" t="str">
        <f t="shared" si="4"/>
        <v>已有里程未达标</v>
      </c>
      <c r="R111" s="5" t="s">
        <v>111</v>
      </c>
      <c r="S111" s="5" t="s">
        <v>3151</v>
      </c>
      <c r="T111" s="5"/>
      <c r="U111" s="5"/>
      <c r="V111" s="5">
        <v>6000</v>
      </c>
      <c r="W111" s="6">
        <v>1000</v>
      </c>
      <c r="X111" s="5">
        <f>SUMIFS(逐日取数依据!$M$2:$M$8738,逐日取数依据!$A$2:$A$8738,AB111)</f>
        <v>4</v>
      </c>
      <c r="Y111" s="5" t="s">
        <v>120</v>
      </c>
      <c r="Z111" s="5" t="s">
        <v>120</v>
      </c>
      <c r="AA111" s="5" t="str">
        <f t="shared" si="5"/>
        <v>仅累计已有数据，缺失不代表实际零里程</v>
      </c>
      <c r="AB111" s="5">
        <v>111</v>
      </c>
      <c r="AC111" s="5">
        <v>30</v>
      </c>
      <c r="AD111" s="6">
        <v>6000</v>
      </c>
      <c r="AE111" s="5" t="s">
        <v>298</v>
      </c>
    </row>
    <row r="112" ht="19" customHeight="1" spans="1:31">
      <c r="A112" s="5" t="s">
        <v>354</v>
      </c>
      <c r="B112" s="5">
        <v>2026</v>
      </c>
      <c r="C112" s="5">
        <v>9</v>
      </c>
      <c r="D112" s="5" t="s">
        <v>50</v>
      </c>
      <c r="E112" s="5" t="s">
        <v>52</v>
      </c>
      <c r="F112" s="5" t="s">
        <v>355</v>
      </c>
      <c r="G112" s="5" t="s">
        <v>356</v>
      </c>
      <c r="H112" s="5" t="s">
        <v>3152</v>
      </c>
      <c r="I112" s="5">
        <v>5</v>
      </c>
      <c r="J112" s="5" t="s">
        <v>16</v>
      </c>
      <c r="K112" s="5" t="s">
        <v>3048</v>
      </c>
      <c r="L112" s="5" t="s">
        <v>3049</v>
      </c>
      <c r="M112" s="5">
        <v>30</v>
      </c>
      <c r="N112" s="6">
        <f>ROUND(V112*M112/规则与名单!$B$3,2)</f>
        <v>5000</v>
      </c>
      <c r="O112" s="6">
        <f>ROUND(SUMIFS(逐日取数依据!$L$2:$L$8738,逐日取数依据!$A$2:$A$8738,AB112),2)</f>
        <v>1594.2</v>
      </c>
      <c r="P112" s="5">
        <f t="shared" si="3"/>
        <v>31.88</v>
      </c>
      <c r="Q112" s="5" t="str">
        <f t="shared" si="4"/>
        <v>已有里程未达标</v>
      </c>
      <c r="R112" s="5" t="s">
        <v>111</v>
      </c>
      <c r="S112" s="5" t="s">
        <v>3153</v>
      </c>
      <c r="T112" s="5"/>
      <c r="U112" s="5"/>
      <c r="V112" s="5">
        <v>5000</v>
      </c>
      <c r="W112" s="6">
        <v>260</v>
      </c>
      <c r="X112" s="5">
        <f>SUMIFS(逐日取数依据!$M$2:$M$8738,逐日取数依据!$A$2:$A$8738,AB112)</f>
        <v>1</v>
      </c>
      <c r="Y112" s="5" t="s">
        <v>120</v>
      </c>
      <c r="Z112" s="5" t="s">
        <v>120</v>
      </c>
      <c r="AA112" s="5" t="str">
        <f t="shared" si="5"/>
        <v>仅累计已有数据，缺失不代表实际零里程</v>
      </c>
      <c r="AB112" s="5">
        <v>112</v>
      </c>
      <c r="AC112" s="5">
        <v>30</v>
      </c>
      <c r="AD112" s="6">
        <v>5000</v>
      </c>
      <c r="AE112" s="5" t="s">
        <v>357</v>
      </c>
    </row>
    <row r="113" ht="19" customHeight="1" spans="1:31">
      <c r="A113" s="5" t="s">
        <v>358</v>
      </c>
      <c r="B113" s="5">
        <v>2026</v>
      </c>
      <c r="C113" s="5">
        <v>9</v>
      </c>
      <c r="D113" s="5" t="s">
        <v>50</v>
      </c>
      <c r="E113" s="5" t="s">
        <v>52</v>
      </c>
      <c r="F113" s="5" t="s">
        <v>355</v>
      </c>
      <c r="G113" s="5" t="s">
        <v>356</v>
      </c>
      <c r="H113" s="5" t="s">
        <v>3152</v>
      </c>
      <c r="I113" s="5">
        <v>5</v>
      </c>
      <c r="J113" s="5" t="s">
        <v>16</v>
      </c>
      <c r="K113" s="5" t="s">
        <v>3048</v>
      </c>
      <c r="L113" s="5" t="s">
        <v>3049</v>
      </c>
      <c r="M113" s="5">
        <v>30</v>
      </c>
      <c r="N113" s="6">
        <f>ROUND(V113*M113/规则与名单!$B$3,2)</f>
        <v>5000</v>
      </c>
      <c r="O113" s="6">
        <f>ROUND(SUMIFS(逐日取数依据!$L$2:$L$8738,逐日取数依据!$A$2:$A$8738,AB113),2)</f>
        <v>2764</v>
      </c>
      <c r="P113" s="5">
        <f t="shared" si="3"/>
        <v>55.28</v>
      </c>
      <c r="Q113" s="5" t="str">
        <f t="shared" si="4"/>
        <v>未达标</v>
      </c>
      <c r="R113" s="5" t="s">
        <v>111</v>
      </c>
      <c r="S113" s="5" t="s">
        <v>3128</v>
      </c>
      <c r="T113" s="5"/>
      <c r="U113" s="5"/>
      <c r="V113" s="5">
        <v>5000</v>
      </c>
      <c r="W113" s="6">
        <v>260</v>
      </c>
      <c r="X113" s="5">
        <f>SUMIFS(逐日取数依据!$M$2:$M$8738,逐日取数依据!$A$2:$A$8738,AB113)</f>
        <v>0</v>
      </c>
      <c r="Y113" s="5" t="s">
        <v>120</v>
      </c>
      <c r="Z113" s="5" t="s">
        <v>120</v>
      </c>
      <c r="AA113" s="5" t="str">
        <f t="shared" si="5"/>
        <v>数据齐全</v>
      </c>
      <c r="AB113" s="5">
        <v>113</v>
      </c>
      <c r="AC113" s="5">
        <v>30</v>
      </c>
      <c r="AD113" s="6">
        <v>5000</v>
      </c>
      <c r="AE113" s="5" t="s">
        <v>145</v>
      </c>
    </row>
    <row r="114" ht="19" customHeight="1" spans="1:31">
      <c r="A114" s="5" t="s">
        <v>359</v>
      </c>
      <c r="B114" s="5">
        <v>2026</v>
      </c>
      <c r="C114" s="5">
        <v>9</v>
      </c>
      <c r="D114" s="5" t="s">
        <v>50</v>
      </c>
      <c r="E114" s="5" t="s">
        <v>52</v>
      </c>
      <c r="F114" s="5" t="s">
        <v>360</v>
      </c>
      <c r="G114" s="5" t="s">
        <v>361</v>
      </c>
      <c r="H114" s="5" t="s">
        <v>3154</v>
      </c>
      <c r="I114" s="5">
        <v>1</v>
      </c>
      <c r="J114" s="5" t="s">
        <v>6</v>
      </c>
      <c r="K114" s="5" t="s">
        <v>3048</v>
      </c>
      <c r="L114" s="5" t="s">
        <v>3065</v>
      </c>
      <c r="M114" s="5">
        <v>3</v>
      </c>
      <c r="N114" s="6">
        <f>ROUND(V114*M114/规则与名单!$B$3,2)</f>
        <v>300</v>
      </c>
      <c r="O114" s="6">
        <f>ROUND(SUMIFS(逐日取数依据!$L$2:$L$8738,逐日取数依据!$A$2:$A$8738,AB114),2)</f>
        <v>79.8</v>
      </c>
      <c r="P114" s="5">
        <f t="shared" si="3"/>
        <v>26.6</v>
      </c>
      <c r="Q114" s="5" t="str">
        <f t="shared" si="4"/>
        <v>未达标</v>
      </c>
      <c r="R114" s="5" t="s">
        <v>181</v>
      </c>
      <c r="S114" s="5" t="s">
        <v>3155</v>
      </c>
      <c r="T114" s="5"/>
      <c r="U114" s="5" t="s">
        <v>3065</v>
      </c>
      <c r="V114" s="5">
        <v>3000</v>
      </c>
      <c r="W114" s="6">
        <v>150</v>
      </c>
      <c r="X114" s="5">
        <f>SUMIFS(逐日取数依据!$M$2:$M$8738,逐日取数依据!$A$2:$A$8738,AB114)</f>
        <v>0</v>
      </c>
      <c r="Y114" s="5" t="s">
        <v>120</v>
      </c>
      <c r="Z114" s="5" t="s">
        <v>113</v>
      </c>
      <c r="AA114" s="5" t="str">
        <f t="shared" si="5"/>
        <v>数据齐全</v>
      </c>
      <c r="AB114" s="5">
        <v>114</v>
      </c>
      <c r="AC114" s="5">
        <v>3</v>
      </c>
      <c r="AD114" s="6">
        <v>300</v>
      </c>
      <c r="AE114" s="5" t="s">
        <v>362</v>
      </c>
    </row>
    <row r="115" ht="19" customHeight="1" spans="1:31">
      <c r="A115" s="5" t="s">
        <v>363</v>
      </c>
      <c r="B115" s="5">
        <v>2026</v>
      </c>
      <c r="C115" s="5">
        <v>9</v>
      </c>
      <c r="D115" s="5" t="s">
        <v>50</v>
      </c>
      <c r="E115" s="5" t="s">
        <v>52</v>
      </c>
      <c r="F115" s="5" t="s">
        <v>355</v>
      </c>
      <c r="G115" s="5" t="s">
        <v>356</v>
      </c>
      <c r="H115" s="5" t="s">
        <v>3152</v>
      </c>
      <c r="I115" s="5">
        <v>5</v>
      </c>
      <c r="J115" s="5" t="s">
        <v>16</v>
      </c>
      <c r="K115" s="5" t="s">
        <v>3048</v>
      </c>
      <c r="L115" s="5" t="s">
        <v>3049</v>
      </c>
      <c r="M115" s="5">
        <v>30</v>
      </c>
      <c r="N115" s="6">
        <f>ROUND(V115*M115/规则与名单!$B$3,2)</f>
        <v>5000</v>
      </c>
      <c r="O115" s="6">
        <f>ROUND(SUMIFS(逐日取数依据!$L$2:$L$8738,逐日取数依据!$A$2:$A$8738,AB115),2)</f>
        <v>1572.5</v>
      </c>
      <c r="P115" s="5">
        <f t="shared" si="3"/>
        <v>31.45</v>
      </c>
      <c r="Q115" s="5" t="str">
        <f t="shared" si="4"/>
        <v>已有里程未达标</v>
      </c>
      <c r="R115" s="5" t="s">
        <v>111</v>
      </c>
      <c r="S115" s="5" t="s">
        <v>3153</v>
      </c>
      <c r="T115" s="5"/>
      <c r="U115" s="5"/>
      <c r="V115" s="5">
        <v>5000</v>
      </c>
      <c r="W115" s="6">
        <v>260</v>
      </c>
      <c r="X115" s="5">
        <f>SUMIFS(逐日取数依据!$M$2:$M$8738,逐日取数依据!$A$2:$A$8738,AB115)</f>
        <v>4</v>
      </c>
      <c r="Y115" s="5" t="s">
        <v>120</v>
      </c>
      <c r="Z115" s="5" t="s">
        <v>120</v>
      </c>
      <c r="AA115" s="5" t="str">
        <f t="shared" si="5"/>
        <v>仅累计已有数据，缺失不代表实际零里程</v>
      </c>
      <c r="AB115" s="5">
        <v>115</v>
      </c>
      <c r="AC115" s="5">
        <v>30</v>
      </c>
      <c r="AD115" s="6">
        <v>5000</v>
      </c>
      <c r="AE115" s="5" t="s">
        <v>364</v>
      </c>
    </row>
    <row r="116" ht="19" customHeight="1" spans="1:31">
      <c r="A116" s="5" t="s">
        <v>365</v>
      </c>
      <c r="B116" s="5">
        <v>2026</v>
      </c>
      <c r="C116" s="5">
        <v>9</v>
      </c>
      <c r="D116" s="5" t="s">
        <v>50</v>
      </c>
      <c r="E116" s="5" t="s">
        <v>52</v>
      </c>
      <c r="F116" s="5" t="s">
        <v>355</v>
      </c>
      <c r="G116" s="5" t="s">
        <v>356</v>
      </c>
      <c r="H116" s="5" t="s">
        <v>3152</v>
      </c>
      <c r="I116" s="5">
        <v>1</v>
      </c>
      <c r="J116" s="5" t="s">
        <v>6</v>
      </c>
      <c r="K116" s="5" t="s">
        <v>3048</v>
      </c>
      <c r="L116" s="5" t="s">
        <v>3049</v>
      </c>
      <c r="M116" s="5">
        <v>30</v>
      </c>
      <c r="N116" s="6">
        <f>ROUND(V116*M116/规则与名单!$B$3,2)</f>
        <v>3000</v>
      </c>
      <c r="O116" s="6">
        <f>ROUND(SUMIFS(逐日取数依据!$L$2:$L$8738,逐日取数依据!$A$2:$A$8738,AB116),2)</f>
        <v>1431.4</v>
      </c>
      <c r="P116" s="5">
        <f t="shared" si="3"/>
        <v>47.71</v>
      </c>
      <c r="Q116" s="5" t="str">
        <f t="shared" si="4"/>
        <v>未达标</v>
      </c>
      <c r="R116" s="5" t="s">
        <v>111</v>
      </c>
      <c r="S116" s="5" t="s">
        <v>3156</v>
      </c>
      <c r="T116" s="5"/>
      <c r="U116" s="5"/>
      <c r="V116" s="5">
        <v>3000</v>
      </c>
      <c r="W116" s="6">
        <v>150</v>
      </c>
      <c r="X116" s="5">
        <f>SUMIFS(逐日取数依据!$M$2:$M$8738,逐日取数依据!$A$2:$A$8738,AB116)</f>
        <v>0</v>
      </c>
      <c r="Y116" s="5" t="s">
        <v>120</v>
      </c>
      <c r="Z116" s="5" t="s">
        <v>120</v>
      </c>
      <c r="AA116" s="5" t="str">
        <f t="shared" si="5"/>
        <v>数据齐全</v>
      </c>
      <c r="AB116" s="5">
        <v>116</v>
      </c>
      <c r="AC116" s="5">
        <v>30</v>
      </c>
      <c r="AD116" s="6">
        <v>3000</v>
      </c>
      <c r="AE116" s="5" t="s">
        <v>145</v>
      </c>
    </row>
    <row r="117" ht="19" customHeight="1" spans="1:31">
      <c r="A117" s="5" t="s">
        <v>366</v>
      </c>
      <c r="B117" s="5">
        <v>2026</v>
      </c>
      <c r="C117" s="5">
        <v>9</v>
      </c>
      <c r="D117" s="5" t="s">
        <v>50</v>
      </c>
      <c r="E117" s="5" t="s">
        <v>52</v>
      </c>
      <c r="F117" s="5" t="s">
        <v>355</v>
      </c>
      <c r="G117" s="5" t="s">
        <v>356</v>
      </c>
      <c r="H117" s="5" t="s">
        <v>3152</v>
      </c>
      <c r="I117" s="5">
        <v>1</v>
      </c>
      <c r="J117" s="5" t="s">
        <v>6</v>
      </c>
      <c r="K117" s="5" t="s">
        <v>3048</v>
      </c>
      <c r="L117" s="5" t="s">
        <v>3049</v>
      </c>
      <c r="M117" s="5">
        <v>30</v>
      </c>
      <c r="N117" s="6">
        <f>ROUND(V117*M117/规则与名单!$B$3,2)</f>
        <v>3000</v>
      </c>
      <c r="O117" s="6">
        <f>ROUND(SUMIFS(逐日取数依据!$L$2:$L$8738,逐日取数依据!$A$2:$A$8738,AB117),2)</f>
        <v>756.31</v>
      </c>
      <c r="P117" s="5">
        <f t="shared" si="3"/>
        <v>25.21</v>
      </c>
      <c r="Q117" s="5" t="str">
        <f t="shared" si="4"/>
        <v>未达标</v>
      </c>
      <c r="R117" s="5" t="s">
        <v>111</v>
      </c>
      <c r="S117" s="5" t="s">
        <v>3157</v>
      </c>
      <c r="T117" s="5"/>
      <c r="U117" s="5"/>
      <c r="V117" s="5">
        <v>3000</v>
      </c>
      <c r="W117" s="6">
        <v>150</v>
      </c>
      <c r="X117" s="5">
        <f>SUMIFS(逐日取数依据!$M$2:$M$8738,逐日取数依据!$A$2:$A$8738,AB117)</f>
        <v>0</v>
      </c>
      <c r="Y117" s="5" t="s">
        <v>120</v>
      </c>
      <c r="Z117" s="5" t="s">
        <v>113</v>
      </c>
      <c r="AA117" s="5" t="str">
        <f t="shared" si="5"/>
        <v>数据齐全</v>
      </c>
      <c r="AB117" s="5">
        <v>117</v>
      </c>
      <c r="AC117" s="5">
        <v>30</v>
      </c>
      <c r="AD117" s="6">
        <v>3000</v>
      </c>
      <c r="AE117" s="5" t="s">
        <v>367</v>
      </c>
    </row>
    <row r="118" ht="19" customHeight="1" spans="1:31">
      <c r="A118" s="5" t="s">
        <v>368</v>
      </c>
      <c r="B118" s="5">
        <v>2026</v>
      </c>
      <c r="C118" s="5">
        <v>9</v>
      </c>
      <c r="D118" s="5" t="s">
        <v>50</v>
      </c>
      <c r="E118" s="5" t="s">
        <v>52</v>
      </c>
      <c r="F118" s="5" t="s">
        <v>355</v>
      </c>
      <c r="G118" s="5" t="s">
        <v>356</v>
      </c>
      <c r="H118" s="5" t="s">
        <v>3152</v>
      </c>
      <c r="I118" s="5">
        <v>1</v>
      </c>
      <c r="J118" s="5" t="s">
        <v>6</v>
      </c>
      <c r="K118" s="5" t="s">
        <v>3048</v>
      </c>
      <c r="L118" s="5" t="s">
        <v>3049</v>
      </c>
      <c r="M118" s="5">
        <v>30</v>
      </c>
      <c r="N118" s="6">
        <f>ROUND(V118*M118/规则与名单!$B$3,2)</f>
        <v>3000</v>
      </c>
      <c r="O118" s="6">
        <f>ROUND(SUMIFS(逐日取数依据!$L$2:$L$8738,逐日取数依据!$A$2:$A$8738,AB118),2)</f>
        <v>1368.72</v>
      </c>
      <c r="P118" s="5">
        <f t="shared" si="3"/>
        <v>45.62</v>
      </c>
      <c r="Q118" s="5" t="str">
        <f t="shared" si="4"/>
        <v>未达标</v>
      </c>
      <c r="R118" s="5" t="s">
        <v>111</v>
      </c>
      <c r="S118" s="5" t="s">
        <v>3156</v>
      </c>
      <c r="T118" s="5"/>
      <c r="U118" s="5"/>
      <c r="V118" s="5">
        <v>3000</v>
      </c>
      <c r="W118" s="6">
        <v>150</v>
      </c>
      <c r="X118" s="5">
        <f>SUMIFS(逐日取数依据!$M$2:$M$8738,逐日取数依据!$A$2:$A$8738,AB118)</f>
        <v>0</v>
      </c>
      <c r="Y118" s="5" t="s">
        <v>120</v>
      </c>
      <c r="Z118" s="5" t="s">
        <v>113</v>
      </c>
      <c r="AA118" s="5" t="str">
        <f t="shared" si="5"/>
        <v>数据齐全</v>
      </c>
      <c r="AB118" s="5">
        <v>118</v>
      </c>
      <c r="AC118" s="5">
        <v>30</v>
      </c>
      <c r="AD118" s="6">
        <v>3000</v>
      </c>
      <c r="AE118" s="5" t="s">
        <v>369</v>
      </c>
    </row>
    <row r="119" ht="19" customHeight="1" spans="1:31">
      <c r="A119" s="5" t="s">
        <v>370</v>
      </c>
      <c r="B119" s="5">
        <v>2026</v>
      </c>
      <c r="C119" s="5">
        <v>9</v>
      </c>
      <c r="D119" s="5" t="s">
        <v>50</v>
      </c>
      <c r="E119" s="5" t="s">
        <v>52</v>
      </c>
      <c r="F119" s="5" t="s">
        <v>355</v>
      </c>
      <c r="G119" s="5" t="s">
        <v>356</v>
      </c>
      <c r="H119" s="5" t="s">
        <v>3152</v>
      </c>
      <c r="I119" s="5">
        <v>1</v>
      </c>
      <c r="J119" s="5" t="s">
        <v>6</v>
      </c>
      <c r="K119" s="5" t="s">
        <v>3048</v>
      </c>
      <c r="L119" s="5" t="s">
        <v>3049</v>
      </c>
      <c r="M119" s="5">
        <v>30</v>
      </c>
      <c r="N119" s="6">
        <f>ROUND(V119*M119/规则与名单!$B$3,2)</f>
        <v>3000</v>
      </c>
      <c r="O119" s="6">
        <f>ROUND(SUMIFS(逐日取数依据!$L$2:$L$8738,逐日取数依据!$A$2:$A$8738,AB119),2)</f>
        <v>1273.8</v>
      </c>
      <c r="P119" s="5">
        <f t="shared" si="3"/>
        <v>42.46</v>
      </c>
      <c r="Q119" s="5" t="str">
        <f t="shared" si="4"/>
        <v>已有里程未达标</v>
      </c>
      <c r="R119" s="5" t="s">
        <v>111</v>
      </c>
      <c r="S119" s="5" t="s">
        <v>3156</v>
      </c>
      <c r="T119" s="5"/>
      <c r="U119" s="5"/>
      <c r="V119" s="5">
        <v>3000</v>
      </c>
      <c r="W119" s="6">
        <v>150</v>
      </c>
      <c r="X119" s="5">
        <f>SUMIFS(逐日取数依据!$M$2:$M$8738,逐日取数依据!$A$2:$A$8738,AB119)</f>
        <v>2</v>
      </c>
      <c r="Y119" s="5" t="s">
        <v>120</v>
      </c>
      <c r="Z119" s="5" t="s">
        <v>120</v>
      </c>
      <c r="AA119" s="5" t="str">
        <f t="shared" si="5"/>
        <v>仅累计已有数据，缺失不代表实际零里程</v>
      </c>
      <c r="AB119" s="5">
        <v>119</v>
      </c>
      <c r="AC119" s="5">
        <v>30</v>
      </c>
      <c r="AD119" s="6">
        <v>3000</v>
      </c>
      <c r="AE119" s="5" t="s">
        <v>371</v>
      </c>
    </row>
    <row r="120" ht="19" customHeight="1" spans="1:31">
      <c r="A120" s="5" t="s">
        <v>372</v>
      </c>
      <c r="B120" s="5">
        <v>2026</v>
      </c>
      <c r="C120" s="5">
        <v>9</v>
      </c>
      <c r="D120" s="5" t="s">
        <v>50</v>
      </c>
      <c r="E120" s="5" t="s">
        <v>52</v>
      </c>
      <c r="F120" s="5" t="s">
        <v>355</v>
      </c>
      <c r="G120" s="5" t="s">
        <v>356</v>
      </c>
      <c r="H120" s="5" t="s">
        <v>3152</v>
      </c>
      <c r="I120" s="5">
        <v>1</v>
      </c>
      <c r="J120" s="5" t="s">
        <v>6</v>
      </c>
      <c r="K120" s="5" t="s">
        <v>3048</v>
      </c>
      <c r="L120" s="5" t="s">
        <v>3049</v>
      </c>
      <c r="M120" s="5">
        <v>30</v>
      </c>
      <c r="N120" s="6">
        <f>ROUND(V120*M120/规则与名单!$B$3,2)</f>
        <v>3000</v>
      </c>
      <c r="O120" s="6">
        <f>ROUND(SUMIFS(逐日取数依据!$L$2:$L$8738,逐日取数依据!$A$2:$A$8738,AB120),2)</f>
        <v>1121.5</v>
      </c>
      <c r="P120" s="5">
        <f t="shared" si="3"/>
        <v>37.38</v>
      </c>
      <c r="Q120" s="5" t="str">
        <f t="shared" si="4"/>
        <v>已有里程未达标</v>
      </c>
      <c r="R120" s="5" t="s">
        <v>111</v>
      </c>
      <c r="S120" s="5" t="s">
        <v>3156</v>
      </c>
      <c r="T120" s="5"/>
      <c r="U120" s="5"/>
      <c r="V120" s="5">
        <v>3000</v>
      </c>
      <c r="W120" s="6">
        <v>150</v>
      </c>
      <c r="X120" s="5">
        <f>SUMIFS(逐日取数依据!$M$2:$M$8738,逐日取数依据!$A$2:$A$8738,AB120)</f>
        <v>1</v>
      </c>
      <c r="Y120" s="5" t="s">
        <v>120</v>
      </c>
      <c r="Z120" s="5" t="s">
        <v>120</v>
      </c>
      <c r="AA120" s="5" t="str">
        <f t="shared" si="5"/>
        <v>仅累计已有数据，缺失不代表实际零里程</v>
      </c>
      <c r="AB120" s="5">
        <v>120</v>
      </c>
      <c r="AC120" s="5">
        <v>30</v>
      </c>
      <c r="AD120" s="6">
        <v>3000</v>
      </c>
      <c r="AE120" s="5" t="s">
        <v>357</v>
      </c>
    </row>
    <row r="121" ht="19" customHeight="1" spans="1:31">
      <c r="A121" s="5" t="s">
        <v>373</v>
      </c>
      <c r="B121" s="5">
        <v>2026</v>
      </c>
      <c r="C121" s="5">
        <v>9</v>
      </c>
      <c r="D121" s="5" t="s">
        <v>50</v>
      </c>
      <c r="E121" s="5" t="s">
        <v>52</v>
      </c>
      <c r="F121" s="5" t="s">
        <v>355</v>
      </c>
      <c r="G121" s="5" t="s">
        <v>356</v>
      </c>
      <c r="H121" s="5" t="s">
        <v>3152</v>
      </c>
      <c r="I121" s="5">
        <v>1</v>
      </c>
      <c r="J121" s="5" t="s">
        <v>6</v>
      </c>
      <c r="K121" s="5" t="s">
        <v>3048</v>
      </c>
      <c r="L121" s="5" t="s">
        <v>3049</v>
      </c>
      <c r="M121" s="5">
        <v>30</v>
      </c>
      <c r="N121" s="6">
        <f>ROUND(V121*M121/规则与名单!$B$3,2)</f>
        <v>3000</v>
      </c>
      <c r="O121" s="6">
        <f>ROUND(SUMIFS(逐日取数依据!$L$2:$L$8738,逐日取数依据!$A$2:$A$8738,AB121),2)</f>
        <v>616.62</v>
      </c>
      <c r="P121" s="5">
        <f t="shared" si="3"/>
        <v>20.55</v>
      </c>
      <c r="Q121" s="5" t="str">
        <f t="shared" si="4"/>
        <v>未达标</v>
      </c>
      <c r="R121" s="5" t="s">
        <v>111</v>
      </c>
      <c r="S121" s="5" t="s">
        <v>3156</v>
      </c>
      <c r="T121" s="5"/>
      <c r="U121" s="5"/>
      <c r="V121" s="5">
        <v>3000</v>
      </c>
      <c r="W121" s="6">
        <v>150</v>
      </c>
      <c r="X121" s="5">
        <f>SUMIFS(逐日取数依据!$M$2:$M$8738,逐日取数依据!$A$2:$A$8738,AB121)</f>
        <v>0</v>
      </c>
      <c r="Y121" s="5" t="s">
        <v>120</v>
      </c>
      <c r="Z121" s="5" t="s">
        <v>113</v>
      </c>
      <c r="AA121" s="5" t="str">
        <f t="shared" si="5"/>
        <v>数据齐全</v>
      </c>
      <c r="AB121" s="5">
        <v>121</v>
      </c>
      <c r="AC121" s="5">
        <v>30</v>
      </c>
      <c r="AD121" s="6">
        <v>3000</v>
      </c>
      <c r="AE121" s="5" t="s">
        <v>374</v>
      </c>
    </row>
    <row r="122" ht="19" customHeight="1" spans="1:31">
      <c r="A122" s="5" t="s">
        <v>375</v>
      </c>
      <c r="B122" s="5">
        <v>2026</v>
      </c>
      <c r="C122" s="5">
        <v>9</v>
      </c>
      <c r="D122" s="5" t="s">
        <v>50</v>
      </c>
      <c r="E122" s="5" t="s">
        <v>52</v>
      </c>
      <c r="F122" s="5" t="s">
        <v>355</v>
      </c>
      <c r="G122" s="5" t="s">
        <v>356</v>
      </c>
      <c r="H122" s="5" t="s">
        <v>3152</v>
      </c>
      <c r="I122" s="5">
        <v>1</v>
      </c>
      <c r="J122" s="5" t="s">
        <v>6</v>
      </c>
      <c r="K122" s="5" t="s">
        <v>3048</v>
      </c>
      <c r="L122" s="5" t="s">
        <v>3049</v>
      </c>
      <c r="M122" s="5">
        <v>30</v>
      </c>
      <c r="N122" s="6">
        <f>ROUND(V122*M122/规则与名单!$B$3,2)</f>
        <v>3000</v>
      </c>
      <c r="O122" s="6">
        <f>ROUND(SUMIFS(逐日取数依据!$L$2:$L$8738,逐日取数依据!$A$2:$A$8738,AB122),2)</f>
        <v>4400</v>
      </c>
      <c r="P122" s="5">
        <f t="shared" si="3"/>
        <v>146.67</v>
      </c>
      <c r="Q122" s="5" t="str">
        <f t="shared" si="4"/>
        <v>达标</v>
      </c>
      <c r="R122" s="5" t="s">
        <v>111</v>
      </c>
      <c r="S122" s="5" t="s">
        <v>3158</v>
      </c>
      <c r="T122" s="5"/>
      <c r="U122" s="5"/>
      <c r="V122" s="5">
        <v>3000</v>
      </c>
      <c r="W122" s="6">
        <v>150</v>
      </c>
      <c r="X122" s="5">
        <f>SUMIFS(逐日取数依据!$M$2:$M$8738,逐日取数依据!$A$2:$A$8738,AB122)</f>
        <v>0</v>
      </c>
      <c r="Y122" s="5" t="s">
        <v>120</v>
      </c>
      <c r="Z122" s="5" t="s">
        <v>120</v>
      </c>
      <c r="AA122" s="5" t="str">
        <f t="shared" si="5"/>
        <v>数据齐全</v>
      </c>
      <c r="AB122" s="5">
        <v>122</v>
      </c>
      <c r="AC122" s="5">
        <v>30</v>
      </c>
      <c r="AD122" s="6">
        <v>3000</v>
      </c>
      <c r="AE122" s="5" t="s">
        <v>145</v>
      </c>
    </row>
    <row r="123" ht="19" customHeight="1" spans="1:31">
      <c r="A123" s="5" t="s">
        <v>376</v>
      </c>
      <c r="B123" s="5">
        <v>2026</v>
      </c>
      <c r="C123" s="5">
        <v>9</v>
      </c>
      <c r="D123" s="5" t="s">
        <v>50</v>
      </c>
      <c r="E123" s="5" t="s">
        <v>52</v>
      </c>
      <c r="F123" s="5" t="s">
        <v>377</v>
      </c>
      <c r="G123" s="5" t="s">
        <v>378</v>
      </c>
      <c r="H123" s="5" t="s">
        <v>3159</v>
      </c>
      <c r="I123" s="5">
        <v>1</v>
      </c>
      <c r="J123" s="5" t="s">
        <v>6</v>
      </c>
      <c r="K123" s="5" t="s">
        <v>3048</v>
      </c>
      <c r="L123" s="5" t="s">
        <v>3049</v>
      </c>
      <c r="M123" s="5">
        <v>30</v>
      </c>
      <c r="N123" s="6">
        <f>ROUND(V123*M123/规则与名单!$B$3,2)</f>
        <v>3000</v>
      </c>
      <c r="O123" s="6">
        <f>ROUND(SUMIFS(逐日取数依据!$L$2:$L$8738,逐日取数依据!$A$2:$A$8738,AB123),2)</f>
        <v>1136.5</v>
      </c>
      <c r="P123" s="5">
        <f t="shared" si="3"/>
        <v>37.88</v>
      </c>
      <c r="Q123" s="5" t="str">
        <f t="shared" si="4"/>
        <v>未达标</v>
      </c>
      <c r="R123" s="5" t="s">
        <v>111</v>
      </c>
      <c r="S123" s="5" t="s">
        <v>3160</v>
      </c>
      <c r="T123" s="5"/>
      <c r="U123" s="5"/>
      <c r="V123" s="5">
        <v>3000</v>
      </c>
      <c r="W123" s="6">
        <v>150</v>
      </c>
      <c r="X123" s="5">
        <f>SUMIFS(逐日取数依据!$M$2:$M$8738,逐日取数依据!$A$2:$A$8738,AB123)</f>
        <v>0</v>
      </c>
      <c r="Y123" s="5" t="s">
        <v>120</v>
      </c>
      <c r="Z123" s="5" t="s">
        <v>120</v>
      </c>
      <c r="AA123" s="5" t="str">
        <f t="shared" si="5"/>
        <v>数据齐全</v>
      </c>
      <c r="AB123" s="5">
        <v>123</v>
      </c>
      <c r="AC123" s="5">
        <v>30</v>
      </c>
      <c r="AD123" s="6">
        <v>3000</v>
      </c>
      <c r="AE123" s="5" t="s">
        <v>145</v>
      </c>
    </row>
    <row r="124" ht="19" customHeight="1" spans="1:31">
      <c r="A124" s="5" t="s">
        <v>379</v>
      </c>
      <c r="B124" s="5">
        <v>2026</v>
      </c>
      <c r="C124" s="5">
        <v>9</v>
      </c>
      <c r="D124" s="5" t="s">
        <v>50</v>
      </c>
      <c r="E124" s="5" t="s">
        <v>52</v>
      </c>
      <c r="F124" s="5" t="s">
        <v>355</v>
      </c>
      <c r="G124" s="5" t="s">
        <v>356</v>
      </c>
      <c r="H124" s="5" t="s">
        <v>3152</v>
      </c>
      <c r="I124" s="5">
        <v>1</v>
      </c>
      <c r="J124" s="5" t="s">
        <v>6</v>
      </c>
      <c r="K124" s="5" t="s">
        <v>3048</v>
      </c>
      <c r="L124" s="5" t="s">
        <v>3049</v>
      </c>
      <c r="M124" s="5">
        <v>30</v>
      </c>
      <c r="N124" s="6">
        <f>ROUND(V124*M124/规则与名单!$B$3,2)</f>
        <v>3000</v>
      </c>
      <c r="O124" s="6">
        <f>ROUND(SUMIFS(逐日取数依据!$L$2:$L$8738,逐日取数依据!$A$2:$A$8738,AB124),2)</f>
        <v>129.29</v>
      </c>
      <c r="P124" s="5">
        <f t="shared" si="3"/>
        <v>4.31</v>
      </c>
      <c r="Q124" s="5" t="str">
        <f t="shared" si="4"/>
        <v>未达标</v>
      </c>
      <c r="R124" s="5" t="s">
        <v>111</v>
      </c>
      <c r="S124" s="5" t="s">
        <v>3158</v>
      </c>
      <c r="T124" s="5"/>
      <c r="U124" s="5"/>
      <c r="V124" s="5">
        <v>3000</v>
      </c>
      <c r="W124" s="6">
        <v>150</v>
      </c>
      <c r="X124" s="5">
        <f>SUMIFS(逐日取数依据!$M$2:$M$8738,逐日取数依据!$A$2:$A$8738,AB124)</f>
        <v>0</v>
      </c>
      <c r="Y124" s="5" t="s">
        <v>120</v>
      </c>
      <c r="Z124" s="5" t="s">
        <v>113</v>
      </c>
      <c r="AA124" s="5" t="str">
        <f t="shared" si="5"/>
        <v>数据齐全</v>
      </c>
      <c r="AB124" s="5">
        <v>124</v>
      </c>
      <c r="AC124" s="5">
        <v>30</v>
      </c>
      <c r="AD124" s="6">
        <v>3000</v>
      </c>
      <c r="AE124" s="5" t="s">
        <v>380</v>
      </c>
    </row>
    <row r="125" ht="19" customHeight="1" spans="1:31">
      <c r="A125" s="5" t="s">
        <v>381</v>
      </c>
      <c r="B125" s="5">
        <v>2026</v>
      </c>
      <c r="C125" s="5">
        <v>9</v>
      </c>
      <c r="D125" s="5" t="s">
        <v>50</v>
      </c>
      <c r="E125" s="5" t="s">
        <v>52</v>
      </c>
      <c r="F125" s="5" t="s">
        <v>355</v>
      </c>
      <c r="G125" s="5" t="s">
        <v>356</v>
      </c>
      <c r="H125" s="5" t="s">
        <v>3152</v>
      </c>
      <c r="I125" s="5">
        <v>1</v>
      </c>
      <c r="J125" s="5" t="s">
        <v>6</v>
      </c>
      <c r="K125" s="5" t="s">
        <v>3048</v>
      </c>
      <c r="L125" s="5" t="s">
        <v>3049</v>
      </c>
      <c r="M125" s="5">
        <v>30</v>
      </c>
      <c r="N125" s="6">
        <f>ROUND(V125*M125/规则与名单!$B$3,2)</f>
        <v>3000</v>
      </c>
      <c r="O125" s="6">
        <f>ROUND(SUMIFS(逐日取数依据!$L$2:$L$8738,逐日取数依据!$A$2:$A$8738,AB125),2)</f>
        <v>1643.3</v>
      </c>
      <c r="P125" s="5">
        <f t="shared" si="3"/>
        <v>54.78</v>
      </c>
      <c r="Q125" s="5" t="str">
        <f t="shared" si="4"/>
        <v>未达标</v>
      </c>
      <c r="R125" s="5" t="s">
        <v>111</v>
      </c>
      <c r="S125" s="5" t="s">
        <v>3161</v>
      </c>
      <c r="T125" s="5"/>
      <c r="U125" s="5"/>
      <c r="V125" s="5">
        <v>3000</v>
      </c>
      <c r="W125" s="6">
        <v>150</v>
      </c>
      <c r="X125" s="5">
        <f>SUMIFS(逐日取数依据!$M$2:$M$8738,逐日取数依据!$A$2:$A$8738,AB125)</f>
        <v>0</v>
      </c>
      <c r="Y125" s="5" t="s">
        <v>120</v>
      </c>
      <c r="Z125" s="5" t="s">
        <v>120</v>
      </c>
      <c r="AA125" s="5" t="str">
        <f t="shared" si="5"/>
        <v>数据齐全</v>
      </c>
      <c r="AB125" s="5">
        <v>125</v>
      </c>
      <c r="AC125" s="5">
        <v>30</v>
      </c>
      <c r="AD125" s="6">
        <v>3000</v>
      </c>
      <c r="AE125" s="5" t="s">
        <v>145</v>
      </c>
    </row>
    <row r="126" ht="19" customHeight="1" spans="1:31">
      <c r="A126" s="5" t="s">
        <v>382</v>
      </c>
      <c r="B126" s="5">
        <v>2026</v>
      </c>
      <c r="C126" s="5">
        <v>9</v>
      </c>
      <c r="D126" s="5" t="s">
        <v>50</v>
      </c>
      <c r="E126" s="5" t="s">
        <v>52</v>
      </c>
      <c r="F126" s="5" t="s">
        <v>383</v>
      </c>
      <c r="G126" s="5" t="s">
        <v>384</v>
      </c>
      <c r="H126" s="5" t="s">
        <v>3162</v>
      </c>
      <c r="I126" s="5">
        <v>1</v>
      </c>
      <c r="J126" s="5" t="s">
        <v>6</v>
      </c>
      <c r="K126" s="5" t="s">
        <v>3048</v>
      </c>
      <c r="L126" s="5" t="s">
        <v>3049</v>
      </c>
      <c r="M126" s="5">
        <v>30</v>
      </c>
      <c r="N126" s="6">
        <f>ROUND(V126*M126/规则与名单!$B$3,2)</f>
        <v>3000</v>
      </c>
      <c r="O126" s="6">
        <f>ROUND(SUMIFS(逐日取数依据!$L$2:$L$8738,逐日取数依据!$A$2:$A$8738,AB126),2)</f>
        <v>3977.2</v>
      </c>
      <c r="P126" s="5">
        <f t="shared" si="3"/>
        <v>132.57</v>
      </c>
      <c r="Q126" s="5" t="str">
        <f t="shared" si="4"/>
        <v>达标</v>
      </c>
      <c r="R126" s="5" t="s">
        <v>111</v>
      </c>
      <c r="S126" s="5" t="s">
        <v>3093</v>
      </c>
      <c r="T126" s="5"/>
      <c r="U126" s="5"/>
      <c r="V126" s="5">
        <v>3000</v>
      </c>
      <c r="W126" s="6">
        <v>150</v>
      </c>
      <c r="X126" s="5">
        <f>SUMIFS(逐日取数依据!$M$2:$M$8738,逐日取数依据!$A$2:$A$8738,AB126)</f>
        <v>9</v>
      </c>
      <c r="Y126" s="5" t="s">
        <v>120</v>
      </c>
      <c r="Z126" s="5" t="s">
        <v>120</v>
      </c>
      <c r="AA126" s="5" t="str">
        <f t="shared" si="5"/>
        <v>仅累计已有数据，缺失不代表实际零里程</v>
      </c>
      <c r="AB126" s="5">
        <v>126</v>
      </c>
      <c r="AC126" s="5">
        <v>30</v>
      </c>
      <c r="AD126" s="6">
        <v>3000</v>
      </c>
      <c r="AE126" s="5" t="s">
        <v>385</v>
      </c>
    </row>
    <row r="127" ht="19" customHeight="1" spans="1:31">
      <c r="A127" s="5" t="s">
        <v>386</v>
      </c>
      <c r="B127" s="5">
        <v>2026</v>
      </c>
      <c r="C127" s="5">
        <v>9</v>
      </c>
      <c r="D127" s="5" t="s">
        <v>50</v>
      </c>
      <c r="E127" s="5" t="s">
        <v>52</v>
      </c>
      <c r="F127" s="5" t="s">
        <v>355</v>
      </c>
      <c r="G127" s="5" t="s">
        <v>356</v>
      </c>
      <c r="H127" s="5" t="s">
        <v>3152</v>
      </c>
      <c r="I127" s="5">
        <v>1</v>
      </c>
      <c r="J127" s="5" t="s">
        <v>6</v>
      </c>
      <c r="K127" s="5" t="s">
        <v>3048</v>
      </c>
      <c r="L127" s="5" t="s">
        <v>3049</v>
      </c>
      <c r="M127" s="5">
        <v>30</v>
      </c>
      <c r="N127" s="6">
        <f>ROUND(V127*M127/规则与名单!$B$3,2)</f>
        <v>3000</v>
      </c>
      <c r="O127" s="6">
        <f>ROUND(SUMIFS(逐日取数依据!$L$2:$L$8738,逐日取数依据!$A$2:$A$8738,AB127),2)</f>
        <v>1174.29</v>
      </c>
      <c r="P127" s="5">
        <f t="shared" si="3"/>
        <v>39.14</v>
      </c>
      <c r="Q127" s="5" t="str">
        <f t="shared" si="4"/>
        <v>未达标</v>
      </c>
      <c r="R127" s="5" t="s">
        <v>111</v>
      </c>
      <c r="S127" s="5" t="s">
        <v>3161</v>
      </c>
      <c r="T127" s="5"/>
      <c r="U127" s="5"/>
      <c r="V127" s="5">
        <v>3000</v>
      </c>
      <c r="W127" s="6">
        <v>150</v>
      </c>
      <c r="X127" s="5">
        <f>SUMIFS(逐日取数依据!$M$2:$M$8738,逐日取数依据!$A$2:$A$8738,AB127)</f>
        <v>0</v>
      </c>
      <c r="Y127" s="5" t="s">
        <v>120</v>
      </c>
      <c r="Z127" s="5" t="s">
        <v>113</v>
      </c>
      <c r="AA127" s="5" t="str">
        <f t="shared" si="5"/>
        <v>数据齐全</v>
      </c>
      <c r="AB127" s="5">
        <v>127</v>
      </c>
      <c r="AC127" s="5">
        <v>30</v>
      </c>
      <c r="AD127" s="6">
        <v>3000</v>
      </c>
      <c r="AE127" s="5" t="s">
        <v>387</v>
      </c>
    </row>
    <row r="128" ht="19" customHeight="1" spans="1:31">
      <c r="A128" s="5" t="s">
        <v>388</v>
      </c>
      <c r="B128" s="5">
        <v>2026</v>
      </c>
      <c r="C128" s="5">
        <v>9</v>
      </c>
      <c r="D128" s="5" t="s">
        <v>50</v>
      </c>
      <c r="E128" s="5" t="s">
        <v>52</v>
      </c>
      <c r="F128" s="5" t="s">
        <v>355</v>
      </c>
      <c r="G128" s="5" t="s">
        <v>356</v>
      </c>
      <c r="H128" s="5" t="s">
        <v>3152</v>
      </c>
      <c r="I128" s="5">
        <v>1</v>
      </c>
      <c r="J128" s="5" t="s">
        <v>6</v>
      </c>
      <c r="K128" s="5" t="s">
        <v>3048</v>
      </c>
      <c r="L128" s="5" t="s">
        <v>3049</v>
      </c>
      <c r="M128" s="5">
        <v>30</v>
      </c>
      <c r="N128" s="6">
        <f>ROUND(V128*M128/规则与名单!$B$3,2)</f>
        <v>3000</v>
      </c>
      <c r="O128" s="6">
        <f>ROUND(SUMIFS(逐日取数依据!$L$2:$L$8738,逐日取数依据!$A$2:$A$8738,AB128),2)</f>
        <v>1393.4</v>
      </c>
      <c r="P128" s="5">
        <f t="shared" si="3"/>
        <v>46.45</v>
      </c>
      <c r="Q128" s="5" t="str">
        <f t="shared" si="4"/>
        <v>未达标</v>
      </c>
      <c r="R128" s="5" t="s">
        <v>111</v>
      </c>
      <c r="S128" s="5" t="s">
        <v>3156</v>
      </c>
      <c r="T128" s="5"/>
      <c r="U128" s="5"/>
      <c r="V128" s="5">
        <v>3000</v>
      </c>
      <c r="W128" s="6">
        <v>150</v>
      </c>
      <c r="X128" s="5">
        <f>SUMIFS(逐日取数依据!$M$2:$M$8738,逐日取数依据!$A$2:$A$8738,AB128)</f>
        <v>0</v>
      </c>
      <c r="Y128" s="5" t="s">
        <v>120</v>
      </c>
      <c r="Z128" s="5" t="s">
        <v>120</v>
      </c>
      <c r="AA128" s="5" t="str">
        <f t="shared" si="5"/>
        <v>数据齐全</v>
      </c>
      <c r="AB128" s="5">
        <v>128</v>
      </c>
      <c r="AC128" s="5">
        <v>30</v>
      </c>
      <c r="AD128" s="6">
        <v>3000</v>
      </c>
      <c r="AE128" s="5" t="s">
        <v>145</v>
      </c>
    </row>
    <row r="129" ht="19" customHeight="1" spans="1:31">
      <c r="A129" s="5" t="s">
        <v>389</v>
      </c>
      <c r="B129" s="5">
        <v>2026</v>
      </c>
      <c r="C129" s="5">
        <v>9</v>
      </c>
      <c r="D129" s="5" t="s">
        <v>50</v>
      </c>
      <c r="E129" s="5" t="s">
        <v>52</v>
      </c>
      <c r="F129" s="5" t="s">
        <v>355</v>
      </c>
      <c r="G129" s="5" t="s">
        <v>356</v>
      </c>
      <c r="H129" s="5" t="s">
        <v>3152</v>
      </c>
      <c r="I129" s="5">
        <v>1</v>
      </c>
      <c r="J129" s="5" t="s">
        <v>6</v>
      </c>
      <c r="K129" s="5" t="s">
        <v>3048</v>
      </c>
      <c r="L129" s="5" t="s">
        <v>3049</v>
      </c>
      <c r="M129" s="5">
        <v>30</v>
      </c>
      <c r="N129" s="6">
        <f>ROUND(V129*M129/规则与名单!$B$3,2)</f>
        <v>3000</v>
      </c>
      <c r="O129" s="6">
        <f>ROUND(SUMIFS(逐日取数依据!$L$2:$L$8738,逐日取数依据!$A$2:$A$8738,AB129),2)</f>
        <v>9.7</v>
      </c>
      <c r="P129" s="5">
        <f t="shared" si="3"/>
        <v>0.32</v>
      </c>
      <c r="Q129" s="5" t="str">
        <f t="shared" si="4"/>
        <v>已有里程未达标</v>
      </c>
      <c r="R129" s="5" t="s">
        <v>111</v>
      </c>
      <c r="S129" s="5" t="s">
        <v>3095</v>
      </c>
      <c r="T129" s="5"/>
      <c r="U129" s="5"/>
      <c r="V129" s="5">
        <v>3000</v>
      </c>
      <c r="W129" s="6">
        <v>150</v>
      </c>
      <c r="X129" s="5">
        <f>SUMIFS(逐日取数依据!$M$2:$M$8738,逐日取数依据!$A$2:$A$8738,AB129)</f>
        <v>28</v>
      </c>
      <c r="Y129" s="5" t="s">
        <v>120</v>
      </c>
      <c r="Z129" s="5" t="s">
        <v>120</v>
      </c>
      <c r="AA129" s="5" t="str">
        <f t="shared" si="5"/>
        <v>仅累计已有数据，缺失不代表实际零里程</v>
      </c>
      <c r="AB129" s="5">
        <v>129</v>
      </c>
      <c r="AC129" s="5">
        <v>30</v>
      </c>
      <c r="AD129" s="6">
        <v>3000</v>
      </c>
      <c r="AE129" s="5" t="s">
        <v>390</v>
      </c>
    </row>
    <row r="130" ht="19" customHeight="1" spans="1:31">
      <c r="A130" s="5" t="s">
        <v>391</v>
      </c>
      <c r="B130" s="5">
        <v>2026</v>
      </c>
      <c r="C130" s="5">
        <v>9</v>
      </c>
      <c r="D130" s="5" t="s">
        <v>50</v>
      </c>
      <c r="E130" s="5" t="s">
        <v>52</v>
      </c>
      <c r="F130" s="5" t="s">
        <v>355</v>
      </c>
      <c r="G130" s="5" t="s">
        <v>356</v>
      </c>
      <c r="H130" s="5" t="s">
        <v>3152</v>
      </c>
      <c r="I130" s="5">
        <v>1</v>
      </c>
      <c r="J130" s="5" t="s">
        <v>6</v>
      </c>
      <c r="K130" s="5" t="s">
        <v>3048</v>
      </c>
      <c r="L130" s="5" t="s">
        <v>3049</v>
      </c>
      <c r="M130" s="5">
        <v>30</v>
      </c>
      <c r="N130" s="6">
        <f>ROUND(V130*M130/规则与名单!$B$3,2)</f>
        <v>3000</v>
      </c>
      <c r="O130" s="6">
        <f>ROUND(SUMIFS(逐日取数依据!$L$2:$L$8738,逐日取数依据!$A$2:$A$8738,AB130),2)</f>
        <v>1702.1</v>
      </c>
      <c r="P130" s="5">
        <f t="shared" ref="P130:P193" si="6">ROUND(O130/N130*100,2)</f>
        <v>56.74</v>
      </c>
      <c r="Q130" s="5" t="str">
        <f t="shared" ref="Q130:Q193" si="7">IF(X130=M130,"待补里程",IF(O130&gt;=N130,"达标",IF(X130&gt;0,"已有里程未达标","未达标")))</f>
        <v>已有里程未达标</v>
      </c>
      <c r="R130" s="5" t="s">
        <v>111</v>
      </c>
      <c r="S130" s="5" t="s">
        <v>3157</v>
      </c>
      <c r="T130" s="5"/>
      <c r="U130" s="5"/>
      <c r="V130" s="5">
        <v>3000</v>
      </c>
      <c r="W130" s="6">
        <v>150</v>
      </c>
      <c r="X130" s="5">
        <f>SUMIFS(逐日取数依据!$M$2:$M$8738,逐日取数依据!$A$2:$A$8738,AB130)</f>
        <v>1</v>
      </c>
      <c r="Y130" s="5" t="s">
        <v>120</v>
      </c>
      <c r="Z130" s="5" t="s">
        <v>120</v>
      </c>
      <c r="AA130" s="5" t="str">
        <f t="shared" ref="AA130:AA193" si="8">IF(X130&gt;0,"仅累计已有数据，缺失不代表实际零里程","数据齐全")</f>
        <v>仅累计已有数据，缺失不代表实际零里程</v>
      </c>
      <c r="AB130" s="5">
        <v>130</v>
      </c>
      <c r="AC130" s="5">
        <v>30</v>
      </c>
      <c r="AD130" s="6">
        <v>3000</v>
      </c>
      <c r="AE130" s="5" t="s">
        <v>357</v>
      </c>
    </row>
    <row r="131" ht="19" customHeight="1" spans="1:31">
      <c r="A131" s="5" t="s">
        <v>392</v>
      </c>
      <c r="B131" s="5">
        <v>2026</v>
      </c>
      <c r="C131" s="5">
        <v>9</v>
      </c>
      <c r="D131" s="5" t="s">
        <v>50</v>
      </c>
      <c r="E131" s="5" t="s">
        <v>52</v>
      </c>
      <c r="F131" s="5" t="s">
        <v>360</v>
      </c>
      <c r="G131" s="5" t="s">
        <v>361</v>
      </c>
      <c r="H131" s="5" t="s">
        <v>3154</v>
      </c>
      <c r="I131" s="5">
        <v>1</v>
      </c>
      <c r="J131" s="5" t="s">
        <v>6</v>
      </c>
      <c r="K131" s="5" t="s">
        <v>3048</v>
      </c>
      <c r="L131" s="5" t="s">
        <v>3065</v>
      </c>
      <c r="M131" s="5">
        <v>3</v>
      </c>
      <c r="N131" s="6">
        <f>ROUND(V131*M131/规则与名单!$B$3,2)</f>
        <v>300</v>
      </c>
      <c r="O131" s="6">
        <f>ROUND(SUMIFS(逐日取数依据!$L$2:$L$8738,逐日取数依据!$A$2:$A$8738,AB131),2)</f>
        <v>10.7</v>
      </c>
      <c r="P131" s="5">
        <f t="shared" si="6"/>
        <v>3.57</v>
      </c>
      <c r="Q131" s="5" t="str">
        <f t="shared" si="7"/>
        <v>未达标</v>
      </c>
      <c r="R131" s="5" t="s">
        <v>181</v>
      </c>
      <c r="S131" s="5" t="s">
        <v>3163</v>
      </c>
      <c r="T131" s="5"/>
      <c r="U131" s="5" t="s">
        <v>3065</v>
      </c>
      <c r="V131" s="5">
        <v>3000</v>
      </c>
      <c r="W131" s="6">
        <v>150</v>
      </c>
      <c r="X131" s="5">
        <f>SUMIFS(逐日取数依据!$M$2:$M$8738,逐日取数依据!$A$2:$A$8738,AB131)</f>
        <v>0</v>
      </c>
      <c r="Y131" s="5" t="s">
        <v>120</v>
      </c>
      <c r="Z131" s="5" t="s">
        <v>113</v>
      </c>
      <c r="AA131" s="5" t="str">
        <f t="shared" si="8"/>
        <v>数据齐全</v>
      </c>
      <c r="AB131" s="5">
        <v>131</v>
      </c>
      <c r="AC131" s="5">
        <v>3</v>
      </c>
      <c r="AD131" s="6">
        <v>300</v>
      </c>
      <c r="AE131" s="5" t="s">
        <v>393</v>
      </c>
    </row>
    <row r="132" ht="19" customHeight="1" spans="1:31">
      <c r="A132" s="5" t="s">
        <v>394</v>
      </c>
      <c r="B132" s="5">
        <v>2026</v>
      </c>
      <c r="C132" s="5">
        <v>9</v>
      </c>
      <c r="D132" s="5" t="s">
        <v>50</v>
      </c>
      <c r="E132" s="5" t="s">
        <v>52</v>
      </c>
      <c r="F132" s="5" t="s">
        <v>355</v>
      </c>
      <c r="G132" s="5" t="s">
        <v>356</v>
      </c>
      <c r="H132" s="5" t="s">
        <v>3152</v>
      </c>
      <c r="I132" s="5">
        <v>1</v>
      </c>
      <c r="J132" s="5" t="s">
        <v>6</v>
      </c>
      <c r="K132" s="5" t="s">
        <v>3048</v>
      </c>
      <c r="L132" s="5" t="s">
        <v>3049</v>
      </c>
      <c r="M132" s="5">
        <v>30</v>
      </c>
      <c r="N132" s="6">
        <f>ROUND(V132*M132/规则与名单!$B$3,2)</f>
        <v>3000</v>
      </c>
      <c r="O132" s="6">
        <f>ROUND(SUMIFS(逐日取数依据!$L$2:$L$8738,逐日取数依据!$A$2:$A$8738,AB132),2)</f>
        <v>914.4</v>
      </c>
      <c r="P132" s="5">
        <f t="shared" si="6"/>
        <v>30.48</v>
      </c>
      <c r="Q132" s="5" t="str">
        <f t="shared" si="7"/>
        <v>已有里程未达标</v>
      </c>
      <c r="R132" s="5" t="s">
        <v>111</v>
      </c>
      <c r="S132" s="5" t="s">
        <v>3164</v>
      </c>
      <c r="T132" s="5"/>
      <c r="U132" s="5"/>
      <c r="V132" s="5">
        <v>3000</v>
      </c>
      <c r="W132" s="6">
        <v>150</v>
      </c>
      <c r="X132" s="5">
        <f>SUMIFS(逐日取数依据!$M$2:$M$8738,逐日取数依据!$A$2:$A$8738,AB132)</f>
        <v>1</v>
      </c>
      <c r="Y132" s="5" t="s">
        <v>120</v>
      </c>
      <c r="Z132" s="5" t="s">
        <v>120</v>
      </c>
      <c r="AA132" s="5" t="str">
        <f t="shared" si="8"/>
        <v>仅累计已有数据，缺失不代表实际零里程</v>
      </c>
      <c r="AB132" s="5">
        <v>132</v>
      </c>
      <c r="AC132" s="5">
        <v>30</v>
      </c>
      <c r="AD132" s="6">
        <v>3000</v>
      </c>
      <c r="AE132" s="5" t="s">
        <v>357</v>
      </c>
    </row>
    <row r="133" ht="19" customHeight="1" spans="1:31">
      <c r="A133" s="5" t="s">
        <v>395</v>
      </c>
      <c r="B133" s="5">
        <v>2026</v>
      </c>
      <c r="C133" s="5">
        <v>9</v>
      </c>
      <c r="D133" s="5" t="s">
        <v>50</v>
      </c>
      <c r="E133" s="5" t="s">
        <v>52</v>
      </c>
      <c r="F133" s="5" t="s">
        <v>377</v>
      </c>
      <c r="G133" s="5" t="s">
        <v>378</v>
      </c>
      <c r="H133" s="5" t="s">
        <v>3159</v>
      </c>
      <c r="I133" s="5">
        <v>1</v>
      </c>
      <c r="J133" s="5" t="s">
        <v>6</v>
      </c>
      <c r="K133" s="5" t="s">
        <v>3048</v>
      </c>
      <c r="L133" s="5" t="s">
        <v>3049</v>
      </c>
      <c r="M133" s="5">
        <v>30</v>
      </c>
      <c r="N133" s="6">
        <f>ROUND(V133*M133/规则与名单!$B$3,2)</f>
        <v>3000</v>
      </c>
      <c r="O133" s="6">
        <f>ROUND(SUMIFS(逐日取数依据!$L$2:$L$8738,逐日取数依据!$A$2:$A$8738,AB133),2)</f>
        <v>1566.6</v>
      </c>
      <c r="P133" s="5">
        <f t="shared" si="6"/>
        <v>52.22</v>
      </c>
      <c r="Q133" s="5" t="str">
        <f t="shared" si="7"/>
        <v>已有里程未达标</v>
      </c>
      <c r="R133" s="5" t="s">
        <v>111</v>
      </c>
      <c r="S133" s="5" t="s">
        <v>3165</v>
      </c>
      <c r="T133" s="5"/>
      <c r="U133" s="5"/>
      <c r="V133" s="5">
        <v>3000</v>
      </c>
      <c r="W133" s="6">
        <v>150</v>
      </c>
      <c r="X133" s="5">
        <f>SUMIFS(逐日取数依据!$M$2:$M$8738,逐日取数依据!$A$2:$A$8738,AB133)</f>
        <v>3</v>
      </c>
      <c r="Y133" s="5" t="s">
        <v>120</v>
      </c>
      <c r="Z133" s="5" t="s">
        <v>120</v>
      </c>
      <c r="AA133" s="5" t="str">
        <f t="shared" si="8"/>
        <v>仅累计已有数据，缺失不代表实际零里程</v>
      </c>
      <c r="AB133" s="5">
        <v>133</v>
      </c>
      <c r="AC133" s="5">
        <v>30</v>
      </c>
      <c r="AD133" s="6">
        <v>3000</v>
      </c>
      <c r="AE133" s="5" t="s">
        <v>396</v>
      </c>
    </row>
    <row r="134" ht="19" customHeight="1" spans="1:31">
      <c r="A134" s="5" t="s">
        <v>397</v>
      </c>
      <c r="B134" s="5">
        <v>2026</v>
      </c>
      <c r="C134" s="5">
        <v>9</v>
      </c>
      <c r="D134" s="5" t="s">
        <v>50</v>
      </c>
      <c r="E134" s="5" t="s">
        <v>52</v>
      </c>
      <c r="F134" s="5" t="s">
        <v>398</v>
      </c>
      <c r="G134" s="5" t="s">
        <v>399</v>
      </c>
      <c r="H134" s="5" t="s">
        <v>3166</v>
      </c>
      <c r="I134" s="5">
        <v>3</v>
      </c>
      <c r="J134" s="5" t="s">
        <v>12</v>
      </c>
      <c r="K134" s="5" t="s">
        <v>3048</v>
      </c>
      <c r="L134" s="5" t="s">
        <v>3049</v>
      </c>
      <c r="M134" s="5">
        <v>30</v>
      </c>
      <c r="N134" s="6">
        <f>ROUND(V134*M134/规则与名单!$B$3,2)</f>
        <v>5000</v>
      </c>
      <c r="O134" s="6">
        <f>ROUND(SUMIFS(逐日取数依据!$L$2:$L$8738,逐日取数依据!$A$2:$A$8738,AB134),2)</f>
        <v>1210.8</v>
      </c>
      <c r="P134" s="5">
        <f t="shared" si="6"/>
        <v>24.22</v>
      </c>
      <c r="Q134" s="5" t="str">
        <f t="shared" si="7"/>
        <v>已有里程未达标</v>
      </c>
      <c r="R134" s="5" t="s">
        <v>111</v>
      </c>
      <c r="S134" s="5" t="s">
        <v>3167</v>
      </c>
      <c r="T134" s="5"/>
      <c r="U134" s="5"/>
      <c r="V134" s="5">
        <v>5000</v>
      </c>
      <c r="W134" s="6">
        <v>260</v>
      </c>
      <c r="X134" s="5">
        <f>SUMIFS(逐日取数依据!$M$2:$M$8738,逐日取数依据!$A$2:$A$8738,AB134)</f>
        <v>6</v>
      </c>
      <c r="Y134" s="5" t="s">
        <v>120</v>
      </c>
      <c r="Z134" s="5" t="s">
        <v>120</v>
      </c>
      <c r="AA134" s="5" t="str">
        <f t="shared" si="8"/>
        <v>仅累计已有数据，缺失不代表实际零里程</v>
      </c>
      <c r="AB134" s="5">
        <v>134</v>
      </c>
      <c r="AC134" s="5">
        <v>30</v>
      </c>
      <c r="AD134" s="6">
        <v>5000</v>
      </c>
      <c r="AE134" s="5" t="s">
        <v>400</v>
      </c>
    </row>
    <row r="135" ht="19" customHeight="1" spans="1:31">
      <c r="A135" s="5" t="s">
        <v>401</v>
      </c>
      <c r="B135" s="5">
        <v>2026</v>
      </c>
      <c r="C135" s="5">
        <v>9</v>
      </c>
      <c r="D135" s="5" t="s">
        <v>50</v>
      </c>
      <c r="E135" s="5" t="s">
        <v>52</v>
      </c>
      <c r="F135" s="5" t="s">
        <v>402</v>
      </c>
      <c r="G135" s="5" t="s">
        <v>403</v>
      </c>
      <c r="H135" s="5" t="s">
        <v>3168</v>
      </c>
      <c r="I135" s="5">
        <v>3</v>
      </c>
      <c r="J135" s="5" t="s">
        <v>12</v>
      </c>
      <c r="K135" s="5" t="s">
        <v>3048</v>
      </c>
      <c r="L135" s="5" t="s">
        <v>3049</v>
      </c>
      <c r="M135" s="5">
        <v>30</v>
      </c>
      <c r="N135" s="6">
        <f>ROUND(V135*M135/规则与名单!$B$3,2)</f>
        <v>5000</v>
      </c>
      <c r="O135" s="6">
        <f>ROUND(SUMIFS(逐日取数依据!$L$2:$L$8738,逐日取数依据!$A$2:$A$8738,AB135),2)</f>
        <v>3721.3</v>
      </c>
      <c r="P135" s="5">
        <f t="shared" si="6"/>
        <v>74.43</v>
      </c>
      <c r="Q135" s="5" t="str">
        <f t="shared" si="7"/>
        <v>未达标</v>
      </c>
      <c r="R135" s="5" t="s">
        <v>111</v>
      </c>
      <c r="S135" s="5" t="s">
        <v>3169</v>
      </c>
      <c r="T135" s="5"/>
      <c r="U135" s="5"/>
      <c r="V135" s="5">
        <v>5000</v>
      </c>
      <c r="W135" s="6">
        <v>260</v>
      </c>
      <c r="X135" s="5">
        <f>SUMIFS(逐日取数依据!$M$2:$M$8738,逐日取数依据!$A$2:$A$8738,AB135)</f>
        <v>0</v>
      </c>
      <c r="Y135" s="5" t="s">
        <v>120</v>
      </c>
      <c r="Z135" s="5" t="s">
        <v>120</v>
      </c>
      <c r="AA135" s="5" t="str">
        <f t="shared" si="8"/>
        <v>数据齐全</v>
      </c>
      <c r="AB135" s="5">
        <v>135</v>
      </c>
      <c r="AC135" s="5">
        <v>30</v>
      </c>
      <c r="AD135" s="6">
        <v>5000</v>
      </c>
      <c r="AE135" s="5" t="s">
        <v>112</v>
      </c>
    </row>
    <row r="136" ht="19" customHeight="1" spans="1:31">
      <c r="A136" s="5" t="s">
        <v>404</v>
      </c>
      <c r="B136" s="5">
        <v>2026</v>
      </c>
      <c r="C136" s="5">
        <v>9</v>
      </c>
      <c r="D136" s="5" t="s">
        <v>50</v>
      </c>
      <c r="E136" s="5" t="s">
        <v>52</v>
      </c>
      <c r="F136" s="5" t="s">
        <v>405</v>
      </c>
      <c r="G136" s="5" t="s">
        <v>406</v>
      </c>
      <c r="H136" s="5" t="s">
        <v>3170</v>
      </c>
      <c r="I136" s="5">
        <v>3</v>
      </c>
      <c r="J136" s="5" t="s">
        <v>12</v>
      </c>
      <c r="K136" s="5" t="s">
        <v>3048</v>
      </c>
      <c r="L136" s="5" t="s">
        <v>3171</v>
      </c>
      <c r="M136" s="5">
        <v>13</v>
      </c>
      <c r="N136" s="6">
        <f>ROUND(V136*M136/规则与名单!$B$3,2)</f>
        <v>2166.67</v>
      </c>
      <c r="O136" s="6">
        <f>ROUND(SUMIFS(逐日取数依据!$L$2:$L$8738,逐日取数依据!$A$2:$A$8738,AB136),2)</f>
        <v>2221.6</v>
      </c>
      <c r="P136" s="5">
        <f t="shared" si="6"/>
        <v>102.54</v>
      </c>
      <c r="Q136" s="5" t="str">
        <f t="shared" si="7"/>
        <v>达标</v>
      </c>
      <c r="R136" s="5" t="s">
        <v>181</v>
      </c>
      <c r="S136" s="5" t="s">
        <v>3172</v>
      </c>
      <c r="T136" s="5"/>
      <c r="U136" s="5" t="s">
        <v>3171</v>
      </c>
      <c r="V136" s="5">
        <v>5000</v>
      </c>
      <c r="W136" s="6">
        <v>260</v>
      </c>
      <c r="X136" s="5">
        <f>SUMIFS(逐日取数依据!$M$2:$M$8738,逐日取数依据!$A$2:$A$8738,AB136)</f>
        <v>0</v>
      </c>
      <c r="Y136" s="5" t="s">
        <v>120</v>
      </c>
      <c r="Z136" s="5" t="s">
        <v>120</v>
      </c>
      <c r="AA136" s="5" t="str">
        <f t="shared" si="8"/>
        <v>数据齐全</v>
      </c>
      <c r="AB136" s="5">
        <v>136</v>
      </c>
      <c r="AC136" s="5">
        <v>13</v>
      </c>
      <c r="AD136" s="6">
        <v>2166.67</v>
      </c>
      <c r="AE136" s="5" t="s">
        <v>187</v>
      </c>
    </row>
    <row r="137" ht="19" customHeight="1" spans="1:31">
      <c r="A137" s="5" t="s">
        <v>404</v>
      </c>
      <c r="B137" s="5">
        <v>2026</v>
      </c>
      <c r="C137" s="5">
        <v>9</v>
      </c>
      <c r="D137" s="5" t="s">
        <v>50</v>
      </c>
      <c r="E137" s="5" t="s">
        <v>52</v>
      </c>
      <c r="F137" s="5" t="s">
        <v>408</v>
      </c>
      <c r="G137" s="5" t="s">
        <v>409</v>
      </c>
      <c r="H137" s="5" t="s">
        <v>3173</v>
      </c>
      <c r="I137" s="5">
        <v>3</v>
      </c>
      <c r="J137" s="5" t="s">
        <v>12</v>
      </c>
      <c r="K137" s="5" t="s">
        <v>3174</v>
      </c>
      <c r="L137" s="5" t="s">
        <v>3049</v>
      </c>
      <c r="M137" s="5">
        <v>17</v>
      </c>
      <c r="N137" s="6">
        <f>ROUND(V137*M137/规则与名单!$B$3,2)</f>
        <v>2833.33</v>
      </c>
      <c r="O137" s="6">
        <f>ROUND(SUMIFS(逐日取数依据!$L$2:$L$8738,逐日取数依据!$A$2:$A$8738,AB137),2)</f>
        <v>1759.6</v>
      </c>
      <c r="P137" s="5">
        <f t="shared" si="6"/>
        <v>62.1</v>
      </c>
      <c r="Q137" s="5" t="str">
        <f t="shared" si="7"/>
        <v>已有里程未达标</v>
      </c>
      <c r="R137" s="5" t="s">
        <v>111</v>
      </c>
      <c r="S137" s="5" t="s">
        <v>3174</v>
      </c>
      <c r="T137" s="5"/>
      <c r="U137" s="5"/>
      <c r="V137" s="5">
        <v>5000</v>
      </c>
      <c r="W137" s="6">
        <v>260</v>
      </c>
      <c r="X137" s="5">
        <f>SUMIFS(逐日取数依据!$M$2:$M$8738,逐日取数依据!$A$2:$A$8738,AB137)</f>
        <v>1</v>
      </c>
      <c r="Y137" s="5" t="s">
        <v>120</v>
      </c>
      <c r="Z137" s="5" t="s">
        <v>120</v>
      </c>
      <c r="AA137" s="5" t="str">
        <f t="shared" si="8"/>
        <v>仅累计已有数据，缺失不代表实际零里程</v>
      </c>
      <c r="AB137" s="5">
        <v>137</v>
      </c>
      <c r="AC137" s="5">
        <v>17</v>
      </c>
      <c r="AD137" s="6">
        <v>2833.33</v>
      </c>
      <c r="AE137" s="5" t="s">
        <v>410</v>
      </c>
    </row>
    <row r="138" ht="19" customHeight="1" spans="1:31">
      <c r="A138" s="5" t="s">
        <v>412</v>
      </c>
      <c r="B138" s="5">
        <v>2026</v>
      </c>
      <c r="C138" s="5">
        <v>9</v>
      </c>
      <c r="D138" s="5" t="s">
        <v>50</v>
      </c>
      <c r="E138" s="5" t="s">
        <v>52</v>
      </c>
      <c r="F138" s="5" t="s">
        <v>413</v>
      </c>
      <c r="G138" s="5" t="s">
        <v>414</v>
      </c>
      <c r="H138" s="5" t="s">
        <v>3175</v>
      </c>
      <c r="I138" s="5">
        <v>2</v>
      </c>
      <c r="J138" s="5" t="s">
        <v>11</v>
      </c>
      <c r="K138" s="5" t="s">
        <v>3048</v>
      </c>
      <c r="L138" s="5" t="s">
        <v>3049</v>
      </c>
      <c r="M138" s="5">
        <v>30</v>
      </c>
      <c r="N138" s="6">
        <f>ROUND(V138*M138/规则与名单!$B$3,2)</f>
        <v>3000</v>
      </c>
      <c r="O138" s="6">
        <f>ROUND(SUMIFS(逐日取数依据!$L$2:$L$8738,逐日取数依据!$A$2:$A$8738,AB138),2)</f>
        <v>3106.3</v>
      </c>
      <c r="P138" s="5">
        <f t="shared" si="6"/>
        <v>103.54</v>
      </c>
      <c r="Q138" s="5" t="str">
        <f t="shared" si="7"/>
        <v>达标</v>
      </c>
      <c r="R138" s="5" t="s">
        <v>181</v>
      </c>
      <c r="S138" s="5" t="s">
        <v>3176</v>
      </c>
      <c r="T138" s="5"/>
      <c r="U138" s="5" t="s">
        <v>3049</v>
      </c>
      <c r="V138" s="5">
        <v>3000</v>
      </c>
      <c r="W138" s="6">
        <v>150</v>
      </c>
      <c r="X138" s="5">
        <f>SUMIFS(逐日取数依据!$M$2:$M$8738,逐日取数依据!$A$2:$A$8738,AB138)</f>
        <v>2</v>
      </c>
      <c r="Y138" s="5" t="s">
        <v>120</v>
      </c>
      <c r="Z138" s="5" t="s">
        <v>120</v>
      </c>
      <c r="AA138" s="5" t="str">
        <f t="shared" si="8"/>
        <v>仅累计已有数据，缺失不代表实际零里程</v>
      </c>
      <c r="AB138" s="5">
        <v>138</v>
      </c>
      <c r="AC138" s="5">
        <v>30</v>
      </c>
      <c r="AD138" s="6">
        <v>3000</v>
      </c>
      <c r="AE138" s="5" t="s">
        <v>415</v>
      </c>
    </row>
    <row r="139" ht="19" customHeight="1" spans="1:31">
      <c r="A139" s="5" t="s">
        <v>416</v>
      </c>
      <c r="B139" s="5">
        <v>2026</v>
      </c>
      <c r="C139" s="5">
        <v>9</v>
      </c>
      <c r="D139" s="5" t="s">
        <v>50</v>
      </c>
      <c r="E139" s="5" t="s">
        <v>52</v>
      </c>
      <c r="F139" s="5" t="s">
        <v>417</v>
      </c>
      <c r="G139" s="5" t="s">
        <v>418</v>
      </c>
      <c r="H139" s="5" t="s">
        <v>3177</v>
      </c>
      <c r="I139" s="5">
        <v>2</v>
      </c>
      <c r="J139" s="5" t="s">
        <v>11</v>
      </c>
      <c r="K139" s="5" t="s">
        <v>3048</v>
      </c>
      <c r="L139" s="5" t="s">
        <v>3049</v>
      </c>
      <c r="M139" s="5">
        <v>30</v>
      </c>
      <c r="N139" s="6">
        <f>ROUND(V139*M139/规则与名单!$B$3,2)</f>
        <v>3000</v>
      </c>
      <c r="O139" s="6">
        <f>ROUND(SUMIFS(逐日取数依据!$L$2:$L$8738,逐日取数依据!$A$2:$A$8738,AB139),2)</f>
        <v>1654.7</v>
      </c>
      <c r="P139" s="5">
        <f t="shared" si="6"/>
        <v>55.16</v>
      </c>
      <c r="Q139" s="5" t="str">
        <f t="shared" si="7"/>
        <v>已有里程未达标</v>
      </c>
      <c r="R139" s="5" t="s">
        <v>111</v>
      </c>
      <c r="S139" s="5" t="s">
        <v>3178</v>
      </c>
      <c r="T139" s="5"/>
      <c r="U139" s="5"/>
      <c r="V139" s="5">
        <v>3000</v>
      </c>
      <c r="W139" s="6">
        <v>150</v>
      </c>
      <c r="X139" s="5">
        <f>SUMIFS(逐日取数依据!$M$2:$M$8738,逐日取数依据!$A$2:$A$8738,AB139)</f>
        <v>5</v>
      </c>
      <c r="Y139" s="5" t="s">
        <v>120</v>
      </c>
      <c r="Z139" s="5" t="s">
        <v>120</v>
      </c>
      <c r="AA139" s="5" t="str">
        <f t="shared" si="8"/>
        <v>仅累计已有数据，缺失不代表实际零里程</v>
      </c>
      <c r="AB139" s="5">
        <v>139</v>
      </c>
      <c r="AC139" s="5">
        <v>30</v>
      </c>
      <c r="AD139" s="6">
        <v>3000</v>
      </c>
      <c r="AE139" s="5" t="s">
        <v>419</v>
      </c>
    </row>
    <row r="140" ht="19" customHeight="1" spans="1:31">
      <c r="A140" s="5" t="s">
        <v>420</v>
      </c>
      <c r="B140" s="5">
        <v>2026</v>
      </c>
      <c r="C140" s="5">
        <v>9</v>
      </c>
      <c r="D140" s="5" t="s">
        <v>50</v>
      </c>
      <c r="E140" s="5" t="s">
        <v>52</v>
      </c>
      <c r="F140" s="5" t="s">
        <v>421</v>
      </c>
      <c r="G140" s="5" t="s">
        <v>422</v>
      </c>
      <c r="H140" s="5" t="s">
        <v>3179</v>
      </c>
      <c r="I140" s="5">
        <v>2</v>
      </c>
      <c r="J140" s="5" t="s">
        <v>11</v>
      </c>
      <c r="K140" s="5" t="s">
        <v>3048</v>
      </c>
      <c r="L140" s="5" t="s">
        <v>3049</v>
      </c>
      <c r="M140" s="5">
        <v>30</v>
      </c>
      <c r="N140" s="6">
        <f>ROUND(V140*M140/规则与名单!$B$3,2)</f>
        <v>3000</v>
      </c>
      <c r="O140" s="6">
        <f>ROUND(SUMIFS(逐日取数依据!$L$2:$L$8738,逐日取数依据!$A$2:$A$8738,AB140),2)</f>
        <v>3995.6</v>
      </c>
      <c r="P140" s="5">
        <f t="shared" si="6"/>
        <v>133.19</v>
      </c>
      <c r="Q140" s="5" t="str">
        <f t="shared" si="7"/>
        <v>达标</v>
      </c>
      <c r="R140" s="5" t="s">
        <v>111</v>
      </c>
      <c r="S140" s="5" t="s">
        <v>3180</v>
      </c>
      <c r="T140" s="5"/>
      <c r="U140" s="5"/>
      <c r="V140" s="5">
        <v>3000</v>
      </c>
      <c r="W140" s="6">
        <v>150</v>
      </c>
      <c r="X140" s="5">
        <f>SUMIFS(逐日取数依据!$M$2:$M$8738,逐日取数依据!$A$2:$A$8738,AB140)</f>
        <v>2</v>
      </c>
      <c r="Y140" s="5" t="s">
        <v>120</v>
      </c>
      <c r="Z140" s="5" t="s">
        <v>120</v>
      </c>
      <c r="AA140" s="5" t="str">
        <f t="shared" si="8"/>
        <v>仅累计已有数据，缺失不代表实际零里程</v>
      </c>
      <c r="AB140" s="5">
        <v>140</v>
      </c>
      <c r="AC140" s="5">
        <v>30</v>
      </c>
      <c r="AD140" s="6">
        <v>3000</v>
      </c>
      <c r="AE140" s="5" t="s">
        <v>423</v>
      </c>
    </row>
    <row r="141" ht="19" customHeight="1" spans="1:31">
      <c r="A141" s="5" t="s">
        <v>424</v>
      </c>
      <c r="B141" s="5">
        <v>2026</v>
      </c>
      <c r="C141" s="5">
        <v>9</v>
      </c>
      <c r="D141" s="5" t="s">
        <v>50</v>
      </c>
      <c r="E141" s="5" t="s">
        <v>52</v>
      </c>
      <c r="F141" s="5" t="s">
        <v>425</v>
      </c>
      <c r="G141" s="5" t="s">
        <v>426</v>
      </c>
      <c r="H141" s="5" t="s">
        <v>3181</v>
      </c>
      <c r="I141" s="5">
        <v>2</v>
      </c>
      <c r="J141" s="5" t="s">
        <v>11</v>
      </c>
      <c r="K141" s="5" t="s">
        <v>3048</v>
      </c>
      <c r="L141" s="5" t="s">
        <v>3049</v>
      </c>
      <c r="M141" s="5">
        <v>30</v>
      </c>
      <c r="N141" s="6">
        <f>ROUND(V141*M141/规则与名单!$B$3,2)</f>
        <v>3000</v>
      </c>
      <c r="O141" s="6">
        <f>ROUND(SUMIFS(逐日取数依据!$L$2:$L$8738,逐日取数依据!$A$2:$A$8738,AB141),2)</f>
        <v>1302.7</v>
      </c>
      <c r="P141" s="5">
        <f t="shared" si="6"/>
        <v>43.42</v>
      </c>
      <c r="Q141" s="5" t="str">
        <f t="shared" si="7"/>
        <v>已有里程未达标</v>
      </c>
      <c r="R141" s="5" t="s">
        <v>111</v>
      </c>
      <c r="S141" s="5" t="s">
        <v>3182</v>
      </c>
      <c r="T141" s="5"/>
      <c r="U141" s="5"/>
      <c r="V141" s="5">
        <v>3000</v>
      </c>
      <c r="W141" s="6">
        <v>150</v>
      </c>
      <c r="X141" s="5">
        <f>SUMIFS(逐日取数依据!$M$2:$M$8738,逐日取数依据!$A$2:$A$8738,AB141)</f>
        <v>1</v>
      </c>
      <c r="Y141" s="5" t="s">
        <v>120</v>
      </c>
      <c r="Z141" s="5" t="s">
        <v>120</v>
      </c>
      <c r="AA141" s="5" t="str">
        <f t="shared" si="8"/>
        <v>仅累计已有数据，缺失不代表实际零里程</v>
      </c>
      <c r="AB141" s="5">
        <v>141</v>
      </c>
      <c r="AC141" s="5">
        <v>30</v>
      </c>
      <c r="AD141" s="6">
        <v>3000</v>
      </c>
      <c r="AE141" s="5" t="s">
        <v>427</v>
      </c>
    </row>
    <row r="142" ht="19" customHeight="1" spans="1:31">
      <c r="A142" s="5" t="s">
        <v>51</v>
      </c>
      <c r="B142" s="5">
        <v>2026</v>
      </c>
      <c r="C142" s="5">
        <v>9</v>
      </c>
      <c r="D142" s="5" t="s">
        <v>50</v>
      </c>
      <c r="E142" s="5" t="s">
        <v>52</v>
      </c>
      <c r="F142" s="5" t="s">
        <v>428</v>
      </c>
      <c r="G142" s="5" t="s">
        <v>429</v>
      </c>
      <c r="H142" s="5" t="s">
        <v>3183</v>
      </c>
      <c r="I142" s="5">
        <v>2</v>
      </c>
      <c r="J142" s="5" t="s">
        <v>11</v>
      </c>
      <c r="K142" s="5" t="s">
        <v>3048</v>
      </c>
      <c r="L142" s="5" t="s">
        <v>3184</v>
      </c>
      <c r="M142" s="5">
        <v>11</v>
      </c>
      <c r="N142" s="6">
        <f>ROUND(V142*M142/规则与名单!$B$3,2)</f>
        <v>1100</v>
      </c>
      <c r="O142" s="6">
        <f>ROUND(SUMIFS(逐日取数依据!$L$2:$L$8738,逐日取数依据!$A$2:$A$8738,AB142),2)</f>
        <v>2589.3</v>
      </c>
      <c r="P142" s="5">
        <f t="shared" si="6"/>
        <v>235.39</v>
      </c>
      <c r="Q142" s="5" t="str">
        <f t="shared" si="7"/>
        <v>达标</v>
      </c>
      <c r="R142" s="5" t="s">
        <v>181</v>
      </c>
      <c r="S142" s="5" t="s">
        <v>3048</v>
      </c>
      <c r="T142" s="5"/>
      <c r="U142" s="5" t="s">
        <v>3184</v>
      </c>
      <c r="V142" s="5">
        <v>3000</v>
      </c>
      <c r="W142" s="6">
        <v>150</v>
      </c>
      <c r="X142" s="5">
        <f>SUMIFS(逐日取数依据!$M$2:$M$8738,逐日取数依据!$A$2:$A$8738,AB142)</f>
        <v>0</v>
      </c>
      <c r="Y142" s="5" t="s">
        <v>113</v>
      </c>
      <c r="Z142" s="5" t="s">
        <v>113</v>
      </c>
      <c r="AA142" s="5" t="str">
        <f t="shared" si="8"/>
        <v>数据齐全</v>
      </c>
      <c r="AB142" s="5">
        <v>142</v>
      </c>
      <c r="AC142" s="5">
        <v>11</v>
      </c>
      <c r="AD142" s="6">
        <v>1100</v>
      </c>
      <c r="AE142" s="5" t="s">
        <v>430</v>
      </c>
    </row>
    <row r="143" ht="19" customHeight="1" spans="1:31">
      <c r="A143" s="5" t="s">
        <v>432</v>
      </c>
      <c r="B143" s="5">
        <v>2026</v>
      </c>
      <c r="C143" s="5">
        <v>9</v>
      </c>
      <c r="D143" s="5" t="s">
        <v>50</v>
      </c>
      <c r="E143" s="5" t="s">
        <v>52</v>
      </c>
      <c r="F143" s="5" t="s">
        <v>413</v>
      </c>
      <c r="G143" s="5" t="s">
        <v>433</v>
      </c>
      <c r="H143" s="5" t="s">
        <v>3185</v>
      </c>
      <c r="I143" s="5">
        <v>2</v>
      </c>
      <c r="J143" s="5" t="s">
        <v>11</v>
      </c>
      <c r="K143" s="5" t="s">
        <v>3048</v>
      </c>
      <c r="L143" s="5" t="s">
        <v>3049</v>
      </c>
      <c r="M143" s="5">
        <v>30</v>
      </c>
      <c r="N143" s="6">
        <f>ROUND(V143*M143/规则与名单!$B$3,2)</f>
        <v>3000</v>
      </c>
      <c r="O143" s="6">
        <f>ROUND(SUMIFS(逐日取数依据!$L$2:$L$8738,逐日取数依据!$A$2:$A$8738,AB143),2)</f>
        <v>4550.1</v>
      </c>
      <c r="P143" s="5">
        <f t="shared" si="6"/>
        <v>151.67</v>
      </c>
      <c r="Q143" s="5" t="str">
        <f t="shared" si="7"/>
        <v>达标</v>
      </c>
      <c r="R143" s="5" t="s">
        <v>181</v>
      </c>
      <c r="S143" s="5" t="s">
        <v>3186</v>
      </c>
      <c r="T143" s="5"/>
      <c r="U143" s="5" t="s">
        <v>3049</v>
      </c>
      <c r="V143" s="5">
        <v>3000</v>
      </c>
      <c r="W143" s="6">
        <v>150</v>
      </c>
      <c r="X143" s="5">
        <f>SUMIFS(逐日取数依据!$M$2:$M$8738,逐日取数依据!$A$2:$A$8738,AB143)</f>
        <v>0</v>
      </c>
      <c r="Y143" s="5" t="s">
        <v>120</v>
      </c>
      <c r="Z143" s="5" t="s">
        <v>120</v>
      </c>
      <c r="AA143" s="5" t="str">
        <f t="shared" si="8"/>
        <v>数据齐全</v>
      </c>
      <c r="AB143" s="5">
        <v>143</v>
      </c>
      <c r="AC143" s="5">
        <v>30</v>
      </c>
      <c r="AD143" s="6">
        <v>3000</v>
      </c>
      <c r="AE143" s="5" t="s">
        <v>112</v>
      </c>
    </row>
    <row r="144" ht="19" customHeight="1" spans="1:31">
      <c r="A144" s="5" t="s">
        <v>434</v>
      </c>
      <c r="B144" s="5">
        <v>2026</v>
      </c>
      <c r="C144" s="5">
        <v>9</v>
      </c>
      <c r="D144" s="5" t="s">
        <v>50</v>
      </c>
      <c r="E144" s="5" t="s">
        <v>52</v>
      </c>
      <c r="F144" s="5" t="s">
        <v>435</v>
      </c>
      <c r="G144" s="5" t="s">
        <v>436</v>
      </c>
      <c r="H144" s="5" t="s">
        <v>3187</v>
      </c>
      <c r="I144" s="5">
        <v>3</v>
      </c>
      <c r="J144" s="5" t="s">
        <v>12</v>
      </c>
      <c r="K144" s="5" t="s">
        <v>3048</v>
      </c>
      <c r="L144" s="5" t="s">
        <v>3049</v>
      </c>
      <c r="M144" s="5">
        <v>30</v>
      </c>
      <c r="N144" s="6">
        <f>ROUND(V144*M144/规则与名单!$B$3,2)</f>
        <v>5000</v>
      </c>
      <c r="O144" s="6">
        <f>ROUND(SUMIFS(逐日取数依据!$L$2:$L$8738,逐日取数依据!$A$2:$A$8738,AB144),2)</f>
        <v>1355.71</v>
      </c>
      <c r="P144" s="5">
        <f t="shared" si="6"/>
        <v>27.11</v>
      </c>
      <c r="Q144" s="5" t="str">
        <f t="shared" si="7"/>
        <v>未达标</v>
      </c>
      <c r="R144" s="5" t="s">
        <v>111</v>
      </c>
      <c r="S144" s="5" t="s">
        <v>3188</v>
      </c>
      <c r="T144" s="5"/>
      <c r="U144" s="5"/>
      <c r="V144" s="5">
        <v>5000</v>
      </c>
      <c r="W144" s="6">
        <v>260</v>
      </c>
      <c r="X144" s="5">
        <f>SUMIFS(逐日取数依据!$M$2:$M$8738,逐日取数依据!$A$2:$A$8738,AB144)</f>
        <v>0</v>
      </c>
      <c r="Y144" s="5" t="s">
        <v>120</v>
      </c>
      <c r="Z144" s="5" t="s">
        <v>113</v>
      </c>
      <c r="AA144" s="5" t="str">
        <f t="shared" si="8"/>
        <v>数据齐全</v>
      </c>
      <c r="AB144" s="5">
        <v>144</v>
      </c>
      <c r="AC144" s="5">
        <v>30</v>
      </c>
      <c r="AD144" s="6">
        <v>5000</v>
      </c>
      <c r="AE144" s="5" t="s">
        <v>437</v>
      </c>
    </row>
    <row r="145" ht="19" customHeight="1" spans="1:31">
      <c r="A145" s="5" t="s">
        <v>438</v>
      </c>
      <c r="B145" s="5">
        <v>2026</v>
      </c>
      <c r="C145" s="5">
        <v>9</v>
      </c>
      <c r="D145" s="5" t="s">
        <v>50</v>
      </c>
      <c r="E145" s="5" t="s">
        <v>52</v>
      </c>
      <c r="F145" s="5" t="s">
        <v>439</v>
      </c>
      <c r="G145" s="5" t="s">
        <v>440</v>
      </c>
      <c r="H145" s="5" t="s">
        <v>3189</v>
      </c>
      <c r="I145" s="5">
        <v>3</v>
      </c>
      <c r="J145" s="5" t="s">
        <v>12</v>
      </c>
      <c r="K145" s="5" t="s">
        <v>3048</v>
      </c>
      <c r="L145" s="5" t="s">
        <v>3049</v>
      </c>
      <c r="M145" s="5">
        <v>30</v>
      </c>
      <c r="N145" s="6">
        <f>ROUND(V145*M145/规则与名单!$B$3,2)</f>
        <v>5000</v>
      </c>
      <c r="O145" s="6">
        <f>ROUND(SUMIFS(逐日取数依据!$L$2:$L$8738,逐日取数依据!$A$2:$A$8738,AB145),2)</f>
        <v>3836.3</v>
      </c>
      <c r="P145" s="5">
        <f t="shared" si="6"/>
        <v>76.73</v>
      </c>
      <c r="Q145" s="5" t="str">
        <f t="shared" si="7"/>
        <v>未达标</v>
      </c>
      <c r="R145" s="5" t="s">
        <v>111</v>
      </c>
      <c r="S145" s="5" t="s">
        <v>3190</v>
      </c>
      <c r="T145" s="5"/>
      <c r="U145" s="5"/>
      <c r="V145" s="5">
        <v>5000</v>
      </c>
      <c r="W145" s="6">
        <v>260</v>
      </c>
      <c r="X145" s="5">
        <f>SUMIFS(逐日取数依据!$M$2:$M$8738,逐日取数依据!$A$2:$A$8738,AB145)</f>
        <v>0</v>
      </c>
      <c r="Y145" s="5" t="s">
        <v>120</v>
      </c>
      <c r="Z145" s="5" t="s">
        <v>120</v>
      </c>
      <c r="AA145" s="5" t="str">
        <f t="shared" si="8"/>
        <v>数据齐全</v>
      </c>
      <c r="AB145" s="5">
        <v>145</v>
      </c>
      <c r="AC145" s="5">
        <v>30</v>
      </c>
      <c r="AD145" s="6">
        <v>5000</v>
      </c>
      <c r="AE145" s="5" t="s">
        <v>112</v>
      </c>
    </row>
    <row r="146" ht="19" customHeight="1" spans="1:31">
      <c r="A146" s="5" t="s">
        <v>53</v>
      </c>
      <c r="B146" s="5">
        <v>2026</v>
      </c>
      <c r="C146" s="5">
        <v>9</v>
      </c>
      <c r="D146" s="5" t="s">
        <v>50</v>
      </c>
      <c r="E146" s="5" t="s">
        <v>52</v>
      </c>
      <c r="F146" s="5" t="s">
        <v>408</v>
      </c>
      <c r="G146" s="5" t="s">
        <v>409</v>
      </c>
      <c r="H146" s="5" t="s">
        <v>3173</v>
      </c>
      <c r="I146" s="5">
        <v>3</v>
      </c>
      <c r="J146" s="5" t="s">
        <v>12</v>
      </c>
      <c r="K146" s="5" t="s">
        <v>3048</v>
      </c>
      <c r="L146" s="5" t="s">
        <v>3049</v>
      </c>
      <c r="M146" s="5">
        <v>30</v>
      </c>
      <c r="N146" s="6">
        <f>ROUND(V146*M146/规则与名单!$B$3,2)</f>
        <v>5000</v>
      </c>
      <c r="O146" s="6">
        <f>ROUND(SUMIFS(逐日取数依据!$L$2:$L$8738,逐日取数依据!$A$2:$A$8738,AB146),2)</f>
        <v>4973.1</v>
      </c>
      <c r="P146" s="5">
        <f t="shared" si="6"/>
        <v>99.46</v>
      </c>
      <c r="Q146" s="5" t="str">
        <f t="shared" si="7"/>
        <v>已有里程未达标</v>
      </c>
      <c r="R146" s="5" t="s">
        <v>111</v>
      </c>
      <c r="S146" s="5" t="s">
        <v>3191</v>
      </c>
      <c r="T146" s="5"/>
      <c r="U146" s="5"/>
      <c r="V146" s="5">
        <v>5000</v>
      </c>
      <c r="W146" s="6">
        <v>300</v>
      </c>
      <c r="X146" s="5">
        <f>SUMIFS(逐日取数依据!$M$2:$M$8738,逐日取数依据!$A$2:$A$8738,AB146)</f>
        <v>2</v>
      </c>
      <c r="Y146" s="5" t="s">
        <v>113</v>
      </c>
      <c r="Z146" s="5" t="s">
        <v>120</v>
      </c>
      <c r="AA146" s="5" t="str">
        <f t="shared" si="8"/>
        <v>仅累计已有数据，缺失不代表实际零里程</v>
      </c>
      <c r="AB146" s="5">
        <v>146</v>
      </c>
      <c r="AC146" s="5">
        <v>30</v>
      </c>
      <c r="AD146" s="6">
        <v>5000</v>
      </c>
      <c r="AE146" s="5" t="s">
        <v>269</v>
      </c>
    </row>
    <row r="147" ht="19" customHeight="1" spans="1:31">
      <c r="A147" s="5" t="s">
        <v>54</v>
      </c>
      <c r="B147" s="5">
        <v>2026</v>
      </c>
      <c r="C147" s="5">
        <v>9</v>
      </c>
      <c r="D147" s="5" t="s">
        <v>50</v>
      </c>
      <c r="E147" s="5" t="s">
        <v>52</v>
      </c>
      <c r="F147" s="5" t="s">
        <v>441</v>
      </c>
      <c r="G147" s="5" t="s">
        <v>442</v>
      </c>
      <c r="H147" s="5" t="s">
        <v>3192</v>
      </c>
      <c r="I147" s="5">
        <v>2</v>
      </c>
      <c r="J147" s="5" t="s">
        <v>11</v>
      </c>
      <c r="K147" s="5" t="s">
        <v>3048</v>
      </c>
      <c r="L147" s="5" t="s">
        <v>3049</v>
      </c>
      <c r="M147" s="5">
        <v>30</v>
      </c>
      <c r="N147" s="6">
        <f>ROUND(V147*M147/规则与名单!$B$3,2)</f>
        <v>3000</v>
      </c>
      <c r="O147" s="6">
        <f>ROUND(SUMIFS(逐日取数依据!$L$2:$L$8738,逐日取数依据!$A$2:$A$8738,AB147),2)</f>
        <v>1393.4</v>
      </c>
      <c r="P147" s="5">
        <f t="shared" si="6"/>
        <v>46.45</v>
      </c>
      <c r="Q147" s="5" t="str">
        <f t="shared" si="7"/>
        <v>已有里程未达标</v>
      </c>
      <c r="R147" s="5" t="s">
        <v>111</v>
      </c>
      <c r="S147" s="5" t="s">
        <v>3120</v>
      </c>
      <c r="T147" s="5"/>
      <c r="U147" s="5"/>
      <c r="V147" s="5">
        <v>3000</v>
      </c>
      <c r="W147" s="6">
        <v>150</v>
      </c>
      <c r="X147" s="5">
        <f>SUMIFS(逐日取数依据!$M$2:$M$8738,逐日取数依据!$A$2:$A$8738,AB147)</f>
        <v>2</v>
      </c>
      <c r="Y147" s="5" t="s">
        <v>113</v>
      </c>
      <c r="Z147" s="5" t="s">
        <v>120</v>
      </c>
      <c r="AA147" s="5" t="str">
        <f t="shared" si="8"/>
        <v>仅累计已有数据，缺失不代表实际零里程</v>
      </c>
      <c r="AB147" s="5">
        <v>147</v>
      </c>
      <c r="AC147" s="5">
        <v>30</v>
      </c>
      <c r="AD147" s="6">
        <v>3000</v>
      </c>
      <c r="AE147" s="5" t="s">
        <v>443</v>
      </c>
    </row>
    <row r="148" ht="19" customHeight="1" spans="1:31">
      <c r="A148" s="5" t="s">
        <v>444</v>
      </c>
      <c r="B148" s="5">
        <v>2026</v>
      </c>
      <c r="C148" s="5">
        <v>9</v>
      </c>
      <c r="D148" s="5" t="s">
        <v>50</v>
      </c>
      <c r="E148" s="5" t="s">
        <v>52</v>
      </c>
      <c r="F148" s="5" t="s">
        <v>405</v>
      </c>
      <c r="G148" s="5" t="s">
        <v>406</v>
      </c>
      <c r="H148" s="5" t="s">
        <v>3170</v>
      </c>
      <c r="I148" s="5">
        <v>3</v>
      </c>
      <c r="J148" s="5" t="s">
        <v>12</v>
      </c>
      <c r="K148" s="5" t="s">
        <v>3048</v>
      </c>
      <c r="L148" s="5" t="s">
        <v>3072</v>
      </c>
      <c r="M148" s="5">
        <v>10</v>
      </c>
      <c r="N148" s="6">
        <f>ROUND(V148*M148/规则与名单!$B$3,2)</f>
        <v>1666.67</v>
      </c>
      <c r="O148" s="6">
        <f>ROUND(SUMIFS(逐日取数依据!$L$2:$L$8738,逐日取数依据!$A$2:$A$8738,AB148),2)</f>
        <v>1023.3</v>
      </c>
      <c r="P148" s="5">
        <f t="shared" si="6"/>
        <v>61.4</v>
      </c>
      <c r="Q148" s="5" t="str">
        <f t="shared" si="7"/>
        <v>未达标</v>
      </c>
      <c r="R148" s="5" t="s">
        <v>181</v>
      </c>
      <c r="S148" s="5" t="s">
        <v>3190</v>
      </c>
      <c r="T148" s="5"/>
      <c r="U148" s="5" t="s">
        <v>3072</v>
      </c>
      <c r="V148" s="5">
        <v>5000</v>
      </c>
      <c r="W148" s="6">
        <v>260</v>
      </c>
      <c r="X148" s="5">
        <f>SUMIFS(逐日取数依据!$M$2:$M$8738,逐日取数依据!$A$2:$A$8738,AB148)</f>
        <v>0</v>
      </c>
      <c r="Y148" s="5" t="s">
        <v>120</v>
      </c>
      <c r="Z148" s="5" t="s">
        <v>120</v>
      </c>
      <c r="AA148" s="5" t="str">
        <f t="shared" si="8"/>
        <v>数据齐全</v>
      </c>
      <c r="AB148" s="5">
        <v>148</v>
      </c>
      <c r="AC148" s="5">
        <v>10</v>
      </c>
      <c r="AD148" s="6">
        <v>1666.67</v>
      </c>
      <c r="AE148" s="5" t="s">
        <v>445</v>
      </c>
    </row>
    <row r="149" ht="19" customHeight="1" spans="1:31">
      <c r="A149" s="5" t="s">
        <v>446</v>
      </c>
      <c r="B149" s="5">
        <v>2026</v>
      </c>
      <c r="C149" s="5">
        <v>9</v>
      </c>
      <c r="D149" s="5" t="s">
        <v>50</v>
      </c>
      <c r="E149" s="5" t="s">
        <v>52</v>
      </c>
      <c r="F149" s="5" t="s">
        <v>398</v>
      </c>
      <c r="G149" s="5" t="s">
        <v>399</v>
      </c>
      <c r="H149" s="5" t="s">
        <v>3166</v>
      </c>
      <c r="I149" s="5">
        <v>3</v>
      </c>
      <c r="J149" s="5" t="s">
        <v>12</v>
      </c>
      <c r="K149" s="5" t="s">
        <v>3048</v>
      </c>
      <c r="L149" s="5" t="s">
        <v>3049</v>
      </c>
      <c r="M149" s="5">
        <v>30</v>
      </c>
      <c r="N149" s="6">
        <f>ROUND(V149*M149/规则与名单!$B$3,2)</f>
        <v>5000</v>
      </c>
      <c r="O149" s="6">
        <f>ROUND(SUMIFS(逐日取数依据!$L$2:$L$8738,逐日取数依据!$A$2:$A$8738,AB149),2)</f>
        <v>1663.3</v>
      </c>
      <c r="P149" s="5">
        <f t="shared" si="6"/>
        <v>33.27</v>
      </c>
      <c r="Q149" s="5" t="str">
        <f t="shared" si="7"/>
        <v>已有里程未达标</v>
      </c>
      <c r="R149" s="5" t="s">
        <v>111</v>
      </c>
      <c r="S149" s="5" t="s">
        <v>3167</v>
      </c>
      <c r="T149" s="5"/>
      <c r="U149" s="5"/>
      <c r="V149" s="5">
        <v>5000</v>
      </c>
      <c r="W149" s="6">
        <v>260</v>
      </c>
      <c r="X149" s="5">
        <f>SUMIFS(逐日取数依据!$M$2:$M$8738,逐日取数依据!$A$2:$A$8738,AB149)</f>
        <v>6</v>
      </c>
      <c r="Y149" s="5" t="s">
        <v>120</v>
      </c>
      <c r="Z149" s="5" t="s">
        <v>120</v>
      </c>
      <c r="AA149" s="5" t="str">
        <f t="shared" si="8"/>
        <v>仅累计已有数据，缺失不代表实际零里程</v>
      </c>
      <c r="AB149" s="5">
        <v>149</v>
      </c>
      <c r="AC149" s="5">
        <v>30</v>
      </c>
      <c r="AD149" s="6">
        <v>5000</v>
      </c>
      <c r="AE149" s="5" t="s">
        <v>447</v>
      </c>
    </row>
    <row r="150" ht="19" customHeight="1" spans="1:31">
      <c r="A150" s="5" t="s">
        <v>448</v>
      </c>
      <c r="B150" s="5">
        <v>2026</v>
      </c>
      <c r="C150" s="5">
        <v>9</v>
      </c>
      <c r="D150" s="5" t="s">
        <v>50</v>
      </c>
      <c r="E150" s="5" t="s">
        <v>52</v>
      </c>
      <c r="F150" s="5" t="s">
        <v>408</v>
      </c>
      <c r="G150" s="5" t="s">
        <v>409</v>
      </c>
      <c r="H150" s="5" t="s">
        <v>3173</v>
      </c>
      <c r="I150" s="5">
        <v>3</v>
      </c>
      <c r="J150" s="5" t="s">
        <v>12</v>
      </c>
      <c r="K150" s="5" t="s">
        <v>3048</v>
      </c>
      <c r="L150" s="5" t="s">
        <v>3049</v>
      </c>
      <c r="M150" s="5">
        <v>30</v>
      </c>
      <c r="N150" s="6">
        <f>ROUND(V150*M150/规则与名单!$B$3,2)</f>
        <v>5000</v>
      </c>
      <c r="O150" s="6">
        <f>ROUND(SUMIFS(逐日取数依据!$L$2:$L$8738,逐日取数依据!$A$2:$A$8738,AB150),2)</f>
        <v>1932.8</v>
      </c>
      <c r="P150" s="5">
        <f t="shared" si="6"/>
        <v>38.66</v>
      </c>
      <c r="Q150" s="5" t="str">
        <f t="shared" si="7"/>
        <v>未达标</v>
      </c>
      <c r="R150" s="5" t="s">
        <v>111</v>
      </c>
      <c r="S150" s="5" t="s">
        <v>3191</v>
      </c>
      <c r="T150" s="5"/>
      <c r="U150" s="5"/>
      <c r="V150" s="5">
        <v>5000</v>
      </c>
      <c r="W150" s="6">
        <v>260</v>
      </c>
      <c r="X150" s="5">
        <f>SUMIFS(逐日取数依据!$M$2:$M$8738,逐日取数依据!$A$2:$A$8738,AB150)</f>
        <v>0</v>
      </c>
      <c r="Y150" s="5" t="s">
        <v>120</v>
      </c>
      <c r="Z150" s="5" t="s">
        <v>120</v>
      </c>
      <c r="AA150" s="5" t="str">
        <f t="shared" si="8"/>
        <v>数据齐全</v>
      </c>
      <c r="AB150" s="5">
        <v>150</v>
      </c>
      <c r="AC150" s="5">
        <v>30</v>
      </c>
      <c r="AD150" s="6">
        <v>5000</v>
      </c>
      <c r="AE150" s="5" t="s">
        <v>449</v>
      </c>
    </row>
    <row r="151" ht="19" customHeight="1" spans="1:31">
      <c r="A151" s="5" t="s">
        <v>55</v>
      </c>
      <c r="B151" s="5">
        <v>2026</v>
      </c>
      <c r="C151" s="5">
        <v>9</v>
      </c>
      <c r="D151" s="5" t="s">
        <v>50</v>
      </c>
      <c r="E151" s="5" t="s">
        <v>52</v>
      </c>
      <c r="F151" s="5" t="s">
        <v>450</v>
      </c>
      <c r="G151" s="5" t="s">
        <v>451</v>
      </c>
      <c r="H151" s="5" t="s">
        <v>3193</v>
      </c>
      <c r="I151" s="5">
        <v>2</v>
      </c>
      <c r="J151" s="5" t="s">
        <v>11</v>
      </c>
      <c r="K151" s="5" t="s">
        <v>3048</v>
      </c>
      <c r="L151" s="5" t="s">
        <v>3049</v>
      </c>
      <c r="M151" s="5">
        <v>30</v>
      </c>
      <c r="N151" s="6">
        <f>ROUND(V151*M151/规则与名单!$B$3,2)</f>
        <v>3000</v>
      </c>
      <c r="O151" s="6">
        <f>ROUND(SUMIFS(逐日取数依据!$L$2:$L$8738,逐日取数依据!$A$2:$A$8738,AB151),2)</f>
        <v>5213.8</v>
      </c>
      <c r="P151" s="5">
        <f t="shared" si="6"/>
        <v>173.79</v>
      </c>
      <c r="Q151" s="5" t="str">
        <f t="shared" si="7"/>
        <v>达标</v>
      </c>
      <c r="R151" s="5" t="s">
        <v>181</v>
      </c>
      <c r="S151" s="5" t="s">
        <v>3194</v>
      </c>
      <c r="T151" s="5"/>
      <c r="U151" s="5" t="s">
        <v>3195</v>
      </c>
      <c r="V151" s="5">
        <v>3000</v>
      </c>
      <c r="W151" s="6">
        <v>150</v>
      </c>
      <c r="X151" s="5">
        <f>SUMIFS(逐日取数依据!$M$2:$M$8738,逐日取数依据!$A$2:$A$8738,AB151)</f>
        <v>5</v>
      </c>
      <c r="Y151" s="5" t="s">
        <v>113</v>
      </c>
      <c r="Z151" s="5" t="s">
        <v>120</v>
      </c>
      <c r="AA151" s="5" t="str">
        <f t="shared" si="8"/>
        <v>仅累计已有数据，缺失不代表实际零里程</v>
      </c>
      <c r="AB151" s="5">
        <v>151</v>
      </c>
      <c r="AC151" s="5">
        <v>30</v>
      </c>
      <c r="AD151" s="6">
        <v>3000</v>
      </c>
      <c r="AE151" s="5" t="s">
        <v>275</v>
      </c>
    </row>
    <row r="152" ht="19" customHeight="1" spans="1:31">
      <c r="A152" s="5" t="s">
        <v>452</v>
      </c>
      <c r="B152" s="5">
        <v>2026</v>
      </c>
      <c r="C152" s="5">
        <v>9</v>
      </c>
      <c r="D152" s="5" t="s">
        <v>50</v>
      </c>
      <c r="E152" s="5" t="s">
        <v>52</v>
      </c>
      <c r="F152" s="5" t="s">
        <v>435</v>
      </c>
      <c r="G152" s="5" t="s">
        <v>436</v>
      </c>
      <c r="H152" s="5" t="s">
        <v>3187</v>
      </c>
      <c r="I152" s="5">
        <v>3</v>
      </c>
      <c r="J152" s="5" t="s">
        <v>12</v>
      </c>
      <c r="K152" s="5" t="s">
        <v>3048</v>
      </c>
      <c r="L152" s="5" t="s">
        <v>3049</v>
      </c>
      <c r="M152" s="5">
        <v>30</v>
      </c>
      <c r="N152" s="6">
        <f>ROUND(V152*M152/规则与名单!$B$3,2)</f>
        <v>5000</v>
      </c>
      <c r="O152" s="6">
        <f>ROUND(SUMIFS(逐日取数依据!$L$2:$L$8738,逐日取数依据!$A$2:$A$8738,AB152),2)</f>
        <v>480.68</v>
      </c>
      <c r="P152" s="5">
        <f t="shared" si="6"/>
        <v>9.61</v>
      </c>
      <c r="Q152" s="5" t="str">
        <f t="shared" si="7"/>
        <v>未达标</v>
      </c>
      <c r="R152" s="5" t="s">
        <v>111</v>
      </c>
      <c r="S152" s="5" t="s">
        <v>3088</v>
      </c>
      <c r="T152" s="5"/>
      <c r="U152" s="5"/>
      <c r="V152" s="5">
        <v>5000</v>
      </c>
      <c r="W152" s="6">
        <v>260</v>
      </c>
      <c r="X152" s="5">
        <f>SUMIFS(逐日取数依据!$M$2:$M$8738,逐日取数依据!$A$2:$A$8738,AB152)</f>
        <v>0</v>
      </c>
      <c r="Y152" s="5" t="s">
        <v>120</v>
      </c>
      <c r="Z152" s="5" t="s">
        <v>113</v>
      </c>
      <c r="AA152" s="5" t="str">
        <f t="shared" si="8"/>
        <v>数据齐全</v>
      </c>
      <c r="AB152" s="5">
        <v>152</v>
      </c>
      <c r="AC152" s="5">
        <v>30</v>
      </c>
      <c r="AD152" s="6">
        <v>5000</v>
      </c>
      <c r="AE152" s="5" t="s">
        <v>453</v>
      </c>
    </row>
    <row r="153" ht="19" customHeight="1" spans="1:31">
      <c r="A153" s="5" t="s">
        <v>454</v>
      </c>
      <c r="B153" s="5">
        <v>2026</v>
      </c>
      <c r="C153" s="5">
        <v>9</v>
      </c>
      <c r="D153" s="5" t="s">
        <v>50</v>
      </c>
      <c r="E153" s="5" t="s">
        <v>52</v>
      </c>
      <c r="F153" s="5" t="s">
        <v>455</v>
      </c>
      <c r="G153" s="5" t="s">
        <v>456</v>
      </c>
      <c r="H153" s="5" t="s">
        <v>3196</v>
      </c>
      <c r="I153" s="5">
        <v>2</v>
      </c>
      <c r="J153" s="5" t="s">
        <v>11</v>
      </c>
      <c r="K153" s="5" t="s">
        <v>3048</v>
      </c>
      <c r="L153" s="5" t="s">
        <v>3049</v>
      </c>
      <c r="M153" s="5">
        <v>30</v>
      </c>
      <c r="N153" s="6">
        <f>ROUND(V153*M153/规则与名单!$B$3,2)</f>
        <v>3000</v>
      </c>
      <c r="O153" s="6">
        <f>ROUND(SUMIFS(逐日取数依据!$L$2:$L$8738,逐日取数依据!$A$2:$A$8738,AB153),2)</f>
        <v>5240.3</v>
      </c>
      <c r="P153" s="5">
        <f t="shared" si="6"/>
        <v>174.68</v>
      </c>
      <c r="Q153" s="5" t="str">
        <f t="shared" si="7"/>
        <v>达标</v>
      </c>
      <c r="R153" s="5" t="s">
        <v>111</v>
      </c>
      <c r="S153" s="5" t="s">
        <v>3197</v>
      </c>
      <c r="T153" s="5"/>
      <c r="U153" s="5"/>
      <c r="V153" s="5">
        <v>3000</v>
      </c>
      <c r="W153" s="6">
        <v>150</v>
      </c>
      <c r="X153" s="5">
        <f>SUMIFS(逐日取数依据!$M$2:$M$8738,逐日取数依据!$A$2:$A$8738,AB153)</f>
        <v>1</v>
      </c>
      <c r="Y153" s="5" t="s">
        <v>120</v>
      </c>
      <c r="Z153" s="5" t="s">
        <v>120</v>
      </c>
      <c r="AA153" s="5" t="str">
        <f t="shared" si="8"/>
        <v>仅累计已有数据，缺失不代表实际零里程</v>
      </c>
      <c r="AB153" s="5">
        <v>153</v>
      </c>
      <c r="AC153" s="5">
        <v>30</v>
      </c>
      <c r="AD153" s="6">
        <v>3000</v>
      </c>
      <c r="AE153" s="5" t="s">
        <v>161</v>
      </c>
    </row>
    <row r="154" ht="19" customHeight="1" spans="1:31">
      <c r="A154" s="5" t="s">
        <v>457</v>
      </c>
      <c r="B154" s="5">
        <v>2026</v>
      </c>
      <c r="C154" s="5">
        <v>9</v>
      </c>
      <c r="D154" s="5" t="s">
        <v>50</v>
      </c>
      <c r="E154" s="5" t="s">
        <v>52</v>
      </c>
      <c r="F154" s="5" t="s">
        <v>413</v>
      </c>
      <c r="G154" s="5" t="s">
        <v>433</v>
      </c>
      <c r="H154" s="5" t="s">
        <v>3185</v>
      </c>
      <c r="I154" s="5">
        <v>2</v>
      </c>
      <c r="J154" s="5" t="s">
        <v>11</v>
      </c>
      <c r="K154" s="5" t="s">
        <v>3048</v>
      </c>
      <c r="L154" s="5" t="s">
        <v>3049</v>
      </c>
      <c r="M154" s="5">
        <v>30</v>
      </c>
      <c r="N154" s="6">
        <f>ROUND(V154*M154/规则与名单!$B$3,2)</f>
        <v>3000</v>
      </c>
      <c r="O154" s="6">
        <f>ROUND(SUMIFS(逐日取数依据!$L$2:$L$8738,逐日取数依据!$A$2:$A$8738,AB154),2)</f>
        <v>2472.8</v>
      </c>
      <c r="P154" s="5">
        <f t="shared" si="6"/>
        <v>82.43</v>
      </c>
      <c r="Q154" s="5" t="str">
        <f t="shared" si="7"/>
        <v>未达标</v>
      </c>
      <c r="R154" s="5" t="s">
        <v>181</v>
      </c>
      <c r="S154" s="5" t="s">
        <v>3186</v>
      </c>
      <c r="T154" s="5"/>
      <c r="U154" s="5" t="s">
        <v>3049</v>
      </c>
      <c r="V154" s="5">
        <v>3000</v>
      </c>
      <c r="W154" s="6">
        <v>150</v>
      </c>
      <c r="X154" s="5">
        <f>SUMIFS(逐日取数依据!$M$2:$M$8738,逐日取数依据!$A$2:$A$8738,AB154)</f>
        <v>0</v>
      </c>
      <c r="Y154" s="5" t="s">
        <v>120</v>
      </c>
      <c r="Z154" s="5" t="s">
        <v>120</v>
      </c>
      <c r="AA154" s="5" t="str">
        <f t="shared" si="8"/>
        <v>数据齐全</v>
      </c>
      <c r="AB154" s="5">
        <v>154</v>
      </c>
      <c r="AC154" s="5">
        <v>30</v>
      </c>
      <c r="AD154" s="6">
        <v>3000</v>
      </c>
      <c r="AE154" s="5" t="s">
        <v>112</v>
      </c>
    </row>
    <row r="155" ht="19" customHeight="1" spans="1:31">
      <c r="A155" s="5" t="s">
        <v>458</v>
      </c>
      <c r="B155" s="5">
        <v>2026</v>
      </c>
      <c r="C155" s="5">
        <v>9</v>
      </c>
      <c r="D155" s="5" t="s">
        <v>50</v>
      </c>
      <c r="E155" s="5" t="s">
        <v>52</v>
      </c>
      <c r="F155" s="5" t="s">
        <v>398</v>
      </c>
      <c r="G155" s="5" t="s">
        <v>399</v>
      </c>
      <c r="H155" s="5" t="s">
        <v>3166</v>
      </c>
      <c r="I155" s="5">
        <v>3</v>
      </c>
      <c r="J155" s="5" t="s">
        <v>12</v>
      </c>
      <c r="K155" s="5" t="s">
        <v>3048</v>
      </c>
      <c r="L155" s="5" t="s">
        <v>3049</v>
      </c>
      <c r="M155" s="5">
        <v>30</v>
      </c>
      <c r="N155" s="6">
        <f>ROUND(V155*M155/规则与名单!$B$3,2)</f>
        <v>5000</v>
      </c>
      <c r="O155" s="6">
        <f>ROUND(SUMIFS(逐日取数依据!$L$2:$L$8738,逐日取数依据!$A$2:$A$8738,AB155),2)</f>
        <v>1659.6</v>
      </c>
      <c r="P155" s="5">
        <f t="shared" si="6"/>
        <v>33.19</v>
      </c>
      <c r="Q155" s="5" t="str">
        <f t="shared" si="7"/>
        <v>已有里程未达标</v>
      </c>
      <c r="R155" s="5" t="s">
        <v>111</v>
      </c>
      <c r="S155" s="5" t="s">
        <v>3138</v>
      </c>
      <c r="T155" s="5"/>
      <c r="U155" s="5"/>
      <c r="V155" s="5">
        <v>5000</v>
      </c>
      <c r="W155" s="6">
        <v>260</v>
      </c>
      <c r="X155" s="5">
        <f>SUMIFS(逐日取数依据!$M$2:$M$8738,逐日取数依据!$A$2:$A$8738,AB155)</f>
        <v>7</v>
      </c>
      <c r="Y155" s="5" t="s">
        <v>120</v>
      </c>
      <c r="Z155" s="5" t="s">
        <v>120</v>
      </c>
      <c r="AA155" s="5" t="str">
        <f t="shared" si="8"/>
        <v>仅累计已有数据，缺失不代表实际零里程</v>
      </c>
      <c r="AB155" s="5">
        <v>155</v>
      </c>
      <c r="AC155" s="5">
        <v>30</v>
      </c>
      <c r="AD155" s="6">
        <v>5000</v>
      </c>
      <c r="AE155" s="5" t="s">
        <v>459</v>
      </c>
    </row>
    <row r="156" ht="19" customHeight="1" spans="1:31">
      <c r="A156" s="5" t="s">
        <v>460</v>
      </c>
      <c r="B156" s="5">
        <v>2026</v>
      </c>
      <c r="C156" s="5">
        <v>9</v>
      </c>
      <c r="D156" s="5" t="s">
        <v>50</v>
      </c>
      <c r="E156" s="5" t="s">
        <v>52</v>
      </c>
      <c r="F156" s="5" t="s">
        <v>408</v>
      </c>
      <c r="G156" s="5" t="s">
        <v>409</v>
      </c>
      <c r="H156" s="5" t="s">
        <v>3173</v>
      </c>
      <c r="I156" s="5">
        <v>2</v>
      </c>
      <c r="J156" s="5" t="s">
        <v>11</v>
      </c>
      <c r="K156" s="5" t="s">
        <v>3174</v>
      </c>
      <c r="L156" s="5" t="s">
        <v>3049</v>
      </c>
      <c r="M156" s="5">
        <v>17</v>
      </c>
      <c r="N156" s="6">
        <f>ROUND(V156*M156/规则与名单!$B$3,2)</f>
        <v>1700</v>
      </c>
      <c r="O156" s="6">
        <f>ROUND(SUMIFS(逐日取数依据!$L$2:$L$8738,逐日取数依据!$A$2:$A$8738,AB156),2)</f>
        <v>1481.4</v>
      </c>
      <c r="P156" s="5">
        <f t="shared" si="6"/>
        <v>87.14</v>
      </c>
      <c r="Q156" s="5" t="str">
        <f t="shared" si="7"/>
        <v>已有里程未达标</v>
      </c>
      <c r="R156" s="5" t="s">
        <v>111</v>
      </c>
      <c r="S156" s="5" t="s">
        <v>3174</v>
      </c>
      <c r="T156" s="5"/>
      <c r="U156" s="5"/>
      <c r="V156" s="5">
        <v>3000</v>
      </c>
      <c r="W156" s="6">
        <v>150</v>
      </c>
      <c r="X156" s="5">
        <f>SUMIFS(逐日取数依据!$M$2:$M$8738,逐日取数依据!$A$2:$A$8738,AB156)</f>
        <v>2</v>
      </c>
      <c r="Y156" s="5" t="s">
        <v>120</v>
      </c>
      <c r="Z156" s="5" t="s">
        <v>120</v>
      </c>
      <c r="AA156" s="5" t="str">
        <f t="shared" si="8"/>
        <v>仅累计已有数据，缺失不代表实际零里程</v>
      </c>
      <c r="AB156" s="5">
        <v>156</v>
      </c>
      <c r="AC156" s="5">
        <v>17</v>
      </c>
      <c r="AD156" s="6">
        <v>1700</v>
      </c>
      <c r="AE156" s="5" t="s">
        <v>461</v>
      </c>
    </row>
    <row r="157" ht="19" customHeight="1" spans="1:31">
      <c r="A157" s="5" t="s">
        <v>462</v>
      </c>
      <c r="B157" s="5">
        <v>2026</v>
      </c>
      <c r="C157" s="5">
        <v>9</v>
      </c>
      <c r="D157" s="5" t="s">
        <v>50</v>
      </c>
      <c r="E157" s="5" t="s">
        <v>52</v>
      </c>
      <c r="F157" s="5" t="s">
        <v>463</v>
      </c>
      <c r="G157" s="5" t="s">
        <v>464</v>
      </c>
      <c r="H157" s="5" t="s">
        <v>3198</v>
      </c>
      <c r="I157" s="5">
        <v>2</v>
      </c>
      <c r="J157" s="5" t="s">
        <v>11</v>
      </c>
      <c r="K157" s="5" t="s">
        <v>3199</v>
      </c>
      <c r="L157" s="5" t="s">
        <v>3049</v>
      </c>
      <c r="M157" s="5">
        <v>14</v>
      </c>
      <c r="N157" s="6">
        <f>ROUND(V157*M157/规则与名单!$B$3,2)</f>
        <v>1400</v>
      </c>
      <c r="O157" s="6">
        <f>ROUND(SUMIFS(逐日取数依据!$L$2:$L$8738,逐日取数依据!$A$2:$A$8738,AB157),2)</f>
        <v>1013.9</v>
      </c>
      <c r="P157" s="5">
        <f t="shared" si="6"/>
        <v>72.42</v>
      </c>
      <c r="Q157" s="5" t="str">
        <f t="shared" si="7"/>
        <v>未达标</v>
      </c>
      <c r="R157" s="5" t="s">
        <v>111</v>
      </c>
      <c r="S157" s="5" t="s">
        <v>3199</v>
      </c>
      <c r="T157" s="5"/>
      <c r="U157" s="5"/>
      <c r="V157" s="5">
        <v>3000</v>
      </c>
      <c r="W157" s="6">
        <v>150</v>
      </c>
      <c r="X157" s="5">
        <f>SUMIFS(逐日取数依据!$M$2:$M$8738,逐日取数依据!$A$2:$A$8738,AB157)</f>
        <v>0</v>
      </c>
      <c r="Y157" s="5" t="s">
        <v>120</v>
      </c>
      <c r="Z157" s="5" t="s">
        <v>113</v>
      </c>
      <c r="AA157" s="5" t="str">
        <f t="shared" si="8"/>
        <v>数据齐全</v>
      </c>
      <c r="AB157" s="5">
        <v>157</v>
      </c>
      <c r="AC157" s="5">
        <v>14</v>
      </c>
      <c r="AD157" s="6">
        <v>1400</v>
      </c>
      <c r="AE157" s="5" t="s">
        <v>465</v>
      </c>
    </row>
    <row r="158" ht="19" customHeight="1" spans="1:31">
      <c r="A158" s="5" t="s">
        <v>467</v>
      </c>
      <c r="B158" s="5">
        <v>2026</v>
      </c>
      <c r="C158" s="5">
        <v>9</v>
      </c>
      <c r="D158" s="5" t="s">
        <v>50</v>
      </c>
      <c r="E158" s="5" t="s">
        <v>52</v>
      </c>
      <c r="F158" s="5" t="s">
        <v>468</v>
      </c>
      <c r="G158" s="5" t="s">
        <v>469</v>
      </c>
      <c r="H158" s="5" t="s">
        <v>3200</v>
      </c>
      <c r="I158" s="5">
        <v>2</v>
      </c>
      <c r="J158" s="5" t="s">
        <v>11</v>
      </c>
      <c r="K158" s="5" t="s">
        <v>3048</v>
      </c>
      <c r="L158" s="5" t="s">
        <v>3049</v>
      </c>
      <c r="M158" s="5">
        <v>30</v>
      </c>
      <c r="N158" s="6">
        <f>ROUND(V158*M158/规则与名单!$B$3,2)</f>
        <v>3000</v>
      </c>
      <c r="O158" s="6">
        <f>ROUND(SUMIFS(逐日取数依据!$L$2:$L$8738,逐日取数依据!$A$2:$A$8738,AB158),2)</f>
        <v>7111.4</v>
      </c>
      <c r="P158" s="5">
        <f t="shared" si="6"/>
        <v>237.05</v>
      </c>
      <c r="Q158" s="5" t="str">
        <f t="shared" si="7"/>
        <v>达标</v>
      </c>
      <c r="R158" s="5" t="s">
        <v>111</v>
      </c>
      <c r="S158" s="5" t="s">
        <v>3201</v>
      </c>
      <c r="T158" s="5"/>
      <c r="U158" s="5"/>
      <c r="V158" s="5">
        <v>3000</v>
      </c>
      <c r="W158" s="6">
        <v>150</v>
      </c>
      <c r="X158" s="5">
        <f>SUMIFS(逐日取数依据!$M$2:$M$8738,逐日取数依据!$A$2:$A$8738,AB158)</f>
        <v>0</v>
      </c>
      <c r="Y158" s="5" t="s">
        <v>120</v>
      </c>
      <c r="Z158" s="5" t="s">
        <v>120</v>
      </c>
      <c r="AA158" s="5" t="str">
        <f t="shared" si="8"/>
        <v>数据齐全</v>
      </c>
      <c r="AB158" s="5">
        <v>158</v>
      </c>
      <c r="AC158" s="5">
        <v>30</v>
      </c>
      <c r="AD158" s="6">
        <v>3000</v>
      </c>
      <c r="AE158" s="5" t="s">
        <v>112</v>
      </c>
    </row>
    <row r="159" ht="19" customHeight="1" spans="1:31">
      <c r="A159" s="5" t="s">
        <v>56</v>
      </c>
      <c r="B159" s="5">
        <v>2026</v>
      </c>
      <c r="C159" s="5">
        <v>9</v>
      </c>
      <c r="D159" s="5" t="s">
        <v>50</v>
      </c>
      <c r="E159" s="5" t="s">
        <v>52</v>
      </c>
      <c r="F159" s="5" t="s">
        <v>441</v>
      </c>
      <c r="G159" s="5" t="s">
        <v>442</v>
      </c>
      <c r="H159" s="5" t="s">
        <v>3192</v>
      </c>
      <c r="I159" s="5">
        <v>2</v>
      </c>
      <c r="J159" s="5" t="s">
        <v>11</v>
      </c>
      <c r="K159" s="5" t="s">
        <v>3048</v>
      </c>
      <c r="L159" s="5" t="s">
        <v>3049</v>
      </c>
      <c r="M159" s="5">
        <v>30</v>
      </c>
      <c r="N159" s="6">
        <f>ROUND(V159*M159/规则与名单!$B$3,2)</f>
        <v>3000</v>
      </c>
      <c r="O159" s="6">
        <f>ROUND(SUMIFS(逐日取数依据!$L$2:$L$8738,逐日取数依据!$A$2:$A$8738,AB159),2)</f>
        <v>1069.4</v>
      </c>
      <c r="P159" s="5">
        <f t="shared" si="6"/>
        <v>35.65</v>
      </c>
      <c r="Q159" s="5" t="str">
        <f t="shared" si="7"/>
        <v>已有里程未达标</v>
      </c>
      <c r="R159" s="5" t="s">
        <v>111</v>
      </c>
      <c r="S159" s="5" t="s">
        <v>3120</v>
      </c>
      <c r="T159" s="5"/>
      <c r="U159" s="5"/>
      <c r="V159" s="5">
        <v>3000</v>
      </c>
      <c r="W159" s="6">
        <v>150</v>
      </c>
      <c r="X159" s="5">
        <f>SUMIFS(逐日取数依据!$M$2:$M$8738,逐日取数依据!$A$2:$A$8738,AB159)</f>
        <v>6</v>
      </c>
      <c r="Y159" s="5" t="s">
        <v>113</v>
      </c>
      <c r="Z159" s="5" t="s">
        <v>120</v>
      </c>
      <c r="AA159" s="5" t="str">
        <f t="shared" si="8"/>
        <v>仅累计已有数据，缺失不代表实际零里程</v>
      </c>
      <c r="AB159" s="5">
        <v>159</v>
      </c>
      <c r="AC159" s="5">
        <v>30</v>
      </c>
      <c r="AD159" s="6">
        <v>3000</v>
      </c>
      <c r="AE159" s="5" t="s">
        <v>447</v>
      </c>
    </row>
    <row r="160" ht="19" customHeight="1" spans="1:31">
      <c r="A160" s="5" t="s">
        <v>470</v>
      </c>
      <c r="B160" s="5">
        <v>2026</v>
      </c>
      <c r="C160" s="5">
        <v>9</v>
      </c>
      <c r="D160" s="5" t="s">
        <v>50</v>
      </c>
      <c r="E160" s="5" t="s">
        <v>52</v>
      </c>
      <c r="F160" s="5" t="s">
        <v>463</v>
      </c>
      <c r="G160" s="5" t="s">
        <v>464</v>
      </c>
      <c r="H160" s="5" t="s">
        <v>3198</v>
      </c>
      <c r="I160" s="5">
        <v>2</v>
      </c>
      <c r="J160" s="5" t="s">
        <v>11</v>
      </c>
      <c r="K160" s="5" t="s">
        <v>3048</v>
      </c>
      <c r="L160" s="5" t="s">
        <v>3202</v>
      </c>
      <c r="M160" s="5">
        <v>16</v>
      </c>
      <c r="N160" s="6">
        <f>ROUND(V160*M160/规则与名单!$B$3,2)</f>
        <v>1600</v>
      </c>
      <c r="O160" s="6">
        <f>ROUND(SUMIFS(逐日取数依据!$L$2:$L$8738,逐日取数依据!$A$2:$A$8738,AB160),2)</f>
        <v>1288.3</v>
      </c>
      <c r="P160" s="5">
        <f t="shared" si="6"/>
        <v>80.52</v>
      </c>
      <c r="Q160" s="5" t="str">
        <f t="shared" si="7"/>
        <v>未达标</v>
      </c>
      <c r="R160" s="5" t="s">
        <v>181</v>
      </c>
      <c r="S160" s="5" t="s">
        <v>3203</v>
      </c>
      <c r="T160" s="5"/>
      <c r="U160" s="5" t="s">
        <v>3202</v>
      </c>
      <c r="V160" s="5">
        <v>3000</v>
      </c>
      <c r="W160" s="6">
        <v>150</v>
      </c>
      <c r="X160" s="5">
        <f>SUMIFS(逐日取数依据!$M$2:$M$8738,逐日取数依据!$A$2:$A$8738,AB160)</f>
        <v>0</v>
      </c>
      <c r="Y160" s="5" t="s">
        <v>120</v>
      </c>
      <c r="Z160" s="5" t="s">
        <v>113</v>
      </c>
      <c r="AA160" s="5" t="str">
        <f t="shared" si="8"/>
        <v>数据齐全</v>
      </c>
      <c r="AB160" s="5">
        <v>160</v>
      </c>
      <c r="AC160" s="5">
        <v>16</v>
      </c>
      <c r="AD160" s="6">
        <v>1600</v>
      </c>
      <c r="AE160" s="5" t="s">
        <v>471</v>
      </c>
    </row>
    <row r="161" ht="19" customHeight="1" spans="1:31">
      <c r="A161" s="5" t="s">
        <v>473</v>
      </c>
      <c r="B161" s="5">
        <v>2026</v>
      </c>
      <c r="C161" s="5">
        <v>9</v>
      </c>
      <c r="D161" s="5" t="s">
        <v>50</v>
      </c>
      <c r="E161" s="5" t="s">
        <v>52</v>
      </c>
      <c r="F161" s="5" t="s">
        <v>405</v>
      </c>
      <c r="G161" s="5" t="s">
        <v>406</v>
      </c>
      <c r="H161" s="5" t="s">
        <v>3170</v>
      </c>
      <c r="I161" s="5">
        <v>2</v>
      </c>
      <c r="J161" s="5" t="s">
        <v>11</v>
      </c>
      <c r="K161" s="5" t="s">
        <v>3048</v>
      </c>
      <c r="L161" s="5" t="s">
        <v>3049</v>
      </c>
      <c r="M161" s="5">
        <v>30</v>
      </c>
      <c r="N161" s="6">
        <f>ROUND(V161*M161/规则与名单!$B$3,2)</f>
        <v>3000</v>
      </c>
      <c r="O161" s="6">
        <f>ROUND(SUMIFS(逐日取数依据!$L$2:$L$8738,逐日取数依据!$A$2:$A$8738,AB161),2)</f>
        <v>4045.6</v>
      </c>
      <c r="P161" s="5">
        <f t="shared" si="6"/>
        <v>134.85</v>
      </c>
      <c r="Q161" s="5" t="str">
        <f t="shared" si="7"/>
        <v>达标</v>
      </c>
      <c r="R161" s="5" t="s">
        <v>111</v>
      </c>
      <c r="S161" s="5" t="s">
        <v>3156</v>
      </c>
      <c r="T161" s="5"/>
      <c r="U161" s="5"/>
      <c r="V161" s="5">
        <v>3000</v>
      </c>
      <c r="W161" s="6">
        <v>150</v>
      </c>
      <c r="X161" s="5">
        <f>SUMIFS(逐日取数依据!$M$2:$M$8738,逐日取数依据!$A$2:$A$8738,AB161)</f>
        <v>0</v>
      </c>
      <c r="Y161" s="5" t="s">
        <v>120</v>
      </c>
      <c r="Z161" s="5" t="s">
        <v>120</v>
      </c>
      <c r="AA161" s="5" t="str">
        <f t="shared" si="8"/>
        <v>数据齐全</v>
      </c>
      <c r="AB161" s="5">
        <v>161</v>
      </c>
      <c r="AC161" s="5">
        <v>30</v>
      </c>
      <c r="AD161" s="6">
        <v>3000</v>
      </c>
      <c r="AE161" s="5" t="s">
        <v>112</v>
      </c>
    </row>
    <row r="162" ht="19" customHeight="1" spans="1:31">
      <c r="A162" s="5" t="s">
        <v>57</v>
      </c>
      <c r="B162" s="5">
        <v>2026</v>
      </c>
      <c r="C162" s="5">
        <v>9</v>
      </c>
      <c r="D162" s="5" t="s">
        <v>50</v>
      </c>
      <c r="E162" s="5" t="s">
        <v>52</v>
      </c>
      <c r="F162" s="5" t="s">
        <v>441</v>
      </c>
      <c r="G162" s="5" t="s">
        <v>442</v>
      </c>
      <c r="H162" s="5" t="s">
        <v>3192</v>
      </c>
      <c r="I162" s="5">
        <v>2</v>
      </c>
      <c r="J162" s="5" t="s">
        <v>11</v>
      </c>
      <c r="K162" s="5" t="s">
        <v>3048</v>
      </c>
      <c r="L162" s="5" t="s">
        <v>3049</v>
      </c>
      <c r="M162" s="5">
        <v>30</v>
      </c>
      <c r="N162" s="6">
        <f>ROUND(V162*M162/规则与名单!$B$3,2)</f>
        <v>3000</v>
      </c>
      <c r="O162" s="6">
        <f>ROUND(SUMIFS(逐日取数依据!$L$2:$L$8738,逐日取数依据!$A$2:$A$8738,AB162),2)</f>
        <v>2151.1</v>
      </c>
      <c r="P162" s="5">
        <f t="shared" si="6"/>
        <v>71.7</v>
      </c>
      <c r="Q162" s="5" t="str">
        <f t="shared" si="7"/>
        <v>已有里程未达标</v>
      </c>
      <c r="R162" s="5" t="s">
        <v>111</v>
      </c>
      <c r="S162" s="5" t="s">
        <v>3120</v>
      </c>
      <c r="T162" s="5"/>
      <c r="U162" s="5"/>
      <c r="V162" s="5">
        <v>3000</v>
      </c>
      <c r="W162" s="6">
        <v>150</v>
      </c>
      <c r="X162" s="5">
        <f>SUMIFS(逐日取数依据!$M$2:$M$8738,逐日取数依据!$A$2:$A$8738,AB162)</f>
        <v>4</v>
      </c>
      <c r="Y162" s="5" t="s">
        <v>113</v>
      </c>
      <c r="Z162" s="5" t="s">
        <v>120</v>
      </c>
      <c r="AA162" s="5" t="str">
        <f t="shared" si="8"/>
        <v>仅累计已有数据，缺失不代表实际零里程</v>
      </c>
      <c r="AB162" s="5">
        <v>162</v>
      </c>
      <c r="AC162" s="5">
        <v>30</v>
      </c>
      <c r="AD162" s="6">
        <v>3000</v>
      </c>
      <c r="AE162" s="5" t="s">
        <v>474</v>
      </c>
    </row>
    <row r="163" ht="19" customHeight="1" spans="1:31">
      <c r="A163" s="5" t="s">
        <v>58</v>
      </c>
      <c r="B163" s="5">
        <v>2026</v>
      </c>
      <c r="C163" s="5">
        <v>9</v>
      </c>
      <c r="D163" s="5" t="s">
        <v>50</v>
      </c>
      <c r="E163" s="5" t="s">
        <v>52</v>
      </c>
      <c r="F163" s="5" t="s">
        <v>475</v>
      </c>
      <c r="G163" s="5" t="s">
        <v>476</v>
      </c>
      <c r="H163" s="5" t="s">
        <v>3204</v>
      </c>
      <c r="I163" s="5">
        <v>2</v>
      </c>
      <c r="J163" s="5" t="s">
        <v>11</v>
      </c>
      <c r="K163" s="5" t="s">
        <v>3048</v>
      </c>
      <c r="L163" s="5" t="s">
        <v>3048</v>
      </c>
      <c r="M163" s="5">
        <v>1</v>
      </c>
      <c r="N163" s="6">
        <f>ROUND(V163*M163/规则与名单!$B$3,2)</f>
        <v>100</v>
      </c>
      <c r="O163" s="6">
        <f>ROUND(SUMIFS(逐日取数依据!$L$2:$L$8738,逐日取数依据!$A$2:$A$8738,AB163),2)</f>
        <v>313</v>
      </c>
      <c r="P163" s="5">
        <f t="shared" si="6"/>
        <v>313</v>
      </c>
      <c r="Q163" s="5" t="str">
        <f t="shared" si="7"/>
        <v>达标</v>
      </c>
      <c r="R163" s="5" t="s">
        <v>181</v>
      </c>
      <c r="S163" s="5" t="s">
        <v>3205</v>
      </c>
      <c r="T163" s="5"/>
      <c r="U163" s="5" t="s">
        <v>3048</v>
      </c>
      <c r="V163" s="5">
        <v>3000</v>
      </c>
      <c r="W163" s="6">
        <v>150</v>
      </c>
      <c r="X163" s="5">
        <f>SUMIFS(逐日取数依据!$M$2:$M$8738,逐日取数依据!$A$2:$A$8738,AB163)</f>
        <v>0</v>
      </c>
      <c r="Y163" s="5" t="s">
        <v>113</v>
      </c>
      <c r="Z163" s="5" t="s">
        <v>120</v>
      </c>
      <c r="AA163" s="5" t="str">
        <f t="shared" si="8"/>
        <v>数据齐全</v>
      </c>
      <c r="AB163" s="5">
        <v>163</v>
      </c>
      <c r="AC163" s="5">
        <v>1</v>
      </c>
      <c r="AD163" s="6">
        <v>100</v>
      </c>
      <c r="AE163" s="5" t="s">
        <v>477</v>
      </c>
    </row>
    <row r="164" ht="19" customHeight="1" spans="1:31">
      <c r="A164" s="5" t="s">
        <v>478</v>
      </c>
      <c r="B164" s="5">
        <v>2026</v>
      </c>
      <c r="C164" s="5">
        <v>9</v>
      </c>
      <c r="D164" s="5" t="s">
        <v>50</v>
      </c>
      <c r="E164" s="5" t="s">
        <v>52</v>
      </c>
      <c r="F164" s="5" t="s">
        <v>408</v>
      </c>
      <c r="G164" s="5" t="s">
        <v>409</v>
      </c>
      <c r="H164" s="5" t="s">
        <v>3173</v>
      </c>
      <c r="I164" s="5">
        <v>3</v>
      </c>
      <c r="J164" s="5" t="s">
        <v>12</v>
      </c>
      <c r="K164" s="5" t="s">
        <v>3048</v>
      </c>
      <c r="L164" s="5" t="s">
        <v>3049</v>
      </c>
      <c r="M164" s="5">
        <v>30</v>
      </c>
      <c r="N164" s="6">
        <f>ROUND(V164*M164/规则与名单!$B$3,2)</f>
        <v>5000</v>
      </c>
      <c r="O164" s="6">
        <f>ROUND(SUMIFS(逐日取数依据!$L$2:$L$8738,逐日取数依据!$A$2:$A$8738,AB164),2)</f>
        <v>2615.15</v>
      </c>
      <c r="P164" s="5">
        <f t="shared" si="6"/>
        <v>52.3</v>
      </c>
      <c r="Q164" s="5" t="str">
        <f t="shared" si="7"/>
        <v>未达标</v>
      </c>
      <c r="R164" s="5" t="s">
        <v>111</v>
      </c>
      <c r="S164" s="5" t="s">
        <v>3206</v>
      </c>
      <c r="T164" s="5"/>
      <c r="U164" s="5"/>
      <c r="V164" s="5">
        <v>5000</v>
      </c>
      <c r="W164" s="6">
        <v>260</v>
      </c>
      <c r="X164" s="5">
        <f>SUMIFS(逐日取数依据!$M$2:$M$8738,逐日取数依据!$A$2:$A$8738,AB164)</f>
        <v>0</v>
      </c>
      <c r="Y164" s="5" t="s">
        <v>120</v>
      </c>
      <c r="Z164" s="5" t="s">
        <v>113</v>
      </c>
      <c r="AA164" s="5" t="str">
        <f t="shared" si="8"/>
        <v>数据齐全</v>
      </c>
      <c r="AB164" s="5">
        <v>164</v>
      </c>
      <c r="AC164" s="5">
        <v>30</v>
      </c>
      <c r="AD164" s="6">
        <v>5000</v>
      </c>
      <c r="AE164" s="5" t="s">
        <v>479</v>
      </c>
    </row>
    <row r="165" ht="19" customHeight="1" spans="1:31">
      <c r="A165" s="5" t="s">
        <v>480</v>
      </c>
      <c r="B165" s="5">
        <v>2026</v>
      </c>
      <c r="C165" s="5">
        <v>9</v>
      </c>
      <c r="D165" s="5" t="s">
        <v>50</v>
      </c>
      <c r="E165" s="5" t="s">
        <v>52</v>
      </c>
      <c r="F165" s="5" t="s">
        <v>481</v>
      </c>
      <c r="G165" s="5" t="s">
        <v>482</v>
      </c>
      <c r="H165" s="5" t="s">
        <v>3207</v>
      </c>
      <c r="I165" s="5">
        <v>3</v>
      </c>
      <c r="J165" s="5" t="s">
        <v>12</v>
      </c>
      <c r="K165" s="5" t="s">
        <v>3048</v>
      </c>
      <c r="L165" s="5" t="s">
        <v>3049</v>
      </c>
      <c r="M165" s="5">
        <v>30</v>
      </c>
      <c r="N165" s="6">
        <f>ROUND(V165*M165/规则与名单!$B$3,2)</f>
        <v>5000</v>
      </c>
      <c r="O165" s="6">
        <f>ROUND(SUMIFS(逐日取数依据!$L$2:$L$8738,逐日取数依据!$A$2:$A$8738,AB165),2)</f>
        <v>2911</v>
      </c>
      <c r="P165" s="5">
        <f t="shared" si="6"/>
        <v>58.22</v>
      </c>
      <c r="Q165" s="5" t="str">
        <f t="shared" si="7"/>
        <v>已有里程未达标</v>
      </c>
      <c r="R165" s="5" t="s">
        <v>111</v>
      </c>
      <c r="S165" s="5" t="s">
        <v>3191</v>
      </c>
      <c r="T165" s="5"/>
      <c r="U165" s="5"/>
      <c r="V165" s="5">
        <v>5000</v>
      </c>
      <c r="W165" s="6">
        <v>260</v>
      </c>
      <c r="X165" s="5">
        <f>SUMIFS(逐日取数依据!$M$2:$M$8738,逐日取数依据!$A$2:$A$8738,AB165)</f>
        <v>2</v>
      </c>
      <c r="Y165" s="5" t="s">
        <v>120</v>
      </c>
      <c r="Z165" s="5" t="s">
        <v>120</v>
      </c>
      <c r="AA165" s="5" t="str">
        <f t="shared" si="8"/>
        <v>仅累计已有数据，缺失不代表实际零里程</v>
      </c>
      <c r="AB165" s="5">
        <v>165</v>
      </c>
      <c r="AC165" s="5">
        <v>30</v>
      </c>
      <c r="AD165" s="6">
        <v>5000</v>
      </c>
      <c r="AE165" s="5" t="s">
        <v>269</v>
      </c>
    </row>
    <row r="166" ht="19" customHeight="1" spans="1:31">
      <c r="A166" s="5" t="s">
        <v>483</v>
      </c>
      <c r="B166" s="5">
        <v>2026</v>
      </c>
      <c r="C166" s="5">
        <v>9</v>
      </c>
      <c r="D166" s="5" t="s">
        <v>50</v>
      </c>
      <c r="E166" s="5" t="s">
        <v>52</v>
      </c>
      <c r="F166" s="5" t="s">
        <v>413</v>
      </c>
      <c r="G166" s="5" t="s">
        <v>414</v>
      </c>
      <c r="H166" s="5" t="s">
        <v>3175</v>
      </c>
      <c r="I166" s="5">
        <v>2</v>
      </c>
      <c r="J166" s="5" t="s">
        <v>11</v>
      </c>
      <c r="K166" s="5" t="s">
        <v>3048</v>
      </c>
      <c r="L166" s="5" t="s">
        <v>3049</v>
      </c>
      <c r="M166" s="5">
        <v>30</v>
      </c>
      <c r="N166" s="6">
        <f>ROUND(V166*M166/规则与名单!$B$3,2)</f>
        <v>3000</v>
      </c>
      <c r="O166" s="6">
        <f>ROUND(SUMIFS(逐日取数依据!$L$2:$L$8738,逐日取数依据!$A$2:$A$8738,AB166),2)</f>
        <v>3482.3</v>
      </c>
      <c r="P166" s="5">
        <f t="shared" si="6"/>
        <v>116.08</v>
      </c>
      <c r="Q166" s="5" t="str">
        <f t="shared" si="7"/>
        <v>达标</v>
      </c>
      <c r="R166" s="5" t="s">
        <v>181</v>
      </c>
      <c r="S166" s="5" t="s">
        <v>3176</v>
      </c>
      <c r="T166" s="5"/>
      <c r="U166" s="5" t="s">
        <v>3049</v>
      </c>
      <c r="V166" s="5">
        <v>3000</v>
      </c>
      <c r="W166" s="6">
        <v>150</v>
      </c>
      <c r="X166" s="5">
        <f>SUMIFS(逐日取数依据!$M$2:$M$8738,逐日取数依据!$A$2:$A$8738,AB166)</f>
        <v>0</v>
      </c>
      <c r="Y166" s="5" t="s">
        <v>120</v>
      </c>
      <c r="Z166" s="5" t="s">
        <v>120</v>
      </c>
      <c r="AA166" s="5" t="str">
        <f t="shared" si="8"/>
        <v>数据齐全</v>
      </c>
      <c r="AB166" s="5">
        <v>166</v>
      </c>
      <c r="AC166" s="5">
        <v>30</v>
      </c>
      <c r="AD166" s="6">
        <v>3000</v>
      </c>
      <c r="AE166" s="5" t="s">
        <v>194</v>
      </c>
    </row>
    <row r="167" ht="19" customHeight="1" spans="1:31">
      <c r="A167" s="5" t="s">
        <v>484</v>
      </c>
      <c r="B167" s="5">
        <v>2026</v>
      </c>
      <c r="C167" s="5">
        <v>9</v>
      </c>
      <c r="D167" s="5" t="s">
        <v>50</v>
      </c>
      <c r="E167" s="5" t="s">
        <v>52</v>
      </c>
      <c r="F167" s="5" t="s">
        <v>425</v>
      </c>
      <c r="G167" s="5" t="s">
        <v>426</v>
      </c>
      <c r="H167" s="5" t="s">
        <v>3181</v>
      </c>
      <c r="I167" s="5">
        <v>2</v>
      </c>
      <c r="J167" s="5" t="s">
        <v>11</v>
      </c>
      <c r="K167" s="5" t="s">
        <v>3048</v>
      </c>
      <c r="L167" s="5" t="s">
        <v>3049</v>
      </c>
      <c r="M167" s="5">
        <v>30</v>
      </c>
      <c r="N167" s="6">
        <f>ROUND(V167*M167/规则与名单!$B$3,2)</f>
        <v>3000</v>
      </c>
      <c r="O167" s="6">
        <f>ROUND(SUMIFS(逐日取数依据!$L$2:$L$8738,逐日取数依据!$A$2:$A$8738,AB167),2)</f>
        <v>1292.6</v>
      </c>
      <c r="P167" s="5">
        <f t="shared" si="6"/>
        <v>43.09</v>
      </c>
      <c r="Q167" s="5" t="str">
        <f t="shared" si="7"/>
        <v>已有里程未达标</v>
      </c>
      <c r="R167" s="5" t="s">
        <v>111</v>
      </c>
      <c r="S167" s="5" t="s">
        <v>3208</v>
      </c>
      <c r="T167" s="5"/>
      <c r="U167" s="5"/>
      <c r="V167" s="5">
        <v>3000</v>
      </c>
      <c r="W167" s="6">
        <v>150</v>
      </c>
      <c r="X167" s="5">
        <f>SUMIFS(逐日取数依据!$M$2:$M$8738,逐日取数依据!$A$2:$A$8738,AB167)</f>
        <v>1</v>
      </c>
      <c r="Y167" s="5" t="s">
        <v>120</v>
      </c>
      <c r="Z167" s="5" t="s">
        <v>120</v>
      </c>
      <c r="AA167" s="5" t="str">
        <f t="shared" si="8"/>
        <v>仅累计已有数据，缺失不代表实际零里程</v>
      </c>
      <c r="AB167" s="5">
        <v>167</v>
      </c>
      <c r="AC167" s="5">
        <v>30</v>
      </c>
      <c r="AD167" s="6">
        <v>3000</v>
      </c>
      <c r="AE167" s="5" t="s">
        <v>161</v>
      </c>
    </row>
    <row r="168" ht="19" customHeight="1" spans="1:31">
      <c r="A168" s="5" t="s">
        <v>485</v>
      </c>
      <c r="B168" s="5">
        <v>2026</v>
      </c>
      <c r="C168" s="5">
        <v>9</v>
      </c>
      <c r="D168" s="5" t="s">
        <v>50</v>
      </c>
      <c r="E168" s="5" t="s">
        <v>52</v>
      </c>
      <c r="F168" s="5" t="s">
        <v>463</v>
      </c>
      <c r="G168" s="5" t="s">
        <v>464</v>
      </c>
      <c r="H168" s="5" t="s">
        <v>3198</v>
      </c>
      <c r="I168" s="5">
        <v>3</v>
      </c>
      <c r="J168" s="5" t="s">
        <v>12</v>
      </c>
      <c r="K168" s="5" t="s">
        <v>3048</v>
      </c>
      <c r="L168" s="5" t="s">
        <v>3209</v>
      </c>
      <c r="M168" s="5">
        <v>21</v>
      </c>
      <c r="N168" s="6">
        <f>ROUND(V168*M168/规则与名单!$B$3,2)</f>
        <v>3500</v>
      </c>
      <c r="O168" s="6">
        <f>ROUND(SUMIFS(逐日取数依据!$L$2:$L$8738,逐日取数依据!$A$2:$A$8738,AB168),2)</f>
        <v>1057.3</v>
      </c>
      <c r="P168" s="5">
        <f t="shared" si="6"/>
        <v>30.21</v>
      </c>
      <c r="Q168" s="5" t="str">
        <f t="shared" si="7"/>
        <v>已有里程未达标</v>
      </c>
      <c r="R168" s="5" t="s">
        <v>181</v>
      </c>
      <c r="S168" s="5" t="s">
        <v>3210</v>
      </c>
      <c r="T168" s="5"/>
      <c r="U168" s="5" t="s">
        <v>3209</v>
      </c>
      <c r="V168" s="5">
        <v>5000</v>
      </c>
      <c r="W168" s="6">
        <v>260</v>
      </c>
      <c r="X168" s="5">
        <f>SUMIFS(逐日取数依据!$M$2:$M$8738,逐日取数依据!$A$2:$A$8738,AB168)</f>
        <v>5</v>
      </c>
      <c r="Y168" s="5" t="s">
        <v>120</v>
      </c>
      <c r="Z168" s="5" t="s">
        <v>120</v>
      </c>
      <c r="AA168" s="5" t="str">
        <f t="shared" si="8"/>
        <v>仅累计已有数据，缺失不代表实际零里程</v>
      </c>
      <c r="AB168" s="5">
        <v>168</v>
      </c>
      <c r="AC168" s="5">
        <v>21</v>
      </c>
      <c r="AD168" s="6">
        <v>3500</v>
      </c>
      <c r="AE168" s="5" t="s">
        <v>486</v>
      </c>
    </row>
    <row r="169" ht="19" customHeight="1" spans="1:31">
      <c r="A169" s="5" t="s">
        <v>488</v>
      </c>
      <c r="B169" s="5">
        <v>2026</v>
      </c>
      <c r="C169" s="5">
        <v>9</v>
      </c>
      <c r="D169" s="5" t="s">
        <v>50</v>
      </c>
      <c r="E169" s="5" t="s">
        <v>52</v>
      </c>
      <c r="F169" s="5" t="s">
        <v>463</v>
      </c>
      <c r="G169" s="5" t="s">
        <v>464</v>
      </c>
      <c r="H169" s="5" t="s">
        <v>3198</v>
      </c>
      <c r="I169" s="5">
        <v>2</v>
      </c>
      <c r="J169" s="5" t="s">
        <v>11</v>
      </c>
      <c r="K169" s="5" t="s">
        <v>3048</v>
      </c>
      <c r="L169" s="5" t="s">
        <v>3049</v>
      </c>
      <c r="M169" s="5">
        <v>30</v>
      </c>
      <c r="N169" s="6">
        <f>ROUND(V169*M169/规则与名单!$B$3,2)</f>
        <v>3000</v>
      </c>
      <c r="O169" s="6">
        <f>ROUND(SUMIFS(逐日取数依据!$L$2:$L$8738,逐日取数依据!$A$2:$A$8738,AB169),2)</f>
        <v>1749.7</v>
      </c>
      <c r="P169" s="5">
        <f t="shared" si="6"/>
        <v>58.32</v>
      </c>
      <c r="Q169" s="5" t="str">
        <f t="shared" si="7"/>
        <v>已有里程未达标</v>
      </c>
      <c r="R169" s="5" t="s">
        <v>111</v>
      </c>
      <c r="S169" s="5" t="s">
        <v>3203</v>
      </c>
      <c r="T169" s="5"/>
      <c r="U169" s="5"/>
      <c r="V169" s="5">
        <v>3000</v>
      </c>
      <c r="W169" s="6">
        <v>150</v>
      </c>
      <c r="X169" s="5">
        <f>SUMIFS(逐日取数依据!$M$2:$M$8738,逐日取数依据!$A$2:$A$8738,AB169)</f>
        <v>8</v>
      </c>
      <c r="Y169" s="5" t="s">
        <v>120</v>
      </c>
      <c r="Z169" s="5" t="s">
        <v>120</v>
      </c>
      <c r="AA169" s="5" t="str">
        <f t="shared" si="8"/>
        <v>仅累计已有数据，缺失不代表实际零里程</v>
      </c>
      <c r="AB169" s="5">
        <v>169</v>
      </c>
      <c r="AC169" s="5">
        <v>30</v>
      </c>
      <c r="AD169" s="6">
        <v>3000</v>
      </c>
      <c r="AE169" s="5" t="s">
        <v>489</v>
      </c>
    </row>
    <row r="170" ht="19" customHeight="1" spans="1:31">
      <c r="A170" s="5" t="s">
        <v>490</v>
      </c>
      <c r="B170" s="5">
        <v>2026</v>
      </c>
      <c r="C170" s="5">
        <v>9</v>
      </c>
      <c r="D170" s="5" t="s">
        <v>50</v>
      </c>
      <c r="E170" s="5" t="s">
        <v>52</v>
      </c>
      <c r="F170" s="5" t="s">
        <v>425</v>
      </c>
      <c r="G170" s="5" t="s">
        <v>426</v>
      </c>
      <c r="H170" s="5" t="s">
        <v>3181</v>
      </c>
      <c r="I170" s="5">
        <v>2</v>
      </c>
      <c r="J170" s="5" t="s">
        <v>11</v>
      </c>
      <c r="K170" s="5" t="s">
        <v>3048</v>
      </c>
      <c r="L170" s="5" t="s">
        <v>3049</v>
      </c>
      <c r="M170" s="5">
        <v>30</v>
      </c>
      <c r="N170" s="6">
        <f>ROUND(V170*M170/规则与名单!$B$3,2)</f>
        <v>3000</v>
      </c>
      <c r="O170" s="6">
        <f>ROUND(SUMIFS(逐日取数依据!$L$2:$L$8738,逐日取数依据!$A$2:$A$8738,AB170),2)</f>
        <v>1110.2</v>
      </c>
      <c r="P170" s="5">
        <f t="shared" si="6"/>
        <v>37.01</v>
      </c>
      <c r="Q170" s="5" t="str">
        <f t="shared" si="7"/>
        <v>未达标</v>
      </c>
      <c r="R170" s="5" t="s">
        <v>111</v>
      </c>
      <c r="S170" s="5" t="s">
        <v>3182</v>
      </c>
      <c r="T170" s="5"/>
      <c r="U170" s="5"/>
      <c r="V170" s="5">
        <v>3000</v>
      </c>
      <c r="W170" s="6">
        <v>150</v>
      </c>
      <c r="X170" s="5">
        <f>SUMIFS(逐日取数依据!$M$2:$M$8738,逐日取数依据!$A$2:$A$8738,AB170)</f>
        <v>0</v>
      </c>
      <c r="Y170" s="5" t="s">
        <v>120</v>
      </c>
      <c r="Z170" s="5" t="s">
        <v>120</v>
      </c>
      <c r="AA170" s="5" t="str">
        <f t="shared" si="8"/>
        <v>数据齐全</v>
      </c>
      <c r="AB170" s="5">
        <v>170</v>
      </c>
      <c r="AC170" s="5">
        <v>30</v>
      </c>
      <c r="AD170" s="6">
        <v>3000</v>
      </c>
      <c r="AE170" s="5" t="s">
        <v>112</v>
      </c>
    </row>
    <row r="171" ht="19" customHeight="1" spans="1:31">
      <c r="A171" s="5" t="s">
        <v>491</v>
      </c>
      <c r="B171" s="5">
        <v>2026</v>
      </c>
      <c r="C171" s="5">
        <v>9</v>
      </c>
      <c r="D171" s="5" t="s">
        <v>50</v>
      </c>
      <c r="E171" s="5" t="s">
        <v>52</v>
      </c>
      <c r="F171" s="5" t="s">
        <v>425</v>
      </c>
      <c r="G171" s="5" t="s">
        <v>492</v>
      </c>
      <c r="H171" s="5" t="s">
        <v>3211</v>
      </c>
      <c r="I171" s="5">
        <v>3</v>
      </c>
      <c r="J171" s="5" t="s">
        <v>12</v>
      </c>
      <c r="K171" s="5" t="s">
        <v>3048</v>
      </c>
      <c r="L171" s="5" t="s">
        <v>3049</v>
      </c>
      <c r="M171" s="5">
        <v>30</v>
      </c>
      <c r="N171" s="6">
        <f>ROUND(V171*M171/规则与名单!$B$3,2)</f>
        <v>5000</v>
      </c>
      <c r="O171" s="6">
        <f>ROUND(SUMIFS(逐日取数依据!$L$2:$L$8738,逐日取数依据!$A$2:$A$8738,AB171),2)</f>
        <v>3478.1</v>
      </c>
      <c r="P171" s="5">
        <f t="shared" si="6"/>
        <v>69.56</v>
      </c>
      <c r="Q171" s="5" t="str">
        <f t="shared" si="7"/>
        <v>未达标</v>
      </c>
      <c r="R171" s="5" t="s">
        <v>111</v>
      </c>
      <c r="S171" s="5" t="s">
        <v>3120</v>
      </c>
      <c r="T171" s="5"/>
      <c r="U171" s="5"/>
      <c r="V171" s="5">
        <v>5000</v>
      </c>
      <c r="W171" s="6">
        <v>260</v>
      </c>
      <c r="X171" s="5">
        <f>SUMIFS(逐日取数依据!$M$2:$M$8738,逐日取数依据!$A$2:$A$8738,AB171)</f>
        <v>0</v>
      </c>
      <c r="Y171" s="5" t="s">
        <v>120</v>
      </c>
      <c r="Z171" s="5" t="s">
        <v>120</v>
      </c>
      <c r="AA171" s="5" t="str">
        <f t="shared" si="8"/>
        <v>数据齐全</v>
      </c>
      <c r="AB171" s="5">
        <v>171</v>
      </c>
      <c r="AC171" s="5">
        <v>30</v>
      </c>
      <c r="AD171" s="6">
        <v>5000</v>
      </c>
      <c r="AE171" s="5" t="s">
        <v>112</v>
      </c>
    </row>
    <row r="172" ht="19" customHeight="1" spans="1:31">
      <c r="A172" s="5" t="s">
        <v>493</v>
      </c>
      <c r="B172" s="5">
        <v>2026</v>
      </c>
      <c r="C172" s="5">
        <v>9</v>
      </c>
      <c r="D172" s="5" t="s">
        <v>50</v>
      </c>
      <c r="E172" s="5" t="s">
        <v>52</v>
      </c>
      <c r="F172" s="5" t="s">
        <v>405</v>
      </c>
      <c r="G172" s="5" t="s">
        <v>406</v>
      </c>
      <c r="H172" s="5" t="s">
        <v>3170</v>
      </c>
      <c r="I172" s="5">
        <v>2</v>
      </c>
      <c r="J172" s="5" t="s">
        <v>11</v>
      </c>
      <c r="K172" s="5" t="s">
        <v>3048</v>
      </c>
      <c r="L172" s="5" t="s">
        <v>3065</v>
      </c>
      <c r="M172" s="5">
        <v>3</v>
      </c>
      <c r="N172" s="6">
        <f>ROUND(V172*M172/规则与名单!$B$3,2)</f>
        <v>300</v>
      </c>
      <c r="O172" s="6">
        <f>ROUND(SUMIFS(逐日取数依据!$L$2:$L$8738,逐日取数依据!$A$2:$A$8738,AB172),2)</f>
        <v>2</v>
      </c>
      <c r="P172" s="5">
        <f t="shared" si="6"/>
        <v>0.67</v>
      </c>
      <c r="Q172" s="5" t="str">
        <f t="shared" si="7"/>
        <v>已有里程未达标</v>
      </c>
      <c r="R172" s="5" t="s">
        <v>181</v>
      </c>
      <c r="S172" s="5" t="s">
        <v>3056</v>
      </c>
      <c r="T172" s="5"/>
      <c r="U172" s="5" t="s">
        <v>3065</v>
      </c>
      <c r="V172" s="5">
        <v>3000</v>
      </c>
      <c r="W172" s="6">
        <v>150</v>
      </c>
      <c r="X172" s="5">
        <f>SUMIFS(逐日取数依据!$M$2:$M$8738,逐日取数依据!$A$2:$A$8738,AB172)</f>
        <v>2</v>
      </c>
      <c r="Y172" s="5" t="s">
        <v>120</v>
      </c>
      <c r="Z172" s="5" t="s">
        <v>120</v>
      </c>
      <c r="AA172" s="5" t="str">
        <f t="shared" si="8"/>
        <v>仅累计已有数据，缺失不代表实际零里程</v>
      </c>
      <c r="AB172" s="5">
        <v>172</v>
      </c>
      <c r="AC172" s="5">
        <v>3</v>
      </c>
      <c r="AD172" s="6">
        <v>300</v>
      </c>
      <c r="AE172" s="5" t="s">
        <v>494</v>
      </c>
    </row>
    <row r="173" ht="19" customHeight="1" spans="1:31">
      <c r="A173" s="5" t="s">
        <v>493</v>
      </c>
      <c r="B173" s="5">
        <v>2026</v>
      </c>
      <c r="C173" s="5">
        <v>9</v>
      </c>
      <c r="D173" s="5" t="s">
        <v>50</v>
      </c>
      <c r="E173" s="5" t="s">
        <v>52</v>
      </c>
      <c r="F173" s="5" t="s">
        <v>481</v>
      </c>
      <c r="G173" s="5" t="s">
        <v>482</v>
      </c>
      <c r="H173" s="5" t="s">
        <v>3207</v>
      </c>
      <c r="I173" s="5">
        <v>2</v>
      </c>
      <c r="J173" s="5" t="s">
        <v>11</v>
      </c>
      <c r="K173" s="5" t="s">
        <v>3127</v>
      </c>
      <c r="L173" s="5" t="s">
        <v>3049</v>
      </c>
      <c r="M173" s="5">
        <v>27</v>
      </c>
      <c r="N173" s="6">
        <f>ROUND(V173*M173/规则与名单!$B$3,2)</f>
        <v>2700</v>
      </c>
      <c r="O173" s="6">
        <f>ROUND(SUMIFS(逐日取数依据!$L$2:$L$8738,逐日取数依据!$A$2:$A$8738,AB173),2)</f>
        <v>912.8</v>
      </c>
      <c r="P173" s="5">
        <f t="shared" si="6"/>
        <v>33.81</v>
      </c>
      <c r="Q173" s="5" t="str">
        <f t="shared" si="7"/>
        <v>已有里程未达标</v>
      </c>
      <c r="R173" s="5" t="s">
        <v>111</v>
      </c>
      <c r="S173" s="5" t="s">
        <v>3127</v>
      </c>
      <c r="T173" s="5"/>
      <c r="U173" s="5"/>
      <c r="V173" s="5">
        <v>3000</v>
      </c>
      <c r="W173" s="6">
        <v>150</v>
      </c>
      <c r="X173" s="5">
        <f>SUMIFS(逐日取数依据!$M$2:$M$8738,逐日取数依据!$A$2:$A$8738,AB173)</f>
        <v>5</v>
      </c>
      <c r="Y173" s="5" t="s">
        <v>120</v>
      </c>
      <c r="Z173" s="5" t="s">
        <v>120</v>
      </c>
      <c r="AA173" s="5" t="str">
        <f t="shared" si="8"/>
        <v>仅累计已有数据，缺失不代表实际零里程</v>
      </c>
      <c r="AB173" s="5">
        <v>173</v>
      </c>
      <c r="AC173" s="5">
        <v>27</v>
      </c>
      <c r="AD173" s="6">
        <v>2700</v>
      </c>
      <c r="AE173" s="5" t="s">
        <v>495</v>
      </c>
    </row>
    <row r="174" ht="19" customHeight="1" spans="1:31">
      <c r="A174" s="5" t="s">
        <v>496</v>
      </c>
      <c r="B174" s="5">
        <v>2026</v>
      </c>
      <c r="C174" s="5">
        <v>9</v>
      </c>
      <c r="D174" s="5" t="s">
        <v>50</v>
      </c>
      <c r="E174" s="5" t="s">
        <v>52</v>
      </c>
      <c r="F174" s="5" t="s">
        <v>435</v>
      </c>
      <c r="G174" s="5" t="s">
        <v>436</v>
      </c>
      <c r="H174" s="5" t="s">
        <v>3187</v>
      </c>
      <c r="I174" s="5">
        <v>3</v>
      </c>
      <c r="J174" s="5" t="s">
        <v>12</v>
      </c>
      <c r="K174" s="5" t="s">
        <v>3048</v>
      </c>
      <c r="L174" s="5" t="s">
        <v>3049</v>
      </c>
      <c r="M174" s="5">
        <v>30</v>
      </c>
      <c r="N174" s="6">
        <f>ROUND(V174*M174/规则与名单!$B$3,2)</f>
        <v>5000</v>
      </c>
      <c r="O174" s="6">
        <f>ROUND(SUMIFS(逐日取数依据!$L$2:$L$8738,逐日取数依据!$A$2:$A$8738,AB174),2)</f>
        <v>739.3</v>
      </c>
      <c r="P174" s="5">
        <f t="shared" si="6"/>
        <v>14.79</v>
      </c>
      <c r="Q174" s="5" t="str">
        <f t="shared" si="7"/>
        <v>已有里程未达标</v>
      </c>
      <c r="R174" s="5" t="s">
        <v>111</v>
      </c>
      <c r="S174" s="5" t="s">
        <v>3212</v>
      </c>
      <c r="T174" s="5"/>
      <c r="U174" s="5"/>
      <c r="V174" s="5">
        <v>5000</v>
      </c>
      <c r="W174" s="6">
        <v>260</v>
      </c>
      <c r="X174" s="5">
        <f>SUMIFS(逐日取数依据!$M$2:$M$8738,逐日取数依据!$A$2:$A$8738,AB174)</f>
        <v>8</v>
      </c>
      <c r="Y174" s="5" t="s">
        <v>120</v>
      </c>
      <c r="Z174" s="5" t="s">
        <v>120</v>
      </c>
      <c r="AA174" s="5" t="str">
        <f t="shared" si="8"/>
        <v>仅累计已有数据，缺失不代表实际零里程</v>
      </c>
      <c r="AB174" s="5">
        <v>174</v>
      </c>
      <c r="AC174" s="5">
        <v>30</v>
      </c>
      <c r="AD174" s="6">
        <v>5000</v>
      </c>
      <c r="AE174" s="5" t="s">
        <v>489</v>
      </c>
    </row>
    <row r="175" ht="19" customHeight="1" spans="1:31">
      <c r="A175" s="5" t="s">
        <v>59</v>
      </c>
      <c r="B175" s="5">
        <v>2026</v>
      </c>
      <c r="C175" s="5">
        <v>9</v>
      </c>
      <c r="D175" s="5" t="s">
        <v>50</v>
      </c>
      <c r="E175" s="5" t="s">
        <v>52</v>
      </c>
      <c r="F175" s="5" t="s">
        <v>475</v>
      </c>
      <c r="G175" s="5" t="s">
        <v>476</v>
      </c>
      <c r="H175" s="5" t="s">
        <v>3204</v>
      </c>
      <c r="I175" s="5">
        <v>2</v>
      </c>
      <c r="J175" s="5" t="s">
        <v>11</v>
      </c>
      <c r="K175" s="5" t="s">
        <v>3048</v>
      </c>
      <c r="L175" s="5" t="s">
        <v>3049</v>
      </c>
      <c r="M175" s="5">
        <v>30</v>
      </c>
      <c r="N175" s="6">
        <f>ROUND(V175*M175/规则与名单!$B$3,2)</f>
        <v>3000</v>
      </c>
      <c r="O175" s="6">
        <f>ROUND(SUMIFS(逐日取数依据!$L$2:$L$8738,逐日取数依据!$A$2:$A$8738,AB175),2)</f>
        <v>2326.1</v>
      </c>
      <c r="P175" s="5">
        <f t="shared" si="6"/>
        <v>77.54</v>
      </c>
      <c r="Q175" s="5" t="str">
        <f t="shared" si="7"/>
        <v>未达标</v>
      </c>
      <c r="R175" s="5" t="s">
        <v>111</v>
      </c>
      <c r="S175" s="5" t="s">
        <v>3205</v>
      </c>
      <c r="T175" s="5"/>
      <c r="U175" s="5"/>
      <c r="V175" s="5">
        <v>3000</v>
      </c>
      <c r="W175" s="6">
        <v>150</v>
      </c>
      <c r="X175" s="5">
        <f>SUMIFS(逐日取数依据!$M$2:$M$8738,逐日取数依据!$A$2:$A$8738,AB175)</f>
        <v>0</v>
      </c>
      <c r="Y175" s="5" t="s">
        <v>113</v>
      </c>
      <c r="Z175" s="5" t="s">
        <v>120</v>
      </c>
      <c r="AA175" s="5" t="str">
        <f t="shared" si="8"/>
        <v>数据齐全</v>
      </c>
      <c r="AB175" s="5">
        <v>175</v>
      </c>
      <c r="AC175" s="5">
        <v>30</v>
      </c>
      <c r="AD175" s="6">
        <v>3000</v>
      </c>
      <c r="AE175" s="5" t="s">
        <v>194</v>
      </c>
    </row>
    <row r="176" ht="19" customHeight="1" spans="1:31">
      <c r="A176" s="5" t="s">
        <v>497</v>
      </c>
      <c r="B176" s="5">
        <v>2026</v>
      </c>
      <c r="C176" s="5">
        <v>9</v>
      </c>
      <c r="D176" s="5" t="s">
        <v>50</v>
      </c>
      <c r="E176" s="5" t="s">
        <v>52</v>
      </c>
      <c r="F176" s="5" t="s">
        <v>425</v>
      </c>
      <c r="G176" s="5" t="s">
        <v>492</v>
      </c>
      <c r="H176" s="5" t="s">
        <v>3211</v>
      </c>
      <c r="I176" s="5">
        <v>2</v>
      </c>
      <c r="J176" s="5" t="s">
        <v>11</v>
      </c>
      <c r="K176" s="5" t="s">
        <v>3048</v>
      </c>
      <c r="L176" s="5" t="s">
        <v>3049</v>
      </c>
      <c r="M176" s="5">
        <v>30</v>
      </c>
      <c r="N176" s="6">
        <f>ROUND(V176*M176/规则与名单!$B$3,2)</f>
        <v>3000</v>
      </c>
      <c r="O176" s="6">
        <f>ROUND(SUMIFS(逐日取数依据!$L$2:$L$8738,逐日取数依据!$A$2:$A$8738,AB176),2)</f>
        <v>1733.2</v>
      </c>
      <c r="P176" s="5">
        <f t="shared" si="6"/>
        <v>57.77</v>
      </c>
      <c r="Q176" s="5" t="str">
        <f t="shared" si="7"/>
        <v>已有里程未达标</v>
      </c>
      <c r="R176" s="5" t="s">
        <v>181</v>
      </c>
      <c r="S176" s="5" t="s">
        <v>3213</v>
      </c>
      <c r="T176" s="5"/>
      <c r="U176" s="5" t="s">
        <v>3049</v>
      </c>
      <c r="V176" s="5">
        <v>3000</v>
      </c>
      <c r="W176" s="6">
        <v>150</v>
      </c>
      <c r="X176" s="5">
        <f>SUMIFS(逐日取数依据!$M$2:$M$8738,逐日取数依据!$A$2:$A$8738,AB176)</f>
        <v>3</v>
      </c>
      <c r="Y176" s="5" t="s">
        <v>120</v>
      </c>
      <c r="Z176" s="5" t="s">
        <v>120</v>
      </c>
      <c r="AA176" s="5" t="str">
        <f t="shared" si="8"/>
        <v>仅累计已有数据，缺失不代表实际零里程</v>
      </c>
      <c r="AB176" s="5">
        <v>176</v>
      </c>
      <c r="AC176" s="5">
        <v>30</v>
      </c>
      <c r="AD176" s="6">
        <v>3000</v>
      </c>
      <c r="AE176" s="5" t="s">
        <v>498</v>
      </c>
    </row>
    <row r="177" ht="19" customHeight="1" spans="1:31">
      <c r="A177" s="5" t="s">
        <v>499</v>
      </c>
      <c r="B177" s="5">
        <v>2026</v>
      </c>
      <c r="C177" s="5">
        <v>9</v>
      </c>
      <c r="D177" s="5" t="s">
        <v>50</v>
      </c>
      <c r="E177" s="5" t="s">
        <v>52</v>
      </c>
      <c r="F177" s="5" t="s">
        <v>425</v>
      </c>
      <c r="G177" s="5" t="s">
        <v>492</v>
      </c>
      <c r="H177" s="5" t="s">
        <v>3211</v>
      </c>
      <c r="I177" s="5">
        <v>2</v>
      </c>
      <c r="J177" s="5" t="s">
        <v>11</v>
      </c>
      <c r="K177" s="5" t="s">
        <v>3048</v>
      </c>
      <c r="L177" s="5" t="s">
        <v>3049</v>
      </c>
      <c r="M177" s="5">
        <v>30</v>
      </c>
      <c r="N177" s="6">
        <f>ROUND(V177*M177/规则与名单!$B$3,2)</f>
        <v>3000</v>
      </c>
      <c r="O177" s="6">
        <f>ROUND(SUMIFS(逐日取数依据!$L$2:$L$8738,逐日取数依据!$A$2:$A$8738,AB177),2)</f>
        <v>2758.5</v>
      </c>
      <c r="P177" s="5">
        <f t="shared" si="6"/>
        <v>91.95</v>
      </c>
      <c r="Q177" s="5" t="str">
        <f t="shared" si="7"/>
        <v>已有里程未达标</v>
      </c>
      <c r="R177" s="5" t="s">
        <v>111</v>
      </c>
      <c r="S177" s="5" t="s">
        <v>3214</v>
      </c>
      <c r="T177" s="5"/>
      <c r="U177" s="5"/>
      <c r="V177" s="5">
        <v>3000</v>
      </c>
      <c r="W177" s="6">
        <v>150</v>
      </c>
      <c r="X177" s="5">
        <f>SUMIFS(逐日取数依据!$M$2:$M$8738,逐日取数依据!$A$2:$A$8738,AB177)</f>
        <v>1</v>
      </c>
      <c r="Y177" s="5" t="s">
        <v>120</v>
      </c>
      <c r="Z177" s="5" t="s">
        <v>120</v>
      </c>
      <c r="AA177" s="5" t="str">
        <f t="shared" si="8"/>
        <v>仅累计已有数据，缺失不代表实际零里程</v>
      </c>
      <c r="AB177" s="5">
        <v>177</v>
      </c>
      <c r="AC177" s="5">
        <v>30</v>
      </c>
      <c r="AD177" s="6">
        <v>3000</v>
      </c>
      <c r="AE177" s="5" t="s">
        <v>161</v>
      </c>
    </row>
    <row r="178" ht="19" customHeight="1" spans="1:31">
      <c r="A178" s="5" t="s">
        <v>500</v>
      </c>
      <c r="B178" s="5">
        <v>2026</v>
      </c>
      <c r="C178" s="5">
        <v>9</v>
      </c>
      <c r="D178" s="5" t="s">
        <v>50</v>
      </c>
      <c r="E178" s="5" t="s">
        <v>52</v>
      </c>
      <c r="F178" s="5" t="s">
        <v>421</v>
      </c>
      <c r="G178" s="5" t="s">
        <v>422</v>
      </c>
      <c r="H178" s="5" t="s">
        <v>3179</v>
      </c>
      <c r="I178" s="5">
        <v>2</v>
      </c>
      <c r="J178" s="5" t="s">
        <v>11</v>
      </c>
      <c r="K178" s="5" t="s">
        <v>3048</v>
      </c>
      <c r="L178" s="5" t="s">
        <v>3049</v>
      </c>
      <c r="M178" s="5">
        <v>30</v>
      </c>
      <c r="N178" s="6">
        <f>ROUND(V178*M178/规则与名单!$B$3,2)</f>
        <v>3000</v>
      </c>
      <c r="O178" s="6">
        <f>ROUND(SUMIFS(逐日取数依据!$L$2:$L$8738,逐日取数依据!$A$2:$A$8738,AB178),2)</f>
        <v>2901.8</v>
      </c>
      <c r="P178" s="5">
        <f t="shared" si="6"/>
        <v>96.73</v>
      </c>
      <c r="Q178" s="5" t="str">
        <f t="shared" si="7"/>
        <v>未达标</v>
      </c>
      <c r="R178" s="5" t="s">
        <v>111</v>
      </c>
      <c r="S178" s="5" t="s">
        <v>3215</v>
      </c>
      <c r="T178" s="5"/>
      <c r="U178" s="5"/>
      <c r="V178" s="5">
        <v>3000</v>
      </c>
      <c r="W178" s="6">
        <v>150</v>
      </c>
      <c r="X178" s="5">
        <f>SUMIFS(逐日取数依据!$M$2:$M$8738,逐日取数依据!$A$2:$A$8738,AB178)</f>
        <v>0</v>
      </c>
      <c r="Y178" s="5" t="s">
        <v>120</v>
      </c>
      <c r="Z178" s="5" t="s">
        <v>120</v>
      </c>
      <c r="AA178" s="5" t="str">
        <f t="shared" si="8"/>
        <v>数据齐全</v>
      </c>
      <c r="AB178" s="5">
        <v>178</v>
      </c>
      <c r="AC178" s="5">
        <v>30</v>
      </c>
      <c r="AD178" s="6">
        <v>3000</v>
      </c>
      <c r="AE178" s="5" t="s">
        <v>194</v>
      </c>
    </row>
    <row r="179" ht="19" customHeight="1" spans="1:31">
      <c r="A179" s="5" t="s">
        <v>501</v>
      </c>
      <c r="B179" s="5">
        <v>2026</v>
      </c>
      <c r="C179" s="5">
        <v>9</v>
      </c>
      <c r="D179" s="5" t="s">
        <v>50</v>
      </c>
      <c r="E179" s="5" t="s">
        <v>52</v>
      </c>
      <c r="F179" s="5" t="s">
        <v>463</v>
      </c>
      <c r="G179" s="5" t="s">
        <v>464</v>
      </c>
      <c r="H179" s="5" t="s">
        <v>3198</v>
      </c>
      <c r="I179" s="5">
        <v>2</v>
      </c>
      <c r="J179" s="5" t="s">
        <v>11</v>
      </c>
      <c r="K179" s="5" t="s">
        <v>3048</v>
      </c>
      <c r="L179" s="5" t="s">
        <v>3123</v>
      </c>
      <c r="M179" s="5">
        <v>23</v>
      </c>
      <c r="N179" s="6">
        <f>ROUND(V179*M179/规则与名单!$B$3,2)</f>
        <v>2300</v>
      </c>
      <c r="O179" s="6">
        <f>ROUND(SUMIFS(逐日取数依据!$L$2:$L$8738,逐日取数依据!$A$2:$A$8738,AB179),2)</f>
        <v>2287</v>
      </c>
      <c r="P179" s="5">
        <f t="shared" si="6"/>
        <v>99.43</v>
      </c>
      <c r="Q179" s="5" t="str">
        <f t="shared" si="7"/>
        <v>未达标</v>
      </c>
      <c r="R179" s="5" t="s">
        <v>181</v>
      </c>
      <c r="S179" s="5" t="s">
        <v>3216</v>
      </c>
      <c r="T179" s="5"/>
      <c r="U179" s="5" t="s">
        <v>3123</v>
      </c>
      <c r="V179" s="5">
        <v>3000</v>
      </c>
      <c r="W179" s="6">
        <v>150</v>
      </c>
      <c r="X179" s="5">
        <f>SUMIFS(逐日取数依据!$M$2:$M$8738,逐日取数依据!$A$2:$A$8738,AB179)</f>
        <v>0</v>
      </c>
      <c r="Y179" s="5" t="s">
        <v>120</v>
      </c>
      <c r="Z179" s="5" t="s">
        <v>113</v>
      </c>
      <c r="AA179" s="5" t="str">
        <f t="shared" si="8"/>
        <v>数据齐全</v>
      </c>
      <c r="AB179" s="5">
        <v>179</v>
      </c>
      <c r="AC179" s="5">
        <v>23</v>
      </c>
      <c r="AD179" s="6">
        <v>2300</v>
      </c>
      <c r="AE179" s="5" t="s">
        <v>502</v>
      </c>
    </row>
    <row r="180" ht="19" customHeight="1" spans="1:31">
      <c r="A180" s="5" t="s">
        <v>503</v>
      </c>
      <c r="B180" s="5">
        <v>2026</v>
      </c>
      <c r="C180" s="5">
        <v>9</v>
      </c>
      <c r="D180" s="5" t="s">
        <v>50</v>
      </c>
      <c r="E180" s="5" t="s">
        <v>52</v>
      </c>
      <c r="F180" s="5" t="s">
        <v>405</v>
      </c>
      <c r="G180" s="5" t="s">
        <v>406</v>
      </c>
      <c r="H180" s="5" t="s">
        <v>3170</v>
      </c>
      <c r="I180" s="5">
        <v>2</v>
      </c>
      <c r="J180" s="5" t="s">
        <v>11</v>
      </c>
      <c r="K180" s="5" t="s">
        <v>3048</v>
      </c>
      <c r="L180" s="5" t="s">
        <v>3049</v>
      </c>
      <c r="M180" s="5">
        <v>30</v>
      </c>
      <c r="N180" s="6">
        <f>ROUND(V180*M180/规则与名单!$B$3,2)</f>
        <v>3000</v>
      </c>
      <c r="O180" s="6">
        <f>ROUND(SUMIFS(逐日取数依据!$L$2:$L$8738,逐日取数依据!$A$2:$A$8738,AB180),2)</f>
        <v>4749.8</v>
      </c>
      <c r="P180" s="5">
        <f t="shared" si="6"/>
        <v>158.33</v>
      </c>
      <c r="Q180" s="5" t="str">
        <f t="shared" si="7"/>
        <v>达标</v>
      </c>
      <c r="R180" s="5" t="s">
        <v>111</v>
      </c>
      <c r="S180" s="5" t="s">
        <v>3156</v>
      </c>
      <c r="T180" s="5"/>
      <c r="U180" s="5"/>
      <c r="V180" s="5">
        <v>3000</v>
      </c>
      <c r="W180" s="6">
        <v>150</v>
      </c>
      <c r="X180" s="5">
        <f>SUMIFS(逐日取数依据!$M$2:$M$8738,逐日取数依据!$A$2:$A$8738,AB180)</f>
        <v>4</v>
      </c>
      <c r="Y180" s="5" t="s">
        <v>120</v>
      </c>
      <c r="Z180" s="5" t="s">
        <v>120</v>
      </c>
      <c r="AA180" s="5" t="str">
        <f t="shared" si="8"/>
        <v>仅累计已有数据，缺失不代表实际零里程</v>
      </c>
      <c r="AB180" s="5">
        <v>180</v>
      </c>
      <c r="AC180" s="5">
        <v>30</v>
      </c>
      <c r="AD180" s="6">
        <v>3000</v>
      </c>
      <c r="AE180" s="5" t="s">
        <v>329</v>
      </c>
    </row>
    <row r="181" ht="19" customHeight="1" spans="1:31">
      <c r="A181" s="5" t="s">
        <v>504</v>
      </c>
      <c r="B181" s="5">
        <v>2026</v>
      </c>
      <c r="C181" s="5">
        <v>9</v>
      </c>
      <c r="D181" s="5" t="s">
        <v>50</v>
      </c>
      <c r="E181" s="5" t="s">
        <v>52</v>
      </c>
      <c r="F181" s="5" t="s">
        <v>428</v>
      </c>
      <c r="G181" s="5" t="s">
        <v>429</v>
      </c>
      <c r="H181" s="5" t="s">
        <v>3183</v>
      </c>
      <c r="I181" s="5">
        <v>2</v>
      </c>
      <c r="J181" s="5" t="s">
        <v>11</v>
      </c>
      <c r="K181" s="5" t="s">
        <v>3217</v>
      </c>
      <c r="L181" s="5" t="s">
        <v>3049</v>
      </c>
      <c r="M181" s="5">
        <v>23</v>
      </c>
      <c r="N181" s="6">
        <f>ROUND(V181*M181/规则与名单!$B$3,2)</f>
        <v>2300</v>
      </c>
      <c r="O181" s="6">
        <f>ROUND(SUMIFS(逐日取数依据!$L$2:$L$8738,逐日取数依据!$A$2:$A$8738,AB181),2)</f>
        <v>3282.1</v>
      </c>
      <c r="P181" s="5">
        <f t="shared" si="6"/>
        <v>142.7</v>
      </c>
      <c r="Q181" s="5" t="str">
        <f t="shared" si="7"/>
        <v>达标</v>
      </c>
      <c r="R181" s="5" t="s">
        <v>111</v>
      </c>
      <c r="S181" s="5" t="s">
        <v>3217</v>
      </c>
      <c r="T181" s="5"/>
      <c r="U181" s="5"/>
      <c r="V181" s="5">
        <v>3000</v>
      </c>
      <c r="W181" s="6">
        <v>150</v>
      </c>
      <c r="X181" s="5">
        <f>SUMIFS(逐日取数依据!$M$2:$M$8738,逐日取数依据!$A$2:$A$8738,AB181)</f>
        <v>3</v>
      </c>
      <c r="Y181" s="5" t="s">
        <v>120</v>
      </c>
      <c r="Z181" s="5" t="s">
        <v>120</v>
      </c>
      <c r="AA181" s="5" t="str">
        <f t="shared" si="8"/>
        <v>仅累计已有数据，缺失不代表实际零里程</v>
      </c>
      <c r="AB181" s="5">
        <v>181</v>
      </c>
      <c r="AC181" s="5">
        <v>23</v>
      </c>
      <c r="AD181" s="6">
        <v>2300</v>
      </c>
      <c r="AE181" s="5" t="s">
        <v>505</v>
      </c>
    </row>
    <row r="182" ht="19" customHeight="1" spans="1:31">
      <c r="A182" s="5" t="s">
        <v>507</v>
      </c>
      <c r="B182" s="5">
        <v>2026</v>
      </c>
      <c r="C182" s="5">
        <v>9</v>
      </c>
      <c r="D182" s="5" t="s">
        <v>50</v>
      </c>
      <c r="E182" s="5" t="s">
        <v>52</v>
      </c>
      <c r="F182" s="5" t="s">
        <v>463</v>
      </c>
      <c r="G182" s="5" t="s">
        <v>464</v>
      </c>
      <c r="H182" s="5" t="s">
        <v>3198</v>
      </c>
      <c r="I182" s="5">
        <v>2</v>
      </c>
      <c r="J182" s="5" t="s">
        <v>11</v>
      </c>
      <c r="K182" s="5" t="s">
        <v>3048</v>
      </c>
      <c r="L182" s="5" t="s">
        <v>3049</v>
      </c>
      <c r="M182" s="5">
        <v>30</v>
      </c>
      <c r="N182" s="6">
        <f>ROUND(V182*M182/规则与名单!$B$3,2)</f>
        <v>3000</v>
      </c>
      <c r="O182" s="6">
        <f>ROUND(SUMIFS(逐日取数依据!$L$2:$L$8738,逐日取数依据!$A$2:$A$8738,AB182),2)</f>
        <v>3166.2</v>
      </c>
      <c r="P182" s="5">
        <f t="shared" si="6"/>
        <v>105.54</v>
      </c>
      <c r="Q182" s="5" t="str">
        <f t="shared" si="7"/>
        <v>达标</v>
      </c>
      <c r="R182" s="5" t="s">
        <v>111</v>
      </c>
      <c r="S182" s="5" t="s">
        <v>3218</v>
      </c>
      <c r="T182" s="5"/>
      <c r="U182" s="5"/>
      <c r="V182" s="5">
        <v>3000</v>
      </c>
      <c r="W182" s="6">
        <v>150</v>
      </c>
      <c r="X182" s="5">
        <f>SUMIFS(逐日取数依据!$M$2:$M$8738,逐日取数依据!$A$2:$A$8738,AB182)</f>
        <v>3</v>
      </c>
      <c r="Y182" s="5" t="s">
        <v>120</v>
      </c>
      <c r="Z182" s="5" t="s">
        <v>120</v>
      </c>
      <c r="AA182" s="5" t="str">
        <f t="shared" si="8"/>
        <v>仅累计已有数据，缺失不代表实际零里程</v>
      </c>
      <c r="AB182" s="5">
        <v>182</v>
      </c>
      <c r="AC182" s="5">
        <v>30</v>
      </c>
      <c r="AD182" s="6">
        <v>3000</v>
      </c>
      <c r="AE182" s="5" t="s">
        <v>308</v>
      </c>
    </row>
    <row r="183" ht="19" customHeight="1" spans="1:31">
      <c r="A183" s="5" t="s">
        <v>508</v>
      </c>
      <c r="B183" s="5">
        <v>2026</v>
      </c>
      <c r="C183" s="5">
        <v>9</v>
      </c>
      <c r="D183" s="5" t="s">
        <v>50</v>
      </c>
      <c r="E183" s="5" t="s">
        <v>52</v>
      </c>
      <c r="F183" s="5" t="s">
        <v>417</v>
      </c>
      <c r="G183" s="5" t="s">
        <v>509</v>
      </c>
      <c r="H183" s="5" t="s">
        <v>3219</v>
      </c>
      <c r="I183" s="5">
        <v>2</v>
      </c>
      <c r="J183" s="5" t="s">
        <v>11</v>
      </c>
      <c r="K183" s="5" t="s">
        <v>3048</v>
      </c>
      <c r="L183" s="5" t="s">
        <v>3049</v>
      </c>
      <c r="M183" s="5">
        <v>30</v>
      </c>
      <c r="N183" s="6">
        <f>ROUND(V183*M183/规则与名单!$B$3,2)</f>
        <v>3000</v>
      </c>
      <c r="O183" s="6">
        <f>ROUND(SUMIFS(逐日取数依据!$L$2:$L$8738,逐日取数依据!$A$2:$A$8738,AB183),2)</f>
        <v>887</v>
      </c>
      <c r="P183" s="5">
        <f t="shared" si="6"/>
        <v>29.57</v>
      </c>
      <c r="Q183" s="5" t="str">
        <f t="shared" si="7"/>
        <v>已有里程未达标</v>
      </c>
      <c r="R183" s="5" t="s">
        <v>111</v>
      </c>
      <c r="S183" s="5" t="s">
        <v>3220</v>
      </c>
      <c r="T183" s="5"/>
      <c r="U183" s="5"/>
      <c r="V183" s="5">
        <v>3000</v>
      </c>
      <c r="W183" s="6">
        <v>150</v>
      </c>
      <c r="X183" s="5">
        <f>SUMIFS(逐日取数依据!$M$2:$M$8738,逐日取数依据!$A$2:$A$8738,AB183)</f>
        <v>7</v>
      </c>
      <c r="Y183" s="5" t="s">
        <v>120</v>
      </c>
      <c r="Z183" s="5" t="s">
        <v>120</v>
      </c>
      <c r="AA183" s="5" t="str">
        <f t="shared" si="8"/>
        <v>仅累计已有数据，缺失不代表实际零里程</v>
      </c>
      <c r="AB183" s="5">
        <v>183</v>
      </c>
      <c r="AC183" s="5">
        <v>30</v>
      </c>
      <c r="AD183" s="6">
        <v>3000</v>
      </c>
      <c r="AE183" s="5" t="s">
        <v>510</v>
      </c>
    </row>
    <row r="184" ht="19" customHeight="1" spans="1:31">
      <c r="A184" s="5" t="s">
        <v>511</v>
      </c>
      <c r="B184" s="5">
        <v>2026</v>
      </c>
      <c r="C184" s="5">
        <v>9</v>
      </c>
      <c r="D184" s="5" t="s">
        <v>50</v>
      </c>
      <c r="E184" s="5" t="s">
        <v>52</v>
      </c>
      <c r="F184" s="5" t="s">
        <v>463</v>
      </c>
      <c r="G184" s="5" t="s">
        <v>464</v>
      </c>
      <c r="H184" s="5" t="s">
        <v>3198</v>
      </c>
      <c r="I184" s="5">
        <v>2</v>
      </c>
      <c r="J184" s="5" t="s">
        <v>11</v>
      </c>
      <c r="K184" s="5" t="s">
        <v>3048</v>
      </c>
      <c r="L184" s="5" t="s">
        <v>3049</v>
      </c>
      <c r="M184" s="5">
        <v>30</v>
      </c>
      <c r="N184" s="6">
        <f>ROUND(V184*M184/规则与名单!$B$3,2)</f>
        <v>3000</v>
      </c>
      <c r="O184" s="6">
        <f>ROUND(SUMIFS(逐日取数依据!$L$2:$L$8738,逐日取数依据!$A$2:$A$8738,AB184),2)</f>
        <v>2275.5</v>
      </c>
      <c r="P184" s="5">
        <f t="shared" si="6"/>
        <v>75.85</v>
      </c>
      <c r="Q184" s="5" t="str">
        <f t="shared" si="7"/>
        <v>已有里程未达标</v>
      </c>
      <c r="R184" s="5" t="s">
        <v>111</v>
      </c>
      <c r="S184" s="5" t="s">
        <v>3221</v>
      </c>
      <c r="T184" s="5"/>
      <c r="U184" s="5"/>
      <c r="V184" s="5">
        <v>3000</v>
      </c>
      <c r="W184" s="6">
        <v>150</v>
      </c>
      <c r="X184" s="5">
        <f>SUMIFS(逐日取数依据!$M$2:$M$8738,逐日取数依据!$A$2:$A$8738,AB184)</f>
        <v>4</v>
      </c>
      <c r="Y184" s="5" t="s">
        <v>120</v>
      </c>
      <c r="Z184" s="5" t="s">
        <v>120</v>
      </c>
      <c r="AA184" s="5" t="str">
        <f t="shared" si="8"/>
        <v>仅累计已有数据，缺失不代表实际零里程</v>
      </c>
      <c r="AB184" s="5">
        <v>184</v>
      </c>
      <c r="AC184" s="5">
        <v>30</v>
      </c>
      <c r="AD184" s="6">
        <v>3000</v>
      </c>
      <c r="AE184" s="5" t="s">
        <v>329</v>
      </c>
    </row>
    <row r="185" ht="19" customHeight="1" spans="1:31">
      <c r="A185" s="5" t="s">
        <v>512</v>
      </c>
      <c r="B185" s="5">
        <v>2026</v>
      </c>
      <c r="C185" s="5">
        <v>9</v>
      </c>
      <c r="D185" s="5" t="s">
        <v>50</v>
      </c>
      <c r="E185" s="5" t="s">
        <v>52</v>
      </c>
      <c r="F185" s="5" t="s">
        <v>428</v>
      </c>
      <c r="G185" s="5" t="s">
        <v>429</v>
      </c>
      <c r="H185" s="5" t="s">
        <v>3183</v>
      </c>
      <c r="I185" s="5">
        <v>2</v>
      </c>
      <c r="J185" s="5" t="s">
        <v>11</v>
      </c>
      <c r="K185" s="5" t="s">
        <v>3217</v>
      </c>
      <c r="L185" s="5" t="s">
        <v>3049</v>
      </c>
      <c r="M185" s="5">
        <v>23</v>
      </c>
      <c r="N185" s="6">
        <f>ROUND(V185*M185/规则与名单!$B$3,2)</f>
        <v>2300</v>
      </c>
      <c r="O185" s="6">
        <f>ROUND(SUMIFS(逐日取数依据!$L$2:$L$8738,逐日取数依据!$A$2:$A$8738,AB185),2)</f>
        <v>2122.8</v>
      </c>
      <c r="P185" s="5">
        <f t="shared" si="6"/>
        <v>92.3</v>
      </c>
      <c r="Q185" s="5" t="str">
        <f t="shared" si="7"/>
        <v>已有里程未达标</v>
      </c>
      <c r="R185" s="5" t="s">
        <v>111</v>
      </c>
      <c r="S185" s="5" t="s">
        <v>3217</v>
      </c>
      <c r="T185" s="5"/>
      <c r="U185" s="5"/>
      <c r="V185" s="5">
        <v>3000</v>
      </c>
      <c r="W185" s="6">
        <v>150</v>
      </c>
      <c r="X185" s="5">
        <f>SUMIFS(逐日取数依据!$M$2:$M$8738,逐日取数依据!$A$2:$A$8738,AB185)</f>
        <v>8</v>
      </c>
      <c r="Y185" s="5" t="s">
        <v>120</v>
      </c>
      <c r="Z185" s="5" t="s">
        <v>120</v>
      </c>
      <c r="AA185" s="5" t="str">
        <f t="shared" si="8"/>
        <v>仅累计已有数据，缺失不代表实际零里程</v>
      </c>
      <c r="AB185" s="5">
        <v>185</v>
      </c>
      <c r="AC185" s="5">
        <v>23</v>
      </c>
      <c r="AD185" s="6">
        <v>2300</v>
      </c>
      <c r="AE185" s="5" t="s">
        <v>513</v>
      </c>
    </row>
    <row r="186" ht="19" customHeight="1" spans="1:31">
      <c r="A186" s="5" t="s">
        <v>514</v>
      </c>
      <c r="B186" s="5">
        <v>2026</v>
      </c>
      <c r="C186" s="5">
        <v>9</v>
      </c>
      <c r="D186" s="5" t="s">
        <v>50</v>
      </c>
      <c r="E186" s="5" t="s">
        <v>52</v>
      </c>
      <c r="F186" s="5" t="s">
        <v>468</v>
      </c>
      <c r="G186" s="5" t="s">
        <v>469</v>
      </c>
      <c r="H186" s="5" t="s">
        <v>3200</v>
      </c>
      <c r="I186" s="5">
        <v>2</v>
      </c>
      <c r="J186" s="5" t="s">
        <v>11</v>
      </c>
      <c r="K186" s="5" t="s">
        <v>3048</v>
      </c>
      <c r="L186" s="5" t="s">
        <v>3049</v>
      </c>
      <c r="M186" s="5">
        <v>30</v>
      </c>
      <c r="N186" s="6">
        <f>ROUND(V186*M186/规则与名单!$B$3,2)</f>
        <v>3000</v>
      </c>
      <c r="O186" s="6">
        <f>ROUND(SUMIFS(逐日取数依据!$L$2:$L$8738,逐日取数依据!$A$2:$A$8738,AB186),2)</f>
        <v>7864.9</v>
      </c>
      <c r="P186" s="5">
        <f t="shared" si="6"/>
        <v>262.16</v>
      </c>
      <c r="Q186" s="5" t="str">
        <f t="shared" si="7"/>
        <v>达标</v>
      </c>
      <c r="R186" s="5" t="s">
        <v>111</v>
      </c>
      <c r="S186" s="5" t="s">
        <v>3206</v>
      </c>
      <c r="T186" s="5"/>
      <c r="U186" s="5"/>
      <c r="V186" s="5">
        <v>3000</v>
      </c>
      <c r="W186" s="6">
        <v>150</v>
      </c>
      <c r="X186" s="5">
        <f>SUMIFS(逐日取数依据!$M$2:$M$8738,逐日取数依据!$A$2:$A$8738,AB186)</f>
        <v>0</v>
      </c>
      <c r="Y186" s="5" t="s">
        <v>120</v>
      </c>
      <c r="Z186" s="5" t="s">
        <v>120</v>
      </c>
      <c r="AA186" s="5" t="str">
        <f t="shared" si="8"/>
        <v>数据齐全</v>
      </c>
      <c r="AB186" s="5">
        <v>186</v>
      </c>
      <c r="AC186" s="5">
        <v>30</v>
      </c>
      <c r="AD186" s="6">
        <v>3000</v>
      </c>
      <c r="AE186" s="5" t="s">
        <v>112</v>
      </c>
    </row>
    <row r="187" ht="19" customHeight="1" spans="1:31">
      <c r="A187" s="5" t="s">
        <v>515</v>
      </c>
      <c r="B187" s="5">
        <v>2026</v>
      </c>
      <c r="C187" s="5">
        <v>9</v>
      </c>
      <c r="D187" s="5" t="s">
        <v>50</v>
      </c>
      <c r="E187" s="5" t="s">
        <v>52</v>
      </c>
      <c r="F187" s="5" t="s">
        <v>463</v>
      </c>
      <c r="G187" s="5" t="s">
        <v>464</v>
      </c>
      <c r="H187" s="5" t="s">
        <v>3198</v>
      </c>
      <c r="I187" s="5">
        <v>2</v>
      </c>
      <c r="J187" s="5" t="s">
        <v>11</v>
      </c>
      <c r="K187" s="5" t="s">
        <v>3048</v>
      </c>
      <c r="L187" s="5" t="s">
        <v>3049</v>
      </c>
      <c r="M187" s="5">
        <v>30</v>
      </c>
      <c r="N187" s="6">
        <f>ROUND(V187*M187/规则与名单!$B$3,2)</f>
        <v>3000</v>
      </c>
      <c r="O187" s="6">
        <f>ROUND(SUMIFS(逐日取数依据!$L$2:$L$8738,逐日取数依据!$A$2:$A$8738,AB187),2)</f>
        <v>2088.8</v>
      </c>
      <c r="P187" s="5">
        <f t="shared" si="6"/>
        <v>69.63</v>
      </c>
      <c r="Q187" s="5" t="str">
        <f t="shared" si="7"/>
        <v>已有里程未达标</v>
      </c>
      <c r="R187" s="5" t="s">
        <v>111</v>
      </c>
      <c r="S187" s="5" t="s">
        <v>3222</v>
      </c>
      <c r="T187" s="5"/>
      <c r="U187" s="5"/>
      <c r="V187" s="5">
        <v>3000</v>
      </c>
      <c r="W187" s="6">
        <v>150</v>
      </c>
      <c r="X187" s="5">
        <f>SUMIFS(逐日取数依据!$M$2:$M$8738,逐日取数依据!$A$2:$A$8738,AB187)</f>
        <v>4</v>
      </c>
      <c r="Y187" s="5" t="s">
        <v>120</v>
      </c>
      <c r="Z187" s="5" t="s">
        <v>120</v>
      </c>
      <c r="AA187" s="5" t="str">
        <f t="shared" si="8"/>
        <v>仅累计已有数据，缺失不代表实际零里程</v>
      </c>
      <c r="AB187" s="5">
        <v>187</v>
      </c>
      <c r="AC187" s="5">
        <v>30</v>
      </c>
      <c r="AD187" s="6">
        <v>3000</v>
      </c>
      <c r="AE187" s="5" t="s">
        <v>516</v>
      </c>
    </row>
    <row r="188" ht="19" customHeight="1" spans="1:31">
      <c r="A188" s="5" t="s">
        <v>517</v>
      </c>
      <c r="B188" s="5">
        <v>2026</v>
      </c>
      <c r="C188" s="5">
        <v>9</v>
      </c>
      <c r="D188" s="5" t="s">
        <v>50</v>
      </c>
      <c r="E188" s="5" t="s">
        <v>52</v>
      </c>
      <c r="F188" s="5" t="s">
        <v>408</v>
      </c>
      <c r="G188" s="5" t="s">
        <v>409</v>
      </c>
      <c r="H188" s="5" t="s">
        <v>3173</v>
      </c>
      <c r="I188" s="5">
        <v>2</v>
      </c>
      <c r="J188" s="5" t="s">
        <v>11</v>
      </c>
      <c r="K188" s="5" t="s">
        <v>3048</v>
      </c>
      <c r="L188" s="5" t="s">
        <v>3217</v>
      </c>
      <c r="M188" s="5">
        <v>8</v>
      </c>
      <c r="N188" s="6">
        <f>ROUND(V188*M188/规则与名单!$B$3,2)</f>
        <v>800</v>
      </c>
      <c r="O188" s="6">
        <f>ROUND(SUMIFS(逐日取数依据!$L$2:$L$8738,逐日取数依据!$A$2:$A$8738,AB188),2)</f>
        <v>503.4</v>
      </c>
      <c r="P188" s="5">
        <f t="shared" si="6"/>
        <v>62.93</v>
      </c>
      <c r="Q188" s="5" t="str">
        <f t="shared" si="7"/>
        <v>未达标</v>
      </c>
      <c r="R188" s="5" t="s">
        <v>181</v>
      </c>
      <c r="S188" s="5" t="s">
        <v>3223</v>
      </c>
      <c r="T188" s="5"/>
      <c r="U188" s="5" t="s">
        <v>3217</v>
      </c>
      <c r="V188" s="5">
        <v>3000</v>
      </c>
      <c r="W188" s="6">
        <v>150</v>
      </c>
      <c r="X188" s="5">
        <f>SUMIFS(逐日取数依据!$M$2:$M$8738,逐日取数依据!$A$2:$A$8738,AB188)</f>
        <v>0</v>
      </c>
      <c r="Y188" s="5" t="s">
        <v>120</v>
      </c>
      <c r="Z188" s="5" t="s">
        <v>113</v>
      </c>
      <c r="AA188" s="5" t="str">
        <f t="shared" si="8"/>
        <v>数据齐全</v>
      </c>
      <c r="AB188" s="5">
        <v>188</v>
      </c>
      <c r="AC188" s="5">
        <v>8</v>
      </c>
      <c r="AD188" s="6">
        <v>800</v>
      </c>
      <c r="AE188" s="5" t="s">
        <v>518</v>
      </c>
    </row>
    <row r="189" ht="19" customHeight="1" spans="1:31">
      <c r="A189" s="5" t="s">
        <v>519</v>
      </c>
      <c r="B189" s="5">
        <v>2026</v>
      </c>
      <c r="C189" s="5">
        <v>9</v>
      </c>
      <c r="D189" s="5" t="s">
        <v>50</v>
      </c>
      <c r="E189" s="5" t="s">
        <v>52</v>
      </c>
      <c r="F189" s="5" t="s">
        <v>520</v>
      </c>
      <c r="G189" s="5" t="s">
        <v>521</v>
      </c>
      <c r="H189" s="5" t="s">
        <v>3224</v>
      </c>
      <c r="I189" s="5">
        <v>2</v>
      </c>
      <c r="J189" s="5" t="s">
        <v>11</v>
      </c>
      <c r="K189" s="5" t="s">
        <v>3048</v>
      </c>
      <c r="L189" s="5" t="s">
        <v>3049</v>
      </c>
      <c r="M189" s="5">
        <v>30</v>
      </c>
      <c r="N189" s="6">
        <f>ROUND(V189*M189/规则与名单!$B$3,2)</f>
        <v>3000</v>
      </c>
      <c r="O189" s="6">
        <f>ROUND(SUMIFS(逐日取数依据!$L$2:$L$8738,逐日取数依据!$A$2:$A$8738,AB189),2)</f>
        <v>4743</v>
      </c>
      <c r="P189" s="5">
        <f t="shared" si="6"/>
        <v>158.1</v>
      </c>
      <c r="Q189" s="5" t="str">
        <f t="shared" si="7"/>
        <v>达标</v>
      </c>
      <c r="R189" s="5" t="s">
        <v>111</v>
      </c>
      <c r="S189" s="5" t="s">
        <v>3225</v>
      </c>
      <c r="T189" s="5"/>
      <c r="U189" s="5"/>
      <c r="V189" s="5">
        <v>3000</v>
      </c>
      <c r="W189" s="6">
        <v>150</v>
      </c>
      <c r="X189" s="5">
        <f>SUMIFS(逐日取数依据!$M$2:$M$8738,逐日取数依据!$A$2:$A$8738,AB189)</f>
        <v>0</v>
      </c>
      <c r="Y189" s="5" t="s">
        <v>120</v>
      </c>
      <c r="Z189" s="5" t="s">
        <v>120</v>
      </c>
      <c r="AA189" s="5" t="str">
        <f t="shared" si="8"/>
        <v>数据齐全</v>
      </c>
      <c r="AB189" s="5">
        <v>189</v>
      </c>
      <c r="AC189" s="5">
        <v>30</v>
      </c>
      <c r="AD189" s="6">
        <v>3000</v>
      </c>
      <c r="AE189" s="5" t="s">
        <v>112</v>
      </c>
    </row>
    <row r="190" ht="19" customHeight="1" spans="1:31">
      <c r="A190" s="5" t="s">
        <v>522</v>
      </c>
      <c r="B190" s="5">
        <v>2026</v>
      </c>
      <c r="C190" s="5">
        <v>9</v>
      </c>
      <c r="D190" s="5" t="s">
        <v>50</v>
      </c>
      <c r="E190" s="5" t="s">
        <v>52</v>
      </c>
      <c r="F190" s="5" t="s">
        <v>408</v>
      </c>
      <c r="G190" s="5" t="s">
        <v>409</v>
      </c>
      <c r="H190" s="5" t="s">
        <v>3173</v>
      </c>
      <c r="I190" s="5">
        <v>2</v>
      </c>
      <c r="J190" s="5" t="s">
        <v>11</v>
      </c>
      <c r="K190" s="5" t="s">
        <v>3048</v>
      </c>
      <c r="L190" s="5" t="s">
        <v>3049</v>
      </c>
      <c r="M190" s="5">
        <v>30</v>
      </c>
      <c r="N190" s="6">
        <f>ROUND(V190*M190/规则与名单!$B$3,2)</f>
        <v>3000</v>
      </c>
      <c r="O190" s="6">
        <f>ROUND(SUMIFS(逐日取数依据!$L$2:$L$8738,逐日取数依据!$A$2:$A$8738,AB190),2)</f>
        <v>4967.2</v>
      </c>
      <c r="P190" s="5">
        <f t="shared" si="6"/>
        <v>165.57</v>
      </c>
      <c r="Q190" s="5" t="str">
        <f t="shared" si="7"/>
        <v>达标</v>
      </c>
      <c r="R190" s="5" t="s">
        <v>111</v>
      </c>
      <c r="S190" s="5" t="s">
        <v>3226</v>
      </c>
      <c r="T190" s="5"/>
      <c r="U190" s="5"/>
      <c r="V190" s="5">
        <v>3000</v>
      </c>
      <c r="W190" s="6">
        <v>150</v>
      </c>
      <c r="X190" s="5">
        <f>SUMIFS(逐日取数依据!$M$2:$M$8738,逐日取数依据!$A$2:$A$8738,AB190)</f>
        <v>0</v>
      </c>
      <c r="Y190" s="5" t="s">
        <v>120</v>
      </c>
      <c r="Z190" s="5" t="s">
        <v>120</v>
      </c>
      <c r="AA190" s="5" t="str">
        <f t="shared" si="8"/>
        <v>数据齐全</v>
      </c>
      <c r="AB190" s="5">
        <v>190</v>
      </c>
      <c r="AC190" s="5">
        <v>30</v>
      </c>
      <c r="AD190" s="6">
        <v>3000</v>
      </c>
      <c r="AE190" s="5" t="s">
        <v>112</v>
      </c>
    </row>
    <row r="191" ht="19" customHeight="1" spans="1:31">
      <c r="A191" s="5" t="s">
        <v>60</v>
      </c>
      <c r="B191" s="5">
        <v>2026</v>
      </c>
      <c r="C191" s="5">
        <v>9</v>
      </c>
      <c r="D191" s="5" t="s">
        <v>50</v>
      </c>
      <c r="E191" s="5" t="s">
        <v>52</v>
      </c>
      <c r="F191" s="5" t="s">
        <v>441</v>
      </c>
      <c r="G191" s="5" t="s">
        <v>442</v>
      </c>
      <c r="H191" s="5" t="s">
        <v>3192</v>
      </c>
      <c r="I191" s="5">
        <v>2</v>
      </c>
      <c r="J191" s="5" t="s">
        <v>11</v>
      </c>
      <c r="K191" s="5" t="s">
        <v>3048</v>
      </c>
      <c r="L191" s="5" t="s">
        <v>3049</v>
      </c>
      <c r="M191" s="5">
        <v>30</v>
      </c>
      <c r="N191" s="6">
        <f>ROUND(V191*M191/规则与名单!$B$3,2)</f>
        <v>3000</v>
      </c>
      <c r="O191" s="6">
        <f>ROUND(SUMIFS(逐日取数依据!$L$2:$L$8738,逐日取数依据!$A$2:$A$8738,AB191),2)</f>
        <v>1608.2</v>
      </c>
      <c r="P191" s="5">
        <f t="shared" si="6"/>
        <v>53.61</v>
      </c>
      <c r="Q191" s="5" t="str">
        <f t="shared" si="7"/>
        <v>已有里程未达标</v>
      </c>
      <c r="R191" s="5" t="s">
        <v>111</v>
      </c>
      <c r="S191" s="5" t="s">
        <v>3120</v>
      </c>
      <c r="T191" s="5"/>
      <c r="U191" s="5"/>
      <c r="V191" s="5">
        <v>3000</v>
      </c>
      <c r="W191" s="6">
        <v>150</v>
      </c>
      <c r="X191" s="5">
        <f>SUMIFS(逐日取数依据!$M$2:$M$8738,逐日取数依据!$A$2:$A$8738,AB191)</f>
        <v>6</v>
      </c>
      <c r="Y191" s="5" t="s">
        <v>113</v>
      </c>
      <c r="Z191" s="5" t="s">
        <v>120</v>
      </c>
      <c r="AA191" s="5" t="str">
        <f t="shared" si="8"/>
        <v>仅累计已有数据，缺失不代表实际零里程</v>
      </c>
      <c r="AB191" s="5">
        <v>191</v>
      </c>
      <c r="AC191" s="5">
        <v>30</v>
      </c>
      <c r="AD191" s="6">
        <v>3000</v>
      </c>
      <c r="AE191" s="5" t="s">
        <v>523</v>
      </c>
    </row>
    <row r="192" ht="19" customHeight="1" spans="1:31">
      <c r="A192" s="5" t="s">
        <v>524</v>
      </c>
      <c r="B192" s="5">
        <v>2026</v>
      </c>
      <c r="C192" s="5">
        <v>9</v>
      </c>
      <c r="D192" s="5" t="s">
        <v>50</v>
      </c>
      <c r="E192" s="5" t="s">
        <v>52</v>
      </c>
      <c r="F192" s="5" t="s">
        <v>413</v>
      </c>
      <c r="G192" s="5" t="s">
        <v>525</v>
      </c>
      <c r="H192" s="5" t="s">
        <v>3227</v>
      </c>
      <c r="I192" s="5">
        <v>2</v>
      </c>
      <c r="J192" s="5" t="s">
        <v>11</v>
      </c>
      <c r="K192" s="5" t="s">
        <v>3048</v>
      </c>
      <c r="L192" s="5" t="s">
        <v>3049</v>
      </c>
      <c r="M192" s="5">
        <v>30</v>
      </c>
      <c r="N192" s="6">
        <f>ROUND(V192*M192/规则与名单!$B$3,2)</f>
        <v>3000</v>
      </c>
      <c r="O192" s="6">
        <f>ROUND(SUMIFS(逐日取数依据!$L$2:$L$8738,逐日取数依据!$A$2:$A$8738,AB192),2)</f>
        <v>4518</v>
      </c>
      <c r="P192" s="5">
        <f t="shared" si="6"/>
        <v>150.6</v>
      </c>
      <c r="Q192" s="5" t="str">
        <f t="shared" si="7"/>
        <v>达标</v>
      </c>
      <c r="R192" s="5" t="s">
        <v>181</v>
      </c>
      <c r="S192" s="5" t="s">
        <v>3085</v>
      </c>
      <c r="T192" s="5"/>
      <c r="U192" s="5" t="s">
        <v>3049</v>
      </c>
      <c r="V192" s="5">
        <v>3000</v>
      </c>
      <c r="W192" s="6">
        <v>150</v>
      </c>
      <c r="X192" s="5">
        <f>SUMIFS(逐日取数依据!$M$2:$M$8738,逐日取数依据!$A$2:$A$8738,AB192)</f>
        <v>1</v>
      </c>
      <c r="Y192" s="5" t="s">
        <v>120</v>
      </c>
      <c r="Z192" s="5" t="s">
        <v>120</v>
      </c>
      <c r="AA192" s="5" t="str">
        <f t="shared" si="8"/>
        <v>仅累计已有数据，缺失不代表实际零里程</v>
      </c>
      <c r="AB192" s="5">
        <v>192</v>
      </c>
      <c r="AC192" s="5">
        <v>30</v>
      </c>
      <c r="AD192" s="6">
        <v>3000</v>
      </c>
      <c r="AE192" s="5" t="s">
        <v>161</v>
      </c>
    </row>
    <row r="193" ht="19" customHeight="1" spans="1:31">
      <c r="A193" s="5" t="s">
        <v>526</v>
      </c>
      <c r="B193" s="5">
        <v>2026</v>
      </c>
      <c r="C193" s="5">
        <v>9</v>
      </c>
      <c r="D193" s="5" t="s">
        <v>50</v>
      </c>
      <c r="E193" s="5" t="s">
        <v>52</v>
      </c>
      <c r="F193" s="5" t="s">
        <v>408</v>
      </c>
      <c r="G193" s="5" t="s">
        <v>409</v>
      </c>
      <c r="H193" s="5" t="s">
        <v>3173</v>
      </c>
      <c r="I193" s="5">
        <v>2</v>
      </c>
      <c r="J193" s="5" t="s">
        <v>11</v>
      </c>
      <c r="K193" s="5" t="s">
        <v>3048</v>
      </c>
      <c r="L193" s="5" t="s">
        <v>3202</v>
      </c>
      <c r="M193" s="5">
        <v>16</v>
      </c>
      <c r="N193" s="6">
        <f>ROUND(V193*M193/规则与名单!$B$3,2)</f>
        <v>1600</v>
      </c>
      <c r="O193" s="6">
        <f>ROUND(SUMIFS(逐日取数依据!$L$2:$L$8738,逐日取数依据!$A$2:$A$8738,AB193),2)</f>
        <v>1217.4</v>
      </c>
      <c r="P193" s="5">
        <f t="shared" si="6"/>
        <v>76.09</v>
      </c>
      <c r="Q193" s="5" t="str">
        <f t="shared" si="7"/>
        <v>已有里程未达标</v>
      </c>
      <c r="R193" s="5" t="s">
        <v>181</v>
      </c>
      <c r="S193" s="5" t="s">
        <v>3228</v>
      </c>
      <c r="T193" s="5"/>
      <c r="U193" s="5" t="s">
        <v>3202</v>
      </c>
      <c r="V193" s="5">
        <v>3000</v>
      </c>
      <c r="W193" s="6">
        <v>150</v>
      </c>
      <c r="X193" s="5">
        <f>SUMIFS(逐日取数依据!$M$2:$M$8738,逐日取数依据!$A$2:$A$8738,AB193)</f>
        <v>1</v>
      </c>
      <c r="Y193" s="5" t="s">
        <v>120</v>
      </c>
      <c r="Z193" s="5" t="s">
        <v>120</v>
      </c>
      <c r="AA193" s="5" t="str">
        <f t="shared" si="8"/>
        <v>仅累计已有数据，缺失不代表实际零里程</v>
      </c>
      <c r="AB193" s="5">
        <v>193</v>
      </c>
      <c r="AC193" s="5">
        <v>16</v>
      </c>
      <c r="AD193" s="6">
        <v>1600</v>
      </c>
      <c r="AE193" s="5" t="s">
        <v>527</v>
      </c>
    </row>
    <row r="194" ht="19" customHeight="1" spans="1:31">
      <c r="A194" s="5" t="s">
        <v>526</v>
      </c>
      <c r="B194" s="5">
        <v>2026</v>
      </c>
      <c r="C194" s="5">
        <v>9</v>
      </c>
      <c r="D194" s="5" t="s">
        <v>50</v>
      </c>
      <c r="E194" s="5" t="s">
        <v>52</v>
      </c>
      <c r="F194" s="5" t="s">
        <v>463</v>
      </c>
      <c r="G194" s="5" t="s">
        <v>464</v>
      </c>
      <c r="H194" s="5" t="s">
        <v>3198</v>
      </c>
      <c r="I194" s="5">
        <v>2</v>
      </c>
      <c r="J194" s="5" t="s">
        <v>11</v>
      </c>
      <c r="K194" s="5" t="s">
        <v>3229</v>
      </c>
      <c r="L194" s="5" t="s">
        <v>3199</v>
      </c>
      <c r="M194" s="5">
        <v>1</v>
      </c>
      <c r="N194" s="6">
        <f>ROUND(V194*M194/规则与名单!$B$3,2)</f>
        <v>100</v>
      </c>
      <c r="O194" s="6">
        <f>ROUND(SUMIFS(逐日取数依据!$L$2:$L$8738,逐日取数依据!$A$2:$A$8738,AB194),2)</f>
        <v>133</v>
      </c>
      <c r="P194" s="5">
        <f t="shared" ref="P194:P257" si="9">ROUND(O194/N194*100,2)</f>
        <v>133</v>
      </c>
      <c r="Q194" s="5" t="str">
        <f t="shared" ref="Q194:Q257" si="10">IF(X194=M194,"待补里程",IF(O194&gt;=N194,"达标",IF(X194&gt;0,"已有里程未达标","未达标")))</f>
        <v>达标</v>
      </c>
      <c r="R194" s="5" t="s">
        <v>181</v>
      </c>
      <c r="S194" s="5" t="s">
        <v>3202</v>
      </c>
      <c r="T194" s="5"/>
      <c r="U194" s="5" t="s">
        <v>3199</v>
      </c>
      <c r="V194" s="5">
        <v>3000</v>
      </c>
      <c r="W194" s="6">
        <v>150</v>
      </c>
      <c r="X194" s="5">
        <f>SUMIFS(逐日取数依据!$M$2:$M$8738,逐日取数依据!$A$2:$A$8738,AB194)</f>
        <v>0</v>
      </c>
      <c r="Y194" s="5" t="s">
        <v>120</v>
      </c>
      <c r="Z194" s="5" t="s">
        <v>120</v>
      </c>
      <c r="AA194" s="5" t="str">
        <f t="shared" ref="AA194:AA257" si="11">IF(X194&gt;0,"仅累计已有数据，缺失不代表实际零里程","数据齐全")</f>
        <v>数据齐全</v>
      </c>
      <c r="AB194" s="5">
        <v>194</v>
      </c>
      <c r="AC194" s="5">
        <v>2</v>
      </c>
      <c r="AD194" s="6">
        <v>200</v>
      </c>
      <c r="AE194" s="5" t="s">
        <v>477</v>
      </c>
    </row>
    <row r="195" ht="19" customHeight="1" spans="1:31">
      <c r="A195" s="5" t="s">
        <v>528</v>
      </c>
      <c r="B195" s="5">
        <v>2026</v>
      </c>
      <c r="C195" s="5">
        <v>9</v>
      </c>
      <c r="D195" s="5" t="s">
        <v>50</v>
      </c>
      <c r="E195" s="5" t="s">
        <v>52</v>
      </c>
      <c r="F195" s="5" t="s">
        <v>408</v>
      </c>
      <c r="G195" s="5" t="s">
        <v>409</v>
      </c>
      <c r="H195" s="5" t="s">
        <v>3173</v>
      </c>
      <c r="I195" s="5">
        <v>2</v>
      </c>
      <c r="J195" s="5" t="s">
        <v>11</v>
      </c>
      <c r="K195" s="5" t="s">
        <v>3048</v>
      </c>
      <c r="L195" s="5" t="s">
        <v>3142</v>
      </c>
      <c r="M195" s="5">
        <v>18</v>
      </c>
      <c r="N195" s="6">
        <f>ROUND(V195*M195/规则与名单!$B$3,2)</f>
        <v>1800</v>
      </c>
      <c r="O195" s="6">
        <f>ROUND(SUMIFS(逐日取数依据!$L$2:$L$8738,逐日取数依据!$A$2:$A$8738,AB195),2)</f>
        <v>1252.1</v>
      </c>
      <c r="P195" s="5">
        <f t="shared" si="9"/>
        <v>69.56</v>
      </c>
      <c r="Q195" s="5" t="str">
        <f t="shared" si="10"/>
        <v>已有里程未达标</v>
      </c>
      <c r="R195" s="5" t="s">
        <v>181</v>
      </c>
      <c r="S195" s="5" t="s">
        <v>3060</v>
      </c>
      <c r="T195" s="5"/>
      <c r="U195" s="5" t="s">
        <v>3142</v>
      </c>
      <c r="V195" s="5">
        <v>3000</v>
      </c>
      <c r="W195" s="6">
        <v>150</v>
      </c>
      <c r="X195" s="5">
        <f>SUMIFS(逐日取数依据!$M$2:$M$8738,逐日取数依据!$A$2:$A$8738,AB195)</f>
        <v>1</v>
      </c>
      <c r="Y195" s="5" t="s">
        <v>120</v>
      </c>
      <c r="Z195" s="5" t="s">
        <v>120</v>
      </c>
      <c r="AA195" s="5" t="str">
        <f t="shared" si="11"/>
        <v>仅累计已有数据，缺失不代表实际零里程</v>
      </c>
      <c r="AB195" s="5">
        <v>195</v>
      </c>
      <c r="AC195" s="5">
        <v>18</v>
      </c>
      <c r="AD195" s="6">
        <v>1800</v>
      </c>
      <c r="AE195" s="5" t="s">
        <v>529</v>
      </c>
    </row>
    <row r="196" ht="19" customHeight="1" spans="1:31">
      <c r="A196" s="5" t="s">
        <v>528</v>
      </c>
      <c r="B196" s="5">
        <v>2026</v>
      </c>
      <c r="C196" s="5">
        <v>9</v>
      </c>
      <c r="D196" s="5" t="s">
        <v>50</v>
      </c>
      <c r="E196" s="5" t="s">
        <v>52</v>
      </c>
      <c r="F196" s="5" t="s">
        <v>463</v>
      </c>
      <c r="G196" s="5" t="s">
        <v>464</v>
      </c>
      <c r="H196" s="5" t="s">
        <v>3198</v>
      </c>
      <c r="I196" s="5">
        <v>2</v>
      </c>
      <c r="J196" s="5" t="s">
        <v>11</v>
      </c>
      <c r="K196" s="5" t="s">
        <v>3123</v>
      </c>
      <c r="L196" s="5" t="s">
        <v>3049</v>
      </c>
      <c r="M196" s="5">
        <v>8</v>
      </c>
      <c r="N196" s="6">
        <f>ROUND(V196*M196/规则与名单!$B$3,2)</f>
        <v>800</v>
      </c>
      <c r="O196" s="6">
        <f>ROUND(SUMIFS(逐日取数依据!$L$2:$L$8738,逐日取数依据!$A$2:$A$8738,AB196),2)</f>
        <v>524.4</v>
      </c>
      <c r="P196" s="5">
        <f t="shared" si="9"/>
        <v>65.55</v>
      </c>
      <c r="Q196" s="5" t="str">
        <f t="shared" si="10"/>
        <v>已有里程未达标</v>
      </c>
      <c r="R196" s="5" t="s">
        <v>111</v>
      </c>
      <c r="S196" s="5" t="s">
        <v>3123</v>
      </c>
      <c r="T196" s="5"/>
      <c r="U196" s="5"/>
      <c r="V196" s="5">
        <v>3000</v>
      </c>
      <c r="W196" s="6">
        <v>150</v>
      </c>
      <c r="X196" s="5">
        <f>SUMIFS(逐日取数依据!$M$2:$M$8738,逐日取数依据!$A$2:$A$8738,AB196)</f>
        <v>2</v>
      </c>
      <c r="Y196" s="5" t="s">
        <v>120</v>
      </c>
      <c r="Z196" s="5" t="s">
        <v>120</v>
      </c>
      <c r="AA196" s="5" t="str">
        <f t="shared" si="11"/>
        <v>仅累计已有数据，缺失不代表实际零里程</v>
      </c>
      <c r="AB196" s="5">
        <v>196</v>
      </c>
      <c r="AC196" s="5">
        <v>8</v>
      </c>
      <c r="AD196" s="6">
        <v>800</v>
      </c>
      <c r="AE196" s="5" t="s">
        <v>530</v>
      </c>
    </row>
    <row r="197" ht="19" customHeight="1" spans="1:31">
      <c r="A197" s="5" t="s">
        <v>531</v>
      </c>
      <c r="B197" s="5">
        <v>2026</v>
      </c>
      <c r="C197" s="5">
        <v>9</v>
      </c>
      <c r="D197" s="5" t="s">
        <v>50</v>
      </c>
      <c r="E197" s="5" t="s">
        <v>52</v>
      </c>
      <c r="F197" s="5" t="s">
        <v>463</v>
      </c>
      <c r="G197" s="5" t="s">
        <v>464</v>
      </c>
      <c r="H197" s="5" t="s">
        <v>3198</v>
      </c>
      <c r="I197" s="5">
        <v>2</v>
      </c>
      <c r="J197" s="5" t="s">
        <v>11</v>
      </c>
      <c r="K197" s="5" t="s">
        <v>3209</v>
      </c>
      <c r="L197" s="5" t="s">
        <v>3049</v>
      </c>
      <c r="M197" s="5">
        <v>10</v>
      </c>
      <c r="N197" s="6">
        <f>ROUND(V197*M197/规则与名单!$B$3,2)</f>
        <v>1000</v>
      </c>
      <c r="O197" s="6">
        <f>ROUND(SUMIFS(逐日取数依据!$L$2:$L$8738,逐日取数依据!$A$2:$A$8738,AB197),2)</f>
        <v>162.6</v>
      </c>
      <c r="P197" s="5">
        <f t="shared" si="9"/>
        <v>16.26</v>
      </c>
      <c r="Q197" s="5" t="str">
        <f t="shared" si="10"/>
        <v>已有里程未达标</v>
      </c>
      <c r="R197" s="5" t="s">
        <v>111</v>
      </c>
      <c r="S197" s="5" t="s">
        <v>3209</v>
      </c>
      <c r="T197" s="5"/>
      <c r="U197" s="5"/>
      <c r="V197" s="5">
        <v>3000</v>
      </c>
      <c r="W197" s="6">
        <v>150</v>
      </c>
      <c r="X197" s="5">
        <f>SUMIFS(逐日取数依据!$M$2:$M$8738,逐日取数依据!$A$2:$A$8738,AB197)</f>
        <v>7</v>
      </c>
      <c r="Y197" s="5" t="s">
        <v>120</v>
      </c>
      <c r="Z197" s="5" t="s">
        <v>120</v>
      </c>
      <c r="AA197" s="5" t="str">
        <f t="shared" si="11"/>
        <v>仅累计已有数据，缺失不代表实际零里程</v>
      </c>
      <c r="AB197" s="5">
        <v>197</v>
      </c>
      <c r="AC197" s="5">
        <v>10</v>
      </c>
      <c r="AD197" s="6">
        <v>1000</v>
      </c>
      <c r="AE197" s="5" t="s">
        <v>532</v>
      </c>
    </row>
    <row r="198" ht="19" customHeight="1" spans="1:31">
      <c r="A198" s="5" t="s">
        <v>533</v>
      </c>
      <c r="B198" s="5">
        <v>2026</v>
      </c>
      <c r="C198" s="5">
        <v>9</v>
      </c>
      <c r="D198" s="5" t="s">
        <v>50</v>
      </c>
      <c r="E198" s="5" t="s">
        <v>52</v>
      </c>
      <c r="F198" s="5" t="s">
        <v>413</v>
      </c>
      <c r="G198" s="5" t="s">
        <v>525</v>
      </c>
      <c r="H198" s="5" t="s">
        <v>3227</v>
      </c>
      <c r="I198" s="5">
        <v>2</v>
      </c>
      <c r="J198" s="5" t="s">
        <v>11</v>
      </c>
      <c r="K198" s="5" t="s">
        <v>3048</v>
      </c>
      <c r="L198" s="5" t="s">
        <v>3049</v>
      </c>
      <c r="M198" s="5">
        <v>30</v>
      </c>
      <c r="N198" s="6">
        <f>ROUND(V198*M198/规则与名单!$B$3,2)</f>
        <v>3000</v>
      </c>
      <c r="O198" s="6">
        <f>ROUND(SUMIFS(逐日取数依据!$L$2:$L$8738,逐日取数依据!$A$2:$A$8738,AB198),2)</f>
        <v>2860.2</v>
      </c>
      <c r="P198" s="5">
        <f t="shared" si="9"/>
        <v>95.34</v>
      </c>
      <c r="Q198" s="5" t="str">
        <f t="shared" si="10"/>
        <v>未达标</v>
      </c>
      <c r="R198" s="5" t="s">
        <v>181</v>
      </c>
      <c r="S198" s="5" t="s">
        <v>3085</v>
      </c>
      <c r="T198" s="5"/>
      <c r="U198" s="5" t="s">
        <v>3049</v>
      </c>
      <c r="V198" s="5">
        <v>3000</v>
      </c>
      <c r="W198" s="6">
        <v>150</v>
      </c>
      <c r="X198" s="5">
        <f>SUMIFS(逐日取数依据!$M$2:$M$8738,逐日取数依据!$A$2:$A$8738,AB198)</f>
        <v>0</v>
      </c>
      <c r="Y198" s="5" t="s">
        <v>120</v>
      </c>
      <c r="Z198" s="5" t="s">
        <v>120</v>
      </c>
      <c r="AA198" s="5" t="str">
        <f t="shared" si="11"/>
        <v>数据齐全</v>
      </c>
      <c r="AB198" s="5">
        <v>198</v>
      </c>
      <c r="AC198" s="5">
        <v>30</v>
      </c>
      <c r="AD198" s="6">
        <v>3000</v>
      </c>
      <c r="AE198" s="5" t="s">
        <v>112</v>
      </c>
    </row>
    <row r="199" ht="19" customHeight="1" spans="1:31">
      <c r="A199" s="5" t="s">
        <v>534</v>
      </c>
      <c r="B199" s="5">
        <v>2026</v>
      </c>
      <c r="C199" s="5">
        <v>9</v>
      </c>
      <c r="D199" s="5" t="s">
        <v>50</v>
      </c>
      <c r="E199" s="5" t="s">
        <v>52</v>
      </c>
      <c r="F199" s="5" t="s">
        <v>413</v>
      </c>
      <c r="G199" s="5" t="s">
        <v>525</v>
      </c>
      <c r="H199" s="5" t="s">
        <v>3227</v>
      </c>
      <c r="I199" s="5">
        <v>2</v>
      </c>
      <c r="J199" s="5" t="s">
        <v>11</v>
      </c>
      <c r="K199" s="5" t="s">
        <v>3048</v>
      </c>
      <c r="L199" s="5" t="s">
        <v>3049</v>
      </c>
      <c r="M199" s="5">
        <v>30</v>
      </c>
      <c r="N199" s="6">
        <f>ROUND(V199*M199/规则与名单!$B$3,2)</f>
        <v>3000</v>
      </c>
      <c r="O199" s="6">
        <f>ROUND(SUMIFS(逐日取数依据!$L$2:$L$8738,逐日取数依据!$A$2:$A$8738,AB199),2)</f>
        <v>2859.2</v>
      </c>
      <c r="P199" s="5">
        <f t="shared" si="9"/>
        <v>95.31</v>
      </c>
      <c r="Q199" s="5" t="str">
        <f t="shared" si="10"/>
        <v>已有里程未达标</v>
      </c>
      <c r="R199" s="5" t="s">
        <v>181</v>
      </c>
      <c r="S199" s="5" t="s">
        <v>3085</v>
      </c>
      <c r="T199" s="5"/>
      <c r="U199" s="5" t="s">
        <v>3049</v>
      </c>
      <c r="V199" s="5">
        <v>3000</v>
      </c>
      <c r="W199" s="6">
        <v>150</v>
      </c>
      <c r="X199" s="5">
        <f>SUMIFS(逐日取数依据!$M$2:$M$8738,逐日取数依据!$A$2:$A$8738,AB199)</f>
        <v>4</v>
      </c>
      <c r="Y199" s="5" t="s">
        <v>120</v>
      </c>
      <c r="Z199" s="5" t="s">
        <v>120</v>
      </c>
      <c r="AA199" s="5" t="str">
        <f t="shared" si="11"/>
        <v>仅累计已有数据，缺失不代表实际零里程</v>
      </c>
      <c r="AB199" s="5">
        <v>199</v>
      </c>
      <c r="AC199" s="5">
        <v>30</v>
      </c>
      <c r="AD199" s="6">
        <v>3000</v>
      </c>
      <c r="AE199" s="5" t="s">
        <v>234</v>
      </c>
    </row>
    <row r="200" ht="19" customHeight="1" spans="1:31">
      <c r="A200" s="5" t="s">
        <v>535</v>
      </c>
      <c r="B200" s="5">
        <v>2026</v>
      </c>
      <c r="C200" s="5">
        <v>9</v>
      </c>
      <c r="D200" s="5" t="s">
        <v>50</v>
      </c>
      <c r="E200" s="5" t="s">
        <v>52</v>
      </c>
      <c r="F200" s="5" t="s">
        <v>463</v>
      </c>
      <c r="G200" s="5" t="s">
        <v>464</v>
      </c>
      <c r="H200" s="5" t="s">
        <v>3198</v>
      </c>
      <c r="I200" s="5">
        <v>2</v>
      </c>
      <c r="J200" s="5" t="s">
        <v>11</v>
      </c>
      <c r="K200" s="5" t="s">
        <v>3048</v>
      </c>
      <c r="L200" s="5" t="s">
        <v>3049</v>
      </c>
      <c r="M200" s="5">
        <v>30</v>
      </c>
      <c r="N200" s="6">
        <f>ROUND(V200*M200/规则与名单!$B$3,2)</f>
        <v>3000</v>
      </c>
      <c r="O200" s="6">
        <f>ROUND(SUMIFS(逐日取数依据!$L$2:$L$8738,逐日取数依据!$A$2:$A$8738,AB200),2)</f>
        <v>2784.9</v>
      </c>
      <c r="P200" s="5">
        <f t="shared" si="9"/>
        <v>92.83</v>
      </c>
      <c r="Q200" s="5" t="str">
        <f t="shared" si="10"/>
        <v>已有里程未达标</v>
      </c>
      <c r="R200" s="5" t="s">
        <v>111</v>
      </c>
      <c r="S200" s="5" t="s">
        <v>3216</v>
      </c>
      <c r="T200" s="5"/>
      <c r="U200" s="5"/>
      <c r="V200" s="5">
        <v>3000</v>
      </c>
      <c r="W200" s="6">
        <v>150</v>
      </c>
      <c r="X200" s="5">
        <f>SUMIFS(逐日取数依据!$M$2:$M$8738,逐日取数依据!$A$2:$A$8738,AB200)</f>
        <v>8</v>
      </c>
      <c r="Y200" s="5" t="s">
        <v>120</v>
      </c>
      <c r="Z200" s="5" t="s">
        <v>120</v>
      </c>
      <c r="AA200" s="5" t="str">
        <f t="shared" si="11"/>
        <v>仅累计已有数据，缺失不代表实际零里程</v>
      </c>
      <c r="AB200" s="5">
        <v>200</v>
      </c>
      <c r="AC200" s="5">
        <v>30</v>
      </c>
      <c r="AD200" s="6">
        <v>3000</v>
      </c>
      <c r="AE200" s="5" t="s">
        <v>489</v>
      </c>
    </row>
    <row r="201" ht="19" customHeight="1" spans="1:31">
      <c r="A201" s="5" t="s">
        <v>536</v>
      </c>
      <c r="B201" s="5">
        <v>2026</v>
      </c>
      <c r="C201" s="5">
        <v>9</v>
      </c>
      <c r="D201" s="5" t="s">
        <v>50</v>
      </c>
      <c r="E201" s="5" t="s">
        <v>52</v>
      </c>
      <c r="F201" s="5" t="s">
        <v>428</v>
      </c>
      <c r="G201" s="5" t="s">
        <v>429</v>
      </c>
      <c r="H201" s="5" t="s">
        <v>3183</v>
      </c>
      <c r="I201" s="5">
        <v>2</v>
      </c>
      <c r="J201" s="5" t="s">
        <v>11</v>
      </c>
      <c r="K201" s="5" t="s">
        <v>3100</v>
      </c>
      <c r="L201" s="5" t="s">
        <v>3049</v>
      </c>
      <c r="M201" s="5">
        <v>16</v>
      </c>
      <c r="N201" s="6">
        <f>ROUND(V201*M201/规则与名单!$B$3,2)</f>
        <v>1600</v>
      </c>
      <c r="O201" s="6">
        <f>ROUND(SUMIFS(逐日取数依据!$L$2:$L$8738,逐日取数依据!$A$2:$A$8738,AB201),2)</f>
        <v>3014.2</v>
      </c>
      <c r="P201" s="5">
        <f t="shared" si="9"/>
        <v>188.39</v>
      </c>
      <c r="Q201" s="5" t="str">
        <f t="shared" si="10"/>
        <v>达标</v>
      </c>
      <c r="R201" s="5" t="s">
        <v>111</v>
      </c>
      <c r="S201" s="5" t="s">
        <v>3100</v>
      </c>
      <c r="T201" s="5"/>
      <c r="U201" s="5"/>
      <c r="V201" s="5">
        <v>3000</v>
      </c>
      <c r="W201" s="6">
        <v>150</v>
      </c>
      <c r="X201" s="5">
        <f>SUMIFS(逐日取数依据!$M$2:$M$8738,逐日取数依据!$A$2:$A$8738,AB201)</f>
        <v>2</v>
      </c>
      <c r="Y201" s="5" t="s">
        <v>120</v>
      </c>
      <c r="Z201" s="5" t="s">
        <v>120</v>
      </c>
      <c r="AA201" s="5" t="str">
        <f t="shared" si="11"/>
        <v>仅累计已有数据，缺失不代表实际零里程</v>
      </c>
      <c r="AB201" s="5">
        <v>201</v>
      </c>
      <c r="AC201" s="5">
        <v>16</v>
      </c>
      <c r="AD201" s="6">
        <v>1600</v>
      </c>
      <c r="AE201" s="5" t="s">
        <v>537</v>
      </c>
    </row>
    <row r="202" ht="19" customHeight="1" spans="1:31">
      <c r="A202" s="5" t="s">
        <v>538</v>
      </c>
      <c r="B202" s="5">
        <v>2026</v>
      </c>
      <c r="C202" s="5">
        <v>9</v>
      </c>
      <c r="D202" s="5" t="s">
        <v>50</v>
      </c>
      <c r="E202" s="5" t="s">
        <v>52</v>
      </c>
      <c r="F202" s="5" t="s">
        <v>428</v>
      </c>
      <c r="G202" s="5" t="s">
        <v>429</v>
      </c>
      <c r="H202" s="5" t="s">
        <v>3183</v>
      </c>
      <c r="I202" s="5">
        <v>2</v>
      </c>
      <c r="J202" s="5" t="s">
        <v>11</v>
      </c>
      <c r="K202" s="5" t="s">
        <v>3217</v>
      </c>
      <c r="L202" s="5" t="s">
        <v>3049</v>
      </c>
      <c r="M202" s="5">
        <v>23</v>
      </c>
      <c r="N202" s="6">
        <f>ROUND(V202*M202/规则与名单!$B$3,2)</f>
        <v>2300</v>
      </c>
      <c r="O202" s="6">
        <f>ROUND(SUMIFS(逐日取数依据!$L$2:$L$8738,逐日取数依据!$A$2:$A$8738,AB202),2)</f>
        <v>979.7</v>
      </c>
      <c r="P202" s="5">
        <f t="shared" si="9"/>
        <v>42.6</v>
      </c>
      <c r="Q202" s="5" t="str">
        <f t="shared" si="10"/>
        <v>已有里程未达标</v>
      </c>
      <c r="R202" s="5" t="s">
        <v>111</v>
      </c>
      <c r="S202" s="5" t="s">
        <v>3217</v>
      </c>
      <c r="T202" s="5"/>
      <c r="U202" s="5"/>
      <c r="V202" s="5">
        <v>3000</v>
      </c>
      <c r="W202" s="6">
        <v>150</v>
      </c>
      <c r="X202" s="5">
        <f>SUMIFS(逐日取数依据!$M$2:$M$8738,逐日取数依据!$A$2:$A$8738,AB202)</f>
        <v>9</v>
      </c>
      <c r="Y202" s="5" t="s">
        <v>120</v>
      </c>
      <c r="Z202" s="5" t="s">
        <v>120</v>
      </c>
      <c r="AA202" s="5" t="str">
        <f t="shared" si="11"/>
        <v>仅累计已有数据，缺失不代表实际零里程</v>
      </c>
      <c r="AB202" s="5">
        <v>202</v>
      </c>
      <c r="AC202" s="5">
        <v>23</v>
      </c>
      <c r="AD202" s="6">
        <v>2300</v>
      </c>
      <c r="AE202" s="5" t="s">
        <v>539</v>
      </c>
    </row>
    <row r="203" ht="19" customHeight="1" spans="1:31">
      <c r="A203" s="5" t="s">
        <v>61</v>
      </c>
      <c r="B203" s="5">
        <v>2026</v>
      </c>
      <c r="C203" s="5">
        <v>9</v>
      </c>
      <c r="D203" s="5" t="s">
        <v>50</v>
      </c>
      <c r="E203" s="5" t="s">
        <v>52</v>
      </c>
      <c r="F203" s="5" t="s">
        <v>428</v>
      </c>
      <c r="G203" s="5" t="s">
        <v>429</v>
      </c>
      <c r="H203" s="5" t="s">
        <v>3183</v>
      </c>
      <c r="I203" s="5">
        <v>2</v>
      </c>
      <c r="J203" s="5" t="s">
        <v>11</v>
      </c>
      <c r="K203" s="5" t="s">
        <v>3048</v>
      </c>
      <c r="L203" s="5" t="s">
        <v>3217</v>
      </c>
      <c r="M203" s="5">
        <v>8</v>
      </c>
      <c r="N203" s="6">
        <f>ROUND(V203*M203/规则与名单!$B$3,2)</f>
        <v>800</v>
      </c>
      <c r="O203" s="6">
        <f>ROUND(SUMIFS(逐日取数依据!$L$2:$L$8738,逐日取数依据!$A$2:$A$8738,AB203),2)</f>
        <v>1604</v>
      </c>
      <c r="P203" s="5">
        <f t="shared" si="9"/>
        <v>200.5</v>
      </c>
      <c r="Q203" s="5" t="str">
        <f t="shared" si="10"/>
        <v>达标</v>
      </c>
      <c r="R203" s="5" t="s">
        <v>181</v>
      </c>
      <c r="S203" s="5" t="s">
        <v>3167</v>
      </c>
      <c r="T203" s="5"/>
      <c r="U203" s="5" t="s">
        <v>3217</v>
      </c>
      <c r="V203" s="5">
        <v>3000</v>
      </c>
      <c r="W203" s="6">
        <v>150</v>
      </c>
      <c r="X203" s="5">
        <f>SUMIFS(逐日取数依据!$M$2:$M$8738,逐日取数依据!$A$2:$A$8738,AB203)</f>
        <v>0</v>
      </c>
      <c r="Y203" s="5" t="s">
        <v>113</v>
      </c>
      <c r="Z203" s="5" t="s">
        <v>113</v>
      </c>
      <c r="AA203" s="5" t="str">
        <f t="shared" si="11"/>
        <v>数据齐全</v>
      </c>
      <c r="AB203" s="5">
        <v>203</v>
      </c>
      <c r="AC203" s="5">
        <v>8</v>
      </c>
      <c r="AD203" s="6">
        <v>800</v>
      </c>
      <c r="AE203" s="5" t="s">
        <v>169</v>
      </c>
    </row>
    <row r="204" ht="19" customHeight="1" spans="1:31">
      <c r="A204" s="5" t="s">
        <v>540</v>
      </c>
      <c r="B204" s="5">
        <v>2026</v>
      </c>
      <c r="C204" s="5">
        <v>9</v>
      </c>
      <c r="D204" s="5" t="s">
        <v>50</v>
      </c>
      <c r="E204" s="5" t="s">
        <v>52</v>
      </c>
      <c r="F204" s="5" t="s">
        <v>408</v>
      </c>
      <c r="G204" s="5" t="s">
        <v>409</v>
      </c>
      <c r="H204" s="5" t="s">
        <v>3173</v>
      </c>
      <c r="I204" s="5">
        <v>2</v>
      </c>
      <c r="J204" s="5" t="s">
        <v>11</v>
      </c>
      <c r="K204" s="5" t="s">
        <v>3217</v>
      </c>
      <c r="L204" s="5" t="s">
        <v>3049</v>
      </c>
      <c r="M204" s="5">
        <v>23</v>
      </c>
      <c r="N204" s="6">
        <f>ROUND(V204*M204/规则与名单!$B$3,2)</f>
        <v>2300</v>
      </c>
      <c r="O204" s="6">
        <f>ROUND(SUMIFS(逐日取数依据!$L$2:$L$8738,逐日取数依据!$A$2:$A$8738,AB204),2)</f>
        <v>1422.7</v>
      </c>
      <c r="P204" s="5">
        <f t="shared" si="9"/>
        <v>61.86</v>
      </c>
      <c r="Q204" s="5" t="str">
        <f t="shared" si="10"/>
        <v>已有里程未达标</v>
      </c>
      <c r="R204" s="5" t="s">
        <v>111</v>
      </c>
      <c r="S204" s="5" t="s">
        <v>3217</v>
      </c>
      <c r="T204" s="5"/>
      <c r="U204" s="5"/>
      <c r="V204" s="5">
        <v>3000</v>
      </c>
      <c r="W204" s="6">
        <v>150</v>
      </c>
      <c r="X204" s="5">
        <f>SUMIFS(逐日取数依据!$M$2:$M$8738,逐日取数依据!$A$2:$A$8738,AB204)</f>
        <v>4</v>
      </c>
      <c r="Y204" s="5" t="s">
        <v>120</v>
      </c>
      <c r="Z204" s="5" t="s">
        <v>120</v>
      </c>
      <c r="AA204" s="5" t="str">
        <f t="shared" si="11"/>
        <v>仅累计已有数据，缺失不代表实际零里程</v>
      </c>
      <c r="AB204" s="5">
        <v>204</v>
      </c>
      <c r="AC204" s="5">
        <v>23</v>
      </c>
      <c r="AD204" s="6">
        <v>2300</v>
      </c>
      <c r="AE204" s="5" t="s">
        <v>541</v>
      </c>
    </row>
    <row r="205" ht="19" customHeight="1" spans="1:31">
      <c r="A205" s="5" t="s">
        <v>542</v>
      </c>
      <c r="B205" s="5">
        <v>2026</v>
      </c>
      <c r="C205" s="5">
        <v>9</v>
      </c>
      <c r="D205" s="5" t="s">
        <v>50</v>
      </c>
      <c r="E205" s="5" t="s">
        <v>52</v>
      </c>
      <c r="F205" s="5" t="s">
        <v>421</v>
      </c>
      <c r="G205" s="5" t="s">
        <v>422</v>
      </c>
      <c r="H205" s="5" t="s">
        <v>3179</v>
      </c>
      <c r="I205" s="5">
        <v>2</v>
      </c>
      <c r="J205" s="5" t="s">
        <v>11</v>
      </c>
      <c r="K205" s="5" t="s">
        <v>3048</v>
      </c>
      <c r="L205" s="5" t="s">
        <v>3049</v>
      </c>
      <c r="M205" s="5">
        <v>30</v>
      </c>
      <c r="N205" s="6">
        <f>ROUND(V205*M205/规则与名单!$B$3,2)</f>
        <v>3000</v>
      </c>
      <c r="O205" s="6">
        <f>ROUND(SUMIFS(逐日取数依据!$L$2:$L$8738,逐日取数依据!$A$2:$A$8738,AB205),2)</f>
        <v>760.7</v>
      </c>
      <c r="P205" s="5">
        <f t="shared" si="9"/>
        <v>25.36</v>
      </c>
      <c r="Q205" s="5" t="str">
        <f t="shared" si="10"/>
        <v>未达标</v>
      </c>
      <c r="R205" s="5" t="s">
        <v>111</v>
      </c>
      <c r="S205" s="5" t="s">
        <v>3180</v>
      </c>
      <c r="T205" s="5"/>
      <c r="U205" s="5"/>
      <c r="V205" s="5">
        <v>3000</v>
      </c>
      <c r="W205" s="6">
        <v>150</v>
      </c>
      <c r="X205" s="5">
        <f>SUMIFS(逐日取数依据!$M$2:$M$8738,逐日取数依据!$A$2:$A$8738,AB205)</f>
        <v>0</v>
      </c>
      <c r="Y205" s="5" t="s">
        <v>120</v>
      </c>
      <c r="Z205" s="5" t="s">
        <v>120</v>
      </c>
      <c r="AA205" s="5" t="str">
        <f t="shared" si="11"/>
        <v>数据齐全</v>
      </c>
      <c r="AB205" s="5">
        <v>205</v>
      </c>
      <c r="AC205" s="5">
        <v>30</v>
      </c>
      <c r="AD205" s="6">
        <v>3000</v>
      </c>
      <c r="AE205" s="5" t="s">
        <v>449</v>
      </c>
    </row>
    <row r="206" ht="19" customHeight="1" spans="1:31">
      <c r="A206" s="5" t="s">
        <v>543</v>
      </c>
      <c r="B206" s="5">
        <v>2026</v>
      </c>
      <c r="C206" s="5">
        <v>9</v>
      </c>
      <c r="D206" s="5" t="s">
        <v>50</v>
      </c>
      <c r="E206" s="5" t="s">
        <v>52</v>
      </c>
      <c r="F206" s="5" t="s">
        <v>544</v>
      </c>
      <c r="G206" s="5" t="s">
        <v>545</v>
      </c>
      <c r="H206" s="5" t="s">
        <v>3230</v>
      </c>
      <c r="I206" s="5">
        <v>2</v>
      </c>
      <c r="J206" s="5" t="s">
        <v>11</v>
      </c>
      <c r="K206" s="5" t="s">
        <v>3048</v>
      </c>
      <c r="L206" s="5" t="s">
        <v>3049</v>
      </c>
      <c r="M206" s="5">
        <v>30</v>
      </c>
      <c r="N206" s="6">
        <f>ROUND(V206*M206/规则与名单!$B$3,2)</f>
        <v>3000</v>
      </c>
      <c r="O206" s="6">
        <f>ROUND(SUMIFS(逐日取数依据!$L$2:$L$8738,逐日取数依据!$A$2:$A$8738,AB206),2)</f>
        <v>2256</v>
      </c>
      <c r="P206" s="5">
        <f t="shared" si="9"/>
        <v>75.2</v>
      </c>
      <c r="Q206" s="5" t="str">
        <f t="shared" si="10"/>
        <v>已有里程未达标</v>
      </c>
      <c r="R206" s="5" t="s">
        <v>111</v>
      </c>
      <c r="S206" s="5" t="s">
        <v>3213</v>
      </c>
      <c r="T206" s="5"/>
      <c r="U206" s="5"/>
      <c r="V206" s="5">
        <v>3000</v>
      </c>
      <c r="W206" s="6">
        <v>150</v>
      </c>
      <c r="X206" s="5">
        <f>SUMIFS(逐日取数依据!$M$2:$M$8738,逐日取数依据!$A$2:$A$8738,AB206)</f>
        <v>5</v>
      </c>
      <c r="Y206" s="5" t="s">
        <v>120</v>
      </c>
      <c r="Z206" s="5" t="s">
        <v>120</v>
      </c>
      <c r="AA206" s="5" t="str">
        <f t="shared" si="11"/>
        <v>仅累计已有数据，缺失不代表实际零里程</v>
      </c>
      <c r="AB206" s="5">
        <v>206</v>
      </c>
      <c r="AC206" s="5">
        <v>30</v>
      </c>
      <c r="AD206" s="6">
        <v>3000</v>
      </c>
      <c r="AE206" s="5" t="s">
        <v>546</v>
      </c>
    </row>
    <row r="207" ht="19" customHeight="1" spans="1:31">
      <c r="A207" s="5" t="s">
        <v>547</v>
      </c>
      <c r="B207" s="5">
        <v>2026</v>
      </c>
      <c r="C207" s="5">
        <v>9</v>
      </c>
      <c r="D207" s="5" t="s">
        <v>50</v>
      </c>
      <c r="E207" s="5" t="s">
        <v>63</v>
      </c>
      <c r="F207" s="5" t="s">
        <v>548</v>
      </c>
      <c r="G207" s="5" t="s">
        <v>549</v>
      </c>
      <c r="H207" s="5" t="s">
        <v>3231</v>
      </c>
      <c r="I207" s="5">
        <v>2</v>
      </c>
      <c r="J207" s="5" t="s">
        <v>11</v>
      </c>
      <c r="K207" s="5" t="s">
        <v>3202</v>
      </c>
      <c r="L207" s="5" t="s">
        <v>3049</v>
      </c>
      <c r="M207" s="5">
        <v>15</v>
      </c>
      <c r="N207" s="6">
        <f>ROUND(V207*M207/规则与名单!$B$3,2)</f>
        <v>1500</v>
      </c>
      <c r="O207" s="6">
        <f>ROUND(SUMIFS(逐日取数依据!$L$2:$L$8738,逐日取数依据!$A$2:$A$8738,AB207),2)</f>
        <v>1243.9</v>
      </c>
      <c r="P207" s="5">
        <f t="shared" si="9"/>
        <v>82.93</v>
      </c>
      <c r="Q207" s="5" t="str">
        <f t="shared" si="10"/>
        <v>未达标</v>
      </c>
      <c r="R207" s="5" t="s">
        <v>111</v>
      </c>
      <c r="S207" s="5" t="s">
        <v>3202</v>
      </c>
      <c r="T207" s="5"/>
      <c r="U207" s="5"/>
      <c r="V207" s="5">
        <v>3000</v>
      </c>
      <c r="W207" s="6">
        <v>150</v>
      </c>
      <c r="X207" s="5">
        <f>SUMIFS(逐日取数依据!$M$2:$M$8738,逐日取数依据!$A$2:$A$8738,AB207)</f>
        <v>0</v>
      </c>
      <c r="Y207" s="5" t="s">
        <v>120</v>
      </c>
      <c r="Z207" s="5" t="s">
        <v>120</v>
      </c>
      <c r="AA207" s="5" t="str">
        <f t="shared" si="11"/>
        <v>数据齐全</v>
      </c>
      <c r="AB207" s="5">
        <v>207</v>
      </c>
      <c r="AC207" s="5">
        <v>15</v>
      </c>
      <c r="AD207" s="6">
        <v>1500</v>
      </c>
      <c r="AE207" s="5" t="s">
        <v>550</v>
      </c>
    </row>
    <row r="208" ht="19" customHeight="1" spans="1:31">
      <c r="A208" s="5" t="s">
        <v>62</v>
      </c>
      <c r="B208" s="5">
        <v>2026</v>
      </c>
      <c r="C208" s="5">
        <v>9</v>
      </c>
      <c r="D208" s="5" t="s">
        <v>50</v>
      </c>
      <c r="E208" s="5" t="s">
        <v>63</v>
      </c>
      <c r="F208" s="5" t="s">
        <v>551</v>
      </c>
      <c r="G208" s="5" t="s">
        <v>552</v>
      </c>
      <c r="H208" s="5" t="s">
        <v>3232</v>
      </c>
      <c r="I208" s="5">
        <v>2</v>
      </c>
      <c r="J208" s="5" t="s">
        <v>11</v>
      </c>
      <c r="K208" s="5" t="s">
        <v>3048</v>
      </c>
      <c r="L208" s="5" t="s">
        <v>3049</v>
      </c>
      <c r="M208" s="5">
        <v>30</v>
      </c>
      <c r="N208" s="6">
        <f>ROUND(V208*M208/规则与名单!$B$3,2)</f>
        <v>3000</v>
      </c>
      <c r="O208" s="6">
        <f>ROUND(SUMIFS(逐日取数依据!$L$2:$L$8738,逐日取数依据!$A$2:$A$8738,AB208),2)</f>
        <v>3583</v>
      </c>
      <c r="P208" s="5">
        <f t="shared" si="9"/>
        <v>119.43</v>
      </c>
      <c r="Q208" s="5" t="str">
        <f t="shared" si="10"/>
        <v>达标</v>
      </c>
      <c r="R208" s="5" t="s">
        <v>111</v>
      </c>
      <c r="S208" s="5" t="s">
        <v>3233</v>
      </c>
      <c r="T208" s="5"/>
      <c r="U208" s="5"/>
      <c r="V208" s="5">
        <v>3000</v>
      </c>
      <c r="W208" s="6">
        <v>150</v>
      </c>
      <c r="X208" s="5">
        <f>SUMIFS(逐日取数依据!$M$2:$M$8738,逐日取数依据!$A$2:$A$8738,AB208)</f>
        <v>1</v>
      </c>
      <c r="Y208" s="5" t="s">
        <v>113</v>
      </c>
      <c r="Z208" s="5" t="s">
        <v>120</v>
      </c>
      <c r="AA208" s="5" t="str">
        <f t="shared" si="11"/>
        <v>仅累计已有数据，缺失不代表实际零里程</v>
      </c>
      <c r="AB208" s="5">
        <v>208</v>
      </c>
      <c r="AC208" s="5">
        <v>30</v>
      </c>
      <c r="AD208" s="6">
        <v>3000</v>
      </c>
      <c r="AE208" s="5" t="s">
        <v>161</v>
      </c>
    </row>
    <row r="209" ht="19" customHeight="1" spans="1:31">
      <c r="A209" s="5" t="s">
        <v>553</v>
      </c>
      <c r="B209" s="5">
        <v>2026</v>
      </c>
      <c r="C209" s="5">
        <v>9</v>
      </c>
      <c r="D209" s="5" t="s">
        <v>50</v>
      </c>
      <c r="E209" s="5" t="s">
        <v>63</v>
      </c>
      <c r="F209" s="5" t="s">
        <v>554</v>
      </c>
      <c r="G209" s="5" t="s">
        <v>555</v>
      </c>
      <c r="H209" s="5" t="s">
        <v>3234</v>
      </c>
      <c r="I209" s="5">
        <v>2</v>
      </c>
      <c r="J209" s="5" t="s">
        <v>11</v>
      </c>
      <c r="K209" s="5" t="s">
        <v>3052</v>
      </c>
      <c r="L209" s="5" t="s">
        <v>3049</v>
      </c>
      <c r="M209" s="5">
        <v>9</v>
      </c>
      <c r="N209" s="6">
        <f>ROUND(V209*M209/规则与名单!$B$3,2)</f>
        <v>900</v>
      </c>
      <c r="O209" s="6">
        <f>ROUND(SUMIFS(逐日取数依据!$L$2:$L$8738,逐日取数依据!$A$2:$A$8738,AB209),2)</f>
        <v>925.4</v>
      </c>
      <c r="P209" s="5">
        <f t="shared" si="9"/>
        <v>102.82</v>
      </c>
      <c r="Q209" s="5" t="str">
        <f t="shared" si="10"/>
        <v>达标</v>
      </c>
      <c r="R209" s="5" t="s">
        <v>111</v>
      </c>
      <c r="S209" s="5" t="s">
        <v>3052</v>
      </c>
      <c r="T209" s="5"/>
      <c r="U209" s="5"/>
      <c r="V209" s="5">
        <v>3000</v>
      </c>
      <c r="W209" s="6">
        <v>150</v>
      </c>
      <c r="X209" s="5">
        <f>SUMIFS(逐日取数依据!$M$2:$M$8738,逐日取数依据!$A$2:$A$8738,AB209)</f>
        <v>0</v>
      </c>
      <c r="Y209" s="5" t="s">
        <v>120</v>
      </c>
      <c r="Z209" s="5" t="s">
        <v>113</v>
      </c>
      <c r="AA209" s="5" t="str">
        <f t="shared" si="11"/>
        <v>数据齐全</v>
      </c>
      <c r="AB209" s="5">
        <v>209</v>
      </c>
      <c r="AC209" s="5">
        <v>9</v>
      </c>
      <c r="AD209" s="6">
        <v>900</v>
      </c>
      <c r="AE209" s="5" t="s">
        <v>556</v>
      </c>
    </row>
    <row r="210" ht="19" customHeight="1" spans="1:31">
      <c r="A210" s="5" t="s">
        <v>557</v>
      </c>
      <c r="B210" s="5">
        <v>2026</v>
      </c>
      <c r="C210" s="5">
        <v>9</v>
      </c>
      <c r="D210" s="5" t="s">
        <v>66</v>
      </c>
      <c r="E210" s="5" t="s">
        <v>558</v>
      </c>
      <c r="F210" s="5" t="s">
        <v>559</v>
      </c>
      <c r="G210" s="5" t="s">
        <v>560</v>
      </c>
      <c r="H210" s="5" t="s">
        <v>3235</v>
      </c>
      <c r="I210" s="5">
        <v>5</v>
      </c>
      <c r="J210" s="5" t="s">
        <v>16</v>
      </c>
      <c r="K210" s="5" t="s">
        <v>3048</v>
      </c>
      <c r="L210" s="5" t="s">
        <v>3049</v>
      </c>
      <c r="M210" s="5">
        <v>30</v>
      </c>
      <c r="N210" s="6">
        <f>ROUND(V210*M210/规则与名单!$B$3,2)</f>
        <v>5000</v>
      </c>
      <c r="O210" s="6">
        <f>ROUND(SUMIFS(逐日取数依据!$L$2:$L$8738,逐日取数依据!$A$2:$A$8738,AB210),2)</f>
        <v>3866.4</v>
      </c>
      <c r="P210" s="5">
        <f t="shared" si="9"/>
        <v>77.33</v>
      </c>
      <c r="Q210" s="5" t="str">
        <f t="shared" si="10"/>
        <v>已有里程未达标</v>
      </c>
      <c r="R210" s="5" t="s">
        <v>111</v>
      </c>
      <c r="S210" s="5" t="s">
        <v>3087</v>
      </c>
      <c r="T210" s="5"/>
      <c r="U210" s="5"/>
      <c r="V210" s="5">
        <v>5000</v>
      </c>
      <c r="W210" s="6">
        <v>260</v>
      </c>
      <c r="X210" s="5">
        <f>SUMIFS(逐日取数依据!$M$2:$M$8738,逐日取数依据!$A$2:$A$8738,AB210)</f>
        <v>3</v>
      </c>
      <c r="Y210" s="5" t="s">
        <v>120</v>
      </c>
      <c r="Z210" s="5" t="s">
        <v>120</v>
      </c>
      <c r="AA210" s="5" t="str">
        <f t="shared" si="11"/>
        <v>仅累计已有数据，缺失不代表实际零里程</v>
      </c>
      <c r="AB210" s="5">
        <v>210</v>
      </c>
      <c r="AC210" s="5">
        <v>30</v>
      </c>
      <c r="AD210" s="6">
        <v>5000</v>
      </c>
      <c r="AE210" s="5" t="s">
        <v>396</v>
      </c>
    </row>
    <row r="211" ht="19" customHeight="1" spans="1:31">
      <c r="A211" s="5" t="s">
        <v>561</v>
      </c>
      <c r="B211" s="5">
        <v>2026</v>
      </c>
      <c r="C211" s="5">
        <v>9</v>
      </c>
      <c r="D211" s="5" t="s">
        <v>66</v>
      </c>
      <c r="E211" s="5" t="s">
        <v>558</v>
      </c>
      <c r="F211" s="5" t="s">
        <v>559</v>
      </c>
      <c r="G211" s="5" t="s">
        <v>560</v>
      </c>
      <c r="H211" s="5" t="s">
        <v>3235</v>
      </c>
      <c r="I211" s="5">
        <v>5</v>
      </c>
      <c r="J211" s="5" t="s">
        <v>16</v>
      </c>
      <c r="K211" s="5" t="s">
        <v>3048</v>
      </c>
      <c r="L211" s="5" t="s">
        <v>3049</v>
      </c>
      <c r="M211" s="5">
        <v>30</v>
      </c>
      <c r="N211" s="6">
        <f>ROUND(V211*M211/规则与名单!$B$3,2)</f>
        <v>5000</v>
      </c>
      <c r="O211" s="6">
        <f>ROUND(SUMIFS(逐日取数依据!$L$2:$L$8738,逐日取数依据!$A$2:$A$8738,AB211),2)</f>
        <v>4904.1</v>
      </c>
      <c r="P211" s="5">
        <f t="shared" si="9"/>
        <v>98.08</v>
      </c>
      <c r="Q211" s="5" t="str">
        <f t="shared" si="10"/>
        <v>未达标</v>
      </c>
      <c r="R211" s="5" t="s">
        <v>111</v>
      </c>
      <c r="S211" s="5" t="s">
        <v>3087</v>
      </c>
      <c r="T211" s="5"/>
      <c r="U211" s="5"/>
      <c r="V211" s="5">
        <v>5000</v>
      </c>
      <c r="W211" s="6">
        <v>260</v>
      </c>
      <c r="X211" s="5">
        <f>SUMIFS(逐日取数依据!$M$2:$M$8738,逐日取数依据!$A$2:$A$8738,AB211)</f>
        <v>0</v>
      </c>
      <c r="Y211" s="5" t="s">
        <v>120</v>
      </c>
      <c r="Z211" s="5" t="s">
        <v>120</v>
      </c>
      <c r="AA211" s="5" t="str">
        <f t="shared" si="11"/>
        <v>数据齐全</v>
      </c>
      <c r="AB211" s="5">
        <v>211</v>
      </c>
      <c r="AC211" s="5">
        <v>30</v>
      </c>
      <c r="AD211" s="6">
        <v>5000</v>
      </c>
      <c r="AE211" s="5" t="s">
        <v>145</v>
      </c>
    </row>
    <row r="212" ht="19" customHeight="1" spans="1:31">
      <c r="A212" s="5" t="s">
        <v>562</v>
      </c>
      <c r="B212" s="5">
        <v>2026</v>
      </c>
      <c r="C212" s="5">
        <v>9</v>
      </c>
      <c r="D212" s="5" t="s">
        <v>66</v>
      </c>
      <c r="E212" s="5" t="s">
        <v>558</v>
      </c>
      <c r="F212" s="5" t="s">
        <v>563</v>
      </c>
      <c r="G212" s="5" t="s">
        <v>564</v>
      </c>
      <c r="H212" s="5" t="s">
        <v>3236</v>
      </c>
      <c r="I212" s="5">
        <v>3</v>
      </c>
      <c r="J212" s="5" t="s">
        <v>12</v>
      </c>
      <c r="K212" s="5" t="s">
        <v>3048</v>
      </c>
      <c r="L212" s="5" t="s">
        <v>3049</v>
      </c>
      <c r="M212" s="5">
        <v>30</v>
      </c>
      <c r="N212" s="6">
        <f>ROUND(V212*M212/规则与名单!$B$3,2)</f>
        <v>5000</v>
      </c>
      <c r="O212" s="6">
        <f>ROUND(SUMIFS(逐日取数依据!$L$2:$L$8738,逐日取数依据!$A$2:$A$8738,AB212),2)</f>
        <v>2606.3</v>
      </c>
      <c r="P212" s="5">
        <f t="shared" si="9"/>
        <v>52.13</v>
      </c>
      <c r="Q212" s="5" t="str">
        <f t="shared" si="10"/>
        <v>已有里程未达标</v>
      </c>
      <c r="R212" s="5" t="s">
        <v>181</v>
      </c>
      <c r="S212" s="5" t="s">
        <v>3237</v>
      </c>
      <c r="T212" s="5"/>
      <c r="U212" s="5" t="s">
        <v>3238</v>
      </c>
      <c r="V212" s="5">
        <v>5000</v>
      </c>
      <c r="W212" s="6">
        <v>260</v>
      </c>
      <c r="X212" s="5">
        <f>SUMIFS(逐日取数依据!$M$2:$M$8738,逐日取数依据!$A$2:$A$8738,AB212)</f>
        <v>6</v>
      </c>
      <c r="Y212" s="5" t="s">
        <v>120</v>
      </c>
      <c r="Z212" s="5" t="s">
        <v>120</v>
      </c>
      <c r="AA212" s="5" t="str">
        <f t="shared" si="11"/>
        <v>仅累计已有数据，缺失不代表实际零里程</v>
      </c>
      <c r="AB212" s="5">
        <v>212</v>
      </c>
      <c r="AC212" s="5">
        <v>30</v>
      </c>
      <c r="AD212" s="6">
        <v>5000</v>
      </c>
      <c r="AE212" s="5" t="s">
        <v>565</v>
      </c>
    </row>
    <row r="213" ht="19" customHeight="1" spans="1:31">
      <c r="A213" s="5" t="s">
        <v>566</v>
      </c>
      <c r="B213" s="5">
        <v>2026</v>
      </c>
      <c r="C213" s="5">
        <v>9</v>
      </c>
      <c r="D213" s="5" t="s">
        <v>66</v>
      </c>
      <c r="E213" s="5" t="s">
        <v>558</v>
      </c>
      <c r="F213" s="5" t="s">
        <v>567</v>
      </c>
      <c r="G213" s="5" t="s">
        <v>568</v>
      </c>
      <c r="H213" s="5" t="s">
        <v>3239</v>
      </c>
      <c r="I213" s="5">
        <v>2</v>
      </c>
      <c r="J213" s="5" t="s">
        <v>11</v>
      </c>
      <c r="K213" s="5" t="s">
        <v>3048</v>
      </c>
      <c r="L213" s="5" t="s">
        <v>3048</v>
      </c>
      <c r="M213" s="5">
        <v>1</v>
      </c>
      <c r="N213" s="6">
        <f>ROUND(V213*M213/规则与名单!$B$3,2)</f>
        <v>100</v>
      </c>
      <c r="O213" s="6">
        <f>ROUND(SUMIFS(逐日取数依据!$L$2:$L$8738,逐日取数依据!$A$2:$A$8738,AB213),2)</f>
        <v>122.4</v>
      </c>
      <c r="P213" s="5">
        <f t="shared" si="9"/>
        <v>122.4</v>
      </c>
      <c r="Q213" s="5" t="str">
        <f t="shared" si="10"/>
        <v>达标</v>
      </c>
      <c r="R213" s="5" t="s">
        <v>181</v>
      </c>
      <c r="S213" s="5" t="s">
        <v>3240</v>
      </c>
      <c r="T213" s="5"/>
      <c r="U213" s="5" t="s">
        <v>3048</v>
      </c>
      <c r="V213" s="5">
        <v>3000</v>
      </c>
      <c r="W213" s="6">
        <v>150</v>
      </c>
      <c r="X213" s="5">
        <f>SUMIFS(逐日取数依据!$M$2:$M$8738,逐日取数依据!$A$2:$A$8738,AB213)</f>
        <v>0</v>
      </c>
      <c r="Y213" s="5" t="s">
        <v>120</v>
      </c>
      <c r="Z213" s="5" t="s">
        <v>120</v>
      </c>
      <c r="AA213" s="5" t="str">
        <f t="shared" si="11"/>
        <v>数据齐全</v>
      </c>
      <c r="AB213" s="5">
        <v>213</v>
      </c>
      <c r="AC213" s="5">
        <v>1</v>
      </c>
      <c r="AD213" s="6">
        <v>100</v>
      </c>
      <c r="AE213" s="5" t="s">
        <v>477</v>
      </c>
    </row>
    <row r="214" ht="19" customHeight="1" spans="1:31">
      <c r="A214" s="5" t="s">
        <v>569</v>
      </c>
      <c r="B214" s="5">
        <v>2026</v>
      </c>
      <c r="C214" s="5">
        <v>9</v>
      </c>
      <c r="D214" s="5" t="s">
        <v>66</v>
      </c>
      <c r="E214" s="5" t="s">
        <v>558</v>
      </c>
      <c r="F214" s="5" t="s">
        <v>570</v>
      </c>
      <c r="G214" s="5" t="s">
        <v>571</v>
      </c>
      <c r="H214" s="5" t="s">
        <v>3241</v>
      </c>
      <c r="I214" s="5">
        <v>3</v>
      </c>
      <c r="J214" s="5" t="s">
        <v>12</v>
      </c>
      <c r="K214" s="5" t="s">
        <v>3048</v>
      </c>
      <c r="L214" s="5" t="s">
        <v>3049</v>
      </c>
      <c r="M214" s="5">
        <v>30</v>
      </c>
      <c r="N214" s="6">
        <f>ROUND(V214*M214/规则与名单!$B$3,2)</f>
        <v>5000</v>
      </c>
      <c r="O214" s="6">
        <f>ROUND(SUMIFS(逐日取数依据!$L$2:$L$8738,逐日取数依据!$A$2:$A$8738,AB214),2)</f>
        <v>5302.7</v>
      </c>
      <c r="P214" s="5">
        <f t="shared" si="9"/>
        <v>106.05</v>
      </c>
      <c r="Q214" s="5" t="str">
        <f t="shared" si="10"/>
        <v>达标</v>
      </c>
      <c r="R214" s="5" t="s">
        <v>111</v>
      </c>
      <c r="S214" s="5" t="s">
        <v>3242</v>
      </c>
      <c r="T214" s="5"/>
      <c r="U214" s="5"/>
      <c r="V214" s="5">
        <v>5000</v>
      </c>
      <c r="W214" s="6">
        <v>260</v>
      </c>
      <c r="X214" s="5">
        <f>SUMIFS(逐日取数依据!$M$2:$M$8738,逐日取数依据!$A$2:$A$8738,AB214)</f>
        <v>0</v>
      </c>
      <c r="Y214" s="5" t="s">
        <v>120</v>
      </c>
      <c r="Z214" s="5" t="s">
        <v>120</v>
      </c>
      <c r="AA214" s="5" t="str">
        <f t="shared" si="11"/>
        <v>数据齐全</v>
      </c>
      <c r="AB214" s="5">
        <v>214</v>
      </c>
      <c r="AC214" s="5">
        <v>30</v>
      </c>
      <c r="AD214" s="6">
        <v>5000</v>
      </c>
      <c r="AE214" s="5" t="s">
        <v>112</v>
      </c>
    </row>
    <row r="215" ht="19" customHeight="1" spans="1:31">
      <c r="A215" s="5" t="s">
        <v>572</v>
      </c>
      <c r="B215" s="5">
        <v>2026</v>
      </c>
      <c r="C215" s="5">
        <v>9</v>
      </c>
      <c r="D215" s="5" t="s">
        <v>66</v>
      </c>
      <c r="E215" s="5" t="s">
        <v>558</v>
      </c>
      <c r="F215" s="5" t="s">
        <v>573</v>
      </c>
      <c r="G215" s="5" t="s">
        <v>574</v>
      </c>
      <c r="H215" s="5" t="s">
        <v>3243</v>
      </c>
      <c r="I215" s="5">
        <v>3</v>
      </c>
      <c r="J215" s="5" t="s">
        <v>12</v>
      </c>
      <c r="K215" s="5" t="s">
        <v>3048</v>
      </c>
      <c r="L215" s="5" t="s">
        <v>3049</v>
      </c>
      <c r="M215" s="5">
        <v>30</v>
      </c>
      <c r="N215" s="6">
        <f>ROUND(V215*M215/规则与名单!$B$3,2)</f>
        <v>5000</v>
      </c>
      <c r="O215" s="6">
        <f>ROUND(SUMIFS(逐日取数依据!$L$2:$L$8738,逐日取数依据!$A$2:$A$8738,AB215),2)</f>
        <v>6145.1</v>
      </c>
      <c r="P215" s="5">
        <f t="shared" si="9"/>
        <v>122.9</v>
      </c>
      <c r="Q215" s="5" t="str">
        <f t="shared" si="10"/>
        <v>达标</v>
      </c>
      <c r="R215" s="5" t="s">
        <v>111</v>
      </c>
      <c r="S215" s="5" t="s">
        <v>3244</v>
      </c>
      <c r="T215" s="5"/>
      <c r="U215" s="5"/>
      <c r="V215" s="5">
        <v>5000</v>
      </c>
      <c r="W215" s="6">
        <v>260</v>
      </c>
      <c r="X215" s="5">
        <f>SUMIFS(逐日取数依据!$M$2:$M$8738,逐日取数依据!$A$2:$A$8738,AB215)</f>
        <v>6</v>
      </c>
      <c r="Y215" s="5" t="s">
        <v>120</v>
      </c>
      <c r="Z215" s="5" t="s">
        <v>120</v>
      </c>
      <c r="AA215" s="5" t="str">
        <f t="shared" si="11"/>
        <v>仅累计已有数据，缺失不代表实际零里程</v>
      </c>
      <c r="AB215" s="5">
        <v>215</v>
      </c>
      <c r="AC215" s="5">
        <v>30</v>
      </c>
      <c r="AD215" s="6">
        <v>5000</v>
      </c>
      <c r="AE215" s="5" t="s">
        <v>400</v>
      </c>
    </row>
    <row r="216" ht="19" customHeight="1" spans="1:31">
      <c r="A216" s="5" t="s">
        <v>575</v>
      </c>
      <c r="B216" s="5">
        <v>2026</v>
      </c>
      <c r="C216" s="5">
        <v>9</v>
      </c>
      <c r="D216" s="5" t="s">
        <v>66</v>
      </c>
      <c r="E216" s="5" t="s">
        <v>558</v>
      </c>
      <c r="F216" s="5" t="s">
        <v>570</v>
      </c>
      <c r="G216" s="5" t="s">
        <v>571</v>
      </c>
      <c r="H216" s="5" t="s">
        <v>3241</v>
      </c>
      <c r="I216" s="5">
        <v>3</v>
      </c>
      <c r="J216" s="5" t="s">
        <v>12</v>
      </c>
      <c r="K216" s="5" t="s">
        <v>3048</v>
      </c>
      <c r="L216" s="5" t="s">
        <v>3049</v>
      </c>
      <c r="M216" s="5">
        <v>30</v>
      </c>
      <c r="N216" s="6">
        <f>ROUND(V216*M216/规则与名单!$B$3,2)</f>
        <v>5000</v>
      </c>
      <c r="O216" s="6">
        <f>ROUND(SUMIFS(逐日取数依据!$L$2:$L$8738,逐日取数依据!$A$2:$A$8738,AB216),2)</f>
        <v>3938.8</v>
      </c>
      <c r="P216" s="5">
        <f t="shared" si="9"/>
        <v>78.78</v>
      </c>
      <c r="Q216" s="5" t="str">
        <f t="shared" si="10"/>
        <v>已有里程未达标</v>
      </c>
      <c r="R216" s="5" t="s">
        <v>111</v>
      </c>
      <c r="S216" s="5" t="s">
        <v>3242</v>
      </c>
      <c r="T216" s="5"/>
      <c r="U216" s="5"/>
      <c r="V216" s="5">
        <v>5000</v>
      </c>
      <c r="W216" s="6">
        <v>260</v>
      </c>
      <c r="X216" s="5">
        <f>SUMIFS(逐日取数依据!$M$2:$M$8738,逐日取数依据!$A$2:$A$8738,AB216)</f>
        <v>1</v>
      </c>
      <c r="Y216" s="5" t="s">
        <v>120</v>
      </c>
      <c r="Z216" s="5" t="s">
        <v>120</v>
      </c>
      <c r="AA216" s="5" t="str">
        <f t="shared" si="11"/>
        <v>仅累计已有数据，缺失不代表实际零里程</v>
      </c>
      <c r="AB216" s="5">
        <v>216</v>
      </c>
      <c r="AC216" s="5">
        <v>30</v>
      </c>
      <c r="AD216" s="6">
        <v>5000</v>
      </c>
      <c r="AE216" s="5" t="s">
        <v>161</v>
      </c>
    </row>
    <row r="217" ht="19" customHeight="1" spans="1:31">
      <c r="A217" s="5" t="s">
        <v>576</v>
      </c>
      <c r="B217" s="5">
        <v>2026</v>
      </c>
      <c r="C217" s="5">
        <v>9</v>
      </c>
      <c r="D217" s="5" t="s">
        <v>66</v>
      </c>
      <c r="E217" s="5" t="s">
        <v>558</v>
      </c>
      <c r="F217" s="5" t="s">
        <v>563</v>
      </c>
      <c r="G217" s="5" t="s">
        <v>564</v>
      </c>
      <c r="H217" s="5" t="s">
        <v>3236</v>
      </c>
      <c r="I217" s="5">
        <v>3</v>
      </c>
      <c r="J217" s="5" t="s">
        <v>12</v>
      </c>
      <c r="K217" s="5" t="s">
        <v>3048</v>
      </c>
      <c r="L217" s="5" t="s">
        <v>3049</v>
      </c>
      <c r="M217" s="5">
        <v>30</v>
      </c>
      <c r="N217" s="6">
        <f>ROUND(V217*M217/规则与名单!$B$3,2)</f>
        <v>5000</v>
      </c>
      <c r="O217" s="6">
        <f>ROUND(SUMIFS(逐日取数依据!$L$2:$L$8738,逐日取数依据!$A$2:$A$8738,AB217),2)</f>
        <v>3835.4</v>
      </c>
      <c r="P217" s="5">
        <f t="shared" si="9"/>
        <v>76.71</v>
      </c>
      <c r="Q217" s="5" t="str">
        <f t="shared" si="10"/>
        <v>已有里程未达标</v>
      </c>
      <c r="R217" s="5" t="s">
        <v>181</v>
      </c>
      <c r="S217" s="5" t="s">
        <v>3237</v>
      </c>
      <c r="T217" s="5"/>
      <c r="U217" s="5" t="s">
        <v>3238</v>
      </c>
      <c r="V217" s="5">
        <v>5000</v>
      </c>
      <c r="W217" s="6">
        <v>260</v>
      </c>
      <c r="X217" s="5">
        <f>SUMIFS(逐日取数依据!$M$2:$M$8738,逐日取数依据!$A$2:$A$8738,AB217)</f>
        <v>7</v>
      </c>
      <c r="Y217" s="5" t="s">
        <v>120</v>
      </c>
      <c r="Z217" s="5" t="s">
        <v>120</v>
      </c>
      <c r="AA217" s="5" t="str">
        <f t="shared" si="11"/>
        <v>仅累计已有数据，缺失不代表实际零里程</v>
      </c>
      <c r="AB217" s="5">
        <v>217</v>
      </c>
      <c r="AC217" s="5">
        <v>30</v>
      </c>
      <c r="AD217" s="6">
        <v>5000</v>
      </c>
      <c r="AE217" s="5" t="s">
        <v>577</v>
      </c>
    </row>
    <row r="218" ht="19" customHeight="1" spans="1:31">
      <c r="A218" s="5" t="s">
        <v>578</v>
      </c>
      <c r="B218" s="5">
        <v>2026</v>
      </c>
      <c r="C218" s="5">
        <v>9</v>
      </c>
      <c r="D218" s="5" t="s">
        <v>66</v>
      </c>
      <c r="E218" s="5" t="s">
        <v>558</v>
      </c>
      <c r="F218" s="5" t="s">
        <v>563</v>
      </c>
      <c r="G218" s="5" t="s">
        <v>564</v>
      </c>
      <c r="H218" s="5" t="s">
        <v>3236</v>
      </c>
      <c r="I218" s="5">
        <v>3</v>
      </c>
      <c r="J218" s="5" t="s">
        <v>12</v>
      </c>
      <c r="K218" s="5" t="s">
        <v>3048</v>
      </c>
      <c r="L218" s="5" t="s">
        <v>3049</v>
      </c>
      <c r="M218" s="5">
        <v>30</v>
      </c>
      <c r="N218" s="6">
        <f>ROUND(V218*M218/规则与名单!$B$3,2)</f>
        <v>5000</v>
      </c>
      <c r="O218" s="6">
        <f>ROUND(SUMIFS(逐日取数依据!$L$2:$L$8738,逐日取数依据!$A$2:$A$8738,AB218),2)</f>
        <v>3255</v>
      </c>
      <c r="P218" s="5">
        <f t="shared" si="9"/>
        <v>65.1</v>
      </c>
      <c r="Q218" s="5" t="str">
        <f t="shared" si="10"/>
        <v>已有里程未达标</v>
      </c>
      <c r="R218" s="5" t="s">
        <v>111</v>
      </c>
      <c r="S218" s="5" t="s">
        <v>3245</v>
      </c>
      <c r="T218" s="5"/>
      <c r="U218" s="5"/>
      <c r="V218" s="5">
        <v>5000</v>
      </c>
      <c r="W218" s="6">
        <v>260</v>
      </c>
      <c r="X218" s="5">
        <f>SUMIFS(逐日取数依据!$M$2:$M$8738,逐日取数依据!$A$2:$A$8738,AB218)</f>
        <v>2</v>
      </c>
      <c r="Y218" s="5" t="s">
        <v>120</v>
      </c>
      <c r="Z218" s="5" t="s">
        <v>120</v>
      </c>
      <c r="AA218" s="5" t="str">
        <f t="shared" si="11"/>
        <v>仅累计已有数据，缺失不代表实际零里程</v>
      </c>
      <c r="AB218" s="5">
        <v>218</v>
      </c>
      <c r="AC218" s="5">
        <v>30</v>
      </c>
      <c r="AD218" s="6">
        <v>5000</v>
      </c>
      <c r="AE218" s="5" t="s">
        <v>579</v>
      </c>
    </row>
    <row r="219" ht="19" customHeight="1" spans="1:31">
      <c r="A219" s="5" t="s">
        <v>580</v>
      </c>
      <c r="B219" s="5">
        <v>2026</v>
      </c>
      <c r="C219" s="5">
        <v>9</v>
      </c>
      <c r="D219" s="5" t="s">
        <v>66</v>
      </c>
      <c r="E219" s="5" t="s">
        <v>558</v>
      </c>
      <c r="F219" s="5" t="s">
        <v>581</v>
      </c>
      <c r="G219" s="5" t="s">
        <v>582</v>
      </c>
      <c r="H219" s="5" t="s">
        <v>3246</v>
      </c>
      <c r="I219" s="5">
        <v>3</v>
      </c>
      <c r="J219" s="5" t="s">
        <v>12</v>
      </c>
      <c r="K219" s="5" t="s">
        <v>3048</v>
      </c>
      <c r="L219" s="5" t="s">
        <v>3049</v>
      </c>
      <c r="M219" s="5">
        <v>30</v>
      </c>
      <c r="N219" s="6">
        <f>ROUND(V219*M219/规则与名单!$B$3,2)</f>
        <v>5000</v>
      </c>
      <c r="O219" s="6">
        <f>ROUND(SUMIFS(逐日取数依据!$L$2:$L$8738,逐日取数依据!$A$2:$A$8738,AB219),2)</f>
        <v>4099.6</v>
      </c>
      <c r="P219" s="5">
        <f t="shared" si="9"/>
        <v>81.99</v>
      </c>
      <c r="Q219" s="5" t="str">
        <f t="shared" si="10"/>
        <v>已有里程未达标</v>
      </c>
      <c r="R219" s="5" t="s">
        <v>111</v>
      </c>
      <c r="S219" s="5" t="s">
        <v>3086</v>
      </c>
      <c r="T219" s="5"/>
      <c r="U219" s="5"/>
      <c r="V219" s="5">
        <v>5000</v>
      </c>
      <c r="W219" s="6">
        <v>260</v>
      </c>
      <c r="X219" s="5">
        <f>SUMIFS(逐日取数依据!$M$2:$M$8738,逐日取数依据!$A$2:$A$8738,AB219)</f>
        <v>1</v>
      </c>
      <c r="Y219" s="5" t="s">
        <v>120</v>
      </c>
      <c r="Z219" s="5" t="s">
        <v>120</v>
      </c>
      <c r="AA219" s="5" t="str">
        <f t="shared" si="11"/>
        <v>仅累计已有数据，缺失不代表实际零里程</v>
      </c>
      <c r="AB219" s="5">
        <v>219</v>
      </c>
      <c r="AC219" s="5">
        <v>30</v>
      </c>
      <c r="AD219" s="6">
        <v>5000</v>
      </c>
      <c r="AE219" s="5" t="s">
        <v>161</v>
      </c>
    </row>
    <row r="220" ht="19" customHeight="1" spans="1:31">
      <c r="A220" s="5" t="s">
        <v>583</v>
      </c>
      <c r="B220" s="5">
        <v>2026</v>
      </c>
      <c r="C220" s="5">
        <v>9</v>
      </c>
      <c r="D220" s="5" t="s">
        <v>66</v>
      </c>
      <c r="E220" s="5" t="s">
        <v>558</v>
      </c>
      <c r="F220" s="5" t="s">
        <v>584</v>
      </c>
      <c r="G220" s="5" t="s">
        <v>585</v>
      </c>
      <c r="H220" s="5" t="s">
        <v>3247</v>
      </c>
      <c r="I220" s="5">
        <v>2</v>
      </c>
      <c r="J220" s="5" t="s">
        <v>11</v>
      </c>
      <c r="K220" s="5" t="s">
        <v>3048</v>
      </c>
      <c r="L220" s="5" t="s">
        <v>3049</v>
      </c>
      <c r="M220" s="5">
        <v>30</v>
      </c>
      <c r="N220" s="6">
        <f>ROUND(V220*M220/规则与名单!$B$3,2)</f>
        <v>3000</v>
      </c>
      <c r="O220" s="6">
        <f>ROUND(SUMIFS(逐日取数依据!$L$2:$L$8738,逐日取数依据!$A$2:$A$8738,AB220),2)</f>
        <v>2171.6</v>
      </c>
      <c r="P220" s="5">
        <f t="shared" si="9"/>
        <v>72.39</v>
      </c>
      <c r="Q220" s="5" t="str">
        <f t="shared" si="10"/>
        <v>未达标</v>
      </c>
      <c r="R220" s="5" t="s">
        <v>111</v>
      </c>
      <c r="S220" s="5" t="s">
        <v>3248</v>
      </c>
      <c r="T220" s="5"/>
      <c r="U220" s="5"/>
      <c r="V220" s="5">
        <v>3000</v>
      </c>
      <c r="W220" s="6">
        <v>150</v>
      </c>
      <c r="X220" s="5">
        <f>SUMIFS(逐日取数依据!$M$2:$M$8738,逐日取数依据!$A$2:$A$8738,AB220)</f>
        <v>0</v>
      </c>
      <c r="Y220" s="5" t="s">
        <v>120</v>
      </c>
      <c r="Z220" s="5" t="s">
        <v>120</v>
      </c>
      <c r="AA220" s="5" t="str">
        <f t="shared" si="11"/>
        <v>数据齐全</v>
      </c>
      <c r="AB220" s="5">
        <v>220</v>
      </c>
      <c r="AC220" s="5">
        <v>30</v>
      </c>
      <c r="AD220" s="6">
        <v>3000</v>
      </c>
      <c r="AE220" s="5" t="s">
        <v>112</v>
      </c>
    </row>
    <row r="221" ht="19" customHeight="1" spans="1:31">
      <c r="A221" s="5" t="s">
        <v>586</v>
      </c>
      <c r="B221" s="5">
        <v>2026</v>
      </c>
      <c r="C221" s="5">
        <v>9</v>
      </c>
      <c r="D221" s="5" t="s">
        <v>66</v>
      </c>
      <c r="E221" s="5" t="s">
        <v>558</v>
      </c>
      <c r="F221" s="5" t="s">
        <v>573</v>
      </c>
      <c r="G221" s="5" t="s">
        <v>587</v>
      </c>
      <c r="H221" s="5" t="s">
        <v>3249</v>
      </c>
      <c r="I221" s="5">
        <v>2</v>
      </c>
      <c r="J221" s="5" t="s">
        <v>11</v>
      </c>
      <c r="K221" s="5" t="s">
        <v>3048</v>
      </c>
      <c r="L221" s="5" t="s">
        <v>3048</v>
      </c>
      <c r="M221" s="5">
        <v>1</v>
      </c>
      <c r="N221" s="6">
        <f>ROUND(V221*M221/规则与名单!$B$3,2)</f>
        <v>100</v>
      </c>
      <c r="O221" s="6">
        <f>ROUND(SUMIFS(逐日取数依据!$L$2:$L$8738,逐日取数依据!$A$2:$A$8738,AB221),2)</f>
        <v>0</v>
      </c>
      <c r="P221" s="5">
        <f t="shared" si="9"/>
        <v>0</v>
      </c>
      <c r="Q221" s="5" t="str">
        <f t="shared" si="10"/>
        <v>未达标</v>
      </c>
      <c r="R221" s="5" t="s">
        <v>181</v>
      </c>
      <c r="S221" s="5" t="s">
        <v>3250</v>
      </c>
      <c r="T221" s="5"/>
      <c r="U221" s="5" t="s">
        <v>3048</v>
      </c>
      <c r="V221" s="5">
        <v>3000</v>
      </c>
      <c r="W221" s="6">
        <v>150</v>
      </c>
      <c r="X221" s="5">
        <f>SUMIFS(逐日取数依据!$M$2:$M$8738,逐日取数依据!$A$2:$A$8738,AB221)</f>
        <v>0</v>
      </c>
      <c r="Y221" s="5" t="s">
        <v>120</v>
      </c>
      <c r="Z221" s="5" t="s">
        <v>120</v>
      </c>
      <c r="AA221" s="5" t="str">
        <f t="shared" si="11"/>
        <v>数据齐全</v>
      </c>
      <c r="AB221" s="5">
        <v>221</v>
      </c>
      <c r="AC221" s="5">
        <v>1</v>
      </c>
      <c r="AD221" s="6">
        <v>100</v>
      </c>
      <c r="AE221" s="5" t="s">
        <v>588</v>
      </c>
    </row>
    <row r="222" ht="19" customHeight="1" spans="1:31">
      <c r="A222" s="5" t="s">
        <v>589</v>
      </c>
      <c r="B222" s="5">
        <v>2026</v>
      </c>
      <c r="C222" s="5">
        <v>9</v>
      </c>
      <c r="D222" s="5" t="s">
        <v>66</v>
      </c>
      <c r="E222" s="5" t="s">
        <v>558</v>
      </c>
      <c r="F222" s="5" t="s">
        <v>570</v>
      </c>
      <c r="G222" s="5" t="s">
        <v>571</v>
      </c>
      <c r="H222" s="5" t="s">
        <v>3241</v>
      </c>
      <c r="I222" s="5">
        <v>3</v>
      </c>
      <c r="J222" s="5" t="s">
        <v>12</v>
      </c>
      <c r="K222" s="5" t="s">
        <v>3048</v>
      </c>
      <c r="L222" s="5" t="s">
        <v>3049</v>
      </c>
      <c r="M222" s="5">
        <v>30</v>
      </c>
      <c r="N222" s="6">
        <f>ROUND(V222*M222/规则与名单!$B$3,2)</f>
        <v>5000</v>
      </c>
      <c r="O222" s="6">
        <f>ROUND(SUMIFS(逐日取数依据!$L$2:$L$8738,逐日取数依据!$A$2:$A$8738,AB222),2)</f>
        <v>5054.3</v>
      </c>
      <c r="P222" s="5">
        <f t="shared" si="9"/>
        <v>101.09</v>
      </c>
      <c r="Q222" s="5" t="str">
        <f t="shared" si="10"/>
        <v>达标</v>
      </c>
      <c r="R222" s="5" t="s">
        <v>111</v>
      </c>
      <c r="S222" s="5" t="s">
        <v>3210</v>
      </c>
      <c r="T222" s="5"/>
      <c r="U222" s="5"/>
      <c r="V222" s="5">
        <v>5000</v>
      </c>
      <c r="W222" s="6">
        <v>260</v>
      </c>
      <c r="X222" s="5">
        <f>SUMIFS(逐日取数依据!$M$2:$M$8738,逐日取数依据!$A$2:$A$8738,AB222)</f>
        <v>0</v>
      </c>
      <c r="Y222" s="5" t="s">
        <v>120</v>
      </c>
      <c r="Z222" s="5" t="s">
        <v>120</v>
      </c>
      <c r="AA222" s="5" t="str">
        <f t="shared" si="11"/>
        <v>数据齐全</v>
      </c>
      <c r="AB222" s="5">
        <v>222</v>
      </c>
      <c r="AC222" s="5">
        <v>30</v>
      </c>
      <c r="AD222" s="6">
        <v>5000</v>
      </c>
      <c r="AE222" s="5" t="s">
        <v>112</v>
      </c>
    </row>
    <row r="223" ht="19" customHeight="1" spans="1:31">
      <c r="A223" s="5" t="s">
        <v>590</v>
      </c>
      <c r="B223" s="5">
        <v>2026</v>
      </c>
      <c r="C223" s="5">
        <v>9</v>
      </c>
      <c r="D223" s="5" t="s">
        <v>66</v>
      </c>
      <c r="E223" s="5" t="s">
        <v>558</v>
      </c>
      <c r="F223" s="5" t="s">
        <v>570</v>
      </c>
      <c r="G223" s="5" t="s">
        <v>591</v>
      </c>
      <c r="H223" s="5" t="s">
        <v>3251</v>
      </c>
      <c r="I223" s="5">
        <v>2</v>
      </c>
      <c r="J223" s="5" t="s">
        <v>11</v>
      </c>
      <c r="K223" s="5" t="s">
        <v>3048</v>
      </c>
      <c r="L223" s="5" t="s">
        <v>3049</v>
      </c>
      <c r="M223" s="5">
        <v>30</v>
      </c>
      <c r="N223" s="6">
        <f>ROUND(V223*M223/规则与名单!$B$3,2)</f>
        <v>3000</v>
      </c>
      <c r="O223" s="6">
        <f>ROUND(SUMIFS(逐日取数依据!$L$2:$L$8738,逐日取数依据!$A$2:$A$8738,AB223),2)</f>
        <v>2809.3</v>
      </c>
      <c r="P223" s="5">
        <f t="shared" si="9"/>
        <v>93.64</v>
      </c>
      <c r="Q223" s="5" t="str">
        <f t="shared" si="10"/>
        <v>已有里程未达标</v>
      </c>
      <c r="R223" s="5" t="s">
        <v>111</v>
      </c>
      <c r="S223" s="5" t="s">
        <v>3252</v>
      </c>
      <c r="T223" s="5"/>
      <c r="U223" s="5"/>
      <c r="V223" s="5">
        <v>3000</v>
      </c>
      <c r="W223" s="6">
        <v>150</v>
      </c>
      <c r="X223" s="5">
        <f>SUMIFS(逐日取数依据!$M$2:$M$8738,逐日取数依据!$A$2:$A$8738,AB223)</f>
        <v>3</v>
      </c>
      <c r="Y223" s="5" t="s">
        <v>120</v>
      </c>
      <c r="Z223" s="5" t="s">
        <v>120</v>
      </c>
      <c r="AA223" s="5" t="str">
        <f t="shared" si="11"/>
        <v>仅累计已有数据，缺失不代表实际零里程</v>
      </c>
      <c r="AB223" s="5">
        <v>223</v>
      </c>
      <c r="AC223" s="5">
        <v>30</v>
      </c>
      <c r="AD223" s="6">
        <v>3000</v>
      </c>
      <c r="AE223" s="5" t="s">
        <v>131</v>
      </c>
    </row>
    <row r="224" ht="19" customHeight="1" spans="1:31">
      <c r="A224" s="5" t="s">
        <v>592</v>
      </c>
      <c r="B224" s="5">
        <v>2026</v>
      </c>
      <c r="C224" s="5">
        <v>9</v>
      </c>
      <c r="D224" s="5" t="s">
        <v>66</v>
      </c>
      <c r="E224" s="5" t="s">
        <v>558</v>
      </c>
      <c r="F224" s="5" t="s">
        <v>584</v>
      </c>
      <c r="G224" s="5" t="s">
        <v>593</v>
      </c>
      <c r="H224" s="5" t="s">
        <v>3253</v>
      </c>
      <c r="I224" s="5">
        <v>2</v>
      </c>
      <c r="J224" s="5" t="s">
        <v>11</v>
      </c>
      <c r="K224" s="5" t="s">
        <v>3048</v>
      </c>
      <c r="L224" s="5" t="s">
        <v>3049</v>
      </c>
      <c r="M224" s="5">
        <v>30</v>
      </c>
      <c r="N224" s="6">
        <f>ROUND(V224*M224/规则与名单!$B$3,2)</f>
        <v>3000</v>
      </c>
      <c r="O224" s="6">
        <f>ROUND(SUMIFS(逐日取数依据!$L$2:$L$8738,逐日取数依据!$A$2:$A$8738,AB224),2)</f>
        <v>2289.6</v>
      </c>
      <c r="P224" s="5">
        <f t="shared" si="9"/>
        <v>76.32</v>
      </c>
      <c r="Q224" s="5" t="str">
        <f t="shared" si="10"/>
        <v>未达标</v>
      </c>
      <c r="R224" s="5" t="s">
        <v>111</v>
      </c>
      <c r="S224" s="5" t="s">
        <v>3248</v>
      </c>
      <c r="T224" s="5"/>
      <c r="U224" s="5"/>
      <c r="V224" s="5">
        <v>3000</v>
      </c>
      <c r="W224" s="6">
        <v>150</v>
      </c>
      <c r="X224" s="5">
        <f>SUMIFS(逐日取数依据!$M$2:$M$8738,逐日取数依据!$A$2:$A$8738,AB224)</f>
        <v>0</v>
      </c>
      <c r="Y224" s="5" t="s">
        <v>120</v>
      </c>
      <c r="Z224" s="5" t="s">
        <v>120</v>
      </c>
      <c r="AA224" s="5" t="str">
        <f t="shared" si="11"/>
        <v>数据齐全</v>
      </c>
      <c r="AB224" s="5">
        <v>224</v>
      </c>
      <c r="AC224" s="5">
        <v>30</v>
      </c>
      <c r="AD224" s="6">
        <v>3000</v>
      </c>
      <c r="AE224" s="5" t="s">
        <v>112</v>
      </c>
    </row>
    <row r="225" ht="19" customHeight="1" spans="1:31">
      <c r="A225" s="5" t="s">
        <v>594</v>
      </c>
      <c r="B225" s="5">
        <v>2026</v>
      </c>
      <c r="C225" s="5">
        <v>9</v>
      </c>
      <c r="D225" s="5" t="s">
        <v>66</v>
      </c>
      <c r="E225" s="5" t="s">
        <v>558</v>
      </c>
      <c r="F225" s="5" t="s">
        <v>573</v>
      </c>
      <c r="G225" s="5" t="s">
        <v>595</v>
      </c>
      <c r="H225" s="5" t="s">
        <v>3243</v>
      </c>
      <c r="I225" s="5">
        <v>2</v>
      </c>
      <c r="J225" s="5" t="s">
        <v>11</v>
      </c>
      <c r="K225" s="5" t="s">
        <v>3048</v>
      </c>
      <c r="L225" s="5" t="s">
        <v>3049</v>
      </c>
      <c r="M225" s="5">
        <v>30</v>
      </c>
      <c r="N225" s="6">
        <f>ROUND(V225*M225/规则与名单!$B$3,2)</f>
        <v>3000</v>
      </c>
      <c r="O225" s="6">
        <f>ROUND(SUMIFS(逐日取数依据!$L$2:$L$8738,逐日取数依据!$A$2:$A$8738,AB225),2)</f>
        <v>6170</v>
      </c>
      <c r="P225" s="5">
        <f t="shared" si="9"/>
        <v>205.67</v>
      </c>
      <c r="Q225" s="5" t="str">
        <f t="shared" si="10"/>
        <v>达标</v>
      </c>
      <c r="R225" s="5" t="s">
        <v>111</v>
      </c>
      <c r="S225" s="5" t="s">
        <v>3203</v>
      </c>
      <c r="T225" s="5"/>
      <c r="U225" s="5"/>
      <c r="V225" s="5">
        <v>3000</v>
      </c>
      <c r="W225" s="6">
        <v>150</v>
      </c>
      <c r="X225" s="5">
        <f>SUMIFS(逐日取数依据!$M$2:$M$8738,逐日取数依据!$A$2:$A$8738,AB225)</f>
        <v>3</v>
      </c>
      <c r="Y225" s="5" t="s">
        <v>120</v>
      </c>
      <c r="Z225" s="5" t="s">
        <v>120</v>
      </c>
      <c r="AA225" s="5" t="str">
        <f t="shared" si="11"/>
        <v>仅累计已有数据，缺失不代表实际零里程</v>
      </c>
      <c r="AB225" s="5">
        <v>225</v>
      </c>
      <c r="AC225" s="5">
        <v>30</v>
      </c>
      <c r="AD225" s="6">
        <v>3000</v>
      </c>
      <c r="AE225" s="5" t="s">
        <v>131</v>
      </c>
    </row>
    <row r="226" ht="19" customHeight="1" spans="1:31">
      <c r="A226" s="5" t="s">
        <v>596</v>
      </c>
      <c r="B226" s="5">
        <v>2026</v>
      </c>
      <c r="C226" s="5">
        <v>9</v>
      </c>
      <c r="D226" s="5" t="s">
        <v>66</v>
      </c>
      <c r="E226" s="5" t="s">
        <v>558</v>
      </c>
      <c r="F226" s="5" t="s">
        <v>584</v>
      </c>
      <c r="G226" s="5" t="s">
        <v>597</v>
      </c>
      <c r="H226" s="5" t="s">
        <v>3254</v>
      </c>
      <c r="I226" s="5">
        <v>2</v>
      </c>
      <c r="J226" s="5" t="s">
        <v>11</v>
      </c>
      <c r="K226" s="5" t="s">
        <v>3048</v>
      </c>
      <c r="L226" s="5" t="s">
        <v>3049</v>
      </c>
      <c r="M226" s="5">
        <v>30</v>
      </c>
      <c r="N226" s="6">
        <f>ROUND(V226*M226/规则与名单!$B$3,2)</f>
        <v>3000</v>
      </c>
      <c r="O226" s="6">
        <f>ROUND(SUMIFS(逐日取数依据!$L$2:$L$8738,逐日取数依据!$A$2:$A$8738,AB226),2)</f>
        <v>3150.5</v>
      </c>
      <c r="P226" s="5">
        <f t="shared" si="9"/>
        <v>105.02</v>
      </c>
      <c r="Q226" s="5" t="str">
        <f t="shared" si="10"/>
        <v>达标</v>
      </c>
      <c r="R226" s="5" t="s">
        <v>111</v>
      </c>
      <c r="S226" s="5" t="s">
        <v>3093</v>
      </c>
      <c r="T226" s="5"/>
      <c r="U226" s="5"/>
      <c r="V226" s="5">
        <v>3000</v>
      </c>
      <c r="W226" s="6">
        <v>150</v>
      </c>
      <c r="X226" s="5">
        <f>SUMIFS(逐日取数依据!$M$2:$M$8738,逐日取数依据!$A$2:$A$8738,AB226)</f>
        <v>0</v>
      </c>
      <c r="Y226" s="5" t="s">
        <v>120</v>
      </c>
      <c r="Z226" s="5" t="s">
        <v>120</v>
      </c>
      <c r="AA226" s="5" t="str">
        <f t="shared" si="11"/>
        <v>数据齐全</v>
      </c>
      <c r="AB226" s="5">
        <v>226</v>
      </c>
      <c r="AC226" s="5">
        <v>30</v>
      </c>
      <c r="AD226" s="6">
        <v>3000</v>
      </c>
      <c r="AE226" s="5" t="s">
        <v>112</v>
      </c>
    </row>
    <row r="227" ht="19" customHeight="1" spans="1:31">
      <c r="A227" s="5" t="s">
        <v>598</v>
      </c>
      <c r="B227" s="5">
        <v>2026</v>
      </c>
      <c r="C227" s="5">
        <v>9</v>
      </c>
      <c r="D227" s="5" t="s">
        <v>66</v>
      </c>
      <c r="E227" s="5" t="s">
        <v>558</v>
      </c>
      <c r="F227" s="5" t="s">
        <v>584</v>
      </c>
      <c r="G227" s="5" t="s">
        <v>597</v>
      </c>
      <c r="H227" s="5" t="s">
        <v>3254</v>
      </c>
      <c r="I227" s="5">
        <v>2</v>
      </c>
      <c r="J227" s="5" t="s">
        <v>11</v>
      </c>
      <c r="K227" s="5" t="s">
        <v>3048</v>
      </c>
      <c r="L227" s="5" t="s">
        <v>3049</v>
      </c>
      <c r="M227" s="5">
        <v>30</v>
      </c>
      <c r="N227" s="6">
        <f>ROUND(V227*M227/规则与名单!$B$3,2)</f>
        <v>3000</v>
      </c>
      <c r="O227" s="6">
        <f>ROUND(SUMIFS(逐日取数依据!$L$2:$L$8738,逐日取数依据!$A$2:$A$8738,AB227),2)</f>
        <v>0</v>
      </c>
      <c r="P227" s="5">
        <f t="shared" si="9"/>
        <v>0</v>
      </c>
      <c r="Q227" s="5" t="str">
        <f t="shared" si="10"/>
        <v>已有里程未达标</v>
      </c>
      <c r="R227" s="5" t="s">
        <v>111</v>
      </c>
      <c r="S227" s="5" t="s">
        <v>3255</v>
      </c>
      <c r="T227" s="5"/>
      <c r="U227" s="5"/>
      <c r="V227" s="5">
        <v>3000</v>
      </c>
      <c r="W227" s="6">
        <v>150</v>
      </c>
      <c r="X227" s="5">
        <f>SUMIFS(逐日取数依据!$M$2:$M$8738,逐日取数依据!$A$2:$A$8738,AB227)</f>
        <v>28</v>
      </c>
      <c r="Y227" s="5" t="s">
        <v>120</v>
      </c>
      <c r="Z227" s="5" t="s">
        <v>120</v>
      </c>
      <c r="AA227" s="5" t="str">
        <f t="shared" si="11"/>
        <v>仅累计已有数据，缺失不代表实际零里程</v>
      </c>
      <c r="AB227" s="5">
        <v>227</v>
      </c>
      <c r="AC227" s="5">
        <v>30</v>
      </c>
      <c r="AD227" s="6">
        <v>3000</v>
      </c>
      <c r="AE227" s="5" t="s">
        <v>599</v>
      </c>
    </row>
    <row r="228" ht="19" customHeight="1" spans="1:31">
      <c r="A228" s="5" t="s">
        <v>600</v>
      </c>
      <c r="B228" s="5">
        <v>2026</v>
      </c>
      <c r="C228" s="5">
        <v>9</v>
      </c>
      <c r="D228" s="5" t="s">
        <v>66</v>
      </c>
      <c r="E228" s="5" t="s">
        <v>558</v>
      </c>
      <c r="F228" s="5" t="s">
        <v>570</v>
      </c>
      <c r="G228" s="5" t="s">
        <v>591</v>
      </c>
      <c r="H228" s="5" t="s">
        <v>3251</v>
      </c>
      <c r="I228" s="5">
        <v>2</v>
      </c>
      <c r="J228" s="5" t="s">
        <v>11</v>
      </c>
      <c r="K228" s="5" t="s">
        <v>3048</v>
      </c>
      <c r="L228" s="5" t="s">
        <v>3049</v>
      </c>
      <c r="M228" s="5">
        <v>30</v>
      </c>
      <c r="N228" s="6">
        <f>ROUND(V228*M228/规则与名单!$B$3,2)</f>
        <v>3000</v>
      </c>
      <c r="O228" s="6">
        <f>ROUND(SUMIFS(逐日取数依据!$L$2:$L$8738,逐日取数依据!$A$2:$A$8738,AB228),2)</f>
        <v>4665.1</v>
      </c>
      <c r="P228" s="5">
        <f t="shared" si="9"/>
        <v>155.5</v>
      </c>
      <c r="Q228" s="5" t="str">
        <f t="shared" si="10"/>
        <v>达标</v>
      </c>
      <c r="R228" s="5" t="s">
        <v>111</v>
      </c>
      <c r="S228" s="5" t="s">
        <v>3252</v>
      </c>
      <c r="T228" s="5"/>
      <c r="U228" s="5"/>
      <c r="V228" s="5">
        <v>3000</v>
      </c>
      <c r="W228" s="6">
        <v>150</v>
      </c>
      <c r="X228" s="5">
        <f>SUMIFS(逐日取数依据!$M$2:$M$8738,逐日取数依据!$A$2:$A$8738,AB228)</f>
        <v>1</v>
      </c>
      <c r="Y228" s="5" t="s">
        <v>120</v>
      </c>
      <c r="Z228" s="5" t="s">
        <v>120</v>
      </c>
      <c r="AA228" s="5" t="str">
        <f t="shared" si="11"/>
        <v>仅累计已有数据，缺失不代表实际零里程</v>
      </c>
      <c r="AB228" s="5">
        <v>228</v>
      </c>
      <c r="AC228" s="5">
        <v>30</v>
      </c>
      <c r="AD228" s="6">
        <v>3000</v>
      </c>
      <c r="AE228" s="5" t="s">
        <v>161</v>
      </c>
    </row>
    <row r="229" ht="19" customHeight="1" spans="1:31">
      <c r="A229" s="5" t="s">
        <v>601</v>
      </c>
      <c r="B229" s="5">
        <v>2026</v>
      </c>
      <c r="C229" s="5">
        <v>9</v>
      </c>
      <c r="D229" s="5" t="s">
        <v>66</v>
      </c>
      <c r="E229" s="5" t="s">
        <v>558</v>
      </c>
      <c r="F229" s="5" t="s">
        <v>602</v>
      </c>
      <c r="G229" s="5" t="s">
        <v>603</v>
      </c>
      <c r="H229" s="5" t="s">
        <v>3256</v>
      </c>
      <c r="I229" s="5">
        <v>2</v>
      </c>
      <c r="J229" s="5" t="s">
        <v>11</v>
      </c>
      <c r="K229" s="5" t="s">
        <v>3048</v>
      </c>
      <c r="L229" s="5" t="s">
        <v>3257</v>
      </c>
      <c r="M229" s="5">
        <v>2</v>
      </c>
      <c r="N229" s="6">
        <f>ROUND(V229*M229/规则与名单!$B$3,2)</f>
        <v>200</v>
      </c>
      <c r="O229" s="6">
        <f>ROUND(SUMIFS(逐日取数依据!$L$2:$L$8738,逐日取数依据!$A$2:$A$8738,AB229),2)</f>
        <v>0</v>
      </c>
      <c r="P229" s="5">
        <f t="shared" si="9"/>
        <v>0</v>
      </c>
      <c r="Q229" s="5" t="str">
        <f t="shared" si="10"/>
        <v>待补里程</v>
      </c>
      <c r="R229" s="5" t="s">
        <v>181</v>
      </c>
      <c r="S229" s="5" t="s">
        <v>3258</v>
      </c>
      <c r="T229" s="5"/>
      <c r="U229" s="5" t="s">
        <v>3257</v>
      </c>
      <c r="V229" s="5">
        <v>3000</v>
      </c>
      <c r="W229" s="6">
        <v>150</v>
      </c>
      <c r="X229" s="5">
        <f>SUMIFS(逐日取数依据!$M$2:$M$8738,逐日取数依据!$A$2:$A$8738,AB229)</f>
        <v>2</v>
      </c>
      <c r="Y229" s="5" t="s">
        <v>120</v>
      </c>
      <c r="Z229" s="5" t="s">
        <v>120</v>
      </c>
      <c r="AA229" s="5" t="str">
        <f t="shared" si="11"/>
        <v>仅累计已有数据，缺失不代表实际零里程</v>
      </c>
      <c r="AB229" s="5">
        <v>229</v>
      </c>
      <c r="AC229" s="5">
        <v>2</v>
      </c>
      <c r="AD229" s="6">
        <v>200</v>
      </c>
      <c r="AE229" s="5" t="s">
        <v>604</v>
      </c>
    </row>
    <row r="230" ht="19" customHeight="1" spans="1:31">
      <c r="A230" s="5" t="s">
        <v>606</v>
      </c>
      <c r="B230" s="5">
        <v>2026</v>
      </c>
      <c r="C230" s="5">
        <v>9</v>
      </c>
      <c r="D230" s="5" t="s">
        <v>66</v>
      </c>
      <c r="E230" s="5" t="s">
        <v>558</v>
      </c>
      <c r="F230" s="5" t="s">
        <v>607</v>
      </c>
      <c r="G230" s="5" t="s">
        <v>608</v>
      </c>
      <c r="H230" s="5" t="s">
        <v>3259</v>
      </c>
      <c r="I230" s="5">
        <v>2</v>
      </c>
      <c r="J230" s="5" t="s">
        <v>11</v>
      </c>
      <c r="K230" s="5" t="s">
        <v>3048</v>
      </c>
      <c r="L230" s="5" t="s">
        <v>3049</v>
      </c>
      <c r="M230" s="5">
        <v>30</v>
      </c>
      <c r="N230" s="6">
        <f>ROUND(V230*M230/规则与名单!$B$3,2)</f>
        <v>3000</v>
      </c>
      <c r="O230" s="6">
        <f>ROUND(SUMIFS(逐日取数依据!$L$2:$L$8738,逐日取数依据!$A$2:$A$8738,AB230),2)</f>
        <v>8866</v>
      </c>
      <c r="P230" s="5">
        <f t="shared" si="9"/>
        <v>295.53</v>
      </c>
      <c r="Q230" s="5" t="str">
        <f t="shared" si="10"/>
        <v>达标</v>
      </c>
      <c r="R230" s="5" t="s">
        <v>111</v>
      </c>
      <c r="S230" s="5" t="s">
        <v>3089</v>
      </c>
      <c r="T230" s="5"/>
      <c r="U230" s="5"/>
      <c r="V230" s="5">
        <v>3000</v>
      </c>
      <c r="W230" s="6">
        <v>150</v>
      </c>
      <c r="X230" s="5">
        <f>SUMIFS(逐日取数依据!$M$2:$M$8738,逐日取数依据!$A$2:$A$8738,AB230)</f>
        <v>0</v>
      </c>
      <c r="Y230" s="5" t="s">
        <v>120</v>
      </c>
      <c r="Z230" s="5" t="s">
        <v>120</v>
      </c>
      <c r="AA230" s="5" t="str">
        <f t="shared" si="11"/>
        <v>数据齐全</v>
      </c>
      <c r="AB230" s="5">
        <v>230</v>
      </c>
      <c r="AC230" s="5">
        <v>30</v>
      </c>
      <c r="AD230" s="6">
        <v>3000</v>
      </c>
      <c r="AE230" s="5" t="s">
        <v>112</v>
      </c>
    </row>
    <row r="231" ht="19" customHeight="1" spans="1:31">
      <c r="A231" s="5" t="s">
        <v>609</v>
      </c>
      <c r="B231" s="5">
        <v>2026</v>
      </c>
      <c r="C231" s="5">
        <v>9</v>
      </c>
      <c r="D231" s="5" t="s">
        <v>50</v>
      </c>
      <c r="E231" s="5" t="s">
        <v>253</v>
      </c>
      <c r="F231" s="5" t="s">
        <v>610</v>
      </c>
      <c r="G231" s="5" t="s">
        <v>611</v>
      </c>
      <c r="H231" s="5" t="s">
        <v>3260</v>
      </c>
      <c r="I231" s="5">
        <v>3</v>
      </c>
      <c r="J231" s="5" t="s">
        <v>12</v>
      </c>
      <c r="K231" s="5" t="s">
        <v>3048</v>
      </c>
      <c r="L231" s="5" t="s">
        <v>3049</v>
      </c>
      <c r="M231" s="5">
        <v>30</v>
      </c>
      <c r="N231" s="6">
        <f>ROUND(V231*M231/规则与名单!$B$3,2)</f>
        <v>5000</v>
      </c>
      <c r="O231" s="6">
        <f>ROUND(SUMIFS(逐日取数依据!$L$2:$L$8738,逐日取数依据!$A$2:$A$8738,AB231),2)</f>
        <v>188.5</v>
      </c>
      <c r="P231" s="5">
        <f t="shared" si="9"/>
        <v>3.77</v>
      </c>
      <c r="Q231" s="5" t="str">
        <f t="shared" si="10"/>
        <v>已有里程未达标</v>
      </c>
      <c r="R231" s="5" t="s">
        <v>111</v>
      </c>
      <c r="S231" s="5" t="s">
        <v>3050</v>
      </c>
      <c r="T231" s="5"/>
      <c r="U231" s="5"/>
      <c r="V231" s="5">
        <v>5000</v>
      </c>
      <c r="W231" s="6">
        <v>260</v>
      </c>
      <c r="X231" s="5">
        <f>SUMIFS(逐日取数依据!$M$2:$M$8738,逐日取数依据!$A$2:$A$8738,AB231)</f>
        <v>3</v>
      </c>
      <c r="Y231" s="5" t="s">
        <v>120</v>
      </c>
      <c r="Z231" s="5" t="s">
        <v>120</v>
      </c>
      <c r="AA231" s="5" t="str">
        <f t="shared" si="11"/>
        <v>仅累计已有数据，缺失不代表实际零里程</v>
      </c>
      <c r="AB231" s="5">
        <v>231</v>
      </c>
      <c r="AC231" s="5">
        <v>30</v>
      </c>
      <c r="AD231" s="6">
        <v>5000</v>
      </c>
      <c r="AE231" s="5" t="s">
        <v>131</v>
      </c>
    </row>
    <row r="232" ht="19" customHeight="1" spans="1:31">
      <c r="A232" s="5" t="s">
        <v>612</v>
      </c>
      <c r="B232" s="5">
        <v>2026</v>
      </c>
      <c r="C232" s="5">
        <v>9</v>
      </c>
      <c r="D232" s="5" t="s">
        <v>66</v>
      </c>
      <c r="E232" s="5" t="s">
        <v>65</v>
      </c>
      <c r="F232" s="5" t="s">
        <v>613</v>
      </c>
      <c r="G232" s="5" t="s">
        <v>614</v>
      </c>
      <c r="H232" s="5" t="s">
        <v>3261</v>
      </c>
      <c r="I232" s="5">
        <v>5</v>
      </c>
      <c r="J232" s="5" t="s">
        <v>16</v>
      </c>
      <c r="K232" s="5" t="s">
        <v>3048</v>
      </c>
      <c r="L232" s="5" t="s">
        <v>3059</v>
      </c>
      <c r="M232" s="5">
        <v>5</v>
      </c>
      <c r="N232" s="6">
        <f>ROUND(V232*M232/规则与名单!$B$3,2)</f>
        <v>833.33</v>
      </c>
      <c r="O232" s="6">
        <f>ROUND(SUMIFS(逐日取数依据!$L$2:$L$8738,逐日取数依据!$A$2:$A$8738,AB232),2)</f>
        <v>269.6</v>
      </c>
      <c r="P232" s="5">
        <f t="shared" si="9"/>
        <v>32.35</v>
      </c>
      <c r="Q232" s="5" t="str">
        <f t="shared" si="10"/>
        <v>未达标</v>
      </c>
      <c r="R232" s="5" t="s">
        <v>181</v>
      </c>
      <c r="S232" s="5" t="s">
        <v>3262</v>
      </c>
      <c r="T232" s="5"/>
      <c r="U232" s="5" t="s">
        <v>3059</v>
      </c>
      <c r="V232" s="5">
        <v>5000</v>
      </c>
      <c r="W232" s="6">
        <v>260</v>
      </c>
      <c r="X232" s="5">
        <f>SUMIFS(逐日取数依据!$M$2:$M$8738,逐日取数依据!$A$2:$A$8738,AB232)</f>
        <v>0</v>
      </c>
      <c r="Y232" s="5" t="s">
        <v>120</v>
      </c>
      <c r="Z232" s="5" t="s">
        <v>113</v>
      </c>
      <c r="AA232" s="5" t="str">
        <f t="shared" si="11"/>
        <v>数据齐全</v>
      </c>
      <c r="AB232" s="5">
        <v>232</v>
      </c>
      <c r="AC232" s="5">
        <v>5</v>
      </c>
      <c r="AD232" s="6">
        <v>833.33</v>
      </c>
      <c r="AE232" s="5" t="s">
        <v>615</v>
      </c>
    </row>
    <row r="233" ht="19" customHeight="1" spans="1:31">
      <c r="A233" s="5" t="s">
        <v>616</v>
      </c>
      <c r="B233" s="5">
        <v>2026</v>
      </c>
      <c r="C233" s="5">
        <v>9</v>
      </c>
      <c r="D233" s="5" t="s">
        <v>66</v>
      </c>
      <c r="E233" s="5" t="s">
        <v>65</v>
      </c>
      <c r="F233" s="5" t="s">
        <v>613</v>
      </c>
      <c r="G233" s="5" t="s">
        <v>614</v>
      </c>
      <c r="H233" s="5" t="s">
        <v>3261</v>
      </c>
      <c r="I233" s="5">
        <v>5</v>
      </c>
      <c r="J233" s="5" t="s">
        <v>16</v>
      </c>
      <c r="K233" s="5" t="s">
        <v>3048</v>
      </c>
      <c r="L233" s="5" t="s">
        <v>3059</v>
      </c>
      <c r="M233" s="5">
        <v>5</v>
      </c>
      <c r="N233" s="6">
        <f>ROUND(V233*M233/规则与名单!$B$3,2)</f>
        <v>833.33</v>
      </c>
      <c r="O233" s="6">
        <f>ROUND(SUMIFS(逐日取数依据!$L$2:$L$8738,逐日取数依据!$A$2:$A$8738,AB233),2)</f>
        <v>82.5</v>
      </c>
      <c r="P233" s="5">
        <f t="shared" si="9"/>
        <v>9.9</v>
      </c>
      <c r="Q233" s="5" t="str">
        <f t="shared" si="10"/>
        <v>未达标</v>
      </c>
      <c r="R233" s="5" t="s">
        <v>181</v>
      </c>
      <c r="S233" s="5" t="s">
        <v>3263</v>
      </c>
      <c r="T233" s="5"/>
      <c r="U233" s="5" t="s">
        <v>3059</v>
      </c>
      <c r="V233" s="5">
        <v>5000</v>
      </c>
      <c r="W233" s="6">
        <v>260</v>
      </c>
      <c r="X233" s="5">
        <f>SUMIFS(逐日取数依据!$M$2:$M$8738,逐日取数依据!$A$2:$A$8738,AB233)</f>
        <v>0</v>
      </c>
      <c r="Y233" s="5" t="s">
        <v>120</v>
      </c>
      <c r="Z233" s="5" t="s">
        <v>113</v>
      </c>
      <c r="AA233" s="5" t="str">
        <f t="shared" si="11"/>
        <v>数据齐全</v>
      </c>
      <c r="AB233" s="5">
        <v>233</v>
      </c>
      <c r="AC233" s="5">
        <v>5</v>
      </c>
      <c r="AD233" s="6">
        <v>833.33</v>
      </c>
      <c r="AE233" s="5" t="s">
        <v>617</v>
      </c>
    </row>
    <row r="234" ht="19" customHeight="1" spans="1:31">
      <c r="A234" s="5" t="s">
        <v>618</v>
      </c>
      <c r="B234" s="5">
        <v>2026</v>
      </c>
      <c r="C234" s="5">
        <v>9</v>
      </c>
      <c r="D234" s="5" t="s">
        <v>66</v>
      </c>
      <c r="E234" s="5" t="s">
        <v>65</v>
      </c>
      <c r="F234" s="5" t="s">
        <v>613</v>
      </c>
      <c r="G234" s="5" t="s">
        <v>614</v>
      </c>
      <c r="H234" s="5" t="s">
        <v>3261</v>
      </c>
      <c r="I234" s="5">
        <v>5</v>
      </c>
      <c r="J234" s="5" t="s">
        <v>16</v>
      </c>
      <c r="K234" s="5" t="s">
        <v>3048</v>
      </c>
      <c r="L234" s="5" t="s">
        <v>3059</v>
      </c>
      <c r="M234" s="5">
        <v>5</v>
      </c>
      <c r="N234" s="6">
        <f>ROUND(V234*M234/规则与名单!$B$3,2)</f>
        <v>833.33</v>
      </c>
      <c r="O234" s="6">
        <f>ROUND(SUMIFS(逐日取数依据!$L$2:$L$8738,逐日取数依据!$A$2:$A$8738,AB234),2)</f>
        <v>75.1</v>
      </c>
      <c r="P234" s="5">
        <f t="shared" si="9"/>
        <v>9.01</v>
      </c>
      <c r="Q234" s="5" t="str">
        <f t="shared" si="10"/>
        <v>未达标</v>
      </c>
      <c r="R234" s="5" t="s">
        <v>181</v>
      </c>
      <c r="S234" s="5" t="s">
        <v>3264</v>
      </c>
      <c r="T234" s="5"/>
      <c r="U234" s="5" t="s">
        <v>3059</v>
      </c>
      <c r="V234" s="5">
        <v>5000</v>
      </c>
      <c r="W234" s="6">
        <v>260</v>
      </c>
      <c r="X234" s="5">
        <f>SUMIFS(逐日取数依据!$M$2:$M$8738,逐日取数依据!$A$2:$A$8738,AB234)</f>
        <v>0</v>
      </c>
      <c r="Y234" s="5" t="s">
        <v>120</v>
      </c>
      <c r="Z234" s="5" t="s">
        <v>113</v>
      </c>
      <c r="AA234" s="5" t="str">
        <f t="shared" si="11"/>
        <v>数据齐全</v>
      </c>
      <c r="AB234" s="5">
        <v>234</v>
      </c>
      <c r="AC234" s="5">
        <v>5</v>
      </c>
      <c r="AD234" s="6">
        <v>833.33</v>
      </c>
      <c r="AE234" s="5" t="s">
        <v>617</v>
      </c>
    </row>
    <row r="235" ht="19" customHeight="1" spans="1:31">
      <c r="A235" s="5" t="s">
        <v>619</v>
      </c>
      <c r="B235" s="5">
        <v>2026</v>
      </c>
      <c r="C235" s="5">
        <v>9</v>
      </c>
      <c r="D235" s="5" t="s">
        <v>66</v>
      </c>
      <c r="E235" s="5" t="s">
        <v>65</v>
      </c>
      <c r="F235" s="5" t="s">
        <v>620</v>
      </c>
      <c r="G235" s="5" t="s">
        <v>621</v>
      </c>
      <c r="H235" s="5" t="s">
        <v>3265</v>
      </c>
      <c r="I235" s="5">
        <v>2</v>
      </c>
      <c r="J235" s="5" t="s">
        <v>11</v>
      </c>
      <c r="K235" s="5" t="s">
        <v>3048</v>
      </c>
      <c r="L235" s="5" t="s">
        <v>3174</v>
      </c>
      <c r="M235" s="5">
        <v>14</v>
      </c>
      <c r="N235" s="6">
        <f>ROUND(V235*M235/规则与名单!$B$3,2)</f>
        <v>1400</v>
      </c>
      <c r="O235" s="6">
        <f>ROUND(SUMIFS(逐日取数依据!$L$2:$L$8738,逐日取数依据!$A$2:$A$8738,AB235),2)</f>
        <v>165.7</v>
      </c>
      <c r="P235" s="5">
        <f t="shared" si="9"/>
        <v>11.84</v>
      </c>
      <c r="Q235" s="5" t="str">
        <f t="shared" si="10"/>
        <v>已有里程未达标</v>
      </c>
      <c r="R235" s="5" t="s">
        <v>181</v>
      </c>
      <c r="S235" s="5" t="s">
        <v>3178</v>
      </c>
      <c r="T235" s="5"/>
      <c r="U235" s="5" t="s">
        <v>3174</v>
      </c>
      <c r="V235" s="5">
        <v>3000</v>
      </c>
      <c r="W235" s="6">
        <v>150</v>
      </c>
      <c r="X235" s="5">
        <f>SUMIFS(逐日取数依据!$M$2:$M$8738,逐日取数依据!$A$2:$A$8738,AB235)</f>
        <v>13</v>
      </c>
      <c r="Y235" s="5" t="s">
        <v>120</v>
      </c>
      <c r="Z235" s="5" t="s">
        <v>120</v>
      </c>
      <c r="AA235" s="5" t="str">
        <f t="shared" si="11"/>
        <v>仅累计已有数据，缺失不代表实际零里程</v>
      </c>
      <c r="AB235" s="5">
        <v>235</v>
      </c>
      <c r="AC235" s="5">
        <v>14</v>
      </c>
      <c r="AD235" s="6">
        <v>1400</v>
      </c>
      <c r="AE235" s="5" t="s">
        <v>622</v>
      </c>
    </row>
    <row r="236" ht="19" customHeight="1" spans="1:31">
      <c r="A236" s="5" t="s">
        <v>623</v>
      </c>
      <c r="B236" s="5">
        <v>2026</v>
      </c>
      <c r="C236" s="5">
        <v>9</v>
      </c>
      <c r="D236" s="5" t="s">
        <v>66</v>
      </c>
      <c r="E236" s="5" t="s">
        <v>65</v>
      </c>
      <c r="F236" s="5" t="s">
        <v>620</v>
      </c>
      <c r="G236" s="5" t="s">
        <v>621</v>
      </c>
      <c r="H236" s="5" t="s">
        <v>3265</v>
      </c>
      <c r="I236" s="5">
        <v>2</v>
      </c>
      <c r="J236" s="5" t="s">
        <v>11</v>
      </c>
      <c r="K236" s="5" t="s">
        <v>3048</v>
      </c>
      <c r="L236" s="5" t="s">
        <v>3049</v>
      </c>
      <c r="M236" s="5">
        <v>30</v>
      </c>
      <c r="N236" s="6">
        <f>ROUND(V236*M236/规则与名单!$B$3,2)</f>
        <v>3000</v>
      </c>
      <c r="O236" s="6">
        <f>ROUND(SUMIFS(逐日取数依据!$L$2:$L$8738,逐日取数依据!$A$2:$A$8738,AB236),2)</f>
        <v>208.9</v>
      </c>
      <c r="P236" s="5">
        <f t="shared" si="9"/>
        <v>6.96</v>
      </c>
      <c r="Q236" s="5" t="str">
        <f t="shared" si="10"/>
        <v>已有里程未达标</v>
      </c>
      <c r="R236" s="5" t="s">
        <v>111</v>
      </c>
      <c r="S236" s="5" t="s">
        <v>3178</v>
      </c>
      <c r="T236" s="5"/>
      <c r="U236" s="5"/>
      <c r="V236" s="5">
        <v>3000</v>
      </c>
      <c r="W236" s="6">
        <v>150</v>
      </c>
      <c r="X236" s="5">
        <f>SUMIFS(逐日取数依据!$M$2:$M$8738,逐日取数依据!$A$2:$A$8738,AB236)</f>
        <v>25</v>
      </c>
      <c r="Y236" s="5" t="s">
        <v>120</v>
      </c>
      <c r="Z236" s="5" t="s">
        <v>120</v>
      </c>
      <c r="AA236" s="5" t="str">
        <f t="shared" si="11"/>
        <v>仅累计已有数据，缺失不代表实际零里程</v>
      </c>
      <c r="AB236" s="5">
        <v>236</v>
      </c>
      <c r="AC236" s="5">
        <v>30</v>
      </c>
      <c r="AD236" s="6">
        <v>3000</v>
      </c>
      <c r="AE236" s="5" t="s">
        <v>624</v>
      </c>
    </row>
    <row r="237" ht="19" customHeight="1" spans="1:31">
      <c r="A237" s="5" t="s">
        <v>625</v>
      </c>
      <c r="B237" s="5">
        <v>2026</v>
      </c>
      <c r="C237" s="5">
        <v>9</v>
      </c>
      <c r="D237" s="5" t="s">
        <v>66</v>
      </c>
      <c r="E237" s="5" t="s">
        <v>65</v>
      </c>
      <c r="F237" s="5" t="s">
        <v>613</v>
      </c>
      <c r="G237" s="5" t="s">
        <v>614</v>
      </c>
      <c r="H237" s="5" t="s">
        <v>3261</v>
      </c>
      <c r="I237" s="5">
        <v>3</v>
      </c>
      <c r="J237" s="5" t="s">
        <v>12</v>
      </c>
      <c r="K237" s="5" t="s">
        <v>3048</v>
      </c>
      <c r="L237" s="5" t="s">
        <v>3059</v>
      </c>
      <c r="M237" s="5">
        <v>5</v>
      </c>
      <c r="N237" s="6">
        <f>ROUND(V237*M237/规则与名单!$B$3,2)</f>
        <v>833.33</v>
      </c>
      <c r="O237" s="6">
        <f>ROUND(SUMIFS(逐日取数依据!$L$2:$L$8738,逐日取数依据!$A$2:$A$8738,AB237),2)</f>
        <v>33.9</v>
      </c>
      <c r="P237" s="5">
        <f t="shared" si="9"/>
        <v>4.07</v>
      </c>
      <c r="Q237" s="5" t="str">
        <f t="shared" si="10"/>
        <v>未达标</v>
      </c>
      <c r="R237" s="5" t="s">
        <v>181</v>
      </c>
      <c r="S237" s="5" t="s">
        <v>3262</v>
      </c>
      <c r="T237" s="5"/>
      <c r="U237" s="5" t="s">
        <v>3059</v>
      </c>
      <c r="V237" s="5">
        <v>5000</v>
      </c>
      <c r="W237" s="6">
        <v>260</v>
      </c>
      <c r="X237" s="5">
        <f>SUMIFS(逐日取数依据!$M$2:$M$8738,逐日取数依据!$A$2:$A$8738,AB237)</f>
        <v>0</v>
      </c>
      <c r="Y237" s="5" t="s">
        <v>120</v>
      </c>
      <c r="Z237" s="5" t="s">
        <v>113</v>
      </c>
      <c r="AA237" s="5" t="str">
        <f t="shared" si="11"/>
        <v>数据齐全</v>
      </c>
      <c r="AB237" s="5">
        <v>237</v>
      </c>
      <c r="AC237" s="5">
        <v>5</v>
      </c>
      <c r="AD237" s="6">
        <v>833.33</v>
      </c>
      <c r="AE237" s="5" t="s">
        <v>626</v>
      </c>
    </row>
    <row r="238" ht="19" customHeight="1" spans="1:31">
      <c r="A238" s="5" t="s">
        <v>627</v>
      </c>
      <c r="B238" s="5">
        <v>2026</v>
      </c>
      <c r="C238" s="5">
        <v>9</v>
      </c>
      <c r="D238" s="5" t="s">
        <v>66</v>
      </c>
      <c r="E238" s="5" t="s">
        <v>65</v>
      </c>
      <c r="F238" s="5" t="s">
        <v>620</v>
      </c>
      <c r="G238" s="5" t="s">
        <v>621</v>
      </c>
      <c r="H238" s="5" t="s">
        <v>3265</v>
      </c>
      <c r="I238" s="5">
        <v>2</v>
      </c>
      <c r="J238" s="5" t="s">
        <v>11</v>
      </c>
      <c r="K238" s="5" t="s">
        <v>3048</v>
      </c>
      <c r="L238" s="5" t="s">
        <v>3174</v>
      </c>
      <c r="M238" s="5">
        <v>14</v>
      </c>
      <c r="N238" s="6">
        <f>ROUND(V238*M238/规则与名单!$B$3,2)</f>
        <v>1400</v>
      </c>
      <c r="O238" s="6">
        <f>ROUND(SUMIFS(逐日取数依据!$L$2:$L$8738,逐日取数依据!$A$2:$A$8738,AB238),2)</f>
        <v>104.9</v>
      </c>
      <c r="P238" s="5">
        <f t="shared" si="9"/>
        <v>7.49</v>
      </c>
      <c r="Q238" s="5" t="str">
        <f t="shared" si="10"/>
        <v>未达标</v>
      </c>
      <c r="R238" s="5" t="s">
        <v>181</v>
      </c>
      <c r="S238" s="5" t="s">
        <v>3178</v>
      </c>
      <c r="T238" s="5"/>
      <c r="U238" s="5" t="s">
        <v>3174</v>
      </c>
      <c r="V238" s="5">
        <v>3000</v>
      </c>
      <c r="W238" s="6">
        <v>150</v>
      </c>
      <c r="X238" s="5">
        <f>SUMIFS(逐日取数依据!$M$2:$M$8738,逐日取数依据!$A$2:$A$8738,AB238)</f>
        <v>0</v>
      </c>
      <c r="Y238" s="5" t="s">
        <v>120</v>
      </c>
      <c r="Z238" s="5" t="s">
        <v>113</v>
      </c>
      <c r="AA238" s="5" t="str">
        <f t="shared" si="11"/>
        <v>数据齐全</v>
      </c>
      <c r="AB238" s="5">
        <v>238</v>
      </c>
      <c r="AC238" s="5">
        <v>14</v>
      </c>
      <c r="AD238" s="6">
        <v>1400</v>
      </c>
      <c r="AE238" s="5" t="s">
        <v>628</v>
      </c>
    </row>
    <row r="239" ht="19" customHeight="1" spans="1:31">
      <c r="A239" s="5" t="s">
        <v>64</v>
      </c>
      <c r="B239" s="5">
        <v>2026</v>
      </c>
      <c r="C239" s="5">
        <v>9</v>
      </c>
      <c r="D239" s="5" t="s">
        <v>66</v>
      </c>
      <c r="E239" s="5" t="s">
        <v>65</v>
      </c>
      <c r="F239" s="5" t="s">
        <v>629</v>
      </c>
      <c r="G239" s="5" t="s">
        <v>630</v>
      </c>
      <c r="H239" s="5" t="s">
        <v>3266</v>
      </c>
      <c r="I239" s="5">
        <v>3</v>
      </c>
      <c r="J239" s="5" t="s">
        <v>12</v>
      </c>
      <c r="K239" s="5" t="s">
        <v>3048</v>
      </c>
      <c r="L239" s="5" t="s">
        <v>3049</v>
      </c>
      <c r="M239" s="5">
        <v>30</v>
      </c>
      <c r="N239" s="6">
        <f>ROUND(V239*M239/规则与名单!$B$3,2)</f>
        <v>5000</v>
      </c>
      <c r="O239" s="6">
        <f>ROUND(SUMIFS(逐日取数依据!$L$2:$L$8738,逐日取数依据!$A$2:$A$8738,AB239),2)</f>
        <v>7373.5</v>
      </c>
      <c r="P239" s="5">
        <f t="shared" si="9"/>
        <v>147.47</v>
      </c>
      <c r="Q239" s="5" t="str">
        <f t="shared" si="10"/>
        <v>达标</v>
      </c>
      <c r="R239" s="5" t="s">
        <v>111</v>
      </c>
      <c r="S239" s="5" t="s">
        <v>3267</v>
      </c>
      <c r="T239" s="5"/>
      <c r="U239" s="5"/>
      <c r="V239" s="5">
        <v>5000</v>
      </c>
      <c r="W239" s="6">
        <v>300</v>
      </c>
      <c r="X239" s="5">
        <f>SUMIFS(逐日取数依据!$M$2:$M$8738,逐日取数依据!$A$2:$A$8738,AB239)</f>
        <v>0</v>
      </c>
      <c r="Y239" s="5" t="s">
        <v>113</v>
      </c>
      <c r="Z239" s="5" t="s">
        <v>120</v>
      </c>
      <c r="AA239" s="5" t="str">
        <f t="shared" si="11"/>
        <v>数据齐全</v>
      </c>
      <c r="AB239" s="5">
        <v>239</v>
      </c>
      <c r="AC239" s="5">
        <v>30</v>
      </c>
      <c r="AD239" s="6">
        <v>5000</v>
      </c>
      <c r="AE239" s="5" t="s">
        <v>112</v>
      </c>
    </row>
    <row r="240" ht="19" customHeight="1" spans="1:31">
      <c r="A240" s="5" t="s">
        <v>631</v>
      </c>
      <c r="B240" s="5">
        <v>2026</v>
      </c>
      <c r="C240" s="5">
        <v>9</v>
      </c>
      <c r="D240" s="5" t="s">
        <v>66</v>
      </c>
      <c r="E240" s="5" t="s">
        <v>65</v>
      </c>
      <c r="F240" s="5" t="s">
        <v>620</v>
      </c>
      <c r="G240" s="5" t="s">
        <v>621</v>
      </c>
      <c r="H240" s="5" t="s">
        <v>3265</v>
      </c>
      <c r="I240" s="5">
        <v>2</v>
      </c>
      <c r="J240" s="5" t="s">
        <v>11</v>
      </c>
      <c r="K240" s="5" t="s">
        <v>3048</v>
      </c>
      <c r="L240" s="5" t="s">
        <v>3049</v>
      </c>
      <c r="M240" s="5">
        <v>30</v>
      </c>
      <c r="N240" s="6">
        <f>ROUND(V240*M240/规则与名单!$B$3,2)</f>
        <v>3000</v>
      </c>
      <c r="O240" s="6">
        <f>ROUND(SUMIFS(逐日取数依据!$L$2:$L$8738,逐日取数依据!$A$2:$A$8738,AB240),2)</f>
        <v>3189.6</v>
      </c>
      <c r="P240" s="5">
        <f t="shared" si="9"/>
        <v>106.32</v>
      </c>
      <c r="Q240" s="5" t="str">
        <f t="shared" si="10"/>
        <v>达标</v>
      </c>
      <c r="R240" s="5" t="s">
        <v>111</v>
      </c>
      <c r="S240" s="5" t="s">
        <v>3178</v>
      </c>
      <c r="T240" s="5"/>
      <c r="U240" s="5"/>
      <c r="V240" s="5">
        <v>3000</v>
      </c>
      <c r="W240" s="6">
        <v>150</v>
      </c>
      <c r="X240" s="5">
        <f>SUMIFS(逐日取数依据!$M$2:$M$8738,逐日取数依据!$A$2:$A$8738,AB240)</f>
        <v>14</v>
      </c>
      <c r="Y240" s="5" t="s">
        <v>120</v>
      </c>
      <c r="Z240" s="5" t="s">
        <v>120</v>
      </c>
      <c r="AA240" s="5" t="str">
        <f t="shared" si="11"/>
        <v>仅累计已有数据，缺失不代表实际零里程</v>
      </c>
      <c r="AB240" s="5">
        <v>240</v>
      </c>
      <c r="AC240" s="5">
        <v>30</v>
      </c>
      <c r="AD240" s="6">
        <v>3000</v>
      </c>
      <c r="AE240" s="5" t="s">
        <v>632</v>
      </c>
    </row>
    <row r="241" ht="19" customHeight="1" spans="1:31">
      <c r="A241" s="5" t="s">
        <v>67</v>
      </c>
      <c r="B241" s="5">
        <v>2026</v>
      </c>
      <c r="C241" s="5">
        <v>9</v>
      </c>
      <c r="D241" s="5" t="s">
        <v>66</v>
      </c>
      <c r="E241" s="5" t="s">
        <v>65</v>
      </c>
      <c r="F241" s="5" t="s">
        <v>633</v>
      </c>
      <c r="G241" s="5" t="s">
        <v>634</v>
      </c>
      <c r="H241" s="5" t="s">
        <v>3268</v>
      </c>
      <c r="I241" s="5">
        <v>2</v>
      </c>
      <c r="J241" s="5" t="s">
        <v>11</v>
      </c>
      <c r="K241" s="5" t="s">
        <v>3048</v>
      </c>
      <c r="L241" s="5" t="s">
        <v>3049</v>
      </c>
      <c r="M241" s="5">
        <v>30</v>
      </c>
      <c r="N241" s="6">
        <f>ROUND(V241*M241/规则与名单!$B$3,2)</f>
        <v>3000</v>
      </c>
      <c r="O241" s="6">
        <f>ROUND(SUMIFS(逐日取数依据!$L$2:$L$8738,逐日取数依据!$A$2:$A$8738,AB241),2)</f>
        <v>5973.5</v>
      </c>
      <c r="P241" s="5">
        <f t="shared" si="9"/>
        <v>199.12</v>
      </c>
      <c r="Q241" s="5" t="str">
        <f t="shared" si="10"/>
        <v>达标</v>
      </c>
      <c r="R241" s="5" t="s">
        <v>111</v>
      </c>
      <c r="S241" s="5" t="s">
        <v>3269</v>
      </c>
      <c r="T241" s="5"/>
      <c r="U241" s="5"/>
      <c r="V241" s="5">
        <v>3000</v>
      </c>
      <c r="W241" s="6">
        <v>150</v>
      </c>
      <c r="X241" s="5">
        <f>SUMIFS(逐日取数依据!$M$2:$M$8738,逐日取数依据!$A$2:$A$8738,AB241)</f>
        <v>3</v>
      </c>
      <c r="Y241" s="5" t="s">
        <v>113</v>
      </c>
      <c r="Z241" s="5" t="s">
        <v>120</v>
      </c>
      <c r="AA241" s="5" t="str">
        <f t="shared" si="11"/>
        <v>仅累计已有数据，缺失不代表实际零里程</v>
      </c>
      <c r="AB241" s="5">
        <v>241</v>
      </c>
      <c r="AC241" s="5">
        <v>30</v>
      </c>
      <c r="AD241" s="6">
        <v>3000</v>
      </c>
      <c r="AE241" s="5" t="s">
        <v>131</v>
      </c>
    </row>
    <row r="242" ht="19" customHeight="1" spans="1:31">
      <c r="A242" s="5" t="s">
        <v>68</v>
      </c>
      <c r="B242" s="5">
        <v>2026</v>
      </c>
      <c r="C242" s="5">
        <v>9</v>
      </c>
      <c r="D242" s="5" t="s">
        <v>66</v>
      </c>
      <c r="E242" s="5" t="s">
        <v>65</v>
      </c>
      <c r="F242" s="5" t="s">
        <v>635</v>
      </c>
      <c r="G242" s="5" t="s">
        <v>636</v>
      </c>
      <c r="H242" s="5" t="s">
        <v>3270</v>
      </c>
      <c r="I242" s="5">
        <v>2</v>
      </c>
      <c r="J242" s="5" t="s">
        <v>11</v>
      </c>
      <c r="K242" s="5" t="s">
        <v>3048</v>
      </c>
      <c r="L242" s="5" t="s">
        <v>3049</v>
      </c>
      <c r="M242" s="5">
        <v>30</v>
      </c>
      <c r="N242" s="6">
        <f>ROUND(V242*M242/规则与名单!$B$3,2)</f>
        <v>3000</v>
      </c>
      <c r="O242" s="6">
        <f>ROUND(SUMIFS(逐日取数依据!$L$2:$L$8738,逐日取数依据!$A$2:$A$8738,AB242),2)</f>
        <v>7217.5</v>
      </c>
      <c r="P242" s="5">
        <f t="shared" si="9"/>
        <v>240.58</v>
      </c>
      <c r="Q242" s="5" t="str">
        <f t="shared" si="10"/>
        <v>达标</v>
      </c>
      <c r="R242" s="5" t="s">
        <v>111</v>
      </c>
      <c r="S242" s="5" t="s">
        <v>3271</v>
      </c>
      <c r="T242" s="5"/>
      <c r="U242" s="5"/>
      <c r="V242" s="5">
        <v>3000</v>
      </c>
      <c r="W242" s="6">
        <v>150</v>
      </c>
      <c r="X242" s="5">
        <f>SUMIFS(逐日取数依据!$M$2:$M$8738,逐日取数依据!$A$2:$A$8738,AB242)</f>
        <v>2</v>
      </c>
      <c r="Y242" s="5" t="s">
        <v>113</v>
      </c>
      <c r="Z242" s="5" t="s">
        <v>120</v>
      </c>
      <c r="AA242" s="5" t="str">
        <f t="shared" si="11"/>
        <v>仅累计已有数据，缺失不代表实际零里程</v>
      </c>
      <c r="AB242" s="5">
        <v>242</v>
      </c>
      <c r="AC242" s="5">
        <v>30</v>
      </c>
      <c r="AD242" s="6">
        <v>3000</v>
      </c>
      <c r="AE242" s="5" t="s">
        <v>415</v>
      </c>
    </row>
    <row r="243" ht="19" customHeight="1" spans="1:31">
      <c r="A243" s="5" t="s">
        <v>637</v>
      </c>
      <c r="B243" s="5">
        <v>2026</v>
      </c>
      <c r="C243" s="5">
        <v>9</v>
      </c>
      <c r="D243" s="5" t="s">
        <v>66</v>
      </c>
      <c r="E243" s="5" t="s">
        <v>65</v>
      </c>
      <c r="F243" s="5" t="s">
        <v>620</v>
      </c>
      <c r="G243" s="5" t="s">
        <v>621</v>
      </c>
      <c r="H243" s="5" t="s">
        <v>3265</v>
      </c>
      <c r="I243" s="5">
        <v>2</v>
      </c>
      <c r="J243" s="5" t="s">
        <v>11</v>
      </c>
      <c r="K243" s="5" t="s">
        <v>3048</v>
      </c>
      <c r="L243" s="5" t="s">
        <v>3174</v>
      </c>
      <c r="M243" s="5">
        <v>14</v>
      </c>
      <c r="N243" s="6">
        <f>ROUND(V243*M243/规则与名单!$B$3,2)</f>
        <v>1400</v>
      </c>
      <c r="O243" s="6">
        <f>ROUND(SUMIFS(逐日取数依据!$L$2:$L$8738,逐日取数依据!$A$2:$A$8738,AB243),2)</f>
        <v>2454.1</v>
      </c>
      <c r="P243" s="5">
        <f t="shared" si="9"/>
        <v>175.29</v>
      </c>
      <c r="Q243" s="5" t="str">
        <f t="shared" si="10"/>
        <v>达标</v>
      </c>
      <c r="R243" s="5" t="s">
        <v>181</v>
      </c>
      <c r="S243" s="5" t="s">
        <v>3178</v>
      </c>
      <c r="T243" s="5"/>
      <c r="U243" s="5" t="s">
        <v>3174</v>
      </c>
      <c r="V243" s="5">
        <v>3000</v>
      </c>
      <c r="W243" s="6">
        <v>150</v>
      </c>
      <c r="X243" s="5">
        <f>SUMIFS(逐日取数依据!$M$2:$M$8738,逐日取数依据!$A$2:$A$8738,AB243)</f>
        <v>0</v>
      </c>
      <c r="Y243" s="5" t="s">
        <v>120</v>
      </c>
      <c r="Z243" s="5" t="s">
        <v>113</v>
      </c>
      <c r="AA243" s="5" t="str">
        <f t="shared" si="11"/>
        <v>数据齐全</v>
      </c>
      <c r="AB243" s="5">
        <v>243</v>
      </c>
      <c r="AC243" s="5">
        <v>14</v>
      </c>
      <c r="AD243" s="6">
        <v>1400</v>
      </c>
      <c r="AE243" s="5" t="s">
        <v>638</v>
      </c>
    </row>
    <row r="244" ht="19" customHeight="1" spans="1:31">
      <c r="A244" s="5" t="s">
        <v>639</v>
      </c>
      <c r="B244" s="5">
        <v>2026</v>
      </c>
      <c r="C244" s="5">
        <v>9</v>
      </c>
      <c r="D244" s="5" t="s">
        <v>71</v>
      </c>
      <c r="E244" s="5" t="s">
        <v>640</v>
      </c>
      <c r="F244" s="5" t="s">
        <v>641</v>
      </c>
      <c r="G244" s="5" t="s">
        <v>642</v>
      </c>
      <c r="H244" s="5" t="s">
        <v>3272</v>
      </c>
      <c r="I244" s="5">
        <v>2</v>
      </c>
      <c r="J244" s="5" t="s">
        <v>11</v>
      </c>
      <c r="K244" s="5" t="s">
        <v>3048</v>
      </c>
      <c r="L244" s="5" t="s">
        <v>3273</v>
      </c>
      <c r="M244" s="5">
        <v>24</v>
      </c>
      <c r="N244" s="6">
        <f>ROUND(V244*M244/规则与名单!$B$3,2)</f>
        <v>2400</v>
      </c>
      <c r="O244" s="6">
        <f>ROUND(SUMIFS(逐日取数依据!$L$2:$L$8738,逐日取数依据!$A$2:$A$8738,AB244),2)</f>
        <v>1178.7</v>
      </c>
      <c r="P244" s="5">
        <f t="shared" si="9"/>
        <v>49.11</v>
      </c>
      <c r="Q244" s="5" t="str">
        <f t="shared" si="10"/>
        <v>已有里程未达标</v>
      </c>
      <c r="R244" s="5" t="s">
        <v>181</v>
      </c>
      <c r="S244" s="5" t="s">
        <v>3274</v>
      </c>
      <c r="T244" s="5"/>
      <c r="U244" s="5" t="s">
        <v>3273</v>
      </c>
      <c r="V244" s="5">
        <v>3000</v>
      </c>
      <c r="W244" s="6">
        <v>150</v>
      </c>
      <c r="X244" s="5">
        <f>SUMIFS(逐日取数依据!$M$2:$M$8738,逐日取数依据!$A$2:$A$8738,AB244)</f>
        <v>17</v>
      </c>
      <c r="Y244" s="5" t="s">
        <v>120</v>
      </c>
      <c r="Z244" s="5" t="s">
        <v>120</v>
      </c>
      <c r="AA244" s="5" t="str">
        <f t="shared" si="11"/>
        <v>仅累计已有数据，缺失不代表实际零里程</v>
      </c>
      <c r="AB244" s="5">
        <v>244</v>
      </c>
      <c r="AC244" s="5">
        <v>24</v>
      </c>
      <c r="AD244" s="6">
        <v>2400</v>
      </c>
      <c r="AE244" s="5" t="s">
        <v>643</v>
      </c>
    </row>
    <row r="245" ht="19" customHeight="1" spans="1:31">
      <c r="A245" s="5" t="s">
        <v>645</v>
      </c>
      <c r="B245" s="5">
        <v>2026</v>
      </c>
      <c r="C245" s="5">
        <v>9</v>
      </c>
      <c r="D245" s="5" t="s">
        <v>71</v>
      </c>
      <c r="E245" s="5" t="s">
        <v>70</v>
      </c>
      <c r="F245" s="5" t="s">
        <v>646</v>
      </c>
      <c r="G245" s="5" t="s">
        <v>647</v>
      </c>
      <c r="H245" s="5" t="s">
        <v>3275</v>
      </c>
      <c r="I245" s="5">
        <v>4</v>
      </c>
      <c r="J245" s="5" t="s">
        <v>17</v>
      </c>
      <c r="K245" s="5" t="s">
        <v>3048</v>
      </c>
      <c r="L245" s="5" t="s">
        <v>3049</v>
      </c>
      <c r="M245" s="5">
        <v>30</v>
      </c>
      <c r="N245" s="6">
        <f>ROUND(V245*M245/规则与名单!$B$3,2)</f>
        <v>6000</v>
      </c>
      <c r="O245" s="6">
        <f>ROUND(SUMIFS(逐日取数依据!$L$2:$L$8738,逐日取数依据!$A$2:$A$8738,AB245),2)</f>
        <v>6637.6</v>
      </c>
      <c r="P245" s="5">
        <f t="shared" si="9"/>
        <v>110.63</v>
      </c>
      <c r="Q245" s="5" t="str">
        <f t="shared" si="10"/>
        <v>达标</v>
      </c>
      <c r="R245" s="5" t="s">
        <v>111</v>
      </c>
      <c r="S245" s="5" t="s">
        <v>3276</v>
      </c>
      <c r="T245" s="5"/>
      <c r="U245" s="5"/>
      <c r="V245" s="5">
        <v>6000</v>
      </c>
      <c r="W245" s="6">
        <v>1000</v>
      </c>
      <c r="X245" s="5">
        <f>SUMIFS(逐日取数依据!$M$2:$M$8738,逐日取数依据!$A$2:$A$8738,AB245)</f>
        <v>4</v>
      </c>
      <c r="Y245" s="5" t="s">
        <v>120</v>
      </c>
      <c r="Z245" s="5" t="s">
        <v>120</v>
      </c>
      <c r="AA245" s="5" t="str">
        <f t="shared" si="11"/>
        <v>仅累计已有数据，缺失不代表实际零里程</v>
      </c>
      <c r="AB245" s="5">
        <v>245</v>
      </c>
      <c r="AC245" s="5">
        <v>30</v>
      </c>
      <c r="AD245" s="6">
        <v>6000</v>
      </c>
      <c r="AE245" s="5" t="s">
        <v>648</v>
      </c>
    </row>
    <row r="246" ht="19" customHeight="1" spans="1:31">
      <c r="A246" s="5" t="s">
        <v>649</v>
      </c>
      <c r="B246" s="5">
        <v>2026</v>
      </c>
      <c r="C246" s="5">
        <v>9</v>
      </c>
      <c r="D246" s="5" t="s">
        <v>71</v>
      </c>
      <c r="E246" s="5" t="s">
        <v>70</v>
      </c>
      <c r="F246" s="5" t="s">
        <v>650</v>
      </c>
      <c r="G246" s="5" t="s">
        <v>651</v>
      </c>
      <c r="H246" s="5" t="s">
        <v>3277</v>
      </c>
      <c r="I246" s="5">
        <v>2</v>
      </c>
      <c r="J246" s="5" t="s">
        <v>11</v>
      </c>
      <c r="K246" s="5" t="s">
        <v>3048</v>
      </c>
      <c r="L246" s="5" t="s">
        <v>3278</v>
      </c>
      <c r="M246" s="5">
        <v>28</v>
      </c>
      <c r="N246" s="6">
        <f>ROUND(V246*M246/规则与名单!$B$3,2)</f>
        <v>2800</v>
      </c>
      <c r="O246" s="6">
        <f>ROUND(SUMIFS(逐日取数依据!$L$2:$L$8738,逐日取数依据!$A$2:$A$8738,AB246),2)</f>
        <v>1119.3</v>
      </c>
      <c r="P246" s="5">
        <f t="shared" si="9"/>
        <v>39.98</v>
      </c>
      <c r="Q246" s="5" t="str">
        <f t="shared" si="10"/>
        <v>已有里程未达标</v>
      </c>
      <c r="R246" s="5" t="s">
        <v>181</v>
      </c>
      <c r="S246" s="5" t="s">
        <v>3223</v>
      </c>
      <c r="T246" s="5"/>
      <c r="U246" s="5" t="s">
        <v>3278</v>
      </c>
      <c r="V246" s="5">
        <v>3000</v>
      </c>
      <c r="W246" s="6">
        <v>150</v>
      </c>
      <c r="X246" s="5">
        <f>SUMIFS(逐日取数依据!$M$2:$M$8738,逐日取数依据!$A$2:$A$8738,AB246)</f>
        <v>2</v>
      </c>
      <c r="Y246" s="5" t="s">
        <v>120</v>
      </c>
      <c r="Z246" s="5" t="s">
        <v>120</v>
      </c>
      <c r="AA246" s="5" t="str">
        <f t="shared" si="11"/>
        <v>仅累计已有数据，缺失不代表实际零里程</v>
      </c>
      <c r="AB246" s="5">
        <v>246</v>
      </c>
      <c r="AC246" s="5">
        <v>28</v>
      </c>
      <c r="AD246" s="6">
        <v>2800</v>
      </c>
      <c r="AE246" s="5" t="s">
        <v>652</v>
      </c>
    </row>
    <row r="247" ht="19" customHeight="1" spans="1:31">
      <c r="A247" s="5" t="s">
        <v>654</v>
      </c>
      <c r="B247" s="5">
        <v>2026</v>
      </c>
      <c r="C247" s="5">
        <v>9</v>
      </c>
      <c r="D247" s="5" t="s">
        <v>71</v>
      </c>
      <c r="E247" s="5" t="s">
        <v>70</v>
      </c>
      <c r="F247" s="5" t="s">
        <v>655</v>
      </c>
      <c r="G247" s="5" t="s">
        <v>656</v>
      </c>
      <c r="H247" s="5" t="s">
        <v>3279</v>
      </c>
      <c r="I247" s="5">
        <v>5</v>
      </c>
      <c r="J247" s="5" t="s">
        <v>16</v>
      </c>
      <c r="K247" s="5" t="s">
        <v>3048</v>
      </c>
      <c r="L247" s="5" t="s">
        <v>3049</v>
      </c>
      <c r="M247" s="5">
        <v>30</v>
      </c>
      <c r="N247" s="6">
        <f>ROUND(V247*M247/规则与名单!$B$3,2)</f>
        <v>5000</v>
      </c>
      <c r="O247" s="6">
        <f>ROUND(SUMIFS(逐日取数依据!$L$2:$L$8738,逐日取数依据!$A$2:$A$8738,AB247),2)</f>
        <v>4820.3</v>
      </c>
      <c r="P247" s="5">
        <f t="shared" si="9"/>
        <v>96.41</v>
      </c>
      <c r="Q247" s="5" t="str">
        <f t="shared" si="10"/>
        <v>未达标</v>
      </c>
      <c r="R247" s="5" t="s">
        <v>111</v>
      </c>
      <c r="S247" s="5" t="s">
        <v>3280</v>
      </c>
      <c r="T247" s="5"/>
      <c r="U247" s="5"/>
      <c r="V247" s="5">
        <v>5000</v>
      </c>
      <c r="W247" s="6">
        <v>260</v>
      </c>
      <c r="X247" s="5">
        <f>SUMIFS(逐日取数依据!$M$2:$M$8738,逐日取数依据!$A$2:$A$8738,AB247)</f>
        <v>0</v>
      </c>
      <c r="Y247" s="5" t="s">
        <v>120</v>
      </c>
      <c r="Z247" s="5" t="s">
        <v>120</v>
      </c>
      <c r="AA247" s="5" t="str">
        <f t="shared" si="11"/>
        <v>数据齐全</v>
      </c>
      <c r="AB247" s="5">
        <v>247</v>
      </c>
      <c r="AC247" s="5">
        <v>30</v>
      </c>
      <c r="AD247" s="6">
        <v>5000</v>
      </c>
      <c r="AE247" s="5" t="s">
        <v>145</v>
      </c>
    </row>
    <row r="248" ht="19" customHeight="1" spans="1:31">
      <c r="A248" s="5" t="s">
        <v>657</v>
      </c>
      <c r="B248" s="5">
        <v>2026</v>
      </c>
      <c r="C248" s="5">
        <v>9</v>
      </c>
      <c r="D248" s="5" t="s">
        <v>71</v>
      </c>
      <c r="E248" s="5" t="s">
        <v>70</v>
      </c>
      <c r="F248" s="5" t="s">
        <v>658</v>
      </c>
      <c r="G248" s="5" t="s">
        <v>659</v>
      </c>
      <c r="H248" s="5" t="s">
        <v>3281</v>
      </c>
      <c r="I248" s="5">
        <v>5</v>
      </c>
      <c r="J248" s="5" t="s">
        <v>16</v>
      </c>
      <c r="K248" s="5" t="s">
        <v>3257</v>
      </c>
      <c r="L248" s="5" t="s">
        <v>3049</v>
      </c>
      <c r="M248" s="5">
        <v>29</v>
      </c>
      <c r="N248" s="6">
        <f>ROUND(V248*M248/规则与名单!$B$3,2)</f>
        <v>4833.33</v>
      </c>
      <c r="O248" s="6">
        <f>ROUND(SUMIFS(逐日取数依据!$L$2:$L$8738,逐日取数依据!$A$2:$A$8738,AB248),2)</f>
        <v>662.5</v>
      </c>
      <c r="P248" s="5">
        <f t="shared" si="9"/>
        <v>13.71</v>
      </c>
      <c r="Q248" s="5" t="str">
        <f t="shared" si="10"/>
        <v>未达标</v>
      </c>
      <c r="R248" s="5" t="s">
        <v>111</v>
      </c>
      <c r="S248" s="5" t="s">
        <v>3257</v>
      </c>
      <c r="T248" s="5"/>
      <c r="U248" s="5"/>
      <c r="V248" s="5">
        <v>5000</v>
      </c>
      <c r="W248" s="6">
        <v>260</v>
      </c>
      <c r="X248" s="5">
        <f>SUMIFS(逐日取数依据!$M$2:$M$8738,逐日取数依据!$A$2:$A$8738,AB248)</f>
        <v>0</v>
      </c>
      <c r="Y248" s="5" t="s">
        <v>120</v>
      </c>
      <c r="Z248" s="5" t="s">
        <v>120</v>
      </c>
      <c r="AA248" s="5" t="str">
        <f t="shared" si="11"/>
        <v>数据齐全</v>
      </c>
      <c r="AB248" s="5">
        <v>248</v>
      </c>
      <c r="AC248" s="5">
        <v>29</v>
      </c>
      <c r="AD248" s="6">
        <v>4833.33</v>
      </c>
      <c r="AE248" s="5" t="s">
        <v>660</v>
      </c>
    </row>
    <row r="249" ht="19" customHeight="1" spans="1:31">
      <c r="A249" s="5" t="s">
        <v>661</v>
      </c>
      <c r="B249" s="5">
        <v>2026</v>
      </c>
      <c r="C249" s="5">
        <v>9</v>
      </c>
      <c r="D249" s="5" t="s">
        <v>71</v>
      </c>
      <c r="E249" s="5" t="s">
        <v>70</v>
      </c>
      <c r="F249" s="5" t="s">
        <v>658</v>
      </c>
      <c r="G249" s="5" t="s">
        <v>659</v>
      </c>
      <c r="H249" s="5" t="s">
        <v>3281</v>
      </c>
      <c r="I249" s="5">
        <v>5</v>
      </c>
      <c r="J249" s="5" t="s">
        <v>16</v>
      </c>
      <c r="K249" s="5" t="s">
        <v>3048</v>
      </c>
      <c r="L249" s="5" t="s">
        <v>3049</v>
      </c>
      <c r="M249" s="5">
        <v>30</v>
      </c>
      <c r="N249" s="6">
        <f>ROUND(V249*M249/规则与名单!$B$3,2)</f>
        <v>5000</v>
      </c>
      <c r="O249" s="6">
        <f>ROUND(SUMIFS(逐日取数依据!$L$2:$L$8738,逐日取数依据!$A$2:$A$8738,AB249),2)</f>
        <v>634.9</v>
      </c>
      <c r="P249" s="5">
        <f t="shared" si="9"/>
        <v>12.7</v>
      </c>
      <c r="Q249" s="5" t="str">
        <f t="shared" si="10"/>
        <v>未达标</v>
      </c>
      <c r="R249" s="5" t="s">
        <v>111</v>
      </c>
      <c r="S249" s="5" t="s">
        <v>3086</v>
      </c>
      <c r="T249" s="5"/>
      <c r="U249" s="5"/>
      <c r="V249" s="5">
        <v>5000</v>
      </c>
      <c r="W249" s="6">
        <v>260</v>
      </c>
      <c r="X249" s="5">
        <f>SUMIFS(逐日取数依据!$M$2:$M$8738,逐日取数依据!$A$2:$A$8738,AB249)</f>
        <v>0</v>
      </c>
      <c r="Y249" s="5" t="s">
        <v>120</v>
      </c>
      <c r="Z249" s="5" t="s">
        <v>120</v>
      </c>
      <c r="AA249" s="5" t="str">
        <f t="shared" si="11"/>
        <v>数据齐全</v>
      </c>
      <c r="AB249" s="5">
        <v>249</v>
      </c>
      <c r="AC249" s="5">
        <v>30</v>
      </c>
      <c r="AD249" s="6">
        <v>5000</v>
      </c>
      <c r="AE249" s="5" t="s">
        <v>145</v>
      </c>
    </row>
    <row r="250" ht="19" customHeight="1" spans="1:31">
      <c r="A250" s="5" t="s">
        <v>662</v>
      </c>
      <c r="B250" s="5">
        <v>2026</v>
      </c>
      <c r="C250" s="5">
        <v>9</v>
      </c>
      <c r="D250" s="5" t="s">
        <v>71</v>
      </c>
      <c r="E250" s="5" t="s">
        <v>70</v>
      </c>
      <c r="F250" s="5" t="s">
        <v>655</v>
      </c>
      <c r="G250" s="5" t="s">
        <v>656</v>
      </c>
      <c r="H250" s="5" t="s">
        <v>3279</v>
      </c>
      <c r="I250" s="5">
        <v>5</v>
      </c>
      <c r="J250" s="5" t="s">
        <v>16</v>
      </c>
      <c r="K250" s="5" t="s">
        <v>3048</v>
      </c>
      <c r="L250" s="5" t="s">
        <v>3049</v>
      </c>
      <c r="M250" s="5">
        <v>30</v>
      </c>
      <c r="N250" s="6">
        <f>ROUND(V250*M250/规则与名单!$B$3,2)</f>
        <v>5000</v>
      </c>
      <c r="O250" s="6">
        <f>ROUND(SUMIFS(逐日取数依据!$L$2:$L$8738,逐日取数依据!$A$2:$A$8738,AB250),2)</f>
        <v>3831.1</v>
      </c>
      <c r="P250" s="5">
        <f t="shared" si="9"/>
        <v>76.62</v>
      </c>
      <c r="Q250" s="5" t="str">
        <f t="shared" si="10"/>
        <v>已有里程未达标</v>
      </c>
      <c r="R250" s="5" t="s">
        <v>111</v>
      </c>
      <c r="S250" s="5" t="s">
        <v>3282</v>
      </c>
      <c r="T250" s="5"/>
      <c r="U250" s="5"/>
      <c r="V250" s="5">
        <v>5000</v>
      </c>
      <c r="W250" s="6">
        <v>260</v>
      </c>
      <c r="X250" s="5">
        <f>SUMIFS(逐日取数依据!$M$2:$M$8738,逐日取数依据!$A$2:$A$8738,AB250)</f>
        <v>3</v>
      </c>
      <c r="Y250" s="5" t="s">
        <v>120</v>
      </c>
      <c r="Z250" s="5" t="s">
        <v>120</v>
      </c>
      <c r="AA250" s="5" t="str">
        <f t="shared" si="11"/>
        <v>仅累计已有数据，缺失不代表实际零里程</v>
      </c>
      <c r="AB250" s="5">
        <v>250</v>
      </c>
      <c r="AC250" s="5">
        <v>30</v>
      </c>
      <c r="AD250" s="6">
        <v>5000</v>
      </c>
      <c r="AE250" s="5" t="s">
        <v>663</v>
      </c>
    </row>
    <row r="251" ht="19" customHeight="1" spans="1:31">
      <c r="A251" s="5" t="s">
        <v>664</v>
      </c>
      <c r="B251" s="5">
        <v>2026</v>
      </c>
      <c r="C251" s="5">
        <v>9</v>
      </c>
      <c r="D251" s="5" t="s">
        <v>71</v>
      </c>
      <c r="E251" s="5" t="s">
        <v>70</v>
      </c>
      <c r="F251" s="5" t="s">
        <v>665</v>
      </c>
      <c r="G251" s="5" t="s">
        <v>666</v>
      </c>
      <c r="H251" s="5" t="s">
        <v>3283</v>
      </c>
      <c r="I251" s="5">
        <v>5</v>
      </c>
      <c r="J251" s="5" t="s">
        <v>16</v>
      </c>
      <c r="K251" s="5" t="s">
        <v>3048</v>
      </c>
      <c r="L251" s="5" t="s">
        <v>3049</v>
      </c>
      <c r="M251" s="5">
        <v>30</v>
      </c>
      <c r="N251" s="6">
        <f>ROUND(V251*M251/规则与名单!$B$3,2)</f>
        <v>5000</v>
      </c>
      <c r="O251" s="6">
        <f>ROUND(SUMIFS(逐日取数依据!$L$2:$L$8738,逐日取数依据!$A$2:$A$8738,AB251),2)</f>
        <v>1433.3</v>
      </c>
      <c r="P251" s="5">
        <f t="shared" si="9"/>
        <v>28.67</v>
      </c>
      <c r="Q251" s="5" t="str">
        <f t="shared" si="10"/>
        <v>已有里程未达标</v>
      </c>
      <c r="R251" s="5" t="s">
        <v>111</v>
      </c>
      <c r="S251" s="5" t="s">
        <v>3228</v>
      </c>
      <c r="T251" s="5"/>
      <c r="U251" s="5"/>
      <c r="V251" s="5">
        <v>5000</v>
      </c>
      <c r="W251" s="6">
        <v>260</v>
      </c>
      <c r="X251" s="5">
        <f>SUMIFS(逐日取数依据!$M$2:$M$8738,逐日取数依据!$A$2:$A$8738,AB251)</f>
        <v>14</v>
      </c>
      <c r="Y251" s="5" t="s">
        <v>120</v>
      </c>
      <c r="Z251" s="5" t="s">
        <v>120</v>
      </c>
      <c r="AA251" s="5" t="str">
        <f t="shared" si="11"/>
        <v>仅累计已有数据，缺失不代表实际零里程</v>
      </c>
      <c r="AB251" s="5">
        <v>251</v>
      </c>
      <c r="AC251" s="5">
        <v>30</v>
      </c>
      <c r="AD251" s="6">
        <v>5000</v>
      </c>
      <c r="AE251" s="5" t="s">
        <v>667</v>
      </c>
    </row>
    <row r="252" ht="19" customHeight="1" spans="1:31">
      <c r="A252" s="5" t="s">
        <v>668</v>
      </c>
      <c r="B252" s="5">
        <v>2026</v>
      </c>
      <c r="C252" s="5">
        <v>9</v>
      </c>
      <c r="D252" s="5" t="s">
        <v>71</v>
      </c>
      <c r="E252" s="5" t="s">
        <v>70</v>
      </c>
      <c r="F252" s="5" t="s">
        <v>655</v>
      </c>
      <c r="G252" s="5" t="s">
        <v>656</v>
      </c>
      <c r="H252" s="5" t="s">
        <v>3279</v>
      </c>
      <c r="I252" s="5">
        <v>5</v>
      </c>
      <c r="J252" s="5" t="s">
        <v>16</v>
      </c>
      <c r="K252" s="5" t="s">
        <v>3048</v>
      </c>
      <c r="L252" s="5" t="s">
        <v>3049</v>
      </c>
      <c r="M252" s="5">
        <v>30</v>
      </c>
      <c r="N252" s="6">
        <f>ROUND(V252*M252/规则与名单!$B$3,2)</f>
        <v>5000</v>
      </c>
      <c r="O252" s="6">
        <f>ROUND(SUMIFS(逐日取数依据!$L$2:$L$8738,逐日取数依据!$A$2:$A$8738,AB252),2)</f>
        <v>3871.9</v>
      </c>
      <c r="P252" s="5">
        <f t="shared" si="9"/>
        <v>77.44</v>
      </c>
      <c r="Q252" s="5" t="str">
        <f t="shared" si="10"/>
        <v>已有里程未达标</v>
      </c>
      <c r="R252" s="5" t="s">
        <v>111</v>
      </c>
      <c r="S252" s="5" t="s">
        <v>3075</v>
      </c>
      <c r="T252" s="5"/>
      <c r="U252" s="5"/>
      <c r="V252" s="5">
        <v>5000</v>
      </c>
      <c r="W252" s="6">
        <v>260</v>
      </c>
      <c r="X252" s="5">
        <f>SUMIFS(逐日取数依据!$M$2:$M$8738,逐日取数依据!$A$2:$A$8738,AB252)</f>
        <v>1</v>
      </c>
      <c r="Y252" s="5" t="s">
        <v>120</v>
      </c>
      <c r="Z252" s="5" t="s">
        <v>120</v>
      </c>
      <c r="AA252" s="5" t="str">
        <f t="shared" si="11"/>
        <v>仅累计已有数据，缺失不代表实际零里程</v>
      </c>
      <c r="AB252" s="5">
        <v>252</v>
      </c>
      <c r="AC252" s="5">
        <v>30</v>
      </c>
      <c r="AD252" s="6">
        <v>5000</v>
      </c>
      <c r="AE252" s="5" t="s">
        <v>357</v>
      </c>
    </row>
    <row r="253" ht="19" customHeight="1" spans="1:31">
      <c r="A253" s="5" t="s">
        <v>669</v>
      </c>
      <c r="B253" s="5">
        <v>2026</v>
      </c>
      <c r="C253" s="5">
        <v>9</v>
      </c>
      <c r="D253" s="5" t="s">
        <v>71</v>
      </c>
      <c r="E253" s="5" t="s">
        <v>70</v>
      </c>
      <c r="F253" s="5" t="s">
        <v>670</v>
      </c>
      <c r="G253" s="5" t="s">
        <v>671</v>
      </c>
      <c r="H253" s="5" t="s">
        <v>3284</v>
      </c>
      <c r="I253" s="5">
        <v>5</v>
      </c>
      <c r="J253" s="5" t="s">
        <v>16</v>
      </c>
      <c r="K253" s="5" t="s">
        <v>3048</v>
      </c>
      <c r="L253" s="5" t="s">
        <v>3285</v>
      </c>
      <c r="M253" s="5">
        <v>9</v>
      </c>
      <c r="N253" s="6">
        <f>ROUND(V253*M253/规则与名单!$B$3,2)</f>
        <v>1500</v>
      </c>
      <c r="O253" s="6">
        <f>ROUND(SUMIFS(逐日取数依据!$L$2:$L$8738,逐日取数依据!$A$2:$A$8738,AB253),2)</f>
        <v>0</v>
      </c>
      <c r="P253" s="5">
        <f t="shared" si="9"/>
        <v>0</v>
      </c>
      <c r="Q253" s="5" t="str">
        <f t="shared" si="10"/>
        <v>待补里程</v>
      </c>
      <c r="R253" s="5" t="s">
        <v>181</v>
      </c>
      <c r="S253" s="5" t="s">
        <v>3203</v>
      </c>
      <c r="T253" s="5"/>
      <c r="U253" s="5" t="s">
        <v>3285</v>
      </c>
      <c r="V253" s="5">
        <v>5000</v>
      </c>
      <c r="W253" s="6">
        <v>260</v>
      </c>
      <c r="X253" s="5">
        <f>SUMIFS(逐日取数依据!$M$2:$M$8738,逐日取数依据!$A$2:$A$8738,AB253)</f>
        <v>9</v>
      </c>
      <c r="Y253" s="5" t="s">
        <v>120</v>
      </c>
      <c r="Z253" s="5" t="s">
        <v>113</v>
      </c>
      <c r="AA253" s="5" t="str">
        <f t="shared" si="11"/>
        <v>仅累计已有数据，缺失不代表实际零里程</v>
      </c>
      <c r="AB253" s="5">
        <v>253</v>
      </c>
      <c r="AC253" s="5">
        <v>9</v>
      </c>
      <c r="AD253" s="6">
        <v>1500</v>
      </c>
      <c r="AE253" s="5" t="s">
        <v>672</v>
      </c>
    </row>
    <row r="254" ht="19" customHeight="1" spans="1:31">
      <c r="A254" s="5" t="s">
        <v>674</v>
      </c>
      <c r="B254" s="5">
        <v>2026</v>
      </c>
      <c r="C254" s="5">
        <v>9</v>
      </c>
      <c r="D254" s="5" t="s">
        <v>71</v>
      </c>
      <c r="E254" s="5" t="s">
        <v>70</v>
      </c>
      <c r="F254" s="5" t="s">
        <v>655</v>
      </c>
      <c r="G254" s="5" t="s">
        <v>656</v>
      </c>
      <c r="H254" s="5" t="s">
        <v>3279</v>
      </c>
      <c r="I254" s="5">
        <v>1</v>
      </c>
      <c r="J254" s="5" t="s">
        <v>6</v>
      </c>
      <c r="K254" s="5" t="s">
        <v>3048</v>
      </c>
      <c r="L254" s="5" t="s">
        <v>3049</v>
      </c>
      <c r="M254" s="5">
        <v>30</v>
      </c>
      <c r="N254" s="6">
        <f>ROUND(V254*M254/规则与名单!$B$3,2)</f>
        <v>3000</v>
      </c>
      <c r="O254" s="6">
        <f>ROUND(SUMIFS(逐日取数依据!$L$2:$L$8738,逐日取数依据!$A$2:$A$8738,AB254),2)</f>
        <v>3110.6</v>
      </c>
      <c r="P254" s="5">
        <f t="shared" si="9"/>
        <v>103.69</v>
      </c>
      <c r="Q254" s="5" t="str">
        <f t="shared" si="10"/>
        <v>达标</v>
      </c>
      <c r="R254" s="5" t="s">
        <v>111</v>
      </c>
      <c r="S254" s="5" t="s">
        <v>3280</v>
      </c>
      <c r="T254" s="5"/>
      <c r="U254" s="5"/>
      <c r="V254" s="5">
        <v>3000</v>
      </c>
      <c r="W254" s="6">
        <v>150</v>
      </c>
      <c r="X254" s="5">
        <f>SUMIFS(逐日取数依据!$M$2:$M$8738,逐日取数依据!$A$2:$A$8738,AB254)</f>
        <v>2</v>
      </c>
      <c r="Y254" s="5" t="s">
        <v>120</v>
      </c>
      <c r="Z254" s="5" t="s">
        <v>120</v>
      </c>
      <c r="AA254" s="5" t="str">
        <f t="shared" si="11"/>
        <v>仅累计已有数据，缺失不代表实际零里程</v>
      </c>
      <c r="AB254" s="5">
        <v>254</v>
      </c>
      <c r="AC254" s="5">
        <v>30</v>
      </c>
      <c r="AD254" s="6">
        <v>3000</v>
      </c>
      <c r="AE254" s="5" t="s">
        <v>371</v>
      </c>
    </row>
    <row r="255" ht="19" customHeight="1" spans="1:31">
      <c r="A255" s="5" t="s">
        <v>675</v>
      </c>
      <c r="B255" s="5">
        <v>2026</v>
      </c>
      <c r="C255" s="5">
        <v>9</v>
      </c>
      <c r="D255" s="5" t="s">
        <v>71</v>
      </c>
      <c r="E255" s="5" t="s">
        <v>70</v>
      </c>
      <c r="F255" s="5" t="s">
        <v>655</v>
      </c>
      <c r="G255" s="5" t="s">
        <v>656</v>
      </c>
      <c r="H255" s="5" t="s">
        <v>3279</v>
      </c>
      <c r="I255" s="5">
        <v>1</v>
      </c>
      <c r="J255" s="5" t="s">
        <v>6</v>
      </c>
      <c r="K255" s="5" t="s">
        <v>3048</v>
      </c>
      <c r="L255" s="5" t="s">
        <v>3049</v>
      </c>
      <c r="M255" s="5">
        <v>30</v>
      </c>
      <c r="N255" s="6">
        <f>ROUND(V255*M255/规则与名单!$B$3,2)</f>
        <v>3000</v>
      </c>
      <c r="O255" s="6">
        <f>ROUND(SUMIFS(逐日取数依据!$L$2:$L$8738,逐日取数依据!$A$2:$A$8738,AB255),2)</f>
        <v>3970.2</v>
      </c>
      <c r="P255" s="5">
        <f t="shared" si="9"/>
        <v>132.34</v>
      </c>
      <c r="Q255" s="5" t="str">
        <f t="shared" si="10"/>
        <v>达标</v>
      </c>
      <c r="R255" s="5" t="s">
        <v>111</v>
      </c>
      <c r="S255" s="5" t="s">
        <v>3280</v>
      </c>
      <c r="T255" s="5"/>
      <c r="U255" s="5"/>
      <c r="V255" s="5">
        <v>3000</v>
      </c>
      <c r="W255" s="6">
        <v>150</v>
      </c>
      <c r="X255" s="5">
        <f>SUMIFS(逐日取数依据!$M$2:$M$8738,逐日取数依据!$A$2:$A$8738,AB255)</f>
        <v>0</v>
      </c>
      <c r="Y255" s="5" t="s">
        <v>120</v>
      </c>
      <c r="Z255" s="5" t="s">
        <v>120</v>
      </c>
      <c r="AA255" s="5" t="str">
        <f t="shared" si="11"/>
        <v>数据齐全</v>
      </c>
      <c r="AB255" s="5">
        <v>255</v>
      </c>
      <c r="AC255" s="5">
        <v>30</v>
      </c>
      <c r="AD255" s="6">
        <v>3000</v>
      </c>
      <c r="AE255" s="5" t="s">
        <v>145</v>
      </c>
    </row>
    <row r="256" ht="19" customHeight="1" spans="1:31">
      <c r="A256" s="5" t="s">
        <v>676</v>
      </c>
      <c r="B256" s="5">
        <v>2026</v>
      </c>
      <c r="C256" s="5">
        <v>9</v>
      </c>
      <c r="D256" s="5" t="s">
        <v>71</v>
      </c>
      <c r="E256" s="5" t="s">
        <v>70</v>
      </c>
      <c r="F256" s="5" t="s">
        <v>665</v>
      </c>
      <c r="G256" s="5" t="s">
        <v>666</v>
      </c>
      <c r="H256" s="5" t="s">
        <v>3283</v>
      </c>
      <c r="I256" s="5">
        <v>1</v>
      </c>
      <c r="J256" s="5" t="s">
        <v>6</v>
      </c>
      <c r="K256" s="5" t="s">
        <v>3048</v>
      </c>
      <c r="L256" s="5" t="s">
        <v>3049</v>
      </c>
      <c r="M256" s="5">
        <v>30</v>
      </c>
      <c r="N256" s="6">
        <f>ROUND(V256*M256/规则与名单!$B$3,2)</f>
        <v>3000</v>
      </c>
      <c r="O256" s="6">
        <f>ROUND(SUMIFS(逐日取数依据!$L$2:$L$8738,逐日取数依据!$A$2:$A$8738,AB256),2)</f>
        <v>125.72</v>
      </c>
      <c r="P256" s="5">
        <f t="shared" si="9"/>
        <v>4.19</v>
      </c>
      <c r="Q256" s="5" t="str">
        <f t="shared" si="10"/>
        <v>未达标</v>
      </c>
      <c r="R256" s="5" t="s">
        <v>111</v>
      </c>
      <c r="S256" s="5" t="s">
        <v>3286</v>
      </c>
      <c r="T256" s="5"/>
      <c r="U256" s="5"/>
      <c r="V256" s="5">
        <v>3000</v>
      </c>
      <c r="W256" s="6">
        <v>150</v>
      </c>
      <c r="X256" s="5">
        <f>SUMIFS(逐日取数依据!$M$2:$M$8738,逐日取数依据!$A$2:$A$8738,AB256)</f>
        <v>0</v>
      </c>
      <c r="Y256" s="5" t="s">
        <v>120</v>
      </c>
      <c r="Z256" s="5" t="s">
        <v>113</v>
      </c>
      <c r="AA256" s="5" t="str">
        <f t="shared" si="11"/>
        <v>数据齐全</v>
      </c>
      <c r="AB256" s="5">
        <v>256</v>
      </c>
      <c r="AC256" s="5">
        <v>30</v>
      </c>
      <c r="AD256" s="6">
        <v>3000</v>
      </c>
      <c r="AE256" s="5" t="s">
        <v>677</v>
      </c>
    </row>
    <row r="257" ht="19" customHeight="1" spans="1:31">
      <c r="A257" s="5" t="s">
        <v>678</v>
      </c>
      <c r="B257" s="5">
        <v>2026</v>
      </c>
      <c r="C257" s="5">
        <v>9</v>
      </c>
      <c r="D257" s="5" t="s">
        <v>71</v>
      </c>
      <c r="E257" s="5" t="s">
        <v>70</v>
      </c>
      <c r="F257" s="5" t="s">
        <v>658</v>
      </c>
      <c r="G257" s="5" t="s">
        <v>659</v>
      </c>
      <c r="H257" s="5" t="s">
        <v>3281</v>
      </c>
      <c r="I257" s="5">
        <v>1</v>
      </c>
      <c r="J257" s="5" t="s">
        <v>6</v>
      </c>
      <c r="K257" s="5" t="s">
        <v>3048</v>
      </c>
      <c r="L257" s="5" t="s">
        <v>3065</v>
      </c>
      <c r="M257" s="5">
        <v>3</v>
      </c>
      <c r="N257" s="6">
        <f>ROUND(V257*M257/规则与名单!$B$3,2)</f>
        <v>300</v>
      </c>
      <c r="O257" s="6">
        <f>ROUND(SUMIFS(逐日取数依据!$L$2:$L$8738,逐日取数依据!$A$2:$A$8738,AB257),2)</f>
        <v>113.2</v>
      </c>
      <c r="P257" s="5">
        <f t="shared" si="9"/>
        <v>37.73</v>
      </c>
      <c r="Q257" s="5" t="str">
        <f t="shared" si="10"/>
        <v>未达标</v>
      </c>
      <c r="R257" s="5" t="s">
        <v>181</v>
      </c>
      <c r="S257" s="5" t="s">
        <v>3287</v>
      </c>
      <c r="T257" s="5"/>
      <c r="U257" s="5" t="s">
        <v>3065</v>
      </c>
      <c r="V257" s="5">
        <v>3000</v>
      </c>
      <c r="W257" s="6">
        <v>150</v>
      </c>
      <c r="X257" s="5">
        <f>SUMIFS(逐日取数依据!$M$2:$M$8738,逐日取数依据!$A$2:$A$8738,AB257)</f>
        <v>0</v>
      </c>
      <c r="Y257" s="5" t="s">
        <v>120</v>
      </c>
      <c r="Z257" s="5" t="s">
        <v>113</v>
      </c>
      <c r="AA257" s="5" t="str">
        <f t="shared" si="11"/>
        <v>数据齐全</v>
      </c>
      <c r="AB257" s="5">
        <v>257</v>
      </c>
      <c r="AC257" s="5">
        <v>3</v>
      </c>
      <c r="AD257" s="6">
        <v>300</v>
      </c>
      <c r="AE257" s="5" t="s">
        <v>679</v>
      </c>
    </row>
    <row r="258" ht="19" customHeight="1" spans="1:31">
      <c r="A258" s="5" t="s">
        <v>680</v>
      </c>
      <c r="B258" s="5">
        <v>2026</v>
      </c>
      <c r="C258" s="5">
        <v>9</v>
      </c>
      <c r="D258" s="5" t="s">
        <v>71</v>
      </c>
      <c r="E258" s="5" t="s">
        <v>70</v>
      </c>
      <c r="F258" s="5" t="s">
        <v>650</v>
      </c>
      <c r="G258" s="5" t="s">
        <v>651</v>
      </c>
      <c r="H258" s="5" t="s">
        <v>3277</v>
      </c>
      <c r="I258" s="5">
        <v>3</v>
      </c>
      <c r="J258" s="5" t="s">
        <v>12</v>
      </c>
      <c r="K258" s="5" t="s">
        <v>3048</v>
      </c>
      <c r="L258" s="5" t="s">
        <v>3049</v>
      </c>
      <c r="M258" s="5">
        <v>30</v>
      </c>
      <c r="N258" s="6">
        <f>ROUND(V258*M258/规则与名单!$B$3,2)</f>
        <v>5000</v>
      </c>
      <c r="O258" s="6">
        <f>ROUND(SUMIFS(逐日取数依据!$L$2:$L$8738,逐日取数依据!$A$2:$A$8738,AB258),2)</f>
        <v>879.9</v>
      </c>
      <c r="P258" s="5">
        <f t="shared" ref="P258:P321" si="12">ROUND(O258/N258*100,2)</f>
        <v>17.6</v>
      </c>
      <c r="Q258" s="5" t="str">
        <f t="shared" ref="Q258:Q321" si="13">IF(X258=M258,"待补里程",IF(O258&gt;=N258,"达标",IF(X258&gt;0,"已有里程未达标","未达标")))</f>
        <v>已有里程未达标</v>
      </c>
      <c r="R258" s="5" t="s">
        <v>111</v>
      </c>
      <c r="S258" s="5" t="s">
        <v>3288</v>
      </c>
      <c r="T258" s="5"/>
      <c r="U258" s="5"/>
      <c r="V258" s="5">
        <v>5000</v>
      </c>
      <c r="W258" s="6">
        <v>260</v>
      </c>
      <c r="X258" s="5">
        <f>SUMIFS(逐日取数依据!$M$2:$M$8738,逐日取数依据!$A$2:$A$8738,AB258)</f>
        <v>4</v>
      </c>
      <c r="Y258" s="5" t="s">
        <v>120</v>
      </c>
      <c r="Z258" s="5" t="s">
        <v>120</v>
      </c>
      <c r="AA258" s="5" t="str">
        <f t="shared" ref="AA258:AA321" si="14">IF(X258&gt;0,"仅累计已有数据，缺失不代表实际零里程","数据齐全")</f>
        <v>仅累计已有数据，缺失不代表实际零里程</v>
      </c>
      <c r="AB258" s="5">
        <v>258</v>
      </c>
      <c r="AC258" s="5">
        <v>30</v>
      </c>
      <c r="AD258" s="6">
        <v>5000</v>
      </c>
      <c r="AE258" s="5" t="s">
        <v>298</v>
      </c>
    </row>
    <row r="259" ht="19" customHeight="1" spans="1:31">
      <c r="A259" s="5" t="s">
        <v>681</v>
      </c>
      <c r="B259" s="5">
        <v>2026</v>
      </c>
      <c r="C259" s="5">
        <v>9</v>
      </c>
      <c r="D259" s="5" t="s">
        <v>71</v>
      </c>
      <c r="E259" s="5" t="s">
        <v>70</v>
      </c>
      <c r="F259" s="5" t="s">
        <v>650</v>
      </c>
      <c r="G259" s="5" t="s">
        <v>651</v>
      </c>
      <c r="H259" s="5" t="s">
        <v>3277</v>
      </c>
      <c r="I259" s="5">
        <v>3</v>
      </c>
      <c r="J259" s="5" t="s">
        <v>12</v>
      </c>
      <c r="K259" s="5" t="s">
        <v>3048</v>
      </c>
      <c r="L259" s="5" t="s">
        <v>3049</v>
      </c>
      <c r="M259" s="5">
        <v>30</v>
      </c>
      <c r="N259" s="6">
        <f>ROUND(V259*M259/规则与名单!$B$3,2)</f>
        <v>5000</v>
      </c>
      <c r="O259" s="6">
        <f>ROUND(SUMIFS(逐日取数依据!$L$2:$L$8738,逐日取数依据!$A$2:$A$8738,AB259),2)</f>
        <v>755.2</v>
      </c>
      <c r="P259" s="5">
        <f t="shared" si="12"/>
        <v>15.1</v>
      </c>
      <c r="Q259" s="5" t="str">
        <f t="shared" si="13"/>
        <v>已有里程未达标</v>
      </c>
      <c r="R259" s="5" t="s">
        <v>111</v>
      </c>
      <c r="S259" s="5" t="s">
        <v>3289</v>
      </c>
      <c r="T259" s="5"/>
      <c r="U259" s="5"/>
      <c r="V259" s="5">
        <v>5000</v>
      </c>
      <c r="W259" s="6">
        <v>260</v>
      </c>
      <c r="X259" s="5">
        <f>SUMIFS(逐日取数依据!$M$2:$M$8738,逐日取数依据!$A$2:$A$8738,AB259)</f>
        <v>2</v>
      </c>
      <c r="Y259" s="5" t="s">
        <v>120</v>
      </c>
      <c r="Z259" s="5" t="s">
        <v>120</v>
      </c>
      <c r="AA259" s="5" t="str">
        <f t="shared" si="14"/>
        <v>仅累计已有数据，缺失不代表实际零里程</v>
      </c>
      <c r="AB259" s="5">
        <v>259</v>
      </c>
      <c r="AC259" s="5">
        <v>30</v>
      </c>
      <c r="AD259" s="6">
        <v>5000</v>
      </c>
      <c r="AE259" s="5" t="s">
        <v>236</v>
      </c>
    </row>
    <row r="260" ht="19" customHeight="1" spans="1:31">
      <c r="A260" s="5" t="s">
        <v>682</v>
      </c>
      <c r="B260" s="5">
        <v>2026</v>
      </c>
      <c r="C260" s="5">
        <v>9</v>
      </c>
      <c r="D260" s="5" t="s">
        <v>71</v>
      </c>
      <c r="E260" s="5" t="s">
        <v>70</v>
      </c>
      <c r="F260" s="5" t="s">
        <v>650</v>
      </c>
      <c r="G260" s="5" t="s">
        <v>651</v>
      </c>
      <c r="H260" s="5" t="s">
        <v>3277</v>
      </c>
      <c r="I260" s="5">
        <v>3</v>
      </c>
      <c r="J260" s="5" t="s">
        <v>12</v>
      </c>
      <c r="K260" s="5" t="s">
        <v>3072</v>
      </c>
      <c r="L260" s="5" t="s">
        <v>3049</v>
      </c>
      <c r="M260" s="5">
        <v>21</v>
      </c>
      <c r="N260" s="6">
        <f>ROUND(V260*M260/规则与名单!$B$3,2)</f>
        <v>3500</v>
      </c>
      <c r="O260" s="6">
        <f>ROUND(SUMIFS(逐日取数依据!$L$2:$L$8738,逐日取数依据!$A$2:$A$8738,AB260),2)</f>
        <v>818.9</v>
      </c>
      <c r="P260" s="5">
        <f t="shared" si="12"/>
        <v>23.4</v>
      </c>
      <c r="Q260" s="5" t="str">
        <f t="shared" si="13"/>
        <v>未达标</v>
      </c>
      <c r="R260" s="5" t="s">
        <v>111</v>
      </c>
      <c r="S260" s="5" t="s">
        <v>3072</v>
      </c>
      <c r="T260" s="5"/>
      <c r="U260" s="5"/>
      <c r="V260" s="5">
        <v>5000</v>
      </c>
      <c r="W260" s="6">
        <v>260</v>
      </c>
      <c r="X260" s="5">
        <f>SUMIFS(逐日取数依据!$M$2:$M$8738,逐日取数依据!$A$2:$A$8738,AB260)</f>
        <v>0</v>
      </c>
      <c r="Y260" s="5" t="s">
        <v>120</v>
      </c>
      <c r="Z260" s="5" t="s">
        <v>113</v>
      </c>
      <c r="AA260" s="5" t="str">
        <f t="shared" si="14"/>
        <v>数据齐全</v>
      </c>
      <c r="AB260" s="5">
        <v>260</v>
      </c>
      <c r="AC260" s="5">
        <v>21</v>
      </c>
      <c r="AD260" s="6">
        <v>3500</v>
      </c>
      <c r="AE260" s="5" t="s">
        <v>683</v>
      </c>
    </row>
    <row r="261" ht="19" customHeight="1" spans="1:31">
      <c r="A261" s="5" t="s">
        <v>684</v>
      </c>
      <c r="B261" s="5">
        <v>2026</v>
      </c>
      <c r="C261" s="5">
        <v>9</v>
      </c>
      <c r="D261" s="5" t="s">
        <v>71</v>
      </c>
      <c r="E261" s="5" t="s">
        <v>70</v>
      </c>
      <c r="F261" s="5" t="s">
        <v>646</v>
      </c>
      <c r="G261" s="5" t="s">
        <v>685</v>
      </c>
      <c r="H261" s="5" t="s">
        <v>3290</v>
      </c>
      <c r="I261" s="5">
        <v>2</v>
      </c>
      <c r="J261" s="5" t="s">
        <v>11</v>
      </c>
      <c r="K261" s="5" t="s">
        <v>3048</v>
      </c>
      <c r="L261" s="5" t="s">
        <v>3049</v>
      </c>
      <c r="M261" s="5">
        <v>30</v>
      </c>
      <c r="N261" s="6">
        <f>ROUND(V261*M261/规则与名单!$B$3,2)</f>
        <v>3000</v>
      </c>
      <c r="O261" s="6">
        <f>ROUND(SUMIFS(逐日取数依据!$L$2:$L$8738,逐日取数依据!$A$2:$A$8738,AB261),2)</f>
        <v>0</v>
      </c>
      <c r="P261" s="5">
        <f t="shared" si="12"/>
        <v>0</v>
      </c>
      <c r="Q261" s="5" t="str">
        <f t="shared" si="13"/>
        <v>待补里程</v>
      </c>
      <c r="R261" s="5" t="s">
        <v>111</v>
      </c>
      <c r="S261" s="5" t="s">
        <v>3115</v>
      </c>
      <c r="T261" s="5"/>
      <c r="U261" s="5"/>
      <c r="V261" s="5">
        <v>3000</v>
      </c>
      <c r="W261" s="6">
        <v>150</v>
      </c>
      <c r="X261" s="5">
        <f>SUMIFS(逐日取数依据!$M$2:$M$8738,逐日取数依据!$A$2:$A$8738,AB261)</f>
        <v>30</v>
      </c>
      <c r="Y261" s="5" t="s">
        <v>120</v>
      </c>
      <c r="Z261" s="5" t="s">
        <v>120</v>
      </c>
      <c r="AA261" s="5" t="str">
        <f t="shared" si="14"/>
        <v>仅累计已有数据，缺失不代表实际零里程</v>
      </c>
      <c r="AB261" s="5">
        <v>261</v>
      </c>
      <c r="AC261" s="5">
        <v>30</v>
      </c>
      <c r="AD261" s="6">
        <v>3000</v>
      </c>
      <c r="AE261" s="5" t="s">
        <v>686</v>
      </c>
    </row>
    <row r="262" ht="19" customHeight="1" spans="1:31">
      <c r="A262" s="5" t="s">
        <v>687</v>
      </c>
      <c r="B262" s="5">
        <v>2026</v>
      </c>
      <c r="C262" s="5">
        <v>9</v>
      </c>
      <c r="D262" s="5" t="s">
        <v>71</v>
      </c>
      <c r="E262" s="5" t="s">
        <v>70</v>
      </c>
      <c r="F262" s="5" t="s">
        <v>646</v>
      </c>
      <c r="G262" s="5" t="s">
        <v>685</v>
      </c>
      <c r="H262" s="5" t="s">
        <v>3290</v>
      </c>
      <c r="I262" s="5">
        <v>2</v>
      </c>
      <c r="J262" s="5" t="s">
        <v>11</v>
      </c>
      <c r="K262" s="5" t="s">
        <v>3048</v>
      </c>
      <c r="L262" s="5" t="s">
        <v>3049</v>
      </c>
      <c r="M262" s="5">
        <v>30</v>
      </c>
      <c r="N262" s="6">
        <f>ROUND(V262*M262/规则与名单!$B$3,2)</f>
        <v>3000</v>
      </c>
      <c r="O262" s="6">
        <f>ROUND(SUMIFS(逐日取数依据!$L$2:$L$8738,逐日取数依据!$A$2:$A$8738,AB262),2)</f>
        <v>7222.7</v>
      </c>
      <c r="P262" s="5">
        <f t="shared" si="12"/>
        <v>240.76</v>
      </c>
      <c r="Q262" s="5" t="str">
        <f t="shared" si="13"/>
        <v>达标</v>
      </c>
      <c r="R262" s="5" t="s">
        <v>111</v>
      </c>
      <c r="S262" s="5" t="s">
        <v>3133</v>
      </c>
      <c r="T262" s="5"/>
      <c r="U262" s="5"/>
      <c r="V262" s="5">
        <v>3000</v>
      </c>
      <c r="W262" s="6">
        <v>150</v>
      </c>
      <c r="X262" s="5">
        <f>SUMIFS(逐日取数依据!$M$2:$M$8738,逐日取数依据!$A$2:$A$8738,AB262)</f>
        <v>0</v>
      </c>
      <c r="Y262" s="5" t="s">
        <v>120</v>
      </c>
      <c r="Z262" s="5" t="s">
        <v>120</v>
      </c>
      <c r="AA262" s="5" t="str">
        <f t="shared" si="14"/>
        <v>数据齐全</v>
      </c>
      <c r="AB262" s="5">
        <v>262</v>
      </c>
      <c r="AC262" s="5">
        <v>30</v>
      </c>
      <c r="AD262" s="6">
        <v>3000</v>
      </c>
      <c r="AE262" s="5" t="s">
        <v>112</v>
      </c>
    </row>
    <row r="263" ht="19" customHeight="1" spans="1:31">
      <c r="A263" s="5" t="s">
        <v>688</v>
      </c>
      <c r="B263" s="5">
        <v>2026</v>
      </c>
      <c r="C263" s="5">
        <v>9</v>
      </c>
      <c r="D263" s="5" t="s">
        <v>71</v>
      </c>
      <c r="E263" s="5" t="s">
        <v>70</v>
      </c>
      <c r="F263" s="5" t="s">
        <v>646</v>
      </c>
      <c r="G263" s="5" t="s">
        <v>685</v>
      </c>
      <c r="H263" s="5" t="s">
        <v>3290</v>
      </c>
      <c r="I263" s="5">
        <v>2</v>
      </c>
      <c r="J263" s="5" t="s">
        <v>11</v>
      </c>
      <c r="K263" s="5" t="s">
        <v>3048</v>
      </c>
      <c r="L263" s="5" t="s">
        <v>3049</v>
      </c>
      <c r="M263" s="5">
        <v>30</v>
      </c>
      <c r="N263" s="6">
        <f>ROUND(V263*M263/规则与名单!$B$3,2)</f>
        <v>3000</v>
      </c>
      <c r="O263" s="6">
        <f>ROUND(SUMIFS(逐日取数依据!$L$2:$L$8738,逐日取数依据!$A$2:$A$8738,AB263),2)</f>
        <v>0</v>
      </c>
      <c r="P263" s="5">
        <f t="shared" si="12"/>
        <v>0</v>
      </c>
      <c r="Q263" s="5" t="str">
        <f t="shared" si="13"/>
        <v>已有里程未达标</v>
      </c>
      <c r="R263" s="5" t="s">
        <v>111</v>
      </c>
      <c r="S263" s="5" t="s">
        <v>3128</v>
      </c>
      <c r="T263" s="5"/>
      <c r="U263" s="5"/>
      <c r="V263" s="5">
        <v>3000</v>
      </c>
      <c r="W263" s="6">
        <v>150</v>
      </c>
      <c r="X263" s="5">
        <f>SUMIFS(逐日取数依据!$M$2:$M$8738,逐日取数依据!$A$2:$A$8738,AB263)</f>
        <v>29</v>
      </c>
      <c r="Y263" s="5" t="s">
        <v>120</v>
      </c>
      <c r="Z263" s="5" t="s">
        <v>120</v>
      </c>
      <c r="AA263" s="5" t="str">
        <f t="shared" si="14"/>
        <v>仅累计已有数据，缺失不代表实际零里程</v>
      </c>
      <c r="AB263" s="5">
        <v>263</v>
      </c>
      <c r="AC263" s="5">
        <v>30</v>
      </c>
      <c r="AD263" s="6">
        <v>3000</v>
      </c>
      <c r="AE263" s="5" t="s">
        <v>689</v>
      </c>
    </row>
    <row r="264" ht="19" customHeight="1" spans="1:31">
      <c r="A264" s="5" t="s">
        <v>69</v>
      </c>
      <c r="B264" s="5">
        <v>2026</v>
      </c>
      <c r="C264" s="5">
        <v>9</v>
      </c>
      <c r="D264" s="5" t="s">
        <v>71</v>
      </c>
      <c r="E264" s="5" t="s">
        <v>70</v>
      </c>
      <c r="F264" s="5" t="s">
        <v>690</v>
      </c>
      <c r="G264" s="5" t="s">
        <v>691</v>
      </c>
      <c r="H264" s="5" t="s">
        <v>3291</v>
      </c>
      <c r="I264" s="5">
        <v>2</v>
      </c>
      <c r="J264" s="5" t="s">
        <v>11</v>
      </c>
      <c r="K264" s="5" t="s">
        <v>3048</v>
      </c>
      <c r="L264" s="5" t="s">
        <v>3049</v>
      </c>
      <c r="M264" s="5">
        <v>30</v>
      </c>
      <c r="N264" s="6">
        <f>ROUND(V264*M264/规则与名单!$B$3,2)</f>
        <v>3000</v>
      </c>
      <c r="O264" s="6">
        <f>ROUND(SUMIFS(逐日取数依据!$L$2:$L$8738,逐日取数依据!$A$2:$A$8738,AB264),2)</f>
        <v>1793</v>
      </c>
      <c r="P264" s="5">
        <f t="shared" si="12"/>
        <v>59.77</v>
      </c>
      <c r="Q264" s="5" t="str">
        <f t="shared" si="13"/>
        <v>已有里程未达标</v>
      </c>
      <c r="R264" s="5" t="s">
        <v>181</v>
      </c>
      <c r="S264" s="5" t="s">
        <v>3292</v>
      </c>
      <c r="T264" s="5"/>
      <c r="U264" s="5" t="s">
        <v>3049</v>
      </c>
      <c r="V264" s="5">
        <v>3000</v>
      </c>
      <c r="W264" s="6">
        <v>150</v>
      </c>
      <c r="X264" s="5">
        <f>SUMIFS(逐日取数依据!$M$2:$M$8738,逐日取数依据!$A$2:$A$8738,AB264)</f>
        <v>5</v>
      </c>
      <c r="Y264" s="5" t="s">
        <v>113</v>
      </c>
      <c r="Z264" s="5" t="s">
        <v>120</v>
      </c>
      <c r="AA264" s="5" t="str">
        <f t="shared" si="14"/>
        <v>仅累计已有数据，缺失不代表实际零里程</v>
      </c>
      <c r="AB264" s="5">
        <v>264</v>
      </c>
      <c r="AC264" s="5">
        <v>30</v>
      </c>
      <c r="AD264" s="6">
        <v>3000</v>
      </c>
      <c r="AE264" s="5" t="s">
        <v>275</v>
      </c>
    </row>
    <row r="265" ht="19" customHeight="1" spans="1:31">
      <c r="A265" s="5" t="s">
        <v>692</v>
      </c>
      <c r="B265" s="5">
        <v>2026</v>
      </c>
      <c r="C265" s="5">
        <v>9</v>
      </c>
      <c r="D265" s="5" t="s">
        <v>71</v>
      </c>
      <c r="E265" s="5" t="s">
        <v>70</v>
      </c>
      <c r="F265" s="5" t="s">
        <v>693</v>
      </c>
      <c r="G265" s="5" t="s">
        <v>694</v>
      </c>
      <c r="H265" s="5" t="s">
        <v>3293</v>
      </c>
      <c r="I265" s="5">
        <v>2</v>
      </c>
      <c r="J265" s="5" t="s">
        <v>11</v>
      </c>
      <c r="K265" s="5" t="s">
        <v>3048</v>
      </c>
      <c r="L265" s="5" t="s">
        <v>3049</v>
      </c>
      <c r="M265" s="5">
        <v>30</v>
      </c>
      <c r="N265" s="6">
        <f>ROUND(V265*M265/规则与名单!$B$3,2)</f>
        <v>3000</v>
      </c>
      <c r="O265" s="6">
        <f>ROUND(SUMIFS(逐日取数依据!$L$2:$L$8738,逐日取数依据!$A$2:$A$8738,AB265),2)</f>
        <v>4561.1</v>
      </c>
      <c r="P265" s="5">
        <f t="shared" si="12"/>
        <v>152.04</v>
      </c>
      <c r="Q265" s="5" t="str">
        <f t="shared" si="13"/>
        <v>达标</v>
      </c>
      <c r="R265" s="5" t="s">
        <v>111</v>
      </c>
      <c r="S265" s="5" t="s">
        <v>3089</v>
      </c>
      <c r="T265" s="5"/>
      <c r="U265" s="5"/>
      <c r="V265" s="5">
        <v>3000</v>
      </c>
      <c r="W265" s="6">
        <v>150</v>
      </c>
      <c r="X265" s="5">
        <f>SUMIFS(逐日取数依据!$M$2:$M$8738,逐日取数依据!$A$2:$A$8738,AB265)</f>
        <v>2</v>
      </c>
      <c r="Y265" s="5" t="s">
        <v>120</v>
      </c>
      <c r="Z265" s="5" t="s">
        <v>120</v>
      </c>
      <c r="AA265" s="5" t="str">
        <f t="shared" si="14"/>
        <v>仅累计已有数据，缺失不代表实际零里程</v>
      </c>
      <c r="AB265" s="5">
        <v>265</v>
      </c>
      <c r="AC265" s="5">
        <v>30</v>
      </c>
      <c r="AD265" s="6">
        <v>3000</v>
      </c>
      <c r="AE265" s="5" t="s">
        <v>415</v>
      </c>
    </row>
    <row r="266" ht="19" customHeight="1" spans="1:31">
      <c r="A266" s="5" t="s">
        <v>72</v>
      </c>
      <c r="B266" s="5">
        <v>2026</v>
      </c>
      <c r="C266" s="5">
        <v>9</v>
      </c>
      <c r="D266" s="5" t="s">
        <v>71</v>
      </c>
      <c r="E266" s="5" t="s">
        <v>70</v>
      </c>
      <c r="F266" s="5" t="s">
        <v>690</v>
      </c>
      <c r="G266" s="5" t="s">
        <v>691</v>
      </c>
      <c r="H266" s="5" t="s">
        <v>3291</v>
      </c>
      <c r="I266" s="5">
        <v>3</v>
      </c>
      <c r="J266" s="5" t="s">
        <v>12</v>
      </c>
      <c r="K266" s="5" t="s">
        <v>3048</v>
      </c>
      <c r="L266" s="5" t="s">
        <v>3049</v>
      </c>
      <c r="M266" s="5">
        <v>30</v>
      </c>
      <c r="N266" s="6">
        <f>ROUND(V266*M266/规则与名单!$B$3,2)</f>
        <v>5000</v>
      </c>
      <c r="O266" s="6">
        <f>ROUND(SUMIFS(逐日取数依据!$L$2:$L$8738,逐日取数依据!$A$2:$A$8738,AB266),2)</f>
        <v>922.5</v>
      </c>
      <c r="P266" s="5">
        <f t="shared" si="12"/>
        <v>18.45</v>
      </c>
      <c r="Q266" s="5" t="str">
        <f t="shared" si="13"/>
        <v>已有里程未达标</v>
      </c>
      <c r="R266" s="5" t="s">
        <v>181</v>
      </c>
      <c r="S266" s="5" t="s">
        <v>3294</v>
      </c>
      <c r="T266" s="5"/>
      <c r="U266" s="5" t="s">
        <v>3049</v>
      </c>
      <c r="V266" s="5">
        <v>5000</v>
      </c>
      <c r="W266" s="6">
        <v>300</v>
      </c>
      <c r="X266" s="5">
        <f>SUMIFS(逐日取数依据!$M$2:$M$8738,逐日取数依据!$A$2:$A$8738,AB266)</f>
        <v>6</v>
      </c>
      <c r="Y266" s="5" t="s">
        <v>113</v>
      </c>
      <c r="Z266" s="5" t="s">
        <v>120</v>
      </c>
      <c r="AA266" s="5" t="str">
        <f t="shared" si="14"/>
        <v>仅累计已有数据，缺失不代表实际零里程</v>
      </c>
      <c r="AB266" s="5">
        <v>266</v>
      </c>
      <c r="AC266" s="5">
        <v>30</v>
      </c>
      <c r="AD266" s="6">
        <v>5000</v>
      </c>
      <c r="AE266" s="5" t="s">
        <v>400</v>
      </c>
    </row>
    <row r="267" ht="19" customHeight="1" spans="1:31">
      <c r="A267" s="5" t="s">
        <v>695</v>
      </c>
      <c r="B267" s="5">
        <v>2026</v>
      </c>
      <c r="C267" s="5">
        <v>9</v>
      </c>
      <c r="D267" s="5" t="s">
        <v>71</v>
      </c>
      <c r="E267" s="5" t="s">
        <v>70</v>
      </c>
      <c r="F267" s="5" t="s">
        <v>646</v>
      </c>
      <c r="G267" s="5" t="s">
        <v>685</v>
      </c>
      <c r="H267" s="5" t="s">
        <v>3290</v>
      </c>
      <c r="I267" s="5">
        <v>2</v>
      </c>
      <c r="J267" s="5" t="s">
        <v>11</v>
      </c>
      <c r="K267" s="5" t="s">
        <v>3048</v>
      </c>
      <c r="L267" s="5" t="s">
        <v>3049</v>
      </c>
      <c r="M267" s="5">
        <v>30</v>
      </c>
      <c r="N267" s="6">
        <f>ROUND(V267*M267/规则与名单!$B$3,2)</f>
        <v>3000</v>
      </c>
      <c r="O267" s="6">
        <f>ROUND(SUMIFS(逐日取数依据!$L$2:$L$8738,逐日取数依据!$A$2:$A$8738,AB267),2)</f>
        <v>0</v>
      </c>
      <c r="P267" s="5">
        <f t="shared" si="12"/>
        <v>0</v>
      </c>
      <c r="Q267" s="5" t="str">
        <f t="shared" si="13"/>
        <v>待补里程</v>
      </c>
      <c r="R267" s="5" t="s">
        <v>111</v>
      </c>
      <c r="S267" s="5" t="s">
        <v>3133</v>
      </c>
      <c r="T267" s="5"/>
      <c r="U267" s="5"/>
      <c r="V267" s="5">
        <v>3000</v>
      </c>
      <c r="W267" s="6">
        <v>150</v>
      </c>
      <c r="X267" s="5">
        <f>SUMIFS(逐日取数依据!$M$2:$M$8738,逐日取数依据!$A$2:$A$8738,AB267)</f>
        <v>30</v>
      </c>
      <c r="Y267" s="5" t="s">
        <v>120</v>
      </c>
      <c r="Z267" s="5" t="s">
        <v>120</v>
      </c>
      <c r="AA267" s="5" t="str">
        <f t="shared" si="14"/>
        <v>仅累计已有数据，缺失不代表实际零里程</v>
      </c>
      <c r="AB267" s="5">
        <v>267</v>
      </c>
      <c r="AC267" s="5">
        <v>30</v>
      </c>
      <c r="AD267" s="6">
        <v>3000</v>
      </c>
      <c r="AE267" s="5" t="s">
        <v>686</v>
      </c>
    </row>
    <row r="268" ht="19" customHeight="1" spans="1:31">
      <c r="A268" s="5" t="s">
        <v>696</v>
      </c>
      <c r="B268" s="5">
        <v>2026</v>
      </c>
      <c r="C268" s="5">
        <v>9</v>
      </c>
      <c r="D268" s="5" t="s">
        <v>71</v>
      </c>
      <c r="E268" s="5" t="s">
        <v>70</v>
      </c>
      <c r="F268" s="5" t="s">
        <v>697</v>
      </c>
      <c r="G268" s="5" t="s">
        <v>698</v>
      </c>
      <c r="H268" s="5" t="s">
        <v>3295</v>
      </c>
      <c r="I268" s="5">
        <v>2</v>
      </c>
      <c r="J268" s="5" t="s">
        <v>11</v>
      </c>
      <c r="K268" s="5" t="s">
        <v>3048</v>
      </c>
      <c r="L268" s="5" t="s">
        <v>3049</v>
      </c>
      <c r="M268" s="5">
        <v>30</v>
      </c>
      <c r="N268" s="6">
        <f>ROUND(V268*M268/规则与名单!$B$3,2)</f>
        <v>3000</v>
      </c>
      <c r="O268" s="6">
        <f>ROUND(SUMIFS(逐日取数依据!$L$2:$L$8738,逐日取数依据!$A$2:$A$8738,AB268),2)</f>
        <v>5276.8</v>
      </c>
      <c r="P268" s="5">
        <f t="shared" si="12"/>
        <v>175.89</v>
      </c>
      <c r="Q268" s="5" t="str">
        <f t="shared" si="13"/>
        <v>达标</v>
      </c>
      <c r="R268" s="5" t="s">
        <v>181</v>
      </c>
      <c r="S268" s="5" t="s">
        <v>3296</v>
      </c>
      <c r="T268" s="5"/>
      <c r="U268" s="5" t="s">
        <v>3049</v>
      </c>
      <c r="V268" s="5">
        <v>3000</v>
      </c>
      <c r="W268" s="6">
        <v>150</v>
      </c>
      <c r="X268" s="5">
        <f>SUMIFS(逐日取数依据!$M$2:$M$8738,逐日取数依据!$A$2:$A$8738,AB268)</f>
        <v>3</v>
      </c>
      <c r="Y268" s="5" t="s">
        <v>120</v>
      </c>
      <c r="Z268" s="5" t="s">
        <v>120</v>
      </c>
      <c r="AA268" s="5" t="str">
        <f t="shared" si="14"/>
        <v>仅累计已有数据，缺失不代表实际零里程</v>
      </c>
      <c r="AB268" s="5">
        <v>268</v>
      </c>
      <c r="AC268" s="5">
        <v>30</v>
      </c>
      <c r="AD268" s="6">
        <v>3000</v>
      </c>
      <c r="AE268" s="5" t="s">
        <v>131</v>
      </c>
    </row>
    <row r="269" ht="19" customHeight="1" spans="1:31">
      <c r="A269" s="5" t="s">
        <v>699</v>
      </c>
      <c r="B269" s="5">
        <v>2026</v>
      </c>
      <c r="C269" s="5">
        <v>9</v>
      </c>
      <c r="D269" s="5" t="s">
        <v>71</v>
      </c>
      <c r="E269" s="5" t="s">
        <v>70</v>
      </c>
      <c r="F269" s="5" t="s">
        <v>646</v>
      </c>
      <c r="G269" s="5" t="s">
        <v>685</v>
      </c>
      <c r="H269" s="5" t="s">
        <v>3290</v>
      </c>
      <c r="I269" s="5">
        <v>2</v>
      </c>
      <c r="J269" s="5" t="s">
        <v>11</v>
      </c>
      <c r="K269" s="5" t="s">
        <v>3048</v>
      </c>
      <c r="L269" s="5" t="s">
        <v>3049</v>
      </c>
      <c r="M269" s="5">
        <v>30</v>
      </c>
      <c r="N269" s="6">
        <f>ROUND(V269*M269/规则与名单!$B$3,2)</f>
        <v>3000</v>
      </c>
      <c r="O269" s="6">
        <f>ROUND(SUMIFS(逐日取数依据!$L$2:$L$8738,逐日取数依据!$A$2:$A$8738,AB269),2)</f>
        <v>97.5</v>
      </c>
      <c r="P269" s="5">
        <f t="shared" si="12"/>
        <v>3.25</v>
      </c>
      <c r="Q269" s="5" t="str">
        <f t="shared" si="13"/>
        <v>已有里程未达标</v>
      </c>
      <c r="R269" s="5" t="s">
        <v>111</v>
      </c>
      <c r="S269" s="5" t="s">
        <v>3128</v>
      </c>
      <c r="T269" s="5"/>
      <c r="U269" s="5"/>
      <c r="V269" s="5">
        <v>3000</v>
      </c>
      <c r="W269" s="6">
        <v>150</v>
      </c>
      <c r="X269" s="5">
        <f>SUMIFS(逐日取数依据!$M$2:$M$8738,逐日取数依据!$A$2:$A$8738,AB269)</f>
        <v>23</v>
      </c>
      <c r="Y269" s="5" t="s">
        <v>120</v>
      </c>
      <c r="Z269" s="5" t="s">
        <v>120</v>
      </c>
      <c r="AA269" s="5" t="str">
        <f t="shared" si="14"/>
        <v>仅累计已有数据，缺失不代表实际零里程</v>
      </c>
      <c r="AB269" s="5">
        <v>269</v>
      </c>
      <c r="AC269" s="5">
        <v>30</v>
      </c>
      <c r="AD269" s="6">
        <v>3000</v>
      </c>
      <c r="AE269" s="5" t="s">
        <v>700</v>
      </c>
    </row>
    <row r="270" ht="19" customHeight="1" spans="1:31">
      <c r="A270" s="5" t="s">
        <v>701</v>
      </c>
      <c r="B270" s="5">
        <v>2026</v>
      </c>
      <c r="C270" s="5">
        <v>9</v>
      </c>
      <c r="D270" s="5" t="s">
        <v>71</v>
      </c>
      <c r="E270" s="5" t="s">
        <v>70</v>
      </c>
      <c r="F270" s="5" t="s">
        <v>693</v>
      </c>
      <c r="G270" s="5" t="s">
        <v>694</v>
      </c>
      <c r="H270" s="5" t="s">
        <v>3293</v>
      </c>
      <c r="I270" s="5">
        <v>2</v>
      </c>
      <c r="J270" s="5" t="s">
        <v>11</v>
      </c>
      <c r="K270" s="5" t="s">
        <v>3048</v>
      </c>
      <c r="L270" s="5" t="s">
        <v>3049</v>
      </c>
      <c r="M270" s="5">
        <v>30</v>
      </c>
      <c r="N270" s="6">
        <f>ROUND(V270*M270/规则与名单!$B$3,2)</f>
        <v>3000</v>
      </c>
      <c r="O270" s="6">
        <f>ROUND(SUMIFS(逐日取数依据!$L$2:$L$8738,逐日取数依据!$A$2:$A$8738,AB270),2)</f>
        <v>2518.6</v>
      </c>
      <c r="P270" s="5">
        <f t="shared" si="12"/>
        <v>83.95</v>
      </c>
      <c r="Q270" s="5" t="str">
        <f t="shared" si="13"/>
        <v>已有里程未达标</v>
      </c>
      <c r="R270" s="5" t="s">
        <v>111</v>
      </c>
      <c r="S270" s="5" t="s">
        <v>3223</v>
      </c>
      <c r="T270" s="5"/>
      <c r="U270" s="5"/>
      <c r="V270" s="5">
        <v>3000</v>
      </c>
      <c r="W270" s="6">
        <v>150</v>
      </c>
      <c r="X270" s="5">
        <f>SUMIFS(逐日取数依据!$M$2:$M$8738,逐日取数依据!$A$2:$A$8738,AB270)</f>
        <v>2</v>
      </c>
      <c r="Y270" s="5" t="s">
        <v>120</v>
      </c>
      <c r="Z270" s="5" t="s">
        <v>120</v>
      </c>
      <c r="AA270" s="5" t="str">
        <f t="shared" si="14"/>
        <v>仅累计已有数据，缺失不代表实际零里程</v>
      </c>
      <c r="AB270" s="5">
        <v>270</v>
      </c>
      <c r="AC270" s="5">
        <v>30</v>
      </c>
      <c r="AD270" s="6">
        <v>3000</v>
      </c>
      <c r="AE270" s="5" t="s">
        <v>415</v>
      </c>
    </row>
    <row r="271" ht="19" customHeight="1" spans="1:31">
      <c r="A271" s="5" t="s">
        <v>702</v>
      </c>
      <c r="B271" s="5">
        <v>2026</v>
      </c>
      <c r="C271" s="5">
        <v>9</v>
      </c>
      <c r="D271" s="5" t="s">
        <v>71</v>
      </c>
      <c r="E271" s="5" t="s">
        <v>70</v>
      </c>
      <c r="F271" s="5" t="s">
        <v>646</v>
      </c>
      <c r="G271" s="5" t="s">
        <v>685</v>
      </c>
      <c r="H271" s="5" t="s">
        <v>3290</v>
      </c>
      <c r="I271" s="5">
        <v>2</v>
      </c>
      <c r="J271" s="5" t="s">
        <v>11</v>
      </c>
      <c r="K271" s="5" t="s">
        <v>3048</v>
      </c>
      <c r="L271" s="5" t="s">
        <v>3049</v>
      </c>
      <c r="M271" s="5">
        <v>30</v>
      </c>
      <c r="N271" s="6">
        <f>ROUND(V271*M271/规则与名单!$B$3,2)</f>
        <v>3000</v>
      </c>
      <c r="O271" s="6">
        <f>ROUND(SUMIFS(逐日取数依据!$L$2:$L$8738,逐日取数依据!$A$2:$A$8738,AB271),2)</f>
        <v>543.6</v>
      </c>
      <c r="P271" s="5">
        <f t="shared" si="12"/>
        <v>18.12</v>
      </c>
      <c r="Q271" s="5" t="str">
        <f t="shared" si="13"/>
        <v>已有里程未达标</v>
      </c>
      <c r="R271" s="5" t="s">
        <v>111</v>
      </c>
      <c r="S271" s="5" t="s">
        <v>3133</v>
      </c>
      <c r="T271" s="5"/>
      <c r="U271" s="5"/>
      <c r="V271" s="5">
        <v>3000</v>
      </c>
      <c r="W271" s="6">
        <v>150</v>
      </c>
      <c r="X271" s="5">
        <f>SUMIFS(逐日取数依据!$M$2:$M$8738,逐日取数依据!$A$2:$A$8738,AB271)</f>
        <v>20</v>
      </c>
      <c r="Y271" s="5" t="s">
        <v>120</v>
      </c>
      <c r="Z271" s="5" t="s">
        <v>120</v>
      </c>
      <c r="AA271" s="5" t="str">
        <f t="shared" si="14"/>
        <v>仅累计已有数据，缺失不代表实际零里程</v>
      </c>
      <c r="AB271" s="5">
        <v>271</v>
      </c>
      <c r="AC271" s="5">
        <v>30</v>
      </c>
      <c r="AD271" s="6">
        <v>3000</v>
      </c>
      <c r="AE271" s="5" t="s">
        <v>703</v>
      </c>
    </row>
    <row r="272" ht="19" customHeight="1" spans="1:31">
      <c r="A272" s="5" t="s">
        <v>704</v>
      </c>
      <c r="B272" s="5">
        <v>2026</v>
      </c>
      <c r="C272" s="5">
        <v>9</v>
      </c>
      <c r="D272" s="5" t="s">
        <v>71</v>
      </c>
      <c r="E272" s="5" t="s">
        <v>70</v>
      </c>
      <c r="F272" s="5" t="s">
        <v>646</v>
      </c>
      <c r="G272" s="5" t="s">
        <v>685</v>
      </c>
      <c r="H272" s="5" t="s">
        <v>3290</v>
      </c>
      <c r="I272" s="5">
        <v>2</v>
      </c>
      <c r="J272" s="5" t="s">
        <v>11</v>
      </c>
      <c r="K272" s="5" t="s">
        <v>3048</v>
      </c>
      <c r="L272" s="5" t="s">
        <v>3049</v>
      </c>
      <c r="M272" s="5">
        <v>30</v>
      </c>
      <c r="N272" s="6">
        <f>ROUND(V272*M272/规则与名单!$B$3,2)</f>
        <v>3000</v>
      </c>
      <c r="O272" s="6">
        <f>ROUND(SUMIFS(逐日取数依据!$L$2:$L$8738,逐日取数依据!$A$2:$A$8738,AB272),2)</f>
        <v>0</v>
      </c>
      <c r="P272" s="5">
        <f t="shared" si="12"/>
        <v>0</v>
      </c>
      <c r="Q272" s="5" t="str">
        <f t="shared" si="13"/>
        <v>已有里程未达标</v>
      </c>
      <c r="R272" s="5" t="s">
        <v>111</v>
      </c>
      <c r="S272" s="5" t="s">
        <v>3297</v>
      </c>
      <c r="T272" s="5"/>
      <c r="U272" s="5"/>
      <c r="V272" s="5">
        <v>3000</v>
      </c>
      <c r="W272" s="6">
        <v>150</v>
      </c>
      <c r="X272" s="5">
        <f>SUMIFS(逐日取数依据!$M$2:$M$8738,逐日取数依据!$A$2:$A$8738,AB272)</f>
        <v>29</v>
      </c>
      <c r="Y272" s="5" t="s">
        <v>120</v>
      </c>
      <c r="Z272" s="5" t="s">
        <v>120</v>
      </c>
      <c r="AA272" s="5" t="str">
        <f t="shared" si="14"/>
        <v>仅累计已有数据，缺失不代表实际零里程</v>
      </c>
      <c r="AB272" s="5">
        <v>272</v>
      </c>
      <c r="AC272" s="5">
        <v>30</v>
      </c>
      <c r="AD272" s="6">
        <v>3000</v>
      </c>
      <c r="AE272" s="5" t="s">
        <v>689</v>
      </c>
    </row>
    <row r="273" ht="19" customHeight="1" spans="1:31">
      <c r="A273" s="5" t="s">
        <v>705</v>
      </c>
      <c r="B273" s="5">
        <v>2026</v>
      </c>
      <c r="C273" s="5">
        <v>9</v>
      </c>
      <c r="D273" s="5" t="s">
        <v>71</v>
      </c>
      <c r="E273" s="5" t="s">
        <v>70</v>
      </c>
      <c r="F273" s="5" t="s">
        <v>650</v>
      </c>
      <c r="G273" s="5" t="s">
        <v>651</v>
      </c>
      <c r="H273" s="5" t="s">
        <v>3277</v>
      </c>
      <c r="I273" s="5">
        <v>3</v>
      </c>
      <c r="J273" s="5" t="s">
        <v>12</v>
      </c>
      <c r="K273" s="5" t="s">
        <v>3048</v>
      </c>
      <c r="L273" s="5" t="s">
        <v>3049</v>
      </c>
      <c r="M273" s="5">
        <v>30</v>
      </c>
      <c r="N273" s="6">
        <f>ROUND(V273*M273/规则与名单!$B$3,2)</f>
        <v>5000</v>
      </c>
      <c r="O273" s="6">
        <f>ROUND(SUMIFS(逐日取数依据!$L$2:$L$8738,逐日取数依据!$A$2:$A$8738,AB273),2)</f>
        <v>429.43</v>
      </c>
      <c r="P273" s="5">
        <f t="shared" si="12"/>
        <v>8.59</v>
      </c>
      <c r="Q273" s="5" t="str">
        <f t="shared" si="13"/>
        <v>未达标</v>
      </c>
      <c r="R273" s="5" t="s">
        <v>111</v>
      </c>
      <c r="S273" s="5" t="s">
        <v>3298</v>
      </c>
      <c r="T273" s="5"/>
      <c r="U273" s="5"/>
      <c r="V273" s="5">
        <v>5000</v>
      </c>
      <c r="W273" s="6">
        <v>260</v>
      </c>
      <c r="X273" s="5">
        <f>SUMIFS(逐日取数依据!$M$2:$M$8738,逐日取数依据!$A$2:$A$8738,AB273)</f>
        <v>0</v>
      </c>
      <c r="Y273" s="5" t="s">
        <v>120</v>
      </c>
      <c r="Z273" s="5" t="s">
        <v>113</v>
      </c>
      <c r="AA273" s="5" t="str">
        <f t="shared" si="14"/>
        <v>数据齐全</v>
      </c>
      <c r="AB273" s="5">
        <v>273</v>
      </c>
      <c r="AC273" s="5">
        <v>30</v>
      </c>
      <c r="AD273" s="6">
        <v>5000</v>
      </c>
      <c r="AE273" s="5" t="s">
        <v>706</v>
      </c>
    </row>
    <row r="274" ht="19" customHeight="1" spans="1:31">
      <c r="A274" s="5" t="s">
        <v>707</v>
      </c>
      <c r="B274" s="5">
        <v>2026</v>
      </c>
      <c r="C274" s="5">
        <v>9</v>
      </c>
      <c r="D274" s="5" t="s">
        <v>71</v>
      </c>
      <c r="E274" s="5" t="s">
        <v>70</v>
      </c>
      <c r="F274" s="5" t="s">
        <v>646</v>
      </c>
      <c r="G274" s="5" t="s">
        <v>685</v>
      </c>
      <c r="H274" s="5" t="s">
        <v>3290</v>
      </c>
      <c r="I274" s="5">
        <v>2</v>
      </c>
      <c r="J274" s="5" t="s">
        <v>11</v>
      </c>
      <c r="K274" s="5" t="s">
        <v>3048</v>
      </c>
      <c r="L274" s="5" t="s">
        <v>3049</v>
      </c>
      <c r="M274" s="5">
        <v>30</v>
      </c>
      <c r="N274" s="6">
        <f>ROUND(V274*M274/规则与名单!$B$3,2)</f>
        <v>3000</v>
      </c>
      <c r="O274" s="6">
        <f>ROUND(SUMIFS(逐日取数依据!$L$2:$L$8738,逐日取数依据!$A$2:$A$8738,AB274),2)</f>
        <v>5457.9</v>
      </c>
      <c r="P274" s="5">
        <f t="shared" si="12"/>
        <v>181.93</v>
      </c>
      <c r="Q274" s="5" t="str">
        <f t="shared" si="13"/>
        <v>达标</v>
      </c>
      <c r="R274" s="5" t="s">
        <v>111</v>
      </c>
      <c r="S274" s="5" t="s">
        <v>3133</v>
      </c>
      <c r="T274" s="5"/>
      <c r="U274" s="5"/>
      <c r="V274" s="5">
        <v>3000</v>
      </c>
      <c r="W274" s="6">
        <v>150</v>
      </c>
      <c r="X274" s="5">
        <f>SUMIFS(逐日取数依据!$M$2:$M$8738,逐日取数依据!$A$2:$A$8738,AB274)</f>
        <v>1</v>
      </c>
      <c r="Y274" s="5" t="s">
        <v>120</v>
      </c>
      <c r="Z274" s="5" t="s">
        <v>120</v>
      </c>
      <c r="AA274" s="5" t="str">
        <f t="shared" si="14"/>
        <v>仅累计已有数据，缺失不代表实际零里程</v>
      </c>
      <c r="AB274" s="5">
        <v>274</v>
      </c>
      <c r="AC274" s="5">
        <v>30</v>
      </c>
      <c r="AD274" s="6">
        <v>3000</v>
      </c>
      <c r="AE274" s="5" t="s">
        <v>161</v>
      </c>
    </row>
    <row r="275" ht="19" customHeight="1" spans="1:31">
      <c r="A275" s="5" t="s">
        <v>58</v>
      </c>
      <c r="B275" s="5">
        <v>2026</v>
      </c>
      <c r="C275" s="5">
        <v>9</v>
      </c>
      <c r="D275" s="5" t="s">
        <v>71</v>
      </c>
      <c r="E275" s="5" t="s">
        <v>70</v>
      </c>
      <c r="F275" s="5" t="s">
        <v>708</v>
      </c>
      <c r="G275" s="5" t="s">
        <v>709</v>
      </c>
      <c r="H275" s="5" t="s">
        <v>3299</v>
      </c>
      <c r="I275" s="5">
        <v>2</v>
      </c>
      <c r="J275" s="5" t="s">
        <v>11</v>
      </c>
      <c r="K275" s="5" t="s">
        <v>3054</v>
      </c>
      <c r="L275" s="5" t="s">
        <v>3049</v>
      </c>
      <c r="M275" s="5">
        <v>2</v>
      </c>
      <c r="N275" s="6">
        <f>ROUND(V275*M275/规则与名单!$B$3,2)</f>
        <v>200</v>
      </c>
      <c r="O275" s="6">
        <f>ROUND(SUMIFS(逐日取数依据!$L$2:$L$8738,逐日取数依据!$A$2:$A$8738,AB275),2)</f>
        <v>16.6</v>
      </c>
      <c r="P275" s="5">
        <f t="shared" si="12"/>
        <v>8.3</v>
      </c>
      <c r="Q275" s="5" t="str">
        <f t="shared" si="13"/>
        <v>未达标</v>
      </c>
      <c r="R275" s="5" t="s">
        <v>111</v>
      </c>
      <c r="S275" s="5" t="s">
        <v>3054</v>
      </c>
      <c r="T275" s="5"/>
      <c r="U275" s="5"/>
      <c r="V275" s="5">
        <v>3000</v>
      </c>
      <c r="W275" s="6">
        <v>150</v>
      </c>
      <c r="X275" s="5">
        <f>SUMIFS(逐日取数依据!$M$2:$M$8738,逐日取数依据!$A$2:$A$8738,AB275)</f>
        <v>0</v>
      </c>
      <c r="Y275" s="5" t="s">
        <v>113</v>
      </c>
      <c r="Z275" s="5" t="s">
        <v>120</v>
      </c>
      <c r="AA275" s="5" t="str">
        <f t="shared" si="14"/>
        <v>数据齐全</v>
      </c>
      <c r="AB275" s="5">
        <v>275</v>
      </c>
      <c r="AC275" s="5">
        <v>2</v>
      </c>
      <c r="AD275" s="6">
        <v>200</v>
      </c>
      <c r="AE275" s="5" t="s">
        <v>710</v>
      </c>
    </row>
    <row r="276" ht="19" customHeight="1" spans="1:31">
      <c r="A276" s="5" t="s">
        <v>73</v>
      </c>
      <c r="B276" s="5">
        <v>2026</v>
      </c>
      <c r="C276" s="5">
        <v>9</v>
      </c>
      <c r="D276" s="5" t="s">
        <v>71</v>
      </c>
      <c r="E276" s="5" t="s">
        <v>70</v>
      </c>
      <c r="F276" s="5" t="s">
        <v>690</v>
      </c>
      <c r="G276" s="5" t="s">
        <v>691</v>
      </c>
      <c r="H276" s="5" t="s">
        <v>3291</v>
      </c>
      <c r="I276" s="5">
        <v>3</v>
      </c>
      <c r="J276" s="5" t="s">
        <v>12</v>
      </c>
      <c r="K276" s="5" t="s">
        <v>3048</v>
      </c>
      <c r="L276" s="5" t="s">
        <v>3049</v>
      </c>
      <c r="M276" s="5">
        <v>30</v>
      </c>
      <c r="N276" s="6">
        <f>ROUND(V276*M276/规则与名单!$B$3,2)</f>
        <v>5000</v>
      </c>
      <c r="O276" s="6">
        <f>ROUND(SUMIFS(逐日取数依据!$L$2:$L$8738,逐日取数依据!$A$2:$A$8738,AB276),2)</f>
        <v>1585.2</v>
      </c>
      <c r="P276" s="5">
        <f t="shared" si="12"/>
        <v>31.7</v>
      </c>
      <c r="Q276" s="5" t="str">
        <f t="shared" si="13"/>
        <v>已有里程未达标</v>
      </c>
      <c r="R276" s="5" t="s">
        <v>181</v>
      </c>
      <c r="S276" s="5" t="s">
        <v>3294</v>
      </c>
      <c r="T276" s="5"/>
      <c r="U276" s="5" t="s">
        <v>3049</v>
      </c>
      <c r="V276" s="5">
        <v>5000</v>
      </c>
      <c r="W276" s="6">
        <v>300</v>
      </c>
      <c r="X276" s="5">
        <f>SUMIFS(逐日取数依据!$M$2:$M$8738,逐日取数依据!$A$2:$A$8738,AB276)</f>
        <v>5</v>
      </c>
      <c r="Y276" s="5" t="s">
        <v>113</v>
      </c>
      <c r="Z276" s="5" t="s">
        <v>120</v>
      </c>
      <c r="AA276" s="5" t="str">
        <f t="shared" si="14"/>
        <v>仅累计已有数据，缺失不代表实际零里程</v>
      </c>
      <c r="AB276" s="5">
        <v>276</v>
      </c>
      <c r="AC276" s="5">
        <v>30</v>
      </c>
      <c r="AD276" s="6">
        <v>5000</v>
      </c>
      <c r="AE276" s="5" t="s">
        <v>711</v>
      </c>
    </row>
    <row r="277" ht="19" customHeight="1" spans="1:31">
      <c r="A277" s="5" t="s">
        <v>74</v>
      </c>
      <c r="B277" s="5">
        <v>2026</v>
      </c>
      <c r="C277" s="5">
        <v>9</v>
      </c>
      <c r="D277" s="5" t="s">
        <v>71</v>
      </c>
      <c r="E277" s="5" t="s">
        <v>70</v>
      </c>
      <c r="F277" s="5" t="s">
        <v>690</v>
      </c>
      <c r="G277" s="5" t="s">
        <v>691</v>
      </c>
      <c r="H277" s="5" t="s">
        <v>3291</v>
      </c>
      <c r="I277" s="5">
        <v>3</v>
      </c>
      <c r="J277" s="5" t="s">
        <v>12</v>
      </c>
      <c r="K277" s="5" t="s">
        <v>3048</v>
      </c>
      <c r="L277" s="5" t="s">
        <v>3049</v>
      </c>
      <c r="M277" s="5">
        <v>30</v>
      </c>
      <c r="N277" s="6">
        <f>ROUND(V277*M277/规则与名单!$B$3,2)</f>
        <v>5000</v>
      </c>
      <c r="O277" s="6">
        <f>ROUND(SUMIFS(逐日取数依据!$L$2:$L$8738,逐日取数依据!$A$2:$A$8738,AB277),2)</f>
        <v>849.7</v>
      </c>
      <c r="P277" s="5">
        <f t="shared" si="12"/>
        <v>16.99</v>
      </c>
      <c r="Q277" s="5" t="str">
        <f t="shared" si="13"/>
        <v>已有里程未达标</v>
      </c>
      <c r="R277" s="5" t="s">
        <v>111</v>
      </c>
      <c r="S277" s="5" t="s">
        <v>3292</v>
      </c>
      <c r="T277" s="5"/>
      <c r="U277" s="5"/>
      <c r="V277" s="5">
        <v>5000</v>
      </c>
      <c r="W277" s="6">
        <v>300</v>
      </c>
      <c r="X277" s="5">
        <f>SUMIFS(逐日取数依据!$M$2:$M$8738,逐日取数依据!$A$2:$A$8738,AB277)</f>
        <v>5</v>
      </c>
      <c r="Y277" s="5" t="s">
        <v>113</v>
      </c>
      <c r="Z277" s="5" t="s">
        <v>120</v>
      </c>
      <c r="AA277" s="5" t="str">
        <f t="shared" si="14"/>
        <v>仅累计已有数据，缺失不代表实际零里程</v>
      </c>
      <c r="AB277" s="5">
        <v>277</v>
      </c>
      <c r="AC277" s="5">
        <v>30</v>
      </c>
      <c r="AD277" s="6">
        <v>5000</v>
      </c>
      <c r="AE277" s="5" t="s">
        <v>711</v>
      </c>
    </row>
    <row r="278" ht="19" customHeight="1" spans="1:31">
      <c r="A278" s="5" t="s">
        <v>712</v>
      </c>
      <c r="B278" s="5">
        <v>2026</v>
      </c>
      <c r="C278" s="5">
        <v>9</v>
      </c>
      <c r="D278" s="5" t="s">
        <v>71</v>
      </c>
      <c r="E278" s="5" t="s">
        <v>70</v>
      </c>
      <c r="F278" s="5" t="s">
        <v>646</v>
      </c>
      <c r="G278" s="5" t="s">
        <v>685</v>
      </c>
      <c r="H278" s="5" t="s">
        <v>3290</v>
      </c>
      <c r="I278" s="5">
        <v>2</v>
      </c>
      <c r="J278" s="5" t="s">
        <v>11</v>
      </c>
      <c r="K278" s="5" t="s">
        <v>3048</v>
      </c>
      <c r="L278" s="5" t="s">
        <v>3049</v>
      </c>
      <c r="M278" s="5">
        <v>30</v>
      </c>
      <c r="N278" s="6">
        <f>ROUND(V278*M278/规则与名单!$B$3,2)</f>
        <v>3000</v>
      </c>
      <c r="O278" s="6">
        <f>ROUND(SUMIFS(逐日取数依据!$L$2:$L$8738,逐日取数依据!$A$2:$A$8738,AB278),2)</f>
        <v>642</v>
      </c>
      <c r="P278" s="5">
        <f t="shared" si="12"/>
        <v>21.4</v>
      </c>
      <c r="Q278" s="5" t="str">
        <f t="shared" si="13"/>
        <v>已有里程未达标</v>
      </c>
      <c r="R278" s="5" t="s">
        <v>111</v>
      </c>
      <c r="S278" s="5" t="s">
        <v>3300</v>
      </c>
      <c r="T278" s="5"/>
      <c r="U278" s="5"/>
      <c r="V278" s="5">
        <v>3000</v>
      </c>
      <c r="W278" s="6">
        <v>150</v>
      </c>
      <c r="X278" s="5">
        <f>SUMIFS(逐日取数依据!$M$2:$M$8738,逐日取数依据!$A$2:$A$8738,AB278)</f>
        <v>20</v>
      </c>
      <c r="Y278" s="5" t="s">
        <v>120</v>
      </c>
      <c r="Z278" s="5" t="s">
        <v>120</v>
      </c>
      <c r="AA278" s="5" t="str">
        <f t="shared" si="14"/>
        <v>仅累计已有数据，缺失不代表实际零里程</v>
      </c>
      <c r="AB278" s="5">
        <v>278</v>
      </c>
      <c r="AC278" s="5">
        <v>30</v>
      </c>
      <c r="AD278" s="6">
        <v>3000</v>
      </c>
      <c r="AE278" s="5" t="s">
        <v>713</v>
      </c>
    </row>
    <row r="279" ht="19" customHeight="1" spans="1:31">
      <c r="A279" s="5" t="s">
        <v>714</v>
      </c>
      <c r="B279" s="5">
        <v>2026</v>
      </c>
      <c r="C279" s="5">
        <v>9</v>
      </c>
      <c r="D279" s="5" t="s">
        <v>71</v>
      </c>
      <c r="E279" s="5" t="s">
        <v>70</v>
      </c>
      <c r="F279" s="5" t="s">
        <v>646</v>
      </c>
      <c r="G279" s="5" t="s">
        <v>685</v>
      </c>
      <c r="H279" s="5" t="s">
        <v>3290</v>
      </c>
      <c r="I279" s="5">
        <v>2</v>
      </c>
      <c r="J279" s="5" t="s">
        <v>11</v>
      </c>
      <c r="K279" s="5" t="s">
        <v>3048</v>
      </c>
      <c r="L279" s="5" t="s">
        <v>3049</v>
      </c>
      <c r="M279" s="5">
        <v>30</v>
      </c>
      <c r="N279" s="6">
        <f>ROUND(V279*M279/规则与名单!$B$3,2)</f>
        <v>3000</v>
      </c>
      <c r="O279" s="6">
        <f>ROUND(SUMIFS(逐日取数依据!$L$2:$L$8738,逐日取数依据!$A$2:$A$8738,AB279),2)</f>
        <v>1951.8</v>
      </c>
      <c r="P279" s="5">
        <f t="shared" si="12"/>
        <v>65.06</v>
      </c>
      <c r="Q279" s="5" t="str">
        <f t="shared" si="13"/>
        <v>已有里程未达标</v>
      </c>
      <c r="R279" s="5" t="s">
        <v>111</v>
      </c>
      <c r="S279" s="5" t="s">
        <v>3300</v>
      </c>
      <c r="T279" s="5"/>
      <c r="U279" s="5"/>
      <c r="V279" s="5">
        <v>3000</v>
      </c>
      <c r="W279" s="6">
        <v>150</v>
      </c>
      <c r="X279" s="5">
        <f>SUMIFS(逐日取数依据!$M$2:$M$8738,逐日取数依据!$A$2:$A$8738,AB279)</f>
        <v>13</v>
      </c>
      <c r="Y279" s="5" t="s">
        <v>120</v>
      </c>
      <c r="Z279" s="5" t="s">
        <v>120</v>
      </c>
      <c r="AA279" s="5" t="str">
        <f t="shared" si="14"/>
        <v>仅累计已有数据，缺失不代表实际零里程</v>
      </c>
      <c r="AB279" s="5">
        <v>279</v>
      </c>
      <c r="AC279" s="5">
        <v>30</v>
      </c>
      <c r="AD279" s="6">
        <v>3000</v>
      </c>
      <c r="AE279" s="5" t="s">
        <v>715</v>
      </c>
    </row>
    <row r="280" ht="19" customHeight="1" spans="1:31">
      <c r="A280" s="5" t="s">
        <v>75</v>
      </c>
      <c r="B280" s="5">
        <v>2026</v>
      </c>
      <c r="C280" s="5">
        <v>9</v>
      </c>
      <c r="D280" s="5" t="s">
        <v>71</v>
      </c>
      <c r="E280" s="5" t="s">
        <v>70</v>
      </c>
      <c r="F280" s="5" t="s">
        <v>690</v>
      </c>
      <c r="G280" s="5" t="s">
        <v>691</v>
      </c>
      <c r="H280" s="5" t="s">
        <v>3291</v>
      </c>
      <c r="I280" s="5">
        <v>2</v>
      </c>
      <c r="J280" s="5" t="s">
        <v>11</v>
      </c>
      <c r="K280" s="5" t="s">
        <v>3048</v>
      </c>
      <c r="L280" s="5" t="s">
        <v>3049</v>
      </c>
      <c r="M280" s="5">
        <v>30</v>
      </c>
      <c r="N280" s="6">
        <f>ROUND(V280*M280/规则与名单!$B$3,2)</f>
        <v>3000</v>
      </c>
      <c r="O280" s="6">
        <f>ROUND(SUMIFS(逐日取数依据!$L$2:$L$8738,逐日取数依据!$A$2:$A$8738,AB280),2)</f>
        <v>1203.4</v>
      </c>
      <c r="P280" s="5">
        <f t="shared" si="12"/>
        <v>40.11</v>
      </c>
      <c r="Q280" s="5" t="str">
        <f t="shared" si="13"/>
        <v>已有里程未达标</v>
      </c>
      <c r="R280" s="5" t="s">
        <v>111</v>
      </c>
      <c r="S280" s="5" t="s">
        <v>3292</v>
      </c>
      <c r="T280" s="5"/>
      <c r="U280" s="5"/>
      <c r="V280" s="5">
        <v>3000</v>
      </c>
      <c r="W280" s="6">
        <v>150</v>
      </c>
      <c r="X280" s="5">
        <f>SUMIFS(逐日取数依据!$M$2:$M$8738,逐日取数依据!$A$2:$A$8738,AB280)</f>
        <v>7</v>
      </c>
      <c r="Y280" s="5" t="s">
        <v>113</v>
      </c>
      <c r="Z280" s="5" t="s">
        <v>120</v>
      </c>
      <c r="AA280" s="5" t="str">
        <f t="shared" si="14"/>
        <v>仅累计已有数据，缺失不代表实际零里程</v>
      </c>
      <c r="AB280" s="5">
        <v>280</v>
      </c>
      <c r="AC280" s="5">
        <v>30</v>
      </c>
      <c r="AD280" s="6">
        <v>3000</v>
      </c>
      <c r="AE280" s="5" t="s">
        <v>459</v>
      </c>
    </row>
    <row r="281" ht="19" customHeight="1" spans="1:31">
      <c r="A281" s="5" t="s">
        <v>76</v>
      </c>
      <c r="B281" s="5">
        <v>2026</v>
      </c>
      <c r="C281" s="5">
        <v>9</v>
      </c>
      <c r="D281" s="5" t="s">
        <v>71</v>
      </c>
      <c r="E281" s="5" t="s">
        <v>70</v>
      </c>
      <c r="F281" s="5" t="s">
        <v>690</v>
      </c>
      <c r="G281" s="5" t="s">
        <v>691</v>
      </c>
      <c r="H281" s="5" t="s">
        <v>3291</v>
      </c>
      <c r="I281" s="5">
        <v>2</v>
      </c>
      <c r="J281" s="5" t="s">
        <v>11</v>
      </c>
      <c r="K281" s="5" t="s">
        <v>3048</v>
      </c>
      <c r="L281" s="5" t="s">
        <v>3049</v>
      </c>
      <c r="M281" s="5">
        <v>30</v>
      </c>
      <c r="N281" s="6">
        <f>ROUND(V281*M281/规则与名单!$B$3,2)</f>
        <v>3000</v>
      </c>
      <c r="O281" s="6">
        <f>ROUND(SUMIFS(逐日取数依据!$L$2:$L$8738,逐日取数依据!$A$2:$A$8738,AB281),2)</f>
        <v>1377.1</v>
      </c>
      <c r="P281" s="5">
        <f t="shared" si="12"/>
        <v>45.9</v>
      </c>
      <c r="Q281" s="5" t="str">
        <f t="shared" si="13"/>
        <v>已有里程未达标</v>
      </c>
      <c r="R281" s="5" t="s">
        <v>111</v>
      </c>
      <c r="S281" s="5" t="s">
        <v>3292</v>
      </c>
      <c r="T281" s="5"/>
      <c r="U281" s="5"/>
      <c r="V281" s="5">
        <v>3000</v>
      </c>
      <c r="W281" s="6">
        <v>150</v>
      </c>
      <c r="X281" s="5">
        <f>SUMIFS(逐日取数依据!$M$2:$M$8738,逐日取数依据!$A$2:$A$8738,AB281)</f>
        <v>4</v>
      </c>
      <c r="Y281" s="5" t="s">
        <v>113</v>
      </c>
      <c r="Z281" s="5" t="s">
        <v>120</v>
      </c>
      <c r="AA281" s="5" t="str">
        <f t="shared" si="14"/>
        <v>仅累计已有数据，缺失不代表实际零里程</v>
      </c>
      <c r="AB281" s="5">
        <v>281</v>
      </c>
      <c r="AC281" s="5">
        <v>30</v>
      </c>
      <c r="AD281" s="6">
        <v>3000</v>
      </c>
      <c r="AE281" s="5" t="s">
        <v>329</v>
      </c>
    </row>
    <row r="282" ht="19" customHeight="1" spans="1:31">
      <c r="A282" s="5" t="s">
        <v>716</v>
      </c>
      <c r="B282" s="5">
        <v>2026</v>
      </c>
      <c r="C282" s="5">
        <v>9</v>
      </c>
      <c r="D282" s="5" t="s">
        <v>71</v>
      </c>
      <c r="E282" s="5" t="s">
        <v>70</v>
      </c>
      <c r="F282" s="5" t="s">
        <v>646</v>
      </c>
      <c r="G282" s="5" t="s">
        <v>685</v>
      </c>
      <c r="H282" s="5" t="s">
        <v>3290</v>
      </c>
      <c r="I282" s="5">
        <v>2</v>
      </c>
      <c r="J282" s="5" t="s">
        <v>11</v>
      </c>
      <c r="K282" s="5" t="s">
        <v>3048</v>
      </c>
      <c r="L282" s="5" t="s">
        <v>3049</v>
      </c>
      <c r="M282" s="5">
        <v>30</v>
      </c>
      <c r="N282" s="6">
        <f>ROUND(V282*M282/规则与名单!$B$3,2)</f>
        <v>3000</v>
      </c>
      <c r="O282" s="6">
        <f>ROUND(SUMIFS(逐日取数依据!$L$2:$L$8738,逐日取数依据!$A$2:$A$8738,AB282),2)</f>
        <v>5713.4</v>
      </c>
      <c r="P282" s="5">
        <f t="shared" si="12"/>
        <v>190.45</v>
      </c>
      <c r="Q282" s="5" t="str">
        <f t="shared" si="13"/>
        <v>达标</v>
      </c>
      <c r="R282" s="5" t="s">
        <v>111</v>
      </c>
      <c r="S282" s="5" t="s">
        <v>3300</v>
      </c>
      <c r="T282" s="5"/>
      <c r="U282" s="5"/>
      <c r="V282" s="5">
        <v>3000</v>
      </c>
      <c r="W282" s="6">
        <v>150</v>
      </c>
      <c r="X282" s="5">
        <f>SUMIFS(逐日取数依据!$M$2:$M$8738,逐日取数依据!$A$2:$A$8738,AB282)</f>
        <v>0</v>
      </c>
      <c r="Y282" s="5" t="s">
        <v>120</v>
      </c>
      <c r="Z282" s="5" t="s">
        <v>120</v>
      </c>
      <c r="AA282" s="5" t="str">
        <f t="shared" si="14"/>
        <v>数据齐全</v>
      </c>
      <c r="AB282" s="5">
        <v>282</v>
      </c>
      <c r="AC282" s="5">
        <v>30</v>
      </c>
      <c r="AD282" s="6">
        <v>3000</v>
      </c>
      <c r="AE282" s="5" t="s">
        <v>112</v>
      </c>
    </row>
    <row r="283" ht="19" customHeight="1" spans="1:31">
      <c r="A283" s="5" t="s">
        <v>77</v>
      </c>
      <c r="B283" s="5">
        <v>2026</v>
      </c>
      <c r="C283" s="5">
        <v>9</v>
      </c>
      <c r="D283" s="5" t="s">
        <v>71</v>
      </c>
      <c r="E283" s="5" t="s">
        <v>70</v>
      </c>
      <c r="F283" s="5" t="s">
        <v>708</v>
      </c>
      <c r="G283" s="5" t="s">
        <v>709</v>
      </c>
      <c r="H283" s="5" t="s">
        <v>3299</v>
      </c>
      <c r="I283" s="5">
        <v>3</v>
      </c>
      <c r="J283" s="5" t="s">
        <v>12</v>
      </c>
      <c r="K283" s="5" t="s">
        <v>3048</v>
      </c>
      <c r="L283" s="5" t="s">
        <v>3049</v>
      </c>
      <c r="M283" s="5">
        <v>30</v>
      </c>
      <c r="N283" s="6">
        <f>ROUND(V283*M283/规则与名单!$B$3,2)</f>
        <v>5000</v>
      </c>
      <c r="O283" s="6">
        <f>ROUND(SUMIFS(逐日取数依据!$L$2:$L$8738,逐日取数依据!$A$2:$A$8738,AB283),2)</f>
        <v>2123.9</v>
      </c>
      <c r="P283" s="5">
        <f t="shared" si="12"/>
        <v>42.48</v>
      </c>
      <c r="Q283" s="5" t="str">
        <f t="shared" si="13"/>
        <v>已有里程未达标</v>
      </c>
      <c r="R283" s="5" t="s">
        <v>111</v>
      </c>
      <c r="S283" s="5" t="s">
        <v>3292</v>
      </c>
      <c r="T283" s="5"/>
      <c r="U283" s="5"/>
      <c r="V283" s="5">
        <v>5000</v>
      </c>
      <c r="W283" s="6">
        <v>300</v>
      </c>
      <c r="X283" s="5">
        <f>SUMIFS(逐日取数依据!$M$2:$M$8738,逐日取数依据!$A$2:$A$8738,AB283)</f>
        <v>2</v>
      </c>
      <c r="Y283" s="5" t="s">
        <v>113</v>
      </c>
      <c r="Z283" s="5" t="s">
        <v>120</v>
      </c>
      <c r="AA283" s="5" t="str">
        <f t="shared" si="14"/>
        <v>仅累计已有数据，缺失不代表实际零里程</v>
      </c>
      <c r="AB283" s="5">
        <v>283</v>
      </c>
      <c r="AC283" s="5">
        <v>30</v>
      </c>
      <c r="AD283" s="6">
        <v>5000</v>
      </c>
      <c r="AE283" s="5" t="s">
        <v>269</v>
      </c>
    </row>
    <row r="284" ht="19" customHeight="1" spans="1:31">
      <c r="A284" s="5" t="s">
        <v>717</v>
      </c>
      <c r="B284" s="5">
        <v>2026</v>
      </c>
      <c r="C284" s="5">
        <v>9</v>
      </c>
      <c r="D284" s="5" t="s">
        <v>71</v>
      </c>
      <c r="E284" s="5" t="s">
        <v>70</v>
      </c>
      <c r="F284" s="5" t="s">
        <v>718</v>
      </c>
      <c r="G284" s="5" t="s">
        <v>719</v>
      </c>
      <c r="H284" s="5" t="s">
        <v>3301</v>
      </c>
      <c r="I284" s="5">
        <v>3</v>
      </c>
      <c r="J284" s="5" t="s">
        <v>12</v>
      </c>
      <c r="K284" s="5" t="s">
        <v>3048</v>
      </c>
      <c r="L284" s="5" t="s">
        <v>3049</v>
      </c>
      <c r="M284" s="5">
        <v>30</v>
      </c>
      <c r="N284" s="6">
        <f>ROUND(V284*M284/规则与名单!$B$3,2)</f>
        <v>5000</v>
      </c>
      <c r="O284" s="6">
        <f>ROUND(SUMIFS(逐日取数依据!$L$2:$L$8738,逐日取数依据!$A$2:$A$8738,AB284),2)</f>
        <v>1678.2</v>
      </c>
      <c r="P284" s="5">
        <f t="shared" si="12"/>
        <v>33.56</v>
      </c>
      <c r="Q284" s="5" t="str">
        <f t="shared" si="13"/>
        <v>已有里程未达标</v>
      </c>
      <c r="R284" s="5" t="s">
        <v>111</v>
      </c>
      <c r="S284" s="5" t="s">
        <v>3296</v>
      </c>
      <c r="T284" s="5"/>
      <c r="U284" s="5"/>
      <c r="V284" s="5">
        <v>5000</v>
      </c>
      <c r="W284" s="6">
        <v>260</v>
      </c>
      <c r="X284" s="5">
        <f>SUMIFS(逐日取数依据!$M$2:$M$8738,逐日取数依据!$A$2:$A$8738,AB284)</f>
        <v>4</v>
      </c>
      <c r="Y284" s="5" t="s">
        <v>120</v>
      </c>
      <c r="Z284" s="5" t="s">
        <v>120</v>
      </c>
      <c r="AA284" s="5" t="str">
        <f t="shared" si="14"/>
        <v>仅累计已有数据，缺失不代表实际零里程</v>
      </c>
      <c r="AB284" s="5">
        <v>284</v>
      </c>
      <c r="AC284" s="5">
        <v>30</v>
      </c>
      <c r="AD284" s="6">
        <v>5000</v>
      </c>
      <c r="AE284" s="5" t="s">
        <v>516</v>
      </c>
    </row>
    <row r="285" ht="19" customHeight="1" spans="1:31">
      <c r="A285" s="5" t="s">
        <v>720</v>
      </c>
      <c r="B285" s="5">
        <v>2026</v>
      </c>
      <c r="C285" s="5">
        <v>9</v>
      </c>
      <c r="D285" s="5" t="s">
        <v>71</v>
      </c>
      <c r="E285" s="5" t="s">
        <v>70</v>
      </c>
      <c r="F285" s="5" t="s">
        <v>721</v>
      </c>
      <c r="G285" s="5" t="s">
        <v>722</v>
      </c>
      <c r="H285" s="5" t="s">
        <v>3302</v>
      </c>
      <c r="I285" s="5">
        <v>2</v>
      </c>
      <c r="J285" s="5" t="s">
        <v>11</v>
      </c>
      <c r="K285" s="5" t="s">
        <v>3048</v>
      </c>
      <c r="L285" s="5" t="s">
        <v>3049</v>
      </c>
      <c r="M285" s="5">
        <v>30</v>
      </c>
      <c r="N285" s="6">
        <f>ROUND(V285*M285/规则与名单!$B$3,2)</f>
        <v>3000</v>
      </c>
      <c r="O285" s="6">
        <f>ROUND(SUMIFS(逐日取数依据!$L$2:$L$8738,逐日取数依据!$A$2:$A$8738,AB285),2)</f>
        <v>2853.1</v>
      </c>
      <c r="P285" s="5">
        <f t="shared" si="12"/>
        <v>95.1</v>
      </c>
      <c r="Q285" s="5" t="str">
        <f t="shared" si="13"/>
        <v>已有里程未达标</v>
      </c>
      <c r="R285" s="5" t="s">
        <v>111</v>
      </c>
      <c r="S285" s="5" t="s">
        <v>3303</v>
      </c>
      <c r="T285" s="5"/>
      <c r="U285" s="5"/>
      <c r="V285" s="5">
        <v>3000</v>
      </c>
      <c r="W285" s="6">
        <v>150</v>
      </c>
      <c r="X285" s="5">
        <f>SUMIFS(逐日取数依据!$M$2:$M$8738,逐日取数依据!$A$2:$A$8738,AB285)</f>
        <v>5</v>
      </c>
      <c r="Y285" s="5" t="s">
        <v>120</v>
      </c>
      <c r="Z285" s="5" t="s">
        <v>120</v>
      </c>
      <c r="AA285" s="5" t="str">
        <f t="shared" si="14"/>
        <v>仅累计已有数据，缺失不代表实际零里程</v>
      </c>
      <c r="AB285" s="5">
        <v>285</v>
      </c>
      <c r="AC285" s="5">
        <v>30</v>
      </c>
      <c r="AD285" s="6">
        <v>3000</v>
      </c>
      <c r="AE285" s="5" t="s">
        <v>275</v>
      </c>
    </row>
    <row r="286" ht="19" customHeight="1" spans="1:31">
      <c r="A286" s="5" t="s">
        <v>723</v>
      </c>
      <c r="B286" s="5">
        <v>2026</v>
      </c>
      <c r="C286" s="5">
        <v>9</v>
      </c>
      <c r="D286" s="5" t="s">
        <v>71</v>
      </c>
      <c r="E286" s="5" t="s">
        <v>70</v>
      </c>
      <c r="F286" s="5" t="s">
        <v>697</v>
      </c>
      <c r="G286" s="5" t="s">
        <v>698</v>
      </c>
      <c r="H286" s="5" t="s">
        <v>3295</v>
      </c>
      <c r="I286" s="5">
        <v>2</v>
      </c>
      <c r="J286" s="5" t="s">
        <v>11</v>
      </c>
      <c r="K286" s="5" t="s">
        <v>3048</v>
      </c>
      <c r="L286" s="5" t="s">
        <v>3049</v>
      </c>
      <c r="M286" s="5">
        <v>30</v>
      </c>
      <c r="N286" s="6">
        <f>ROUND(V286*M286/规则与名单!$B$3,2)</f>
        <v>3000</v>
      </c>
      <c r="O286" s="6">
        <f>ROUND(SUMIFS(逐日取数依据!$L$2:$L$8738,逐日取数依据!$A$2:$A$8738,AB286),2)</f>
        <v>4886.5</v>
      </c>
      <c r="P286" s="5">
        <f t="shared" si="12"/>
        <v>162.88</v>
      </c>
      <c r="Q286" s="5" t="str">
        <f t="shared" si="13"/>
        <v>达标</v>
      </c>
      <c r="R286" s="5" t="s">
        <v>111</v>
      </c>
      <c r="S286" s="5" t="s">
        <v>3304</v>
      </c>
      <c r="T286" s="5"/>
      <c r="U286" s="5"/>
      <c r="V286" s="5">
        <v>3000</v>
      </c>
      <c r="W286" s="6">
        <v>150</v>
      </c>
      <c r="X286" s="5">
        <f>SUMIFS(逐日取数依据!$M$2:$M$8738,逐日取数依据!$A$2:$A$8738,AB286)</f>
        <v>6</v>
      </c>
      <c r="Y286" s="5" t="s">
        <v>120</v>
      </c>
      <c r="Z286" s="5" t="s">
        <v>120</v>
      </c>
      <c r="AA286" s="5" t="str">
        <f t="shared" si="14"/>
        <v>仅累计已有数据，缺失不代表实际零里程</v>
      </c>
      <c r="AB286" s="5">
        <v>286</v>
      </c>
      <c r="AC286" s="5">
        <v>30</v>
      </c>
      <c r="AD286" s="6">
        <v>3000</v>
      </c>
      <c r="AE286" s="5" t="s">
        <v>400</v>
      </c>
    </row>
    <row r="287" ht="19" customHeight="1" spans="1:31">
      <c r="A287" s="5" t="s">
        <v>78</v>
      </c>
      <c r="B287" s="5">
        <v>2026</v>
      </c>
      <c r="C287" s="5">
        <v>9</v>
      </c>
      <c r="D287" s="5" t="s">
        <v>71</v>
      </c>
      <c r="E287" s="5" t="s">
        <v>70</v>
      </c>
      <c r="F287" s="5" t="s">
        <v>690</v>
      </c>
      <c r="G287" s="5" t="s">
        <v>691</v>
      </c>
      <c r="H287" s="5" t="s">
        <v>3291</v>
      </c>
      <c r="I287" s="5">
        <v>2</v>
      </c>
      <c r="J287" s="5" t="s">
        <v>11</v>
      </c>
      <c r="K287" s="5" t="s">
        <v>3048</v>
      </c>
      <c r="L287" s="5" t="s">
        <v>3049</v>
      </c>
      <c r="M287" s="5">
        <v>30</v>
      </c>
      <c r="N287" s="6">
        <f>ROUND(V287*M287/规则与名单!$B$3,2)</f>
        <v>3000</v>
      </c>
      <c r="O287" s="6">
        <f>ROUND(SUMIFS(逐日取数依据!$L$2:$L$8738,逐日取数依据!$A$2:$A$8738,AB287),2)</f>
        <v>693.8</v>
      </c>
      <c r="P287" s="5">
        <f t="shared" si="12"/>
        <v>23.13</v>
      </c>
      <c r="Q287" s="5" t="str">
        <f t="shared" si="13"/>
        <v>已有里程未达标</v>
      </c>
      <c r="R287" s="5" t="s">
        <v>181</v>
      </c>
      <c r="S287" s="5" t="s">
        <v>3292</v>
      </c>
      <c r="T287" s="5"/>
      <c r="U287" s="5" t="s">
        <v>3049</v>
      </c>
      <c r="V287" s="5">
        <v>3000</v>
      </c>
      <c r="W287" s="6">
        <v>150</v>
      </c>
      <c r="X287" s="5">
        <f>SUMIFS(逐日取数依据!$M$2:$M$8738,逐日取数依据!$A$2:$A$8738,AB287)</f>
        <v>5</v>
      </c>
      <c r="Y287" s="5" t="s">
        <v>113</v>
      </c>
      <c r="Z287" s="5" t="s">
        <v>120</v>
      </c>
      <c r="AA287" s="5" t="str">
        <f t="shared" si="14"/>
        <v>仅累计已有数据，缺失不代表实际零里程</v>
      </c>
      <c r="AB287" s="5">
        <v>287</v>
      </c>
      <c r="AC287" s="5">
        <v>30</v>
      </c>
      <c r="AD287" s="6">
        <v>3000</v>
      </c>
      <c r="AE287" s="5" t="s">
        <v>711</v>
      </c>
    </row>
    <row r="288" ht="19" customHeight="1" spans="1:31">
      <c r="A288" s="5" t="s">
        <v>724</v>
      </c>
      <c r="B288" s="5">
        <v>2026</v>
      </c>
      <c r="C288" s="5">
        <v>9</v>
      </c>
      <c r="D288" s="5" t="s">
        <v>71</v>
      </c>
      <c r="E288" s="5" t="s">
        <v>70</v>
      </c>
      <c r="F288" s="5" t="s">
        <v>646</v>
      </c>
      <c r="G288" s="5" t="s">
        <v>685</v>
      </c>
      <c r="H288" s="5" t="s">
        <v>3290</v>
      </c>
      <c r="I288" s="5">
        <v>2</v>
      </c>
      <c r="J288" s="5" t="s">
        <v>11</v>
      </c>
      <c r="K288" s="5" t="s">
        <v>3048</v>
      </c>
      <c r="L288" s="5" t="s">
        <v>3049</v>
      </c>
      <c r="M288" s="5">
        <v>30</v>
      </c>
      <c r="N288" s="6">
        <f>ROUND(V288*M288/规则与名单!$B$3,2)</f>
        <v>3000</v>
      </c>
      <c r="O288" s="6">
        <f>ROUND(SUMIFS(逐日取数依据!$L$2:$L$8738,逐日取数依据!$A$2:$A$8738,AB288),2)</f>
        <v>0</v>
      </c>
      <c r="P288" s="5">
        <f t="shared" si="12"/>
        <v>0</v>
      </c>
      <c r="Q288" s="5" t="str">
        <f t="shared" si="13"/>
        <v>待补里程</v>
      </c>
      <c r="R288" s="5" t="s">
        <v>111</v>
      </c>
      <c r="S288" s="5" t="s">
        <v>3133</v>
      </c>
      <c r="T288" s="5"/>
      <c r="U288" s="5"/>
      <c r="V288" s="5">
        <v>3000</v>
      </c>
      <c r="W288" s="6">
        <v>150</v>
      </c>
      <c r="X288" s="5">
        <f>SUMIFS(逐日取数依据!$M$2:$M$8738,逐日取数依据!$A$2:$A$8738,AB288)</f>
        <v>30</v>
      </c>
      <c r="Y288" s="5" t="s">
        <v>120</v>
      </c>
      <c r="Z288" s="5" t="s">
        <v>120</v>
      </c>
      <c r="AA288" s="5" t="str">
        <f t="shared" si="14"/>
        <v>仅累计已有数据，缺失不代表实际零里程</v>
      </c>
      <c r="AB288" s="5">
        <v>288</v>
      </c>
      <c r="AC288" s="5">
        <v>30</v>
      </c>
      <c r="AD288" s="6">
        <v>3000</v>
      </c>
      <c r="AE288" s="5" t="s">
        <v>686</v>
      </c>
    </row>
    <row r="289" ht="19" customHeight="1" spans="1:31">
      <c r="A289" s="5" t="s">
        <v>725</v>
      </c>
      <c r="B289" s="5">
        <v>2026</v>
      </c>
      <c r="C289" s="5">
        <v>9</v>
      </c>
      <c r="D289" s="5" t="s">
        <v>71</v>
      </c>
      <c r="E289" s="5" t="s">
        <v>70</v>
      </c>
      <c r="F289" s="5" t="s">
        <v>646</v>
      </c>
      <c r="G289" s="5" t="s">
        <v>685</v>
      </c>
      <c r="H289" s="5" t="s">
        <v>3290</v>
      </c>
      <c r="I289" s="5">
        <v>2</v>
      </c>
      <c r="J289" s="5" t="s">
        <v>11</v>
      </c>
      <c r="K289" s="5" t="s">
        <v>3048</v>
      </c>
      <c r="L289" s="5" t="s">
        <v>3049</v>
      </c>
      <c r="M289" s="5">
        <v>30</v>
      </c>
      <c r="N289" s="6">
        <f>ROUND(V289*M289/规则与名单!$B$3,2)</f>
        <v>3000</v>
      </c>
      <c r="O289" s="6">
        <f>ROUND(SUMIFS(逐日取数依据!$L$2:$L$8738,逐日取数依据!$A$2:$A$8738,AB289),2)</f>
        <v>6010.3</v>
      </c>
      <c r="P289" s="5">
        <f t="shared" si="12"/>
        <v>200.34</v>
      </c>
      <c r="Q289" s="5" t="str">
        <f t="shared" si="13"/>
        <v>达标</v>
      </c>
      <c r="R289" s="5" t="s">
        <v>111</v>
      </c>
      <c r="S289" s="5" t="s">
        <v>3133</v>
      </c>
      <c r="T289" s="5"/>
      <c r="U289" s="5"/>
      <c r="V289" s="5">
        <v>3000</v>
      </c>
      <c r="W289" s="6">
        <v>150</v>
      </c>
      <c r="X289" s="5">
        <f>SUMIFS(逐日取数依据!$M$2:$M$8738,逐日取数依据!$A$2:$A$8738,AB289)</f>
        <v>0</v>
      </c>
      <c r="Y289" s="5" t="s">
        <v>120</v>
      </c>
      <c r="Z289" s="5" t="s">
        <v>120</v>
      </c>
      <c r="AA289" s="5" t="str">
        <f t="shared" si="14"/>
        <v>数据齐全</v>
      </c>
      <c r="AB289" s="5">
        <v>289</v>
      </c>
      <c r="AC289" s="5">
        <v>30</v>
      </c>
      <c r="AD289" s="6">
        <v>3000</v>
      </c>
      <c r="AE289" s="5" t="s">
        <v>112</v>
      </c>
    </row>
    <row r="290" ht="19" customHeight="1" spans="1:31">
      <c r="A290" s="5" t="s">
        <v>726</v>
      </c>
      <c r="B290" s="5">
        <v>2026</v>
      </c>
      <c r="C290" s="5">
        <v>9</v>
      </c>
      <c r="D290" s="5" t="s">
        <v>71</v>
      </c>
      <c r="E290" s="5" t="s">
        <v>70</v>
      </c>
      <c r="F290" s="5" t="s">
        <v>693</v>
      </c>
      <c r="G290" s="5" t="s">
        <v>694</v>
      </c>
      <c r="H290" s="5" t="s">
        <v>3293</v>
      </c>
      <c r="I290" s="5">
        <v>2</v>
      </c>
      <c r="J290" s="5" t="s">
        <v>11</v>
      </c>
      <c r="K290" s="5" t="s">
        <v>3048</v>
      </c>
      <c r="L290" s="5" t="s">
        <v>3049</v>
      </c>
      <c r="M290" s="5">
        <v>30</v>
      </c>
      <c r="N290" s="6">
        <f>ROUND(V290*M290/规则与名单!$B$3,2)</f>
        <v>3000</v>
      </c>
      <c r="O290" s="6">
        <f>ROUND(SUMIFS(逐日取数依据!$L$2:$L$8738,逐日取数依据!$A$2:$A$8738,AB290),2)</f>
        <v>4690.2</v>
      </c>
      <c r="P290" s="5">
        <f t="shared" si="12"/>
        <v>156.34</v>
      </c>
      <c r="Q290" s="5" t="str">
        <f t="shared" si="13"/>
        <v>达标</v>
      </c>
      <c r="R290" s="5" t="s">
        <v>111</v>
      </c>
      <c r="S290" s="5" t="s">
        <v>3225</v>
      </c>
      <c r="T290" s="5"/>
      <c r="U290" s="5"/>
      <c r="V290" s="5">
        <v>3000</v>
      </c>
      <c r="W290" s="6">
        <v>150</v>
      </c>
      <c r="X290" s="5">
        <f>SUMIFS(逐日取数依据!$M$2:$M$8738,逐日取数依据!$A$2:$A$8738,AB290)</f>
        <v>0</v>
      </c>
      <c r="Y290" s="5" t="s">
        <v>120</v>
      </c>
      <c r="Z290" s="5" t="s">
        <v>120</v>
      </c>
      <c r="AA290" s="5" t="str">
        <f t="shared" si="14"/>
        <v>数据齐全</v>
      </c>
      <c r="AB290" s="5">
        <v>290</v>
      </c>
      <c r="AC290" s="5">
        <v>30</v>
      </c>
      <c r="AD290" s="6">
        <v>3000</v>
      </c>
      <c r="AE290" s="5" t="s">
        <v>112</v>
      </c>
    </row>
    <row r="291" ht="19" customHeight="1" spans="1:31">
      <c r="A291" s="5" t="s">
        <v>727</v>
      </c>
      <c r="B291" s="5">
        <v>2026</v>
      </c>
      <c r="C291" s="5">
        <v>9</v>
      </c>
      <c r="D291" s="5" t="s">
        <v>71</v>
      </c>
      <c r="E291" s="5" t="s">
        <v>70</v>
      </c>
      <c r="F291" s="5" t="s">
        <v>646</v>
      </c>
      <c r="G291" s="5" t="s">
        <v>685</v>
      </c>
      <c r="H291" s="5" t="s">
        <v>3290</v>
      </c>
      <c r="I291" s="5">
        <v>2</v>
      </c>
      <c r="J291" s="5" t="s">
        <v>11</v>
      </c>
      <c r="K291" s="5" t="s">
        <v>3048</v>
      </c>
      <c r="L291" s="5" t="s">
        <v>3049</v>
      </c>
      <c r="M291" s="5">
        <v>30</v>
      </c>
      <c r="N291" s="6">
        <f>ROUND(V291*M291/规则与名单!$B$3,2)</f>
        <v>3000</v>
      </c>
      <c r="O291" s="6">
        <f>ROUND(SUMIFS(逐日取数依据!$L$2:$L$8738,逐日取数依据!$A$2:$A$8738,AB291),2)</f>
        <v>6291.8</v>
      </c>
      <c r="P291" s="5">
        <f t="shared" si="12"/>
        <v>209.73</v>
      </c>
      <c r="Q291" s="5" t="str">
        <f t="shared" si="13"/>
        <v>达标</v>
      </c>
      <c r="R291" s="5" t="s">
        <v>111</v>
      </c>
      <c r="S291" s="5" t="s">
        <v>3133</v>
      </c>
      <c r="T291" s="5"/>
      <c r="U291" s="5"/>
      <c r="V291" s="5">
        <v>3000</v>
      </c>
      <c r="W291" s="6">
        <v>150</v>
      </c>
      <c r="X291" s="5">
        <f>SUMIFS(逐日取数依据!$M$2:$M$8738,逐日取数依据!$A$2:$A$8738,AB291)</f>
        <v>0</v>
      </c>
      <c r="Y291" s="5" t="s">
        <v>120</v>
      </c>
      <c r="Z291" s="5" t="s">
        <v>120</v>
      </c>
      <c r="AA291" s="5" t="str">
        <f t="shared" si="14"/>
        <v>数据齐全</v>
      </c>
      <c r="AB291" s="5">
        <v>291</v>
      </c>
      <c r="AC291" s="5">
        <v>30</v>
      </c>
      <c r="AD291" s="6">
        <v>3000</v>
      </c>
      <c r="AE291" s="5" t="s">
        <v>112</v>
      </c>
    </row>
    <row r="292" ht="19" customHeight="1" spans="1:31">
      <c r="A292" s="5" t="s">
        <v>728</v>
      </c>
      <c r="B292" s="5">
        <v>2026</v>
      </c>
      <c r="C292" s="5">
        <v>9</v>
      </c>
      <c r="D292" s="5" t="s">
        <v>71</v>
      </c>
      <c r="E292" s="5" t="s">
        <v>70</v>
      </c>
      <c r="F292" s="5" t="s">
        <v>646</v>
      </c>
      <c r="G292" s="5" t="s">
        <v>685</v>
      </c>
      <c r="H292" s="5" t="s">
        <v>3290</v>
      </c>
      <c r="I292" s="5">
        <v>2</v>
      </c>
      <c r="J292" s="5" t="s">
        <v>11</v>
      </c>
      <c r="K292" s="5" t="s">
        <v>3048</v>
      </c>
      <c r="L292" s="5" t="s">
        <v>3049</v>
      </c>
      <c r="M292" s="5">
        <v>30</v>
      </c>
      <c r="N292" s="6">
        <f>ROUND(V292*M292/规则与名单!$B$3,2)</f>
        <v>3000</v>
      </c>
      <c r="O292" s="6">
        <f>ROUND(SUMIFS(逐日取数依据!$L$2:$L$8738,逐日取数依据!$A$2:$A$8738,AB292),2)</f>
        <v>4826.2</v>
      </c>
      <c r="P292" s="5">
        <f t="shared" si="12"/>
        <v>160.87</v>
      </c>
      <c r="Q292" s="5" t="str">
        <f t="shared" si="13"/>
        <v>达标</v>
      </c>
      <c r="R292" s="5" t="s">
        <v>111</v>
      </c>
      <c r="S292" s="5" t="s">
        <v>3305</v>
      </c>
      <c r="T292" s="5"/>
      <c r="U292" s="5"/>
      <c r="V292" s="5">
        <v>3000</v>
      </c>
      <c r="W292" s="6">
        <v>150</v>
      </c>
      <c r="X292" s="5">
        <f>SUMIFS(逐日取数依据!$M$2:$M$8738,逐日取数依据!$A$2:$A$8738,AB292)</f>
        <v>1</v>
      </c>
      <c r="Y292" s="5" t="s">
        <v>120</v>
      </c>
      <c r="Z292" s="5" t="s">
        <v>120</v>
      </c>
      <c r="AA292" s="5" t="str">
        <f t="shared" si="14"/>
        <v>仅累计已有数据，缺失不代表实际零里程</v>
      </c>
      <c r="AB292" s="5">
        <v>292</v>
      </c>
      <c r="AC292" s="5">
        <v>30</v>
      </c>
      <c r="AD292" s="6">
        <v>3000</v>
      </c>
      <c r="AE292" s="5" t="s">
        <v>200</v>
      </c>
    </row>
    <row r="293" ht="19" customHeight="1" spans="1:31">
      <c r="A293" s="5" t="s">
        <v>729</v>
      </c>
      <c r="B293" s="5">
        <v>2026</v>
      </c>
      <c r="C293" s="5">
        <v>9</v>
      </c>
      <c r="D293" s="5" t="s">
        <v>71</v>
      </c>
      <c r="E293" s="5" t="s">
        <v>70</v>
      </c>
      <c r="F293" s="5" t="s">
        <v>697</v>
      </c>
      <c r="G293" s="5" t="s">
        <v>698</v>
      </c>
      <c r="H293" s="5" t="s">
        <v>3295</v>
      </c>
      <c r="I293" s="5">
        <v>2</v>
      </c>
      <c r="J293" s="5" t="s">
        <v>11</v>
      </c>
      <c r="K293" s="5" t="s">
        <v>3048</v>
      </c>
      <c r="L293" s="5" t="s">
        <v>3049</v>
      </c>
      <c r="M293" s="5">
        <v>30</v>
      </c>
      <c r="N293" s="6">
        <f>ROUND(V293*M293/规则与名单!$B$3,2)</f>
        <v>3000</v>
      </c>
      <c r="O293" s="6">
        <f>ROUND(SUMIFS(逐日取数依据!$L$2:$L$8738,逐日取数依据!$A$2:$A$8738,AB293),2)</f>
        <v>4873.1</v>
      </c>
      <c r="P293" s="5">
        <f t="shared" si="12"/>
        <v>162.44</v>
      </c>
      <c r="Q293" s="5" t="str">
        <f t="shared" si="13"/>
        <v>达标</v>
      </c>
      <c r="R293" s="5" t="s">
        <v>181</v>
      </c>
      <c r="S293" s="5" t="s">
        <v>3167</v>
      </c>
      <c r="T293" s="5"/>
      <c r="U293" s="5" t="s">
        <v>3049</v>
      </c>
      <c r="V293" s="5">
        <v>3000</v>
      </c>
      <c r="W293" s="6">
        <v>150</v>
      </c>
      <c r="X293" s="5">
        <f>SUMIFS(逐日取数依据!$M$2:$M$8738,逐日取数依据!$A$2:$A$8738,AB293)</f>
        <v>1</v>
      </c>
      <c r="Y293" s="5" t="s">
        <v>120</v>
      </c>
      <c r="Z293" s="5" t="s">
        <v>120</v>
      </c>
      <c r="AA293" s="5" t="str">
        <f t="shared" si="14"/>
        <v>仅累计已有数据，缺失不代表实际零里程</v>
      </c>
      <c r="AB293" s="5">
        <v>293</v>
      </c>
      <c r="AC293" s="5">
        <v>30</v>
      </c>
      <c r="AD293" s="6">
        <v>3000</v>
      </c>
      <c r="AE293" s="5" t="s">
        <v>161</v>
      </c>
    </row>
    <row r="294" ht="19" customHeight="1" spans="1:31">
      <c r="A294" s="5" t="s">
        <v>79</v>
      </c>
      <c r="B294" s="5">
        <v>2026</v>
      </c>
      <c r="C294" s="5">
        <v>9</v>
      </c>
      <c r="D294" s="5" t="s">
        <v>71</v>
      </c>
      <c r="E294" s="5" t="s">
        <v>70</v>
      </c>
      <c r="F294" s="5" t="s">
        <v>690</v>
      </c>
      <c r="G294" s="5" t="s">
        <v>691</v>
      </c>
      <c r="H294" s="5" t="s">
        <v>3291</v>
      </c>
      <c r="I294" s="5">
        <v>2</v>
      </c>
      <c r="J294" s="5" t="s">
        <v>11</v>
      </c>
      <c r="K294" s="5" t="s">
        <v>3048</v>
      </c>
      <c r="L294" s="5" t="s">
        <v>3049</v>
      </c>
      <c r="M294" s="5">
        <v>30</v>
      </c>
      <c r="N294" s="6">
        <f>ROUND(V294*M294/规则与名单!$B$3,2)</f>
        <v>3000</v>
      </c>
      <c r="O294" s="6">
        <f>ROUND(SUMIFS(逐日取数依据!$L$2:$L$8738,逐日取数依据!$A$2:$A$8738,AB294),2)</f>
        <v>1699.4</v>
      </c>
      <c r="P294" s="5">
        <f t="shared" si="12"/>
        <v>56.65</v>
      </c>
      <c r="Q294" s="5" t="str">
        <f t="shared" si="13"/>
        <v>已有里程未达标</v>
      </c>
      <c r="R294" s="5" t="s">
        <v>111</v>
      </c>
      <c r="S294" s="5" t="s">
        <v>3292</v>
      </c>
      <c r="T294" s="5"/>
      <c r="U294" s="5"/>
      <c r="V294" s="5">
        <v>3000</v>
      </c>
      <c r="W294" s="6">
        <v>150</v>
      </c>
      <c r="X294" s="5">
        <f>SUMIFS(逐日取数依据!$M$2:$M$8738,逐日取数依据!$A$2:$A$8738,AB294)</f>
        <v>4</v>
      </c>
      <c r="Y294" s="5" t="s">
        <v>113</v>
      </c>
      <c r="Z294" s="5" t="s">
        <v>120</v>
      </c>
      <c r="AA294" s="5" t="str">
        <f t="shared" si="14"/>
        <v>仅累计已有数据，缺失不代表实际零里程</v>
      </c>
      <c r="AB294" s="5">
        <v>294</v>
      </c>
      <c r="AC294" s="5">
        <v>30</v>
      </c>
      <c r="AD294" s="6">
        <v>3000</v>
      </c>
      <c r="AE294" s="5" t="s">
        <v>298</v>
      </c>
    </row>
    <row r="295" ht="19" customHeight="1" spans="1:31">
      <c r="A295" s="5" t="s">
        <v>730</v>
      </c>
      <c r="B295" s="5">
        <v>2026</v>
      </c>
      <c r="C295" s="5">
        <v>9</v>
      </c>
      <c r="D295" s="5" t="s">
        <v>71</v>
      </c>
      <c r="E295" s="5" t="s">
        <v>70</v>
      </c>
      <c r="F295" s="5" t="s">
        <v>646</v>
      </c>
      <c r="G295" s="5" t="s">
        <v>685</v>
      </c>
      <c r="H295" s="5" t="s">
        <v>3290</v>
      </c>
      <c r="I295" s="5">
        <v>2</v>
      </c>
      <c r="J295" s="5" t="s">
        <v>11</v>
      </c>
      <c r="K295" s="5" t="s">
        <v>3048</v>
      </c>
      <c r="L295" s="5" t="s">
        <v>3049</v>
      </c>
      <c r="M295" s="5">
        <v>30</v>
      </c>
      <c r="N295" s="6">
        <f>ROUND(V295*M295/规则与名单!$B$3,2)</f>
        <v>3000</v>
      </c>
      <c r="O295" s="6">
        <f>ROUND(SUMIFS(逐日取数依据!$L$2:$L$8738,逐日取数依据!$A$2:$A$8738,AB295),2)</f>
        <v>590.2</v>
      </c>
      <c r="P295" s="5">
        <f t="shared" si="12"/>
        <v>19.67</v>
      </c>
      <c r="Q295" s="5" t="str">
        <f t="shared" si="13"/>
        <v>已有里程未达标</v>
      </c>
      <c r="R295" s="5" t="s">
        <v>111</v>
      </c>
      <c r="S295" s="5" t="s">
        <v>3133</v>
      </c>
      <c r="T295" s="5"/>
      <c r="U295" s="5"/>
      <c r="V295" s="5">
        <v>3000</v>
      </c>
      <c r="W295" s="6">
        <v>150</v>
      </c>
      <c r="X295" s="5">
        <f>SUMIFS(逐日取数依据!$M$2:$M$8738,逐日取数依据!$A$2:$A$8738,AB295)</f>
        <v>20</v>
      </c>
      <c r="Y295" s="5" t="s">
        <v>120</v>
      </c>
      <c r="Z295" s="5" t="s">
        <v>120</v>
      </c>
      <c r="AA295" s="5" t="str">
        <f t="shared" si="14"/>
        <v>仅累计已有数据，缺失不代表实际零里程</v>
      </c>
      <c r="AB295" s="5">
        <v>295</v>
      </c>
      <c r="AC295" s="5">
        <v>30</v>
      </c>
      <c r="AD295" s="6">
        <v>3000</v>
      </c>
      <c r="AE295" s="5" t="s">
        <v>731</v>
      </c>
    </row>
    <row r="296" ht="19" customHeight="1" spans="1:31">
      <c r="A296" s="5" t="s">
        <v>732</v>
      </c>
      <c r="B296" s="5">
        <v>2026</v>
      </c>
      <c r="C296" s="5">
        <v>9</v>
      </c>
      <c r="D296" s="5" t="s">
        <v>71</v>
      </c>
      <c r="E296" s="5" t="s">
        <v>70</v>
      </c>
      <c r="F296" s="5" t="s">
        <v>697</v>
      </c>
      <c r="G296" s="5" t="s">
        <v>698</v>
      </c>
      <c r="H296" s="5" t="s">
        <v>3295</v>
      </c>
      <c r="I296" s="5">
        <v>2</v>
      </c>
      <c r="J296" s="5" t="s">
        <v>11</v>
      </c>
      <c r="K296" s="5" t="s">
        <v>3048</v>
      </c>
      <c r="L296" s="5" t="s">
        <v>3049</v>
      </c>
      <c r="M296" s="5">
        <v>30</v>
      </c>
      <c r="N296" s="6">
        <f>ROUND(V296*M296/规则与名单!$B$3,2)</f>
        <v>3000</v>
      </c>
      <c r="O296" s="6">
        <f>ROUND(SUMIFS(逐日取数依据!$L$2:$L$8738,逐日取数依据!$A$2:$A$8738,AB296),2)</f>
        <v>3232</v>
      </c>
      <c r="P296" s="5">
        <f t="shared" si="12"/>
        <v>107.73</v>
      </c>
      <c r="Q296" s="5" t="str">
        <f t="shared" si="13"/>
        <v>达标</v>
      </c>
      <c r="R296" s="5" t="s">
        <v>111</v>
      </c>
      <c r="S296" s="5" t="s">
        <v>3167</v>
      </c>
      <c r="T296" s="5"/>
      <c r="U296" s="5"/>
      <c r="V296" s="5">
        <v>3000</v>
      </c>
      <c r="W296" s="6">
        <v>150</v>
      </c>
      <c r="X296" s="5">
        <f>SUMIFS(逐日取数依据!$M$2:$M$8738,逐日取数依据!$A$2:$A$8738,AB296)</f>
        <v>5</v>
      </c>
      <c r="Y296" s="5" t="s">
        <v>120</v>
      </c>
      <c r="Z296" s="5" t="s">
        <v>120</v>
      </c>
      <c r="AA296" s="5" t="str">
        <f t="shared" si="14"/>
        <v>仅累计已有数据，缺失不代表实际零里程</v>
      </c>
      <c r="AB296" s="5">
        <v>296</v>
      </c>
      <c r="AC296" s="5">
        <v>30</v>
      </c>
      <c r="AD296" s="6">
        <v>3000</v>
      </c>
      <c r="AE296" s="5" t="s">
        <v>733</v>
      </c>
    </row>
    <row r="297" ht="19" customHeight="1" spans="1:31">
      <c r="A297" s="5" t="s">
        <v>734</v>
      </c>
      <c r="B297" s="5">
        <v>2026</v>
      </c>
      <c r="C297" s="5">
        <v>9</v>
      </c>
      <c r="D297" s="5" t="s">
        <v>71</v>
      </c>
      <c r="E297" s="5" t="s">
        <v>70</v>
      </c>
      <c r="F297" s="5" t="s">
        <v>646</v>
      </c>
      <c r="G297" s="5" t="s">
        <v>685</v>
      </c>
      <c r="H297" s="5" t="s">
        <v>3290</v>
      </c>
      <c r="I297" s="5">
        <v>2</v>
      </c>
      <c r="J297" s="5" t="s">
        <v>11</v>
      </c>
      <c r="K297" s="5" t="s">
        <v>3048</v>
      </c>
      <c r="L297" s="5" t="s">
        <v>3049</v>
      </c>
      <c r="M297" s="5">
        <v>30</v>
      </c>
      <c r="N297" s="6">
        <f>ROUND(V297*M297/规则与名单!$B$3,2)</f>
        <v>3000</v>
      </c>
      <c r="O297" s="6">
        <f>ROUND(SUMIFS(逐日取数依据!$L$2:$L$8738,逐日取数依据!$A$2:$A$8738,AB297),2)</f>
        <v>0</v>
      </c>
      <c r="P297" s="5">
        <f t="shared" si="12"/>
        <v>0</v>
      </c>
      <c r="Q297" s="5" t="str">
        <f t="shared" si="13"/>
        <v>待补里程</v>
      </c>
      <c r="R297" s="5" t="s">
        <v>111</v>
      </c>
      <c r="S297" s="5" t="s">
        <v>3128</v>
      </c>
      <c r="T297" s="5"/>
      <c r="U297" s="5"/>
      <c r="V297" s="5">
        <v>3000</v>
      </c>
      <c r="W297" s="6">
        <v>150</v>
      </c>
      <c r="X297" s="5">
        <f>SUMIFS(逐日取数依据!$M$2:$M$8738,逐日取数依据!$A$2:$A$8738,AB297)</f>
        <v>30</v>
      </c>
      <c r="Y297" s="5" t="s">
        <v>120</v>
      </c>
      <c r="Z297" s="5" t="s">
        <v>120</v>
      </c>
      <c r="AA297" s="5" t="str">
        <f t="shared" si="14"/>
        <v>仅累计已有数据，缺失不代表实际零里程</v>
      </c>
      <c r="AB297" s="5">
        <v>297</v>
      </c>
      <c r="AC297" s="5">
        <v>30</v>
      </c>
      <c r="AD297" s="6">
        <v>3000</v>
      </c>
      <c r="AE297" s="5" t="s">
        <v>686</v>
      </c>
    </row>
    <row r="298" ht="19" customHeight="1" spans="1:31">
      <c r="A298" s="5" t="s">
        <v>80</v>
      </c>
      <c r="B298" s="5">
        <v>2026</v>
      </c>
      <c r="C298" s="5">
        <v>9</v>
      </c>
      <c r="D298" s="5" t="s">
        <v>71</v>
      </c>
      <c r="E298" s="5" t="s">
        <v>70</v>
      </c>
      <c r="F298" s="5" t="s">
        <v>708</v>
      </c>
      <c r="G298" s="5" t="s">
        <v>709</v>
      </c>
      <c r="H298" s="5" t="s">
        <v>3299</v>
      </c>
      <c r="I298" s="5">
        <v>2</v>
      </c>
      <c r="J298" s="5" t="s">
        <v>11</v>
      </c>
      <c r="K298" s="5" t="s">
        <v>3048</v>
      </c>
      <c r="L298" s="5" t="s">
        <v>3054</v>
      </c>
      <c r="M298" s="5">
        <v>29</v>
      </c>
      <c r="N298" s="6">
        <f>ROUND(V298*M298/规则与名单!$B$3,2)</f>
        <v>2900</v>
      </c>
      <c r="O298" s="6">
        <f>ROUND(SUMIFS(逐日取数依据!$L$2:$L$8738,逐日取数依据!$A$2:$A$8738,AB298),2)</f>
        <v>286.9</v>
      </c>
      <c r="P298" s="5">
        <f t="shared" si="12"/>
        <v>9.89</v>
      </c>
      <c r="Q298" s="5" t="str">
        <f t="shared" si="13"/>
        <v>已有里程未达标</v>
      </c>
      <c r="R298" s="5" t="s">
        <v>181</v>
      </c>
      <c r="S298" s="5" t="s">
        <v>3292</v>
      </c>
      <c r="T298" s="5"/>
      <c r="U298" s="5" t="s">
        <v>3054</v>
      </c>
      <c r="V298" s="5">
        <v>3000</v>
      </c>
      <c r="W298" s="6">
        <v>150</v>
      </c>
      <c r="X298" s="5">
        <f>SUMIFS(逐日取数依据!$M$2:$M$8738,逐日取数依据!$A$2:$A$8738,AB298)</f>
        <v>4</v>
      </c>
      <c r="Y298" s="5" t="s">
        <v>113</v>
      </c>
      <c r="Z298" s="5" t="s">
        <v>120</v>
      </c>
      <c r="AA298" s="5" t="str">
        <f t="shared" si="14"/>
        <v>仅累计已有数据，缺失不代表实际零里程</v>
      </c>
      <c r="AB298" s="5">
        <v>298</v>
      </c>
      <c r="AC298" s="5">
        <v>29</v>
      </c>
      <c r="AD298" s="6">
        <v>2900</v>
      </c>
      <c r="AE298" s="5" t="s">
        <v>735</v>
      </c>
    </row>
    <row r="299" ht="19" customHeight="1" spans="1:31">
      <c r="A299" s="5" t="s">
        <v>736</v>
      </c>
      <c r="B299" s="5">
        <v>2026</v>
      </c>
      <c r="C299" s="5">
        <v>9</v>
      </c>
      <c r="D299" s="5" t="s">
        <v>71</v>
      </c>
      <c r="E299" s="5" t="s">
        <v>70</v>
      </c>
      <c r="F299" s="5" t="s">
        <v>646</v>
      </c>
      <c r="G299" s="5" t="s">
        <v>685</v>
      </c>
      <c r="H299" s="5" t="s">
        <v>3290</v>
      </c>
      <c r="I299" s="5">
        <v>2</v>
      </c>
      <c r="J299" s="5" t="s">
        <v>11</v>
      </c>
      <c r="K299" s="5" t="s">
        <v>3048</v>
      </c>
      <c r="L299" s="5" t="s">
        <v>3049</v>
      </c>
      <c r="M299" s="5">
        <v>30</v>
      </c>
      <c r="N299" s="6">
        <f>ROUND(V299*M299/规则与名单!$B$3,2)</f>
        <v>3000</v>
      </c>
      <c r="O299" s="6">
        <f>ROUND(SUMIFS(逐日取数依据!$L$2:$L$8738,逐日取数依据!$A$2:$A$8738,AB299),2)</f>
        <v>668.3</v>
      </c>
      <c r="P299" s="5">
        <f t="shared" si="12"/>
        <v>22.28</v>
      </c>
      <c r="Q299" s="5" t="str">
        <f t="shared" si="13"/>
        <v>已有里程未达标</v>
      </c>
      <c r="R299" s="5" t="s">
        <v>111</v>
      </c>
      <c r="S299" s="5" t="s">
        <v>3133</v>
      </c>
      <c r="T299" s="5"/>
      <c r="U299" s="5"/>
      <c r="V299" s="5">
        <v>3000</v>
      </c>
      <c r="W299" s="6">
        <v>150</v>
      </c>
      <c r="X299" s="5">
        <f>SUMIFS(逐日取数依据!$M$2:$M$8738,逐日取数依据!$A$2:$A$8738,AB299)</f>
        <v>23</v>
      </c>
      <c r="Y299" s="5" t="s">
        <v>120</v>
      </c>
      <c r="Z299" s="5" t="s">
        <v>120</v>
      </c>
      <c r="AA299" s="5" t="str">
        <f t="shared" si="14"/>
        <v>仅累计已有数据，缺失不代表实际零里程</v>
      </c>
      <c r="AB299" s="5">
        <v>299</v>
      </c>
      <c r="AC299" s="5">
        <v>30</v>
      </c>
      <c r="AD299" s="6">
        <v>3000</v>
      </c>
      <c r="AE299" s="5" t="s">
        <v>737</v>
      </c>
    </row>
    <row r="300" ht="19" customHeight="1" spans="1:31">
      <c r="A300" s="5" t="s">
        <v>738</v>
      </c>
      <c r="B300" s="5">
        <v>2026</v>
      </c>
      <c r="C300" s="5">
        <v>9</v>
      </c>
      <c r="D300" s="5" t="s">
        <v>71</v>
      </c>
      <c r="E300" s="5" t="s">
        <v>70</v>
      </c>
      <c r="F300" s="5" t="s">
        <v>697</v>
      </c>
      <c r="G300" s="5" t="s">
        <v>698</v>
      </c>
      <c r="H300" s="5" t="s">
        <v>3295</v>
      </c>
      <c r="I300" s="5">
        <v>2</v>
      </c>
      <c r="J300" s="5" t="s">
        <v>11</v>
      </c>
      <c r="K300" s="5" t="s">
        <v>3048</v>
      </c>
      <c r="L300" s="5" t="s">
        <v>3049</v>
      </c>
      <c r="M300" s="5">
        <v>30</v>
      </c>
      <c r="N300" s="6">
        <f>ROUND(V300*M300/规则与名单!$B$3,2)</f>
        <v>3000</v>
      </c>
      <c r="O300" s="6">
        <f>ROUND(SUMIFS(逐日取数依据!$L$2:$L$8738,逐日取数依据!$A$2:$A$8738,AB300),2)</f>
        <v>3429.5</v>
      </c>
      <c r="P300" s="5">
        <f t="shared" si="12"/>
        <v>114.32</v>
      </c>
      <c r="Q300" s="5" t="str">
        <f t="shared" si="13"/>
        <v>达标</v>
      </c>
      <c r="R300" s="5" t="s">
        <v>111</v>
      </c>
      <c r="S300" s="5" t="s">
        <v>3306</v>
      </c>
      <c r="T300" s="5"/>
      <c r="U300" s="5"/>
      <c r="V300" s="5">
        <v>3000</v>
      </c>
      <c r="W300" s="6">
        <v>150</v>
      </c>
      <c r="X300" s="5">
        <f>SUMIFS(逐日取数依据!$M$2:$M$8738,逐日取数依据!$A$2:$A$8738,AB300)</f>
        <v>0</v>
      </c>
      <c r="Y300" s="5" t="s">
        <v>120</v>
      </c>
      <c r="Z300" s="5" t="s">
        <v>120</v>
      </c>
      <c r="AA300" s="5" t="str">
        <f t="shared" si="14"/>
        <v>数据齐全</v>
      </c>
      <c r="AB300" s="5">
        <v>300</v>
      </c>
      <c r="AC300" s="5">
        <v>30</v>
      </c>
      <c r="AD300" s="6">
        <v>3000</v>
      </c>
      <c r="AE300" s="5" t="s">
        <v>112</v>
      </c>
    </row>
    <row r="301" ht="19" customHeight="1" spans="1:31">
      <c r="A301" s="5" t="s">
        <v>739</v>
      </c>
      <c r="B301" s="5">
        <v>2026</v>
      </c>
      <c r="C301" s="5">
        <v>9</v>
      </c>
      <c r="D301" s="5" t="s">
        <v>71</v>
      </c>
      <c r="E301" s="5" t="s">
        <v>70</v>
      </c>
      <c r="F301" s="5" t="s">
        <v>646</v>
      </c>
      <c r="G301" s="5" t="s">
        <v>685</v>
      </c>
      <c r="H301" s="5" t="s">
        <v>3290</v>
      </c>
      <c r="I301" s="5">
        <v>2</v>
      </c>
      <c r="J301" s="5" t="s">
        <v>11</v>
      </c>
      <c r="K301" s="5" t="s">
        <v>3048</v>
      </c>
      <c r="L301" s="5" t="s">
        <v>3049</v>
      </c>
      <c r="M301" s="5">
        <v>30</v>
      </c>
      <c r="N301" s="6">
        <f>ROUND(V301*M301/规则与名单!$B$3,2)</f>
        <v>3000</v>
      </c>
      <c r="O301" s="6">
        <f>ROUND(SUMIFS(逐日取数依据!$L$2:$L$8738,逐日取数依据!$A$2:$A$8738,AB301),2)</f>
        <v>0</v>
      </c>
      <c r="P301" s="5">
        <f t="shared" si="12"/>
        <v>0</v>
      </c>
      <c r="Q301" s="5" t="str">
        <f t="shared" si="13"/>
        <v>已有里程未达标</v>
      </c>
      <c r="R301" s="5" t="s">
        <v>111</v>
      </c>
      <c r="S301" s="5" t="s">
        <v>3307</v>
      </c>
      <c r="T301" s="5"/>
      <c r="U301" s="5"/>
      <c r="V301" s="5">
        <v>3000</v>
      </c>
      <c r="W301" s="6">
        <v>150</v>
      </c>
      <c r="X301" s="5">
        <f>SUMIFS(逐日取数依据!$M$2:$M$8738,逐日取数依据!$A$2:$A$8738,AB301)</f>
        <v>29</v>
      </c>
      <c r="Y301" s="5" t="s">
        <v>120</v>
      </c>
      <c r="Z301" s="5" t="s">
        <v>120</v>
      </c>
      <c r="AA301" s="5" t="str">
        <f t="shared" si="14"/>
        <v>仅累计已有数据，缺失不代表实际零里程</v>
      </c>
      <c r="AB301" s="5">
        <v>301</v>
      </c>
      <c r="AC301" s="5">
        <v>30</v>
      </c>
      <c r="AD301" s="6">
        <v>3000</v>
      </c>
      <c r="AE301" s="5" t="s">
        <v>689</v>
      </c>
    </row>
    <row r="302" ht="19" customHeight="1" spans="1:31">
      <c r="A302" s="5" t="s">
        <v>740</v>
      </c>
      <c r="B302" s="5">
        <v>2026</v>
      </c>
      <c r="C302" s="5">
        <v>9</v>
      </c>
      <c r="D302" s="5" t="s">
        <v>71</v>
      </c>
      <c r="E302" s="5" t="s">
        <v>70</v>
      </c>
      <c r="F302" s="5" t="s">
        <v>646</v>
      </c>
      <c r="G302" s="5" t="s">
        <v>685</v>
      </c>
      <c r="H302" s="5" t="s">
        <v>3290</v>
      </c>
      <c r="I302" s="5">
        <v>2</v>
      </c>
      <c r="J302" s="5" t="s">
        <v>11</v>
      </c>
      <c r="K302" s="5" t="s">
        <v>3048</v>
      </c>
      <c r="L302" s="5" t="s">
        <v>3049</v>
      </c>
      <c r="M302" s="5">
        <v>30</v>
      </c>
      <c r="N302" s="6">
        <f>ROUND(V302*M302/规则与名单!$B$3,2)</f>
        <v>3000</v>
      </c>
      <c r="O302" s="6">
        <f>ROUND(SUMIFS(逐日取数依据!$L$2:$L$8738,逐日取数依据!$A$2:$A$8738,AB302),2)</f>
        <v>1823.7</v>
      </c>
      <c r="P302" s="5">
        <f t="shared" si="12"/>
        <v>60.79</v>
      </c>
      <c r="Q302" s="5" t="str">
        <f t="shared" si="13"/>
        <v>已有里程未达标</v>
      </c>
      <c r="R302" s="5" t="s">
        <v>111</v>
      </c>
      <c r="S302" s="5" t="s">
        <v>3133</v>
      </c>
      <c r="T302" s="5"/>
      <c r="U302" s="5"/>
      <c r="V302" s="5">
        <v>3000</v>
      </c>
      <c r="W302" s="6">
        <v>150</v>
      </c>
      <c r="X302" s="5">
        <f>SUMIFS(逐日取数依据!$M$2:$M$8738,逐日取数依据!$A$2:$A$8738,AB302)</f>
        <v>18</v>
      </c>
      <c r="Y302" s="5" t="s">
        <v>120</v>
      </c>
      <c r="Z302" s="5" t="s">
        <v>120</v>
      </c>
      <c r="AA302" s="5" t="str">
        <f t="shared" si="14"/>
        <v>仅累计已有数据，缺失不代表实际零里程</v>
      </c>
      <c r="AB302" s="5">
        <v>302</v>
      </c>
      <c r="AC302" s="5">
        <v>30</v>
      </c>
      <c r="AD302" s="6">
        <v>3000</v>
      </c>
      <c r="AE302" s="5" t="s">
        <v>741</v>
      </c>
    </row>
    <row r="303" ht="19" customHeight="1" spans="1:31">
      <c r="A303" s="5" t="s">
        <v>742</v>
      </c>
      <c r="B303" s="5">
        <v>2026</v>
      </c>
      <c r="C303" s="5">
        <v>9</v>
      </c>
      <c r="D303" s="5" t="s">
        <v>83</v>
      </c>
      <c r="E303" s="5" t="s">
        <v>82</v>
      </c>
      <c r="F303" s="5" t="s">
        <v>743</v>
      </c>
      <c r="G303" s="5" t="s">
        <v>744</v>
      </c>
      <c r="H303" s="5" t="s">
        <v>3308</v>
      </c>
      <c r="I303" s="5">
        <v>4</v>
      </c>
      <c r="J303" s="5" t="s">
        <v>17</v>
      </c>
      <c r="K303" s="5" t="s">
        <v>3048</v>
      </c>
      <c r="L303" s="5" t="s">
        <v>3049</v>
      </c>
      <c r="M303" s="5">
        <v>30</v>
      </c>
      <c r="N303" s="6">
        <f>ROUND(V303*M303/规则与名单!$B$3,2)</f>
        <v>6000</v>
      </c>
      <c r="O303" s="6">
        <f>ROUND(SUMIFS(逐日取数依据!$L$2:$L$8738,逐日取数依据!$A$2:$A$8738,AB303),2)</f>
        <v>6655.2</v>
      </c>
      <c r="P303" s="5">
        <f t="shared" si="12"/>
        <v>110.92</v>
      </c>
      <c r="Q303" s="5" t="str">
        <f t="shared" si="13"/>
        <v>达标</v>
      </c>
      <c r="R303" s="5" t="s">
        <v>111</v>
      </c>
      <c r="S303" s="5" t="s">
        <v>3309</v>
      </c>
      <c r="T303" s="5"/>
      <c r="U303" s="5"/>
      <c r="V303" s="5">
        <v>6000</v>
      </c>
      <c r="W303" s="6">
        <v>1000</v>
      </c>
      <c r="X303" s="5">
        <f>SUMIFS(逐日取数依据!$M$2:$M$8738,逐日取数依据!$A$2:$A$8738,AB303)</f>
        <v>0</v>
      </c>
      <c r="Y303" s="5" t="s">
        <v>120</v>
      </c>
      <c r="Z303" s="5" t="s">
        <v>113</v>
      </c>
      <c r="AA303" s="5" t="str">
        <f t="shared" si="14"/>
        <v>数据齐全</v>
      </c>
      <c r="AB303" s="5">
        <v>303</v>
      </c>
      <c r="AC303" s="5">
        <v>30</v>
      </c>
      <c r="AD303" s="6">
        <v>6000</v>
      </c>
      <c r="AE303" s="5" t="s">
        <v>745</v>
      </c>
    </row>
    <row r="304" ht="19" customHeight="1" spans="1:31">
      <c r="A304" s="5" t="s">
        <v>746</v>
      </c>
      <c r="B304" s="5">
        <v>2026</v>
      </c>
      <c r="C304" s="5">
        <v>9</v>
      </c>
      <c r="D304" s="5" t="s">
        <v>83</v>
      </c>
      <c r="E304" s="5" t="s">
        <v>82</v>
      </c>
      <c r="F304" s="5" t="s">
        <v>743</v>
      </c>
      <c r="G304" s="5" t="s">
        <v>744</v>
      </c>
      <c r="H304" s="5" t="s">
        <v>3308</v>
      </c>
      <c r="I304" s="5">
        <v>4</v>
      </c>
      <c r="J304" s="5" t="s">
        <v>17</v>
      </c>
      <c r="K304" s="5" t="s">
        <v>3048</v>
      </c>
      <c r="L304" s="5" t="s">
        <v>3049</v>
      </c>
      <c r="M304" s="5">
        <v>30</v>
      </c>
      <c r="N304" s="6">
        <f>ROUND(V304*M304/规则与名单!$B$3,2)</f>
        <v>6000</v>
      </c>
      <c r="O304" s="6">
        <f>ROUND(SUMIFS(逐日取数依据!$L$2:$L$8738,逐日取数依据!$A$2:$A$8738,AB304),2)</f>
        <v>8615.4</v>
      </c>
      <c r="P304" s="5">
        <f t="shared" si="12"/>
        <v>143.59</v>
      </c>
      <c r="Q304" s="5" t="str">
        <f t="shared" si="13"/>
        <v>达标</v>
      </c>
      <c r="R304" s="5" t="s">
        <v>111</v>
      </c>
      <c r="S304" s="5" t="s">
        <v>3310</v>
      </c>
      <c r="T304" s="5"/>
      <c r="U304" s="5"/>
      <c r="V304" s="5">
        <v>6000</v>
      </c>
      <c r="W304" s="6">
        <v>1000</v>
      </c>
      <c r="X304" s="5">
        <f>SUMIFS(逐日取数依据!$M$2:$M$8738,逐日取数依据!$A$2:$A$8738,AB304)</f>
        <v>2</v>
      </c>
      <c r="Y304" s="5" t="s">
        <v>120</v>
      </c>
      <c r="Z304" s="5" t="s">
        <v>120</v>
      </c>
      <c r="AA304" s="5" t="str">
        <f t="shared" si="14"/>
        <v>仅累计已有数据，缺失不代表实际零里程</v>
      </c>
      <c r="AB304" s="5">
        <v>304</v>
      </c>
      <c r="AC304" s="5">
        <v>30</v>
      </c>
      <c r="AD304" s="6">
        <v>6000</v>
      </c>
      <c r="AE304" s="5" t="s">
        <v>269</v>
      </c>
    </row>
    <row r="305" ht="19" customHeight="1" spans="1:31">
      <c r="A305" s="5" t="s">
        <v>260</v>
      </c>
      <c r="B305" s="5">
        <v>2026</v>
      </c>
      <c r="C305" s="5">
        <v>9</v>
      </c>
      <c r="D305" s="5" t="s">
        <v>83</v>
      </c>
      <c r="E305" s="5" t="s">
        <v>82</v>
      </c>
      <c r="F305" s="5" t="s">
        <v>747</v>
      </c>
      <c r="G305" s="5" t="s">
        <v>748</v>
      </c>
      <c r="H305" s="5" t="s">
        <v>3311</v>
      </c>
      <c r="I305" s="5">
        <v>4</v>
      </c>
      <c r="J305" s="5" t="s">
        <v>17</v>
      </c>
      <c r="K305" s="5" t="s">
        <v>3123</v>
      </c>
      <c r="L305" s="5" t="s">
        <v>3049</v>
      </c>
      <c r="M305" s="5">
        <v>8</v>
      </c>
      <c r="N305" s="6">
        <f>ROUND(V305*M305/规则与名单!$B$3,2)</f>
        <v>1600</v>
      </c>
      <c r="O305" s="6">
        <f>ROUND(SUMIFS(逐日取数依据!$L$2:$L$8738,逐日取数依据!$A$2:$A$8738,AB305),2)</f>
        <v>813.7</v>
      </c>
      <c r="P305" s="5">
        <f t="shared" si="12"/>
        <v>50.86</v>
      </c>
      <c r="Q305" s="5" t="str">
        <f t="shared" si="13"/>
        <v>未达标</v>
      </c>
      <c r="R305" s="5" t="s">
        <v>111</v>
      </c>
      <c r="S305" s="5" t="s">
        <v>3123</v>
      </c>
      <c r="T305" s="5"/>
      <c r="U305" s="5"/>
      <c r="V305" s="5">
        <v>6000</v>
      </c>
      <c r="W305" s="6">
        <v>1000</v>
      </c>
      <c r="X305" s="5">
        <f>SUMIFS(逐日取数依据!$M$2:$M$8738,逐日取数依据!$A$2:$A$8738,AB305)</f>
        <v>0</v>
      </c>
      <c r="Y305" s="5" t="s">
        <v>120</v>
      </c>
      <c r="Z305" s="5" t="s">
        <v>120</v>
      </c>
      <c r="AA305" s="5" t="str">
        <f t="shared" si="14"/>
        <v>数据齐全</v>
      </c>
      <c r="AB305" s="5">
        <v>305</v>
      </c>
      <c r="AC305" s="5">
        <v>8</v>
      </c>
      <c r="AD305" s="6">
        <v>1600</v>
      </c>
      <c r="AE305" s="5" t="s">
        <v>169</v>
      </c>
    </row>
    <row r="306" ht="19" customHeight="1" spans="1:31">
      <c r="A306" s="5" t="s">
        <v>749</v>
      </c>
      <c r="B306" s="5">
        <v>2026</v>
      </c>
      <c r="C306" s="5">
        <v>9</v>
      </c>
      <c r="D306" s="5" t="s">
        <v>83</v>
      </c>
      <c r="E306" s="5" t="s">
        <v>82</v>
      </c>
      <c r="F306" s="5" t="s">
        <v>747</v>
      </c>
      <c r="G306" s="5" t="s">
        <v>748</v>
      </c>
      <c r="H306" s="5" t="s">
        <v>3311</v>
      </c>
      <c r="I306" s="5">
        <v>4</v>
      </c>
      <c r="J306" s="5" t="s">
        <v>17</v>
      </c>
      <c r="K306" s="5" t="s">
        <v>3202</v>
      </c>
      <c r="L306" s="5" t="s">
        <v>3049</v>
      </c>
      <c r="M306" s="5">
        <v>15</v>
      </c>
      <c r="N306" s="6">
        <f>ROUND(V306*M306/规则与名单!$B$3,2)</f>
        <v>3000</v>
      </c>
      <c r="O306" s="6">
        <f>ROUND(SUMIFS(逐日取数依据!$L$2:$L$8738,逐日取数依据!$A$2:$A$8738,AB306),2)</f>
        <v>1200</v>
      </c>
      <c r="P306" s="5">
        <f t="shared" si="12"/>
        <v>40</v>
      </c>
      <c r="Q306" s="5" t="str">
        <f t="shared" si="13"/>
        <v>未达标</v>
      </c>
      <c r="R306" s="5" t="s">
        <v>111</v>
      </c>
      <c r="S306" s="5" t="s">
        <v>3202</v>
      </c>
      <c r="T306" s="5"/>
      <c r="U306" s="5"/>
      <c r="V306" s="5">
        <v>6000</v>
      </c>
      <c r="W306" s="6">
        <v>1000</v>
      </c>
      <c r="X306" s="5">
        <f>SUMIFS(逐日取数依据!$M$2:$M$8738,逐日取数依据!$A$2:$A$8738,AB306)</f>
        <v>0</v>
      </c>
      <c r="Y306" s="5" t="s">
        <v>120</v>
      </c>
      <c r="Z306" s="5" t="s">
        <v>120</v>
      </c>
      <c r="AA306" s="5" t="str">
        <f t="shared" si="14"/>
        <v>数据齐全</v>
      </c>
      <c r="AB306" s="5">
        <v>306</v>
      </c>
      <c r="AC306" s="5">
        <v>15</v>
      </c>
      <c r="AD306" s="6">
        <v>3000</v>
      </c>
      <c r="AE306" s="5" t="s">
        <v>550</v>
      </c>
    </row>
    <row r="307" ht="19" customHeight="1" spans="1:31">
      <c r="A307" s="5" t="s">
        <v>750</v>
      </c>
      <c r="B307" s="5">
        <v>2026</v>
      </c>
      <c r="C307" s="5">
        <v>9</v>
      </c>
      <c r="D307" s="5" t="s">
        <v>83</v>
      </c>
      <c r="E307" s="5" t="s">
        <v>82</v>
      </c>
      <c r="F307" s="5" t="s">
        <v>743</v>
      </c>
      <c r="G307" s="5" t="s">
        <v>744</v>
      </c>
      <c r="H307" s="5" t="s">
        <v>3308</v>
      </c>
      <c r="I307" s="5">
        <v>4</v>
      </c>
      <c r="J307" s="5" t="s">
        <v>17</v>
      </c>
      <c r="K307" s="5" t="s">
        <v>3048</v>
      </c>
      <c r="L307" s="5" t="s">
        <v>3049</v>
      </c>
      <c r="M307" s="5">
        <v>30</v>
      </c>
      <c r="N307" s="6">
        <f>ROUND(V307*M307/规则与名单!$B$3,2)</f>
        <v>6000</v>
      </c>
      <c r="O307" s="6">
        <f>ROUND(SUMIFS(逐日取数依据!$L$2:$L$8738,逐日取数依据!$A$2:$A$8738,AB307),2)</f>
        <v>9551.8</v>
      </c>
      <c r="P307" s="5">
        <f t="shared" si="12"/>
        <v>159.2</v>
      </c>
      <c r="Q307" s="5" t="str">
        <f t="shared" si="13"/>
        <v>达标</v>
      </c>
      <c r="R307" s="5" t="s">
        <v>111</v>
      </c>
      <c r="S307" s="5" t="s">
        <v>3310</v>
      </c>
      <c r="T307" s="5"/>
      <c r="U307" s="5"/>
      <c r="V307" s="5">
        <v>6000</v>
      </c>
      <c r="W307" s="6">
        <v>1000</v>
      </c>
      <c r="X307" s="5">
        <f>SUMIFS(逐日取数依据!$M$2:$M$8738,逐日取数依据!$A$2:$A$8738,AB307)</f>
        <v>5</v>
      </c>
      <c r="Y307" s="5" t="s">
        <v>120</v>
      </c>
      <c r="Z307" s="5" t="s">
        <v>120</v>
      </c>
      <c r="AA307" s="5" t="str">
        <f t="shared" si="14"/>
        <v>仅累计已有数据，缺失不代表实际零里程</v>
      </c>
      <c r="AB307" s="5">
        <v>307</v>
      </c>
      <c r="AC307" s="5">
        <v>30</v>
      </c>
      <c r="AD307" s="6">
        <v>6000</v>
      </c>
      <c r="AE307" s="5" t="s">
        <v>751</v>
      </c>
    </row>
    <row r="308" ht="19" customHeight="1" spans="1:31">
      <c r="A308" s="5" t="s">
        <v>752</v>
      </c>
      <c r="B308" s="5">
        <v>2026</v>
      </c>
      <c r="C308" s="5">
        <v>9</v>
      </c>
      <c r="D308" s="5" t="s">
        <v>83</v>
      </c>
      <c r="E308" s="5" t="s">
        <v>82</v>
      </c>
      <c r="F308" s="5" t="s">
        <v>747</v>
      </c>
      <c r="G308" s="5" t="s">
        <v>753</v>
      </c>
      <c r="H308" s="5" t="s">
        <v>3312</v>
      </c>
      <c r="I308" s="5">
        <v>4</v>
      </c>
      <c r="J308" s="5" t="s">
        <v>17</v>
      </c>
      <c r="K308" s="5" t="s">
        <v>3048</v>
      </c>
      <c r="L308" s="5" t="s">
        <v>3049</v>
      </c>
      <c r="M308" s="5">
        <v>30</v>
      </c>
      <c r="N308" s="6">
        <f>ROUND(V308*M308/规则与名单!$B$3,2)</f>
        <v>6000</v>
      </c>
      <c r="O308" s="6">
        <f>ROUND(SUMIFS(逐日取数依据!$L$2:$L$8738,逐日取数依据!$A$2:$A$8738,AB308),2)</f>
        <v>6266.4</v>
      </c>
      <c r="P308" s="5">
        <f t="shared" si="12"/>
        <v>104.44</v>
      </c>
      <c r="Q308" s="5" t="str">
        <f t="shared" si="13"/>
        <v>达标</v>
      </c>
      <c r="R308" s="5" t="s">
        <v>111</v>
      </c>
      <c r="S308" s="5" t="s">
        <v>3276</v>
      </c>
      <c r="T308" s="5"/>
      <c r="U308" s="5"/>
      <c r="V308" s="5">
        <v>6000</v>
      </c>
      <c r="W308" s="6">
        <v>1000</v>
      </c>
      <c r="X308" s="5">
        <f>SUMIFS(逐日取数依据!$M$2:$M$8738,逐日取数依据!$A$2:$A$8738,AB308)</f>
        <v>0</v>
      </c>
      <c r="Y308" s="5" t="s">
        <v>120</v>
      </c>
      <c r="Z308" s="5" t="s">
        <v>120</v>
      </c>
      <c r="AA308" s="5" t="str">
        <f t="shared" si="14"/>
        <v>数据齐全</v>
      </c>
      <c r="AB308" s="5">
        <v>308</v>
      </c>
      <c r="AC308" s="5">
        <v>30</v>
      </c>
      <c r="AD308" s="6">
        <v>6000</v>
      </c>
      <c r="AE308" s="5" t="s">
        <v>112</v>
      </c>
    </row>
    <row r="309" ht="19" customHeight="1" spans="1:31">
      <c r="A309" s="5" t="s">
        <v>754</v>
      </c>
      <c r="B309" s="5">
        <v>2026</v>
      </c>
      <c r="C309" s="5">
        <v>9</v>
      </c>
      <c r="D309" s="5" t="s">
        <v>83</v>
      </c>
      <c r="E309" s="5" t="s">
        <v>82</v>
      </c>
      <c r="F309" s="5" t="s">
        <v>747</v>
      </c>
      <c r="G309" s="5" t="s">
        <v>753</v>
      </c>
      <c r="H309" s="5" t="s">
        <v>3312</v>
      </c>
      <c r="I309" s="5">
        <v>4</v>
      </c>
      <c r="J309" s="5" t="s">
        <v>17</v>
      </c>
      <c r="K309" s="5" t="s">
        <v>3048</v>
      </c>
      <c r="L309" s="5" t="s">
        <v>3049</v>
      </c>
      <c r="M309" s="5">
        <v>30</v>
      </c>
      <c r="N309" s="6">
        <f>ROUND(V309*M309/规则与名单!$B$3,2)</f>
        <v>6000</v>
      </c>
      <c r="O309" s="6">
        <f>ROUND(SUMIFS(逐日取数依据!$L$2:$L$8738,逐日取数依据!$A$2:$A$8738,AB309),2)</f>
        <v>6738.2</v>
      </c>
      <c r="P309" s="5">
        <f t="shared" si="12"/>
        <v>112.3</v>
      </c>
      <c r="Q309" s="5" t="str">
        <f t="shared" si="13"/>
        <v>达标</v>
      </c>
      <c r="R309" s="5" t="s">
        <v>111</v>
      </c>
      <c r="S309" s="5" t="s">
        <v>3313</v>
      </c>
      <c r="T309" s="5"/>
      <c r="U309" s="5"/>
      <c r="V309" s="5">
        <v>6000</v>
      </c>
      <c r="W309" s="6">
        <v>1000</v>
      </c>
      <c r="X309" s="5">
        <f>SUMIFS(逐日取数依据!$M$2:$M$8738,逐日取数依据!$A$2:$A$8738,AB309)</f>
        <v>0</v>
      </c>
      <c r="Y309" s="5" t="s">
        <v>120</v>
      </c>
      <c r="Z309" s="5" t="s">
        <v>120</v>
      </c>
      <c r="AA309" s="5" t="str">
        <f t="shared" si="14"/>
        <v>数据齐全</v>
      </c>
      <c r="AB309" s="5">
        <v>309</v>
      </c>
      <c r="AC309" s="5">
        <v>30</v>
      </c>
      <c r="AD309" s="6">
        <v>6000</v>
      </c>
      <c r="AE309" s="5" t="s">
        <v>112</v>
      </c>
    </row>
    <row r="310" ht="19" customHeight="1" spans="1:31">
      <c r="A310" s="5" t="s">
        <v>755</v>
      </c>
      <c r="B310" s="5">
        <v>2026</v>
      </c>
      <c r="C310" s="5">
        <v>9</v>
      </c>
      <c r="D310" s="5" t="s">
        <v>83</v>
      </c>
      <c r="E310" s="5" t="s">
        <v>82</v>
      </c>
      <c r="F310" s="5" t="s">
        <v>747</v>
      </c>
      <c r="G310" s="5" t="s">
        <v>748</v>
      </c>
      <c r="H310" s="5" t="s">
        <v>3311</v>
      </c>
      <c r="I310" s="5">
        <v>4</v>
      </c>
      <c r="J310" s="5" t="s">
        <v>17</v>
      </c>
      <c r="K310" s="5" t="s">
        <v>3048</v>
      </c>
      <c r="L310" s="5" t="s">
        <v>3049</v>
      </c>
      <c r="M310" s="5">
        <v>30</v>
      </c>
      <c r="N310" s="6">
        <f>ROUND(V310*M310/规则与名单!$B$3,2)</f>
        <v>6000</v>
      </c>
      <c r="O310" s="6">
        <f>ROUND(SUMIFS(逐日取数依据!$L$2:$L$8738,逐日取数依据!$A$2:$A$8738,AB310),2)</f>
        <v>79.8</v>
      </c>
      <c r="P310" s="5">
        <f t="shared" si="12"/>
        <v>1.33</v>
      </c>
      <c r="Q310" s="5" t="str">
        <f t="shared" si="13"/>
        <v>未达标</v>
      </c>
      <c r="R310" s="5" t="s">
        <v>111</v>
      </c>
      <c r="S310" s="5" t="s">
        <v>3314</v>
      </c>
      <c r="T310" s="5"/>
      <c r="U310" s="5"/>
      <c r="V310" s="5">
        <v>6000</v>
      </c>
      <c r="W310" s="6">
        <v>1000</v>
      </c>
      <c r="X310" s="5">
        <f>SUMIFS(逐日取数依据!$M$2:$M$8738,逐日取数依据!$A$2:$A$8738,AB310)</f>
        <v>0</v>
      </c>
      <c r="Y310" s="5" t="s">
        <v>120</v>
      </c>
      <c r="Z310" s="5" t="s">
        <v>120</v>
      </c>
      <c r="AA310" s="5" t="str">
        <f t="shared" si="14"/>
        <v>数据齐全</v>
      </c>
      <c r="AB310" s="5">
        <v>310</v>
      </c>
      <c r="AC310" s="5">
        <v>30</v>
      </c>
      <c r="AD310" s="6">
        <v>6000</v>
      </c>
      <c r="AE310" s="5" t="s">
        <v>112</v>
      </c>
    </row>
    <row r="311" ht="19" customHeight="1" spans="1:31">
      <c r="A311" s="5" t="s">
        <v>756</v>
      </c>
      <c r="B311" s="5">
        <v>2026</v>
      </c>
      <c r="C311" s="5">
        <v>9</v>
      </c>
      <c r="D311" s="5" t="s">
        <v>83</v>
      </c>
      <c r="E311" s="5" t="s">
        <v>82</v>
      </c>
      <c r="F311" s="5" t="s">
        <v>747</v>
      </c>
      <c r="G311" s="5" t="s">
        <v>757</v>
      </c>
      <c r="H311" s="5" t="s">
        <v>3312</v>
      </c>
      <c r="I311" s="5">
        <v>4</v>
      </c>
      <c r="J311" s="5" t="s">
        <v>17</v>
      </c>
      <c r="K311" s="5" t="s">
        <v>3048</v>
      </c>
      <c r="L311" s="5" t="s">
        <v>3049</v>
      </c>
      <c r="M311" s="5">
        <v>30</v>
      </c>
      <c r="N311" s="6">
        <f>ROUND(V311*M311/规则与名单!$B$3,2)</f>
        <v>6000</v>
      </c>
      <c r="O311" s="6">
        <f>ROUND(SUMIFS(逐日取数依据!$L$2:$L$8738,逐日取数依据!$A$2:$A$8738,AB311),2)</f>
        <v>3398.2</v>
      </c>
      <c r="P311" s="5">
        <f t="shared" si="12"/>
        <v>56.64</v>
      </c>
      <c r="Q311" s="5" t="str">
        <f t="shared" si="13"/>
        <v>已有里程未达标</v>
      </c>
      <c r="R311" s="5" t="s">
        <v>111</v>
      </c>
      <c r="S311" s="5" t="s">
        <v>3133</v>
      </c>
      <c r="T311" s="5"/>
      <c r="U311" s="5"/>
      <c r="V311" s="5">
        <v>6000</v>
      </c>
      <c r="W311" s="6">
        <v>1000</v>
      </c>
      <c r="X311" s="5">
        <f>SUMIFS(逐日取数依据!$M$2:$M$8738,逐日取数依据!$A$2:$A$8738,AB311)</f>
        <v>2</v>
      </c>
      <c r="Y311" s="5" t="s">
        <v>120</v>
      </c>
      <c r="Z311" s="5" t="s">
        <v>120</v>
      </c>
      <c r="AA311" s="5" t="str">
        <f t="shared" si="14"/>
        <v>仅累计已有数据，缺失不代表实际零里程</v>
      </c>
      <c r="AB311" s="5">
        <v>311</v>
      </c>
      <c r="AC311" s="5">
        <v>30</v>
      </c>
      <c r="AD311" s="6">
        <v>6000</v>
      </c>
      <c r="AE311" s="5" t="s">
        <v>269</v>
      </c>
    </row>
    <row r="312" ht="19" customHeight="1" spans="1:31">
      <c r="A312" s="5" t="s">
        <v>758</v>
      </c>
      <c r="B312" s="5">
        <v>2026</v>
      </c>
      <c r="C312" s="5">
        <v>9</v>
      </c>
      <c r="D312" s="5" t="s">
        <v>83</v>
      </c>
      <c r="E312" s="5" t="s">
        <v>82</v>
      </c>
      <c r="F312" s="5" t="s">
        <v>759</v>
      </c>
      <c r="G312" s="5" t="s">
        <v>760</v>
      </c>
      <c r="H312" s="5" t="s">
        <v>3315</v>
      </c>
      <c r="I312" s="5">
        <v>4</v>
      </c>
      <c r="J312" s="5" t="s">
        <v>17</v>
      </c>
      <c r="K312" s="5" t="s">
        <v>3048</v>
      </c>
      <c r="L312" s="5" t="s">
        <v>3049</v>
      </c>
      <c r="M312" s="5">
        <v>30</v>
      </c>
      <c r="N312" s="6">
        <f>ROUND(V312*M312/规则与名单!$B$3,2)</f>
        <v>6000</v>
      </c>
      <c r="O312" s="6">
        <f>ROUND(SUMIFS(逐日取数依据!$L$2:$L$8738,逐日取数依据!$A$2:$A$8738,AB312),2)</f>
        <v>7176.8</v>
      </c>
      <c r="P312" s="5">
        <f t="shared" si="12"/>
        <v>119.61</v>
      </c>
      <c r="Q312" s="5" t="str">
        <f t="shared" si="13"/>
        <v>达标</v>
      </c>
      <c r="R312" s="5" t="s">
        <v>111</v>
      </c>
      <c r="S312" s="5" t="s">
        <v>3113</v>
      </c>
      <c r="T312" s="5"/>
      <c r="U312" s="5"/>
      <c r="V312" s="5">
        <v>6000</v>
      </c>
      <c r="W312" s="6">
        <v>1000</v>
      </c>
      <c r="X312" s="5">
        <f>SUMIFS(逐日取数依据!$M$2:$M$8738,逐日取数依据!$A$2:$A$8738,AB312)</f>
        <v>0</v>
      </c>
      <c r="Y312" s="5" t="s">
        <v>120</v>
      </c>
      <c r="Z312" s="5" t="s">
        <v>120</v>
      </c>
      <c r="AA312" s="5" t="str">
        <f t="shared" si="14"/>
        <v>数据齐全</v>
      </c>
      <c r="AB312" s="5">
        <v>312</v>
      </c>
      <c r="AC312" s="5">
        <v>30</v>
      </c>
      <c r="AD312" s="6">
        <v>6000</v>
      </c>
      <c r="AE312" s="5" t="s">
        <v>112</v>
      </c>
    </row>
    <row r="313" ht="19" customHeight="1" spans="1:31">
      <c r="A313" s="5" t="s">
        <v>761</v>
      </c>
      <c r="B313" s="5">
        <v>2026</v>
      </c>
      <c r="C313" s="5">
        <v>9</v>
      </c>
      <c r="D313" s="5" t="s">
        <v>83</v>
      </c>
      <c r="E313" s="5" t="s">
        <v>82</v>
      </c>
      <c r="F313" s="5" t="s">
        <v>747</v>
      </c>
      <c r="G313" s="5" t="s">
        <v>748</v>
      </c>
      <c r="H313" s="5" t="s">
        <v>3311</v>
      </c>
      <c r="I313" s="5">
        <v>4</v>
      </c>
      <c r="J313" s="5" t="s">
        <v>17</v>
      </c>
      <c r="K313" s="5" t="s">
        <v>3048</v>
      </c>
      <c r="L313" s="5" t="s">
        <v>3049</v>
      </c>
      <c r="M313" s="5">
        <v>30</v>
      </c>
      <c r="N313" s="6">
        <f>ROUND(V313*M313/规则与名单!$B$3,2)</f>
        <v>6000</v>
      </c>
      <c r="O313" s="6">
        <f>ROUND(SUMIFS(逐日取数依据!$L$2:$L$8738,逐日取数依据!$A$2:$A$8738,AB313),2)</f>
        <v>257</v>
      </c>
      <c r="P313" s="5">
        <f t="shared" si="12"/>
        <v>4.28</v>
      </c>
      <c r="Q313" s="5" t="str">
        <f t="shared" si="13"/>
        <v>未达标</v>
      </c>
      <c r="R313" s="5" t="s">
        <v>111</v>
      </c>
      <c r="S313" s="5" t="s">
        <v>3167</v>
      </c>
      <c r="T313" s="5"/>
      <c r="U313" s="5"/>
      <c r="V313" s="5">
        <v>6000</v>
      </c>
      <c r="W313" s="6">
        <v>1000</v>
      </c>
      <c r="X313" s="5">
        <f>SUMIFS(逐日取数依据!$M$2:$M$8738,逐日取数依据!$A$2:$A$8738,AB313)</f>
        <v>0</v>
      </c>
      <c r="Y313" s="5" t="s">
        <v>120</v>
      </c>
      <c r="Z313" s="5" t="s">
        <v>120</v>
      </c>
      <c r="AA313" s="5" t="str">
        <f t="shared" si="14"/>
        <v>数据齐全</v>
      </c>
      <c r="AB313" s="5">
        <v>313</v>
      </c>
      <c r="AC313" s="5">
        <v>30</v>
      </c>
      <c r="AD313" s="6">
        <v>6000</v>
      </c>
      <c r="AE313" s="5" t="s">
        <v>112</v>
      </c>
    </row>
    <row r="314" ht="19" customHeight="1" spans="1:31">
      <c r="A314" s="5" t="s">
        <v>762</v>
      </c>
      <c r="B314" s="5">
        <v>2026</v>
      </c>
      <c r="C314" s="5">
        <v>9</v>
      </c>
      <c r="D314" s="5" t="s">
        <v>83</v>
      </c>
      <c r="E314" s="5" t="s">
        <v>82</v>
      </c>
      <c r="F314" s="5" t="s">
        <v>763</v>
      </c>
      <c r="G314" s="5" t="s">
        <v>764</v>
      </c>
      <c r="H314" s="5" t="s">
        <v>3316</v>
      </c>
      <c r="I314" s="5">
        <v>4</v>
      </c>
      <c r="J314" s="5" t="s">
        <v>17</v>
      </c>
      <c r="K314" s="5" t="s">
        <v>3048</v>
      </c>
      <c r="L314" s="5" t="s">
        <v>3049</v>
      </c>
      <c r="M314" s="5">
        <v>30</v>
      </c>
      <c r="N314" s="6">
        <f>ROUND(V314*M314/规则与名单!$B$3,2)</f>
        <v>6000</v>
      </c>
      <c r="O314" s="6">
        <f>ROUND(SUMIFS(逐日取数依据!$L$2:$L$8738,逐日取数依据!$A$2:$A$8738,AB314),2)</f>
        <v>6194.6</v>
      </c>
      <c r="P314" s="5">
        <f t="shared" si="12"/>
        <v>103.24</v>
      </c>
      <c r="Q314" s="5" t="str">
        <f t="shared" si="13"/>
        <v>达标</v>
      </c>
      <c r="R314" s="5" t="s">
        <v>111</v>
      </c>
      <c r="S314" s="5" t="s">
        <v>3317</v>
      </c>
      <c r="T314" s="5"/>
      <c r="U314" s="5"/>
      <c r="V314" s="5">
        <v>6000</v>
      </c>
      <c r="W314" s="6">
        <v>1000</v>
      </c>
      <c r="X314" s="5">
        <f>SUMIFS(逐日取数依据!$M$2:$M$8738,逐日取数依据!$A$2:$A$8738,AB314)</f>
        <v>0</v>
      </c>
      <c r="Y314" s="5" t="s">
        <v>120</v>
      </c>
      <c r="Z314" s="5" t="s">
        <v>120</v>
      </c>
      <c r="AA314" s="5" t="str">
        <f t="shared" si="14"/>
        <v>数据齐全</v>
      </c>
      <c r="AB314" s="5">
        <v>314</v>
      </c>
      <c r="AC314" s="5">
        <v>30</v>
      </c>
      <c r="AD314" s="6">
        <v>6000</v>
      </c>
      <c r="AE314" s="5" t="s">
        <v>112</v>
      </c>
    </row>
    <row r="315" ht="19" customHeight="1" spans="1:31">
      <c r="A315" s="5" t="s">
        <v>765</v>
      </c>
      <c r="B315" s="5">
        <v>2026</v>
      </c>
      <c r="C315" s="5">
        <v>9</v>
      </c>
      <c r="D315" s="5" t="s">
        <v>83</v>
      </c>
      <c r="E315" s="5" t="s">
        <v>82</v>
      </c>
      <c r="F315" s="5" t="s">
        <v>747</v>
      </c>
      <c r="G315" s="5" t="s">
        <v>753</v>
      </c>
      <c r="H315" s="5" t="s">
        <v>3312</v>
      </c>
      <c r="I315" s="5">
        <v>4</v>
      </c>
      <c r="J315" s="5" t="s">
        <v>17</v>
      </c>
      <c r="K315" s="5" t="s">
        <v>3048</v>
      </c>
      <c r="L315" s="5" t="s">
        <v>3049</v>
      </c>
      <c r="M315" s="5">
        <v>30</v>
      </c>
      <c r="N315" s="6">
        <f>ROUND(V315*M315/规则与名单!$B$3,2)</f>
        <v>6000</v>
      </c>
      <c r="O315" s="6">
        <f>ROUND(SUMIFS(逐日取数依据!$L$2:$L$8738,逐日取数依据!$A$2:$A$8738,AB315),2)</f>
        <v>533.9</v>
      </c>
      <c r="P315" s="5">
        <f t="shared" si="12"/>
        <v>8.9</v>
      </c>
      <c r="Q315" s="5" t="str">
        <f t="shared" si="13"/>
        <v>已有里程未达标</v>
      </c>
      <c r="R315" s="5" t="s">
        <v>111</v>
      </c>
      <c r="S315" s="5" t="s">
        <v>3220</v>
      </c>
      <c r="T315" s="5"/>
      <c r="U315" s="5"/>
      <c r="V315" s="5">
        <v>6000</v>
      </c>
      <c r="W315" s="6">
        <v>1000</v>
      </c>
      <c r="X315" s="5">
        <f>SUMIFS(逐日取数依据!$M$2:$M$8738,逐日取数依据!$A$2:$A$8738,AB315)</f>
        <v>3</v>
      </c>
      <c r="Y315" s="5" t="s">
        <v>120</v>
      </c>
      <c r="Z315" s="5" t="s">
        <v>120</v>
      </c>
      <c r="AA315" s="5" t="str">
        <f t="shared" si="14"/>
        <v>仅累计已有数据，缺失不代表实际零里程</v>
      </c>
      <c r="AB315" s="5">
        <v>315</v>
      </c>
      <c r="AC315" s="5">
        <v>30</v>
      </c>
      <c r="AD315" s="6">
        <v>6000</v>
      </c>
      <c r="AE315" s="5" t="s">
        <v>216</v>
      </c>
    </row>
    <row r="316" ht="19" customHeight="1" spans="1:31">
      <c r="A316" s="5" t="s">
        <v>766</v>
      </c>
      <c r="B316" s="5">
        <v>2026</v>
      </c>
      <c r="C316" s="5">
        <v>9</v>
      </c>
      <c r="D316" s="5" t="s">
        <v>83</v>
      </c>
      <c r="E316" s="5" t="s">
        <v>82</v>
      </c>
      <c r="F316" s="5" t="s">
        <v>759</v>
      </c>
      <c r="G316" s="5" t="s">
        <v>760</v>
      </c>
      <c r="H316" s="5" t="s">
        <v>3315</v>
      </c>
      <c r="I316" s="5">
        <v>4</v>
      </c>
      <c r="J316" s="5" t="s">
        <v>17</v>
      </c>
      <c r="K316" s="5" t="s">
        <v>3048</v>
      </c>
      <c r="L316" s="5" t="s">
        <v>3049</v>
      </c>
      <c r="M316" s="5">
        <v>30</v>
      </c>
      <c r="N316" s="6">
        <f>ROUND(V316*M316/规则与名单!$B$3,2)</f>
        <v>6000</v>
      </c>
      <c r="O316" s="6">
        <f>ROUND(SUMIFS(逐日取数依据!$L$2:$L$8738,逐日取数依据!$A$2:$A$8738,AB316),2)</f>
        <v>7058.2</v>
      </c>
      <c r="P316" s="5">
        <f t="shared" si="12"/>
        <v>117.64</v>
      </c>
      <c r="Q316" s="5" t="str">
        <f t="shared" si="13"/>
        <v>达标</v>
      </c>
      <c r="R316" s="5" t="s">
        <v>111</v>
      </c>
      <c r="S316" s="5" t="s">
        <v>3318</v>
      </c>
      <c r="T316" s="5"/>
      <c r="U316" s="5"/>
      <c r="V316" s="5">
        <v>6000</v>
      </c>
      <c r="W316" s="6">
        <v>1000</v>
      </c>
      <c r="X316" s="5">
        <f>SUMIFS(逐日取数依据!$M$2:$M$8738,逐日取数依据!$A$2:$A$8738,AB316)</f>
        <v>0</v>
      </c>
      <c r="Y316" s="5" t="s">
        <v>120</v>
      </c>
      <c r="Z316" s="5" t="s">
        <v>120</v>
      </c>
      <c r="AA316" s="5" t="str">
        <f t="shared" si="14"/>
        <v>数据齐全</v>
      </c>
      <c r="AB316" s="5">
        <v>316</v>
      </c>
      <c r="AC316" s="5">
        <v>30</v>
      </c>
      <c r="AD316" s="6">
        <v>6000</v>
      </c>
      <c r="AE316" s="5" t="s">
        <v>112</v>
      </c>
    </row>
    <row r="317" ht="19" customHeight="1" spans="1:31">
      <c r="A317" s="5" t="s">
        <v>767</v>
      </c>
      <c r="B317" s="5">
        <v>2026</v>
      </c>
      <c r="C317" s="5">
        <v>9</v>
      </c>
      <c r="D317" s="5" t="s">
        <v>83</v>
      </c>
      <c r="E317" s="5" t="s">
        <v>82</v>
      </c>
      <c r="F317" s="5" t="s">
        <v>747</v>
      </c>
      <c r="G317" s="5" t="s">
        <v>753</v>
      </c>
      <c r="H317" s="5" t="s">
        <v>3312</v>
      </c>
      <c r="I317" s="5">
        <v>4</v>
      </c>
      <c r="J317" s="5" t="s">
        <v>17</v>
      </c>
      <c r="K317" s="5" t="s">
        <v>3048</v>
      </c>
      <c r="L317" s="5" t="s">
        <v>3049</v>
      </c>
      <c r="M317" s="5">
        <v>30</v>
      </c>
      <c r="N317" s="6">
        <f>ROUND(V317*M317/规则与名单!$B$3,2)</f>
        <v>6000</v>
      </c>
      <c r="O317" s="6">
        <f>ROUND(SUMIFS(逐日取数依据!$L$2:$L$8738,逐日取数依据!$A$2:$A$8738,AB317),2)</f>
        <v>9289.9</v>
      </c>
      <c r="P317" s="5">
        <f t="shared" si="12"/>
        <v>154.83</v>
      </c>
      <c r="Q317" s="5" t="str">
        <f t="shared" si="13"/>
        <v>达标</v>
      </c>
      <c r="R317" s="5" t="s">
        <v>111</v>
      </c>
      <c r="S317" s="5" t="s">
        <v>3313</v>
      </c>
      <c r="T317" s="5"/>
      <c r="U317" s="5"/>
      <c r="V317" s="5">
        <v>6000</v>
      </c>
      <c r="W317" s="6">
        <v>1000</v>
      </c>
      <c r="X317" s="5">
        <f>SUMIFS(逐日取数依据!$M$2:$M$8738,逐日取数依据!$A$2:$A$8738,AB317)</f>
        <v>0</v>
      </c>
      <c r="Y317" s="5" t="s">
        <v>120</v>
      </c>
      <c r="Z317" s="5" t="s">
        <v>120</v>
      </c>
      <c r="AA317" s="5" t="str">
        <f t="shared" si="14"/>
        <v>数据齐全</v>
      </c>
      <c r="AB317" s="5">
        <v>317</v>
      </c>
      <c r="AC317" s="5">
        <v>30</v>
      </c>
      <c r="AD317" s="6">
        <v>6000</v>
      </c>
      <c r="AE317" s="5" t="s">
        <v>112</v>
      </c>
    </row>
    <row r="318" ht="19" customHeight="1" spans="1:31">
      <c r="A318" s="5" t="s">
        <v>768</v>
      </c>
      <c r="B318" s="5">
        <v>2026</v>
      </c>
      <c r="C318" s="5">
        <v>9</v>
      </c>
      <c r="D318" s="5" t="s">
        <v>83</v>
      </c>
      <c r="E318" s="5" t="s">
        <v>82</v>
      </c>
      <c r="F318" s="5" t="s">
        <v>747</v>
      </c>
      <c r="G318" s="5" t="s">
        <v>748</v>
      </c>
      <c r="H318" s="5" t="s">
        <v>3311</v>
      </c>
      <c r="I318" s="5">
        <v>4</v>
      </c>
      <c r="J318" s="5" t="s">
        <v>17</v>
      </c>
      <c r="K318" s="5" t="s">
        <v>3217</v>
      </c>
      <c r="L318" s="5" t="s">
        <v>3049</v>
      </c>
      <c r="M318" s="5">
        <v>23</v>
      </c>
      <c r="N318" s="6">
        <f>ROUND(V318*M318/规则与名单!$B$3,2)</f>
        <v>4600</v>
      </c>
      <c r="O318" s="6">
        <f>ROUND(SUMIFS(逐日取数依据!$L$2:$L$8738,逐日取数依据!$A$2:$A$8738,AB318),2)</f>
        <v>1804.2</v>
      </c>
      <c r="P318" s="5">
        <f t="shared" si="12"/>
        <v>39.22</v>
      </c>
      <c r="Q318" s="5" t="str">
        <f t="shared" si="13"/>
        <v>未达标</v>
      </c>
      <c r="R318" s="5" t="s">
        <v>111</v>
      </c>
      <c r="S318" s="5" t="s">
        <v>3217</v>
      </c>
      <c r="T318" s="5"/>
      <c r="U318" s="5"/>
      <c r="V318" s="5">
        <v>6000</v>
      </c>
      <c r="W318" s="6">
        <v>1000</v>
      </c>
      <c r="X318" s="5">
        <f>SUMIFS(逐日取数依据!$M$2:$M$8738,逐日取数依据!$A$2:$A$8738,AB318)</f>
        <v>0</v>
      </c>
      <c r="Y318" s="5" t="s">
        <v>120</v>
      </c>
      <c r="Z318" s="5" t="s">
        <v>120</v>
      </c>
      <c r="AA318" s="5" t="str">
        <f t="shared" si="14"/>
        <v>数据齐全</v>
      </c>
      <c r="AB318" s="5">
        <v>318</v>
      </c>
      <c r="AC318" s="5">
        <v>23</v>
      </c>
      <c r="AD318" s="6">
        <v>4600</v>
      </c>
      <c r="AE318" s="5" t="s">
        <v>769</v>
      </c>
    </row>
    <row r="319" ht="19" customHeight="1" spans="1:31">
      <c r="A319" s="5" t="s">
        <v>770</v>
      </c>
      <c r="B319" s="5">
        <v>2026</v>
      </c>
      <c r="C319" s="5">
        <v>9</v>
      </c>
      <c r="D319" s="5" t="s">
        <v>83</v>
      </c>
      <c r="E319" s="5" t="s">
        <v>82</v>
      </c>
      <c r="F319" s="5" t="s">
        <v>747</v>
      </c>
      <c r="G319" s="5" t="s">
        <v>748</v>
      </c>
      <c r="H319" s="5" t="s">
        <v>3311</v>
      </c>
      <c r="I319" s="5">
        <v>4</v>
      </c>
      <c r="J319" s="5" t="s">
        <v>17</v>
      </c>
      <c r="K319" s="5" t="s">
        <v>3048</v>
      </c>
      <c r="L319" s="5" t="s">
        <v>3049</v>
      </c>
      <c r="M319" s="5">
        <v>30</v>
      </c>
      <c r="N319" s="6">
        <f>ROUND(V319*M319/规则与名单!$B$3,2)</f>
        <v>6000</v>
      </c>
      <c r="O319" s="6">
        <f>ROUND(SUMIFS(逐日取数依据!$L$2:$L$8738,逐日取数依据!$A$2:$A$8738,AB319),2)</f>
        <v>285.8</v>
      </c>
      <c r="P319" s="5">
        <f t="shared" si="12"/>
        <v>4.76</v>
      </c>
      <c r="Q319" s="5" t="str">
        <f t="shared" si="13"/>
        <v>未达标</v>
      </c>
      <c r="R319" s="5" t="s">
        <v>111</v>
      </c>
      <c r="S319" s="5" t="s">
        <v>3167</v>
      </c>
      <c r="T319" s="5"/>
      <c r="U319" s="5"/>
      <c r="V319" s="5">
        <v>6000</v>
      </c>
      <c r="W319" s="6">
        <v>1000</v>
      </c>
      <c r="X319" s="5">
        <f>SUMIFS(逐日取数依据!$M$2:$M$8738,逐日取数依据!$A$2:$A$8738,AB319)</f>
        <v>0</v>
      </c>
      <c r="Y319" s="5" t="s">
        <v>120</v>
      </c>
      <c r="Z319" s="5" t="s">
        <v>120</v>
      </c>
      <c r="AA319" s="5" t="str">
        <f t="shared" si="14"/>
        <v>数据齐全</v>
      </c>
      <c r="AB319" s="5">
        <v>319</v>
      </c>
      <c r="AC319" s="5">
        <v>30</v>
      </c>
      <c r="AD319" s="6">
        <v>6000</v>
      </c>
      <c r="AE319" s="5" t="s">
        <v>112</v>
      </c>
    </row>
    <row r="320" ht="19" customHeight="1" spans="1:31">
      <c r="A320" s="5" t="s">
        <v>771</v>
      </c>
      <c r="B320" s="5">
        <v>2026</v>
      </c>
      <c r="C320" s="5">
        <v>9</v>
      </c>
      <c r="D320" s="5" t="s">
        <v>83</v>
      </c>
      <c r="E320" s="5" t="s">
        <v>82</v>
      </c>
      <c r="F320" s="5" t="s">
        <v>743</v>
      </c>
      <c r="G320" s="5" t="s">
        <v>744</v>
      </c>
      <c r="H320" s="5" t="s">
        <v>3308</v>
      </c>
      <c r="I320" s="5">
        <v>4</v>
      </c>
      <c r="J320" s="5" t="s">
        <v>17</v>
      </c>
      <c r="K320" s="5" t="s">
        <v>3048</v>
      </c>
      <c r="L320" s="5" t="s">
        <v>3049</v>
      </c>
      <c r="M320" s="5">
        <v>30</v>
      </c>
      <c r="N320" s="6">
        <f>ROUND(V320*M320/规则与名单!$B$3,2)</f>
        <v>6000</v>
      </c>
      <c r="O320" s="6">
        <f>ROUND(SUMIFS(逐日取数依据!$L$2:$L$8738,逐日取数依据!$A$2:$A$8738,AB320),2)</f>
        <v>7193.6</v>
      </c>
      <c r="P320" s="5">
        <f t="shared" si="12"/>
        <v>119.89</v>
      </c>
      <c r="Q320" s="5" t="str">
        <f t="shared" si="13"/>
        <v>达标</v>
      </c>
      <c r="R320" s="5" t="s">
        <v>111</v>
      </c>
      <c r="S320" s="5" t="s">
        <v>3085</v>
      </c>
      <c r="T320" s="5"/>
      <c r="U320" s="5"/>
      <c r="V320" s="5">
        <v>6000</v>
      </c>
      <c r="W320" s="6">
        <v>1000</v>
      </c>
      <c r="X320" s="5">
        <f>SUMIFS(逐日取数依据!$M$2:$M$8738,逐日取数依据!$A$2:$A$8738,AB320)</f>
        <v>6</v>
      </c>
      <c r="Y320" s="5" t="s">
        <v>120</v>
      </c>
      <c r="Z320" s="5" t="s">
        <v>120</v>
      </c>
      <c r="AA320" s="5" t="str">
        <f t="shared" si="14"/>
        <v>仅累计已有数据，缺失不代表实际零里程</v>
      </c>
      <c r="AB320" s="5">
        <v>320</v>
      </c>
      <c r="AC320" s="5">
        <v>30</v>
      </c>
      <c r="AD320" s="6">
        <v>6000</v>
      </c>
      <c r="AE320" s="5" t="s">
        <v>400</v>
      </c>
    </row>
    <row r="321" ht="19" customHeight="1" spans="1:31">
      <c r="A321" s="5" t="s">
        <v>772</v>
      </c>
      <c r="B321" s="5">
        <v>2026</v>
      </c>
      <c r="C321" s="5">
        <v>9</v>
      </c>
      <c r="D321" s="5" t="s">
        <v>83</v>
      </c>
      <c r="E321" s="5" t="s">
        <v>82</v>
      </c>
      <c r="F321" s="5" t="s">
        <v>763</v>
      </c>
      <c r="G321" s="5" t="s">
        <v>764</v>
      </c>
      <c r="H321" s="5" t="s">
        <v>3316</v>
      </c>
      <c r="I321" s="5">
        <v>4</v>
      </c>
      <c r="J321" s="5" t="s">
        <v>17</v>
      </c>
      <c r="K321" s="5" t="s">
        <v>3048</v>
      </c>
      <c r="L321" s="5" t="s">
        <v>3049</v>
      </c>
      <c r="M321" s="5">
        <v>30</v>
      </c>
      <c r="N321" s="6">
        <f>ROUND(V321*M321/规则与名单!$B$3,2)</f>
        <v>6000</v>
      </c>
      <c r="O321" s="6">
        <f>ROUND(SUMIFS(逐日取数依据!$L$2:$L$8738,逐日取数依据!$A$2:$A$8738,AB321),2)</f>
        <v>4618.4</v>
      </c>
      <c r="P321" s="5">
        <f t="shared" si="12"/>
        <v>76.97</v>
      </c>
      <c r="Q321" s="5" t="str">
        <f t="shared" si="13"/>
        <v>已有里程未达标</v>
      </c>
      <c r="R321" s="5" t="s">
        <v>111</v>
      </c>
      <c r="S321" s="5" t="s">
        <v>3319</v>
      </c>
      <c r="T321" s="5"/>
      <c r="U321" s="5"/>
      <c r="V321" s="5">
        <v>6000</v>
      </c>
      <c r="W321" s="6">
        <v>1000</v>
      </c>
      <c r="X321" s="5">
        <f>SUMIFS(逐日取数依据!$M$2:$M$8738,逐日取数依据!$A$2:$A$8738,AB321)</f>
        <v>1</v>
      </c>
      <c r="Y321" s="5" t="s">
        <v>120</v>
      </c>
      <c r="Z321" s="5" t="s">
        <v>120</v>
      </c>
      <c r="AA321" s="5" t="str">
        <f t="shared" si="14"/>
        <v>仅累计已有数据，缺失不代表实际零里程</v>
      </c>
      <c r="AB321" s="5">
        <v>321</v>
      </c>
      <c r="AC321" s="5">
        <v>30</v>
      </c>
      <c r="AD321" s="6">
        <v>6000</v>
      </c>
      <c r="AE321" s="5" t="s">
        <v>161</v>
      </c>
    </row>
    <row r="322" ht="19" customHeight="1" spans="1:31">
      <c r="A322" s="5" t="s">
        <v>773</v>
      </c>
      <c r="B322" s="5">
        <v>2026</v>
      </c>
      <c r="C322" s="5">
        <v>9</v>
      </c>
      <c r="D322" s="5" t="s">
        <v>83</v>
      </c>
      <c r="E322" s="5" t="s">
        <v>82</v>
      </c>
      <c r="F322" s="5" t="s">
        <v>774</v>
      </c>
      <c r="G322" s="5" t="s">
        <v>775</v>
      </c>
      <c r="H322" s="5" t="s">
        <v>3320</v>
      </c>
      <c r="I322" s="5">
        <v>4</v>
      </c>
      <c r="J322" s="5" t="s">
        <v>17</v>
      </c>
      <c r="K322" s="5" t="s">
        <v>3048</v>
      </c>
      <c r="L322" s="5" t="s">
        <v>3049</v>
      </c>
      <c r="M322" s="5">
        <v>30</v>
      </c>
      <c r="N322" s="6">
        <f>ROUND(V322*M322/规则与名单!$B$3,2)</f>
        <v>6000</v>
      </c>
      <c r="O322" s="6">
        <f>ROUND(SUMIFS(逐日取数依据!$L$2:$L$8738,逐日取数依据!$A$2:$A$8738,AB322),2)</f>
        <v>6257.8</v>
      </c>
      <c r="P322" s="5">
        <f t="shared" ref="P322:P342" si="15">ROUND(O322/N322*100,2)</f>
        <v>104.3</v>
      </c>
      <c r="Q322" s="5" t="str">
        <f t="shared" ref="Q322:Q342" si="16">IF(X322=M322,"待补里程",IF(O322&gt;=N322,"达标",IF(X322&gt;0,"已有里程未达标","未达标")))</f>
        <v>达标</v>
      </c>
      <c r="R322" s="5" t="s">
        <v>111</v>
      </c>
      <c r="S322" s="5" t="s">
        <v>3321</v>
      </c>
      <c r="T322" s="5"/>
      <c r="U322" s="5"/>
      <c r="V322" s="5">
        <v>6000</v>
      </c>
      <c r="W322" s="6">
        <v>1000</v>
      </c>
      <c r="X322" s="5">
        <f>SUMIFS(逐日取数依据!$M$2:$M$8738,逐日取数依据!$A$2:$A$8738,AB322)</f>
        <v>8</v>
      </c>
      <c r="Y322" s="5" t="s">
        <v>120</v>
      </c>
      <c r="Z322" s="5" t="s">
        <v>120</v>
      </c>
      <c r="AA322" s="5" t="str">
        <f t="shared" ref="AA322:AA342" si="17">IF(X322&gt;0,"仅累计已有数据，缺失不代表实际零里程","数据齐全")</f>
        <v>仅累计已有数据，缺失不代表实际零里程</v>
      </c>
      <c r="AB322" s="5">
        <v>322</v>
      </c>
      <c r="AC322" s="5">
        <v>30</v>
      </c>
      <c r="AD322" s="6">
        <v>6000</v>
      </c>
      <c r="AE322" s="5" t="s">
        <v>489</v>
      </c>
    </row>
    <row r="323" ht="19" customHeight="1" spans="1:31">
      <c r="A323" s="5" t="s">
        <v>776</v>
      </c>
      <c r="B323" s="5">
        <v>2026</v>
      </c>
      <c r="C323" s="5">
        <v>9</v>
      </c>
      <c r="D323" s="5" t="s">
        <v>83</v>
      </c>
      <c r="E323" s="5" t="s">
        <v>82</v>
      </c>
      <c r="F323" s="5" t="s">
        <v>747</v>
      </c>
      <c r="G323" s="5" t="s">
        <v>753</v>
      </c>
      <c r="H323" s="5" t="s">
        <v>3312</v>
      </c>
      <c r="I323" s="5">
        <v>4</v>
      </c>
      <c r="J323" s="5" t="s">
        <v>17</v>
      </c>
      <c r="K323" s="5" t="s">
        <v>3048</v>
      </c>
      <c r="L323" s="5" t="s">
        <v>3049</v>
      </c>
      <c r="M323" s="5">
        <v>30</v>
      </c>
      <c r="N323" s="6">
        <f>ROUND(V323*M323/规则与名单!$B$3,2)</f>
        <v>6000</v>
      </c>
      <c r="O323" s="6">
        <f>ROUND(SUMIFS(逐日取数依据!$L$2:$L$8738,逐日取数依据!$A$2:$A$8738,AB323),2)</f>
        <v>2562.3</v>
      </c>
      <c r="P323" s="5">
        <f t="shared" si="15"/>
        <v>42.71</v>
      </c>
      <c r="Q323" s="5" t="str">
        <f t="shared" si="16"/>
        <v>已有里程未达标</v>
      </c>
      <c r="R323" s="5" t="s">
        <v>111</v>
      </c>
      <c r="S323" s="5" t="s">
        <v>3313</v>
      </c>
      <c r="T323" s="5"/>
      <c r="U323" s="5"/>
      <c r="V323" s="5">
        <v>6000</v>
      </c>
      <c r="W323" s="6">
        <v>1000</v>
      </c>
      <c r="X323" s="5">
        <f>SUMIFS(逐日取数依据!$M$2:$M$8738,逐日取数依据!$A$2:$A$8738,AB323)</f>
        <v>3</v>
      </c>
      <c r="Y323" s="5" t="s">
        <v>120</v>
      </c>
      <c r="Z323" s="5" t="s">
        <v>120</v>
      </c>
      <c r="AA323" s="5" t="str">
        <f t="shared" si="17"/>
        <v>仅累计已有数据，缺失不代表实际零里程</v>
      </c>
      <c r="AB323" s="5">
        <v>323</v>
      </c>
      <c r="AC323" s="5">
        <v>30</v>
      </c>
      <c r="AD323" s="6">
        <v>6000</v>
      </c>
      <c r="AE323" s="5" t="s">
        <v>777</v>
      </c>
    </row>
    <row r="324" ht="19" customHeight="1" spans="1:31">
      <c r="A324" s="5" t="s">
        <v>299</v>
      </c>
      <c r="B324" s="5">
        <v>2026</v>
      </c>
      <c r="C324" s="5">
        <v>9</v>
      </c>
      <c r="D324" s="5" t="s">
        <v>83</v>
      </c>
      <c r="E324" s="5" t="s">
        <v>82</v>
      </c>
      <c r="F324" s="5" t="s">
        <v>747</v>
      </c>
      <c r="G324" s="5" t="s">
        <v>748</v>
      </c>
      <c r="H324" s="5" t="s">
        <v>3311</v>
      </c>
      <c r="I324" s="5">
        <v>4</v>
      </c>
      <c r="J324" s="5" t="s">
        <v>17</v>
      </c>
      <c r="K324" s="5" t="s">
        <v>3123</v>
      </c>
      <c r="L324" s="5" t="s">
        <v>3049</v>
      </c>
      <c r="M324" s="5">
        <v>8</v>
      </c>
      <c r="N324" s="6">
        <f>ROUND(V324*M324/规则与名单!$B$3,2)</f>
        <v>1600</v>
      </c>
      <c r="O324" s="6">
        <f>ROUND(SUMIFS(逐日取数依据!$L$2:$L$8738,逐日取数依据!$A$2:$A$8738,AB324),2)</f>
        <v>913.9</v>
      </c>
      <c r="P324" s="5">
        <f t="shared" si="15"/>
        <v>57.12</v>
      </c>
      <c r="Q324" s="5" t="str">
        <f t="shared" si="16"/>
        <v>未达标</v>
      </c>
      <c r="R324" s="5" t="s">
        <v>111</v>
      </c>
      <c r="S324" s="5" t="s">
        <v>3123</v>
      </c>
      <c r="T324" s="5"/>
      <c r="U324" s="5"/>
      <c r="V324" s="5">
        <v>6000</v>
      </c>
      <c r="W324" s="6">
        <v>1000</v>
      </c>
      <c r="X324" s="5">
        <f>SUMIFS(逐日取数依据!$M$2:$M$8738,逐日取数依据!$A$2:$A$8738,AB324)</f>
        <v>0</v>
      </c>
      <c r="Y324" s="5" t="s">
        <v>120</v>
      </c>
      <c r="Z324" s="5" t="s">
        <v>120</v>
      </c>
      <c r="AA324" s="5" t="str">
        <f t="shared" si="17"/>
        <v>数据齐全</v>
      </c>
      <c r="AB324" s="5">
        <v>324</v>
      </c>
      <c r="AC324" s="5">
        <v>8</v>
      </c>
      <c r="AD324" s="6">
        <v>1600</v>
      </c>
      <c r="AE324" s="5" t="s">
        <v>169</v>
      </c>
    </row>
    <row r="325" ht="19" customHeight="1" spans="1:31">
      <c r="A325" s="5" t="s">
        <v>778</v>
      </c>
      <c r="B325" s="5">
        <v>2026</v>
      </c>
      <c r="C325" s="5">
        <v>9</v>
      </c>
      <c r="D325" s="5" t="s">
        <v>83</v>
      </c>
      <c r="E325" s="5" t="s">
        <v>82</v>
      </c>
      <c r="F325" s="5" t="s">
        <v>763</v>
      </c>
      <c r="G325" s="5" t="s">
        <v>764</v>
      </c>
      <c r="H325" s="5" t="s">
        <v>3316</v>
      </c>
      <c r="I325" s="5">
        <v>4</v>
      </c>
      <c r="J325" s="5" t="s">
        <v>17</v>
      </c>
      <c r="K325" s="5" t="s">
        <v>3048</v>
      </c>
      <c r="L325" s="5" t="s">
        <v>3065</v>
      </c>
      <c r="M325" s="5">
        <v>3</v>
      </c>
      <c r="N325" s="6">
        <f>ROUND(V325*M325/规则与名单!$B$3,2)</f>
        <v>600</v>
      </c>
      <c r="O325" s="6">
        <f>ROUND(SUMIFS(逐日取数依据!$L$2:$L$8738,逐日取数依据!$A$2:$A$8738,AB325),2)</f>
        <v>302.9</v>
      </c>
      <c r="P325" s="5">
        <f t="shared" si="15"/>
        <v>50.48</v>
      </c>
      <c r="Q325" s="5" t="str">
        <f t="shared" si="16"/>
        <v>未达标</v>
      </c>
      <c r="R325" s="5" t="s">
        <v>181</v>
      </c>
      <c r="S325" s="5" t="s">
        <v>3153</v>
      </c>
      <c r="T325" s="5"/>
      <c r="U325" s="5" t="s">
        <v>3065</v>
      </c>
      <c r="V325" s="5">
        <v>6000</v>
      </c>
      <c r="W325" s="6">
        <v>1000</v>
      </c>
      <c r="X325" s="5">
        <f>SUMIFS(逐日取数依据!$M$2:$M$8738,逐日取数依据!$A$2:$A$8738,AB325)</f>
        <v>0</v>
      </c>
      <c r="Y325" s="5" t="s">
        <v>120</v>
      </c>
      <c r="Z325" s="5" t="s">
        <v>120</v>
      </c>
      <c r="AA325" s="5" t="str">
        <f t="shared" si="17"/>
        <v>数据齐全</v>
      </c>
      <c r="AB325" s="5">
        <v>325</v>
      </c>
      <c r="AC325" s="5">
        <v>3</v>
      </c>
      <c r="AD325" s="6">
        <v>600</v>
      </c>
      <c r="AE325" s="5" t="s">
        <v>185</v>
      </c>
    </row>
    <row r="326" ht="19" customHeight="1" spans="1:31">
      <c r="A326" s="5" t="s">
        <v>778</v>
      </c>
      <c r="B326" s="5">
        <v>2026</v>
      </c>
      <c r="C326" s="5">
        <v>9</v>
      </c>
      <c r="D326" s="5" t="s">
        <v>83</v>
      </c>
      <c r="E326" s="5" t="s">
        <v>82</v>
      </c>
      <c r="F326" s="5" t="s">
        <v>747</v>
      </c>
      <c r="G326" s="5" t="s">
        <v>748</v>
      </c>
      <c r="H326" s="5" t="s">
        <v>3311</v>
      </c>
      <c r="I326" s="5">
        <v>4</v>
      </c>
      <c r="J326" s="5" t="s">
        <v>17</v>
      </c>
      <c r="K326" s="5" t="s">
        <v>3123</v>
      </c>
      <c r="L326" s="5" t="s">
        <v>3049</v>
      </c>
      <c r="M326" s="5">
        <v>8</v>
      </c>
      <c r="N326" s="6">
        <f>ROUND(V326*M326/规则与名单!$B$3,2)</f>
        <v>1600</v>
      </c>
      <c r="O326" s="6">
        <f>ROUND(SUMIFS(逐日取数依据!$L$2:$L$8738,逐日取数依据!$A$2:$A$8738,AB326),2)</f>
        <v>922</v>
      </c>
      <c r="P326" s="5">
        <f t="shared" si="15"/>
        <v>57.63</v>
      </c>
      <c r="Q326" s="5" t="str">
        <f t="shared" si="16"/>
        <v>未达标</v>
      </c>
      <c r="R326" s="5" t="s">
        <v>111</v>
      </c>
      <c r="S326" s="5" t="s">
        <v>3123</v>
      </c>
      <c r="T326" s="5"/>
      <c r="U326" s="5"/>
      <c r="V326" s="5">
        <v>6000</v>
      </c>
      <c r="W326" s="6">
        <v>1000</v>
      </c>
      <c r="X326" s="5">
        <f>SUMIFS(逐日取数依据!$M$2:$M$8738,逐日取数依据!$A$2:$A$8738,AB326)</f>
        <v>0</v>
      </c>
      <c r="Y326" s="5" t="s">
        <v>120</v>
      </c>
      <c r="Z326" s="5" t="s">
        <v>120</v>
      </c>
      <c r="AA326" s="5" t="str">
        <f t="shared" si="17"/>
        <v>数据齐全</v>
      </c>
      <c r="AB326" s="5">
        <v>326</v>
      </c>
      <c r="AC326" s="5">
        <v>8</v>
      </c>
      <c r="AD326" s="6">
        <v>1600</v>
      </c>
      <c r="AE326" s="5" t="s">
        <v>169</v>
      </c>
    </row>
    <row r="327" ht="19" customHeight="1" spans="1:31">
      <c r="A327" s="5" t="s">
        <v>779</v>
      </c>
      <c r="B327" s="5">
        <v>2026</v>
      </c>
      <c r="C327" s="5">
        <v>9</v>
      </c>
      <c r="D327" s="5" t="s">
        <v>83</v>
      </c>
      <c r="E327" s="5" t="s">
        <v>82</v>
      </c>
      <c r="F327" s="5" t="s">
        <v>763</v>
      </c>
      <c r="G327" s="5" t="s">
        <v>764</v>
      </c>
      <c r="H327" s="5" t="s">
        <v>3316</v>
      </c>
      <c r="I327" s="5">
        <v>4</v>
      </c>
      <c r="J327" s="5" t="s">
        <v>17</v>
      </c>
      <c r="K327" s="5" t="s">
        <v>3127</v>
      </c>
      <c r="L327" s="5" t="s">
        <v>3049</v>
      </c>
      <c r="M327" s="5">
        <v>27</v>
      </c>
      <c r="N327" s="6">
        <f>ROUND(V327*M327/规则与名单!$B$3,2)</f>
        <v>5400</v>
      </c>
      <c r="O327" s="6">
        <f>ROUND(SUMIFS(逐日取数依据!$L$2:$L$8738,逐日取数依据!$A$2:$A$8738,AB327),2)</f>
        <v>5597.8</v>
      </c>
      <c r="P327" s="5">
        <f t="shared" si="15"/>
        <v>103.66</v>
      </c>
      <c r="Q327" s="5" t="str">
        <f t="shared" si="16"/>
        <v>达标</v>
      </c>
      <c r="R327" s="5" t="s">
        <v>111</v>
      </c>
      <c r="S327" s="5" t="s">
        <v>3127</v>
      </c>
      <c r="T327" s="5"/>
      <c r="U327" s="5"/>
      <c r="V327" s="5">
        <v>6000</v>
      </c>
      <c r="W327" s="6">
        <v>1000</v>
      </c>
      <c r="X327" s="5">
        <f>SUMIFS(逐日取数依据!$M$2:$M$8738,逐日取数依据!$A$2:$A$8738,AB327)</f>
        <v>1</v>
      </c>
      <c r="Y327" s="5" t="s">
        <v>120</v>
      </c>
      <c r="Z327" s="5" t="s">
        <v>120</v>
      </c>
      <c r="AA327" s="5" t="str">
        <f t="shared" si="17"/>
        <v>仅累计已有数据，缺失不代表实际零里程</v>
      </c>
      <c r="AB327" s="5">
        <v>327</v>
      </c>
      <c r="AC327" s="5">
        <v>27</v>
      </c>
      <c r="AD327" s="6">
        <v>5400</v>
      </c>
      <c r="AE327" s="5" t="s">
        <v>780</v>
      </c>
    </row>
    <row r="328" ht="19" customHeight="1" spans="1:31">
      <c r="A328" s="5" t="s">
        <v>781</v>
      </c>
      <c r="B328" s="5">
        <v>2026</v>
      </c>
      <c r="C328" s="5">
        <v>9</v>
      </c>
      <c r="D328" s="5" t="s">
        <v>83</v>
      </c>
      <c r="E328" s="5" t="s">
        <v>82</v>
      </c>
      <c r="F328" s="5" t="s">
        <v>759</v>
      </c>
      <c r="G328" s="5" t="s">
        <v>760</v>
      </c>
      <c r="H328" s="5" t="s">
        <v>3315</v>
      </c>
      <c r="I328" s="5">
        <v>4</v>
      </c>
      <c r="J328" s="5" t="s">
        <v>17</v>
      </c>
      <c r="K328" s="5" t="s">
        <v>3048</v>
      </c>
      <c r="L328" s="5" t="s">
        <v>3049</v>
      </c>
      <c r="M328" s="5">
        <v>30</v>
      </c>
      <c r="N328" s="6">
        <f>ROUND(V328*M328/规则与名单!$B$3,2)</f>
        <v>6000</v>
      </c>
      <c r="O328" s="6">
        <f>ROUND(SUMIFS(逐日取数依据!$L$2:$L$8738,逐日取数依据!$A$2:$A$8738,AB328),2)</f>
        <v>7532.4</v>
      </c>
      <c r="P328" s="5">
        <f t="shared" si="15"/>
        <v>125.54</v>
      </c>
      <c r="Q328" s="5" t="str">
        <f t="shared" si="16"/>
        <v>达标</v>
      </c>
      <c r="R328" s="5" t="s">
        <v>111</v>
      </c>
      <c r="S328" s="5" t="s">
        <v>3322</v>
      </c>
      <c r="T328" s="5"/>
      <c r="U328" s="5"/>
      <c r="V328" s="5">
        <v>6000</v>
      </c>
      <c r="W328" s="6">
        <v>1000</v>
      </c>
      <c r="X328" s="5">
        <f>SUMIFS(逐日取数依据!$M$2:$M$8738,逐日取数依据!$A$2:$A$8738,AB328)</f>
        <v>0</v>
      </c>
      <c r="Y328" s="5" t="s">
        <v>120</v>
      </c>
      <c r="Z328" s="5" t="s">
        <v>120</v>
      </c>
      <c r="AA328" s="5" t="str">
        <f t="shared" si="17"/>
        <v>数据齐全</v>
      </c>
      <c r="AB328" s="5">
        <v>328</v>
      </c>
      <c r="AC328" s="5">
        <v>30</v>
      </c>
      <c r="AD328" s="6">
        <v>6000</v>
      </c>
      <c r="AE328" s="5" t="s">
        <v>112</v>
      </c>
    </row>
    <row r="329" ht="19" customHeight="1" spans="1:31">
      <c r="A329" s="5" t="s">
        <v>782</v>
      </c>
      <c r="B329" s="5">
        <v>2026</v>
      </c>
      <c r="C329" s="5">
        <v>9</v>
      </c>
      <c r="D329" s="5" t="s">
        <v>83</v>
      </c>
      <c r="E329" s="5" t="s">
        <v>82</v>
      </c>
      <c r="F329" s="5" t="s">
        <v>743</v>
      </c>
      <c r="G329" s="5" t="s">
        <v>744</v>
      </c>
      <c r="H329" s="5" t="s">
        <v>3308</v>
      </c>
      <c r="I329" s="5">
        <v>4</v>
      </c>
      <c r="J329" s="5" t="s">
        <v>17</v>
      </c>
      <c r="K329" s="5" t="s">
        <v>3048</v>
      </c>
      <c r="L329" s="5" t="s">
        <v>3049</v>
      </c>
      <c r="M329" s="5">
        <v>30</v>
      </c>
      <c r="N329" s="6">
        <f>ROUND(V329*M329/规则与名单!$B$3,2)</f>
        <v>6000</v>
      </c>
      <c r="O329" s="6">
        <f>ROUND(SUMIFS(逐日取数依据!$L$2:$L$8738,逐日取数依据!$A$2:$A$8738,AB329),2)</f>
        <v>12547.3</v>
      </c>
      <c r="P329" s="5">
        <f t="shared" si="15"/>
        <v>209.12</v>
      </c>
      <c r="Q329" s="5" t="str">
        <f t="shared" si="16"/>
        <v>达标</v>
      </c>
      <c r="R329" s="5" t="s">
        <v>111</v>
      </c>
      <c r="S329" s="5" t="s">
        <v>3323</v>
      </c>
      <c r="T329" s="5"/>
      <c r="U329" s="5"/>
      <c r="V329" s="5">
        <v>6000</v>
      </c>
      <c r="W329" s="6">
        <v>1000</v>
      </c>
      <c r="X329" s="5">
        <f>SUMIFS(逐日取数依据!$M$2:$M$8738,逐日取数依据!$A$2:$A$8738,AB329)</f>
        <v>0</v>
      </c>
      <c r="Y329" s="5" t="s">
        <v>120</v>
      </c>
      <c r="Z329" s="5" t="s">
        <v>120</v>
      </c>
      <c r="AA329" s="5" t="str">
        <f t="shared" si="17"/>
        <v>数据齐全</v>
      </c>
      <c r="AB329" s="5">
        <v>329</v>
      </c>
      <c r="AC329" s="5">
        <v>30</v>
      </c>
      <c r="AD329" s="6">
        <v>6000</v>
      </c>
      <c r="AE329" s="5" t="s">
        <v>112</v>
      </c>
    </row>
    <row r="330" ht="19" customHeight="1" spans="1:31">
      <c r="A330" s="5" t="s">
        <v>303</v>
      </c>
      <c r="B330" s="5">
        <v>2026</v>
      </c>
      <c r="C330" s="5">
        <v>9</v>
      </c>
      <c r="D330" s="5" t="s">
        <v>83</v>
      </c>
      <c r="E330" s="5" t="s">
        <v>82</v>
      </c>
      <c r="F330" s="5" t="s">
        <v>747</v>
      </c>
      <c r="G330" s="5" t="s">
        <v>748</v>
      </c>
      <c r="H330" s="5" t="s">
        <v>3311</v>
      </c>
      <c r="I330" s="5">
        <v>4</v>
      </c>
      <c r="J330" s="5" t="s">
        <v>17</v>
      </c>
      <c r="K330" s="5" t="s">
        <v>3123</v>
      </c>
      <c r="L330" s="5" t="s">
        <v>3049</v>
      </c>
      <c r="M330" s="5">
        <v>8</v>
      </c>
      <c r="N330" s="6">
        <f>ROUND(V330*M330/规则与名单!$B$3,2)</f>
        <v>1600</v>
      </c>
      <c r="O330" s="6">
        <f>ROUND(SUMIFS(逐日取数依据!$L$2:$L$8738,逐日取数依据!$A$2:$A$8738,AB330),2)</f>
        <v>1024.1</v>
      </c>
      <c r="P330" s="5">
        <f t="shared" si="15"/>
        <v>64.01</v>
      </c>
      <c r="Q330" s="5" t="str">
        <f t="shared" si="16"/>
        <v>未达标</v>
      </c>
      <c r="R330" s="5" t="s">
        <v>111</v>
      </c>
      <c r="S330" s="5" t="s">
        <v>3123</v>
      </c>
      <c r="T330" s="5"/>
      <c r="U330" s="5"/>
      <c r="V330" s="5">
        <v>6000</v>
      </c>
      <c r="W330" s="6">
        <v>1000</v>
      </c>
      <c r="X330" s="5">
        <f>SUMIFS(逐日取数依据!$M$2:$M$8738,逐日取数依据!$A$2:$A$8738,AB330)</f>
        <v>0</v>
      </c>
      <c r="Y330" s="5" t="s">
        <v>120</v>
      </c>
      <c r="Z330" s="5" t="s">
        <v>113</v>
      </c>
      <c r="AA330" s="5" t="str">
        <f t="shared" si="17"/>
        <v>数据齐全</v>
      </c>
      <c r="AB330" s="5">
        <v>330</v>
      </c>
      <c r="AC330" s="5">
        <v>8</v>
      </c>
      <c r="AD330" s="6">
        <v>1600</v>
      </c>
      <c r="AE330" s="5" t="s">
        <v>169</v>
      </c>
    </row>
    <row r="331" ht="19" customHeight="1" spans="1:31">
      <c r="A331" s="5" t="s">
        <v>783</v>
      </c>
      <c r="B331" s="5">
        <v>2026</v>
      </c>
      <c r="C331" s="5">
        <v>9</v>
      </c>
      <c r="D331" s="5" t="s">
        <v>83</v>
      </c>
      <c r="E331" s="5" t="s">
        <v>82</v>
      </c>
      <c r="F331" s="5" t="s">
        <v>747</v>
      </c>
      <c r="G331" s="5" t="s">
        <v>753</v>
      </c>
      <c r="H331" s="5" t="s">
        <v>3312</v>
      </c>
      <c r="I331" s="5">
        <v>4</v>
      </c>
      <c r="J331" s="5" t="s">
        <v>17</v>
      </c>
      <c r="K331" s="5" t="s">
        <v>3048</v>
      </c>
      <c r="L331" s="5" t="s">
        <v>3049</v>
      </c>
      <c r="M331" s="5">
        <v>30</v>
      </c>
      <c r="N331" s="6">
        <f>ROUND(V331*M331/规则与名单!$B$3,2)</f>
        <v>6000</v>
      </c>
      <c r="O331" s="6">
        <f>ROUND(SUMIFS(逐日取数依据!$L$2:$L$8738,逐日取数依据!$A$2:$A$8738,AB331),2)</f>
        <v>3673.9</v>
      </c>
      <c r="P331" s="5">
        <f t="shared" si="15"/>
        <v>61.23</v>
      </c>
      <c r="Q331" s="5" t="str">
        <f t="shared" si="16"/>
        <v>已有里程未达标</v>
      </c>
      <c r="R331" s="5" t="s">
        <v>111</v>
      </c>
      <c r="S331" s="5" t="s">
        <v>3313</v>
      </c>
      <c r="T331" s="5"/>
      <c r="U331" s="5"/>
      <c r="V331" s="5">
        <v>6000</v>
      </c>
      <c r="W331" s="6">
        <v>1000</v>
      </c>
      <c r="X331" s="5">
        <f>SUMIFS(逐日取数依据!$M$2:$M$8738,逐日取数依据!$A$2:$A$8738,AB331)</f>
        <v>2</v>
      </c>
      <c r="Y331" s="5" t="s">
        <v>120</v>
      </c>
      <c r="Z331" s="5" t="s">
        <v>120</v>
      </c>
      <c r="AA331" s="5" t="str">
        <f t="shared" si="17"/>
        <v>仅累计已有数据，缺失不代表实际零里程</v>
      </c>
      <c r="AB331" s="5">
        <v>331</v>
      </c>
      <c r="AC331" s="5">
        <v>30</v>
      </c>
      <c r="AD331" s="6">
        <v>6000</v>
      </c>
      <c r="AE331" s="5" t="s">
        <v>269</v>
      </c>
    </row>
    <row r="332" ht="19" customHeight="1" spans="1:31">
      <c r="A332" s="5" t="s">
        <v>784</v>
      </c>
      <c r="B332" s="5">
        <v>2026</v>
      </c>
      <c r="C332" s="5">
        <v>9</v>
      </c>
      <c r="D332" s="5" t="s">
        <v>83</v>
      </c>
      <c r="E332" s="5" t="s">
        <v>82</v>
      </c>
      <c r="F332" s="5" t="s">
        <v>747</v>
      </c>
      <c r="G332" s="5" t="s">
        <v>748</v>
      </c>
      <c r="H332" s="5" t="s">
        <v>3311</v>
      </c>
      <c r="I332" s="5">
        <v>4</v>
      </c>
      <c r="J332" s="5" t="s">
        <v>17</v>
      </c>
      <c r="K332" s="5" t="s">
        <v>3123</v>
      </c>
      <c r="L332" s="5" t="s">
        <v>3049</v>
      </c>
      <c r="M332" s="5">
        <v>8</v>
      </c>
      <c r="N332" s="6">
        <f>ROUND(V332*M332/规则与名单!$B$3,2)</f>
        <v>1600</v>
      </c>
      <c r="O332" s="6">
        <f>ROUND(SUMIFS(逐日取数依据!$L$2:$L$8738,逐日取数依据!$A$2:$A$8738,AB332),2)</f>
        <v>1121.6</v>
      </c>
      <c r="P332" s="5">
        <f t="shared" si="15"/>
        <v>70.1</v>
      </c>
      <c r="Q332" s="5" t="str">
        <f t="shared" si="16"/>
        <v>未达标</v>
      </c>
      <c r="R332" s="5" t="s">
        <v>111</v>
      </c>
      <c r="S332" s="5" t="s">
        <v>3123</v>
      </c>
      <c r="T332" s="5"/>
      <c r="U332" s="5"/>
      <c r="V332" s="5">
        <v>6000</v>
      </c>
      <c r="W332" s="6">
        <v>1000</v>
      </c>
      <c r="X332" s="5">
        <f>SUMIFS(逐日取数依据!$M$2:$M$8738,逐日取数依据!$A$2:$A$8738,AB332)</f>
        <v>0</v>
      </c>
      <c r="Y332" s="5" t="s">
        <v>120</v>
      </c>
      <c r="Z332" s="5" t="s">
        <v>120</v>
      </c>
      <c r="AA332" s="5" t="str">
        <f t="shared" si="17"/>
        <v>数据齐全</v>
      </c>
      <c r="AB332" s="5">
        <v>332</v>
      </c>
      <c r="AC332" s="5">
        <v>8</v>
      </c>
      <c r="AD332" s="6">
        <v>1600</v>
      </c>
      <c r="AE332" s="5" t="s">
        <v>169</v>
      </c>
    </row>
    <row r="333" ht="19" customHeight="1" spans="1:31">
      <c r="A333" s="5" t="s">
        <v>785</v>
      </c>
      <c r="B333" s="5">
        <v>2026</v>
      </c>
      <c r="C333" s="5">
        <v>9</v>
      </c>
      <c r="D333" s="5" t="s">
        <v>83</v>
      </c>
      <c r="E333" s="5" t="s">
        <v>82</v>
      </c>
      <c r="F333" s="5" t="s">
        <v>747</v>
      </c>
      <c r="G333" s="5" t="s">
        <v>748</v>
      </c>
      <c r="H333" s="5" t="s">
        <v>3311</v>
      </c>
      <c r="I333" s="5">
        <v>4</v>
      </c>
      <c r="J333" s="5" t="s">
        <v>17</v>
      </c>
      <c r="K333" s="5" t="s">
        <v>3048</v>
      </c>
      <c r="L333" s="5" t="s">
        <v>3049</v>
      </c>
      <c r="M333" s="5">
        <v>30</v>
      </c>
      <c r="N333" s="6">
        <f>ROUND(V333*M333/规则与名单!$B$3,2)</f>
        <v>6000</v>
      </c>
      <c r="O333" s="6">
        <f>ROUND(SUMIFS(逐日取数依据!$L$2:$L$8738,逐日取数依据!$A$2:$A$8738,AB333),2)</f>
        <v>81.7</v>
      </c>
      <c r="P333" s="5">
        <f t="shared" si="15"/>
        <v>1.36</v>
      </c>
      <c r="Q333" s="5" t="str">
        <f t="shared" si="16"/>
        <v>未达标</v>
      </c>
      <c r="R333" s="5" t="s">
        <v>111</v>
      </c>
      <c r="S333" s="5" t="s">
        <v>3324</v>
      </c>
      <c r="T333" s="5"/>
      <c r="U333" s="5"/>
      <c r="V333" s="5">
        <v>6000</v>
      </c>
      <c r="W333" s="6">
        <v>1000</v>
      </c>
      <c r="X333" s="5">
        <f>SUMIFS(逐日取数依据!$M$2:$M$8738,逐日取数依据!$A$2:$A$8738,AB333)</f>
        <v>0</v>
      </c>
      <c r="Y333" s="5" t="s">
        <v>120</v>
      </c>
      <c r="Z333" s="5" t="s">
        <v>120</v>
      </c>
      <c r="AA333" s="5" t="str">
        <f t="shared" si="17"/>
        <v>数据齐全</v>
      </c>
      <c r="AB333" s="5">
        <v>333</v>
      </c>
      <c r="AC333" s="5">
        <v>30</v>
      </c>
      <c r="AD333" s="6">
        <v>6000</v>
      </c>
      <c r="AE333" s="5" t="s">
        <v>112</v>
      </c>
    </row>
    <row r="334" ht="19" customHeight="1" spans="1:31">
      <c r="A334" s="5" t="s">
        <v>786</v>
      </c>
      <c r="B334" s="5">
        <v>2026</v>
      </c>
      <c r="C334" s="5">
        <v>9</v>
      </c>
      <c r="D334" s="5" t="s">
        <v>83</v>
      </c>
      <c r="E334" s="5" t="s">
        <v>82</v>
      </c>
      <c r="F334" s="5" t="s">
        <v>763</v>
      </c>
      <c r="G334" s="5" t="s">
        <v>764</v>
      </c>
      <c r="H334" s="5" t="s">
        <v>3316</v>
      </c>
      <c r="I334" s="5">
        <v>4</v>
      </c>
      <c r="J334" s="5" t="s">
        <v>17</v>
      </c>
      <c r="K334" s="5" t="s">
        <v>3048</v>
      </c>
      <c r="L334" s="5" t="s">
        <v>3049</v>
      </c>
      <c r="M334" s="5">
        <v>30</v>
      </c>
      <c r="N334" s="6">
        <f>ROUND(V334*M334/规则与名单!$B$3,2)</f>
        <v>6000</v>
      </c>
      <c r="O334" s="6">
        <f>ROUND(SUMIFS(逐日取数依据!$L$2:$L$8738,逐日取数依据!$A$2:$A$8738,AB334),2)</f>
        <v>1659.17</v>
      </c>
      <c r="P334" s="5">
        <f t="shared" si="15"/>
        <v>27.65</v>
      </c>
      <c r="Q334" s="5" t="str">
        <f t="shared" si="16"/>
        <v>未达标</v>
      </c>
      <c r="R334" s="5" t="s">
        <v>111</v>
      </c>
      <c r="S334" s="5" t="s">
        <v>3325</v>
      </c>
      <c r="T334" s="5"/>
      <c r="U334" s="5"/>
      <c r="V334" s="5">
        <v>6000</v>
      </c>
      <c r="W334" s="6">
        <v>1000</v>
      </c>
      <c r="X334" s="5">
        <f>SUMIFS(逐日取数依据!$M$2:$M$8738,逐日取数依据!$A$2:$A$8738,AB334)</f>
        <v>0</v>
      </c>
      <c r="Y334" s="5" t="s">
        <v>120</v>
      </c>
      <c r="Z334" s="5" t="s">
        <v>113</v>
      </c>
      <c r="AA334" s="5" t="str">
        <f t="shared" si="17"/>
        <v>数据齐全</v>
      </c>
      <c r="AB334" s="5">
        <v>334</v>
      </c>
      <c r="AC334" s="5">
        <v>30</v>
      </c>
      <c r="AD334" s="6">
        <v>6000</v>
      </c>
      <c r="AE334" s="5" t="s">
        <v>787</v>
      </c>
    </row>
    <row r="335" ht="19" customHeight="1" spans="1:31">
      <c r="A335" s="5" t="s">
        <v>788</v>
      </c>
      <c r="B335" s="5">
        <v>2026</v>
      </c>
      <c r="C335" s="5">
        <v>9</v>
      </c>
      <c r="D335" s="5" t="s">
        <v>83</v>
      </c>
      <c r="E335" s="5" t="s">
        <v>82</v>
      </c>
      <c r="F335" s="5" t="s">
        <v>747</v>
      </c>
      <c r="G335" s="5" t="s">
        <v>748</v>
      </c>
      <c r="H335" s="5" t="s">
        <v>3311</v>
      </c>
      <c r="I335" s="5">
        <v>4</v>
      </c>
      <c r="J335" s="5" t="s">
        <v>17</v>
      </c>
      <c r="K335" s="5" t="s">
        <v>3048</v>
      </c>
      <c r="L335" s="5" t="s">
        <v>3049</v>
      </c>
      <c r="M335" s="5">
        <v>30</v>
      </c>
      <c r="N335" s="6">
        <f>ROUND(V335*M335/规则与名单!$B$3,2)</f>
        <v>6000</v>
      </c>
      <c r="O335" s="6">
        <f>ROUND(SUMIFS(逐日取数依据!$L$2:$L$8738,逐日取数依据!$A$2:$A$8738,AB335),2)</f>
        <v>139</v>
      </c>
      <c r="P335" s="5">
        <f t="shared" si="15"/>
        <v>2.32</v>
      </c>
      <c r="Q335" s="5" t="str">
        <f t="shared" si="16"/>
        <v>已有里程未达标</v>
      </c>
      <c r="R335" s="5" t="s">
        <v>111</v>
      </c>
      <c r="S335" s="5" t="s">
        <v>3326</v>
      </c>
      <c r="T335" s="5"/>
      <c r="U335" s="5"/>
      <c r="V335" s="5">
        <v>6000</v>
      </c>
      <c r="W335" s="6">
        <v>1000</v>
      </c>
      <c r="X335" s="5">
        <f>SUMIFS(逐日取数依据!$M$2:$M$8738,逐日取数依据!$A$2:$A$8738,AB335)</f>
        <v>1</v>
      </c>
      <c r="Y335" s="5" t="s">
        <v>120</v>
      </c>
      <c r="Z335" s="5" t="s">
        <v>120</v>
      </c>
      <c r="AA335" s="5" t="str">
        <f t="shared" si="17"/>
        <v>仅累计已有数据，缺失不代表实际零里程</v>
      </c>
      <c r="AB335" s="5">
        <v>335</v>
      </c>
      <c r="AC335" s="5">
        <v>30</v>
      </c>
      <c r="AD335" s="6">
        <v>6000</v>
      </c>
      <c r="AE335" s="5" t="s">
        <v>200</v>
      </c>
    </row>
    <row r="336" ht="19" customHeight="1" spans="1:31">
      <c r="A336" s="5" t="s">
        <v>789</v>
      </c>
      <c r="B336" s="5">
        <v>2026</v>
      </c>
      <c r="C336" s="5">
        <v>9</v>
      </c>
      <c r="D336" s="5" t="s">
        <v>83</v>
      </c>
      <c r="E336" s="5" t="s">
        <v>82</v>
      </c>
      <c r="F336" s="5" t="s">
        <v>763</v>
      </c>
      <c r="G336" s="5" t="s">
        <v>764</v>
      </c>
      <c r="H336" s="5" t="s">
        <v>3316</v>
      </c>
      <c r="I336" s="5">
        <v>4</v>
      </c>
      <c r="J336" s="5" t="s">
        <v>17</v>
      </c>
      <c r="K336" s="5" t="s">
        <v>3072</v>
      </c>
      <c r="L336" s="5" t="s">
        <v>3049</v>
      </c>
      <c r="M336" s="5">
        <v>21</v>
      </c>
      <c r="N336" s="6">
        <f>ROUND(V336*M336/规则与名单!$B$3,2)</f>
        <v>4200</v>
      </c>
      <c r="O336" s="6">
        <f>ROUND(SUMIFS(逐日取数依据!$L$2:$L$8738,逐日取数依据!$A$2:$A$8738,AB336),2)</f>
        <v>1698.5</v>
      </c>
      <c r="P336" s="5">
        <f t="shared" si="15"/>
        <v>40.44</v>
      </c>
      <c r="Q336" s="5" t="str">
        <f t="shared" si="16"/>
        <v>已有里程未达标</v>
      </c>
      <c r="R336" s="5" t="s">
        <v>111</v>
      </c>
      <c r="S336" s="5" t="s">
        <v>3072</v>
      </c>
      <c r="T336" s="5"/>
      <c r="U336" s="5"/>
      <c r="V336" s="5">
        <v>6000</v>
      </c>
      <c r="W336" s="6">
        <v>1000</v>
      </c>
      <c r="X336" s="5">
        <f>SUMIFS(逐日取数依据!$M$2:$M$8738,逐日取数依据!$A$2:$A$8738,AB336)</f>
        <v>1</v>
      </c>
      <c r="Y336" s="5" t="s">
        <v>120</v>
      </c>
      <c r="Z336" s="5" t="s">
        <v>120</v>
      </c>
      <c r="AA336" s="5" t="str">
        <f t="shared" si="17"/>
        <v>仅累计已有数据，缺失不代表实际零里程</v>
      </c>
      <c r="AB336" s="5">
        <v>336</v>
      </c>
      <c r="AC336" s="5">
        <v>21</v>
      </c>
      <c r="AD336" s="6">
        <v>4200</v>
      </c>
      <c r="AE336" s="5" t="s">
        <v>790</v>
      </c>
    </row>
    <row r="337" ht="19" customHeight="1" spans="1:31">
      <c r="A337" s="5" t="s">
        <v>791</v>
      </c>
      <c r="B337" s="5">
        <v>2026</v>
      </c>
      <c r="C337" s="5">
        <v>9</v>
      </c>
      <c r="D337" s="5" t="s">
        <v>83</v>
      </c>
      <c r="E337" s="5" t="s">
        <v>82</v>
      </c>
      <c r="F337" s="5" t="s">
        <v>747</v>
      </c>
      <c r="G337" s="5" t="s">
        <v>753</v>
      </c>
      <c r="H337" s="5" t="s">
        <v>3312</v>
      </c>
      <c r="I337" s="5">
        <v>4</v>
      </c>
      <c r="J337" s="5" t="s">
        <v>17</v>
      </c>
      <c r="K337" s="5" t="s">
        <v>3048</v>
      </c>
      <c r="L337" s="5" t="s">
        <v>3049</v>
      </c>
      <c r="M337" s="5">
        <v>30</v>
      </c>
      <c r="N337" s="6">
        <f>ROUND(V337*M337/规则与名单!$B$3,2)</f>
        <v>6000</v>
      </c>
      <c r="O337" s="6">
        <f>ROUND(SUMIFS(逐日取数依据!$L$2:$L$8738,逐日取数依据!$A$2:$A$8738,AB337),2)</f>
        <v>670.5</v>
      </c>
      <c r="P337" s="5">
        <f t="shared" si="15"/>
        <v>11.18</v>
      </c>
      <c r="Q337" s="5" t="str">
        <f t="shared" si="16"/>
        <v>未达标</v>
      </c>
      <c r="R337" s="5" t="s">
        <v>111</v>
      </c>
      <c r="S337" s="5" t="s">
        <v>3276</v>
      </c>
      <c r="T337" s="5"/>
      <c r="U337" s="5"/>
      <c r="V337" s="5">
        <v>6000</v>
      </c>
      <c r="W337" s="6">
        <v>1000</v>
      </c>
      <c r="X337" s="5">
        <f>SUMIFS(逐日取数依据!$M$2:$M$8738,逐日取数依据!$A$2:$A$8738,AB337)</f>
        <v>0</v>
      </c>
      <c r="Y337" s="5" t="s">
        <v>120</v>
      </c>
      <c r="Z337" s="5" t="s">
        <v>120</v>
      </c>
      <c r="AA337" s="5" t="str">
        <f t="shared" si="17"/>
        <v>数据齐全</v>
      </c>
      <c r="AB337" s="5">
        <v>337</v>
      </c>
      <c r="AC337" s="5">
        <v>30</v>
      </c>
      <c r="AD337" s="6">
        <v>6000</v>
      </c>
      <c r="AE337" s="5" t="s">
        <v>112</v>
      </c>
    </row>
    <row r="338" ht="19" customHeight="1" spans="1:31">
      <c r="A338" s="5" t="s">
        <v>81</v>
      </c>
      <c r="B338" s="5">
        <v>2026</v>
      </c>
      <c r="C338" s="5">
        <v>9</v>
      </c>
      <c r="D338" s="5" t="s">
        <v>83</v>
      </c>
      <c r="E338" s="5" t="s">
        <v>82</v>
      </c>
      <c r="F338" s="5" t="s">
        <v>792</v>
      </c>
      <c r="G338" s="5" t="s">
        <v>793</v>
      </c>
      <c r="H338" s="5" t="s">
        <v>3327</v>
      </c>
      <c r="I338" s="5">
        <v>3</v>
      </c>
      <c r="J338" s="5" t="s">
        <v>12</v>
      </c>
      <c r="K338" s="5" t="s">
        <v>3048</v>
      </c>
      <c r="L338" s="5" t="s">
        <v>3049</v>
      </c>
      <c r="M338" s="5">
        <v>30</v>
      </c>
      <c r="N338" s="6">
        <f>ROUND(V338*M338/规则与名单!$B$3,2)</f>
        <v>5000</v>
      </c>
      <c r="O338" s="6">
        <f>ROUND(SUMIFS(逐日取数依据!$L$2:$L$8738,逐日取数依据!$A$2:$A$8738,AB338),2)</f>
        <v>7143.1</v>
      </c>
      <c r="P338" s="5">
        <f t="shared" si="15"/>
        <v>142.86</v>
      </c>
      <c r="Q338" s="5" t="str">
        <f t="shared" si="16"/>
        <v>达标</v>
      </c>
      <c r="R338" s="5" t="s">
        <v>111</v>
      </c>
      <c r="S338" s="5" t="s">
        <v>3328</v>
      </c>
      <c r="T338" s="5"/>
      <c r="U338" s="5"/>
      <c r="V338" s="5">
        <v>5000</v>
      </c>
      <c r="W338" s="6">
        <v>300</v>
      </c>
      <c r="X338" s="5">
        <f>SUMIFS(逐日取数依据!$M$2:$M$8738,逐日取数依据!$A$2:$A$8738,AB338)</f>
        <v>4</v>
      </c>
      <c r="Y338" s="5" t="s">
        <v>113</v>
      </c>
      <c r="Z338" s="5" t="s">
        <v>120</v>
      </c>
      <c r="AA338" s="5" t="str">
        <f t="shared" si="17"/>
        <v>仅累计已有数据，缺失不代表实际零里程</v>
      </c>
      <c r="AB338" s="5">
        <v>338</v>
      </c>
      <c r="AC338" s="5">
        <v>30</v>
      </c>
      <c r="AD338" s="6">
        <v>5000</v>
      </c>
      <c r="AE338" s="5" t="s">
        <v>329</v>
      </c>
    </row>
    <row r="339" ht="19" customHeight="1" spans="1:31">
      <c r="A339" s="5" t="s">
        <v>794</v>
      </c>
      <c r="B339" s="5">
        <v>2026</v>
      </c>
      <c r="C339" s="5">
        <v>9</v>
      </c>
      <c r="D339" s="5" t="s">
        <v>83</v>
      </c>
      <c r="E339" s="5" t="s">
        <v>82</v>
      </c>
      <c r="F339" s="5" t="s">
        <v>795</v>
      </c>
      <c r="G339" s="5" t="s">
        <v>796</v>
      </c>
      <c r="H339" s="5" t="s">
        <v>3329</v>
      </c>
      <c r="I339" s="5">
        <v>3</v>
      </c>
      <c r="J339" s="5" t="s">
        <v>12</v>
      </c>
      <c r="K339" s="5" t="s">
        <v>3048</v>
      </c>
      <c r="L339" s="5" t="s">
        <v>3049</v>
      </c>
      <c r="M339" s="5">
        <v>30</v>
      </c>
      <c r="N339" s="6">
        <f>ROUND(V339*M339/规则与名单!$B$3,2)</f>
        <v>5000</v>
      </c>
      <c r="O339" s="6">
        <f>ROUND(SUMIFS(逐日取数依据!$L$2:$L$8738,逐日取数依据!$A$2:$A$8738,AB339),2)</f>
        <v>10963.3</v>
      </c>
      <c r="P339" s="5">
        <f t="shared" si="15"/>
        <v>219.27</v>
      </c>
      <c r="Q339" s="5" t="str">
        <f t="shared" si="16"/>
        <v>达标</v>
      </c>
      <c r="R339" s="5" t="s">
        <v>111</v>
      </c>
      <c r="S339" s="5" t="s">
        <v>3286</v>
      </c>
      <c r="T339" s="5"/>
      <c r="U339" s="5"/>
      <c r="V339" s="5">
        <v>5000</v>
      </c>
      <c r="W339" s="6">
        <v>260</v>
      </c>
      <c r="X339" s="5">
        <f>SUMIFS(逐日取数依据!$M$2:$M$8738,逐日取数依据!$A$2:$A$8738,AB339)</f>
        <v>1</v>
      </c>
      <c r="Y339" s="5" t="s">
        <v>120</v>
      </c>
      <c r="Z339" s="5" t="s">
        <v>120</v>
      </c>
      <c r="AA339" s="5" t="str">
        <f t="shared" si="17"/>
        <v>仅累计已有数据，缺失不代表实际零里程</v>
      </c>
      <c r="AB339" s="5">
        <v>339</v>
      </c>
      <c r="AC339" s="5">
        <v>30</v>
      </c>
      <c r="AD339" s="6">
        <v>5000</v>
      </c>
      <c r="AE339" s="5" t="s">
        <v>161</v>
      </c>
    </row>
    <row r="340" ht="19" customHeight="1" spans="1:31">
      <c r="A340" s="5" t="s">
        <v>797</v>
      </c>
      <c r="B340" s="5">
        <v>2026</v>
      </c>
      <c r="C340" s="5">
        <v>9</v>
      </c>
      <c r="D340" s="5" t="s">
        <v>83</v>
      </c>
      <c r="E340" s="5" t="s">
        <v>82</v>
      </c>
      <c r="F340" s="5" t="s">
        <v>795</v>
      </c>
      <c r="G340" s="5" t="s">
        <v>796</v>
      </c>
      <c r="H340" s="5" t="s">
        <v>3329</v>
      </c>
      <c r="I340" s="5">
        <v>3</v>
      </c>
      <c r="J340" s="5" t="s">
        <v>12</v>
      </c>
      <c r="K340" s="5" t="s">
        <v>3048</v>
      </c>
      <c r="L340" s="5" t="s">
        <v>3049</v>
      </c>
      <c r="M340" s="5">
        <v>30</v>
      </c>
      <c r="N340" s="6">
        <f>ROUND(V340*M340/规则与名单!$B$3,2)</f>
        <v>5000</v>
      </c>
      <c r="O340" s="6">
        <f>ROUND(SUMIFS(逐日取数依据!$L$2:$L$8738,逐日取数依据!$A$2:$A$8738,AB340),2)</f>
        <v>11651.1</v>
      </c>
      <c r="P340" s="5">
        <f t="shared" si="15"/>
        <v>233.02</v>
      </c>
      <c r="Q340" s="5" t="str">
        <f t="shared" si="16"/>
        <v>达标</v>
      </c>
      <c r="R340" s="5" t="s">
        <v>111</v>
      </c>
      <c r="S340" s="5" t="s">
        <v>3286</v>
      </c>
      <c r="T340" s="5"/>
      <c r="U340" s="5"/>
      <c r="V340" s="5">
        <v>5000</v>
      </c>
      <c r="W340" s="6">
        <v>260</v>
      </c>
      <c r="X340" s="5">
        <f>SUMIFS(逐日取数依据!$M$2:$M$8738,逐日取数依据!$A$2:$A$8738,AB340)</f>
        <v>1</v>
      </c>
      <c r="Y340" s="5" t="s">
        <v>120</v>
      </c>
      <c r="Z340" s="5" t="s">
        <v>120</v>
      </c>
      <c r="AA340" s="5" t="str">
        <f t="shared" si="17"/>
        <v>仅累计已有数据，缺失不代表实际零里程</v>
      </c>
      <c r="AB340" s="5">
        <v>340</v>
      </c>
      <c r="AC340" s="5">
        <v>30</v>
      </c>
      <c r="AD340" s="6">
        <v>5000</v>
      </c>
      <c r="AE340" s="5" t="s">
        <v>161</v>
      </c>
    </row>
    <row r="341" ht="19" customHeight="1" spans="1:31">
      <c r="A341" s="5" t="s">
        <v>84</v>
      </c>
      <c r="B341" s="5">
        <v>2026</v>
      </c>
      <c r="C341" s="5">
        <v>9</v>
      </c>
      <c r="D341" s="5" t="s">
        <v>83</v>
      </c>
      <c r="E341" s="5" t="s">
        <v>82</v>
      </c>
      <c r="F341" s="5" t="s">
        <v>792</v>
      </c>
      <c r="G341" s="5" t="s">
        <v>793</v>
      </c>
      <c r="H341" s="5" t="s">
        <v>3327</v>
      </c>
      <c r="I341" s="5">
        <v>3</v>
      </c>
      <c r="J341" s="5" t="s">
        <v>12</v>
      </c>
      <c r="K341" s="5" t="s">
        <v>3048</v>
      </c>
      <c r="L341" s="5" t="s">
        <v>3049</v>
      </c>
      <c r="M341" s="5">
        <v>30</v>
      </c>
      <c r="N341" s="6">
        <f>ROUND(V341*M341/规则与名单!$B$3,2)</f>
        <v>5000</v>
      </c>
      <c r="O341" s="6">
        <f>ROUND(SUMIFS(逐日取数依据!$L$2:$L$8738,逐日取数依据!$A$2:$A$8738,AB341),2)</f>
        <v>2448.8</v>
      </c>
      <c r="P341" s="5">
        <f t="shared" si="15"/>
        <v>48.98</v>
      </c>
      <c r="Q341" s="5" t="str">
        <f t="shared" si="16"/>
        <v>已有里程未达标</v>
      </c>
      <c r="R341" s="5" t="s">
        <v>111</v>
      </c>
      <c r="S341" s="5" t="s">
        <v>3328</v>
      </c>
      <c r="T341" s="5"/>
      <c r="U341" s="5"/>
      <c r="V341" s="5">
        <v>5000</v>
      </c>
      <c r="W341" s="6">
        <v>300</v>
      </c>
      <c r="X341" s="5">
        <f>SUMIFS(逐日取数依据!$M$2:$M$8738,逐日取数依据!$A$2:$A$8738,AB341)</f>
        <v>5</v>
      </c>
      <c r="Y341" s="5" t="s">
        <v>113</v>
      </c>
      <c r="Z341" s="5" t="s">
        <v>120</v>
      </c>
      <c r="AA341" s="5" t="str">
        <f t="shared" si="17"/>
        <v>仅累计已有数据，缺失不代表实际零里程</v>
      </c>
      <c r="AB341" s="5">
        <v>341</v>
      </c>
      <c r="AC341" s="5">
        <v>30</v>
      </c>
      <c r="AD341" s="6">
        <v>5000</v>
      </c>
      <c r="AE341" s="5" t="s">
        <v>798</v>
      </c>
    </row>
    <row r="342" ht="19" customHeight="1" spans="1:31">
      <c r="A342" s="5" t="s">
        <v>85</v>
      </c>
      <c r="B342" s="5">
        <v>2026</v>
      </c>
      <c r="C342" s="5">
        <v>9</v>
      </c>
      <c r="D342" s="5" t="s">
        <v>83</v>
      </c>
      <c r="E342" s="5" t="s">
        <v>82</v>
      </c>
      <c r="F342" s="5" t="s">
        <v>792</v>
      </c>
      <c r="G342" s="5" t="s">
        <v>793</v>
      </c>
      <c r="H342" s="5" t="s">
        <v>3327</v>
      </c>
      <c r="I342" s="5">
        <v>2</v>
      </c>
      <c r="J342" s="5" t="s">
        <v>11</v>
      </c>
      <c r="K342" s="5" t="s">
        <v>3048</v>
      </c>
      <c r="L342" s="5" t="s">
        <v>3049</v>
      </c>
      <c r="M342" s="5">
        <v>30</v>
      </c>
      <c r="N342" s="6">
        <f>ROUND(V342*M342/规则与名单!$B$3,2)</f>
        <v>3000</v>
      </c>
      <c r="O342" s="6">
        <f>ROUND(SUMIFS(逐日取数依据!$L$2:$L$8738,逐日取数依据!$A$2:$A$8738,AB342),2)</f>
        <v>6826.8</v>
      </c>
      <c r="P342" s="5">
        <f t="shared" si="15"/>
        <v>227.56</v>
      </c>
      <c r="Q342" s="5" t="str">
        <f t="shared" si="16"/>
        <v>达标</v>
      </c>
      <c r="R342" s="5" t="s">
        <v>111</v>
      </c>
      <c r="S342" s="5" t="s">
        <v>3328</v>
      </c>
      <c r="T342" s="5"/>
      <c r="U342" s="5"/>
      <c r="V342" s="5">
        <v>3000</v>
      </c>
      <c r="W342" s="6">
        <v>150</v>
      </c>
      <c r="X342" s="5">
        <f>SUMIFS(逐日取数依据!$M$2:$M$8738,逐日取数依据!$A$2:$A$8738,AB342)</f>
        <v>4</v>
      </c>
      <c r="Y342" s="5" t="s">
        <v>113</v>
      </c>
      <c r="Z342" s="5" t="s">
        <v>120</v>
      </c>
      <c r="AA342" s="5" t="str">
        <f t="shared" si="17"/>
        <v>仅累计已有数据，缺失不代表实际零里程</v>
      </c>
      <c r="AB342" s="5">
        <v>342</v>
      </c>
      <c r="AC342" s="5">
        <v>30</v>
      </c>
      <c r="AD342" s="6">
        <v>3000</v>
      </c>
      <c r="AE342" s="5" t="s">
        <v>648</v>
      </c>
    </row>
  </sheetData>
  <conditionalFormatting sqref="Q2:Q342">
    <cfRule type="containsText" dxfId="0" priority="1" operator="between" text="待补">
      <formula>NOT(ISERROR(SEARCH("待补",Q2)))</formula>
    </cfRule>
  </conditionalFormatting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738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3" customWidth="1"/>
    <col min="2" max="2" width="17" customWidth="1"/>
    <col min="3" max="3" width="14" customWidth="1"/>
    <col min="4" max="4" width="15" customWidth="1"/>
    <col min="5" max="7" width="16" customWidth="1"/>
    <col min="8" max="8" width="12" customWidth="1"/>
    <col min="9" max="9" width="20" customWidth="1"/>
    <col min="10" max="10" width="16" customWidth="1"/>
    <col min="11" max="11" width="27" customWidth="1"/>
    <col min="12" max="12" width="20" customWidth="1"/>
    <col min="13" max="13" width="13" customWidth="1"/>
    <col min="14" max="16" width="90" customWidth="1"/>
  </cols>
  <sheetData>
    <row r="1" ht="34" customHeight="1" spans="1:16">
      <c r="A1" s="4" t="s">
        <v>33</v>
      </c>
      <c r="B1" s="4" t="s">
        <v>86</v>
      </c>
      <c r="C1" s="4" t="s">
        <v>3330</v>
      </c>
      <c r="D1" s="4" t="s">
        <v>3331</v>
      </c>
      <c r="E1" s="4" t="s">
        <v>3332</v>
      </c>
      <c r="F1" s="4" t="s">
        <v>3333</v>
      </c>
      <c r="G1" s="4" t="s">
        <v>3334</v>
      </c>
      <c r="H1" s="4" t="s">
        <v>3041</v>
      </c>
      <c r="I1" s="4" t="s">
        <v>3335</v>
      </c>
      <c r="J1" s="4" t="s">
        <v>3336</v>
      </c>
      <c r="K1" s="4" t="s">
        <v>3337</v>
      </c>
      <c r="L1" s="4" t="s">
        <v>3338</v>
      </c>
      <c r="M1" s="4" t="s">
        <v>3339</v>
      </c>
      <c r="N1" s="4" t="s">
        <v>3340</v>
      </c>
      <c r="O1" s="4" t="s">
        <v>3341</v>
      </c>
      <c r="P1" s="4" t="s">
        <v>3342</v>
      </c>
    </row>
    <row r="2" ht="19" customHeight="1" spans="1:16">
      <c r="A2" s="5">
        <v>2</v>
      </c>
      <c r="B2" s="5" t="s">
        <v>37</v>
      </c>
      <c r="C2" s="5" t="s">
        <v>38</v>
      </c>
      <c r="D2" s="8" t="s">
        <v>114</v>
      </c>
      <c r="E2" s="6">
        <v>85.8</v>
      </c>
      <c r="F2" s="6">
        <v>81.3</v>
      </c>
      <c r="G2" s="6">
        <v>85.8</v>
      </c>
      <c r="H2" s="5" t="s">
        <v>120</v>
      </c>
      <c r="I2" s="6">
        <f t="shared" ref="I2:I65" si="0">IF(AND(ISNUMBER(E2),ISNUMBER(F2)),E2-F2,"")</f>
        <v>4.5</v>
      </c>
      <c r="J2" s="5" t="str">
        <f>IF(H2="否","不适用",IF(AND(ISNUMBER(E2),ISNUMBER(F2)),IF(I2&gt;规则与名单!$B$2,"是","否"),"未判定"))</f>
        <v>不适用</v>
      </c>
      <c r="K2" s="5" t="str">
        <f t="shared" ref="K2:K65" si="1">IF(J2="是",IF(ISNUMBER(F2),"测试日GPS","缺失"),IF(ISNUMBER(G2),"非测试日纯氢",IF(AND(H2="是",J2="未判定"),IF(ISNUMBER(F2),"测试名单无纯氢GPS","缺失"),IF(ISNUMBER(E2),"非测试日仪表","缺失"))))</f>
        <v>非测试日纯氢</v>
      </c>
      <c r="L2" s="6">
        <f t="shared" ref="L2:L65" si="2">IF(K2="缺失","",IF(K2="非测试日纯氢",G2,IF(K2="非测试日仪表",E2,F2)))</f>
        <v>85.8</v>
      </c>
      <c r="M2" s="5">
        <f t="shared" ref="M2:M65" si="3">IF(K2="缺失",1,0)</f>
        <v>0</v>
      </c>
      <c r="N2" s="5" t="s">
        <v>3343</v>
      </c>
      <c r="O2" s="5" t="s">
        <v>3344</v>
      </c>
      <c r="P2" s="5" t="s">
        <v>3345</v>
      </c>
    </row>
    <row r="3" ht="19" customHeight="1" spans="1:16">
      <c r="A3" s="5">
        <v>2</v>
      </c>
      <c r="B3" s="5" t="s">
        <v>37</v>
      </c>
      <c r="C3" s="5" t="s">
        <v>38</v>
      </c>
      <c r="D3" s="8" t="s">
        <v>605</v>
      </c>
      <c r="E3" s="6">
        <v>0.7</v>
      </c>
      <c r="F3" s="6">
        <v>0.8</v>
      </c>
      <c r="G3" s="6">
        <v>0.7</v>
      </c>
      <c r="H3" s="5" t="s">
        <v>120</v>
      </c>
      <c r="I3" s="6">
        <f t="shared" si="0"/>
        <v>-0.1</v>
      </c>
      <c r="J3" s="5" t="str">
        <f>IF(H3="否","不适用",IF(AND(ISNUMBER(E3),ISNUMBER(F3)),IF(I3&gt;规则与名单!$B$2,"是","否"),"未判定"))</f>
        <v>不适用</v>
      </c>
      <c r="K3" s="5" t="str">
        <f t="shared" si="1"/>
        <v>非测试日纯氢</v>
      </c>
      <c r="L3" s="6">
        <f t="shared" si="2"/>
        <v>0.7</v>
      </c>
      <c r="M3" s="5">
        <f t="shared" si="3"/>
        <v>0</v>
      </c>
      <c r="N3" s="5" t="s">
        <v>3346</v>
      </c>
      <c r="O3" s="5" t="s">
        <v>3347</v>
      </c>
      <c r="P3" s="5" t="s">
        <v>3348</v>
      </c>
    </row>
    <row r="4" ht="19" customHeight="1" spans="1:16">
      <c r="A4" s="5">
        <v>2</v>
      </c>
      <c r="B4" s="5" t="s">
        <v>37</v>
      </c>
      <c r="C4" s="5" t="s">
        <v>38</v>
      </c>
      <c r="D4" s="8" t="s">
        <v>186</v>
      </c>
      <c r="E4" s="6">
        <v>179.4</v>
      </c>
      <c r="F4" s="6">
        <v>170.2</v>
      </c>
      <c r="G4" s="6">
        <v>179.4</v>
      </c>
      <c r="H4" s="5" t="s">
        <v>120</v>
      </c>
      <c r="I4" s="6">
        <f t="shared" si="0"/>
        <v>9.20000000000002</v>
      </c>
      <c r="J4" s="5" t="str">
        <f>IF(H4="否","不适用",IF(AND(ISNUMBER(E4),ISNUMBER(F4)),IF(I4&gt;规则与名单!$B$2,"是","否"),"未判定"))</f>
        <v>不适用</v>
      </c>
      <c r="K4" s="5" t="str">
        <f t="shared" si="1"/>
        <v>非测试日纯氢</v>
      </c>
      <c r="L4" s="6">
        <f t="shared" si="2"/>
        <v>179.4</v>
      </c>
      <c r="M4" s="5">
        <f t="shared" si="3"/>
        <v>0</v>
      </c>
      <c r="N4" s="5" t="s">
        <v>3349</v>
      </c>
      <c r="O4" s="5" t="s">
        <v>3350</v>
      </c>
      <c r="P4" s="5" t="s">
        <v>3351</v>
      </c>
    </row>
    <row r="5" ht="19" customHeight="1" spans="1:16">
      <c r="A5" s="5">
        <v>2</v>
      </c>
      <c r="B5" s="5" t="s">
        <v>37</v>
      </c>
      <c r="C5" s="5" t="s">
        <v>38</v>
      </c>
      <c r="D5" s="8" t="s">
        <v>165</v>
      </c>
      <c r="E5" s="6">
        <v>168.6</v>
      </c>
      <c r="F5" s="6">
        <v>159.4</v>
      </c>
      <c r="G5" s="6">
        <v>168.6</v>
      </c>
      <c r="H5" s="5" t="s">
        <v>120</v>
      </c>
      <c r="I5" s="6">
        <f t="shared" si="0"/>
        <v>9.19999999999999</v>
      </c>
      <c r="J5" s="5" t="str">
        <f>IF(H5="否","不适用",IF(AND(ISNUMBER(E5),ISNUMBER(F5)),IF(I5&gt;规则与名单!$B$2,"是","否"),"未判定"))</f>
        <v>不适用</v>
      </c>
      <c r="K5" s="5" t="str">
        <f t="shared" si="1"/>
        <v>非测试日纯氢</v>
      </c>
      <c r="L5" s="6">
        <f t="shared" si="2"/>
        <v>168.6</v>
      </c>
      <c r="M5" s="5">
        <f t="shared" si="3"/>
        <v>0</v>
      </c>
      <c r="N5" s="5" t="s">
        <v>3352</v>
      </c>
      <c r="O5" s="5" t="s">
        <v>3353</v>
      </c>
      <c r="P5" s="5" t="s">
        <v>3354</v>
      </c>
    </row>
    <row r="6" ht="19" customHeight="1" spans="1:16">
      <c r="A6" s="5">
        <v>2</v>
      </c>
      <c r="B6" s="5" t="s">
        <v>37</v>
      </c>
      <c r="C6" s="5" t="s">
        <v>38</v>
      </c>
      <c r="D6" s="8" t="s">
        <v>151</v>
      </c>
      <c r="E6" s="6">
        <v>129.2</v>
      </c>
      <c r="F6" s="6">
        <v>170</v>
      </c>
      <c r="G6" s="6">
        <v>179.7</v>
      </c>
      <c r="H6" s="5" t="s">
        <v>120</v>
      </c>
      <c r="I6" s="6">
        <f t="shared" si="0"/>
        <v>-40.8</v>
      </c>
      <c r="J6" s="5" t="str">
        <f>IF(H6="否","不适用",IF(AND(ISNUMBER(E6),ISNUMBER(F6)),IF(I6&gt;规则与名单!$B$2,"是","否"),"未判定"))</f>
        <v>不适用</v>
      </c>
      <c r="K6" s="5" t="str">
        <f t="shared" si="1"/>
        <v>非测试日纯氢</v>
      </c>
      <c r="L6" s="6">
        <f t="shared" si="2"/>
        <v>179.7</v>
      </c>
      <c r="M6" s="5">
        <f t="shared" si="3"/>
        <v>0</v>
      </c>
      <c r="N6" s="5" t="s">
        <v>3355</v>
      </c>
      <c r="O6" s="5" t="s">
        <v>3356</v>
      </c>
      <c r="P6" s="5" t="s">
        <v>3357</v>
      </c>
    </row>
    <row r="7" ht="19" customHeight="1" spans="1:16">
      <c r="A7" s="5">
        <v>2</v>
      </c>
      <c r="B7" s="5" t="s">
        <v>37</v>
      </c>
      <c r="C7" s="5" t="s">
        <v>38</v>
      </c>
      <c r="D7" s="8" t="s">
        <v>3358</v>
      </c>
      <c r="E7" s="6">
        <v>143.4</v>
      </c>
      <c r="F7" s="6">
        <v>88.1</v>
      </c>
      <c r="G7" s="6">
        <v>92.8</v>
      </c>
      <c r="H7" s="5" t="s">
        <v>120</v>
      </c>
      <c r="I7" s="6">
        <f t="shared" si="0"/>
        <v>55.3</v>
      </c>
      <c r="J7" s="5" t="str">
        <f>IF(H7="否","不适用",IF(AND(ISNUMBER(E7),ISNUMBER(F7)),IF(I7&gt;规则与名单!$B$2,"是","否"),"未判定"))</f>
        <v>不适用</v>
      </c>
      <c r="K7" s="5" t="str">
        <f t="shared" si="1"/>
        <v>非测试日纯氢</v>
      </c>
      <c r="L7" s="6">
        <f t="shared" si="2"/>
        <v>92.8</v>
      </c>
      <c r="M7" s="5">
        <f t="shared" si="3"/>
        <v>0</v>
      </c>
      <c r="N7" s="5" t="s">
        <v>3359</v>
      </c>
      <c r="O7" s="5" t="s">
        <v>3360</v>
      </c>
      <c r="P7" s="5" t="s">
        <v>3361</v>
      </c>
    </row>
    <row r="8" ht="19" customHeight="1" spans="1:16">
      <c r="A8" s="5">
        <v>2</v>
      </c>
      <c r="B8" s="5" t="s">
        <v>37</v>
      </c>
      <c r="C8" s="5" t="s">
        <v>38</v>
      </c>
      <c r="D8" s="8" t="s">
        <v>272</v>
      </c>
      <c r="E8" s="6">
        <v>176.2</v>
      </c>
      <c r="F8" s="6">
        <v>167.1</v>
      </c>
      <c r="G8" s="6">
        <v>175.8</v>
      </c>
      <c r="H8" s="5" t="s">
        <v>120</v>
      </c>
      <c r="I8" s="6">
        <f t="shared" si="0"/>
        <v>9.09999999999999</v>
      </c>
      <c r="J8" s="5" t="str">
        <f>IF(H8="否","不适用",IF(AND(ISNUMBER(E8),ISNUMBER(F8)),IF(I8&gt;规则与名单!$B$2,"是","否"),"未判定"))</f>
        <v>不适用</v>
      </c>
      <c r="K8" s="5" t="str">
        <f t="shared" si="1"/>
        <v>非测试日纯氢</v>
      </c>
      <c r="L8" s="6">
        <f t="shared" si="2"/>
        <v>175.8</v>
      </c>
      <c r="M8" s="5">
        <f t="shared" si="3"/>
        <v>0</v>
      </c>
      <c r="N8" s="5" t="s">
        <v>3362</v>
      </c>
      <c r="O8" s="5" t="s">
        <v>3363</v>
      </c>
      <c r="P8" s="5" t="s">
        <v>3364</v>
      </c>
    </row>
    <row r="9" ht="19" customHeight="1" spans="1:16">
      <c r="A9" s="5">
        <v>2</v>
      </c>
      <c r="B9" s="5" t="s">
        <v>37</v>
      </c>
      <c r="C9" s="5" t="s">
        <v>38</v>
      </c>
      <c r="D9" s="8" t="s">
        <v>506</v>
      </c>
      <c r="E9" s="6">
        <v>171</v>
      </c>
      <c r="F9" s="6">
        <v>161.9</v>
      </c>
      <c r="G9" s="6">
        <v>161.1</v>
      </c>
      <c r="H9" s="5" t="s">
        <v>120</v>
      </c>
      <c r="I9" s="6">
        <f t="shared" si="0"/>
        <v>9.09999999999999</v>
      </c>
      <c r="J9" s="5" t="str">
        <f>IF(H9="否","不适用",IF(AND(ISNUMBER(E9),ISNUMBER(F9)),IF(I9&gt;规则与名单!$B$2,"是","否"),"未判定"))</f>
        <v>不适用</v>
      </c>
      <c r="K9" s="5" t="str">
        <f t="shared" si="1"/>
        <v>非测试日纯氢</v>
      </c>
      <c r="L9" s="6">
        <f t="shared" si="2"/>
        <v>161.1</v>
      </c>
      <c r="M9" s="5">
        <f t="shared" si="3"/>
        <v>0</v>
      </c>
      <c r="N9" s="5" t="s">
        <v>3365</v>
      </c>
      <c r="O9" s="5" t="s">
        <v>3366</v>
      </c>
      <c r="P9" s="5" t="s">
        <v>3367</v>
      </c>
    </row>
    <row r="10" ht="19" customHeight="1" spans="1:16">
      <c r="A10" s="5">
        <v>2</v>
      </c>
      <c r="B10" s="5" t="s">
        <v>37</v>
      </c>
      <c r="C10" s="5" t="s">
        <v>38</v>
      </c>
      <c r="D10" s="8" t="s">
        <v>673</v>
      </c>
      <c r="E10" s="6">
        <v>169.8</v>
      </c>
      <c r="F10" s="6">
        <v>160.7</v>
      </c>
      <c r="G10" s="6">
        <v>169.8</v>
      </c>
      <c r="H10" s="5" t="s">
        <v>120</v>
      </c>
      <c r="I10" s="6">
        <f t="shared" si="0"/>
        <v>9.10000000000002</v>
      </c>
      <c r="J10" s="5" t="str">
        <f>IF(H10="否","不适用",IF(AND(ISNUMBER(E10),ISNUMBER(F10)),IF(I10&gt;规则与名单!$B$2,"是","否"),"未判定"))</f>
        <v>不适用</v>
      </c>
      <c r="K10" s="5" t="str">
        <f t="shared" si="1"/>
        <v>非测试日纯氢</v>
      </c>
      <c r="L10" s="6">
        <f t="shared" si="2"/>
        <v>169.8</v>
      </c>
      <c r="M10" s="5">
        <f t="shared" si="3"/>
        <v>0</v>
      </c>
      <c r="N10" s="5" t="s">
        <v>3368</v>
      </c>
      <c r="O10" s="5" t="s">
        <v>3369</v>
      </c>
      <c r="P10" s="5" t="s">
        <v>3370</v>
      </c>
    </row>
    <row r="11" ht="19" customHeight="1" spans="1:16">
      <c r="A11" s="5">
        <v>2</v>
      </c>
      <c r="B11" s="5" t="s">
        <v>37</v>
      </c>
      <c r="C11" s="5" t="s">
        <v>38</v>
      </c>
      <c r="D11" s="8" t="s">
        <v>183</v>
      </c>
      <c r="E11" s="6">
        <v>169.7</v>
      </c>
      <c r="F11" s="6">
        <v>160</v>
      </c>
      <c r="G11" s="6">
        <v>159</v>
      </c>
      <c r="H11" s="5" t="s">
        <v>120</v>
      </c>
      <c r="I11" s="6">
        <f t="shared" si="0"/>
        <v>9.69999999999999</v>
      </c>
      <c r="J11" s="5" t="str">
        <f>IF(H11="否","不适用",IF(AND(ISNUMBER(E11),ISNUMBER(F11)),IF(I11&gt;规则与名单!$B$2,"是","否"),"未判定"))</f>
        <v>不适用</v>
      </c>
      <c r="K11" s="5" t="str">
        <f t="shared" si="1"/>
        <v>非测试日纯氢</v>
      </c>
      <c r="L11" s="6">
        <f t="shared" si="2"/>
        <v>159</v>
      </c>
      <c r="M11" s="5">
        <f t="shared" si="3"/>
        <v>0</v>
      </c>
      <c r="N11" s="5" t="s">
        <v>3371</v>
      </c>
      <c r="O11" s="5" t="s">
        <v>3372</v>
      </c>
      <c r="P11" s="5" t="s">
        <v>3373</v>
      </c>
    </row>
    <row r="12" ht="19" customHeight="1" spans="1:16">
      <c r="A12" s="5">
        <v>2</v>
      </c>
      <c r="B12" s="5" t="s">
        <v>37</v>
      </c>
      <c r="C12" s="5" t="s">
        <v>38</v>
      </c>
      <c r="D12" s="8" t="s">
        <v>431</v>
      </c>
      <c r="E12" s="6">
        <v>198.8</v>
      </c>
      <c r="F12" s="6">
        <v>188.1</v>
      </c>
      <c r="G12" s="6">
        <v>198.8</v>
      </c>
      <c r="H12" s="5" t="s">
        <v>120</v>
      </c>
      <c r="I12" s="6">
        <f t="shared" si="0"/>
        <v>10.7</v>
      </c>
      <c r="J12" s="5" t="str">
        <f>IF(H12="否","不适用",IF(AND(ISNUMBER(E12),ISNUMBER(F12)),IF(I12&gt;规则与名单!$B$2,"是","否"),"未判定"))</f>
        <v>不适用</v>
      </c>
      <c r="K12" s="5" t="str">
        <f t="shared" si="1"/>
        <v>非测试日纯氢</v>
      </c>
      <c r="L12" s="6">
        <f t="shared" si="2"/>
        <v>198.8</v>
      </c>
      <c r="M12" s="5">
        <f t="shared" si="3"/>
        <v>0</v>
      </c>
      <c r="N12" s="5" t="s">
        <v>3374</v>
      </c>
      <c r="O12" s="5" t="s">
        <v>3375</v>
      </c>
      <c r="P12" s="5" t="s">
        <v>3376</v>
      </c>
    </row>
    <row r="13" ht="19" customHeight="1" spans="1:16">
      <c r="A13" s="5">
        <v>2</v>
      </c>
      <c r="B13" s="5" t="s">
        <v>37</v>
      </c>
      <c r="C13" s="5" t="s">
        <v>38</v>
      </c>
      <c r="D13" s="8" t="s">
        <v>3377</v>
      </c>
      <c r="E13" s="6">
        <v>180.6</v>
      </c>
      <c r="F13" s="6">
        <v>170.8</v>
      </c>
      <c r="G13" s="6">
        <v>180.8</v>
      </c>
      <c r="H13" s="5" t="s">
        <v>120</v>
      </c>
      <c r="I13" s="6">
        <f t="shared" si="0"/>
        <v>9.79999999999998</v>
      </c>
      <c r="J13" s="5" t="str">
        <f>IF(H13="否","不适用",IF(AND(ISNUMBER(E13),ISNUMBER(F13)),IF(I13&gt;规则与名单!$B$2,"是","否"),"未判定"))</f>
        <v>不适用</v>
      </c>
      <c r="K13" s="5" t="str">
        <f t="shared" si="1"/>
        <v>非测试日纯氢</v>
      </c>
      <c r="L13" s="6">
        <f t="shared" si="2"/>
        <v>180.8</v>
      </c>
      <c r="M13" s="5">
        <f t="shared" si="3"/>
        <v>0</v>
      </c>
      <c r="N13" s="5" t="s">
        <v>3378</v>
      </c>
      <c r="O13" s="5" t="s">
        <v>3379</v>
      </c>
      <c r="P13" s="5" t="s">
        <v>3380</v>
      </c>
    </row>
    <row r="14" ht="19" customHeight="1" spans="1:16">
      <c r="A14" s="5">
        <v>2</v>
      </c>
      <c r="B14" s="5" t="s">
        <v>37</v>
      </c>
      <c r="C14" s="5" t="s">
        <v>38</v>
      </c>
      <c r="D14" s="8" t="s">
        <v>407</v>
      </c>
      <c r="E14" s="6">
        <v>161.9</v>
      </c>
      <c r="F14" s="6">
        <v>152.4</v>
      </c>
      <c r="G14" s="6">
        <v>161.6</v>
      </c>
      <c r="H14" s="5" t="s">
        <v>120</v>
      </c>
      <c r="I14" s="6">
        <f t="shared" si="0"/>
        <v>9.5</v>
      </c>
      <c r="J14" s="5" t="str">
        <f>IF(H14="否","不适用",IF(AND(ISNUMBER(E14),ISNUMBER(F14)),IF(I14&gt;规则与名单!$B$2,"是","否"),"未判定"))</f>
        <v>不适用</v>
      </c>
      <c r="K14" s="5" t="str">
        <f t="shared" si="1"/>
        <v>非测试日纯氢</v>
      </c>
      <c r="L14" s="6">
        <f t="shared" si="2"/>
        <v>161.6</v>
      </c>
      <c r="M14" s="5">
        <f t="shared" si="3"/>
        <v>0</v>
      </c>
      <c r="N14" s="5" t="s">
        <v>3381</v>
      </c>
      <c r="O14" s="5" t="s">
        <v>3382</v>
      </c>
      <c r="P14" s="5" t="s">
        <v>3383</v>
      </c>
    </row>
    <row r="15" ht="19" customHeight="1" spans="1:16">
      <c r="A15" s="5">
        <v>2</v>
      </c>
      <c r="B15" s="5" t="s">
        <v>37</v>
      </c>
      <c r="C15" s="5" t="s">
        <v>38</v>
      </c>
      <c r="D15" s="8" t="s">
        <v>411</v>
      </c>
      <c r="E15" s="6">
        <v>181.9</v>
      </c>
      <c r="F15" s="6">
        <v>171.9</v>
      </c>
      <c r="G15" s="6">
        <v>181.9</v>
      </c>
      <c r="H15" s="5" t="s">
        <v>120</v>
      </c>
      <c r="I15" s="6">
        <f t="shared" si="0"/>
        <v>10</v>
      </c>
      <c r="J15" s="5" t="str">
        <f>IF(H15="否","不适用",IF(AND(ISNUMBER(E15),ISNUMBER(F15)),IF(I15&gt;规则与名单!$B$2,"是","否"),"未判定"))</f>
        <v>不适用</v>
      </c>
      <c r="K15" s="5" t="str">
        <f t="shared" si="1"/>
        <v>非测试日纯氢</v>
      </c>
      <c r="L15" s="6">
        <f t="shared" si="2"/>
        <v>181.9</v>
      </c>
      <c r="M15" s="5">
        <f t="shared" si="3"/>
        <v>0</v>
      </c>
      <c r="N15" s="5" t="s">
        <v>3384</v>
      </c>
      <c r="O15" s="5" t="s">
        <v>3385</v>
      </c>
      <c r="P15" s="5" t="s">
        <v>3386</v>
      </c>
    </row>
    <row r="16" ht="19" customHeight="1" spans="1:16">
      <c r="A16" s="5">
        <v>2</v>
      </c>
      <c r="B16" s="5" t="s">
        <v>37</v>
      </c>
      <c r="C16" s="5" t="s">
        <v>38</v>
      </c>
      <c r="D16" s="8" t="s">
        <v>251</v>
      </c>
      <c r="E16" s="6">
        <v>172.1</v>
      </c>
      <c r="F16" s="6">
        <v>162.6</v>
      </c>
      <c r="G16" s="6">
        <v>172.1</v>
      </c>
      <c r="H16" s="5" t="s">
        <v>120</v>
      </c>
      <c r="I16" s="6">
        <f t="shared" si="0"/>
        <v>9.5</v>
      </c>
      <c r="J16" s="5" t="str">
        <f>IF(H16="否","不适用",IF(AND(ISNUMBER(E16),ISNUMBER(F16)),IF(I16&gt;规则与名单!$B$2,"是","否"),"未判定"))</f>
        <v>不适用</v>
      </c>
      <c r="K16" s="5" t="str">
        <f t="shared" si="1"/>
        <v>非测试日纯氢</v>
      </c>
      <c r="L16" s="6">
        <f t="shared" si="2"/>
        <v>172.1</v>
      </c>
      <c r="M16" s="5">
        <f t="shared" si="3"/>
        <v>0</v>
      </c>
      <c r="N16" s="5" t="s">
        <v>3387</v>
      </c>
      <c r="O16" s="5" t="s">
        <v>3388</v>
      </c>
      <c r="P16" s="5" t="s">
        <v>3389</v>
      </c>
    </row>
    <row r="17" ht="19" customHeight="1" spans="1:16">
      <c r="A17" s="5">
        <v>2</v>
      </c>
      <c r="B17" s="5" t="s">
        <v>37</v>
      </c>
      <c r="C17" s="5" t="s">
        <v>38</v>
      </c>
      <c r="D17" s="8" t="s">
        <v>472</v>
      </c>
      <c r="E17" s="6">
        <v>166.8</v>
      </c>
      <c r="F17" s="6">
        <v>157.7</v>
      </c>
      <c r="G17" s="6">
        <v>166.8</v>
      </c>
      <c r="H17" s="5" t="s">
        <v>120</v>
      </c>
      <c r="I17" s="6">
        <f t="shared" si="0"/>
        <v>9.10000000000002</v>
      </c>
      <c r="J17" s="5" t="str">
        <f>IF(H17="否","不适用",IF(AND(ISNUMBER(E17),ISNUMBER(F17)),IF(I17&gt;规则与名单!$B$2,"是","否"),"未判定"))</f>
        <v>不适用</v>
      </c>
      <c r="K17" s="5" t="str">
        <f t="shared" si="1"/>
        <v>非测试日纯氢</v>
      </c>
      <c r="L17" s="6">
        <f t="shared" si="2"/>
        <v>166.8</v>
      </c>
      <c r="M17" s="5">
        <f t="shared" si="3"/>
        <v>0</v>
      </c>
      <c r="N17" s="5" t="s">
        <v>3390</v>
      </c>
      <c r="O17" s="5" t="s">
        <v>3391</v>
      </c>
      <c r="P17" s="5" t="s">
        <v>3392</v>
      </c>
    </row>
    <row r="18" ht="19" customHeight="1" spans="1:16">
      <c r="A18" s="5">
        <v>2</v>
      </c>
      <c r="B18" s="5" t="s">
        <v>37</v>
      </c>
      <c r="C18" s="5" t="s">
        <v>38</v>
      </c>
      <c r="D18" s="8" t="s">
        <v>466</v>
      </c>
      <c r="E18" s="6">
        <v>172.7</v>
      </c>
      <c r="F18" s="6">
        <v>163.3</v>
      </c>
      <c r="G18" s="6">
        <v>172.7</v>
      </c>
      <c r="H18" s="5" t="s">
        <v>120</v>
      </c>
      <c r="I18" s="6">
        <f t="shared" si="0"/>
        <v>9.39999999999998</v>
      </c>
      <c r="J18" s="5" t="str">
        <f>IF(H18="否","不适用",IF(AND(ISNUMBER(E18),ISNUMBER(F18)),IF(I18&gt;规则与名单!$B$2,"是","否"),"未判定"))</f>
        <v>不适用</v>
      </c>
      <c r="K18" s="5" t="str">
        <f t="shared" si="1"/>
        <v>非测试日纯氢</v>
      </c>
      <c r="L18" s="6">
        <f t="shared" si="2"/>
        <v>172.7</v>
      </c>
      <c r="M18" s="5">
        <f t="shared" si="3"/>
        <v>0</v>
      </c>
      <c r="N18" s="5" t="s">
        <v>3393</v>
      </c>
      <c r="O18" s="5" t="s">
        <v>3394</v>
      </c>
      <c r="P18" s="5" t="s">
        <v>3395</v>
      </c>
    </row>
    <row r="19" ht="19" customHeight="1" spans="1:16">
      <c r="A19" s="5">
        <v>2</v>
      </c>
      <c r="B19" s="5" t="s">
        <v>37</v>
      </c>
      <c r="C19" s="5" t="s">
        <v>38</v>
      </c>
      <c r="D19" s="8" t="s">
        <v>333</v>
      </c>
      <c r="E19" s="6">
        <v>174.3</v>
      </c>
      <c r="F19" s="6">
        <v>165</v>
      </c>
      <c r="G19" s="6">
        <v>133.8</v>
      </c>
      <c r="H19" s="5" t="s">
        <v>120</v>
      </c>
      <c r="I19" s="6">
        <f t="shared" si="0"/>
        <v>9.30000000000001</v>
      </c>
      <c r="J19" s="5" t="str">
        <f>IF(H19="否","不适用",IF(AND(ISNUMBER(E19),ISNUMBER(F19)),IF(I19&gt;规则与名单!$B$2,"是","否"),"未判定"))</f>
        <v>不适用</v>
      </c>
      <c r="K19" s="5" t="str">
        <f t="shared" si="1"/>
        <v>非测试日纯氢</v>
      </c>
      <c r="L19" s="6">
        <f t="shared" si="2"/>
        <v>133.8</v>
      </c>
      <c r="M19" s="5">
        <f t="shared" si="3"/>
        <v>0</v>
      </c>
      <c r="N19" s="5" t="s">
        <v>3396</v>
      </c>
      <c r="O19" s="5" t="s">
        <v>3397</v>
      </c>
      <c r="P19" s="5" t="s">
        <v>3398</v>
      </c>
    </row>
    <row r="20" ht="19" customHeight="1" spans="1:16">
      <c r="A20" s="5">
        <v>2</v>
      </c>
      <c r="B20" s="5" t="s">
        <v>37</v>
      </c>
      <c r="C20" s="5" t="s">
        <v>38</v>
      </c>
      <c r="D20" s="8" t="s">
        <v>175</v>
      </c>
      <c r="E20" s="6">
        <v>159.5</v>
      </c>
      <c r="F20" s="6">
        <v>150.4</v>
      </c>
      <c r="G20" s="6">
        <v>159.4</v>
      </c>
      <c r="H20" s="5" t="s">
        <v>120</v>
      </c>
      <c r="I20" s="6">
        <f t="shared" si="0"/>
        <v>9.09999999999999</v>
      </c>
      <c r="J20" s="5" t="str">
        <f>IF(H20="否","不适用",IF(AND(ISNUMBER(E20),ISNUMBER(F20)),IF(I20&gt;规则与名单!$B$2,"是","否"),"未判定"))</f>
        <v>不适用</v>
      </c>
      <c r="K20" s="5" t="str">
        <f t="shared" si="1"/>
        <v>非测试日纯氢</v>
      </c>
      <c r="L20" s="6">
        <f t="shared" si="2"/>
        <v>159.4</v>
      </c>
      <c r="M20" s="5">
        <f t="shared" si="3"/>
        <v>0</v>
      </c>
      <c r="N20" s="5" t="s">
        <v>3399</v>
      </c>
      <c r="O20" s="5" t="s">
        <v>3400</v>
      </c>
      <c r="P20" s="5" t="s">
        <v>3401</v>
      </c>
    </row>
    <row r="21" ht="19" customHeight="1" spans="1:16">
      <c r="A21" s="5">
        <v>2</v>
      </c>
      <c r="B21" s="5" t="s">
        <v>37</v>
      </c>
      <c r="C21" s="5" t="s">
        <v>38</v>
      </c>
      <c r="D21" s="8" t="s">
        <v>3402</v>
      </c>
      <c r="E21" s="6">
        <v>168.3</v>
      </c>
      <c r="F21" s="6">
        <v>158.9</v>
      </c>
      <c r="G21" s="6">
        <v>168.3</v>
      </c>
      <c r="H21" s="5" t="s">
        <v>120</v>
      </c>
      <c r="I21" s="6">
        <f t="shared" si="0"/>
        <v>9.40000000000001</v>
      </c>
      <c r="J21" s="5" t="str">
        <f>IF(H21="否","不适用",IF(AND(ISNUMBER(E21),ISNUMBER(F21)),IF(I21&gt;规则与名单!$B$2,"是","否"),"未判定"))</f>
        <v>不适用</v>
      </c>
      <c r="K21" s="5" t="str">
        <f t="shared" si="1"/>
        <v>非测试日纯氢</v>
      </c>
      <c r="L21" s="6">
        <f t="shared" si="2"/>
        <v>168.3</v>
      </c>
      <c r="M21" s="5">
        <f t="shared" si="3"/>
        <v>0</v>
      </c>
      <c r="N21" s="5" t="s">
        <v>3403</v>
      </c>
      <c r="O21" s="5" t="s">
        <v>3404</v>
      </c>
      <c r="P21" s="5" t="s">
        <v>3405</v>
      </c>
    </row>
    <row r="22" ht="19" customHeight="1" spans="1:16">
      <c r="A22" s="5">
        <v>2</v>
      </c>
      <c r="B22" s="5" t="s">
        <v>37</v>
      </c>
      <c r="C22" s="5" t="s">
        <v>38</v>
      </c>
      <c r="D22" s="8" t="s">
        <v>487</v>
      </c>
      <c r="E22" s="6">
        <v>172.7</v>
      </c>
      <c r="F22" s="6">
        <v>163.6</v>
      </c>
      <c r="G22" s="6">
        <v>138.2</v>
      </c>
      <c r="H22" s="5" t="s">
        <v>120</v>
      </c>
      <c r="I22" s="6">
        <f t="shared" si="0"/>
        <v>9.09999999999999</v>
      </c>
      <c r="J22" s="5" t="str">
        <f>IF(H22="否","不适用",IF(AND(ISNUMBER(E22),ISNUMBER(F22)),IF(I22&gt;规则与名单!$B$2,"是","否"),"未判定"))</f>
        <v>不适用</v>
      </c>
      <c r="K22" s="5" t="str">
        <f t="shared" si="1"/>
        <v>非测试日纯氢</v>
      </c>
      <c r="L22" s="6">
        <f t="shared" si="2"/>
        <v>138.2</v>
      </c>
      <c r="M22" s="5">
        <f t="shared" si="3"/>
        <v>0</v>
      </c>
      <c r="N22" s="5" t="s">
        <v>3406</v>
      </c>
      <c r="O22" s="5" t="s">
        <v>3407</v>
      </c>
      <c r="P22" s="5" t="s">
        <v>3408</v>
      </c>
    </row>
    <row r="23" ht="19" customHeight="1" spans="1:16">
      <c r="A23" s="5">
        <v>2</v>
      </c>
      <c r="B23" s="5" t="s">
        <v>37</v>
      </c>
      <c r="C23" s="5" t="s">
        <v>38</v>
      </c>
      <c r="D23" s="8" t="s">
        <v>121</v>
      </c>
      <c r="E23" s="6">
        <v>39.5</v>
      </c>
      <c r="F23" s="6">
        <v>37.5</v>
      </c>
      <c r="G23" s="6">
        <v>39.5</v>
      </c>
      <c r="H23" s="5" t="s">
        <v>120</v>
      </c>
      <c r="I23" s="6">
        <f t="shared" si="0"/>
        <v>2</v>
      </c>
      <c r="J23" s="5" t="str">
        <f>IF(H23="否","不适用",IF(AND(ISNUMBER(E23),ISNUMBER(F23)),IF(I23&gt;规则与名单!$B$2,"是","否"),"未判定"))</f>
        <v>不适用</v>
      </c>
      <c r="K23" s="5" t="str">
        <f t="shared" si="1"/>
        <v>非测试日纯氢</v>
      </c>
      <c r="L23" s="6">
        <f t="shared" si="2"/>
        <v>39.5</v>
      </c>
      <c r="M23" s="5">
        <f t="shared" si="3"/>
        <v>0</v>
      </c>
      <c r="N23" s="5" t="s">
        <v>3409</v>
      </c>
      <c r="O23" s="5" t="s">
        <v>3410</v>
      </c>
      <c r="P23" s="5" t="s">
        <v>3411</v>
      </c>
    </row>
    <row r="24" ht="19" customHeight="1" spans="1:16">
      <c r="A24" s="5">
        <v>2</v>
      </c>
      <c r="B24" s="5" t="s">
        <v>37</v>
      </c>
      <c r="C24" s="5" t="s">
        <v>38</v>
      </c>
      <c r="D24" s="8" t="s">
        <v>170</v>
      </c>
      <c r="E24" s="6">
        <v>169.8</v>
      </c>
      <c r="F24" s="6">
        <v>160</v>
      </c>
      <c r="G24" s="6">
        <v>169.7</v>
      </c>
      <c r="H24" s="5" t="s">
        <v>120</v>
      </c>
      <c r="I24" s="6">
        <f t="shared" si="0"/>
        <v>9.80000000000001</v>
      </c>
      <c r="J24" s="5" t="str">
        <f>IF(H24="否","不适用",IF(AND(ISNUMBER(E24),ISNUMBER(F24)),IF(I24&gt;规则与名单!$B$2,"是","否"),"未判定"))</f>
        <v>不适用</v>
      </c>
      <c r="K24" s="5" t="str">
        <f t="shared" si="1"/>
        <v>非测试日纯氢</v>
      </c>
      <c r="L24" s="6">
        <f t="shared" si="2"/>
        <v>169.7</v>
      </c>
      <c r="M24" s="5">
        <f t="shared" si="3"/>
        <v>0</v>
      </c>
      <c r="N24" s="5" t="s">
        <v>3412</v>
      </c>
      <c r="O24" s="5" t="s">
        <v>3413</v>
      </c>
      <c r="P24" s="5" t="s">
        <v>3414</v>
      </c>
    </row>
    <row r="25" ht="19" customHeight="1" spans="1:16">
      <c r="A25" s="5">
        <v>2</v>
      </c>
      <c r="B25" s="5" t="s">
        <v>37</v>
      </c>
      <c r="C25" s="5" t="s">
        <v>38</v>
      </c>
      <c r="D25" s="8" t="s">
        <v>644</v>
      </c>
      <c r="E25" s="6">
        <v>175.5</v>
      </c>
      <c r="F25" s="6">
        <v>165.9</v>
      </c>
      <c r="G25" s="6">
        <v>111.8</v>
      </c>
      <c r="H25" s="5" t="s">
        <v>120</v>
      </c>
      <c r="I25" s="6">
        <f t="shared" si="0"/>
        <v>9.59999999999999</v>
      </c>
      <c r="J25" s="5" t="str">
        <f>IF(H25="否","不适用",IF(AND(ISNUMBER(E25),ISNUMBER(F25)),IF(I25&gt;规则与名单!$B$2,"是","否"),"未判定"))</f>
        <v>不适用</v>
      </c>
      <c r="K25" s="5" t="str">
        <f t="shared" si="1"/>
        <v>非测试日纯氢</v>
      </c>
      <c r="L25" s="6">
        <f t="shared" si="2"/>
        <v>111.8</v>
      </c>
      <c r="M25" s="5">
        <f t="shared" si="3"/>
        <v>0</v>
      </c>
      <c r="N25" s="5" t="s">
        <v>3415</v>
      </c>
      <c r="O25" s="5" t="s">
        <v>3416</v>
      </c>
      <c r="P25" s="5" t="s">
        <v>3417</v>
      </c>
    </row>
    <row r="26" ht="19" customHeight="1" spans="1:16">
      <c r="A26" s="5">
        <v>2</v>
      </c>
      <c r="B26" s="5" t="s">
        <v>37</v>
      </c>
      <c r="C26" s="5" t="s">
        <v>38</v>
      </c>
      <c r="D26" s="8" t="s">
        <v>3418</v>
      </c>
      <c r="E26" s="6">
        <v>153.4</v>
      </c>
      <c r="F26" s="6">
        <v>144.7</v>
      </c>
      <c r="G26" s="6">
        <v>153</v>
      </c>
      <c r="H26" s="5" t="s">
        <v>120</v>
      </c>
      <c r="I26" s="6">
        <f t="shared" si="0"/>
        <v>8.70000000000002</v>
      </c>
      <c r="J26" s="5" t="str">
        <f>IF(H26="否","不适用",IF(AND(ISNUMBER(E26),ISNUMBER(F26)),IF(I26&gt;规则与名单!$B$2,"是","否"),"未判定"))</f>
        <v>不适用</v>
      </c>
      <c r="K26" s="5" t="str">
        <f t="shared" si="1"/>
        <v>非测试日纯氢</v>
      </c>
      <c r="L26" s="6">
        <f t="shared" si="2"/>
        <v>153</v>
      </c>
      <c r="M26" s="5">
        <f t="shared" si="3"/>
        <v>0</v>
      </c>
      <c r="N26" s="5" t="s">
        <v>3419</v>
      </c>
      <c r="O26" s="5" t="s">
        <v>3420</v>
      </c>
      <c r="P26" s="5" t="s">
        <v>3421</v>
      </c>
    </row>
    <row r="27" ht="19" customHeight="1" spans="1:16">
      <c r="A27" s="5">
        <v>2</v>
      </c>
      <c r="B27" s="5" t="s">
        <v>37</v>
      </c>
      <c r="C27" s="5" t="s">
        <v>38</v>
      </c>
      <c r="D27" s="8" t="s">
        <v>3422</v>
      </c>
      <c r="E27" s="6">
        <v>163.8</v>
      </c>
      <c r="F27" s="6">
        <v>154.2</v>
      </c>
      <c r="G27" s="6">
        <v>163.2</v>
      </c>
      <c r="H27" s="5" t="s">
        <v>120</v>
      </c>
      <c r="I27" s="6">
        <f t="shared" si="0"/>
        <v>9.60000000000002</v>
      </c>
      <c r="J27" s="5" t="str">
        <f>IF(H27="否","不适用",IF(AND(ISNUMBER(E27),ISNUMBER(F27)),IF(I27&gt;规则与名单!$B$2,"是","否"),"未判定"))</f>
        <v>不适用</v>
      </c>
      <c r="K27" s="5" t="str">
        <f t="shared" si="1"/>
        <v>非测试日纯氢</v>
      </c>
      <c r="L27" s="6">
        <f t="shared" si="2"/>
        <v>163.2</v>
      </c>
      <c r="M27" s="5">
        <f t="shared" si="3"/>
        <v>0</v>
      </c>
      <c r="N27" s="5" t="s">
        <v>3423</v>
      </c>
      <c r="O27" s="5" t="s">
        <v>3424</v>
      </c>
      <c r="P27" s="5" t="s">
        <v>3425</v>
      </c>
    </row>
    <row r="28" ht="19" customHeight="1" spans="1:16">
      <c r="A28" s="5">
        <v>2</v>
      </c>
      <c r="B28" s="5" t="s">
        <v>37</v>
      </c>
      <c r="C28" s="5" t="s">
        <v>38</v>
      </c>
      <c r="D28" s="8" t="s">
        <v>336</v>
      </c>
      <c r="E28" s="6">
        <v>194.7</v>
      </c>
      <c r="F28" s="6">
        <v>184.2</v>
      </c>
      <c r="G28" s="6">
        <v>194.5</v>
      </c>
      <c r="H28" s="5" t="s">
        <v>120</v>
      </c>
      <c r="I28" s="6">
        <f t="shared" si="0"/>
        <v>10.5</v>
      </c>
      <c r="J28" s="5" t="str">
        <f>IF(H28="否","不适用",IF(AND(ISNUMBER(E28),ISNUMBER(F28)),IF(I28&gt;规则与名单!$B$2,"是","否"),"未判定"))</f>
        <v>不适用</v>
      </c>
      <c r="K28" s="5" t="str">
        <f t="shared" si="1"/>
        <v>非测试日纯氢</v>
      </c>
      <c r="L28" s="6">
        <f t="shared" si="2"/>
        <v>194.5</v>
      </c>
      <c r="M28" s="5">
        <f t="shared" si="3"/>
        <v>0</v>
      </c>
      <c r="N28" s="5" t="s">
        <v>3426</v>
      </c>
      <c r="O28" s="5" t="s">
        <v>3427</v>
      </c>
      <c r="P28" s="5" t="s">
        <v>3428</v>
      </c>
    </row>
    <row r="29" ht="19" customHeight="1" spans="1:16">
      <c r="A29" s="5">
        <v>2</v>
      </c>
      <c r="B29" s="5" t="s">
        <v>37</v>
      </c>
      <c r="C29" s="5" t="s">
        <v>38</v>
      </c>
      <c r="D29" s="8" t="s">
        <v>653</v>
      </c>
      <c r="E29" s="6">
        <v>156.2</v>
      </c>
      <c r="F29" s="6">
        <v>148</v>
      </c>
      <c r="G29" s="6">
        <v>156.1</v>
      </c>
      <c r="H29" s="5" t="s">
        <v>120</v>
      </c>
      <c r="I29" s="6">
        <f t="shared" si="0"/>
        <v>8.19999999999999</v>
      </c>
      <c r="J29" s="5" t="str">
        <f>IF(H29="否","不适用",IF(AND(ISNUMBER(E29),ISNUMBER(F29)),IF(I29&gt;规则与名单!$B$2,"是","否"),"未判定"))</f>
        <v>不适用</v>
      </c>
      <c r="K29" s="5" t="str">
        <f t="shared" si="1"/>
        <v>非测试日纯氢</v>
      </c>
      <c r="L29" s="6">
        <f t="shared" si="2"/>
        <v>156.1</v>
      </c>
      <c r="M29" s="5">
        <f t="shared" si="3"/>
        <v>0</v>
      </c>
      <c r="N29" s="5" t="s">
        <v>3429</v>
      </c>
      <c r="O29" s="5" t="s">
        <v>3430</v>
      </c>
      <c r="P29" s="5" t="s">
        <v>3431</v>
      </c>
    </row>
    <row r="30" ht="19" customHeight="1" spans="1:16">
      <c r="A30" s="5">
        <v>2</v>
      </c>
      <c r="B30" s="5" t="s">
        <v>37</v>
      </c>
      <c r="C30" s="5" t="s">
        <v>38</v>
      </c>
      <c r="D30" s="8" t="s">
        <v>140</v>
      </c>
      <c r="E30" s="6">
        <v>125.6</v>
      </c>
      <c r="F30" s="6">
        <v>119</v>
      </c>
      <c r="G30" s="6">
        <v>125.6</v>
      </c>
      <c r="H30" s="5" t="s">
        <v>120</v>
      </c>
      <c r="I30" s="6">
        <f t="shared" si="0"/>
        <v>6.59999999999999</v>
      </c>
      <c r="J30" s="5" t="str">
        <f>IF(H30="否","不适用",IF(AND(ISNUMBER(E30),ISNUMBER(F30)),IF(I30&gt;规则与名单!$B$2,"是","否"),"未判定"))</f>
        <v>不适用</v>
      </c>
      <c r="K30" s="5" t="str">
        <f t="shared" si="1"/>
        <v>非测试日纯氢</v>
      </c>
      <c r="L30" s="6">
        <f t="shared" si="2"/>
        <v>125.6</v>
      </c>
      <c r="M30" s="5">
        <f t="shared" si="3"/>
        <v>0</v>
      </c>
      <c r="N30" s="5" t="s">
        <v>3432</v>
      </c>
      <c r="O30" s="5" t="s">
        <v>3433</v>
      </c>
      <c r="P30" s="5" t="s">
        <v>3434</v>
      </c>
    </row>
    <row r="31" ht="19" customHeight="1" spans="1:16">
      <c r="A31" s="5">
        <v>2</v>
      </c>
      <c r="B31" s="5" t="s">
        <v>37</v>
      </c>
      <c r="C31" s="5" t="s">
        <v>38</v>
      </c>
      <c r="D31" s="8" t="s">
        <v>115</v>
      </c>
      <c r="E31" s="6">
        <v>244.4</v>
      </c>
      <c r="F31" s="6">
        <v>231.5</v>
      </c>
      <c r="G31" s="6">
        <v>244.1</v>
      </c>
      <c r="H31" s="5" t="s">
        <v>120</v>
      </c>
      <c r="I31" s="6">
        <f t="shared" si="0"/>
        <v>12.9</v>
      </c>
      <c r="J31" s="5" t="str">
        <f>IF(H31="否","不适用",IF(AND(ISNUMBER(E31),ISNUMBER(F31)),IF(I31&gt;规则与名单!$B$2,"是","否"),"未判定"))</f>
        <v>不适用</v>
      </c>
      <c r="K31" s="5" t="str">
        <f t="shared" si="1"/>
        <v>非测试日纯氢</v>
      </c>
      <c r="L31" s="6">
        <f t="shared" si="2"/>
        <v>244.1</v>
      </c>
      <c r="M31" s="5">
        <f t="shared" si="3"/>
        <v>0</v>
      </c>
      <c r="N31" s="5" t="s">
        <v>3435</v>
      </c>
      <c r="O31" s="5" t="s">
        <v>3436</v>
      </c>
      <c r="P31" s="5" t="s">
        <v>3437</v>
      </c>
    </row>
    <row r="32" ht="19" customHeight="1" spans="1:16">
      <c r="A32" s="5">
        <v>3</v>
      </c>
      <c r="B32" s="5" t="s">
        <v>116</v>
      </c>
      <c r="C32" s="5" t="s">
        <v>38</v>
      </c>
      <c r="D32" s="8" t="s">
        <v>121</v>
      </c>
      <c r="E32" s="6">
        <v>307.6</v>
      </c>
      <c r="F32" s="6">
        <v>291.5</v>
      </c>
      <c r="G32" s="6">
        <v>184.2</v>
      </c>
      <c r="H32" s="5" t="s">
        <v>113</v>
      </c>
      <c r="I32" s="6">
        <f t="shared" si="0"/>
        <v>16.1</v>
      </c>
      <c r="J32" s="5" t="str">
        <f>IF(H32="否","不适用",IF(AND(ISNUMBER(E32),ISNUMBER(F32)),IF(I32&gt;规则与名单!$B$2,"是","否"),"未判定"))</f>
        <v>否</v>
      </c>
      <c r="K32" s="5" t="str">
        <f t="shared" si="1"/>
        <v>非测试日纯氢</v>
      </c>
      <c r="L32" s="6">
        <f t="shared" si="2"/>
        <v>184.2</v>
      </c>
      <c r="M32" s="5">
        <f t="shared" si="3"/>
        <v>0</v>
      </c>
      <c r="N32" s="5" t="s">
        <v>3438</v>
      </c>
      <c r="O32" s="5" t="s">
        <v>3439</v>
      </c>
      <c r="P32" s="5" t="s">
        <v>3440</v>
      </c>
    </row>
    <row r="33" ht="19" customHeight="1" spans="1:16">
      <c r="A33" s="5">
        <v>3</v>
      </c>
      <c r="B33" s="5" t="s">
        <v>116</v>
      </c>
      <c r="C33" s="5" t="s">
        <v>38</v>
      </c>
      <c r="D33" s="8" t="s">
        <v>170</v>
      </c>
      <c r="E33" s="6">
        <v>1021.7</v>
      </c>
      <c r="F33" s="6">
        <v>967.6</v>
      </c>
      <c r="G33" s="6">
        <v>727</v>
      </c>
      <c r="H33" s="5" t="s">
        <v>113</v>
      </c>
      <c r="I33" s="6">
        <f t="shared" si="0"/>
        <v>54.1</v>
      </c>
      <c r="J33" s="5" t="str">
        <f>IF(H33="否","不适用",IF(AND(ISNUMBER(E33),ISNUMBER(F33)),IF(I33&gt;规则与名单!$B$2,"是","否"),"未判定"))</f>
        <v>是</v>
      </c>
      <c r="K33" s="5" t="str">
        <f t="shared" si="1"/>
        <v>测试日GPS</v>
      </c>
      <c r="L33" s="6">
        <f t="shared" si="2"/>
        <v>967.6</v>
      </c>
      <c r="M33" s="5">
        <f t="shared" si="3"/>
        <v>0</v>
      </c>
      <c r="N33" s="5" t="s">
        <v>3441</v>
      </c>
      <c r="O33" s="5" t="s">
        <v>3442</v>
      </c>
      <c r="P33" s="5" t="s">
        <v>3443</v>
      </c>
    </row>
    <row r="34" ht="19" customHeight="1" spans="1:16">
      <c r="A34" s="5">
        <v>3</v>
      </c>
      <c r="B34" s="5" t="s">
        <v>116</v>
      </c>
      <c r="C34" s="5" t="s">
        <v>38</v>
      </c>
      <c r="D34" s="8" t="s">
        <v>644</v>
      </c>
      <c r="E34" s="6"/>
      <c r="F34" s="6">
        <v>0</v>
      </c>
      <c r="G34" s="6"/>
      <c r="H34" s="5" t="s">
        <v>113</v>
      </c>
      <c r="I34" s="6" t="str">
        <f t="shared" si="0"/>
        <v/>
      </c>
      <c r="J34" s="5" t="str">
        <f>IF(H34="否","不适用",IF(AND(ISNUMBER(E34),ISNUMBER(F34)),IF(I34&gt;规则与名单!$B$2,"是","否"),"未判定"))</f>
        <v>未判定</v>
      </c>
      <c r="K34" s="5" t="str">
        <f t="shared" si="1"/>
        <v>测试名单无纯氢GPS</v>
      </c>
      <c r="L34" s="6">
        <f t="shared" si="2"/>
        <v>0</v>
      </c>
      <c r="M34" s="5">
        <f t="shared" si="3"/>
        <v>0</v>
      </c>
      <c r="N34" s="5" t="s">
        <v>3444</v>
      </c>
      <c r="O34" s="5" t="s">
        <v>3445</v>
      </c>
      <c r="P34" s="5" t="s">
        <v>3446</v>
      </c>
    </row>
    <row r="35" ht="19" customHeight="1" spans="1:16">
      <c r="A35" s="5">
        <v>3</v>
      </c>
      <c r="B35" s="5" t="s">
        <v>116</v>
      </c>
      <c r="C35" s="5" t="s">
        <v>38</v>
      </c>
      <c r="D35" s="8" t="s">
        <v>3418</v>
      </c>
      <c r="E35" s="6">
        <v>0</v>
      </c>
      <c r="F35" s="6">
        <v>0.1</v>
      </c>
      <c r="G35" s="6"/>
      <c r="H35" s="5" t="s">
        <v>113</v>
      </c>
      <c r="I35" s="6">
        <f t="shared" si="0"/>
        <v>-0.1</v>
      </c>
      <c r="J35" s="5" t="str">
        <f>IF(H35="否","不适用",IF(AND(ISNUMBER(E35),ISNUMBER(F35)),IF(I35&gt;规则与名单!$B$2,"是","否"),"未判定"))</f>
        <v>否</v>
      </c>
      <c r="K35" s="5" t="str">
        <f t="shared" si="1"/>
        <v>非测试日仪表</v>
      </c>
      <c r="L35" s="6">
        <f t="shared" si="2"/>
        <v>0</v>
      </c>
      <c r="M35" s="5">
        <f t="shared" si="3"/>
        <v>0</v>
      </c>
      <c r="N35" s="5" t="s">
        <v>3447</v>
      </c>
      <c r="O35" s="5" t="s">
        <v>3448</v>
      </c>
      <c r="P35" s="5" t="s">
        <v>3449</v>
      </c>
    </row>
    <row r="36" ht="19" customHeight="1" spans="1:16">
      <c r="A36" s="5">
        <v>3</v>
      </c>
      <c r="B36" s="5" t="s">
        <v>116</v>
      </c>
      <c r="C36" s="5" t="s">
        <v>38</v>
      </c>
      <c r="D36" s="8" t="s">
        <v>3422</v>
      </c>
      <c r="E36" s="6">
        <v>0.1</v>
      </c>
      <c r="F36" s="6">
        <v>0.1</v>
      </c>
      <c r="G36" s="6">
        <v>0.1</v>
      </c>
      <c r="H36" s="5" t="s">
        <v>113</v>
      </c>
      <c r="I36" s="6">
        <f t="shared" si="0"/>
        <v>0</v>
      </c>
      <c r="J36" s="5" t="str">
        <f>IF(H36="否","不适用",IF(AND(ISNUMBER(E36),ISNUMBER(F36)),IF(I36&gt;规则与名单!$B$2,"是","否"),"未判定"))</f>
        <v>否</v>
      </c>
      <c r="K36" s="5" t="str">
        <f t="shared" si="1"/>
        <v>非测试日纯氢</v>
      </c>
      <c r="L36" s="6">
        <f t="shared" si="2"/>
        <v>0.1</v>
      </c>
      <c r="M36" s="5">
        <f t="shared" si="3"/>
        <v>0</v>
      </c>
      <c r="N36" s="5" t="s">
        <v>3450</v>
      </c>
      <c r="O36" s="5" t="s">
        <v>3451</v>
      </c>
      <c r="P36" s="5" t="s">
        <v>3452</v>
      </c>
    </row>
    <row r="37" ht="19" customHeight="1" spans="1:16">
      <c r="A37" s="5">
        <v>3</v>
      </c>
      <c r="B37" s="5" t="s">
        <v>116</v>
      </c>
      <c r="C37" s="5" t="s">
        <v>38</v>
      </c>
      <c r="D37" s="8" t="s">
        <v>336</v>
      </c>
      <c r="E37" s="6">
        <v>95.4</v>
      </c>
      <c r="F37" s="6">
        <v>90.4</v>
      </c>
      <c r="G37" s="6">
        <v>72.1</v>
      </c>
      <c r="H37" s="5" t="s">
        <v>113</v>
      </c>
      <c r="I37" s="6">
        <f t="shared" si="0"/>
        <v>5</v>
      </c>
      <c r="J37" s="5" t="str">
        <f>IF(H37="否","不适用",IF(AND(ISNUMBER(E37),ISNUMBER(F37)),IF(I37&gt;规则与名单!$B$2,"是","否"),"未判定"))</f>
        <v>否</v>
      </c>
      <c r="K37" s="5" t="str">
        <f t="shared" si="1"/>
        <v>非测试日纯氢</v>
      </c>
      <c r="L37" s="6">
        <f t="shared" si="2"/>
        <v>72.1</v>
      </c>
      <c r="M37" s="5">
        <f t="shared" si="3"/>
        <v>0</v>
      </c>
      <c r="N37" s="5" t="s">
        <v>3453</v>
      </c>
      <c r="O37" s="5" t="s">
        <v>3454</v>
      </c>
      <c r="P37" s="5" t="s">
        <v>3455</v>
      </c>
    </row>
    <row r="38" ht="19" customHeight="1" spans="1:16">
      <c r="A38" s="5">
        <v>3</v>
      </c>
      <c r="B38" s="5" t="s">
        <v>116</v>
      </c>
      <c r="C38" s="5" t="s">
        <v>38</v>
      </c>
      <c r="D38" s="8" t="s">
        <v>653</v>
      </c>
      <c r="E38" s="6"/>
      <c r="F38" s="6">
        <v>0</v>
      </c>
      <c r="G38" s="6"/>
      <c r="H38" s="5" t="s">
        <v>113</v>
      </c>
      <c r="I38" s="6" t="str">
        <f t="shared" si="0"/>
        <v/>
      </c>
      <c r="J38" s="5" t="str">
        <f>IF(H38="否","不适用",IF(AND(ISNUMBER(E38),ISNUMBER(F38)),IF(I38&gt;规则与名单!$B$2,"是","否"),"未判定"))</f>
        <v>未判定</v>
      </c>
      <c r="K38" s="5" t="str">
        <f t="shared" si="1"/>
        <v>测试名单无纯氢GPS</v>
      </c>
      <c r="L38" s="6">
        <f t="shared" si="2"/>
        <v>0</v>
      </c>
      <c r="M38" s="5">
        <f t="shared" si="3"/>
        <v>0</v>
      </c>
      <c r="N38" s="5" t="s">
        <v>3456</v>
      </c>
      <c r="O38" s="5" t="s">
        <v>3457</v>
      </c>
      <c r="P38" s="5" t="s">
        <v>3458</v>
      </c>
    </row>
    <row r="39" ht="19" customHeight="1" spans="1:16">
      <c r="A39" s="5">
        <v>3</v>
      </c>
      <c r="B39" s="5" t="s">
        <v>116</v>
      </c>
      <c r="C39" s="5" t="s">
        <v>38</v>
      </c>
      <c r="D39" s="8" t="s">
        <v>140</v>
      </c>
      <c r="E39" s="6">
        <v>17.5</v>
      </c>
      <c r="F39" s="6">
        <v>16.7</v>
      </c>
      <c r="G39" s="6">
        <v>3.3</v>
      </c>
      <c r="H39" s="5" t="s">
        <v>113</v>
      </c>
      <c r="I39" s="6">
        <f t="shared" si="0"/>
        <v>0.800000000000001</v>
      </c>
      <c r="J39" s="5" t="str">
        <f>IF(H39="否","不适用",IF(AND(ISNUMBER(E39),ISNUMBER(F39)),IF(I39&gt;规则与名单!$B$2,"是","否"),"未判定"))</f>
        <v>否</v>
      </c>
      <c r="K39" s="5" t="str">
        <f t="shared" si="1"/>
        <v>非测试日纯氢</v>
      </c>
      <c r="L39" s="6">
        <f t="shared" si="2"/>
        <v>3.3</v>
      </c>
      <c r="M39" s="5">
        <f t="shared" si="3"/>
        <v>0</v>
      </c>
      <c r="N39" s="5" t="s">
        <v>3459</v>
      </c>
      <c r="O39" s="5" t="s">
        <v>3460</v>
      </c>
      <c r="P39" s="5" t="s">
        <v>3461</v>
      </c>
    </row>
    <row r="40" ht="19" customHeight="1" spans="1:16">
      <c r="A40" s="5">
        <v>3</v>
      </c>
      <c r="B40" s="5" t="s">
        <v>116</v>
      </c>
      <c r="C40" s="5" t="s">
        <v>38</v>
      </c>
      <c r="D40" s="8" t="s">
        <v>115</v>
      </c>
      <c r="E40" s="6">
        <v>197.1</v>
      </c>
      <c r="F40" s="6">
        <v>186.3</v>
      </c>
      <c r="G40" s="6">
        <v>150.4</v>
      </c>
      <c r="H40" s="5" t="s">
        <v>113</v>
      </c>
      <c r="I40" s="6">
        <f t="shared" si="0"/>
        <v>10.8</v>
      </c>
      <c r="J40" s="5" t="str">
        <f>IF(H40="否","不适用",IF(AND(ISNUMBER(E40),ISNUMBER(F40)),IF(I40&gt;规则与名单!$B$2,"是","否"),"未判定"))</f>
        <v>否</v>
      </c>
      <c r="K40" s="5" t="str">
        <f t="shared" si="1"/>
        <v>非测试日纯氢</v>
      </c>
      <c r="L40" s="6">
        <f t="shared" si="2"/>
        <v>150.4</v>
      </c>
      <c r="M40" s="5">
        <f t="shared" si="3"/>
        <v>0</v>
      </c>
      <c r="N40" s="5" t="s">
        <v>3462</v>
      </c>
      <c r="O40" s="5" t="s">
        <v>3463</v>
      </c>
      <c r="P40" s="5" t="s">
        <v>3464</v>
      </c>
    </row>
    <row r="41" ht="19" customHeight="1" spans="1:16">
      <c r="A41" s="5">
        <v>4</v>
      </c>
      <c r="B41" s="5" t="s">
        <v>40</v>
      </c>
      <c r="C41" s="5" t="s">
        <v>38</v>
      </c>
      <c r="D41" s="8" t="s">
        <v>114</v>
      </c>
      <c r="E41" s="6">
        <v>57.6</v>
      </c>
      <c r="F41" s="6">
        <v>54.8</v>
      </c>
      <c r="G41" s="6">
        <v>4.5</v>
      </c>
      <c r="H41" s="5" t="s">
        <v>120</v>
      </c>
      <c r="I41" s="6">
        <f t="shared" si="0"/>
        <v>2.8</v>
      </c>
      <c r="J41" s="5" t="str">
        <f>IF(H41="否","不适用",IF(AND(ISNUMBER(E41),ISNUMBER(F41)),IF(I41&gt;规则与名单!$B$2,"是","否"),"未判定"))</f>
        <v>不适用</v>
      </c>
      <c r="K41" s="5" t="str">
        <f t="shared" si="1"/>
        <v>非测试日纯氢</v>
      </c>
      <c r="L41" s="6">
        <f t="shared" si="2"/>
        <v>4.5</v>
      </c>
      <c r="M41" s="5">
        <f t="shared" si="3"/>
        <v>0</v>
      </c>
      <c r="N41" s="5" t="s">
        <v>3465</v>
      </c>
      <c r="O41" s="5" t="s">
        <v>3466</v>
      </c>
      <c r="P41" s="5" t="s">
        <v>3467</v>
      </c>
    </row>
    <row r="42" ht="19" customHeight="1" spans="1:16">
      <c r="A42" s="5">
        <v>4</v>
      </c>
      <c r="B42" s="5" t="s">
        <v>40</v>
      </c>
      <c r="C42" s="5" t="s">
        <v>38</v>
      </c>
      <c r="D42" s="8" t="s">
        <v>605</v>
      </c>
      <c r="E42" s="6">
        <v>57.2</v>
      </c>
      <c r="F42" s="6">
        <v>54.4</v>
      </c>
      <c r="G42" s="6">
        <v>8.4</v>
      </c>
      <c r="H42" s="5" t="s">
        <v>120</v>
      </c>
      <c r="I42" s="6">
        <f t="shared" si="0"/>
        <v>2.8</v>
      </c>
      <c r="J42" s="5" t="str">
        <f>IF(H42="否","不适用",IF(AND(ISNUMBER(E42),ISNUMBER(F42)),IF(I42&gt;规则与名单!$B$2,"是","否"),"未判定"))</f>
        <v>不适用</v>
      </c>
      <c r="K42" s="5" t="str">
        <f t="shared" si="1"/>
        <v>非测试日纯氢</v>
      </c>
      <c r="L42" s="6">
        <f t="shared" si="2"/>
        <v>8.4</v>
      </c>
      <c r="M42" s="5">
        <f t="shared" si="3"/>
        <v>0</v>
      </c>
      <c r="N42" s="5" t="s">
        <v>3468</v>
      </c>
      <c r="O42" s="5" t="s">
        <v>3469</v>
      </c>
      <c r="P42" s="5" t="s">
        <v>3470</v>
      </c>
    </row>
    <row r="43" ht="19" customHeight="1" spans="1:16">
      <c r="A43" s="5">
        <v>4</v>
      </c>
      <c r="B43" s="5" t="s">
        <v>40</v>
      </c>
      <c r="C43" s="5" t="s">
        <v>38</v>
      </c>
      <c r="D43" s="8" t="s">
        <v>186</v>
      </c>
      <c r="E43" s="6">
        <v>57.3</v>
      </c>
      <c r="F43" s="6">
        <v>54.6</v>
      </c>
      <c r="G43" s="6">
        <v>44.6</v>
      </c>
      <c r="H43" s="5" t="s">
        <v>120</v>
      </c>
      <c r="I43" s="6">
        <f t="shared" si="0"/>
        <v>2.7</v>
      </c>
      <c r="J43" s="5" t="str">
        <f>IF(H43="否","不适用",IF(AND(ISNUMBER(E43),ISNUMBER(F43)),IF(I43&gt;规则与名单!$B$2,"是","否"),"未判定"))</f>
        <v>不适用</v>
      </c>
      <c r="K43" s="5" t="str">
        <f t="shared" si="1"/>
        <v>非测试日纯氢</v>
      </c>
      <c r="L43" s="6">
        <f t="shared" si="2"/>
        <v>44.6</v>
      </c>
      <c r="M43" s="5">
        <f t="shared" si="3"/>
        <v>0</v>
      </c>
      <c r="N43" s="5" t="s">
        <v>3471</v>
      </c>
      <c r="O43" s="5" t="s">
        <v>3472</v>
      </c>
      <c r="P43" s="5" t="s">
        <v>3473</v>
      </c>
    </row>
    <row r="44" ht="19" customHeight="1" spans="1:16">
      <c r="A44" s="5">
        <v>4</v>
      </c>
      <c r="B44" s="5" t="s">
        <v>40</v>
      </c>
      <c r="C44" s="5" t="s">
        <v>38</v>
      </c>
      <c r="D44" s="8" t="s">
        <v>165</v>
      </c>
      <c r="E44" s="6">
        <v>180.8</v>
      </c>
      <c r="F44" s="6">
        <v>171.1</v>
      </c>
      <c r="G44" s="6">
        <v>71</v>
      </c>
      <c r="H44" s="5" t="s">
        <v>120</v>
      </c>
      <c r="I44" s="6">
        <f t="shared" si="0"/>
        <v>9.70000000000002</v>
      </c>
      <c r="J44" s="5" t="str">
        <f>IF(H44="否","不适用",IF(AND(ISNUMBER(E44),ISNUMBER(F44)),IF(I44&gt;规则与名单!$B$2,"是","否"),"未判定"))</f>
        <v>不适用</v>
      </c>
      <c r="K44" s="5" t="str">
        <f t="shared" si="1"/>
        <v>非测试日纯氢</v>
      </c>
      <c r="L44" s="6">
        <f t="shared" si="2"/>
        <v>71</v>
      </c>
      <c r="M44" s="5">
        <f t="shared" si="3"/>
        <v>0</v>
      </c>
      <c r="N44" s="5" t="s">
        <v>3474</v>
      </c>
      <c r="O44" s="5" t="s">
        <v>3475</v>
      </c>
      <c r="P44" s="5" t="s">
        <v>3476</v>
      </c>
    </row>
    <row r="45" ht="19" customHeight="1" spans="1:16">
      <c r="A45" s="5">
        <v>4</v>
      </c>
      <c r="B45" s="5" t="s">
        <v>40</v>
      </c>
      <c r="C45" s="5" t="s">
        <v>38</v>
      </c>
      <c r="D45" s="8" t="s">
        <v>151</v>
      </c>
      <c r="E45" s="6">
        <v>10.1</v>
      </c>
      <c r="F45" s="6">
        <v>19</v>
      </c>
      <c r="G45" s="6">
        <v>0.1</v>
      </c>
      <c r="H45" s="5" t="s">
        <v>120</v>
      </c>
      <c r="I45" s="6">
        <f t="shared" si="0"/>
        <v>-8.9</v>
      </c>
      <c r="J45" s="5" t="str">
        <f>IF(H45="否","不适用",IF(AND(ISNUMBER(E45),ISNUMBER(F45)),IF(I45&gt;规则与名单!$B$2,"是","否"),"未判定"))</f>
        <v>不适用</v>
      </c>
      <c r="K45" s="5" t="str">
        <f t="shared" si="1"/>
        <v>非测试日纯氢</v>
      </c>
      <c r="L45" s="6">
        <f t="shared" si="2"/>
        <v>0.1</v>
      </c>
      <c r="M45" s="5">
        <f t="shared" si="3"/>
        <v>0</v>
      </c>
      <c r="N45" s="5" t="s">
        <v>3477</v>
      </c>
      <c r="O45" s="5" t="s">
        <v>3478</v>
      </c>
      <c r="P45" s="5" t="s">
        <v>3479</v>
      </c>
    </row>
    <row r="46" ht="19" customHeight="1" spans="1:16">
      <c r="A46" s="5">
        <v>4</v>
      </c>
      <c r="B46" s="5" t="s">
        <v>40</v>
      </c>
      <c r="C46" s="5" t="s">
        <v>38</v>
      </c>
      <c r="D46" s="8" t="s">
        <v>3358</v>
      </c>
      <c r="E46" s="6">
        <v>30.5</v>
      </c>
      <c r="F46" s="6">
        <v>19.9</v>
      </c>
      <c r="G46" s="6">
        <v>0.2</v>
      </c>
      <c r="H46" s="5" t="s">
        <v>120</v>
      </c>
      <c r="I46" s="6">
        <f t="shared" si="0"/>
        <v>10.6</v>
      </c>
      <c r="J46" s="5" t="str">
        <f>IF(H46="否","不适用",IF(AND(ISNUMBER(E46),ISNUMBER(F46)),IF(I46&gt;规则与名单!$B$2,"是","否"),"未判定"))</f>
        <v>不适用</v>
      </c>
      <c r="K46" s="5" t="str">
        <f t="shared" si="1"/>
        <v>非测试日纯氢</v>
      </c>
      <c r="L46" s="6">
        <f t="shared" si="2"/>
        <v>0.2</v>
      </c>
      <c r="M46" s="5">
        <f t="shared" si="3"/>
        <v>0</v>
      </c>
      <c r="N46" s="5" t="s">
        <v>3480</v>
      </c>
      <c r="O46" s="5" t="s">
        <v>3481</v>
      </c>
      <c r="P46" s="5" t="s">
        <v>3482</v>
      </c>
    </row>
    <row r="47" ht="19" customHeight="1" spans="1:16">
      <c r="A47" s="5">
        <v>4</v>
      </c>
      <c r="B47" s="5" t="s">
        <v>40</v>
      </c>
      <c r="C47" s="5" t="s">
        <v>38</v>
      </c>
      <c r="D47" s="8" t="s">
        <v>272</v>
      </c>
      <c r="E47" s="6">
        <v>105.9</v>
      </c>
      <c r="F47" s="6">
        <v>100.5</v>
      </c>
      <c r="G47" s="6">
        <v>31.4</v>
      </c>
      <c r="H47" s="5" t="s">
        <v>120</v>
      </c>
      <c r="I47" s="6">
        <f t="shared" si="0"/>
        <v>5.40000000000001</v>
      </c>
      <c r="J47" s="5" t="str">
        <f>IF(H47="否","不适用",IF(AND(ISNUMBER(E47),ISNUMBER(F47)),IF(I47&gt;规则与名单!$B$2,"是","否"),"未判定"))</f>
        <v>不适用</v>
      </c>
      <c r="K47" s="5" t="str">
        <f t="shared" si="1"/>
        <v>非测试日纯氢</v>
      </c>
      <c r="L47" s="6">
        <f t="shared" si="2"/>
        <v>31.4</v>
      </c>
      <c r="M47" s="5">
        <f t="shared" si="3"/>
        <v>0</v>
      </c>
      <c r="N47" s="5" t="s">
        <v>3483</v>
      </c>
      <c r="O47" s="5" t="s">
        <v>3484</v>
      </c>
      <c r="P47" s="5" t="s">
        <v>3485</v>
      </c>
    </row>
    <row r="48" ht="19" customHeight="1" spans="1:16">
      <c r="A48" s="5">
        <v>4</v>
      </c>
      <c r="B48" s="5" t="s">
        <v>40</v>
      </c>
      <c r="C48" s="5" t="s">
        <v>38</v>
      </c>
      <c r="D48" s="8" t="s">
        <v>506</v>
      </c>
      <c r="E48" s="6">
        <v>19</v>
      </c>
      <c r="F48" s="6">
        <v>18.2</v>
      </c>
      <c r="G48" s="6">
        <v>1.3</v>
      </c>
      <c r="H48" s="5" t="s">
        <v>120</v>
      </c>
      <c r="I48" s="6">
        <f t="shared" si="0"/>
        <v>0.800000000000001</v>
      </c>
      <c r="J48" s="5" t="str">
        <f>IF(H48="否","不适用",IF(AND(ISNUMBER(E48),ISNUMBER(F48)),IF(I48&gt;规则与名单!$B$2,"是","否"),"未判定"))</f>
        <v>不适用</v>
      </c>
      <c r="K48" s="5" t="str">
        <f t="shared" si="1"/>
        <v>非测试日纯氢</v>
      </c>
      <c r="L48" s="6">
        <f t="shared" si="2"/>
        <v>1.3</v>
      </c>
      <c r="M48" s="5">
        <f t="shared" si="3"/>
        <v>0</v>
      </c>
      <c r="N48" s="5" t="s">
        <v>3486</v>
      </c>
      <c r="O48" s="5" t="s">
        <v>3487</v>
      </c>
      <c r="P48" s="5" t="s">
        <v>3488</v>
      </c>
    </row>
    <row r="49" ht="19" customHeight="1" spans="1:16">
      <c r="A49" s="5">
        <v>4</v>
      </c>
      <c r="B49" s="5" t="s">
        <v>40</v>
      </c>
      <c r="C49" s="5" t="s">
        <v>38</v>
      </c>
      <c r="D49" s="8" t="s">
        <v>673</v>
      </c>
      <c r="E49" s="6">
        <v>58.3</v>
      </c>
      <c r="F49" s="6">
        <v>55.2</v>
      </c>
      <c r="G49" s="6">
        <v>2</v>
      </c>
      <c r="H49" s="5" t="s">
        <v>120</v>
      </c>
      <c r="I49" s="6">
        <f t="shared" si="0"/>
        <v>3.09999999999999</v>
      </c>
      <c r="J49" s="5" t="str">
        <f>IF(H49="否","不适用",IF(AND(ISNUMBER(E49),ISNUMBER(F49)),IF(I49&gt;规则与名单!$B$2,"是","否"),"未判定"))</f>
        <v>不适用</v>
      </c>
      <c r="K49" s="5" t="str">
        <f t="shared" si="1"/>
        <v>非测试日纯氢</v>
      </c>
      <c r="L49" s="6">
        <f t="shared" si="2"/>
        <v>2</v>
      </c>
      <c r="M49" s="5">
        <f t="shared" si="3"/>
        <v>0</v>
      </c>
      <c r="N49" s="5" t="s">
        <v>3489</v>
      </c>
      <c r="O49" s="5" t="s">
        <v>3490</v>
      </c>
      <c r="P49" s="5" t="s">
        <v>3491</v>
      </c>
    </row>
    <row r="50" ht="19" customHeight="1" spans="1:16">
      <c r="A50" s="5">
        <v>4</v>
      </c>
      <c r="B50" s="5" t="s">
        <v>40</v>
      </c>
      <c r="C50" s="5" t="s">
        <v>38</v>
      </c>
      <c r="D50" s="8" t="s">
        <v>183</v>
      </c>
      <c r="E50" s="6">
        <v>87.6</v>
      </c>
      <c r="F50" s="6">
        <v>82.7</v>
      </c>
      <c r="G50" s="6">
        <v>9.9</v>
      </c>
      <c r="H50" s="5" t="s">
        <v>120</v>
      </c>
      <c r="I50" s="6">
        <f t="shared" si="0"/>
        <v>4.89999999999999</v>
      </c>
      <c r="J50" s="5" t="str">
        <f>IF(H50="否","不适用",IF(AND(ISNUMBER(E50),ISNUMBER(F50)),IF(I50&gt;规则与名单!$B$2,"是","否"),"未判定"))</f>
        <v>不适用</v>
      </c>
      <c r="K50" s="5" t="str">
        <f t="shared" si="1"/>
        <v>非测试日纯氢</v>
      </c>
      <c r="L50" s="6">
        <f t="shared" si="2"/>
        <v>9.9</v>
      </c>
      <c r="M50" s="5">
        <f t="shared" si="3"/>
        <v>0</v>
      </c>
      <c r="N50" s="5" t="s">
        <v>3492</v>
      </c>
      <c r="O50" s="5" t="s">
        <v>3493</v>
      </c>
      <c r="P50" s="5" t="s">
        <v>3494</v>
      </c>
    </row>
    <row r="51" ht="19" customHeight="1" spans="1:16">
      <c r="A51" s="5">
        <v>4</v>
      </c>
      <c r="B51" s="5" t="s">
        <v>40</v>
      </c>
      <c r="C51" s="5" t="s">
        <v>38</v>
      </c>
      <c r="D51" s="8" t="s">
        <v>431</v>
      </c>
      <c r="E51" s="6">
        <v>174.7</v>
      </c>
      <c r="F51" s="6">
        <v>165.7</v>
      </c>
      <c r="G51" s="6">
        <v>110</v>
      </c>
      <c r="H51" s="5" t="s">
        <v>120</v>
      </c>
      <c r="I51" s="6">
        <f t="shared" si="0"/>
        <v>9</v>
      </c>
      <c r="J51" s="5" t="str">
        <f>IF(H51="否","不适用",IF(AND(ISNUMBER(E51),ISNUMBER(F51)),IF(I51&gt;规则与名单!$B$2,"是","否"),"未判定"))</f>
        <v>不适用</v>
      </c>
      <c r="K51" s="5" t="str">
        <f t="shared" si="1"/>
        <v>非测试日纯氢</v>
      </c>
      <c r="L51" s="6">
        <f t="shared" si="2"/>
        <v>110</v>
      </c>
      <c r="M51" s="5">
        <f t="shared" si="3"/>
        <v>0</v>
      </c>
      <c r="N51" s="5" t="s">
        <v>3495</v>
      </c>
      <c r="O51" s="5" t="s">
        <v>3496</v>
      </c>
      <c r="P51" s="5" t="s">
        <v>3497</v>
      </c>
    </row>
    <row r="52" ht="19" customHeight="1" spans="1:16">
      <c r="A52" s="5">
        <v>4</v>
      </c>
      <c r="B52" s="5" t="s">
        <v>40</v>
      </c>
      <c r="C52" s="5" t="s">
        <v>38</v>
      </c>
      <c r="D52" s="8" t="s">
        <v>3377</v>
      </c>
      <c r="E52" s="6">
        <v>90.1</v>
      </c>
      <c r="F52" s="6">
        <v>86</v>
      </c>
      <c r="G52" s="6">
        <v>13.7</v>
      </c>
      <c r="H52" s="5" t="s">
        <v>120</v>
      </c>
      <c r="I52" s="6">
        <f t="shared" si="0"/>
        <v>4.09999999999999</v>
      </c>
      <c r="J52" s="5" t="str">
        <f>IF(H52="否","不适用",IF(AND(ISNUMBER(E52),ISNUMBER(F52)),IF(I52&gt;规则与名单!$B$2,"是","否"),"未判定"))</f>
        <v>不适用</v>
      </c>
      <c r="K52" s="5" t="str">
        <f t="shared" si="1"/>
        <v>非测试日纯氢</v>
      </c>
      <c r="L52" s="6">
        <f t="shared" si="2"/>
        <v>13.7</v>
      </c>
      <c r="M52" s="5">
        <f t="shared" si="3"/>
        <v>0</v>
      </c>
      <c r="N52" s="5" t="s">
        <v>3498</v>
      </c>
      <c r="O52" s="5" t="s">
        <v>3499</v>
      </c>
      <c r="P52" s="5" t="s">
        <v>3500</v>
      </c>
    </row>
    <row r="53" ht="19" customHeight="1" spans="1:16">
      <c r="A53" s="5">
        <v>4</v>
      </c>
      <c r="B53" s="5" t="s">
        <v>40</v>
      </c>
      <c r="C53" s="5" t="s">
        <v>38</v>
      </c>
      <c r="D53" s="8" t="s">
        <v>407</v>
      </c>
      <c r="E53" s="6">
        <v>89.9</v>
      </c>
      <c r="F53" s="6">
        <v>85</v>
      </c>
      <c r="G53" s="6">
        <v>20.4</v>
      </c>
      <c r="H53" s="5" t="s">
        <v>120</v>
      </c>
      <c r="I53" s="6">
        <f t="shared" si="0"/>
        <v>4.90000000000001</v>
      </c>
      <c r="J53" s="5" t="str">
        <f>IF(H53="否","不适用",IF(AND(ISNUMBER(E53),ISNUMBER(F53)),IF(I53&gt;规则与名单!$B$2,"是","否"),"未判定"))</f>
        <v>不适用</v>
      </c>
      <c r="K53" s="5" t="str">
        <f t="shared" si="1"/>
        <v>非测试日纯氢</v>
      </c>
      <c r="L53" s="6">
        <f t="shared" si="2"/>
        <v>20.4</v>
      </c>
      <c r="M53" s="5">
        <f t="shared" si="3"/>
        <v>0</v>
      </c>
      <c r="N53" s="5" t="s">
        <v>3501</v>
      </c>
      <c r="O53" s="5" t="s">
        <v>3502</v>
      </c>
      <c r="P53" s="5" t="s">
        <v>3503</v>
      </c>
    </row>
    <row r="54" ht="19" customHeight="1" spans="1:16">
      <c r="A54" s="5">
        <v>4</v>
      </c>
      <c r="B54" s="5" t="s">
        <v>40</v>
      </c>
      <c r="C54" s="5" t="s">
        <v>38</v>
      </c>
      <c r="D54" s="8" t="s">
        <v>411</v>
      </c>
      <c r="E54" s="6">
        <v>177.4</v>
      </c>
      <c r="F54" s="6">
        <v>167.6</v>
      </c>
      <c r="G54" s="6">
        <v>41.7</v>
      </c>
      <c r="H54" s="5" t="s">
        <v>120</v>
      </c>
      <c r="I54" s="6">
        <f t="shared" si="0"/>
        <v>9.80000000000001</v>
      </c>
      <c r="J54" s="5" t="str">
        <f>IF(H54="否","不适用",IF(AND(ISNUMBER(E54),ISNUMBER(F54)),IF(I54&gt;规则与名单!$B$2,"是","否"),"未判定"))</f>
        <v>不适用</v>
      </c>
      <c r="K54" s="5" t="str">
        <f t="shared" si="1"/>
        <v>非测试日纯氢</v>
      </c>
      <c r="L54" s="6">
        <f t="shared" si="2"/>
        <v>41.7</v>
      </c>
      <c r="M54" s="5">
        <f t="shared" si="3"/>
        <v>0</v>
      </c>
      <c r="N54" s="5" t="s">
        <v>3504</v>
      </c>
      <c r="O54" s="5" t="s">
        <v>3505</v>
      </c>
      <c r="P54" s="5" t="s">
        <v>3506</v>
      </c>
    </row>
    <row r="55" ht="19" customHeight="1" spans="1:16">
      <c r="A55" s="5">
        <v>4</v>
      </c>
      <c r="B55" s="5" t="s">
        <v>40</v>
      </c>
      <c r="C55" s="5" t="s">
        <v>38</v>
      </c>
      <c r="D55" s="8" t="s">
        <v>251</v>
      </c>
      <c r="E55" s="6">
        <v>173.7</v>
      </c>
      <c r="F55" s="6">
        <v>164.9</v>
      </c>
      <c r="G55" s="6">
        <v>51.4</v>
      </c>
      <c r="H55" s="5" t="s">
        <v>120</v>
      </c>
      <c r="I55" s="6">
        <f t="shared" si="0"/>
        <v>8.79999999999998</v>
      </c>
      <c r="J55" s="5" t="str">
        <f>IF(H55="否","不适用",IF(AND(ISNUMBER(E55),ISNUMBER(F55)),IF(I55&gt;规则与名单!$B$2,"是","否"),"未判定"))</f>
        <v>不适用</v>
      </c>
      <c r="K55" s="5" t="str">
        <f t="shared" si="1"/>
        <v>非测试日纯氢</v>
      </c>
      <c r="L55" s="6">
        <f t="shared" si="2"/>
        <v>51.4</v>
      </c>
      <c r="M55" s="5">
        <f t="shared" si="3"/>
        <v>0</v>
      </c>
      <c r="N55" s="5" t="s">
        <v>3507</v>
      </c>
      <c r="O55" s="5" t="s">
        <v>3508</v>
      </c>
      <c r="P55" s="5" t="s">
        <v>3509</v>
      </c>
    </row>
    <row r="56" ht="19" customHeight="1" spans="1:16">
      <c r="A56" s="5">
        <v>4</v>
      </c>
      <c r="B56" s="5" t="s">
        <v>40</v>
      </c>
      <c r="C56" s="5" t="s">
        <v>38</v>
      </c>
      <c r="D56" s="8" t="s">
        <v>472</v>
      </c>
      <c r="E56" s="6">
        <v>186.4</v>
      </c>
      <c r="F56" s="6">
        <v>176.4</v>
      </c>
      <c r="G56" s="6">
        <v>83.4</v>
      </c>
      <c r="H56" s="5" t="s">
        <v>120</v>
      </c>
      <c r="I56" s="6">
        <f t="shared" si="0"/>
        <v>10</v>
      </c>
      <c r="J56" s="5" t="str">
        <f>IF(H56="否","不适用",IF(AND(ISNUMBER(E56),ISNUMBER(F56)),IF(I56&gt;规则与名单!$B$2,"是","否"),"未判定"))</f>
        <v>不适用</v>
      </c>
      <c r="K56" s="5" t="str">
        <f t="shared" si="1"/>
        <v>非测试日纯氢</v>
      </c>
      <c r="L56" s="6">
        <f t="shared" si="2"/>
        <v>83.4</v>
      </c>
      <c r="M56" s="5">
        <f t="shared" si="3"/>
        <v>0</v>
      </c>
      <c r="N56" s="5" t="s">
        <v>3510</v>
      </c>
      <c r="O56" s="5" t="s">
        <v>3511</v>
      </c>
      <c r="P56" s="5" t="s">
        <v>3512</v>
      </c>
    </row>
    <row r="57" ht="19" customHeight="1" spans="1:16">
      <c r="A57" s="5">
        <v>4</v>
      </c>
      <c r="B57" s="5" t="s">
        <v>40</v>
      </c>
      <c r="C57" s="5" t="s">
        <v>38</v>
      </c>
      <c r="D57" s="8" t="s">
        <v>466</v>
      </c>
      <c r="E57" s="6">
        <v>52.5</v>
      </c>
      <c r="F57" s="6">
        <v>49.5</v>
      </c>
      <c r="G57" s="6">
        <v>4</v>
      </c>
      <c r="H57" s="5" t="s">
        <v>120</v>
      </c>
      <c r="I57" s="6">
        <f t="shared" si="0"/>
        <v>3</v>
      </c>
      <c r="J57" s="5" t="str">
        <f>IF(H57="否","不适用",IF(AND(ISNUMBER(E57),ISNUMBER(F57)),IF(I57&gt;规则与名单!$B$2,"是","否"),"未判定"))</f>
        <v>不适用</v>
      </c>
      <c r="K57" s="5" t="str">
        <f t="shared" si="1"/>
        <v>非测试日纯氢</v>
      </c>
      <c r="L57" s="6">
        <f t="shared" si="2"/>
        <v>4</v>
      </c>
      <c r="M57" s="5">
        <f t="shared" si="3"/>
        <v>0</v>
      </c>
      <c r="N57" s="5" t="s">
        <v>3513</v>
      </c>
      <c r="O57" s="5" t="s">
        <v>3514</v>
      </c>
      <c r="P57" s="5" t="s">
        <v>3515</v>
      </c>
    </row>
    <row r="58" ht="19" customHeight="1" spans="1:16">
      <c r="A58" s="5">
        <v>4</v>
      </c>
      <c r="B58" s="5" t="s">
        <v>40</v>
      </c>
      <c r="C58" s="5" t="s">
        <v>38</v>
      </c>
      <c r="D58" s="8" t="s">
        <v>333</v>
      </c>
      <c r="E58" s="6">
        <v>100.4</v>
      </c>
      <c r="F58" s="6">
        <v>95.3</v>
      </c>
      <c r="G58" s="6">
        <v>40.2</v>
      </c>
      <c r="H58" s="5" t="s">
        <v>120</v>
      </c>
      <c r="I58" s="6">
        <f t="shared" si="0"/>
        <v>5.10000000000001</v>
      </c>
      <c r="J58" s="5" t="str">
        <f>IF(H58="否","不适用",IF(AND(ISNUMBER(E58),ISNUMBER(F58)),IF(I58&gt;规则与名单!$B$2,"是","否"),"未判定"))</f>
        <v>不适用</v>
      </c>
      <c r="K58" s="5" t="str">
        <f t="shared" si="1"/>
        <v>非测试日纯氢</v>
      </c>
      <c r="L58" s="6">
        <f t="shared" si="2"/>
        <v>40.2</v>
      </c>
      <c r="M58" s="5">
        <f t="shared" si="3"/>
        <v>0</v>
      </c>
      <c r="N58" s="5" t="s">
        <v>3516</v>
      </c>
      <c r="O58" s="5" t="s">
        <v>3517</v>
      </c>
      <c r="P58" s="5" t="s">
        <v>3518</v>
      </c>
    </row>
    <row r="59" ht="19" customHeight="1" spans="1:16">
      <c r="A59" s="5">
        <v>4</v>
      </c>
      <c r="B59" s="5" t="s">
        <v>40</v>
      </c>
      <c r="C59" s="5" t="s">
        <v>38</v>
      </c>
      <c r="D59" s="8" t="s">
        <v>175</v>
      </c>
      <c r="E59" s="6">
        <v>54.1</v>
      </c>
      <c r="F59" s="6">
        <v>51.2</v>
      </c>
      <c r="G59" s="6">
        <v>1.8</v>
      </c>
      <c r="H59" s="5" t="s">
        <v>120</v>
      </c>
      <c r="I59" s="6">
        <f t="shared" si="0"/>
        <v>2.9</v>
      </c>
      <c r="J59" s="5" t="str">
        <f>IF(H59="否","不适用",IF(AND(ISNUMBER(E59),ISNUMBER(F59)),IF(I59&gt;规则与名单!$B$2,"是","否"),"未判定"))</f>
        <v>不适用</v>
      </c>
      <c r="K59" s="5" t="str">
        <f t="shared" si="1"/>
        <v>非测试日纯氢</v>
      </c>
      <c r="L59" s="6">
        <f t="shared" si="2"/>
        <v>1.8</v>
      </c>
      <c r="M59" s="5">
        <f t="shared" si="3"/>
        <v>0</v>
      </c>
      <c r="N59" s="5" t="s">
        <v>3519</v>
      </c>
      <c r="O59" s="5" t="s">
        <v>3520</v>
      </c>
      <c r="P59" s="5" t="s">
        <v>3521</v>
      </c>
    </row>
    <row r="60" ht="19" customHeight="1" spans="1:16">
      <c r="A60" s="5">
        <v>4</v>
      </c>
      <c r="B60" s="5" t="s">
        <v>40</v>
      </c>
      <c r="C60" s="5" t="s">
        <v>38</v>
      </c>
      <c r="D60" s="8" t="s">
        <v>3402</v>
      </c>
      <c r="E60" s="6">
        <v>70.8</v>
      </c>
      <c r="F60" s="6">
        <v>67.5</v>
      </c>
      <c r="G60" s="6">
        <v>14.4</v>
      </c>
      <c r="H60" s="5" t="s">
        <v>120</v>
      </c>
      <c r="I60" s="6">
        <f t="shared" si="0"/>
        <v>3.3</v>
      </c>
      <c r="J60" s="5" t="str">
        <f>IF(H60="否","不适用",IF(AND(ISNUMBER(E60),ISNUMBER(F60)),IF(I60&gt;规则与名单!$B$2,"是","否"),"未判定"))</f>
        <v>不适用</v>
      </c>
      <c r="K60" s="5" t="str">
        <f t="shared" si="1"/>
        <v>非测试日纯氢</v>
      </c>
      <c r="L60" s="6">
        <f t="shared" si="2"/>
        <v>14.4</v>
      </c>
      <c r="M60" s="5">
        <f t="shared" si="3"/>
        <v>0</v>
      </c>
      <c r="N60" s="5" t="s">
        <v>3522</v>
      </c>
      <c r="O60" s="5" t="s">
        <v>3523</v>
      </c>
      <c r="P60" s="5" t="s">
        <v>3524</v>
      </c>
    </row>
    <row r="61" ht="19" customHeight="1" spans="1:16">
      <c r="A61" s="5">
        <v>4</v>
      </c>
      <c r="B61" s="5" t="s">
        <v>40</v>
      </c>
      <c r="C61" s="5" t="s">
        <v>38</v>
      </c>
      <c r="D61" s="8" t="s">
        <v>487</v>
      </c>
      <c r="E61" s="6">
        <v>39.2</v>
      </c>
      <c r="F61" s="6">
        <v>37.1</v>
      </c>
      <c r="G61" s="6">
        <v>1.3</v>
      </c>
      <c r="H61" s="5" t="s">
        <v>120</v>
      </c>
      <c r="I61" s="6">
        <f t="shared" si="0"/>
        <v>2.1</v>
      </c>
      <c r="J61" s="5" t="str">
        <f>IF(H61="否","不适用",IF(AND(ISNUMBER(E61),ISNUMBER(F61)),IF(I61&gt;规则与名单!$B$2,"是","否"),"未判定"))</f>
        <v>不适用</v>
      </c>
      <c r="K61" s="5" t="str">
        <f t="shared" si="1"/>
        <v>非测试日纯氢</v>
      </c>
      <c r="L61" s="6">
        <f t="shared" si="2"/>
        <v>1.3</v>
      </c>
      <c r="M61" s="5">
        <f t="shared" si="3"/>
        <v>0</v>
      </c>
      <c r="N61" s="5" t="s">
        <v>3525</v>
      </c>
      <c r="O61" s="5" t="s">
        <v>3526</v>
      </c>
      <c r="P61" s="5" t="s">
        <v>3527</v>
      </c>
    </row>
    <row r="62" ht="19" customHeight="1" spans="1:16">
      <c r="A62" s="5">
        <v>4</v>
      </c>
      <c r="B62" s="5" t="s">
        <v>40</v>
      </c>
      <c r="C62" s="5" t="s">
        <v>38</v>
      </c>
      <c r="D62" s="8" t="s">
        <v>121</v>
      </c>
      <c r="E62" s="6">
        <v>50.4</v>
      </c>
      <c r="F62" s="6">
        <v>47.7</v>
      </c>
      <c r="G62" s="6">
        <v>2.2</v>
      </c>
      <c r="H62" s="5" t="s">
        <v>120</v>
      </c>
      <c r="I62" s="6">
        <f t="shared" si="0"/>
        <v>2.7</v>
      </c>
      <c r="J62" s="5" t="str">
        <f>IF(H62="否","不适用",IF(AND(ISNUMBER(E62),ISNUMBER(F62)),IF(I62&gt;规则与名单!$B$2,"是","否"),"未判定"))</f>
        <v>不适用</v>
      </c>
      <c r="K62" s="5" t="str">
        <f t="shared" si="1"/>
        <v>非测试日纯氢</v>
      </c>
      <c r="L62" s="6">
        <f t="shared" si="2"/>
        <v>2.2</v>
      </c>
      <c r="M62" s="5">
        <f t="shared" si="3"/>
        <v>0</v>
      </c>
      <c r="N62" s="5" t="s">
        <v>3528</v>
      </c>
      <c r="O62" s="5" t="s">
        <v>3529</v>
      </c>
      <c r="P62" s="5" t="s">
        <v>3530</v>
      </c>
    </row>
    <row r="63" ht="19" customHeight="1" spans="1:16">
      <c r="A63" s="5">
        <v>4</v>
      </c>
      <c r="B63" s="5" t="s">
        <v>40</v>
      </c>
      <c r="C63" s="5" t="s">
        <v>38</v>
      </c>
      <c r="D63" s="8" t="s">
        <v>170</v>
      </c>
      <c r="E63" s="6">
        <v>36.2</v>
      </c>
      <c r="F63" s="6">
        <v>34.1</v>
      </c>
      <c r="G63" s="6">
        <v>3</v>
      </c>
      <c r="H63" s="5" t="s">
        <v>120</v>
      </c>
      <c r="I63" s="6">
        <f t="shared" si="0"/>
        <v>2.1</v>
      </c>
      <c r="J63" s="5" t="str">
        <f>IF(H63="否","不适用",IF(AND(ISNUMBER(E63),ISNUMBER(F63)),IF(I63&gt;规则与名单!$B$2,"是","否"),"未判定"))</f>
        <v>不适用</v>
      </c>
      <c r="K63" s="5" t="str">
        <f t="shared" si="1"/>
        <v>非测试日纯氢</v>
      </c>
      <c r="L63" s="6">
        <f t="shared" si="2"/>
        <v>3</v>
      </c>
      <c r="M63" s="5">
        <f t="shared" si="3"/>
        <v>0</v>
      </c>
      <c r="N63" s="5" t="s">
        <v>3531</v>
      </c>
      <c r="O63" s="5" t="s">
        <v>3532</v>
      </c>
      <c r="P63" s="5" t="s">
        <v>3533</v>
      </c>
    </row>
    <row r="64" ht="19" customHeight="1" spans="1:16">
      <c r="A64" s="5">
        <v>4</v>
      </c>
      <c r="B64" s="5" t="s">
        <v>40</v>
      </c>
      <c r="C64" s="5" t="s">
        <v>38</v>
      </c>
      <c r="D64" s="8" t="s">
        <v>644</v>
      </c>
      <c r="E64" s="6">
        <v>45.8</v>
      </c>
      <c r="F64" s="6">
        <v>43.8</v>
      </c>
      <c r="G64" s="6">
        <v>1.6</v>
      </c>
      <c r="H64" s="5" t="s">
        <v>120</v>
      </c>
      <c r="I64" s="6">
        <f t="shared" si="0"/>
        <v>2</v>
      </c>
      <c r="J64" s="5" t="str">
        <f>IF(H64="否","不适用",IF(AND(ISNUMBER(E64),ISNUMBER(F64)),IF(I64&gt;规则与名单!$B$2,"是","否"),"未判定"))</f>
        <v>不适用</v>
      </c>
      <c r="K64" s="5" t="str">
        <f t="shared" si="1"/>
        <v>非测试日纯氢</v>
      </c>
      <c r="L64" s="6">
        <f t="shared" si="2"/>
        <v>1.6</v>
      </c>
      <c r="M64" s="5">
        <f t="shared" si="3"/>
        <v>0</v>
      </c>
      <c r="N64" s="5" t="s">
        <v>3534</v>
      </c>
      <c r="O64" s="5" t="s">
        <v>3535</v>
      </c>
      <c r="P64" s="5" t="s">
        <v>3536</v>
      </c>
    </row>
    <row r="65" ht="19" customHeight="1" spans="1:16">
      <c r="A65" s="5">
        <v>4</v>
      </c>
      <c r="B65" s="5" t="s">
        <v>40</v>
      </c>
      <c r="C65" s="5" t="s">
        <v>38</v>
      </c>
      <c r="D65" s="8" t="s">
        <v>3418</v>
      </c>
      <c r="E65" s="6">
        <v>57.2</v>
      </c>
      <c r="F65" s="6">
        <v>54.2</v>
      </c>
      <c r="G65" s="6">
        <v>0</v>
      </c>
      <c r="H65" s="5" t="s">
        <v>120</v>
      </c>
      <c r="I65" s="6">
        <f t="shared" si="0"/>
        <v>3</v>
      </c>
      <c r="J65" s="5" t="str">
        <f>IF(H65="否","不适用",IF(AND(ISNUMBER(E65),ISNUMBER(F65)),IF(I65&gt;规则与名单!$B$2,"是","否"),"未判定"))</f>
        <v>不适用</v>
      </c>
      <c r="K65" s="5" t="str">
        <f t="shared" si="1"/>
        <v>非测试日纯氢</v>
      </c>
      <c r="L65" s="6">
        <f t="shared" si="2"/>
        <v>0</v>
      </c>
      <c r="M65" s="5">
        <f t="shared" si="3"/>
        <v>0</v>
      </c>
      <c r="N65" s="5" t="s">
        <v>3537</v>
      </c>
      <c r="O65" s="5" t="s">
        <v>3538</v>
      </c>
      <c r="P65" s="5" t="s">
        <v>3539</v>
      </c>
    </row>
    <row r="66" ht="19" customHeight="1" spans="1:16">
      <c r="A66" s="5">
        <v>4</v>
      </c>
      <c r="B66" s="5" t="s">
        <v>40</v>
      </c>
      <c r="C66" s="5" t="s">
        <v>38</v>
      </c>
      <c r="D66" s="8" t="s">
        <v>3422</v>
      </c>
      <c r="E66" s="6">
        <v>43.2</v>
      </c>
      <c r="F66" s="6">
        <v>41.3</v>
      </c>
      <c r="G66" s="6">
        <v>9.5</v>
      </c>
      <c r="H66" s="5" t="s">
        <v>120</v>
      </c>
      <c r="I66" s="6">
        <f t="shared" ref="I66:I129" si="4">IF(AND(ISNUMBER(E66),ISNUMBER(F66)),E66-F66,"")</f>
        <v>1.90000000000001</v>
      </c>
      <c r="J66" s="5" t="str">
        <f>IF(H66="否","不适用",IF(AND(ISNUMBER(E66),ISNUMBER(F66)),IF(I66&gt;规则与名单!$B$2,"是","否"),"未判定"))</f>
        <v>不适用</v>
      </c>
      <c r="K66" s="5" t="str">
        <f t="shared" ref="K66:K129" si="5">IF(J66="是",IF(ISNUMBER(F66),"测试日GPS","缺失"),IF(ISNUMBER(G66),"非测试日纯氢",IF(AND(H66="是",J66="未判定"),IF(ISNUMBER(F66),"测试名单无纯氢GPS","缺失"),IF(ISNUMBER(E66),"非测试日仪表","缺失"))))</f>
        <v>非测试日纯氢</v>
      </c>
      <c r="L66" s="6">
        <f t="shared" ref="L66:L129" si="6">IF(K66="缺失","",IF(K66="非测试日纯氢",G66,IF(K66="非测试日仪表",E66,F66)))</f>
        <v>9.5</v>
      </c>
      <c r="M66" s="5">
        <f t="shared" ref="M66:M129" si="7">IF(K66="缺失",1,0)</f>
        <v>0</v>
      </c>
      <c r="N66" s="5" t="s">
        <v>3540</v>
      </c>
      <c r="O66" s="5" t="s">
        <v>3541</v>
      </c>
      <c r="P66" s="5" t="s">
        <v>3542</v>
      </c>
    </row>
    <row r="67" ht="19" customHeight="1" spans="1:16">
      <c r="A67" s="5">
        <v>4</v>
      </c>
      <c r="B67" s="5" t="s">
        <v>40</v>
      </c>
      <c r="C67" s="5" t="s">
        <v>38</v>
      </c>
      <c r="D67" s="8" t="s">
        <v>336</v>
      </c>
      <c r="E67" s="6">
        <v>41.7</v>
      </c>
      <c r="F67" s="6">
        <v>39.5</v>
      </c>
      <c r="G67" s="6">
        <v>1.7</v>
      </c>
      <c r="H67" s="5" t="s">
        <v>120</v>
      </c>
      <c r="I67" s="6">
        <f t="shared" si="4"/>
        <v>2.2</v>
      </c>
      <c r="J67" s="5" t="str">
        <f>IF(H67="否","不适用",IF(AND(ISNUMBER(E67),ISNUMBER(F67)),IF(I67&gt;规则与名单!$B$2,"是","否"),"未判定"))</f>
        <v>不适用</v>
      </c>
      <c r="K67" s="5" t="str">
        <f t="shared" si="5"/>
        <v>非测试日纯氢</v>
      </c>
      <c r="L67" s="6">
        <f t="shared" si="6"/>
        <v>1.7</v>
      </c>
      <c r="M67" s="5">
        <f t="shared" si="7"/>
        <v>0</v>
      </c>
      <c r="N67" s="5" t="s">
        <v>3543</v>
      </c>
      <c r="O67" s="5" t="s">
        <v>3544</v>
      </c>
      <c r="P67" s="5" t="s">
        <v>3545</v>
      </c>
    </row>
    <row r="68" ht="19" customHeight="1" spans="1:16">
      <c r="A68" s="5">
        <v>4</v>
      </c>
      <c r="B68" s="5" t="s">
        <v>40</v>
      </c>
      <c r="C68" s="5" t="s">
        <v>38</v>
      </c>
      <c r="D68" s="8" t="s">
        <v>653</v>
      </c>
      <c r="E68" s="6">
        <v>68.6</v>
      </c>
      <c r="F68" s="6">
        <v>66.2</v>
      </c>
      <c r="G68" s="6">
        <v>24.6</v>
      </c>
      <c r="H68" s="5" t="s">
        <v>120</v>
      </c>
      <c r="I68" s="6">
        <f t="shared" si="4"/>
        <v>2.39999999999999</v>
      </c>
      <c r="J68" s="5" t="str">
        <f>IF(H68="否","不适用",IF(AND(ISNUMBER(E68),ISNUMBER(F68)),IF(I68&gt;规则与名单!$B$2,"是","否"),"未判定"))</f>
        <v>不适用</v>
      </c>
      <c r="K68" s="5" t="str">
        <f t="shared" si="5"/>
        <v>非测试日纯氢</v>
      </c>
      <c r="L68" s="6">
        <f t="shared" si="6"/>
        <v>24.6</v>
      </c>
      <c r="M68" s="5">
        <f t="shared" si="7"/>
        <v>0</v>
      </c>
      <c r="N68" s="5" t="s">
        <v>3546</v>
      </c>
      <c r="O68" s="5" t="s">
        <v>3547</v>
      </c>
      <c r="P68" s="5" t="s">
        <v>3548</v>
      </c>
    </row>
    <row r="69" ht="19" customHeight="1" spans="1:16">
      <c r="A69" s="5">
        <v>4</v>
      </c>
      <c r="B69" s="5" t="s">
        <v>40</v>
      </c>
      <c r="C69" s="5" t="s">
        <v>38</v>
      </c>
      <c r="D69" s="8" t="s">
        <v>140</v>
      </c>
      <c r="E69" s="6">
        <v>42.4</v>
      </c>
      <c r="F69" s="6">
        <v>40.3</v>
      </c>
      <c r="G69" s="6">
        <v>1</v>
      </c>
      <c r="H69" s="5" t="s">
        <v>120</v>
      </c>
      <c r="I69" s="6">
        <f t="shared" si="4"/>
        <v>2.1</v>
      </c>
      <c r="J69" s="5" t="str">
        <f>IF(H69="否","不适用",IF(AND(ISNUMBER(E69),ISNUMBER(F69)),IF(I69&gt;规则与名单!$B$2,"是","否"),"未判定"))</f>
        <v>不适用</v>
      </c>
      <c r="K69" s="5" t="str">
        <f t="shared" si="5"/>
        <v>非测试日纯氢</v>
      </c>
      <c r="L69" s="6">
        <f t="shared" si="6"/>
        <v>1</v>
      </c>
      <c r="M69" s="5">
        <f t="shared" si="7"/>
        <v>0</v>
      </c>
      <c r="N69" s="5" t="s">
        <v>3549</v>
      </c>
      <c r="O69" s="5" t="s">
        <v>3550</v>
      </c>
      <c r="P69" s="5" t="s">
        <v>3551</v>
      </c>
    </row>
    <row r="70" ht="19" customHeight="1" spans="1:16">
      <c r="A70" s="5">
        <v>4</v>
      </c>
      <c r="B70" s="5" t="s">
        <v>40</v>
      </c>
      <c r="C70" s="5" t="s">
        <v>38</v>
      </c>
      <c r="D70" s="8" t="s">
        <v>115</v>
      </c>
      <c r="E70" s="6">
        <v>74.3</v>
      </c>
      <c r="F70" s="6">
        <v>70.5</v>
      </c>
      <c r="G70" s="6">
        <v>0</v>
      </c>
      <c r="H70" s="5" t="s">
        <v>120</v>
      </c>
      <c r="I70" s="6">
        <f t="shared" si="4"/>
        <v>3.8</v>
      </c>
      <c r="J70" s="5" t="str">
        <f>IF(H70="否","不适用",IF(AND(ISNUMBER(E70),ISNUMBER(F70)),IF(I70&gt;规则与名单!$B$2,"是","否"),"未判定"))</f>
        <v>不适用</v>
      </c>
      <c r="K70" s="5" t="str">
        <f t="shared" si="5"/>
        <v>非测试日纯氢</v>
      </c>
      <c r="L70" s="6">
        <f t="shared" si="6"/>
        <v>0</v>
      </c>
      <c r="M70" s="5">
        <f t="shared" si="7"/>
        <v>0</v>
      </c>
      <c r="N70" s="5" t="s">
        <v>3552</v>
      </c>
      <c r="O70" s="5" t="s">
        <v>3553</v>
      </c>
      <c r="P70" s="5" t="s">
        <v>3554</v>
      </c>
    </row>
    <row r="71" ht="19" customHeight="1" spans="1:16">
      <c r="A71" s="5">
        <v>5</v>
      </c>
      <c r="B71" s="5" t="s">
        <v>122</v>
      </c>
      <c r="C71" s="5" t="s">
        <v>38</v>
      </c>
      <c r="D71" s="8" t="s">
        <v>121</v>
      </c>
      <c r="E71" s="6">
        <v>1077.5</v>
      </c>
      <c r="F71" s="6">
        <v>289.4</v>
      </c>
      <c r="G71" s="6">
        <v>908.5</v>
      </c>
      <c r="H71" s="5" t="s">
        <v>113</v>
      </c>
      <c r="I71" s="6">
        <f t="shared" si="4"/>
        <v>788.1</v>
      </c>
      <c r="J71" s="5" t="str">
        <f>IF(H71="否","不适用",IF(AND(ISNUMBER(E71),ISNUMBER(F71)),IF(I71&gt;规则与名单!$B$2,"是","否"),"未判定"))</f>
        <v>是</v>
      </c>
      <c r="K71" s="5" t="str">
        <f t="shared" si="5"/>
        <v>测试日GPS</v>
      </c>
      <c r="L71" s="6">
        <f t="shared" si="6"/>
        <v>289.4</v>
      </c>
      <c r="M71" s="5">
        <f t="shared" si="7"/>
        <v>0</v>
      </c>
      <c r="N71" s="5" t="s">
        <v>3555</v>
      </c>
      <c r="O71" s="5" t="s">
        <v>3556</v>
      </c>
      <c r="P71" s="5" t="s">
        <v>3557</v>
      </c>
    </row>
    <row r="72" ht="19" customHeight="1" spans="1:16">
      <c r="A72" s="5">
        <v>5</v>
      </c>
      <c r="B72" s="5" t="s">
        <v>122</v>
      </c>
      <c r="C72" s="5" t="s">
        <v>38</v>
      </c>
      <c r="D72" s="8" t="s">
        <v>170</v>
      </c>
      <c r="E72" s="6">
        <v>1040.6</v>
      </c>
      <c r="F72" s="6">
        <v>983.9</v>
      </c>
      <c r="G72" s="6">
        <v>775.1</v>
      </c>
      <c r="H72" s="5" t="s">
        <v>113</v>
      </c>
      <c r="I72" s="6">
        <f t="shared" si="4"/>
        <v>56.6999999999999</v>
      </c>
      <c r="J72" s="5" t="str">
        <f>IF(H72="否","不适用",IF(AND(ISNUMBER(E72),ISNUMBER(F72)),IF(I72&gt;规则与名单!$B$2,"是","否"),"未判定"))</f>
        <v>是</v>
      </c>
      <c r="K72" s="5" t="str">
        <f t="shared" si="5"/>
        <v>测试日GPS</v>
      </c>
      <c r="L72" s="6">
        <f t="shared" si="6"/>
        <v>983.9</v>
      </c>
      <c r="M72" s="5">
        <f t="shared" si="7"/>
        <v>0</v>
      </c>
      <c r="N72" s="5" t="s">
        <v>3558</v>
      </c>
      <c r="O72" s="5" t="s">
        <v>3559</v>
      </c>
      <c r="P72" s="5" t="s">
        <v>3560</v>
      </c>
    </row>
    <row r="73" ht="19" customHeight="1" spans="1:16">
      <c r="A73" s="5">
        <v>5</v>
      </c>
      <c r="B73" s="5" t="s">
        <v>122</v>
      </c>
      <c r="C73" s="5" t="s">
        <v>38</v>
      </c>
      <c r="D73" s="8" t="s">
        <v>644</v>
      </c>
      <c r="E73" s="6"/>
      <c r="F73" s="6">
        <v>0</v>
      </c>
      <c r="G73" s="6"/>
      <c r="H73" s="5" t="s">
        <v>113</v>
      </c>
      <c r="I73" s="6" t="str">
        <f t="shared" si="4"/>
        <v/>
      </c>
      <c r="J73" s="5" t="str">
        <f>IF(H73="否","不适用",IF(AND(ISNUMBER(E73),ISNUMBER(F73)),IF(I73&gt;规则与名单!$B$2,"是","否"),"未判定"))</f>
        <v>未判定</v>
      </c>
      <c r="K73" s="5" t="str">
        <f t="shared" si="5"/>
        <v>测试名单无纯氢GPS</v>
      </c>
      <c r="L73" s="6">
        <f t="shared" si="6"/>
        <v>0</v>
      </c>
      <c r="M73" s="5">
        <f t="shared" si="7"/>
        <v>0</v>
      </c>
      <c r="N73" s="5" t="s">
        <v>3561</v>
      </c>
      <c r="O73" s="5" t="s">
        <v>3562</v>
      </c>
      <c r="P73" s="5" t="s">
        <v>3563</v>
      </c>
    </row>
    <row r="74" ht="19" customHeight="1" spans="1:16">
      <c r="A74" s="5">
        <v>5</v>
      </c>
      <c r="B74" s="5" t="s">
        <v>122</v>
      </c>
      <c r="C74" s="5" t="s">
        <v>38</v>
      </c>
      <c r="D74" s="8" t="s">
        <v>3418</v>
      </c>
      <c r="E74" s="6">
        <v>0.1</v>
      </c>
      <c r="F74" s="6">
        <v>0.1</v>
      </c>
      <c r="G74" s="6">
        <v>0.1</v>
      </c>
      <c r="H74" s="5" t="s">
        <v>113</v>
      </c>
      <c r="I74" s="6">
        <f t="shared" si="4"/>
        <v>0</v>
      </c>
      <c r="J74" s="5" t="str">
        <f>IF(H74="否","不适用",IF(AND(ISNUMBER(E74),ISNUMBER(F74)),IF(I74&gt;规则与名单!$B$2,"是","否"),"未判定"))</f>
        <v>否</v>
      </c>
      <c r="K74" s="5" t="str">
        <f t="shared" si="5"/>
        <v>非测试日纯氢</v>
      </c>
      <c r="L74" s="6">
        <f t="shared" si="6"/>
        <v>0.1</v>
      </c>
      <c r="M74" s="5">
        <f t="shared" si="7"/>
        <v>0</v>
      </c>
      <c r="N74" s="5" t="s">
        <v>3564</v>
      </c>
      <c r="O74" s="5" t="s">
        <v>3565</v>
      </c>
      <c r="P74" s="5" t="s">
        <v>3566</v>
      </c>
    </row>
    <row r="75" ht="19" customHeight="1" spans="1:16">
      <c r="A75" s="5">
        <v>5</v>
      </c>
      <c r="B75" s="5" t="s">
        <v>122</v>
      </c>
      <c r="C75" s="5" t="s">
        <v>38</v>
      </c>
      <c r="D75" s="8" t="s">
        <v>3422</v>
      </c>
      <c r="E75" s="6">
        <v>0.1</v>
      </c>
      <c r="F75" s="6">
        <v>0.09</v>
      </c>
      <c r="G75" s="6">
        <v>0.1</v>
      </c>
      <c r="H75" s="5" t="s">
        <v>113</v>
      </c>
      <c r="I75" s="6">
        <f t="shared" si="4"/>
        <v>0.01</v>
      </c>
      <c r="J75" s="5" t="str">
        <f>IF(H75="否","不适用",IF(AND(ISNUMBER(E75),ISNUMBER(F75)),IF(I75&gt;规则与名单!$B$2,"是","否"),"未判定"))</f>
        <v>否</v>
      </c>
      <c r="K75" s="5" t="str">
        <f t="shared" si="5"/>
        <v>非测试日纯氢</v>
      </c>
      <c r="L75" s="6">
        <f t="shared" si="6"/>
        <v>0.1</v>
      </c>
      <c r="M75" s="5">
        <f t="shared" si="7"/>
        <v>0</v>
      </c>
      <c r="N75" s="5" t="s">
        <v>3567</v>
      </c>
      <c r="O75" s="5" t="s">
        <v>3568</v>
      </c>
      <c r="P75" s="5" t="s">
        <v>3569</v>
      </c>
    </row>
    <row r="76" ht="19" customHeight="1" spans="1:16">
      <c r="A76" s="5">
        <v>5</v>
      </c>
      <c r="B76" s="5" t="s">
        <v>122</v>
      </c>
      <c r="C76" s="5" t="s">
        <v>38</v>
      </c>
      <c r="D76" s="8" t="s">
        <v>336</v>
      </c>
      <c r="E76" s="6">
        <v>0</v>
      </c>
      <c r="F76" s="6">
        <v>0.02</v>
      </c>
      <c r="G76" s="6"/>
      <c r="H76" s="5" t="s">
        <v>113</v>
      </c>
      <c r="I76" s="6">
        <f t="shared" si="4"/>
        <v>-0.02</v>
      </c>
      <c r="J76" s="5" t="str">
        <f>IF(H76="否","不适用",IF(AND(ISNUMBER(E76),ISNUMBER(F76)),IF(I76&gt;规则与名单!$B$2,"是","否"),"未判定"))</f>
        <v>否</v>
      </c>
      <c r="K76" s="5" t="str">
        <f t="shared" si="5"/>
        <v>非测试日仪表</v>
      </c>
      <c r="L76" s="6">
        <f t="shared" si="6"/>
        <v>0</v>
      </c>
      <c r="M76" s="5">
        <f t="shared" si="7"/>
        <v>0</v>
      </c>
      <c r="N76" s="5" t="s">
        <v>3570</v>
      </c>
      <c r="O76" s="5" t="s">
        <v>3571</v>
      </c>
      <c r="P76" s="5" t="s">
        <v>3572</v>
      </c>
    </row>
    <row r="77" ht="19" customHeight="1" spans="1:16">
      <c r="A77" s="5">
        <v>5</v>
      </c>
      <c r="B77" s="5" t="s">
        <v>122</v>
      </c>
      <c r="C77" s="5" t="s">
        <v>38</v>
      </c>
      <c r="D77" s="8" t="s">
        <v>653</v>
      </c>
      <c r="E77" s="6"/>
      <c r="F77" s="6">
        <v>0</v>
      </c>
      <c r="G77" s="6"/>
      <c r="H77" s="5" t="s">
        <v>113</v>
      </c>
      <c r="I77" s="6" t="str">
        <f t="shared" si="4"/>
        <v/>
      </c>
      <c r="J77" s="5" t="str">
        <f>IF(H77="否","不适用",IF(AND(ISNUMBER(E77),ISNUMBER(F77)),IF(I77&gt;规则与名单!$B$2,"是","否"),"未判定"))</f>
        <v>未判定</v>
      </c>
      <c r="K77" s="5" t="str">
        <f t="shared" si="5"/>
        <v>测试名单无纯氢GPS</v>
      </c>
      <c r="L77" s="6">
        <f t="shared" si="6"/>
        <v>0</v>
      </c>
      <c r="M77" s="5">
        <f t="shared" si="7"/>
        <v>0</v>
      </c>
      <c r="N77" s="5" t="s">
        <v>3573</v>
      </c>
      <c r="O77" s="5" t="s">
        <v>3574</v>
      </c>
      <c r="P77" s="5" t="s">
        <v>3575</v>
      </c>
    </row>
    <row r="78" ht="19" customHeight="1" spans="1:16">
      <c r="A78" s="5">
        <v>5</v>
      </c>
      <c r="B78" s="5" t="s">
        <v>122</v>
      </c>
      <c r="C78" s="5" t="s">
        <v>38</v>
      </c>
      <c r="D78" s="8" t="s">
        <v>140</v>
      </c>
      <c r="E78" s="6"/>
      <c r="F78" s="6">
        <v>0</v>
      </c>
      <c r="G78" s="6"/>
      <c r="H78" s="5" t="s">
        <v>113</v>
      </c>
      <c r="I78" s="6" t="str">
        <f t="shared" si="4"/>
        <v/>
      </c>
      <c r="J78" s="5" t="str">
        <f>IF(H78="否","不适用",IF(AND(ISNUMBER(E78),ISNUMBER(F78)),IF(I78&gt;规则与名单!$B$2,"是","否"),"未判定"))</f>
        <v>未判定</v>
      </c>
      <c r="K78" s="5" t="str">
        <f t="shared" si="5"/>
        <v>测试名单无纯氢GPS</v>
      </c>
      <c r="L78" s="6">
        <f t="shared" si="6"/>
        <v>0</v>
      </c>
      <c r="M78" s="5">
        <f t="shared" si="7"/>
        <v>0</v>
      </c>
      <c r="N78" s="5" t="s">
        <v>3576</v>
      </c>
      <c r="O78" s="5" t="s">
        <v>3577</v>
      </c>
      <c r="P78" s="5" t="s">
        <v>3578</v>
      </c>
    </row>
    <row r="79" ht="19" customHeight="1" spans="1:16">
      <c r="A79" s="5">
        <v>5</v>
      </c>
      <c r="B79" s="5" t="s">
        <v>122</v>
      </c>
      <c r="C79" s="5" t="s">
        <v>38</v>
      </c>
      <c r="D79" s="8" t="s">
        <v>115</v>
      </c>
      <c r="E79" s="6">
        <v>105.7</v>
      </c>
      <c r="F79" s="6">
        <v>99.4</v>
      </c>
      <c r="G79" s="6">
        <v>59.8</v>
      </c>
      <c r="H79" s="5" t="s">
        <v>113</v>
      </c>
      <c r="I79" s="6">
        <f t="shared" si="4"/>
        <v>6.3</v>
      </c>
      <c r="J79" s="5" t="str">
        <f>IF(H79="否","不适用",IF(AND(ISNUMBER(E79),ISNUMBER(F79)),IF(I79&gt;规则与名单!$B$2,"是","否"),"未判定"))</f>
        <v>否</v>
      </c>
      <c r="K79" s="5" t="str">
        <f t="shared" si="5"/>
        <v>非测试日纯氢</v>
      </c>
      <c r="L79" s="6">
        <f t="shared" si="6"/>
        <v>59.8</v>
      </c>
      <c r="M79" s="5">
        <f t="shared" si="7"/>
        <v>0</v>
      </c>
      <c r="N79" s="5" t="s">
        <v>3579</v>
      </c>
      <c r="O79" s="5" t="s">
        <v>3580</v>
      </c>
      <c r="P79" s="5" t="s">
        <v>3581</v>
      </c>
    </row>
    <row r="80" ht="19" customHeight="1" spans="1:16">
      <c r="A80" s="5">
        <v>6</v>
      </c>
      <c r="B80" s="5" t="s">
        <v>41</v>
      </c>
      <c r="C80" s="5" t="s">
        <v>38</v>
      </c>
      <c r="D80" s="8" t="s">
        <v>114</v>
      </c>
      <c r="E80" s="6">
        <v>177.1</v>
      </c>
      <c r="F80" s="6">
        <v>166</v>
      </c>
      <c r="G80" s="6">
        <v>175.7</v>
      </c>
      <c r="H80" s="5" t="s">
        <v>120</v>
      </c>
      <c r="I80" s="6">
        <f t="shared" si="4"/>
        <v>11.1</v>
      </c>
      <c r="J80" s="5" t="str">
        <f>IF(H80="否","不适用",IF(AND(ISNUMBER(E80),ISNUMBER(F80)),IF(I80&gt;规则与名单!$B$2,"是","否"),"未判定"))</f>
        <v>不适用</v>
      </c>
      <c r="K80" s="5" t="str">
        <f t="shared" si="5"/>
        <v>非测试日纯氢</v>
      </c>
      <c r="L80" s="6">
        <f t="shared" si="6"/>
        <v>175.7</v>
      </c>
      <c r="M80" s="5">
        <f t="shared" si="7"/>
        <v>0</v>
      </c>
      <c r="N80" s="5" t="s">
        <v>3582</v>
      </c>
      <c r="O80" s="5" t="s">
        <v>3583</v>
      </c>
      <c r="P80" s="5" t="s">
        <v>3584</v>
      </c>
    </row>
    <row r="81" ht="19" customHeight="1" spans="1:16">
      <c r="A81" s="5">
        <v>6</v>
      </c>
      <c r="B81" s="5" t="s">
        <v>41</v>
      </c>
      <c r="C81" s="5" t="s">
        <v>38</v>
      </c>
      <c r="D81" s="8" t="s">
        <v>605</v>
      </c>
      <c r="E81" s="6">
        <v>175.1</v>
      </c>
      <c r="F81" s="6">
        <v>163.4</v>
      </c>
      <c r="G81" s="6">
        <v>174.5</v>
      </c>
      <c r="H81" s="5" t="s">
        <v>120</v>
      </c>
      <c r="I81" s="6">
        <f t="shared" si="4"/>
        <v>11.7</v>
      </c>
      <c r="J81" s="5" t="str">
        <f>IF(H81="否","不适用",IF(AND(ISNUMBER(E81),ISNUMBER(F81)),IF(I81&gt;规则与名单!$B$2,"是","否"),"未判定"))</f>
        <v>不适用</v>
      </c>
      <c r="K81" s="5" t="str">
        <f t="shared" si="5"/>
        <v>非测试日纯氢</v>
      </c>
      <c r="L81" s="6">
        <f t="shared" si="6"/>
        <v>174.5</v>
      </c>
      <c r="M81" s="5">
        <f t="shared" si="7"/>
        <v>0</v>
      </c>
      <c r="N81" s="5" t="s">
        <v>3585</v>
      </c>
      <c r="O81" s="5" t="s">
        <v>3586</v>
      </c>
      <c r="P81" s="5" t="s">
        <v>3587</v>
      </c>
    </row>
    <row r="82" ht="19" customHeight="1" spans="1:16">
      <c r="A82" s="5">
        <v>6</v>
      </c>
      <c r="B82" s="5" t="s">
        <v>41</v>
      </c>
      <c r="C82" s="5" t="s">
        <v>38</v>
      </c>
      <c r="D82" s="8" t="s">
        <v>186</v>
      </c>
      <c r="E82" s="6">
        <v>166.2</v>
      </c>
      <c r="F82" s="6">
        <v>155.7</v>
      </c>
      <c r="G82" s="6">
        <v>165.6</v>
      </c>
      <c r="H82" s="5" t="s">
        <v>120</v>
      </c>
      <c r="I82" s="6">
        <f t="shared" si="4"/>
        <v>10.5</v>
      </c>
      <c r="J82" s="5" t="str">
        <f>IF(H82="否","不适用",IF(AND(ISNUMBER(E82),ISNUMBER(F82)),IF(I82&gt;规则与名单!$B$2,"是","否"),"未判定"))</f>
        <v>不适用</v>
      </c>
      <c r="K82" s="5" t="str">
        <f t="shared" si="5"/>
        <v>非测试日纯氢</v>
      </c>
      <c r="L82" s="6">
        <f t="shared" si="6"/>
        <v>165.6</v>
      </c>
      <c r="M82" s="5">
        <f t="shared" si="7"/>
        <v>0</v>
      </c>
      <c r="N82" s="5" t="s">
        <v>3588</v>
      </c>
      <c r="O82" s="5" t="s">
        <v>3589</v>
      </c>
      <c r="P82" s="5" t="s">
        <v>3590</v>
      </c>
    </row>
    <row r="83" ht="19" customHeight="1" spans="1:16">
      <c r="A83" s="5">
        <v>6</v>
      </c>
      <c r="B83" s="5" t="s">
        <v>41</v>
      </c>
      <c r="C83" s="5" t="s">
        <v>38</v>
      </c>
      <c r="D83" s="8" t="s">
        <v>165</v>
      </c>
      <c r="E83" s="6">
        <v>179.8</v>
      </c>
      <c r="F83" s="6">
        <v>168.6</v>
      </c>
      <c r="G83" s="6">
        <v>178.7</v>
      </c>
      <c r="H83" s="5" t="s">
        <v>120</v>
      </c>
      <c r="I83" s="6">
        <f t="shared" si="4"/>
        <v>11.2</v>
      </c>
      <c r="J83" s="5" t="str">
        <f>IF(H83="否","不适用",IF(AND(ISNUMBER(E83),ISNUMBER(F83)),IF(I83&gt;规则与名单!$B$2,"是","否"),"未判定"))</f>
        <v>不适用</v>
      </c>
      <c r="K83" s="5" t="str">
        <f t="shared" si="5"/>
        <v>非测试日纯氢</v>
      </c>
      <c r="L83" s="6">
        <f t="shared" si="6"/>
        <v>178.7</v>
      </c>
      <c r="M83" s="5">
        <f t="shared" si="7"/>
        <v>0</v>
      </c>
      <c r="N83" s="5" t="s">
        <v>3591</v>
      </c>
      <c r="O83" s="5" t="s">
        <v>3592</v>
      </c>
      <c r="P83" s="5" t="s">
        <v>3593</v>
      </c>
    </row>
    <row r="84" ht="19" customHeight="1" spans="1:16">
      <c r="A84" s="5">
        <v>6</v>
      </c>
      <c r="B84" s="5" t="s">
        <v>41</v>
      </c>
      <c r="C84" s="5" t="s">
        <v>38</v>
      </c>
      <c r="D84" s="8" t="s">
        <v>151</v>
      </c>
      <c r="E84" s="6">
        <v>127.6</v>
      </c>
      <c r="F84" s="6">
        <v>164</v>
      </c>
      <c r="G84" s="6">
        <v>175</v>
      </c>
      <c r="H84" s="5" t="s">
        <v>120</v>
      </c>
      <c r="I84" s="6">
        <f t="shared" si="4"/>
        <v>-36.4</v>
      </c>
      <c r="J84" s="5" t="str">
        <f>IF(H84="否","不适用",IF(AND(ISNUMBER(E84),ISNUMBER(F84)),IF(I84&gt;规则与名单!$B$2,"是","否"),"未判定"))</f>
        <v>不适用</v>
      </c>
      <c r="K84" s="5" t="str">
        <f t="shared" si="5"/>
        <v>非测试日纯氢</v>
      </c>
      <c r="L84" s="6">
        <f t="shared" si="6"/>
        <v>175</v>
      </c>
      <c r="M84" s="5">
        <f t="shared" si="7"/>
        <v>0</v>
      </c>
      <c r="N84" s="5" t="s">
        <v>3594</v>
      </c>
      <c r="O84" s="5" t="s">
        <v>3595</v>
      </c>
      <c r="P84" s="5" t="s">
        <v>3596</v>
      </c>
    </row>
    <row r="85" ht="19" customHeight="1" spans="1:16">
      <c r="A85" s="5">
        <v>6</v>
      </c>
      <c r="B85" s="5" t="s">
        <v>41</v>
      </c>
      <c r="C85" s="5" t="s">
        <v>38</v>
      </c>
      <c r="D85" s="8" t="s">
        <v>3358</v>
      </c>
      <c r="E85" s="6"/>
      <c r="F85" s="6">
        <v>0</v>
      </c>
      <c r="G85" s="6"/>
      <c r="H85" s="5" t="s">
        <v>120</v>
      </c>
      <c r="I85" s="6" t="str">
        <f t="shared" si="4"/>
        <v/>
      </c>
      <c r="J85" s="5" t="str">
        <f>IF(H85="否","不适用",IF(AND(ISNUMBER(E85),ISNUMBER(F85)),IF(I85&gt;规则与名单!$B$2,"是","否"),"未判定"))</f>
        <v>不适用</v>
      </c>
      <c r="K85" s="5" t="str">
        <f t="shared" si="5"/>
        <v>缺失</v>
      </c>
      <c r="L85" s="6" t="str">
        <f t="shared" si="6"/>
        <v/>
      </c>
      <c r="M85" s="5">
        <f t="shared" si="7"/>
        <v>1</v>
      </c>
      <c r="N85" s="5" t="s">
        <v>3597</v>
      </c>
      <c r="O85" s="5" t="s">
        <v>3598</v>
      </c>
      <c r="P85" s="5" t="s">
        <v>3599</v>
      </c>
    </row>
    <row r="86" ht="19" customHeight="1" spans="1:16">
      <c r="A86" s="5">
        <v>6</v>
      </c>
      <c r="B86" s="5" t="s">
        <v>41</v>
      </c>
      <c r="C86" s="5" t="s">
        <v>38</v>
      </c>
      <c r="D86" s="8" t="s">
        <v>272</v>
      </c>
      <c r="E86" s="6">
        <v>228</v>
      </c>
      <c r="F86" s="6">
        <v>167.9</v>
      </c>
      <c r="G86" s="6">
        <v>175.6</v>
      </c>
      <c r="H86" s="5" t="s">
        <v>120</v>
      </c>
      <c r="I86" s="6">
        <f t="shared" si="4"/>
        <v>60.1</v>
      </c>
      <c r="J86" s="5" t="str">
        <f>IF(H86="否","不适用",IF(AND(ISNUMBER(E86),ISNUMBER(F86)),IF(I86&gt;规则与名单!$B$2,"是","否"),"未判定"))</f>
        <v>不适用</v>
      </c>
      <c r="K86" s="5" t="str">
        <f t="shared" si="5"/>
        <v>非测试日纯氢</v>
      </c>
      <c r="L86" s="6">
        <f t="shared" si="6"/>
        <v>175.6</v>
      </c>
      <c r="M86" s="5">
        <f t="shared" si="7"/>
        <v>0</v>
      </c>
      <c r="N86" s="5" t="s">
        <v>3600</v>
      </c>
      <c r="O86" s="5" t="s">
        <v>3601</v>
      </c>
      <c r="P86" s="5" t="s">
        <v>3602</v>
      </c>
    </row>
    <row r="87" ht="19" customHeight="1" spans="1:16">
      <c r="A87" s="5">
        <v>6</v>
      </c>
      <c r="B87" s="5" t="s">
        <v>41</v>
      </c>
      <c r="C87" s="5" t="s">
        <v>38</v>
      </c>
      <c r="D87" s="8" t="s">
        <v>506</v>
      </c>
      <c r="E87" s="6">
        <v>175.4</v>
      </c>
      <c r="F87" s="6">
        <v>162.9</v>
      </c>
      <c r="G87" s="6">
        <v>167.6</v>
      </c>
      <c r="H87" s="5" t="s">
        <v>120</v>
      </c>
      <c r="I87" s="6">
        <f t="shared" si="4"/>
        <v>12.5</v>
      </c>
      <c r="J87" s="5" t="str">
        <f>IF(H87="否","不适用",IF(AND(ISNUMBER(E87),ISNUMBER(F87)),IF(I87&gt;规则与名单!$B$2,"是","否"),"未判定"))</f>
        <v>不适用</v>
      </c>
      <c r="K87" s="5" t="str">
        <f t="shared" si="5"/>
        <v>非测试日纯氢</v>
      </c>
      <c r="L87" s="6">
        <f t="shared" si="6"/>
        <v>167.6</v>
      </c>
      <c r="M87" s="5">
        <f t="shared" si="7"/>
        <v>0</v>
      </c>
      <c r="N87" s="5" t="s">
        <v>3603</v>
      </c>
      <c r="O87" s="5" t="s">
        <v>3604</v>
      </c>
      <c r="P87" s="5" t="s">
        <v>3605</v>
      </c>
    </row>
    <row r="88" ht="19" customHeight="1" spans="1:16">
      <c r="A88" s="5">
        <v>6</v>
      </c>
      <c r="B88" s="5" t="s">
        <v>41</v>
      </c>
      <c r="C88" s="5" t="s">
        <v>38</v>
      </c>
      <c r="D88" s="8" t="s">
        <v>673</v>
      </c>
      <c r="E88" s="6">
        <v>175.6</v>
      </c>
      <c r="F88" s="6">
        <v>164.2</v>
      </c>
      <c r="G88" s="6">
        <v>174.3</v>
      </c>
      <c r="H88" s="5" t="s">
        <v>120</v>
      </c>
      <c r="I88" s="6">
        <f t="shared" si="4"/>
        <v>11.4</v>
      </c>
      <c r="J88" s="5" t="str">
        <f>IF(H88="否","不适用",IF(AND(ISNUMBER(E88),ISNUMBER(F88)),IF(I88&gt;规则与名单!$B$2,"是","否"),"未判定"))</f>
        <v>不适用</v>
      </c>
      <c r="K88" s="5" t="str">
        <f t="shared" si="5"/>
        <v>非测试日纯氢</v>
      </c>
      <c r="L88" s="6">
        <f t="shared" si="6"/>
        <v>174.3</v>
      </c>
      <c r="M88" s="5">
        <f t="shared" si="7"/>
        <v>0</v>
      </c>
      <c r="N88" s="5" t="s">
        <v>3606</v>
      </c>
      <c r="O88" s="5" t="s">
        <v>3607</v>
      </c>
      <c r="P88" s="5" t="s">
        <v>3608</v>
      </c>
    </row>
    <row r="89" ht="19" customHeight="1" spans="1:16">
      <c r="A89" s="5">
        <v>6</v>
      </c>
      <c r="B89" s="5" t="s">
        <v>41</v>
      </c>
      <c r="C89" s="5" t="s">
        <v>38</v>
      </c>
      <c r="D89" s="8" t="s">
        <v>183</v>
      </c>
      <c r="E89" s="6">
        <v>172.8</v>
      </c>
      <c r="F89" s="6">
        <v>158.7</v>
      </c>
      <c r="G89" s="6">
        <v>171.1</v>
      </c>
      <c r="H89" s="5" t="s">
        <v>120</v>
      </c>
      <c r="I89" s="6">
        <f t="shared" si="4"/>
        <v>14.1</v>
      </c>
      <c r="J89" s="5" t="str">
        <f>IF(H89="否","不适用",IF(AND(ISNUMBER(E89),ISNUMBER(F89)),IF(I89&gt;规则与名单!$B$2,"是","否"),"未判定"))</f>
        <v>不适用</v>
      </c>
      <c r="K89" s="5" t="str">
        <f t="shared" si="5"/>
        <v>非测试日纯氢</v>
      </c>
      <c r="L89" s="6">
        <f t="shared" si="6"/>
        <v>171.1</v>
      </c>
      <c r="M89" s="5">
        <f t="shared" si="7"/>
        <v>0</v>
      </c>
      <c r="N89" s="5" t="s">
        <v>3609</v>
      </c>
      <c r="O89" s="5" t="s">
        <v>3610</v>
      </c>
      <c r="P89" s="5" t="s">
        <v>3611</v>
      </c>
    </row>
    <row r="90" ht="19" customHeight="1" spans="1:16">
      <c r="A90" s="5">
        <v>6</v>
      </c>
      <c r="B90" s="5" t="s">
        <v>41</v>
      </c>
      <c r="C90" s="5" t="s">
        <v>38</v>
      </c>
      <c r="D90" s="8" t="s">
        <v>431</v>
      </c>
      <c r="E90" s="6">
        <v>92.2</v>
      </c>
      <c r="F90" s="6">
        <v>85.9</v>
      </c>
      <c r="G90" s="6">
        <v>90.4</v>
      </c>
      <c r="H90" s="5" t="s">
        <v>120</v>
      </c>
      <c r="I90" s="6">
        <f t="shared" si="4"/>
        <v>6.3</v>
      </c>
      <c r="J90" s="5" t="str">
        <f>IF(H90="否","不适用",IF(AND(ISNUMBER(E90),ISNUMBER(F90)),IF(I90&gt;规则与名单!$B$2,"是","否"),"未判定"))</f>
        <v>不适用</v>
      </c>
      <c r="K90" s="5" t="str">
        <f t="shared" si="5"/>
        <v>非测试日纯氢</v>
      </c>
      <c r="L90" s="6">
        <f t="shared" si="6"/>
        <v>90.4</v>
      </c>
      <c r="M90" s="5">
        <f t="shared" si="7"/>
        <v>0</v>
      </c>
      <c r="N90" s="5" t="s">
        <v>3612</v>
      </c>
      <c r="O90" s="5" t="s">
        <v>3613</v>
      </c>
      <c r="P90" s="5" t="s">
        <v>3614</v>
      </c>
    </row>
    <row r="91" ht="19" customHeight="1" spans="1:16">
      <c r="A91" s="5">
        <v>6</v>
      </c>
      <c r="B91" s="5" t="s">
        <v>41</v>
      </c>
      <c r="C91" s="5" t="s">
        <v>38</v>
      </c>
      <c r="D91" s="8" t="s">
        <v>3377</v>
      </c>
      <c r="E91" s="6">
        <v>173</v>
      </c>
      <c r="F91" s="6">
        <v>161.1</v>
      </c>
      <c r="G91" s="6">
        <v>172.1</v>
      </c>
      <c r="H91" s="5" t="s">
        <v>120</v>
      </c>
      <c r="I91" s="6">
        <f t="shared" si="4"/>
        <v>11.9</v>
      </c>
      <c r="J91" s="5" t="str">
        <f>IF(H91="否","不适用",IF(AND(ISNUMBER(E91),ISNUMBER(F91)),IF(I91&gt;规则与名单!$B$2,"是","否"),"未判定"))</f>
        <v>不适用</v>
      </c>
      <c r="K91" s="5" t="str">
        <f t="shared" si="5"/>
        <v>非测试日纯氢</v>
      </c>
      <c r="L91" s="6">
        <f t="shared" si="6"/>
        <v>172.1</v>
      </c>
      <c r="M91" s="5">
        <f t="shared" si="7"/>
        <v>0</v>
      </c>
      <c r="N91" s="5" t="s">
        <v>3615</v>
      </c>
      <c r="O91" s="5" t="s">
        <v>3616</v>
      </c>
      <c r="P91" s="5" t="s">
        <v>3617</v>
      </c>
    </row>
    <row r="92" ht="19" customHeight="1" spans="1:16">
      <c r="A92" s="5">
        <v>6</v>
      </c>
      <c r="B92" s="5" t="s">
        <v>41</v>
      </c>
      <c r="C92" s="5" t="s">
        <v>38</v>
      </c>
      <c r="D92" s="8" t="s">
        <v>407</v>
      </c>
      <c r="E92" s="6">
        <v>160.1</v>
      </c>
      <c r="F92" s="6">
        <v>149.4</v>
      </c>
      <c r="G92" s="6">
        <v>158.3</v>
      </c>
      <c r="H92" s="5" t="s">
        <v>120</v>
      </c>
      <c r="I92" s="6">
        <f t="shared" si="4"/>
        <v>10.7</v>
      </c>
      <c r="J92" s="5" t="str">
        <f>IF(H92="否","不适用",IF(AND(ISNUMBER(E92),ISNUMBER(F92)),IF(I92&gt;规则与名单!$B$2,"是","否"),"未判定"))</f>
        <v>不适用</v>
      </c>
      <c r="K92" s="5" t="str">
        <f t="shared" si="5"/>
        <v>非测试日纯氢</v>
      </c>
      <c r="L92" s="6">
        <f t="shared" si="6"/>
        <v>158.3</v>
      </c>
      <c r="M92" s="5">
        <f t="shared" si="7"/>
        <v>0</v>
      </c>
      <c r="N92" s="5" t="s">
        <v>3618</v>
      </c>
      <c r="O92" s="5" t="s">
        <v>3619</v>
      </c>
      <c r="P92" s="5" t="s">
        <v>3620</v>
      </c>
    </row>
    <row r="93" ht="19" customHeight="1" spans="1:16">
      <c r="A93" s="5">
        <v>6</v>
      </c>
      <c r="B93" s="5" t="s">
        <v>41</v>
      </c>
      <c r="C93" s="5" t="s">
        <v>38</v>
      </c>
      <c r="D93" s="8" t="s">
        <v>411</v>
      </c>
      <c r="E93" s="6">
        <v>171.1</v>
      </c>
      <c r="F93" s="6">
        <v>158.2</v>
      </c>
      <c r="G93" s="6">
        <v>169.8</v>
      </c>
      <c r="H93" s="5" t="s">
        <v>120</v>
      </c>
      <c r="I93" s="6">
        <f t="shared" si="4"/>
        <v>12.9</v>
      </c>
      <c r="J93" s="5" t="str">
        <f>IF(H93="否","不适用",IF(AND(ISNUMBER(E93),ISNUMBER(F93)),IF(I93&gt;规则与名单!$B$2,"是","否"),"未判定"))</f>
        <v>不适用</v>
      </c>
      <c r="K93" s="5" t="str">
        <f t="shared" si="5"/>
        <v>非测试日纯氢</v>
      </c>
      <c r="L93" s="6">
        <f t="shared" si="6"/>
        <v>169.8</v>
      </c>
      <c r="M93" s="5">
        <f t="shared" si="7"/>
        <v>0</v>
      </c>
      <c r="N93" s="5" t="s">
        <v>3621</v>
      </c>
      <c r="O93" s="5" t="s">
        <v>3622</v>
      </c>
      <c r="P93" s="5" t="s">
        <v>3623</v>
      </c>
    </row>
    <row r="94" ht="19" customHeight="1" spans="1:16">
      <c r="A94" s="5">
        <v>6</v>
      </c>
      <c r="B94" s="5" t="s">
        <v>41</v>
      </c>
      <c r="C94" s="5" t="s">
        <v>38</v>
      </c>
      <c r="D94" s="8" t="s">
        <v>251</v>
      </c>
      <c r="E94" s="6">
        <v>161.8</v>
      </c>
      <c r="F94" s="6">
        <v>148.7</v>
      </c>
      <c r="G94" s="6">
        <v>158.9</v>
      </c>
      <c r="H94" s="5" t="s">
        <v>120</v>
      </c>
      <c r="I94" s="6">
        <f t="shared" si="4"/>
        <v>13.1</v>
      </c>
      <c r="J94" s="5" t="str">
        <f>IF(H94="否","不适用",IF(AND(ISNUMBER(E94),ISNUMBER(F94)),IF(I94&gt;规则与名单!$B$2,"是","否"),"未判定"))</f>
        <v>不适用</v>
      </c>
      <c r="K94" s="5" t="str">
        <f t="shared" si="5"/>
        <v>非测试日纯氢</v>
      </c>
      <c r="L94" s="6">
        <f t="shared" si="6"/>
        <v>158.9</v>
      </c>
      <c r="M94" s="5">
        <f t="shared" si="7"/>
        <v>0</v>
      </c>
      <c r="N94" s="5" t="s">
        <v>3624</v>
      </c>
      <c r="O94" s="5" t="s">
        <v>3625</v>
      </c>
      <c r="P94" s="5" t="s">
        <v>3626</v>
      </c>
    </row>
    <row r="95" ht="19" customHeight="1" spans="1:16">
      <c r="A95" s="5">
        <v>6</v>
      </c>
      <c r="B95" s="5" t="s">
        <v>41</v>
      </c>
      <c r="C95" s="5" t="s">
        <v>38</v>
      </c>
      <c r="D95" s="8" t="s">
        <v>472</v>
      </c>
      <c r="E95" s="6">
        <v>166.9</v>
      </c>
      <c r="F95" s="6">
        <v>157</v>
      </c>
      <c r="G95" s="6">
        <v>165.3</v>
      </c>
      <c r="H95" s="5" t="s">
        <v>120</v>
      </c>
      <c r="I95" s="6">
        <f t="shared" si="4"/>
        <v>9.90000000000001</v>
      </c>
      <c r="J95" s="5" t="str">
        <f>IF(H95="否","不适用",IF(AND(ISNUMBER(E95),ISNUMBER(F95)),IF(I95&gt;规则与名单!$B$2,"是","否"),"未判定"))</f>
        <v>不适用</v>
      </c>
      <c r="K95" s="5" t="str">
        <f t="shared" si="5"/>
        <v>非测试日纯氢</v>
      </c>
      <c r="L95" s="6">
        <f t="shared" si="6"/>
        <v>165.3</v>
      </c>
      <c r="M95" s="5">
        <f t="shared" si="7"/>
        <v>0</v>
      </c>
      <c r="N95" s="5" t="s">
        <v>3627</v>
      </c>
      <c r="O95" s="5" t="s">
        <v>3628</v>
      </c>
      <c r="P95" s="5" t="s">
        <v>3629</v>
      </c>
    </row>
    <row r="96" ht="19" customHeight="1" spans="1:16">
      <c r="A96" s="5">
        <v>6</v>
      </c>
      <c r="B96" s="5" t="s">
        <v>41</v>
      </c>
      <c r="C96" s="5" t="s">
        <v>38</v>
      </c>
      <c r="D96" s="8" t="s">
        <v>466</v>
      </c>
      <c r="E96" s="6">
        <v>174.1</v>
      </c>
      <c r="F96" s="6">
        <v>163.4</v>
      </c>
      <c r="G96" s="6">
        <v>172</v>
      </c>
      <c r="H96" s="5" t="s">
        <v>120</v>
      </c>
      <c r="I96" s="6">
        <f t="shared" si="4"/>
        <v>10.7</v>
      </c>
      <c r="J96" s="5" t="str">
        <f>IF(H96="否","不适用",IF(AND(ISNUMBER(E96),ISNUMBER(F96)),IF(I96&gt;规则与名单!$B$2,"是","否"),"未判定"))</f>
        <v>不适用</v>
      </c>
      <c r="K96" s="5" t="str">
        <f t="shared" si="5"/>
        <v>非测试日纯氢</v>
      </c>
      <c r="L96" s="6">
        <f t="shared" si="6"/>
        <v>172</v>
      </c>
      <c r="M96" s="5">
        <f t="shared" si="7"/>
        <v>0</v>
      </c>
      <c r="N96" s="5" t="s">
        <v>3630</v>
      </c>
      <c r="O96" s="5" t="s">
        <v>3631</v>
      </c>
      <c r="P96" s="5" t="s">
        <v>3632</v>
      </c>
    </row>
    <row r="97" ht="19" customHeight="1" spans="1:16">
      <c r="A97" s="5">
        <v>6</v>
      </c>
      <c r="B97" s="5" t="s">
        <v>41</v>
      </c>
      <c r="C97" s="5" t="s">
        <v>38</v>
      </c>
      <c r="D97" s="8" t="s">
        <v>333</v>
      </c>
      <c r="E97" s="6">
        <v>167.4</v>
      </c>
      <c r="F97" s="6">
        <v>157.5</v>
      </c>
      <c r="G97" s="6">
        <v>130.5</v>
      </c>
      <c r="H97" s="5" t="s">
        <v>120</v>
      </c>
      <c r="I97" s="6">
        <f t="shared" si="4"/>
        <v>9.90000000000001</v>
      </c>
      <c r="J97" s="5" t="str">
        <f>IF(H97="否","不适用",IF(AND(ISNUMBER(E97),ISNUMBER(F97)),IF(I97&gt;规则与名单!$B$2,"是","否"),"未判定"))</f>
        <v>不适用</v>
      </c>
      <c r="K97" s="5" t="str">
        <f t="shared" si="5"/>
        <v>非测试日纯氢</v>
      </c>
      <c r="L97" s="6">
        <f t="shared" si="6"/>
        <v>130.5</v>
      </c>
      <c r="M97" s="5">
        <f t="shared" si="7"/>
        <v>0</v>
      </c>
      <c r="N97" s="5" t="s">
        <v>3633</v>
      </c>
      <c r="O97" s="5" t="s">
        <v>3634</v>
      </c>
      <c r="P97" s="5" t="s">
        <v>3635</v>
      </c>
    </row>
    <row r="98" ht="19" customHeight="1" spans="1:16">
      <c r="A98" s="5">
        <v>6</v>
      </c>
      <c r="B98" s="5" t="s">
        <v>41</v>
      </c>
      <c r="C98" s="5" t="s">
        <v>38</v>
      </c>
      <c r="D98" s="8" t="s">
        <v>175</v>
      </c>
      <c r="E98" s="6">
        <v>169</v>
      </c>
      <c r="F98" s="6">
        <v>157.9</v>
      </c>
      <c r="G98" s="6">
        <v>167.7</v>
      </c>
      <c r="H98" s="5" t="s">
        <v>120</v>
      </c>
      <c r="I98" s="6">
        <f t="shared" si="4"/>
        <v>11.1</v>
      </c>
      <c r="J98" s="5" t="str">
        <f>IF(H98="否","不适用",IF(AND(ISNUMBER(E98),ISNUMBER(F98)),IF(I98&gt;规则与名单!$B$2,"是","否"),"未判定"))</f>
        <v>不适用</v>
      </c>
      <c r="K98" s="5" t="str">
        <f t="shared" si="5"/>
        <v>非测试日纯氢</v>
      </c>
      <c r="L98" s="6">
        <f t="shared" si="6"/>
        <v>167.7</v>
      </c>
      <c r="M98" s="5">
        <f t="shared" si="7"/>
        <v>0</v>
      </c>
      <c r="N98" s="5" t="s">
        <v>3636</v>
      </c>
      <c r="O98" s="5" t="s">
        <v>3637</v>
      </c>
      <c r="P98" s="5" t="s">
        <v>3638</v>
      </c>
    </row>
    <row r="99" ht="19" customHeight="1" spans="1:16">
      <c r="A99" s="5">
        <v>6</v>
      </c>
      <c r="B99" s="5" t="s">
        <v>41</v>
      </c>
      <c r="C99" s="5" t="s">
        <v>38</v>
      </c>
      <c r="D99" s="8" t="s">
        <v>3402</v>
      </c>
      <c r="E99" s="6">
        <v>180.9</v>
      </c>
      <c r="F99" s="6">
        <v>169</v>
      </c>
      <c r="G99" s="6">
        <v>179.8</v>
      </c>
      <c r="H99" s="5" t="s">
        <v>120</v>
      </c>
      <c r="I99" s="6">
        <f t="shared" si="4"/>
        <v>11.9</v>
      </c>
      <c r="J99" s="5" t="str">
        <f>IF(H99="否","不适用",IF(AND(ISNUMBER(E99),ISNUMBER(F99)),IF(I99&gt;规则与名单!$B$2,"是","否"),"未判定"))</f>
        <v>不适用</v>
      </c>
      <c r="K99" s="5" t="str">
        <f t="shared" si="5"/>
        <v>非测试日纯氢</v>
      </c>
      <c r="L99" s="6">
        <f t="shared" si="6"/>
        <v>179.8</v>
      </c>
      <c r="M99" s="5">
        <f t="shared" si="7"/>
        <v>0</v>
      </c>
      <c r="N99" s="5" t="s">
        <v>3639</v>
      </c>
      <c r="O99" s="5" t="s">
        <v>3640</v>
      </c>
      <c r="P99" s="5" t="s">
        <v>3641</v>
      </c>
    </row>
    <row r="100" ht="19" customHeight="1" spans="1:16">
      <c r="A100" s="5">
        <v>6</v>
      </c>
      <c r="B100" s="5" t="s">
        <v>41</v>
      </c>
      <c r="C100" s="5" t="s">
        <v>38</v>
      </c>
      <c r="D100" s="8" t="s">
        <v>487</v>
      </c>
      <c r="E100" s="6">
        <v>238.1</v>
      </c>
      <c r="F100" s="6">
        <v>223.5</v>
      </c>
      <c r="G100" s="6">
        <v>237.7</v>
      </c>
      <c r="H100" s="5" t="s">
        <v>120</v>
      </c>
      <c r="I100" s="6">
        <f t="shared" si="4"/>
        <v>14.6</v>
      </c>
      <c r="J100" s="5" t="str">
        <f>IF(H100="否","不适用",IF(AND(ISNUMBER(E100),ISNUMBER(F100)),IF(I100&gt;规则与名单!$B$2,"是","否"),"未判定"))</f>
        <v>不适用</v>
      </c>
      <c r="K100" s="5" t="str">
        <f t="shared" si="5"/>
        <v>非测试日纯氢</v>
      </c>
      <c r="L100" s="6">
        <f t="shared" si="6"/>
        <v>237.7</v>
      </c>
      <c r="M100" s="5">
        <f t="shared" si="7"/>
        <v>0</v>
      </c>
      <c r="N100" s="5" t="s">
        <v>3642</v>
      </c>
      <c r="O100" s="5" t="s">
        <v>3643</v>
      </c>
      <c r="P100" s="5" t="s">
        <v>3644</v>
      </c>
    </row>
    <row r="101" ht="19" customHeight="1" spans="1:16">
      <c r="A101" s="5">
        <v>6</v>
      </c>
      <c r="B101" s="5" t="s">
        <v>41</v>
      </c>
      <c r="C101" s="5" t="s">
        <v>38</v>
      </c>
      <c r="D101" s="8" t="s">
        <v>121</v>
      </c>
      <c r="E101" s="6">
        <v>184.8</v>
      </c>
      <c r="F101" s="6">
        <v>171.7</v>
      </c>
      <c r="G101" s="6">
        <v>183.6</v>
      </c>
      <c r="H101" s="5" t="s">
        <v>120</v>
      </c>
      <c r="I101" s="6">
        <f t="shared" si="4"/>
        <v>13.1</v>
      </c>
      <c r="J101" s="5" t="str">
        <f>IF(H101="否","不适用",IF(AND(ISNUMBER(E101),ISNUMBER(F101)),IF(I101&gt;规则与名单!$B$2,"是","否"),"未判定"))</f>
        <v>不适用</v>
      </c>
      <c r="K101" s="5" t="str">
        <f t="shared" si="5"/>
        <v>非测试日纯氢</v>
      </c>
      <c r="L101" s="6">
        <f t="shared" si="6"/>
        <v>183.6</v>
      </c>
      <c r="M101" s="5">
        <f t="shared" si="7"/>
        <v>0</v>
      </c>
      <c r="N101" s="5" t="s">
        <v>3645</v>
      </c>
      <c r="O101" s="5" t="s">
        <v>3646</v>
      </c>
      <c r="P101" s="5" t="s">
        <v>3647</v>
      </c>
    </row>
    <row r="102" ht="19" customHeight="1" spans="1:16">
      <c r="A102" s="5">
        <v>6</v>
      </c>
      <c r="B102" s="5" t="s">
        <v>41</v>
      </c>
      <c r="C102" s="5" t="s">
        <v>38</v>
      </c>
      <c r="D102" s="8" t="s">
        <v>170</v>
      </c>
      <c r="E102" s="6">
        <v>250.8</v>
      </c>
      <c r="F102" s="6">
        <v>232</v>
      </c>
      <c r="G102" s="6">
        <v>250.6</v>
      </c>
      <c r="H102" s="5" t="s">
        <v>120</v>
      </c>
      <c r="I102" s="6">
        <f t="shared" si="4"/>
        <v>18.8</v>
      </c>
      <c r="J102" s="5" t="str">
        <f>IF(H102="否","不适用",IF(AND(ISNUMBER(E102),ISNUMBER(F102)),IF(I102&gt;规则与名单!$B$2,"是","否"),"未判定"))</f>
        <v>不适用</v>
      </c>
      <c r="K102" s="5" t="str">
        <f t="shared" si="5"/>
        <v>非测试日纯氢</v>
      </c>
      <c r="L102" s="6">
        <f t="shared" si="6"/>
        <v>250.6</v>
      </c>
      <c r="M102" s="5">
        <f t="shared" si="7"/>
        <v>0</v>
      </c>
      <c r="N102" s="5" t="s">
        <v>3648</v>
      </c>
      <c r="O102" s="5" t="s">
        <v>3649</v>
      </c>
      <c r="P102" s="5" t="s">
        <v>3650</v>
      </c>
    </row>
    <row r="103" ht="19" customHeight="1" spans="1:16">
      <c r="A103" s="5">
        <v>6</v>
      </c>
      <c r="B103" s="5" t="s">
        <v>41</v>
      </c>
      <c r="C103" s="5" t="s">
        <v>38</v>
      </c>
      <c r="D103" s="8" t="s">
        <v>644</v>
      </c>
      <c r="E103" s="6">
        <v>125.3</v>
      </c>
      <c r="F103" s="6">
        <v>117.4</v>
      </c>
      <c r="G103" s="6"/>
      <c r="H103" s="5" t="s">
        <v>120</v>
      </c>
      <c r="I103" s="6">
        <f t="shared" si="4"/>
        <v>7.89999999999999</v>
      </c>
      <c r="J103" s="5" t="str">
        <f>IF(H103="否","不适用",IF(AND(ISNUMBER(E103),ISNUMBER(F103)),IF(I103&gt;规则与名单!$B$2,"是","否"),"未判定"))</f>
        <v>不适用</v>
      </c>
      <c r="K103" s="5" t="str">
        <f t="shared" si="5"/>
        <v>非测试日仪表</v>
      </c>
      <c r="L103" s="6">
        <f t="shared" si="6"/>
        <v>125.3</v>
      </c>
      <c r="M103" s="5">
        <f t="shared" si="7"/>
        <v>0</v>
      </c>
      <c r="N103" s="5" t="s">
        <v>3651</v>
      </c>
      <c r="O103" s="5" t="s">
        <v>3652</v>
      </c>
      <c r="P103" s="5" t="s">
        <v>3653</v>
      </c>
    </row>
    <row r="104" ht="19" customHeight="1" spans="1:16">
      <c r="A104" s="5">
        <v>6</v>
      </c>
      <c r="B104" s="5" t="s">
        <v>41</v>
      </c>
      <c r="C104" s="5" t="s">
        <v>38</v>
      </c>
      <c r="D104" s="8" t="s">
        <v>3418</v>
      </c>
      <c r="E104" s="6">
        <v>107.6</v>
      </c>
      <c r="F104" s="6">
        <v>100.8</v>
      </c>
      <c r="G104" s="6">
        <v>107.6</v>
      </c>
      <c r="H104" s="5" t="s">
        <v>120</v>
      </c>
      <c r="I104" s="6">
        <f t="shared" si="4"/>
        <v>6.8</v>
      </c>
      <c r="J104" s="5" t="str">
        <f>IF(H104="否","不适用",IF(AND(ISNUMBER(E104),ISNUMBER(F104)),IF(I104&gt;规则与名单!$B$2,"是","否"),"未判定"))</f>
        <v>不适用</v>
      </c>
      <c r="K104" s="5" t="str">
        <f t="shared" si="5"/>
        <v>非测试日纯氢</v>
      </c>
      <c r="L104" s="6">
        <f t="shared" si="6"/>
        <v>107.6</v>
      </c>
      <c r="M104" s="5">
        <f t="shared" si="7"/>
        <v>0</v>
      </c>
      <c r="N104" s="5" t="s">
        <v>3654</v>
      </c>
      <c r="O104" s="5" t="s">
        <v>3655</v>
      </c>
      <c r="P104" s="5" t="s">
        <v>3656</v>
      </c>
    </row>
    <row r="105" ht="19" customHeight="1" spans="1:16">
      <c r="A105" s="5">
        <v>6</v>
      </c>
      <c r="B105" s="5" t="s">
        <v>41</v>
      </c>
      <c r="C105" s="5" t="s">
        <v>38</v>
      </c>
      <c r="D105" s="8" t="s">
        <v>3422</v>
      </c>
      <c r="E105" s="6">
        <v>0.2</v>
      </c>
      <c r="F105" s="6">
        <v>0.2</v>
      </c>
      <c r="G105" s="6">
        <v>0.2</v>
      </c>
      <c r="H105" s="5" t="s">
        <v>120</v>
      </c>
      <c r="I105" s="6">
        <f t="shared" si="4"/>
        <v>0</v>
      </c>
      <c r="J105" s="5" t="str">
        <f>IF(H105="否","不适用",IF(AND(ISNUMBER(E105),ISNUMBER(F105)),IF(I105&gt;规则与名单!$B$2,"是","否"),"未判定"))</f>
        <v>不适用</v>
      </c>
      <c r="K105" s="5" t="str">
        <f t="shared" si="5"/>
        <v>非测试日纯氢</v>
      </c>
      <c r="L105" s="6">
        <f t="shared" si="6"/>
        <v>0.2</v>
      </c>
      <c r="M105" s="5">
        <f t="shared" si="7"/>
        <v>0</v>
      </c>
      <c r="N105" s="5" t="s">
        <v>3657</v>
      </c>
      <c r="O105" s="5" t="s">
        <v>3658</v>
      </c>
      <c r="P105" s="5" t="s">
        <v>3659</v>
      </c>
    </row>
    <row r="106" ht="19" customHeight="1" spans="1:16">
      <c r="A106" s="5">
        <v>6</v>
      </c>
      <c r="B106" s="5" t="s">
        <v>41</v>
      </c>
      <c r="C106" s="5" t="s">
        <v>38</v>
      </c>
      <c r="D106" s="8" t="s">
        <v>336</v>
      </c>
      <c r="E106" s="6">
        <v>272</v>
      </c>
      <c r="F106" s="6">
        <v>255.6</v>
      </c>
      <c r="G106" s="6">
        <v>271.6</v>
      </c>
      <c r="H106" s="5" t="s">
        <v>120</v>
      </c>
      <c r="I106" s="6">
        <f t="shared" si="4"/>
        <v>16.4</v>
      </c>
      <c r="J106" s="5" t="str">
        <f>IF(H106="否","不适用",IF(AND(ISNUMBER(E106),ISNUMBER(F106)),IF(I106&gt;规则与名单!$B$2,"是","否"),"未判定"))</f>
        <v>不适用</v>
      </c>
      <c r="K106" s="5" t="str">
        <f t="shared" si="5"/>
        <v>非测试日纯氢</v>
      </c>
      <c r="L106" s="6">
        <f t="shared" si="6"/>
        <v>271.6</v>
      </c>
      <c r="M106" s="5">
        <f t="shared" si="7"/>
        <v>0</v>
      </c>
      <c r="N106" s="5" t="s">
        <v>3660</v>
      </c>
      <c r="O106" s="5" t="s">
        <v>3661</v>
      </c>
      <c r="P106" s="5" t="s">
        <v>3662</v>
      </c>
    </row>
    <row r="107" ht="19" customHeight="1" spans="1:16">
      <c r="A107" s="5">
        <v>6</v>
      </c>
      <c r="B107" s="5" t="s">
        <v>41</v>
      </c>
      <c r="C107" s="5" t="s">
        <v>38</v>
      </c>
      <c r="D107" s="8" t="s">
        <v>653</v>
      </c>
      <c r="E107" s="6">
        <v>175.4</v>
      </c>
      <c r="F107" s="6">
        <v>168.2</v>
      </c>
      <c r="G107" s="6">
        <v>142.7</v>
      </c>
      <c r="H107" s="5" t="s">
        <v>120</v>
      </c>
      <c r="I107" s="6">
        <f t="shared" si="4"/>
        <v>7.20000000000002</v>
      </c>
      <c r="J107" s="5" t="str">
        <f>IF(H107="否","不适用",IF(AND(ISNUMBER(E107),ISNUMBER(F107)),IF(I107&gt;规则与名单!$B$2,"是","否"),"未判定"))</f>
        <v>不适用</v>
      </c>
      <c r="K107" s="5" t="str">
        <f t="shared" si="5"/>
        <v>非测试日纯氢</v>
      </c>
      <c r="L107" s="6">
        <f t="shared" si="6"/>
        <v>142.7</v>
      </c>
      <c r="M107" s="5">
        <f t="shared" si="7"/>
        <v>0</v>
      </c>
      <c r="N107" s="5" t="s">
        <v>3663</v>
      </c>
      <c r="O107" s="5" t="s">
        <v>3664</v>
      </c>
      <c r="P107" s="5" t="s">
        <v>3665</v>
      </c>
    </row>
    <row r="108" ht="19" customHeight="1" spans="1:16">
      <c r="A108" s="5">
        <v>6</v>
      </c>
      <c r="B108" s="5" t="s">
        <v>41</v>
      </c>
      <c r="C108" s="5" t="s">
        <v>38</v>
      </c>
      <c r="D108" s="8" t="s">
        <v>140</v>
      </c>
      <c r="E108" s="6">
        <v>179.7</v>
      </c>
      <c r="F108" s="6">
        <v>168.5</v>
      </c>
      <c r="G108" s="6">
        <v>179.6</v>
      </c>
      <c r="H108" s="5" t="s">
        <v>120</v>
      </c>
      <c r="I108" s="6">
        <f t="shared" si="4"/>
        <v>11.2</v>
      </c>
      <c r="J108" s="5" t="str">
        <f>IF(H108="否","不适用",IF(AND(ISNUMBER(E108),ISNUMBER(F108)),IF(I108&gt;规则与名单!$B$2,"是","否"),"未判定"))</f>
        <v>不适用</v>
      </c>
      <c r="K108" s="5" t="str">
        <f t="shared" si="5"/>
        <v>非测试日纯氢</v>
      </c>
      <c r="L108" s="6">
        <f t="shared" si="6"/>
        <v>179.6</v>
      </c>
      <c r="M108" s="5">
        <f t="shared" si="7"/>
        <v>0</v>
      </c>
      <c r="N108" s="5" t="s">
        <v>3666</v>
      </c>
      <c r="O108" s="5" t="s">
        <v>3667</v>
      </c>
      <c r="P108" s="5" t="s">
        <v>3668</v>
      </c>
    </row>
    <row r="109" ht="19" customHeight="1" spans="1:16">
      <c r="A109" s="5">
        <v>6</v>
      </c>
      <c r="B109" s="5" t="s">
        <v>41</v>
      </c>
      <c r="C109" s="5" t="s">
        <v>38</v>
      </c>
      <c r="D109" s="8" t="s">
        <v>115</v>
      </c>
      <c r="E109" s="6">
        <v>164.3</v>
      </c>
      <c r="F109" s="6">
        <v>154.9</v>
      </c>
      <c r="G109" s="6">
        <v>164</v>
      </c>
      <c r="H109" s="5" t="s">
        <v>120</v>
      </c>
      <c r="I109" s="6">
        <f t="shared" si="4"/>
        <v>9.40000000000001</v>
      </c>
      <c r="J109" s="5" t="str">
        <f>IF(H109="否","不适用",IF(AND(ISNUMBER(E109),ISNUMBER(F109)),IF(I109&gt;规则与名单!$B$2,"是","否"),"未判定"))</f>
        <v>不适用</v>
      </c>
      <c r="K109" s="5" t="str">
        <f t="shared" si="5"/>
        <v>非测试日纯氢</v>
      </c>
      <c r="L109" s="6">
        <f t="shared" si="6"/>
        <v>164</v>
      </c>
      <c r="M109" s="5">
        <f t="shared" si="7"/>
        <v>0</v>
      </c>
      <c r="N109" s="5" t="s">
        <v>3669</v>
      </c>
      <c r="O109" s="5" t="s">
        <v>3670</v>
      </c>
      <c r="P109" s="5" t="s">
        <v>3671</v>
      </c>
    </row>
    <row r="110" ht="19" customHeight="1" spans="1:16">
      <c r="A110" s="5">
        <v>7</v>
      </c>
      <c r="B110" s="5" t="s">
        <v>42</v>
      </c>
      <c r="C110" s="5" t="s">
        <v>38</v>
      </c>
      <c r="D110" s="8" t="s">
        <v>114</v>
      </c>
      <c r="E110" s="6">
        <v>263.2</v>
      </c>
      <c r="F110" s="6">
        <v>249.2</v>
      </c>
      <c r="G110" s="6">
        <v>263</v>
      </c>
      <c r="H110" s="5" t="s">
        <v>120</v>
      </c>
      <c r="I110" s="6">
        <f t="shared" si="4"/>
        <v>14</v>
      </c>
      <c r="J110" s="5" t="str">
        <f>IF(H110="否","不适用",IF(AND(ISNUMBER(E110),ISNUMBER(F110)),IF(I110&gt;规则与名单!$B$2,"是","否"),"未判定"))</f>
        <v>不适用</v>
      </c>
      <c r="K110" s="5" t="str">
        <f t="shared" si="5"/>
        <v>非测试日纯氢</v>
      </c>
      <c r="L110" s="6">
        <f t="shared" si="6"/>
        <v>263</v>
      </c>
      <c r="M110" s="5">
        <f t="shared" si="7"/>
        <v>0</v>
      </c>
      <c r="N110" s="5" t="s">
        <v>3672</v>
      </c>
      <c r="O110" s="5" t="s">
        <v>3673</v>
      </c>
      <c r="P110" s="5" t="s">
        <v>3674</v>
      </c>
    </row>
    <row r="111" ht="19" customHeight="1" spans="1:16">
      <c r="A111" s="5">
        <v>7</v>
      </c>
      <c r="B111" s="5" t="s">
        <v>42</v>
      </c>
      <c r="C111" s="5" t="s">
        <v>38</v>
      </c>
      <c r="D111" s="8" t="s">
        <v>605</v>
      </c>
      <c r="E111" s="6">
        <v>171.4</v>
      </c>
      <c r="F111" s="6">
        <v>162.5</v>
      </c>
      <c r="G111" s="6">
        <v>171.7</v>
      </c>
      <c r="H111" s="5" t="s">
        <v>120</v>
      </c>
      <c r="I111" s="6">
        <f t="shared" si="4"/>
        <v>8.90000000000001</v>
      </c>
      <c r="J111" s="5" t="str">
        <f>IF(H111="否","不适用",IF(AND(ISNUMBER(E111),ISNUMBER(F111)),IF(I111&gt;规则与名单!$B$2,"是","否"),"未判定"))</f>
        <v>不适用</v>
      </c>
      <c r="K111" s="5" t="str">
        <f t="shared" si="5"/>
        <v>非测试日纯氢</v>
      </c>
      <c r="L111" s="6">
        <f t="shared" si="6"/>
        <v>171.7</v>
      </c>
      <c r="M111" s="5">
        <f t="shared" si="7"/>
        <v>0</v>
      </c>
      <c r="N111" s="5" t="s">
        <v>3675</v>
      </c>
      <c r="O111" s="5" t="s">
        <v>3676</v>
      </c>
      <c r="P111" s="5" t="s">
        <v>3677</v>
      </c>
    </row>
    <row r="112" ht="19" customHeight="1" spans="1:16">
      <c r="A112" s="5">
        <v>7</v>
      </c>
      <c r="B112" s="5" t="s">
        <v>42</v>
      </c>
      <c r="C112" s="5" t="s">
        <v>38</v>
      </c>
      <c r="D112" s="8" t="s">
        <v>186</v>
      </c>
      <c r="E112" s="6">
        <v>217.2</v>
      </c>
      <c r="F112" s="6">
        <v>204.5</v>
      </c>
      <c r="G112" s="6">
        <v>216.6</v>
      </c>
      <c r="H112" s="5" t="s">
        <v>120</v>
      </c>
      <c r="I112" s="6">
        <f t="shared" si="4"/>
        <v>12.7</v>
      </c>
      <c r="J112" s="5" t="str">
        <f>IF(H112="否","不适用",IF(AND(ISNUMBER(E112),ISNUMBER(F112)),IF(I112&gt;规则与名单!$B$2,"是","否"),"未判定"))</f>
        <v>不适用</v>
      </c>
      <c r="K112" s="5" t="str">
        <f t="shared" si="5"/>
        <v>非测试日纯氢</v>
      </c>
      <c r="L112" s="6">
        <f t="shared" si="6"/>
        <v>216.6</v>
      </c>
      <c r="M112" s="5">
        <f t="shared" si="7"/>
        <v>0</v>
      </c>
      <c r="N112" s="5" t="s">
        <v>3678</v>
      </c>
      <c r="O112" s="5" t="s">
        <v>3679</v>
      </c>
      <c r="P112" s="5" t="s">
        <v>3680</v>
      </c>
    </row>
    <row r="113" ht="19" customHeight="1" spans="1:16">
      <c r="A113" s="5">
        <v>7</v>
      </c>
      <c r="B113" s="5" t="s">
        <v>42</v>
      </c>
      <c r="C113" s="5" t="s">
        <v>38</v>
      </c>
      <c r="D113" s="8" t="s">
        <v>165</v>
      </c>
      <c r="E113" s="6">
        <v>143.5</v>
      </c>
      <c r="F113" s="6">
        <v>135.4</v>
      </c>
      <c r="G113" s="6">
        <v>142.2</v>
      </c>
      <c r="H113" s="5" t="s">
        <v>120</v>
      </c>
      <c r="I113" s="6">
        <f t="shared" si="4"/>
        <v>8.09999999999999</v>
      </c>
      <c r="J113" s="5" t="str">
        <f>IF(H113="否","不适用",IF(AND(ISNUMBER(E113),ISNUMBER(F113)),IF(I113&gt;规则与名单!$B$2,"是","否"),"未判定"))</f>
        <v>不适用</v>
      </c>
      <c r="K113" s="5" t="str">
        <f t="shared" si="5"/>
        <v>非测试日纯氢</v>
      </c>
      <c r="L113" s="6">
        <f t="shared" si="6"/>
        <v>142.2</v>
      </c>
      <c r="M113" s="5">
        <f t="shared" si="7"/>
        <v>0</v>
      </c>
      <c r="N113" s="5" t="s">
        <v>3681</v>
      </c>
      <c r="O113" s="5" t="s">
        <v>3682</v>
      </c>
      <c r="P113" s="5" t="s">
        <v>3683</v>
      </c>
    </row>
    <row r="114" ht="19" customHeight="1" spans="1:16">
      <c r="A114" s="5">
        <v>7</v>
      </c>
      <c r="B114" s="5" t="s">
        <v>42</v>
      </c>
      <c r="C114" s="5" t="s">
        <v>38</v>
      </c>
      <c r="D114" s="8" t="s">
        <v>151</v>
      </c>
      <c r="E114" s="6">
        <v>171.7</v>
      </c>
      <c r="F114" s="6">
        <v>162.5</v>
      </c>
      <c r="G114" s="6">
        <v>171.7</v>
      </c>
      <c r="H114" s="5" t="s">
        <v>120</v>
      </c>
      <c r="I114" s="6">
        <f t="shared" si="4"/>
        <v>9.19999999999999</v>
      </c>
      <c r="J114" s="5" t="str">
        <f>IF(H114="否","不适用",IF(AND(ISNUMBER(E114),ISNUMBER(F114)),IF(I114&gt;规则与名单!$B$2,"是","否"),"未判定"))</f>
        <v>不适用</v>
      </c>
      <c r="K114" s="5" t="str">
        <f t="shared" si="5"/>
        <v>非测试日纯氢</v>
      </c>
      <c r="L114" s="6">
        <f t="shared" si="6"/>
        <v>171.7</v>
      </c>
      <c r="M114" s="5">
        <f t="shared" si="7"/>
        <v>0</v>
      </c>
      <c r="N114" s="5" t="s">
        <v>3684</v>
      </c>
      <c r="O114" s="5" t="s">
        <v>3685</v>
      </c>
      <c r="P114" s="5" t="s">
        <v>3686</v>
      </c>
    </row>
    <row r="115" ht="19" customHeight="1" spans="1:16">
      <c r="A115" s="5">
        <v>7</v>
      </c>
      <c r="B115" s="5" t="s">
        <v>42</v>
      </c>
      <c r="C115" s="5" t="s">
        <v>38</v>
      </c>
      <c r="D115" s="8" t="s">
        <v>3358</v>
      </c>
      <c r="E115" s="6"/>
      <c r="F115" s="6">
        <v>0</v>
      </c>
      <c r="G115" s="6"/>
      <c r="H115" s="5" t="s">
        <v>120</v>
      </c>
      <c r="I115" s="6" t="str">
        <f t="shared" si="4"/>
        <v/>
      </c>
      <c r="J115" s="5" t="str">
        <f>IF(H115="否","不适用",IF(AND(ISNUMBER(E115),ISNUMBER(F115)),IF(I115&gt;规则与名单!$B$2,"是","否"),"未判定"))</f>
        <v>不适用</v>
      </c>
      <c r="K115" s="5" t="str">
        <f t="shared" si="5"/>
        <v>缺失</v>
      </c>
      <c r="L115" s="6" t="str">
        <f t="shared" si="6"/>
        <v/>
      </c>
      <c r="M115" s="5">
        <f t="shared" si="7"/>
        <v>1</v>
      </c>
      <c r="N115" s="5" t="s">
        <v>3687</v>
      </c>
      <c r="O115" s="5" t="s">
        <v>3688</v>
      </c>
      <c r="P115" s="5" t="s">
        <v>3689</v>
      </c>
    </row>
    <row r="116" ht="19" customHeight="1" spans="1:16">
      <c r="A116" s="5">
        <v>7</v>
      </c>
      <c r="B116" s="5" t="s">
        <v>42</v>
      </c>
      <c r="C116" s="5" t="s">
        <v>38</v>
      </c>
      <c r="D116" s="8" t="s">
        <v>272</v>
      </c>
      <c r="E116" s="6">
        <v>0</v>
      </c>
      <c r="F116" s="6">
        <v>0</v>
      </c>
      <c r="G116" s="6"/>
      <c r="H116" s="5" t="s">
        <v>120</v>
      </c>
      <c r="I116" s="6">
        <f t="shared" si="4"/>
        <v>0</v>
      </c>
      <c r="J116" s="5" t="str">
        <f>IF(H116="否","不适用",IF(AND(ISNUMBER(E116),ISNUMBER(F116)),IF(I116&gt;规则与名单!$B$2,"是","否"),"未判定"))</f>
        <v>不适用</v>
      </c>
      <c r="K116" s="5" t="str">
        <f t="shared" si="5"/>
        <v>非测试日仪表</v>
      </c>
      <c r="L116" s="6">
        <f t="shared" si="6"/>
        <v>0</v>
      </c>
      <c r="M116" s="5">
        <f t="shared" si="7"/>
        <v>0</v>
      </c>
      <c r="N116" s="5" t="s">
        <v>3690</v>
      </c>
      <c r="O116" s="5" t="s">
        <v>3691</v>
      </c>
      <c r="P116" s="5" t="s">
        <v>3692</v>
      </c>
    </row>
    <row r="117" ht="19" customHeight="1" spans="1:16">
      <c r="A117" s="5">
        <v>7</v>
      </c>
      <c r="B117" s="5" t="s">
        <v>42</v>
      </c>
      <c r="C117" s="5" t="s">
        <v>38</v>
      </c>
      <c r="D117" s="8" t="s">
        <v>506</v>
      </c>
      <c r="E117" s="6">
        <v>0</v>
      </c>
      <c r="F117" s="6">
        <v>0.05</v>
      </c>
      <c r="G117" s="6"/>
      <c r="H117" s="5" t="s">
        <v>120</v>
      </c>
      <c r="I117" s="6">
        <f t="shared" si="4"/>
        <v>-0.05</v>
      </c>
      <c r="J117" s="5" t="str">
        <f>IF(H117="否","不适用",IF(AND(ISNUMBER(E117),ISNUMBER(F117)),IF(I117&gt;规则与名单!$B$2,"是","否"),"未判定"))</f>
        <v>不适用</v>
      </c>
      <c r="K117" s="5" t="str">
        <f t="shared" si="5"/>
        <v>非测试日仪表</v>
      </c>
      <c r="L117" s="6">
        <f t="shared" si="6"/>
        <v>0</v>
      </c>
      <c r="M117" s="5">
        <f t="shared" si="7"/>
        <v>0</v>
      </c>
      <c r="N117" s="5" t="s">
        <v>3693</v>
      </c>
      <c r="O117" s="5" t="s">
        <v>3694</v>
      </c>
      <c r="P117" s="5" t="s">
        <v>3695</v>
      </c>
    </row>
    <row r="118" ht="19" customHeight="1" spans="1:16">
      <c r="A118" s="5">
        <v>7</v>
      </c>
      <c r="B118" s="5" t="s">
        <v>42</v>
      </c>
      <c r="C118" s="5" t="s">
        <v>38</v>
      </c>
      <c r="D118" s="8" t="s">
        <v>673</v>
      </c>
      <c r="E118" s="6">
        <v>127</v>
      </c>
      <c r="F118" s="6">
        <v>120.6</v>
      </c>
      <c r="G118" s="6">
        <v>127</v>
      </c>
      <c r="H118" s="5" t="s">
        <v>120</v>
      </c>
      <c r="I118" s="6">
        <f t="shared" si="4"/>
        <v>6.40000000000001</v>
      </c>
      <c r="J118" s="5" t="str">
        <f>IF(H118="否","不适用",IF(AND(ISNUMBER(E118),ISNUMBER(F118)),IF(I118&gt;规则与名单!$B$2,"是","否"),"未判定"))</f>
        <v>不适用</v>
      </c>
      <c r="K118" s="5" t="str">
        <f t="shared" si="5"/>
        <v>非测试日纯氢</v>
      </c>
      <c r="L118" s="6">
        <f t="shared" si="6"/>
        <v>127</v>
      </c>
      <c r="M118" s="5">
        <f t="shared" si="7"/>
        <v>0</v>
      </c>
      <c r="N118" s="5" t="s">
        <v>3696</v>
      </c>
      <c r="O118" s="5" t="s">
        <v>3697</v>
      </c>
      <c r="P118" s="5" t="s">
        <v>3698</v>
      </c>
    </row>
    <row r="119" ht="19" customHeight="1" spans="1:16">
      <c r="A119" s="5">
        <v>7</v>
      </c>
      <c r="B119" s="5" t="s">
        <v>42</v>
      </c>
      <c r="C119" s="5" t="s">
        <v>38</v>
      </c>
      <c r="D119" s="8" t="s">
        <v>183</v>
      </c>
      <c r="E119" s="6">
        <v>157.3</v>
      </c>
      <c r="F119" s="6">
        <v>148.5</v>
      </c>
      <c r="G119" s="6">
        <v>157.2</v>
      </c>
      <c r="H119" s="5" t="s">
        <v>120</v>
      </c>
      <c r="I119" s="6">
        <f t="shared" si="4"/>
        <v>8.80000000000001</v>
      </c>
      <c r="J119" s="5" t="str">
        <f>IF(H119="否","不适用",IF(AND(ISNUMBER(E119),ISNUMBER(F119)),IF(I119&gt;规则与名单!$B$2,"是","否"),"未判定"))</f>
        <v>不适用</v>
      </c>
      <c r="K119" s="5" t="str">
        <f t="shared" si="5"/>
        <v>非测试日纯氢</v>
      </c>
      <c r="L119" s="6">
        <f t="shared" si="6"/>
        <v>157.2</v>
      </c>
      <c r="M119" s="5">
        <f t="shared" si="7"/>
        <v>0</v>
      </c>
      <c r="N119" s="5" t="s">
        <v>3699</v>
      </c>
      <c r="O119" s="5" t="s">
        <v>3700</v>
      </c>
      <c r="P119" s="5" t="s">
        <v>3701</v>
      </c>
    </row>
    <row r="120" ht="19" customHeight="1" spans="1:16">
      <c r="A120" s="5">
        <v>7</v>
      </c>
      <c r="B120" s="5" t="s">
        <v>42</v>
      </c>
      <c r="C120" s="5" t="s">
        <v>38</v>
      </c>
      <c r="D120" s="8" t="s">
        <v>431</v>
      </c>
      <c r="E120" s="6">
        <v>250</v>
      </c>
      <c r="F120" s="6">
        <v>236.5</v>
      </c>
      <c r="G120" s="6">
        <v>249.8</v>
      </c>
      <c r="H120" s="5" t="s">
        <v>120</v>
      </c>
      <c r="I120" s="6">
        <f t="shared" si="4"/>
        <v>13.5</v>
      </c>
      <c r="J120" s="5" t="str">
        <f>IF(H120="否","不适用",IF(AND(ISNUMBER(E120),ISNUMBER(F120)),IF(I120&gt;规则与名单!$B$2,"是","否"),"未判定"))</f>
        <v>不适用</v>
      </c>
      <c r="K120" s="5" t="str">
        <f t="shared" si="5"/>
        <v>非测试日纯氢</v>
      </c>
      <c r="L120" s="6">
        <f t="shared" si="6"/>
        <v>249.8</v>
      </c>
      <c r="M120" s="5">
        <f t="shared" si="7"/>
        <v>0</v>
      </c>
      <c r="N120" s="5" t="s">
        <v>3702</v>
      </c>
      <c r="O120" s="5" t="s">
        <v>3703</v>
      </c>
      <c r="P120" s="5" t="s">
        <v>3704</v>
      </c>
    </row>
    <row r="121" ht="19" customHeight="1" spans="1:16">
      <c r="A121" s="5">
        <v>7</v>
      </c>
      <c r="B121" s="5" t="s">
        <v>42</v>
      </c>
      <c r="C121" s="5" t="s">
        <v>38</v>
      </c>
      <c r="D121" s="8" t="s">
        <v>3377</v>
      </c>
      <c r="E121" s="6"/>
      <c r="F121" s="6">
        <v>0</v>
      </c>
      <c r="G121" s="6"/>
      <c r="H121" s="5" t="s">
        <v>120</v>
      </c>
      <c r="I121" s="6" t="str">
        <f t="shared" si="4"/>
        <v/>
      </c>
      <c r="J121" s="5" t="str">
        <f>IF(H121="否","不适用",IF(AND(ISNUMBER(E121),ISNUMBER(F121)),IF(I121&gt;规则与名单!$B$2,"是","否"),"未判定"))</f>
        <v>不适用</v>
      </c>
      <c r="K121" s="5" t="str">
        <f t="shared" si="5"/>
        <v>缺失</v>
      </c>
      <c r="L121" s="6" t="str">
        <f t="shared" si="6"/>
        <v/>
      </c>
      <c r="M121" s="5">
        <f t="shared" si="7"/>
        <v>1</v>
      </c>
      <c r="N121" s="5" t="s">
        <v>3705</v>
      </c>
      <c r="O121" s="5" t="s">
        <v>3706</v>
      </c>
      <c r="P121" s="5" t="s">
        <v>3707</v>
      </c>
    </row>
    <row r="122" ht="19" customHeight="1" spans="1:16">
      <c r="A122" s="5">
        <v>7</v>
      </c>
      <c r="B122" s="5" t="s">
        <v>42</v>
      </c>
      <c r="C122" s="5" t="s">
        <v>38</v>
      </c>
      <c r="D122" s="8" t="s">
        <v>407</v>
      </c>
      <c r="E122" s="6"/>
      <c r="F122" s="6">
        <v>0</v>
      </c>
      <c r="G122" s="6"/>
      <c r="H122" s="5" t="s">
        <v>120</v>
      </c>
      <c r="I122" s="6" t="str">
        <f t="shared" si="4"/>
        <v/>
      </c>
      <c r="J122" s="5" t="str">
        <f>IF(H122="否","不适用",IF(AND(ISNUMBER(E122),ISNUMBER(F122)),IF(I122&gt;规则与名单!$B$2,"是","否"),"未判定"))</f>
        <v>不适用</v>
      </c>
      <c r="K122" s="5" t="str">
        <f t="shared" si="5"/>
        <v>缺失</v>
      </c>
      <c r="L122" s="6" t="str">
        <f t="shared" si="6"/>
        <v/>
      </c>
      <c r="M122" s="5">
        <f t="shared" si="7"/>
        <v>1</v>
      </c>
      <c r="N122" s="5" t="s">
        <v>3708</v>
      </c>
      <c r="O122" s="5" t="s">
        <v>3709</v>
      </c>
      <c r="P122" s="5" t="s">
        <v>3710</v>
      </c>
    </row>
    <row r="123" ht="19" customHeight="1" spans="1:16">
      <c r="A123" s="5">
        <v>7</v>
      </c>
      <c r="B123" s="5" t="s">
        <v>42</v>
      </c>
      <c r="C123" s="5" t="s">
        <v>38</v>
      </c>
      <c r="D123" s="8" t="s">
        <v>411</v>
      </c>
      <c r="E123" s="6">
        <v>1.9</v>
      </c>
      <c r="F123" s="6">
        <v>1.9</v>
      </c>
      <c r="G123" s="6">
        <v>1.9</v>
      </c>
      <c r="H123" s="5" t="s">
        <v>120</v>
      </c>
      <c r="I123" s="6">
        <f t="shared" si="4"/>
        <v>0</v>
      </c>
      <c r="J123" s="5" t="str">
        <f>IF(H123="否","不适用",IF(AND(ISNUMBER(E123),ISNUMBER(F123)),IF(I123&gt;规则与名单!$B$2,"是","否"),"未判定"))</f>
        <v>不适用</v>
      </c>
      <c r="K123" s="5" t="str">
        <f t="shared" si="5"/>
        <v>非测试日纯氢</v>
      </c>
      <c r="L123" s="6">
        <f t="shared" si="6"/>
        <v>1.9</v>
      </c>
      <c r="M123" s="5">
        <f t="shared" si="7"/>
        <v>0</v>
      </c>
      <c r="N123" s="5" t="s">
        <v>3711</v>
      </c>
      <c r="O123" s="5" t="s">
        <v>3712</v>
      </c>
      <c r="P123" s="5" t="s">
        <v>3713</v>
      </c>
    </row>
    <row r="124" ht="19" customHeight="1" spans="1:16">
      <c r="A124" s="5">
        <v>7</v>
      </c>
      <c r="B124" s="5" t="s">
        <v>42</v>
      </c>
      <c r="C124" s="5" t="s">
        <v>38</v>
      </c>
      <c r="D124" s="8" t="s">
        <v>251</v>
      </c>
      <c r="E124" s="6">
        <v>106.4</v>
      </c>
      <c r="F124" s="6">
        <v>101</v>
      </c>
      <c r="G124" s="6">
        <v>91.3</v>
      </c>
      <c r="H124" s="5" t="s">
        <v>120</v>
      </c>
      <c r="I124" s="6">
        <f t="shared" si="4"/>
        <v>5.40000000000001</v>
      </c>
      <c r="J124" s="5" t="str">
        <f>IF(H124="否","不适用",IF(AND(ISNUMBER(E124),ISNUMBER(F124)),IF(I124&gt;规则与名单!$B$2,"是","否"),"未判定"))</f>
        <v>不适用</v>
      </c>
      <c r="K124" s="5" t="str">
        <f t="shared" si="5"/>
        <v>非测试日纯氢</v>
      </c>
      <c r="L124" s="6">
        <f t="shared" si="6"/>
        <v>91.3</v>
      </c>
      <c r="M124" s="5">
        <f t="shared" si="7"/>
        <v>0</v>
      </c>
      <c r="N124" s="5" t="s">
        <v>3714</v>
      </c>
      <c r="O124" s="5" t="s">
        <v>3715</v>
      </c>
      <c r="P124" s="5" t="s">
        <v>3716</v>
      </c>
    </row>
    <row r="125" ht="19" customHeight="1" spans="1:16">
      <c r="A125" s="5">
        <v>7</v>
      </c>
      <c r="B125" s="5" t="s">
        <v>42</v>
      </c>
      <c r="C125" s="5" t="s">
        <v>38</v>
      </c>
      <c r="D125" s="8" t="s">
        <v>472</v>
      </c>
      <c r="E125" s="6">
        <v>101.9</v>
      </c>
      <c r="F125" s="6">
        <v>96.7</v>
      </c>
      <c r="G125" s="6">
        <v>102.2</v>
      </c>
      <c r="H125" s="5" t="s">
        <v>120</v>
      </c>
      <c r="I125" s="6">
        <f t="shared" si="4"/>
        <v>5.2</v>
      </c>
      <c r="J125" s="5" t="str">
        <f>IF(H125="否","不适用",IF(AND(ISNUMBER(E125),ISNUMBER(F125)),IF(I125&gt;规则与名单!$B$2,"是","否"),"未判定"))</f>
        <v>不适用</v>
      </c>
      <c r="K125" s="5" t="str">
        <f t="shared" si="5"/>
        <v>非测试日纯氢</v>
      </c>
      <c r="L125" s="6">
        <f t="shared" si="6"/>
        <v>102.2</v>
      </c>
      <c r="M125" s="5">
        <f t="shared" si="7"/>
        <v>0</v>
      </c>
      <c r="N125" s="5" t="s">
        <v>3717</v>
      </c>
      <c r="O125" s="5" t="s">
        <v>3718</v>
      </c>
      <c r="P125" s="5" t="s">
        <v>3719</v>
      </c>
    </row>
    <row r="126" ht="19" customHeight="1" spans="1:16">
      <c r="A126" s="5">
        <v>7</v>
      </c>
      <c r="B126" s="5" t="s">
        <v>42</v>
      </c>
      <c r="C126" s="5" t="s">
        <v>38</v>
      </c>
      <c r="D126" s="8" t="s">
        <v>466</v>
      </c>
      <c r="E126" s="6">
        <v>67.3</v>
      </c>
      <c r="F126" s="6">
        <v>63.1</v>
      </c>
      <c r="G126" s="6">
        <v>61.4</v>
      </c>
      <c r="H126" s="5" t="s">
        <v>120</v>
      </c>
      <c r="I126" s="6">
        <f t="shared" si="4"/>
        <v>4.2</v>
      </c>
      <c r="J126" s="5" t="str">
        <f>IF(H126="否","不适用",IF(AND(ISNUMBER(E126),ISNUMBER(F126)),IF(I126&gt;规则与名单!$B$2,"是","否"),"未判定"))</f>
        <v>不适用</v>
      </c>
      <c r="K126" s="5" t="str">
        <f t="shared" si="5"/>
        <v>非测试日纯氢</v>
      </c>
      <c r="L126" s="6">
        <f t="shared" si="6"/>
        <v>61.4</v>
      </c>
      <c r="M126" s="5">
        <f t="shared" si="7"/>
        <v>0</v>
      </c>
      <c r="N126" s="5" t="s">
        <v>3720</v>
      </c>
      <c r="O126" s="5" t="s">
        <v>3721</v>
      </c>
      <c r="P126" s="5" t="s">
        <v>3722</v>
      </c>
    </row>
    <row r="127" ht="19" customHeight="1" spans="1:16">
      <c r="A127" s="5">
        <v>7</v>
      </c>
      <c r="B127" s="5" t="s">
        <v>42</v>
      </c>
      <c r="C127" s="5" t="s">
        <v>38</v>
      </c>
      <c r="D127" s="8" t="s">
        <v>333</v>
      </c>
      <c r="E127" s="6">
        <v>156.3</v>
      </c>
      <c r="F127" s="6">
        <v>147.4</v>
      </c>
      <c r="G127" s="6">
        <v>20.6</v>
      </c>
      <c r="H127" s="5" t="s">
        <v>120</v>
      </c>
      <c r="I127" s="6">
        <f t="shared" si="4"/>
        <v>8.90000000000001</v>
      </c>
      <c r="J127" s="5" t="str">
        <f>IF(H127="否","不适用",IF(AND(ISNUMBER(E127),ISNUMBER(F127)),IF(I127&gt;规则与名单!$B$2,"是","否"),"未判定"))</f>
        <v>不适用</v>
      </c>
      <c r="K127" s="5" t="str">
        <f t="shared" si="5"/>
        <v>非测试日纯氢</v>
      </c>
      <c r="L127" s="6">
        <f t="shared" si="6"/>
        <v>20.6</v>
      </c>
      <c r="M127" s="5">
        <f t="shared" si="7"/>
        <v>0</v>
      </c>
      <c r="N127" s="5" t="s">
        <v>3723</v>
      </c>
      <c r="O127" s="5" t="s">
        <v>3724</v>
      </c>
      <c r="P127" s="5" t="s">
        <v>3725</v>
      </c>
    </row>
    <row r="128" ht="19" customHeight="1" spans="1:16">
      <c r="A128" s="5">
        <v>7</v>
      </c>
      <c r="B128" s="5" t="s">
        <v>42</v>
      </c>
      <c r="C128" s="5" t="s">
        <v>38</v>
      </c>
      <c r="D128" s="8" t="s">
        <v>175</v>
      </c>
      <c r="E128" s="6">
        <v>133</v>
      </c>
      <c r="F128" s="6">
        <v>126.1</v>
      </c>
      <c r="G128" s="6">
        <v>127.9</v>
      </c>
      <c r="H128" s="5" t="s">
        <v>120</v>
      </c>
      <c r="I128" s="6">
        <f t="shared" si="4"/>
        <v>6.90000000000001</v>
      </c>
      <c r="J128" s="5" t="str">
        <f>IF(H128="否","不适用",IF(AND(ISNUMBER(E128),ISNUMBER(F128)),IF(I128&gt;规则与名单!$B$2,"是","否"),"未判定"))</f>
        <v>不适用</v>
      </c>
      <c r="K128" s="5" t="str">
        <f t="shared" si="5"/>
        <v>非测试日纯氢</v>
      </c>
      <c r="L128" s="6">
        <f t="shared" si="6"/>
        <v>127.9</v>
      </c>
      <c r="M128" s="5">
        <f t="shared" si="7"/>
        <v>0</v>
      </c>
      <c r="N128" s="5" t="s">
        <v>3726</v>
      </c>
      <c r="O128" s="5" t="s">
        <v>3727</v>
      </c>
      <c r="P128" s="5" t="s">
        <v>3728</v>
      </c>
    </row>
    <row r="129" ht="19" customHeight="1" spans="1:16">
      <c r="A129" s="5">
        <v>7</v>
      </c>
      <c r="B129" s="5" t="s">
        <v>42</v>
      </c>
      <c r="C129" s="5" t="s">
        <v>38</v>
      </c>
      <c r="D129" s="8" t="s">
        <v>3402</v>
      </c>
      <c r="E129" s="6">
        <v>177.1</v>
      </c>
      <c r="F129" s="6">
        <v>167.1</v>
      </c>
      <c r="G129" s="6">
        <v>177</v>
      </c>
      <c r="H129" s="5" t="s">
        <v>120</v>
      </c>
      <c r="I129" s="6">
        <f t="shared" si="4"/>
        <v>10</v>
      </c>
      <c r="J129" s="5" t="str">
        <f>IF(H129="否","不适用",IF(AND(ISNUMBER(E129),ISNUMBER(F129)),IF(I129&gt;规则与名单!$B$2,"是","否"),"未判定"))</f>
        <v>不适用</v>
      </c>
      <c r="K129" s="5" t="str">
        <f t="shared" si="5"/>
        <v>非测试日纯氢</v>
      </c>
      <c r="L129" s="6">
        <f t="shared" si="6"/>
        <v>177</v>
      </c>
      <c r="M129" s="5">
        <f t="shared" si="7"/>
        <v>0</v>
      </c>
      <c r="N129" s="5" t="s">
        <v>3729</v>
      </c>
      <c r="O129" s="5" t="s">
        <v>3730</v>
      </c>
      <c r="P129" s="5" t="s">
        <v>3731</v>
      </c>
    </row>
    <row r="130" ht="19" customHeight="1" spans="1:16">
      <c r="A130" s="5">
        <v>7</v>
      </c>
      <c r="B130" s="5" t="s">
        <v>42</v>
      </c>
      <c r="C130" s="5" t="s">
        <v>38</v>
      </c>
      <c r="D130" s="8" t="s">
        <v>487</v>
      </c>
      <c r="E130" s="6">
        <v>251.2</v>
      </c>
      <c r="F130" s="6">
        <v>237.3</v>
      </c>
      <c r="G130" s="6">
        <v>244.1</v>
      </c>
      <c r="H130" s="5" t="s">
        <v>120</v>
      </c>
      <c r="I130" s="6">
        <f t="shared" ref="I130:I193" si="8">IF(AND(ISNUMBER(E130),ISNUMBER(F130)),E130-F130,"")</f>
        <v>13.9</v>
      </c>
      <c r="J130" s="5" t="str">
        <f>IF(H130="否","不适用",IF(AND(ISNUMBER(E130),ISNUMBER(F130)),IF(I130&gt;规则与名单!$B$2,"是","否"),"未判定"))</f>
        <v>不适用</v>
      </c>
      <c r="K130" s="5" t="str">
        <f t="shared" ref="K130:K193" si="9">IF(J130="是",IF(ISNUMBER(F130),"测试日GPS","缺失"),IF(ISNUMBER(G130),"非测试日纯氢",IF(AND(H130="是",J130="未判定"),IF(ISNUMBER(F130),"测试名单无纯氢GPS","缺失"),IF(ISNUMBER(E130),"非测试日仪表","缺失"))))</f>
        <v>非测试日纯氢</v>
      </c>
      <c r="L130" s="6">
        <f t="shared" ref="L130:L193" si="10">IF(K130="缺失","",IF(K130="非测试日纯氢",G130,IF(K130="非测试日仪表",E130,F130)))</f>
        <v>244.1</v>
      </c>
      <c r="M130" s="5">
        <f t="shared" ref="M130:M193" si="11">IF(K130="缺失",1,0)</f>
        <v>0</v>
      </c>
      <c r="N130" s="5" t="s">
        <v>3732</v>
      </c>
      <c r="O130" s="5" t="s">
        <v>3733</v>
      </c>
      <c r="P130" s="5" t="s">
        <v>3734</v>
      </c>
    </row>
    <row r="131" ht="19" customHeight="1" spans="1:16">
      <c r="A131" s="5">
        <v>7</v>
      </c>
      <c r="B131" s="5" t="s">
        <v>42</v>
      </c>
      <c r="C131" s="5" t="s">
        <v>38</v>
      </c>
      <c r="D131" s="8" t="s">
        <v>121</v>
      </c>
      <c r="E131" s="6">
        <v>0</v>
      </c>
      <c r="F131" s="6">
        <v>0</v>
      </c>
      <c r="G131" s="6"/>
      <c r="H131" s="5" t="s">
        <v>120</v>
      </c>
      <c r="I131" s="6">
        <f t="shared" si="8"/>
        <v>0</v>
      </c>
      <c r="J131" s="5" t="str">
        <f>IF(H131="否","不适用",IF(AND(ISNUMBER(E131),ISNUMBER(F131)),IF(I131&gt;规则与名单!$B$2,"是","否"),"未判定"))</f>
        <v>不适用</v>
      </c>
      <c r="K131" s="5" t="str">
        <f t="shared" si="9"/>
        <v>非测试日仪表</v>
      </c>
      <c r="L131" s="6">
        <f t="shared" si="10"/>
        <v>0</v>
      </c>
      <c r="M131" s="5">
        <f t="shared" si="11"/>
        <v>0</v>
      </c>
      <c r="N131" s="5" t="s">
        <v>3735</v>
      </c>
      <c r="O131" s="5" t="s">
        <v>3736</v>
      </c>
      <c r="P131" s="5" t="s">
        <v>3737</v>
      </c>
    </row>
    <row r="132" ht="19" customHeight="1" spans="1:16">
      <c r="A132" s="5">
        <v>7</v>
      </c>
      <c r="B132" s="5" t="s">
        <v>42</v>
      </c>
      <c r="C132" s="5" t="s">
        <v>38</v>
      </c>
      <c r="D132" s="8" t="s">
        <v>170</v>
      </c>
      <c r="E132" s="6">
        <v>152.4</v>
      </c>
      <c r="F132" s="6">
        <v>144.1</v>
      </c>
      <c r="G132" s="6">
        <v>150.5</v>
      </c>
      <c r="H132" s="5" t="s">
        <v>120</v>
      </c>
      <c r="I132" s="6">
        <f t="shared" si="8"/>
        <v>8.30000000000001</v>
      </c>
      <c r="J132" s="5" t="str">
        <f>IF(H132="否","不适用",IF(AND(ISNUMBER(E132),ISNUMBER(F132)),IF(I132&gt;规则与名单!$B$2,"是","否"),"未判定"))</f>
        <v>不适用</v>
      </c>
      <c r="K132" s="5" t="str">
        <f t="shared" si="9"/>
        <v>非测试日纯氢</v>
      </c>
      <c r="L132" s="6">
        <f t="shared" si="10"/>
        <v>150.5</v>
      </c>
      <c r="M132" s="5">
        <f t="shared" si="11"/>
        <v>0</v>
      </c>
      <c r="N132" s="5" t="s">
        <v>3738</v>
      </c>
      <c r="O132" s="5" t="s">
        <v>3739</v>
      </c>
      <c r="P132" s="5" t="s">
        <v>3740</v>
      </c>
    </row>
    <row r="133" ht="19" customHeight="1" spans="1:16">
      <c r="A133" s="5">
        <v>7</v>
      </c>
      <c r="B133" s="5" t="s">
        <v>42</v>
      </c>
      <c r="C133" s="5" t="s">
        <v>38</v>
      </c>
      <c r="D133" s="8" t="s">
        <v>644</v>
      </c>
      <c r="E133" s="6">
        <v>330.8</v>
      </c>
      <c r="F133" s="6">
        <v>312</v>
      </c>
      <c r="G133" s="6">
        <v>142.9</v>
      </c>
      <c r="H133" s="5" t="s">
        <v>120</v>
      </c>
      <c r="I133" s="6">
        <f t="shared" si="8"/>
        <v>18.8</v>
      </c>
      <c r="J133" s="5" t="str">
        <f>IF(H133="否","不适用",IF(AND(ISNUMBER(E133),ISNUMBER(F133)),IF(I133&gt;规则与名单!$B$2,"是","否"),"未判定"))</f>
        <v>不适用</v>
      </c>
      <c r="K133" s="5" t="str">
        <f t="shared" si="9"/>
        <v>非测试日纯氢</v>
      </c>
      <c r="L133" s="6">
        <f t="shared" si="10"/>
        <v>142.9</v>
      </c>
      <c r="M133" s="5">
        <f t="shared" si="11"/>
        <v>0</v>
      </c>
      <c r="N133" s="5" t="s">
        <v>3741</v>
      </c>
      <c r="O133" s="5" t="s">
        <v>3742</v>
      </c>
      <c r="P133" s="5" t="s">
        <v>3743</v>
      </c>
    </row>
    <row r="134" ht="19" customHeight="1" spans="1:16">
      <c r="A134" s="5">
        <v>7</v>
      </c>
      <c r="B134" s="5" t="s">
        <v>42</v>
      </c>
      <c r="C134" s="5" t="s">
        <v>38</v>
      </c>
      <c r="D134" s="8" t="s">
        <v>3418</v>
      </c>
      <c r="E134" s="6">
        <v>152.1</v>
      </c>
      <c r="F134" s="6">
        <v>143.8</v>
      </c>
      <c r="G134" s="6">
        <v>151.9</v>
      </c>
      <c r="H134" s="5" t="s">
        <v>120</v>
      </c>
      <c r="I134" s="6">
        <f t="shared" si="8"/>
        <v>8.29999999999998</v>
      </c>
      <c r="J134" s="5" t="str">
        <f>IF(H134="否","不适用",IF(AND(ISNUMBER(E134),ISNUMBER(F134)),IF(I134&gt;规则与名单!$B$2,"是","否"),"未判定"))</f>
        <v>不适用</v>
      </c>
      <c r="K134" s="5" t="str">
        <f t="shared" si="9"/>
        <v>非测试日纯氢</v>
      </c>
      <c r="L134" s="6">
        <f t="shared" si="10"/>
        <v>151.9</v>
      </c>
      <c r="M134" s="5">
        <f t="shared" si="11"/>
        <v>0</v>
      </c>
      <c r="N134" s="5" t="s">
        <v>3744</v>
      </c>
      <c r="O134" s="5" t="s">
        <v>3745</v>
      </c>
      <c r="P134" s="5" t="s">
        <v>3746</v>
      </c>
    </row>
    <row r="135" ht="19" customHeight="1" spans="1:16">
      <c r="A135" s="5">
        <v>7</v>
      </c>
      <c r="B135" s="5" t="s">
        <v>42</v>
      </c>
      <c r="C135" s="5" t="s">
        <v>38</v>
      </c>
      <c r="D135" s="8" t="s">
        <v>3422</v>
      </c>
      <c r="E135" s="6">
        <v>0.1</v>
      </c>
      <c r="F135" s="6">
        <v>0.2</v>
      </c>
      <c r="G135" s="6">
        <v>0.1</v>
      </c>
      <c r="H135" s="5" t="s">
        <v>120</v>
      </c>
      <c r="I135" s="6">
        <f t="shared" si="8"/>
        <v>-0.1</v>
      </c>
      <c r="J135" s="5" t="str">
        <f>IF(H135="否","不适用",IF(AND(ISNUMBER(E135),ISNUMBER(F135)),IF(I135&gt;规则与名单!$B$2,"是","否"),"未判定"))</f>
        <v>不适用</v>
      </c>
      <c r="K135" s="5" t="str">
        <f t="shared" si="9"/>
        <v>非测试日纯氢</v>
      </c>
      <c r="L135" s="6">
        <f t="shared" si="10"/>
        <v>0.1</v>
      </c>
      <c r="M135" s="5">
        <f t="shared" si="11"/>
        <v>0</v>
      </c>
      <c r="N135" s="5" t="s">
        <v>3747</v>
      </c>
      <c r="O135" s="5" t="s">
        <v>3748</v>
      </c>
      <c r="P135" s="5" t="s">
        <v>3749</v>
      </c>
    </row>
    <row r="136" ht="19" customHeight="1" spans="1:16">
      <c r="A136" s="5">
        <v>7</v>
      </c>
      <c r="B136" s="5" t="s">
        <v>42</v>
      </c>
      <c r="C136" s="5" t="s">
        <v>38</v>
      </c>
      <c r="D136" s="8" t="s">
        <v>336</v>
      </c>
      <c r="E136" s="6">
        <v>132</v>
      </c>
      <c r="F136" s="6">
        <v>124.5</v>
      </c>
      <c r="G136" s="6">
        <v>132</v>
      </c>
      <c r="H136" s="5" t="s">
        <v>120</v>
      </c>
      <c r="I136" s="6">
        <f t="shared" si="8"/>
        <v>7.5</v>
      </c>
      <c r="J136" s="5" t="str">
        <f>IF(H136="否","不适用",IF(AND(ISNUMBER(E136),ISNUMBER(F136)),IF(I136&gt;规则与名单!$B$2,"是","否"),"未判定"))</f>
        <v>不适用</v>
      </c>
      <c r="K136" s="5" t="str">
        <f t="shared" si="9"/>
        <v>非测试日纯氢</v>
      </c>
      <c r="L136" s="6">
        <f t="shared" si="10"/>
        <v>132</v>
      </c>
      <c r="M136" s="5">
        <f t="shared" si="11"/>
        <v>0</v>
      </c>
      <c r="N136" s="5" t="s">
        <v>3750</v>
      </c>
      <c r="O136" s="5" t="s">
        <v>3751</v>
      </c>
      <c r="P136" s="5" t="s">
        <v>3752</v>
      </c>
    </row>
    <row r="137" ht="19" customHeight="1" spans="1:16">
      <c r="A137" s="5">
        <v>7</v>
      </c>
      <c r="B137" s="5" t="s">
        <v>42</v>
      </c>
      <c r="C137" s="5" t="s">
        <v>38</v>
      </c>
      <c r="D137" s="8" t="s">
        <v>653</v>
      </c>
      <c r="E137" s="6">
        <v>254.9</v>
      </c>
      <c r="F137" s="6">
        <v>240.7</v>
      </c>
      <c r="G137" s="6">
        <v>254.7</v>
      </c>
      <c r="H137" s="5" t="s">
        <v>120</v>
      </c>
      <c r="I137" s="6">
        <f t="shared" si="8"/>
        <v>14.2</v>
      </c>
      <c r="J137" s="5" t="str">
        <f>IF(H137="否","不适用",IF(AND(ISNUMBER(E137),ISNUMBER(F137)),IF(I137&gt;规则与名单!$B$2,"是","否"),"未判定"))</f>
        <v>不适用</v>
      </c>
      <c r="K137" s="5" t="str">
        <f t="shared" si="9"/>
        <v>非测试日纯氢</v>
      </c>
      <c r="L137" s="6">
        <f t="shared" si="10"/>
        <v>254.7</v>
      </c>
      <c r="M137" s="5">
        <f t="shared" si="11"/>
        <v>0</v>
      </c>
      <c r="N137" s="5" t="s">
        <v>3753</v>
      </c>
      <c r="O137" s="5" t="s">
        <v>3754</v>
      </c>
      <c r="P137" s="5" t="s">
        <v>3755</v>
      </c>
    </row>
    <row r="138" ht="19" customHeight="1" spans="1:16">
      <c r="A138" s="5">
        <v>7</v>
      </c>
      <c r="B138" s="5" t="s">
        <v>42</v>
      </c>
      <c r="C138" s="5" t="s">
        <v>38</v>
      </c>
      <c r="D138" s="8" t="s">
        <v>140</v>
      </c>
      <c r="E138" s="6">
        <v>182.5</v>
      </c>
      <c r="F138" s="6">
        <v>172.5</v>
      </c>
      <c r="G138" s="6">
        <v>178.5</v>
      </c>
      <c r="H138" s="5" t="s">
        <v>120</v>
      </c>
      <c r="I138" s="6">
        <f t="shared" si="8"/>
        <v>10</v>
      </c>
      <c r="J138" s="5" t="str">
        <f>IF(H138="否","不适用",IF(AND(ISNUMBER(E138),ISNUMBER(F138)),IF(I138&gt;规则与名单!$B$2,"是","否"),"未判定"))</f>
        <v>不适用</v>
      </c>
      <c r="K138" s="5" t="str">
        <f t="shared" si="9"/>
        <v>非测试日纯氢</v>
      </c>
      <c r="L138" s="6">
        <f t="shared" si="10"/>
        <v>178.5</v>
      </c>
      <c r="M138" s="5">
        <f t="shared" si="11"/>
        <v>0</v>
      </c>
      <c r="N138" s="5" t="s">
        <v>3756</v>
      </c>
      <c r="O138" s="5" t="s">
        <v>3757</v>
      </c>
      <c r="P138" s="5" t="s">
        <v>3758</v>
      </c>
    </row>
    <row r="139" ht="19" customHeight="1" spans="1:16">
      <c r="A139" s="5">
        <v>7</v>
      </c>
      <c r="B139" s="5" t="s">
        <v>42</v>
      </c>
      <c r="C139" s="5" t="s">
        <v>38</v>
      </c>
      <c r="D139" s="8" t="s">
        <v>115</v>
      </c>
      <c r="E139" s="6">
        <v>132</v>
      </c>
      <c r="F139" s="6">
        <v>124.5</v>
      </c>
      <c r="G139" s="6">
        <v>131.5</v>
      </c>
      <c r="H139" s="5" t="s">
        <v>120</v>
      </c>
      <c r="I139" s="6">
        <f t="shared" si="8"/>
        <v>7.5</v>
      </c>
      <c r="J139" s="5" t="str">
        <f>IF(H139="否","不适用",IF(AND(ISNUMBER(E139),ISNUMBER(F139)),IF(I139&gt;规则与名单!$B$2,"是","否"),"未判定"))</f>
        <v>不适用</v>
      </c>
      <c r="K139" s="5" t="str">
        <f t="shared" si="9"/>
        <v>非测试日纯氢</v>
      </c>
      <c r="L139" s="6">
        <f t="shared" si="10"/>
        <v>131.5</v>
      </c>
      <c r="M139" s="5">
        <f t="shared" si="11"/>
        <v>0</v>
      </c>
      <c r="N139" s="5" t="s">
        <v>3759</v>
      </c>
      <c r="O139" s="5" t="s">
        <v>3760</v>
      </c>
      <c r="P139" s="5" t="s">
        <v>3761</v>
      </c>
    </row>
    <row r="140" ht="19" customHeight="1" spans="1:16">
      <c r="A140" s="5">
        <v>8</v>
      </c>
      <c r="B140" s="5" t="s">
        <v>43</v>
      </c>
      <c r="C140" s="5" t="s">
        <v>38</v>
      </c>
      <c r="D140" s="8" t="s">
        <v>114</v>
      </c>
      <c r="E140" s="6">
        <v>8.7</v>
      </c>
      <c r="F140" s="6">
        <v>8.3</v>
      </c>
      <c r="G140" s="6"/>
      <c r="H140" s="5" t="s">
        <v>120</v>
      </c>
      <c r="I140" s="6">
        <f t="shared" si="8"/>
        <v>0.399999999999999</v>
      </c>
      <c r="J140" s="5" t="str">
        <f>IF(H140="否","不适用",IF(AND(ISNUMBER(E140),ISNUMBER(F140)),IF(I140&gt;规则与名单!$B$2,"是","否"),"未判定"))</f>
        <v>不适用</v>
      </c>
      <c r="K140" s="5" t="str">
        <f t="shared" si="9"/>
        <v>非测试日仪表</v>
      </c>
      <c r="L140" s="6">
        <f t="shared" si="10"/>
        <v>8.7</v>
      </c>
      <c r="M140" s="5">
        <f t="shared" si="11"/>
        <v>0</v>
      </c>
      <c r="N140" s="5" t="s">
        <v>3762</v>
      </c>
      <c r="O140" s="5" t="s">
        <v>3763</v>
      </c>
      <c r="P140" s="5" t="s">
        <v>3764</v>
      </c>
    </row>
    <row r="141" ht="19" customHeight="1" spans="1:16">
      <c r="A141" s="5">
        <v>8</v>
      </c>
      <c r="B141" s="5" t="s">
        <v>43</v>
      </c>
      <c r="C141" s="5" t="s">
        <v>38</v>
      </c>
      <c r="D141" s="8" t="s">
        <v>605</v>
      </c>
      <c r="E141" s="6">
        <v>103.9</v>
      </c>
      <c r="F141" s="6">
        <v>97.8</v>
      </c>
      <c r="G141" s="6">
        <v>103.9</v>
      </c>
      <c r="H141" s="5" t="s">
        <v>120</v>
      </c>
      <c r="I141" s="6">
        <f t="shared" si="8"/>
        <v>6.10000000000001</v>
      </c>
      <c r="J141" s="5" t="str">
        <f>IF(H141="否","不适用",IF(AND(ISNUMBER(E141),ISNUMBER(F141)),IF(I141&gt;规则与名单!$B$2,"是","否"),"未判定"))</f>
        <v>不适用</v>
      </c>
      <c r="K141" s="5" t="str">
        <f t="shared" si="9"/>
        <v>非测试日纯氢</v>
      </c>
      <c r="L141" s="6">
        <f t="shared" si="10"/>
        <v>103.9</v>
      </c>
      <c r="M141" s="5">
        <f t="shared" si="11"/>
        <v>0</v>
      </c>
      <c r="N141" s="5" t="s">
        <v>3765</v>
      </c>
      <c r="O141" s="5" t="s">
        <v>3766</v>
      </c>
      <c r="P141" s="5" t="s">
        <v>3767</v>
      </c>
    </row>
    <row r="142" ht="19" customHeight="1" spans="1:16">
      <c r="A142" s="5">
        <v>8</v>
      </c>
      <c r="B142" s="5" t="s">
        <v>43</v>
      </c>
      <c r="C142" s="5" t="s">
        <v>38</v>
      </c>
      <c r="D142" s="8" t="s">
        <v>186</v>
      </c>
      <c r="E142" s="6">
        <v>161.3</v>
      </c>
      <c r="F142" s="6">
        <v>151.9</v>
      </c>
      <c r="G142" s="6">
        <v>161.1</v>
      </c>
      <c r="H142" s="5" t="s">
        <v>120</v>
      </c>
      <c r="I142" s="6">
        <f t="shared" si="8"/>
        <v>9.40000000000001</v>
      </c>
      <c r="J142" s="5" t="str">
        <f>IF(H142="否","不适用",IF(AND(ISNUMBER(E142),ISNUMBER(F142)),IF(I142&gt;规则与名单!$B$2,"是","否"),"未判定"))</f>
        <v>不适用</v>
      </c>
      <c r="K142" s="5" t="str">
        <f t="shared" si="9"/>
        <v>非测试日纯氢</v>
      </c>
      <c r="L142" s="6">
        <f t="shared" si="10"/>
        <v>161.1</v>
      </c>
      <c r="M142" s="5">
        <f t="shared" si="11"/>
        <v>0</v>
      </c>
      <c r="N142" s="5" t="s">
        <v>3768</v>
      </c>
      <c r="O142" s="5" t="s">
        <v>3769</v>
      </c>
      <c r="P142" s="5" t="s">
        <v>3770</v>
      </c>
    </row>
    <row r="143" ht="19" customHeight="1" spans="1:16">
      <c r="A143" s="5">
        <v>8</v>
      </c>
      <c r="B143" s="5" t="s">
        <v>43</v>
      </c>
      <c r="C143" s="5" t="s">
        <v>38</v>
      </c>
      <c r="D143" s="8" t="s">
        <v>165</v>
      </c>
      <c r="E143" s="6">
        <v>119.7</v>
      </c>
      <c r="F143" s="6">
        <v>150.2</v>
      </c>
      <c r="G143" s="6">
        <v>159</v>
      </c>
      <c r="H143" s="5" t="s">
        <v>120</v>
      </c>
      <c r="I143" s="6">
        <f t="shared" si="8"/>
        <v>-30.5</v>
      </c>
      <c r="J143" s="5" t="str">
        <f>IF(H143="否","不适用",IF(AND(ISNUMBER(E143),ISNUMBER(F143)),IF(I143&gt;规则与名单!$B$2,"是","否"),"未判定"))</f>
        <v>不适用</v>
      </c>
      <c r="K143" s="5" t="str">
        <f t="shared" si="9"/>
        <v>非测试日纯氢</v>
      </c>
      <c r="L143" s="6">
        <f t="shared" si="10"/>
        <v>159</v>
      </c>
      <c r="M143" s="5">
        <f t="shared" si="11"/>
        <v>0</v>
      </c>
      <c r="N143" s="5" t="s">
        <v>3771</v>
      </c>
      <c r="O143" s="5" t="s">
        <v>3772</v>
      </c>
      <c r="P143" s="5" t="s">
        <v>3773</v>
      </c>
    </row>
    <row r="144" ht="19" customHeight="1" spans="1:16">
      <c r="A144" s="5">
        <v>8</v>
      </c>
      <c r="B144" s="5" t="s">
        <v>43</v>
      </c>
      <c r="C144" s="5" t="s">
        <v>38</v>
      </c>
      <c r="D144" s="8" t="s">
        <v>151</v>
      </c>
      <c r="E144" s="6">
        <v>163.2</v>
      </c>
      <c r="F144" s="6">
        <v>156.8</v>
      </c>
      <c r="G144" s="6">
        <v>165.9</v>
      </c>
      <c r="H144" s="5" t="s">
        <v>120</v>
      </c>
      <c r="I144" s="6">
        <f t="shared" si="8"/>
        <v>6.39999999999998</v>
      </c>
      <c r="J144" s="5" t="str">
        <f>IF(H144="否","不适用",IF(AND(ISNUMBER(E144),ISNUMBER(F144)),IF(I144&gt;规则与名单!$B$2,"是","否"),"未判定"))</f>
        <v>不适用</v>
      </c>
      <c r="K144" s="5" t="str">
        <f t="shared" si="9"/>
        <v>非测试日纯氢</v>
      </c>
      <c r="L144" s="6">
        <f t="shared" si="10"/>
        <v>165.9</v>
      </c>
      <c r="M144" s="5">
        <f t="shared" si="11"/>
        <v>0</v>
      </c>
      <c r="N144" s="5" t="s">
        <v>3774</v>
      </c>
      <c r="O144" s="5" t="s">
        <v>3775</v>
      </c>
      <c r="P144" s="5" t="s">
        <v>3776</v>
      </c>
    </row>
    <row r="145" ht="19" customHeight="1" spans="1:16">
      <c r="A145" s="5">
        <v>8</v>
      </c>
      <c r="B145" s="5" t="s">
        <v>43</v>
      </c>
      <c r="C145" s="5" t="s">
        <v>38</v>
      </c>
      <c r="D145" s="8" t="s">
        <v>3358</v>
      </c>
      <c r="E145" s="6">
        <v>206</v>
      </c>
      <c r="F145" s="6">
        <v>154.3</v>
      </c>
      <c r="G145" s="6">
        <v>163.8</v>
      </c>
      <c r="H145" s="5" t="s">
        <v>120</v>
      </c>
      <c r="I145" s="6">
        <f t="shared" si="8"/>
        <v>51.7</v>
      </c>
      <c r="J145" s="5" t="str">
        <f>IF(H145="否","不适用",IF(AND(ISNUMBER(E145),ISNUMBER(F145)),IF(I145&gt;规则与名单!$B$2,"是","否"),"未判定"))</f>
        <v>不适用</v>
      </c>
      <c r="K145" s="5" t="str">
        <f t="shared" si="9"/>
        <v>非测试日纯氢</v>
      </c>
      <c r="L145" s="6">
        <f t="shared" si="10"/>
        <v>163.8</v>
      </c>
      <c r="M145" s="5">
        <f t="shared" si="11"/>
        <v>0</v>
      </c>
      <c r="N145" s="5" t="s">
        <v>3777</v>
      </c>
      <c r="O145" s="5" t="s">
        <v>3778</v>
      </c>
      <c r="P145" s="5" t="s">
        <v>3779</v>
      </c>
    </row>
    <row r="146" ht="19" customHeight="1" spans="1:16">
      <c r="A146" s="5">
        <v>8</v>
      </c>
      <c r="B146" s="5" t="s">
        <v>43</v>
      </c>
      <c r="C146" s="5" t="s">
        <v>38</v>
      </c>
      <c r="D146" s="8" t="s">
        <v>272</v>
      </c>
      <c r="E146" s="6">
        <v>165</v>
      </c>
      <c r="F146" s="6">
        <v>155.3</v>
      </c>
      <c r="G146" s="6">
        <v>164.9</v>
      </c>
      <c r="H146" s="5" t="s">
        <v>120</v>
      </c>
      <c r="I146" s="6">
        <f t="shared" si="8"/>
        <v>9.69999999999999</v>
      </c>
      <c r="J146" s="5" t="str">
        <f>IF(H146="否","不适用",IF(AND(ISNUMBER(E146),ISNUMBER(F146)),IF(I146&gt;规则与名单!$B$2,"是","否"),"未判定"))</f>
        <v>不适用</v>
      </c>
      <c r="K146" s="5" t="str">
        <f t="shared" si="9"/>
        <v>非测试日纯氢</v>
      </c>
      <c r="L146" s="6">
        <f t="shared" si="10"/>
        <v>164.9</v>
      </c>
      <c r="M146" s="5">
        <f t="shared" si="11"/>
        <v>0</v>
      </c>
      <c r="N146" s="5" t="s">
        <v>3780</v>
      </c>
      <c r="O146" s="5" t="s">
        <v>3781</v>
      </c>
      <c r="P146" s="5" t="s">
        <v>3782</v>
      </c>
    </row>
    <row r="147" ht="19" customHeight="1" spans="1:16">
      <c r="A147" s="5">
        <v>8</v>
      </c>
      <c r="B147" s="5" t="s">
        <v>43</v>
      </c>
      <c r="C147" s="5" t="s">
        <v>38</v>
      </c>
      <c r="D147" s="8" t="s">
        <v>506</v>
      </c>
      <c r="E147" s="6">
        <v>187.4</v>
      </c>
      <c r="F147" s="6">
        <v>176.5</v>
      </c>
      <c r="G147" s="6">
        <v>186.9</v>
      </c>
      <c r="H147" s="5" t="s">
        <v>120</v>
      </c>
      <c r="I147" s="6">
        <f t="shared" si="8"/>
        <v>10.9</v>
      </c>
      <c r="J147" s="5" t="str">
        <f>IF(H147="否","不适用",IF(AND(ISNUMBER(E147),ISNUMBER(F147)),IF(I147&gt;规则与名单!$B$2,"是","否"),"未判定"))</f>
        <v>不适用</v>
      </c>
      <c r="K147" s="5" t="str">
        <f t="shared" si="9"/>
        <v>非测试日纯氢</v>
      </c>
      <c r="L147" s="6">
        <f t="shared" si="10"/>
        <v>186.9</v>
      </c>
      <c r="M147" s="5">
        <f t="shared" si="11"/>
        <v>0</v>
      </c>
      <c r="N147" s="5" t="s">
        <v>3783</v>
      </c>
      <c r="O147" s="5" t="s">
        <v>3784</v>
      </c>
      <c r="P147" s="5" t="s">
        <v>3785</v>
      </c>
    </row>
    <row r="148" ht="19" customHeight="1" spans="1:16">
      <c r="A148" s="5">
        <v>8</v>
      </c>
      <c r="B148" s="5" t="s">
        <v>43</v>
      </c>
      <c r="C148" s="5" t="s">
        <v>38</v>
      </c>
      <c r="D148" s="8" t="s">
        <v>673</v>
      </c>
      <c r="E148" s="6">
        <v>206.6</v>
      </c>
      <c r="F148" s="6">
        <v>194.4</v>
      </c>
      <c r="G148" s="6">
        <v>206.3</v>
      </c>
      <c r="H148" s="5" t="s">
        <v>120</v>
      </c>
      <c r="I148" s="6">
        <f t="shared" si="8"/>
        <v>12.2</v>
      </c>
      <c r="J148" s="5" t="str">
        <f>IF(H148="否","不适用",IF(AND(ISNUMBER(E148),ISNUMBER(F148)),IF(I148&gt;规则与名单!$B$2,"是","否"),"未判定"))</f>
        <v>不适用</v>
      </c>
      <c r="K148" s="5" t="str">
        <f t="shared" si="9"/>
        <v>非测试日纯氢</v>
      </c>
      <c r="L148" s="6">
        <f t="shared" si="10"/>
        <v>206.3</v>
      </c>
      <c r="M148" s="5">
        <f t="shared" si="11"/>
        <v>0</v>
      </c>
      <c r="N148" s="5" t="s">
        <v>3786</v>
      </c>
      <c r="O148" s="5" t="s">
        <v>3787</v>
      </c>
      <c r="P148" s="5" t="s">
        <v>3788</v>
      </c>
    </row>
    <row r="149" ht="19" customHeight="1" spans="1:16">
      <c r="A149" s="5">
        <v>8</v>
      </c>
      <c r="B149" s="5" t="s">
        <v>43</v>
      </c>
      <c r="C149" s="5" t="s">
        <v>38</v>
      </c>
      <c r="D149" s="8" t="s">
        <v>183</v>
      </c>
      <c r="E149" s="6">
        <v>183.3</v>
      </c>
      <c r="F149" s="6">
        <v>172</v>
      </c>
      <c r="G149" s="6">
        <v>182.9</v>
      </c>
      <c r="H149" s="5" t="s">
        <v>120</v>
      </c>
      <c r="I149" s="6">
        <f t="shared" si="8"/>
        <v>11.3</v>
      </c>
      <c r="J149" s="5" t="str">
        <f>IF(H149="否","不适用",IF(AND(ISNUMBER(E149),ISNUMBER(F149)),IF(I149&gt;规则与名单!$B$2,"是","否"),"未判定"))</f>
        <v>不适用</v>
      </c>
      <c r="K149" s="5" t="str">
        <f t="shared" si="9"/>
        <v>非测试日纯氢</v>
      </c>
      <c r="L149" s="6">
        <f t="shared" si="10"/>
        <v>182.9</v>
      </c>
      <c r="M149" s="5">
        <f t="shared" si="11"/>
        <v>0</v>
      </c>
      <c r="N149" s="5" t="s">
        <v>3789</v>
      </c>
      <c r="O149" s="5" t="s">
        <v>3790</v>
      </c>
      <c r="P149" s="5" t="s">
        <v>3791</v>
      </c>
    </row>
    <row r="150" ht="19" customHeight="1" spans="1:16">
      <c r="A150" s="5">
        <v>8</v>
      </c>
      <c r="B150" s="5" t="s">
        <v>43</v>
      </c>
      <c r="C150" s="5" t="s">
        <v>38</v>
      </c>
      <c r="D150" s="8" t="s">
        <v>431</v>
      </c>
      <c r="E150" s="6">
        <v>208.6</v>
      </c>
      <c r="F150" s="6">
        <v>248.8</v>
      </c>
      <c r="G150" s="6">
        <v>263.6</v>
      </c>
      <c r="H150" s="5" t="s">
        <v>120</v>
      </c>
      <c r="I150" s="6">
        <f t="shared" si="8"/>
        <v>-40.2</v>
      </c>
      <c r="J150" s="5" t="str">
        <f>IF(H150="否","不适用",IF(AND(ISNUMBER(E150),ISNUMBER(F150)),IF(I150&gt;规则与名单!$B$2,"是","否"),"未判定"))</f>
        <v>不适用</v>
      </c>
      <c r="K150" s="5" t="str">
        <f t="shared" si="9"/>
        <v>非测试日纯氢</v>
      </c>
      <c r="L150" s="6">
        <f t="shared" si="10"/>
        <v>263.6</v>
      </c>
      <c r="M150" s="5">
        <f t="shared" si="11"/>
        <v>0</v>
      </c>
      <c r="N150" s="5" t="s">
        <v>3792</v>
      </c>
      <c r="O150" s="5" t="s">
        <v>3793</v>
      </c>
      <c r="P150" s="5" t="s">
        <v>3794</v>
      </c>
    </row>
    <row r="151" ht="19" customHeight="1" spans="1:16">
      <c r="A151" s="5">
        <v>8</v>
      </c>
      <c r="B151" s="5" t="s">
        <v>43</v>
      </c>
      <c r="C151" s="5" t="s">
        <v>38</v>
      </c>
      <c r="D151" s="8" t="s">
        <v>3377</v>
      </c>
      <c r="E151" s="6">
        <v>196.9</v>
      </c>
      <c r="F151" s="6">
        <v>210.2</v>
      </c>
      <c r="G151" s="6">
        <v>221.4</v>
      </c>
      <c r="H151" s="5" t="s">
        <v>120</v>
      </c>
      <c r="I151" s="6">
        <f t="shared" si="8"/>
        <v>-13.3</v>
      </c>
      <c r="J151" s="5" t="str">
        <f>IF(H151="否","不适用",IF(AND(ISNUMBER(E151),ISNUMBER(F151)),IF(I151&gt;规则与名单!$B$2,"是","否"),"未判定"))</f>
        <v>不适用</v>
      </c>
      <c r="K151" s="5" t="str">
        <f t="shared" si="9"/>
        <v>非测试日纯氢</v>
      </c>
      <c r="L151" s="6">
        <f t="shared" si="10"/>
        <v>221.4</v>
      </c>
      <c r="M151" s="5">
        <f t="shared" si="11"/>
        <v>0</v>
      </c>
      <c r="N151" s="5" t="s">
        <v>3795</v>
      </c>
      <c r="O151" s="5" t="s">
        <v>3796</v>
      </c>
      <c r="P151" s="5" t="s">
        <v>3797</v>
      </c>
    </row>
    <row r="152" ht="19" customHeight="1" spans="1:16">
      <c r="A152" s="5">
        <v>8</v>
      </c>
      <c r="B152" s="5" t="s">
        <v>43</v>
      </c>
      <c r="C152" s="5" t="s">
        <v>38</v>
      </c>
      <c r="D152" s="8" t="s">
        <v>407</v>
      </c>
      <c r="E152" s="6">
        <v>127.8</v>
      </c>
      <c r="F152" s="6">
        <v>43</v>
      </c>
      <c r="G152" s="6">
        <v>45.6</v>
      </c>
      <c r="H152" s="5" t="s">
        <v>120</v>
      </c>
      <c r="I152" s="6">
        <f t="shared" si="8"/>
        <v>84.8</v>
      </c>
      <c r="J152" s="5" t="str">
        <f>IF(H152="否","不适用",IF(AND(ISNUMBER(E152),ISNUMBER(F152)),IF(I152&gt;规则与名单!$B$2,"是","否"),"未判定"))</f>
        <v>不适用</v>
      </c>
      <c r="K152" s="5" t="str">
        <f t="shared" si="9"/>
        <v>非测试日纯氢</v>
      </c>
      <c r="L152" s="6">
        <f t="shared" si="10"/>
        <v>45.6</v>
      </c>
      <c r="M152" s="5">
        <f t="shared" si="11"/>
        <v>0</v>
      </c>
      <c r="N152" s="5" t="s">
        <v>3798</v>
      </c>
      <c r="O152" s="5" t="s">
        <v>3799</v>
      </c>
      <c r="P152" s="5" t="s">
        <v>3800</v>
      </c>
    </row>
    <row r="153" ht="19" customHeight="1" spans="1:16">
      <c r="A153" s="5">
        <v>8</v>
      </c>
      <c r="B153" s="5" t="s">
        <v>43</v>
      </c>
      <c r="C153" s="5" t="s">
        <v>38</v>
      </c>
      <c r="D153" s="8" t="s">
        <v>411</v>
      </c>
      <c r="E153" s="6">
        <v>83.4</v>
      </c>
      <c r="F153" s="6">
        <v>78.6</v>
      </c>
      <c r="G153" s="6">
        <v>83.2</v>
      </c>
      <c r="H153" s="5" t="s">
        <v>120</v>
      </c>
      <c r="I153" s="6">
        <f t="shared" si="8"/>
        <v>4.80000000000001</v>
      </c>
      <c r="J153" s="5" t="str">
        <f>IF(H153="否","不适用",IF(AND(ISNUMBER(E153),ISNUMBER(F153)),IF(I153&gt;规则与名单!$B$2,"是","否"),"未判定"))</f>
        <v>不适用</v>
      </c>
      <c r="K153" s="5" t="str">
        <f t="shared" si="9"/>
        <v>非测试日纯氢</v>
      </c>
      <c r="L153" s="6">
        <f t="shared" si="10"/>
        <v>83.2</v>
      </c>
      <c r="M153" s="5">
        <f t="shared" si="11"/>
        <v>0</v>
      </c>
      <c r="N153" s="5" t="s">
        <v>3801</v>
      </c>
      <c r="O153" s="5" t="s">
        <v>3802</v>
      </c>
      <c r="P153" s="5" t="s">
        <v>3803</v>
      </c>
    </row>
    <row r="154" ht="19" customHeight="1" spans="1:16">
      <c r="A154" s="5">
        <v>8</v>
      </c>
      <c r="B154" s="5" t="s">
        <v>43</v>
      </c>
      <c r="C154" s="5" t="s">
        <v>38</v>
      </c>
      <c r="D154" s="8" t="s">
        <v>251</v>
      </c>
      <c r="E154" s="6">
        <v>223.4</v>
      </c>
      <c r="F154" s="6">
        <v>210.3</v>
      </c>
      <c r="G154" s="6">
        <v>223.3</v>
      </c>
      <c r="H154" s="5" t="s">
        <v>120</v>
      </c>
      <c r="I154" s="6">
        <f t="shared" si="8"/>
        <v>13.1</v>
      </c>
      <c r="J154" s="5" t="str">
        <f>IF(H154="否","不适用",IF(AND(ISNUMBER(E154),ISNUMBER(F154)),IF(I154&gt;规则与名单!$B$2,"是","否"),"未判定"))</f>
        <v>不适用</v>
      </c>
      <c r="K154" s="5" t="str">
        <f t="shared" si="9"/>
        <v>非测试日纯氢</v>
      </c>
      <c r="L154" s="6">
        <f t="shared" si="10"/>
        <v>223.3</v>
      </c>
      <c r="M154" s="5">
        <f t="shared" si="11"/>
        <v>0</v>
      </c>
      <c r="N154" s="5" t="s">
        <v>3804</v>
      </c>
      <c r="O154" s="5" t="s">
        <v>3805</v>
      </c>
      <c r="P154" s="5" t="s">
        <v>3806</v>
      </c>
    </row>
    <row r="155" ht="19" customHeight="1" spans="1:16">
      <c r="A155" s="5">
        <v>8</v>
      </c>
      <c r="B155" s="5" t="s">
        <v>43</v>
      </c>
      <c r="C155" s="5" t="s">
        <v>38</v>
      </c>
      <c r="D155" s="8" t="s">
        <v>472</v>
      </c>
      <c r="E155" s="6">
        <v>173.2</v>
      </c>
      <c r="F155" s="6">
        <v>163</v>
      </c>
      <c r="G155" s="6">
        <v>172.9</v>
      </c>
      <c r="H155" s="5" t="s">
        <v>120</v>
      </c>
      <c r="I155" s="6">
        <f t="shared" si="8"/>
        <v>10.2</v>
      </c>
      <c r="J155" s="5" t="str">
        <f>IF(H155="否","不适用",IF(AND(ISNUMBER(E155),ISNUMBER(F155)),IF(I155&gt;规则与名单!$B$2,"是","否"),"未判定"))</f>
        <v>不适用</v>
      </c>
      <c r="K155" s="5" t="str">
        <f t="shared" si="9"/>
        <v>非测试日纯氢</v>
      </c>
      <c r="L155" s="6">
        <f t="shared" si="10"/>
        <v>172.9</v>
      </c>
      <c r="M155" s="5">
        <f t="shared" si="11"/>
        <v>0</v>
      </c>
      <c r="N155" s="5" t="s">
        <v>3807</v>
      </c>
      <c r="O155" s="5" t="s">
        <v>3808</v>
      </c>
      <c r="P155" s="5" t="s">
        <v>3809</v>
      </c>
    </row>
    <row r="156" ht="19" customHeight="1" spans="1:16">
      <c r="A156" s="5">
        <v>8</v>
      </c>
      <c r="B156" s="5" t="s">
        <v>43</v>
      </c>
      <c r="C156" s="5" t="s">
        <v>38</v>
      </c>
      <c r="D156" s="8" t="s">
        <v>466</v>
      </c>
      <c r="E156" s="6">
        <v>390.7</v>
      </c>
      <c r="F156" s="6">
        <v>367.5</v>
      </c>
      <c r="G156" s="6">
        <v>390.5</v>
      </c>
      <c r="H156" s="5" t="s">
        <v>120</v>
      </c>
      <c r="I156" s="6">
        <f t="shared" si="8"/>
        <v>23.2</v>
      </c>
      <c r="J156" s="5" t="str">
        <f>IF(H156="否","不适用",IF(AND(ISNUMBER(E156),ISNUMBER(F156)),IF(I156&gt;规则与名单!$B$2,"是","否"),"未判定"))</f>
        <v>不适用</v>
      </c>
      <c r="K156" s="5" t="str">
        <f t="shared" si="9"/>
        <v>非测试日纯氢</v>
      </c>
      <c r="L156" s="6">
        <f t="shared" si="10"/>
        <v>390.5</v>
      </c>
      <c r="M156" s="5">
        <f t="shared" si="11"/>
        <v>0</v>
      </c>
      <c r="N156" s="5" t="s">
        <v>3810</v>
      </c>
      <c r="O156" s="5" t="s">
        <v>3811</v>
      </c>
      <c r="P156" s="5" t="s">
        <v>3812</v>
      </c>
    </row>
    <row r="157" ht="19" customHeight="1" spans="1:16">
      <c r="A157" s="5">
        <v>8</v>
      </c>
      <c r="B157" s="5" t="s">
        <v>43</v>
      </c>
      <c r="C157" s="5" t="s">
        <v>38</v>
      </c>
      <c r="D157" s="8" t="s">
        <v>333</v>
      </c>
      <c r="E157" s="6">
        <v>139.5</v>
      </c>
      <c r="F157" s="6">
        <v>131.4</v>
      </c>
      <c r="G157" s="6">
        <v>56.6</v>
      </c>
      <c r="H157" s="5" t="s">
        <v>120</v>
      </c>
      <c r="I157" s="6">
        <f t="shared" si="8"/>
        <v>8.09999999999999</v>
      </c>
      <c r="J157" s="5" t="str">
        <f>IF(H157="否","不适用",IF(AND(ISNUMBER(E157),ISNUMBER(F157)),IF(I157&gt;规则与名单!$B$2,"是","否"),"未判定"))</f>
        <v>不适用</v>
      </c>
      <c r="K157" s="5" t="str">
        <f t="shared" si="9"/>
        <v>非测试日纯氢</v>
      </c>
      <c r="L157" s="6">
        <f t="shared" si="10"/>
        <v>56.6</v>
      </c>
      <c r="M157" s="5">
        <f t="shared" si="11"/>
        <v>0</v>
      </c>
      <c r="N157" s="5" t="s">
        <v>3813</v>
      </c>
      <c r="O157" s="5" t="s">
        <v>3814</v>
      </c>
      <c r="P157" s="5" t="s">
        <v>3815</v>
      </c>
    </row>
    <row r="158" ht="19" customHeight="1" spans="1:16">
      <c r="A158" s="5">
        <v>8</v>
      </c>
      <c r="B158" s="5" t="s">
        <v>43</v>
      </c>
      <c r="C158" s="5" t="s">
        <v>38</v>
      </c>
      <c r="D158" s="8" t="s">
        <v>175</v>
      </c>
      <c r="E158" s="6">
        <v>161.4</v>
      </c>
      <c r="F158" s="6">
        <v>152.5</v>
      </c>
      <c r="G158" s="6">
        <v>161.2</v>
      </c>
      <c r="H158" s="5" t="s">
        <v>120</v>
      </c>
      <c r="I158" s="6">
        <f t="shared" si="8"/>
        <v>8.90000000000001</v>
      </c>
      <c r="J158" s="5" t="str">
        <f>IF(H158="否","不适用",IF(AND(ISNUMBER(E158),ISNUMBER(F158)),IF(I158&gt;规则与名单!$B$2,"是","否"),"未判定"))</f>
        <v>不适用</v>
      </c>
      <c r="K158" s="5" t="str">
        <f t="shared" si="9"/>
        <v>非测试日纯氢</v>
      </c>
      <c r="L158" s="6">
        <f t="shared" si="10"/>
        <v>161.2</v>
      </c>
      <c r="M158" s="5">
        <f t="shared" si="11"/>
        <v>0</v>
      </c>
      <c r="N158" s="5" t="s">
        <v>3816</v>
      </c>
      <c r="O158" s="5" t="s">
        <v>3817</v>
      </c>
      <c r="P158" s="5" t="s">
        <v>3818</v>
      </c>
    </row>
    <row r="159" ht="19" customHeight="1" spans="1:16">
      <c r="A159" s="5">
        <v>8</v>
      </c>
      <c r="B159" s="5" t="s">
        <v>43</v>
      </c>
      <c r="C159" s="5" t="s">
        <v>38</v>
      </c>
      <c r="D159" s="8" t="s">
        <v>3402</v>
      </c>
      <c r="E159" s="6">
        <v>299.2</v>
      </c>
      <c r="F159" s="6">
        <v>281.5</v>
      </c>
      <c r="G159" s="6">
        <v>298.5</v>
      </c>
      <c r="H159" s="5" t="s">
        <v>120</v>
      </c>
      <c r="I159" s="6">
        <f t="shared" si="8"/>
        <v>17.7</v>
      </c>
      <c r="J159" s="5" t="str">
        <f>IF(H159="否","不适用",IF(AND(ISNUMBER(E159),ISNUMBER(F159)),IF(I159&gt;规则与名单!$B$2,"是","否"),"未判定"))</f>
        <v>不适用</v>
      </c>
      <c r="K159" s="5" t="str">
        <f t="shared" si="9"/>
        <v>非测试日纯氢</v>
      </c>
      <c r="L159" s="6">
        <f t="shared" si="10"/>
        <v>298.5</v>
      </c>
      <c r="M159" s="5">
        <f t="shared" si="11"/>
        <v>0</v>
      </c>
      <c r="N159" s="5" t="s">
        <v>3819</v>
      </c>
      <c r="O159" s="5" t="s">
        <v>3820</v>
      </c>
      <c r="P159" s="5" t="s">
        <v>3821</v>
      </c>
    </row>
    <row r="160" ht="19" customHeight="1" spans="1:16">
      <c r="A160" s="5">
        <v>8</v>
      </c>
      <c r="B160" s="5" t="s">
        <v>43</v>
      </c>
      <c r="C160" s="5" t="s">
        <v>38</v>
      </c>
      <c r="D160" s="8" t="s">
        <v>487</v>
      </c>
      <c r="E160" s="6">
        <v>355.6</v>
      </c>
      <c r="F160" s="6">
        <v>335.1</v>
      </c>
      <c r="G160" s="6">
        <v>354.9</v>
      </c>
      <c r="H160" s="5" t="s">
        <v>120</v>
      </c>
      <c r="I160" s="6">
        <f t="shared" si="8"/>
        <v>20.5</v>
      </c>
      <c r="J160" s="5" t="str">
        <f>IF(H160="否","不适用",IF(AND(ISNUMBER(E160),ISNUMBER(F160)),IF(I160&gt;规则与名单!$B$2,"是","否"),"未判定"))</f>
        <v>不适用</v>
      </c>
      <c r="K160" s="5" t="str">
        <f t="shared" si="9"/>
        <v>非测试日纯氢</v>
      </c>
      <c r="L160" s="6">
        <f t="shared" si="10"/>
        <v>354.9</v>
      </c>
      <c r="M160" s="5">
        <f t="shared" si="11"/>
        <v>0</v>
      </c>
      <c r="N160" s="5" t="s">
        <v>3822</v>
      </c>
      <c r="O160" s="5" t="s">
        <v>3823</v>
      </c>
      <c r="P160" s="5" t="s">
        <v>3824</v>
      </c>
    </row>
    <row r="161" ht="19" customHeight="1" spans="1:16">
      <c r="A161" s="5">
        <v>8</v>
      </c>
      <c r="B161" s="5" t="s">
        <v>43</v>
      </c>
      <c r="C161" s="5" t="s">
        <v>38</v>
      </c>
      <c r="D161" s="8" t="s">
        <v>121</v>
      </c>
      <c r="E161" s="6">
        <v>194.5</v>
      </c>
      <c r="F161" s="6">
        <v>183.1</v>
      </c>
      <c r="G161" s="6">
        <v>194</v>
      </c>
      <c r="H161" s="5" t="s">
        <v>120</v>
      </c>
      <c r="I161" s="6">
        <f t="shared" si="8"/>
        <v>11.4</v>
      </c>
      <c r="J161" s="5" t="str">
        <f>IF(H161="否","不适用",IF(AND(ISNUMBER(E161),ISNUMBER(F161)),IF(I161&gt;规则与名单!$B$2,"是","否"),"未判定"))</f>
        <v>不适用</v>
      </c>
      <c r="K161" s="5" t="str">
        <f t="shared" si="9"/>
        <v>非测试日纯氢</v>
      </c>
      <c r="L161" s="6">
        <f t="shared" si="10"/>
        <v>194</v>
      </c>
      <c r="M161" s="5">
        <f t="shared" si="11"/>
        <v>0</v>
      </c>
      <c r="N161" s="5" t="s">
        <v>3825</v>
      </c>
      <c r="O161" s="5" t="s">
        <v>3826</v>
      </c>
      <c r="P161" s="5" t="s">
        <v>3827</v>
      </c>
    </row>
    <row r="162" ht="19" customHeight="1" spans="1:16">
      <c r="A162" s="5">
        <v>8</v>
      </c>
      <c r="B162" s="5" t="s">
        <v>43</v>
      </c>
      <c r="C162" s="5" t="s">
        <v>38</v>
      </c>
      <c r="D162" s="8" t="s">
        <v>170</v>
      </c>
      <c r="E162" s="6">
        <v>238.9</v>
      </c>
      <c r="F162" s="6">
        <v>224.5</v>
      </c>
      <c r="G162" s="6">
        <v>238.3</v>
      </c>
      <c r="H162" s="5" t="s">
        <v>120</v>
      </c>
      <c r="I162" s="6">
        <f t="shared" si="8"/>
        <v>14.4</v>
      </c>
      <c r="J162" s="5" t="str">
        <f>IF(H162="否","不适用",IF(AND(ISNUMBER(E162),ISNUMBER(F162)),IF(I162&gt;规则与名单!$B$2,"是","否"),"未判定"))</f>
        <v>不适用</v>
      </c>
      <c r="K162" s="5" t="str">
        <f t="shared" si="9"/>
        <v>非测试日纯氢</v>
      </c>
      <c r="L162" s="6">
        <f t="shared" si="10"/>
        <v>238.3</v>
      </c>
      <c r="M162" s="5">
        <f t="shared" si="11"/>
        <v>0</v>
      </c>
      <c r="N162" s="5" t="s">
        <v>3828</v>
      </c>
      <c r="O162" s="5" t="s">
        <v>3829</v>
      </c>
      <c r="P162" s="5" t="s">
        <v>3830</v>
      </c>
    </row>
    <row r="163" ht="19" customHeight="1" spans="1:16">
      <c r="A163" s="5">
        <v>8</v>
      </c>
      <c r="B163" s="5" t="s">
        <v>43</v>
      </c>
      <c r="C163" s="5" t="s">
        <v>38</v>
      </c>
      <c r="D163" s="8" t="s">
        <v>644</v>
      </c>
      <c r="E163" s="6">
        <v>96.8</v>
      </c>
      <c r="F163" s="6">
        <v>91.1</v>
      </c>
      <c r="G163" s="6">
        <v>85.3</v>
      </c>
      <c r="H163" s="5" t="s">
        <v>120</v>
      </c>
      <c r="I163" s="6">
        <f t="shared" si="8"/>
        <v>5.7</v>
      </c>
      <c r="J163" s="5" t="str">
        <f>IF(H163="否","不适用",IF(AND(ISNUMBER(E163),ISNUMBER(F163)),IF(I163&gt;规则与名单!$B$2,"是","否"),"未判定"))</f>
        <v>不适用</v>
      </c>
      <c r="K163" s="5" t="str">
        <f t="shared" si="9"/>
        <v>非测试日纯氢</v>
      </c>
      <c r="L163" s="6">
        <f t="shared" si="10"/>
        <v>85.3</v>
      </c>
      <c r="M163" s="5">
        <f t="shared" si="11"/>
        <v>0</v>
      </c>
      <c r="N163" s="5" t="s">
        <v>3831</v>
      </c>
      <c r="O163" s="5" t="s">
        <v>3832</v>
      </c>
      <c r="P163" s="5" t="s">
        <v>3833</v>
      </c>
    </row>
    <row r="164" ht="19" customHeight="1" spans="1:16">
      <c r="A164" s="5">
        <v>8</v>
      </c>
      <c r="B164" s="5" t="s">
        <v>43</v>
      </c>
      <c r="C164" s="5" t="s">
        <v>38</v>
      </c>
      <c r="D164" s="8" t="s">
        <v>3418</v>
      </c>
      <c r="E164" s="6"/>
      <c r="F164" s="6">
        <v>0</v>
      </c>
      <c r="G164" s="6"/>
      <c r="H164" s="5" t="s">
        <v>120</v>
      </c>
      <c r="I164" s="6" t="str">
        <f t="shared" si="8"/>
        <v/>
      </c>
      <c r="J164" s="5" t="str">
        <f>IF(H164="否","不适用",IF(AND(ISNUMBER(E164),ISNUMBER(F164)),IF(I164&gt;规则与名单!$B$2,"是","否"),"未判定"))</f>
        <v>不适用</v>
      </c>
      <c r="K164" s="5" t="str">
        <f t="shared" si="9"/>
        <v>缺失</v>
      </c>
      <c r="L164" s="6" t="str">
        <f t="shared" si="10"/>
        <v/>
      </c>
      <c r="M164" s="5">
        <f t="shared" si="11"/>
        <v>1</v>
      </c>
      <c r="N164" s="5" t="s">
        <v>3834</v>
      </c>
      <c r="O164" s="5" t="s">
        <v>3835</v>
      </c>
      <c r="P164" s="5" t="s">
        <v>3836</v>
      </c>
    </row>
    <row r="165" ht="19" customHeight="1" spans="1:16">
      <c r="A165" s="5">
        <v>8</v>
      </c>
      <c r="B165" s="5" t="s">
        <v>43</v>
      </c>
      <c r="C165" s="5" t="s">
        <v>38</v>
      </c>
      <c r="D165" s="8" t="s">
        <v>3422</v>
      </c>
      <c r="E165" s="6">
        <v>137.6</v>
      </c>
      <c r="F165" s="6">
        <v>129.2</v>
      </c>
      <c r="G165" s="6">
        <v>137.5</v>
      </c>
      <c r="H165" s="5" t="s">
        <v>120</v>
      </c>
      <c r="I165" s="6">
        <f t="shared" si="8"/>
        <v>8.40000000000001</v>
      </c>
      <c r="J165" s="5" t="str">
        <f>IF(H165="否","不适用",IF(AND(ISNUMBER(E165),ISNUMBER(F165)),IF(I165&gt;规则与名单!$B$2,"是","否"),"未判定"))</f>
        <v>不适用</v>
      </c>
      <c r="K165" s="5" t="str">
        <f t="shared" si="9"/>
        <v>非测试日纯氢</v>
      </c>
      <c r="L165" s="6">
        <f t="shared" si="10"/>
        <v>137.5</v>
      </c>
      <c r="M165" s="5">
        <f t="shared" si="11"/>
        <v>0</v>
      </c>
      <c r="N165" s="5" t="s">
        <v>3837</v>
      </c>
      <c r="O165" s="5" t="s">
        <v>3838</v>
      </c>
      <c r="P165" s="5" t="s">
        <v>3839</v>
      </c>
    </row>
    <row r="166" ht="19" customHeight="1" spans="1:16">
      <c r="A166" s="5">
        <v>8</v>
      </c>
      <c r="B166" s="5" t="s">
        <v>43</v>
      </c>
      <c r="C166" s="5" t="s">
        <v>38</v>
      </c>
      <c r="D166" s="8" t="s">
        <v>336</v>
      </c>
      <c r="E166" s="6">
        <v>196.8</v>
      </c>
      <c r="F166" s="6">
        <v>185.5</v>
      </c>
      <c r="G166" s="6">
        <v>196.3</v>
      </c>
      <c r="H166" s="5" t="s">
        <v>120</v>
      </c>
      <c r="I166" s="6">
        <f t="shared" si="8"/>
        <v>11.3</v>
      </c>
      <c r="J166" s="5" t="str">
        <f>IF(H166="否","不适用",IF(AND(ISNUMBER(E166),ISNUMBER(F166)),IF(I166&gt;规则与名单!$B$2,"是","否"),"未判定"))</f>
        <v>不适用</v>
      </c>
      <c r="K166" s="5" t="str">
        <f t="shared" si="9"/>
        <v>非测试日纯氢</v>
      </c>
      <c r="L166" s="6">
        <f t="shared" si="10"/>
        <v>196.3</v>
      </c>
      <c r="M166" s="5">
        <f t="shared" si="11"/>
        <v>0</v>
      </c>
      <c r="N166" s="5" t="s">
        <v>3840</v>
      </c>
      <c r="O166" s="5" t="s">
        <v>3841</v>
      </c>
      <c r="P166" s="5" t="s">
        <v>3842</v>
      </c>
    </row>
    <row r="167" ht="19" customHeight="1" spans="1:16">
      <c r="A167" s="5">
        <v>8</v>
      </c>
      <c r="B167" s="5" t="s">
        <v>43</v>
      </c>
      <c r="C167" s="5" t="s">
        <v>38</v>
      </c>
      <c r="D167" s="8" t="s">
        <v>653</v>
      </c>
      <c r="E167" s="6">
        <v>202.9</v>
      </c>
      <c r="F167" s="6">
        <v>190.8</v>
      </c>
      <c r="G167" s="6">
        <v>202.6</v>
      </c>
      <c r="H167" s="5" t="s">
        <v>120</v>
      </c>
      <c r="I167" s="6">
        <f t="shared" si="8"/>
        <v>12.1</v>
      </c>
      <c r="J167" s="5" t="str">
        <f>IF(H167="否","不适用",IF(AND(ISNUMBER(E167),ISNUMBER(F167)),IF(I167&gt;规则与名单!$B$2,"是","否"),"未判定"))</f>
        <v>不适用</v>
      </c>
      <c r="K167" s="5" t="str">
        <f t="shared" si="9"/>
        <v>非测试日纯氢</v>
      </c>
      <c r="L167" s="6">
        <f t="shared" si="10"/>
        <v>202.6</v>
      </c>
      <c r="M167" s="5">
        <f t="shared" si="11"/>
        <v>0</v>
      </c>
      <c r="N167" s="5" t="s">
        <v>3843</v>
      </c>
      <c r="O167" s="5" t="s">
        <v>3844</v>
      </c>
      <c r="P167" s="5" t="s">
        <v>3845</v>
      </c>
    </row>
    <row r="168" ht="19" customHeight="1" spans="1:16">
      <c r="A168" s="5">
        <v>8</v>
      </c>
      <c r="B168" s="5" t="s">
        <v>43</v>
      </c>
      <c r="C168" s="5" t="s">
        <v>38</v>
      </c>
      <c r="D168" s="8" t="s">
        <v>140</v>
      </c>
      <c r="E168" s="6">
        <v>152</v>
      </c>
      <c r="F168" s="6">
        <v>142.9</v>
      </c>
      <c r="G168" s="6">
        <v>151.6</v>
      </c>
      <c r="H168" s="5" t="s">
        <v>120</v>
      </c>
      <c r="I168" s="6">
        <f t="shared" si="8"/>
        <v>9.09999999999999</v>
      </c>
      <c r="J168" s="5" t="str">
        <f>IF(H168="否","不适用",IF(AND(ISNUMBER(E168),ISNUMBER(F168)),IF(I168&gt;规则与名单!$B$2,"是","否"),"未判定"))</f>
        <v>不适用</v>
      </c>
      <c r="K168" s="5" t="str">
        <f t="shared" si="9"/>
        <v>非测试日纯氢</v>
      </c>
      <c r="L168" s="6">
        <f t="shared" si="10"/>
        <v>151.6</v>
      </c>
      <c r="M168" s="5">
        <f t="shared" si="11"/>
        <v>0</v>
      </c>
      <c r="N168" s="5" t="s">
        <v>3846</v>
      </c>
      <c r="O168" s="5" t="s">
        <v>3847</v>
      </c>
      <c r="P168" s="5" t="s">
        <v>3848</v>
      </c>
    </row>
    <row r="169" ht="19" customHeight="1" spans="1:16">
      <c r="A169" s="5">
        <v>8</v>
      </c>
      <c r="B169" s="5" t="s">
        <v>43</v>
      </c>
      <c r="C169" s="5" t="s">
        <v>38</v>
      </c>
      <c r="D169" s="8" t="s">
        <v>115</v>
      </c>
      <c r="E169" s="6">
        <v>236.8</v>
      </c>
      <c r="F169" s="6">
        <v>222.7</v>
      </c>
      <c r="G169" s="6">
        <v>236.3</v>
      </c>
      <c r="H169" s="5" t="s">
        <v>120</v>
      </c>
      <c r="I169" s="6">
        <f t="shared" si="8"/>
        <v>14.1</v>
      </c>
      <c r="J169" s="5" t="str">
        <f>IF(H169="否","不适用",IF(AND(ISNUMBER(E169),ISNUMBER(F169)),IF(I169&gt;规则与名单!$B$2,"是","否"),"未判定"))</f>
        <v>不适用</v>
      </c>
      <c r="K169" s="5" t="str">
        <f t="shared" si="9"/>
        <v>非测试日纯氢</v>
      </c>
      <c r="L169" s="6">
        <f t="shared" si="10"/>
        <v>236.3</v>
      </c>
      <c r="M169" s="5">
        <f t="shared" si="11"/>
        <v>0</v>
      </c>
      <c r="N169" s="5" t="s">
        <v>3849</v>
      </c>
      <c r="O169" s="5" t="s">
        <v>3850</v>
      </c>
      <c r="P169" s="5" t="s">
        <v>3851</v>
      </c>
    </row>
    <row r="170" ht="19" customHeight="1" spans="1:16">
      <c r="A170" s="5">
        <v>9</v>
      </c>
      <c r="B170" s="5" t="s">
        <v>127</v>
      </c>
      <c r="C170" s="5" t="s">
        <v>38</v>
      </c>
      <c r="D170" s="8" t="s">
        <v>121</v>
      </c>
      <c r="E170" s="6">
        <v>330.2</v>
      </c>
      <c r="F170" s="6">
        <v>311.9</v>
      </c>
      <c r="G170" s="6">
        <v>238.5</v>
      </c>
      <c r="H170" s="5" t="s">
        <v>120</v>
      </c>
      <c r="I170" s="6">
        <f t="shared" si="8"/>
        <v>18.3</v>
      </c>
      <c r="J170" s="5" t="str">
        <f>IF(H170="否","不适用",IF(AND(ISNUMBER(E170),ISNUMBER(F170)),IF(I170&gt;规则与名单!$B$2,"是","否"),"未判定"))</f>
        <v>不适用</v>
      </c>
      <c r="K170" s="5" t="str">
        <f t="shared" si="9"/>
        <v>非测试日纯氢</v>
      </c>
      <c r="L170" s="6">
        <f t="shared" si="10"/>
        <v>238.5</v>
      </c>
      <c r="M170" s="5">
        <f t="shared" si="11"/>
        <v>0</v>
      </c>
      <c r="N170" s="5" t="s">
        <v>3852</v>
      </c>
      <c r="O170" s="5" t="s">
        <v>3853</v>
      </c>
      <c r="P170" s="5" t="s">
        <v>3854</v>
      </c>
    </row>
    <row r="171" ht="19" customHeight="1" spans="1:16">
      <c r="A171" s="5">
        <v>9</v>
      </c>
      <c r="B171" s="5" t="s">
        <v>127</v>
      </c>
      <c r="C171" s="5" t="s">
        <v>38</v>
      </c>
      <c r="D171" s="8" t="s">
        <v>170</v>
      </c>
      <c r="E171" s="6">
        <v>1023.1</v>
      </c>
      <c r="F171" s="6">
        <v>967.2</v>
      </c>
      <c r="G171" s="6">
        <v>823.6</v>
      </c>
      <c r="H171" s="5" t="s">
        <v>120</v>
      </c>
      <c r="I171" s="6">
        <f t="shared" si="8"/>
        <v>55.9</v>
      </c>
      <c r="J171" s="5" t="str">
        <f>IF(H171="否","不适用",IF(AND(ISNUMBER(E171),ISNUMBER(F171)),IF(I171&gt;规则与名单!$B$2,"是","否"),"未判定"))</f>
        <v>不适用</v>
      </c>
      <c r="K171" s="5" t="str">
        <f t="shared" si="9"/>
        <v>非测试日纯氢</v>
      </c>
      <c r="L171" s="6">
        <f t="shared" si="10"/>
        <v>823.6</v>
      </c>
      <c r="M171" s="5">
        <f t="shared" si="11"/>
        <v>0</v>
      </c>
      <c r="N171" s="5" t="s">
        <v>3855</v>
      </c>
      <c r="O171" s="5" t="s">
        <v>3856</v>
      </c>
      <c r="P171" s="5" t="s">
        <v>3857</v>
      </c>
    </row>
    <row r="172" ht="19" customHeight="1" spans="1:16">
      <c r="A172" s="5">
        <v>9</v>
      </c>
      <c r="B172" s="5" t="s">
        <v>127</v>
      </c>
      <c r="C172" s="5" t="s">
        <v>38</v>
      </c>
      <c r="D172" s="8" t="s">
        <v>644</v>
      </c>
      <c r="E172" s="6"/>
      <c r="F172" s="6">
        <v>0</v>
      </c>
      <c r="G172" s="6"/>
      <c r="H172" s="5" t="s">
        <v>120</v>
      </c>
      <c r="I172" s="6" t="str">
        <f t="shared" si="8"/>
        <v/>
      </c>
      <c r="J172" s="5" t="str">
        <f>IF(H172="否","不适用",IF(AND(ISNUMBER(E172),ISNUMBER(F172)),IF(I172&gt;规则与名单!$B$2,"是","否"),"未判定"))</f>
        <v>不适用</v>
      </c>
      <c r="K172" s="5" t="str">
        <f t="shared" si="9"/>
        <v>缺失</v>
      </c>
      <c r="L172" s="6" t="str">
        <f t="shared" si="10"/>
        <v/>
      </c>
      <c r="M172" s="5">
        <f t="shared" si="11"/>
        <v>1</v>
      </c>
      <c r="N172" s="5" t="s">
        <v>3858</v>
      </c>
      <c r="O172" s="5" t="s">
        <v>3859</v>
      </c>
      <c r="P172" s="5" t="s">
        <v>3860</v>
      </c>
    </row>
    <row r="173" ht="19" customHeight="1" spans="1:16">
      <c r="A173" s="5">
        <v>9</v>
      </c>
      <c r="B173" s="5" t="s">
        <v>127</v>
      </c>
      <c r="C173" s="5" t="s">
        <v>38</v>
      </c>
      <c r="D173" s="8" t="s">
        <v>3418</v>
      </c>
      <c r="E173" s="6">
        <v>1.3</v>
      </c>
      <c r="F173" s="6">
        <v>1.4</v>
      </c>
      <c r="G173" s="6">
        <v>0.7</v>
      </c>
      <c r="H173" s="5" t="s">
        <v>120</v>
      </c>
      <c r="I173" s="6">
        <f t="shared" si="8"/>
        <v>-0.0999999999999999</v>
      </c>
      <c r="J173" s="5" t="str">
        <f>IF(H173="否","不适用",IF(AND(ISNUMBER(E173),ISNUMBER(F173)),IF(I173&gt;规则与名单!$B$2,"是","否"),"未判定"))</f>
        <v>不适用</v>
      </c>
      <c r="K173" s="5" t="str">
        <f t="shared" si="9"/>
        <v>非测试日纯氢</v>
      </c>
      <c r="L173" s="6">
        <f t="shared" si="10"/>
        <v>0.7</v>
      </c>
      <c r="M173" s="5">
        <f t="shared" si="11"/>
        <v>0</v>
      </c>
      <c r="N173" s="5" t="s">
        <v>3861</v>
      </c>
      <c r="O173" s="5" t="s">
        <v>3862</v>
      </c>
      <c r="P173" s="5" t="s">
        <v>3863</v>
      </c>
    </row>
    <row r="174" ht="19" customHeight="1" spans="1:16">
      <c r="A174" s="5">
        <v>9</v>
      </c>
      <c r="B174" s="5" t="s">
        <v>127</v>
      </c>
      <c r="C174" s="5" t="s">
        <v>38</v>
      </c>
      <c r="D174" s="8" t="s">
        <v>3422</v>
      </c>
      <c r="E174" s="6">
        <v>0.1</v>
      </c>
      <c r="F174" s="6">
        <v>0.1</v>
      </c>
      <c r="G174" s="6">
        <v>0.1</v>
      </c>
      <c r="H174" s="5" t="s">
        <v>120</v>
      </c>
      <c r="I174" s="6">
        <f t="shared" si="8"/>
        <v>0</v>
      </c>
      <c r="J174" s="5" t="str">
        <f>IF(H174="否","不适用",IF(AND(ISNUMBER(E174),ISNUMBER(F174)),IF(I174&gt;规则与名单!$B$2,"是","否"),"未判定"))</f>
        <v>不适用</v>
      </c>
      <c r="K174" s="5" t="str">
        <f t="shared" si="9"/>
        <v>非测试日纯氢</v>
      </c>
      <c r="L174" s="6">
        <f t="shared" si="10"/>
        <v>0.1</v>
      </c>
      <c r="M174" s="5">
        <f t="shared" si="11"/>
        <v>0</v>
      </c>
      <c r="N174" s="5" t="s">
        <v>3864</v>
      </c>
      <c r="O174" s="5" t="s">
        <v>3865</v>
      </c>
      <c r="P174" s="5" t="s">
        <v>3866</v>
      </c>
    </row>
    <row r="175" ht="19" customHeight="1" spans="1:16">
      <c r="A175" s="5">
        <v>9</v>
      </c>
      <c r="B175" s="5" t="s">
        <v>127</v>
      </c>
      <c r="C175" s="5" t="s">
        <v>38</v>
      </c>
      <c r="D175" s="8" t="s">
        <v>336</v>
      </c>
      <c r="E175" s="6">
        <v>0</v>
      </c>
      <c r="F175" s="6">
        <v>0.01</v>
      </c>
      <c r="G175" s="6"/>
      <c r="H175" s="5" t="s">
        <v>120</v>
      </c>
      <c r="I175" s="6">
        <f t="shared" si="8"/>
        <v>-0.01</v>
      </c>
      <c r="J175" s="5" t="str">
        <f>IF(H175="否","不适用",IF(AND(ISNUMBER(E175),ISNUMBER(F175)),IF(I175&gt;规则与名单!$B$2,"是","否"),"未判定"))</f>
        <v>不适用</v>
      </c>
      <c r="K175" s="5" t="str">
        <f t="shared" si="9"/>
        <v>非测试日仪表</v>
      </c>
      <c r="L175" s="6">
        <f t="shared" si="10"/>
        <v>0</v>
      </c>
      <c r="M175" s="5">
        <f t="shared" si="11"/>
        <v>0</v>
      </c>
      <c r="N175" s="5" t="s">
        <v>3867</v>
      </c>
      <c r="O175" s="5" t="s">
        <v>3868</v>
      </c>
      <c r="P175" s="5" t="s">
        <v>3869</v>
      </c>
    </row>
    <row r="176" ht="19" customHeight="1" spans="1:16">
      <c r="A176" s="5">
        <v>9</v>
      </c>
      <c r="B176" s="5" t="s">
        <v>127</v>
      </c>
      <c r="C176" s="5" t="s">
        <v>38</v>
      </c>
      <c r="D176" s="8" t="s">
        <v>653</v>
      </c>
      <c r="E176" s="6">
        <v>86.9</v>
      </c>
      <c r="F176" s="6">
        <v>82.1</v>
      </c>
      <c r="G176" s="6">
        <v>81.4</v>
      </c>
      <c r="H176" s="5" t="s">
        <v>120</v>
      </c>
      <c r="I176" s="6">
        <f t="shared" si="8"/>
        <v>4.80000000000001</v>
      </c>
      <c r="J176" s="5" t="str">
        <f>IF(H176="否","不适用",IF(AND(ISNUMBER(E176),ISNUMBER(F176)),IF(I176&gt;规则与名单!$B$2,"是","否"),"未判定"))</f>
        <v>不适用</v>
      </c>
      <c r="K176" s="5" t="str">
        <f t="shared" si="9"/>
        <v>非测试日纯氢</v>
      </c>
      <c r="L176" s="6">
        <f t="shared" si="10"/>
        <v>81.4</v>
      </c>
      <c r="M176" s="5">
        <f t="shared" si="11"/>
        <v>0</v>
      </c>
      <c r="N176" s="5" t="s">
        <v>3870</v>
      </c>
      <c r="O176" s="5" t="s">
        <v>3871</v>
      </c>
      <c r="P176" s="5" t="s">
        <v>3872</v>
      </c>
    </row>
    <row r="177" ht="19" customHeight="1" spans="1:16">
      <c r="A177" s="5">
        <v>9</v>
      </c>
      <c r="B177" s="5" t="s">
        <v>127</v>
      </c>
      <c r="C177" s="5" t="s">
        <v>38</v>
      </c>
      <c r="D177" s="8" t="s">
        <v>140</v>
      </c>
      <c r="E177" s="6">
        <v>182.3</v>
      </c>
      <c r="F177" s="6">
        <v>172.4</v>
      </c>
      <c r="G177" s="6">
        <v>171.8</v>
      </c>
      <c r="H177" s="5" t="s">
        <v>120</v>
      </c>
      <c r="I177" s="6">
        <f t="shared" si="8"/>
        <v>9.90000000000001</v>
      </c>
      <c r="J177" s="5" t="str">
        <f>IF(H177="否","不适用",IF(AND(ISNUMBER(E177),ISNUMBER(F177)),IF(I177&gt;规则与名单!$B$2,"是","否"),"未判定"))</f>
        <v>不适用</v>
      </c>
      <c r="K177" s="5" t="str">
        <f t="shared" si="9"/>
        <v>非测试日纯氢</v>
      </c>
      <c r="L177" s="6">
        <f t="shared" si="10"/>
        <v>171.8</v>
      </c>
      <c r="M177" s="5">
        <f t="shared" si="11"/>
        <v>0</v>
      </c>
      <c r="N177" s="5" t="s">
        <v>3873</v>
      </c>
      <c r="O177" s="5" t="s">
        <v>3874</v>
      </c>
      <c r="P177" s="5" t="s">
        <v>3875</v>
      </c>
    </row>
    <row r="178" ht="19" customHeight="1" spans="1:16">
      <c r="A178" s="5">
        <v>9</v>
      </c>
      <c r="B178" s="5" t="s">
        <v>127</v>
      </c>
      <c r="C178" s="5" t="s">
        <v>38</v>
      </c>
      <c r="D178" s="8" t="s">
        <v>115</v>
      </c>
      <c r="E178" s="6">
        <v>178.2</v>
      </c>
      <c r="F178" s="6">
        <v>168.9</v>
      </c>
      <c r="G178" s="6">
        <v>170.2</v>
      </c>
      <c r="H178" s="5" t="s">
        <v>120</v>
      </c>
      <c r="I178" s="6">
        <f t="shared" si="8"/>
        <v>9.29999999999998</v>
      </c>
      <c r="J178" s="5" t="str">
        <f>IF(H178="否","不适用",IF(AND(ISNUMBER(E178),ISNUMBER(F178)),IF(I178&gt;规则与名单!$B$2,"是","否"),"未判定"))</f>
        <v>不适用</v>
      </c>
      <c r="K178" s="5" t="str">
        <f t="shared" si="9"/>
        <v>非测试日纯氢</v>
      </c>
      <c r="L178" s="6">
        <f t="shared" si="10"/>
        <v>170.2</v>
      </c>
      <c r="M178" s="5">
        <f t="shared" si="11"/>
        <v>0</v>
      </c>
      <c r="N178" s="5" t="s">
        <v>3876</v>
      </c>
      <c r="O178" s="5" t="s">
        <v>3877</v>
      </c>
      <c r="P178" s="5" t="s">
        <v>3878</v>
      </c>
    </row>
    <row r="179" ht="19" customHeight="1" spans="1:16">
      <c r="A179" s="5">
        <v>10</v>
      </c>
      <c r="B179" s="5" t="s">
        <v>129</v>
      </c>
      <c r="C179" s="5" t="s">
        <v>38</v>
      </c>
      <c r="D179" s="8" t="s">
        <v>121</v>
      </c>
      <c r="E179" s="6">
        <v>286.8</v>
      </c>
      <c r="F179" s="6">
        <v>271.4</v>
      </c>
      <c r="G179" s="6">
        <v>255.6</v>
      </c>
      <c r="H179" s="5" t="s">
        <v>120</v>
      </c>
      <c r="I179" s="6">
        <f t="shared" si="8"/>
        <v>15.4</v>
      </c>
      <c r="J179" s="5" t="str">
        <f>IF(H179="否","不适用",IF(AND(ISNUMBER(E179),ISNUMBER(F179)),IF(I179&gt;规则与名单!$B$2,"是","否"),"未判定"))</f>
        <v>不适用</v>
      </c>
      <c r="K179" s="5" t="str">
        <f t="shared" si="9"/>
        <v>非测试日纯氢</v>
      </c>
      <c r="L179" s="6">
        <f t="shared" si="10"/>
        <v>255.6</v>
      </c>
      <c r="M179" s="5">
        <f t="shared" si="11"/>
        <v>0</v>
      </c>
      <c r="N179" s="5" t="s">
        <v>3879</v>
      </c>
      <c r="O179" s="5" t="s">
        <v>3880</v>
      </c>
      <c r="P179" s="5" t="s">
        <v>3881</v>
      </c>
    </row>
    <row r="180" ht="19" customHeight="1" spans="1:16">
      <c r="A180" s="5">
        <v>10</v>
      </c>
      <c r="B180" s="5" t="s">
        <v>129</v>
      </c>
      <c r="C180" s="5" t="s">
        <v>38</v>
      </c>
      <c r="D180" s="8" t="s">
        <v>170</v>
      </c>
      <c r="E180" s="6">
        <v>1020.2</v>
      </c>
      <c r="F180" s="6">
        <v>967</v>
      </c>
      <c r="G180" s="6">
        <v>840.1</v>
      </c>
      <c r="H180" s="5" t="s">
        <v>120</v>
      </c>
      <c r="I180" s="6">
        <f t="shared" si="8"/>
        <v>53.2</v>
      </c>
      <c r="J180" s="5" t="str">
        <f>IF(H180="否","不适用",IF(AND(ISNUMBER(E180),ISNUMBER(F180)),IF(I180&gt;规则与名单!$B$2,"是","否"),"未判定"))</f>
        <v>不适用</v>
      </c>
      <c r="K180" s="5" t="str">
        <f t="shared" si="9"/>
        <v>非测试日纯氢</v>
      </c>
      <c r="L180" s="6">
        <f t="shared" si="10"/>
        <v>840.1</v>
      </c>
      <c r="M180" s="5">
        <f t="shared" si="11"/>
        <v>0</v>
      </c>
      <c r="N180" s="5" t="s">
        <v>3882</v>
      </c>
      <c r="O180" s="5" t="s">
        <v>3883</v>
      </c>
      <c r="P180" s="5" t="s">
        <v>3884</v>
      </c>
    </row>
    <row r="181" ht="19" customHeight="1" spans="1:16">
      <c r="A181" s="5">
        <v>10</v>
      </c>
      <c r="B181" s="5" t="s">
        <v>129</v>
      </c>
      <c r="C181" s="5" t="s">
        <v>38</v>
      </c>
      <c r="D181" s="8" t="s">
        <v>644</v>
      </c>
      <c r="E181" s="6"/>
      <c r="F181" s="6">
        <v>1238.4</v>
      </c>
      <c r="G181" s="6"/>
      <c r="H181" s="5" t="s">
        <v>120</v>
      </c>
      <c r="I181" s="6" t="str">
        <f t="shared" si="8"/>
        <v/>
      </c>
      <c r="J181" s="5" t="str">
        <f>IF(H181="否","不适用",IF(AND(ISNUMBER(E181),ISNUMBER(F181)),IF(I181&gt;规则与名单!$B$2,"是","否"),"未判定"))</f>
        <v>不适用</v>
      </c>
      <c r="K181" s="5" t="str">
        <f t="shared" si="9"/>
        <v>缺失</v>
      </c>
      <c r="L181" s="6" t="str">
        <f t="shared" si="10"/>
        <v/>
      </c>
      <c r="M181" s="5">
        <f t="shared" si="11"/>
        <v>1</v>
      </c>
      <c r="N181" s="5" t="s">
        <v>3885</v>
      </c>
      <c r="O181" s="5" t="s">
        <v>3886</v>
      </c>
      <c r="P181" s="5" t="s">
        <v>3887</v>
      </c>
    </row>
    <row r="182" ht="19" customHeight="1" spans="1:16">
      <c r="A182" s="5">
        <v>10</v>
      </c>
      <c r="B182" s="5" t="s">
        <v>129</v>
      </c>
      <c r="C182" s="5" t="s">
        <v>38</v>
      </c>
      <c r="D182" s="8" t="s">
        <v>3418</v>
      </c>
      <c r="E182" s="6">
        <v>0.1</v>
      </c>
      <c r="F182" s="6">
        <v>0.1</v>
      </c>
      <c r="G182" s="6">
        <v>0.1</v>
      </c>
      <c r="H182" s="5" t="s">
        <v>120</v>
      </c>
      <c r="I182" s="6">
        <f t="shared" si="8"/>
        <v>0</v>
      </c>
      <c r="J182" s="5" t="str">
        <f>IF(H182="否","不适用",IF(AND(ISNUMBER(E182),ISNUMBER(F182)),IF(I182&gt;规则与名单!$B$2,"是","否"),"未判定"))</f>
        <v>不适用</v>
      </c>
      <c r="K182" s="5" t="str">
        <f t="shared" si="9"/>
        <v>非测试日纯氢</v>
      </c>
      <c r="L182" s="6">
        <f t="shared" si="10"/>
        <v>0.1</v>
      </c>
      <c r="M182" s="5">
        <f t="shared" si="11"/>
        <v>0</v>
      </c>
      <c r="N182" s="5" t="s">
        <v>3888</v>
      </c>
      <c r="O182" s="5" t="s">
        <v>3889</v>
      </c>
      <c r="P182" s="5" t="s">
        <v>3890</v>
      </c>
    </row>
    <row r="183" ht="19" customHeight="1" spans="1:16">
      <c r="A183" s="5">
        <v>10</v>
      </c>
      <c r="B183" s="5" t="s">
        <v>129</v>
      </c>
      <c r="C183" s="5" t="s">
        <v>38</v>
      </c>
      <c r="D183" s="8" t="s">
        <v>3422</v>
      </c>
      <c r="E183" s="6">
        <v>0</v>
      </c>
      <c r="F183" s="6">
        <v>0.1</v>
      </c>
      <c r="G183" s="6"/>
      <c r="H183" s="5" t="s">
        <v>120</v>
      </c>
      <c r="I183" s="6">
        <f t="shared" si="8"/>
        <v>-0.1</v>
      </c>
      <c r="J183" s="5" t="str">
        <f>IF(H183="否","不适用",IF(AND(ISNUMBER(E183),ISNUMBER(F183)),IF(I183&gt;规则与名单!$B$2,"是","否"),"未判定"))</f>
        <v>不适用</v>
      </c>
      <c r="K183" s="5" t="str">
        <f t="shared" si="9"/>
        <v>非测试日仪表</v>
      </c>
      <c r="L183" s="6">
        <f t="shared" si="10"/>
        <v>0</v>
      </c>
      <c r="M183" s="5">
        <f t="shared" si="11"/>
        <v>0</v>
      </c>
      <c r="N183" s="5" t="s">
        <v>3891</v>
      </c>
      <c r="O183" s="5" t="s">
        <v>3892</v>
      </c>
      <c r="P183" s="5" t="s">
        <v>3893</v>
      </c>
    </row>
    <row r="184" ht="19" customHeight="1" spans="1:16">
      <c r="A184" s="5">
        <v>10</v>
      </c>
      <c r="B184" s="5" t="s">
        <v>129</v>
      </c>
      <c r="C184" s="5" t="s">
        <v>38</v>
      </c>
      <c r="D184" s="8" t="s">
        <v>336</v>
      </c>
      <c r="E184" s="6">
        <v>0</v>
      </c>
      <c r="F184" s="6">
        <v>0.01</v>
      </c>
      <c r="G184" s="6"/>
      <c r="H184" s="5" t="s">
        <v>120</v>
      </c>
      <c r="I184" s="6">
        <f t="shared" si="8"/>
        <v>-0.01</v>
      </c>
      <c r="J184" s="5" t="str">
        <f>IF(H184="否","不适用",IF(AND(ISNUMBER(E184),ISNUMBER(F184)),IF(I184&gt;规则与名单!$B$2,"是","否"),"未判定"))</f>
        <v>不适用</v>
      </c>
      <c r="K184" s="5" t="str">
        <f t="shared" si="9"/>
        <v>非测试日仪表</v>
      </c>
      <c r="L184" s="6">
        <f t="shared" si="10"/>
        <v>0</v>
      </c>
      <c r="M184" s="5">
        <f t="shared" si="11"/>
        <v>0</v>
      </c>
      <c r="N184" s="5" t="s">
        <v>3894</v>
      </c>
      <c r="O184" s="5" t="s">
        <v>3895</v>
      </c>
      <c r="P184" s="5" t="s">
        <v>3896</v>
      </c>
    </row>
    <row r="185" ht="19" customHeight="1" spans="1:16">
      <c r="A185" s="5">
        <v>10</v>
      </c>
      <c r="B185" s="5" t="s">
        <v>129</v>
      </c>
      <c r="C185" s="5" t="s">
        <v>38</v>
      </c>
      <c r="D185" s="8" t="s">
        <v>653</v>
      </c>
      <c r="E185" s="6"/>
      <c r="F185" s="6">
        <v>1238.5</v>
      </c>
      <c r="G185" s="6"/>
      <c r="H185" s="5" t="s">
        <v>120</v>
      </c>
      <c r="I185" s="6" t="str">
        <f t="shared" si="8"/>
        <v/>
      </c>
      <c r="J185" s="5" t="str">
        <f>IF(H185="否","不适用",IF(AND(ISNUMBER(E185),ISNUMBER(F185)),IF(I185&gt;规则与名单!$B$2,"是","否"),"未判定"))</f>
        <v>不适用</v>
      </c>
      <c r="K185" s="5" t="str">
        <f t="shared" si="9"/>
        <v>缺失</v>
      </c>
      <c r="L185" s="6" t="str">
        <f t="shared" si="10"/>
        <v/>
      </c>
      <c r="M185" s="5">
        <f t="shared" si="11"/>
        <v>1</v>
      </c>
      <c r="N185" s="5" t="s">
        <v>3897</v>
      </c>
      <c r="O185" s="5" t="s">
        <v>3898</v>
      </c>
      <c r="P185" s="5" t="s">
        <v>3899</v>
      </c>
    </row>
    <row r="186" ht="19" customHeight="1" spans="1:16">
      <c r="A186" s="5">
        <v>10</v>
      </c>
      <c r="B186" s="5" t="s">
        <v>129</v>
      </c>
      <c r="C186" s="5" t="s">
        <v>38</v>
      </c>
      <c r="D186" s="8" t="s">
        <v>140</v>
      </c>
      <c r="E186" s="6">
        <v>115.6</v>
      </c>
      <c r="F186" s="6">
        <v>109.7</v>
      </c>
      <c r="G186" s="6">
        <v>96.8</v>
      </c>
      <c r="H186" s="5" t="s">
        <v>120</v>
      </c>
      <c r="I186" s="6">
        <f t="shared" si="8"/>
        <v>5.89999999999999</v>
      </c>
      <c r="J186" s="5" t="str">
        <f>IF(H186="否","不适用",IF(AND(ISNUMBER(E186),ISNUMBER(F186)),IF(I186&gt;规则与名单!$B$2,"是","否"),"未判定"))</f>
        <v>不适用</v>
      </c>
      <c r="K186" s="5" t="str">
        <f t="shared" si="9"/>
        <v>非测试日纯氢</v>
      </c>
      <c r="L186" s="6">
        <f t="shared" si="10"/>
        <v>96.8</v>
      </c>
      <c r="M186" s="5">
        <f t="shared" si="11"/>
        <v>0</v>
      </c>
      <c r="N186" s="5" t="s">
        <v>3900</v>
      </c>
      <c r="O186" s="5" t="s">
        <v>3901</v>
      </c>
      <c r="P186" s="5" t="s">
        <v>3902</v>
      </c>
    </row>
    <row r="187" ht="19" customHeight="1" spans="1:16">
      <c r="A187" s="5">
        <v>10</v>
      </c>
      <c r="B187" s="5" t="s">
        <v>129</v>
      </c>
      <c r="C187" s="5" t="s">
        <v>38</v>
      </c>
      <c r="D187" s="8" t="s">
        <v>115</v>
      </c>
      <c r="E187" s="6">
        <v>185.5</v>
      </c>
      <c r="F187" s="6">
        <v>174.2</v>
      </c>
      <c r="G187" s="6">
        <v>164.2</v>
      </c>
      <c r="H187" s="5" t="s">
        <v>120</v>
      </c>
      <c r="I187" s="6">
        <f t="shared" si="8"/>
        <v>11.3</v>
      </c>
      <c r="J187" s="5" t="str">
        <f>IF(H187="否","不适用",IF(AND(ISNUMBER(E187),ISNUMBER(F187)),IF(I187&gt;规则与名单!$B$2,"是","否"),"未判定"))</f>
        <v>不适用</v>
      </c>
      <c r="K187" s="5" t="str">
        <f t="shared" si="9"/>
        <v>非测试日纯氢</v>
      </c>
      <c r="L187" s="6">
        <f t="shared" si="10"/>
        <v>164.2</v>
      </c>
      <c r="M187" s="5">
        <f t="shared" si="11"/>
        <v>0</v>
      </c>
      <c r="N187" s="5" t="s">
        <v>3903</v>
      </c>
      <c r="O187" s="5" t="s">
        <v>3904</v>
      </c>
      <c r="P187" s="5" t="s">
        <v>3905</v>
      </c>
    </row>
    <row r="188" ht="19" customHeight="1" spans="1:16">
      <c r="A188" s="5">
        <v>11</v>
      </c>
      <c r="B188" s="5" t="s">
        <v>44</v>
      </c>
      <c r="C188" s="5" t="s">
        <v>38</v>
      </c>
      <c r="D188" s="8" t="s">
        <v>114</v>
      </c>
      <c r="E188" s="6">
        <v>84.4</v>
      </c>
      <c r="F188" s="6">
        <v>79.8</v>
      </c>
      <c r="G188" s="6">
        <v>84.2</v>
      </c>
      <c r="H188" s="5" t="s">
        <v>120</v>
      </c>
      <c r="I188" s="6">
        <f t="shared" si="8"/>
        <v>4.60000000000001</v>
      </c>
      <c r="J188" s="5" t="str">
        <f>IF(H188="否","不适用",IF(AND(ISNUMBER(E188),ISNUMBER(F188)),IF(I188&gt;规则与名单!$B$2,"是","否"),"未判定"))</f>
        <v>不适用</v>
      </c>
      <c r="K188" s="5" t="str">
        <f t="shared" si="9"/>
        <v>非测试日纯氢</v>
      </c>
      <c r="L188" s="6">
        <f t="shared" si="10"/>
        <v>84.2</v>
      </c>
      <c r="M188" s="5">
        <f t="shared" si="11"/>
        <v>0</v>
      </c>
      <c r="N188" s="5" t="s">
        <v>3906</v>
      </c>
      <c r="O188" s="5" t="s">
        <v>3907</v>
      </c>
      <c r="P188" s="5" t="s">
        <v>3908</v>
      </c>
    </row>
    <row r="189" ht="19" customHeight="1" spans="1:16">
      <c r="A189" s="5">
        <v>11</v>
      </c>
      <c r="B189" s="5" t="s">
        <v>44</v>
      </c>
      <c r="C189" s="5" t="s">
        <v>38</v>
      </c>
      <c r="D189" s="8" t="s">
        <v>605</v>
      </c>
      <c r="E189" s="6">
        <v>133.2</v>
      </c>
      <c r="F189" s="6">
        <v>126.1</v>
      </c>
      <c r="G189" s="6">
        <v>129</v>
      </c>
      <c r="H189" s="5" t="s">
        <v>120</v>
      </c>
      <c r="I189" s="6">
        <f t="shared" si="8"/>
        <v>7.09999999999999</v>
      </c>
      <c r="J189" s="5" t="str">
        <f>IF(H189="否","不适用",IF(AND(ISNUMBER(E189),ISNUMBER(F189)),IF(I189&gt;规则与名单!$B$2,"是","否"),"未判定"))</f>
        <v>不适用</v>
      </c>
      <c r="K189" s="5" t="str">
        <f t="shared" si="9"/>
        <v>非测试日纯氢</v>
      </c>
      <c r="L189" s="6">
        <f t="shared" si="10"/>
        <v>129</v>
      </c>
      <c r="M189" s="5">
        <f t="shared" si="11"/>
        <v>0</v>
      </c>
      <c r="N189" s="5" t="s">
        <v>3909</v>
      </c>
      <c r="O189" s="5" t="s">
        <v>3910</v>
      </c>
      <c r="P189" s="5" t="s">
        <v>3911</v>
      </c>
    </row>
    <row r="190" ht="19" customHeight="1" spans="1:16">
      <c r="A190" s="5">
        <v>11</v>
      </c>
      <c r="B190" s="5" t="s">
        <v>44</v>
      </c>
      <c r="C190" s="5" t="s">
        <v>38</v>
      </c>
      <c r="D190" s="8" t="s">
        <v>186</v>
      </c>
      <c r="E190" s="6">
        <v>130.6</v>
      </c>
      <c r="F190" s="6">
        <v>123.6</v>
      </c>
      <c r="G190" s="6">
        <v>130.5</v>
      </c>
      <c r="H190" s="5" t="s">
        <v>120</v>
      </c>
      <c r="I190" s="6">
        <f t="shared" si="8"/>
        <v>7</v>
      </c>
      <c r="J190" s="5" t="str">
        <f>IF(H190="否","不适用",IF(AND(ISNUMBER(E190),ISNUMBER(F190)),IF(I190&gt;规则与名单!$B$2,"是","否"),"未判定"))</f>
        <v>不适用</v>
      </c>
      <c r="K190" s="5" t="str">
        <f t="shared" si="9"/>
        <v>非测试日纯氢</v>
      </c>
      <c r="L190" s="6">
        <f t="shared" si="10"/>
        <v>130.5</v>
      </c>
      <c r="M190" s="5">
        <f t="shared" si="11"/>
        <v>0</v>
      </c>
      <c r="N190" s="5" t="s">
        <v>3912</v>
      </c>
      <c r="O190" s="5" t="s">
        <v>3913</v>
      </c>
      <c r="P190" s="5" t="s">
        <v>3914</v>
      </c>
    </row>
    <row r="191" ht="19" customHeight="1" spans="1:16">
      <c r="A191" s="5">
        <v>11</v>
      </c>
      <c r="B191" s="5" t="s">
        <v>44</v>
      </c>
      <c r="C191" s="5" t="s">
        <v>38</v>
      </c>
      <c r="D191" s="8" t="s">
        <v>165</v>
      </c>
      <c r="E191" s="6">
        <v>252.9</v>
      </c>
      <c r="F191" s="6">
        <v>239.1</v>
      </c>
      <c r="G191" s="6">
        <v>252.8</v>
      </c>
      <c r="H191" s="5" t="s">
        <v>120</v>
      </c>
      <c r="I191" s="6">
        <f t="shared" si="8"/>
        <v>13.8</v>
      </c>
      <c r="J191" s="5" t="str">
        <f>IF(H191="否","不适用",IF(AND(ISNUMBER(E191),ISNUMBER(F191)),IF(I191&gt;规则与名单!$B$2,"是","否"),"未判定"))</f>
        <v>不适用</v>
      </c>
      <c r="K191" s="5" t="str">
        <f t="shared" si="9"/>
        <v>非测试日纯氢</v>
      </c>
      <c r="L191" s="6">
        <f t="shared" si="10"/>
        <v>252.8</v>
      </c>
      <c r="M191" s="5">
        <f t="shared" si="11"/>
        <v>0</v>
      </c>
      <c r="N191" s="5" t="s">
        <v>3915</v>
      </c>
      <c r="O191" s="5" t="s">
        <v>3916</v>
      </c>
      <c r="P191" s="5" t="s">
        <v>3917</v>
      </c>
    </row>
    <row r="192" ht="19" customHeight="1" spans="1:16">
      <c r="A192" s="5">
        <v>11</v>
      </c>
      <c r="B192" s="5" t="s">
        <v>44</v>
      </c>
      <c r="C192" s="5" t="s">
        <v>38</v>
      </c>
      <c r="D192" s="8" t="s">
        <v>151</v>
      </c>
      <c r="E192" s="6">
        <v>128.9</v>
      </c>
      <c r="F192" s="6">
        <v>122.2</v>
      </c>
      <c r="G192" s="6">
        <v>129.2</v>
      </c>
      <c r="H192" s="5" t="s">
        <v>120</v>
      </c>
      <c r="I192" s="6">
        <f t="shared" si="8"/>
        <v>6.7</v>
      </c>
      <c r="J192" s="5" t="str">
        <f>IF(H192="否","不适用",IF(AND(ISNUMBER(E192),ISNUMBER(F192)),IF(I192&gt;规则与名单!$B$2,"是","否"),"未判定"))</f>
        <v>不适用</v>
      </c>
      <c r="K192" s="5" t="str">
        <f t="shared" si="9"/>
        <v>非测试日纯氢</v>
      </c>
      <c r="L192" s="6">
        <f t="shared" si="10"/>
        <v>129.2</v>
      </c>
      <c r="M192" s="5">
        <f t="shared" si="11"/>
        <v>0</v>
      </c>
      <c r="N192" s="5" t="s">
        <v>3918</v>
      </c>
      <c r="O192" s="5" t="s">
        <v>3919</v>
      </c>
      <c r="P192" s="5" t="s">
        <v>3920</v>
      </c>
    </row>
    <row r="193" ht="19" customHeight="1" spans="1:16">
      <c r="A193" s="5">
        <v>11</v>
      </c>
      <c r="B193" s="5" t="s">
        <v>44</v>
      </c>
      <c r="C193" s="5" t="s">
        <v>38</v>
      </c>
      <c r="D193" s="8" t="s">
        <v>3358</v>
      </c>
      <c r="E193" s="6"/>
      <c r="F193" s="6">
        <v>0</v>
      </c>
      <c r="G193" s="6"/>
      <c r="H193" s="5" t="s">
        <v>120</v>
      </c>
      <c r="I193" s="6" t="str">
        <f t="shared" si="8"/>
        <v/>
      </c>
      <c r="J193" s="5" t="str">
        <f>IF(H193="否","不适用",IF(AND(ISNUMBER(E193),ISNUMBER(F193)),IF(I193&gt;规则与名单!$B$2,"是","否"),"未判定"))</f>
        <v>不适用</v>
      </c>
      <c r="K193" s="5" t="str">
        <f t="shared" si="9"/>
        <v>缺失</v>
      </c>
      <c r="L193" s="6" t="str">
        <f t="shared" si="10"/>
        <v/>
      </c>
      <c r="M193" s="5">
        <f t="shared" si="11"/>
        <v>1</v>
      </c>
      <c r="N193" s="5" t="s">
        <v>3921</v>
      </c>
      <c r="O193" s="5" t="s">
        <v>3922</v>
      </c>
      <c r="P193" s="5" t="s">
        <v>3923</v>
      </c>
    </row>
    <row r="194" ht="19" customHeight="1" spans="1:16">
      <c r="A194" s="5">
        <v>11</v>
      </c>
      <c r="B194" s="5" t="s">
        <v>44</v>
      </c>
      <c r="C194" s="5" t="s">
        <v>38</v>
      </c>
      <c r="D194" s="8" t="s">
        <v>272</v>
      </c>
      <c r="E194" s="6">
        <v>122.8</v>
      </c>
      <c r="F194" s="6">
        <v>115.5</v>
      </c>
      <c r="G194" s="6">
        <v>122.4</v>
      </c>
      <c r="H194" s="5" t="s">
        <v>120</v>
      </c>
      <c r="I194" s="6">
        <f t="shared" ref="I194:I257" si="12">IF(AND(ISNUMBER(E194),ISNUMBER(F194)),E194-F194,"")</f>
        <v>7.3</v>
      </c>
      <c r="J194" s="5" t="str">
        <f>IF(H194="否","不适用",IF(AND(ISNUMBER(E194),ISNUMBER(F194)),IF(I194&gt;规则与名单!$B$2,"是","否"),"未判定"))</f>
        <v>不适用</v>
      </c>
      <c r="K194" s="5" t="str">
        <f t="shared" ref="K194:K257" si="13">IF(J194="是",IF(ISNUMBER(F194),"测试日GPS","缺失"),IF(ISNUMBER(G194),"非测试日纯氢",IF(AND(H194="是",J194="未判定"),IF(ISNUMBER(F194),"测试名单无纯氢GPS","缺失"),IF(ISNUMBER(E194),"非测试日仪表","缺失"))))</f>
        <v>非测试日纯氢</v>
      </c>
      <c r="L194" s="6">
        <f t="shared" ref="L194:L257" si="14">IF(K194="缺失","",IF(K194="非测试日纯氢",G194,IF(K194="非测试日仪表",E194,F194)))</f>
        <v>122.4</v>
      </c>
      <c r="M194" s="5">
        <f t="shared" ref="M194:M257" si="15">IF(K194="缺失",1,0)</f>
        <v>0</v>
      </c>
      <c r="N194" s="5" t="s">
        <v>3924</v>
      </c>
      <c r="O194" s="5" t="s">
        <v>3925</v>
      </c>
      <c r="P194" s="5" t="s">
        <v>3926</v>
      </c>
    </row>
    <row r="195" ht="19" customHeight="1" spans="1:16">
      <c r="A195" s="5">
        <v>11</v>
      </c>
      <c r="B195" s="5" t="s">
        <v>44</v>
      </c>
      <c r="C195" s="5" t="s">
        <v>38</v>
      </c>
      <c r="D195" s="8" t="s">
        <v>506</v>
      </c>
      <c r="E195" s="6">
        <v>129.2</v>
      </c>
      <c r="F195" s="6">
        <v>122.1</v>
      </c>
      <c r="G195" s="6">
        <v>129.2</v>
      </c>
      <c r="H195" s="5" t="s">
        <v>120</v>
      </c>
      <c r="I195" s="6">
        <f t="shared" si="12"/>
        <v>7.09999999999999</v>
      </c>
      <c r="J195" s="5" t="str">
        <f>IF(H195="否","不适用",IF(AND(ISNUMBER(E195),ISNUMBER(F195)),IF(I195&gt;规则与名单!$B$2,"是","否"),"未判定"))</f>
        <v>不适用</v>
      </c>
      <c r="K195" s="5" t="str">
        <f t="shared" si="13"/>
        <v>非测试日纯氢</v>
      </c>
      <c r="L195" s="6">
        <f t="shared" si="14"/>
        <v>129.2</v>
      </c>
      <c r="M195" s="5">
        <f t="shared" si="15"/>
        <v>0</v>
      </c>
      <c r="N195" s="5" t="s">
        <v>3927</v>
      </c>
      <c r="O195" s="5" t="s">
        <v>3928</v>
      </c>
      <c r="P195" s="5" t="s">
        <v>3929</v>
      </c>
    </row>
    <row r="196" ht="19" customHeight="1" spans="1:16">
      <c r="A196" s="5">
        <v>11</v>
      </c>
      <c r="B196" s="5" t="s">
        <v>44</v>
      </c>
      <c r="C196" s="5" t="s">
        <v>38</v>
      </c>
      <c r="D196" s="8" t="s">
        <v>673</v>
      </c>
      <c r="E196" s="6"/>
      <c r="F196" s="6">
        <v>0</v>
      </c>
      <c r="G196" s="6"/>
      <c r="H196" s="5" t="s">
        <v>120</v>
      </c>
      <c r="I196" s="6" t="str">
        <f t="shared" si="12"/>
        <v/>
      </c>
      <c r="J196" s="5" t="str">
        <f>IF(H196="否","不适用",IF(AND(ISNUMBER(E196),ISNUMBER(F196)),IF(I196&gt;规则与名单!$B$2,"是","否"),"未判定"))</f>
        <v>不适用</v>
      </c>
      <c r="K196" s="5" t="str">
        <f t="shared" si="13"/>
        <v>缺失</v>
      </c>
      <c r="L196" s="6" t="str">
        <f t="shared" si="14"/>
        <v/>
      </c>
      <c r="M196" s="5">
        <f t="shared" si="15"/>
        <v>1</v>
      </c>
      <c r="N196" s="5" t="s">
        <v>3930</v>
      </c>
      <c r="O196" s="5" t="s">
        <v>3931</v>
      </c>
      <c r="P196" s="5" t="s">
        <v>3932</v>
      </c>
    </row>
    <row r="197" ht="19" customHeight="1" spans="1:16">
      <c r="A197" s="5">
        <v>11</v>
      </c>
      <c r="B197" s="5" t="s">
        <v>44</v>
      </c>
      <c r="C197" s="5" t="s">
        <v>38</v>
      </c>
      <c r="D197" s="8" t="s">
        <v>183</v>
      </c>
      <c r="E197" s="6">
        <v>0.3</v>
      </c>
      <c r="F197" s="6">
        <v>0.2</v>
      </c>
      <c r="G197" s="6">
        <v>0.2</v>
      </c>
      <c r="H197" s="5" t="s">
        <v>120</v>
      </c>
      <c r="I197" s="6">
        <f t="shared" si="12"/>
        <v>0.1</v>
      </c>
      <c r="J197" s="5" t="str">
        <f>IF(H197="否","不适用",IF(AND(ISNUMBER(E197),ISNUMBER(F197)),IF(I197&gt;规则与名单!$B$2,"是","否"),"未判定"))</f>
        <v>不适用</v>
      </c>
      <c r="K197" s="5" t="str">
        <f t="shared" si="13"/>
        <v>非测试日纯氢</v>
      </c>
      <c r="L197" s="6">
        <f t="shared" si="14"/>
        <v>0.2</v>
      </c>
      <c r="M197" s="5">
        <f t="shared" si="15"/>
        <v>0</v>
      </c>
      <c r="N197" s="5" t="s">
        <v>3933</v>
      </c>
      <c r="O197" s="5" t="s">
        <v>3934</v>
      </c>
      <c r="P197" s="5" t="s">
        <v>3935</v>
      </c>
    </row>
    <row r="198" ht="19" customHeight="1" spans="1:16">
      <c r="A198" s="5">
        <v>11</v>
      </c>
      <c r="B198" s="5" t="s">
        <v>44</v>
      </c>
      <c r="C198" s="5" t="s">
        <v>38</v>
      </c>
      <c r="D198" s="8" t="s">
        <v>431</v>
      </c>
      <c r="E198" s="6">
        <v>104.3</v>
      </c>
      <c r="F198" s="6">
        <v>105.5</v>
      </c>
      <c r="G198" s="6">
        <v>111.8</v>
      </c>
      <c r="H198" s="5" t="s">
        <v>120</v>
      </c>
      <c r="I198" s="6">
        <f t="shared" si="12"/>
        <v>-1.2</v>
      </c>
      <c r="J198" s="5" t="str">
        <f>IF(H198="否","不适用",IF(AND(ISNUMBER(E198),ISNUMBER(F198)),IF(I198&gt;规则与名单!$B$2,"是","否"),"未判定"))</f>
        <v>不适用</v>
      </c>
      <c r="K198" s="5" t="str">
        <f t="shared" si="13"/>
        <v>非测试日纯氢</v>
      </c>
      <c r="L198" s="6">
        <f t="shared" si="14"/>
        <v>111.8</v>
      </c>
      <c r="M198" s="5">
        <f t="shared" si="15"/>
        <v>0</v>
      </c>
      <c r="N198" s="5" t="s">
        <v>3936</v>
      </c>
      <c r="O198" s="5" t="s">
        <v>3937</v>
      </c>
      <c r="P198" s="5" t="s">
        <v>3938</v>
      </c>
    </row>
    <row r="199" ht="19" customHeight="1" spans="1:16">
      <c r="A199" s="5">
        <v>11</v>
      </c>
      <c r="B199" s="5" t="s">
        <v>44</v>
      </c>
      <c r="C199" s="5" t="s">
        <v>38</v>
      </c>
      <c r="D199" s="8" t="s">
        <v>3377</v>
      </c>
      <c r="E199" s="6">
        <v>200</v>
      </c>
      <c r="F199" s="6">
        <v>181.5</v>
      </c>
      <c r="G199" s="6">
        <v>191.9</v>
      </c>
      <c r="H199" s="5" t="s">
        <v>120</v>
      </c>
      <c r="I199" s="6">
        <f t="shared" si="12"/>
        <v>18.5</v>
      </c>
      <c r="J199" s="5" t="str">
        <f>IF(H199="否","不适用",IF(AND(ISNUMBER(E199),ISNUMBER(F199)),IF(I199&gt;规则与名单!$B$2,"是","否"),"未判定"))</f>
        <v>不适用</v>
      </c>
      <c r="K199" s="5" t="str">
        <f t="shared" si="13"/>
        <v>非测试日纯氢</v>
      </c>
      <c r="L199" s="6">
        <f t="shared" si="14"/>
        <v>191.9</v>
      </c>
      <c r="M199" s="5">
        <f t="shared" si="15"/>
        <v>0</v>
      </c>
      <c r="N199" s="5" t="s">
        <v>3939</v>
      </c>
      <c r="O199" s="5" t="s">
        <v>3940</v>
      </c>
      <c r="P199" s="5" t="s">
        <v>3941</v>
      </c>
    </row>
    <row r="200" ht="19" customHeight="1" spans="1:16">
      <c r="A200" s="5">
        <v>11</v>
      </c>
      <c r="B200" s="5" t="s">
        <v>44</v>
      </c>
      <c r="C200" s="5" t="s">
        <v>38</v>
      </c>
      <c r="D200" s="8" t="s">
        <v>407</v>
      </c>
      <c r="E200" s="6">
        <v>129.4</v>
      </c>
      <c r="F200" s="6">
        <v>122.4</v>
      </c>
      <c r="G200" s="6">
        <v>129.2</v>
      </c>
      <c r="H200" s="5" t="s">
        <v>120</v>
      </c>
      <c r="I200" s="6">
        <f t="shared" si="12"/>
        <v>7</v>
      </c>
      <c r="J200" s="5" t="str">
        <f>IF(H200="否","不适用",IF(AND(ISNUMBER(E200),ISNUMBER(F200)),IF(I200&gt;规则与名单!$B$2,"是","否"),"未判定"))</f>
        <v>不适用</v>
      </c>
      <c r="K200" s="5" t="str">
        <f t="shared" si="13"/>
        <v>非测试日纯氢</v>
      </c>
      <c r="L200" s="6">
        <f t="shared" si="14"/>
        <v>129.2</v>
      </c>
      <c r="M200" s="5">
        <f t="shared" si="15"/>
        <v>0</v>
      </c>
      <c r="N200" s="5" t="s">
        <v>3942</v>
      </c>
      <c r="O200" s="5" t="s">
        <v>3943</v>
      </c>
      <c r="P200" s="5" t="s">
        <v>3944</v>
      </c>
    </row>
    <row r="201" ht="19" customHeight="1" spans="1:16">
      <c r="A201" s="5">
        <v>11</v>
      </c>
      <c r="B201" s="5" t="s">
        <v>44</v>
      </c>
      <c r="C201" s="5" t="s">
        <v>38</v>
      </c>
      <c r="D201" s="8" t="s">
        <v>411</v>
      </c>
      <c r="E201" s="6">
        <v>245.7</v>
      </c>
      <c r="F201" s="6">
        <v>231.7</v>
      </c>
      <c r="G201" s="6">
        <v>245.1</v>
      </c>
      <c r="H201" s="5" t="s">
        <v>120</v>
      </c>
      <c r="I201" s="6">
        <f t="shared" si="12"/>
        <v>14</v>
      </c>
      <c r="J201" s="5" t="str">
        <f>IF(H201="否","不适用",IF(AND(ISNUMBER(E201),ISNUMBER(F201)),IF(I201&gt;规则与名单!$B$2,"是","否"),"未判定"))</f>
        <v>不适用</v>
      </c>
      <c r="K201" s="5" t="str">
        <f t="shared" si="13"/>
        <v>非测试日纯氢</v>
      </c>
      <c r="L201" s="6">
        <f t="shared" si="14"/>
        <v>245.1</v>
      </c>
      <c r="M201" s="5">
        <f t="shared" si="15"/>
        <v>0</v>
      </c>
      <c r="N201" s="5" t="s">
        <v>3945</v>
      </c>
      <c r="O201" s="5" t="s">
        <v>3946</v>
      </c>
      <c r="P201" s="5" t="s">
        <v>3947</v>
      </c>
    </row>
    <row r="202" ht="19" customHeight="1" spans="1:16">
      <c r="A202" s="5">
        <v>11</v>
      </c>
      <c r="B202" s="5" t="s">
        <v>44</v>
      </c>
      <c r="C202" s="5" t="s">
        <v>38</v>
      </c>
      <c r="D202" s="8" t="s">
        <v>251</v>
      </c>
      <c r="E202" s="6">
        <v>241.6</v>
      </c>
      <c r="F202" s="6">
        <v>228.1</v>
      </c>
      <c r="G202" s="6">
        <v>240.7</v>
      </c>
      <c r="H202" s="5" t="s">
        <v>120</v>
      </c>
      <c r="I202" s="6">
        <f t="shared" si="12"/>
        <v>13.5</v>
      </c>
      <c r="J202" s="5" t="str">
        <f>IF(H202="否","不适用",IF(AND(ISNUMBER(E202),ISNUMBER(F202)),IF(I202&gt;规则与名单!$B$2,"是","否"),"未判定"))</f>
        <v>不适用</v>
      </c>
      <c r="K202" s="5" t="str">
        <f t="shared" si="13"/>
        <v>非测试日纯氢</v>
      </c>
      <c r="L202" s="6">
        <f t="shared" si="14"/>
        <v>240.7</v>
      </c>
      <c r="M202" s="5">
        <f t="shared" si="15"/>
        <v>0</v>
      </c>
      <c r="N202" s="5" t="s">
        <v>3948</v>
      </c>
      <c r="O202" s="5" t="s">
        <v>3949</v>
      </c>
      <c r="P202" s="5" t="s">
        <v>3950</v>
      </c>
    </row>
    <row r="203" ht="19" customHeight="1" spans="1:16">
      <c r="A203" s="5">
        <v>11</v>
      </c>
      <c r="B203" s="5" t="s">
        <v>44</v>
      </c>
      <c r="C203" s="5" t="s">
        <v>38</v>
      </c>
      <c r="D203" s="8" t="s">
        <v>472</v>
      </c>
      <c r="E203" s="6">
        <v>260.7</v>
      </c>
      <c r="F203" s="6">
        <v>246.1</v>
      </c>
      <c r="G203" s="6">
        <v>259</v>
      </c>
      <c r="H203" s="5" t="s">
        <v>120</v>
      </c>
      <c r="I203" s="6">
        <f t="shared" si="12"/>
        <v>14.6</v>
      </c>
      <c r="J203" s="5" t="str">
        <f>IF(H203="否","不适用",IF(AND(ISNUMBER(E203),ISNUMBER(F203)),IF(I203&gt;规则与名单!$B$2,"是","否"),"未判定"))</f>
        <v>不适用</v>
      </c>
      <c r="K203" s="5" t="str">
        <f t="shared" si="13"/>
        <v>非测试日纯氢</v>
      </c>
      <c r="L203" s="6">
        <f t="shared" si="14"/>
        <v>259</v>
      </c>
      <c r="M203" s="5">
        <f t="shared" si="15"/>
        <v>0</v>
      </c>
      <c r="N203" s="5" t="s">
        <v>3951</v>
      </c>
      <c r="O203" s="5" t="s">
        <v>3952</v>
      </c>
      <c r="P203" s="5" t="s">
        <v>3953</v>
      </c>
    </row>
    <row r="204" ht="19" customHeight="1" spans="1:16">
      <c r="A204" s="5">
        <v>11</v>
      </c>
      <c r="B204" s="5" t="s">
        <v>44</v>
      </c>
      <c r="C204" s="5" t="s">
        <v>38</v>
      </c>
      <c r="D204" s="8" t="s">
        <v>466</v>
      </c>
      <c r="E204" s="6"/>
      <c r="F204" s="6">
        <v>0</v>
      </c>
      <c r="G204" s="6"/>
      <c r="H204" s="5" t="s">
        <v>120</v>
      </c>
      <c r="I204" s="6" t="str">
        <f t="shared" si="12"/>
        <v/>
      </c>
      <c r="J204" s="5" t="str">
        <f>IF(H204="否","不适用",IF(AND(ISNUMBER(E204),ISNUMBER(F204)),IF(I204&gt;规则与名单!$B$2,"是","否"),"未判定"))</f>
        <v>不适用</v>
      </c>
      <c r="K204" s="5" t="str">
        <f t="shared" si="13"/>
        <v>缺失</v>
      </c>
      <c r="L204" s="6" t="str">
        <f t="shared" si="14"/>
        <v/>
      </c>
      <c r="M204" s="5">
        <f t="shared" si="15"/>
        <v>1</v>
      </c>
      <c r="N204" s="5" t="s">
        <v>3954</v>
      </c>
      <c r="O204" s="5" t="s">
        <v>3955</v>
      </c>
      <c r="P204" s="5" t="s">
        <v>3956</v>
      </c>
    </row>
    <row r="205" ht="19" customHeight="1" spans="1:16">
      <c r="A205" s="5">
        <v>11</v>
      </c>
      <c r="B205" s="5" t="s">
        <v>44</v>
      </c>
      <c r="C205" s="5" t="s">
        <v>38</v>
      </c>
      <c r="D205" s="8" t="s">
        <v>333</v>
      </c>
      <c r="E205" s="6">
        <v>132.6</v>
      </c>
      <c r="F205" s="6">
        <v>139.7</v>
      </c>
      <c r="G205" s="6">
        <v>25.2</v>
      </c>
      <c r="H205" s="5" t="s">
        <v>120</v>
      </c>
      <c r="I205" s="6">
        <f t="shared" si="12"/>
        <v>-7.09999999999999</v>
      </c>
      <c r="J205" s="5" t="str">
        <f>IF(H205="否","不适用",IF(AND(ISNUMBER(E205),ISNUMBER(F205)),IF(I205&gt;规则与名单!$B$2,"是","否"),"未判定"))</f>
        <v>不适用</v>
      </c>
      <c r="K205" s="5" t="str">
        <f t="shared" si="13"/>
        <v>非测试日纯氢</v>
      </c>
      <c r="L205" s="6">
        <f t="shared" si="14"/>
        <v>25.2</v>
      </c>
      <c r="M205" s="5">
        <f t="shared" si="15"/>
        <v>0</v>
      </c>
      <c r="N205" s="5" t="s">
        <v>3957</v>
      </c>
      <c r="O205" s="5" t="s">
        <v>3958</v>
      </c>
      <c r="P205" s="5" t="s">
        <v>3959</v>
      </c>
    </row>
    <row r="206" ht="19" customHeight="1" spans="1:16">
      <c r="A206" s="5">
        <v>11</v>
      </c>
      <c r="B206" s="5" t="s">
        <v>44</v>
      </c>
      <c r="C206" s="5" t="s">
        <v>38</v>
      </c>
      <c r="D206" s="8" t="s">
        <v>175</v>
      </c>
      <c r="E206" s="6">
        <v>242.5</v>
      </c>
      <c r="F206" s="6">
        <v>214.5</v>
      </c>
      <c r="G206" s="6">
        <v>225.8</v>
      </c>
      <c r="H206" s="5" t="s">
        <v>120</v>
      </c>
      <c r="I206" s="6">
        <f t="shared" si="12"/>
        <v>28</v>
      </c>
      <c r="J206" s="5" t="str">
        <f>IF(H206="否","不适用",IF(AND(ISNUMBER(E206),ISNUMBER(F206)),IF(I206&gt;规则与名单!$B$2,"是","否"),"未判定"))</f>
        <v>不适用</v>
      </c>
      <c r="K206" s="5" t="str">
        <f t="shared" si="13"/>
        <v>非测试日纯氢</v>
      </c>
      <c r="L206" s="6">
        <f t="shared" si="14"/>
        <v>225.8</v>
      </c>
      <c r="M206" s="5">
        <f t="shared" si="15"/>
        <v>0</v>
      </c>
      <c r="N206" s="5" t="s">
        <v>3960</v>
      </c>
      <c r="O206" s="5" t="s">
        <v>3961</v>
      </c>
      <c r="P206" s="5" t="s">
        <v>3962</v>
      </c>
    </row>
    <row r="207" ht="19" customHeight="1" spans="1:16">
      <c r="A207" s="5">
        <v>11</v>
      </c>
      <c r="B207" s="5" t="s">
        <v>44</v>
      </c>
      <c r="C207" s="5" t="s">
        <v>38</v>
      </c>
      <c r="D207" s="8" t="s">
        <v>3402</v>
      </c>
      <c r="E207" s="6">
        <v>223</v>
      </c>
      <c r="F207" s="6">
        <v>220.8</v>
      </c>
      <c r="G207" s="6">
        <v>233.8</v>
      </c>
      <c r="H207" s="5" t="s">
        <v>120</v>
      </c>
      <c r="I207" s="6">
        <f t="shared" si="12"/>
        <v>2.19999999999999</v>
      </c>
      <c r="J207" s="5" t="str">
        <f>IF(H207="否","不适用",IF(AND(ISNUMBER(E207),ISNUMBER(F207)),IF(I207&gt;规则与名单!$B$2,"是","否"),"未判定"))</f>
        <v>不适用</v>
      </c>
      <c r="K207" s="5" t="str">
        <f t="shared" si="13"/>
        <v>非测试日纯氢</v>
      </c>
      <c r="L207" s="6">
        <f t="shared" si="14"/>
        <v>233.8</v>
      </c>
      <c r="M207" s="5">
        <f t="shared" si="15"/>
        <v>0</v>
      </c>
      <c r="N207" s="5" t="s">
        <v>3963</v>
      </c>
      <c r="O207" s="5" t="s">
        <v>3964</v>
      </c>
      <c r="P207" s="5" t="s">
        <v>3965</v>
      </c>
    </row>
    <row r="208" ht="19" customHeight="1" spans="1:16">
      <c r="A208" s="5">
        <v>11</v>
      </c>
      <c r="B208" s="5" t="s">
        <v>44</v>
      </c>
      <c r="C208" s="5" t="s">
        <v>38</v>
      </c>
      <c r="D208" s="8" t="s">
        <v>487</v>
      </c>
      <c r="E208" s="6">
        <v>287.8</v>
      </c>
      <c r="F208" s="6">
        <v>262</v>
      </c>
      <c r="G208" s="6">
        <v>275.9</v>
      </c>
      <c r="H208" s="5" t="s">
        <v>120</v>
      </c>
      <c r="I208" s="6">
        <f t="shared" si="12"/>
        <v>25.8</v>
      </c>
      <c r="J208" s="5" t="str">
        <f>IF(H208="否","不适用",IF(AND(ISNUMBER(E208),ISNUMBER(F208)),IF(I208&gt;规则与名单!$B$2,"是","否"),"未判定"))</f>
        <v>不适用</v>
      </c>
      <c r="K208" s="5" t="str">
        <f t="shared" si="13"/>
        <v>非测试日纯氢</v>
      </c>
      <c r="L208" s="6">
        <f t="shared" si="14"/>
        <v>275.9</v>
      </c>
      <c r="M208" s="5">
        <f t="shared" si="15"/>
        <v>0</v>
      </c>
      <c r="N208" s="5" t="s">
        <v>3966</v>
      </c>
      <c r="O208" s="5" t="s">
        <v>3967</v>
      </c>
      <c r="P208" s="5" t="s">
        <v>3968</v>
      </c>
    </row>
    <row r="209" ht="19" customHeight="1" spans="1:16">
      <c r="A209" s="5">
        <v>11</v>
      </c>
      <c r="B209" s="5" t="s">
        <v>44</v>
      </c>
      <c r="C209" s="5" t="s">
        <v>38</v>
      </c>
      <c r="D209" s="8" t="s">
        <v>121</v>
      </c>
      <c r="E209" s="6">
        <v>119</v>
      </c>
      <c r="F209" s="6">
        <v>112.5</v>
      </c>
      <c r="G209" s="6">
        <v>119.1</v>
      </c>
      <c r="H209" s="5" t="s">
        <v>120</v>
      </c>
      <c r="I209" s="6">
        <f t="shared" si="12"/>
        <v>6.5</v>
      </c>
      <c r="J209" s="5" t="str">
        <f>IF(H209="否","不适用",IF(AND(ISNUMBER(E209),ISNUMBER(F209)),IF(I209&gt;规则与名单!$B$2,"是","否"),"未判定"))</f>
        <v>不适用</v>
      </c>
      <c r="K209" s="5" t="str">
        <f t="shared" si="13"/>
        <v>非测试日纯氢</v>
      </c>
      <c r="L209" s="6">
        <f t="shared" si="14"/>
        <v>119.1</v>
      </c>
      <c r="M209" s="5">
        <f t="shared" si="15"/>
        <v>0</v>
      </c>
      <c r="N209" s="5" t="s">
        <v>3969</v>
      </c>
      <c r="O209" s="5" t="s">
        <v>3970</v>
      </c>
      <c r="P209" s="5" t="s">
        <v>3971</v>
      </c>
    </row>
    <row r="210" ht="19" customHeight="1" spans="1:16">
      <c r="A210" s="5">
        <v>11</v>
      </c>
      <c r="B210" s="5" t="s">
        <v>44</v>
      </c>
      <c r="C210" s="5" t="s">
        <v>38</v>
      </c>
      <c r="D210" s="8" t="s">
        <v>170</v>
      </c>
      <c r="E210" s="6">
        <v>352.5</v>
      </c>
      <c r="F210" s="6">
        <v>332.6</v>
      </c>
      <c r="G210" s="6">
        <v>352</v>
      </c>
      <c r="H210" s="5" t="s">
        <v>120</v>
      </c>
      <c r="I210" s="6">
        <f t="shared" si="12"/>
        <v>19.9</v>
      </c>
      <c r="J210" s="5" t="str">
        <f>IF(H210="否","不适用",IF(AND(ISNUMBER(E210),ISNUMBER(F210)),IF(I210&gt;规则与名单!$B$2,"是","否"),"未判定"))</f>
        <v>不适用</v>
      </c>
      <c r="K210" s="5" t="str">
        <f t="shared" si="13"/>
        <v>非测试日纯氢</v>
      </c>
      <c r="L210" s="6">
        <f t="shared" si="14"/>
        <v>352</v>
      </c>
      <c r="M210" s="5">
        <f t="shared" si="15"/>
        <v>0</v>
      </c>
      <c r="N210" s="5" t="s">
        <v>3972</v>
      </c>
      <c r="O210" s="5" t="s">
        <v>3973</v>
      </c>
      <c r="P210" s="5" t="s">
        <v>3974</v>
      </c>
    </row>
    <row r="211" ht="19" customHeight="1" spans="1:16">
      <c r="A211" s="5">
        <v>11</v>
      </c>
      <c r="B211" s="5" t="s">
        <v>44</v>
      </c>
      <c r="C211" s="5" t="s">
        <v>38</v>
      </c>
      <c r="D211" s="8" t="s">
        <v>644</v>
      </c>
      <c r="E211" s="6">
        <v>318.7</v>
      </c>
      <c r="F211" s="6">
        <v>301.1</v>
      </c>
      <c r="G211" s="6">
        <v>167.7</v>
      </c>
      <c r="H211" s="5" t="s">
        <v>120</v>
      </c>
      <c r="I211" s="6">
        <f t="shared" si="12"/>
        <v>17.6</v>
      </c>
      <c r="J211" s="5" t="str">
        <f>IF(H211="否","不适用",IF(AND(ISNUMBER(E211),ISNUMBER(F211)),IF(I211&gt;规则与名单!$B$2,"是","否"),"未判定"))</f>
        <v>不适用</v>
      </c>
      <c r="K211" s="5" t="str">
        <f t="shared" si="13"/>
        <v>非测试日纯氢</v>
      </c>
      <c r="L211" s="6">
        <f t="shared" si="14"/>
        <v>167.7</v>
      </c>
      <c r="M211" s="5">
        <f t="shared" si="15"/>
        <v>0</v>
      </c>
      <c r="N211" s="5" t="s">
        <v>3975</v>
      </c>
      <c r="O211" s="5" t="s">
        <v>3976</v>
      </c>
      <c r="P211" s="5" t="s">
        <v>3977</v>
      </c>
    </row>
    <row r="212" ht="19" customHeight="1" spans="1:16">
      <c r="A212" s="5">
        <v>11</v>
      </c>
      <c r="B212" s="5" t="s">
        <v>44</v>
      </c>
      <c r="C212" s="5" t="s">
        <v>38</v>
      </c>
      <c r="D212" s="8" t="s">
        <v>3418</v>
      </c>
      <c r="E212" s="6">
        <v>7.6</v>
      </c>
      <c r="F212" s="6">
        <v>7.4</v>
      </c>
      <c r="G212" s="6">
        <v>7.6</v>
      </c>
      <c r="H212" s="5" t="s">
        <v>120</v>
      </c>
      <c r="I212" s="6">
        <f t="shared" si="12"/>
        <v>0.199999999999999</v>
      </c>
      <c r="J212" s="5" t="str">
        <f>IF(H212="否","不适用",IF(AND(ISNUMBER(E212),ISNUMBER(F212)),IF(I212&gt;规则与名单!$B$2,"是","否"),"未判定"))</f>
        <v>不适用</v>
      </c>
      <c r="K212" s="5" t="str">
        <f t="shared" si="13"/>
        <v>非测试日纯氢</v>
      </c>
      <c r="L212" s="6">
        <f t="shared" si="14"/>
        <v>7.6</v>
      </c>
      <c r="M212" s="5">
        <f t="shared" si="15"/>
        <v>0</v>
      </c>
      <c r="N212" s="5" t="s">
        <v>3978</v>
      </c>
      <c r="O212" s="5" t="s">
        <v>3979</v>
      </c>
      <c r="P212" s="5" t="s">
        <v>3980</v>
      </c>
    </row>
    <row r="213" ht="19" customHeight="1" spans="1:16">
      <c r="A213" s="5">
        <v>11</v>
      </c>
      <c r="B213" s="5" t="s">
        <v>44</v>
      </c>
      <c r="C213" s="5" t="s">
        <v>38</v>
      </c>
      <c r="D213" s="8" t="s">
        <v>3422</v>
      </c>
      <c r="E213" s="6">
        <v>108.7</v>
      </c>
      <c r="F213" s="6">
        <v>102.5</v>
      </c>
      <c r="G213" s="6">
        <v>108.6</v>
      </c>
      <c r="H213" s="5" t="s">
        <v>120</v>
      </c>
      <c r="I213" s="6">
        <f t="shared" si="12"/>
        <v>6.2</v>
      </c>
      <c r="J213" s="5" t="str">
        <f>IF(H213="否","不适用",IF(AND(ISNUMBER(E213),ISNUMBER(F213)),IF(I213&gt;规则与名单!$B$2,"是","否"),"未判定"))</f>
        <v>不适用</v>
      </c>
      <c r="K213" s="5" t="str">
        <f t="shared" si="13"/>
        <v>非测试日纯氢</v>
      </c>
      <c r="L213" s="6">
        <f t="shared" si="14"/>
        <v>108.6</v>
      </c>
      <c r="M213" s="5">
        <f t="shared" si="15"/>
        <v>0</v>
      </c>
      <c r="N213" s="5" t="s">
        <v>3981</v>
      </c>
      <c r="O213" s="5" t="s">
        <v>3982</v>
      </c>
      <c r="P213" s="5" t="s">
        <v>3983</v>
      </c>
    </row>
    <row r="214" ht="19" customHeight="1" spans="1:16">
      <c r="A214" s="5">
        <v>11</v>
      </c>
      <c r="B214" s="5" t="s">
        <v>44</v>
      </c>
      <c r="C214" s="5" t="s">
        <v>38</v>
      </c>
      <c r="D214" s="8" t="s">
        <v>336</v>
      </c>
      <c r="E214" s="6">
        <v>153.5</v>
      </c>
      <c r="F214" s="6">
        <v>144.8</v>
      </c>
      <c r="G214" s="6">
        <v>153.5</v>
      </c>
      <c r="H214" s="5" t="s">
        <v>120</v>
      </c>
      <c r="I214" s="6">
        <f t="shared" si="12"/>
        <v>8.69999999999999</v>
      </c>
      <c r="J214" s="5" t="str">
        <f>IF(H214="否","不适用",IF(AND(ISNUMBER(E214),ISNUMBER(F214)),IF(I214&gt;规则与名单!$B$2,"是","否"),"未判定"))</f>
        <v>不适用</v>
      </c>
      <c r="K214" s="5" t="str">
        <f t="shared" si="13"/>
        <v>非测试日纯氢</v>
      </c>
      <c r="L214" s="6">
        <f t="shared" si="14"/>
        <v>153.5</v>
      </c>
      <c r="M214" s="5">
        <f t="shared" si="15"/>
        <v>0</v>
      </c>
      <c r="N214" s="5" t="s">
        <v>3984</v>
      </c>
      <c r="O214" s="5" t="s">
        <v>3985</v>
      </c>
      <c r="P214" s="5" t="s">
        <v>3986</v>
      </c>
    </row>
    <row r="215" ht="19" customHeight="1" spans="1:16">
      <c r="A215" s="5">
        <v>11</v>
      </c>
      <c r="B215" s="5" t="s">
        <v>44</v>
      </c>
      <c r="C215" s="5" t="s">
        <v>38</v>
      </c>
      <c r="D215" s="8" t="s">
        <v>653</v>
      </c>
      <c r="E215" s="6">
        <v>206.4</v>
      </c>
      <c r="F215" s="6">
        <v>194.7</v>
      </c>
      <c r="G215" s="6">
        <v>206.2</v>
      </c>
      <c r="H215" s="5" t="s">
        <v>120</v>
      </c>
      <c r="I215" s="6">
        <f t="shared" si="12"/>
        <v>11.7</v>
      </c>
      <c r="J215" s="5" t="str">
        <f>IF(H215="否","不适用",IF(AND(ISNUMBER(E215),ISNUMBER(F215)),IF(I215&gt;规则与名单!$B$2,"是","否"),"未判定"))</f>
        <v>不适用</v>
      </c>
      <c r="K215" s="5" t="str">
        <f t="shared" si="13"/>
        <v>非测试日纯氢</v>
      </c>
      <c r="L215" s="6">
        <f t="shared" si="14"/>
        <v>206.2</v>
      </c>
      <c r="M215" s="5">
        <f t="shared" si="15"/>
        <v>0</v>
      </c>
      <c r="N215" s="5" t="s">
        <v>3987</v>
      </c>
      <c r="O215" s="5" t="s">
        <v>3988</v>
      </c>
      <c r="P215" s="5" t="s">
        <v>3989</v>
      </c>
    </row>
    <row r="216" ht="19" customHeight="1" spans="1:16">
      <c r="A216" s="5">
        <v>11</v>
      </c>
      <c r="B216" s="5" t="s">
        <v>44</v>
      </c>
      <c r="C216" s="5" t="s">
        <v>38</v>
      </c>
      <c r="D216" s="8" t="s">
        <v>140</v>
      </c>
      <c r="E216" s="6">
        <v>292</v>
      </c>
      <c r="F216" s="6">
        <v>275.9</v>
      </c>
      <c r="G216" s="6">
        <v>291.9</v>
      </c>
      <c r="H216" s="5" t="s">
        <v>120</v>
      </c>
      <c r="I216" s="6">
        <f t="shared" si="12"/>
        <v>16.1</v>
      </c>
      <c r="J216" s="5" t="str">
        <f>IF(H216="否","不适用",IF(AND(ISNUMBER(E216),ISNUMBER(F216)),IF(I216&gt;规则与名单!$B$2,"是","否"),"未判定"))</f>
        <v>不适用</v>
      </c>
      <c r="K216" s="5" t="str">
        <f t="shared" si="13"/>
        <v>非测试日纯氢</v>
      </c>
      <c r="L216" s="6">
        <f t="shared" si="14"/>
        <v>291.9</v>
      </c>
      <c r="M216" s="5">
        <f t="shared" si="15"/>
        <v>0</v>
      </c>
      <c r="N216" s="5" t="s">
        <v>3990</v>
      </c>
      <c r="O216" s="5" t="s">
        <v>3991</v>
      </c>
      <c r="P216" s="5" t="s">
        <v>3992</v>
      </c>
    </row>
    <row r="217" ht="19" customHeight="1" spans="1:16">
      <c r="A217" s="5">
        <v>11</v>
      </c>
      <c r="B217" s="5" t="s">
        <v>44</v>
      </c>
      <c r="C217" s="5" t="s">
        <v>38</v>
      </c>
      <c r="D217" s="8" t="s">
        <v>115</v>
      </c>
      <c r="E217" s="6">
        <v>161.3</v>
      </c>
      <c r="F217" s="6">
        <v>152.2</v>
      </c>
      <c r="G217" s="6">
        <v>161.3</v>
      </c>
      <c r="H217" s="5" t="s">
        <v>120</v>
      </c>
      <c r="I217" s="6">
        <f t="shared" si="12"/>
        <v>9.10000000000002</v>
      </c>
      <c r="J217" s="5" t="str">
        <f>IF(H217="否","不适用",IF(AND(ISNUMBER(E217),ISNUMBER(F217)),IF(I217&gt;规则与名单!$B$2,"是","否"),"未判定"))</f>
        <v>不适用</v>
      </c>
      <c r="K217" s="5" t="str">
        <f t="shared" si="13"/>
        <v>非测试日纯氢</v>
      </c>
      <c r="L217" s="6">
        <f t="shared" si="14"/>
        <v>161.3</v>
      </c>
      <c r="M217" s="5">
        <f t="shared" si="15"/>
        <v>0</v>
      </c>
      <c r="N217" s="5" t="s">
        <v>3993</v>
      </c>
      <c r="O217" s="5" t="s">
        <v>3994</v>
      </c>
      <c r="P217" s="5" t="s">
        <v>3995</v>
      </c>
    </row>
    <row r="218" ht="19" customHeight="1" spans="1:16">
      <c r="A218" s="5">
        <v>12</v>
      </c>
      <c r="B218" s="5" t="s">
        <v>45</v>
      </c>
      <c r="C218" s="5" t="s">
        <v>38</v>
      </c>
      <c r="D218" s="8" t="s">
        <v>114</v>
      </c>
      <c r="E218" s="6">
        <v>9.5</v>
      </c>
      <c r="F218" s="6">
        <v>9.1</v>
      </c>
      <c r="G218" s="6">
        <v>9.5</v>
      </c>
      <c r="H218" s="5" t="s">
        <v>120</v>
      </c>
      <c r="I218" s="6">
        <f t="shared" si="12"/>
        <v>0.4</v>
      </c>
      <c r="J218" s="5" t="str">
        <f>IF(H218="否","不适用",IF(AND(ISNUMBER(E218),ISNUMBER(F218)),IF(I218&gt;规则与名单!$B$2,"是","否"),"未判定"))</f>
        <v>不适用</v>
      </c>
      <c r="K218" s="5" t="str">
        <f t="shared" si="13"/>
        <v>非测试日纯氢</v>
      </c>
      <c r="L218" s="6">
        <f t="shared" si="14"/>
        <v>9.5</v>
      </c>
      <c r="M218" s="5">
        <f t="shared" si="15"/>
        <v>0</v>
      </c>
      <c r="N218" s="5" t="s">
        <v>3996</v>
      </c>
      <c r="O218" s="5" t="s">
        <v>3997</v>
      </c>
      <c r="P218" s="5" t="s">
        <v>3998</v>
      </c>
    </row>
    <row r="219" ht="19" customHeight="1" spans="1:16">
      <c r="A219" s="5">
        <v>12</v>
      </c>
      <c r="B219" s="5" t="s">
        <v>45</v>
      </c>
      <c r="C219" s="5" t="s">
        <v>38</v>
      </c>
      <c r="D219" s="8" t="s">
        <v>605</v>
      </c>
      <c r="E219" s="6">
        <v>283.2</v>
      </c>
      <c r="F219" s="6">
        <v>267.7</v>
      </c>
      <c r="G219" s="6">
        <v>283.1</v>
      </c>
      <c r="H219" s="5" t="s">
        <v>120</v>
      </c>
      <c r="I219" s="6">
        <f t="shared" si="12"/>
        <v>15.5</v>
      </c>
      <c r="J219" s="5" t="str">
        <f>IF(H219="否","不适用",IF(AND(ISNUMBER(E219),ISNUMBER(F219)),IF(I219&gt;规则与名单!$B$2,"是","否"),"未判定"))</f>
        <v>不适用</v>
      </c>
      <c r="K219" s="5" t="str">
        <f t="shared" si="13"/>
        <v>非测试日纯氢</v>
      </c>
      <c r="L219" s="6">
        <f t="shared" si="14"/>
        <v>283.1</v>
      </c>
      <c r="M219" s="5">
        <f t="shared" si="15"/>
        <v>0</v>
      </c>
      <c r="N219" s="5" t="s">
        <v>3999</v>
      </c>
      <c r="O219" s="5" t="s">
        <v>4000</v>
      </c>
      <c r="P219" s="5" t="s">
        <v>4001</v>
      </c>
    </row>
    <row r="220" ht="19" customHeight="1" spans="1:16">
      <c r="A220" s="5">
        <v>12</v>
      </c>
      <c r="B220" s="5" t="s">
        <v>45</v>
      </c>
      <c r="C220" s="5" t="s">
        <v>38</v>
      </c>
      <c r="D220" s="8" t="s">
        <v>186</v>
      </c>
      <c r="E220" s="6">
        <v>297</v>
      </c>
      <c r="F220" s="6">
        <v>280.8</v>
      </c>
      <c r="G220" s="6">
        <v>297</v>
      </c>
      <c r="H220" s="5" t="s">
        <v>120</v>
      </c>
      <c r="I220" s="6">
        <f t="shared" si="12"/>
        <v>16.2</v>
      </c>
      <c r="J220" s="5" t="str">
        <f>IF(H220="否","不适用",IF(AND(ISNUMBER(E220),ISNUMBER(F220)),IF(I220&gt;规则与名单!$B$2,"是","否"),"未判定"))</f>
        <v>不适用</v>
      </c>
      <c r="K220" s="5" t="str">
        <f t="shared" si="13"/>
        <v>非测试日纯氢</v>
      </c>
      <c r="L220" s="6">
        <f t="shared" si="14"/>
        <v>297</v>
      </c>
      <c r="M220" s="5">
        <f t="shared" si="15"/>
        <v>0</v>
      </c>
      <c r="N220" s="5" t="s">
        <v>4002</v>
      </c>
      <c r="O220" s="5" t="s">
        <v>4003</v>
      </c>
      <c r="P220" s="5" t="s">
        <v>4004</v>
      </c>
    </row>
    <row r="221" ht="19" customHeight="1" spans="1:16">
      <c r="A221" s="5">
        <v>12</v>
      </c>
      <c r="B221" s="5" t="s">
        <v>45</v>
      </c>
      <c r="C221" s="5" t="s">
        <v>38</v>
      </c>
      <c r="D221" s="8" t="s">
        <v>165</v>
      </c>
      <c r="E221" s="6">
        <v>234.9</v>
      </c>
      <c r="F221" s="6">
        <v>267.4</v>
      </c>
      <c r="G221" s="6">
        <v>282.7</v>
      </c>
      <c r="H221" s="5" t="s">
        <v>120</v>
      </c>
      <c r="I221" s="6">
        <f t="shared" si="12"/>
        <v>-32.5</v>
      </c>
      <c r="J221" s="5" t="str">
        <f>IF(H221="否","不适用",IF(AND(ISNUMBER(E221),ISNUMBER(F221)),IF(I221&gt;规则与名单!$B$2,"是","否"),"未判定"))</f>
        <v>不适用</v>
      </c>
      <c r="K221" s="5" t="str">
        <f t="shared" si="13"/>
        <v>非测试日纯氢</v>
      </c>
      <c r="L221" s="6">
        <f t="shared" si="14"/>
        <v>282.7</v>
      </c>
      <c r="M221" s="5">
        <f t="shared" si="15"/>
        <v>0</v>
      </c>
      <c r="N221" s="5" t="s">
        <v>4005</v>
      </c>
      <c r="O221" s="5" t="s">
        <v>4006</v>
      </c>
      <c r="P221" s="5" t="s">
        <v>4007</v>
      </c>
    </row>
    <row r="222" ht="19" customHeight="1" spans="1:16">
      <c r="A222" s="5">
        <v>12</v>
      </c>
      <c r="B222" s="5" t="s">
        <v>45</v>
      </c>
      <c r="C222" s="5" t="s">
        <v>38</v>
      </c>
      <c r="D222" s="8" t="s">
        <v>151</v>
      </c>
      <c r="E222" s="6">
        <v>181.5</v>
      </c>
      <c r="F222" s="6">
        <v>268.5</v>
      </c>
      <c r="G222" s="6">
        <v>284.2</v>
      </c>
      <c r="H222" s="5" t="s">
        <v>120</v>
      </c>
      <c r="I222" s="6">
        <f t="shared" si="12"/>
        <v>-87</v>
      </c>
      <c r="J222" s="5" t="str">
        <f>IF(H222="否","不适用",IF(AND(ISNUMBER(E222),ISNUMBER(F222)),IF(I222&gt;规则与名单!$B$2,"是","否"),"未判定"))</f>
        <v>不适用</v>
      </c>
      <c r="K222" s="5" t="str">
        <f t="shared" si="13"/>
        <v>非测试日纯氢</v>
      </c>
      <c r="L222" s="6">
        <f t="shared" si="14"/>
        <v>284.2</v>
      </c>
      <c r="M222" s="5">
        <f t="shared" si="15"/>
        <v>0</v>
      </c>
      <c r="N222" s="5" t="s">
        <v>4008</v>
      </c>
      <c r="O222" s="5" t="s">
        <v>4009</v>
      </c>
      <c r="P222" s="5" t="s">
        <v>4010</v>
      </c>
    </row>
    <row r="223" ht="19" customHeight="1" spans="1:16">
      <c r="A223" s="5">
        <v>12</v>
      </c>
      <c r="B223" s="5" t="s">
        <v>45</v>
      </c>
      <c r="C223" s="5" t="s">
        <v>38</v>
      </c>
      <c r="D223" s="8" t="s">
        <v>3358</v>
      </c>
      <c r="E223" s="6">
        <v>432.2</v>
      </c>
      <c r="F223" s="6">
        <v>266.5</v>
      </c>
      <c r="G223" s="6">
        <v>281.6</v>
      </c>
      <c r="H223" s="5" t="s">
        <v>120</v>
      </c>
      <c r="I223" s="6">
        <f t="shared" si="12"/>
        <v>165.7</v>
      </c>
      <c r="J223" s="5" t="str">
        <f>IF(H223="否","不适用",IF(AND(ISNUMBER(E223),ISNUMBER(F223)),IF(I223&gt;规则与名单!$B$2,"是","否"),"未判定"))</f>
        <v>不适用</v>
      </c>
      <c r="K223" s="5" t="str">
        <f t="shared" si="13"/>
        <v>非测试日纯氢</v>
      </c>
      <c r="L223" s="6">
        <f t="shared" si="14"/>
        <v>281.6</v>
      </c>
      <c r="M223" s="5">
        <f t="shared" si="15"/>
        <v>0</v>
      </c>
      <c r="N223" s="5" t="s">
        <v>4011</v>
      </c>
      <c r="O223" s="5" t="s">
        <v>4012</v>
      </c>
      <c r="P223" s="5" t="s">
        <v>4013</v>
      </c>
    </row>
    <row r="224" ht="19" customHeight="1" spans="1:16">
      <c r="A224" s="5">
        <v>12</v>
      </c>
      <c r="B224" s="5" t="s">
        <v>45</v>
      </c>
      <c r="C224" s="5" t="s">
        <v>38</v>
      </c>
      <c r="D224" s="8" t="s">
        <v>272</v>
      </c>
      <c r="E224" s="6">
        <v>215.4</v>
      </c>
      <c r="F224" s="6">
        <v>203.6</v>
      </c>
      <c r="G224" s="6">
        <v>208.1</v>
      </c>
      <c r="H224" s="5" t="s">
        <v>120</v>
      </c>
      <c r="I224" s="6">
        <f t="shared" si="12"/>
        <v>11.8</v>
      </c>
      <c r="J224" s="5" t="str">
        <f>IF(H224="否","不适用",IF(AND(ISNUMBER(E224),ISNUMBER(F224)),IF(I224&gt;规则与名单!$B$2,"是","否"),"未判定"))</f>
        <v>不适用</v>
      </c>
      <c r="K224" s="5" t="str">
        <f t="shared" si="13"/>
        <v>非测试日纯氢</v>
      </c>
      <c r="L224" s="6">
        <f t="shared" si="14"/>
        <v>208.1</v>
      </c>
      <c r="M224" s="5">
        <f t="shared" si="15"/>
        <v>0</v>
      </c>
      <c r="N224" s="5" t="s">
        <v>4014</v>
      </c>
      <c r="O224" s="5" t="s">
        <v>4015</v>
      </c>
      <c r="P224" s="5" t="s">
        <v>4016</v>
      </c>
    </row>
    <row r="225" ht="19" customHeight="1" spans="1:16">
      <c r="A225" s="5">
        <v>12</v>
      </c>
      <c r="B225" s="5" t="s">
        <v>45</v>
      </c>
      <c r="C225" s="5" t="s">
        <v>38</v>
      </c>
      <c r="D225" s="8" t="s">
        <v>506</v>
      </c>
      <c r="E225" s="6">
        <v>317.1</v>
      </c>
      <c r="F225" s="6">
        <v>299.8</v>
      </c>
      <c r="G225" s="6">
        <v>315.3</v>
      </c>
      <c r="H225" s="5" t="s">
        <v>120</v>
      </c>
      <c r="I225" s="6">
        <f t="shared" si="12"/>
        <v>17.3</v>
      </c>
      <c r="J225" s="5" t="str">
        <f>IF(H225="否","不适用",IF(AND(ISNUMBER(E225),ISNUMBER(F225)),IF(I225&gt;规则与名单!$B$2,"是","否"),"未判定"))</f>
        <v>不适用</v>
      </c>
      <c r="K225" s="5" t="str">
        <f t="shared" si="13"/>
        <v>非测试日纯氢</v>
      </c>
      <c r="L225" s="6">
        <f t="shared" si="14"/>
        <v>315.3</v>
      </c>
      <c r="M225" s="5">
        <f t="shared" si="15"/>
        <v>0</v>
      </c>
      <c r="N225" s="5" t="s">
        <v>4017</v>
      </c>
      <c r="O225" s="5" t="s">
        <v>4018</v>
      </c>
      <c r="P225" s="5" t="s">
        <v>4019</v>
      </c>
    </row>
    <row r="226" ht="19" customHeight="1" spans="1:16">
      <c r="A226" s="5">
        <v>12</v>
      </c>
      <c r="B226" s="5" t="s">
        <v>45</v>
      </c>
      <c r="C226" s="5" t="s">
        <v>38</v>
      </c>
      <c r="D226" s="8" t="s">
        <v>673</v>
      </c>
      <c r="E226" s="6">
        <v>306.9</v>
      </c>
      <c r="F226" s="6">
        <v>290.2</v>
      </c>
      <c r="G226" s="6">
        <v>305.9</v>
      </c>
      <c r="H226" s="5" t="s">
        <v>120</v>
      </c>
      <c r="I226" s="6">
        <f t="shared" si="12"/>
        <v>16.7</v>
      </c>
      <c r="J226" s="5" t="str">
        <f>IF(H226="否","不适用",IF(AND(ISNUMBER(E226),ISNUMBER(F226)),IF(I226&gt;规则与名单!$B$2,"是","否"),"未判定"))</f>
        <v>不适用</v>
      </c>
      <c r="K226" s="5" t="str">
        <f t="shared" si="13"/>
        <v>非测试日纯氢</v>
      </c>
      <c r="L226" s="6">
        <f t="shared" si="14"/>
        <v>305.9</v>
      </c>
      <c r="M226" s="5">
        <f t="shared" si="15"/>
        <v>0</v>
      </c>
      <c r="N226" s="5" t="s">
        <v>4020</v>
      </c>
      <c r="O226" s="5" t="s">
        <v>4021</v>
      </c>
      <c r="P226" s="5" t="s">
        <v>4022</v>
      </c>
    </row>
    <row r="227" ht="19" customHeight="1" spans="1:16">
      <c r="A227" s="5">
        <v>12</v>
      </c>
      <c r="B227" s="5" t="s">
        <v>45</v>
      </c>
      <c r="C227" s="5" t="s">
        <v>38</v>
      </c>
      <c r="D227" s="8" t="s">
        <v>183</v>
      </c>
      <c r="E227" s="6">
        <v>339.6</v>
      </c>
      <c r="F227" s="6">
        <v>320.6</v>
      </c>
      <c r="G227" s="6">
        <v>339.4</v>
      </c>
      <c r="H227" s="5" t="s">
        <v>120</v>
      </c>
      <c r="I227" s="6">
        <f t="shared" si="12"/>
        <v>19</v>
      </c>
      <c r="J227" s="5" t="str">
        <f>IF(H227="否","不适用",IF(AND(ISNUMBER(E227),ISNUMBER(F227)),IF(I227&gt;规则与名单!$B$2,"是","否"),"未判定"))</f>
        <v>不适用</v>
      </c>
      <c r="K227" s="5" t="str">
        <f t="shared" si="13"/>
        <v>非测试日纯氢</v>
      </c>
      <c r="L227" s="6">
        <f t="shared" si="14"/>
        <v>339.4</v>
      </c>
      <c r="M227" s="5">
        <f t="shared" si="15"/>
        <v>0</v>
      </c>
      <c r="N227" s="5" t="s">
        <v>4023</v>
      </c>
      <c r="O227" s="5" t="s">
        <v>4024</v>
      </c>
      <c r="P227" s="5" t="s">
        <v>4025</v>
      </c>
    </row>
    <row r="228" ht="19" customHeight="1" spans="1:16">
      <c r="A228" s="5">
        <v>12</v>
      </c>
      <c r="B228" s="5" t="s">
        <v>45</v>
      </c>
      <c r="C228" s="5" t="s">
        <v>38</v>
      </c>
      <c r="D228" s="8" t="s">
        <v>431</v>
      </c>
      <c r="E228" s="6">
        <v>361.6</v>
      </c>
      <c r="F228" s="6">
        <v>357.6</v>
      </c>
      <c r="G228" s="6">
        <v>377.7</v>
      </c>
      <c r="H228" s="5" t="s">
        <v>120</v>
      </c>
      <c r="I228" s="6">
        <f t="shared" si="12"/>
        <v>4</v>
      </c>
      <c r="J228" s="5" t="str">
        <f>IF(H228="否","不适用",IF(AND(ISNUMBER(E228),ISNUMBER(F228)),IF(I228&gt;规则与名单!$B$2,"是","否"),"未判定"))</f>
        <v>不适用</v>
      </c>
      <c r="K228" s="5" t="str">
        <f t="shared" si="13"/>
        <v>非测试日纯氢</v>
      </c>
      <c r="L228" s="6">
        <f t="shared" si="14"/>
        <v>377.7</v>
      </c>
      <c r="M228" s="5">
        <f t="shared" si="15"/>
        <v>0</v>
      </c>
      <c r="N228" s="5" t="s">
        <v>4026</v>
      </c>
      <c r="O228" s="5" t="s">
        <v>4027</v>
      </c>
      <c r="P228" s="5" t="s">
        <v>4028</v>
      </c>
    </row>
    <row r="229" ht="19" customHeight="1" spans="1:16">
      <c r="A229" s="5">
        <v>12</v>
      </c>
      <c r="B229" s="5" t="s">
        <v>45</v>
      </c>
      <c r="C229" s="5" t="s">
        <v>38</v>
      </c>
      <c r="D229" s="8" t="s">
        <v>3377</v>
      </c>
      <c r="E229" s="6">
        <v>337.1</v>
      </c>
      <c r="F229" s="6">
        <v>378.8</v>
      </c>
      <c r="G229" s="6">
        <v>400.4</v>
      </c>
      <c r="H229" s="5" t="s">
        <v>120</v>
      </c>
      <c r="I229" s="6">
        <f t="shared" si="12"/>
        <v>-41.7</v>
      </c>
      <c r="J229" s="5" t="str">
        <f>IF(H229="否","不适用",IF(AND(ISNUMBER(E229),ISNUMBER(F229)),IF(I229&gt;规则与名单!$B$2,"是","否"),"未判定"))</f>
        <v>不适用</v>
      </c>
      <c r="K229" s="5" t="str">
        <f t="shared" si="13"/>
        <v>非测试日纯氢</v>
      </c>
      <c r="L229" s="6">
        <f t="shared" si="14"/>
        <v>400.4</v>
      </c>
      <c r="M229" s="5">
        <f t="shared" si="15"/>
        <v>0</v>
      </c>
      <c r="N229" s="5" t="s">
        <v>4029</v>
      </c>
      <c r="O229" s="5" t="s">
        <v>4030</v>
      </c>
      <c r="P229" s="5" t="s">
        <v>4031</v>
      </c>
    </row>
    <row r="230" ht="19" customHeight="1" spans="1:16">
      <c r="A230" s="5">
        <v>12</v>
      </c>
      <c r="B230" s="5" t="s">
        <v>45</v>
      </c>
      <c r="C230" s="5" t="s">
        <v>38</v>
      </c>
      <c r="D230" s="8" t="s">
        <v>407</v>
      </c>
      <c r="E230" s="6">
        <v>131</v>
      </c>
      <c r="F230" s="6">
        <v>48</v>
      </c>
      <c r="G230" s="6">
        <v>49.9</v>
      </c>
      <c r="H230" s="5" t="s">
        <v>120</v>
      </c>
      <c r="I230" s="6">
        <f t="shared" si="12"/>
        <v>83</v>
      </c>
      <c r="J230" s="5" t="str">
        <f>IF(H230="否","不适用",IF(AND(ISNUMBER(E230),ISNUMBER(F230)),IF(I230&gt;规则与名单!$B$2,"是","否"),"未判定"))</f>
        <v>不适用</v>
      </c>
      <c r="K230" s="5" t="str">
        <f t="shared" si="13"/>
        <v>非测试日纯氢</v>
      </c>
      <c r="L230" s="6">
        <f t="shared" si="14"/>
        <v>49.9</v>
      </c>
      <c r="M230" s="5">
        <f t="shared" si="15"/>
        <v>0</v>
      </c>
      <c r="N230" s="5" t="s">
        <v>4032</v>
      </c>
      <c r="O230" s="5" t="s">
        <v>4033</v>
      </c>
      <c r="P230" s="5" t="s">
        <v>4034</v>
      </c>
    </row>
    <row r="231" ht="19" customHeight="1" spans="1:16">
      <c r="A231" s="5">
        <v>12</v>
      </c>
      <c r="B231" s="5" t="s">
        <v>45</v>
      </c>
      <c r="C231" s="5" t="s">
        <v>38</v>
      </c>
      <c r="D231" s="8" t="s">
        <v>411</v>
      </c>
      <c r="E231" s="6">
        <v>338.7</v>
      </c>
      <c r="F231" s="6">
        <v>319.6</v>
      </c>
      <c r="G231" s="6">
        <v>337</v>
      </c>
      <c r="H231" s="5" t="s">
        <v>120</v>
      </c>
      <c r="I231" s="6">
        <f t="shared" si="12"/>
        <v>19.1</v>
      </c>
      <c r="J231" s="5" t="str">
        <f>IF(H231="否","不适用",IF(AND(ISNUMBER(E231),ISNUMBER(F231)),IF(I231&gt;规则与名单!$B$2,"是","否"),"未判定"))</f>
        <v>不适用</v>
      </c>
      <c r="K231" s="5" t="str">
        <f t="shared" si="13"/>
        <v>非测试日纯氢</v>
      </c>
      <c r="L231" s="6">
        <f t="shared" si="14"/>
        <v>337</v>
      </c>
      <c r="M231" s="5">
        <f t="shared" si="15"/>
        <v>0</v>
      </c>
      <c r="N231" s="5" t="s">
        <v>4035</v>
      </c>
      <c r="O231" s="5" t="s">
        <v>4036</v>
      </c>
      <c r="P231" s="5" t="s">
        <v>4037</v>
      </c>
    </row>
    <row r="232" ht="19" customHeight="1" spans="1:16">
      <c r="A232" s="5">
        <v>12</v>
      </c>
      <c r="B232" s="5" t="s">
        <v>45</v>
      </c>
      <c r="C232" s="5" t="s">
        <v>38</v>
      </c>
      <c r="D232" s="8" t="s">
        <v>251</v>
      </c>
      <c r="E232" s="6">
        <v>411.9</v>
      </c>
      <c r="F232" s="6">
        <v>388.8</v>
      </c>
      <c r="G232" s="6">
        <v>410.5</v>
      </c>
      <c r="H232" s="5" t="s">
        <v>120</v>
      </c>
      <c r="I232" s="6">
        <f t="shared" si="12"/>
        <v>23.1</v>
      </c>
      <c r="J232" s="5" t="str">
        <f>IF(H232="否","不适用",IF(AND(ISNUMBER(E232),ISNUMBER(F232)),IF(I232&gt;规则与名单!$B$2,"是","否"),"未判定"))</f>
        <v>不适用</v>
      </c>
      <c r="K232" s="5" t="str">
        <f t="shared" si="13"/>
        <v>非测试日纯氢</v>
      </c>
      <c r="L232" s="6">
        <f t="shared" si="14"/>
        <v>410.5</v>
      </c>
      <c r="M232" s="5">
        <f t="shared" si="15"/>
        <v>0</v>
      </c>
      <c r="N232" s="5" t="s">
        <v>4038</v>
      </c>
      <c r="O232" s="5" t="s">
        <v>4039</v>
      </c>
      <c r="P232" s="5" t="s">
        <v>4040</v>
      </c>
    </row>
    <row r="233" ht="19" customHeight="1" spans="1:16">
      <c r="A233" s="5">
        <v>12</v>
      </c>
      <c r="B233" s="5" t="s">
        <v>45</v>
      </c>
      <c r="C233" s="5" t="s">
        <v>38</v>
      </c>
      <c r="D233" s="8" t="s">
        <v>472</v>
      </c>
      <c r="E233" s="6">
        <v>357.8</v>
      </c>
      <c r="F233" s="6">
        <v>337.7</v>
      </c>
      <c r="G233" s="6">
        <v>357.2</v>
      </c>
      <c r="H233" s="5" t="s">
        <v>120</v>
      </c>
      <c r="I233" s="6">
        <f t="shared" si="12"/>
        <v>20.1</v>
      </c>
      <c r="J233" s="5" t="str">
        <f>IF(H233="否","不适用",IF(AND(ISNUMBER(E233),ISNUMBER(F233)),IF(I233&gt;规则与名单!$B$2,"是","否"),"未判定"))</f>
        <v>不适用</v>
      </c>
      <c r="K233" s="5" t="str">
        <f t="shared" si="13"/>
        <v>非测试日纯氢</v>
      </c>
      <c r="L233" s="6">
        <f t="shared" si="14"/>
        <v>357.2</v>
      </c>
      <c r="M233" s="5">
        <f t="shared" si="15"/>
        <v>0</v>
      </c>
      <c r="N233" s="5" t="s">
        <v>4041</v>
      </c>
      <c r="O233" s="5" t="s">
        <v>4042</v>
      </c>
      <c r="P233" s="5" t="s">
        <v>4043</v>
      </c>
    </row>
    <row r="234" ht="19" customHeight="1" spans="1:16">
      <c r="A234" s="5">
        <v>12</v>
      </c>
      <c r="B234" s="5" t="s">
        <v>45</v>
      </c>
      <c r="C234" s="5" t="s">
        <v>38</v>
      </c>
      <c r="D234" s="8" t="s">
        <v>466</v>
      </c>
      <c r="E234" s="6">
        <v>385.7</v>
      </c>
      <c r="F234" s="6">
        <v>363.8</v>
      </c>
      <c r="G234" s="6">
        <v>385.2</v>
      </c>
      <c r="H234" s="5" t="s">
        <v>120</v>
      </c>
      <c r="I234" s="6">
        <f t="shared" si="12"/>
        <v>21.9</v>
      </c>
      <c r="J234" s="5" t="str">
        <f>IF(H234="否","不适用",IF(AND(ISNUMBER(E234),ISNUMBER(F234)),IF(I234&gt;规则与名单!$B$2,"是","否"),"未判定"))</f>
        <v>不适用</v>
      </c>
      <c r="K234" s="5" t="str">
        <f t="shared" si="13"/>
        <v>非测试日纯氢</v>
      </c>
      <c r="L234" s="6">
        <f t="shared" si="14"/>
        <v>385.2</v>
      </c>
      <c r="M234" s="5">
        <f t="shared" si="15"/>
        <v>0</v>
      </c>
      <c r="N234" s="5" t="s">
        <v>4044</v>
      </c>
      <c r="O234" s="5" t="s">
        <v>4045</v>
      </c>
      <c r="P234" s="5" t="s">
        <v>4046</v>
      </c>
    </row>
    <row r="235" ht="19" customHeight="1" spans="1:16">
      <c r="A235" s="5">
        <v>12</v>
      </c>
      <c r="B235" s="5" t="s">
        <v>45</v>
      </c>
      <c r="C235" s="5" t="s">
        <v>38</v>
      </c>
      <c r="D235" s="8" t="s">
        <v>333</v>
      </c>
      <c r="E235" s="6">
        <v>93.8</v>
      </c>
      <c r="F235" s="6">
        <v>89.3</v>
      </c>
      <c r="G235" s="6">
        <v>7.1</v>
      </c>
      <c r="H235" s="5" t="s">
        <v>120</v>
      </c>
      <c r="I235" s="6">
        <f t="shared" si="12"/>
        <v>4.5</v>
      </c>
      <c r="J235" s="5" t="str">
        <f>IF(H235="否","不适用",IF(AND(ISNUMBER(E235),ISNUMBER(F235)),IF(I235&gt;规则与名单!$B$2,"是","否"),"未判定"))</f>
        <v>不适用</v>
      </c>
      <c r="K235" s="5" t="str">
        <f t="shared" si="13"/>
        <v>非测试日纯氢</v>
      </c>
      <c r="L235" s="6">
        <f t="shared" si="14"/>
        <v>7.1</v>
      </c>
      <c r="M235" s="5">
        <f t="shared" si="15"/>
        <v>0</v>
      </c>
      <c r="N235" s="5" t="s">
        <v>4047</v>
      </c>
      <c r="O235" s="5" t="s">
        <v>4048</v>
      </c>
      <c r="P235" s="5" t="s">
        <v>4049</v>
      </c>
    </row>
    <row r="236" ht="19" customHeight="1" spans="1:16">
      <c r="A236" s="5">
        <v>12</v>
      </c>
      <c r="B236" s="5" t="s">
        <v>45</v>
      </c>
      <c r="C236" s="5" t="s">
        <v>38</v>
      </c>
      <c r="D236" s="8" t="s">
        <v>175</v>
      </c>
      <c r="E236" s="6">
        <v>261.2</v>
      </c>
      <c r="F236" s="6">
        <v>246.8</v>
      </c>
      <c r="G236" s="6">
        <v>261</v>
      </c>
      <c r="H236" s="5" t="s">
        <v>120</v>
      </c>
      <c r="I236" s="6">
        <f t="shared" si="12"/>
        <v>14.4</v>
      </c>
      <c r="J236" s="5" t="str">
        <f>IF(H236="否","不适用",IF(AND(ISNUMBER(E236),ISNUMBER(F236)),IF(I236&gt;规则与名单!$B$2,"是","否"),"未判定"))</f>
        <v>不适用</v>
      </c>
      <c r="K236" s="5" t="str">
        <f t="shared" si="13"/>
        <v>非测试日纯氢</v>
      </c>
      <c r="L236" s="6">
        <f t="shared" si="14"/>
        <v>261</v>
      </c>
      <c r="M236" s="5">
        <f t="shared" si="15"/>
        <v>0</v>
      </c>
      <c r="N236" s="5" t="s">
        <v>4050</v>
      </c>
      <c r="O236" s="5" t="s">
        <v>4051</v>
      </c>
      <c r="P236" s="5" t="s">
        <v>4052</v>
      </c>
    </row>
    <row r="237" ht="19" customHeight="1" spans="1:16">
      <c r="A237" s="5">
        <v>12</v>
      </c>
      <c r="B237" s="5" t="s">
        <v>45</v>
      </c>
      <c r="C237" s="5" t="s">
        <v>38</v>
      </c>
      <c r="D237" s="8" t="s">
        <v>3402</v>
      </c>
      <c r="E237" s="6">
        <v>393</v>
      </c>
      <c r="F237" s="6">
        <v>371.7</v>
      </c>
      <c r="G237" s="6">
        <v>390.8</v>
      </c>
      <c r="H237" s="5" t="s">
        <v>120</v>
      </c>
      <c r="I237" s="6">
        <f t="shared" si="12"/>
        <v>21.3</v>
      </c>
      <c r="J237" s="5" t="str">
        <f>IF(H237="否","不适用",IF(AND(ISNUMBER(E237),ISNUMBER(F237)),IF(I237&gt;规则与名单!$B$2,"是","否"),"未判定"))</f>
        <v>不适用</v>
      </c>
      <c r="K237" s="5" t="str">
        <f t="shared" si="13"/>
        <v>非测试日纯氢</v>
      </c>
      <c r="L237" s="6">
        <f t="shared" si="14"/>
        <v>390.8</v>
      </c>
      <c r="M237" s="5">
        <f t="shared" si="15"/>
        <v>0</v>
      </c>
      <c r="N237" s="5" t="s">
        <v>4053</v>
      </c>
      <c r="O237" s="5" t="s">
        <v>4054</v>
      </c>
      <c r="P237" s="5" t="s">
        <v>4055</v>
      </c>
    </row>
    <row r="238" ht="19" customHeight="1" spans="1:16">
      <c r="A238" s="5">
        <v>12</v>
      </c>
      <c r="B238" s="5" t="s">
        <v>45</v>
      </c>
      <c r="C238" s="5" t="s">
        <v>38</v>
      </c>
      <c r="D238" s="8" t="s">
        <v>487</v>
      </c>
      <c r="E238" s="6">
        <v>411.4</v>
      </c>
      <c r="F238" s="6">
        <v>389</v>
      </c>
      <c r="G238" s="6">
        <v>411</v>
      </c>
      <c r="H238" s="5" t="s">
        <v>120</v>
      </c>
      <c r="I238" s="6">
        <f t="shared" si="12"/>
        <v>22.4</v>
      </c>
      <c r="J238" s="5" t="str">
        <f>IF(H238="否","不适用",IF(AND(ISNUMBER(E238),ISNUMBER(F238)),IF(I238&gt;规则与名单!$B$2,"是","否"),"未判定"))</f>
        <v>不适用</v>
      </c>
      <c r="K238" s="5" t="str">
        <f t="shared" si="13"/>
        <v>非测试日纯氢</v>
      </c>
      <c r="L238" s="6">
        <f t="shared" si="14"/>
        <v>411</v>
      </c>
      <c r="M238" s="5">
        <f t="shared" si="15"/>
        <v>0</v>
      </c>
      <c r="N238" s="5" t="s">
        <v>4056</v>
      </c>
      <c r="O238" s="5" t="s">
        <v>4057</v>
      </c>
      <c r="P238" s="5" t="s">
        <v>4058</v>
      </c>
    </row>
    <row r="239" ht="19" customHeight="1" spans="1:16">
      <c r="A239" s="5">
        <v>12</v>
      </c>
      <c r="B239" s="5" t="s">
        <v>45</v>
      </c>
      <c r="C239" s="5" t="s">
        <v>38</v>
      </c>
      <c r="D239" s="8" t="s">
        <v>121</v>
      </c>
      <c r="E239" s="6">
        <v>421.7</v>
      </c>
      <c r="F239" s="6">
        <v>398</v>
      </c>
      <c r="G239" s="6">
        <v>421.4</v>
      </c>
      <c r="H239" s="5" t="s">
        <v>120</v>
      </c>
      <c r="I239" s="6">
        <f t="shared" si="12"/>
        <v>23.7</v>
      </c>
      <c r="J239" s="5" t="str">
        <f>IF(H239="否","不适用",IF(AND(ISNUMBER(E239),ISNUMBER(F239)),IF(I239&gt;规则与名单!$B$2,"是","否"),"未判定"))</f>
        <v>不适用</v>
      </c>
      <c r="K239" s="5" t="str">
        <f t="shared" si="13"/>
        <v>非测试日纯氢</v>
      </c>
      <c r="L239" s="6">
        <f t="shared" si="14"/>
        <v>421.4</v>
      </c>
      <c r="M239" s="5">
        <f t="shared" si="15"/>
        <v>0</v>
      </c>
      <c r="N239" s="5" t="s">
        <v>4059</v>
      </c>
      <c r="O239" s="5" t="s">
        <v>4060</v>
      </c>
      <c r="P239" s="5" t="s">
        <v>4061</v>
      </c>
    </row>
    <row r="240" ht="19" customHeight="1" spans="1:16">
      <c r="A240" s="5">
        <v>12</v>
      </c>
      <c r="B240" s="5" t="s">
        <v>45</v>
      </c>
      <c r="C240" s="5" t="s">
        <v>38</v>
      </c>
      <c r="D240" s="8" t="s">
        <v>170</v>
      </c>
      <c r="E240" s="6">
        <v>372.2</v>
      </c>
      <c r="F240" s="6">
        <v>349.2</v>
      </c>
      <c r="G240" s="6">
        <v>371.3</v>
      </c>
      <c r="H240" s="5" t="s">
        <v>120</v>
      </c>
      <c r="I240" s="6">
        <f t="shared" si="12"/>
        <v>23</v>
      </c>
      <c r="J240" s="5" t="str">
        <f>IF(H240="否","不适用",IF(AND(ISNUMBER(E240),ISNUMBER(F240)),IF(I240&gt;规则与名单!$B$2,"是","否"),"未判定"))</f>
        <v>不适用</v>
      </c>
      <c r="K240" s="5" t="str">
        <f t="shared" si="13"/>
        <v>非测试日纯氢</v>
      </c>
      <c r="L240" s="6">
        <f t="shared" si="14"/>
        <v>371.3</v>
      </c>
      <c r="M240" s="5">
        <f t="shared" si="15"/>
        <v>0</v>
      </c>
      <c r="N240" s="5" t="s">
        <v>4062</v>
      </c>
      <c r="O240" s="5" t="s">
        <v>4063</v>
      </c>
      <c r="P240" s="5" t="s">
        <v>4064</v>
      </c>
    </row>
    <row r="241" ht="19" customHeight="1" spans="1:16">
      <c r="A241" s="5">
        <v>12</v>
      </c>
      <c r="B241" s="5" t="s">
        <v>45</v>
      </c>
      <c r="C241" s="5" t="s">
        <v>38</v>
      </c>
      <c r="D241" s="8" t="s">
        <v>644</v>
      </c>
      <c r="E241" s="6">
        <v>300.9</v>
      </c>
      <c r="F241" s="6">
        <v>284.5</v>
      </c>
      <c r="G241" s="6">
        <v>293.9</v>
      </c>
      <c r="H241" s="5" t="s">
        <v>120</v>
      </c>
      <c r="I241" s="6">
        <f t="shared" si="12"/>
        <v>16.4</v>
      </c>
      <c r="J241" s="5" t="str">
        <f>IF(H241="否","不适用",IF(AND(ISNUMBER(E241),ISNUMBER(F241)),IF(I241&gt;规则与名单!$B$2,"是","否"),"未判定"))</f>
        <v>不适用</v>
      </c>
      <c r="K241" s="5" t="str">
        <f t="shared" si="13"/>
        <v>非测试日纯氢</v>
      </c>
      <c r="L241" s="6">
        <f t="shared" si="14"/>
        <v>293.9</v>
      </c>
      <c r="M241" s="5">
        <f t="shared" si="15"/>
        <v>0</v>
      </c>
      <c r="N241" s="5" t="s">
        <v>4065</v>
      </c>
      <c r="O241" s="5" t="s">
        <v>4066</v>
      </c>
      <c r="P241" s="5" t="s">
        <v>4067</v>
      </c>
    </row>
    <row r="242" ht="19" customHeight="1" spans="1:16">
      <c r="A242" s="5">
        <v>12</v>
      </c>
      <c r="B242" s="5" t="s">
        <v>45</v>
      </c>
      <c r="C242" s="5" t="s">
        <v>38</v>
      </c>
      <c r="D242" s="8" t="s">
        <v>3418</v>
      </c>
      <c r="E242" s="6">
        <v>108.7</v>
      </c>
      <c r="F242" s="6">
        <v>102.6</v>
      </c>
      <c r="G242" s="6">
        <v>108.5</v>
      </c>
      <c r="H242" s="5" t="s">
        <v>120</v>
      </c>
      <c r="I242" s="6">
        <f t="shared" si="12"/>
        <v>6.10000000000001</v>
      </c>
      <c r="J242" s="5" t="str">
        <f>IF(H242="否","不适用",IF(AND(ISNUMBER(E242),ISNUMBER(F242)),IF(I242&gt;规则与名单!$B$2,"是","否"),"未判定"))</f>
        <v>不适用</v>
      </c>
      <c r="K242" s="5" t="str">
        <f t="shared" si="13"/>
        <v>非测试日纯氢</v>
      </c>
      <c r="L242" s="6">
        <f t="shared" si="14"/>
        <v>108.5</v>
      </c>
      <c r="M242" s="5">
        <f t="shared" si="15"/>
        <v>0</v>
      </c>
      <c r="N242" s="5" t="s">
        <v>4068</v>
      </c>
      <c r="O242" s="5" t="s">
        <v>4069</v>
      </c>
      <c r="P242" s="5" t="s">
        <v>4070</v>
      </c>
    </row>
    <row r="243" ht="19" customHeight="1" spans="1:16">
      <c r="A243" s="5">
        <v>12</v>
      </c>
      <c r="B243" s="5" t="s">
        <v>45</v>
      </c>
      <c r="C243" s="5" t="s">
        <v>38</v>
      </c>
      <c r="D243" s="8" t="s">
        <v>3422</v>
      </c>
      <c r="E243" s="6">
        <v>263.6</v>
      </c>
      <c r="F243" s="6">
        <v>248.9</v>
      </c>
      <c r="G243" s="6">
        <v>262.9</v>
      </c>
      <c r="H243" s="5" t="s">
        <v>120</v>
      </c>
      <c r="I243" s="6">
        <f t="shared" si="12"/>
        <v>14.7</v>
      </c>
      <c r="J243" s="5" t="str">
        <f>IF(H243="否","不适用",IF(AND(ISNUMBER(E243),ISNUMBER(F243)),IF(I243&gt;规则与名单!$B$2,"是","否"),"未判定"))</f>
        <v>不适用</v>
      </c>
      <c r="K243" s="5" t="str">
        <f t="shared" si="13"/>
        <v>非测试日纯氢</v>
      </c>
      <c r="L243" s="6">
        <f t="shared" si="14"/>
        <v>262.9</v>
      </c>
      <c r="M243" s="5">
        <f t="shared" si="15"/>
        <v>0</v>
      </c>
      <c r="N243" s="5" t="s">
        <v>4071</v>
      </c>
      <c r="O243" s="5" t="s">
        <v>4072</v>
      </c>
      <c r="P243" s="5" t="s">
        <v>4073</v>
      </c>
    </row>
    <row r="244" ht="19" customHeight="1" spans="1:16">
      <c r="A244" s="5">
        <v>12</v>
      </c>
      <c r="B244" s="5" t="s">
        <v>45</v>
      </c>
      <c r="C244" s="5" t="s">
        <v>38</v>
      </c>
      <c r="D244" s="8" t="s">
        <v>336</v>
      </c>
      <c r="E244" s="6">
        <v>411.6</v>
      </c>
      <c r="F244" s="6">
        <v>387.8</v>
      </c>
      <c r="G244" s="6">
        <v>410.4</v>
      </c>
      <c r="H244" s="5" t="s">
        <v>120</v>
      </c>
      <c r="I244" s="6">
        <f t="shared" si="12"/>
        <v>23.8</v>
      </c>
      <c r="J244" s="5" t="str">
        <f>IF(H244="否","不适用",IF(AND(ISNUMBER(E244),ISNUMBER(F244)),IF(I244&gt;规则与名单!$B$2,"是","否"),"未判定"))</f>
        <v>不适用</v>
      </c>
      <c r="K244" s="5" t="str">
        <f t="shared" si="13"/>
        <v>非测试日纯氢</v>
      </c>
      <c r="L244" s="6">
        <f t="shared" si="14"/>
        <v>410.4</v>
      </c>
      <c r="M244" s="5">
        <f t="shared" si="15"/>
        <v>0</v>
      </c>
      <c r="N244" s="5" t="s">
        <v>4074</v>
      </c>
      <c r="O244" s="5" t="s">
        <v>4075</v>
      </c>
      <c r="P244" s="5" t="s">
        <v>4076</v>
      </c>
    </row>
    <row r="245" ht="19" customHeight="1" spans="1:16">
      <c r="A245" s="5">
        <v>12</v>
      </c>
      <c r="B245" s="5" t="s">
        <v>45</v>
      </c>
      <c r="C245" s="5" t="s">
        <v>38</v>
      </c>
      <c r="D245" s="8" t="s">
        <v>653</v>
      </c>
      <c r="E245" s="6">
        <v>391.4</v>
      </c>
      <c r="F245" s="6">
        <v>369.3</v>
      </c>
      <c r="G245" s="6">
        <v>390.9</v>
      </c>
      <c r="H245" s="5" t="s">
        <v>120</v>
      </c>
      <c r="I245" s="6">
        <f t="shared" si="12"/>
        <v>22.1</v>
      </c>
      <c r="J245" s="5" t="str">
        <f>IF(H245="否","不适用",IF(AND(ISNUMBER(E245),ISNUMBER(F245)),IF(I245&gt;规则与名单!$B$2,"是","否"),"未判定"))</f>
        <v>不适用</v>
      </c>
      <c r="K245" s="5" t="str">
        <f t="shared" si="13"/>
        <v>非测试日纯氢</v>
      </c>
      <c r="L245" s="6">
        <f t="shared" si="14"/>
        <v>390.9</v>
      </c>
      <c r="M245" s="5">
        <f t="shared" si="15"/>
        <v>0</v>
      </c>
      <c r="N245" s="5" t="s">
        <v>4077</v>
      </c>
      <c r="O245" s="5" t="s">
        <v>4078</v>
      </c>
      <c r="P245" s="5" t="s">
        <v>4079</v>
      </c>
    </row>
    <row r="246" ht="19" customHeight="1" spans="1:16">
      <c r="A246" s="5">
        <v>12</v>
      </c>
      <c r="B246" s="5" t="s">
        <v>45</v>
      </c>
      <c r="C246" s="5" t="s">
        <v>38</v>
      </c>
      <c r="D246" s="8" t="s">
        <v>140</v>
      </c>
      <c r="E246" s="6">
        <v>355.7</v>
      </c>
      <c r="F246" s="6">
        <v>335.4</v>
      </c>
      <c r="G246" s="6">
        <v>355.2</v>
      </c>
      <c r="H246" s="5" t="s">
        <v>120</v>
      </c>
      <c r="I246" s="6">
        <f t="shared" si="12"/>
        <v>20.3</v>
      </c>
      <c r="J246" s="5" t="str">
        <f>IF(H246="否","不适用",IF(AND(ISNUMBER(E246),ISNUMBER(F246)),IF(I246&gt;规则与名单!$B$2,"是","否"),"未判定"))</f>
        <v>不适用</v>
      </c>
      <c r="K246" s="5" t="str">
        <f t="shared" si="13"/>
        <v>非测试日纯氢</v>
      </c>
      <c r="L246" s="6">
        <f t="shared" si="14"/>
        <v>355.2</v>
      </c>
      <c r="M246" s="5">
        <f t="shared" si="15"/>
        <v>0</v>
      </c>
      <c r="N246" s="5" t="s">
        <v>4080</v>
      </c>
      <c r="O246" s="5" t="s">
        <v>4081</v>
      </c>
      <c r="P246" s="5" t="s">
        <v>4082</v>
      </c>
    </row>
    <row r="247" ht="19" customHeight="1" spans="1:16">
      <c r="A247" s="5">
        <v>12</v>
      </c>
      <c r="B247" s="5" t="s">
        <v>45</v>
      </c>
      <c r="C247" s="5" t="s">
        <v>38</v>
      </c>
      <c r="D247" s="8" t="s">
        <v>115</v>
      </c>
      <c r="E247" s="6">
        <v>402.6</v>
      </c>
      <c r="F247" s="6">
        <v>380.1</v>
      </c>
      <c r="G247" s="6">
        <v>401.6</v>
      </c>
      <c r="H247" s="5" t="s">
        <v>120</v>
      </c>
      <c r="I247" s="6">
        <f t="shared" si="12"/>
        <v>22.5</v>
      </c>
      <c r="J247" s="5" t="str">
        <f>IF(H247="否","不适用",IF(AND(ISNUMBER(E247),ISNUMBER(F247)),IF(I247&gt;规则与名单!$B$2,"是","否"),"未判定"))</f>
        <v>不适用</v>
      </c>
      <c r="K247" s="5" t="str">
        <f t="shared" si="13"/>
        <v>非测试日纯氢</v>
      </c>
      <c r="L247" s="6">
        <f t="shared" si="14"/>
        <v>401.6</v>
      </c>
      <c r="M247" s="5">
        <f t="shared" si="15"/>
        <v>0</v>
      </c>
      <c r="N247" s="5" t="s">
        <v>4083</v>
      </c>
      <c r="O247" s="5" t="s">
        <v>4084</v>
      </c>
      <c r="P247" s="5" t="s">
        <v>4085</v>
      </c>
    </row>
    <row r="248" ht="19" customHeight="1" spans="1:16">
      <c r="A248" s="5">
        <v>13</v>
      </c>
      <c r="B248" s="5" t="s">
        <v>132</v>
      </c>
      <c r="C248" s="5" t="s">
        <v>38</v>
      </c>
      <c r="D248" s="8" t="s">
        <v>121</v>
      </c>
      <c r="E248" s="6">
        <v>288.1</v>
      </c>
      <c r="F248" s="6">
        <v>271.8</v>
      </c>
      <c r="G248" s="6">
        <v>184.2</v>
      </c>
      <c r="H248" s="5" t="s">
        <v>120</v>
      </c>
      <c r="I248" s="6">
        <f t="shared" si="12"/>
        <v>16.3</v>
      </c>
      <c r="J248" s="5" t="str">
        <f>IF(H248="否","不适用",IF(AND(ISNUMBER(E248),ISNUMBER(F248)),IF(I248&gt;规则与名单!$B$2,"是","否"),"未判定"))</f>
        <v>不适用</v>
      </c>
      <c r="K248" s="5" t="str">
        <f t="shared" si="13"/>
        <v>非测试日纯氢</v>
      </c>
      <c r="L248" s="6">
        <f t="shared" si="14"/>
        <v>184.2</v>
      </c>
      <c r="M248" s="5">
        <f t="shared" si="15"/>
        <v>0</v>
      </c>
      <c r="N248" s="5" t="s">
        <v>4086</v>
      </c>
      <c r="O248" s="5" t="s">
        <v>4087</v>
      </c>
      <c r="P248" s="5" t="s">
        <v>4088</v>
      </c>
    </row>
    <row r="249" ht="19" customHeight="1" spans="1:16">
      <c r="A249" s="5">
        <v>13</v>
      </c>
      <c r="B249" s="5" t="s">
        <v>132</v>
      </c>
      <c r="C249" s="5" t="s">
        <v>38</v>
      </c>
      <c r="D249" s="8" t="s">
        <v>170</v>
      </c>
      <c r="E249" s="6">
        <v>1025.1</v>
      </c>
      <c r="F249" s="6">
        <v>967.4</v>
      </c>
      <c r="G249" s="6">
        <v>771</v>
      </c>
      <c r="H249" s="5" t="s">
        <v>120</v>
      </c>
      <c r="I249" s="6">
        <f t="shared" si="12"/>
        <v>57.6999999999999</v>
      </c>
      <c r="J249" s="5" t="str">
        <f>IF(H249="否","不适用",IF(AND(ISNUMBER(E249),ISNUMBER(F249)),IF(I249&gt;规则与名单!$B$2,"是","否"),"未判定"))</f>
        <v>不适用</v>
      </c>
      <c r="K249" s="5" t="str">
        <f t="shared" si="13"/>
        <v>非测试日纯氢</v>
      </c>
      <c r="L249" s="6">
        <f t="shared" si="14"/>
        <v>771</v>
      </c>
      <c r="M249" s="5">
        <f t="shared" si="15"/>
        <v>0</v>
      </c>
      <c r="N249" s="5" t="s">
        <v>4089</v>
      </c>
      <c r="O249" s="5" t="s">
        <v>4090</v>
      </c>
      <c r="P249" s="5" t="s">
        <v>4091</v>
      </c>
    </row>
    <row r="250" ht="19" customHeight="1" spans="1:16">
      <c r="A250" s="5">
        <v>13</v>
      </c>
      <c r="B250" s="5" t="s">
        <v>132</v>
      </c>
      <c r="C250" s="5" t="s">
        <v>38</v>
      </c>
      <c r="D250" s="8" t="s">
        <v>644</v>
      </c>
      <c r="E250" s="6"/>
      <c r="F250" s="6">
        <v>0</v>
      </c>
      <c r="G250" s="6"/>
      <c r="H250" s="5" t="s">
        <v>120</v>
      </c>
      <c r="I250" s="6" t="str">
        <f t="shared" si="12"/>
        <v/>
      </c>
      <c r="J250" s="5" t="str">
        <f>IF(H250="否","不适用",IF(AND(ISNUMBER(E250),ISNUMBER(F250)),IF(I250&gt;规则与名单!$B$2,"是","否"),"未判定"))</f>
        <v>不适用</v>
      </c>
      <c r="K250" s="5" t="str">
        <f t="shared" si="13"/>
        <v>缺失</v>
      </c>
      <c r="L250" s="6" t="str">
        <f t="shared" si="14"/>
        <v/>
      </c>
      <c r="M250" s="5">
        <f t="shared" si="15"/>
        <v>1</v>
      </c>
      <c r="N250" s="5" t="s">
        <v>4092</v>
      </c>
      <c r="O250" s="5" t="s">
        <v>4093</v>
      </c>
      <c r="P250" s="5" t="s">
        <v>4094</v>
      </c>
    </row>
    <row r="251" ht="19" customHeight="1" spans="1:16">
      <c r="A251" s="5">
        <v>13</v>
      </c>
      <c r="B251" s="5" t="s">
        <v>132</v>
      </c>
      <c r="C251" s="5" t="s">
        <v>38</v>
      </c>
      <c r="D251" s="8" t="s">
        <v>3418</v>
      </c>
      <c r="E251" s="6">
        <v>16</v>
      </c>
      <c r="F251" s="6">
        <v>15.1</v>
      </c>
      <c r="G251" s="6">
        <v>16</v>
      </c>
      <c r="H251" s="5" t="s">
        <v>120</v>
      </c>
      <c r="I251" s="6">
        <f t="shared" si="12"/>
        <v>0.9</v>
      </c>
      <c r="J251" s="5" t="str">
        <f>IF(H251="否","不适用",IF(AND(ISNUMBER(E251),ISNUMBER(F251)),IF(I251&gt;规则与名单!$B$2,"是","否"),"未判定"))</f>
        <v>不适用</v>
      </c>
      <c r="K251" s="5" t="str">
        <f t="shared" si="13"/>
        <v>非测试日纯氢</v>
      </c>
      <c r="L251" s="6">
        <f t="shared" si="14"/>
        <v>16</v>
      </c>
      <c r="M251" s="5">
        <f t="shared" si="15"/>
        <v>0</v>
      </c>
      <c r="N251" s="5" t="s">
        <v>4095</v>
      </c>
      <c r="O251" s="5" t="s">
        <v>4096</v>
      </c>
      <c r="P251" s="5" t="s">
        <v>4097</v>
      </c>
    </row>
    <row r="252" ht="19" customHeight="1" spans="1:16">
      <c r="A252" s="5">
        <v>13</v>
      </c>
      <c r="B252" s="5" t="s">
        <v>132</v>
      </c>
      <c r="C252" s="5" t="s">
        <v>38</v>
      </c>
      <c r="D252" s="8" t="s">
        <v>3422</v>
      </c>
      <c r="E252" s="6">
        <v>0.1</v>
      </c>
      <c r="F252" s="6">
        <v>0.1</v>
      </c>
      <c r="G252" s="6">
        <v>0.1</v>
      </c>
      <c r="H252" s="5" t="s">
        <v>120</v>
      </c>
      <c r="I252" s="6">
        <f t="shared" si="12"/>
        <v>0</v>
      </c>
      <c r="J252" s="5" t="str">
        <f>IF(H252="否","不适用",IF(AND(ISNUMBER(E252),ISNUMBER(F252)),IF(I252&gt;规则与名单!$B$2,"是","否"),"未判定"))</f>
        <v>不适用</v>
      </c>
      <c r="K252" s="5" t="str">
        <f t="shared" si="13"/>
        <v>非测试日纯氢</v>
      </c>
      <c r="L252" s="6">
        <f t="shared" si="14"/>
        <v>0.1</v>
      </c>
      <c r="M252" s="5">
        <f t="shared" si="15"/>
        <v>0</v>
      </c>
      <c r="N252" s="5" t="s">
        <v>4098</v>
      </c>
      <c r="O252" s="5" t="s">
        <v>4099</v>
      </c>
      <c r="P252" s="5" t="s">
        <v>4100</v>
      </c>
    </row>
    <row r="253" ht="19" customHeight="1" spans="1:16">
      <c r="A253" s="5">
        <v>13</v>
      </c>
      <c r="B253" s="5" t="s">
        <v>132</v>
      </c>
      <c r="C253" s="5" t="s">
        <v>38</v>
      </c>
      <c r="D253" s="8" t="s">
        <v>336</v>
      </c>
      <c r="E253" s="6"/>
      <c r="F253" s="6">
        <v>0.01</v>
      </c>
      <c r="G253" s="6"/>
      <c r="H253" s="5" t="s">
        <v>120</v>
      </c>
      <c r="I253" s="6" t="str">
        <f t="shared" si="12"/>
        <v/>
      </c>
      <c r="J253" s="5" t="str">
        <f>IF(H253="否","不适用",IF(AND(ISNUMBER(E253),ISNUMBER(F253)),IF(I253&gt;规则与名单!$B$2,"是","否"),"未判定"))</f>
        <v>不适用</v>
      </c>
      <c r="K253" s="5" t="str">
        <f t="shared" si="13"/>
        <v>缺失</v>
      </c>
      <c r="L253" s="6" t="str">
        <f t="shared" si="14"/>
        <v/>
      </c>
      <c r="M253" s="5">
        <f t="shared" si="15"/>
        <v>1</v>
      </c>
      <c r="N253" s="5" t="s">
        <v>4101</v>
      </c>
      <c r="O253" s="5" t="s">
        <v>4102</v>
      </c>
      <c r="P253" s="5" t="s">
        <v>4103</v>
      </c>
    </row>
    <row r="254" ht="19" customHeight="1" spans="1:16">
      <c r="A254" s="5">
        <v>13</v>
      </c>
      <c r="B254" s="5" t="s">
        <v>132</v>
      </c>
      <c r="C254" s="5" t="s">
        <v>38</v>
      </c>
      <c r="D254" s="8" t="s">
        <v>653</v>
      </c>
      <c r="E254" s="6"/>
      <c r="F254" s="6">
        <v>0</v>
      </c>
      <c r="G254" s="6"/>
      <c r="H254" s="5" t="s">
        <v>120</v>
      </c>
      <c r="I254" s="6" t="str">
        <f t="shared" si="12"/>
        <v/>
      </c>
      <c r="J254" s="5" t="str">
        <f>IF(H254="否","不适用",IF(AND(ISNUMBER(E254),ISNUMBER(F254)),IF(I254&gt;规则与名单!$B$2,"是","否"),"未判定"))</f>
        <v>不适用</v>
      </c>
      <c r="K254" s="5" t="str">
        <f t="shared" si="13"/>
        <v>缺失</v>
      </c>
      <c r="L254" s="6" t="str">
        <f t="shared" si="14"/>
        <v/>
      </c>
      <c r="M254" s="5">
        <f t="shared" si="15"/>
        <v>1</v>
      </c>
      <c r="N254" s="5" t="s">
        <v>4104</v>
      </c>
      <c r="O254" s="5" t="s">
        <v>4105</v>
      </c>
      <c r="P254" s="5" t="s">
        <v>4106</v>
      </c>
    </row>
    <row r="255" ht="19" customHeight="1" spans="1:16">
      <c r="A255" s="5">
        <v>13</v>
      </c>
      <c r="B255" s="5" t="s">
        <v>132</v>
      </c>
      <c r="C255" s="5" t="s">
        <v>38</v>
      </c>
      <c r="D255" s="8" t="s">
        <v>140</v>
      </c>
      <c r="E255" s="6">
        <v>87.3</v>
      </c>
      <c r="F255" s="6">
        <v>82.6</v>
      </c>
      <c r="G255" s="6">
        <v>87.2</v>
      </c>
      <c r="H255" s="5" t="s">
        <v>120</v>
      </c>
      <c r="I255" s="6">
        <f t="shared" si="12"/>
        <v>4.7</v>
      </c>
      <c r="J255" s="5" t="str">
        <f>IF(H255="否","不适用",IF(AND(ISNUMBER(E255),ISNUMBER(F255)),IF(I255&gt;规则与名单!$B$2,"是","否"),"未判定"))</f>
        <v>不适用</v>
      </c>
      <c r="K255" s="5" t="str">
        <f t="shared" si="13"/>
        <v>非测试日纯氢</v>
      </c>
      <c r="L255" s="6">
        <f t="shared" si="14"/>
        <v>87.2</v>
      </c>
      <c r="M255" s="5">
        <f t="shared" si="15"/>
        <v>0</v>
      </c>
      <c r="N255" s="5" t="s">
        <v>4107</v>
      </c>
      <c r="O255" s="5" t="s">
        <v>4108</v>
      </c>
      <c r="P255" s="5" t="s">
        <v>4109</v>
      </c>
    </row>
    <row r="256" ht="19" customHeight="1" spans="1:16">
      <c r="A256" s="5">
        <v>13</v>
      </c>
      <c r="B256" s="5" t="s">
        <v>132</v>
      </c>
      <c r="C256" s="5" t="s">
        <v>38</v>
      </c>
      <c r="D256" s="8" t="s">
        <v>115</v>
      </c>
      <c r="E256" s="6">
        <v>166.5</v>
      </c>
      <c r="F256" s="6">
        <v>157.2</v>
      </c>
      <c r="G256" s="6">
        <v>164</v>
      </c>
      <c r="H256" s="5" t="s">
        <v>120</v>
      </c>
      <c r="I256" s="6">
        <f t="shared" si="12"/>
        <v>9.30000000000001</v>
      </c>
      <c r="J256" s="5" t="str">
        <f>IF(H256="否","不适用",IF(AND(ISNUMBER(E256),ISNUMBER(F256)),IF(I256&gt;规则与名单!$B$2,"是","否"),"未判定"))</f>
        <v>不适用</v>
      </c>
      <c r="K256" s="5" t="str">
        <f t="shared" si="13"/>
        <v>非测试日纯氢</v>
      </c>
      <c r="L256" s="6">
        <f t="shared" si="14"/>
        <v>164</v>
      </c>
      <c r="M256" s="5">
        <f t="shared" si="15"/>
        <v>0</v>
      </c>
      <c r="N256" s="5" t="s">
        <v>4110</v>
      </c>
      <c r="O256" s="5" t="s">
        <v>4111</v>
      </c>
      <c r="P256" s="5" t="s">
        <v>4112</v>
      </c>
    </row>
    <row r="257" ht="19" customHeight="1" spans="1:16">
      <c r="A257" s="5">
        <v>14</v>
      </c>
      <c r="B257" s="5" t="s">
        <v>46</v>
      </c>
      <c r="C257" s="5" t="s">
        <v>38</v>
      </c>
      <c r="D257" s="8" t="s">
        <v>114</v>
      </c>
      <c r="E257" s="6">
        <v>128.8</v>
      </c>
      <c r="F257" s="6">
        <v>114.8</v>
      </c>
      <c r="G257" s="6">
        <v>128.2</v>
      </c>
      <c r="H257" s="5" t="s">
        <v>120</v>
      </c>
      <c r="I257" s="6">
        <f t="shared" si="12"/>
        <v>14</v>
      </c>
      <c r="J257" s="5" t="str">
        <f>IF(H257="否","不适用",IF(AND(ISNUMBER(E257),ISNUMBER(F257)),IF(I257&gt;规则与名单!$B$2,"是","否"),"未判定"))</f>
        <v>不适用</v>
      </c>
      <c r="K257" s="5" t="str">
        <f t="shared" si="13"/>
        <v>非测试日纯氢</v>
      </c>
      <c r="L257" s="6">
        <f t="shared" si="14"/>
        <v>128.2</v>
      </c>
      <c r="M257" s="5">
        <f t="shared" si="15"/>
        <v>0</v>
      </c>
      <c r="N257" s="5" t="s">
        <v>4113</v>
      </c>
      <c r="O257" s="5" t="s">
        <v>4114</v>
      </c>
      <c r="P257" s="5" t="s">
        <v>4115</v>
      </c>
    </row>
    <row r="258" ht="19" customHeight="1" spans="1:16">
      <c r="A258" s="5">
        <v>14</v>
      </c>
      <c r="B258" s="5" t="s">
        <v>46</v>
      </c>
      <c r="C258" s="5" t="s">
        <v>38</v>
      </c>
      <c r="D258" s="8" t="s">
        <v>605</v>
      </c>
      <c r="E258" s="6">
        <v>214.2</v>
      </c>
      <c r="F258" s="6">
        <v>196</v>
      </c>
      <c r="G258" s="6">
        <v>214.1</v>
      </c>
      <c r="H258" s="5" t="s">
        <v>120</v>
      </c>
      <c r="I258" s="6">
        <f t="shared" ref="I258:I321" si="16">IF(AND(ISNUMBER(E258),ISNUMBER(F258)),E258-F258,"")</f>
        <v>18.2</v>
      </c>
      <c r="J258" s="5" t="str">
        <f>IF(H258="否","不适用",IF(AND(ISNUMBER(E258),ISNUMBER(F258)),IF(I258&gt;规则与名单!$B$2,"是","否"),"未判定"))</f>
        <v>不适用</v>
      </c>
      <c r="K258" s="5" t="str">
        <f t="shared" ref="K258:K321" si="17">IF(J258="是",IF(ISNUMBER(F258),"测试日GPS","缺失"),IF(ISNUMBER(G258),"非测试日纯氢",IF(AND(H258="是",J258="未判定"),IF(ISNUMBER(F258),"测试名单无纯氢GPS","缺失"),IF(ISNUMBER(E258),"非测试日仪表","缺失"))))</f>
        <v>非测试日纯氢</v>
      </c>
      <c r="L258" s="6">
        <f t="shared" ref="L258:L321" si="18">IF(K258="缺失","",IF(K258="非测试日纯氢",G258,IF(K258="非测试日仪表",E258,F258)))</f>
        <v>214.1</v>
      </c>
      <c r="M258" s="5">
        <f t="shared" ref="M258:M321" si="19">IF(K258="缺失",1,0)</f>
        <v>0</v>
      </c>
      <c r="N258" s="5" t="s">
        <v>4116</v>
      </c>
      <c r="O258" s="5" t="s">
        <v>4117</v>
      </c>
      <c r="P258" s="5" t="s">
        <v>4118</v>
      </c>
    </row>
    <row r="259" ht="19" customHeight="1" spans="1:16">
      <c r="A259" s="5">
        <v>14</v>
      </c>
      <c r="B259" s="5" t="s">
        <v>46</v>
      </c>
      <c r="C259" s="5" t="s">
        <v>38</v>
      </c>
      <c r="D259" s="8" t="s">
        <v>186</v>
      </c>
      <c r="E259" s="6">
        <v>156</v>
      </c>
      <c r="F259" s="6">
        <v>26.2</v>
      </c>
      <c r="G259" s="6">
        <v>156</v>
      </c>
      <c r="H259" s="5" t="s">
        <v>120</v>
      </c>
      <c r="I259" s="6">
        <f t="shared" si="16"/>
        <v>129.8</v>
      </c>
      <c r="J259" s="5" t="str">
        <f>IF(H259="否","不适用",IF(AND(ISNUMBER(E259),ISNUMBER(F259)),IF(I259&gt;规则与名单!$B$2,"是","否"),"未判定"))</f>
        <v>不适用</v>
      </c>
      <c r="K259" s="5" t="str">
        <f t="shared" si="17"/>
        <v>非测试日纯氢</v>
      </c>
      <c r="L259" s="6">
        <f t="shared" si="18"/>
        <v>156</v>
      </c>
      <c r="M259" s="5">
        <f t="shared" si="19"/>
        <v>0</v>
      </c>
      <c r="N259" s="5" t="s">
        <v>4119</v>
      </c>
      <c r="O259" s="5" t="s">
        <v>4120</v>
      </c>
      <c r="P259" s="5" t="s">
        <v>4121</v>
      </c>
    </row>
    <row r="260" ht="19" customHeight="1" spans="1:16">
      <c r="A260" s="5">
        <v>14</v>
      </c>
      <c r="B260" s="5" t="s">
        <v>46</v>
      </c>
      <c r="C260" s="5" t="s">
        <v>38</v>
      </c>
      <c r="D260" s="8" t="s">
        <v>165</v>
      </c>
      <c r="E260" s="6">
        <v>194.5</v>
      </c>
      <c r="F260" s="6">
        <v>131.5</v>
      </c>
      <c r="G260" s="6">
        <v>202.8</v>
      </c>
      <c r="H260" s="5" t="s">
        <v>120</v>
      </c>
      <c r="I260" s="6">
        <f t="shared" si="16"/>
        <v>63</v>
      </c>
      <c r="J260" s="5" t="str">
        <f>IF(H260="否","不适用",IF(AND(ISNUMBER(E260),ISNUMBER(F260)),IF(I260&gt;规则与名单!$B$2,"是","否"),"未判定"))</f>
        <v>不适用</v>
      </c>
      <c r="K260" s="5" t="str">
        <f t="shared" si="17"/>
        <v>非测试日纯氢</v>
      </c>
      <c r="L260" s="6">
        <f t="shared" si="18"/>
        <v>202.8</v>
      </c>
      <c r="M260" s="5">
        <f t="shared" si="19"/>
        <v>0</v>
      </c>
      <c r="N260" s="5" t="s">
        <v>4122</v>
      </c>
      <c r="O260" s="5" t="s">
        <v>4123</v>
      </c>
      <c r="P260" s="5" t="s">
        <v>4124</v>
      </c>
    </row>
    <row r="261" ht="19" customHeight="1" spans="1:16">
      <c r="A261" s="5">
        <v>14</v>
      </c>
      <c r="B261" s="5" t="s">
        <v>46</v>
      </c>
      <c r="C261" s="5" t="s">
        <v>38</v>
      </c>
      <c r="D261" s="8" t="s">
        <v>151</v>
      </c>
      <c r="E261" s="6">
        <v>275</v>
      </c>
      <c r="F261" s="6">
        <v>246.5</v>
      </c>
      <c r="G261" s="6">
        <v>279.9</v>
      </c>
      <c r="H261" s="5" t="s">
        <v>120</v>
      </c>
      <c r="I261" s="6">
        <f t="shared" si="16"/>
        <v>28.5</v>
      </c>
      <c r="J261" s="5" t="str">
        <f>IF(H261="否","不适用",IF(AND(ISNUMBER(E261),ISNUMBER(F261)),IF(I261&gt;规则与名单!$B$2,"是","否"),"未判定"))</f>
        <v>不适用</v>
      </c>
      <c r="K261" s="5" t="str">
        <f t="shared" si="17"/>
        <v>非测试日纯氢</v>
      </c>
      <c r="L261" s="6">
        <f t="shared" si="18"/>
        <v>279.9</v>
      </c>
      <c r="M261" s="5">
        <f t="shared" si="19"/>
        <v>0</v>
      </c>
      <c r="N261" s="5" t="s">
        <v>4125</v>
      </c>
      <c r="O261" s="5" t="s">
        <v>4126</v>
      </c>
      <c r="P261" s="5" t="s">
        <v>4127</v>
      </c>
    </row>
    <row r="262" ht="19" customHeight="1" spans="1:16">
      <c r="A262" s="5">
        <v>14</v>
      </c>
      <c r="B262" s="5" t="s">
        <v>46</v>
      </c>
      <c r="C262" s="5" t="s">
        <v>38</v>
      </c>
      <c r="D262" s="8" t="s">
        <v>3358</v>
      </c>
      <c r="E262" s="6"/>
      <c r="F262" s="6">
        <v>0</v>
      </c>
      <c r="G262" s="6"/>
      <c r="H262" s="5" t="s">
        <v>120</v>
      </c>
      <c r="I262" s="6" t="str">
        <f t="shared" si="16"/>
        <v/>
      </c>
      <c r="J262" s="5" t="str">
        <f>IF(H262="否","不适用",IF(AND(ISNUMBER(E262),ISNUMBER(F262)),IF(I262&gt;规则与名单!$B$2,"是","否"),"未判定"))</f>
        <v>不适用</v>
      </c>
      <c r="K262" s="5" t="str">
        <f t="shared" si="17"/>
        <v>缺失</v>
      </c>
      <c r="L262" s="6" t="str">
        <f t="shared" si="18"/>
        <v/>
      </c>
      <c r="M262" s="5">
        <f t="shared" si="19"/>
        <v>1</v>
      </c>
      <c r="N262" s="5" t="s">
        <v>4128</v>
      </c>
      <c r="O262" s="5" t="s">
        <v>4129</v>
      </c>
      <c r="P262" s="5" t="s">
        <v>4130</v>
      </c>
    </row>
    <row r="263" ht="19" customHeight="1" spans="1:16">
      <c r="A263" s="5">
        <v>14</v>
      </c>
      <c r="B263" s="5" t="s">
        <v>46</v>
      </c>
      <c r="C263" s="5" t="s">
        <v>38</v>
      </c>
      <c r="D263" s="8" t="s">
        <v>272</v>
      </c>
      <c r="E263" s="6">
        <v>13.3</v>
      </c>
      <c r="F263" s="6">
        <v>0.2</v>
      </c>
      <c r="G263" s="6"/>
      <c r="H263" s="5" t="s">
        <v>120</v>
      </c>
      <c r="I263" s="6">
        <f t="shared" si="16"/>
        <v>13.1</v>
      </c>
      <c r="J263" s="5" t="str">
        <f>IF(H263="否","不适用",IF(AND(ISNUMBER(E263),ISNUMBER(F263)),IF(I263&gt;规则与名单!$B$2,"是","否"),"未判定"))</f>
        <v>不适用</v>
      </c>
      <c r="K263" s="5" t="str">
        <f t="shared" si="17"/>
        <v>非测试日仪表</v>
      </c>
      <c r="L263" s="6">
        <f t="shared" si="18"/>
        <v>13.3</v>
      </c>
      <c r="M263" s="5">
        <f t="shared" si="19"/>
        <v>0</v>
      </c>
      <c r="N263" s="5" t="s">
        <v>4131</v>
      </c>
      <c r="O263" s="5" t="s">
        <v>4132</v>
      </c>
      <c r="P263" s="5" t="s">
        <v>4133</v>
      </c>
    </row>
    <row r="264" ht="19" customHeight="1" spans="1:16">
      <c r="A264" s="5">
        <v>14</v>
      </c>
      <c r="B264" s="5" t="s">
        <v>46</v>
      </c>
      <c r="C264" s="5" t="s">
        <v>38</v>
      </c>
      <c r="D264" s="8" t="s">
        <v>506</v>
      </c>
      <c r="E264" s="6">
        <v>148.7</v>
      </c>
      <c r="F264" s="6">
        <v>68.3</v>
      </c>
      <c r="G264" s="6">
        <v>148.6</v>
      </c>
      <c r="H264" s="5" t="s">
        <v>120</v>
      </c>
      <c r="I264" s="6">
        <f t="shared" si="16"/>
        <v>80.4</v>
      </c>
      <c r="J264" s="5" t="str">
        <f>IF(H264="否","不适用",IF(AND(ISNUMBER(E264),ISNUMBER(F264)),IF(I264&gt;规则与名单!$B$2,"是","否"),"未判定"))</f>
        <v>不适用</v>
      </c>
      <c r="K264" s="5" t="str">
        <f t="shared" si="17"/>
        <v>非测试日纯氢</v>
      </c>
      <c r="L264" s="6">
        <f t="shared" si="18"/>
        <v>148.6</v>
      </c>
      <c r="M264" s="5">
        <f t="shared" si="19"/>
        <v>0</v>
      </c>
      <c r="N264" s="5" t="s">
        <v>4134</v>
      </c>
      <c r="O264" s="5" t="s">
        <v>4135</v>
      </c>
      <c r="P264" s="5" t="s">
        <v>4136</v>
      </c>
    </row>
    <row r="265" ht="19" customHeight="1" spans="1:16">
      <c r="A265" s="5">
        <v>14</v>
      </c>
      <c r="B265" s="5" t="s">
        <v>46</v>
      </c>
      <c r="C265" s="5" t="s">
        <v>38</v>
      </c>
      <c r="D265" s="8" t="s">
        <v>673</v>
      </c>
      <c r="E265" s="6">
        <v>204.3</v>
      </c>
      <c r="F265" s="6">
        <v>192.2</v>
      </c>
      <c r="G265" s="6">
        <v>204.1</v>
      </c>
      <c r="H265" s="5" t="s">
        <v>120</v>
      </c>
      <c r="I265" s="6">
        <f t="shared" si="16"/>
        <v>12.1</v>
      </c>
      <c r="J265" s="5" t="str">
        <f>IF(H265="否","不适用",IF(AND(ISNUMBER(E265),ISNUMBER(F265)),IF(I265&gt;规则与名单!$B$2,"是","否"),"未判定"))</f>
        <v>不适用</v>
      </c>
      <c r="K265" s="5" t="str">
        <f t="shared" si="17"/>
        <v>非测试日纯氢</v>
      </c>
      <c r="L265" s="6">
        <f t="shared" si="18"/>
        <v>204.1</v>
      </c>
      <c r="M265" s="5">
        <f t="shared" si="19"/>
        <v>0</v>
      </c>
      <c r="N265" s="5" t="s">
        <v>4137</v>
      </c>
      <c r="O265" s="5" t="s">
        <v>4138</v>
      </c>
      <c r="P265" s="5" t="s">
        <v>4139</v>
      </c>
    </row>
    <row r="266" ht="19" customHeight="1" spans="1:16">
      <c r="A266" s="5">
        <v>14</v>
      </c>
      <c r="B266" s="5" t="s">
        <v>46</v>
      </c>
      <c r="C266" s="5" t="s">
        <v>38</v>
      </c>
      <c r="D266" s="8" t="s">
        <v>183</v>
      </c>
      <c r="E266" s="6">
        <v>111.1</v>
      </c>
      <c r="F266" s="6">
        <v>86.6</v>
      </c>
      <c r="G266" s="6">
        <v>111.1</v>
      </c>
      <c r="H266" s="5" t="s">
        <v>120</v>
      </c>
      <c r="I266" s="6">
        <f t="shared" si="16"/>
        <v>24.5</v>
      </c>
      <c r="J266" s="5" t="str">
        <f>IF(H266="否","不适用",IF(AND(ISNUMBER(E266),ISNUMBER(F266)),IF(I266&gt;规则与名单!$B$2,"是","否"),"未判定"))</f>
        <v>不适用</v>
      </c>
      <c r="K266" s="5" t="str">
        <f t="shared" si="17"/>
        <v>非测试日纯氢</v>
      </c>
      <c r="L266" s="6">
        <f t="shared" si="18"/>
        <v>111.1</v>
      </c>
      <c r="M266" s="5">
        <f t="shared" si="19"/>
        <v>0</v>
      </c>
      <c r="N266" s="5" t="s">
        <v>4140</v>
      </c>
      <c r="O266" s="5" t="s">
        <v>4141</v>
      </c>
      <c r="P266" s="5" t="s">
        <v>4142</v>
      </c>
    </row>
    <row r="267" ht="19" customHeight="1" spans="1:16">
      <c r="A267" s="5">
        <v>14</v>
      </c>
      <c r="B267" s="5" t="s">
        <v>46</v>
      </c>
      <c r="C267" s="5" t="s">
        <v>38</v>
      </c>
      <c r="D267" s="8" t="s">
        <v>431</v>
      </c>
      <c r="E267" s="6">
        <v>286.5</v>
      </c>
      <c r="F267" s="6">
        <v>18.2</v>
      </c>
      <c r="G267" s="6">
        <v>286.8</v>
      </c>
      <c r="H267" s="5" t="s">
        <v>120</v>
      </c>
      <c r="I267" s="6">
        <f t="shared" si="16"/>
        <v>268.3</v>
      </c>
      <c r="J267" s="5" t="str">
        <f>IF(H267="否","不适用",IF(AND(ISNUMBER(E267),ISNUMBER(F267)),IF(I267&gt;规则与名单!$B$2,"是","否"),"未判定"))</f>
        <v>不适用</v>
      </c>
      <c r="K267" s="5" t="str">
        <f t="shared" si="17"/>
        <v>非测试日纯氢</v>
      </c>
      <c r="L267" s="6">
        <f t="shared" si="18"/>
        <v>286.8</v>
      </c>
      <c r="M267" s="5">
        <f t="shared" si="19"/>
        <v>0</v>
      </c>
      <c r="N267" s="5" t="s">
        <v>4143</v>
      </c>
      <c r="O267" s="5" t="s">
        <v>4144</v>
      </c>
      <c r="P267" s="5" t="s">
        <v>4145</v>
      </c>
    </row>
    <row r="268" ht="19" customHeight="1" spans="1:16">
      <c r="A268" s="5">
        <v>14</v>
      </c>
      <c r="B268" s="5" t="s">
        <v>46</v>
      </c>
      <c r="C268" s="5" t="s">
        <v>38</v>
      </c>
      <c r="D268" s="8" t="s">
        <v>3377</v>
      </c>
      <c r="E268" s="6"/>
      <c r="F268" s="6">
        <v>0</v>
      </c>
      <c r="G268" s="6"/>
      <c r="H268" s="5" t="s">
        <v>120</v>
      </c>
      <c r="I268" s="6" t="str">
        <f t="shared" si="16"/>
        <v/>
      </c>
      <c r="J268" s="5" t="str">
        <f>IF(H268="否","不适用",IF(AND(ISNUMBER(E268),ISNUMBER(F268)),IF(I268&gt;规则与名单!$B$2,"是","否"),"未判定"))</f>
        <v>不适用</v>
      </c>
      <c r="K268" s="5" t="str">
        <f t="shared" si="17"/>
        <v>缺失</v>
      </c>
      <c r="L268" s="6" t="str">
        <f t="shared" si="18"/>
        <v/>
      </c>
      <c r="M268" s="5">
        <f t="shared" si="19"/>
        <v>1</v>
      </c>
      <c r="N268" s="5" t="s">
        <v>4146</v>
      </c>
      <c r="O268" s="5" t="s">
        <v>4147</v>
      </c>
      <c r="P268" s="5" t="s">
        <v>4148</v>
      </c>
    </row>
    <row r="269" ht="19" customHeight="1" spans="1:16">
      <c r="A269" s="5">
        <v>14</v>
      </c>
      <c r="B269" s="5" t="s">
        <v>46</v>
      </c>
      <c r="C269" s="5" t="s">
        <v>38</v>
      </c>
      <c r="D269" s="8" t="s">
        <v>407</v>
      </c>
      <c r="E269" s="6">
        <v>156.2</v>
      </c>
      <c r="F269" s="6">
        <v>143.6</v>
      </c>
      <c r="G269" s="6">
        <v>155.6</v>
      </c>
      <c r="H269" s="5" t="s">
        <v>120</v>
      </c>
      <c r="I269" s="6">
        <f t="shared" si="16"/>
        <v>12.6</v>
      </c>
      <c r="J269" s="5" t="str">
        <f>IF(H269="否","不适用",IF(AND(ISNUMBER(E269),ISNUMBER(F269)),IF(I269&gt;规则与名单!$B$2,"是","否"),"未判定"))</f>
        <v>不适用</v>
      </c>
      <c r="K269" s="5" t="str">
        <f t="shared" si="17"/>
        <v>非测试日纯氢</v>
      </c>
      <c r="L269" s="6">
        <f t="shared" si="18"/>
        <v>155.6</v>
      </c>
      <c r="M269" s="5">
        <f t="shared" si="19"/>
        <v>0</v>
      </c>
      <c r="N269" s="5" t="s">
        <v>4149</v>
      </c>
      <c r="O269" s="5" t="s">
        <v>4150</v>
      </c>
      <c r="P269" s="5" t="s">
        <v>4151</v>
      </c>
    </row>
    <row r="270" ht="19" customHeight="1" spans="1:16">
      <c r="A270" s="5">
        <v>14</v>
      </c>
      <c r="B270" s="5" t="s">
        <v>46</v>
      </c>
      <c r="C270" s="5" t="s">
        <v>38</v>
      </c>
      <c r="D270" s="8" t="s">
        <v>411</v>
      </c>
      <c r="E270" s="6">
        <v>129.5</v>
      </c>
      <c r="F270" s="6">
        <v>63.9</v>
      </c>
      <c r="G270" s="6">
        <v>129.1</v>
      </c>
      <c r="H270" s="5" t="s">
        <v>120</v>
      </c>
      <c r="I270" s="6">
        <f t="shared" si="16"/>
        <v>65.6</v>
      </c>
      <c r="J270" s="5" t="str">
        <f>IF(H270="否","不适用",IF(AND(ISNUMBER(E270),ISNUMBER(F270)),IF(I270&gt;规则与名单!$B$2,"是","否"),"未判定"))</f>
        <v>不适用</v>
      </c>
      <c r="K270" s="5" t="str">
        <f t="shared" si="17"/>
        <v>非测试日纯氢</v>
      </c>
      <c r="L270" s="6">
        <f t="shared" si="18"/>
        <v>129.1</v>
      </c>
      <c r="M270" s="5">
        <f t="shared" si="19"/>
        <v>0</v>
      </c>
      <c r="N270" s="5" t="s">
        <v>4152</v>
      </c>
      <c r="O270" s="5" t="s">
        <v>4153</v>
      </c>
      <c r="P270" s="5" t="s">
        <v>4154</v>
      </c>
    </row>
    <row r="271" ht="19" customHeight="1" spans="1:16">
      <c r="A271" s="5">
        <v>14</v>
      </c>
      <c r="B271" s="5" t="s">
        <v>46</v>
      </c>
      <c r="C271" s="5" t="s">
        <v>38</v>
      </c>
      <c r="D271" s="8" t="s">
        <v>251</v>
      </c>
      <c r="E271" s="6">
        <v>154.4</v>
      </c>
      <c r="F271" s="6">
        <v>142.2</v>
      </c>
      <c r="G271" s="6">
        <v>154.1</v>
      </c>
      <c r="H271" s="5" t="s">
        <v>120</v>
      </c>
      <c r="I271" s="6">
        <f t="shared" si="16"/>
        <v>12.2</v>
      </c>
      <c r="J271" s="5" t="str">
        <f>IF(H271="否","不适用",IF(AND(ISNUMBER(E271),ISNUMBER(F271)),IF(I271&gt;规则与名单!$B$2,"是","否"),"未判定"))</f>
        <v>不适用</v>
      </c>
      <c r="K271" s="5" t="str">
        <f t="shared" si="17"/>
        <v>非测试日纯氢</v>
      </c>
      <c r="L271" s="6">
        <f t="shared" si="18"/>
        <v>154.1</v>
      </c>
      <c r="M271" s="5">
        <f t="shared" si="19"/>
        <v>0</v>
      </c>
      <c r="N271" s="5" t="s">
        <v>4155</v>
      </c>
      <c r="O271" s="5" t="s">
        <v>4156</v>
      </c>
      <c r="P271" s="5" t="s">
        <v>4157</v>
      </c>
    </row>
    <row r="272" ht="19" customHeight="1" spans="1:16">
      <c r="A272" s="5">
        <v>14</v>
      </c>
      <c r="B272" s="5" t="s">
        <v>46</v>
      </c>
      <c r="C272" s="5" t="s">
        <v>38</v>
      </c>
      <c r="D272" s="8" t="s">
        <v>472</v>
      </c>
      <c r="E272" s="6">
        <v>217.6</v>
      </c>
      <c r="F272" s="6">
        <v>198.3</v>
      </c>
      <c r="G272" s="6">
        <v>217.7</v>
      </c>
      <c r="H272" s="5" t="s">
        <v>120</v>
      </c>
      <c r="I272" s="6">
        <f t="shared" si="16"/>
        <v>19.3</v>
      </c>
      <c r="J272" s="5" t="str">
        <f>IF(H272="否","不适用",IF(AND(ISNUMBER(E272),ISNUMBER(F272)),IF(I272&gt;规则与名单!$B$2,"是","否"),"未判定"))</f>
        <v>不适用</v>
      </c>
      <c r="K272" s="5" t="str">
        <f t="shared" si="17"/>
        <v>非测试日纯氢</v>
      </c>
      <c r="L272" s="6">
        <f t="shared" si="18"/>
        <v>217.7</v>
      </c>
      <c r="M272" s="5">
        <f t="shared" si="19"/>
        <v>0</v>
      </c>
      <c r="N272" s="5" t="s">
        <v>4158</v>
      </c>
      <c r="O272" s="5" t="s">
        <v>4159</v>
      </c>
      <c r="P272" s="5" t="s">
        <v>4160</v>
      </c>
    </row>
    <row r="273" ht="19" customHeight="1" spans="1:16">
      <c r="A273" s="5">
        <v>14</v>
      </c>
      <c r="B273" s="5" t="s">
        <v>46</v>
      </c>
      <c r="C273" s="5" t="s">
        <v>38</v>
      </c>
      <c r="D273" s="8" t="s">
        <v>466</v>
      </c>
      <c r="E273" s="6"/>
      <c r="F273" s="6">
        <v>0</v>
      </c>
      <c r="G273" s="6"/>
      <c r="H273" s="5" t="s">
        <v>120</v>
      </c>
      <c r="I273" s="6" t="str">
        <f t="shared" si="16"/>
        <v/>
      </c>
      <c r="J273" s="5" t="str">
        <f>IF(H273="否","不适用",IF(AND(ISNUMBER(E273),ISNUMBER(F273)),IF(I273&gt;规则与名单!$B$2,"是","否"),"未判定"))</f>
        <v>不适用</v>
      </c>
      <c r="K273" s="5" t="str">
        <f t="shared" si="17"/>
        <v>缺失</v>
      </c>
      <c r="L273" s="6" t="str">
        <f t="shared" si="18"/>
        <v/>
      </c>
      <c r="M273" s="5">
        <f t="shared" si="19"/>
        <v>1</v>
      </c>
      <c r="N273" s="5" t="s">
        <v>4161</v>
      </c>
      <c r="O273" s="5" t="s">
        <v>4162</v>
      </c>
      <c r="P273" s="5" t="s">
        <v>4163</v>
      </c>
    </row>
    <row r="274" ht="19" customHeight="1" spans="1:16">
      <c r="A274" s="5">
        <v>14</v>
      </c>
      <c r="B274" s="5" t="s">
        <v>46</v>
      </c>
      <c r="C274" s="5" t="s">
        <v>38</v>
      </c>
      <c r="D274" s="8" t="s">
        <v>333</v>
      </c>
      <c r="E274" s="6">
        <v>3.8</v>
      </c>
      <c r="F274" s="6">
        <v>3.6</v>
      </c>
      <c r="G274" s="6"/>
      <c r="H274" s="5" t="s">
        <v>120</v>
      </c>
      <c r="I274" s="6">
        <f t="shared" si="16"/>
        <v>0.2</v>
      </c>
      <c r="J274" s="5" t="str">
        <f>IF(H274="否","不适用",IF(AND(ISNUMBER(E274),ISNUMBER(F274)),IF(I274&gt;规则与名单!$B$2,"是","否"),"未判定"))</f>
        <v>不适用</v>
      </c>
      <c r="K274" s="5" t="str">
        <f t="shared" si="17"/>
        <v>非测试日仪表</v>
      </c>
      <c r="L274" s="6">
        <f t="shared" si="18"/>
        <v>3.8</v>
      </c>
      <c r="M274" s="5">
        <f t="shared" si="19"/>
        <v>0</v>
      </c>
      <c r="N274" s="5" t="s">
        <v>4164</v>
      </c>
      <c r="O274" s="5" t="s">
        <v>4165</v>
      </c>
      <c r="P274" s="5" t="s">
        <v>4166</v>
      </c>
    </row>
    <row r="275" ht="19" customHeight="1" spans="1:16">
      <c r="A275" s="5">
        <v>14</v>
      </c>
      <c r="B275" s="5" t="s">
        <v>46</v>
      </c>
      <c r="C275" s="5" t="s">
        <v>38</v>
      </c>
      <c r="D275" s="8" t="s">
        <v>175</v>
      </c>
      <c r="E275" s="6">
        <v>181.4</v>
      </c>
      <c r="F275" s="6">
        <v>168.7</v>
      </c>
      <c r="G275" s="6">
        <v>181.4</v>
      </c>
      <c r="H275" s="5" t="s">
        <v>120</v>
      </c>
      <c r="I275" s="6">
        <f t="shared" si="16"/>
        <v>12.7</v>
      </c>
      <c r="J275" s="5" t="str">
        <f>IF(H275="否","不适用",IF(AND(ISNUMBER(E275),ISNUMBER(F275)),IF(I275&gt;规则与名单!$B$2,"是","否"),"未判定"))</f>
        <v>不适用</v>
      </c>
      <c r="K275" s="5" t="str">
        <f t="shared" si="17"/>
        <v>非测试日纯氢</v>
      </c>
      <c r="L275" s="6">
        <f t="shared" si="18"/>
        <v>181.4</v>
      </c>
      <c r="M275" s="5">
        <f t="shared" si="19"/>
        <v>0</v>
      </c>
      <c r="N275" s="5" t="s">
        <v>4167</v>
      </c>
      <c r="O275" s="5" t="s">
        <v>4168</v>
      </c>
      <c r="P275" s="5" t="s">
        <v>4169</v>
      </c>
    </row>
    <row r="276" ht="19" customHeight="1" spans="1:16">
      <c r="A276" s="5">
        <v>14</v>
      </c>
      <c r="B276" s="5" t="s">
        <v>46</v>
      </c>
      <c r="C276" s="5" t="s">
        <v>38</v>
      </c>
      <c r="D276" s="8" t="s">
        <v>3402</v>
      </c>
      <c r="E276" s="6">
        <v>128.4</v>
      </c>
      <c r="F276" s="6">
        <v>119.5</v>
      </c>
      <c r="G276" s="6">
        <v>128.3</v>
      </c>
      <c r="H276" s="5" t="s">
        <v>120</v>
      </c>
      <c r="I276" s="6">
        <f t="shared" si="16"/>
        <v>8.90000000000001</v>
      </c>
      <c r="J276" s="5" t="str">
        <f>IF(H276="否","不适用",IF(AND(ISNUMBER(E276),ISNUMBER(F276)),IF(I276&gt;规则与名单!$B$2,"是","否"),"未判定"))</f>
        <v>不适用</v>
      </c>
      <c r="K276" s="5" t="str">
        <f t="shared" si="17"/>
        <v>非测试日纯氢</v>
      </c>
      <c r="L276" s="6">
        <f t="shared" si="18"/>
        <v>128.3</v>
      </c>
      <c r="M276" s="5">
        <f t="shared" si="19"/>
        <v>0</v>
      </c>
      <c r="N276" s="5" t="s">
        <v>4170</v>
      </c>
      <c r="O276" s="5" t="s">
        <v>4171</v>
      </c>
      <c r="P276" s="5" t="s">
        <v>4172</v>
      </c>
    </row>
    <row r="277" ht="19" customHeight="1" spans="1:16">
      <c r="A277" s="5">
        <v>14</v>
      </c>
      <c r="B277" s="5" t="s">
        <v>46</v>
      </c>
      <c r="C277" s="5" t="s">
        <v>38</v>
      </c>
      <c r="D277" s="8" t="s">
        <v>487</v>
      </c>
      <c r="E277" s="6">
        <v>303.8</v>
      </c>
      <c r="F277" s="6">
        <v>173.3</v>
      </c>
      <c r="G277" s="6">
        <v>303.7</v>
      </c>
      <c r="H277" s="5" t="s">
        <v>120</v>
      </c>
      <c r="I277" s="6">
        <f t="shared" si="16"/>
        <v>130.5</v>
      </c>
      <c r="J277" s="5" t="str">
        <f>IF(H277="否","不适用",IF(AND(ISNUMBER(E277),ISNUMBER(F277)),IF(I277&gt;规则与名单!$B$2,"是","否"),"未判定"))</f>
        <v>不适用</v>
      </c>
      <c r="K277" s="5" t="str">
        <f t="shared" si="17"/>
        <v>非测试日纯氢</v>
      </c>
      <c r="L277" s="6">
        <f t="shared" si="18"/>
        <v>303.7</v>
      </c>
      <c r="M277" s="5">
        <f t="shared" si="19"/>
        <v>0</v>
      </c>
      <c r="N277" s="5" t="s">
        <v>4173</v>
      </c>
      <c r="O277" s="5" t="s">
        <v>4174</v>
      </c>
      <c r="P277" s="5" t="s">
        <v>4175</v>
      </c>
    </row>
    <row r="278" ht="19" customHeight="1" spans="1:16">
      <c r="A278" s="5">
        <v>14</v>
      </c>
      <c r="B278" s="5" t="s">
        <v>46</v>
      </c>
      <c r="C278" s="5" t="s">
        <v>38</v>
      </c>
      <c r="D278" s="8" t="s">
        <v>121</v>
      </c>
      <c r="E278" s="6">
        <v>57.8</v>
      </c>
      <c r="F278" s="6">
        <v>1.3</v>
      </c>
      <c r="G278" s="6">
        <v>57.8</v>
      </c>
      <c r="H278" s="5" t="s">
        <v>120</v>
      </c>
      <c r="I278" s="6">
        <f t="shared" si="16"/>
        <v>56.5</v>
      </c>
      <c r="J278" s="5" t="str">
        <f>IF(H278="否","不适用",IF(AND(ISNUMBER(E278),ISNUMBER(F278)),IF(I278&gt;规则与名单!$B$2,"是","否"),"未判定"))</f>
        <v>不适用</v>
      </c>
      <c r="K278" s="5" t="str">
        <f t="shared" si="17"/>
        <v>非测试日纯氢</v>
      </c>
      <c r="L278" s="6">
        <f t="shared" si="18"/>
        <v>57.8</v>
      </c>
      <c r="M278" s="5">
        <f t="shared" si="19"/>
        <v>0</v>
      </c>
      <c r="N278" s="5" t="s">
        <v>4176</v>
      </c>
      <c r="O278" s="5" t="s">
        <v>4177</v>
      </c>
      <c r="P278" s="5" t="s">
        <v>4178</v>
      </c>
    </row>
    <row r="279" ht="19" customHeight="1" spans="1:16">
      <c r="A279" s="5">
        <v>14</v>
      </c>
      <c r="B279" s="5" t="s">
        <v>46</v>
      </c>
      <c r="C279" s="5" t="s">
        <v>38</v>
      </c>
      <c r="D279" s="8" t="s">
        <v>170</v>
      </c>
      <c r="E279" s="6">
        <v>264.8</v>
      </c>
      <c r="F279" s="6">
        <v>117.5</v>
      </c>
      <c r="G279" s="6">
        <v>260.5</v>
      </c>
      <c r="H279" s="5" t="s">
        <v>120</v>
      </c>
      <c r="I279" s="6">
        <f t="shared" si="16"/>
        <v>147.3</v>
      </c>
      <c r="J279" s="5" t="str">
        <f>IF(H279="否","不适用",IF(AND(ISNUMBER(E279),ISNUMBER(F279)),IF(I279&gt;规则与名单!$B$2,"是","否"),"未判定"))</f>
        <v>不适用</v>
      </c>
      <c r="K279" s="5" t="str">
        <f t="shared" si="17"/>
        <v>非测试日纯氢</v>
      </c>
      <c r="L279" s="6">
        <f t="shared" si="18"/>
        <v>260.5</v>
      </c>
      <c r="M279" s="5">
        <f t="shared" si="19"/>
        <v>0</v>
      </c>
      <c r="N279" s="5" t="s">
        <v>4179</v>
      </c>
      <c r="O279" s="5" t="s">
        <v>4180</v>
      </c>
      <c r="P279" s="5" t="s">
        <v>4181</v>
      </c>
    </row>
    <row r="280" ht="19" customHeight="1" spans="1:16">
      <c r="A280" s="5">
        <v>14</v>
      </c>
      <c r="B280" s="5" t="s">
        <v>46</v>
      </c>
      <c r="C280" s="5" t="s">
        <v>38</v>
      </c>
      <c r="D280" s="8" t="s">
        <v>644</v>
      </c>
      <c r="E280" s="6">
        <v>154.7</v>
      </c>
      <c r="F280" s="6">
        <v>141.2</v>
      </c>
      <c r="G280" s="6">
        <v>31.4</v>
      </c>
      <c r="H280" s="5" t="s">
        <v>120</v>
      </c>
      <c r="I280" s="6">
        <f t="shared" si="16"/>
        <v>13.5</v>
      </c>
      <c r="J280" s="5" t="str">
        <f>IF(H280="否","不适用",IF(AND(ISNUMBER(E280),ISNUMBER(F280)),IF(I280&gt;规则与名单!$B$2,"是","否"),"未判定"))</f>
        <v>不适用</v>
      </c>
      <c r="K280" s="5" t="str">
        <f t="shared" si="17"/>
        <v>非测试日纯氢</v>
      </c>
      <c r="L280" s="6">
        <f t="shared" si="18"/>
        <v>31.4</v>
      </c>
      <c r="M280" s="5">
        <f t="shared" si="19"/>
        <v>0</v>
      </c>
      <c r="N280" s="5" t="s">
        <v>4182</v>
      </c>
      <c r="O280" s="5" t="s">
        <v>4183</v>
      </c>
      <c r="P280" s="5" t="s">
        <v>4184</v>
      </c>
    </row>
    <row r="281" ht="19" customHeight="1" spans="1:16">
      <c r="A281" s="5">
        <v>14</v>
      </c>
      <c r="B281" s="5" t="s">
        <v>46</v>
      </c>
      <c r="C281" s="5" t="s">
        <v>38</v>
      </c>
      <c r="D281" s="8" t="s">
        <v>3418</v>
      </c>
      <c r="E281" s="6">
        <v>190.4</v>
      </c>
      <c r="F281" s="6">
        <v>179.3</v>
      </c>
      <c r="G281" s="6">
        <v>190.1</v>
      </c>
      <c r="H281" s="5" t="s">
        <v>120</v>
      </c>
      <c r="I281" s="6">
        <f t="shared" si="16"/>
        <v>11.1</v>
      </c>
      <c r="J281" s="5" t="str">
        <f>IF(H281="否","不适用",IF(AND(ISNUMBER(E281),ISNUMBER(F281)),IF(I281&gt;规则与名单!$B$2,"是","否"),"未判定"))</f>
        <v>不适用</v>
      </c>
      <c r="K281" s="5" t="str">
        <f t="shared" si="17"/>
        <v>非测试日纯氢</v>
      </c>
      <c r="L281" s="6">
        <f t="shared" si="18"/>
        <v>190.1</v>
      </c>
      <c r="M281" s="5">
        <f t="shared" si="19"/>
        <v>0</v>
      </c>
      <c r="N281" s="5" t="s">
        <v>4185</v>
      </c>
      <c r="O281" s="5" t="s">
        <v>4186</v>
      </c>
      <c r="P281" s="5" t="s">
        <v>4187</v>
      </c>
    </row>
    <row r="282" ht="19" customHeight="1" spans="1:16">
      <c r="A282" s="5">
        <v>14</v>
      </c>
      <c r="B282" s="5" t="s">
        <v>46</v>
      </c>
      <c r="C282" s="5" t="s">
        <v>38</v>
      </c>
      <c r="D282" s="8" t="s">
        <v>3422</v>
      </c>
      <c r="E282" s="6">
        <v>128.9</v>
      </c>
      <c r="F282" s="6">
        <v>121.7</v>
      </c>
      <c r="G282" s="6">
        <v>128.6</v>
      </c>
      <c r="H282" s="5" t="s">
        <v>120</v>
      </c>
      <c r="I282" s="6">
        <f t="shared" si="16"/>
        <v>7.2</v>
      </c>
      <c r="J282" s="5" t="str">
        <f>IF(H282="否","不适用",IF(AND(ISNUMBER(E282),ISNUMBER(F282)),IF(I282&gt;规则与名单!$B$2,"是","否"),"未判定"))</f>
        <v>不适用</v>
      </c>
      <c r="K282" s="5" t="str">
        <f t="shared" si="17"/>
        <v>非测试日纯氢</v>
      </c>
      <c r="L282" s="6">
        <f t="shared" si="18"/>
        <v>128.6</v>
      </c>
      <c r="M282" s="5">
        <f t="shared" si="19"/>
        <v>0</v>
      </c>
      <c r="N282" s="5" t="s">
        <v>4188</v>
      </c>
      <c r="O282" s="5" t="s">
        <v>4189</v>
      </c>
      <c r="P282" s="5" t="s">
        <v>4190</v>
      </c>
    </row>
    <row r="283" ht="19" customHeight="1" spans="1:16">
      <c r="A283" s="5">
        <v>14</v>
      </c>
      <c r="B283" s="5" t="s">
        <v>46</v>
      </c>
      <c r="C283" s="5" t="s">
        <v>38</v>
      </c>
      <c r="D283" s="8" t="s">
        <v>336</v>
      </c>
      <c r="E283" s="6">
        <v>217.4</v>
      </c>
      <c r="F283" s="6">
        <v>204.8</v>
      </c>
      <c r="G283" s="6">
        <v>217.4</v>
      </c>
      <c r="H283" s="5" t="s">
        <v>120</v>
      </c>
      <c r="I283" s="6">
        <f t="shared" si="16"/>
        <v>12.6</v>
      </c>
      <c r="J283" s="5" t="str">
        <f>IF(H283="否","不适用",IF(AND(ISNUMBER(E283),ISNUMBER(F283)),IF(I283&gt;规则与名单!$B$2,"是","否"),"未判定"))</f>
        <v>不适用</v>
      </c>
      <c r="K283" s="5" t="str">
        <f t="shared" si="17"/>
        <v>非测试日纯氢</v>
      </c>
      <c r="L283" s="6">
        <f t="shared" si="18"/>
        <v>217.4</v>
      </c>
      <c r="M283" s="5">
        <f t="shared" si="19"/>
        <v>0</v>
      </c>
      <c r="N283" s="5" t="s">
        <v>4191</v>
      </c>
      <c r="O283" s="5" t="s">
        <v>4192</v>
      </c>
      <c r="P283" s="5" t="s">
        <v>4193</v>
      </c>
    </row>
    <row r="284" ht="19" customHeight="1" spans="1:16">
      <c r="A284" s="5">
        <v>14</v>
      </c>
      <c r="B284" s="5" t="s">
        <v>46</v>
      </c>
      <c r="C284" s="5" t="s">
        <v>38</v>
      </c>
      <c r="D284" s="8" t="s">
        <v>653</v>
      </c>
      <c r="E284" s="6">
        <v>338.5</v>
      </c>
      <c r="F284" s="6">
        <v>320.8</v>
      </c>
      <c r="G284" s="6">
        <v>338.2</v>
      </c>
      <c r="H284" s="5" t="s">
        <v>120</v>
      </c>
      <c r="I284" s="6">
        <f t="shared" si="16"/>
        <v>17.7</v>
      </c>
      <c r="J284" s="5" t="str">
        <f>IF(H284="否","不适用",IF(AND(ISNUMBER(E284),ISNUMBER(F284)),IF(I284&gt;规则与名单!$B$2,"是","否"),"未判定"))</f>
        <v>不适用</v>
      </c>
      <c r="K284" s="5" t="str">
        <f t="shared" si="17"/>
        <v>非测试日纯氢</v>
      </c>
      <c r="L284" s="6">
        <f t="shared" si="18"/>
        <v>338.2</v>
      </c>
      <c r="M284" s="5">
        <f t="shared" si="19"/>
        <v>0</v>
      </c>
      <c r="N284" s="5" t="s">
        <v>4194</v>
      </c>
      <c r="O284" s="5" t="s">
        <v>4195</v>
      </c>
      <c r="P284" s="5" t="s">
        <v>4196</v>
      </c>
    </row>
    <row r="285" ht="19" customHeight="1" spans="1:16">
      <c r="A285" s="5">
        <v>14</v>
      </c>
      <c r="B285" s="5" t="s">
        <v>46</v>
      </c>
      <c r="C285" s="5" t="s">
        <v>38</v>
      </c>
      <c r="D285" s="8" t="s">
        <v>140</v>
      </c>
      <c r="E285" s="6">
        <v>212</v>
      </c>
      <c r="F285" s="6">
        <v>200.5</v>
      </c>
      <c r="G285" s="6">
        <v>212</v>
      </c>
      <c r="H285" s="5" t="s">
        <v>120</v>
      </c>
      <c r="I285" s="6">
        <f t="shared" si="16"/>
        <v>11.5</v>
      </c>
      <c r="J285" s="5" t="str">
        <f>IF(H285="否","不适用",IF(AND(ISNUMBER(E285),ISNUMBER(F285)),IF(I285&gt;规则与名单!$B$2,"是","否"),"未判定"))</f>
        <v>不适用</v>
      </c>
      <c r="K285" s="5" t="str">
        <f t="shared" si="17"/>
        <v>非测试日纯氢</v>
      </c>
      <c r="L285" s="6">
        <f t="shared" si="18"/>
        <v>212</v>
      </c>
      <c r="M285" s="5">
        <f t="shared" si="19"/>
        <v>0</v>
      </c>
      <c r="N285" s="5" t="s">
        <v>4197</v>
      </c>
      <c r="O285" s="5" t="s">
        <v>4198</v>
      </c>
      <c r="P285" s="5" t="s">
        <v>4199</v>
      </c>
    </row>
    <row r="286" ht="19" customHeight="1" spans="1:16">
      <c r="A286" s="5">
        <v>14</v>
      </c>
      <c r="B286" s="5" t="s">
        <v>46</v>
      </c>
      <c r="C286" s="5" t="s">
        <v>38</v>
      </c>
      <c r="D286" s="8" t="s">
        <v>115</v>
      </c>
      <c r="E286" s="6">
        <v>238.4</v>
      </c>
      <c r="F286" s="6">
        <v>224.2</v>
      </c>
      <c r="G286" s="6">
        <v>238.2</v>
      </c>
      <c r="H286" s="5" t="s">
        <v>120</v>
      </c>
      <c r="I286" s="6">
        <f t="shared" si="16"/>
        <v>14.2</v>
      </c>
      <c r="J286" s="5" t="str">
        <f>IF(H286="否","不适用",IF(AND(ISNUMBER(E286),ISNUMBER(F286)),IF(I286&gt;规则与名单!$B$2,"是","否"),"未判定"))</f>
        <v>不适用</v>
      </c>
      <c r="K286" s="5" t="str">
        <f t="shared" si="17"/>
        <v>非测试日纯氢</v>
      </c>
      <c r="L286" s="6">
        <f t="shared" si="18"/>
        <v>238.2</v>
      </c>
      <c r="M286" s="5">
        <f t="shared" si="19"/>
        <v>0</v>
      </c>
      <c r="N286" s="5" t="s">
        <v>4200</v>
      </c>
      <c r="O286" s="5" t="s">
        <v>4201</v>
      </c>
      <c r="P286" s="5" t="s">
        <v>4202</v>
      </c>
    </row>
    <row r="287" ht="19" customHeight="1" spans="1:16">
      <c r="A287" s="5">
        <v>15</v>
      </c>
      <c r="B287" s="5" t="s">
        <v>135</v>
      </c>
      <c r="C287" s="5" t="s">
        <v>136</v>
      </c>
      <c r="D287" s="8" t="s">
        <v>140</v>
      </c>
      <c r="E287" s="6">
        <v>77.6</v>
      </c>
      <c r="F287" s="6">
        <v>75.5</v>
      </c>
      <c r="G287" s="6"/>
      <c r="H287" s="5" t="s">
        <v>113</v>
      </c>
      <c r="I287" s="6">
        <f t="shared" si="16"/>
        <v>2.09999999999999</v>
      </c>
      <c r="J287" s="5" t="str">
        <f>IF(H287="否","不适用",IF(AND(ISNUMBER(E287),ISNUMBER(F287)),IF(I287&gt;规则与名单!$B$2,"是","否"),"未判定"))</f>
        <v>否</v>
      </c>
      <c r="K287" s="5" t="str">
        <f t="shared" si="17"/>
        <v>非测试日仪表</v>
      </c>
      <c r="L287" s="6">
        <f t="shared" si="18"/>
        <v>77.6</v>
      </c>
      <c r="M287" s="5">
        <f t="shared" si="19"/>
        <v>0</v>
      </c>
      <c r="N287" s="5" t="s">
        <v>4203</v>
      </c>
      <c r="O287" s="5" t="s">
        <v>4204</v>
      </c>
      <c r="P287" s="5" t="s">
        <v>4205</v>
      </c>
    </row>
    <row r="288" ht="19" customHeight="1" spans="1:16">
      <c r="A288" s="5">
        <v>15</v>
      </c>
      <c r="B288" s="5" t="s">
        <v>135</v>
      </c>
      <c r="C288" s="5" t="s">
        <v>136</v>
      </c>
      <c r="D288" s="8" t="s">
        <v>115</v>
      </c>
      <c r="E288" s="6">
        <v>49.7</v>
      </c>
      <c r="F288" s="6">
        <v>48</v>
      </c>
      <c r="G288" s="6"/>
      <c r="H288" s="5" t="s">
        <v>113</v>
      </c>
      <c r="I288" s="6">
        <f t="shared" si="16"/>
        <v>1.7</v>
      </c>
      <c r="J288" s="5" t="str">
        <f>IF(H288="否","不适用",IF(AND(ISNUMBER(E288),ISNUMBER(F288)),IF(I288&gt;规则与名单!$B$2,"是","否"),"未判定"))</f>
        <v>否</v>
      </c>
      <c r="K288" s="5" t="str">
        <f t="shared" si="17"/>
        <v>非测试日仪表</v>
      </c>
      <c r="L288" s="6">
        <f t="shared" si="18"/>
        <v>49.7</v>
      </c>
      <c r="M288" s="5">
        <f t="shared" si="19"/>
        <v>0</v>
      </c>
      <c r="N288" s="5" t="s">
        <v>4206</v>
      </c>
      <c r="O288" s="5" t="s">
        <v>4207</v>
      </c>
      <c r="P288" s="5" t="s">
        <v>4208</v>
      </c>
    </row>
    <row r="289" ht="19" customHeight="1" spans="1:16">
      <c r="A289" s="5">
        <v>16</v>
      </c>
      <c r="B289" s="5" t="s">
        <v>141</v>
      </c>
      <c r="C289" s="5" t="s">
        <v>142</v>
      </c>
      <c r="D289" s="8" t="s">
        <v>114</v>
      </c>
      <c r="E289" s="6">
        <v>148.6</v>
      </c>
      <c r="F289" s="6">
        <v>143.7</v>
      </c>
      <c r="G289" s="6"/>
      <c r="H289" s="5" t="s">
        <v>120</v>
      </c>
      <c r="I289" s="6">
        <f t="shared" si="16"/>
        <v>4.90000000000001</v>
      </c>
      <c r="J289" s="5" t="str">
        <f>IF(H289="否","不适用",IF(AND(ISNUMBER(E289),ISNUMBER(F289)),IF(I289&gt;规则与名单!$B$2,"是","否"),"未判定"))</f>
        <v>不适用</v>
      </c>
      <c r="K289" s="5" t="str">
        <f t="shared" si="17"/>
        <v>非测试日仪表</v>
      </c>
      <c r="L289" s="6">
        <f t="shared" si="18"/>
        <v>148.6</v>
      </c>
      <c r="M289" s="5">
        <f t="shared" si="19"/>
        <v>0</v>
      </c>
      <c r="N289" s="5" t="s">
        <v>4209</v>
      </c>
      <c r="O289" s="5" t="s">
        <v>4210</v>
      </c>
      <c r="P289" s="5" t="s">
        <v>4211</v>
      </c>
    </row>
    <row r="290" ht="19" customHeight="1" spans="1:16">
      <c r="A290" s="5">
        <v>16</v>
      </c>
      <c r="B290" s="5" t="s">
        <v>141</v>
      </c>
      <c r="C290" s="5" t="s">
        <v>142</v>
      </c>
      <c r="D290" s="8" t="s">
        <v>605</v>
      </c>
      <c r="E290" s="6">
        <v>113.7</v>
      </c>
      <c r="F290" s="6">
        <v>110.4</v>
      </c>
      <c r="G290" s="6"/>
      <c r="H290" s="5" t="s">
        <v>120</v>
      </c>
      <c r="I290" s="6">
        <f t="shared" si="16"/>
        <v>3.3</v>
      </c>
      <c r="J290" s="5" t="str">
        <f>IF(H290="否","不适用",IF(AND(ISNUMBER(E290),ISNUMBER(F290)),IF(I290&gt;规则与名单!$B$2,"是","否"),"未判定"))</f>
        <v>不适用</v>
      </c>
      <c r="K290" s="5" t="str">
        <f t="shared" si="17"/>
        <v>非测试日仪表</v>
      </c>
      <c r="L290" s="6">
        <f t="shared" si="18"/>
        <v>113.7</v>
      </c>
      <c r="M290" s="5">
        <f t="shared" si="19"/>
        <v>0</v>
      </c>
      <c r="N290" s="5" t="s">
        <v>4212</v>
      </c>
      <c r="O290" s="5" t="s">
        <v>4213</v>
      </c>
      <c r="P290" s="5" t="s">
        <v>4214</v>
      </c>
    </row>
    <row r="291" ht="19" customHeight="1" spans="1:16">
      <c r="A291" s="5">
        <v>16</v>
      </c>
      <c r="B291" s="5" t="s">
        <v>141</v>
      </c>
      <c r="C291" s="5" t="s">
        <v>142</v>
      </c>
      <c r="D291" s="8" t="s">
        <v>186</v>
      </c>
      <c r="E291" s="6">
        <v>182.8</v>
      </c>
      <c r="F291" s="6">
        <v>178.1</v>
      </c>
      <c r="G291" s="6"/>
      <c r="H291" s="5" t="s">
        <v>120</v>
      </c>
      <c r="I291" s="6">
        <f t="shared" si="16"/>
        <v>4.70000000000002</v>
      </c>
      <c r="J291" s="5" t="str">
        <f>IF(H291="否","不适用",IF(AND(ISNUMBER(E291),ISNUMBER(F291)),IF(I291&gt;规则与名单!$B$2,"是","否"),"未判定"))</f>
        <v>不适用</v>
      </c>
      <c r="K291" s="5" t="str">
        <f t="shared" si="17"/>
        <v>非测试日仪表</v>
      </c>
      <c r="L291" s="6">
        <f t="shared" si="18"/>
        <v>182.8</v>
      </c>
      <c r="M291" s="5">
        <f t="shared" si="19"/>
        <v>0</v>
      </c>
      <c r="N291" s="5" t="s">
        <v>4215</v>
      </c>
      <c r="O291" s="5" t="s">
        <v>4216</v>
      </c>
      <c r="P291" s="5" t="s">
        <v>4217</v>
      </c>
    </row>
    <row r="292" ht="19" customHeight="1" spans="1:16">
      <c r="A292" s="5">
        <v>16</v>
      </c>
      <c r="B292" s="5" t="s">
        <v>141</v>
      </c>
      <c r="C292" s="5" t="s">
        <v>142</v>
      </c>
      <c r="D292" s="8" t="s">
        <v>165</v>
      </c>
      <c r="E292" s="6">
        <v>91.9</v>
      </c>
      <c r="F292" s="6">
        <v>89.2</v>
      </c>
      <c r="G292" s="6"/>
      <c r="H292" s="5" t="s">
        <v>120</v>
      </c>
      <c r="I292" s="6">
        <f t="shared" si="16"/>
        <v>2.7</v>
      </c>
      <c r="J292" s="5" t="str">
        <f>IF(H292="否","不适用",IF(AND(ISNUMBER(E292),ISNUMBER(F292)),IF(I292&gt;规则与名单!$B$2,"是","否"),"未判定"))</f>
        <v>不适用</v>
      </c>
      <c r="K292" s="5" t="str">
        <f t="shared" si="17"/>
        <v>非测试日仪表</v>
      </c>
      <c r="L292" s="6">
        <f t="shared" si="18"/>
        <v>91.9</v>
      </c>
      <c r="M292" s="5">
        <f t="shared" si="19"/>
        <v>0</v>
      </c>
      <c r="N292" s="5" t="s">
        <v>4218</v>
      </c>
      <c r="O292" s="5" t="s">
        <v>4219</v>
      </c>
      <c r="P292" s="5" t="s">
        <v>4220</v>
      </c>
    </row>
    <row r="293" ht="19" customHeight="1" spans="1:16">
      <c r="A293" s="5">
        <v>16</v>
      </c>
      <c r="B293" s="5" t="s">
        <v>141</v>
      </c>
      <c r="C293" s="5" t="s">
        <v>142</v>
      </c>
      <c r="D293" s="8" t="s">
        <v>151</v>
      </c>
      <c r="E293" s="6">
        <v>147.3</v>
      </c>
      <c r="F293" s="6">
        <v>143.7</v>
      </c>
      <c r="G293" s="6"/>
      <c r="H293" s="5" t="s">
        <v>120</v>
      </c>
      <c r="I293" s="6">
        <f t="shared" si="16"/>
        <v>3.60000000000002</v>
      </c>
      <c r="J293" s="5" t="str">
        <f>IF(H293="否","不适用",IF(AND(ISNUMBER(E293),ISNUMBER(F293)),IF(I293&gt;规则与名单!$B$2,"是","否"),"未判定"))</f>
        <v>不适用</v>
      </c>
      <c r="K293" s="5" t="str">
        <f t="shared" si="17"/>
        <v>非测试日仪表</v>
      </c>
      <c r="L293" s="6">
        <f t="shared" si="18"/>
        <v>147.3</v>
      </c>
      <c r="M293" s="5">
        <f t="shared" si="19"/>
        <v>0</v>
      </c>
      <c r="N293" s="5" t="s">
        <v>4221</v>
      </c>
      <c r="O293" s="5" t="s">
        <v>4222</v>
      </c>
      <c r="P293" s="5" t="s">
        <v>4223</v>
      </c>
    </row>
    <row r="294" ht="19" customHeight="1" spans="1:16">
      <c r="A294" s="5">
        <v>16</v>
      </c>
      <c r="B294" s="5" t="s">
        <v>141</v>
      </c>
      <c r="C294" s="5" t="s">
        <v>142</v>
      </c>
      <c r="D294" s="8" t="s">
        <v>3358</v>
      </c>
      <c r="E294" s="6">
        <v>148.1</v>
      </c>
      <c r="F294" s="6">
        <v>143.8</v>
      </c>
      <c r="G294" s="6"/>
      <c r="H294" s="5" t="s">
        <v>120</v>
      </c>
      <c r="I294" s="6">
        <f t="shared" si="16"/>
        <v>4.29999999999998</v>
      </c>
      <c r="J294" s="5" t="str">
        <f>IF(H294="否","不适用",IF(AND(ISNUMBER(E294),ISNUMBER(F294)),IF(I294&gt;规则与名单!$B$2,"是","否"),"未判定"))</f>
        <v>不适用</v>
      </c>
      <c r="K294" s="5" t="str">
        <f t="shared" si="17"/>
        <v>非测试日仪表</v>
      </c>
      <c r="L294" s="6">
        <f t="shared" si="18"/>
        <v>148.1</v>
      </c>
      <c r="M294" s="5">
        <f t="shared" si="19"/>
        <v>0</v>
      </c>
      <c r="N294" s="5" t="s">
        <v>4224</v>
      </c>
      <c r="O294" s="5" t="s">
        <v>4225</v>
      </c>
      <c r="P294" s="5" t="s">
        <v>4226</v>
      </c>
    </row>
    <row r="295" ht="19" customHeight="1" spans="1:16">
      <c r="A295" s="5">
        <v>16</v>
      </c>
      <c r="B295" s="5" t="s">
        <v>141</v>
      </c>
      <c r="C295" s="5" t="s">
        <v>142</v>
      </c>
      <c r="D295" s="8" t="s">
        <v>272</v>
      </c>
      <c r="E295" s="6">
        <v>96.3</v>
      </c>
      <c r="F295" s="6">
        <v>92.8</v>
      </c>
      <c r="G295" s="6"/>
      <c r="H295" s="5" t="s">
        <v>120</v>
      </c>
      <c r="I295" s="6">
        <f t="shared" si="16"/>
        <v>3.5</v>
      </c>
      <c r="J295" s="5" t="str">
        <f>IF(H295="否","不适用",IF(AND(ISNUMBER(E295),ISNUMBER(F295)),IF(I295&gt;规则与名单!$B$2,"是","否"),"未判定"))</f>
        <v>不适用</v>
      </c>
      <c r="K295" s="5" t="str">
        <f t="shared" si="17"/>
        <v>非测试日仪表</v>
      </c>
      <c r="L295" s="6">
        <f t="shared" si="18"/>
        <v>96.3</v>
      </c>
      <c r="M295" s="5">
        <f t="shared" si="19"/>
        <v>0</v>
      </c>
      <c r="N295" s="5" t="s">
        <v>4227</v>
      </c>
      <c r="O295" s="5" t="s">
        <v>4228</v>
      </c>
      <c r="P295" s="5" t="s">
        <v>4229</v>
      </c>
    </row>
    <row r="296" ht="19" customHeight="1" spans="1:16">
      <c r="A296" s="5">
        <v>16</v>
      </c>
      <c r="B296" s="5" t="s">
        <v>141</v>
      </c>
      <c r="C296" s="5" t="s">
        <v>142</v>
      </c>
      <c r="D296" s="8" t="s">
        <v>506</v>
      </c>
      <c r="E296" s="6">
        <v>96.1</v>
      </c>
      <c r="F296" s="6">
        <v>92.3</v>
      </c>
      <c r="G296" s="6"/>
      <c r="H296" s="5" t="s">
        <v>120</v>
      </c>
      <c r="I296" s="6">
        <f t="shared" si="16"/>
        <v>3.8</v>
      </c>
      <c r="J296" s="5" t="str">
        <f>IF(H296="否","不适用",IF(AND(ISNUMBER(E296),ISNUMBER(F296)),IF(I296&gt;规则与名单!$B$2,"是","否"),"未判定"))</f>
        <v>不适用</v>
      </c>
      <c r="K296" s="5" t="str">
        <f t="shared" si="17"/>
        <v>非测试日仪表</v>
      </c>
      <c r="L296" s="6">
        <f t="shared" si="18"/>
        <v>96.1</v>
      </c>
      <c r="M296" s="5">
        <f t="shared" si="19"/>
        <v>0</v>
      </c>
      <c r="N296" s="5" t="s">
        <v>4230</v>
      </c>
      <c r="O296" s="5" t="s">
        <v>4231</v>
      </c>
      <c r="P296" s="5" t="s">
        <v>4232</v>
      </c>
    </row>
    <row r="297" ht="19" customHeight="1" spans="1:16">
      <c r="A297" s="5">
        <v>16</v>
      </c>
      <c r="B297" s="5" t="s">
        <v>141</v>
      </c>
      <c r="C297" s="5" t="s">
        <v>142</v>
      </c>
      <c r="D297" s="8" t="s">
        <v>673</v>
      </c>
      <c r="E297" s="6">
        <v>131.2</v>
      </c>
      <c r="F297" s="6">
        <v>127.5</v>
      </c>
      <c r="G297" s="6"/>
      <c r="H297" s="5" t="s">
        <v>120</v>
      </c>
      <c r="I297" s="6">
        <f t="shared" si="16"/>
        <v>3.69999999999999</v>
      </c>
      <c r="J297" s="5" t="str">
        <f>IF(H297="否","不适用",IF(AND(ISNUMBER(E297),ISNUMBER(F297)),IF(I297&gt;规则与名单!$B$2,"是","否"),"未判定"))</f>
        <v>不适用</v>
      </c>
      <c r="K297" s="5" t="str">
        <f t="shared" si="17"/>
        <v>非测试日仪表</v>
      </c>
      <c r="L297" s="6">
        <f t="shared" si="18"/>
        <v>131.2</v>
      </c>
      <c r="M297" s="5">
        <f t="shared" si="19"/>
        <v>0</v>
      </c>
      <c r="N297" s="5" t="s">
        <v>4233</v>
      </c>
      <c r="O297" s="5" t="s">
        <v>4234</v>
      </c>
      <c r="P297" s="5" t="s">
        <v>4235</v>
      </c>
    </row>
    <row r="298" ht="19" customHeight="1" spans="1:16">
      <c r="A298" s="5">
        <v>16</v>
      </c>
      <c r="B298" s="5" t="s">
        <v>141</v>
      </c>
      <c r="C298" s="5" t="s">
        <v>142</v>
      </c>
      <c r="D298" s="8" t="s">
        <v>183</v>
      </c>
      <c r="E298" s="6">
        <v>216.3</v>
      </c>
      <c r="F298" s="6">
        <v>210.8</v>
      </c>
      <c r="G298" s="6"/>
      <c r="H298" s="5" t="s">
        <v>120</v>
      </c>
      <c r="I298" s="6">
        <f t="shared" si="16"/>
        <v>5.5</v>
      </c>
      <c r="J298" s="5" t="str">
        <f>IF(H298="否","不适用",IF(AND(ISNUMBER(E298),ISNUMBER(F298)),IF(I298&gt;规则与名单!$B$2,"是","否"),"未判定"))</f>
        <v>不适用</v>
      </c>
      <c r="K298" s="5" t="str">
        <f t="shared" si="17"/>
        <v>非测试日仪表</v>
      </c>
      <c r="L298" s="6">
        <f t="shared" si="18"/>
        <v>216.3</v>
      </c>
      <c r="M298" s="5">
        <f t="shared" si="19"/>
        <v>0</v>
      </c>
      <c r="N298" s="5" t="s">
        <v>4236</v>
      </c>
      <c r="O298" s="5" t="s">
        <v>4237</v>
      </c>
      <c r="P298" s="5" t="s">
        <v>4238</v>
      </c>
    </row>
    <row r="299" ht="19" customHeight="1" spans="1:16">
      <c r="A299" s="5">
        <v>16</v>
      </c>
      <c r="B299" s="5" t="s">
        <v>141</v>
      </c>
      <c r="C299" s="5" t="s">
        <v>142</v>
      </c>
      <c r="D299" s="8" t="s">
        <v>431</v>
      </c>
      <c r="E299" s="6">
        <v>107.2</v>
      </c>
      <c r="F299" s="6">
        <v>107.8</v>
      </c>
      <c r="G299" s="6"/>
      <c r="H299" s="5" t="s">
        <v>120</v>
      </c>
      <c r="I299" s="6">
        <f t="shared" si="16"/>
        <v>-0.599999999999994</v>
      </c>
      <c r="J299" s="5" t="str">
        <f>IF(H299="否","不适用",IF(AND(ISNUMBER(E299),ISNUMBER(F299)),IF(I299&gt;规则与名单!$B$2,"是","否"),"未判定"))</f>
        <v>不适用</v>
      </c>
      <c r="K299" s="5" t="str">
        <f t="shared" si="17"/>
        <v>非测试日仪表</v>
      </c>
      <c r="L299" s="6">
        <f t="shared" si="18"/>
        <v>107.2</v>
      </c>
      <c r="M299" s="5">
        <f t="shared" si="19"/>
        <v>0</v>
      </c>
      <c r="N299" s="5" t="s">
        <v>4239</v>
      </c>
      <c r="O299" s="5" t="s">
        <v>4240</v>
      </c>
      <c r="P299" s="5" t="s">
        <v>4241</v>
      </c>
    </row>
    <row r="300" ht="19" customHeight="1" spans="1:16">
      <c r="A300" s="5">
        <v>16</v>
      </c>
      <c r="B300" s="5" t="s">
        <v>141</v>
      </c>
      <c r="C300" s="5" t="s">
        <v>142</v>
      </c>
      <c r="D300" s="8" t="s">
        <v>3377</v>
      </c>
      <c r="E300" s="6">
        <v>129.9</v>
      </c>
      <c r="F300" s="6">
        <v>122</v>
      </c>
      <c r="G300" s="6"/>
      <c r="H300" s="5" t="s">
        <v>120</v>
      </c>
      <c r="I300" s="6">
        <f t="shared" si="16"/>
        <v>7.90000000000001</v>
      </c>
      <c r="J300" s="5" t="str">
        <f>IF(H300="否","不适用",IF(AND(ISNUMBER(E300),ISNUMBER(F300)),IF(I300&gt;规则与名单!$B$2,"是","否"),"未判定"))</f>
        <v>不适用</v>
      </c>
      <c r="K300" s="5" t="str">
        <f t="shared" si="17"/>
        <v>非测试日仪表</v>
      </c>
      <c r="L300" s="6">
        <f t="shared" si="18"/>
        <v>129.9</v>
      </c>
      <c r="M300" s="5">
        <f t="shared" si="19"/>
        <v>0</v>
      </c>
      <c r="N300" s="5" t="s">
        <v>4242</v>
      </c>
      <c r="O300" s="5" t="s">
        <v>4243</v>
      </c>
      <c r="P300" s="5" t="s">
        <v>4244</v>
      </c>
    </row>
    <row r="301" ht="19" customHeight="1" spans="1:16">
      <c r="A301" s="5">
        <v>16</v>
      </c>
      <c r="B301" s="5" t="s">
        <v>141</v>
      </c>
      <c r="C301" s="5" t="s">
        <v>142</v>
      </c>
      <c r="D301" s="8" t="s">
        <v>407</v>
      </c>
      <c r="E301" s="6">
        <v>153.8</v>
      </c>
      <c r="F301" s="6">
        <v>152.5</v>
      </c>
      <c r="G301" s="6"/>
      <c r="H301" s="5" t="s">
        <v>120</v>
      </c>
      <c r="I301" s="6">
        <f t="shared" si="16"/>
        <v>1.30000000000001</v>
      </c>
      <c r="J301" s="5" t="str">
        <f>IF(H301="否","不适用",IF(AND(ISNUMBER(E301),ISNUMBER(F301)),IF(I301&gt;规则与名单!$B$2,"是","否"),"未判定"))</f>
        <v>不适用</v>
      </c>
      <c r="K301" s="5" t="str">
        <f t="shared" si="17"/>
        <v>非测试日仪表</v>
      </c>
      <c r="L301" s="6">
        <f t="shared" si="18"/>
        <v>153.8</v>
      </c>
      <c r="M301" s="5">
        <f t="shared" si="19"/>
        <v>0</v>
      </c>
      <c r="N301" s="5" t="s">
        <v>4245</v>
      </c>
      <c r="O301" s="5" t="s">
        <v>4246</v>
      </c>
      <c r="P301" s="5" t="s">
        <v>4247</v>
      </c>
    </row>
    <row r="302" ht="19" customHeight="1" spans="1:16">
      <c r="A302" s="5">
        <v>16</v>
      </c>
      <c r="B302" s="5" t="s">
        <v>141</v>
      </c>
      <c r="C302" s="5" t="s">
        <v>142</v>
      </c>
      <c r="D302" s="8" t="s">
        <v>411</v>
      </c>
      <c r="E302" s="6">
        <v>170.3</v>
      </c>
      <c r="F302" s="6">
        <v>165.4</v>
      </c>
      <c r="G302" s="6"/>
      <c r="H302" s="5" t="s">
        <v>120</v>
      </c>
      <c r="I302" s="6">
        <f t="shared" si="16"/>
        <v>4.90000000000001</v>
      </c>
      <c r="J302" s="5" t="str">
        <f>IF(H302="否","不适用",IF(AND(ISNUMBER(E302),ISNUMBER(F302)),IF(I302&gt;规则与名单!$B$2,"是","否"),"未判定"))</f>
        <v>不适用</v>
      </c>
      <c r="K302" s="5" t="str">
        <f t="shared" si="17"/>
        <v>非测试日仪表</v>
      </c>
      <c r="L302" s="6">
        <f t="shared" si="18"/>
        <v>170.3</v>
      </c>
      <c r="M302" s="5">
        <f t="shared" si="19"/>
        <v>0</v>
      </c>
      <c r="N302" s="5" t="s">
        <v>4248</v>
      </c>
      <c r="O302" s="5" t="s">
        <v>4249</v>
      </c>
      <c r="P302" s="5" t="s">
        <v>4250</v>
      </c>
    </row>
    <row r="303" ht="19" customHeight="1" spans="1:16">
      <c r="A303" s="5">
        <v>16</v>
      </c>
      <c r="B303" s="5" t="s">
        <v>141</v>
      </c>
      <c r="C303" s="5" t="s">
        <v>142</v>
      </c>
      <c r="D303" s="8" t="s">
        <v>251</v>
      </c>
      <c r="E303" s="6">
        <v>145.3</v>
      </c>
      <c r="F303" s="6">
        <v>141.2</v>
      </c>
      <c r="G303" s="6"/>
      <c r="H303" s="5" t="s">
        <v>120</v>
      </c>
      <c r="I303" s="6">
        <f t="shared" si="16"/>
        <v>4.10000000000002</v>
      </c>
      <c r="J303" s="5" t="str">
        <f>IF(H303="否","不适用",IF(AND(ISNUMBER(E303),ISNUMBER(F303)),IF(I303&gt;规则与名单!$B$2,"是","否"),"未判定"))</f>
        <v>不适用</v>
      </c>
      <c r="K303" s="5" t="str">
        <f t="shared" si="17"/>
        <v>非测试日仪表</v>
      </c>
      <c r="L303" s="6">
        <f t="shared" si="18"/>
        <v>145.3</v>
      </c>
      <c r="M303" s="5">
        <f t="shared" si="19"/>
        <v>0</v>
      </c>
      <c r="N303" s="5" t="s">
        <v>4251</v>
      </c>
      <c r="O303" s="5" t="s">
        <v>4252</v>
      </c>
      <c r="P303" s="5" t="s">
        <v>4253</v>
      </c>
    </row>
    <row r="304" ht="19" customHeight="1" spans="1:16">
      <c r="A304" s="5">
        <v>16</v>
      </c>
      <c r="B304" s="5" t="s">
        <v>141</v>
      </c>
      <c r="C304" s="5" t="s">
        <v>142</v>
      </c>
      <c r="D304" s="8" t="s">
        <v>472</v>
      </c>
      <c r="E304" s="6">
        <v>86.3</v>
      </c>
      <c r="F304" s="6">
        <v>103.1</v>
      </c>
      <c r="G304" s="6"/>
      <c r="H304" s="5" t="s">
        <v>120</v>
      </c>
      <c r="I304" s="6">
        <f t="shared" si="16"/>
        <v>-16.8</v>
      </c>
      <c r="J304" s="5" t="str">
        <f>IF(H304="否","不适用",IF(AND(ISNUMBER(E304),ISNUMBER(F304)),IF(I304&gt;规则与名单!$B$2,"是","否"),"未判定"))</f>
        <v>不适用</v>
      </c>
      <c r="K304" s="5" t="str">
        <f t="shared" si="17"/>
        <v>非测试日仪表</v>
      </c>
      <c r="L304" s="6">
        <f t="shared" si="18"/>
        <v>86.3</v>
      </c>
      <c r="M304" s="5">
        <f t="shared" si="19"/>
        <v>0</v>
      </c>
      <c r="N304" s="5" t="s">
        <v>4254</v>
      </c>
      <c r="O304" s="5" t="s">
        <v>4255</v>
      </c>
      <c r="P304" s="5" t="s">
        <v>4256</v>
      </c>
    </row>
    <row r="305" ht="19" customHeight="1" spans="1:16">
      <c r="A305" s="5">
        <v>16</v>
      </c>
      <c r="B305" s="5" t="s">
        <v>141</v>
      </c>
      <c r="C305" s="5" t="s">
        <v>142</v>
      </c>
      <c r="D305" s="8" t="s">
        <v>466</v>
      </c>
      <c r="E305" s="6">
        <v>222</v>
      </c>
      <c r="F305" s="6">
        <v>194</v>
      </c>
      <c r="G305" s="6"/>
      <c r="H305" s="5" t="s">
        <v>120</v>
      </c>
      <c r="I305" s="6">
        <f t="shared" si="16"/>
        <v>28</v>
      </c>
      <c r="J305" s="5" t="str">
        <f>IF(H305="否","不适用",IF(AND(ISNUMBER(E305),ISNUMBER(F305)),IF(I305&gt;规则与名单!$B$2,"是","否"),"未判定"))</f>
        <v>不适用</v>
      </c>
      <c r="K305" s="5" t="str">
        <f t="shared" si="17"/>
        <v>非测试日仪表</v>
      </c>
      <c r="L305" s="6">
        <f t="shared" si="18"/>
        <v>222</v>
      </c>
      <c r="M305" s="5">
        <f t="shared" si="19"/>
        <v>0</v>
      </c>
      <c r="N305" s="5" t="s">
        <v>4257</v>
      </c>
      <c r="O305" s="5" t="s">
        <v>4258</v>
      </c>
      <c r="P305" s="5" t="s">
        <v>4259</v>
      </c>
    </row>
    <row r="306" ht="19" customHeight="1" spans="1:16">
      <c r="A306" s="5">
        <v>16</v>
      </c>
      <c r="B306" s="5" t="s">
        <v>141</v>
      </c>
      <c r="C306" s="5" t="s">
        <v>142</v>
      </c>
      <c r="D306" s="8" t="s">
        <v>333</v>
      </c>
      <c r="E306" s="6">
        <v>183.6</v>
      </c>
      <c r="F306" s="6">
        <v>176.4</v>
      </c>
      <c r="G306" s="6"/>
      <c r="H306" s="5" t="s">
        <v>120</v>
      </c>
      <c r="I306" s="6">
        <f t="shared" si="16"/>
        <v>7.19999999999999</v>
      </c>
      <c r="J306" s="5" t="str">
        <f>IF(H306="否","不适用",IF(AND(ISNUMBER(E306),ISNUMBER(F306)),IF(I306&gt;规则与名单!$B$2,"是","否"),"未判定"))</f>
        <v>不适用</v>
      </c>
      <c r="K306" s="5" t="str">
        <f t="shared" si="17"/>
        <v>非测试日仪表</v>
      </c>
      <c r="L306" s="6">
        <f t="shared" si="18"/>
        <v>183.6</v>
      </c>
      <c r="M306" s="5">
        <f t="shared" si="19"/>
        <v>0</v>
      </c>
      <c r="N306" s="5" t="s">
        <v>4260</v>
      </c>
      <c r="O306" s="5" t="s">
        <v>4261</v>
      </c>
      <c r="P306" s="5" t="s">
        <v>4262</v>
      </c>
    </row>
    <row r="307" ht="19" customHeight="1" spans="1:16">
      <c r="A307" s="5">
        <v>16</v>
      </c>
      <c r="B307" s="5" t="s">
        <v>141</v>
      </c>
      <c r="C307" s="5" t="s">
        <v>142</v>
      </c>
      <c r="D307" s="8" t="s">
        <v>175</v>
      </c>
      <c r="E307" s="6">
        <v>177.4</v>
      </c>
      <c r="F307" s="6">
        <v>171.4</v>
      </c>
      <c r="G307" s="6"/>
      <c r="H307" s="5" t="s">
        <v>120</v>
      </c>
      <c r="I307" s="6">
        <f t="shared" si="16"/>
        <v>6</v>
      </c>
      <c r="J307" s="5" t="str">
        <f>IF(H307="否","不适用",IF(AND(ISNUMBER(E307),ISNUMBER(F307)),IF(I307&gt;规则与名单!$B$2,"是","否"),"未判定"))</f>
        <v>不适用</v>
      </c>
      <c r="K307" s="5" t="str">
        <f t="shared" si="17"/>
        <v>非测试日仪表</v>
      </c>
      <c r="L307" s="6">
        <f t="shared" si="18"/>
        <v>177.4</v>
      </c>
      <c r="M307" s="5">
        <f t="shared" si="19"/>
        <v>0</v>
      </c>
      <c r="N307" s="5" t="s">
        <v>4263</v>
      </c>
      <c r="O307" s="5" t="s">
        <v>4264</v>
      </c>
      <c r="P307" s="5" t="s">
        <v>4265</v>
      </c>
    </row>
    <row r="308" ht="19" customHeight="1" spans="1:16">
      <c r="A308" s="5">
        <v>16</v>
      </c>
      <c r="B308" s="5" t="s">
        <v>141</v>
      </c>
      <c r="C308" s="5" t="s">
        <v>142</v>
      </c>
      <c r="D308" s="8" t="s">
        <v>3402</v>
      </c>
      <c r="E308" s="6">
        <v>210.9</v>
      </c>
      <c r="F308" s="6">
        <v>204.7</v>
      </c>
      <c r="G308" s="6"/>
      <c r="H308" s="5" t="s">
        <v>120</v>
      </c>
      <c r="I308" s="6">
        <f t="shared" si="16"/>
        <v>6.20000000000002</v>
      </c>
      <c r="J308" s="5" t="str">
        <f>IF(H308="否","不适用",IF(AND(ISNUMBER(E308),ISNUMBER(F308)),IF(I308&gt;规则与名单!$B$2,"是","否"),"未判定"))</f>
        <v>不适用</v>
      </c>
      <c r="K308" s="5" t="str">
        <f t="shared" si="17"/>
        <v>非测试日仪表</v>
      </c>
      <c r="L308" s="6">
        <f t="shared" si="18"/>
        <v>210.9</v>
      </c>
      <c r="M308" s="5">
        <f t="shared" si="19"/>
        <v>0</v>
      </c>
      <c r="N308" s="5" t="s">
        <v>4266</v>
      </c>
      <c r="O308" s="5" t="s">
        <v>4267</v>
      </c>
      <c r="P308" s="5" t="s">
        <v>4268</v>
      </c>
    </row>
    <row r="309" ht="19" customHeight="1" spans="1:16">
      <c r="A309" s="5">
        <v>16</v>
      </c>
      <c r="B309" s="5" t="s">
        <v>141</v>
      </c>
      <c r="C309" s="5" t="s">
        <v>142</v>
      </c>
      <c r="D309" s="8" t="s">
        <v>487</v>
      </c>
      <c r="E309" s="6">
        <v>175.5</v>
      </c>
      <c r="F309" s="6">
        <v>169.3</v>
      </c>
      <c r="G309" s="6"/>
      <c r="H309" s="5" t="s">
        <v>120</v>
      </c>
      <c r="I309" s="6">
        <f t="shared" si="16"/>
        <v>6.19999999999999</v>
      </c>
      <c r="J309" s="5" t="str">
        <f>IF(H309="否","不适用",IF(AND(ISNUMBER(E309),ISNUMBER(F309)),IF(I309&gt;规则与名单!$B$2,"是","否"),"未判定"))</f>
        <v>不适用</v>
      </c>
      <c r="K309" s="5" t="str">
        <f t="shared" si="17"/>
        <v>非测试日仪表</v>
      </c>
      <c r="L309" s="6">
        <f t="shared" si="18"/>
        <v>175.5</v>
      </c>
      <c r="M309" s="5">
        <f t="shared" si="19"/>
        <v>0</v>
      </c>
      <c r="N309" s="5" t="s">
        <v>4269</v>
      </c>
      <c r="O309" s="5" t="s">
        <v>4270</v>
      </c>
      <c r="P309" s="5" t="s">
        <v>4271</v>
      </c>
    </row>
    <row r="310" ht="19" customHeight="1" spans="1:16">
      <c r="A310" s="5">
        <v>16</v>
      </c>
      <c r="B310" s="5" t="s">
        <v>141</v>
      </c>
      <c r="C310" s="5" t="s">
        <v>142</v>
      </c>
      <c r="D310" s="8" t="s">
        <v>121</v>
      </c>
      <c r="E310" s="6">
        <v>55</v>
      </c>
      <c r="F310" s="6">
        <v>51.8</v>
      </c>
      <c r="G310" s="6"/>
      <c r="H310" s="5" t="s">
        <v>120</v>
      </c>
      <c r="I310" s="6">
        <f t="shared" si="16"/>
        <v>3.2</v>
      </c>
      <c r="J310" s="5" t="str">
        <f>IF(H310="否","不适用",IF(AND(ISNUMBER(E310),ISNUMBER(F310)),IF(I310&gt;规则与名单!$B$2,"是","否"),"未判定"))</f>
        <v>不适用</v>
      </c>
      <c r="K310" s="5" t="str">
        <f t="shared" si="17"/>
        <v>非测试日仪表</v>
      </c>
      <c r="L310" s="6">
        <f t="shared" si="18"/>
        <v>55</v>
      </c>
      <c r="M310" s="5">
        <f t="shared" si="19"/>
        <v>0</v>
      </c>
      <c r="N310" s="5" t="s">
        <v>4272</v>
      </c>
      <c r="O310" s="5" t="s">
        <v>4273</v>
      </c>
      <c r="P310" s="5" t="s">
        <v>4274</v>
      </c>
    </row>
    <row r="311" ht="19" customHeight="1" spans="1:16">
      <c r="A311" s="5">
        <v>16</v>
      </c>
      <c r="B311" s="5" t="s">
        <v>141</v>
      </c>
      <c r="C311" s="5" t="s">
        <v>142</v>
      </c>
      <c r="D311" s="8" t="s">
        <v>170</v>
      </c>
      <c r="E311" s="6">
        <v>102.6</v>
      </c>
      <c r="F311" s="6">
        <v>99.7</v>
      </c>
      <c r="G311" s="6"/>
      <c r="H311" s="5" t="s">
        <v>120</v>
      </c>
      <c r="I311" s="6">
        <f t="shared" si="16"/>
        <v>2.89999999999999</v>
      </c>
      <c r="J311" s="5" t="str">
        <f>IF(H311="否","不适用",IF(AND(ISNUMBER(E311),ISNUMBER(F311)),IF(I311&gt;规则与名单!$B$2,"是","否"),"未判定"))</f>
        <v>不适用</v>
      </c>
      <c r="K311" s="5" t="str">
        <f t="shared" si="17"/>
        <v>非测试日仪表</v>
      </c>
      <c r="L311" s="6">
        <f t="shared" si="18"/>
        <v>102.6</v>
      </c>
      <c r="M311" s="5">
        <f t="shared" si="19"/>
        <v>0</v>
      </c>
      <c r="N311" s="5" t="s">
        <v>4275</v>
      </c>
      <c r="O311" s="5" t="s">
        <v>4276</v>
      </c>
      <c r="P311" s="5" t="s">
        <v>4277</v>
      </c>
    </row>
    <row r="312" ht="19" customHeight="1" spans="1:16">
      <c r="A312" s="5">
        <v>16</v>
      </c>
      <c r="B312" s="5" t="s">
        <v>141</v>
      </c>
      <c r="C312" s="5" t="s">
        <v>142</v>
      </c>
      <c r="D312" s="8" t="s">
        <v>644</v>
      </c>
      <c r="E312" s="6">
        <v>196.1</v>
      </c>
      <c r="F312" s="6">
        <v>192.6</v>
      </c>
      <c r="G312" s="6"/>
      <c r="H312" s="5" t="s">
        <v>120</v>
      </c>
      <c r="I312" s="6">
        <f t="shared" si="16"/>
        <v>3.5</v>
      </c>
      <c r="J312" s="5" t="str">
        <f>IF(H312="否","不适用",IF(AND(ISNUMBER(E312),ISNUMBER(F312)),IF(I312&gt;规则与名单!$B$2,"是","否"),"未判定"))</f>
        <v>不适用</v>
      </c>
      <c r="K312" s="5" t="str">
        <f t="shared" si="17"/>
        <v>非测试日仪表</v>
      </c>
      <c r="L312" s="6">
        <f t="shared" si="18"/>
        <v>196.1</v>
      </c>
      <c r="M312" s="5">
        <f t="shared" si="19"/>
        <v>0</v>
      </c>
      <c r="N312" s="5" t="s">
        <v>4278</v>
      </c>
      <c r="O312" s="5" t="s">
        <v>4279</v>
      </c>
      <c r="P312" s="5" t="s">
        <v>4280</v>
      </c>
    </row>
    <row r="313" ht="19" customHeight="1" spans="1:16">
      <c r="A313" s="5">
        <v>16</v>
      </c>
      <c r="B313" s="5" t="s">
        <v>141</v>
      </c>
      <c r="C313" s="5" t="s">
        <v>142</v>
      </c>
      <c r="D313" s="8" t="s">
        <v>3418</v>
      </c>
      <c r="E313" s="6">
        <v>2.2</v>
      </c>
      <c r="F313" s="6">
        <v>1.9</v>
      </c>
      <c r="G313" s="6"/>
      <c r="H313" s="5" t="s">
        <v>120</v>
      </c>
      <c r="I313" s="6">
        <f t="shared" si="16"/>
        <v>0.3</v>
      </c>
      <c r="J313" s="5" t="str">
        <f>IF(H313="否","不适用",IF(AND(ISNUMBER(E313),ISNUMBER(F313)),IF(I313&gt;规则与名单!$B$2,"是","否"),"未判定"))</f>
        <v>不适用</v>
      </c>
      <c r="K313" s="5" t="str">
        <f t="shared" si="17"/>
        <v>非测试日仪表</v>
      </c>
      <c r="L313" s="6">
        <f t="shared" si="18"/>
        <v>2.2</v>
      </c>
      <c r="M313" s="5">
        <f t="shared" si="19"/>
        <v>0</v>
      </c>
      <c r="N313" s="5" t="s">
        <v>4281</v>
      </c>
      <c r="O313" s="5" t="s">
        <v>4282</v>
      </c>
      <c r="P313" s="5" t="s">
        <v>4283</v>
      </c>
    </row>
    <row r="314" ht="19" customHeight="1" spans="1:16">
      <c r="A314" s="5">
        <v>16</v>
      </c>
      <c r="B314" s="5" t="s">
        <v>141</v>
      </c>
      <c r="C314" s="5" t="s">
        <v>142</v>
      </c>
      <c r="D314" s="8" t="s">
        <v>3422</v>
      </c>
      <c r="E314" s="6">
        <v>56.4</v>
      </c>
      <c r="F314" s="6">
        <v>54.9</v>
      </c>
      <c r="G314" s="6"/>
      <c r="H314" s="5" t="s">
        <v>120</v>
      </c>
      <c r="I314" s="6">
        <f t="shared" si="16"/>
        <v>1.5</v>
      </c>
      <c r="J314" s="5" t="str">
        <f>IF(H314="否","不适用",IF(AND(ISNUMBER(E314),ISNUMBER(F314)),IF(I314&gt;规则与名单!$B$2,"是","否"),"未判定"))</f>
        <v>不适用</v>
      </c>
      <c r="K314" s="5" t="str">
        <f t="shared" si="17"/>
        <v>非测试日仪表</v>
      </c>
      <c r="L314" s="6">
        <f t="shared" si="18"/>
        <v>56.4</v>
      </c>
      <c r="M314" s="5">
        <f t="shared" si="19"/>
        <v>0</v>
      </c>
      <c r="N314" s="5" t="s">
        <v>4284</v>
      </c>
      <c r="O314" s="5" t="s">
        <v>4285</v>
      </c>
      <c r="P314" s="5" t="s">
        <v>4286</v>
      </c>
    </row>
    <row r="315" ht="19" customHeight="1" spans="1:16">
      <c r="A315" s="5">
        <v>16</v>
      </c>
      <c r="B315" s="5" t="s">
        <v>141</v>
      </c>
      <c r="C315" s="5" t="s">
        <v>142</v>
      </c>
      <c r="D315" s="8" t="s">
        <v>336</v>
      </c>
      <c r="E315" s="6">
        <v>63</v>
      </c>
      <c r="F315" s="6">
        <v>60.9</v>
      </c>
      <c r="G315" s="6"/>
      <c r="H315" s="5" t="s">
        <v>120</v>
      </c>
      <c r="I315" s="6">
        <f t="shared" si="16"/>
        <v>2.1</v>
      </c>
      <c r="J315" s="5" t="str">
        <f>IF(H315="否","不适用",IF(AND(ISNUMBER(E315),ISNUMBER(F315)),IF(I315&gt;规则与名单!$B$2,"是","否"),"未判定"))</f>
        <v>不适用</v>
      </c>
      <c r="K315" s="5" t="str">
        <f t="shared" si="17"/>
        <v>非测试日仪表</v>
      </c>
      <c r="L315" s="6">
        <f t="shared" si="18"/>
        <v>63</v>
      </c>
      <c r="M315" s="5">
        <f t="shared" si="19"/>
        <v>0</v>
      </c>
      <c r="N315" s="5" t="s">
        <v>4287</v>
      </c>
      <c r="O315" s="5" t="s">
        <v>4288</v>
      </c>
      <c r="P315" s="5" t="s">
        <v>4289</v>
      </c>
    </row>
    <row r="316" ht="19" customHeight="1" spans="1:16">
      <c r="A316" s="5">
        <v>16</v>
      </c>
      <c r="B316" s="5" t="s">
        <v>141</v>
      </c>
      <c r="C316" s="5" t="s">
        <v>142</v>
      </c>
      <c r="D316" s="8" t="s">
        <v>653</v>
      </c>
      <c r="E316" s="6">
        <v>150.6</v>
      </c>
      <c r="F316" s="6">
        <v>145.4</v>
      </c>
      <c r="G316" s="6"/>
      <c r="H316" s="5" t="s">
        <v>120</v>
      </c>
      <c r="I316" s="6">
        <f t="shared" si="16"/>
        <v>5.19999999999999</v>
      </c>
      <c r="J316" s="5" t="str">
        <f>IF(H316="否","不适用",IF(AND(ISNUMBER(E316),ISNUMBER(F316)),IF(I316&gt;规则与名单!$B$2,"是","否"),"未判定"))</f>
        <v>不适用</v>
      </c>
      <c r="K316" s="5" t="str">
        <f t="shared" si="17"/>
        <v>非测试日仪表</v>
      </c>
      <c r="L316" s="6">
        <f t="shared" si="18"/>
        <v>150.6</v>
      </c>
      <c r="M316" s="5">
        <f t="shared" si="19"/>
        <v>0</v>
      </c>
      <c r="N316" s="5" t="s">
        <v>4290</v>
      </c>
      <c r="O316" s="5" t="s">
        <v>4291</v>
      </c>
      <c r="P316" s="5" t="s">
        <v>4292</v>
      </c>
    </row>
    <row r="317" ht="19" customHeight="1" spans="1:16">
      <c r="A317" s="5">
        <v>16</v>
      </c>
      <c r="B317" s="5" t="s">
        <v>141</v>
      </c>
      <c r="C317" s="5" t="s">
        <v>142</v>
      </c>
      <c r="D317" s="8" t="s">
        <v>140</v>
      </c>
      <c r="E317" s="6">
        <v>110.4</v>
      </c>
      <c r="F317" s="6">
        <v>104.6</v>
      </c>
      <c r="G317" s="6"/>
      <c r="H317" s="5" t="s">
        <v>120</v>
      </c>
      <c r="I317" s="6">
        <f t="shared" si="16"/>
        <v>5.80000000000001</v>
      </c>
      <c r="J317" s="5" t="str">
        <f>IF(H317="否","不适用",IF(AND(ISNUMBER(E317),ISNUMBER(F317)),IF(I317&gt;规则与名单!$B$2,"是","否"),"未判定"))</f>
        <v>不适用</v>
      </c>
      <c r="K317" s="5" t="str">
        <f t="shared" si="17"/>
        <v>非测试日仪表</v>
      </c>
      <c r="L317" s="6">
        <f t="shared" si="18"/>
        <v>110.4</v>
      </c>
      <c r="M317" s="5">
        <f t="shared" si="19"/>
        <v>0</v>
      </c>
      <c r="N317" s="5" t="s">
        <v>4293</v>
      </c>
      <c r="O317" s="5" t="s">
        <v>4294</v>
      </c>
      <c r="P317" s="5" t="s">
        <v>4295</v>
      </c>
    </row>
    <row r="318" ht="19" customHeight="1" spans="1:16">
      <c r="A318" s="5">
        <v>16</v>
      </c>
      <c r="B318" s="5" t="s">
        <v>141</v>
      </c>
      <c r="C318" s="5" t="s">
        <v>142</v>
      </c>
      <c r="D318" s="8" t="s">
        <v>115</v>
      </c>
      <c r="E318" s="6">
        <v>86.1</v>
      </c>
      <c r="F318" s="6">
        <v>83.3</v>
      </c>
      <c r="G318" s="6"/>
      <c r="H318" s="5" t="s">
        <v>120</v>
      </c>
      <c r="I318" s="6">
        <f t="shared" si="16"/>
        <v>2.8</v>
      </c>
      <c r="J318" s="5" t="str">
        <f>IF(H318="否","不适用",IF(AND(ISNUMBER(E318),ISNUMBER(F318)),IF(I318&gt;规则与名单!$B$2,"是","否"),"未判定"))</f>
        <v>不适用</v>
      </c>
      <c r="K318" s="5" t="str">
        <f t="shared" si="17"/>
        <v>非测试日仪表</v>
      </c>
      <c r="L318" s="6">
        <f t="shared" si="18"/>
        <v>86.1</v>
      </c>
      <c r="M318" s="5">
        <f t="shared" si="19"/>
        <v>0</v>
      </c>
      <c r="N318" s="5" t="s">
        <v>4296</v>
      </c>
      <c r="O318" s="5" t="s">
        <v>4297</v>
      </c>
      <c r="P318" s="5" t="s">
        <v>4298</v>
      </c>
    </row>
    <row r="319" ht="19" customHeight="1" spans="1:16">
      <c r="A319" s="5">
        <v>17</v>
      </c>
      <c r="B319" s="5" t="s">
        <v>146</v>
      </c>
      <c r="C319" s="5" t="s">
        <v>142</v>
      </c>
      <c r="D319" s="8" t="s">
        <v>114</v>
      </c>
      <c r="E319" s="6">
        <v>54.7</v>
      </c>
      <c r="F319" s="6">
        <v>57.5</v>
      </c>
      <c r="G319" s="6">
        <v>54.9</v>
      </c>
      <c r="H319" s="5" t="s">
        <v>120</v>
      </c>
      <c r="I319" s="6">
        <f t="shared" si="16"/>
        <v>-2.8</v>
      </c>
      <c r="J319" s="5" t="str">
        <f>IF(H319="否","不适用",IF(AND(ISNUMBER(E319),ISNUMBER(F319)),IF(I319&gt;规则与名单!$B$2,"是","否"),"未判定"))</f>
        <v>不适用</v>
      </c>
      <c r="K319" s="5" t="str">
        <f t="shared" si="17"/>
        <v>非测试日纯氢</v>
      </c>
      <c r="L319" s="6">
        <f t="shared" si="18"/>
        <v>54.9</v>
      </c>
      <c r="M319" s="5">
        <f t="shared" si="19"/>
        <v>0</v>
      </c>
      <c r="N319" s="5" t="s">
        <v>4299</v>
      </c>
      <c r="O319" s="5" t="s">
        <v>4300</v>
      </c>
      <c r="P319" s="5" t="s">
        <v>4301</v>
      </c>
    </row>
    <row r="320" ht="19" customHeight="1" spans="1:16">
      <c r="A320" s="5">
        <v>17</v>
      </c>
      <c r="B320" s="5" t="s">
        <v>146</v>
      </c>
      <c r="C320" s="5" t="s">
        <v>142</v>
      </c>
      <c r="D320" s="8" t="s">
        <v>605</v>
      </c>
      <c r="E320" s="6">
        <v>86.8</v>
      </c>
      <c r="F320" s="6">
        <v>99.1</v>
      </c>
      <c r="G320" s="6">
        <v>83.8</v>
      </c>
      <c r="H320" s="5" t="s">
        <v>120</v>
      </c>
      <c r="I320" s="6">
        <f t="shared" si="16"/>
        <v>-12.3</v>
      </c>
      <c r="J320" s="5" t="str">
        <f>IF(H320="否","不适用",IF(AND(ISNUMBER(E320),ISNUMBER(F320)),IF(I320&gt;规则与名单!$B$2,"是","否"),"未判定"))</f>
        <v>不适用</v>
      </c>
      <c r="K320" s="5" t="str">
        <f t="shared" si="17"/>
        <v>非测试日纯氢</v>
      </c>
      <c r="L320" s="6">
        <f t="shared" si="18"/>
        <v>83.8</v>
      </c>
      <c r="M320" s="5">
        <f t="shared" si="19"/>
        <v>0</v>
      </c>
      <c r="N320" s="5" t="s">
        <v>4302</v>
      </c>
      <c r="O320" s="5" t="s">
        <v>4303</v>
      </c>
      <c r="P320" s="5" t="s">
        <v>4304</v>
      </c>
    </row>
    <row r="321" ht="19" customHeight="1" spans="1:16">
      <c r="A321" s="5">
        <v>17</v>
      </c>
      <c r="B321" s="5" t="s">
        <v>146</v>
      </c>
      <c r="C321" s="5" t="s">
        <v>142</v>
      </c>
      <c r="D321" s="8" t="s">
        <v>186</v>
      </c>
      <c r="E321" s="6">
        <v>109.8</v>
      </c>
      <c r="F321" s="6">
        <v>118.9</v>
      </c>
      <c r="G321" s="6">
        <v>91.5</v>
      </c>
      <c r="H321" s="5" t="s">
        <v>120</v>
      </c>
      <c r="I321" s="6">
        <f t="shared" si="16"/>
        <v>-9.10000000000001</v>
      </c>
      <c r="J321" s="5" t="str">
        <f>IF(H321="否","不适用",IF(AND(ISNUMBER(E321),ISNUMBER(F321)),IF(I321&gt;规则与名单!$B$2,"是","否"),"未判定"))</f>
        <v>不适用</v>
      </c>
      <c r="K321" s="5" t="str">
        <f t="shared" si="17"/>
        <v>非测试日纯氢</v>
      </c>
      <c r="L321" s="6">
        <f t="shared" si="18"/>
        <v>91.5</v>
      </c>
      <c r="M321" s="5">
        <f t="shared" si="19"/>
        <v>0</v>
      </c>
      <c r="N321" s="5" t="s">
        <v>4305</v>
      </c>
      <c r="O321" s="5" t="s">
        <v>4306</v>
      </c>
      <c r="P321" s="5" t="s">
        <v>4307</v>
      </c>
    </row>
    <row r="322" ht="19" customHeight="1" spans="1:16">
      <c r="A322" s="5">
        <v>17</v>
      </c>
      <c r="B322" s="5" t="s">
        <v>146</v>
      </c>
      <c r="C322" s="5" t="s">
        <v>142</v>
      </c>
      <c r="D322" s="8" t="s">
        <v>165</v>
      </c>
      <c r="E322" s="6">
        <v>47.9</v>
      </c>
      <c r="F322" s="6">
        <v>60</v>
      </c>
      <c r="G322" s="6">
        <v>47.9</v>
      </c>
      <c r="H322" s="5" t="s">
        <v>120</v>
      </c>
      <c r="I322" s="6">
        <f t="shared" ref="I322:I385" si="20">IF(AND(ISNUMBER(E322),ISNUMBER(F322)),E322-F322,"")</f>
        <v>-12.1</v>
      </c>
      <c r="J322" s="5" t="str">
        <f>IF(H322="否","不适用",IF(AND(ISNUMBER(E322),ISNUMBER(F322)),IF(I322&gt;规则与名单!$B$2,"是","否"),"未判定"))</f>
        <v>不适用</v>
      </c>
      <c r="K322" s="5" t="str">
        <f t="shared" ref="K322:K385" si="21">IF(J322="是",IF(ISNUMBER(F322),"测试日GPS","缺失"),IF(ISNUMBER(G322),"非测试日纯氢",IF(AND(H322="是",J322="未判定"),IF(ISNUMBER(F322),"测试名单无纯氢GPS","缺失"),IF(ISNUMBER(E322),"非测试日仪表","缺失"))))</f>
        <v>非测试日纯氢</v>
      </c>
      <c r="L322" s="6">
        <f t="shared" ref="L322:L385" si="22">IF(K322="缺失","",IF(K322="非测试日纯氢",G322,IF(K322="非测试日仪表",E322,F322)))</f>
        <v>47.9</v>
      </c>
      <c r="M322" s="5">
        <f t="shared" ref="M322:M385" si="23">IF(K322="缺失",1,0)</f>
        <v>0</v>
      </c>
      <c r="N322" s="5" t="s">
        <v>4308</v>
      </c>
      <c r="O322" s="5" t="s">
        <v>4309</v>
      </c>
      <c r="P322" s="5" t="s">
        <v>4310</v>
      </c>
    </row>
    <row r="323" ht="19" customHeight="1" spans="1:16">
      <c r="A323" s="5">
        <v>17</v>
      </c>
      <c r="B323" s="5" t="s">
        <v>146</v>
      </c>
      <c r="C323" s="5" t="s">
        <v>142</v>
      </c>
      <c r="D323" s="8" t="s">
        <v>151</v>
      </c>
      <c r="E323" s="6">
        <v>67.4</v>
      </c>
      <c r="F323" s="6">
        <v>73.5</v>
      </c>
      <c r="G323" s="6">
        <v>61</v>
      </c>
      <c r="H323" s="5" t="s">
        <v>120</v>
      </c>
      <c r="I323" s="6">
        <f t="shared" si="20"/>
        <v>-6.09999999999999</v>
      </c>
      <c r="J323" s="5" t="str">
        <f>IF(H323="否","不适用",IF(AND(ISNUMBER(E323),ISNUMBER(F323)),IF(I323&gt;规则与名单!$B$2,"是","否"),"未判定"))</f>
        <v>不适用</v>
      </c>
      <c r="K323" s="5" t="str">
        <f t="shared" si="21"/>
        <v>非测试日纯氢</v>
      </c>
      <c r="L323" s="6">
        <f t="shared" si="22"/>
        <v>61</v>
      </c>
      <c r="M323" s="5">
        <f t="shared" si="23"/>
        <v>0</v>
      </c>
      <c r="N323" s="5" t="s">
        <v>4311</v>
      </c>
      <c r="O323" s="5" t="s">
        <v>4312</v>
      </c>
      <c r="P323" s="5" t="s">
        <v>4313</v>
      </c>
    </row>
    <row r="324" ht="19" customHeight="1" spans="1:16">
      <c r="A324" s="5">
        <v>17</v>
      </c>
      <c r="B324" s="5" t="s">
        <v>146</v>
      </c>
      <c r="C324" s="5" t="s">
        <v>142</v>
      </c>
      <c r="D324" s="8" t="s">
        <v>3358</v>
      </c>
      <c r="E324" s="6">
        <v>106.9</v>
      </c>
      <c r="F324" s="6">
        <v>116</v>
      </c>
      <c r="G324" s="6">
        <v>106.8</v>
      </c>
      <c r="H324" s="5" t="s">
        <v>120</v>
      </c>
      <c r="I324" s="6">
        <f t="shared" si="20"/>
        <v>-9.09999999999999</v>
      </c>
      <c r="J324" s="5" t="str">
        <f>IF(H324="否","不适用",IF(AND(ISNUMBER(E324),ISNUMBER(F324)),IF(I324&gt;规则与名单!$B$2,"是","否"),"未判定"))</f>
        <v>不适用</v>
      </c>
      <c r="K324" s="5" t="str">
        <f t="shared" si="21"/>
        <v>非测试日纯氢</v>
      </c>
      <c r="L324" s="6">
        <f t="shared" si="22"/>
        <v>106.8</v>
      </c>
      <c r="M324" s="5">
        <f t="shared" si="23"/>
        <v>0</v>
      </c>
      <c r="N324" s="5" t="s">
        <v>4314</v>
      </c>
      <c r="O324" s="5" t="s">
        <v>4315</v>
      </c>
      <c r="P324" s="5" t="s">
        <v>4316</v>
      </c>
    </row>
    <row r="325" ht="19" customHeight="1" spans="1:16">
      <c r="A325" s="5">
        <v>17</v>
      </c>
      <c r="B325" s="5" t="s">
        <v>146</v>
      </c>
      <c r="C325" s="5" t="s">
        <v>142</v>
      </c>
      <c r="D325" s="8" t="s">
        <v>272</v>
      </c>
      <c r="E325" s="6">
        <v>82.7</v>
      </c>
      <c r="F325" s="6">
        <v>99.8</v>
      </c>
      <c r="G325" s="6">
        <v>64.7</v>
      </c>
      <c r="H325" s="5" t="s">
        <v>120</v>
      </c>
      <c r="I325" s="6">
        <f t="shared" si="20"/>
        <v>-17.1</v>
      </c>
      <c r="J325" s="5" t="str">
        <f>IF(H325="否","不适用",IF(AND(ISNUMBER(E325),ISNUMBER(F325)),IF(I325&gt;规则与名单!$B$2,"是","否"),"未判定"))</f>
        <v>不适用</v>
      </c>
      <c r="K325" s="5" t="str">
        <f t="shared" si="21"/>
        <v>非测试日纯氢</v>
      </c>
      <c r="L325" s="6">
        <f t="shared" si="22"/>
        <v>64.7</v>
      </c>
      <c r="M325" s="5">
        <f t="shared" si="23"/>
        <v>0</v>
      </c>
      <c r="N325" s="5" t="s">
        <v>4317</v>
      </c>
      <c r="O325" s="5" t="s">
        <v>4318</v>
      </c>
      <c r="P325" s="5" t="s">
        <v>4319</v>
      </c>
    </row>
    <row r="326" ht="19" customHeight="1" spans="1:16">
      <c r="A326" s="5">
        <v>17</v>
      </c>
      <c r="B326" s="5" t="s">
        <v>146</v>
      </c>
      <c r="C326" s="5" t="s">
        <v>142</v>
      </c>
      <c r="D326" s="8" t="s">
        <v>506</v>
      </c>
      <c r="E326" s="6">
        <v>104.9</v>
      </c>
      <c r="F326" s="6">
        <v>114.2</v>
      </c>
      <c r="G326" s="6">
        <v>98.4</v>
      </c>
      <c r="H326" s="5" t="s">
        <v>120</v>
      </c>
      <c r="I326" s="6">
        <f t="shared" si="20"/>
        <v>-9.3</v>
      </c>
      <c r="J326" s="5" t="str">
        <f>IF(H326="否","不适用",IF(AND(ISNUMBER(E326),ISNUMBER(F326)),IF(I326&gt;规则与名单!$B$2,"是","否"),"未判定"))</f>
        <v>不适用</v>
      </c>
      <c r="K326" s="5" t="str">
        <f t="shared" si="21"/>
        <v>非测试日纯氢</v>
      </c>
      <c r="L326" s="6">
        <f t="shared" si="22"/>
        <v>98.4</v>
      </c>
      <c r="M326" s="5">
        <f t="shared" si="23"/>
        <v>0</v>
      </c>
      <c r="N326" s="5" t="s">
        <v>4320</v>
      </c>
      <c r="O326" s="5" t="s">
        <v>4321</v>
      </c>
      <c r="P326" s="5" t="s">
        <v>4322</v>
      </c>
    </row>
    <row r="327" ht="19" customHeight="1" spans="1:16">
      <c r="A327" s="5">
        <v>17</v>
      </c>
      <c r="B327" s="5" t="s">
        <v>146</v>
      </c>
      <c r="C327" s="5" t="s">
        <v>142</v>
      </c>
      <c r="D327" s="8" t="s">
        <v>673</v>
      </c>
      <c r="E327" s="6">
        <v>75.2</v>
      </c>
      <c r="F327" s="6">
        <v>83.6</v>
      </c>
      <c r="G327" s="6">
        <v>75.2</v>
      </c>
      <c r="H327" s="5" t="s">
        <v>120</v>
      </c>
      <c r="I327" s="6">
        <f t="shared" si="20"/>
        <v>-8.39999999999999</v>
      </c>
      <c r="J327" s="5" t="str">
        <f>IF(H327="否","不适用",IF(AND(ISNUMBER(E327),ISNUMBER(F327)),IF(I327&gt;规则与名单!$B$2,"是","否"),"未判定"))</f>
        <v>不适用</v>
      </c>
      <c r="K327" s="5" t="str">
        <f t="shared" si="21"/>
        <v>非测试日纯氢</v>
      </c>
      <c r="L327" s="6">
        <f t="shared" si="22"/>
        <v>75.2</v>
      </c>
      <c r="M327" s="5">
        <f t="shared" si="23"/>
        <v>0</v>
      </c>
      <c r="N327" s="5" t="s">
        <v>4323</v>
      </c>
      <c r="O327" s="5" t="s">
        <v>4324</v>
      </c>
      <c r="P327" s="5" t="s">
        <v>4325</v>
      </c>
    </row>
    <row r="328" ht="19" customHeight="1" spans="1:16">
      <c r="A328" s="5">
        <v>17</v>
      </c>
      <c r="B328" s="5" t="s">
        <v>146</v>
      </c>
      <c r="C328" s="5" t="s">
        <v>142</v>
      </c>
      <c r="D328" s="8" t="s">
        <v>183</v>
      </c>
      <c r="E328" s="6">
        <v>79.1</v>
      </c>
      <c r="F328" s="6">
        <v>93.6</v>
      </c>
      <c r="G328" s="6">
        <v>75.8</v>
      </c>
      <c r="H328" s="5" t="s">
        <v>120</v>
      </c>
      <c r="I328" s="6">
        <f t="shared" si="20"/>
        <v>-14.5</v>
      </c>
      <c r="J328" s="5" t="str">
        <f>IF(H328="否","不适用",IF(AND(ISNUMBER(E328),ISNUMBER(F328)),IF(I328&gt;规则与名单!$B$2,"是","否"),"未判定"))</f>
        <v>不适用</v>
      </c>
      <c r="K328" s="5" t="str">
        <f t="shared" si="21"/>
        <v>非测试日纯氢</v>
      </c>
      <c r="L328" s="6">
        <f t="shared" si="22"/>
        <v>75.8</v>
      </c>
      <c r="M328" s="5">
        <f t="shared" si="23"/>
        <v>0</v>
      </c>
      <c r="N328" s="5" t="s">
        <v>4326</v>
      </c>
      <c r="O328" s="5" t="s">
        <v>4327</v>
      </c>
      <c r="P328" s="5" t="s">
        <v>4328</v>
      </c>
    </row>
    <row r="329" ht="19" customHeight="1" spans="1:16">
      <c r="A329" s="5">
        <v>17</v>
      </c>
      <c r="B329" s="5" t="s">
        <v>146</v>
      </c>
      <c r="C329" s="5" t="s">
        <v>142</v>
      </c>
      <c r="D329" s="8" t="s">
        <v>431</v>
      </c>
      <c r="E329" s="6">
        <v>312</v>
      </c>
      <c r="F329" s="6">
        <v>383</v>
      </c>
      <c r="G329" s="6">
        <v>173.8</v>
      </c>
      <c r="H329" s="5" t="s">
        <v>120</v>
      </c>
      <c r="I329" s="6">
        <f t="shared" si="20"/>
        <v>-71</v>
      </c>
      <c r="J329" s="5" t="str">
        <f>IF(H329="否","不适用",IF(AND(ISNUMBER(E329),ISNUMBER(F329)),IF(I329&gt;规则与名单!$B$2,"是","否"),"未判定"))</f>
        <v>不适用</v>
      </c>
      <c r="K329" s="5" t="str">
        <f t="shared" si="21"/>
        <v>非测试日纯氢</v>
      </c>
      <c r="L329" s="6">
        <f t="shared" si="22"/>
        <v>173.8</v>
      </c>
      <c r="M329" s="5">
        <f t="shared" si="23"/>
        <v>0</v>
      </c>
      <c r="N329" s="5" t="s">
        <v>4329</v>
      </c>
      <c r="O329" s="5" t="s">
        <v>4330</v>
      </c>
      <c r="P329" s="5" t="s">
        <v>4331</v>
      </c>
    </row>
    <row r="330" ht="19" customHeight="1" spans="1:16">
      <c r="A330" s="5">
        <v>17</v>
      </c>
      <c r="B330" s="5" t="s">
        <v>146</v>
      </c>
      <c r="C330" s="5" t="s">
        <v>142</v>
      </c>
      <c r="D330" s="8" t="s">
        <v>3377</v>
      </c>
      <c r="E330" s="6">
        <v>123.9</v>
      </c>
      <c r="F330" s="6">
        <v>84.7</v>
      </c>
      <c r="G330" s="6">
        <v>61.9</v>
      </c>
      <c r="H330" s="5" t="s">
        <v>120</v>
      </c>
      <c r="I330" s="6">
        <f t="shared" si="20"/>
        <v>39.2</v>
      </c>
      <c r="J330" s="5" t="str">
        <f>IF(H330="否","不适用",IF(AND(ISNUMBER(E330),ISNUMBER(F330)),IF(I330&gt;规则与名单!$B$2,"是","否"),"未判定"))</f>
        <v>不适用</v>
      </c>
      <c r="K330" s="5" t="str">
        <f t="shared" si="21"/>
        <v>非测试日纯氢</v>
      </c>
      <c r="L330" s="6">
        <f t="shared" si="22"/>
        <v>61.9</v>
      </c>
      <c r="M330" s="5">
        <f t="shared" si="23"/>
        <v>0</v>
      </c>
      <c r="N330" s="5" t="s">
        <v>4332</v>
      </c>
      <c r="O330" s="5" t="s">
        <v>4333</v>
      </c>
      <c r="P330" s="5" t="s">
        <v>4334</v>
      </c>
    </row>
    <row r="331" ht="19" customHeight="1" spans="1:16">
      <c r="A331" s="5">
        <v>17</v>
      </c>
      <c r="B331" s="5" t="s">
        <v>146</v>
      </c>
      <c r="C331" s="5" t="s">
        <v>142</v>
      </c>
      <c r="D331" s="8" t="s">
        <v>407</v>
      </c>
      <c r="E331" s="6">
        <v>150.9</v>
      </c>
      <c r="F331" s="6">
        <v>180.5</v>
      </c>
      <c r="G331" s="6">
        <v>114.8</v>
      </c>
      <c r="H331" s="5" t="s">
        <v>120</v>
      </c>
      <c r="I331" s="6">
        <f t="shared" si="20"/>
        <v>-29.6</v>
      </c>
      <c r="J331" s="5" t="str">
        <f>IF(H331="否","不适用",IF(AND(ISNUMBER(E331),ISNUMBER(F331)),IF(I331&gt;规则与名单!$B$2,"是","否"),"未判定"))</f>
        <v>不适用</v>
      </c>
      <c r="K331" s="5" t="str">
        <f t="shared" si="21"/>
        <v>非测试日纯氢</v>
      </c>
      <c r="L331" s="6">
        <f t="shared" si="22"/>
        <v>114.8</v>
      </c>
      <c r="M331" s="5">
        <f t="shared" si="23"/>
        <v>0</v>
      </c>
      <c r="N331" s="5" t="s">
        <v>4335</v>
      </c>
      <c r="O331" s="5" t="s">
        <v>4336</v>
      </c>
      <c r="P331" s="5" t="s">
        <v>4337</v>
      </c>
    </row>
    <row r="332" ht="19" customHeight="1" spans="1:16">
      <c r="A332" s="5">
        <v>17</v>
      </c>
      <c r="B332" s="5" t="s">
        <v>146</v>
      </c>
      <c r="C332" s="5" t="s">
        <v>142</v>
      </c>
      <c r="D332" s="8" t="s">
        <v>411</v>
      </c>
      <c r="E332" s="6">
        <v>208.5</v>
      </c>
      <c r="F332" s="6">
        <v>231.3</v>
      </c>
      <c r="G332" s="6">
        <v>205</v>
      </c>
      <c r="H332" s="5" t="s">
        <v>120</v>
      </c>
      <c r="I332" s="6">
        <f t="shared" si="20"/>
        <v>-22.8</v>
      </c>
      <c r="J332" s="5" t="str">
        <f>IF(H332="否","不适用",IF(AND(ISNUMBER(E332),ISNUMBER(F332)),IF(I332&gt;规则与名单!$B$2,"是","否"),"未判定"))</f>
        <v>不适用</v>
      </c>
      <c r="K332" s="5" t="str">
        <f t="shared" si="21"/>
        <v>非测试日纯氢</v>
      </c>
      <c r="L332" s="6">
        <f t="shared" si="22"/>
        <v>205</v>
      </c>
      <c r="M332" s="5">
        <f t="shared" si="23"/>
        <v>0</v>
      </c>
      <c r="N332" s="5" t="s">
        <v>4338</v>
      </c>
      <c r="O332" s="5" t="s">
        <v>4339</v>
      </c>
      <c r="P332" s="5" t="s">
        <v>4340</v>
      </c>
    </row>
    <row r="333" ht="19" customHeight="1" spans="1:16">
      <c r="A333" s="5">
        <v>17</v>
      </c>
      <c r="B333" s="5" t="s">
        <v>146</v>
      </c>
      <c r="C333" s="5" t="s">
        <v>142</v>
      </c>
      <c r="D333" s="8" t="s">
        <v>251</v>
      </c>
      <c r="E333" s="6">
        <v>170.2</v>
      </c>
      <c r="F333" s="6">
        <v>192.7</v>
      </c>
      <c r="G333" s="6">
        <v>143.9</v>
      </c>
      <c r="H333" s="5" t="s">
        <v>120</v>
      </c>
      <c r="I333" s="6">
        <f t="shared" si="20"/>
        <v>-22.5</v>
      </c>
      <c r="J333" s="5" t="str">
        <f>IF(H333="否","不适用",IF(AND(ISNUMBER(E333),ISNUMBER(F333)),IF(I333&gt;规则与名单!$B$2,"是","否"),"未判定"))</f>
        <v>不适用</v>
      </c>
      <c r="K333" s="5" t="str">
        <f t="shared" si="21"/>
        <v>非测试日纯氢</v>
      </c>
      <c r="L333" s="6">
        <f t="shared" si="22"/>
        <v>143.9</v>
      </c>
      <c r="M333" s="5">
        <f t="shared" si="23"/>
        <v>0</v>
      </c>
      <c r="N333" s="5" t="s">
        <v>4341</v>
      </c>
      <c r="O333" s="5" t="s">
        <v>4342</v>
      </c>
      <c r="P333" s="5" t="s">
        <v>4343</v>
      </c>
    </row>
    <row r="334" ht="19" customHeight="1" spans="1:16">
      <c r="A334" s="5">
        <v>17</v>
      </c>
      <c r="B334" s="5" t="s">
        <v>146</v>
      </c>
      <c r="C334" s="5" t="s">
        <v>142</v>
      </c>
      <c r="D334" s="8" t="s">
        <v>472</v>
      </c>
      <c r="E334" s="6">
        <v>114.2</v>
      </c>
      <c r="F334" s="6">
        <v>130.2</v>
      </c>
      <c r="G334" s="6">
        <v>111.9</v>
      </c>
      <c r="H334" s="5" t="s">
        <v>120</v>
      </c>
      <c r="I334" s="6">
        <f t="shared" si="20"/>
        <v>-16</v>
      </c>
      <c r="J334" s="5" t="str">
        <f>IF(H334="否","不适用",IF(AND(ISNUMBER(E334),ISNUMBER(F334)),IF(I334&gt;规则与名单!$B$2,"是","否"),"未判定"))</f>
        <v>不适用</v>
      </c>
      <c r="K334" s="5" t="str">
        <f t="shared" si="21"/>
        <v>非测试日纯氢</v>
      </c>
      <c r="L334" s="6">
        <f t="shared" si="22"/>
        <v>111.9</v>
      </c>
      <c r="M334" s="5">
        <f t="shared" si="23"/>
        <v>0</v>
      </c>
      <c r="N334" s="5" t="s">
        <v>4344</v>
      </c>
      <c r="O334" s="5" t="s">
        <v>4345</v>
      </c>
      <c r="P334" s="5" t="s">
        <v>4346</v>
      </c>
    </row>
    <row r="335" ht="19" customHeight="1" spans="1:16">
      <c r="A335" s="5">
        <v>17</v>
      </c>
      <c r="B335" s="5" t="s">
        <v>146</v>
      </c>
      <c r="C335" s="5" t="s">
        <v>142</v>
      </c>
      <c r="D335" s="8" t="s">
        <v>466</v>
      </c>
      <c r="E335" s="6">
        <v>101</v>
      </c>
      <c r="F335" s="6">
        <v>108.9</v>
      </c>
      <c r="G335" s="6">
        <v>76.1</v>
      </c>
      <c r="H335" s="5" t="s">
        <v>120</v>
      </c>
      <c r="I335" s="6">
        <f t="shared" si="20"/>
        <v>-7.90000000000001</v>
      </c>
      <c r="J335" s="5" t="str">
        <f>IF(H335="否","不适用",IF(AND(ISNUMBER(E335),ISNUMBER(F335)),IF(I335&gt;规则与名单!$B$2,"是","否"),"未判定"))</f>
        <v>不适用</v>
      </c>
      <c r="K335" s="5" t="str">
        <f t="shared" si="21"/>
        <v>非测试日纯氢</v>
      </c>
      <c r="L335" s="6">
        <f t="shared" si="22"/>
        <v>76.1</v>
      </c>
      <c r="M335" s="5">
        <f t="shared" si="23"/>
        <v>0</v>
      </c>
      <c r="N335" s="5" t="s">
        <v>4347</v>
      </c>
      <c r="O335" s="5" t="s">
        <v>4348</v>
      </c>
      <c r="P335" s="5" t="s">
        <v>4349</v>
      </c>
    </row>
    <row r="336" ht="19" customHeight="1" spans="1:16">
      <c r="A336" s="5">
        <v>17</v>
      </c>
      <c r="B336" s="5" t="s">
        <v>146</v>
      </c>
      <c r="C336" s="5" t="s">
        <v>142</v>
      </c>
      <c r="D336" s="8" t="s">
        <v>333</v>
      </c>
      <c r="E336" s="6">
        <v>140.1</v>
      </c>
      <c r="F336" s="6">
        <v>157.7</v>
      </c>
      <c r="G336" s="6">
        <v>102.8</v>
      </c>
      <c r="H336" s="5" t="s">
        <v>120</v>
      </c>
      <c r="I336" s="6">
        <f t="shared" si="20"/>
        <v>-17.6</v>
      </c>
      <c r="J336" s="5" t="str">
        <f>IF(H336="否","不适用",IF(AND(ISNUMBER(E336),ISNUMBER(F336)),IF(I336&gt;规则与名单!$B$2,"是","否"),"未判定"))</f>
        <v>不适用</v>
      </c>
      <c r="K336" s="5" t="str">
        <f t="shared" si="21"/>
        <v>非测试日纯氢</v>
      </c>
      <c r="L336" s="6">
        <f t="shared" si="22"/>
        <v>102.8</v>
      </c>
      <c r="M336" s="5">
        <f t="shared" si="23"/>
        <v>0</v>
      </c>
      <c r="N336" s="5" t="s">
        <v>4350</v>
      </c>
      <c r="O336" s="5" t="s">
        <v>4351</v>
      </c>
      <c r="P336" s="5" t="s">
        <v>4352</v>
      </c>
    </row>
    <row r="337" ht="19" customHeight="1" spans="1:16">
      <c r="A337" s="5">
        <v>17</v>
      </c>
      <c r="B337" s="5" t="s">
        <v>146</v>
      </c>
      <c r="C337" s="5" t="s">
        <v>142</v>
      </c>
      <c r="D337" s="8" t="s">
        <v>175</v>
      </c>
      <c r="E337" s="6">
        <v>123.9</v>
      </c>
      <c r="F337" s="6">
        <v>137.1</v>
      </c>
      <c r="G337" s="6">
        <v>117.1</v>
      </c>
      <c r="H337" s="5" t="s">
        <v>120</v>
      </c>
      <c r="I337" s="6">
        <f t="shared" si="20"/>
        <v>-13.2</v>
      </c>
      <c r="J337" s="5" t="str">
        <f>IF(H337="否","不适用",IF(AND(ISNUMBER(E337),ISNUMBER(F337)),IF(I337&gt;规则与名单!$B$2,"是","否"),"未判定"))</f>
        <v>不适用</v>
      </c>
      <c r="K337" s="5" t="str">
        <f t="shared" si="21"/>
        <v>非测试日纯氢</v>
      </c>
      <c r="L337" s="6">
        <f t="shared" si="22"/>
        <v>117.1</v>
      </c>
      <c r="M337" s="5">
        <f t="shared" si="23"/>
        <v>0</v>
      </c>
      <c r="N337" s="5" t="s">
        <v>4353</v>
      </c>
      <c r="O337" s="5" t="s">
        <v>4354</v>
      </c>
      <c r="P337" s="5" t="s">
        <v>4355</v>
      </c>
    </row>
    <row r="338" ht="19" customHeight="1" spans="1:16">
      <c r="A338" s="5">
        <v>17</v>
      </c>
      <c r="B338" s="5" t="s">
        <v>146</v>
      </c>
      <c r="C338" s="5" t="s">
        <v>142</v>
      </c>
      <c r="D338" s="8" t="s">
        <v>3402</v>
      </c>
      <c r="E338" s="6">
        <v>72.8</v>
      </c>
      <c r="F338" s="6">
        <v>79.4</v>
      </c>
      <c r="G338" s="6">
        <v>52.8</v>
      </c>
      <c r="H338" s="5" t="s">
        <v>120</v>
      </c>
      <c r="I338" s="6">
        <f t="shared" si="20"/>
        <v>-6.60000000000001</v>
      </c>
      <c r="J338" s="5" t="str">
        <f>IF(H338="否","不适用",IF(AND(ISNUMBER(E338),ISNUMBER(F338)),IF(I338&gt;规则与名单!$B$2,"是","否"),"未判定"))</f>
        <v>不适用</v>
      </c>
      <c r="K338" s="5" t="str">
        <f t="shared" si="21"/>
        <v>非测试日纯氢</v>
      </c>
      <c r="L338" s="6">
        <f t="shared" si="22"/>
        <v>52.8</v>
      </c>
      <c r="M338" s="5">
        <f t="shared" si="23"/>
        <v>0</v>
      </c>
      <c r="N338" s="5" t="s">
        <v>4356</v>
      </c>
      <c r="O338" s="5" t="s">
        <v>4357</v>
      </c>
      <c r="P338" s="5" t="s">
        <v>4358</v>
      </c>
    </row>
    <row r="339" ht="19" customHeight="1" spans="1:16">
      <c r="A339" s="5">
        <v>17</v>
      </c>
      <c r="B339" s="5" t="s">
        <v>146</v>
      </c>
      <c r="C339" s="5" t="s">
        <v>142</v>
      </c>
      <c r="D339" s="8" t="s">
        <v>487</v>
      </c>
      <c r="E339" s="6">
        <v>118</v>
      </c>
      <c r="F339" s="6">
        <v>126.9</v>
      </c>
      <c r="G339" s="6">
        <v>102.7</v>
      </c>
      <c r="H339" s="5" t="s">
        <v>120</v>
      </c>
      <c r="I339" s="6">
        <f t="shared" si="20"/>
        <v>-8.90000000000001</v>
      </c>
      <c r="J339" s="5" t="str">
        <f>IF(H339="否","不适用",IF(AND(ISNUMBER(E339),ISNUMBER(F339)),IF(I339&gt;规则与名单!$B$2,"是","否"),"未判定"))</f>
        <v>不适用</v>
      </c>
      <c r="K339" s="5" t="str">
        <f t="shared" si="21"/>
        <v>非测试日纯氢</v>
      </c>
      <c r="L339" s="6">
        <f t="shared" si="22"/>
        <v>102.7</v>
      </c>
      <c r="M339" s="5">
        <f t="shared" si="23"/>
        <v>0</v>
      </c>
      <c r="N339" s="5" t="s">
        <v>4359</v>
      </c>
      <c r="O339" s="5" t="s">
        <v>4360</v>
      </c>
      <c r="P339" s="5" t="s">
        <v>4361</v>
      </c>
    </row>
    <row r="340" ht="19" customHeight="1" spans="1:16">
      <c r="A340" s="5">
        <v>17</v>
      </c>
      <c r="B340" s="5" t="s">
        <v>146</v>
      </c>
      <c r="C340" s="5" t="s">
        <v>142</v>
      </c>
      <c r="D340" s="8" t="s">
        <v>121</v>
      </c>
      <c r="E340" s="6">
        <v>112</v>
      </c>
      <c r="F340" s="6">
        <v>127.8</v>
      </c>
      <c r="G340" s="6">
        <v>111.3</v>
      </c>
      <c r="H340" s="5" t="s">
        <v>120</v>
      </c>
      <c r="I340" s="6">
        <f t="shared" si="20"/>
        <v>-15.8</v>
      </c>
      <c r="J340" s="5" t="str">
        <f>IF(H340="否","不适用",IF(AND(ISNUMBER(E340),ISNUMBER(F340)),IF(I340&gt;规则与名单!$B$2,"是","否"),"未判定"))</f>
        <v>不适用</v>
      </c>
      <c r="K340" s="5" t="str">
        <f t="shared" si="21"/>
        <v>非测试日纯氢</v>
      </c>
      <c r="L340" s="6">
        <f t="shared" si="22"/>
        <v>111.3</v>
      </c>
      <c r="M340" s="5">
        <f t="shared" si="23"/>
        <v>0</v>
      </c>
      <c r="N340" s="5" t="s">
        <v>4362</v>
      </c>
      <c r="O340" s="5" t="s">
        <v>4363</v>
      </c>
      <c r="P340" s="5" t="s">
        <v>4364</v>
      </c>
    </row>
    <row r="341" ht="19" customHeight="1" spans="1:16">
      <c r="A341" s="5">
        <v>17</v>
      </c>
      <c r="B341" s="5" t="s">
        <v>146</v>
      </c>
      <c r="C341" s="5" t="s">
        <v>142</v>
      </c>
      <c r="D341" s="8" t="s">
        <v>170</v>
      </c>
      <c r="E341" s="6">
        <v>104.2</v>
      </c>
      <c r="F341" s="6">
        <v>108.1</v>
      </c>
      <c r="G341" s="6">
        <v>95.7</v>
      </c>
      <c r="H341" s="5" t="s">
        <v>120</v>
      </c>
      <c r="I341" s="6">
        <f t="shared" si="20"/>
        <v>-3.89999999999999</v>
      </c>
      <c r="J341" s="5" t="str">
        <f>IF(H341="否","不适用",IF(AND(ISNUMBER(E341),ISNUMBER(F341)),IF(I341&gt;规则与名单!$B$2,"是","否"),"未判定"))</f>
        <v>不适用</v>
      </c>
      <c r="K341" s="5" t="str">
        <f t="shared" si="21"/>
        <v>非测试日纯氢</v>
      </c>
      <c r="L341" s="6">
        <f t="shared" si="22"/>
        <v>95.7</v>
      </c>
      <c r="M341" s="5">
        <f t="shared" si="23"/>
        <v>0</v>
      </c>
      <c r="N341" s="5" t="s">
        <v>4365</v>
      </c>
      <c r="O341" s="5" t="s">
        <v>4366</v>
      </c>
      <c r="P341" s="5" t="s">
        <v>4367</v>
      </c>
    </row>
    <row r="342" ht="19" customHeight="1" spans="1:16">
      <c r="A342" s="5">
        <v>17</v>
      </c>
      <c r="B342" s="5" t="s">
        <v>146</v>
      </c>
      <c r="C342" s="5" t="s">
        <v>142</v>
      </c>
      <c r="D342" s="8" t="s">
        <v>644</v>
      </c>
      <c r="E342" s="6">
        <v>106.1</v>
      </c>
      <c r="F342" s="6">
        <v>120.8</v>
      </c>
      <c r="G342" s="6">
        <v>105.9</v>
      </c>
      <c r="H342" s="5" t="s">
        <v>120</v>
      </c>
      <c r="I342" s="6">
        <f t="shared" si="20"/>
        <v>-14.7</v>
      </c>
      <c r="J342" s="5" t="str">
        <f>IF(H342="否","不适用",IF(AND(ISNUMBER(E342),ISNUMBER(F342)),IF(I342&gt;规则与名单!$B$2,"是","否"),"未判定"))</f>
        <v>不适用</v>
      </c>
      <c r="K342" s="5" t="str">
        <f t="shared" si="21"/>
        <v>非测试日纯氢</v>
      </c>
      <c r="L342" s="6">
        <f t="shared" si="22"/>
        <v>105.9</v>
      </c>
      <c r="M342" s="5">
        <f t="shared" si="23"/>
        <v>0</v>
      </c>
      <c r="N342" s="5" t="s">
        <v>4368</v>
      </c>
      <c r="O342" s="5" t="s">
        <v>4369</v>
      </c>
      <c r="P342" s="5" t="s">
        <v>4370</v>
      </c>
    </row>
    <row r="343" ht="19" customHeight="1" spans="1:16">
      <c r="A343" s="5">
        <v>17</v>
      </c>
      <c r="B343" s="5" t="s">
        <v>146</v>
      </c>
      <c r="C343" s="5" t="s">
        <v>142</v>
      </c>
      <c r="D343" s="8" t="s">
        <v>3418</v>
      </c>
      <c r="E343" s="6">
        <v>53.3</v>
      </c>
      <c r="F343" s="6">
        <v>55.7</v>
      </c>
      <c r="G343" s="6">
        <v>53.1</v>
      </c>
      <c r="H343" s="5" t="s">
        <v>120</v>
      </c>
      <c r="I343" s="6">
        <f t="shared" si="20"/>
        <v>-2.40000000000001</v>
      </c>
      <c r="J343" s="5" t="str">
        <f>IF(H343="否","不适用",IF(AND(ISNUMBER(E343),ISNUMBER(F343)),IF(I343&gt;规则与名单!$B$2,"是","否"),"未判定"))</f>
        <v>不适用</v>
      </c>
      <c r="K343" s="5" t="str">
        <f t="shared" si="21"/>
        <v>非测试日纯氢</v>
      </c>
      <c r="L343" s="6">
        <f t="shared" si="22"/>
        <v>53.1</v>
      </c>
      <c r="M343" s="5">
        <f t="shared" si="23"/>
        <v>0</v>
      </c>
      <c r="N343" s="5" t="s">
        <v>4371</v>
      </c>
      <c r="O343" s="5" t="s">
        <v>4372</v>
      </c>
      <c r="P343" s="5" t="s">
        <v>4373</v>
      </c>
    </row>
    <row r="344" ht="19" customHeight="1" spans="1:16">
      <c r="A344" s="5">
        <v>17</v>
      </c>
      <c r="B344" s="5" t="s">
        <v>146</v>
      </c>
      <c r="C344" s="5" t="s">
        <v>142</v>
      </c>
      <c r="D344" s="8" t="s">
        <v>3422</v>
      </c>
      <c r="E344" s="6">
        <v>72.4</v>
      </c>
      <c r="F344" s="6">
        <v>81.8</v>
      </c>
      <c r="G344" s="6">
        <v>38.5</v>
      </c>
      <c r="H344" s="5" t="s">
        <v>120</v>
      </c>
      <c r="I344" s="6">
        <f t="shared" si="20"/>
        <v>-9.39999999999999</v>
      </c>
      <c r="J344" s="5" t="str">
        <f>IF(H344="否","不适用",IF(AND(ISNUMBER(E344),ISNUMBER(F344)),IF(I344&gt;规则与名单!$B$2,"是","否"),"未判定"))</f>
        <v>不适用</v>
      </c>
      <c r="K344" s="5" t="str">
        <f t="shared" si="21"/>
        <v>非测试日纯氢</v>
      </c>
      <c r="L344" s="6">
        <f t="shared" si="22"/>
        <v>38.5</v>
      </c>
      <c r="M344" s="5">
        <f t="shared" si="23"/>
        <v>0</v>
      </c>
      <c r="N344" s="5" t="s">
        <v>4374</v>
      </c>
      <c r="O344" s="5" t="s">
        <v>4375</v>
      </c>
      <c r="P344" s="5" t="s">
        <v>4376</v>
      </c>
    </row>
    <row r="345" ht="19" customHeight="1" spans="1:16">
      <c r="A345" s="5">
        <v>17</v>
      </c>
      <c r="B345" s="5" t="s">
        <v>146</v>
      </c>
      <c r="C345" s="5" t="s">
        <v>142</v>
      </c>
      <c r="D345" s="8" t="s">
        <v>336</v>
      </c>
      <c r="E345" s="6">
        <v>51.4</v>
      </c>
      <c r="F345" s="6">
        <v>55.5</v>
      </c>
      <c r="G345" s="6">
        <v>51.4</v>
      </c>
      <c r="H345" s="5" t="s">
        <v>120</v>
      </c>
      <c r="I345" s="6">
        <f t="shared" si="20"/>
        <v>-4.1</v>
      </c>
      <c r="J345" s="5" t="str">
        <f>IF(H345="否","不适用",IF(AND(ISNUMBER(E345),ISNUMBER(F345)),IF(I345&gt;规则与名单!$B$2,"是","否"),"未判定"))</f>
        <v>不适用</v>
      </c>
      <c r="K345" s="5" t="str">
        <f t="shared" si="21"/>
        <v>非测试日纯氢</v>
      </c>
      <c r="L345" s="6">
        <f t="shared" si="22"/>
        <v>51.4</v>
      </c>
      <c r="M345" s="5">
        <f t="shared" si="23"/>
        <v>0</v>
      </c>
      <c r="N345" s="5" t="s">
        <v>4377</v>
      </c>
      <c r="O345" s="5" t="s">
        <v>4378</v>
      </c>
      <c r="P345" s="5" t="s">
        <v>4379</v>
      </c>
    </row>
    <row r="346" ht="19" customHeight="1" spans="1:16">
      <c r="A346" s="5">
        <v>17</v>
      </c>
      <c r="B346" s="5" t="s">
        <v>146</v>
      </c>
      <c r="C346" s="5" t="s">
        <v>142</v>
      </c>
      <c r="D346" s="8" t="s">
        <v>653</v>
      </c>
      <c r="E346" s="6">
        <v>55.4</v>
      </c>
      <c r="F346" s="6">
        <v>67.5</v>
      </c>
      <c r="G346" s="6">
        <v>55.4</v>
      </c>
      <c r="H346" s="5" t="s">
        <v>120</v>
      </c>
      <c r="I346" s="6">
        <f t="shared" si="20"/>
        <v>-12.1</v>
      </c>
      <c r="J346" s="5" t="str">
        <f>IF(H346="否","不适用",IF(AND(ISNUMBER(E346),ISNUMBER(F346)),IF(I346&gt;规则与名单!$B$2,"是","否"),"未判定"))</f>
        <v>不适用</v>
      </c>
      <c r="K346" s="5" t="str">
        <f t="shared" si="21"/>
        <v>非测试日纯氢</v>
      </c>
      <c r="L346" s="6">
        <f t="shared" si="22"/>
        <v>55.4</v>
      </c>
      <c r="M346" s="5">
        <f t="shared" si="23"/>
        <v>0</v>
      </c>
      <c r="N346" s="5" t="s">
        <v>4380</v>
      </c>
      <c r="O346" s="5" t="s">
        <v>4381</v>
      </c>
      <c r="P346" s="5" t="s">
        <v>4382</v>
      </c>
    </row>
    <row r="347" ht="19" customHeight="1" spans="1:16">
      <c r="A347" s="5">
        <v>17</v>
      </c>
      <c r="B347" s="5" t="s">
        <v>146</v>
      </c>
      <c r="C347" s="5" t="s">
        <v>142</v>
      </c>
      <c r="D347" s="8" t="s">
        <v>140</v>
      </c>
      <c r="E347" s="6">
        <v>57.9</v>
      </c>
      <c r="F347" s="6">
        <v>65.3</v>
      </c>
      <c r="G347" s="6">
        <v>57.9</v>
      </c>
      <c r="H347" s="5" t="s">
        <v>120</v>
      </c>
      <c r="I347" s="6">
        <f t="shared" si="20"/>
        <v>-7.4</v>
      </c>
      <c r="J347" s="5" t="str">
        <f>IF(H347="否","不适用",IF(AND(ISNUMBER(E347),ISNUMBER(F347)),IF(I347&gt;规则与名单!$B$2,"是","否"),"未判定"))</f>
        <v>不适用</v>
      </c>
      <c r="K347" s="5" t="str">
        <f t="shared" si="21"/>
        <v>非测试日纯氢</v>
      </c>
      <c r="L347" s="6">
        <f t="shared" si="22"/>
        <v>57.9</v>
      </c>
      <c r="M347" s="5">
        <f t="shared" si="23"/>
        <v>0</v>
      </c>
      <c r="N347" s="5" t="s">
        <v>4383</v>
      </c>
      <c r="O347" s="5" t="s">
        <v>4384</v>
      </c>
      <c r="P347" s="5" t="s">
        <v>4385</v>
      </c>
    </row>
    <row r="348" ht="19" customHeight="1" spans="1:16">
      <c r="A348" s="5">
        <v>17</v>
      </c>
      <c r="B348" s="5" t="s">
        <v>146</v>
      </c>
      <c r="C348" s="5" t="s">
        <v>142</v>
      </c>
      <c r="D348" s="8" t="s">
        <v>115</v>
      </c>
      <c r="E348" s="6">
        <v>179.7</v>
      </c>
      <c r="F348" s="6">
        <v>200.9</v>
      </c>
      <c r="G348" s="6">
        <v>179.6</v>
      </c>
      <c r="H348" s="5" t="s">
        <v>120</v>
      </c>
      <c r="I348" s="6">
        <f t="shared" si="20"/>
        <v>-21.2</v>
      </c>
      <c r="J348" s="5" t="str">
        <f>IF(H348="否","不适用",IF(AND(ISNUMBER(E348),ISNUMBER(F348)),IF(I348&gt;规则与名单!$B$2,"是","否"),"未判定"))</f>
        <v>不适用</v>
      </c>
      <c r="K348" s="5" t="str">
        <f t="shared" si="21"/>
        <v>非测试日纯氢</v>
      </c>
      <c r="L348" s="6">
        <f t="shared" si="22"/>
        <v>179.6</v>
      </c>
      <c r="M348" s="5">
        <f t="shared" si="23"/>
        <v>0</v>
      </c>
      <c r="N348" s="5" t="s">
        <v>4386</v>
      </c>
      <c r="O348" s="5" t="s">
        <v>4387</v>
      </c>
      <c r="P348" s="5" t="s">
        <v>4388</v>
      </c>
    </row>
    <row r="349" ht="19" customHeight="1" spans="1:16">
      <c r="A349" s="5">
        <v>18</v>
      </c>
      <c r="B349" s="5" t="s">
        <v>147</v>
      </c>
      <c r="C349" s="5" t="s">
        <v>142</v>
      </c>
      <c r="D349" s="8" t="s">
        <v>151</v>
      </c>
      <c r="E349" s="6">
        <v>23.1</v>
      </c>
      <c r="F349" s="6">
        <v>23.4</v>
      </c>
      <c r="G349" s="6">
        <v>20.7</v>
      </c>
      <c r="H349" s="5" t="s">
        <v>113</v>
      </c>
      <c r="I349" s="6">
        <f t="shared" si="20"/>
        <v>-0.299999999999997</v>
      </c>
      <c r="J349" s="5" t="str">
        <f>IF(H349="否","不适用",IF(AND(ISNUMBER(E349),ISNUMBER(F349)),IF(I349&gt;规则与名单!$B$2,"是","否"),"未判定"))</f>
        <v>否</v>
      </c>
      <c r="K349" s="5" t="str">
        <f t="shared" si="21"/>
        <v>非测试日纯氢</v>
      </c>
      <c r="L349" s="6">
        <f t="shared" si="22"/>
        <v>20.7</v>
      </c>
      <c r="M349" s="5">
        <f t="shared" si="23"/>
        <v>0</v>
      </c>
      <c r="N349" s="5" t="s">
        <v>4389</v>
      </c>
      <c r="O349" s="5" t="s">
        <v>4390</v>
      </c>
      <c r="P349" s="5" t="s">
        <v>4391</v>
      </c>
    </row>
    <row r="350" ht="19" customHeight="1" spans="1:16">
      <c r="A350" s="5">
        <v>18</v>
      </c>
      <c r="B350" s="5" t="s">
        <v>147</v>
      </c>
      <c r="C350" s="5" t="s">
        <v>142</v>
      </c>
      <c r="D350" s="8" t="s">
        <v>3358</v>
      </c>
      <c r="E350" s="6">
        <v>72.8</v>
      </c>
      <c r="F350" s="6">
        <v>74.9</v>
      </c>
      <c r="G350" s="6">
        <v>72.6</v>
      </c>
      <c r="H350" s="5" t="s">
        <v>113</v>
      </c>
      <c r="I350" s="6">
        <f t="shared" si="20"/>
        <v>-2.10000000000001</v>
      </c>
      <c r="J350" s="5" t="str">
        <f>IF(H350="否","不适用",IF(AND(ISNUMBER(E350),ISNUMBER(F350)),IF(I350&gt;规则与名单!$B$2,"是","否"),"未判定"))</f>
        <v>否</v>
      </c>
      <c r="K350" s="5" t="str">
        <f t="shared" si="21"/>
        <v>非测试日纯氢</v>
      </c>
      <c r="L350" s="6">
        <f t="shared" si="22"/>
        <v>72.6</v>
      </c>
      <c r="M350" s="5">
        <f t="shared" si="23"/>
        <v>0</v>
      </c>
      <c r="N350" s="5" t="s">
        <v>4392</v>
      </c>
      <c r="O350" s="5" t="s">
        <v>4393</v>
      </c>
      <c r="P350" s="5" t="s">
        <v>4394</v>
      </c>
    </row>
    <row r="351" ht="19" customHeight="1" spans="1:16">
      <c r="A351" s="5">
        <v>18</v>
      </c>
      <c r="B351" s="5" t="s">
        <v>147</v>
      </c>
      <c r="C351" s="5" t="s">
        <v>142</v>
      </c>
      <c r="D351" s="8" t="s">
        <v>272</v>
      </c>
      <c r="E351" s="6">
        <v>324.4</v>
      </c>
      <c r="F351" s="6">
        <v>329.1</v>
      </c>
      <c r="G351" s="6">
        <v>299.5</v>
      </c>
      <c r="H351" s="5" t="s">
        <v>113</v>
      </c>
      <c r="I351" s="6">
        <f t="shared" si="20"/>
        <v>-4.70000000000005</v>
      </c>
      <c r="J351" s="5" t="str">
        <f>IF(H351="否","不适用",IF(AND(ISNUMBER(E351),ISNUMBER(F351)),IF(I351&gt;规则与名单!$B$2,"是","否"),"未判定"))</f>
        <v>否</v>
      </c>
      <c r="K351" s="5" t="str">
        <f t="shared" si="21"/>
        <v>非测试日纯氢</v>
      </c>
      <c r="L351" s="6">
        <f t="shared" si="22"/>
        <v>299.5</v>
      </c>
      <c r="M351" s="5">
        <f t="shared" si="23"/>
        <v>0</v>
      </c>
      <c r="N351" s="5" t="s">
        <v>4395</v>
      </c>
      <c r="O351" s="5" t="s">
        <v>4396</v>
      </c>
      <c r="P351" s="5" t="s">
        <v>4397</v>
      </c>
    </row>
    <row r="352" ht="19" customHeight="1" spans="1:16">
      <c r="A352" s="5">
        <v>18</v>
      </c>
      <c r="B352" s="5" t="s">
        <v>147</v>
      </c>
      <c r="C352" s="5" t="s">
        <v>142</v>
      </c>
      <c r="D352" s="8" t="s">
        <v>506</v>
      </c>
      <c r="E352" s="6">
        <v>33</v>
      </c>
      <c r="F352" s="6">
        <v>34.3</v>
      </c>
      <c r="G352" s="6">
        <v>32.8</v>
      </c>
      <c r="H352" s="5" t="s">
        <v>113</v>
      </c>
      <c r="I352" s="6">
        <f t="shared" si="20"/>
        <v>-1.3</v>
      </c>
      <c r="J352" s="5" t="str">
        <f>IF(H352="否","不适用",IF(AND(ISNUMBER(E352),ISNUMBER(F352)),IF(I352&gt;规则与名单!$B$2,"是","否"),"未判定"))</f>
        <v>否</v>
      </c>
      <c r="K352" s="5" t="str">
        <f t="shared" si="21"/>
        <v>非测试日纯氢</v>
      </c>
      <c r="L352" s="6">
        <f t="shared" si="22"/>
        <v>32.8</v>
      </c>
      <c r="M352" s="5">
        <f t="shared" si="23"/>
        <v>0</v>
      </c>
      <c r="N352" s="5" t="s">
        <v>4398</v>
      </c>
      <c r="O352" s="5" t="s">
        <v>4399</v>
      </c>
      <c r="P352" s="5" t="s">
        <v>4400</v>
      </c>
    </row>
    <row r="353" ht="19" customHeight="1" spans="1:16">
      <c r="A353" s="5">
        <v>18</v>
      </c>
      <c r="B353" s="5" t="s">
        <v>147</v>
      </c>
      <c r="C353" s="5" t="s">
        <v>142</v>
      </c>
      <c r="D353" s="8" t="s">
        <v>673</v>
      </c>
      <c r="E353" s="6">
        <v>207.2</v>
      </c>
      <c r="F353" s="6">
        <v>216.1</v>
      </c>
      <c r="G353" s="6">
        <v>179.3</v>
      </c>
      <c r="H353" s="5" t="s">
        <v>113</v>
      </c>
      <c r="I353" s="6">
        <f t="shared" si="20"/>
        <v>-8.90000000000001</v>
      </c>
      <c r="J353" s="5" t="str">
        <f>IF(H353="否","不适用",IF(AND(ISNUMBER(E353),ISNUMBER(F353)),IF(I353&gt;规则与名单!$B$2,"是","否"),"未判定"))</f>
        <v>否</v>
      </c>
      <c r="K353" s="5" t="str">
        <f t="shared" si="21"/>
        <v>非测试日纯氢</v>
      </c>
      <c r="L353" s="6">
        <f t="shared" si="22"/>
        <v>179.3</v>
      </c>
      <c r="M353" s="5">
        <f t="shared" si="23"/>
        <v>0</v>
      </c>
      <c r="N353" s="5" t="s">
        <v>4401</v>
      </c>
      <c r="O353" s="5" t="s">
        <v>4402</v>
      </c>
      <c r="P353" s="5" t="s">
        <v>4403</v>
      </c>
    </row>
    <row r="354" ht="19" customHeight="1" spans="1:16">
      <c r="A354" s="5">
        <v>18</v>
      </c>
      <c r="B354" s="5" t="s">
        <v>147</v>
      </c>
      <c r="C354" s="5" t="s">
        <v>142</v>
      </c>
      <c r="D354" s="8" t="s">
        <v>183</v>
      </c>
      <c r="E354" s="6">
        <v>73.4</v>
      </c>
      <c r="F354" s="6">
        <v>81.5</v>
      </c>
      <c r="G354" s="6">
        <v>57.7</v>
      </c>
      <c r="H354" s="5" t="s">
        <v>113</v>
      </c>
      <c r="I354" s="6">
        <f t="shared" si="20"/>
        <v>-8.09999999999999</v>
      </c>
      <c r="J354" s="5" t="str">
        <f>IF(H354="否","不适用",IF(AND(ISNUMBER(E354),ISNUMBER(F354)),IF(I354&gt;规则与名单!$B$2,"是","否"),"未判定"))</f>
        <v>否</v>
      </c>
      <c r="K354" s="5" t="str">
        <f t="shared" si="21"/>
        <v>非测试日纯氢</v>
      </c>
      <c r="L354" s="6">
        <f t="shared" si="22"/>
        <v>57.7</v>
      </c>
      <c r="M354" s="5">
        <f t="shared" si="23"/>
        <v>0</v>
      </c>
      <c r="N354" s="5" t="s">
        <v>4404</v>
      </c>
      <c r="O354" s="5" t="s">
        <v>4405</v>
      </c>
      <c r="P354" s="5" t="s">
        <v>4406</v>
      </c>
    </row>
    <row r="355" ht="19" customHeight="1" spans="1:16">
      <c r="A355" s="5">
        <v>18</v>
      </c>
      <c r="B355" s="5" t="s">
        <v>147</v>
      </c>
      <c r="C355" s="5" t="s">
        <v>142</v>
      </c>
      <c r="D355" s="8" t="s">
        <v>431</v>
      </c>
      <c r="E355" s="6">
        <v>62.2</v>
      </c>
      <c r="F355" s="6">
        <v>58</v>
      </c>
      <c r="G355" s="6">
        <v>42.7</v>
      </c>
      <c r="H355" s="5" t="s">
        <v>113</v>
      </c>
      <c r="I355" s="6">
        <f t="shared" si="20"/>
        <v>4.2</v>
      </c>
      <c r="J355" s="5" t="str">
        <f>IF(H355="否","不适用",IF(AND(ISNUMBER(E355),ISNUMBER(F355)),IF(I355&gt;规则与名单!$B$2,"是","否"),"未判定"))</f>
        <v>否</v>
      </c>
      <c r="K355" s="5" t="str">
        <f t="shared" si="21"/>
        <v>非测试日纯氢</v>
      </c>
      <c r="L355" s="6">
        <f t="shared" si="22"/>
        <v>42.7</v>
      </c>
      <c r="M355" s="5">
        <f t="shared" si="23"/>
        <v>0</v>
      </c>
      <c r="N355" s="5" t="s">
        <v>4407</v>
      </c>
      <c r="O355" s="5" t="s">
        <v>4408</v>
      </c>
      <c r="P355" s="5" t="s">
        <v>4409</v>
      </c>
    </row>
    <row r="356" ht="19" customHeight="1" spans="1:16">
      <c r="A356" s="5">
        <v>18</v>
      </c>
      <c r="B356" s="5" t="s">
        <v>147</v>
      </c>
      <c r="C356" s="5" t="s">
        <v>142</v>
      </c>
      <c r="D356" s="8" t="s">
        <v>3377</v>
      </c>
      <c r="E356" s="6">
        <v>97</v>
      </c>
      <c r="F356" s="6">
        <v>99.4</v>
      </c>
      <c r="G356" s="6">
        <v>92.4</v>
      </c>
      <c r="H356" s="5" t="s">
        <v>113</v>
      </c>
      <c r="I356" s="6">
        <f t="shared" si="20"/>
        <v>-2.40000000000001</v>
      </c>
      <c r="J356" s="5" t="str">
        <f>IF(H356="否","不适用",IF(AND(ISNUMBER(E356),ISNUMBER(F356)),IF(I356&gt;规则与名单!$B$2,"是","否"),"未判定"))</f>
        <v>否</v>
      </c>
      <c r="K356" s="5" t="str">
        <f t="shared" si="21"/>
        <v>非测试日纯氢</v>
      </c>
      <c r="L356" s="6">
        <f t="shared" si="22"/>
        <v>92.4</v>
      </c>
      <c r="M356" s="5">
        <f t="shared" si="23"/>
        <v>0</v>
      </c>
      <c r="N356" s="5" t="s">
        <v>4410</v>
      </c>
      <c r="O356" s="5" t="s">
        <v>4411</v>
      </c>
      <c r="P356" s="5" t="s">
        <v>4412</v>
      </c>
    </row>
    <row r="357" ht="19" customHeight="1" spans="1:16">
      <c r="A357" s="5">
        <v>18</v>
      </c>
      <c r="B357" s="5" t="s">
        <v>147</v>
      </c>
      <c r="C357" s="5" t="s">
        <v>142</v>
      </c>
      <c r="D357" s="8" t="s">
        <v>407</v>
      </c>
      <c r="E357" s="6">
        <v>71.3</v>
      </c>
      <c r="F357" s="6">
        <v>99.6</v>
      </c>
      <c r="G357" s="6">
        <v>71.2</v>
      </c>
      <c r="H357" s="5" t="s">
        <v>113</v>
      </c>
      <c r="I357" s="6">
        <f t="shared" si="20"/>
        <v>-28.3</v>
      </c>
      <c r="J357" s="5" t="str">
        <f>IF(H357="否","不适用",IF(AND(ISNUMBER(E357),ISNUMBER(F357)),IF(I357&gt;规则与名单!$B$2,"是","否"),"未判定"))</f>
        <v>否</v>
      </c>
      <c r="K357" s="5" t="str">
        <f t="shared" si="21"/>
        <v>非测试日纯氢</v>
      </c>
      <c r="L357" s="6">
        <f t="shared" si="22"/>
        <v>71.2</v>
      </c>
      <c r="M357" s="5">
        <f t="shared" si="23"/>
        <v>0</v>
      </c>
      <c r="N357" s="5" t="s">
        <v>4413</v>
      </c>
      <c r="O357" s="5" t="s">
        <v>4414</v>
      </c>
      <c r="P357" s="5" t="s">
        <v>4415</v>
      </c>
    </row>
    <row r="358" ht="19" customHeight="1" spans="1:16">
      <c r="A358" s="5">
        <v>18</v>
      </c>
      <c r="B358" s="5" t="s">
        <v>147</v>
      </c>
      <c r="C358" s="5" t="s">
        <v>142</v>
      </c>
      <c r="D358" s="8" t="s">
        <v>411</v>
      </c>
      <c r="E358" s="6">
        <v>231.4</v>
      </c>
      <c r="F358" s="6">
        <v>213.5</v>
      </c>
      <c r="G358" s="6">
        <v>195.4</v>
      </c>
      <c r="H358" s="5" t="s">
        <v>113</v>
      </c>
      <c r="I358" s="6">
        <f t="shared" si="20"/>
        <v>17.9</v>
      </c>
      <c r="J358" s="5" t="str">
        <f>IF(H358="否","不适用",IF(AND(ISNUMBER(E358),ISNUMBER(F358)),IF(I358&gt;规则与名单!$B$2,"是","否"),"未判定"))</f>
        <v>否</v>
      </c>
      <c r="K358" s="5" t="str">
        <f t="shared" si="21"/>
        <v>非测试日纯氢</v>
      </c>
      <c r="L358" s="6">
        <f t="shared" si="22"/>
        <v>195.4</v>
      </c>
      <c r="M358" s="5">
        <f t="shared" si="23"/>
        <v>0</v>
      </c>
      <c r="N358" s="5" t="s">
        <v>4416</v>
      </c>
      <c r="O358" s="5" t="s">
        <v>4417</v>
      </c>
      <c r="P358" s="5" t="s">
        <v>4418</v>
      </c>
    </row>
    <row r="359" ht="19" customHeight="1" spans="1:16">
      <c r="A359" s="5">
        <v>18</v>
      </c>
      <c r="B359" s="5" t="s">
        <v>147</v>
      </c>
      <c r="C359" s="5" t="s">
        <v>142</v>
      </c>
      <c r="D359" s="8" t="s">
        <v>251</v>
      </c>
      <c r="E359" s="6">
        <v>87</v>
      </c>
      <c r="F359" s="6">
        <v>88</v>
      </c>
      <c r="G359" s="6">
        <v>58.4</v>
      </c>
      <c r="H359" s="5" t="s">
        <v>113</v>
      </c>
      <c r="I359" s="6">
        <f t="shared" si="20"/>
        <v>-1</v>
      </c>
      <c r="J359" s="5" t="str">
        <f>IF(H359="否","不适用",IF(AND(ISNUMBER(E359),ISNUMBER(F359)),IF(I359&gt;规则与名单!$B$2,"是","否"),"未判定"))</f>
        <v>否</v>
      </c>
      <c r="K359" s="5" t="str">
        <f t="shared" si="21"/>
        <v>非测试日纯氢</v>
      </c>
      <c r="L359" s="6">
        <f t="shared" si="22"/>
        <v>58.4</v>
      </c>
      <c r="M359" s="5">
        <f t="shared" si="23"/>
        <v>0</v>
      </c>
      <c r="N359" s="5" t="s">
        <v>4419</v>
      </c>
      <c r="O359" s="5" t="s">
        <v>4420</v>
      </c>
      <c r="P359" s="5" t="s">
        <v>4421</v>
      </c>
    </row>
    <row r="360" ht="19" customHeight="1" spans="1:16">
      <c r="A360" s="5">
        <v>18</v>
      </c>
      <c r="B360" s="5" t="s">
        <v>147</v>
      </c>
      <c r="C360" s="5" t="s">
        <v>142</v>
      </c>
      <c r="D360" s="8" t="s">
        <v>472</v>
      </c>
      <c r="E360" s="6">
        <v>71.2</v>
      </c>
      <c r="F360" s="6">
        <v>78</v>
      </c>
      <c r="G360" s="6">
        <v>71</v>
      </c>
      <c r="H360" s="5" t="s">
        <v>113</v>
      </c>
      <c r="I360" s="6">
        <f t="shared" si="20"/>
        <v>-6.8</v>
      </c>
      <c r="J360" s="5" t="str">
        <f>IF(H360="否","不适用",IF(AND(ISNUMBER(E360),ISNUMBER(F360)),IF(I360&gt;规则与名单!$B$2,"是","否"),"未判定"))</f>
        <v>否</v>
      </c>
      <c r="K360" s="5" t="str">
        <f t="shared" si="21"/>
        <v>非测试日纯氢</v>
      </c>
      <c r="L360" s="6">
        <f t="shared" si="22"/>
        <v>71</v>
      </c>
      <c r="M360" s="5">
        <f t="shared" si="23"/>
        <v>0</v>
      </c>
      <c r="N360" s="5" t="s">
        <v>4422</v>
      </c>
      <c r="O360" s="5" t="s">
        <v>4423</v>
      </c>
      <c r="P360" s="5" t="s">
        <v>4424</v>
      </c>
    </row>
    <row r="361" ht="19" customHeight="1" spans="1:16">
      <c r="A361" s="5">
        <v>18</v>
      </c>
      <c r="B361" s="5" t="s">
        <v>147</v>
      </c>
      <c r="C361" s="5" t="s">
        <v>142</v>
      </c>
      <c r="D361" s="8" t="s">
        <v>466</v>
      </c>
      <c r="E361" s="6">
        <v>122.9</v>
      </c>
      <c r="F361" s="6">
        <v>125.3</v>
      </c>
      <c r="G361" s="6">
        <v>122.2</v>
      </c>
      <c r="H361" s="5" t="s">
        <v>113</v>
      </c>
      <c r="I361" s="6">
        <f t="shared" si="20"/>
        <v>-2.39999999999999</v>
      </c>
      <c r="J361" s="5" t="str">
        <f>IF(H361="否","不适用",IF(AND(ISNUMBER(E361),ISNUMBER(F361)),IF(I361&gt;规则与名单!$B$2,"是","否"),"未判定"))</f>
        <v>否</v>
      </c>
      <c r="K361" s="5" t="str">
        <f t="shared" si="21"/>
        <v>非测试日纯氢</v>
      </c>
      <c r="L361" s="6">
        <f t="shared" si="22"/>
        <v>122.2</v>
      </c>
      <c r="M361" s="5">
        <f t="shared" si="23"/>
        <v>0</v>
      </c>
      <c r="N361" s="5" t="s">
        <v>4425</v>
      </c>
      <c r="O361" s="5" t="s">
        <v>4426</v>
      </c>
      <c r="P361" s="5" t="s">
        <v>4427</v>
      </c>
    </row>
    <row r="362" ht="19" customHeight="1" spans="1:16">
      <c r="A362" s="5">
        <v>18</v>
      </c>
      <c r="B362" s="5" t="s">
        <v>147</v>
      </c>
      <c r="C362" s="5" t="s">
        <v>142</v>
      </c>
      <c r="D362" s="8" t="s">
        <v>333</v>
      </c>
      <c r="E362" s="6">
        <v>32.7</v>
      </c>
      <c r="F362" s="6">
        <v>33.3</v>
      </c>
      <c r="G362" s="6">
        <v>32.6</v>
      </c>
      <c r="H362" s="5" t="s">
        <v>113</v>
      </c>
      <c r="I362" s="6">
        <f t="shared" si="20"/>
        <v>-0.599999999999994</v>
      </c>
      <c r="J362" s="5" t="str">
        <f>IF(H362="否","不适用",IF(AND(ISNUMBER(E362),ISNUMBER(F362)),IF(I362&gt;规则与名单!$B$2,"是","否"),"未判定"))</f>
        <v>否</v>
      </c>
      <c r="K362" s="5" t="str">
        <f t="shared" si="21"/>
        <v>非测试日纯氢</v>
      </c>
      <c r="L362" s="6">
        <f t="shared" si="22"/>
        <v>32.6</v>
      </c>
      <c r="M362" s="5">
        <f t="shared" si="23"/>
        <v>0</v>
      </c>
      <c r="N362" s="5" t="s">
        <v>4428</v>
      </c>
      <c r="O362" s="5" t="s">
        <v>4429</v>
      </c>
      <c r="P362" s="5" t="s">
        <v>4430</v>
      </c>
    </row>
    <row r="363" ht="19" customHeight="1" spans="1:16">
      <c r="A363" s="5">
        <v>18</v>
      </c>
      <c r="B363" s="5" t="s">
        <v>147</v>
      </c>
      <c r="C363" s="5" t="s">
        <v>142</v>
      </c>
      <c r="D363" s="8" t="s">
        <v>175</v>
      </c>
      <c r="E363" s="6">
        <v>46</v>
      </c>
      <c r="F363" s="6">
        <v>47.1</v>
      </c>
      <c r="G363" s="6">
        <v>45.8</v>
      </c>
      <c r="H363" s="5" t="s">
        <v>113</v>
      </c>
      <c r="I363" s="6">
        <f t="shared" si="20"/>
        <v>-1.1</v>
      </c>
      <c r="J363" s="5" t="str">
        <f>IF(H363="否","不适用",IF(AND(ISNUMBER(E363),ISNUMBER(F363)),IF(I363&gt;规则与名单!$B$2,"是","否"),"未判定"))</f>
        <v>否</v>
      </c>
      <c r="K363" s="5" t="str">
        <f t="shared" si="21"/>
        <v>非测试日纯氢</v>
      </c>
      <c r="L363" s="6">
        <f t="shared" si="22"/>
        <v>45.8</v>
      </c>
      <c r="M363" s="5">
        <f t="shared" si="23"/>
        <v>0</v>
      </c>
      <c r="N363" s="5" t="s">
        <v>4431</v>
      </c>
      <c r="O363" s="5" t="s">
        <v>4432</v>
      </c>
      <c r="P363" s="5" t="s">
        <v>4433</v>
      </c>
    </row>
    <row r="364" ht="19" customHeight="1" spans="1:16">
      <c r="A364" s="5">
        <v>18</v>
      </c>
      <c r="B364" s="5" t="s">
        <v>147</v>
      </c>
      <c r="C364" s="5" t="s">
        <v>142</v>
      </c>
      <c r="D364" s="8" t="s">
        <v>3402</v>
      </c>
      <c r="E364" s="6">
        <v>64.1</v>
      </c>
      <c r="F364" s="6">
        <v>69.5</v>
      </c>
      <c r="G364" s="6">
        <v>61.3</v>
      </c>
      <c r="H364" s="5" t="s">
        <v>113</v>
      </c>
      <c r="I364" s="6">
        <f t="shared" si="20"/>
        <v>-5.40000000000001</v>
      </c>
      <c r="J364" s="5" t="str">
        <f>IF(H364="否","不适用",IF(AND(ISNUMBER(E364),ISNUMBER(F364)),IF(I364&gt;规则与名单!$B$2,"是","否"),"未判定"))</f>
        <v>否</v>
      </c>
      <c r="K364" s="5" t="str">
        <f t="shared" si="21"/>
        <v>非测试日纯氢</v>
      </c>
      <c r="L364" s="6">
        <f t="shared" si="22"/>
        <v>61.3</v>
      </c>
      <c r="M364" s="5">
        <f t="shared" si="23"/>
        <v>0</v>
      </c>
      <c r="N364" s="5" t="s">
        <v>4434</v>
      </c>
      <c r="O364" s="5" t="s">
        <v>4435</v>
      </c>
      <c r="P364" s="5" t="s">
        <v>4436</v>
      </c>
    </row>
    <row r="365" ht="19" customHeight="1" spans="1:16">
      <c r="A365" s="5">
        <v>18</v>
      </c>
      <c r="B365" s="5" t="s">
        <v>147</v>
      </c>
      <c r="C365" s="5" t="s">
        <v>142</v>
      </c>
      <c r="D365" s="8" t="s">
        <v>487</v>
      </c>
      <c r="E365" s="6">
        <v>53.5</v>
      </c>
      <c r="F365" s="6">
        <v>58.2</v>
      </c>
      <c r="G365" s="6">
        <v>21.6</v>
      </c>
      <c r="H365" s="5" t="s">
        <v>113</v>
      </c>
      <c r="I365" s="6">
        <f t="shared" si="20"/>
        <v>-4.7</v>
      </c>
      <c r="J365" s="5" t="str">
        <f>IF(H365="否","不适用",IF(AND(ISNUMBER(E365),ISNUMBER(F365)),IF(I365&gt;规则与名单!$B$2,"是","否"),"未判定"))</f>
        <v>否</v>
      </c>
      <c r="K365" s="5" t="str">
        <f t="shared" si="21"/>
        <v>非测试日纯氢</v>
      </c>
      <c r="L365" s="6">
        <f t="shared" si="22"/>
        <v>21.6</v>
      </c>
      <c r="M365" s="5">
        <f t="shared" si="23"/>
        <v>0</v>
      </c>
      <c r="N365" s="5" t="s">
        <v>4437</v>
      </c>
      <c r="O365" s="5" t="s">
        <v>4438</v>
      </c>
      <c r="P365" s="5" t="s">
        <v>4439</v>
      </c>
    </row>
    <row r="366" ht="19" customHeight="1" spans="1:16">
      <c r="A366" s="5">
        <v>18</v>
      </c>
      <c r="B366" s="5" t="s">
        <v>147</v>
      </c>
      <c r="C366" s="5" t="s">
        <v>142</v>
      </c>
      <c r="D366" s="8" t="s">
        <v>121</v>
      </c>
      <c r="E366" s="6">
        <v>100.6</v>
      </c>
      <c r="F366" s="6">
        <v>106.5</v>
      </c>
      <c r="G366" s="6">
        <v>95.8</v>
      </c>
      <c r="H366" s="5" t="s">
        <v>113</v>
      </c>
      <c r="I366" s="6">
        <f t="shared" si="20"/>
        <v>-5.90000000000001</v>
      </c>
      <c r="J366" s="5" t="str">
        <f>IF(H366="否","不适用",IF(AND(ISNUMBER(E366),ISNUMBER(F366)),IF(I366&gt;规则与名单!$B$2,"是","否"),"未判定"))</f>
        <v>否</v>
      </c>
      <c r="K366" s="5" t="str">
        <f t="shared" si="21"/>
        <v>非测试日纯氢</v>
      </c>
      <c r="L366" s="6">
        <f t="shared" si="22"/>
        <v>95.8</v>
      </c>
      <c r="M366" s="5">
        <f t="shared" si="23"/>
        <v>0</v>
      </c>
      <c r="N366" s="5" t="s">
        <v>4440</v>
      </c>
      <c r="O366" s="5" t="s">
        <v>4441</v>
      </c>
      <c r="P366" s="5" t="s">
        <v>4442</v>
      </c>
    </row>
    <row r="367" ht="19" customHeight="1" spans="1:16">
      <c r="A367" s="5">
        <v>18</v>
      </c>
      <c r="B367" s="5" t="s">
        <v>147</v>
      </c>
      <c r="C367" s="5" t="s">
        <v>142</v>
      </c>
      <c r="D367" s="8" t="s">
        <v>170</v>
      </c>
      <c r="E367" s="6">
        <v>55.2</v>
      </c>
      <c r="F367" s="6">
        <v>56.9</v>
      </c>
      <c r="G367" s="6">
        <v>53</v>
      </c>
      <c r="H367" s="5" t="s">
        <v>113</v>
      </c>
      <c r="I367" s="6">
        <f t="shared" si="20"/>
        <v>-1.7</v>
      </c>
      <c r="J367" s="5" t="str">
        <f>IF(H367="否","不适用",IF(AND(ISNUMBER(E367),ISNUMBER(F367)),IF(I367&gt;规则与名单!$B$2,"是","否"),"未判定"))</f>
        <v>否</v>
      </c>
      <c r="K367" s="5" t="str">
        <f t="shared" si="21"/>
        <v>非测试日纯氢</v>
      </c>
      <c r="L367" s="6">
        <f t="shared" si="22"/>
        <v>53</v>
      </c>
      <c r="M367" s="5">
        <f t="shared" si="23"/>
        <v>0</v>
      </c>
      <c r="N367" s="5" t="s">
        <v>4443</v>
      </c>
      <c r="O367" s="5" t="s">
        <v>4444</v>
      </c>
      <c r="P367" s="5" t="s">
        <v>4445</v>
      </c>
    </row>
    <row r="368" ht="19" customHeight="1" spans="1:16">
      <c r="A368" s="5">
        <v>18</v>
      </c>
      <c r="B368" s="5" t="s">
        <v>147</v>
      </c>
      <c r="C368" s="5" t="s">
        <v>142</v>
      </c>
      <c r="D368" s="8" t="s">
        <v>644</v>
      </c>
      <c r="E368" s="6">
        <v>93</v>
      </c>
      <c r="F368" s="6">
        <v>94.7</v>
      </c>
      <c r="G368" s="6">
        <v>93</v>
      </c>
      <c r="H368" s="5" t="s">
        <v>113</v>
      </c>
      <c r="I368" s="6">
        <f t="shared" si="20"/>
        <v>-1.7</v>
      </c>
      <c r="J368" s="5" t="str">
        <f>IF(H368="否","不适用",IF(AND(ISNUMBER(E368),ISNUMBER(F368)),IF(I368&gt;规则与名单!$B$2,"是","否"),"未判定"))</f>
        <v>否</v>
      </c>
      <c r="K368" s="5" t="str">
        <f t="shared" si="21"/>
        <v>非测试日纯氢</v>
      </c>
      <c r="L368" s="6">
        <f t="shared" si="22"/>
        <v>93</v>
      </c>
      <c r="M368" s="5">
        <f t="shared" si="23"/>
        <v>0</v>
      </c>
      <c r="N368" s="5" t="s">
        <v>4446</v>
      </c>
      <c r="O368" s="5" t="s">
        <v>4447</v>
      </c>
      <c r="P368" s="5" t="s">
        <v>4448</v>
      </c>
    </row>
    <row r="369" ht="19" customHeight="1" spans="1:16">
      <c r="A369" s="5">
        <v>18</v>
      </c>
      <c r="B369" s="5" t="s">
        <v>147</v>
      </c>
      <c r="C369" s="5" t="s">
        <v>142</v>
      </c>
      <c r="D369" s="8" t="s">
        <v>3418</v>
      </c>
      <c r="E369" s="6">
        <v>86.6</v>
      </c>
      <c r="F369" s="6">
        <v>92.9</v>
      </c>
      <c r="G369" s="6">
        <v>86</v>
      </c>
      <c r="H369" s="5" t="s">
        <v>113</v>
      </c>
      <c r="I369" s="6">
        <f t="shared" si="20"/>
        <v>-6.30000000000001</v>
      </c>
      <c r="J369" s="5" t="str">
        <f>IF(H369="否","不适用",IF(AND(ISNUMBER(E369),ISNUMBER(F369)),IF(I369&gt;规则与名单!$B$2,"是","否"),"未判定"))</f>
        <v>否</v>
      </c>
      <c r="K369" s="5" t="str">
        <f t="shared" si="21"/>
        <v>非测试日纯氢</v>
      </c>
      <c r="L369" s="6">
        <f t="shared" si="22"/>
        <v>86</v>
      </c>
      <c r="M369" s="5">
        <f t="shared" si="23"/>
        <v>0</v>
      </c>
      <c r="N369" s="5" t="s">
        <v>4449</v>
      </c>
      <c r="O369" s="5" t="s">
        <v>4450</v>
      </c>
      <c r="P369" s="5" t="s">
        <v>4451</v>
      </c>
    </row>
    <row r="370" ht="19" customHeight="1" spans="1:16">
      <c r="A370" s="5">
        <v>18</v>
      </c>
      <c r="B370" s="5" t="s">
        <v>147</v>
      </c>
      <c r="C370" s="5" t="s">
        <v>142</v>
      </c>
      <c r="D370" s="8" t="s">
        <v>3422</v>
      </c>
      <c r="E370" s="6">
        <v>101.2</v>
      </c>
      <c r="F370" s="6">
        <v>103</v>
      </c>
      <c r="G370" s="6">
        <v>78</v>
      </c>
      <c r="H370" s="5" t="s">
        <v>113</v>
      </c>
      <c r="I370" s="6">
        <f t="shared" si="20"/>
        <v>-1.8</v>
      </c>
      <c r="J370" s="5" t="str">
        <f>IF(H370="否","不适用",IF(AND(ISNUMBER(E370),ISNUMBER(F370)),IF(I370&gt;规则与名单!$B$2,"是","否"),"未判定"))</f>
        <v>否</v>
      </c>
      <c r="K370" s="5" t="str">
        <f t="shared" si="21"/>
        <v>非测试日纯氢</v>
      </c>
      <c r="L370" s="6">
        <f t="shared" si="22"/>
        <v>78</v>
      </c>
      <c r="M370" s="5">
        <f t="shared" si="23"/>
        <v>0</v>
      </c>
      <c r="N370" s="5" t="s">
        <v>4452</v>
      </c>
      <c r="O370" s="5" t="s">
        <v>4453</v>
      </c>
      <c r="P370" s="5" t="s">
        <v>4454</v>
      </c>
    </row>
    <row r="371" ht="19" customHeight="1" spans="1:16">
      <c r="A371" s="5">
        <v>18</v>
      </c>
      <c r="B371" s="5" t="s">
        <v>147</v>
      </c>
      <c r="C371" s="5" t="s">
        <v>142</v>
      </c>
      <c r="D371" s="8" t="s">
        <v>336</v>
      </c>
      <c r="E371" s="6">
        <v>97.5</v>
      </c>
      <c r="F371" s="6">
        <v>101.9</v>
      </c>
      <c r="G371" s="6">
        <v>97.3</v>
      </c>
      <c r="H371" s="5" t="s">
        <v>113</v>
      </c>
      <c r="I371" s="6">
        <f t="shared" si="20"/>
        <v>-4.40000000000001</v>
      </c>
      <c r="J371" s="5" t="str">
        <f>IF(H371="否","不适用",IF(AND(ISNUMBER(E371),ISNUMBER(F371)),IF(I371&gt;规则与名单!$B$2,"是","否"),"未判定"))</f>
        <v>否</v>
      </c>
      <c r="K371" s="5" t="str">
        <f t="shared" si="21"/>
        <v>非测试日纯氢</v>
      </c>
      <c r="L371" s="6">
        <f t="shared" si="22"/>
        <v>97.3</v>
      </c>
      <c r="M371" s="5">
        <f t="shared" si="23"/>
        <v>0</v>
      </c>
      <c r="N371" s="5" t="s">
        <v>4455</v>
      </c>
      <c r="O371" s="5" t="s">
        <v>4456</v>
      </c>
      <c r="P371" s="5" t="s">
        <v>4457</v>
      </c>
    </row>
    <row r="372" ht="19" customHeight="1" spans="1:16">
      <c r="A372" s="5">
        <v>18</v>
      </c>
      <c r="B372" s="5" t="s">
        <v>147</v>
      </c>
      <c r="C372" s="5" t="s">
        <v>142</v>
      </c>
      <c r="D372" s="8" t="s">
        <v>653</v>
      </c>
      <c r="E372" s="6">
        <v>93.6</v>
      </c>
      <c r="F372" s="6">
        <v>97.3</v>
      </c>
      <c r="G372" s="6">
        <v>70.5</v>
      </c>
      <c r="H372" s="5" t="s">
        <v>113</v>
      </c>
      <c r="I372" s="6">
        <f t="shared" si="20"/>
        <v>-3.7</v>
      </c>
      <c r="J372" s="5" t="str">
        <f>IF(H372="否","不适用",IF(AND(ISNUMBER(E372),ISNUMBER(F372)),IF(I372&gt;规则与名单!$B$2,"是","否"),"未判定"))</f>
        <v>否</v>
      </c>
      <c r="K372" s="5" t="str">
        <f t="shared" si="21"/>
        <v>非测试日纯氢</v>
      </c>
      <c r="L372" s="6">
        <f t="shared" si="22"/>
        <v>70.5</v>
      </c>
      <c r="M372" s="5">
        <f t="shared" si="23"/>
        <v>0</v>
      </c>
      <c r="N372" s="5" t="s">
        <v>4458</v>
      </c>
      <c r="O372" s="5" t="s">
        <v>4459</v>
      </c>
      <c r="P372" s="5" t="s">
        <v>4460</v>
      </c>
    </row>
    <row r="373" ht="19" customHeight="1" spans="1:16">
      <c r="A373" s="5">
        <v>18</v>
      </c>
      <c r="B373" s="5" t="s">
        <v>147</v>
      </c>
      <c r="C373" s="5" t="s">
        <v>142</v>
      </c>
      <c r="D373" s="8" t="s">
        <v>140</v>
      </c>
      <c r="E373" s="6">
        <v>122.9</v>
      </c>
      <c r="F373" s="6">
        <v>127.8</v>
      </c>
      <c r="G373" s="6">
        <v>122.8</v>
      </c>
      <c r="H373" s="5" t="s">
        <v>113</v>
      </c>
      <c r="I373" s="6">
        <f t="shared" si="20"/>
        <v>-4.89999999999999</v>
      </c>
      <c r="J373" s="5" t="str">
        <f>IF(H373="否","不适用",IF(AND(ISNUMBER(E373),ISNUMBER(F373)),IF(I373&gt;规则与名单!$B$2,"是","否"),"未判定"))</f>
        <v>否</v>
      </c>
      <c r="K373" s="5" t="str">
        <f t="shared" si="21"/>
        <v>非测试日纯氢</v>
      </c>
      <c r="L373" s="6">
        <f t="shared" si="22"/>
        <v>122.8</v>
      </c>
      <c r="M373" s="5">
        <f t="shared" si="23"/>
        <v>0</v>
      </c>
      <c r="N373" s="5" t="s">
        <v>4461</v>
      </c>
      <c r="O373" s="5" t="s">
        <v>4462</v>
      </c>
      <c r="P373" s="5" t="s">
        <v>4463</v>
      </c>
    </row>
    <row r="374" ht="19" customHeight="1" spans="1:16">
      <c r="A374" s="5">
        <v>18</v>
      </c>
      <c r="B374" s="5" t="s">
        <v>147</v>
      </c>
      <c r="C374" s="5" t="s">
        <v>142</v>
      </c>
      <c r="D374" s="8" t="s">
        <v>115</v>
      </c>
      <c r="E374" s="6">
        <v>98.3</v>
      </c>
      <c r="F374" s="6">
        <v>100.1</v>
      </c>
      <c r="G374" s="6">
        <v>98.3</v>
      </c>
      <c r="H374" s="5" t="s">
        <v>113</v>
      </c>
      <c r="I374" s="6">
        <f t="shared" si="20"/>
        <v>-1.8</v>
      </c>
      <c r="J374" s="5" t="str">
        <f>IF(H374="否","不适用",IF(AND(ISNUMBER(E374),ISNUMBER(F374)),IF(I374&gt;规则与名单!$B$2,"是","否"),"未判定"))</f>
        <v>否</v>
      </c>
      <c r="K374" s="5" t="str">
        <f t="shared" si="21"/>
        <v>非测试日纯氢</v>
      </c>
      <c r="L374" s="6">
        <f t="shared" si="22"/>
        <v>98.3</v>
      </c>
      <c r="M374" s="5">
        <f t="shared" si="23"/>
        <v>0</v>
      </c>
      <c r="N374" s="5" t="s">
        <v>4464</v>
      </c>
      <c r="O374" s="5" t="s">
        <v>4465</v>
      </c>
      <c r="P374" s="5" t="s">
        <v>4466</v>
      </c>
    </row>
    <row r="375" ht="19" customHeight="1" spans="1:16">
      <c r="A375" s="5">
        <v>19</v>
      </c>
      <c r="B375" s="5" t="s">
        <v>152</v>
      </c>
      <c r="C375" s="5" t="s">
        <v>142</v>
      </c>
      <c r="D375" s="8" t="s">
        <v>114</v>
      </c>
      <c r="E375" s="6">
        <v>23.9</v>
      </c>
      <c r="F375" s="6">
        <v>23.73</v>
      </c>
      <c r="G375" s="6">
        <v>23.7</v>
      </c>
      <c r="H375" s="5" t="s">
        <v>120</v>
      </c>
      <c r="I375" s="6">
        <f t="shared" si="20"/>
        <v>0.169999999999998</v>
      </c>
      <c r="J375" s="5" t="str">
        <f>IF(H375="否","不适用",IF(AND(ISNUMBER(E375),ISNUMBER(F375)),IF(I375&gt;规则与名单!$B$2,"是","否"),"未判定"))</f>
        <v>不适用</v>
      </c>
      <c r="K375" s="5" t="str">
        <f t="shared" si="21"/>
        <v>非测试日纯氢</v>
      </c>
      <c r="L375" s="6">
        <f t="shared" si="22"/>
        <v>23.7</v>
      </c>
      <c r="M375" s="5">
        <f t="shared" si="23"/>
        <v>0</v>
      </c>
      <c r="N375" s="5" t="s">
        <v>4467</v>
      </c>
      <c r="O375" s="5" t="s">
        <v>4468</v>
      </c>
      <c r="P375" s="5" t="s">
        <v>4469</v>
      </c>
    </row>
    <row r="376" ht="19" customHeight="1" spans="1:16">
      <c r="A376" s="5">
        <v>19</v>
      </c>
      <c r="B376" s="5" t="s">
        <v>152</v>
      </c>
      <c r="C376" s="5" t="s">
        <v>142</v>
      </c>
      <c r="D376" s="8" t="s">
        <v>605</v>
      </c>
      <c r="E376" s="6">
        <v>139.9</v>
      </c>
      <c r="F376" s="6">
        <v>166.7</v>
      </c>
      <c r="G376" s="6">
        <v>134</v>
      </c>
      <c r="H376" s="5" t="s">
        <v>120</v>
      </c>
      <c r="I376" s="6">
        <f t="shared" si="20"/>
        <v>-26.8</v>
      </c>
      <c r="J376" s="5" t="str">
        <f>IF(H376="否","不适用",IF(AND(ISNUMBER(E376),ISNUMBER(F376)),IF(I376&gt;规则与名单!$B$2,"是","否"),"未判定"))</f>
        <v>不适用</v>
      </c>
      <c r="K376" s="5" t="str">
        <f t="shared" si="21"/>
        <v>非测试日纯氢</v>
      </c>
      <c r="L376" s="6">
        <f t="shared" si="22"/>
        <v>134</v>
      </c>
      <c r="M376" s="5">
        <f t="shared" si="23"/>
        <v>0</v>
      </c>
      <c r="N376" s="5" t="s">
        <v>4470</v>
      </c>
      <c r="O376" s="5" t="s">
        <v>4471</v>
      </c>
      <c r="P376" s="5" t="s">
        <v>4472</v>
      </c>
    </row>
    <row r="377" ht="19" customHeight="1" spans="1:16">
      <c r="A377" s="5">
        <v>19</v>
      </c>
      <c r="B377" s="5" t="s">
        <v>152</v>
      </c>
      <c r="C377" s="5" t="s">
        <v>142</v>
      </c>
      <c r="D377" s="8" t="s">
        <v>186</v>
      </c>
      <c r="E377" s="6"/>
      <c r="F377" s="6">
        <v>0</v>
      </c>
      <c r="G377" s="6"/>
      <c r="H377" s="5" t="s">
        <v>120</v>
      </c>
      <c r="I377" s="6" t="str">
        <f t="shared" si="20"/>
        <v/>
      </c>
      <c r="J377" s="5" t="str">
        <f>IF(H377="否","不适用",IF(AND(ISNUMBER(E377),ISNUMBER(F377)),IF(I377&gt;规则与名单!$B$2,"是","否"),"未判定"))</f>
        <v>不适用</v>
      </c>
      <c r="K377" s="5" t="str">
        <f t="shared" si="21"/>
        <v>缺失</v>
      </c>
      <c r="L377" s="6" t="str">
        <f t="shared" si="22"/>
        <v/>
      </c>
      <c r="M377" s="5">
        <f t="shared" si="23"/>
        <v>1</v>
      </c>
      <c r="N377" s="5" t="s">
        <v>4473</v>
      </c>
      <c r="O377" s="5" t="s">
        <v>4474</v>
      </c>
      <c r="P377" s="5" t="s">
        <v>4475</v>
      </c>
    </row>
    <row r="378" ht="19" customHeight="1" spans="1:16">
      <c r="A378" s="5">
        <v>19</v>
      </c>
      <c r="B378" s="5" t="s">
        <v>152</v>
      </c>
      <c r="C378" s="5" t="s">
        <v>142</v>
      </c>
      <c r="D378" s="8" t="s">
        <v>165</v>
      </c>
      <c r="E378" s="6">
        <v>174.9</v>
      </c>
      <c r="F378" s="6">
        <v>175.7</v>
      </c>
      <c r="G378" s="6">
        <v>165.1</v>
      </c>
      <c r="H378" s="5" t="s">
        <v>120</v>
      </c>
      <c r="I378" s="6">
        <f t="shared" si="20"/>
        <v>-0.799999999999983</v>
      </c>
      <c r="J378" s="5" t="str">
        <f>IF(H378="否","不适用",IF(AND(ISNUMBER(E378),ISNUMBER(F378)),IF(I378&gt;规则与名单!$B$2,"是","否"),"未判定"))</f>
        <v>不适用</v>
      </c>
      <c r="K378" s="5" t="str">
        <f t="shared" si="21"/>
        <v>非测试日纯氢</v>
      </c>
      <c r="L378" s="6">
        <f t="shared" si="22"/>
        <v>165.1</v>
      </c>
      <c r="M378" s="5">
        <f t="shared" si="23"/>
        <v>0</v>
      </c>
      <c r="N378" s="5" t="s">
        <v>4476</v>
      </c>
      <c r="O378" s="5" t="s">
        <v>4477</v>
      </c>
      <c r="P378" s="5" t="s">
        <v>4478</v>
      </c>
    </row>
    <row r="379" ht="19" customHeight="1" spans="1:16">
      <c r="A379" s="5">
        <v>19</v>
      </c>
      <c r="B379" s="5" t="s">
        <v>152</v>
      </c>
      <c r="C379" s="5" t="s">
        <v>142</v>
      </c>
      <c r="D379" s="8" t="s">
        <v>151</v>
      </c>
      <c r="E379" s="6"/>
      <c r="F379" s="6">
        <v>0</v>
      </c>
      <c r="G379" s="6"/>
      <c r="H379" s="5" t="s">
        <v>120</v>
      </c>
      <c r="I379" s="6" t="str">
        <f t="shared" si="20"/>
        <v/>
      </c>
      <c r="J379" s="5" t="str">
        <f>IF(H379="否","不适用",IF(AND(ISNUMBER(E379),ISNUMBER(F379)),IF(I379&gt;规则与名单!$B$2,"是","否"),"未判定"))</f>
        <v>不适用</v>
      </c>
      <c r="K379" s="5" t="str">
        <f t="shared" si="21"/>
        <v>缺失</v>
      </c>
      <c r="L379" s="6" t="str">
        <f t="shared" si="22"/>
        <v/>
      </c>
      <c r="M379" s="5">
        <f t="shared" si="23"/>
        <v>1</v>
      </c>
      <c r="N379" s="5" t="s">
        <v>4479</v>
      </c>
      <c r="O379" s="5" t="s">
        <v>4480</v>
      </c>
      <c r="P379" s="5" t="s">
        <v>4481</v>
      </c>
    </row>
    <row r="380" ht="19" customHeight="1" spans="1:16">
      <c r="A380" s="5">
        <v>19</v>
      </c>
      <c r="B380" s="5" t="s">
        <v>152</v>
      </c>
      <c r="C380" s="5" t="s">
        <v>142</v>
      </c>
      <c r="D380" s="8" t="s">
        <v>3358</v>
      </c>
      <c r="E380" s="6"/>
      <c r="F380" s="6">
        <v>0</v>
      </c>
      <c r="G380" s="6"/>
      <c r="H380" s="5" t="s">
        <v>120</v>
      </c>
      <c r="I380" s="6" t="str">
        <f t="shared" si="20"/>
        <v/>
      </c>
      <c r="J380" s="5" t="str">
        <f>IF(H380="否","不适用",IF(AND(ISNUMBER(E380),ISNUMBER(F380)),IF(I380&gt;规则与名单!$B$2,"是","否"),"未判定"))</f>
        <v>不适用</v>
      </c>
      <c r="K380" s="5" t="str">
        <f t="shared" si="21"/>
        <v>缺失</v>
      </c>
      <c r="L380" s="6" t="str">
        <f t="shared" si="22"/>
        <v/>
      </c>
      <c r="M380" s="5">
        <f t="shared" si="23"/>
        <v>1</v>
      </c>
      <c r="N380" s="5" t="s">
        <v>4482</v>
      </c>
      <c r="O380" s="5" t="s">
        <v>4483</v>
      </c>
      <c r="P380" s="5" t="s">
        <v>4484</v>
      </c>
    </row>
    <row r="381" ht="19" customHeight="1" spans="1:16">
      <c r="A381" s="5">
        <v>19</v>
      </c>
      <c r="B381" s="5" t="s">
        <v>152</v>
      </c>
      <c r="C381" s="5" t="s">
        <v>142</v>
      </c>
      <c r="D381" s="8" t="s">
        <v>272</v>
      </c>
      <c r="E381" s="6">
        <v>9.3</v>
      </c>
      <c r="F381" s="6">
        <v>9.2</v>
      </c>
      <c r="G381" s="6">
        <v>9.2</v>
      </c>
      <c r="H381" s="5" t="s">
        <v>120</v>
      </c>
      <c r="I381" s="6">
        <f t="shared" si="20"/>
        <v>0.100000000000001</v>
      </c>
      <c r="J381" s="5" t="str">
        <f>IF(H381="否","不适用",IF(AND(ISNUMBER(E381),ISNUMBER(F381)),IF(I381&gt;规则与名单!$B$2,"是","否"),"未判定"))</f>
        <v>不适用</v>
      </c>
      <c r="K381" s="5" t="str">
        <f t="shared" si="21"/>
        <v>非测试日纯氢</v>
      </c>
      <c r="L381" s="6">
        <f t="shared" si="22"/>
        <v>9.2</v>
      </c>
      <c r="M381" s="5">
        <f t="shared" si="23"/>
        <v>0</v>
      </c>
      <c r="N381" s="5" t="s">
        <v>4485</v>
      </c>
      <c r="O381" s="5" t="s">
        <v>4486</v>
      </c>
      <c r="P381" s="5" t="s">
        <v>4487</v>
      </c>
    </row>
    <row r="382" ht="19" customHeight="1" spans="1:16">
      <c r="A382" s="5">
        <v>19</v>
      </c>
      <c r="B382" s="5" t="s">
        <v>152</v>
      </c>
      <c r="C382" s="5" t="s">
        <v>142</v>
      </c>
      <c r="D382" s="8" t="s">
        <v>506</v>
      </c>
      <c r="E382" s="6"/>
      <c r="F382" s="6">
        <v>0</v>
      </c>
      <c r="G382" s="6"/>
      <c r="H382" s="5" t="s">
        <v>120</v>
      </c>
      <c r="I382" s="6" t="str">
        <f t="shared" si="20"/>
        <v/>
      </c>
      <c r="J382" s="5" t="str">
        <f>IF(H382="否","不适用",IF(AND(ISNUMBER(E382),ISNUMBER(F382)),IF(I382&gt;规则与名单!$B$2,"是","否"),"未判定"))</f>
        <v>不适用</v>
      </c>
      <c r="K382" s="5" t="str">
        <f t="shared" si="21"/>
        <v>缺失</v>
      </c>
      <c r="L382" s="6" t="str">
        <f t="shared" si="22"/>
        <v/>
      </c>
      <c r="M382" s="5">
        <f t="shared" si="23"/>
        <v>1</v>
      </c>
      <c r="N382" s="5" t="s">
        <v>4488</v>
      </c>
      <c r="O382" s="5" t="s">
        <v>4489</v>
      </c>
      <c r="P382" s="5" t="s">
        <v>4490</v>
      </c>
    </row>
    <row r="383" ht="19" customHeight="1" spans="1:16">
      <c r="A383" s="5">
        <v>19</v>
      </c>
      <c r="B383" s="5" t="s">
        <v>152</v>
      </c>
      <c r="C383" s="5" t="s">
        <v>142</v>
      </c>
      <c r="D383" s="8" t="s">
        <v>673</v>
      </c>
      <c r="E383" s="6">
        <v>117.8</v>
      </c>
      <c r="F383" s="6">
        <v>118.1</v>
      </c>
      <c r="G383" s="6">
        <v>114.9</v>
      </c>
      <c r="H383" s="5" t="s">
        <v>120</v>
      </c>
      <c r="I383" s="6">
        <f t="shared" si="20"/>
        <v>-0.299999999999997</v>
      </c>
      <c r="J383" s="5" t="str">
        <f>IF(H383="否","不适用",IF(AND(ISNUMBER(E383),ISNUMBER(F383)),IF(I383&gt;规则与名单!$B$2,"是","否"),"未判定"))</f>
        <v>不适用</v>
      </c>
      <c r="K383" s="5" t="str">
        <f t="shared" si="21"/>
        <v>非测试日纯氢</v>
      </c>
      <c r="L383" s="6">
        <f t="shared" si="22"/>
        <v>114.9</v>
      </c>
      <c r="M383" s="5">
        <f t="shared" si="23"/>
        <v>0</v>
      </c>
      <c r="N383" s="5" t="s">
        <v>4491</v>
      </c>
      <c r="O383" s="5" t="s">
        <v>4492</v>
      </c>
      <c r="P383" s="5" t="s">
        <v>4493</v>
      </c>
    </row>
    <row r="384" ht="19" customHeight="1" spans="1:16">
      <c r="A384" s="5">
        <v>19</v>
      </c>
      <c r="B384" s="5" t="s">
        <v>152</v>
      </c>
      <c r="C384" s="5" t="s">
        <v>142</v>
      </c>
      <c r="D384" s="8" t="s">
        <v>183</v>
      </c>
      <c r="E384" s="6"/>
      <c r="F384" s="6">
        <v>0</v>
      </c>
      <c r="G384" s="6"/>
      <c r="H384" s="5" t="s">
        <v>120</v>
      </c>
      <c r="I384" s="6" t="str">
        <f t="shared" si="20"/>
        <v/>
      </c>
      <c r="J384" s="5" t="str">
        <f>IF(H384="否","不适用",IF(AND(ISNUMBER(E384),ISNUMBER(F384)),IF(I384&gt;规则与名单!$B$2,"是","否"),"未判定"))</f>
        <v>不适用</v>
      </c>
      <c r="K384" s="5" t="str">
        <f t="shared" si="21"/>
        <v>缺失</v>
      </c>
      <c r="L384" s="6" t="str">
        <f t="shared" si="22"/>
        <v/>
      </c>
      <c r="M384" s="5">
        <f t="shared" si="23"/>
        <v>1</v>
      </c>
      <c r="N384" s="5" t="s">
        <v>4494</v>
      </c>
      <c r="O384" s="5" t="s">
        <v>4495</v>
      </c>
      <c r="P384" s="5" t="s">
        <v>4496</v>
      </c>
    </row>
    <row r="385" ht="19" customHeight="1" spans="1:16">
      <c r="A385" s="5">
        <v>19</v>
      </c>
      <c r="B385" s="5" t="s">
        <v>152</v>
      </c>
      <c r="C385" s="5" t="s">
        <v>142</v>
      </c>
      <c r="D385" s="8" t="s">
        <v>431</v>
      </c>
      <c r="E385" s="6">
        <v>151</v>
      </c>
      <c r="F385" s="6">
        <v>155.7</v>
      </c>
      <c r="G385" s="6">
        <v>92.4</v>
      </c>
      <c r="H385" s="5" t="s">
        <v>120</v>
      </c>
      <c r="I385" s="6">
        <f t="shared" si="20"/>
        <v>-4.69999999999999</v>
      </c>
      <c r="J385" s="5" t="str">
        <f>IF(H385="否","不适用",IF(AND(ISNUMBER(E385),ISNUMBER(F385)),IF(I385&gt;规则与名单!$B$2,"是","否"),"未判定"))</f>
        <v>不适用</v>
      </c>
      <c r="K385" s="5" t="str">
        <f t="shared" si="21"/>
        <v>非测试日纯氢</v>
      </c>
      <c r="L385" s="6">
        <f t="shared" si="22"/>
        <v>92.4</v>
      </c>
      <c r="M385" s="5">
        <f t="shared" si="23"/>
        <v>0</v>
      </c>
      <c r="N385" s="5" t="s">
        <v>4497</v>
      </c>
      <c r="O385" s="5" t="s">
        <v>4498</v>
      </c>
      <c r="P385" s="5" t="s">
        <v>4499</v>
      </c>
    </row>
    <row r="386" ht="19" customHeight="1" spans="1:16">
      <c r="A386" s="5">
        <v>19</v>
      </c>
      <c r="B386" s="5" t="s">
        <v>152</v>
      </c>
      <c r="C386" s="5" t="s">
        <v>142</v>
      </c>
      <c r="D386" s="8" t="s">
        <v>3377</v>
      </c>
      <c r="E386" s="6"/>
      <c r="F386" s="6">
        <v>0</v>
      </c>
      <c r="G386" s="6"/>
      <c r="H386" s="5" t="s">
        <v>120</v>
      </c>
      <c r="I386" s="6" t="str">
        <f t="shared" ref="I386:I449" si="24">IF(AND(ISNUMBER(E386),ISNUMBER(F386)),E386-F386,"")</f>
        <v/>
      </c>
      <c r="J386" s="5" t="str">
        <f>IF(H386="否","不适用",IF(AND(ISNUMBER(E386),ISNUMBER(F386)),IF(I386&gt;规则与名单!$B$2,"是","否"),"未判定"))</f>
        <v>不适用</v>
      </c>
      <c r="K386" s="5" t="str">
        <f t="shared" ref="K386:K449" si="25">IF(J386="是",IF(ISNUMBER(F386),"测试日GPS","缺失"),IF(ISNUMBER(G386),"非测试日纯氢",IF(AND(H386="是",J386="未判定"),IF(ISNUMBER(F386),"测试名单无纯氢GPS","缺失"),IF(ISNUMBER(E386),"非测试日仪表","缺失"))))</f>
        <v>缺失</v>
      </c>
      <c r="L386" s="6" t="str">
        <f t="shared" ref="L386:L449" si="26">IF(K386="缺失","",IF(K386="非测试日纯氢",G386,IF(K386="非测试日仪表",E386,F386)))</f>
        <v/>
      </c>
      <c r="M386" s="5">
        <f t="shared" ref="M386:M449" si="27">IF(K386="缺失",1,0)</f>
        <v>1</v>
      </c>
      <c r="N386" s="5" t="s">
        <v>4500</v>
      </c>
      <c r="O386" s="5" t="s">
        <v>4501</v>
      </c>
      <c r="P386" s="5" t="s">
        <v>4502</v>
      </c>
    </row>
    <row r="387" ht="19" customHeight="1" spans="1:16">
      <c r="A387" s="5">
        <v>19</v>
      </c>
      <c r="B387" s="5" t="s">
        <v>152</v>
      </c>
      <c r="C387" s="5" t="s">
        <v>142</v>
      </c>
      <c r="D387" s="8" t="s">
        <v>407</v>
      </c>
      <c r="E387" s="6">
        <v>120.1</v>
      </c>
      <c r="F387" s="6">
        <v>120.6</v>
      </c>
      <c r="G387" s="6">
        <v>1.4</v>
      </c>
      <c r="H387" s="5" t="s">
        <v>120</v>
      </c>
      <c r="I387" s="6">
        <f t="shared" si="24"/>
        <v>-0.5</v>
      </c>
      <c r="J387" s="5" t="str">
        <f>IF(H387="否","不适用",IF(AND(ISNUMBER(E387),ISNUMBER(F387)),IF(I387&gt;规则与名单!$B$2,"是","否"),"未判定"))</f>
        <v>不适用</v>
      </c>
      <c r="K387" s="5" t="str">
        <f t="shared" si="25"/>
        <v>非测试日纯氢</v>
      </c>
      <c r="L387" s="6">
        <f t="shared" si="26"/>
        <v>1.4</v>
      </c>
      <c r="M387" s="5">
        <f t="shared" si="27"/>
        <v>0</v>
      </c>
      <c r="N387" s="5" t="s">
        <v>4503</v>
      </c>
      <c r="O387" s="5" t="s">
        <v>4504</v>
      </c>
      <c r="P387" s="5" t="s">
        <v>4505</v>
      </c>
    </row>
    <row r="388" ht="19" customHeight="1" spans="1:16">
      <c r="A388" s="5">
        <v>19</v>
      </c>
      <c r="B388" s="5" t="s">
        <v>152</v>
      </c>
      <c r="C388" s="5" t="s">
        <v>142</v>
      </c>
      <c r="D388" s="8" t="s">
        <v>411</v>
      </c>
      <c r="E388" s="6">
        <v>149.4</v>
      </c>
      <c r="F388" s="6">
        <v>151.5</v>
      </c>
      <c r="G388" s="6">
        <v>125.2</v>
      </c>
      <c r="H388" s="5" t="s">
        <v>120</v>
      </c>
      <c r="I388" s="6">
        <f t="shared" si="24"/>
        <v>-2.09999999999999</v>
      </c>
      <c r="J388" s="5" t="str">
        <f>IF(H388="否","不适用",IF(AND(ISNUMBER(E388),ISNUMBER(F388)),IF(I388&gt;规则与名单!$B$2,"是","否"),"未判定"))</f>
        <v>不适用</v>
      </c>
      <c r="K388" s="5" t="str">
        <f t="shared" si="25"/>
        <v>非测试日纯氢</v>
      </c>
      <c r="L388" s="6">
        <f t="shared" si="26"/>
        <v>125.2</v>
      </c>
      <c r="M388" s="5">
        <f t="shared" si="27"/>
        <v>0</v>
      </c>
      <c r="N388" s="5" t="s">
        <v>4506</v>
      </c>
      <c r="O388" s="5" t="s">
        <v>4507</v>
      </c>
      <c r="P388" s="5" t="s">
        <v>4508</v>
      </c>
    </row>
    <row r="389" ht="19" customHeight="1" spans="1:16">
      <c r="A389" s="5">
        <v>19</v>
      </c>
      <c r="B389" s="5" t="s">
        <v>152</v>
      </c>
      <c r="C389" s="5" t="s">
        <v>142</v>
      </c>
      <c r="D389" s="8" t="s">
        <v>251</v>
      </c>
      <c r="E389" s="6">
        <v>0</v>
      </c>
      <c r="F389" s="6">
        <v>0.14</v>
      </c>
      <c r="G389" s="6"/>
      <c r="H389" s="5" t="s">
        <v>120</v>
      </c>
      <c r="I389" s="6">
        <f t="shared" si="24"/>
        <v>-0.14</v>
      </c>
      <c r="J389" s="5" t="str">
        <f>IF(H389="否","不适用",IF(AND(ISNUMBER(E389),ISNUMBER(F389)),IF(I389&gt;规则与名单!$B$2,"是","否"),"未判定"))</f>
        <v>不适用</v>
      </c>
      <c r="K389" s="5" t="str">
        <f t="shared" si="25"/>
        <v>非测试日仪表</v>
      </c>
      <c r="L389" s="6">
        <f t="shared" si="26"/>
        <v>0</v>
      </c>
      <c r="M389" s="5">
        <f t="shared" si="27"/>
        <v>0</v>
      </c>
      <c r="N389" s="5" t="s">
        <v>4509</v>
      </c>
      <c r="O389" s="5" t="s">
        <v>4510</v>
      </c>
      <c r="P389" s="5" t="s">
        <v>4511</v>
      </c>
    </row>
    <row r="390" ht="19" customHeight="1" spans="1:16">
      <c r="A390" s="5">
        <v>19</v>
      </c>
      <c r="B390" s="5" t="s">
        <v>152</v>
      </c>
      <c r="C390" s="5" t="s">
        <v>142</v>
      </c>
      <c r="D390" s="8" t="s">
        <v>472</v>
      </c>
      <c r="E390" s="6">
        <v>280.7</v>
      </c>
      <c r="F390" s="6">
        <v>285.9</v>
      </c>
      <c r="G390" s="6">
        <v>274.4</v>
      </c>
      <c r="H390" s="5" t="s">
        <v>120</v>
      </c>
      <c r="I390" s="6">
        <f t="shared" si="24"/>
        <v>-5.19999999999999</v>
      </c>
      <c r="J390" s="5" t="str">
        <f>IF(H390="否","不适用",IF(AND(ISNUMBER(E390),ISNUMBER(F390)),IF(I390&gt;规则与名单!$B$2,"是","否"),"未判定"))</f>
        <v>不适用</v>
      </c>
      <c r="K390" s="5" t="str">
        <f t="shared" si="25"/>
        <v>非测试日纯氢</v>
      </c>
      <c r="L390" s="6">
        <f t="shared" si="26"/>
        <v>274.4</v>
      </c>
      <c r="M390" s="5">
        <f t="shared" si="27"/>
        <v>0</v>
      </c>
      <c r="N390" s="5" t="s">
        <v>4512</v>
      </c>
      <c r="O390" s="5" t="s">
        <v>4513</v>
      </c>
      <c r="P390" s="5" t="s">
        <v>4514</v>
      </c>
    </row>
    <row r="391" ht="19" customHeight="1" spans="1:16">
      <c r="A391" s="5">
        <v>19</v>
      </c>
      <c r="B391" s="5" t="s">
        <v>152</v>
      </c>
      <c r="C391" s="5" t="s">
        <v>142</v>
      </c>
      <c r="D391" s="8" t="s">
        <v>466</v>
      </c>
      <c r="E391" s="6"/>
      <c r="F391" s="6">
        <v>0</v>
      </c>
      <c r="G391" s="6"/>
      <c r="H391" s="5" t="s">
        <v>120</v>
      </c>
      <c r="I391" s="6" t="str">
        <f t="shared" si="24"/>
        <v/>
      </c>
      <c r="J391" s="5" t="str">
        <f>IF(H391="否","不适用",IF(AND(ISNUMBER(E391),ISNUMBER(F391)),IF(I391&gt;规则与名单!$B$2,"是","否"),"未判定"))</f>
        <v>不适用</v>
      </c>
      <c r="K391" s="5" t="str">
        <f t="shared" si="25"/>
        <v>缺失</v>
      </c>
      <c r="L391" s="6" t="str">
        <f t="shared" si="26"/>
        <v/>
      </c>
      <c r="M391" s="5">
        <f t="shared" si="27"/>
        <v>1</v>
      </c>
      <c r="N391" s="5" t="s">
        <v>4515</v>
      </c>
      <c r="O391" s="5" t="s">
        <v>4516</v>
      </c>
      <c r="P391" s="5" t="s">
        <v>4517</v>
      </c>
    </row>
    <row r="392" ht="19" customHeight="1" spans="1:16">
      <c r="A392" s="5">
        <v>19</v>
      </c>
      <c r="B392" s="5" t="s">
        <v>152</v>
      </c>
      <c r="C392" s="5" t="s">
        <v>142</v>
      </c>
      <c r="D392" s="8" t="s">
        <v>333</v>
      </c>
      <c r="E392" s="6">
        <v>155.2</v>
      </c>
      <c r="F392" s="6">
        <v>159</v>
      </c>
      <c r="G392" s="6">
        <v>89</v>
      </c>
      <c r="H392" s="5" t="s">
        <v>120</v>
      </c>
      <c r="I392" s="6">
        <f t="shared" si="24"/>
        <v>-3.80000000000001</v>
      </c>
      <c r="J392" s="5" t="str">
        <f>IF(H392="否","不适用",IF(AND(ISNUMBER(E392),ISNUMBER(F392)),IF(I392&gt;规则与名单!$B$2,"是","否"),"未判定"))</f>
        <v>不适用</v>
      </c>
      <c r="K392" s="5" t="str">
        <f t="shared" si="25"/>
        <v>非测试日纯氢</v>
      </c>
      <c r="L392" s="6">
        <f t="shared" si="26"/>
        <v>89</v>
      </c>
      <c r="M392" s="5">
        <f t="shared" si="27"/>
        <v>0</v>
      </c>
      <c r="N392" s="5" t="s">
        <v>4518</v>
      </c>
      <c r="O392" s="5" t="s">
        <v>4519</v>
      </c>
      <c r="P392" s="5" t="s">
        <v>4520</v>
      </c>
    </row>
    <row r="393" ht="19" customHeight="1" spans="1:16">
      <c r="A393" s="5">
        <v>19</v>
      </c>
      <c r="B393" s="5" t="s">
        <v>152</v>
      </c>
      <c r="C393" s="5" t="s">
        <v>142</v>
      </c>
      <c r="D393" s="8" t="s">
        <v>175</v>
      </c>
      <c r="E393" s="6"/>
      <c r="F393" s="6">
        <v>0</v>
      </c>
      <c r="G393" s="6"/>
      <c r="H393" s="5" t="s">
        <v>120</v>
      </c>
      <c r="I393" s="6" t="str">
        <f t="shared" si="24"/>
        <v/>
      </c>
      <c r="J393" s="5" t="str">
        <f>IF(H393="否","不适用",IF(AND(ISNUMBER(E393),ISNUMBER(F393)),IF(I393&gt;规则与名单!$B$2,"是","否"),"未判定"))</f>
        <v>不适用</v>
      </c>
      <c r="K393" s="5" t="str">
        <f t="shared" si="25"/>
        <v>缺失</v>
      </c>
      <c r="L393" s="6" t="str">
        <f t="shared" si="26"/>
        <v/>
      </c>
      <c r="M393" s="5">
        <f t="shared" si="27"/>
        <v>1</v>
      </c>
      <c r="N393" s="5" t="s">
        <v>4521</v>
      </c>
      <c r="O393" s="5" t="s">
        <v>4522</v>
      </c>
      <c r="P393" s="5" t="s">
        <v>4523</v>
      </c>
    </row>
    <row r="394" ht="19" customHeight="1" spans="1:16">
      <c r="A394" s="5">
        <v>19</v>
      </c>
      <c r="B394" s="5" t="s">
        <v>152</v>
      </c>
      <c r="C394" s="5" t="s">
        <v>142</v>
      </c>
      <c r="D394" s="8" t="s">
        <v>3402</v>
      </c>
      <c r="E394" s="6"/>
      <c r="F394" s="6">
        <v>0</v>
      </c>
      <c r="G394" s="6"/>
      <c r="H394" s="5" t="s">
        <v>120</v>
      </c>
      <c r="I394" s="6" t="str">
        <f t="shared" si="24"/>
        <v/>
      </c>
      <c r="J394" s="5" t="str">
        <f>IF(H394="否","不适用",IF(AND(ISNUMBER(E394),ISNUMBER(F394)),IF(I394&gt;规则与名单!$B$2,"是","否"),"未判定"))</f>
        <v>不适用</v>
      </c>
      <c r="K394" s="5" t="str">
        <f t="shared" si="25"/>
        <v>缺失</v>
      </c>
      <c r="L394" s="6" t="str">
        <f t="shared" si="26"/>
        <v/>
      </c>
      <c r="M394" s="5">
        <f t="shared" si="27"/>
        <v>1</v>
      </c>
      <c r="N394" s="5" t="s">
        <v>4524</v>
      </c>
      <c r="O394" s="5" t="s">
        <v>4525</v>
      </c>
      <c r="P394" s="5" t="s">
        <v>4526</v>
      </c>
    </row>
    <row r="395" ht="19" customHeight="1" spans="1:16">
      <c r="A395" s="5">
        <v>19</v>
      </c>
      <c r="B395" s="5" t="s">
        <v>152</v>
      </c>
      <c r="C395" s="5" t="s">
        <v>142</v>
      </c>
      <c r="D395" s="8" t="s">
        <v>487</v>
      </c>
      <c r="E395" s="6">
        <v>136.5</v>
      </c>
      <c r="F395" s="6">
        <v>140.9</v>
      </c>
      <c r="G395" s="6">
        <v>56.6</v>
      </c>
      <c r="H395" s="5" t="s">
        <v>120</v>
      </c>
      <c r="I395" s="6">
        <f t="shared" si="24"/>
        <v>-4.40000000000001</v>
      </c>
      <c r="J395" s="5" t="str">
        <f>IF(H395="否","不适用",IF(AND(ISNUMBER(E395),ISNUMBER(F395)),IF(I395&gt;规则与名单!$B$2,"是","否"),"未判定"))</f>
        <v>不适用</v>
      </c>
      <c r="K395" s="5" t="str">
        <f t="shared" si="25"/>
        <v>非测试日纯氢</v>
      </c>
      <c r="L395" s="6">
        <f t="shared" si="26"/>
        <v>56.6</v>
      </c>
      <c r="M395" s="5">
        <f t="shared" si="27"/>
        <v>0</v>
      </c>
      <c r="N395" s="5" t="s">
        <v>4527</v>
      </c>
      <c r="O395" s="5" t="s">
        <v>4528</v>
      </c>
      <c r="P395" s="5" t="s">
        <v>4529</v>
      </c>
    </row>
    <row r="396" ht="19" customHeight="1" spans="1:16">
      <c r="A396" s="5">
        <v>19</v>
      </c>
      <c r="B396" s="5" t="s">
        <v>152</v>
      </c>
      <c r="C396" s="5" t="s">
        <v>142</v>
      </c>
      <c r="D396" s="8" t="s">
        <v>121</v>
      </c>
      <c r="E396" s="6"/>
      <c r="F396" s="6">
        <v>0</v>
      </c>
      <c r="G396" s="6"/>
      <c r="H396" s="5" t="s">
        <v>120</v>
      </c>
      <c r="I396" s="6" t="str">
        <f t="shared" si="24"/>
        <v/>
      </c>
      <c r="J396" s="5" t="str">
        <f>IF(H396="否","不适用",IF(AND(ISNUMBER(E396),ISNUMBER(F396)),IF(I396&gt;规则与名单!$B$2,"是","否"),"未判定"))</f>
        <v>不适用</v>
      </c>
      <c r="K396" s="5" t="str">
        <f t="shared" si="25"/>
        <v>缺失</v>
      </c>
      <c r="L396" s="6" t="str">
        <f t="shared" si="26"/>
        <v/>
      </c>
      <c r="M396" s="5">
        <f t="shared" si="27"/>
        <v>1</v>
      </c>
      <c r="N396" s="5" t="s">
        <v>4530</v>
      </c>
      <c r="O396" s="5" t="s">
        <v>4531</v>
      </c>
      <c r="P396" s="5" t="s">
        <v>4532</v>
      </c>
    </row>
    <row r="397" ht="19" customHeight="1" spans="1:16">
      <c r="A397" s="5">
        <v>19</v>
      </c>
      <c r="B397" s="5" t="s">
        <v>152</v>
      </c>
      <c r="C397" s="5" t="s">
        <v>142</v>
      </c>
      <c r="D397" s="8" t="s">
        <v>170</v>
      </c>
      <c r="E397" s="6">
        <v>139.4</v>
      </c>
      <c r="F397" s="6">
        <v>142.2</v>
      </c>
      <c r="G397" s="6">
        <v>131.5</v>
      </c>
      <c r="H397" s="5" t="s">
        <v>120</v>
      </c>
      <c r="I397" s="6">
        <f t="shared" si="24"/>
        <v>-2.79999999999998</v>
      </c>
      <c r="J397" s="5" t="str">
        <f>IF(H397="否","不适用",IF(AND(ISNUMBER(E397),ISNUMBER(F397)),IF(I397&gt;规则与名单!$B$2,"是","否"),"未判定"))</f>
        <v>不适用</v>
      </c>
      <c r="K397" s="5" t="str">
        <f t="shared" si="25"/>
        <v>非测试日纯氢</v>
      </c>
      <c r="L397" s="6">
        <f t="shared" si="26"/>
        <v>131.5</v>
      </c>
      <c r="M397" s="5">
        <f t="shared" si="27"/>
        <v>0</v>
      </c>
      <c r="N397" s="5" t="s">
        <v>4533</v>
      </c>
      <c r="O397" s="5" t="s">
        <v>4534</v>
      </c>
      <c r="P397" s="5" t="s">
        <v>4535</v>
      </c>
    </row>
    <row r="398" ht="19" customHeight="1" spans="1:16">
      <c r="A398" s="5">
        <v>19</v>
      </c>
      <c r="B398" s="5" t="s">
        <v>152</v>
      </c>
      <c r="C398" s="5" t="s">
        <v>142</v>
      </c>
      <c r="D398" s="8" t="s">
        <v>644</v>
      </c>
      <c r="E398" s="6">
        <v>152.6</v>
      </c>
      <c r="F398" s="6">
        <v>156.5</v>
      </c>
      <c r="G398" s="6">
        <v>149.6</v>
      </c>
      <c r="H398" s="5" t="s">
        <v>120</v>
      </c>
      <c r="I398" s="6">
        <f t="shared" si="24"/>
        <v>-3.90000000000001</v>
      </c>
      <c r="J398" s="5" t="str">
        <f>IF(H398="否","不适用",IF(AND(ISNUMBER(E398),ISNUMBER(F398)),IF(I398&gt;规则与名单!$B$2,"是","否"),"未判定"))</f>
        <v>不适用</v>
      </c>
      <c r="K398" s="5" t="str">
        <f t="shared" si="25"/>
        <v>非测试日纯氢</v>
      </c>
      <c r="L398" s="6">
        <f t="shared" si="26"/>
        <v>149.6</v>
      </c>
      <c r="M398" s="5">
        <f t="shared" si="27"/>
        <v>0</v>
      </c>
      <c r="N398" s="5" t="s">
        <v>4536</v>
      </c>
      <c r="O398" s="5" t="s">
        <v>4537</v>
      </c>
      <c r="P398" s="5" t="s">
        <v>4538</v>
      </c>
    </row>
    <row r="399" ht="19" customHeight="1" spans="1:16">
      <c r="A399" s="5">
        <v>19</v>
      </c>
      <c r="B399" s="5" t="s">
        <v>152</v>
      </c>
      <c r="C399" s="5" t="s">
        <v>142</v>
      </c>
      <c r="D399" s="8" t="s">
        <v>3418</v>
      </c>
      <c r="E399" s="6">
        <v>121.3</v>
      </c>
      <c r="F399" s="6">
        <v>121.8</v>
      </c>
      <c r="G399" s="6">
        <v>121.3</v>
      </c>
      <c r="H399" s="5" t="s">
        <v>120</v>
      </c>
      <c r="I399" s="6">
        <f t="shared" si="24"/>
        <v>-0.5</v>
      </c>
      <c r="J399" s="5" t="str">
        <f>IF(H399="否","不适用",IF(AND(ISNUMBER(E399),ISNUMBER(F399)),IF(I399&gt;规则与名单!$B$2,"是","否"),"未判定"))</f>
        <v>不适用</v>
      </c>
      <c r="K399" s="5" t="str">
        <f t="shared" si="25"/>
        <v>非测试日纯氢</v>
      </c>
      <c r="L399" s="6">
        <f t="shared" si="26"/>
        <v>121.3</v>
      </c>
      <c r="M399" s="5">
        <f t="shared" si="27"/>
        <v>0</v>
      </c>
      <c r="N399" s="5" t="s">
        <v>4539</v>
      </c>
      <c r="O399" s="5" t="s">
        <v>4540</v>
      </c>
      <c r="P399" s="5" t="s">
        <v>4541</v>
      </c>
    </row>
    <row r="400" ht="19" customHeight="1" spans="1:16">
      <c r="A400" s="5">
        <v>19</v>
      </c>
      <c r="B400" s="5" t="s">
        <v>152</v>
      </c>
      <c r="C400" s="5" t="s">
        <v>142</v>
      </c>
      <c r="D400" s="8" t="s">
        <v>3422</v>
      </c>
      <c r="E400" s="6"/>
      <c r="F400" s="6">
        <v>0</v>
      </c>
      <c r="G400" s="6"/>
      <c r="H400" s="5" t="s">
        <v>120</v>
      </c>
      <c r="I400" s="6" t="str">
        <f t="shared" si="24"/>
        <v/>
      </c>
      <c r="J400" s="5" t="str">
        <f>IF(H400="否","不适用",IF(AND(ISNUMBER(E400),ISNUMBER(F400)),IF(I400&gt;规则与名单!$B$2,"是","否"),"未判定"))</f>
        <v>不适用</v>
      </c>
      <c r="K400" s="5" t="str">
        <f t="shared" si="25"/>
        <v>缺失</v>
      </c>
      <c r="L400" s="6" t="str">
        <f t="shared" si="26"/>
        <v/>
      </c>
      <c r="M400" s="5">
        <f t="shared" si="27"/>
        <v>1</v>
      </c>
      <c r="N400" s="5" t="s">
        <v>4542</v>
      </c>
      <c r="O400" s="5" t="s">
        <v>4543</v>
      </c>
      <c r="P400" s="5" t="s">
        <v>4544</v>
      </c>
    </row>
    <row r="401" ht="19" customHeight="1" spans="1:16">
      <c r="A401" s="5">
        <v>19</v>
      </c>
      <c r="B401" s="5" t="s">
        <v>152</v>
      </c>
      <c r="C401" s="5" t="s">
        <v>142</v>
      </c>
      <c r="D401" s="8" t="s">
        <v>336</v>
      </c>
      <c r="E401" s="6">
        <v>0</v>
      </c>
      <c r="F401" s="6">
        <v>0</v>
      </c>
      <c r="G401" s="6"/>
      <c r="H401" s="5" t="s">
        <v>120</v>
      </c>
      <c r="I401" s="6">
        <f t="shared" si="24"/>
        <v>0</v>
      </c>
      <c r="J401" s="5" t="str">
        <f>IF(H401="否","不适用",IF(AND(ISNUMBER(E401),ISNUMBER(F401)),IF(I401&gt;规则与名单!$B$2,"是","否"),"未判定"))</f>
        <v>不适用</v>
      </c>
      <c r="K401" s="5" t="str">
        <f t="shared" si="25"/>
        <v>非测试日仪表</v>
      </c>
      <c r="L401" s="6">
        <f t="shared" si="26"/>
        <v>0</v>
      </c>
      <c r="M401" s="5">
        <f t="shared" si="27"/>
        <v>0</v>
      </c>
      <c r="N401" s="5" t="s">
        <v>4545</v>
      </c>
      <c r="O401" s="5" t="s">
        <v>4546</v>
      </c>
      <c r="P401" s="5" t="s">
        <v>4547</v>
      </c>
    </row>
    <row r="402" ht="19" customHeight="1" spans="1:16">
      <c r="A402" s="5">
        <v>19</v>
      </c>
      <c r="B402" s="5" t="s">
        <v>152</v>
      </c>
      <c r="C402" s="5" t="s">
        <v>142</v>
      </c>
      <c r="D402" s="8" t="s">
        <v>653</v>
      </c>
      <c r="E402" s="6">
        <v>269.9</v>
      </c>
      <c r="F402" s="6">
        <v>272.1</v>
      </c>
      <c r="G402" s="6">
        <v>261.5</v>
      </c>
      <c r="H402" s="5" t="s">
        <v>120</v>
      </c>
      <c r="I402" s="6">
        <f t="shared" si="24"/>
        <v>-2.20000000000005</v>
      </c>
      <c r="J402" s="5" t="str">
        <f>IF(H402="否","不适用",IF(AND(ISNUMBER(E402),ISNUMBER(F402)),IF(I402&gt;规则与名单!$B$2,"是","否"),"未判定"))</f>
        <v>不适用</v>
      </c>
      <c r="K402" s="5" t="str">
        <f t="shared" si="25"/>
        <v>非测试日纯氢</v>
      </c>
      <c r="L402" s="6">
        <f t="shared" si="26"/>
        <v>261.5</v>
      </c>
      <c r="M402" s="5">
        <f t="shared" si="27"/>
        <v>0</v>
      </c>
      <c r="N402" s="5" t="s">
        <v>4548</v>
      </c>
      <c r="O402" s="5" t="s">
        <v>4549</v>
      </c>
      <c r="P402" s="5" t="s">
        <v>4550</v>
      </c>
    </row>
    <row r="403" ht="19" customHeight="1" spans="1:16">
      <c r="A403" s="5">
        <v>19</v>
      </c>
      <c r="B403" s="5" t="s">
        <v>152</v>
      </c>
      <c r="C403" s="5" t="s">
        <v>142</v>
      </c>
      <c r="D403" s="8" t="s">
        <v>140</v>
      </c>
      <c r="E403" s="6">
        <v>134.2</v>
      </c>
      <c r="F403" s="6">
        <v>134.3</v>
      </c>
      <c r="G403" s="6">
        <v>134.2</v>
      </c>
      <c r="H403" s="5" t="s">
        <v>120</v>
      </c>
      <c r="I403" s="6">
        <f t="shared" si="24"/>
        <v>-0.100000000000023</v>
      </c>
      <c r="J403" s="5" t="str">
        <f>IF(H403="否","不适用",IF(AND(ISNUMBER(E403),ISNUMBER(F403)),IF(I403&gt;规则与名单!$B$2,"是","否"),"未判定"))</f>
        <v>不适用</v>
      </c>
      <c r="K403" s="5" t="str">
        <f t="shared" si="25"/>
        <v>非测试日纯氢</v>
      </c>
      <c r="L403" s="6">
        <f t="shared" si="26"/>
        <v>134.2</v>
      </c>
      <c r="M403" s="5">
        <f t="shared" si="27"/>
        <v>0</v>
      </c>
      <c r="N403" s="5" t="s">
        <v>4551</v>
      </c>
      <c r="O403" s="5" t="s">
        <v>4552</v>
      </c>
      <c r="P403" s="5" t="s">
        <v>4553</v>
      </c>
    </row>
    <row r="404" ht="19" customHeight="1" spans="1:16">
      <c r="A404" s="5">
        <v>19</v>
      </c>
      <c r="B404" s="5" t="s">
        <v>152</v>
      </c>
      <c r="C404" s="5" t="s">
        <v>142</v>
      </c>
      <c r="D404" s="8" t="s">
        <v>115</v>
      </c>
      <c r="E404" s="6">
        <v>279.3</v>
      </c>
      <c r="F404" s="6">
        <v>282.2</v>
      </c>
      <c r="G404" s="6">
        <v>278.4</v>
      </c>
      <c r="H404" s="5" t="s">
        <v>120</v>
      </c>
      <c r="I404" s="6">
        <f t="shared" si="24"/>
        <v>-2.89999999999998</v>
      </c>
      <c r="J404" s="5" t="str">
        <f>IF(H404="否","不适用",IF(AND(ISNUMBER(E404),ISNUMBER(F404)),IF(I404&gt;规则与名单!$B$2,"是","否"),"未判定"))</f>
        <v>不适用</v>
      </c>
      <c r="K404" s="5" t="str">
        <f t="shared" si="25"/>
        <v>非测试日纯氢</v>
      </c>
      <c r="L404" s="6">
        <f t="shared" si="26"/>
        <v>278.4</v>
      </c>
      <c r="M404" s="5">
        <f t="shared" si="27"/>
        <v>0</v>
      </c>
      <c r="N404" s="5" t="s">
        <v>4554</v>
      </c>
      <c r="O404" s="5" t="s">
        <v>4555</v>
      </c>
      <c r="P404" s="5" t="s">
        <v>4556</v>
      </c>
    </row>
    <row r="405" ht="19" customHeight="1" spans="1:16">
      <c r="A405" s="5">
        <v>20</v>
      </c>
      <c r="B405" s="5" t="s">
        <v>154</v>
      </c>
      <c r="C405" s="5" t="s">
        <v>142</v>
      </c>
      <c r="D405" s="8" t="s">
        <v>114</v>
      </c>
      <c r="E405" s="6">
        <v>336.6</v>
      </c>
      <c r="F405" s="6">
        <v>339.2</v>
      </c>
      <c r="G405" s="6">
        <v>326.7</v>
      </c>
      <c r="H405" s="5" t="s">
        <v>120</v>
      </c>
      <c r="I405" s="6">
        <f t="shared" si="24"/>
        <v>-2.59999999999997</v>
      </c>
      <c r="J405" s="5" t="str">
        <f>IF(H405="否","不适用",IF(AND(ISNUMBER(E405),ISNUMBER(F405)),IF(I405&gt;规则与名单!$B$2,"是","否"),"未判定"))</f>
        <v>不适用</v>
      </c>
      <c r="K405" s="5" t="str">
        <f t="shared" si="25"/>
        <v>非测试日纯氢</v>
      </c>
      <c r="L405" s="6">
        <f t="shared" si="26"/>
        <v>326.7</v>
      </c>
      <c r="M405" s="5">
        <f t="shared" si="27"/>
        <v>0</v>
      </c>
      <c r="N405" s="5" t="s">
        <v>4557</v>
      </c>
      <c r="O405" s="5" t="s">
        <v>4558</v>
      </c>
      <c r="P405" s="5" t="s">
        <v>4559</v>
      </c>
    </row>
    <row r="406" ht="19" customHeight="1" spans="1:16">
      <c r="A406" s="5">
        <v>20</v>
      </c>
      <c r="B406" s="5" t="s">
        <v>154</v>
      </c>
      <c r="C406" s="5" t="s">
        <v>142</v>
      </c>
      <c r="D406" s="8" t="s">
        <v>605</v>
      </c>
      <c r="E406" s="6">
        <v>127.5</v>
      </c>
      <c r="F406" s="6">
        <v>134.2</v>
      </c>
      <c r="G406" s="6">
        <v>123.3</v>
      </c>
      <c r="H406" s="5" t="s">
        <v>120</v>
      </c>
      <c r="I406" s="6">
        <f t="shared" si="24"/>
        <v>-6.69999999999999</v>
      </c>
      <c r="J406" s="5" t="str">
        <f>IF(H406="否","不适用",IF(AND(ISNUMBER(E406),ISNUMBER(F406)),IF(I406&gt;规则与名单!$B$2,"是","否"),"未判定"))</f>
        <v>不适用</v>
      </c>
      <c r="K406" s="5" t="str">
        <f t="shared" si="25"/>
        <v>非测试日纯氢</v>
      </c>
      <c r="L406" s="6">
        <f t="shared" si="26"/>
        <v>123.3</v>
      </c>
      <c r="M406" s="5">
        <f t="shared" si="27"/>
        <v>0</v>
      </c>
      <c r="N406" s="5" t="s">
        <v>4560</v>
      </c>
      <c r="O406" s="5" t="s">
        <v>4561</v>
      </c>
      <c r="P406" s="5" t="s">
        <v>4562</v>
      </c>
    </row>
    <row r="407" ht="19" customHeight="1" spans="1:16">
      <c r="A407" s="5">
        <v>20</v>
      </c>
      <c r="B407" s="5" t="s">
        <v>154</v>
      </c>
      <c r="C407" s="5" t="s">
        <v>142</v>
      </c>
      <c r="D407" s="8" t="s">
        <v>186</v>
      </c>
      <c r="E407" s="6">
        <v>133.9</v>
      </c>
      <c r="F407" s="6">
        <v>136.9</v>
      </c>
      <c r="G407" s="6">
        <v>96</v>
      </c>
      <c r="H407" s="5" t="s">
        <v>120</v>
      </c>
      <c r="I407" s="6">
        <f t="shared" si="24"/>
        <v>-3</v>
      </c>
      <c r="J407" s="5" t="str">
        <f>IF(H407="否","不适用",IF(AND(ISNUMBER(E407),ISNUMBER(F407)),IF(I407&gt;规则与名单!$B$2,"是","否"),"未判定"))</f>
        <v>不适用</v>
      </c>
      <c r="K407" s="5" t="str">
        <f t="shared" si="25"/>
        <v>非测试日纯氢</v>
      </c>
      <c r="L407" s="6">
        <f t="shared" si="26"/>
        <v>96</v>
      </c>
      <c r="M407" s="5">
        <f t="shared" si="27"/>
        <v>0</v>
      </c>
      <c r="N407" s="5" t="s">
        <v>4563</v>
      </c>
      <c r="O407" s="5" t="s">
        <v>4564</v>
      </c>
      <c r="P407" s="5" t="s">
        <v>4565</v>
      </c>
    </row>
    <row r="408" ht="19" customHeight="1" spans="1:16">
      <c r="A408" s="5">
        <v>20</v>
      </c>
      <c r="B408" s="5" t="s">
        <v>154</v>
      </c>
      <c r="C408" s="5" t="s">
        <v>142</v>
      </c>
      <c r="D408" s="8" t="s">
        <v>165</v>
      </c>
      <c r="E408" s="6">
        <v>140.5</v>
      </c>
      <c r="F408" s="6">
        <v>144.5</v>
      </c>
      <c r="G408" s="6">
        <v>140.4</v>
      </c>
      <c r="H408" s="5" t="s">
        <v>120</v>
      </c>
      <c r="I408" s="6">
        <f t="shared" si="24"/>
        <v>-4</v>
      </c>
      <c r="J408" s="5" t="str">
        <f>IF(H408="否","不适用",IF(AND(ISNUMBER(E408),ISNUMBER(F408)),IF(I408&gt;规则与名单!$B$2,"是","否"),"未判定"))</f>
        <v>不适用</v>
      </c>
      <c r="K408" s="5" t="str">
        <f t="shared" si="25"/>
        <v>非测试日纯氢</v>
      </c>
      <c r="L408" s="6">
        <f t="shared" si="26"/>
        <v>140.4</v>
      </c>
      <c r="M408" s="5">
        <f t="shared" si="27"/>
        <v>0</v>
      </c>
      <c r="N408" s="5" t="s">
        <v>4566</v>
      </c>
      <c r="O408" s="5" t="s">
        <v>4567</v>
      </c>
      <c r="P408" s="5" t="s">
        <v>4568</v>
      </c>
    </row>
    <row r="409" ht="19" customHeight="1" spans="1:16">
      <c r="A409" s="5">
        <v>20</v>
      </c>
      <c r="B409" s="5" t="s">
        <v>154</v>
      </c>
      <c r="C409" s="5" t="s">
        <v>142</v>
      </c>
      <c r="D409" s="8" t="s">
        <v>151</v>
      </c>
      <c r="E409" s="6">
        <v>328.7</v>
      </c>
      <c r="F409" s="6">
        <v>335.7</v>
      </c>
      <c r="G409" s="6">
        <v>328.6</v>
      </c>
      <c r="H409" s="5" t="s">
        <v>120</v>
      </c>
      <c r="I409" s="6">
        <f t="shared" si="24"/>
        <v>-7</v>
      </c>
      <c r="J409" s="5" t="str">
        <f>IF(H409="否","不适用",IF(AND(ISNUMBER(E409),ISNUMBER(F409)),IF(I409&gt;规则与名单!$B$2,"是","否"),"未判定"))</f>
        <v>不适用</v>
      </c>
      <c r="K409" s="5" t="str">
        <f t="shared" si="25"/>
        <v>非测试日纯氢</v>
      </c>
      <c r="L409" s="6">
        <f t="shared" si="26"/>
        <v>328.6</v>
      </c>
      <c r="M409" s="5">
        <f t="shared" si="27"/>
        <v>0</v>
      </c>
      <c r="N409" s="5" t="s">
        <v>4569</v>
      </c>
      <c r="O409" s="5" t="s">
        <v>4570</v>
      </c>
      <c r="P409" s="5" t="s">
        <v>4571</v>
      </c>
    </row>
    <row r="410" ht="19" customHeight="1" spans="1:16">
      <c r="A410" s="5">
        <v>20</v>
      </c>
      <c r="B410" s="5" t="s">
        <v>154</v>
      </c>
      <c r="C410" s="5" t="s">
        <v>142</v>
      </c>
      <c r="D410" s="8" t="s">
        <v>3358</v>
      </c>
      <c r="E410" s="6">
        <v>86.1</v>
      </c>
      <c r="F410" s="6">
        <v>89.5</v>
      </c>
      <c r="G410" s="6">
        <v>85.9</v>
      </c>
      <c r="H410" s="5" t="s">
        <v>120</v>
      </c>
      <c r="I410" s="6">
        <f t="shared" si="24"/>
        <v>-3.40000000000001</v>
      </c>
      <c r="J410" s="5" t="str">
        <f>IF(H410="否","不适用",IF(AND(ISNUMBER(E410),ISNUMBER(F410)),IF(I410&gt;规则与名单!$B$2,"是","否"),"未判定"))</f>
        <v>不适用</v>
      </c>
      <c r="K410" s="5" t="str">
        <f t="shared" si="25"/>
        <v>非测试日纯氢</v>
      </c>
      <c r="L410" s="6">
        <f t="shared" si="26"/>
        <v>85.9</v>
      </c>
      <c r="M410" s="5">
        <f t="shared" si="27"/>
        <v>0</v>
      </c>
      <c r="N410" s="5" t="s">
        <v>4572</v>
      </c>
      <c r="O410" s="5" t="s">
        <v>4573</v>
      </c>
      <c r="P410" s="5" t="s">
        <v>4574</v>
      </c>
    </row>
    <row r="411" ht="19" customHeight="1" spans="1:16">
      <c r="A411" s="5">
        <v>20</v>
      </c>
      <c r="B411" s="5" t="s">
        <v>154</v>
      </c>
      <c r="C411" s="5" t="s">
        <v>142</v>
      </c>
      <c r="D411" s="8" t="s">
        <v>272</v>
      </c>
      <c r="E411" s="6">
        <v>128.2</v>
      </c>
      <c r="F411" s="6">
        <v>128.7</v>
      </c>
      <c r="G411" s="6">
        <v>123.2</v>
      </c>
      <c r="H411" s="5" t="s">
        <v>120</v>
      </c>
      <c r="I411" s="6">
        <f t="shared" si="24"/>
        <v>-0.5</v>
      </c>
      <c r="J411" s="5" t="str">
        <f>IF(H411="否","不适用",IF(AND(ISNUMBER(E411),ISNUMBER(F411)),IF(I411&gt;规则与名单!$B$2,"是","否"),"未判定"))</f>
        <v>不适用</v>
      </c>
      <c r="K411" s="5" t="str">
        <f t="shared" si="25"/>
        <v>非测试日纯氢</v>
      </c>
      <c r="L411" s="6">
        <f t="shared" si="26"/>
        <v>123.2</v>
      </c>
      <c r="M411" s="5">
        <f t="shared" si="27"/>
        <v>0</v>
      </c>
      <c r="N411" s="5" t="s">
        <v>4575</v>
      </c>
      <c r="O411" s="5" t="s">
        <v>4576</v>
      </c>
      <c r="P411" s="5" t="s">
        <v>4577</v>
      </c>
    </row>
    <row r="412" ht="19" customHeight="1" spans="1:16">
      <c r="A412" s="5">
        <v>20</v>
      </c>
      <c r="B412" s="5" t="s">
        <v>154</v>
      </c>
      <c r="C412" s="5" t="s">
        <v>142</v>
      </c>
      <c r="D412" s="8" t="s">
        <v>506</v>
      </c>
      <c r="E412" s="6">
        <v>376.1</v>
      </c>
      <c r="F412" s="6">
        <v>380.3</v>
      </c>
      <c r="G412" s="6">
        <v>361.9</v>
      </c>
      <c r="H412" s="5" t="s">
        <v>120</v>
      </c>
      <c r="I412" s="6">
        <f t="shared" si="24"/>
        <v>-4.19999999999999</v>
      </c>
      <c r="J412" s="5" t="str">
        <f>IF(H412="否","不适用",IF(AND(ISNUMBER(E412),ISNUMBER(F412)),IF(I412&gt;规则与名单!$B$2,"是","否"),"未判定"))</f>
        <v>不适用</v>
      </c>
      <c r="K412" s="5" t="str">
        <f t="shared" si="25"/>
        <v>非测试日纯氢</v>
      </c>
      <c r="L412" s="6">
        <f t="shared" si="26"/>
        <v>361.9</v>
      </c>
      <c r="M412" s="5">
        <f t="shared" si="27"/>
        <v>0</v>
      </c>
      <c r="N412" s="5" t="s">
        <v>4578</v>
      </c>
      <c r="O412" s="5" t="s">
        <v>4579</v>
      </c>
      <c r="P412" s="5" t="s">
        <v>4580</v>
      </c>
    </row>
    <row r="413" ht="19" customHeight="1" spans="1:16">
      <c r="A413" s="5">
        <v>20</v>
      </c>
      <c r="B413" s="5" t="s">
        <v>154</v>
      </c>
      <c r="C413" s="5" t="s">
        <v>142</v>
      </c>
      <c r="D413" s="8" t="s">
        <v>673</v>
      </c>
      <c r="E413" s="6">
        <v>147.5</v>
      </c>
      <c r="F413" s="6">
        <v>156.3</v>
      </c>
      <c r="G413" s="6">
        <v>139.4</v>
      </c>
      <c r="H413" s="5" t="s">
        <v>120</v>
      </c>
      <c r="I413" s="6">
        <f t="shared" si="24"/>
        <v>-8.80000000000001</v>
      </c>
      <c r="J413" s="5" t="str">
        <f>IF(H413="否","不适用",IF(AND(ISNUMBER(E413),ISNUMBER(F413)),IF(I413&gt;规则与名单!$B$2,"是","否"),"未判定"))</f>
        <v>不适用</v>
      </c>
      <c r="K413" s="5" t="str">
        <f t="shared" si="25"/>
        <v>非测试日纯氢</v>
      </c>
      <c r="L413" s="6">
        <f t="shared" si="26"/>
        <v>139.4</v>
      </c>
      <c r="M413" s="5">
        <f t="shared" si="27"/>
        <v>0</v>
      </c>
      <c r="N413" s="5" t="s">
        <v>4581</v>
      </c>
      <c r="O413" s="5" t="s">
        <v>4582</v>
      </c>
      <c r="P413" s="5" t="s">
        <v>4583</v>
      </c>
    </row>
    <row r="414" ht="19" customHeight="1" spans="1:16">
      <c r="A414" s="5">
        <v>20</v>
      </c>
      <c r="B414" s="5" t="s">
        <v>154</v>
      </c>
      <c r="C414" s="5" t="s">
        <v>142</v>
      </c>
      <c r="D414" s="8" t="s">
        <v>183</v>
      </c>
      <c r="E414" s="6">
        <v>199.6</v>
      </c>
      <c r="F414" s="6">
        <v>207.5</v>
      </c>
      <c r="G414" s="6">
        <v>195.8</v>
      </c>
      <c r="H414" s="5" t="s">
        <v>120</v>
      </c>
      <c r="I414" s="6">
        <f t="shared" si="24"/>
        <v>-7.90000000000001</v>
      </c>
      <c r="J414" s="5" t="str">
        <f>IF(H414="否","不适用",IF(AND(ISNUMBER(E414),ISNUMBER(F414)),IF(I414&gt;规则与名单!$B$2,"是","否"),"未判定"))</f>
        <v>不适用</v>
      </c>
      <c r="K414" s="5" t="str">
        <f t="shared" si="25"/>
        <v>非测试日纯氢</v>
      </c>
      <c r="L414" s="6">
        <f t="shared" si="26"/>
        <v>195.8</v>
      </c>
      <c r="M414" s="5">
        <f t="shared" si="27"/>
        <v>0</v>
      </c>
      <c r="N414" s="5" t="s">
        <v>4584</v>
      </c>
      <c r="O414" s="5" t="s">
        <v>4585</v>
      </c>
      <c r="P414" s="5" t="s">
        <v>4586</v>
      </c>
    </row>
    <row r="415" ht="19" customHeight="1" spans="1:16">
      <c r="A415" s="5">
        <v>20</v>
      </c>
      <c r="B415" s="5" t="s">
        <v>154</v>
      </c>
      <c r="C415" s="5" t="s">
        <v>142</v>
      </c>
      <c r="D415" s="8" t="s">
        <v>431</v>
      </c>
      <c r="E415" s="6">
        <v>239.1</v>
      </c>
      <c r="F415" s="6">
        <v>259.7</v>
      </c>
      <c r="G415" s="6">
        <v>69.5</v>
      </c>
      <c r="H415" s="5" t="s">
        <v>120</v>
      </c>
      <c r="I415" s="6">
        <f t="shared" si="24"/>
        <v>-20.6</v>
      </c>
      <c r="J415" s="5" t="str">
        <f>IF(H415="否","不适用",IF(AND(ISNUMBER(E415),ISNUMBER(F415)),IF(I415&gt;规则与名单!$B$2,"是","否"),"未判定"))</f>
        <v>不适用</v>
      </c>
      <c r="K415" s="5" t="str">
        <f t="shared" si="25"/>
        <v>非测试日纯氢</v>
      </c>
      <c r="L415" s="6">
        <f t="shared" si="26"/>
        <v>69.5</v>
      </c>
      <c r="M415" s="5">
        <f t="shared" si="27"/>
        <v>0</v>
      </c>
      <c r="N415" s="5" t="s">
        <v>4587</v>
      </c>
      <c r="O415" s="5" t="s">
        <v>4588</v>
      </c>
      <c r="P415" s="5" t="s">
        <v>4589</v>
      </c>
    </row>
    <row r="416" ht="19" customHeight="1" spans="1:16">
      <c r="A416" s="5">
        <v>20</v>
      </c>
      <c r="B416" s="5" t="s">
        <v>154</v>
      </c>
      <c r="C416" s="5" t="s">
        <v>142</v>
      </c>
      <c r="D416" s="8" t="s">
        <v>3377</v>
      </c>
      <c r="E416" s="6">
        <v>403.5</v>
      </c>
      <c r="F416" s="6">
        <v>396</v>
      </c>
      <c r="G416" s="6">
        <v>330.4</v>
      </c>
      <c r="H416" s="5" t="s">
        <v>120</v>
      </c>
      <c r="I416" s="6">
        <f t="shared" si="24"/>
        <v>7.5</v>
      </c>
      <c r="J416" s="5" t="str">
        <f>IF(H416="否","不适用",IF(AND(ISNUMBER(E416),ISNUMBER(F416)),IF(I416&gt;规则与名单!$B$2,"是","否"),"未判定"))</f>
        <v>不适用</v>
      </c>
      <c r="K416" s="5" t="str">
        <f t="shared" si="25"/>
        <v>非测试日纯氢</v>
      </c>
      <c r="L416" s="6">
        <f t="shared" si="26"/>
        <v>330.4</v>
      </c>
      <c r="M416" s="5">
        <f t="shared" si="27"/>
        <v>0</v>
      </c>
      <c r="N416" s="5" t="s">
        <v>4590</v>
      </c>
      <c r="O416" s="5" t="s">
        <v>4591</v>
      </c>
      <c r="P416" s="5" t="s">
        <v>4592</v>
      </c>
    </row>
    <row r="417" ht="19" customHeight="1" spans="1:16">
      <c r="A417" s="5">
        <v>20</v>
      </c>
      <c r="B417" s="5" t="s">
        <v>154</v>
      </c>
      <c r="C417" s="5" t="s">
        <v>142</v>
      </c>
      <c r="D417" s="8" t="s">
        <v>407</v>
      </c>
      <c r="E417" s="6">
        <v>216.2</v>
      </c>
      <c r="F417" s="6">
        <v>218.2</v>
      </c>
      <c r="G417" s="6">
        <v>187.6</v>
      </c>
      <c r="H417" s="5" t="s">
        <v>120</v>
      </c>
      <c r="I417" s="6">
        <f t="shared" si="24"/>
        <v>-2</v>
      </c>
      <c r="J417" s="5" t="str">
        <f>IF(H417="否","不适用",IF(AND(ISNUMBER(E417),ISNUMBER(F417)),IF(I417&gt;规则与名单!$B$2,"是","否"),"未判定"))</f>
        <v>不适用</v>
      </c>
      <c r="K417" s="5" t="str">
        <f t="shared" si="25"/>
        <v>非测试日纯氢</v>
      </c>
      <c r="L417" s="6">
        <f t="shared" si="26"/>
        <v>187.6</v>
      </c>
      <c r="M417" s="5">
        <f t="shared" si="27"/>
        <v>0</v>
      </c>
      <c r="N417" s="5" t="s">
        <v>4593</v>
      </c>
      <c r="O417" s="5" t="s">
        <v>4594</v>
      </c>
      <c r="P417" s="5" t="s">
        <v>4595</v>
      </c>
    </row>
    <row r="418" ht="19" customHeight="1" spans="1:16">
      <c r="A418" s="5">
        <v>20</v>
      </c>
      <c r="B418" s="5" t="s">
        <v>154</v>
      </c>
      <c r="C418" s="5" t="s">
        <v>142</v>
      </c>
      <c r="D418" s="8" t="s">
        <v>411</v>
      </c>
      <c r="E418" s="6">
        <v>162.6</v>
      </c>
      <c r="F418" s="6">
        <v>165.9</v>
      </c>
      <c r="G418" s="6">
        <v>115.1</v>
      </c>
      <c r="H418" s="5" t="s">
        <v>120</v>
      </c>
      <c r="I418" s="6">
        <f t="shared" si="24"/>
        <v>-3.30000000000001</v>
      </c>
      <c r="J418" s="5" t="str">
        <f>IF(H418="否","不适用",IF(AND(ISNUMBER(E418),ISNUMBER(F418)),IF(I418&gt;规则与名单!$B$2,"是","否"),"未判定"))</f>
        <v>不适用</v>
      </c>
      <c r="K418" s="5" t="str">
        <f t="shared" si="25"/>
        <v>非测试日纯氢</v>
      </c>
      <c r="L418" s="6">
        <f t="shared" si="26"/>
        <v>115.1</v>
      </c>
      <c r="M418" s="5">
        <f t="shared" si="27"/>
        <v>0</v>
      </c>
      <c r="N418" s="5" t="s">
        <v>4596</v>
      </c>
      <c r="O418" s="5" t="s">
        <v>4597</v>
      </c>
      <c r="P418" s="5" t="s">
        <v>4598</v>
      </c>
    </row>
    <row r="419" ht="19" customHeight="1" spans="1:16">
      <c r="A419" s="5">
        <v>20</v>
      </c>
      <c r="B419" s="5" t="s">
        <v>154</v>
      </c>
      <c r="C419" s="5" t="s">
        <v>142</v>
      </c>
      <c r="D419" s="8" t="s">
        <v>251</v>
      </c>
      <c r="E419" s="6">
        <v>173.3</v>
      </c>
      <c r="F419" s="6">
        <v>203.5</v>
      </c>
      <c r="G419" s="6">
        <v>151.4</v>
      </c>
      <c r="H419" s="5" t="s">
        <v>120</v>
      </c>
      <c r="I419" s="6">
        <f t="shared" si="24"/>
        <v>-30.2</v>
      </c>
      <c r="J419" s="5" t="str">
        <f>IF(H419="否","不适用",IF(AND(ISNUMBER(E419),ISNUMBER(F419)),IF(I419&gt;规则与名单!$B$2,"是","否"),"未判定"))</f>
        <v>不适用</v>
      </c>
      <c r="K419" s="5" t="str">
        <f t="shared" si="25"/>
        <v>非测试日纯氢</v>
      </c>
      <c r="L419" s="6">
        <f t="shared" si="26"/>
        <v>151.4</v>
      </c>
      <c r="M419" s="5">
        <f t="shared" si="27"/>
        <v>0</v>
      </c>
      <c r="N419" s="5" t="s">
        <v>4599</v>
      </c>
      <c r="O419" s="5" t="s">
        <v>4600</v>
      </c>
      <c r="P419" s="5" t="s">
        <v>4601</v>
      </c>
    </row>
    <row r="420" ht="19" customHeight="1" spans="1:16">
      <c r="A420" s="5">
        <v>20</v>
      </c>
      <c r="B420" s="5" t="s">
        <v>154</v>
      </c>
      <c r="C420" s="5" t="s">
        <v>142</v>
      </c>
      <c r="D420" s="8" t="s">
        <v>472</v>
      </c>
      <c r="E420" s="6">
        <v>161.9</v>
      </c>
      <c r="F420" s="6">
        <v>137.6</v>
      </c>
      <c r="G420" s="6">
        <v>127.3</v>
      </c>
      <c r="H420" s="5" t="s">
        <v>120</v>
      </c>
      <c r="I420" s="6">
        <f t="shared" si="24"/>
        <v>24.3</v>
      </c>
      <c r="J420" s="5" t="str">
        <f>IF(H420="否","不适用",IF(AND(ISNUMBER(E420),ISNUMBER(F420)),IF(I420&gt;规则与名单!$B$2,"是","否"),"未判定"))</f>
        <v>不适用</v>
      </c>
      <c r="K420" s="5" t="str">
        <f t="shared" si="25"/>
        <v>非测试日纯氢</v>
      </c>
      <c r="L420" s="6">
        <f t="shared" si="26"/>
        <v>127.3</v>
      </c>
      <c r="M420" s="5">
        <f t="shared" si="27"/>
        <v>0</v>
      </c>
      <c r="N420" s="5" t="s">
        <v>4602</v>
      </c>
      <c r="O420" s="5" t="s">
        <v>4603</v>
      </c>
      <c r="P420" s="5" t="s">
        <v>4604</v>
      </c>
    </row>
    <row r="421" ht="19" customHeight="1" spans="1:16">
      <c r="A421" s="5">
        <v>20</v>
      </c>
      <c r="B421" s="5" t="s">
        <v>154</v>
      </c>
      <c r="C421" s="5" t="s">
        <v>142</v>
      </c>
      <c r="D421" s="8" t="s">
        <v>466</v>
      </c>
      <c r="E421" s="6">
        <v>364.1</v>
      </c>
      <c r="F421" s="6">
        <v>369.1</v>
      </c>
      <c r="G421" s="6">
        <v>352.9</v>
      </c>
      <c r="H421" s="5" t="s">
        <v>120</v>
      </c>
      <c r="I421" s="6">
        <f t="shared" si="24"/>
        <v>-5</v>
      </c>
      <c r="J421" s="5" t="str">
        <f>IF(H421="否","不适用",IF(AND(ISNUMBER(E421),ISNUMBER(F421)),IF(I421&gt;规则与名单!$B$2,"是","否"),"未判定"))</f>
        <v>不适用</v>
      </c>
      <c r="K421" s="5" t="str">
        <f t="shared" si="25"/>
        <v>非测试日纯氢</v>
      </c>
      <c r="L421" s="6">
        <f t="shared" si="26"/>
        <v>352.9</v>
      </c>
      <c r="M421" s="5">
        <f t="shared" si="27"/>
        <v>0</v>
      </c>
      <c r="N421" s="5" t="s">
        <v>4605</v>
      </c>
      <c r="O421" s="5" t="s">
        <v>4606</v>
      </c>
      <c r="P421" s="5" t="s">
        <v>4607</v>
      </c>
    </row>
    <row r="422" ht="19" customHeight="1" spans="1:16">
      <c r="A422" s="5">
        <v>20</v>
      </c>
      <c r="B422" s="5" t="s">
        <v>154</v>
      </c>
      <c r="C422" s="5" t="s">
        <v>142</v>
      </c>
      <c r="D422" s="8" t="s">
        <v>333</v>
      </c>
      <c r="E422" s="6">
        <v>212.2</v>
      </c>
      <c r="F422" s="6">
        <v>217.1</v>
      </c>
      <c r="G422" s="6">
        <v>202.2</v>
      </c>
      <c r="H422" s="5" t="s">
        <v>120</v>
      </c>
      <c r="I422" s="6">
        <f t="shared" si="24"/>
        <v>-4.90000000000001</v>
      </c>
      <c r="J422" s="5" t="str">
        <f>IF(H422="否","不适用",IF(AND(ISNUMBER(E422),ISNUMBER(F422)),IF(I422&gt;规则与名单!$B$2,"是","否"),"未判定"))</f>
        <v>不适用</v>
      </c>
      <c r="K422" s="5" t="str">
        <f t="shared" si="25"/>
        <v>非测试日纯氢</v>
      </c>
      <c r="L422" s="6">
        <f t="shared" si="26"/>
        <v>202.2</v>
      </c>
      <c r="M422" s="5">
        <f t="shared" si="27"/>
        <v>0</v>
      </c>
      <c r="N422" s="5" t="s">
        <v>4608</v>
      </c>
      <c r="O422" s="5" t="s">
        <v>4609</v>
      </c>
      <c r="P422" s="5" t="s">
        <v>4610</v>
      </c>
    </row>
    <row r="423" ht="19" customHeight="1" spans="1:16">
      <c r="A423" s="5">
        <v>20</v>
      </c>
      <c r="B423" s="5" t="s">
        <v>154</v>
      </c>
      <c r="C423" s="5" t="s">
        <v>142</v>
      </c>
      <c r="D423" s="8" t="s">
        <v>175</v>
      </c>
      <c r="E423" s="6">
        <v>124.9</v>
      </c>
      <c r="F423" s="6">
        <v>127.4</v>
      </c>
      <c r="G423" s="6">
        <v>124.5</v>
      </c>
      <c r="H423" s="5" t="s">
        <v>120</v>
      </c>
      <c r="I423" s="6">
        <f t="shared" si="24"/>
        <v>-2.5</v>
      </c>
      <c r="J423" s="5" t="str">
        <f>IF(H423="否","不适用",IF(AND(ISNUMBER(E423),ISNUMBER(F423)),IF(I423&gt;规则与名单!$B$2,"是","否"),"未判定"))</f>
        <v>不适用</v>
      </c>
      <c r="K423" s="5" t="str">
        <f t="shared" si="25"/>
        <v>非测试日纯氢</v>
      </c>
      <c r="L423" s="6">
        <f t="shared" si="26"/>
        <v>124.5</v>
      </c>
      <c r="M423" s="5">
        <f t="shared" si="27"/>
        <v>0</v>
      </c>
      <c r="N423" s="5" t="s">
        <v>4611</v>
      </c>
      <c r="O423" s="5" t="s">
        <v>4612</v>
      </c>
      <c r="P423" s="5" t="s">
        <v>4613</v>
      </c>
    </row>
    <row r="424" ht="19" customHeight="1" spans="1:16">
      <c r="A424" s="5">
        <v>20</v>
      </c>
      <c r="B424" s="5" t="s">
        <v>154</v>
      </c>
      <c r="C424" s="5" t="s">
        <v>142</v>
      </c>
      <c r="D424" s="8" t="s">
        <v>3402</v>
      </c>
      <c r="E424" s="6">
        <v>114</v>
      </c>
      <c r="F424" s="6">
        <v>117.1</v>
      </c>
      <c r="G424" s="6">
        <v>98.3</v>
      </c>
      <c r="H424" s="5" t="s">
        <v>120</v>
      </c>
      <c r="I424" s="6">
        <f t="shared" si="24"/>
        <v>-3.09999999999999</v>
      </c>
      <c r="J424" s="5" t="str">
        <f>IF(H424="否","不适用",IF(AND(ISNUMBER(E424),ISNUMBER(F424)),IF(I424&gt;规则与名单!$B$2,"是","否"),"未判定"))</f>
        <v>不适用</v>
      </c>
      <c r="K424" s="5" t="str">
        <f t="shared" si="25"/>
        <v>非测试日纯氢</v>
      </c>
      <c r="L424" s="6">
        <f t="shared" si="26"/>
        <v>98.3</v>
      </c>
      <c r="M424" s="5">
        <f t="shared" si="27"/>
        <v>0</v>
      </c>
      <c r="N424" s="5" t="s">
        <v>4614</v>
      </c>
      <c r="O424" s="5" t="s">
        <v>4615</v>
      </c>
      <c r="P424" s="5" t="s">
        <v>4616</v>
      </c>
    </row>
    <row r="425" ht="19" customHeight="1" spans="1:16">
      <c r="A425" s="5">
        <v>20</v>
      </c>
      <c r="B425" s="5" t="s">
        <v>154</v>
      </c>
      <c r="C425" s="5" t="s">
        <v>142</v>
      </c>
      <c r="D425" s="8" t="s">
        <v>487</v>
      </c>
      <c r="E425" s="6">
        <v>168.9</v>
      </c>
      <c r="F425" s="6">
        <v>174.5</v>
      </c>
      <c r="G425" s="6">
        <v>102.9</v>
      </c>
      <c r="H425" s="5" t="s">
        <v>120</v>
      </c>
      <c r="I425" s="6">
        <f t="shared" si="24"/>
        <v>-5.59999999999999</v>
      </c>
      <c r="J425" s="5" t="str">
        <f>IF(H425="否","不适用",IF(AND(ISNUMBER(E425),ISNUMBER(F425)),IF(I425&gt;规则与名单!$B$2,"是","否"),"未判定"))</f>
        <v>不适用</v>
      </c>
      <c r="K425" s="5" t="str">
        <f t="shared" si="25"/>
        <v>非测试日纯氢</v>
      </c>
      <c r="L425" s="6">
        <f t="shared" si="26"/>
        <v>102.9</v>
      </c>
      <c r="M425" s="5">
        <f t="shared" si="27"/>
        <v>0</v>
      </c>
      <c r="N425" s="5" t="s">
        <v>4617</v>
      </c>
      <c r="O425" s="5" t="s">
        <v>4618</v>
      </c>
      <c r="P425" s="5" t="s">
        <v>4619</v>
      </c>
    </row>
    <row r="426" ht="19" customHeight="1" spans="1:16">
      <c r="A426" s="5">
        <v>20</v>
      </c>
      <c r="B426" s="5" t="s">
        <v>154</v>
      </c>
      <c r="C426" s="5" t="s">
        <v>142</v>
      </c>
      <c r="D426" s="8" t="s">
        <v>121</v>
      </c>
      <c r="E426" s="6">
        <v>385.3</v>
      </c>
      <c r="F426" s="6">
        <v>388.9</v>
      </c>
      <c r="G426" s="6">
        <v>358.3</v>
      </c>
      <c r="H426" s="5" t="s">
        <v>120</v>
      </c>
      <c r="I426" s="6">
        <f t="shared" si="24"/>
        <v>-3.59999999999997</v>
      </c>
      <c r="J426" s="5" t="str">
        <f>IF(H426="否","不适用",IF(AND(ISNUMBER(E426),ISNUMBER(F426)),IF(I426&gt;规则与名单!$B$2,"是","否"),"未判定"))</f>
        <v>不适用</v>
      </c>
      <c r="K426" s="5" t="str">
        <f t="shared" si="25"/>
        <v>非测试日纯氢</v>
      </c>
      <c r="L426" s="6">
        <f t="shared" si="26"/>
        <v>358.3</v>
      </c>
      <c r="M426" s="5">
        <f t="shared" si="27"/>
        <v>0</v>
      </c>
      <c r="N426" s="5" t="s">
        <v>4620</v>
      </c>
      <c r="O426" s="5" t="s">
        <v>4621</v>
      </c>
      <c r="P426" s="5" t="s">
        <v>4622</v>
      </c>
    </row>
    <row r="427" ht="19" customHeight="1" spans="1:16">
      <c r="A427" s="5">
        <v>20</v>
      </c>
      <c r="B427" s="5" t="s">
        <v>154</v>
      </c>
      <c r="C427" s="5" t="s">
        <v>142</v>
      </c>
      <c r="D427" s="8" t="s">
        <v>170</v>
      </c>
      <c r="E427" s="6">
        <v>130.4</v>
      </c>
      <c r="F427" s="6">
        <v>137</v>
      </c>
      <c r="G427" s="6">
        <v>95.9</v>
      </c>
      <c r="H427" s="5" t="s">
        <v>120</v>
      </c>
      <c r="I427" s="6">
        <f t="shared" si="24"/>
        <v>-6.59999999999999</v>
      </c>
      <c r="J427" s="5" t="str">
        <f>IF(H427="否","不适用",IF(AND(ISNUMBER(E427),ISNUMBER(F427)),IF(I427&gt;规则与名单!$B$2,"是","否"),"未判定"))</f>
        <v>不适用</v>
      </c>
      <c r="K427" s="5" t="str">
        <f t="shared" si="25"/>
        <v>非测试日纯氢</v>
      </c>
      <c r="L427" s="6">
        <f t="shared" si="26"/>
        <v>95.9</v>
      </c>
      <c r="M427" s="5">
        <f t="shared" si="27"/>
        <v>0</v>
      </c>
      <c r="N427" s="5" t="s">
        <v>4623</v>
      </c>
      <c r="O427" s="5" t="s">
        <v>4624</v>
      </c>
      <c r="P427" s="5" t="s">
        <v>4625</v>
      </c>
    </row>
    <row r="428" ht="19" customHeight="1" spans="1:16">
      <c r="A428" s="5">
        <v>20</v>
      </c>
      <c r="B428" s="5" t="s">
        <v>154</v>
      </c>
      <c r="C428" s="5" t="s">
        <v>142</v>
      </c>
      <c r="D428" s="8" t="s">
        <v>644</v>
      </c>
      <c r="E428" s="6">
        <v>165.5</v>
      </c>
      <c r="F428" s="6">
        <v>171.3</v>
      </c>
      <c r="G428" s="6">
        <v>165.3</v>
      </c>
      <c r="H428" s="5" t="s">
        <v>120</v>
      </c>
      <c r="I428" s="6">
        <f t="shared" si="24"/>
        <v>-5.80000000000001</v>
      </c>
      <c r="J428" s="5" t="str">
        <f>IF(H428="否","不适用",IF(AND(ISNUMBER(E428),ISNUMBER(F428)),IF(I428&gt;规则与名单!$B$2,"是","否"),"未判定"))</f>
        <v>不适用</v>
      </c>
      <c r="K428" s="5" t="str">
        <f t="shared" si="25"/>
        <v>非测试日纯氢</v>
      </c>
      <c r="L428" s="6">
        <f t="shared" si="26"/>
        <v>165.3</v>
      </c>
      <c r="M428" s="5">
        <f t="shared" si="27"/>
        <v>0</v>
      </c>
      <c r="N428" s="5" t="s">
        <v>4626</v>
      </c>
      <c r="O428" s="5" t="s">
        <v>4627</v>
      </c>
      <c r="P428" s="5" t="s">
        <v>4628</v>
      </c>
    </row>
    <row r="429" ht="19" customHeight="1" spans="1:16">
      <c r="A429" s="5">
        <v>20</v>
      </c>
      <c r="B429" s="5" t="s">
        <v>154</v>
      </c>
      <c r="C429" s="5" t="s">
        <v>142</v>
      </c>
      <c r="D429" s="8" t="s">
        <v>3418</v>
      </c>
      <c r="E429" s="6">
        <v>160.8</v>
      </c>
      <c r="F429" s="6">
        <v>159.9</v>
      </c>
      <c r="G429" s="6">
        <v>160.8</v>
      </c>
      <c r="H429" s="5" t="s">
        <v>120</v>
      </c>
      <c r="I429" s="6">
        <f t="shared" si="24"/>
        <v>0.900000000000006</v>
      </c>
      <c r="J429" s="5" t="str">
        <f>IF(H429="否","不适用",IF(AND(ISNUMBER(E429),ISNUMBER(F429)),IF(I429&gt;规则与名单!$B$2,"是","否"),"未判定"))</f>
        <v>不适用</v>
      </c>
      <c r="K429" s="5" t="str">
        <f t="shared" si="25"/>
        <v>非测试日纯氢</v>
      </c>
      <c r="L429" s="6">
        <f t="shared" si="26"/>
        <v>160.8</v>
      </c>
      <c r="M429" s="5">
        <f t="shared" si="27"/>
        <v>0</v>
      </c>
      <c r="N429" s="5" t="s">
        <v>4629</v>
      </c>
      <c r="O429" s="5" t="s">
        <v>4630</v>
      </c>
      <c r="P429" s="5" t="s">
        <v>4631</v>
      </c>
    </row>
    <row r="430" ht="19" customHeight="1" spans="1:16">
      <c r="A430" s="5">
        <v>20</v>
      </c>
      <c r="B430" s="5" t="s">
        <v>154</v>
      </c>
      <c r="C430" s="5" t="s">
        <v>142</v>
      </c>
      <c r="D430" s="8" t="s">
        <v>3422</v>
      </c>
      <c r="E430" s="6">
        <v>345.2</v>
      </c>
      <c r="F430" s="6">
        <v>347.3</v>
      </c>
      <c r="G430" s="6">
        <v>326.2</v>
      </c>
      <c r="H430" s="5" t="s">
        <v>120</v>
      </c>
      <c r="I430" s="6">
        <f t="shared" si="24"/>
        <v>-2.10000000000002</v>
      </c>
      <c r="J430" s="5" t="str">
        <f>IF(H430="否","不适用",IF(AND(ISNUMBER(E430),ISNUMBER(F430)),IF(I430&gt;规则与名单!$B$2,"是","否"),"未判定"))</f>
        <v>不适用</v>
      </c>
      <c r="K430" s="5" t="str">
        <f t="shared" si="25"/>
        <v>非测试日纯氢</v>
      </c>
      <c r="L430" s="6">
        <f t="shared" si="26"/>
        <v>326.2</v>
      </c>
      <c r="M430" s="5">
        <f t="shared" si="27"/>
        <v>0</v>
      </c>
      <c r="N430" s="5" t="s">
        <v>4632</v>
      </c>
      <c r="O430" s="5" t="s">
        <v>4633</v>
      </c>
      <c r="P430" s="5" t="s">
        <v>4634</v>
      </c>
    </row>
    <row r="431" ht="19" customHeight="1" spans="1:16">
      <c r="A431" s="5">
        <v>20</v>
      </c>
      <c r="B431" s="5" t="s">
        <v>154</v>
      </c>
      <c r="C431" s="5" t="s">
        <v>142</v>
      </c>
      <c r="D431" s="8" t="s">
        <v>336</v>
      </c>
      <c r="E431" s="6">
        <v>165.1</v>
      </c>
      <c r="F431" s="6">
        <v>167.7</v>
      </c>
      <c r="G431" s="6">
        <v>165.1</v>
      </c>
      <c r="H431" s="5" t="s">
        <v>120</v>
      </c>
      <c r="I431" s="6">
        <f t="shared" si="24"/>
        <v>-2.59999999999999</v>
      </c>
      <c r="J431" s="5" t="str">
        <f>IF(H431="否","不适用",IF(AND(ISNUMBER(E431),ISNUMBER(F431)),IF(I431&gt;规则与名单!$B$2,"是","否"),"未判定"))</f>
        <v>不适用</v>
      </c>
      <c r="K431" s="5" t="str">
        <f t="shared" si="25"/>
        <v>非测试日纯氢</v>
      </c>
      <c r="L431" s="6">
        <f t="shared" si="26"/>
        <v>165.1</v>
      </c>
      <c r="M431" s="5">
        <f t="shared" si="27"/>
        <v>0</v>
      </c>
      <c r="N431" s="5" t="s">
        <v>4635</v>
      </c>
      <c r="O431" s="5" t="s">
        <v>4636</v>
      </c>
      <c r="P431" s="5" t="s">
        <v>4637</v>
      </c>
    </row>
    <row r="432" ht="19" customHeight="1" spans="1:16">
      <c r="A432" s="5">
        <v>20</v>
      </c>
      <c r="B432" s="5" t="s">
        <v>154</v>
      </c>
      <c r="C432" s="5" t="s">
        <v>142</v>
      </c>
      <c r="D432" s="8" t="s">
        <v>653</v>
      </c>
      <c r="E432" s="6">
        <v>155.8</v>
      </c>
      <c r="F432" s="6">
        <v>158.6</v>
      </c>
      <c r="G432" s="6">
        <v>155.8</v>
      </c>
      <c r="H432" s="5" t="s">
        <v>120</v>
      </c>
      <c r="I432" s="6">
        <f t="shared" si="24"/>
        <v>-2.79999999999998</v>
      </c>
      <c r="J432" s="5" t="str">
        <f>IF(H432="否","不适用",IF(AND(ISNUMBER(E432),ISNUMBER(F432)),IF(I432&gt;规则与名单!$B$2,"是","否"),"未判定"))</f>
        <v>不适用</v>
      </c>
      <c r="K432" s="5" t="str">
        <f t="shared" si="25"/>
        <v>非测试日纯氢</v>
      </c>
      <c r="L432" s="6">
        <f t="shared" si="26"/>
        <v>155.8</v>
      </c>
      <c r="M432" s="5">
        <f t="shared" si="27"/>
        <v>0</v>
      </c>
      <c r="N432" s="5" t="s">
        <v>4638</v>
      </c>
      <c r="O432" s="5" t="s">
        <v>4639</v>
      </c>
      <c r="P432" s="5" t="s">
        <v>4640</v>
      </c>
    </row>
    <row r="433" ht="19" customHeight="1" spans="1:16">
      <c r="A433" s="5">
        <v>20</v>
      </c>
      <c r="B433" s="5" t="s">
        <v>154</v>
      </c>
      <c r="C433" s="5" t="s">
        <v>142</v>
      </c>
      <c r="D433" s="8" t="s">
        <v>140</v>
      </c>
      <c r="E433" s="6">
        <v>306.6</v>
      </c>
      <c r="F433" s="6">
        <v>305.7</v>
      </c>
      <c r="G433" s="6">
        <v>297.4</v>
      </c>
      <c r="H433" s="5" t="s">
        <v>120</v>
      </c>
      <c r="I433" s="6">
        <f t="shared" si="24"/>
        <v>0.900000000000034</v>
      </c>
      <c r="J433" s="5" t="str">
        <f>IF(H433="否","不适用",IF(AND(ISNUMBER(E433),ISNUMBER(F433)),IF(I433&gt;规则与名单!$B$2,"是","否"),"未判定"))</f>
        <v>不适用</v>
      </c>
      <c r="K433" s="5" t="str">
        <f t="shared" si="25"/>
        <v>非测试日纯氢</v>
      </c>
      <c r="L433" s="6">
        <f t="shared" si="26"/>
        <v>297.4</v>
      </c>
      <c r="M433" s="5">
        <f t="shared" si="27"/>
        <v>0</v>
      </c>
      <c r="N433" s="5" t="s">
        <v>4641</v>
      </c>
      <c r="O433" s="5" t="s">
        <v>4642</v>
      </c>
      <c r="P433" s="5" t="s">
        <v>4643</v>
      </c>
    </row>
    <row r="434" ht="19" customHeight="1" spans="1:16">
      <c r="A434" s="5">
        <v>20</v>
      </c>
      <c r="B434" s="5" t="s">
        <v>154</v>
      </c>
      <c r="C434" s="5" t="s">
        <v>142</v>
      </c>
      <c r="D434" s="8" t="s">
        <v>115</v>
      </c>
      <c r="E434" s="6">
        <v>192</v>
      </c>
      <c r="F434" s="6">
        <v>196.4</v>
      </c>
      <c r="G434" s="6">
        <v>191.9</v>
      </c>
      <c r="H434" s="5" t="s">
        <v>120</v>
      </c>
      <c r="I434" s="6">
        <f t="shared" si="24"/>
        <v>-4.40000000000001</v>
      </c>
      <c r="J434" s="5" t="str">
        <f>IF(H434="否","不适用",IF(AND(ISNUMBER(E434),ISNUMBER(F434)),IF(I434&gt;规则与名单!$B$2,"是","否"),"未判定"))</f>
        <v>不适用</v>
      </c>
      <c r="K434" s="5" t="str">
        <f t="shared" si="25"/>
        <v>非测试日纯氢</v>
      </c>
      <c r="L434" s="6">
        <f t="shared" si="26"/>
        <v>191.9</v>
      </c>
      <c r="M434" s="5">
        <f t="shared" si="27"/>
        <v>0</v>
      </c>
      <c r="N434" s="5" t="s">
        <v>4644</v>
      </c>
      <c r="O434" s="5" t="s">
        <v>4645</v>
      </c>
      <c r="P434" s="5" t="s">
        <v>4646</v>
      </c>
    </row>
    <row r="435" ht="19" customHeight="1" spans="1:16">
      <c r="A435" s="5">
        <v>21</v>
      </c>
      <c r="B435" s="5" t="s">
        <v>155</v>
      </c>
      <c r="C435" s="5" t="s">
        <v>142</v>
      </c>
      <c r="D435" s="8" t="s">
        <v>114</v>
      </c>
      <c r="E435" s="6">
        <v>165.9</v>
      </c>
      <c r="F435" s="6">
        <v>198.6</v>
      </c>
      <c r="G435" s="6">
        <v>165.8</v>
      </c>
      <c r="H435" s="5" t="s">
        <v>120</v>
      </c>
      <c r="I435" s="6">
        <f t="shared" si="24"/>
        <v>-32.7</v>
      </c>
      <c r="J435" s="5" t="str">
        <f>IF(H435="否","不适用",IF(AND(ISNUMBER(E435),ISNUMBER(F435)),IF(I435&gt;规则与名单!$B$2,"是","否"),"未判定"))</f>
        <v>不适用</v>
      </c>
      <c r="K435" s="5" t="str">
        <f t="shared" si="25"/>
        <v>非测试日纯氢</v>
      </c>
      <c r="L435" s="6">
        <f t="shared" si="26"/>
        <v>165.8</v>
      </c>
      <c r="M435" s="5">
        <f t="shared" si="27"/>
        <v>0</v>
      </c>
      <c r="N435" s="5" t="s">
        <v>4647</v>
      </c>
      <c r="O435" s="5" t="s">
        <v>4648</v>
      </c>
      <c r="P435" s="5" t="s">
        <v>4649</v>
      </c>
    </row>
    <row r="436" ht="19" customHeight="1" spans="1:16">
      <c r="A436" s="5">
        <v>21</v>
      </c>
      <c r="B436" s="5" t="s">
        <v>155</v>
      </c>
      <c r="C436" s="5" t="s">
        <v>142</v>
      </c>
      <c r="D436" s="8" t="s">
        <v>605</v>
      </c>
      <c r="E436" s="6">
        <v>60.3</v>
      </c>
      <c r="F436" s="6">
        <v>74.8</v>
      </c>
      <c r="G436" s="6">
        <v>59</v>
      </c>
      <c r="H436" s="5" t="s">
        <v>120</v>
      </c>
      <c r="I436" s="6">
        <f t="shared" si="24"/>
        <v>-14.5</v>
      </c>
      <c r="J436" s="5" t="str">
        <f>IF(H436="否","不适用",IF(AND(ISNUMBER(E436),ISNUMBER(F436)),IF(I436&gt;规则与名单!$B$2,"是","否"),"未判定"))</f>
        <v>不适用</v>
      </c>
      <c r="K436" s="5" t="str">
        <f t="shared" si="25"/>
        <v>非测试日纯氢</v>
      </c>
      <c r="L436" s="6">
        <f t="shared" si="26"/>
        <v>59</v>
      </c>
      <c r="M436" s="5">
        <f t="shared" si="27"/>
        <v>0</v>
      </c>
      <c r="N436" s="5" t="s">
        <v>4650</v>
      </c>
      <c r="O436" s="5" t="s">
        <v>4651</v>
      </c>
      <c r="P436" s="5" t="s">
        <v>4652</v>
      </c>
    </row>
    <row r="437" ht="19" customHeight="1" spans="1:16">
      <c r="A437" s="5">
        <v>21</v>
      </c>
      <c r="B437" s="5" t="s">
        <v>155</v>
      </c>
      <c r="C437" s="5" t="s">
        <v>142</v>
      </c>
      <c r="D437" s="8" t="s">
        <v>186</v>
      </c>
      <c r="E437" s="6">
        <v>403.3</v>
      </c>
      <c r="F437" s="6">
        <v>416.5</v>
      </c>
      <c r="G437" s="6">
        <v>296.3</v>
      </c>
      <c r="H437" s="5" t="s">
        <v>120</v>
      </c>
      <c r="I437" s="6">
        <f t="shared" si="24"/>
        <v>-13.2</v>
      </c>
      <c r="J437" s="5" t="str">
        <f>IF(H437="否","不适用",IF(AND(ISNUMBER(E437),ISNUMBER(F437)),IF(I437&gt;规则与名单!$B$2,"是","否"),"未判定"))</f>
        <v>不适用</v>
      </c>
      <c r="K437" s="5" t="str">
        <f t="shared" si="25"/>
        <v>非测试日纯氢</v>
      </c>
      <c r="L437" s="6">
        <f t="shared" si="26"/>
        <v>296.3</v>
      </c>
      <c r="M437" s="5">
        <f t="shared" si="27"/>
        <v>0</v>
      </c>
      <c r="N437" s="5" t="s">
        <v>4653</v>
      </c>
      <c r="O437" s="5" t="s">
        <v>4654</v>
      </c>
      <c r="P437" s="5" t="s">
        <v>4655</v>
      </c>
    </row>
    <row r="438" ht="19" customHeight="1" spans="1:16">
      <c r="A438" s="5">
        <v>21</v>
      </c>
      <c r="B438" s="5" t="s">
        <v>155</v>
      </c>
      <c r="C438" s="5" t="s">
        <v>142</v>
      </c>
      <c r="D438" s="8" t="s">
        <v>165</v>
      </c>
      <c r="E438" s="6">
        <v>118.9</v>
      </c>
      <c r="F438" s="6">
        <v>137.2</v>
      </c>
      <c r="G438" s="6">
        <v>117.3</v>
      </c>
      <c r="H438" s="5" t="s">
        <v>120</v>
      </c>
      <c r="I438" s="6">
        <f t="shared" si="24"/>
        <v>-18.3</v>
      </c>
      <c r="J438" s="5" t="str">
        <f>IF(H438="否","不适用",IF(AND(ISNUMBER(E438),ISNUMBER(F438)),IF(I438&gt;规则与名单!$B$2,"是","否"),"未判定"))</f>
        <v>不适用</v>
      </c>
      <c r="K438" s="5" t="str">
        <f t="shared" si="25"/>
        <v>非测试日纯氢</v>
      </c>
      <c r="L438" s="6">
        <f t="shared" si="26"/>
        <v>117.3</v>
      </c>
      <c r="M438" s="5">
        <f t="shared" si="27"/>
        <v>0</v>
      </c>
      <c r="N438" s="5" t="s">
        <v>4656</v>
      </c>
      <c r="O438" s="5" t="s">
        <v>4657</v>
      </c>
      <c r="P438" s="5" t="s">
        <v>4658</v>
      </c>
    </row>
    <row r="439" ht="19" customHeight="1" spans="1:16">
      <c r="A439" s="5">
        <v>21</v>
      </c>
      <c r="B439" s="5" t="s">
        <v>155</v>
      </c>
      <c r="C439" s="5" t="s">
        <v>142</v>
      </c>
      <c r="D439" s="8" t="s">
        <v>151</v>
      </c>
      <c r="E439" s="6">
        <v>83.3</v>
      </c>
      <c r="F439" s="6">
        <v>91.3</v>
      </c>
      <c r="G439" s="6">
        <v>83.2</v>
      </c>
      <c r="H439" s="5" t="s">
        <v>120</v>
      </c>
      <c r="I439" s="6">
        <f t="shared" si="24"/>
        <v>-8</v>
      </c>
      <c r="J439" s="5" t="str">
        <f>IF(H439="否","不适用",IF(AND(ISNUMBER(E439),ISNUMBER(F439)),IF(I439&gt;规则与名单!$B$2,"是","否"),"未判定"))</f>
        <v>不适用</v>
      </c>
      <c r="K439" s="5" t="str">
        <f t="shared" si="25"/>
        <v>非测试日纯氢</v>
      </c>
      <c r="L439" s="6">
        <f t="shared" si="26"/>
        <v>83.2</v>
      </c>
      <c r="M439" s="5">
        <f t="shared" si="27"/>
        <v>0</v>
      </c>
      <c r="N439" s="5" t="s">
        <v>4659</v>
      </c>
      <c r="O439" s="5" t="s">
        <v>4660</v>
      </c>
      <c r="P439" s="5" t="s">
        <v>4661</v>
      </c>
    </row>
    <row r="440" ht="19" customHeight="1" spans="1:16">
      <c r="A440" s="5">
        <v>21</v>
      </c>
      <c r="B440" s="5" t="s">
        <v>155</v>
      </c>
      <c r="C440" s="5" t="s">
        <v>142</v>
      </c>
      <c r="D440" s="8" t="s">
        <v>3358</v>
      </c>
      <c r="E440" s="6">
        <v>57.2</v>
      </c>
      <c r="F440" s="6">
        <v>67.8</v>
      </c>
      <c r="G440" s="6">
        <v>57</v>
      </c>
      <c r="H440" s="5" t="s">
        <v>120</v>
      </c>
      <c r="I440" s="6">
        <f t="shared" si="24"/>
        <v>-10.6</v>
      </c>
      <c r="J440" s="5" t="str">
        <f>IF(H440="否","不适用",IF(AND(ISNUMBER(E440),ISNUMBER(F440)),IF(I440&gt;规则与名单!$B$2,"是","否"),"未判定"))</f>
        <v>不适用</v>
      </c>
      <c r="K440" s="5" t="str">
        <f t="shared" si="25"/>
        <v>非测试日纯氢</v>
      </c>
      <c r="L440" s="6">
        <f t="shared" si="26"/>
        <v>57</v>
      </c>
      <c r="M440" s="5">
        <f t="shared" si="27"/>
        <v>0</v>
      </c>
      <c r="N440" s="5" t="s">
        <v>4662</v>
      </c>
      <c r="O440" s="5" t="s">
        <v>4663</v>
      </c>
      <c r="P440" s="5" t="s">
        <v>4664</v>
      </c>
    </row>
    <row r="441" ht="19" customHeight="1" spans="1:16">
      <c r="A441" s="5">
        <v>21</v>
      </c>
      <c r="B441" s="5" t="s">
        <v>155</v>
      </c>
      <c r="C441" s="5" t="s">
        <v>142</v>
      </c>
      <c r="D441" s="8" t="s">
        <v>272</v>
      </c>
      <c r="E441" s="6">
        <v>130.6</v>
      </c>
      <c r="F441" s="6">
        <v>142.8</v>
      </c>
      <c r="G441" s="6">
        <v>115.7</v>
      </c>
      <c r="H441" s="5" t="s">
        <v>120</v>
      </c>
      <c r="I441" s="6">
        <f t="shared" si="24"/>
        <v>-12.2</v>
      </c>
      <c r="J441" s="5" t="str">
        <f>IF(H441="否","不适用",IF(AND(ISNUMBER(E441),ISNUMBER(F441)),IF(I441&gt;规则与名单!$B$2,"是","否"),"未判定"))</f>
        <v>不适用</v>
      </c>
      <c r="K441" s="5" t="str">
        <f t="shared" si="25"/>
        <v>非测试日纯氢</v>
      </c>
      <c r="L441" s="6">
        <f t="shared" si="26"/>
        <v>115.7</v>
      </c>
      <c r="M441" s="5">
        <f t="shared" si="27"/>
        <v>0</v>
      </c>
      <c r="N441" s="5" t="s">
        <v>4665</v>
      </c>
      <c r="O441" s="5" t="s">
        <v>4666</v>
      </c>
      <c r="P441" s="5" t="s">
        <v>4667</v>
      </c>
    </row>
    <row r="442" ht="19" customHeight="1" spans="1:16">
      <c r="A442" s="5">
        <v>21</v>
      </c>
      <c r="B442" s="5" t="s">
        <v>155</v>
      </c>
      <c r="C442" s="5" t="s">
        <v>142</v>
      </c>
      <c r="D442" s="8" t="s">
        <v>506</v>
      </c>
      <c r="E442" s="6">
        <v>131.6</v>
      </c>
      <c r="F442" s="6">
        <v>144.1</v>
      </c>
      <c r="G442" s="6">
        <v>131.4</v>
      </c>
      <c r="H442" s="5" t="s">
        <v>120</v>
      </c>
      <c r="I442" s="6">
        <f t="shared" si="24"/>
        <v>-12.5</v>
      </c>
      <c r="J442" s="5" t="str">
        <f>IF(H442="否","不适用",IF(AND(ISNUMBER(E442),ISNUMBER(F442)),IF(I442&gt;规则与名单!$B$2,"是","否"),"未判定"))</f>
        <v>不适用</v>
      </c>
      <c r="K442" s="5" t="str">
        <f t="shared" si="25"/>
        <v>非测试日纯氢</v>
      </c>
      <c r="L442" s="6">
        <f t="shared" si="26"/>
        <v>131.4</v>
      </c>
      <c r="M442" s="5">
        <f t="shared" si="27"/>
        <v>0</v>
      </c>
      <c r="N442" s="5" t="s">
        <v>4668</v>
      </c>
      <c r="O442" s="5" t="s">
        <v>4669</v>
      </c>
      <c r="P442" s="5" t="s">
        <v>4670</v>
      </c>
    </row>
    <row r="443" ht="19" customHeight="1" spans="1:16">
      <c r="A443" s="5">
        <v>21</v>
      </c>
      <c r="B443" s="5" t="s">
        <v>155</v>
      </c>
      <c r="C443" s="5" t="s">
        <v>142</v>
      </c>
      <c r="D443" s="8" t="s">
        <v>673</v>
      </c>
      <c r="E443" s="6">
        <v>158.7</v>
      </c>
      <c r="F443" s="6">
        <v>174.1</v>
      </c>
      <c r="G443" s="6">
        <v>144.1</v>
      </c>
      <c r="H443" s="5" t="s">
        <v>120</v>
      </c>
      <c r="I443" s="6">
        <f t="shared" si="24"/>
        <v>-15.4</v>
      </c>
      <c r="J443" s="5" t="str">
        <f>IF(H443="否","不适用",IF(AND(ISNUMBER(E443),ISNUMBER(F443)),IF(I443&gt;规则与名单!$B$2,"是","否"),"未判定"))</f>
        <v>不适用</v>
      </c>
      <c r="K443" s="5" t="str">
        <f t="shared" si="25"/>
        <v>非测试日纯氢</v>
      </c>
      <c r="L443" s="6">
        <f t="shared" si="26"/>
        <v>144.1</v>
      </c>
      <c r="M443" s="5">
        <f t="shared" si="27"/>
        <v>0</v>
      </c>
      <c r="N443" s="5" t="s">
        <v>4671</v>
      </c>
      <c r="O443" s="5" t="s">
        <v>4672</v>
      </c>
      <c r="P443" s="5" t="s">
        <v>4673</v>
      </c>
    </row>
    <row r="444" ht="19" customHeight="1" spans="1:16">
      <c r="A444" s="5">
        <v>21</v>
      </c>
      <c r="B444" s="5" t="s">
        <v>155</v>
      </c>
      <c r="C444" s="5" t="s">
        <v>142</v>
      </c>
      <c r="D444" s="8" t="s">
        <v>183</v>
      </c>
      <c r="E444" s="6">
        <v>311.8</v>
      </c>
      <c r="F444" s="6">
        <v>335.4</v>
      </c>
      <c r="G444" s="6">
        <v>307.1</v>
      </c>
      <c r="H444" s="5" t="s">
        <v>120</v>
      </c>
      <c r="I444" s="6">
        <f t="shared" si="24"/>
        <v>-23.6</v>
      </c>
      <c r="J444" s="5" t="str">
        <f>IF(H444="否","不适用",IF(AND(ISNUMBER(E444),ISNUMBER(F444)),IF(I444&gt;规则与名单!$B$2,"是","否"),"未判定"))</f>
        <v>不适用</v>
      </c>
      <c r="K444" s="5" t="str">
        <f t="shared" si="25"/>
        <v>非测试日纯氢</v>
      </c>
      <c r="L444" s="6">
        <f t="shared" si="26"/>
        <v>307.1</v>
      </c>
      <c r="M444" s="5">
        <f t="shared" si="27"/>
        <v>0</v>
      </c>
      <c r="N444" s="5" t="s">
        <v>4674</v>
      </c>
      <c r="O444" s="5" t="s">
        <v>4675</v>
      </c>
      <c r="P444" s="5" t="s">
        <v>4676</v>
      </c>
    </row>
    <row r="445" ht="19" customHeight="1" spans="1:16">
      <c r="A445" s="5">
        <v>21</v>
      </c>
      <c r="B445" s="5" t="s">
        <v>155</v>
      </c>
      <c r="C445" s="5" t="s">
        <v>142</v>
      </c>
      <c r="D445" s="8" t="s">
        <v>431</v>
      </c>
      <c r="E445" s="6">
        <v>114.6</v>
      </c>
      <c r="F445" s="6">
        <v>155.2</v>
      </c>
      <c r="G445" s="6">
        <v>49.4</v>
      </c>
      <c r="H445" s="5" t="s">
        <v>120</v>
      </c>
      <c r="I445" s="6">
        <f t="shared" si="24"/>
        <v>-40.6</v>
      </c>
      <c r="J445" s="5" t="str">
        <f>IF(H445="否","不适用",IF(AND(ISNUMBER(E445),ISNUMBER(F445)),IF(I445&gt;规则与名单!$B$2,"是","否"),"未判定"))</f>
        <v>不适用</v>
      </c>
      <c r="K445" s="5" t="str">
        <f t="shared" si="25"/>
        <v>非测试日纯氢</v>
      </c>
      <c r="L445" s="6">
        <f t="shared" si="26"/>
        <v>49.4</v>
      </c>
      <c r="M445" s="5">
        <f t="shared" si="27"/>
        <v>0</v>
      </c>
      <c r="N445" s="5" t="s">
        <v>4677</v>
      </c>
      <c r="O445" s="5" t="s">
        <v>4678</v>
      </c>
      <c r="P445" s="5" t="s">
        <v>4679</v>
      </c>
    </row>
    <row r="446" ht="19" customHeight="1" spans="1:16">
      <c r="A446" s="5">
        <v>21</v>
      </c>
      <c r="B446" s="5" t="s">
        <v>155</v>
      </c>
      <c r="C446" s="5" t="s">
        <v>142</v>
      </c>
      <c r="D446" s="8" t="s">
        <v>3377</v>
      </c>
      <c r="E446" s="6">
        <v>120.7</v>
      </c>
      <c r="F446" s="6">
        <v>116.7</v>
      </c>
      <c r="G446" s="6">
        <v>83.1</v>
      </c>
      <c r="H446" s="5" t="s">
        <v>120</v>
      </c>
      <c r="I446" s="6">
        <f t="shared" si="24"/>
        <v>4</v>
      </c>
      <c r="J446" s="5" t="str">
        <f>IF(H446="否","不适用",IF(AND(ISNUMBER(E446),ISNUMBER(F446)),IF(I446&gt;规则与名单!$B$2,"是","否"),"未判定"))</f>
        <v>不适用</v>
      </c>
      <c r="K446" s="5" t="str">
        <f t="shared" si="25"/>
        <v>非测试日纯氢</v>
      </c>
      <c r="L446" s="6">
        <f t="shared" si="26"/>
        <v>83.1</v>
      </c>
      <c r="M446" s="5">
        <f t="shared" si="27"/>
        <v>0</v>
      </c>
      <c r="N446" s="5" t="s">
        <v>4680</v>
      </c>
      <c r="O446" s="5" t="s">
        <v>4681</v>
      </c>
      <c r="P446" s="5" t="s">
        <v>4682</v>
      </c>
    </row>
    <row r="447" ht="19" customHeight="1" spans="1:16">
      <c r="A447" s="5">
        <v>21</v>
      </c>
      <c r="B447" s="5" t="s">
        <v>155</v>
      </c>
      <c r="C447" s="5" t="s">
        <v>142</v>
      </c>
      <c r="D447" s="8" t="s">
        <v>407</v>
      </c>
      <c r="E447" s="6">
        <v>156.7</v>
      </c>
      <c r="F447" s="6">
        <v>175.1</v>
      </c>
      <c r="G447" s="6">
        <v>126.4</v>
      </c>
      <c r="H447" s="5" t="s">
        <v>120</v>
      </c>
      <c r="I447" s="6">
        <f t="shared" si="24"/>
        <v>-18.4</v>
      </c>
      <c r="J447" s="5" t="str">
        <f>IF(H447="否","不适用",IF(AND(ISNUMBER(E447),ISNUMBER(F447)),IF(I447&gt;规则与名单!$B$2,"是","否"),"未判定"))</f>
        <v>不适用</v>
      </c>
      <c r="K447" s="5" t="str">
        <f t="shared" si="25"/>
        <v>非测试日纯氢</v>
      </c>
      <c r="L447" s="6">
        <f t="shared" si="26"/>
        <v>126.4</v>
      </c>
      <c r="M447" s="5">
        <f t="shared" si="27"/>
        <v>0</v>
      </c>
      <c r="N447" s="5" t="s">
        <v>4683</v>
      </c>
      <c r="O447" s="5" t="s">
        <v>4684</v>
      </c>
      <c r="P447" s="5" t="s">
        <v>4685</v>
      </c>
    </row>
    <row r="448" ht="19" customHeight="1" spans="1:16">
      <c r="A448" s="5">
        <v>21</v>
      </c>
      <c r="B448" s="5" t="s">
        <v>155</v>
      </c>
      <c r="C448" s="5" t="s">
        <v>142</v>
      </c>
      <c r="D448" s="8" t="s">
        <v>411</v>
      </c>
      <c r="E448" s="6">
        <v>48.5</v>
      </c>
      <c r="F448" s="6">
        <v>54.3</v>
      </c>
      <c r="G448" s="6">
        <v>47.8</v>
      </c>
      <c r="H448" s="5" t="s">
        <v>120</v>
      </c>
      <c r="I448" s="6">
        <f t="shared" si="24"/>
        <v>-5.8</v>
      </c>
      <c r="J448" s="5" t="str">
        <f>IF(H448="否","不适用",IF(AND(ISNUMBER(E448),ISNUMBER(F448)),IF(I448&gt;规则与名单!$B$2,"是","否"),"未判定"))</f>
        <v>不适用</v>
      </c>
      <c r="K448" s="5" t="str">
        <f t="shared" si="25"/>
        <v>非测试日纯氢</v>
      </c>
      <c r="L448" s="6">
        <f t="shared" si="26"/>
        <v>47.8</v>
      </c>
      <c r="M448" s="5">
        <f t="shared" si="27"/>
        <v>0</v>
      </c>
      <c r="N448" s="5" t="s">
        <v>4686</v>
      </c>
      <c r="O448" s="5" t="s">
        <v>4687</v>
      </c>
      <c r="P448" s="5" t="s">
        <v>4688</v>
      </c>
    </row>
    <row r="449" ht="19" customHeight="1" spans="1:16">
      <c r="A449" s="5">
        <v>21</v>
      </c>
      <c r="B449" s="5" t="s">
        <v>155</v>
      </c>
      <c r="C449" s="5" t="s">
        <v>142</v>
      </c>
      <c r="D449" s="8" t="s">
        <v>251</v>
      </c>
      <c r="E449" s="6">
        <v>356.2</v>
      </c>
      <c r="F449" s="6">
        <v>375.8</v>
      </c>
      <c r="G449" s="6">
        <v>323.3</v>
      </c>
      <c r="H449" s="5" t="s">
        <v>120</v>
      </c>
      <c r="I449" s="6">
        <f t="shared" si="24"/>
        <v>-19.6</v>
      </c>
      <c r="J449" s="5" t="str">
        <f>IF(H449="否","不适用",IF(AND(ISNUMBER(E449),ISNUMBER(F449)),IF(I449&gt;规则与名单!$B$2,"是","否"),"未判定"))</f>
        <v>不适用</v>
      </c>
      <c r="K449" s="5" t="str">
        <f t="shared" si="25"/>
        <v>非测试日纯氢</v>
      </c>
      <c r="L449" s="6">
        <f t="shared" si="26"/>
        <v>323.3</v>
      </c>
      <c r="M449" s="5">
        <f t="shared" si="27"/>
        <v>0</v>
      </c>
      <c r="N449" s="5" t="s">
        <v>4689</v>
      </c>
      <c r="O449" s="5" t="s">
        <v>4690</v>
      </c>
      <c r="P449" s="5" t="s">
        <v>4691</v>
      </c>
    </row>
    <row r="450" ht="19" customHeight="1" spans="1:16">
      <c r="A450" s="5">
        <v>21</v>
      </c>
      <c r="B450" s="5" t="s">
        <v>155</v>
      </c>
      <c r="C450" s="5" t="s">
        <v>142</v>
      </c>
      <c r="D450" s="8" t="s">
        <v>472</v>
      </c>
      <c r="E450" s="6">
        <v>142.9</v>
      </c>
      <c r="F450" s="6">
        <v>155.4</v>
      </c>
      <c r="G450" s="6">
        <v>138.4</v>
      </c>
      <c r="H450" s="5" t="s">
        <v>120</v>
      </c>
      <c r="I450" s="6">
        <f t="shared" ref="I450:I513" si="28">IF(AND(ISNUMBER(E450),ISNUMBER(F450)),E450-F450,"")</f>
        <v>-12.5</v>
      </c>
      <c r="J450" s="5" t="str">
        <f>IF(H450="否","不适用",IF(AND(ISNUMBER(E450),ISNUMBER(F450)),IF(I450&gt;规则与名单!$B$2,"是","否"),"未判定"))</f>
        <v>不适用</v>
      </c>
      <c r="K450" s="5" t="str">
        <f t="shared" ref="K450:K513" si="29">IF(J450="是",IF(ISNUMBER(F450),"测试日GPS","缺失"),IF(ISNUMBER(G450),"非测试日纯氢",IF(AND(H450="是",J450="未判定"),IF(ISNUMBER(F450),"测试名单无纯氢GPS","缺失"),IF(ISNUMBER(E450),"非测试日仪表","缺失"))))</f>
        <v>非测试日纯氢</v>
      </c>
      <c r="L450" s="6">
        <f t="shared" ref="L450:L513" si="30">IF(K450="缺失","",IF(K450="非测试日纯氢",G450,IF(K450="非测试日仪表",E450,F450)))</f>
        <v>138.4</v>
      </c>
      <c r="M450" s="5">
        <f t="shared" ref="M450:M513" si="31">IF(K450="缺失",1,0)</f>
        <v>0</v>
      </c>
      <c r="N450" s="5" t="s">
        <v>4692</v>
      </c>
      <c r="O450" s="5" t="s">
        <v>4693</v>
      </c>
      <c r="P450" s="5" t="s">
        <v>4694</v>
      </c>
    </row>
    <row r="451" ht="19" customHeight="1" spans="1:16">
      <c r="A451" s="5">
        <v>21</v>
      </c>
      <c r="B451" s="5" t="s">
        <v>155</v>
      </c>
      <c r="C451" s="5" t="s">
        <v>142</v>
      </c>
      <c r="D451" s="8" t="s">
        <v>466</v>
      </c>
      <c r="E451" s="6">
        <v>270.2</v>
      </c>
      <c r="F451" s="6">
        <v>294.7</v>
      </c>
      <c r="G451" s="6">
        <v>248.6</v>
      </c>
      <c r="H451" s="5" t="s">
        <v>120</v>
      </c>
      <c r="I451" s="6">
        <f t="shared" si="28"/>
        <v>-24.5</v>
      </c>
      <c r="J451" s="5" t="str">
        <f>IF(H451="否","不适用",IF(AND(ISNUMBER(E451),ISNUMBER(F451)),IF(I451&gt;规则与名单!$B$2,"是","否"),"未判定"))</f>
        <v>不适用</v>
      </c>
      <c r="K451" s="5" t="str">
        <f t="shared" si="29"/>
        <v>非测试日纯氢</v>
      </c>
      <c r="L451" s="6">
        <f t="shared" si="30"/>
        <v>248.6</v>
      </c>
      <c r="M451" s="5">
        <f t="shared" si="31"/>
        <v>0</v>
      </c>
      <c r="N451" s="5" t="s">
        <v>4695</v>
      </c>
      <c r="O451" s="5" t="s">
        <v>4696</v>
      </c>
      <c r="P451" s="5" t="s">
        <v>4697</v>
      </c>
    </row>
    <row r="452" ht="19" customHeight="1" spans="1:16">
      <c r="A452" s="5">
        <v>21</v>
      </c>
      <c r="B452" s="5" t="s">
        <v>155</v>
      </c>
      <c r="C452" s="5" t="s">
        <v>142</v>
      </c>
      <c r="D452" s="8" t="s">
        <v>333</v>
      </c>
      <c r="E452" s="6">
        <v>195.8</v>
      </c>
      <c r="F452" s="6">
        <v>216.3</v>
      </c>
      <c r="G452" s="6">
        <v>182.2</v>
      </c>
      <c r="H452" s="5" t="s">
        <v>120</v>
      </c>
      <c r="I452" s="6">
        <f t="shared" si="28"/>
        <v>-20.5</v>
      </c>
      <c r="J452" s="5" t="str">
        <f>IF(H452="否","不适用",IF(AND(ISNUMBER(E452),ISNUMBER(F452)),IF(I452&gt;规则与名单!$B$2,"是","否"),"未判定"))</f>
        <v>不适用</v>
      </c>
      <c r="K452" s="5" t="str">
        <f t="shared" si="29"/>
        <v>非测试日纯氢</v>
      </c>
      <c r="L452" s="6">
        <f t="shared" si="30"/>
        <v>182.2</v>
      </c>
      <c r="M452" s="5">
        <f t="shared" si="31"/>
        <v>0</v>
      </c>
      <c r="N452" s="5" t="s">
        <v>4698</v>
      </c>
      <c r="O452" s="5" t="s">
        <v>4699</v>
      </c>
      <c r="P452" s="5" t="s">
        <v>4700</v>
      </c>
    </row>
    <row r="453" ht="19" customHeight="1" spans="1:16">
      <c r="A453" s="5">
        <v>21</v>
      </c>
      <c r="B453" s="5" t="s">
        <v>155</v>
      </c>
      <c r="C453" s="5" t="s">
        <v>142</v>
      </c>
      <c r="D453" s="8" t="s">
        <v>175</v>
      </c>
      <c r="E453" s="6">
        <v>106.6</v>
      </c>
      <c r="F453" s="6">
        <v>116.2</v>
      </c>
      <c r="G453" s="6">
        <v>106.4</v>
      </c>
      <c r="H453" s="5" t="s">
        <v>120</v>
      </c>
      <c r="I453" s="6">
        <f t="shared" si="28"/>
        <v>-9.60000000000001</v>
      </c>
      <c r="J453" s="5" t="str">
        <f>IF(H453="否","不适用",IF(AND(ISNUMBER(E453),ISNUMBER(F453)),IF(I453&gt;规则与名单!$B$2,"是","否"),"未判定"))</f>
        <v>不适用</v>
      </c>
      <c r="K453" s="5" t="str">
        <f t="shared" si="29"/>
        <v>非测试日纯氢</v>
      </c>
      <c r="L453" s="6">
        <f t="shared" si="30"/>
        <v>106.4</v>
      </c>
      <c r="M453" s="5">
        <f t="shared" si="31"/>
        <v>0</v>
      </c>
      <c r="N453" s="5" t="s">
        <v>4701</v>
      </c>
      <c r="O453" s="5" t="s">
        <v>4702</v>
      </c>
      <c r="P453" s="5" t="s">
        <v>4703</v>
      </c>
    </row>
    <row r="454" ht="19" customHeight="1" spans="1:16">
      <c r="A454" s="5">
        <v>21</v>
      </c>
      <c r="B454" s="5" t="s">
        <v>155</v>
      </c>
      <c r="C454" s="5" t="s">
        <v>142</v>
      </c>
      <c r="D454" s="8" t="s">
        <v>3402</v>
      </c>
      <c r="E454" s="6">
        <v>211.3</v>
      </c>
      <c r="F454" s="6">
        <v>231.5</v>
      </c>
      <c r="G454" s="6">
        <v>189.4</v>
      </c>
      <c r="H454" s="5" t="s">
        <v>120</v>
      </c>
      <c r="I454" s="6">
        <f t="shared" si="28"/>
        <v>-20.2</v>
      </c>
      <c r="J454" s="5" t="str">
        <f>IF(H454="否","不适用",IF(AND(ISNUMBER(E454),ISNUMBER(F454)),IF(I454&gt;规则与名单!$B$2,"是","否"),"未判定"))</f>
        <v>不适用</v>
      </c>
      <c r="K454" s="5" t="str">
        <f t="shared" si="29"/>
        <v>非测试日纯氢</v>
      </c>
      <c r="L454" s="6">
        <f t="shared" si="30"/>
        <v>189.4</v>
      </c>
      <c r="M454" s="5">
        <f t="shared" si="31"/>
        <v>0</v>
      </c>
      <c r="N454" s="5" t="s">
        <v>4704</v>
      </c>
      <c r="O454" s="5" t="s">
        <v>4705</v>
      </c>
      <c r="P454" s="5" t="s">
        <v>4706</v>
      </c>
    </row>
    <row r="455" ht="19" customHeight="1" spans="1:16">
      <c r="A455" s="5">
        <v>21</v>
      </c>
      <c r="B455" s="5" t="s">
        <v>155</v>
      </c>
      <c r="C455" s="5" t="s">
        <v>142</v>
      </c>
      <c r="D455" s="8" t="s">
        <v>487</v>
      </c>
      <c r="E455" s="6">
        <v>303</v>
      </c>
      <c r="F455" s="6">
        <v>336.2</v>
      </c>
      <c r="G455" s="6">
        <v>250.3</v>
      </c>
      <c r="H455" s="5" t="s">
        <v>120</v>
      </c>
      <c r="I455" s="6">
        <f t="shared" si="28"/>
        <v>-33.2</v>
      </c>
      <c r="J455" s="5" t="str">
        <f>IF(H455="否","不适用",IF(AND(ISNUMBER(E455),ISNUMBER(F455)),IF(I455&gt;规则与名单!$B$2,"是","否"),"未判定"))</f>
        <v>不适用</v>
      </c>
      <c r="K455" s="5" t="str">
        <f t="shared" si="29"/>
        <v>非测试日纯氢</v>
      </c>
      <c r="L455" s="6">
        <f t="shared" si="30"/>
        <v>250.3</v>
      </c>
      <c r="M455" s="5">
        <f t="shared" si="31"/>
        <v>0</v>
      </c>
      <c r="N455" s="5" t="s">
        <v>4707</v>
      </c>
      <c r="O455" s="5" t="s">
        <v>4708</v>
      </c>
      <c r="P455" s="5" t="s">
        <v>4709</v>
      </c>
    </row>
    <row r="456" ht="19" customHeight="1" spans="1:16">
      <c r="A456" s="5">
        <v>21</v>
      </c>
      <c r="B456" s="5" t="s">
        <v>155</v>
      </c>
      <c r="C456" s="5" t="s">
        <v>142</v>
      </c>
      <c r="D456" s="8" t="s">
        <v>121</v>
      </c>
      <c r="E456" s="6">
        <v>131.7</v>
      </c>
      <c r="F456" s="6">
        <v>146.8</v>
      </c>
      <c r="G456" s="6">
        <v>120.4</v>
      </c>
      <c r="H456" s="5" t="s">
        <v>120</v>
      </c>
      <c r="I456" s="6">
        <f t="shared" si="28"/>
        <v>-15.1</v>
      </c>
      <c r="J456" s="5" t="str">
        <f>IF(H456="否","不适用",IF(AND(ISNUMBER(E456),ISNUMBER(F456)),IF(I456&gt;规则与名单!$B$2,"是","否"),"未判定"))</f>
        <v>不适用</v>
      </c>
      <c r="K456" s="5" t="str">
        <f t="shared" si="29"/>
        <v>非测试日纯氢</v>
      </c>
      <c r="L456" s="6">
        <f t="shared" si="30"/>
        <v>120.4</v>
      </c>
      <c r="M456" s="5">
        <f t="shared" si="31"/>
        <v>0</v>
      </c>
      <c r="N456" s="5" t="s">
        <v>4710</v>
      </c>
      <c r="O456" s="5" t="s">
        <v>4711</v>
      </c>
      <c r="P456" s="5" t="s">
        <v>4712</v>
      </c>
    </row>
    <row r="457" ht="19" customHeight="1" spans="1:16">
      <c r="A457" s="5">
        <v>21</v>
      </c>
      <c r="B457" s="5" t="s">
        <v>155</v>
      </c>
      <c r="C457" s="5" t="s">
        <v>142</v>
      </c>
      <c r="D457" s="8" t="s">
        <v>170</v>
      </c>
      <c r="E457" s="6">
        <v>118</v>
      </c>
      <c r="F457" s="6">
        <v>136.8</v>
      </c>
      <c r="G457" s="6">
        <v>113.3</v>
      </c>
      <c r="H457" s="5" t="s">
        <v>120</v>
      </c>
      <c r="I457" s="6">
        <f t="shared" si="28"/>
        <v>-18.8</v>
      </c>
      <c r="J457" s="5" t="str">
        <f>IF(H457="否","不适用",IF(AND(ISNUMBER(E457),ISNUMBER(F457)),IF(I457&gt;规则与名单!$B$2,"是","否"),"未判定"))</f>
        <v>不适用</v>
      </c>
      <c r="K457" s="5" t="str">
        <f t="shared" si="29"/>
        <v>非测试日纯氢</v>
      </c>
      <c r="L457" s="6">
        <f t="shared" si="30"/>
        <v>113.3</v>
      </c>
      <c r="M457" s="5">
        <f t="shared" si="31"/>
        <v>0</v>
      </c>
      <c r="N457" s="5" t="s">
        <v>4713</v>
      </c>
      <c r="O457" s="5" t="s">
        <v>4714</v>
      </c>
      <c r="P457" s="5" t="s">
        <v>4715</v>
      </c>
    </row>
    <row r="458" ht="19" customHeight="1" spans="1:16">
      <c r="A458" s="5">
        <v>21</v>
      </c>
      <c r="B458" s="5" t="s">
        <v>155</v>
      </c>
      <c r="C458" s="5" t="s">
        <v>142</v>
      </c>
      <c r="D458" s="8" t="s">
        <v>644</v>
      </c>
      <c r="E458" s="6">
        <v>126.7</v>
      </c>
      <c r="F458" s="6">
        <v>125.5</v>
      </c>
      <c r="G458" s="6">
        <v>127.2</v>
      </c>
      <c r="H458" s="5" t="s">
        <v>120</v>
      </c>
      <c r="I458" s="6">
        <f t="shared" si="28"/>
        <v>1.2</v>
      </c>
      <c r="J458" s="5" t="str">
        <f>IF(H458="否","不适用",IF(AND(ISNUMBER(E458),ISNUMBER(F458)),IF(I458&gt;规则与名单!$B$2,"是","否"),"未判定"))</f>
        <v>不适用</v>
      </c>
      <c r="K458" s="5" t="str">
        <f t="shared" si="29"/>
        <v>非测试日纯氢</v>
      </c>
      <c r="L458" s="6">
        <f t="shared" si="30"/>
        <v>127.2</v>
      </c>
      <c r="M458" s="5">
        <f t="shared" si="31"/>
        <v>0</v>
      </c>
      <c r="N458" s="5" t="s">
        <v>4716</v>
      </c>
      <c r="O458" s="5" t="s">
        <v>4717</v>
      </c>
      <c r="P458" s="5" t="s">
        <v>4718</v>
      </c>
    </row>
    <row r="459" ht="19" customHeight="1" spans="1:16">
      <c r="A459" s="5">
        <v>21</v>
      </c>
      <c r="B459" s="5" t="s">
        <v>155</v>
      </c>
      <c r="C459" s="5" t="s">
        <v>142</v>
      </c>
      <c r="D459" s="8" t="s">
        <v>3418</v>
      </c>
      <c r="E459" s="6">
        <v>91.4</v>
      </c>
      <c r="F459" s="6">
        <v>112</v>
      </c>
      <c r="G459" s="6">
        <v>91.4</v>
      </c>
      <c r="H459" s="5" t="s">
        <v>120</v>
      </c>
      <c r="I459" s="6">
        <f t="shared" si="28"/>
        <v>-20.6</v>
      </c>
      <c r="J459" s="5" t="str">
        <f>IF(H459="否","不适用",IF(AND(ISNUMBER(E459),ISNUMBER(F459)),IF(I459&gt;规则与名单!$B$2,"是","否"),"未判定"))</f>
        <v>不适用</v>
      </c>
      <c r="K459" s="5" t="str">
        <f t="shared" si="29"/>
        <v>非测试日纯氢</v>
      </c>
      <c r="L459" s="6">
        <f t="shared" si="30"/>
        <v>91.4</v>
      </c>
      <c r="M459" s="5">
        <f t="shared" si="31"/>
        <v>0</v>
      </c>
      <c r="N459" s="5" t="s">
        <v>4719</v>
      </c>
      <c r="O459" s="5" t="s">
        <v>4720</v>
      </c>
      <c r="P459" s="5" t="s">
        <v>4721</v>
      </c>
    </row>
    <row r="460" ht="19" customHeight="1" spans="1:16">
      <c r="A460" s="5">
        <v>21</v>
      </c>
      <c r="B460" s="5" t="s">
        <v>155</v>
      </c>
      <c r="C460" s="5" t="s">
        <v>142</v>
      </c>
      <c r="D460" s="8" t="s">
        <v>3422</v>
      </c>
      <c r="E460" s="6">
        <v>141.8</v>
      </c>
      <c r="F460" s="6">
        <v>157</v>
      </c>
      <c r="G460" s="6">
        <v>141.2</v>
      </c>
      <c r="H460" s="5" t="s">
        <v>120</v>
      </c>
      <c r="I460" s="6">
        <f t="shared" si="28"/>
        <v>-15.2</v>
      </c>
      <c r="J460" s="5" t="str">
        <f>IF(H460="否","不适用",IF(AND(ISNUMBER(E460),ISNUMBER(F460)),IF(I460&gt;规则与名单!$B$2,"是","否"),"未判定"))</f>
        <v>不适用</v>
      </c>
      <c r="K460" s="5" t="str">
        <f t="shared" si="29"/>
        <v>非测试日纯氢</v>
      </c>
      <c r="L460" s="6">
        <f t="shared" si="30"/>
        <v>141.2</v>
      </c>
      <c r="M460" s="5">
        <f t="shared" si="31"/>
        <v>0</v>
      </c>
      <c r="N460" s="5" t="s">
        <v>4722</v>
      </c>
      <c r="O460" s="5" t="s">
        <v>4723</v>
      </c>
      <c r="P460" s="5" t="s">
        <v>4724</v>
      </c>
    </row>
    <row r="461" ht="19" customHeight="1" spans="1:16">
      <c r="A461" s="5">
        <v>21</v>
      </c>
      <c r="B461" s="5" t="s">
        <v>155</v>
      </c>
      <c r="C461" s="5" t="s">
        <v>142</v>
      </c>
      <c r="D461" s="8" t="s">
        <v>336</v>
      </c>
      <c r="E461" s="6">
        <v>142.4</v>
      </c>
      <c r="F461" s="6">
        <v>158.6</v>
      </c>
      <c r="G461" s="6">
        <v>141.5</v>
      </c>
      <c r="H461" s="5" t="s">
        <v>120</v>
      </c>
      <c r="I461" s="6">
        <f t="shared" si="28"/>
        <v>-16.2</v>
      </c>
      <c r="J461" s="5" t="str">
        <f>IF(H461="否","不适用",IF(AND(ISNUMBER(E461),ISNUMBER(F461)),IF(I461&gt;规则与名单!$B$2,"是","否"),"未判定"))</f>
        <v>不适用</v>
      </c>
      <c r="K461" s="5" t="str">
        <f t="shared" si="29"/>
        <v>非测试日纯氢</v>
      </c>
      <c r="L461" s="6">
        <f t="shared" si="30"/>
        <v>141.5</v>
      </c>
      <c r="M461" s="5">
        <f t="shared" si="31"/>
        <v>0</v>
      </c>
      <c r="N461" s="5" t="s">
        <v>4725</v>
      </c>
      <c r="O461" s="5" t="s">
        <v>4726</v>
      </c>
      <c r="P461" s="5" t="s">
        <v>4727</v>
      </c>
    </row>
    <row r="462" ht="19" customHeight="1" spans="1:16">
      <c r="A462" s="5">
        <v>21</v>
      </c>
      <c r="B462" s="5" t="s">
        <v>155</v>
      </c>
      <c r="C462" s="5" t="s">
        <v>142</v>
      </c>
      <c r="D462" s="8" t="s">
        <v>653</v>
      </c>
      <c r="E462" s="6">
        <v>164.9</v>
      </c>
      <c r="F462" s="6">
        <v>185.3</v>
      </c>
      <c r="G462" s="6">
        <v>161.5</v>
      </c>
      <c r="H462" s="5" t="s">
        <v>120</v>
      </c>
      <c r="I462" s="6">
        <f t="shared" si="28"/>
        <v>-20.4</v>
      </c>
      <c r="J462" s="5" t="str">
        <f>IF(H462="否","不适用",IF(AND(ISNUMBER(E462),ISNUMBER(F462)),IF(I462&gt;规则与名单!$B$2,"是","否"),"未判定"))</f>
        <v>不适用</v>
      </c>
      <c r="K462" s="5" t="str">
        <f t="shared" si="29"/>
        <v>非测试日纯氢</v>
      </c>
      <c r="L462" s="6">
        <f t="shared" si="30"/>
        <v>161.5</v>
      </c>
      <c r="M462" s="5">
        <f t="shared" si="31"/>
        <v>0</v>
      </c>
      <c r="N462" s="5" t="s">
        <v>4728</v>
      </c>
      <c r="O462" s="5" t="s">
        <v>4729</v>
      </c>
      <c r="P462" s="5" t="s">
        <v>4730</v>
      </c>
    </row>
    <row r="463" ht="19" customHeight="1" spans="1:16">
      <c r="A463" s="5">
        <v>21</v>
      </c>
      <c r="B463" s="5" t="s">
        <v>155</v>
      </c>
      <c r="C463" s="5" t="s">
        <v>142</v>
      </c>
      <c r="D463" s="8" t="s">
        <v>140</v>
      </c>
      <c r="E463" s="6">
        <v>131.7</v>
      </c>
      <c r="F463" s="6">
        <v>141.5</v>
      </c>
      <c r="G463" s="6">
        <v>131.6</v>
      </c>
      <c r="H463" s="5" t="s">
        <v>120</v>
      </c>
      <c r="I463" s="6">
        <f t="shared" si="28"/>
        <v>-9.80000000000001</v>
      </c>
      <c r="J463" s="5" t="str">
        <f>IF(H463="否","不适用",IF(AND(ISNUMBER(E463),ISNUMBER(F463)),IF(I463&gt;规则与名单!$B$2,"是","否"),"未判定"))</f>
        <v>不适用</v>
      </c>
      <c r="K463" s="5" t="str">
        <f t="shared" si="29"/>
        <v>非测试日纯氢</v>
      </c>
      <c r="L463" s="6">
        <f t="shared" si="30"/>
        <v>131.6</v>
      </c>
      <c r="M463" s="5">
        <f t="shared" si="31"/>
        <v>0</v>
      </c>
      <c r="N463" s="5" t="s">
        <v>4731</v>
      </c>
      <c r="O463" s="5" t="s">
        <v>4732</v>
      </c>
      <c r="P463" s="5" t="s">
        <v>4733</v>
      </c>
    </row>
    <row r="464" ht="19" customHeight="1" spans="1:16">
      <c r="A464" s="5">
        <v>21</v>
      </c>
      <c r="B464" s="5" t="s">
        <v>155</v>
      </c>
      <c r="C464" s="5" t="s">
        <v>142</v>
      </c>
      <c r="D464" s="8" t="s">
        <v>115</v>
      </c>
      <c r="E464" s="6">
        <v>87.3</v>
      </c>
      <c r="F464" s="6">
        <v>98.6</v>
      </c>
      <c r="G464" s="6">
        <v>87.3</v>
      </c>
      <c r="H464" s="5" t="s">
        <v>120</v>
      </c>
      <c r="I464" s="6">
        <f t="shared" si="28"/>
        <v>-11.3</v>
      </c>
      <c r="J464" s="5" t="str">
        <f>IF(H464="否","不适用",IF(AND(ISNUMBER(E464),ISNUMBER(F464)),IF(I464&gt;规则与名单!$B$2,"是","否"),"未判定"))</f>
        <v>不适用</v>
      </c>
      <c r="K464" s="5" t="str">
        <f t="shared" si="29"/>
        <v>非测试日纯氢</v>
      </c>
      <c r="L464" s="6">
        <f t="shared" si="30"/>
        <v>87.3</v>
      </c>
      <c r="M464" s="5">
        <f t="shared" si="31"/>
        <v>0</v>
      </c>
      <c r="N464" s="5" t="s">
        <v>4734</v>
      </c>
      <c r="O464" s="5" t="s">
        <v>4735</v>
      </c>
      <c r="P464" s="5" t="s">
        <v>4736</v>
      </c>
    </row>
    <row r="465" ht="19" customHeight="1" spans="1:16">
      <c r="A465" s="5">
        <v>22</v>
      </c>
      <c r="B465" s="5" t="s">
        <v>156</v>
      </c>
      <c r="C465" s="5" t="s">
        <v>142</v>
      </c>
      <c r="D465" s="8" t="s">
        <v>114</v>
      </c>
      <c r="E465" s="6">
        <v>45.9</v>
      </c>
      <c r="F465" s="6">
        <v>50.1</v>
      </c>
      <c r="G465" s="6">
        <v>44.1</v>
      </c>
      <c r="H465" s="5" t="s">
        <v>120</v>
      </c>
      <c r="I465" s="6">
        <f t="shared" si="28"/>
        <v>-4.2</v>
      </c>
      <c r="J465" s="5" t="str">
        <f>IF(H465="否","不适用",IF(AND(ISNUMBER(E465),ISNUMBER(F465)),IF(I465&gt;规则与名单!$B$2,"是","否"),"未判定"))</f>
        <v>不适用</v>
      </c>
      <c r="K465" s="5" t="str">
        <f t="shared" si="29"/>
        <v>非测试日纯氢</v>
      </c>
      <c r="L465" s="6">
        <f t="shared" si="30"/>
        <v>44.1</v>
      </c>
      <c r="M465" s="5">
        <f t="shared" si="31"/>
        <v>0</v>
      </c>
      <c r="N465" s="5" t="s">
        <v>4737</v>
      </c>
      <c r="O465" s="5" t="s">
        <v>4738</v>
      </c>
      <c r="P465" s="5" t="s">
        <v>4739</v>
      </c>
    </row>
    <row r="466" ht="19" customHeight="1" spans="1:16">
      <c r="A466" s="5">
        <v>22</v>
      </c>
      <c r="B466" s="5" t="s">
        <v>156</v>
      </c>
      <c r="C466" s="5" t="s">
        <v>142</v>
      </c>
      <c r="D466" s="8" t="s">
        <v>605</v>
      </c>
      <c r="E466" s="6">
        <v>116.7</v>
      </c>
      <c r="F466" s="6">
        <v>125.1</v>
      </c>
      <c r="G466" s="6">
        <v>106.3</v>
      </c>
      <c r="H466" s="5" t="s">
        <v>120</v>
      </c>
      <c r="I466" s="6">
        <f t="shared" si="28"/>
        <v>-8.39999999999999</v>
      </c>
      <c r="J466" s="5" t="str">
        <f>IF(H466="否","不适用",IF(AND(ISNUMBER(E466),ISNUMBER(F466)),IF(I466&gt;规则与名单!$B$2,"是","否"),"未判定"))</f>
        <v>不适用</v>
      </c>
      <c r="K466" s="5" t="str">
        <f t="shared" si="29"/>
        <v>非测试日纯氢</v>
      </c>
      <c r="L466" s="6">
        <f t="shared" si="30"/>
        <v>106.3</v>
      </c>
      <c r="M466" s="5">
        <f t="shared" si="31"/>
        <v>0</v>
      </c>
      <c r="N466" s="5" t="s">
        <v>4740</v>
      </c>
      <c r="O466" s="5" t="s">
        <v>4741</v>
      </c>
      <c r="P466" s="5" t="s">
        <v>4742</v>
      </c>
    </row>
    <row r="467" ht="19" customHeight="1" spans="1:16">
      <c r="A467" s="5">
        <v>22</v>
      </c>
      <c r="B467" s="5" t="s">
        <v>156</v>
      </c>
      <c r="C467" s="5" t="s">
        <v>142</v>
      </c>
      <c r="D467" s="8" t="s">
        <v>186</v>
      </c>
      <c r="E467" s="6">
        <v>144.7</v>
      </c>
      <c r="F467" s="6">
        <v>154.5</v>
      </c>
      <c r="G467" s="6">
        <v>106.6</v>
      </c>
      <c r="H467" s="5" t="s">
        <v>120</v>
      </c>
      <c r="I467" s="6">
        <f t="shared" si="28"/>
        <v>-9.80000000000001</v>
      </c>
      <c r="J467" s="5" t="str">
        <f>IF(H467="否","不适用",IF(AND(ISNUMBER(E467),ISNUMBER(F467)),IF(I467&gt;规则与名单!$B$2,"是","否"),"未判定"))</f>
        <v>不适用</v>
      </c>
      <c r="K467" s="5" t="str">
        <f t="shared" si="29"/>
        <v>非测试日纯氢</v>
      </c>
      <c r="L467" s="6">
        <f t="shared" si="30"/>
        <v>106.6</v>
      </c>
      <c r="M467" s="5">
        <f t="shared" si="31"/>
        <v>0</v>
      </c>
      <c r="N467" s="5" t="s">
        <v>4743</v>
      </c>
      <c r="O467" s="5" t="s">
        <v>4744</v>
      </c>
      <c r="P467" s="5" t="s">
        <v>4745</v>
      </c>
    </row>
    <row r="468" ht="19" customHeight="1" spans="1:16">
      <c r="A468" s="5">
        <v>22</v>
      </c>
      <c r="B468" s="5" t="s">
        <v>156</v>
      </c>
      <c r="C468" s="5" t="s">
        <v>142</v>
      </c>
      <c r="D468" s="8" t="s">
        <v>165</v>
      </c>
      <c r="E468" s="6">
        <v>83.3</v>
      </c>
      <c r="F468" s="6">
        <v>91.2</v>
      </c>
      <c r="G468" s="6">
        <v>83.2</v>
      </c>
      <c r="H468" s="5" t="s">
        <v>120</v>
      </c>
      <c r="I468" s="6">
        <f t="shared" si="28"/>
        <v>-7.90000000000001</v>
      </c>
      <c r="J468" s="5" t="str">
        <f>IF(H468="否","不适用",IF(AND(ISNUMBER(E468),ISNUMBER(F468)),IF(I468&gt;规则与名单!$B$2,"是","否"),"未判定"))</f>
        <v>不适用</v>
      </c>
      <c r="K468" s="5" t="str">
        <f t="shared" si="29"/>
        <v>非测试日纯氢</v>
      </c>
      <c r="L468" s="6">
        <f t="shared" si="30"/>
        <v>83.2</v>
      </c>
      <c r="M468" s="5">
        <f t="shared" si="31"/>
        <v>0</v>
      </c>
      <c r="N468" s="5" t="s">
        <v>4746</v>
      </c>
      <c r="O468" s="5" t="s">
        <v>4747</v>
      </c>
      <c r="P468" s="5" t="s">
        <v>4748</v>
      </c>
    </row>
    <row r="469" ht="19" customHeight="1" spans="1:16">
      <c r="A469" s="5">
        <v>22</v>
      </c>
      <c r="B469" s="5" t="s">
        <v>156</v>
      </c>
      <c r="C469" s="5" t="s">
        <v>142</v>
      </c>
      <c r="D469" s="8" t="s">
        <v>151</v>
      </c>
      <c r="E469" s="6">
        <v>163.2</v>
      </c>
      <c r="F469" s="6">
        <v>183.7</v>
      </c>
      <c r="G469" s="6">
        <v>162.2</v>
      </c>
      <c r="H469" s="5" t="s">
        <v>120</v>
      </c>
      <c r="I469" s="6">
        <f t="shared" si="28"/>
        <v>-20.5</v>
      </c>
      <c r="J469" s="5" t="str">
        <f>IF(H469="否","不适用",IF(AND(ISNUMBER(E469),ISNUMBER(F469)),IF(I469&gt;规则与名单!$B$2,"是","否"),"未判定"))</f>
        <v>不适用</v>
      </c>
      <c r="K469" s="5" t="str">
        <f t="shared" si="29"/>
        <v>非测试日纯氢</v>
      </c>
      <c r="L469" s="6">
        <f t="shared" si="30"/>
        <v>162.2</v>
      </c>
      <c r="M469" s="5">
        <f t="shared" si="31"/>
        <v>0</v>
      </c>
      <c r="N469" s="5" t="s">
        <v>4749</v>
      </c>
      <c r="O469" s="5" t="s">
        <v>4750</v>
      </c>
      <c r="P469" s="5" t="s">
        <v>4751</v>
      </c>
    </row>
    <row r="470" ht="19" customHeight="1" spans="1:16">
      <c r="A470" s="5">
        <v>22</v>
      </c>
      <c r="B470" s="5" t="s">
        <v>156</v>
      </c>
      <c r="C470" s="5" t="s">
        <v>142</v>
      </c>
      <c r="D470" s="8" t="s">
        <v>3358</v>
      </c>
      <c r="E470" s="6">
        <v>89.6</v>
      </c>
      <c r="F470" s="6">
        <v>100.8</v>
      </c>
      <c r="G470" s="6">
        <v>89.6</v>
      </c>
      <c r="H470" s="5" t="s">
        <v>120</v>
      </c>
      <c r="I470" s="6">
        <f t="shared" si="28"/>
        <v>-11.2</v>
      </c>
      <c r="J470" s="5" t="str">
        <f>IF(H470="否","不适用",IF(AND(ISNUMBER(E470),ISNUMBER(F470)),IF(I470&gt;规则与名单!$B$2,"是","否"),"未判定"))</f>
        <v>不适用</v>
      </c>
      <c r="K470" s="5" t="str">
        <f t="shared" si="29"/>
        <v>非测试日纯氢</v>
      </c>
      <c r="L470" s="6">
        <f t="shared" si="30"/>
        <v>89.6</v>
      </c>
      <c r="M470" s="5">
        <f t="shared" si="31"/>
        <v>0</v>
      </c>
      <c r="N470" s="5" t="s">
        <v>4752</v>
      </c>
      <c r="O470" s="5" t="s">
        <v>4753</v>
      </c>
      <c r="P470" s="5" t="s">
        <v>4754</v>
      </c>
    </row>
    <row r="471" ht="19" customHeight="1" spans="1:16">
      <c r="A471" s="5">
        <v>22</v>
      </c>
      <c r="B471" s="5" t="s">
        <v>156</v>
      </c>
      <c r="C471" s="5" t="s">
        <v>142</v>
      </c>
      <c r="D471" s="8" t="s">
        <v>272</v>
      </c>
      <c r="E471" s="6">
        <v>118</v>
      </c>
      <c r="F471" s="6">
        <v>128.9</v>
      </c>
      <c r="G471" s="6">
        <v>118.1</v>
      </c>
      <c r="H471" s="5" t="s">
        <v>120</v>
      </c>
      <c r="I471" s="6">
        <f t="shared" si="28"/>
        <v>-10.9</v>
      </c>
      <c r="J471" s="5" t="str">
        <f>IF(H471="否","不适用",IF(AND(ISNUMBER(E471),ISNUMBER(F471)),IF(I471&gt;规则与名单!$B$2,"是","否"),"未判定"))</f>
        <v>不适用</v>
      </c>
      <c r="K471" s="5" t="str">
        <f t="shared" si="29"/>
        <v>非测试日纯氢</v>
      </c>
      <c r="L471" s="6">
        <f t="shared" si="30"/>
        <v>118.1</v>
      </c>
      <c r="M471" s="5">
        <f t="shared" si="31"/>
        <v>0</v>
      </c>
      <c r="N471" s="5" t="s">
        <v>4755</v>
      </c>
      <c r="O471" s="5" t="s">
        <v>4756</v>
      </c>
      <c r="P471" s="5" t="s">
        <v>4757</v>
      </c>
    </row>
    <row r="472" ht="19" customHeight="1" spans="1:16">
      <c r="A472" s="5">
        <v>22</v>
      </c>
      <c r="B472" s="5" t="s">
        <v>156</v>
      </c>
      <c r="C472" s="5" t="s">
        <v>142</v>
      </c>
      <c r="D472" s="8" t="s">
        <v>506</v>
      </c>
      <c r="E472" s="6">
        <v>144.9</v>
      </c>
      <c r="F472" s="6">
        <v>160.4</v>
      </c>
      <c r="G472" s="6">
        <v>139.4</v>
      </c>
      <c r="H472" s="5" t="s">
        <v>120</v>
      </c>
      <c r="I472" s="6">
        <f t="shared" si="28"/>
        <v>-15.5</v>
      </c>
      <c r="J472" s="5" t="str">
        <f>IF(H472="否","不适用",IF(AND(ISNUMBER(E472),ISNUMBER(F472)),IF(I472&gt;规则与名单!$B$2,"是","否"),"未判定"))</f>
        <v>不适用</v>
      </c>
      <c r="K472" s="5" t="str">
        <f t="shared" si="29"/>
        <v>非测试日纯氢</v>
      </c>
      <c r="L472" s="6">
        <f t="shared" si="30"/>
        <v>139.4</v>
      </c>
      <c r="M472" s="5">
        <f t="shared" si="31"/>
        <v>0</v>
      </c>
      <c r="N472" s="5" t="s">
        <v>4758</v>
      </c>
      <c r="O472" s="5" t="s">
        <v>4759</v>
      </c>
      <c r="P472" s="5" t="s">
        <v>4760</v>
      </c>
    </row>
    <row r="473" ht="19" customHeight="1" spans="1:16">
      <c r="A473" s="5">
        <v>22</v>
      </c>
      <c r="B473" s="5" t="s">
        <v>156</v>
      </c>
      <c r="C473" s="5" t="s">
        <v>142</v>
      </c>
      <c r="D473" s="8" t="s">
        <v>673</v>
      </c>
      <c r="E473" s="6">
        <v>99.1</v>
      </c>
      <c r="F473" s="6">
        <v>108.8</v>
      </c>
      <c r="G473" s="6">
        <v>99.4</v>
      </c>
      <c r="H473" s="5" t="s">
        <v>120</v>
      </c>
      <c r="I473" s="6">
        <f t="shared" si="28"/>
        <v>-9.7</v>
      </c>
      <c r="J473" s="5" t="str">
        <f>IF(H473="否","不适用",IF(AND(ISNUMBER(E473),ISNUMBER(F473)),IF(I473&gt;规则与名单!$B$2,"是","否"),"未判定"))</f>
        <v>不适用</v>
      </c>
      <c r="K473" s="5" t="str">
        <f t="shared" si="29"/>
        <v>非测试日纯氢</v>
      </c>
      <c r="L473" s="6">
        <f t="shared" si="30"/>
        <v>99.4</v>
      </c>
      <c r="M473" s="5">
        <f t="shared" si="31"/>
        <v>0</v>
      </c>
      <c r="N473" s="5" t="s">
        <v>4761</v>
      </c>
      <c r="O473" s="5" t="s">
        <v>4762</v>
      </c>
      <c r="P473" s="5" t="s">
        <v>4763</v>
      </c>
    </row>
    <row r="474" ht="19" customHeight="1" spans="1:16">
      <c r="A474" s="5">
        <v>22</v>
      </c>
      <c r="B474" s="5" t="s">
        <v>156</v>
      </c>
      <c r="C474" s="5" t="s">
        <v>142</v>
      </c>
      <c r="D474" s="8" t="s">
        <v>183</v>
      </c>
      <c r="E474" s="6">
        <v>166</v>
      </c>
      <c r="F474" s="6">
        <v>187.6</v>
      </c>
      <c r="G474" s="6">
        <v>162</v>
      </c>
      <c r="H474" s="5" t="s">
        <v>120</v>
      </c>
      <c r="I474" s="6">
        <f t="shared" si="28"/>
        <v>-21.6</v>
      </c>
      <c r="J474" s="5" t="str">
        <f>IF(H474="否","不适用",IF(AND(ISNUMBER(E474),ISNUMBER(F474)),IF(I474&gt;规则与名单!$B$2,"是","否"),"未判定"))</f>
        <v>不适用</v>
      </c>
      <c r="K474" s="5" t="str">
        <f t="shared" si="29"/>
        <v>非测试日纯氢</v>
      </c>
      <c r="L474" s="6">
        <f t="shared" si="30"/>
        <v>162</v>
      </c>
      <c r="M474" s="5">
        <f t="shared" si="31"/>
        <v>0</v>
      </c>
      <c r="N474" s="5" t="s">
        <v>4764</v>
      </c>
      <c r="O474" s="5" t="s">
        <v>4765</v>
      </c>
      <c r="P474" s="5" t="s">
        <v>4766</v>
      </c>
    </row>
    <row r="475" ht="19" customHeight="1" spans="1:16">
      <c r="A475" s="5">
        <v>22</v>
      </c>
      <c r="B475" s="5" t="s">
        <v>156</v>
      </c>
      <c r="C475" s="5" t="s">
        <v>142</v>
      </c>
      <c r="D475" s="8" t="s">
        <v>431</v>
      </c>
      <c r="E475" s="6">
        <v>104.3</v>
      </c>
      <c r="F475" s="6">
        <v>117.3</v>
      </c>
      <c r="G475" s="6">
        <v>17.4</v>
      </c>
      <c r="H475" s="5" t="s">
        <v>120</v>
      </c>
      <c r="I475" s="6">
        <f t="shared" si="28"/>
        <v>-13</v>
      </c>
      <c r="J475" s="5" t="str">
        <f>IF(H475="否","不适用",IF(AND(ISNUMBER(E475),ISNUMBER(F475)),IF(I475&gt;规则与名单!$B$2,"是","否"),"未判定"))</f>
        <v>不适用</v>
      </c>
      <c r="K475" s="5" t="str">
        <f t="shared" si="29"/>
        <v>非测试日纯氢</v>
      </c>
      <c r="L475" s="6">
        <f t="shared" si="30"/>
        <v>17.4</v>
      </c>
      <c r="M475" s="5">
        <f t="shared" si="31"/>
        <v>0</v>
      </c>
      <c r="N475" s="5" t="s">
        <v>4767</v>
      </c>
      <c r="O475" s="5" t="s">
        <v>4768</v>
      </c>
      <c r="P475" s="5" t="s">
        <v>4769</v>
      </c>
    </row>
    <row r="476" ht="19" customHeight="1" spans="1:16">
      <c r="A476" s="5">
        <v>22</v>
      </c>
      <c r="B476" s="5" t="s">
        <v>156</v>
      </c>
      <c r="C476" s="5" t="s">
        <v>142</v>
      </c>
      <c r="D476" s="8" t="s">
        <v>3377</v>
      </c>
      <c r="E476" s="6">
        <v>84.4</v>
      </c>
      <c r="F476" s="6">
        <v>102.2</v>
      </c>
      <c r="G476" s="6">
        <v>74.5</v>
      </c>
      <c r="H476" s="5" t="s">
        <v>120</v>
      </c>
      <c r="I476" s="6">
        <f t="shared" si="28"/>
        <v>-17.8</v>
      </c>
      <c r="J476" s="5" t="str">
        <f>IF(H476="否","不适用",IF(AND(ISNUMBER(E476),ISNUMBER(F476)),IF(I476&gt;规则与名单!$B$2,"是","否"),"未判定"))</f>
        <v>不适用</v>
      </c>
      <c r="K476" s="5" t="str">
        <f t="shared" si="29"/>
        <v>非测试日纯氢</v>
      </c>
      <c r="L476" s="6">
        <f t="shared" si="30"/>
        <v>74.5</v>
      </c>
      <c r="M476" s="5">
        <f t="shared" si="31"/>
        <v>0</v>
      </c>
      <c r="N476" s="5" t="s">
        <v>4770</v>
      </c>
      <c r="O476" s="5" t="s">
        <v>4771</v>
      </c>
      <c r="P476" s="5" t="s">
        <v>4772</v>
      </c>
    </row>
    <row r="477" ht="19" customHeight="1" spans="1:16">
      <c r="A477" s="5">
        <v>22</v>
      </c>
      <c r="B477" s="5" t="s">
        <v>156</v>
      </c>
      <c r="C477" s="5" t="s">
        <v>142</v>
      </c>
      <c r="D477" s="8" t="s">
        <v>407</v>
      </c>
      <c r="E477" s="6">
        <v>121.5</v>
      </c>
      <c r="F477" s="6">
        <v>147.2</v>
      </c>
      <c r="G477" s="6">
        <v>78.7</v>
      </c>
      <c r="H477" s="5" t="s">
        <v>120</v>
      </c>
      <c r="I477" s="6">
        <f t="shared" si="28"/>
        <v>-25.7</v>
      </c>
      <c r="J477" s="5" t="str">
        <f>IF(H477="否","不适用",IF(AND(ISNUMBER(E477),ISNUMBER(F477)),IF(I477&gt;规则与名单!$B$2,"是","否"),"未判定"))</f>
        <v>不适用</v>
      </c>
      <c r="K477" s="5" t="str">
        <f t="shared" si="29"/>
        <v>非测试日纯氢</v>
      </c>
      <c r="L477" s="6">
        <f t="shared" si="30"/>
        <v>78.7</v>
      </c>
      <c r="M477" s="5">
        <f t="shared" si="31"/>
        <v>0</v>
      </c>
      <c r="N477" s="5" t="s">
        <v>4773</v>
      </c>
      <c r="O477" s="5" t="s">
        <v>4774</v>
      </c>
      <c r="P477" s="5" t="s">
        <v>4775</v>
      </c>
    </row>
    <row r="478" ht="19" customHeight="1" spans="1:16">
      <c r="A478" s="5">
        <v>22</v>
      </c>
      <c r="B478" s="5" t="s">
        <v>156</v>
      </c>
      <c r="C478" s="5" t="s">
        <v>142</v>
      </c>
      <c r="D478" s="8" t="s">
        <v>411</v>
      </c>
      <c r="E478" s="6">
        <v>159.7</v>
      </c>
      <c r="F478" s="6">
        <v>182</v>
      </c>
      <c r="G478" s="6">
        <v>142.9</v>
      </c>
      <c r="H478" s="5" t="s">
        <v>120</v>
      </c>
      <c r="I478" s="6">
        <f t="shared" si="28"/>
        <v>-22.3</v>
      </c>
      <c r="J478" s="5" t="str">
        <f>IF(H478="否","不适用",IF(AND(ISNUMBER(E478),ISNUMBER(F478)),IF(I478&gt;规则与名单!$B$2,"是","否"),"未判定"))</f>
        <v>不适用</v>
      </c>
      <c r="K478" s="5" t="str">
        <f t="shared" si="29"/>
        <v>非测试日纯氢</v>
      </c>
      <c r="L478" s="6">
        <f t="shared" si="30"/>
        <v>142.9</v>
      </c>
      <c r="M478" s="5">
        <f t="shared" si="31"/>
        <v>0</v>
      </c>
      <c r="N478" s="5" t="s">
        <v>4776</v>
      </c>
      <c r="O478" s="5" t="s">
        <v>4777</v>
      </c>
      <c r="P478" s="5" t="s">
        <v>4778</v>
      </c>
    </row>
    <row r="479" ht="19" customHeight="1" spans="1:16">
      <c r="A479" s="5">
        <v>22</v>
      </c>
      <c r="B479" s="5" t="s">
        <v>156</v>
      </c>
      <c r="C479" s="5" t="s">
        <v>142</v>
      </c>
      <c r="D479" s="8" t="s">
        <v>251</v>
      </c>
      <c r="E479" s="6">
        <v>119.3</v>
      </c>
      <c r="F479" s="6">
        <v>147.1</v>
      </c>
      <c r="G479" s="6">
        <v>124.2</v>
      </c>
      <c r="H479" s="5" t="s">
        <v>120</v>
      </c>
      <c r="I479" s="6">
        <f t="shared" si="28"/>
        <v>-27.8</v>
      </c>
      <c r="J479" s="5" t="str">
        <f>IF(H479="否","不适用",IF(AND(ISNUMBER(E479),ISNUMBER(F479)),IF(I479&gt;规则与名单!$B$2,"是","否"),"未判定"))</f>
        <v>不适用</v>
      </c>
      <c r="K479" s="5" t="str">
        <f t="shared" si="29"/>
        <v>非测试日纯氢</v>
      </c>
      <c r="L479" s="6">
        <f t="shared" si="30"/>
        <v>124.2</v>
      </c>
      <c r="M479" s="5">
        <f t="shared" si="31"/>
        <v>0</v>
      </c>
      <c r="N479" s="5" t="s">
        <v>4779</v>
      </c>
      <c r="O479" s="5" t="s">
        <v>4780</v>
      </c>
      <c r="P479" s="5" t="s">
        <v>4781</v>
      </c>
    </row>
    <row r="480" ht="19" customHeight="1" spans="1:16">
      <c r="A480" s="5">
        <v>22</v>
      </c>
      <c r="B480" s="5" t="s">
        <v>156</v>
      </c>
      <c r="C480" s="5" t="s">
        <v>142</v>
      </c>
      <c r="D480" s="8" t="s">
        <v>472</v>
      </c>
      <c r="E480" s="6">
        <v>159.9</v>
      </c>
      <c r="F480" s="6">
        <v>172.8</v>
      </c>
      <c r="G480" s="6">
        <v>147.7</v>
      </c>
      <c r="H480" s="5" t="s">
        <v>120</v>
      </c>
      <c r="I480" s="6">
        <f t="shared" si="28"/>
        <v>-12.9</v>
      </c>
      <c r="J480" s="5" t="str">
        <f>IF(H480="否","不适用",IF(AND(ISNUMBER(E480),ISNUMBER(F480)),IF(I480&gt;规则与名单!$B$2,"是","否"),"未判定"))</f>
        <v>不适用</v>
      </c>
      <c r="K480" s="5" t="str">
        <f t="shared" si="29"/>
        <v>非测试日纯氢</v>
      </c>
      <c r="L480" s="6">
        <f t="shared" si="30"/>
        <v>147.7</v>
      </c>
      <c r="M480" s="5">
        <f t="shared" si="31"/>
        <v>0</v>
      </c>
      <c r="N480" s="5" t="s">
        <v>4782</v>
      </c>
      <c r="O480" s="5" t="s">
        <v>4783</v>
      </c>
      <c r="P480" s="5" t="s">
        <v>4784</v>
      </c>
    </row>
    <row r="481" ht="19" customHeight="1" spans="1:16">
      <c r="A481" s="5">
        <v>22</v>
      </c>
      <c r="B481" s="5" t="s">
        <v>156</v>
      </c>
      <c r="C481" s="5" t="s">
        <v>142</v>
      </c>
      <c r="D481" s="8" t="s">
        <v>466</v>
      </c>
      <c r="E481" s="6">
        <v>214.9</v>
      </c>
      <c r="F481" s="6">
        <v>241.2</v>
      </c>
      <c r="G481" s="6">
        <v>212.2</v>
      </c>
      <c r="H481" s="5" t="s">
        <v>120</v>
      </c>
      <c r="I481" s="6">
        <f t="shared" si="28"/>
        <v>-26.3</v>
      </c>
      <c r="J481" s="5" t="str">
        <f>IF(H481="否","不适用",IF(AND(ISNUMBER(E481),ISNUMBER(F481)),IF(I481&gt;规则与名单!$B$2,"是","否"),"未判定"))</f>
        <v>不适用</v>
      </c>
      <c r="K481" s="5" t="str">
        <f t="shared" si="29"/>
        <v>非测试日纯氢</v>
      </c>
      <c r="L481" s="6">
        <f t="shared" si="30"/>
        <v>212.2</v>
      </c>
      <c r="M481" s="5">
        <f t="shared" si="31"/>
        <v>0</v>
      </c>
      <c r="N481" s="5" t="s">
        <v>4785</v>
      </c>
      <c r="O481" s="5" t="s">
        <v>4786</v>
      </c>
      <c r="P481" s="5" t="s">
        <v>4787</v>
      </c>
    </row>
    <row r="482" ht="19" customHeight="1" spans="1:16">
      <c r="A482" s="5">
        <v>22</v>
      </c>
      <c r="B482" s="5" t="s">
        <v>156</v>
      </c>
      <c r="C482" s="5" t="s">
        <v>142</v>
      </c>
      <c r="D482" s="8" t="s">
        <v>333</v>
      </c>
      <c r="E482" s="6">
        <v>143.6</v>
      </c>
      <c r="F482" s="6">
        <v>165</v>
      </c>
      <c r="G482" s="6">
        <v>140.4</v>
      </c>
      <c r="H482" s="5" t="s">
        <v>120</v>
      </c>
      <c r="I482" s="6">
        <f t="shared" si="28"/>
        <v>-21.4</v>
      </c>
      <c r="J482" s="5" t="str">
        <f>IF(H482="否","不适用",IF(AND(ISNUMBER(E482),ISNUMBER(F482)),IF(I482&gt;规则与名单!$B$2,"是","否"),"未判定"))</f>
        <v>不适用</v>
      </c>
      <c r="K482" s="5" t="str">
        <f t="shared" si="29"/>
        <v>非测试日纯氢</v>
      </c>
      <c r="L482" s="6">
        <f t="shared" si="30"/>
        <v>140.4</v>
      </c>
      <c r="M482" s="5">
        <f t="shared" si="31"/>
        <v>0</v>
      </c>
      <c r="N482" s="5" t="s">
        <v>4788</v>
      </c>
      <c r="O482" s="5" t="s">
        <v>4789</v>
      </c>
      <c r="P482" s="5" t="s">
        <v>4790</v>
      </c>
    </row>
    <row r="483" ht="19" customHeight="1" spans="1:16">
      <c r="A483" s="5">
        <v>22</v>
      </c>
      <c r="B483" s="5" t="s">
        <v>156</v>
      </c>
      <c r="C483" s="5" t="s">
        <v>142</v>
      </c>
      <c r="D483" s="8" t="s">
        <v>175</v>
      </c>
      <c r="E483" s="6">
        <v>109.5</v>
      </c>
      <c r="F483" s="6">
        <v>128</v>
      </c>
      <c r="G483" s="6">
        <v>109.1</v>
      </c>
      <c r="H483" s="5" t="s">
        <v>120</v>
      </c>
      <c r="I483" s="6">
        <f t="shared" si="28"/>
        <v>-18.5</v>
      </c>
      <c r="J483" s="5" t="str">
        <f>IF(H483="否","不适用",IF(AND(ISNUMBER(E483),ISNUMBER(F483)),IF(I483&gt;规则与名单!$B$2,"是","否"),"未判定"))</f>
        <v>不适用</v>
      </c>
      <c r="K483" s="5" t="str">
        <f t="shared" si="29"/>
        <v>非测试日纯氢</v>
      </c>
      <c r="L483" s="6">
        <f t="shared" si="30"/>
        <v>109.1</v>
      </c>
      <c r="M483" s="5">
        <f t="shared" si="31"/>
        <v>0</v>
      </c>
      <c r="N483" s="5" t="s">
        <v>4791</v>
      </c>
      <c r="O483" s="5" t="s">
        <v>4792</v>
      </c>
      <c r="P483" s="5" t="s">
        <v>4793</v>
      </c>
    </row>
    <row r="484" ht="19" customHeight="1" spans="1:16">
      <c r="A484" s="5">
        <v>22</v>
      </c>
      <c r="B484" s="5" t="s">
        <v>156</v>
      </c>
      <c r="C484" s="5" t="s">
        <v>142</v>
      </c>
      <c r="D484" s="8" t="s">
        <v>3402</v>
      </c>
      <c r="E484" s="6">
        <v>103.2</v>
      </c>
      <c r="F484" s="6">
        <v>117.3</v>
      </c>
      <c r="G484" s="6">
        <v>88.5</v>
      </c>
      <c r="H484" s="5" t="s">
        <v>120</v>
      </c>
      <c r="I484" s="6">
        <f t="shared" si="28"/>
        <v>-14.1</v>
      </c>
      <c r="J484" s="5" t="str">
        <f>IF(H484="否","不适用",IF(AND(ISNUMBER(E484),ISNUMBER(F484)),IF(I484&gt;规则与名单!$B$2,"是","否"),"未判定"))</f>
        <v>不适用</v>
      </c>
      <c r="K484" s="5" t="str">
        <f t="shared" si="29"/>
        <v>非测试日纯氢</v>
      </c>
      <c r="L484" s="6">
        <f t="shared" si="30"/>
        <v>88.5</v>
      </c>
      <c r="M484" s="5">
        <f t="shared" si="31"/>
        <v>0</v>
      </c>
      <c r="N484" s="5" t="s">
        <v>4794</v>
      </c>
      <c r="O484" s="5" t="s">
        <v>4795</v>
      </c>
      <c r="P484" s="5" t="s">
        <v>4796</v>
      </c>
    </row>
    <row r="485" ht="19" customHeight="1" spans="1:16">
      <c r="A485" s="5">
        <v>22</v>
      </c>
      <c r="B485" s="5" t="s">
        <v>156</v>
      </c>
      <c r="C485" s="5" t="s">
        <v>142</v>
      </c>
      <c r="D485" s="8" t="s">
        <v>487</v>
      </c>
      <c r="E485" s="6">
        <v>116.7</v>
      </c>
      <c r="F485" s="6">
        <v>132.9</v>
      </c>
      <c r="G485" s="6">
        <v>56.1</v>
      </c>
      <c r="H485" s="5" t="s">
        <v>120</v>
      </c>
      <c r="I485" s="6">
        <f t="shared" si="28"/>
        <v>-16.2</v>
      </c>
      <c r="J485" s="5" t="str">
        <f>IF(H485="否","不适用",IF(AND(ISNUMBER(E485),ISNUMBER(F485)),IF(I485&gt;规则与名单!$B$2,"是","否"),"未判定"))</f>
        <v>不适用</v>
      </c>
      <c r="K485" s="5" t="str">
        <f t="shared" si="29"/>
        <v>非测试日纯氢</v>
      </c>
      <c r="L485" s="6">
        <f t="shared" si="30"/>
        <v>56.1</v>
      </c>
      <c r="M485" s="5">
        <f t="shared" si="31"/>
        <v>0</v>
      </c>
      <c r="N485" s="5" t="s">
        <v>4797</v>
      </c>
      <c r="O485" s="5" t="s">
        <v>4798</v>
      </c>
      <c r="P485" s="5" t="s">
        <v>4799</v>
      </c>
    </row>
    <row r="486" ht="19" customHeight="1" spans="1:16">
      <c r="A486" s="5">
        <v>22</v>
      </c>
      <c r="B486" s="5" t="s">
        <v>156</v>
      </c>
      <c r="C486" s="5" t="s">
        <v>142</v>
      </c>
      <c r="D486" s="8" t="s">
        <v>121</v>
      </c>
      <c r="E486" s="6">
        <v>142.1</v>
      </c>
      <c r="F486" s="6">
        <v>161</v>
      </c>
      <c r="G486" s="6">
        <v>101.7</v>
      </c>
      <c r="H486" s="5" t="s">
        <v>120</v>
      </c>
      <c r="I486" s="6">
        <f t="shared" si="28"/>
        <v>-18.9</v>
      </c>
      <c r="J486" s="5" t="str">
        <f>IF(H486="否","不适用",IF(AND(ISNUMBER(E486),ISNUMBER(F486)),IF(I486&gt;规则与名单!$B$2,"是","否"),"未判定"))</f>
        <v>不适用</v>
      </c>
      <c r="K486" s="5" t="str">
        <f t="shared" si="29"/>
        <v>非测试日纯氢</v>
      </c>
      <c r="L486" s="6">
        <f t="shared" si="30"/>
        <v>101.7</v>
      </c>
      <c r="M486" s="5">
        <f t="shared" si="31"/>
        <v>0</v>
      </c>
      <c r="N486" s="5" t="s">
        <v>4800</v>
      </c>
      <c r="O486" s="5" t="s">
        <v>4801</v>
      </c>
      <c r="P486" s="5" t="s">
        <v>4802</v>
      </c>
    </row>
    <row r="487" ht="19" customHeight="1" spans="1:16">
      <c r="A487" s="5">
        <v>22</v>
      </c>
      <c r="B487" s="5" t="s">
        <v>156</v>
      </c>
      <c r="C487" s="5" t="s">
        <v>142</v>
      </c>
      <c r="D487" s="8" t="s">
        <v>170</v>
      </c>
      <c r="E487" s="6">
        <v>153.4</v>
      </c>
      <c r="F487" s="6">
        <v>175.9</v>
      </c>
      <c r="G487" s="6">
        <v>141.9</v>
      </c>
      <c r="H487" s="5" t="s">
        <v>120</v>
      </c>
      <c r="I487" s="6">
        <f t="shared" si="28"/>
        <v>-22.5</v>
      </c>
      <c r="J487" s="5" t="str">
        <f>IF(H487="否","不适用",IF(AND(ISNUMBER(E487),ISNUMBER(F487)),IF(I487&gt;规则与名单!$B$2,"是","否"),"未判定"))</f>
        <v>不适用</v>
      </c>
      <c r="K487" s="5" t="str">
        <f t="shared" si="29"/>
        <v>非测试日纯氢</v>
      </c>
      <c r="L487" s="6">
        <f t="shared" si="30"/>
        <v>141.9</v>
      </c>
      <c r="M487" s="5">
        <f t="shared" si="31"/>
        <v>0</v>
      </c>
      <c r="N487" s="5" t="s">
        <v>4803</v>
      </c>
      <c r="O487" s="5" t="s">
        <v>4804</v>
      </c>
      <c r="P487" s="5" t="s">
        <v>4805</v>
      </c>
    </row>
    <row r="488" ht="19" customHeight="1" spans="1:16">
      <c r="A488" s="5">
        <v>22</v>
      </c>
      <c r="B488" s="5" t="s">
        <v>156</v>
      </c>
      <c r="C488" s="5" t="s">
        <v>142</v>
      </c>
      <c r="D488" s="8" t="s">
        <v>644</v>
      </c>
      <c r="E488" s="6">
        <v>116.8</v>
      </c>
      <c r="F488" s="6">
        <v>136.5</v>
      </c>
      <c r="G488" s="6">
        <v>117.7</v>
      </c>
      <c r="H488" s="5" t="s">
        <v>120</v>
      </c>
      <c r="I488" s="6">
        <f t="shared" si="28"/>
        <v>-19.7</v>
      </c>
      <c r="J488" s="5" t="str">
        <f>IF(H488="否","不适用",IF(AND(ISNUMBER(E488),ISNUMBER(F488)),IF(I488&gt;规则与名单!$B$2,"是","否"),"未判定"))</f>
        <v>不适用</v>
      </c>
      <c r="K488" s="5" t="str">
        <f t="shared" si="29"/>
        <v>非测试日纯氢</v>
      </c>
      <c r="L488" s="6">
        <f t="shared" si="30"/>
        <v>117.7</v>
      </c>
      <c r="M488" s="5">
        <f t="shared" si="31"/>
        <v>0</v>
      </c>
      <c r="N488" s="5" t="s">
        <v>4806</v>
      </c>
      <c r="O488" s="5" t="s">
        <v>4807</v>
      </c>
      <c r="P488" s="5" t="s">
        <v>4808</v>
      </c>
    </row>
    <row r="489" ht="19" customHeight="1" spans="1:16">
      <c r="A489" s="5">
        <v>22</v>
      </c>
      <c r="B489" s="5" t="s">
        <v>156</v>
      </c>
      <c r="C489" s="5" t="s">
        <v>142</v>
      </c>
      <c r="D489" s="8" t="s">
        <v>3418</v>
      </c>
      <c r="E489" s="6">
        <v>123</v>
      </c>
      <c r="F489" s="6">
        <v>135.2</v>
      </c>
      <c r="G489" s="6">
        <v>122.8</v>
      </c>
      <c r="H489" s="5" t="s">
        <v>120</v>
      </c>
      <c r="I489" s="6">
        <f t="shared" si="28"/>
        <v>-12.2</v>
      </c>
      <c r="J489" s="5" t="str">
        <f>IF(H489="否","不适用",IF(AND(ISNUMBER(E489),ISNUMBER(F489)),IF(I489&gt;规则与名单!$B$2,"是","否"),"未判定"))</f>
        <v>不适用</v>
      </c>
      <c r="K489" s="5" t="str">
        <f t="shared" si="29"/>
        <v>非测试日纯氢</v>
      </c>
      <c r="L489" s="6">
        <f t="shared" si="30"/>
        <v>122.8</v>
      </c>
      <c r="M489" s="5">
        <f t="shared" si="31"/>
        <v>0</v>
      </c>
      <c r="N489" s="5" t="s">
        <v>4809</v>
      </c>
      <c r="O489" s="5" t="s">
        <v>4810</v>
      </c>
      <c r="P489" s="5" t="s">
        <v>4811</v>
      </c>
    </row>
    <row r="490" ht="19" customHeight="1" spans="1:16">
      <c r="A490" s="5">
        <v>22</v>
      </c>
      <c r="B490" s="5" t="s">
        <v>156</v>
      </c>
      <c r="C490" s="5" t="s">
        <v>142</v>
      </c>
      <c r="D490" s="8" t="s">
        <v>3422</v>
      </c>
      <c r="E490" s="6">
        <v>80.7</v>
      </c>
      <c r="F490" s="6">
        <v>89.5</v>
      </c>
      <c r="G490" s="6">
        <v>80.4</v>
      </c>
      <c r="H490" s="5" t="s">
        <v>120</v>
      </c>
      <c r="I490" s="6">
        <f t="shared" si="28"/>
        <v>-8.8</v>
      </c>
      <c r="J490" s="5" t="str">
        <f>IF(H490="否","不适用",IF(AND(ISNUMBER(E490),ISNUMBER(F490)),IF(I490&gt;规则与名单!$B$2,"是","否"),"未判定"))</f>
        <v>不适用</v>
      </c>
      <c r="K490" s="5" t="str">
        <f t="shared" si="29"/>
        <v>非测试日纯氢</v>
      </c>
      <c r="L490" s="6">
        <f t="shared" si="30"/>
        <v>80.4</v>
      </c>
      <c r="M490" s="5">
        <f t="shared" si="31"/>
        <v>0</v>
      </c>
      <c r="N490" s="5" t="s">
        <v>4812</v>
      </c>
      <c r="O490" s="5" t="s">
        <v>4813</v>
      </c>
      <c r="P490" s="5" t="s">
        <v>4814</v>
      </c>
    </row>
    <row r="491" ht="19" customHeight="1" spans="1:16">
      <c r="A491" s="5">
        <v>22</v>
      </c>
      <c r="B491" s="5" t="s">
        <v>156</v>
      </c>
      <c r="C491" s="5" t="s">
        <v>142</v>
      </c>
      <c r="D491" s="8" t="s">
        <v>336</v>
      </c>
      <c r="E491" s="6">
        <v>103.7</v>
      </c>
      <c r="F491" s="6">
        <v>114.3</v>
      </c>
      <c r="G491" s="6">
        <v>103.4</v>
      </c>
      <c r="H491" s="5" t="s">
        <v>120</v>
      </c>
      <c r="I491" s="6">
        <f t="shared" si="28"/>
        <v>-10.6</v>
      </c>
      <c r="J491" s="5" t="str">
        <f>IF(H491="否","不适用",IF(AND(ISNUMBER(E491),ISNUMBER(F491)),IF(I491&gt;规则与名单!$B$2,"是","否"),"未判定"))</f>
        <v>不适用</v>
      </c>
      <c r="K491" s="5" t="str">
        <f t="shared" si="29"/>
        <v>非测试日纯氢</v>
      </c>
      <c r="L491" s="6">
        <f t="shared" si="30"/>
        <v>103.4</v>
      </c>
      <c r="M491" s="5">
        <f t="shared" si="31"/>
        <v>0</v>
      </c>
      <c r="N491" s="5" t="s">
        <v>4815</v>
      </c>
      <c r="O491" s="5" t="s">
        <v>4816</v>
      </c>
      <c r="P491" s="5" t="s">
        <v>4817</v>
      </c>
    </row>
    <row r="492" ht="19" customHeight="1" spans="1:16">
      <c r="A492" s="5">
        <v>22</v>
      </c>
      <c r="B492" s="5" t="s">
        <v>156</v>
      </c>
      <c r="C492" s="5" t="s">
        <v>142</v>
      </c>
      <c r="D492" s="8" t="s">
        <v>653</v>
      </c>
      <c r="E492" s="6">
        <v>54.7</v>
      </c>
      <c r="F492" s="6">
        <v>63.3</v>
      </c>
      <c r="G492" s="6">
        <v>54.7</v>
      </c>
      <c r="H492" s="5" t="s">
        <v>120</v>
      </c>
      <c r="I492" s="6">
        <f t="shared" si="28"/>
        <v>-8.59999999999999</v>
      </c>
      <c r="J492" s="5" t="str">
        <f>IF(H492="否","不适用",IF(AND(ISNUMBER(E492),ISNUMBER(F492)),IF(I492&gt;规则与名单!$B$2,"是","否"),"未判定"))</f>
        <v>不适用</v>
      </c>
      <c r="K492" s="5" t="str">
        <f t="shared" si="29"/>
        <v>非测试日纯氢</v>
      </c>
      <c r="L492" s="6">
        <f t="shared" si="30"/>
        <v>54.7</v>
      </c>
      <c r="M492" s="5">
        <f t="shared" si="31"/>
        <v>0</v>
      </c>
      <c r="N492" s="5" t="s">
        <v>4818</v>
      </c>
      <c r="O492" s="5" t="s">
        <v>4819</v>
      </c>
      <c r="P492" s="5" t="s">
        <v>4820</v>
      </c>
    </row>
    <row r="493" ht="19" customHeight="1" spans="1:16">
      <c r="A493" s="5">
        <v>22</v>
      </c>
      <c r="B493" s="5" t="s">
        <v>156</v>
      </c>
      <c r="C493" s="5" t="s">
        <v>142</v>
      </c>
      <c r="D493" s="8" t="s">
        <v>140</v>
      </c>
      <c r="E493" s="6">
        <v>128.7</v>
      </c>
      <c r="F493" s="6">
        <v>147.6</v>
      </c>
      <c r="G493" s="6">
        <v>128.7</v>
      </c>
      <c r="H493" s="5" t="s">
        <v>120</v>
      </c>
      <c r="I493" s="6">
        <f t="shared" si="28"/>
        <v>-18.9</v>
      </c>
      <c r="J493" s="5" t="str">
        <f>IF(H493="否","不适用",IF(AND(ISNUMBER(E493),ISNUMBER(F493)),IF(I493&gt;规则与名单!$B$2,"是","否"),"未判定"))</f>
        <v>不适用</v>
      </c>
      <c r="K493" s="5" t="str">
        <f t="shared" si="29"/>
        <v>非测试日纯氢</v>
      </c>
      <c r="L493" s="6">
        <f t="shared" si="30"/>
        <v>128.7</v>
      </c>
      <c r="M493" s="5">
        <f t="shared" si="31"/>
        <v>0</v>
      </c>
      <c r="N493" s="5" t="s">
        <v>4821</v>
      </c>
      <c r="O493" s="5" t="s">
        <v>4822</v>
      </c>
      <c r="P493" s="5" t="s">
        <v>4823</v>
      </c>
    </row>
    <row r="494" ht="19" customHeight="1" spans="1:16">
      <c r="A494" s="5">
        <v>22</v>
      </c>
      <c r="B494" s="5" t="s">
        <v>156</v>
      </c>
      <c r="C494" s="5" t="s">
        <v>142</v>
      </c>
      <c r="D494" s="8" t="s">
        <v>115</v>
      </c>
      <c r="E494" s="6">
        <v>161.3</v>
      </c>
      <c r="F494" s="6">
        <v>181.9</v>
      </c>
      <c r="G494" s="6">
        <v>161.2</v>
      </c>
      <c r="H494" s="5" t="s">
        <v>120</v>
      </c>
      <c r="I494" s="6">
        <f t="shared" si="28"/>
        <v>-20.6</v>
      </c>
      <c r="J494" s="5" t="str">
        <f>IF(H494="否","不适用",IF(AND(ISNUMBER(E494),ISNUMBER(F494)),IF(I494&gt;规则与名单!$B$2,"是","否"),"未判定"))</f>
        <v>不适用</v>
      </c>
      <c r="K494" s="5" t="str">
        <f t="shared" si="29"/>
        <v>非测试日纯氢</v>
      </c>
      <c r="L494" s="6">
        <f t="shared" si="30"/>
        <v>161.2</v>
      </c>
      <c r="M494" s="5">
        <f t="shared" si="31"/>
        <v>0</v>
      </c>
      <c r="N494" s="5" t="s">
        <v>4824</v>
      </c>
      <c r="O494" s="5" t="s">
        <v>4825</v>
      </c>
      <c r="P494" s="5" t="s">
        <v>4826</v>
      </c>
    </row>
    <row r="495" ht="19" customHeight="1" spans="1:16">
      <c r="A495" s="5">
        <v>23</v>
      </c>
      <c r="B495" s="5" t="s">
        <v>157</v>
      </c>
      <c r="C495" s="5" t="s">
        <v>142</v>
      </c>
      <c r="D495" s="8" t="s">
        <v>115</v>
      </c>
      <c r="E495" s="6">
        <v>516.6</v>
      </c>
      <c r="F495" s="6">
        <v>76</v>
      </c>
      <c r="G495" s="6">
        <v>515.8</v>
      </c>
      <c r="H495" s="5" t="s">
        <v>113</v>
      </c>
      <c r="I495" s="6">
        <f t="shared" si="28"/>
        <v>440.6</v>
      </c>
      <c r="J495" s="5" t="str">
        <f>IF(H495="否","不适用",IF(AND(ISNUMBER(E495),ISNUMBER(F495)),IF(I495&gt;规则与名单!$B$2,"是","否"),"未判定"))</f>
        <v>是</v>
      </c>
      <c r="K495" s="5" t="str">
        <f t="shared" si="29"/>
        <v>测试日GPS</v>
      </c>
      <c r="L495" s="6">
        <f t="shared" si="30"/>
        <v>76</v>
      </c>
      <c r="M495" s="5">
        <f t="shared" si="31"/>
        <v>0</v>
      </c>
      <c r="N495" s="5" t="s">
        <v>4827</v>
      </c>
      <c r="O495" s="5" t="s">
        <v>4828</v>
      </c>
      <c r="P495" s="5" t="s">
        <v>4829</v>
      </c>
    </row>
    <row r="496" ht="19" customHeight="1" spans="1:16">
      <c r="A496" s="5">
        <v>24</v>
      </c>
      <c r="B496" s="5" t="s">
        <v>159</v>
      </c>
      <c r="C496" s="5" t="s">
        <v>142</v>
      </c>
      <c r="D496" s="8" t="s">
        <v>114</v>
      </c>
      <c r="E496" s="6">
        <v>44.2</v>
      </c>
      <c r="F496" s="6">
        <v>45</v>
      </c>
      <c r="G496" s="6">
        <v>42.9</v>
      </c>
      <c r="H496" s="5" t="s">
        <v>120</v>
      </c>
      <c r="I496" s="6">
        <f t="shared" si="28"/>
        <v>-0.799999999999997</v>
      </c>
      <c r="J496" s="5" t="str">
        <f>IF(H496="否","不适用",IF(AND(ISNUMBER(E496),ISNUMBER(F496)),IF(I496&gt;规则与名单!$B$2,"是","否"),"未判定"))</f>
        <v>不适用</v>
      </c>
      <c r="K496" s="5" t="str">
        <f t="shared" si="29"/>
        <v>非测试日纯氢</v>
      </c>
      <c r="L496" s="6">
        <f t="shared" si="30"/>
        <v>42.9</v>
      </c>
      <c r="M496" s="5">
        <f t="shared" si="31"/>
        <v>0</v>
      </c>
      <c r="N496" s="5" t="s">
        <v>4830</v>
      </c>
      <c r="O496" s="5" t="s">
        <v>4831</v>
      </c>
      <c r="P496" s="5" t="s">
        <v>4832</v>
      </c>
    </row>
    <row r="497" ht="19" customHeight="1" spans="1:16">
      <c r="A497" s="5">
        <v>24</v>
      </c>
      <c r="B497" s="5" t="s">
        <v>159</v>
      </c>
      <c r="C497" s="5" t="s">
        <v>142</v>
      </c>
      <c r="D497" s="8" t="s">
        <v>605</v>
      </c>
      <c r="E497" s="6">
        <v>62.4</v>
      </c>
      <c r="F497" s="6">
        <v>65.5</v>
      </c>
      <c r="G497" s="6">
        <v>58.6</v>
      </c>
      <c r="H497" s="5" t="s">
        <v>120</v>
      </c>
      <c r="I497" s="6">
        <f t="shared" si="28"/>
        <v>-3.1</v>
      </c>
      <c r="J497" s="5" t="str">
        <f>IF(H497="否","不适用",IF(AND(ISNUMBER(E497),ISNUMBER(F497)),IF(I497&gt;规则与名单!$B$2,"是","否"),"未判定"))</f>
        <v>不适用</v>
      </c>
      <c r="K497" s="5" t="str">
        <f t="shared" si="29"/>
        <v>非测试日纯氢</v>
      </c>
      <c r="L497" s="6">
        <f t="shared" si="30"/>
        <v>58.6</v>
      </c>
      <c r="M497" s="5">
        <f t="shared" si="31"/>
        <v>0</v>
      </c>
      <c r="N497" s="5" t="s">
        <v>4833</v>
      </c>
      <c r="O497" s="5" t="s">
        <v>4834</v>
      </c>
      <c r="P497" s="5" t="s">
        <v>4835</v>
      </c>
    </row>
    <row r="498" ht="19" customHeight="1" spans="1:16">
      <c r="A498" s="5">
        <v>24</v>
      </c>
      <c r="B498" s="5" t="s">
        <v>159</v>
      </c>
      <c r="C498" s="5" t="s">
        <v>142</v>
      </c>
      <c r="D498" s="8" t="s">
        <v>186</v>
      </c>
      <c r="E498" s="6">
        <v>144.8</v>
      </c>
      <c r="F498" s="6">
        <v>146</v>
      </c>
      <c r="G498" s="6">
        <v>129.5</v>
      </c>
      <c r="H498" s="5" t="s">
        <v>120</v>
      </c>
      <c r="I498" s="6">
        <f t="shared" si="28"/>
        <v>-1.19999999999999</v>
      </c>
      <c r="J498" s="5" t="str">
        <f>IF(H498="否","不适用",IF(AND(ISNUMBER(E498),ISNUMBER(F498)),IF(I498&gt;规则与名单!$B$2,"是","否"),"未判定"))</f>
        <v>不适用</v>
      </c>
      <c r="K498" s="5" t="str">
        <f t="shared" si="29"/>
        <v>非测试日纯氢</v>
      </c>
      <c r="L498" s="6">
        <f t="shared" si="30"/>
        <v>129.5</v>
      </c>
      <c r="M498" s="5">
        <f t="shared" si="31"/>
        <v>0</v>
      </c>
      <c r="N498" s="5" t="s">
        <v>4836</v>
      </c>
      <c r="O498" s="5" t="s">
        <v>4837</v>
      </c>
      <c r="P498" s="5" t="s">
        <v>4838</v>
      </c>
    </row>
    <row r="499" ht="19" customHeight="1" spans="1:16">
      <c r="A499" s="5">
        <v>24</v>
      </c>
      <c r="B499" s="5" t="s">
        <v>159</v>
      </c>
      <c r="C499" s="5" t="s">
        <v>142</v>
      </c>
      <c r="D499" s="8" t="s">
        <v>165</v>
      </c>
      <c r="E499" s="6">
        <v>116.2</v>
      </c>
      <c r="F499" s="6">
        <v>119.7</v>
      </c>
      <c r="G499" s="6">
        <v>103.9</v>
      </c>
      <c r="H499" s="5" t="s">
        <v>120</v>
      </c>
      <c r="I499" s="6">
        <f t="shared" si="28"/>
        <v>-3.5</v>
      </c>
      <c r="J499" s="5" t="str">
        <f>IF(H499="否","不适用",IF(AND(ISNUMBER(E499),ISNUMBER(F499)),IF(I499&gt;规则与名单!$B$2,"是","否"),"未判定"))</f>
        <v>不适用</v>
      </c>
      <c r="K499" s="5" t="str">
        <f t="shared" si="29"/>
        <v>非测试日纯氢</v>
      </c>
      <c r="L499" s="6">
        <f t="shared" si="30"/>
        <v>103.9</v>
      </c>
      <c r="M499" s="5">
        <f t="shared" si="31"/>
        <v>0</v>
      </c>
      <c r="N499" s="5" t="s">
        <v>4839</v>
      </c>
      <c r="O499" s="5" t="s">
        <v>4840</v>
      </c>
      <c r="P499" s="5" t="s">
        <v>4841</v>
      </c>
    </row>
    <row r="500" ht="19" customHeight="1" spans="1:16">
      <c r="A500" s="5">
        <v>24</v>
      </c>
      <c r="B500" s="5" t="s">
        <v>159</v>
      </c>
      <c r="C500" s="5" t="s">
        <v>142</v>
      </c>
      <c r="D500" s="8" t="s">
        <v>151</v>
      </c>
      <c r="E500" s="6">
        <v>16.1</v>
      </c>
      <c r="F500" s="6">
        <v>18.6</v>
      </c>
      <c r="G500" s="6">
        <v>16</v>
      </c>
      <c r="H500" s="5" t="s">
        <v>120</v>
      </c>
      <c r="I500" s="6">
        <f t="shared" si="28"/>
        <v>-2.5</v>
      </c>
      <c r="J500" s="5" t="str">
        <f>IF(H500="否","不适用",IF(AND(ISNUMBER(E500),ISNUMBER(F500)),IF(I500&gt;规则与名单!$B$2,"是","否"),"未判定"))</f>
        <v>不适用</v>
      </c>
      <c r="K500" s="5" t="str">
        <f t="shared" si="29"/>
        <v>非测试日纯氢</v>
      </c>
      <c r="L500" s="6">
        <f t="shared" si="30"/>
        <v>16</v>
      </c>
      <c r="M500" s="5">
        <f t="shared" si="31"/>
        <v>0</v>
      </c>
      <c r="N500" s="5" t="s">
        <v>4842</v>
      </c>
      <c r="O500" s="5" t="s">
        <v>4843</v>
      </c>
      <c r="P500" s="5" t="s">
        <v>4844</v>
      </c>
    </row>
    <row r="501" ht="19" customHeight="1" spans="1:16">
      <c r="A501" s="5">
        <v>24</v>
      </c>
      <c r="B501" s="5" t="s">
        <v>159</v>
      </c>
      <c r="C501" s="5" t="s">
        <v>142</v>
      </c>
      <c r="D501" s="8" t="s">
        <v>3358</v>
      </c>
      <c r="E501" s="6">
        <v>59.2</v>
      </c>
      <c r="F501" s="6">
        <v>59.5</v>
      </c>
      <c r="G501" s="6">
        <v>59.1</v>
      </c>
      <c r="H501" s="5" t="s">
        <v>120</v>
      </c>
      <c r="I501" s="6">
        <f t="shared" si="28"/>
        <v>-0.299999999999997</v>
      </c>
      <c r="J501" s="5" t="str">
        <f>IF(H501="否","不适用",IF(AND(ISNUMBER(E501),ISNUMBER(F501)),IF(I501&gt;规则与名单!$B$2,"是","否"),"未判定"))</f>
        <v>不适用</v>
      </c>
      <c r="K501" s="5" t="str">
        <f t="shared" si="29"/>
        <v>非测试日纯氢</v>
      </c>
      <c r="L501" s="6">
        <f t="shared" si="30"/>
        <v>59.1</v>
      </c>
      <c r="M501" s="5">
        <f t="shared" si="31"/>
        <v>0</v>
      </c>
      <c r="N501" s="5" t="s">
        <v>4845</v>
      </c>
      <c r="O501" s="5" t="s">
        <v>4846</v>
      </c>
      <c r="P501" s="5" t="s">
        <v>4847</v>
      </c>
    </row>
    <row r="502" ht="19" customHeight="1" spans="1:16">
      <c r="A502" s="5">
        <v>24</v>
      </c>
      <c r="B502" s="5" t="s">
        <v>159</v>
      </c>
      <c r="C502" s="5" t="s">
        <v>142</v>
      </c>
      <c r="D502" s="8" t="s">
        <v>272</v>
      </c>
      <c r="E502" s="6">
        <v>59.8</v>
      </c>
      <c r="F502" s="6">
        <v>60.6</v>
      </c>
      <c r="G502" s="6">
        <v>57.2</v>
      </c>
      <c r="H502" s="5" t="s">
        <v>120</v>
      </c>
      <c r="I502" s="6">
        <f t="shared" si="28"/>
        <v>-0.800000000000004</v>
      </c>
      <c r="J502" s="5" t="str">
        <f>IF(H502="否","不适用",IF(AND(ISNUMBER(E502),ISNUMBER(F502)),IF(I502&gt;规则与名单!$B$2,"是","否"),"未判定"))</f>
        <v>不适用</v>
      </c>
      <c r="K502" s="5" t="str">
        <f t="shared" si="29"/>
        <v>非测试日纯氢</v>
      </c>
      <c r="L502" s="6">
        <f t="shared" si="30"/>
        <v>57.2</v>
      </c>
      <c r="M502" s="5">
        <f t="shared" si="31"/>
        <v>0</v>
      </c>
      <c r="N502" s="5" t="s">
        <v>4848</v>
      </c>
      <c r="O502" s="5" t="s">
        <v>4849</v>
      </c>
      <c r="P502" s="5" t="s">
        <v>4850</v>
      </c>
    </row>
    <row r="503" ht="19" customHeight="1" spans="1:16">
      <c r="A503" s="5">
        <v>24</v>
      </c>
      <c r="B503" s="5" t="s">
        <v>159</v>
      </c>
      <c r="C503" s="5" t="s">
        <v>142</v>
      </c>
      <c r="D503" s="8" t="s">
        <v>506</v>
      </c>
      <c r="E503" s="6">
        <v>129.8</v>
      </c>
      <c r="F503" s="6">
        <v>131.8</v>
      </c>
      <c r="G503" s="6">
        <v>129.4</v>
      </c>
      <c r="H503" s="5" t="s">
        <v>120</v>
      </c>
      <c r="I503" s="6">
        <f t="shared" si="28"/>
        <v>-2</v>
      </c>
      <c r="J503" s="5" t="str">
        <f>IF(H503="否","不适用",IF(AND(ISNUMBER(E503),ISNUMBER(F503)),IF(I503&gt;规则与名单!$B$2,"是","否"),"未判定"))</f>
        <v>不适用</v>
      </c>
      <c r="K503" s="5" t="str">
        <f t="shared" si="29"/>
        <v>非测试日纯氢</v>
      </c>
      <c r="L503" s="6">
        <f t="shared" si="30"/>
        <v>129.4</v>
      </c>
      <c r="M503" s="5">
        <f t="shared" si="31"/>
        <v>0</v>
      </c>
      <c r="N503" s="5" t="s">
        <v>4851</v>
      </c>
      <c r="O503" s="5" t="s">
        <v>4852</v>
      </c>
      <c r="P503" s="5" t="s">
        <v>4853</v>
      </c>
    </row>
    <row r="504" ht="19" customHeight="1" spans="1:16">
      <c r="A504" s="5">
        <v>24</v>
      </c>
      <c r="B504" s="5" t="s">
        <v>159</v>
      </c>
      <c r="C504" s="5" t="s">
        <v>142</v>
      </c>
      <c r="D504" s="8" t="s">
        <v>673</v>
      </c>
      <c r="E504" s="6">
        <v>151</v>
      </c>
      <c r="F504" s="6">
        <v>152.9</v>
      </c>
      <c r="G504" s="6">
        <v>147</v>
      </c>
      <c r="H504" s="5" t="s">
        <v>120</v>
      </c>
      <c r="I504" s="6">
        <f t="shared" si="28"/>
        <v>-1.90000000000001</v>
      </c>
      <c r="J504" s="5" t="str">
        <f>IF(H504="否","不适用",IF(AND(ISNUMBER(E504),ISNUMBER(F504)),IF(I504&gt;规则与名单!$B$2,"是","否"),"未判定"))</f>
        <v>不适用</v>
      </c>
      <c r="K504" s="5" t="str">
        <f t="shared" si="29"/>
        <v>非测试日纯氢</v>
      </c>
      <c r="L504" s="6">
        <f t="shared" si="30"/>
        <v>147</v>
      </c>
      <c r="M504" s="5">
        <f t="shared" si="31"/>
        <v>0</v>
      </c>
      <c r="N504" s="5" t="s">
        <v>4854</v>
      </c>
      <c r="O504" s="5" t="s">
        <v>4855</v>
      </c>
      <c r="P504" s="5" t="s">
        <v>4856</v>
      </c>
    </row>
    <row r="505" ht="19" customHeight="1" spans="1:16">
      <c r="A505" s="5">
        <v>24</v>
      </c>
      <c r="B505" s="5" t="s">
        <v>159</v>
      </c>
      <c r="C505" s="5" t="s">
        <v>142</v>
      </c>
      <c r="D505" s="8" t="s">
        <v>183</v>
      </c>
      <c r="E505" s="6">
        <v>236</v>
      </c>
      <c r="F505" s="6">
        <v>242.4</v>
      </c>
      <c r="G505" s="6">
        <v>235</v>
      </c>
      <c r="H505" s="5" t="s">
        <v>120</v>
      </c>
      <c r="I505" s="6">
        <f t="shared" si="28"/>
        <v>-6.40000000000001</v>
      </c>
      <c r="J505" s="5" t="str">
        <f>IF(H505="否","不适用",IF(AND(ISNUMBER(E505),ISNUMBER(F505)),IF(I505&gt;规则与名单!$B$2,"是","否"),"未判定"))</f>
        <v>不适用</v>
      </c>
      <c r="K505" s="5" t="str">
        <f t="shared" si="29"/>
        <v>非测试日纯氢</v>
      </c>
      <c r="L505" s="6">
        <f t="shared" si="30"/>
        <v>235</v>
      </c>
      <c r="M505" s="5">
        <f t="shared" si="31"/>
        <v>0</v>
      </c>
      <c r="N505" s="5" t="s">
        <v>4857</v>
      </c>
      <c r="O505" s="5" t="s">
        <v>4858</v>
      </c>
      <c r="P505" s="5" t="s">
        <v>4859</v>
      </c>
    </row>
    <row r="506" ht="19" customHeight="1" spans="1:16">
      <c r="A506" s="5">
        <v>24</v>
      </c>
      <c r="B506" s="5" t="s">
        <v>159</v>
      </c>
      <c r="C506" s="5" t="s">
        <v>142</v>
      </c>
      <c r="D506" s="8" t="s">
        <v>431</v>
      </c>
      <c r="E506" s="6">
        <v>39</v>
      </c>
      <c r="F506" s="6">
        <v>60.3</v>
      </c>
      <c r="G506" s="6">
        <v>24.2</v>
      </c>
      <c r="H506" s="5" t="s">
        <v>120</v>
      </c>
      <c r="I506" s="6">
        <f t="shared" si="28"/>
        <v>-21.3</v>
      </c>
      <c r="J506" s="5" t="str">
        <f>IF(H506="否","不适用",IF(AND(ISNUMBER(E506),ISNUMBER(F506)),IF(I506&gt;规则与名单!$B$2,"是","否"),"未判定"))</f>
        <v>不适用</v>
      </c>
      <c r="K506" s="5" t="str">
        <f t="shared" si="29"/>
        <v>非测试日纯氢</v>
      </c>
      <c r="L506" s="6">
        <f t="shared" si="30"/>
        <v>24.2</v>
      </c>
      <c r="M506" s="5">
        <f t="shared" si="31"/>
        <v>0</v>
      </c>
      <c r="N506" s="5" t="s">
        <v>4860</v>
      </c>
      <c r="O506" s="5" t="s">
        <v>4861</v>
      </c>
      <c r="P506" s="5" t="s">
        <v>4862</v>
      </c>
    </row>
    <row r="507" ht="19" customHeight="1" spans="1:16">
      <c r="A507" s="5">
        <v>24</v>
      </c>
      <c r="B507" s="5" t="s">
        <v>159</v>
      </c>
      <c r="C507" s="5" t="s">
        <v>142</v>
      </c>
      <c r="D507" s="8" t="s">
        <v>3377</v>
      </c>
      <c r="E507" s="6">
        <v>115.4</v>
      </c>
      <c r="F507" s="6">
        <v>97.3</v>
      </c>
      <c r="G507" s="6">
        <v>78.1</v>
      </c>
      <c r="H507" s="5" t="s">
        <v>120</v>
      </c>
      <c r="I507" s="6">
        <f t="shared" si="28"/>
        <v>18.1</v>
      </c>
      <c r="J507" s="5" t="str">
        <f>IF(H507="否","不适用",IF(AND(ISNUMBER(E507),ISNUMBER(F507)),IF(I507&gt;规则与名单!$B$2,"是","否"),"未判定"))</f>
        <v>不适用</v>
      </c>
      <c r="K507" s="5" t="str">
        <f t="shared" si="29"/>
        <v>非测试日纯氢</v>
      </c>
      <c r="L507" s="6">
        <f t="shared" si="30"/>
        <v>78.1</v>
      </c>
      <c r="M507" s="5">
        <f t="shared" si="31"/>
        <v>0</v>
      </c>
      <c r="N507" s="5" t="s">
        <v>4863</v>
      </c>
      <c r="O507" s="5" t="s">
        <v>4864</v>
      </c>
      <c r="P507" s="5" t="s">
        <v>4865</v>
      </c>
    </row>
    <row r="508" ht="19" customHeight="1" spans="1:16">
      <c r="A508" s="5">
        <v>24</v>
      </c>
      <c r="B508" s="5" t="s">
        <v>159</v>
      </c>
      <c r="C508" s="5" t="s">
        <v>142</v>
      </c>
      <c r="D508" s="8" t="s">
        <v>407</v>
      </c>
      <c r="E508" s="6">
        <v>195.1</v>
      </c>
      <c r="F508" s="6">
        <v>195.5</v>
      </c>
      <c r="G508" s="6">
        <v>146.7</v>
      </c>
      <c r="H508" s="5" t="s">
        <v>120</v>
      </c>
      <c r="I508" s="6">
        <f t="shared" si="28"/>
        <v>-0.400000000000006</v>
      </c>
      <c r="J508" s="5" t="str">
        <f>IF(H508="否","不适用",IF(AND(ISNUMBER(E508),ISNUMBER(F508)),IF(I508&gt;规则与名单!$B$2,"是","否"),"未判定"))</f>
        <v>不适用</v>
      </c>
      <c r="K508" s="5" t="str">
        <f t="shared" si="29"/>
        <v>非测试日纯氢</v>
      </c>
      <c r="L508" s="6">
        <f t="shared" si="30"/>
        <v>146.7</v>
      </c>
      <c r="M508" s="5">
        <f t="shared" si="31"/>
        <v>0</v>
      </c>
      <c r="N508" s="5" t="s">
        <v>4866</v>
      </c>
      <c r="O508" s="5" t="s">
        <v>4867</v>
      </c>
      <c r="P508" s="5" t="s">
        <v>4868</v>
      </c>
    </row>
    <row r="509" ht="19" customHeight="1" spans="1:16">
      <c r="A509" s="5">
        <v>24</v>
      </c>
      <c r="B509" s="5" t="s">
        <v>159</v>
      </c>
      <c r="C509" s="5" t="s">
        <v>142</v>
      </c>
      <c r="D509" s="8" t="s">
        <v>411</v>
      </c>
      <c r="E509" s="6">
        <v>18.9</v>
      </c>
      <c r="F509" s="6">
        <v>32.1</v>
      </c>
      <c r="G509" s="6">
        <v>18.8</v>
      </c>
      <c r="H509" s="5" t="s">
        <v>120</v>
      </c>
      <c r="I509" s="6">
        <f t="shared" si="28"/>
        <v>-13.2</v>
      </c>
      <c r="J509" s="5" t="str">
        <f>IF(H509="否","不适用",IF(AND(ISNUMBER(E509),ISNUMBER(F509)),IF(I509&gt;规则与名单!$B$2,"是","否"),"未判定"))</f>
        <v>不适用</v>
      </c>
      <c r="K509" s="5" t="str">
        <f t="shared" si="29"/>
        <v>非测试日纯氢</v>
      </c>
      <c r="L509" s="6">
        <f t="shared" si="30"/>
        <v>18.8</v>
      </c>
      <c r="M509" s="5">
        <f t="shared" si="31"/>
        <v>0</v>
      </c>
      <c r="N509" s="5" t="s">
        <v>4869</v>
      </c>
      <c r="O509" s="5" t="s">
        <v>4870</v>
      </c>
      <c r="P509" s="5" t="s">
        <v>4871</v>
      </c>
    </row>
    <row r="510" ht="19" customHeight="1" spans="1:16">
      <c r="A510" s="5">
        <v>24</v>
      </c>
      <c r="B510" s="5" t="s">
        <v>159</v>
      </c>
      <c r="C510" s="5" t="s">
        <v>142</v>
      </c>
      <c r="D510" s="8" t="s">
        <v>251</v>
      </c>
      <c r="E510" s="6">
        <v>69.2</v>
      </c>
      <c r="F510" s="6">
        <v>59.7</v>
      </c>
      <c r="G510" s="6">
        <v>57</v>
      </c>
      <c r="H510" s="5" t="s">
        <v>120</v>
      </c>
      <c r="I510" s="6">
        <f t="shared" si="28"/>
        <v>9.5</v>
      </c>
      <c r="J510" s="5" t="str">
        <f>IF(H510="否","不适用",IF(AND(ISNUMBER(E510),ISNUMBER(F510)),IF(I510&gt;规则与名单!$B$2,"是","否"),"未判定"))</f>
        <v>不适用</v>
      </c>
      <c r="K510" s="5" t="str">
        <f t="shared" si="29"/>
        <v>非测试日纯氢</v>
      </c>
      <c r="L510" s="6">
        <f t="shared" si="30"/>
        <v>57</v>
      </c>
      <c r="M510" s="5">
        <f t="shared" si="31"/>
        <v>0</v>
      </c>
      <c r="N510" s="5" t="s">
        <v>4872</v>
      </c>
      <c r="O510" s="5" t="s">
        <v>4873</v>
      </c>
      <c r="P510" s="5" t="s">
        <v>4874</v>
      </c>
    </row>
    <row r="511" ht="19" customHeight="1" spans="1:16">
      <c r="A511" s="5">
        <v>24</v>
      </c>
      <c r="B511" s="5" t="s">
        <v>159</v>
      </c>
      <c r="C511" s="5" t="s">
        <v>142</v>
      </c>
      <c r="D511" s="8" t="s">
        <v>472</v>
      </c>
      <c r="E511" s="6">
        <v>121.2</v>
      </c>
      <c r="F511" s="6">
        <v>122.2</v>
      </c>
      <c r="G511" s="6">
        <v>118.3</v>
      </c>
      <c r="H511" s="5" t="s">
        <v>120</v>
      </c>
      <c r="I511" s="6">
        <f t="shared" si="28"/>
        <v>-1</v>
      </c>
      <c r="J511" s="5" t="str">
        <f>IF(H511="否","不适用",IF(AND(ISNUMBER(E511),ISNUMBER(F511)),IF(I511&gt;规则与名单!$B$2,"是","否"),"未判定"))</f>
        <v>不适用</v>
      </c>
      <c r="K511" s="5" t="str">
        <f t="shared" si="29"/>
        <v>非测试日纯氢</v>
      </c>
      <c r="L511" s="6">
        <f t="shared" si="30"/>
        <v>118.3</v>
      </c>
      <c r="M511" s="5">
        <f t="shared" si="31"/>
        <v>0</v>
      </c>
      <c r="N511" s="5" t="s">
        <v>4875</v>
      </c>
      <c r="O511" s="5" t="s">
        <v>4876</v>
      </c>
      <c r="P511" s="5" t="s">
        <v>4877</v>
      </c>
    </row>
    <row r="512" ht="19" customHeight="1" spans="1:16">
      <c r="A512" s="5">
        <v>24</v>
      </c>
      <c r="B512" s="5" t="s">
        <v>159</v>
      </c>
      <c r="C512" s="5" t="s">
        <v>142</v>
      </c>
      <c r="D512" s="8" t="s">
        <v>466</v>
      </c>
      <c r="E512" s="6">
        <v>89.8</v>
      </c>
      <c r="F512" s="6">
        <v>92.3</v>
      </c>
      <c r="G512" s="6">
        <v>88.8</v>
      </c>
      <c r="H512" s="5" t="s">
        <v>120</v>
      </c>
      <c r="I512" s="6">
        <f t="shared" si="28"/>
        <v>-2.5</v>
      </c>
      <c r="J512" s="5" t="str">
        <f>IF(H512="否","不适用",IF(AND(ISNUMBER(E512),ISNUMBER(F512)),IF(I512&gt;规则与名单!$B$2,"是","否"),"未判定"))</f>
        <v>不适用</v>
      </c>
      <c r="K512" s="5" t="str">
        <f t="shared" si="29"/>
        <v>非测试日纯氢</v>
      </c>
      <c r="L512" s="6">
        <f t="shared" si="30"/>
        <v>88.8</v>
      </c>
      <c r="M512" s="5">
        <f t="shared" si="31"/>
        <v>0</v>
      </c>
      <c r="N512" s="5" t="s">
        <v>4878</v>
      </c>
      <c r="O512" s="5" t="s">
        <v>4879</v>
      </c>
      <c r="P512" s="5" t="s">
        <v>4880</v>
      </c>
    </row>
    <row r="513" ht="19" customHeight="1" spans="1:16">
      <c r="A513" s="5">
        <v>24</v>
      </c>
      <c r="B513" s="5" t="s">
        <v>159</v>
      </c>
      <c r="C513" s="5" t="s">
        <v>142</v>
      </c>
      <c r="D513" s="8" t="s">
        <v>333</v>
      </c>
      <c r="E513" s="6">
        <v>174.1</v>
      </c>
      <c r="F513" s="6">
        <v>180.1</v>
      </c>
      <c r="G513" s="6">
        <v>168.6</v>
      </c>
      <c r="H513" s="5" t="s">
        <v>120</v>
      </c>
      <c r="I513" s="6">
        <f t="shared" si="28"/>
        <v>-6</v>
      </c>
      <c r="J513" s="5" t="str">
        <f>IF(H513="否","不适用",IF(AND(ISNUMBER(E513),ISNUMBER(F513)),IF(I513&gt;规则与名单!$B$2,"是","否"),"未判定"))</f>
        <v>不适用</v>
      </c>
      <c r="K513" s="5" t="str">
        <f t="shared" si="29"/>
        <v>非测试日纯氢</v>
      </c>
      <c r="L513" s="6">
        <f t="shared" si="30"/>
        <v>168.6</v>
      </c>
      <c r="M513" s="5">
        <f t="shared" si="31"/>
        <v>0</v>
      </c>
      <c r="N513" s="5" t="s">
        <v>4881</v>
      </c>
      <c r="O513" s="5" t="s">
        <v>4882</v>
      </c>
      <c r="P513" s="5" t="s">
        <v>4883</v>
      </c>
    </row>
    <row r="514" ht="19" customHeight="1" spans="1:16">
      <c r="A514" s="5">
        <v>24</v>
      </c>
      <c r="B514" s="5" t="s">
        <v>159</v>
      </c>
      <c r="C514" s="5" t="s">
        <v>142</v>
      </c>
      <c r="D514" s="8" t="s">
        <v>175</v>
      </c>
      <c r="E514" s="6">
        <v>46</v>
      </c>
      <c r="F514" s="6">
        <v>48</v>
      </c>
      <c r="G514" s="6">
        <v>45.6</v>
      </c>
      <c r="H514" s="5" t="s">
        <v>120</v>
      </c>
      <c r="I514" s="6">
        <f t="shared" ref="I514:I577" si="32">IF(AND(ISNUMBER(E514),ISNUMBER(F514)),E514-F514,"")</f>
        <v>-2</v>
      </c>
      <c r="J514" s="5" t="str">
        <f>IF(H514="否","不适用",IF(AND(ISNUMBER(E514),ISNUMBER(F514)),IF(I514&gt;规则与名单!$B$2,"是","否"),"未判定"))</f>
        <v>不适用</v>
      </c>
      <c r="K514" s="5" t="str">
        <f t="shared" ref="K514:K577" si="33">IF(J514="是",IF(ISNUMBER(F514),"测试日GPS","缺失"),IF(ISNUMBER(G514),"非测试日纯氢",IF(AND(H514="是",J514="未判定"),IF(ISNUMBER(F514),"测试名单无纯氢GPS","缺失"),IF(ISNUMBER(E514),"非测试日仪表","缺失"))))</f>
        <v>非测试日纯氢</v>
      </c>
      <c r="L514" s="6">
        <f t="shared" ref="L514:L577" si="34">IF(K514="缺失","",IF(K514="非测试日纯氢",G514,IF(K514="非测试日仪表",E514,F514)))</f>
        <v>45.6</v>
      </c>
      <c r="M514" s="5">
        <f t="shared" ref="M514:M577" si="35">IF(K514="缺失",1,0)</f>
        <v>0</v>
      </c>
      <c r="N514" s="5" t="s">
        <v>4884</v>
      </c>
      <c r="O514" s="5" t="s">
        <v>4885</v>
      </c>
      <c r="P514" s="5" t="s">
        <v>4886</v>
      </c>
    </row>
    <row r="515" ht="19" customHeight="1" spans="1:16">
      <c r="A515" s="5">
        <v>24</v>
      </c>
      <c r="B515" s="5" t="s">
        <v>159</v>
      </c>
      <c r="C515" s="5" t="s">
        <v>142</v>
      </c>
      <c r="D515" s="8" t="s">
        <v>3402</v>
      </c>
      <c r="E515" s="6">
        <v>89.2</v>
      </c>
      <c r="F515" s="6">
        <v>94.2</v>
      </c>
      <c r="G515" s="6">
        <v>85.9</v>
      </c>
      <c r="H515" s="5" t="s">
        <v>120</v>
      </c>
      <c r="I515" s="6">
        <f t="shared" si="32"/>
        <v>-5</v>
      </c>
      <c r="J515" s="5" t="str">
        <f>IF(H515="否","不适用",IF(AND(ISNUMBER(E515),ISNUMBER(F515)),IF(I515&gt;规则与名单!$B$2,"是","否"),"未判定"))</f>
        <v>不适用</v>
      </c>
      <c r="K515" s="5" t="str">
        <f t="shared" si="33"/>
        <v>非测试日纯氢</v>
      </c>
      <c r="L515" s="6">
        <f t="shared" si="34"/>
        <v>85.9</v>
      </c>
      <c r="M515" s="5">
        <f t="shared" si="35"/>
        <v>0</v>
      </c>
      <c r="N515" s="5" t="s">
        <v>4887</v>
      </c>
      <c r="O515" s="5" t="s">
        <v>4888</v>
      </c>
      <c r="P515" s="5" t="s">
        <v>4889</v>
      </c>
    </row>
    <row r="516" ht="19" customHeight="1" spans="1:16">
      <c r="A516" s="5">
        <v>24</v>
      </c>
      <c r="B516" s="5" t="s">
        <v>159</v>
      </c>
      <c r="C516" s="5" t="s">
        <v>142</v>
      </c>
      <c r="D516" s="8" t="s">
        <v>487</v>
      </c>
      <c r="E516" s="6">
        <v>105.8</v>
      </c>
      <c r="F516" s="6">
        <v>108.6</v>
      </c>
      <c r="G516" s="6">
        <v>62.5</v>
      </c>
      <c r="H516" s="5" t="s">
        <v>120</v>
      </c>
      <c r="I516" s="6">
        <f t="shared" si="32"/>
        <v>-2.8</v>
      </c>
      <c r="J516" s="5" t="str">
        <f>IF(H516="否","不适用",IF(AND(ISNUMBER(E516),ISNUMBER(F516)),IF(I516&gt;规则与名单!$B$2,"是","否"),"未判定"))</f>
        <v>不适用</v>
      </c>
      <c r="K516" s="5" t="str">
        <f t="shared" si="33"/>
        <v>非测试日纯氢</v>
      </c>
      <c r="L516" s="6">
        <f t="shared" si="34"/>
        <v>62.5</v>
      </c>
      <c r="M516" s="5">
        <f t="shared" si="35"/>
        <v>0</v>
      </c>
      <c r="N516" s="5" t="s">
        <v>4890</v>
      </c>
      <c r="O516" s="5" t="s">
        <v>4891</v>
      </c>
      <c r="P516" s="5" t="s">
        <v>4892</v>
      </c>
    </row>
    <row r="517" ht="19" customHeight="1" spans="1:16">
      <c r="A517" s="5">
        <v>24</v>
      </c>
      <c r="B517" s="5" t="s">
        <v>159</v>
      </c>
      <c r="C517" s="5" t="s">
        <v>142</v>
      </c>
      <c r="D517" s="8" t="s">
        <v>121</v>
      </c>
      <c r="E517" s="6">
        <v>127.1</v>
      </c>
      <c r="F517" s="6">
        <v>130.7</v>
      </c>
      <c r="G517" s="6">
        <v>126.1</v>
      </c>
      <c r="H517" s="5" t="s">
        <v>120</v>
      </c>
      <c r="I517" s="6">
        <f t="shared" si="32"/>
        <v>-3.59999999999999</v>
      </c>
      <c r="J517" s="5" t="str">
        <f>IF(H517="否","不适用",IF(AND(ISNUMBER(E517),ISNUMBER(F517)),IF(I517&gt;规则与名单!$B$2,"是","否"),"未判定"))</f>
        <v>不适用</v>
      </c>
      <c r="K517" s="5" t="str">
        <f t="shared" si="33"/>
        <v>非测试日纯氢</v>
      </c>
      <c r="L517" s="6">
        <f t="shared" si="34"/>
        <v>126.1</v>
      </c>
      <c r="M517" s="5">
        <f t="shared" si="35"/>
        <v>0</v>
      </c>
      <c r="N517" s="5" t="s">
        <v>4893</v>
      </c>
      <c r="O517" s="5" t="s">
        <v>4894</v>
      </c>
      <c r="P517" s="5" t="s">
        <v>4895</v>
      </c>
    </row>
    <row r="518" ht="19" customHeight="1" spans="1:16">
      <c r="A518" s="5">
        <v>24</v>
      </c>
      <c r="B518" s="5" t="s">
        <v>159</v>
      </c>
      <c r="C518" s="5" t="s">
        <v>142</v>
      </c>
      <c r="D518" s="8" t="s">
        <v>170</v>
      </c>
      <c r="E518" s="6">
        <v>101.5</v>
      </c>
      <c r="F518" s="6">
        <v>103</v>
      </c>
      <c r="G518" s="6">
        <v>99</v>
      </c>
      <c r="H518" s="5" t="s">
        <v>120</v>
      </c>
      <c r="I518" s="6">
        <f t="shared" si="32"/>
        <v>-1.5</v>
      </c>
      <c r="J518" s="5" t="str">
        <f>IF(H518="否","不适用",IF(AND(ISNUMBER(E518),ISNUMBER(F518)),IF(I518&gt;规则与名单!$B$2,"是","否"),"未判定"))</f>
        <v>不适用</v>
      </c>
      <c r="K518" s="5" t="str">
        <f t="shared" si="33"/>
        <v>非测试日纯氢</v>
      </c>
      <c r="L518" s="6">
        <f t="shared" si="34"/>
        <v>99</v>
      </c>
      <c r="M518" s="5">
        <f t="shared" si="35"/>
        <v>0</v>
      </c>
      <c r="N518" s="5" t="s">
        <v>4896</v>
      </c>
      <c r="O518" s="5" t="s">
        <v>4897</v>
      </c>
      <c r="P518" s="5" t="s">
        <v>4898</v>
      </c>
    </row>
    <row r="519" ht="19" customHeight="1" spans="1:16">
      <c r="A519" s="5">
        <v>24</v>
      </c>
      <c r="B519" s="5" t="s">
        <v>159</v>
      </c>
      <c r="C519" s="5" t="s">
        <v>142</v>
      </c>
      <c r="D519" s="8" t="s">
        <v>644</v>
      </c>
      <c r="E519" s="6">
        <v>87.8</v>
      </c>
      <c r="F519" s="6">
        <v>91</v>
      </c>
      <c r="G519" s="6">
        <v>87.7</v>
      </c>
      <c r="H519" s="5" t="s">
        <v>120</v>
      </c>
      <c r="I519" s="6">
        <f t="shared" si="32"/>
        <v>-3.2</v>
      </c>
      <c r="J519" s="5" t="str">
        <f>IF(H519="否","不适用",IF(AND(ISNUMBER(E519),ISNUMBER(F519)),IF(I519&gt;规则与名单!$B$2,"是","否"),"未判定"))</f>
        <v>不适用</v>
      </c>
      <c r="K519" s="5" t="str">
        <f t="shared" si="33"/>
        <v>非测试日纯氢</v>
      </c>
      <c r="L519" s="6">
        <f t="shared" si="34"/>
        <v>87.7</v>
      </c>
      <c r="M519" s="5">
        <f t="shared" si="35"/>
        <v>0</v>
      </c>
      <c r="N519" s="5" t="s">
        <v>4899</v>
      </c>
      <c r="O519" s="5" t="s">
        <v>4900</v>
      </c>
      <c r="P519" s="5" t="s">
        <v>4901</v>
      </c>
    </row>
    <row r="520" ht="19" customHeight="1" spans="1:16">
      <c r="A520" s="5">
        <v>24</v>
      </c>
      <c r="B520" s="5" t="s">
        <v>159</v>
      </c>
      <c r="C520" s="5" t="s">
        <v>142</v>
      </c>
      <c r="D520" s="8" t="s">
        <v>3418</v>
      </c>
      <c r="E520" s="6">
        <v>71.1</v>
      </c>
      <c r="F520" s="6">
        <v>73.3</v>
      </c>
      <c r="G520" s="6">
        <v>71</v>
      </c>
      <c r="H520" s="5" t="s">
        <v>120</v>
      </c>
      <c r="I520" s="6">
        <f t="shared" si="32"/>
        <v>-2.2</v>
      </c>
      <c r="J520" s="5" t="str">
        <f>IF(H520="否","不适用",IF(AND(ISNUMBER(E520),ISNUMBER(F520)),IF(I520&gt;规则与名单!$B$2,"是","否"),"未判定"))</f>
        <v>不适用</v>
      </c>
      <c r="K520" s="5" t="str">
        <f t="shared" si="33"/>
        <v>非测试日纯氢</v>
      </c>
      <c r="L520" s="6">
        <f t="shared" si="34"/>
        <v>71</v>
      </c>
      <c r="M520" s="5">
        <f t="shared" si="35"/>
        <v>0</v>
      </c>
      <c r="N520" s="5" t="s">
        <v>4902</v>
      </c>
      <c r="O520" s="5" t="s">
        <v>4903</v>
      </c>
      <c r="P520" s="5" t="s">
        <v>4904</v>
      </c>
    </row>
    <row r="521" ht="19" customHeight="1" spans="1:16">
      <c r="A521" s="5">
        <v>24</v>
      </c>
      <c r="B521" s="5" t="s">
        <v>159</v>
      </c>
      <c r="C521" s="5" t="s">
        <v>142</v>
      </c>
      <c r="D521" s="8" t="s">
        <v>3422</v>
      </c>
      <c r="E521" s="6">
        <v>63.9</v>
      </c>
      <c r="F521" s="6">
        <v>64.1</v>
      </c>
      <c r="G521" s="6">
        <v>39.8</v>
      </c>
      <c r="H521" s="5" t="s">
        <v>120</v>
      </c>
      <c r="I521" s="6">
        <f t="shared" si="32"/>
        <v>-0.199999999999996</v>
      </c>
      <c r="J521" s="5" t="str">
        <f>IF(H521="否","不适用",IF(AND(ISNUMBER(E521),ISNUMBER(F521)),IF(I521&gt;规则与名单!$B$2,"是","否"),"未判定"))</f>
        <v>不适用</v>
      </c>
      <c r="K521" s="5" t="str">
        <f t="shared" si="33"/>
        <v>非测试日纯氢</v>
      </c>
      <c r="L521" s="6">
        <f t="shared" si="34"/>
        <v>39.8</v>
      </c>
      <c r="M521" s="5">
        <f t="shared" si="35"/>
        <v>0</v>
      </c>
      <c r="N521" s="5" t="s">
        <v>4905</v>
      </c>
      <c r="O521" s="5" t="s">
        <v>4906</v>
      </c>
      <c r="P521" s="5" t="s">
        <v>4907</v>
      </c>
    </row>
    <row r="522" ht="19" customHeight="1" spans="1:16">
      <c r="A522" s="5">
        <v>24</v>
      </c>
      <c r="B522" s="5" t="s">
        <v>159</v>
      </c>
      <c r="C522" s="5" t="s">
        <v>142</v>
      </c>
      <c r="D522" s="8" t="s">
        <v>336</v>
      </c>
      <c r="E522" s="6">
        <v>58.1</v>
      </c>
      <c r="F522" s="6">
        <v>59.7</v>
      </c>
      <c r="G522" s="6">
        <v>57.9</v>
      </c>
      <c r="H522" s="5" t="s">
        <v>120</v>
      </c>
      <c r="I522" s="6">
        <f t="shared" si="32"/>
        <v>-1.6</v>
      </c>
      <c r="J522" s="5" t="str">
        <f>IF(H522="否","不适用",IF(AND(ISNUMBER(E522),ISNUMBER(F522)),IF(I522&gt;规则与名单!$B$2,"是","否"),"未判定"))</f>
        <v>不适用</v>
      </c>
      <c r="K522" s="5" t="str">
        <f t="shared" si="33"/>
        <v>非测试日纯氢</v>
      </c>
      <c r="L522" s="6">
        <f t="shared" si="34"/>
        <v>57.9</v>
      </c>
      <c r="M522" s="5">
        <f t="shared" si="35"/>
        <v>0</v>
      </c>
      <c r="N522" s="5" t="s">
        <v>4908</v>
      </c>
      <c r="O522" s="5" t="s">
        <v>4909</v>
      </c>
      <c r="P522" s="5" t="s">
        <v>4910</v>
      </c>
    </row>
    <row r="523" ht="19" customHeight="1" spans="1:16">
      <c r="A523" s="5">
        <v>24</v>
      </c>
      <c r="B523" s="5" t="s">
        <v>159</v>
      </c>
      <c r="C523" s="5" t="s">
        <v>142</v>
      </c>
      <c r="D523" s="8" t="s">
        <v>653</v>
      </c>
      <c r="E523" s="6">
        <v>89.8</v>
      </c>
      <c r="F523" s="6">
        <v>92.2</v>
      </c>
      <c r="G523" s="6">
        <v>89.4</v>
      </c>
      <c r="H523" s="5" t="s">
        <v>120</v>
      </c>
      <c r="I523" s="6">
        <f t="shared" si="32"/>
        <v>-2.40000000000001</v>
      </c>
      <c r="J523" s="5" t="str">
        <f>IF(H523="否","不适用",IF(AND(ISNUMBER(E523),ISNUMBER(F523)),IF(I523&gt;规则与名单!$B$2,"是","否"),"未判定"))</f>
        <v>不适用</v>
      </c>
      <c r="K523" s="5" t="str">
        <f t="shared" si="33"/>
        <v>非测试日纯氢</v>
      </c>
      <c r="L523" s="6">
        <f t="shared" si="34"/>
        <v>89.4</v>
      </c>
      <c r="M523" s="5">
        <f t="shared" si="35"/>
        <v>0</v>
      </c>
      <c r="N523" s="5" t="s">
        <v>4911</v>
      </c>
      <c r="O523" s="5" t="s">
        <v>4912</v>
      </c>
      <c r="P523" s="5" t="s">
        <v>4913</v>
      </c>
    </row>
    <row r="524" ht="19" customHeight="1" spans="1:16">
      <c r="A524" s="5">
        <v>24</v>
      </c>
      <c r="B524" s="5" t="s">
        <v>159</v>
      </c>
      <c r="C524" s="5" t="s">
        <v>142</v>
      </c>
      <c r="D524" s="8" t="s">
        <v>140</v>
      </c>
      <c r="E524" s="6">
        <v>112.7</v>
      </c>
      <c r="F524" s="6">
        <v>116.1</v>
      </c>
      <c r="G524" s="6">
        <v>112.5</v>
      </c>
      <c r="H524" s="5" t="s">
        <v>120</v>
      </c>
      <c r="I524" s="6">
        <f t="shared" si="32"/>
        <v>-3.39999999999999</v>
      </c>
      <c r="J524" s="5" t="str">
        <f>IF(H524="否","不适用",IF(AND(ISNUMBER(E524),ISNUMBER(F524)),IF(I524&gt;规则与名单!$B$2,"是","否"),"未判定"))</f>
        <v>不适用</v>
      </c>
      <c r="K524" s="5" t="str">
        <f t="shared" si="33"/>
        <v>非测试日纯氢</v>
      </c>
      <c r="L524" s="6">
        <f t="shared" si="34"/>
        <v>112.5</v>
      </c>
      <c r="M524" s="5">
        <f t="shared" si="35"/>
        <v>0</v>
      </c>
      <c r="N524" s="5" t="s">
        <v>4914</v>
      </c>
      <c r="O524" s="5" t="s">
        <v>4915</v>
      </c>
      <c r="P524" s="5" t="s">
        <v>4916</v>
      </c>
    </row>
    <row r="525" ht="19" customHeight="1" spans="1:16">
      <c r="A525" s="5">
        <v>24</v>
      </c>
      <c r="B525" s="5" t="s">
        <v>159</v>
      </c>
      <c r="C525" s="5" t="s">
        <v>142</v>
      </c>
      <c r="D525" s="8" t="s">
        <v>115</v>
      </c>
      <c r="E525" s="6">
        <v>134.3</v>
      </c>
      <c r="F525" s="6">
        <v>137.7</v>
      </c>
      <c r="G525" s="6">
        <v>133.6</v>
      </c>
      <c r="H525" s="5" t="s">
        <v>120</v>
      </c>
      <c r="I525" s="6">
        <f t="shared" si="32"/>
        <v>-3.39999999999998</v>
      </c>
      <c r="J525" s="5" t="str">
        <f>IF(H525="否","不适用",IF(AND(ISNUMBER(E525),ISNUMBER(F525)),IF(I525&gt;规则与名单!$B$2,"是","否"),"未判定"))</f>
        <v>不适用</v>
      </c>
      <c r="K525" s="5" t="str">
        <f t="shared" si="33"/>
        <v>非测试日纯氢</v>
      </c>
      <c r="L525" s="6">
        <f t="shared" si="34"/>
        <v>133.6</v>
      </c>
      <c r="M525" s="5">
        <f t="shared" si="35"/>
        <v>0</v>
      </c>
      <c r="N525" s="5" t="s">
        <v>4917</v>
      </c>
      <c r="O525" s="5" t="s">
        <v>4918</v>
      </c>
      <c r="P525" s="5" t="s">
        <v>4919</v>
      </c>
    </row>
    <row r="526" ht="19" customHeight="1" spans="1:16">
      <c r="A526" s="5">
        <v>25</v>
      </c>
      <c r="B526" s="5" t="s">
        <v>160</v>
      </c>
      <c r="C526" s="5" t="s">
        <v>142</v>
      </c>
      <c r="D526" s="8" t="s">
        <v>114</v>
      </c>
      <c r="E526" s="6">
        <v>129.8</v>
      </c>
      <c r="F526" s="6">
        <v>132.8</v>
      </c>
      <c r="G526" s="6">
        <v>124</v>
      </c>
      <c r="H526" s="5" t="s">
        <v>120</v>
      </c>
      <c r="I526" s="6">
        <f t="shared" si="32"/>
        <v>-3</v>
      </c>
      <c r="J526" s="5" t="str">
        <f>IF(H526="否","不适用",IF(AND(ISNUMBER(E526),ISNUMBER(F526)),IF(I526&gt;规则与名单!$B$2,"是","否"),"未判定"))</f>
        <v>不适用</v>
      </c>
      <c r="K526" s="5" t="str">
        <f t="shared" si="33"/>
        <v>非测试日纯氢</v>
      </c>
      <c r="L526" s="6">
        <f t="shared" si="34"/>
        <v>124</v>
      </c>
      <c r="M526" s="5">
        <f t="shared" si="35"/>
        <v>0</v>
      </c>
      <c r="N526" s="5" t="s">
        <v>4920</v>
      </c>
      <c r="O526" s="5" t="s">
        <v>4921</v>
      </c>
      <c r="P526" s="5" t="s">
        <v>4922</v>
      </c>
    </row>
    <row r="527" ht="19" customHeight="1" spans="1:16">
      <c r="A527" s="5">
        <v>25</v>
      </c>
      <c r="B527" s="5" t="s">
        <v>160</v>
      </c>
      <c r="C527" s="5" t="s">
        <v>142</v>
      </c>
      <c r="D527" s="8" t="s">
        <v>605</v>
      </c>
      <c r="E527" s="6">
        <v>102</v>
      </c>
      <c r="F527" s="6">
        <v>104.5</v>
      </c>
      <c r="G527" s="6">
        <v>98.9</v>
      </c>
      <c r="H527" s="5" t="s">
        <v>120</v>
      </c>
      <c r="I527" s="6">
        <f t="shared" si="32"/>
        <v>-2.5</v>
      </c>
      <c r="J527" s="5" t="str">
        <f>IF(H527="否","不适用",IF(AND(ISNUMBER(E527),ISNUMBER(F527)),IF(I527&gt;规则与名单!$B$2,"是","否"),"未判定"))</f>
        <v>不适用</v>
      </c>
      <c r="K527" s="5" t="str">
        <f t="shared" si="33"/>
        <v>非测试日纯氢</v>
      </c>
      <c r="L527" s="6">
        <f t="shared" si="34"/>
        <v>98.9</v>
      </c>
      <c r="M527" s="5">
        <f t="shared" si="35"/>
        <v>0</v>
      </c>
      <c r="N527" s="5" t="s">
        <v>4923</v>
      </c>
      <c r="O527" s="5" t="s">
        <v>4924</v>
      </c>
      <c r="P527" s="5" t="s">
        <v>4925</v>
      </c>
    </row>
    <row r="528" ht="19" customHeight="1" spans="1:16">
      <c r="A528" s="5">
        <v>25</v>
      </c>
      <c r="B528" s="5" t="s">
        <v>160</v>
      </c>
      <c r="C528" s="5" t="s">
        <v>142</v>
      </c>
      <c r="D528" s="8" t="s">
        <v>186</v>
      </c>
      <c r="E528" s="6">
        <v>104.1</v>
      </c>
      <c r="F528" s="6">
        <v>105.6</v>
      </c>
      <c r="G528" s="6">
        <v>70.6</v>
      </c>
      <c r="H528" s="5" t="s">
        <v>120</v>
      </c>
      <c r="I528" s="6">
        <f t="shared" si="32"/>
        <v>-1.5</v>
      </c>
      <c r="J528" s="5" t="str">
        <f>IF(H528="否","不适用",IF(AND(ISNUMBER(E528),ISNUMBER(F528)),IF(I528&gt;规则与名单!$B$2,"是","否"),"未判定"))</f>
        <v>不适用</v>
      </c>
      <c r="K528" s="5" t="str">
        <f t="shared" si="33"/>
        <v>非测试日纯氢</v>
      </c>
      <c r="L528" s="6">
        <f t="shared" si="34"/>
        <v>70.6</v>
      </c>
      <c r="M528" s="5">
        <f t="shared" si="35"/>
        <v>0</v>
      </c>
      <c r="N528" s="5" t="s">
        <v>4926</v>
      </c>
      <c r="O528" s="5" t="s">
        <v>4927</v>
      </c>
      <c r="P528" s="5" t="s">
        <v>4928</v>
      </c>
    </row>
    <row r="529" ht="19" customHeight="1" spans="1:16">
      <c r="A529" s="5">
        <v>25</v>
      </c>
      <c r="B529" s="5" t="s">
        <v>160</v>
      </c>
      <c r="C529" s="5" t="s">
        <v>142</v>
      </c>
      <c r="D529" s="8" t="s">
        <v>165</v>
      </c>
      <c r="E529" s="6">
        <v>65.5</v>
      </c>
      <c r="F529" s="6">
        <v>66.9</v>
      </c>
      <c r="G529" s="6">
        <v>64.9</v>
      </c>
      <c r="H529" s="5" t="s">
        <v>120</v>
      </c>
      <c r="I529" s="6">
        <f t="shared" si="32"/>
        <v>-1.40000000000001</v>
      </c>
      <c r="J529" s="5" t="str">
        <f>IF(H529="否","不适用",IF(AND(ISNUMBER(E529),ISNUMBER(F529)),IF(I529&gt;规则与名单!$B$2,"是","否"),"未判定"))</f>
        <v>不适用</v>
      </c>
      <c r="K529" s="5" t="str">
        <f t="shared" si="33"/>
        <v>非测试日纯氢</v>
      </c>
      <c r="L529" s="6">
        <f t="shared" si="34"/>
        <v>64.9</v>
      </c>
      <c r="M529" s="5">
        <f t="shared" si="35"/>
        <v>0</v>
      </c>
      <c r="N529" s="5" t="s">
        <v>4929</v>
      </c>
      <c r="O529" s="5" t="s">
        <v>4930</v>
      </c>
      <c r="P529" s="5" t="s">
        <v>4931</v>
      </c>
    </row>
    <row r="530" ht="19" customHeight="1" spans="1:16">
      <c r="A530" s="5">
        <v>25</v>
      </c>
      <c r="B530" s="5" t="s">
        <v>160</v>
      </c>
      <c r="C530" s="5" t="s">
        <v>142</v>
      </c>
      <c r="D530" s="8" t="s">
        <v>151</v>
      </c>
      <c r="E530" s="6">
        <v>64.1</v>
      </c>
      <c r="F530" s="6">
        <v>63.8</v>
      </c>
      <c r="G530" s="6">
        <v>54.9</v>
      </c>
      <c r="H530" s="5" t="s">
        <v>120</v>
      </c>
      <c r="I530" s="6">
        <f t="shared" si="32"/>
        <v>0.299999999999997</v>
      </c>
      <c r="J530" s="5" t="str">
        <f>IF(H530="否","不适用",IF(AND(ISNUMBER(E530),ISNUMBER(F530)),IF(I530&gt;规则与名单!$B$2,"是","否"),"未判定"))</f>
        <v>不适用</v>
      </c>
      <c r="K530" s="5" t="str">
        <f t="shared" si="33"/>
        <v>非测试日纯氢</v>
      </c>
      <c r="L530" s="6">
        <f t="shared" si="34"/>
        <v>54.9</v>
      </c>
      <c r="M530" s="5">
        <f t="shared" si="35"/>
        <v>0</v>
      </c>
      <c r="N530" s="5" t="s">
        <v>4932</v>
      </c>
      <c r="O530" s="5" t="s">
        <v>4933</v>
      </c>
      <c r="P530" s="5" t="s">
        <v>4934</v>
      </c>
    </row>
    <row r="531" ht="19" customHeight="1" spans="1:16">
      <c r="A531" s="5">
        <v>25</v>
      </c>
      <c r="B531" s="5" t="s">
        <v>160</v>
      </c>
      <c r="C531" s="5" t="s">
        <v>142</v>
      </c>
      <c r="D531" s="8" t="s">
        <v>3358</v>
      </c>
      <c r="E531" s="6">
        <v>114.5</v>
      </c>
      <c r="F531" s="6">
        <v>117.3</v>
      </c>
      <c r="G531" s="6">
        <v>114.4</v>
      </c>
      <c r="H531" s="5" t="s">
        <v>120</v>
      </c>
      <c r="I531" s="6">
        <f t="shared" si="32"/>
        <v>-2.8</v>
      </c>
      <c r="J531" s="5" t="str">
        <f>IF(H531="否","不适用",IF(AND(ISNUMBER(E531),ISNUMBER(F531)),IF(I531&gt;规则与名单!$B$2,"是","否"),"未判定"))</f>
        <v>不适用</v>
      </c>
      <c r="K531" s="5" t="str">
        <f t="shared" si="33"/>
        <v>非测试日纯氢</v>
      </c>
      <c r="L531" s="6">
        <f t="shared" si="34"/>
        <v>114.4</v>
      </c>
      <c r="M531" s="5">
        <f t="shared" si="35"/>
        <v>0</v>
      </c>
      <c r="N531" s="5" t="s">
        <v>4935</v>
      </c>
      <c r="O531" s="5" t="s">
        <v>4936</v>
      </c>
      <c r="P531" s="5" t="s">
        <v>4937</v>
      </c>
    </row>
    <row r="532" ht="19" customHeight="1" spans="1:16">
      <c r="A532" s="5">
        <v>25</v>
      </c>
      <c r="B532" s="5" t="s">
        <v>160</v>
      </c>
      <c r="C532" s="5" t="s">
        <v>142</v>
      </c>
      <c r="D532" s="8" t="s">
        <v>272</v>
      </c>
      <c r="E532" s="6">
        <v>53.3</v>
      </c>
      <c r="F532" s="6">
        <v>54.8</v>
      </c>
      <c r="G532" s="6">
        <v>47.6</v>
      </c>
      <c r="H532" s="5" t="s">
        <v>120</v>
      </c>
      <c r="I532" s="6">
        <f t="shared" si="32"/>
        <v>-1.5</v>
      </c>
      <c r="J532" s="5" t="str">
        <f>IF(H532="否","不适用",IF(AND(ISNUMBER(E532),ISNUMBER(F532)),IF(I532&gt;规则与名单!$B$2,"是","否"),"未判定"))</f>
        <v>不适用</v>
      </c>
      <c r="K532" s="5" t="str">
        <f t="shared" si="33"/>
        <v>非测试日纯氢</v>
      </c>
      <c r="L532" s="6">
        <f t="shared" si="34"/>
        <v>47.6</v>
      </c>
      <c r="M532" s="5">
        <f t="shared" si="35"/>
        <v>0</v>
      </c>
      <c r="N532" s="5" t="s">
        <v>4938</v>
      </c>
      <c r="O532" s="5" t="s">
        <v>4939</v>
      </c>
      <c r="P532" s="5" t="s">
        <v>4940</v>
      </c>
    </row>
    <row r="533" ht="19" customHeight="1" spans="1:16">
      <c r="A533" s="5">
        <v>25</v>
      </c>
      <c r="B533" s="5" t="s">
        <v>160</v>
      </c>
      <c r="C533" s="5" t="s">
        <v>142</v>
      </c>
      <c r="D533" s="8" t="s">
        <v>506</v>
      </c>
      <c r="E533" s="6">
        <v>87.9</v>
      </c>
      <c r="F533" s="6">
        <v>90.7</v>
      </c>
      <c r="G533" s="6">
        <v>85.5</v>
      </c>
      <c r="H533" s="5" t="s">
        <v>120</v>
      </c>
      <c r="I533" s="6">
        <f t="shared" si="32"/>
        <v>-2.8</v>
      </c>
      <c r="J533" s="5" t="str">
        <f>IF(H533="否","不适用",IF(AND(ISNUMBER(E533),ISNUMBER(F533)),IF(I533&gt;规则与名单!$B$2,"是","否"),"未判定"))</f>
        <v>不适用</v>
      </c>
      <c r="K533" s="5" t="str">
        <f t="shared" si="33"/>
        <v>非测试日纯氢</v>
      </c>
      <c r="L533" s="6">
        <f t="shared" si="34"/>
        <v>85.5</v>
      </c>
      <c r="M533" s="5">
        <f t="shared" si="35"/>
        <v>0</v>
      </c>
      <c r="N533" s="5" t="s">
        <v>4941</v>
      </c>
      <c r="O533" s="5" t="s">
        <v>4942</v>
      </c>
      <c r="P533" s="5" t="s">
        <v>4943</v>
      </c>
    </row>
    <row r="534" ht="19" customHeight="1" spans="1:16">
      <c r="A534" s="5">
        <v>25</v>
      </c>
      <c r="B534" s="5" t="s">
        <v>160</v>
      </c>
      <c r="C534" s="5" t="s">
        <v>142</v>
      </c>
      <c r="D534" s="8" t="s">
        <v>673</v>
      </c>
      <c r="E534" s="6">
        <v>128.9</v>
      </c>
      <c r="F534" s="6">
        <v>132.8</v>
      </c>
      <c r="G534" s="6">
        <v>106.4</v>
      </c>
      <c r="H534" s="5" t="s">
        <v>120</v>
      </c>
      <c r="I534" s="6">
        <f t="shared" si="32"/>
        <v>-3.90000000000001</v>
      </c>
      <c r="J534" s="5" t="str">
        <f>IF(H534="否","不适用",IF(AND(ISNUMBER(E534),ISNUMBER(F534)),IF(I534&gt;规则与名单!$B$2,"是","否"),"未判定"))</f>
        <v>不适用</v>
      </c>
      <c r="K534" s="5" t="str">
        <f t="shared" si="33"/>
        <v>非测试日纯氢</v>
      </c>
      <c r="L534" s="6">
        <f t="shared" si="34"/>
        <v>106.4</v>
      </c>
      <c r="M534" s="5">
        <f t="shared" si="35"/>
        <v>0</v>
      </c>
      <c r="N534" s="5" t="s">
        <v>4944</v>
      </c>
      <c r="O534" s="5" t="s">
        <v>4945</v>
      </c>
      <c r="P534" s="5" t="s">
        <v>4946</v>
      </c>
    </row>
    <row r="535" ht="19" customHeight="1" spans="1:16">
      <c r="A535" s="5">
        <v>25</v>
      </c>
      <c r="B535" s="5" t="s">
        <v>160</v>
      </c>
      <c r="C535" s="5" t="s">
        <v>142</v>
      </c>
      <c r="D535" s="8" t="s">
        <v>183</v>
      </c>
      <c r="E535" s="6">
        <v>203.9</v>
      </c>
      <c r="F535" s="6">
        <v>209.4</v>
      </c>
      <c r="G535" s="6">
        <v>201</v>
      </c>
      <c r="H535" s="5" t="s">
        <v>120</v>
      </c>
      <c r="I535" s="6">
        <f t="shared" si="32"/>
        <v>-5.5</v>
      </c>
      <c r="J535" s="5" t="str">
        <f>IF(H535="否","不适用",IF(AND(ISNUMBER(E535),ISNUMBER(F535)),IF(I535&gt;规则与名单!$B$2,"是","否"),"未判定"))</f>
        <v>不适用</v>
      </c>
      <c r="K535" s="5" t="str">
        <f t="shared" si="33"/>
        <v>非测试日纯氢</v>
      </c>
      <c r="L535" s="6">
        <f t="shared" si="34"/>
        <v>201</v>
      </c>
      <c r="M535" s="5">
        <f t="shared" si="35"/>
        <v>0</v>
      </c>
      <c r="N535" s="5" t="s">
        <v>4947</v>
      </c>
      <c r="O535" s="5" t="s">
        <v>4948</v>
      </c>
      <c r="P535" s="5" t="s">
        <v>4949</v>
      </c>
    </row>
    <row r="536" ht="19" customHeight="1" spans="1:16">
      <c r="A536" s="5">
        <v>25</v>
      </c>
      <c r="B536" s="5" t="s">
        <v>160</v>
      </c>
      <c r="C536" s="5" t="s">
        <v>142</v>
      </c>
      <c r="D536" s="8" t="s">
        <v>431</v>
      </c>
      <c r="E536" s="6">
        <v>89.9</v>
      </c>
      <c r="F536" s="6">
        <v>92.4</v>
      </c>
      <c r="G536" s="6">
        <v>23.1</v>
      </c>
      <c r="H536" s="5" t="s">
        <v>120</v>
      </c>
      <c r="I536" s="6">
        <f t="shared" si="32"/>
        <v>-2.5</v>
      </c>
      <c r="J536" s="5" t="str">
        <f>IF(H536="否","不适用",IF(AND(ISNUMBER(E536),ISNUMBER(F536)),IF(I536&gt;规则与名单!$B$2,"是","否"),"未判定"))</f>
        <v>不适用</v>
      </c>
      <c r="K536" s="5" t="str">
        <f t="shared" si="33"/>
        <v>非测试日纯氢</v>
      </c>
      <c r="L536" s="6">
        <f t="shared" si="34"/>
        <v>23.1</v>
      </c>
      <c r="M536" s="5">
        <f t="shared" si="35"/>
        <v>0</v>
      </c>
      <c r="N536" s="5" t="s">
        <v>4950</v>
      </c>
      <c r="O536" s="5" t="s">
        <v>4951</v>
      </c>
      <c r="P536" s="5" t="s">
        <v>4952</v>
      </c>
    </row>
    <row r="537" ht="19" customHeight="1" spans="1:16">
      <c r="A537" s="5">
        <v>25</v>
      </c>
      <c r="B537" s="5" t="s">
        <v>160</v>
      </c>
      <c r="C537" s="5" t="s">
        <v>142</v>
      </c>
      <c r="D537" s="8" t="s">
        <v>3377</v>
      </c>
      <c r="E537" s="6">
        <v>113.7</v>
      </c>
      <c r="F537" s="6">
        <v>116.6</v>
      </c>
      <c r="G537" s="6">
        <v>83.3</v>
      </c>
      <c r="H537" s="5" t="s">
        <v>120</v>
      </c>
      <c r="I537" s="6">
        <f t="shared" si="32"/>
        <v>-2.89999999999999</v>
      </c>
      <c r="J537" s="5" t="str">
        <f>IF(H537="否","不适用",IF(AND(ISNUMBER(E537),ISNUMBER(F537)),IF(I537&gt;规则与名单!$B$2,"是","否"),"未判定"))</f>
        <v>不适用</v>
      </c>
      <c r="K537" s="5" t="str">
        <f t="shared" si="33"/>
        <v>非测试日纯氢</v>
      </c>
      <c r="L537" s="6">
        <f t="shared" si="34"/>
        <v>83.3</v>
      </c>
      <c r="M537" s="5">
        <f t="shared" si="35"/>
        <v>0</v>
      </c>
      <c r="N537" s="5" t="s">
        <v>4953</v>
      </c>
      <c r="O537" s="5" t="s">
        <v>4954</v>
      </c>
      <c r="P537" s="5" t="s">
        <v>4955</v>
      </c>
    </row>
    <row r="538" ht="19" customHeight="1" spans="1:16">
      <c r="A538" s="5">
        <v>25</v>
      </c>
      <c r="B538" s="5" t="s">
        <v>160</v>
      </c>
      <c r="C538" s="5" t="s">
        <v>142</v>
      </c>
      <c r="D538" s="8" t="s">
        <v>407</v>
      </c>
      <c r="E538" s="6">
        <v>78.8</v>
      </c>
      <c r="F538" s="6">
        <v>80</v>
      </c>
      <c r="G538" s="6">
        <v>43.1</v>
      </c>
      <c r="H538" s="5" t="s">
        <v>120</v>
      </c>
      <c r="I538" s="6">
        <f t="shared" si="32"/>
        <v>-1.2</v>
      </c>
      <c r="J538" s="5" t="str">
        <f>IF(H538="否","不适用",IF(AND(ISNUMBER(E538),ISNUMBER(F538)),IF(I538&gt;规则与名单!$B$2,"是","否"),"未判定"))</f>
        <v>不适用</v>
      </c>
      <c r="K538" s="5" t="str">
        <f t="shared" si="33"/>
        <v>非测试日纯氢</v>
      </c>
      <c r="L538" s="6">
        <f t="shared" si="34"/>
        <v>43.1</v>
      </c>
      <c r="M538" s="5">
        <f t="shared" si="35"/>
        <v>0</v>
      </c>
      <c r="N538" s="5" t="s">
        <v>4956</v>
      </c>
      <c r="O538" s="5" t="s">
        <v>4957</v>
      </c>
      <c r="P538" s="5" t="s">
        <v>4958</v>
      </c>
    </row>
    <row r="539" ht="19" customHeight="1" spans="1:16">
      <c r="A539" s="5">
        <v>25</v>
      </c>
      <c r="B539" s="5" t="s">
        <v>160</v>
      </c>
      <c r="C539" s="5" t="s">
        <v>142</v>
      </c>
      <c r="D539" s="8" t="s">
        <v>411</v>
      </c>
      <c r="E539" s="6">
        <v>54.2</v>
      </c>
      <c r="F539" s="6">
        <v>57</v>
      </c>
      <c r="G539" s="6">
        <v>35.5</v>
      </c>
      <c r="H539" s="5" t="s">
        <v>120</v>
      </c>
      <c r="I539" s="6">
        <f t="shared" si="32"/>
        <v>-2.8</v>
      </c>
      <c r="J539" s="5" t="str">
        <f>IF(H539="否","不适用",IF(AND(ISNUMBER(E539),ISNUMBER(F539)),IF(I539&gt;规则与名单!$B$2,"是","否"),"未判定"))</f>
        <v>不适用</v>
      </c>
      <c r="K539" s="5" t="str">
        <f t="shared" si="33"/>
        <v>非测试日纯氢</v>
      </c>
      <c r="L539" s="6">
        <f t="shared" si="34"/>
        <v>35.5</v>
      </c>
      <c r="M539" s="5">
        <f t="shared" si="35"/>
        <v>0</v>
      </c>
      <c r="N539" s="5" t="s">
        <v>4959</v>
      </c>
      <c r="O539" s="5" t="s">
        <v>4960</v>
      </c>
      <c r="P539" s="5" t="s">
        <v>4961</v>
      </c>
    </row>
    <row r="540" ht="19" customHeight="1" spans="1:16">
      <c r="A540" s="5">
        <v>25</v>
      </c>
      <c r="B540" s="5" t="s">
        <v>160</v>
      </c>
      <c r="C540" s="5" t="s">
        <v>142</v>
      </c>
      <c r="D540" s="8" t="s">
        <v>251</v>
      </c>
      <c r="E540" s="6">
        <v>106.2</v>
      </c>
      <c r="F540" s="6">
        <v>108</v>
      </c>
      <c r="G540" s="6">
        <v>96.2</v>
      </c>
      <c r="H540" s="5" t="s">
        <v>120</v>
      </c>
      <c r="I540" s="6">
        <f t="shared" si="32"/>
        <v>-1.8</v>
      </c>
      <c r="J540" s="5" t="str">
        <f>IF(H540="否","不适用",IF(AND(ISNUMBER(E540),ISNUMBER(F540)),IF(I540&gt;规则与名单!$B$2,"是","否"),"未判定"))</f>
        <v>不适用</v>
      </c>
      <c r="K540" s="5" t="str">
        <f t="shared" si="33"/>
        <v>非测试日纯氢</v>
      </c>
      <c r="L540" s="6">
        <f t="shared" si="34"/>
        <v>96.2</v>
      </c>
      <c r="M540" s="5">
        <f t="shared" si="35"/>
        <v>0</v>
      </c>
      <c r="N540" s="5" t="s">
        <v>4962</v>
      </c>
      <c r="O540" s="5" t="s">
        <v>4963</v>
      </c>
      <c r="P540" s="5" t="s">
        <v>4964</v>
      </c>
    </row>
    <row r="541" ht="19" customHeight="1" spans="1:16">
      <c r="A541" s="5">
        <v>25</v>
      </c>
      <c r="B541" s="5" t="s">
        <v>160</v>
      </c>
      <c r="C541" s="5" t="s">
        <v>142</v>
      </c>
      <c r="D541" s="8" t="s">
        <v>472</v>
      </c>
      <c r="E541" s="6">
        <v>22</v>
      </c>
      <c r="F541" s="6">
        <v>21.9</v>
      </c>
      <c r="G541" s="6">
        <v>22</v>
      </c>
      <c r="H541" s="5" t="s">
        <v>120</v>
      </c>
      <c r="I541" s="6">
        <f t="shared" si="32"/>
        <v>0.100000000000001</v>
      </c>
      <c r="J541" s="5" t="str">
        <f>IF(H541="否","不适用",IF(AND(ISNUMBER(E541),ISNUMBER(F541)),IF(I541&gt;规则与名单!$B$2,"是","否"),"未判定"))</f>
        <v>不适用</v>
      </c>
      <c r="K541" s="5" t="str">
        <f t="shared" si="33"/>
        <v>非测试日纯氢</v>
      </c>
      <c r="L541" s="6">
        <f t="shared" si="34"/>
        <v>22</v>
      </c>
      <c r="M541" s="5">
        <f t="shared" si="35"/>
        <v>0</v>
      </c>
      <c r="N541" s="5" t="s">
        <v>4965</v>
      </c>
      <c r="O541" s="5" t="s">
        <v>4966</v>
      </c>
      <c r="P541" s="5" t="s">
        <v>4967</v>
      </c>
    </row>
    <row r="542" ht="19" customHeight="1" spans="1:16">
      <c r="A542" s="5">
        <v>25</v>
      </c>
      <c r="B542" s="5" t="s">
        <v>160</v>
      </c>
      <c r="C542" s="5" t="s">
        <v>142</v>
      </c>
      <c r="D542" s="8" t="s">
        <v>466</v>
      </c>
      <c r="E542" s="6">
        <v>55.6</v>
      </c>
      <c r="F542" s="6">
        <v>56.8</v>
      </c>
      <c r="G542" s="6">
        <v>50.3</v>
      </c>
      <c r="H542" s="5" t="s">
        <v>120</v>
      </c>
      <c r="I542" s="6">
        <f t="shared" si="32"/>
        <v>-1.2</v>
      </c>
      <c r="J542" s="5" t="str">
        <f>IF(H542="否","不适用",IF(AND(ISNUMBER(E542),ISNUMBER(F542)),IF(I542&gt;规则与名单!$B$2,"是","否"),"未判定"))</f>
        <v>不适用</v>
      </c>
      <c r="K542" s="5" t="str">
        <f t="shared" si="33"/>
        <v>非测试日纯氢</v>
      </c>
      <c r="L542" s="6">
        <f t="shared" si="34"/>
        <v>50.3</v>
      </c>
      <c r="M542" s="5">
        <f t="shared" si="35"/>
        <v>0</v>
      </c>
      <c r="N542" s="5" t="s">
        <v>4968</v>
      </c>
      <c r="O542" s="5" t="s">
        <v>4969</v>
      </c>
      <c r="P542" s="5" t="s">
        <v>4970</v>
      </c>
    </row>
    <row r="543" ht="19" customHeight="1" spans="1:16">
      <c r="A543" s="5">
        <v>25</v>
      </c>
      <c r="B543" s="5" t="s">
        <v>160</v>
      </c>
      <c r="C543" s="5" t="s">
        <v>142</v>
      </c>
      <c r="D543" s="8" t="s">
        <v>333</v>
      </c>
      <c r="E543" s="6">
        <v>30.9</v>
      </c>
      <c r="F543" s="6">
        <v>32.4</v>
      </c>
      <c r="G543" s="6">
        <v>29.8</v>
      </c>
      <c r="H543" s="5" t="s">
        <v>120</v>
      </c>
      <c r="I543" s="6">
        <f t="shared" si="32"/>
        <v>-1.5</v>
      </c>
      <c r="J543" s="5" t="str">
        <f>IF(H543="否","不适用",IF(AND(ISNUMBER(E543),ISNUMBER(F543)),IF(I543&gt;规则与名单!$B$2,"是","否"),"未判定"))</f>
        <v>不适用</v>
      </c>
      <c r="K543" s="5" t="str">
        <f t="shared" si="33"/>
        <v>非测试日纯氢</v>
      </c>
      <c r="L543" s="6">
        <f t="shared" si="34"/>
        <v>29.8</v>
      </c>
      <c r="M543" s="5">
        <f t="shared" si="35"/>
        <v>0</v>
      </c>
      <c r="N543" s="5" t="s">
        <v>4971</v>
      </c>
      <c r="O543" s="5" t="s">
        <v>4972</v>
      </c>
      <c r="P543" s="5" t="s">
        <v>4973</v>
      </c>
    </row>
    <row r="544" ht="19" customHeight="1" spans="1:16">
      <c r="A544" s="5">
        <v>25</v>
      </c>
      <c r="B544" s="5" t="s">
        <v>160</v>
      </c>
      <c r="C544" s="5" t="s">
        <v>142</v>
      </c>
      <c r="D544" s="8" t="s">
        <v>175</v>
      </c>
      <c r="E544" s="6">
        <v>42.9</v>
      </c>
      <c r="F544" s="6">
        <v>44.7</v>
      </c>
      <c r="G544" s="6">
        <v>41.7</v>
      </c>
      <c r="H544" s="5" t="s">
        <v>120</v>
      </c>
      <c r="I544" s="6">
        <f t="shared" si="32"/>
        <v>-1.8</v>
      </c>
      <c r="J544" s="5" t="str">
        <f>IF(H544="否","不适用",IF(AND(ISNUMBER(E544),ISNUMBER(F544)),IF(I544&gt;规则与名单!$B$2,"是","否"),"未判定"))</f>
        <v>不适用</v>
      </c>
      <c r="K544" s="5" t="str">
        <f t="shared" si="33"/>
        <v>非测试日纯氢</v>
      </c>
      <c r="L544" s="6">
        <f t="shared" si="34"/>
        <v>41.7</v>
      </c>
      <c r="M544" s="5">
        <f t="shared" si="35"/>
        <v>0</v>
      </c>
      <c r="N544" s="5" t="s">
        <v>4974</v>
      </c>
      <c r="O544" s="5" t="s">
        <v>4975</v>
      </c>
      <c r="P544" s="5" t="s">
        <v>4976</v>
      </c>
    </row>
    <row r="545" ht="19" customHeight="1" spans="1:16">
      <c r="A545" s="5">
        <v>25</v>
      </c>
      <c r="B545" s="5" t="s">
        <v>160</v>
      </c>
      <c r="C545" s="5" t="s">
        <v>142</v>
      </c>
      <c r="D545" s="8" t="s">
        <v>3402</v>
      </c>
      <c r="E545" s="6">
        <v>34.3</v>
      </c>
      <c r="F545" s="6">
        <v>36.5</v>
      </c>
      <c r="G545" s="6">
        <v>29.1</v>
      </c>
      <c r="H545" s="5" t="s">
        <v>120</v>
      </c>
      <c r="I545" s="6">
        <f t="shared" si="32"/>
        <v>-2.2</v>
      </c>
      <c r="J545" s="5" t="str">
        <f>IF(H545="否","不适用",IF(AND(ISNUMBER(E545),ISNUMBER(F545)),IF(I545&gt;规则与名单!$B$2,"是","否"),"未判定"))</f>
        <v>不适用</v>
      </c>
      <c r="K545" s="5" t="str">
        <f t="shared" si="33"/>
        <v>非测试日纯氢</v>
      </c>
      <c r="L545" s="6">
        <f t="shared" si="34"/>
        <v>29.1</v>
      </c>
      <c r="M545" s="5">
        <f t="shared" si="35"/>
        <v>0</v>
      </c>
      <c r="N545" s="5" t="s">
        <v>4977</v>
      </c>
      <c r="O545" s="5" t="s">
        <v>4978</v>
      </c>
      <c r="P545" s="5" t="s">
        <v>4979</v>
      </c>
    </row>
    <row r="546" ht="19" customHeight="1" spans="1:16">
      <c r="A546" s="5">
        <v>25</v>
      </c>
      <c r="B546" s="5" t="s">
        <v>160</v>
      </c>
      <c r="C546" s="5" t="s">
        <v>142</v>
      </c>
      <c r="D546" s="8" t="s">
        <v>487</v>
      </c>
      <c r="E546" s="6">
        <v>109.1</v>
      </c>
      <c r="F546" s="6">
        <v>118.3</v>
      </c>
      <c r="G546" s="6">
        <v>78.9</v>
      </c>
      <c r="H546" s="5" t="s">
        <v>120</v>
      </c>
      <c r="I546" s="6">
        <f t="shared" si="32"/>
        <v>-9.2</v>
      </c>
      <c r="J546" s="5" t="str">
        <f>IF(H546="否","不适用",IF(AND(ISNUMBER(E546),ISNUMBER(F546)),IF(I546&gt;规则与名单!$B$2,"是","否"),"未判定"))</f>
        <v>不适用</v>
      </c>
      <c r="K546" s="5" t="str">
        <f t="shared" si="33"/>
        <v>非测试日纯氢</v>
      </c>
      <c r="L546" s="6">
        <f t="shared" si="34"/>
        <v>78.9</v>
      </c>
      <c r="M546" s="5">
        <f t="shared" si="35"/>
        <v>0</v>
      </c>
      <c r="N546" s="5" t="s">
        <v>4980</v>
      </c>
      <c r="O546" s="5" t="s">
        <v>4981</v>
      </c>
      <c r="P546" s="5" t="s">
        <v>4982</v>
      </c>
    </row>
    <row r="547" ht="19" customHeight="1" spans="1:16">
      <c r="A547" s="5">
        <v>25</v>
      </c>
      <c r="B547" s="5" t="s">
        <v>160</v>
      </c>
      <c r="C547" s="5" t="s">
        <v>142</v>
      </c>
      <c r="D547" s="8" t="s">
        <v>121</v>
      </c>
      <c r="E547" s="6">
        <v>149.8</v>
      </c>
      <c r="F547" s="6">
        <v>143.8</v>
      </c>
      <c r="G547" s="6">
        <v>136.6</v>
      </c>
      <c r="H547" s="5" t="s">
        <v>120</v>
      </c>
      <c r="I547" s="6">
        <f t="shared" si="32"/>
        <v>6</v>
      </c>
      <c r="J547" s="5" t="str">
        <f>IF(H547="否","不适用",IF(AND(ISNUMBER(E547),ISNUMBER(F547)),IF(I547&gt;规则与名单!$B$2,"是","否"),"未判定"))</f>
        <v>不适用</v>
      </c>
      <c r="K547" s="5" t="str">
        <f t="shared" si="33"/>
        <v>非测试日纯氢</v>
      </c>
      <c r="L547" s="6">
        <f t="shared" si="34"/>
        <v>136.6</v>
      </c>
      <c r="M547" s="5">
        <f t="shared" si="35"/>
        <v>0</v>
      </c>
      <c r="N547" s="5" t="s">
        <v>4983</v>
      </c>
      <c r="O547" s="5" t="s">
        <v>4984</v>
      </c>
      <c r="P547" s="5" t="s">
        <v>4985</v>
      </c>
    </row>
    <row r="548" ht="19" customHeight="1" spans="1:16">
      <c r="A548" s="5">
        <v>25</v>
      </c>
      <c r="B548" s="5" t="s">
        <v>160</v>
      </c>
      <c r="C548" s="5" t="s">
        <v>142</v>
      </c>
      <c r="D548" s="8" t="s">
        <v>170</v>
      </c>
      <c r="E548" s="6">
        <v>205.2</v>
      </c>
      <c r="F548" s="6">
        <v>211.2</v>
      </c>
      <c r="G548" s="6">
        <v>187.7</v>
      </c>
      <c r="H548" s="5" t="s">
        <v>120</v>
      </c>
      <c r="I548" s="6">
        <f t="shared" si="32"/>
        <v>-6</v>
      </c>
      <c r="J548" s="5" t="str">
        <f>IF(H548="否","不适用",IF(AND(ISNUMBER(E548),ISNUMBER(F548)),IF(I548&gt;规则与名单!$B$2,"是","否"),"未判定"))</f>
        <v>不适用</v>
      </c>
      <c r="K548" s="5" t="str">
        <f t="shared" si="33"/>
        <v>非测试日纯氢</v>
      </c>
      <c r="L548" s="6">
        <f t="shared" si="34"/>
        <v>187.7</v>
      </c>
      <c r="M548" s="5">
        <f t="shared" si="35"/>
        <v>0</v>
      </c>
      <c r="N548" s="5" t="s">
        <v>4986</v>
      </c>
      <c r="O548" s="5" t="s">
        <v>4987</v>
      </c>
      <c r="P548" s="5" t="s">
        <v>4988</v>
      </c>
    </row>
    <row r="549" ht="19" customHeight="1" spans="1:16">
      <c r="A549" s="5">
        <v>25</v>
      </c>
      <c r="B549" s="5" t="s">
        <v>160</v>
      </c>
      <c r="C549" s="5" t="s">
        <v>142</v>
      </c>
      <c r="D549" s="8" t="s">
        <v>644</v>
      </c>
      <c r="E549" s="6">
        <v>88.1</v>
      </c>
      <c r="F549" s="6">
        <v>90.4</v>
      </c>
      <c r="G549" s="6">
        <v>87.5</v>
      </c>
      <c r="H549" s="5" t="s">
        <v>120</v>
      </c>
      <c r="I549" s="6">
        <f t="shared" si="32"/>
        <v>-2.30000000000001</v>
      </c>
      <c r="J549" s="5" t="str">
        <f>IF(H549="否","不适用",IF(AND(ISNUMBER(E549),ISNUMBER(F549)),IF(I549&gt;规则与名单!$B$2,"是","否"),"未判定"))</f>
        <v>不适用</v>
      </c>
      <c r="K549" s="5" t="str">
        <f t="shared" si="33"/>
        <v>非测试日纯氢</v>
      </c>
      <c r="L549" s="6">
        <f t="shared" si="34"/>
        <v>87.5</v>
      </c>
      <c r="M549" s="5">
        <f t="shared" si="35"/>
        <v>0</v>
      </c>
      <c r="N549" s="5" t="s">
        <v>4989</v>
      </c>
      <c r="O549" s="5" t="s">
        <v>4990</v>
      </c>
      <c r="P549" s="5" t="s">
        <v>4991</v>
      </c>
    </row>
    <row r="550" ht="19" customHeight="1" spans="1:16">
      <c r="A550" s="5">
        <v>25</v>
      </c>
      <c r="B550" s="5" t="s">
        <v>160</v>
      </c>
      <c r="C550" s="5" t="s">
        <v>142</v>
      </c>
      <c r="D550" s="8" t="s">
        <v>3418</v>
      </c>
      <c r="E550" s="6"/>
      <c r="F550" s="6">
        <v>0</v>
      </c>
      <c r="G550" s="6"/>
      <c r="H550" s="5" t="s">
        <v>120</v>
      </c>
      <c r="I550" s="6" t="str">
        <f t="shared" si="32"/>
        <v/>
      </c>
      <c r="J550" s="5" t="str">
        <f>IF(H550="否","不适用",IF(AND(ISNUMBER(E550),ISNUMBER(F550)),IF(I550&gt;规则与名单!$B$2,"是","否"),"未判定"))</f>
        <v>不适用</v>
      </c>
      <c r="K550" s="5" t="str">
        <f t="shared" si="33"/>
        <v>缺失</v>
      </c>
      <c r="L550" s="6" t="str">
        <f t="shared" si="34"/>
        <v/>
      </c>
      <c r="M550" s="5">
        <f t="shared" si="35"/>
        <v>1</v>
      </c>
      <c r="N550" s="5" t="s">
        <v>4992</v>
      </c>
      <c r="O550" s="5" t="s">
        <v>4993</v>
      </c>
      <c r="P550" s="5" t="s">
        <v>4994</v>
      </c>
    </row>
    <row r="551" ht="19" customHeight="1" spans="1:16">
      <c r="A551" s="5">
        <v>25</v>
      </c>
      <c r="B551" s="5" t="s">
        <v>160</v>
      </c>
      <c r="C551" s="5" t="s">
        <v>142</v>
      </c>
      <c r="D551" s="8" t="s">
        <v>3422</v>
      </c>
      <c r="E551" s="6">
        <v>48.1</v>
      </c>
      <c r="F551" s="6">
        <v>47.8</v>
      </c>
      <c r="G551" s="6">
        <v>48</v>
      </c>
      <c r="H551" s="5" t="s">
        <v>120</v>
      </c>
      <c r="I551" s="6">
        <f t="shared" si="32"/>
        <v>0.300000000000004</v>
      </c>
      <c r="J551" s="5" t="str">
        <f>IF(H551="否","不适用",IF(AND(ISNUMBER(E551),ISNUMBER(F551)),IF(I551&gt;规则与名单!$B$2,"是","否"),"未判定"))</f>
        <v>不适用</v>
      </c>
      <c r="K551" s="5" t="str">
        <f t="shared" si="33"/>
        <v>非测试日纯氢</v>
      </c>
      <c r="L551" s="6">
        <f t="shared" si="34"/>
        <v>48</v>
      </c>
      <c r="M551" s="5">
        <f t="shared" si="35"/>
        <v>0</v>
      </c>
      <c r="N551" s="5" t="s">
        <v>4995</v>
      </c>
      <c r="O551" s="5" t="s">
        <v>4996</v>
      </c>
      <c r="P551" s="5" t="s">
        <v>4997</v>
      </c>
    </row>
    <row r="552" ht="19" customHeight="1" spans="1:16">
      <c r="A552" s="5">
        <v>25</v>
      </c>
      <c r="B552" s="5" t="s">
        <v>160</v>
      </c>
      <c r="C552" s="5" t="s">
        <v>142</v>
      </c>
      <c r="D552" s="8" t="s">
        <v>336</v>
      </c>
      <c r="E552" s="6">
        <v>85.6</v>
      </c>
      <c r="F552" s="6">
        <v>87.5</v>
      </c>
      <c r="G552" s="6">
        <v>85.3</v>
      </c>
      <c r="H552" s="5" t="s">
        <v>120</v>
      </c>
      <c r="I552" s="6">
        <f t="shared" si="32"/>
        <v>-1.90000000000001</v>
      </c>
      <c r="J552" s="5" t="str">
        <f>IF(H552="否","不适用",IF(AND(ISNUMBER(E552),ISNUMBER(F552)),IF(I552&gt;规则与名单!$B$2,"是","否"),"未判定"))</f>
        <v>不适用</v>
      </c>
      <c r="K552" s="5" t="str">
        <f t="shared" si="33"/>
        <v>非测试日纯氢</v>
      </c>
      <c r="L552" s="6">
        <f t="shared" si="34"/>
        <v>85.3</v>
      </c>
      <c r="M552" s="5">
        <f t="shared" si="35"/>
        <v>0</v>
      </c>
      <c r="N552" s="5" t="s">
        <v>4998</v>
      </c>
      <c r="O552" s="5" t="s">
        <v>4999</v>
      </c>
      <c r="P552" s="5" t="s">
        <v>5000</v>
      </c>
    </row>
    <row r="553" ht="19" customHeight="1" spans="1:16">
      <c r="A553" s="5">
        <v>25</v>
      </c>
      <c r="B553" s="5" t="s">
        <v>160</v>
      </c>
      <c r="C553" s="5" t="s">
        <v>142</v>
      </c>
      <c r="D553" s="8" t="s">
        <v>653</v>
      </c>
      <c r="E553" s="6">
        <v>102.1</v>
      </c>
      <c r="F553" s="6">
        <v>77.6</v>
      </c>
      <c r="G553" s="6">
        <v>92.7</v>
      </c>
      <c r="H553" s="5" t="s">
        <v>120</v>
      </c>
      <c r="I553" s="6">
        <f t="shared" si="32"/>
        <v>24.5</v>
      </c>
      <c r="J553" s="5" t="str">
        <f>IF(H553="否","不适用",IF(AND(ISNUMBER(E553),ISNUMBER(F553)),IF(I553&gt;规则与名单!$B$2,"是","否"),"未判定"))</f>
        <v>不适用</v>
      </c>
      <c r="K553" s="5" t="str">
        <f t="shared" si="33"/>
        <v>非测试日纯氢</v>
      </c>
      <c r="L553" s="6">
        <f t="shared" si="34"/>
        <v>92.7</v>
      </c>
      <c r="M553" s="5">
        <f t="shared" si="35"/>
        <v>0</v>
      </c>
      <c r="N553" s="5" t="s">
        <v>5001</v>
      </c>
      <c r="O553" s="5" t="s">
        <v>5002</v>
      </c>
      <c r="P553" s="5" t="s">
        <v>5003</v>
      </c>
    </row>
    <row r="554" ht="19" customHeight="1" spans="1:16">
      <c r="A554" s="5">
        <v>25</v>
      </c>
      <c r="B554" s="5" t="s">
        <v>160</v>
      </c>
      <c r="C554" s="5" t="s">
        <v>142</v>
      </c>
      <c r="D554" s="8" t="s">
        <v>140</v>
      </c>
      <c r="E554" s="6">
        <v>119</v>
      </c>
      <c r="F554" s="6">
        <v>0.06</v>
      </c>
      <c r="G554" s="6">
        <v>118.5</v>
      </c>
      <c r="H554" s="5" t="s">
        <v>120</v>
      </c>
      <c r="I554" s="6">
        <f t="shared" si="32"/>
        <v>118.94</v>
      </c>
      <c r="J554" s="5" t="str">
        <f>IF(H554="否","不适用",IF(AND(ISNUMBER(E554),ISNUMBER(F554)),IF(I554&gt;规则与名单!$B$2,"是","否"),"未判定"))</f>
        <v>不适用</v>
      </c>
      <c r="K554" s="5" t="str">
        <f t="shared" si="33"/>
        <v>非测试日纯氢</v>
      </c>
      <c r="L554" s="6">
        <f t="shared" si="34"/>
        <v>118.5</v>
      </c>
      <c r="M554" s="5">
        <f t="shared" si="35"/>
        <v>0</v>
      </c>
      <c r="N554" s="5" t="s">
        <v>5004</v>
      </c>
      <c r="O554" s="5" t="s">
        <v>5005</v>
      </c>
      <c r="P554" s="5" t="s">
        <v>5006</v>
      </c>
    </row>
    <row r="555" ht="19" customHeight="1" spans="1:16">
      <c r="A555" s="5">
        <v>25</v>
      </c>
      <c r="B555" s="5" t="s">
        <v>160</v>
      </c>
      <c r="C555" s="5" t="s">
        <v>142</v>
      </c>
      <c r="D555" s="8" t="s">
        <v>115</v>
      </c>
      <c r="E555" s="6">
        <v>98.9</v>
      </c>
      <c r="F555" s="6">
        <v>0.127</v>
      </c>
      <c r="G555" s="6">
        <v>98.6</v>
      </c>
      <c r="H555" s="5" t="s">
        <v>120</v>
      </c>
      <c r="I555" s="6">
        <f t="shared" si="32"/>
        <v>98.773</v>
      </c>
      <c r="J555" s="5" t="str">
        <f>IF(H555="否","不适用",IF(AND(ISNUMBER(E555),ISNUMBER(F555)),IF(I555&gt;规则与名单!$B$2,"是","否"),"未判定"))</f>
        <v>不适用</v>
      </c>
      <c r="K555" s="5" t="str">
        <f t="shared" si="33"/>
        <v>非测试日纯氢</v>
      </c>
      <c r="L555" s="6">
        <f t="shared" si="34"/>
        <v>98.6</v>
      </c>
      <c r="M555" s="5">
        <f t="shared" si="35"/>
        <v>0</v>
      </c>
      <c r="N555" s="5" t="s">
        <v>5007</v>
      </c>
      <c r="O555" s="5" t="s">
        <v>5008</v>
      </c>
      <c r="P555" s="5" t="s">
        <v>5009</v>
      </c>
    </row>
    <row r="556" ht="19" customHeight="1" spans="1:16">
      <c r="A556" s="5">
        <v>26</v>
      </c>
      <c r="B556" s="5" t="s">
        <v>47</v>
      </c>
      <c r="C556" s="5" t="s">
        <v>48</v>
      </c>
      <c r="D556" s="8" t="s">
        <v>165</v>
      </c>
      <c r="E556" s="6">
        <v>145.1</v>
      </c>
      <c r="F556" s="6">
        <v>137.9</v>
      </c>
      <c r="G556" s="6">
        <v>16</v>
      </c>
      <c r="H556" s="5" t="s">
        <v>120</v>
      </c>
      <c r="I556" s="6">
        <f t="shared" si="32"/>
        <v>7.19999999999999</v>
      </c>
      <c r="J556" s="5" t="str">
        <f>IF(H556="否","不适用",IF(AND(ISNUMBER(E556),ISNUMBER(F556)),IF(I556&gt;规则与名单!$B$2,"是","否"),"未判定"))</f>
        <v>不适用</v>
      </c>
      <c r="K556" s="5" t="str">
        <f t="shared" si="33"/>
        <v>非测试日纯氢</v>
      </c>
      <c r="L556" s="6">
        <f t="shared" si="34"/>
        <v>16</v>
      </c>
      <c r="M556" s="5">
        <f t="shared" si="35"/>
        <v>0</v>
      </c>
      <c r="N556" s="5" t="s">
        <v>5010</v>
      </c>
      <c r="O556" s="5" t="s">
        <v>5011</v>
      </c>
      <c r="P556" s="5" t="s">
        <v>5012</v>
      </c>
    </row>
    <row r="557" ht="19" customHeight="1" spans="1:16">
      <c r="A557" s="5">
        <v>26</v>
      </c>
      <c r="B557" s="5" t="s">
        <v>47</v>
      </c>
      <c r="C557" s="5" t="s">
        <v>48</v>
      </c>
      <c r="D557" s="8" t="s">
        <v>151</v>
      </c>
      <c r="E557" s="6">
        <v>28.9</v>
      </c>
      <c r="F557" s="6">
        <v>90.3</v>
      </c>
      <c r="G557" s="6">
        <v>8.8</v>
      </c>
      <c r="H557" s="5" t="s">
        <v>120</v>
      </c>
      <c r="I557" s="6">
        <f t="shared" si="32"/>
        <v>-61.4</v>
      </c>
      <c r="J557" s="5" t="str">
        <f>IF(H557="否","不适用",IF(AND(ISNUMBER(E557),ISNUMBER(F557)),IF(I557&gt;规则与名单!$B$2,"是","否"),"未判定"))</f>
        <v>不适用</v>
      </c>
      <c r="K557" s="5" t="str">
        <f t="shared" si="33"/>
        <v>非测试日纯氢</v>
      </c>
      <c r="L557" s="6">
        <f t="shared" si="34"/>
        <v>8.8</v>
      </c>
      <c r="M557" s="5">
        <f t="shared" si="35"/>
        <v>0</v>
      </c>
      <c r="N557" s="5" t="s">
        <v>5013</v>
      </c>
      <c r="O557" s="5" t="s">
        <v>5014</v>
      </c>
      <c r="P557" s="5" t="s">
        <v>5015</v>
      </c>
    </row>
    <row r="558" ht="19" customHeight="1" spans="1:16">
      <c r="A558" s="5">
        <v>26</v>
      </c>
      <c r="B558" s="5" t="s">
        <v>47</v>
      </c>
      <c r="C558" s="5" t="s">
        <v>48</v>
      </c>
      <c r="D558" s="8" t="s">
        <v>3358</v>
      </c>
      <c r="E558" s="6">
        <v>101.5</v>
      </c>
      <c r="F558" s="6">
        <v>33.7</v>
      </c>
      <c r="G558" s="6">
        <v>3.5</v>
      </c>
      <c r="H558" s="5" t="s">
        <v>120</v>
      </c>
      <c r="I558" s="6">
        <f t="shared" si="32"/>
        <v>67.8</v>
      </c>
      <c r="J558" s="5" t="str">
        <f>IF(H558="否","不适用",IF(AND(ISNUMBER(E558),ISNUMBER(F558)),IF(I558&gt;规则与名单!$B$2,"是","否"),"未判定"))</f>
        <v>不适用</v>
      </c>
      <c r="K558" s="5" t="str">
        <f t="shared" si="33"/>
        <v>非测试日纯氢</v>
      </c>
      <c r="L558" s="6">
        <f t="shared" si="34"/>
        <v>3.5</v>
      </c>
      <c r="M558" s="5">
        <f t="shared" si="35"/>
        <v>0</v>
      </c>
      <c r="N558" s="5" t="s">
        <v>5016</v>
      </c>
      <c r="O558" s="5" t="s">
        <v>5017</v>
      </c>
      <c r="P558" s="5" t="s">
        <v>5018</v>
      </c>
    </row>
    <row r="559" ht="19" customHeight="1" spans="1:16">
      <c r="A559" s="5">
        <v>26</v>
      </c>
      <c r="B559" s="5" t="s">
        <v>47</v>
      </c>
      <c r="C559" s="5" t="s">
        <v>48</v>
      </c>
      <c r="D559" s="8" t="s">
        <v>272</v>
      </c>
      <c r="E559" s="6">
        <v>92.7</v>
      </c>
      <c r="F559" s="6">
        <v>87.9</v>
      </c>
      <c r="G559" s="6">
        <v>7.4</v>
      </c>
      <c r="H559" s="5" t="s">
        <v>120</v>
      </c>
      <c r="I559" s="6">
        <f t="shared" si="32"/>
        <v>4.8</v>
      </c>
      <c r="J559" s="5" t="str">
        <f>IF(H559="否","不适用",IF(AND(ISNUMBER(E559),ISNUMBER(F559)),IF(I559&gt;规则与名单!$B$2,"是","否"),"未判定"))</f>
        <v>不适用</v>
      </c>
      <c r="K559" s="5" t="str">
        <f t="shared" si="33"/>
        <v>非测试日纯氢</v>
      </c>
      <c r="L559" s="6">
        <f t="shared" si="34"/>
        <v>7.4</v>
      </c>
      <c r="M559" s="5">
        <f t="shared" si="35"/>
        <v>0</v>
      </c>
      <c r="N559" s="5" t="s">
        <v>5019</v>
      </c>
      <c r="O559" s="5" t="s">
        <v>5020</v>
      </c>
      <c r="P559" s="5" t="s">
        <v>5021</v>
      </c>
    </row>
    <row r="560" ht="19" customHeight="1" spans="1:16">
      <c r="A560" s="5">
        <v>26</v>
      </c>
      <c r="B560" s="5" t="s">
        <v>47</v>
      </c>
      <c r="C560" s="5" t="s">
        <v>48</v>
      </c>
      <c r="D560" s="8" t="s">
        <v>506</v>
      </c>
      <c r="E560" s="6">
        <v>114</v>
      </c>
      <c r="F560" s="6">
        <v>108.2</v>
      </c>
      <c r="G560" s="6">
        <v>11.9</v>
      </c>
      <c r="H560" s="5" t="s">
        <v>120</v>
      </c>
      <c r="I560" s="6">
        <f t="shared" si="32"/>
        <v>5.8</v>
      </c>
      <c r="J560" s="5" t="str">
        <f>IF(H560="否","不适用",IF(AND(ISNUMBER(E560),ISNUMBER(F560)),IF(I560&gt;规则与名单!$B$2,"是","否"),"未判定"))</f>
        <v>不适用</v>
      </c>
      <c r="K560" s="5" t="str">
        <f t="shared" si="33"/>
        <v>非测试日纯氢</v>
      </c>
      <c r="L560" s="6">
        <f t="shared" si="34"/>
        <v>11.9</v>
      </c>
      <c r="M560" s="5">
        <f t="shared" si="35"/>
        <v>0</v>
      </c>
      <c r="N560" s="5" t="s">
        <v>5022</v>
      </c>
      <c r="O560" s="5" t="s">
        <v>5023</v>
      </c>
      <c r="P560" s="5" t="s">
        <v>5024</v>
      </c>
    </row>
    <row r="561" ht="19" customHeight="1" spans="1:16">
      <c r="A561" s="5">
        <v>26</v>
      </c>
      <c r="B561" s="5" t="s">
        <v>47</v>
      </c>
      <c r="C561" s="5" t="s">
        <v>48</v>
      </c>
      <c r="D561" s="8" t="s">
        <v>673</v>
      </c>
      <c r="E561" s="6">
        <v>100.4</v>
      </c>
      <c r="F561" s="6">
        <v>95.2</v>
      </c>
      <c r="G561" s="6">
        <v>10.6</v>
      </c>
      <c r="H561" s="5" t="s">
        <v>120</v>
      </c>
      <c r="I561" s="6">
        <f t="shared" si="32"/>
        <v>5.2</v>
      </c>
      <c r="J561" s="5" t="str">
        <f>IF(H561="否","不适用",IF(AND(ISNUMBER(E561),ISNUMBER(F561)),IF(I561&gt;规则与名单!$B$2,"是","否"),"未判定"))</f>
        <v>不适用</v>
      </c>
      <c r="K561" s="5" t="str">
        <f t="shared" si="33"/>
        <v>非测试日纯氢</v>
      </c>
      <c r="L561" s="6">
        <f t="shared" si="34"/>
        <v>10.6</v>
      </c>
      <c r="M561" s="5">
        <f t="shared" si="35"/>
        <v>0</v>
      </c>
      <c r="N561" s="5" t="s">
        <v>5025</v>
      </c>
      <c r="O561" s="5" t="s">
        <v>5026</v>
      </c>
      <c r="P561" s="5" t="s">
        <v>5027</v>
      </c>
    </row>
    <row r="562" ht="19" customHeight="1" spans="1:16">
      <c r="A562" s="5">
        <v>26</v>
      </c>
      <c r="B562" s="5" t="s">
        <v>47</v>
      </c>
      <c r="C562" s="5" t="s">
        <v>48</v>
      </c>
      <c r="D562" s="8" t="s">
        <v>183</v>
      </c>
      <c r="E562" s="6">
        <v>83.4</v>
      </c>
      <c r="F562" s="6">
        <v>79</v>
      </c>
      <c r="G562" s="6">
        <v>6</v>
      </c>
      <c r="H562" s="5" t="s">
        <v>120</v>
      </c>
      <c r="I562" s="6">
        <f t="shared" si="32"/>
        <v>4.40000000000001</v>
      </c>
      <c r="J562" s="5" t="str">
        <f>IF(H562="否","不适用",IF(AND(ISNUMBER(E562),ISNUMBER(F562)),IF(I562&gt;规则与名单!$B$2,"是","否"),"未判定"))</f>
        <v>不适用</v>
      </c>
      <c r="K562" s="5" t="str">
        <f t="shared" si="33"/>
        <v>非测试日纯氢</v>
      </c>
      <c r="L562" s="6">
        <f t="shared" si="34"/>
        <v>6</v>
      </c>
      <c r="M562" s="5">
        <f t="shared" si="35"/>
        <v>0</v>
      </c>
      <c r="N562" s="5" t="s">
        <v>5028</v>
      </c>
      <c r="O562" s="5" t="s">
        <v>5029</v>
      </c>
      <c r="P562" s="5" t="s">
        <v>5030</v>
      </c>
    </row>
    <row r="563" ht="19" customHeight="1" spans="1:16">
      <c r="A563" s="5">
        <v>26</v>
      </c>
      <c r="B563" s="5" t="s">
        <v>47</v>
      </c>
      <c r="C563" s="5" t="s">
        <v>48</v>
      </c>
      <c r="D563" s="8" t="s">
        <v>431</v>
      </c>
      <c r="E563" s="6">
        <v>143.1</v>
      </c>
      <c r="F563" s="6">
        <v>135.7</v>
      </c>
      <c r="G563" s="6">
        <v>26.3</v>
      </c>
      <c r="H563" s="5" t="s">
        <v>120</v>
      </c>
      <c r="I563" s="6">
        <f t="shared" si="32"/>
        <v>7.40000000000001</v>
      </c>
      <c r="J563" s="5" t="str">
        <f>IF(H563="否","不适用",IF(AND(ISNUMBER(E563),ISNUMBER(F563)),IF(I563&gt;规则与名单!$B$2,"是","否"),"未判定"))</f>
        <v>不适用</v>
      </c>
      <c r="K563" s="5" t="str">
        <f t="shared" si="33"/>
        <v>非测试日纯氢</v>
      </c>
      <c r="L563" s="6">
        <f t="shared" si="34"/>
        <v>26.3</v>
      </c>
      <c r="M563" s="5">
        <f t="shared" si="35"/>
        <v>0</v>
      </c>
      <c r="N563" s="5" t="s">
        <v>5031</v>
      </c>
      <c r="O563" s="5" t="s">
        <v>5032</v>
      </c>
      <c r="P563" s="5" t="s">
        <v>5033</v>
      </c>
    </row>
    <row r="564" ht="19" customHeight="1" spans="1:16">
      <c r="A564" s="5">
        <v>26</v>
      </c>
      <c r="B564" s="5" t="s">
        <v>47</v>
      </c>
      <c r="C564" s="5" t="s">
        <v>48</v>
      </c>
      <c r="D564" s="8" t="s">
        <v>3377</v>
      </c>
      <c r="E564" s="6">
        <v>116.4</v>
      </c>
      <c r="F564" s="6">
        <v>121</v>
      </c>
      <c r="G564" s="6">
        <v>8.5</v>
      </c>
      <c r="H564" s="5" t="s">
        <v>120</v>
      </c>
      <c r="I564" s="6">
        <f t="shared" si="32"/>
        <v>-4.59999999999999</v>
      </c>
      <c r="J564" s="5" t="str">
        <f>IF(H564="否","不适用",IF(AND(ISNUMBER(E564),ISNUMBER(F564)),IF(I564&gt;规则与名单!$B$2,"是","否"),"未判定"))</f>
        <v>不适用</v>
      </c>
      <c r="K564" s="5" t="str">
        <f t="shared" si="33"/>
        <v>非测试日纯氢</v>
      </c>
      <c r="L564" s="6">
        <f t="shared" si="34"/>
        <v>8.5</v>
      </c>
      <c r="M564" s="5">
        <f t="shared" si="35"/>
        <v>0</v>
      </c>
      <c r="N564" s="5" t="s">
        <v>5034</v>
      </c>
      <c r="O564" s="5" t="s">
        <v>5035</v>
      </c>
      <c r="P564" s="5" t="s">
        <v>5036</v>
      </c>
    </row>
    <row r="565" ht="19" customHeight="1" spans="1:16">
      <c r="A565" s="5">
        <v>26</v>
      </c>
      <c r="B565" s="5" t="s">
        <v>47</v>
      </c>
      <c r="C565" s="5" t="s">
        <v>48</v>
      </c>
      <c r="D565" s="8" t="s">
        <v>407</v>
      </c>
      <c r="E565" s="6">
        <v>127.6</v>
      </c>
      <c r="F565" s="6">
        <v>110</v>
      </c>
      <c r="G565" s="6">
        <v>13.9</v>
      </c>
      <c r="H565" s="5" t="s">
        <v>120</v>
      </c>
      <c r="I565" s="6">
        <f t="shared" si="32"/>
        <v>17.6</v>
      </c>
      <c r="J565" s="5" t="str">
        <f>IF(H565="否","不适用",IF(AND(ISNUMBER(E565),ISNUMBER(F565)),IF(I565&gt;规则与名单!$B$2,"是","否"),"未判定"))</f>
        <v>不适用</v>
      </c>
      <c r="K565" s="5" t="str">
        <f t="shared" si="33"/>
        <v>非测试日纯氢</v>
      </c>
      <c r="L565" s="6">
        <f t="shared" si="34"/>
        <v>13.9</v>
      </c>
      <c r="M565" s="5">
        <f t="shared" si="35"/>
        <v>0</v>
      </c>
      <c r="N565" s="5" t="s">
        <v>5037</v>
      </c>
      <c r="O565" s="5" t="s">
        <v>5038</v>
      </c>
      <c r="P565" s="5" t="s">
        <v>5039</v>
      </c>
    </row>
    <row r="566" ht="19" customHeight="1" spans="1:16">
      <c r="A566" s="5">
        <v>26</v>
      </c>
      <c r="B566" s="5" t="s">
        <v>47</v>
      </c>
      <c r="C566" s="5" t="s">
        <v>48</v>
      </c>
      <c r="D566" s="8" t="s">
        <v>411</v>
      </c>
      <c r="E566" s="6">
        <v>162.5</v>
      </c>
      <c r="F566" s="6">
        <v>154.5</v>
      </c>
      <c r="G566" s="6">
        <v>19.4</v>
      </c>
      <c r="H566" s="5" t="s">
        <v>120</v>
      </c>
      <c r="I566" s="6">
        <f t="shared" si="32"/>
        <v>8</v>
      </c>
      <c r="J566" s="5" t="str">
        <f>IF(H566="否","不适用",IF(AND(ISNUMBER(E566),ISNUMBER(F566)),IF(I566&gt;规则与名单!$B$2,"是","否"),"未判定"))</f>
        <v>不适用</v>
      </c>
      <c r="K566" s="5" t="str">
        <f t="shared" si="33"/>
        <v>非测试日纯氢</v>
      </c>
      <c r="L566" s="6">
        <f t="shared" si="34"/>
        <v>19.4</v>
      </c>
      <c r="M566" s="5">
        <f t="shared" si="35"/>
        <v>0</v>
      </c>
      <c r="N566" s="5" t="s">
        <v>5040</v>
      </c>
      <c r="O566" s="5" t="s">
        <v>5041</v>
      </c>
      <c r="P566" s="5" t="s">
        <v>5042</v>
      </c>
    </row>
    <row r="567" ht="19" customHeight="1" spans="1:16">
      <c r="A567" s="5">
        <v>26</v>
      </c>
      <c r="B567" s="5" t="s">
        <v>47</v>
      </c>
      <c r="C567" s="5" t="s">
        <v>48</v>
      </c>
      <c r="D567" s="8" t="s">
        <v>251</v>
      </c>
      <c r="E567" s="6">
        <v>157.4</v>
      </c>
      <c r="F567" s="6">
        <v>149.2</v>
      </c>
      <c r="G567" s="6">
        <v>18.5</v>
      </c>
      <c r="H567" s="5" t="s">
        <v>120</v>
      </c>
      <c r="I567" s="6">
        <f t="shared" si="32"/>
        <v>8.20000000000002</v>
      </c>
      <c r="J567" s="5" t="str">
        <f>IF(H567="否","不适用",IF(AND(ISNUMBER(E567),ISNUMBER(F567)),IF(I567&gt;规则与名单!$B$2,"是","否"),"未判定"))</f>
        <v>不适用</v>
      </c>
      <c r="K567" s="5" t="str">
        <f t="shared" si="33"/>
        <v>非测试日纯氢</v>
      </c>
      <c r="L567" s="6">
        <f t="shared" si="34"/>
        <v>18.5</v>
      </c>
      <c r="M567" s="5">
        <f t="shared" si="35"/>
        <v>0</v>
      </c>
      <c r="N567" s="5" t="s">
        <v>5043</v>
      </c>
      <c r="O567" s="5" t="s">
        <v>5044</v>
      </c>
      <c r="P567" s="5" t="s">
        <v>5045</v>
      </c>
    </row>
    <row r="568" ht="19" customHeight="1" spans="1:16">
      <c r="A568" s="5">
        <v>26</v>
      </c>
      <c r="B568" s="5" t="s">
        <v>47</v>
      </c>
      <c r="C568" s="5" t="s">
        <v>48</v>
      </c>
      <c r="D568" s="8" t="s">
        <v>472</v>
      </c>
      <c r="E568" s="6">
        <v>202.9</v>
      </c>
      <c r="F568" s="6">
        <v>192.2</v>
      </c>
      <c r="G568" s="6">
        <v>19.6</v>
      </c>
      <c r="H568" s="5" t="s">
        <v>120</v>
      </c>
      <c r="I568" s="6">
        <f t="shared" si="32"/>
        <v>10.7</v>
      </c>
      <c r="J568" s="5" t="str">
        <f>IF(H568="否","不适用",IF(AND(ISNUMBER(E568),ISNUMBER(F568)),IF(I568&gt;规则与名单!$B$2,"是","否"),"未判定"))</f>
        <v>不适用</v>
      </c>
      <c r="K568" s="5" t="str">
        <f t="shared" si="33"/>
        <v>非测试日纯氢</v>
      </c>
      <c r="L568" s="6">
        <f t="shared" si="34"/>
        <v>19.6</v>
      </c>
      <c r="M568" s="5">
        <f t="shared" si="35"/>
        <v>0</v>
      </c>
      <c r="N568" s="5" t="s">
        <v>5046</v>
      </c>
      <c r="O568" s="5" t="s">
        <v>5047</v>
      </c>
      <c r="P568" s="5" t="s">
        <v>5048</v>
      </c>
    </row>
    <row r="569" ht="19" customHeight="1" spans="1:16">
      <c r="A569" s="5">
        <v>26</v>
      </c>
      <c r="B569" s="5" t="s">
        <v>47</v>
      </c>
      <c r="C569" s="5" t="s">
        <v>48</v>
      </c>
      <c r="D569" s="8" t="s">
        <v>466</v>
      </c>
      <c r="E569" s="6">
        <v>101.9</v>
      </c>
      <c r="F569" s="6">
        <v>96.9</v>
      </c>
      <c r="G569" s="6">
        <v>10.2</v>
      </c>
      <c r="H569" s="5" t="s">
        <v>120</v>
      </c>
      <c r="I569" s="6">
        <f t="shared" si="32"/>
        <v>5</v>
      </c>
      <c r="J569" s="5" t="str">
        <f>IF(H569="否","不适用",IF(AND(ISNUMBER(E569),ISNUMBER(F569)),IF(I569&gt;规则与名单!$B$2,"是","否"),"未判定"))</f>
        <v>不适用</v>
      </c>
      <c r="K569" s="5" t="str">
        <f t="shared" si="33"/>
        <v>非测试日纯氢</v>
      </c>
      <c r="L569" s="6">
        <f t="shared" si="34"/>
        <v>10.2</v>
      </c>
      <c r="M569" s="5">
        <f t="shared" si="35"/>
        <v>0</v>
      </c>
      <c r="N569" s="5" t="s">
        <v>5049</v>
      </c>
      <c r="O569" s="5" t="s">
        <v>5050</v>
      </c>
      <c r="P569" s="5" t="s">
        <v>5051</v>
      </c>
    </row>
    <row r="570" ht="19" customHeight="1" spans="1:16">
      <c r="A570" s="5">
        <v>26</v>
      </c>
      <c r="B570" s="5" t="s">
        <v>47</v>
      </c>
      <c r="C570" s="5" t="s">
        <v>48</v>
      </c>
      <c r="D570" s="8" t="s">
        <v>333</v>
      </c>
      <c r="E570" s="6">
        <v>130.3</v>
      </c>
      <c r="F570" s="6">
        <v>123.7</v>
      </c>
      <c r="G570" s="6">
        <v>17.7</v>
      </c>
      <c r="H570" s="5" t="s">
        <v>120</v>
      </c>
      <c r="I570" s="6">
        <f t="shared" si="32"/>
        <v>6.60000000000001</v>
      </c>
      <c r="J570" s="5" t="str">
        <f>IF(H570="否","不适用",IF(AND(ISNUMBER(E570),ISNUMBER(F570)),IF(I570&gt;规则与名单!$B$2,"是","否"),"未判定"))</f>
        <v>不适用</v>
      </c>
      <c r="K570" s="5" t="str">
        <f t="shared" si="33"/>
        <v>非测试日纯氢</v>
      </c>
      <c r="L570" s="6">
        <f t="shared" si="34"/>
        <v>17.7</v>
      </c>
      <c r="M570" s="5">
        <f t="shared" si="35"/>
        <v>0</v>
      </c>
      <c r="N570" s="5" t="s">
        <v>5052</v>
      </c>
      <c r="O570" s="5" t="s">
        <v>5053</v>
      </c>
      <c r="P570" s="5" t="s">
        <v>5054</v>
      </c>
    </row>
    <row r="571" ht="19" customHeight="1" spans="1:16">
      <c r="A571" s="5">
        <v>26</v>
      </c>
      <c r="B571" s="5" t="s">
        <v>47</v>
      </c>
      <c r="C571" s="5" t="s">
        <v>48</v>
      </c>
      <c r="D571" s="8" t="s">
        <v>175</v>
      </c>
      <c r="E571" s="6">
        <v>75.9</v>
      </c>
      <c r="F571" s="6">
        <v>72.1</v>
      </c>
      <c r="G571" s="6">
        <v>3.6</v>
      </c>
      <c r="H571" s="5" t="s">
        <v>120</v>
      </c>
      <c r="I571" s="6">
        <f t="shared" si="32"/>
        <v>3.80000000000001</v>
      </c>
      <c r="J571" s="5" t="str">
        <f>IF(H571="否","不适用",IF(AND(ISNUMBER(E571),ISNUMBER(F571)),IF(I571&gt;规则与名单!$B$2,"是","否"),"未判定"))</f>
        <v>不适用</v>
      </c>
      <c r="K571" s="5" t="str">
        <f t="shared" si="33"/>
        <v>非测试日纯氢</v>
      </c>
      <c r="L571" s="6">
        <f t="shared" si="34"/>
        <v>3.6</v>
      </c>
      <c r="M571" s="5">
        <f t="shared" si="35"/>
        <v>0</v>
      </c>
      <c r="N571" s="5" t="s">
        <v>5055</v>
      </c>
      <c r="O571" s="5" t="s">
        <v>5056</v>
      </c>
      <c r="P571" s="5" t="s">
        <v>5057</v>
      </c>
    </row>
    <row r="572" ht="19" customHeight="1" spans="1:16">
      <c r="A572" s="5">
        <v>26</v>
      </c>
      <c r="B572" s="5" t="s">
        <v>47</v>
      </c>
      <c r="C572" s="5" t="s">
        <v>48</v>
      </c>
      <c r="D572" s="8" t="s">
        <v>3402</v>
      </c>
      <c r="E572" s="6">
        <v>99.9</v>
      </c>
      <c r="F572" s="6">
        <v>94.6</v>
      </c>
      <c r="G572" s="6">
        <v>5.1</v>
      </c>
      <c r="H572" s="5" t="s">
        <v>120</v>
      </c>
      <c r="I572" s="6">
        <f t="shared" si="32"/>
        <v>5.30000000000001</v>
      </c>
      <c r="J572" s="5" t="str">
        <f>IF(H572="否","不适用",IF(AND(ISNUMBER(E572),ISNUMBER(F572)),IF(I572&gt;规则与名单!$B$2,"是","否"),"未判定"))</f>
        <v>不适用</v>
      </c>
      <c r="K572" s="5" t="str">
        <f t="shared" si="33"/>
        <v>非测试日纯氢</v>
      </c>
      <c r="L572" s="6">
        <f t="shared" si="34"/>
        <v>5.1</v>
      </c>
      <c r="M572" s="5">
        <f t="shared" si="35"/>
        <v>0</v>
      </c>
      <c r="N572" s="5" t="s">
        <v>5058</v>
      </c>
      <c r="O572" s="5" t="s">
        <v>5059</v>
      </c>
      <c r="P572" s="5" t="s">
        <v>5060</v>
      </c>
    </row>
    <row r="573" ht="19" customHeight="1" spans="1:16">
      <c r="A573" s="5">
        <v>26</v>
      </c>
      <c r="B573" s="5" t="s">
        <v>47</v>
      </c>
      <c r="C573" s="5" t="s">
        <v>48</v>
      </c>
      <c r="D573" s="8" t="s">
        <v>487</v>
      </c>
      <c r="E573" s="6">
        <v>119.9</v>
      </c>
      <c r="F573" s="6">
        <v>113.5</v>
      </c>
      <c r="G573" s="6">
        <v>11.5</v>
      </c>
      <c r="H573" s="5" t="s">
        <v>120</v>
      </c>
      <c r="I573" s="6">
        <f t="shared" si="32"/>
        <v>6.40000000000001</v>
      </c>
      <c r="J573" s="5" t="str">
        <f>IF(H573="否","不适用",IF(AND(ISNUMBER(E573),ISNUMBER(F573)),IF(I573&gt;规则与名单!$B$2,"是","否"),"未判定"))</f>
        <v>不适用</v>
      </c>
      <c r="K573" s="5" t="str">
        <f t="shared" si="33"/>
        <v>非测试日纯氢</v>
      </c>
      <c r="L573" s="6">
        <f t="shared" si="34"/>
        <v>11.5</v>
      </c>
      <c r="M573" s="5">
        <f t="shared" si="35"/>
        <v>0</v>
      </c>
      <c r="N573" s="5" t="s">
        <v>5061</v>
      </c>
      <c r="O573" s="5" t="s">
        <v>5062</v>
      </c>
      <c r="P573" s="5" t="s">
        <v>5063</v>
      </c>
    </row>
    <row r="574" ht="19" customHeight="1" spans="1:16">
      <c r="A574" s="5">
        <v>26</v>
      </c>
      <c r="B574" s="5" t="s">
        <v>47</v>
      </c>
      <c r="C574" s="5" t="s">
        <v>48</v>
      </c>
      <c r="D574" s="8" t="s">
        <v>121</v>
      </c>
      <c r="E574" s="6">
        <v>128.4</v>
      </c>
      <c r="F574" s="6">
        <v>121.8</v>
      </c>
      <c r="G574" s="6">
        <v>9.1</v>
      </c>
      <c r="H574" s="5" t="s">
        <v>120</v>
      </c>
      <c r="I574" s="6">
        <f t="shared" si="32"/>
        <v>6.60000000000001</v>
      </c>
      <c r="J574" s="5" t="str">
        <f>IF(H574="否","不适用",IF(AND(ISNUMBER(E574),ISNUMBER(F574)),IF(I574&gt;规则与名单!$B$2,"是","否"),"未判定"))</f>
        <v>不适用</v>
      </c>
      <c r="K574" s="5" t="str">
        <f t="shared" si="33"/>
        <v>非测试日纯氢</v>
      </c>
      <c r="L574" s="6">
        <f t="shared" si="34"/>
        <v>9.1</v>
      </c>
      <c r="M574" s="5">
        <f t="shared" si="35"/>
        <v>0</v>
      </c>
      <c r="N574" s="5" t="s">
        <v>5064</v>
      </c>
      <c r="O574" s="5" t="s">
        <v>5065</v>
      </c>
      <c r="P574" s="5" t="s">
        <v>5066</v>
      </c>
    </row>
    <row r="575" ht="19" customHeight="1" spans="1:16">
      <c r="A575" s="5">
        <v>26</v>
      </c>
      <c r="B575" s="5" t="s">
        <v>47</v>
      </c>
      <c r="C575" s="5" t="s">
        <v>48</v>
      </c>
      <c r="D575" s="8" t="s">
        <v>170</v>
      </c>
      <c r="E575" s="6">
        <v>141.2</v>
      </c>
      <c r="F575" s="6">
        <v>133.8</v>
      </c>
      <c r="G575" s="6">
        <v>17</v>
      </c>
      <c r="H575" s="5" t="s">
        <v>120</v>
      </c>
      <c r="I575" s="6">
        <f t="shared" si="32"/>
        <v>7.39999999999998</v>
      </c>
      <c r="J575" s="5" t="str">
        <f>IF(H575="否","不适用",IF(AND(ISNUMBER(E575),ISNUMBER(F575)),IF(I575&gt;规则与名单!$B$2,"是","否"),"未判定"))</f>
        <v>不适用</v>
      </c>
      <c r="K575" s="5" t="str">
        <f t="shared" si="33"/>
        <v>非测试日纯氢</v>
      </c>
      <c r="L575" s="6">
        <f t="shared" si="34"/>
        <v>17</v>
      </c>
      <c r="M575" s="5">
        <f t="shared" si="35"/>
        <v>0</v>
      </c>
      <c r="N575" s="5" t="s">
        <v>5067</v>
      </c>
      <c r="O575" s="5" t="s">
        <v>5068</v>
      </c>
      <c r="P575" s="5" t="s">
        <v>5069</v>
      </c>
    </row>
    <row r="576" ht="19" customHeight="1" spans="1:16">
      <c r="A576" s="5">
        <v>26</v>
      </c>
      <c r="B576" s="5" t="s">
        <v>47</v>
      </c>
      <c r="C576" s="5" t="s">
        <v>48</v>
      </c>
      <c r="D576" s="8" t="s">
        <v>644</v>
      </c>
      <c r="E576" s="6">
        <v>157.7</v>
      </c>
      <c r="F576" s="6">
        <v>149.4</v>
      </c>
      <c r="G576" s="6">
        <v>20.4</v>
      </c>
      <c r="H576" s="5" t="s">
        <v>120</v>
      </c>
      <c r="I576" s="6">
        <f t="shared" si="32"/>
        <v>8.29999999999998</v>
      </c>
      <c r="J576" s="5" t="str">
        <f>IF(H576="否","不适用",IF(AND(ISNUMBER(E576),ISNUMBER(F576)),IF(I576&gt;规则与名单!$B$2,"是","否"),"未判定"))</f>
        <v>不适用</v>
      </c>
      <c r="K576" s="5" t="str">
        <f t="shared" si="33"/>
        <v>非测试日纯氢</v>
      </c>
      <c r="L576" s="6">
        <f t="shared" si="34"/>
        <v>20.4</v>
      </c>
      <c r="M576" s="5">
        <f t="shared" si="35"/>
        <v>0</v>
      </c>
      <c r="N576" s="5" t="s">
        <v>5070</v>
      </c>
      <c r="O576" s="5" t="s">
        <v>5071</v>
      </c>
      <c r="P576" s="5" t="s">
        <v>5072</v>
      </c>
    </row>
    <row r="577" ht="19" customHeight="1" spans="1:16">
      <c r="A577" s="5">
        <v>26</v>
      </c>
      <c r="B577" s="5" t="s">
        <v>47</v>
      </c>
      <c r="C577" s="5" t="s">
        <v>48</v>
      </c>
      <c r="D577" s="8" t="s">
        <v>3418</v>
      </c>
      <c r="E577" s="6">
        <v>37.7</v>
      </c>
      <c r="F577" s="6">
        <v>35.9</v>
      </c>
      <c r="G577" s="6">
        <v>3.6</v>
      </c>
      <c r="H577" s="5" t="s">
        <v>120</v>
      </c>
      <c r="I577" s="6">
        <f t="shared" si="32"/>
        <v>1.8</v>
      </c>
      <c r="J577" s="5" t="str">
        <f>IF(H577="否","不适用",IF(AND(ISNUMBER(E577),ISNUMBER(F577)),IF(I577&gt;规则与名单!$B$2,"是","否"),"未判定"))</f>
        <v>不适用</v>
      </c>
      <c r="K577" s="5" t="str">
        <f t="shared" si="33"/>
        <v>非测试日纯氢</v>
      </c>
      <c r="L577" s="6">
        <f t="shared" si="34"/>
        <v>3.6</v>
      </c>
      <c r="M577" s="5">
        <f t="shared" si="35"/>
        <v>0</v>
      </c>
      <c r="N577" s="5" t="s">
        <v>5073</v>
      </c>
      <c r="O577" s="5" t="s">
        <v>5074</v>
      </c>
      <c r="P577" s="5" t="s">
        <v>5075</v>
      </c>
    </row>
    <row r="578" ht="19" customHeight="1" spans="1:16">
      <c r="A578" s="5">
        <v>26</v>
      </c>
      <c r="B578" s="5" t="s">
        <v>47</v>
      </c>
      <c r="C578" s="5" t="s">
        <v>48</v>
      </c>
      <c r="D578" s="8" t="s">
        <v>3422</v>
      </c>
      <c r="E578" s="6">
        <v>37.8</v>
      </c>
      <c r="F578" s="6">
        <v>35.8</v>
      </c>
      <c r="G578" s="6">
        <v>2</v>
      </c>
      <c r="H578" s="5" t="s">
        <v>120</v>
      </c>
      <c r="I578" s="6">
        <f t="shared" ref="I578:I641" si="36">IF(AND(ISNUMBER(E578),ISNUMBER(F578)),E578-F578,"")</f>
        <v>2</v>
      </c>
      <c r="J578" s="5" t="str">
        <f>IF(H578="否","不适用",IF(AND(ISNUMBER(E578),ISNUMBER(F578)),IF(I578&gt;规则与名单!$B$2,"是","否"),"未判定"))</f>
        <v>不适用</v>
      </c>
      <c r="K578" s="5" t="str">
        <f t="shared" ref="K578:K641" si="37">IF(J578="是",IF(ISNUMBER(F578),"测试日GPS","缺失"),IF(ISNUMBER(G578),"非测试日纯氢",IF(AND(H578="是",J578="未判定"),IF(ISNUMBER(F578),"测试名单无纯氢GPS","缺失"),IF(ISNUMBER(E578),"非测试日仪表","缺失"))))</f>
        <v>非测试日纯氢</v>
      </c>
      <c r="L578" s="6">
        <f t="shared" ref="L578:L641" si="38">IF(K578="缺失","",IF(K578="非测试日纯氢",G578,IF(K578="非测试日仪表",E578,F578)))</f>
        <v>2</v>
      </c>
      <c r="M578" s="5">
        <f t="shared" ref="M578:M641" si="39">IF(K578="缺失",1,0)</f>
        <v>0</v>
      </c>
      <c r="N578" s="5" t="s">
        <v>5076</v>
      </c>
      <c r="O578" s="5" t="s">
        <v>5077</v>
      </c>
      <c r="P578" s="5" t="s">
        <v>5078</v>
      </c>
    </row>
    <row r="579" ht="19" customHeight="1" spans="1:16">
      <c r="A579" s="5">
        <v>26</v>
      </c>
      <c r="B579" s="5" t="s">
        <v>47</v>
      </c>
      <c r="C579" s="5" t="s">
        <v>48</v>
      </c>
      <c r="D579" s="8" t="s">
        <v>336</v>
      </c>
      <c r="E579" s="6">
        <v>35.6</v>
      </c>
      <c r="F579" s="6">
        <v>33.6</v>
      </c>
      <c r="G579" s="6">
        <v>1.2</v>
      </c>
      <c r="H579" s="5" t="s">
        <v>120</v>
      </c>
      <c r="I579" s="6">
        <f t="shared" si="36"/>
        <v>2</v>
      </c>
      <c r="J579" s="5" t="str">
        <f>IF(H579="否","不适用",IF(AND(ISNUMBER(E579),ISNUMBER(F579)),IF(I579&gt;规则与名单!$B$2,"是","否"),"未判定"))</f>
        <v>不适用</v>
      </c>
      <c r="K579" s="5" t="str">
        <f t="shared" si="37"/>
        <v>非测试日纯氢</v>
      </c>
      <c r="L579" s="6">
        <f t="shared" si="38"/>
        <v>1.2</v>
      </c>
      <c r="M579" s="5">
        <f t="shared" si="39"/>
        <v>0</v>
      </c>
      <c r="N579" s="5" t="s">
        <v>5079</v>
      </c>
      <c r="O579" s="5" t="s">
        <v>5080</v>
      </c>
      <c r="P579" s="5" t="s">
        <v>5081</v>
      </c>
    </row>
    <row r="580" ht="19" customHeight="1" spans="1:16">
      <c r="A580" s="5">
        <v>26</v>
      </c>
      <c r="B580" s="5" t="s">
        <v>47</v>
      </c>
      <c r="C580" s="5" t="s">
        <v>48</v>
      </c>
      <c r="D580" s="8" t="s">
        <v>653</v>
      </c>
      <c r="E580" s="6">
        <v>66.2</v>
      </c>
      <c r="F580" s="6">
        <v>62.8</v>
      </c>
      <c r="G580" s="6">
        <v>8.5</v>
      </c>
      <c r="H580" s="5" t="s">
        <v>120</v>
      </c>
      <c r="I580" s="6">
        <f t="shared" si="36"/>
        <v>3.40000000000001</v>
      </c>
      <c r="J580" s="5" t="str">
        <f>IF(H580="否","不适用",IF(AND(ISNUMBER(E580),ISNUMBER(F580)),IF(I580&gt;规则与名单!$B$2,"是","否"),"未判定"))</f>
        <v>不适用</v>
      </c>
      <c r="K580" s="5" t="str">
        <f t="shared" si="37"/>
        <v>非测试日纯氢</v>
      </c>
      <c r="L580" s="6">
        <f t="shared" si="38"/>
        <v>8.5</v>
      </c>
      <c r="M580" s="5">
        <f t="shared" si="39"/>
        <v>0</v>
      </c>
      <c r="N580" s="5" t="s">
        <v>5082</v>
      </c>
      <c r="O580" s="5" t="s">
        <v>5083</v>
      </c>
      <c r="P580" s="5" t="s">
        <v>5084</v>
      </c>
    </row>
    <row r="581" ht="19" customHeight="1" spans="1:16">
      <c r="A581" s="5">
        <v>26</v>
      </c>
      <c r="B581" s="5" t="s">
        <v>47</v>
      </c>
      <c r="C581" s="5" t="s">
        <v>48</v>
      </c>
      <c r="D581" s="8" t="s">
        <v>140</v>
      </c>
      <c r="E581" s="6">
        <v>163.7</v>
      </c>
      <c r="F581" s="6">
        <v>154.9</v>
      </c>
      <c r="G581" s="6">
        <v>13.9</v>
      </c>
      <c r="H581" s="5" t="s">
        <v>120</v>
      </c>
      <c r="I581" s="6">
        <f t="shared" si="36"/>
        <v>8.79999999999998</v>
      </c>
      <c r="J581" s="5" t="str">
        <f>IF(H581="否","不适用",IF(AND(ISNUMBER(E581),ISNUMBER(F581)),IF(I581&gt;规则与名单!$B$2,"是","否"),"未判定"))</f>
        <v>不适用</v>
      </c>
      <c r="K581" s="5" t="str">
        <f t="shared" si="37"/>
        <v>非测试日纯氢</v>
      </c>
      <c r="L581" s="6">
        <f t="shared" si="38"/>
        <v>13.9</v>
      </c>
      <c r="M581" s="5">
        <f t="shared" si="39"/>
        <v>0</v>
      </c>
      <c r="N581" s="5" t="s">
        <v>5085</v>
      </c>
      <c r="O581" s="5" t="s">
        <v>5086</v>
      </c>
      <c r="P581" s="5" t="s">
        <v>5087</v>
      </c>
    </row>
    <row r="582" ht="19" customHeight="1" spans="1:16">
      <c r="A582" s="5">
        <v>26</v>
      </c>
      <c r="B582" s="5" t="s">
        <v>47</v>
      </c>
      <c r="C582" s="5" t="s">
        <v>48</v>
      </c>
      <c r="D582" s="8" t="s">
        <v>115</v>
      </c>
      <c r="E582" s="6">
        <v>123.3</v>
      </c>
      <c r="F582" s="6">
        <v>116.6</v>
      </c>
      <c r="G582" s="6">
        <v>12.5</v>
      </c>
      <c r="H582" s="5" t="s">
        <v>120</v>
      </c>
      <c r="I582" s="6">
        <f t="shared" si="36"/>
        <v>6.7</v>
      </c>
      <c r="J582" s="5" t="str">
        <f>IF(H582="否","不适用",IF(AND(ISNUMBER(E582),ISNUMBER(F582)),IF(I582&gt;规则与名单!$B$2,"是","否"),"未判定"))</f>
        <v>不适用</v>
      </c>
      <c r="K582" s="5" t="str">
        <f t="shared" si="37"/>
        <v>非测试日纯氢</v>
      </c>
      <c r="L582" s="6">
        <f t="shared" si="38"/>
        <v>12.5</v>
      </c>
      <c r="M582" s="5">
        <f t="shared" si="39"/>
        <v>0</v>
      </c>
      <c r="N582" s="5" t="s">
        <v>5088</v>
      </c>
      <c r="O582" s="5" t="s">
        <v>5089</v>
      </c>
      <c r="P582" s="5" t="s">
        <v>5090</v>
      </c>
    </row>
    <row r="583" ht="19" customHeight="1" spans="1:16">
      <c r="A583" s="5">
        <v>27</v>
      </c>
      <c r="B583" s="5" t="s">
        <v>166</v>
      </c>
      <c r="C583" s="5" t="s">
        <v>48</v>
      </c>
      <c r="D583" s="8" t="s">
        <v>170</v>
      </c>
      <c r="E583" s="6">
        <v>158.5</v>
      </c>
      <c r="F583" s="6">
        <v>149.7</v>
      </c>
      <c r="G583" s="6">
        <v>37.1</v>
      </c>
      <c r="H583" s="5" t="s">
        <v>120</v>
      </c>
      <c r="I583" s="6">
        <f t="shared" si="36"/>
        <v>8.80000000000001</v>
      </c>
      <c r="J583" s="5" t="str">
        <f>IF(H583="否","不适用",IF(AND(ISNUMBER(E583),ISNUMBER(F583)),IF(I583&gt;规则与名单!$B$2,"是","否"),"未判定"))</f>
        <v>不适用</v>
      </c>
      <c r="K583" s="5" t="str">
        <f t="shared" si="37"/>
        <v>非测试日纯氢</v>
      </c>
      <c r="L583" s="6">
        <f t="shared" si="38"/>
        <v>37.1</v>
      </c>
      <c r="M583" s="5">
        <f t="shared" si="39"/>
        <v>0</v>
      </c>
      <c r="N583" s="5" t="s">
        <v>5091</v>
      </c>
      <c r="O583" s="5" t="s">
        <v>5092</v>
      </c>
      <c r="P583" s="5" t="s">
        <v>5093</v>
      </c>
    </row>
    <row r="584" ht="19" customHeight="1" spans="1:16">
      <c r="A584" s="5">
        <v>27</v>
      </c>
      <c r="B584" s="5" t="s">
        <v>166</v>
      </c>
      <c r="C584" s="5" t="s">
        <v>48</v>
      </c>
      <c r="D584" s="8" t="s">
        <v>644</v>
      </c>
      <c r="E584" s="6">
        <v>201.4</v>
      </c>
      <c r="F584" s="6">
        <v>190.6</v>
      </c>
      <c r="G584" s="6">
        <v>55.3</v>
      </c>
      <c r="H584" s="5" t="s">
        <v>120</v>
      </c>
      <c r="I584" s="6">
        <f t="shared" si="36"/>
        <v>10.8</v>
      </c>
      <c r="J584" s="5" t="str">
        <f>IF(H584="否","不适用",IF(AND(ISNUMBER(E584),ISNUMBER(F584)),IF(I584&gt;规则与名单!$B$2,"是","否"),"未判定"))</f>
        <v>不适用</v>
      </c>
      <c r="K584" s="5" t="str">
        <f t="shared" si="37"/>
        <v>非测试日纯氢</v>
      </c>
      <c r="L584" s="6">
        <f t="shared" si="38"/>
        <v>55.3</v>
      </c>
      <c r="M584" s="5">
        <f t="shared" si="39"/>
        <v>0</v>
      </c>
      <c r="N584" s="5" t="s">
        <v>5094</v>
      </c>
      <c r="O584" s="5" t="s">
        <v>5095</v>
      </c>
      <c r="P584" s="5" t="s">
        <v>5096</v>
      </c>
    </row>
    <row r="585" ht="19" customHeight="1" spans="1:16">
      <c r="A585" s="5">
        <v>27</v>
      </c>
      <c r="B585" s="5" t="s">
        <v>166</v>
      </c>
      <c r="C585" s="5" t="s">
        <v>48</v>
      </c>
      <c r="D585" s="8" t="s">
        <v>3418</v>
      </c>
      <c r="E585" s="6">
        <v>179.3</v>
      </c>
      <c r="F585" s="6">
        <v>169.7</v>
      </c>
      <c r="G585" s="6">
        <v>26.4</v>
      </c>
      <c r="H585" s="5" t="s">
        <v>120</v>
      </c>
      <c r="I585" s="6">
        <f t="shared" si="36"/>
        <v>9.60000000000002</v>
      </c>
      <c r="J585" s="5" t="str">
        <f>IF(H585="否","不适用",IF(AND(ISNUMBER(E585),ISNUMBER(F585)),IF(I585&gt;规则与名单!$B$2,"是","否"),"未判定"))</f>
        <v>不适用</v>
      </c>
      <c r="K585" s="5" t="str">
        <f t="shared" si="37"/>
        <v>非测试日纯氢</v>
      </c>
      <c r="L585" s="6">
        <f t="shared" si="38"/>
        <v>26.4</v>
      </c>
      <c r="M585" s="5">
        <f t="shared" si="39"/>
        <v>0</v>
      </c>
      <c r="N585" s="5" t="s">
        <v>5097</v>
      </c>
      <c r="O585" s="5" t="s">
        <v>5098</v>
      </c>
      <c r="P585" s="5" t="s">
        <v>5099</v>
      </c>
    </row>
    <row r="586" ht="19" customHeight="1" spans="1:16">
      <c r="A586" s="5">
        <v>27</v>
      </c>
      <c r="B586" s="5" t="s">
        <v>166</v>
      </c>
      <c r="C586" s="5" t="s">
        <v>48</v>
      </c>
      <c r="D586" s="8" t="s">
        <v>3422</v>
      </c>
      <c r="E586" s="6">
        <v>261</v>
      </c>
      <c r="F586" s="6">
        <v>246.5</v>
      </c>
      <c r="G586" s="6">
        <v>74.3</v>
      </c>
      <c r="H586" s="5" t="s">
        <v>120</v>
      </c>
      <c r="I586" s="6">
        <f t="shared" si="36"/>
        <v>14.5</v>
      </c>
      <c r="J586" s="5" t="str">
        <f>IF(H586="否","不适用",IF(AND(ISNUMBER(E586),ISNUMBER(F586)),IF(I586&gt;规则与名单!$B$2,"是","否"),"未判定"))</f>
        <v>不适用</v>
      </c>
      <c r="K586" s="5" t="str">
        <f t="shared" si="37"/>
        <v>非测试日纯氢</v>
      </c>
      <c r="L586" s="6">
        <f t="shared" si="38"/>
        <v>74.3</v>
      </c>
      <c r="M586" s="5">
        <f t="shared" si="39"/>
        <v>0</v>
      </c>
      <c r="N586" s="5" t="s">
        <v>5100</v>
      </c>
      <c r="O586" s="5" t="s">
        <v>5101</v>
      </c>
      <c r="P586" s="5" t="s">
        <v>5102</v>
      </c>
    </row>
    <row r="587" ht="19" customHeight="1" spans="1:16">
      <c r="A587" s="5">
        <v>27</v>
      </c>
      <c r="B587" s="5" t="s">
        <v>166</v>
      </c>
      <c r="C587" s="5" t="s">
        <v>48</v>
      </c>
      <c r="D587" s="8" t="s">
        <v>336</v>
      </c>
      <c r="E587" s="6">
        <v>179.8</v>
      </c>
      <c r="F587" s="6">
        <v>170.4</v>
      </c>
      <c r="G587" s="6">
        <v>44.9</v>
      </c>
      <c r="H587" s="5" t="s">
        <v>120</v>
      </c>
      <c r="I587" s="6">
        <f t="shared" si="36"/>
        <v>9.40000000000001</v>
      </c>
      <c r="J587" s="5" t="str">
        <f>IF(H587="否","不适用",IF(AND(ISNUMBER(E587),ISNUMBER(F587)),IF(I587&gt;规则与名单!$B$2,"是","否"),"未判定"))</f>
        <v>不适用</v>
      </c>
      <c r="K587" s="5" t="str">
        <f t="shared" si="37"/>
        <v>非测试日纯氢</v>
      </c>
      <c r="L587" s="6">
        <f t="shared" si="38"/>
        <v>44.9</v>
      </c>
      <c r="M587" s="5">
        <f t="shared" si="39"/>
        <v>0</v>
      </c>
      <c r="N587" s="5" t="s">
        <v>5103</v>
      </c>
      <c r="O587" s="5" t="s">
        <v>5104</v>
      </c>
      <c r="P587" s="5" t="s">
        <v>5105</v>
      </c>
    </row>
    <row r="588" ht="19" customHeight="1" spans="1:16">
      <c r="A588" s="5">
        <v>27</v>
      </c>
      <c r="B588" s="5" t="s">
        <v>166</v>
      </c>
      <c r="C588" s="5" t="s">
        <v>48</v>
      </c>
      <c r="D588" s="8" t="s">
        <v>653</v>
      </c>
      <c r="E588" s="6">
        <v>301</v>
      </c>
      <c r="F588" s="6">
        <v>284.6</v>
      </c>
      <c r="G588" s="6">
        <v>89.5</v>
      </c>
      <c r="H588" s="5" t="s">
        <v>120</v>
      </c>
      <c r="I588" s="6">
        <f t="shared" si="36"/>
        <v>16.4</v>
      </c>
      <c r="J588" s="5" t="str">
        <f>IF(H588="否","不适用",IF(AND(ISNUMBER(E588),ISNUMBER(F588)),IF(I588&gt;规则与名单!$B$2,"是","否"),"未判定"))</f>
        <v>不适用</v>
      </c>
      <c r="K588" s="5" t="str">
        <f t="shared" si="37"/>
        <v>非测试日纯氢</v>
      </c>
      <c r="L588" s="6">
        <f t="shared" si="38"/>
        <v>89.5</v>
      </c>
      <c r="M588" s="5">
        <f t="shared" si="39"/>
        <v>0</v>
      </c>
      <c r="N588" s="5" t="s">
        <v>5106</v>
      </c>
      <c r="O588" s="5" t="s">
        <v>5107</v>
      </c>
      <c r="P588" s="5" t="s">
        <v>5108</v>
      </c>
    </row>
    <row r="589" ht="19" customHeight="1" spans="1:16">
      <c r="A589" s="5">
        <v>27</v>
      </c>
      <c r="B589" s="5" t="s">
        <v>166</v>
      </c>
      <c r="C589" s="5" t="s">
        <v>48</v>
      </c>
      <c r="D589" s="8" t="s">
        <v>140</v>
      </c>
      <c r="E589" s="6">
        <v>229.1</v>
      </c>
      <c r="F589" s="6">
        <v>216.8</v>
      </c>
      <c r="G589" s="6">
        <v>86.9</v>
      </c>
      <c r="H589" s="5" t="s">
        <v>120</v>
      </c>
      <c r="I589" s="6">
        <f t="shared" si="36"/>
        <v>12.3</v>
      </c>
      <c r="J589" s="5" t="str">
        <f>IF(H589="否","不适用",IF(AND(ISNUMBER(E589),ISNUMBER(F589)),IF(I589&gt;规则与名单!$B$2,"是","否"),"未判定"))</f>
        <v>不适用</v>
      </c>
      <c r="K589" s="5" t="str">
        <f t="shared" si="37"/>
        <v>非测试日纯氢</v>
      </c>
      <c r="L589" s="6">
        <f t="shared" si="38"/>
        <v>86.9</v>
      </c>
      <c r="M589" s="5">
        <f t="shared" si="39"/>
        <v>0</v>
      </c>
      <c r="N589" s="5" t="s">
        <v>5109</v>
      </c>
      <c r="O589" s="5" t="s">
        <v>5110</v>
      </c>
      <c r="P589" s="5" t="s">
        <v>5111</v>
      </c>
    </row>
    <row r="590" ht="19" customHeight="1" spans="1:16">
      <c r="A590" s="5">
        <v>27</v>
      </c>
      <c r="B590" s="5" t="s">
        <v>166</v>
      </c>
      <c r="C590" s="5" t="s">
        <v>48</v>
      </c>
      <c r="D590" s="8" t="s">
        <v>115</v>
      </c>
      <c r="E590" s="6">
        <v>289.5</v>
      </c>
      <c r="F590" s="6">
        <v>273.6</v>
      </c>
      <c r="G590" s="6">
        <v>87.6</v>
      </c>
      <c r="H590" s="5" t="s">
        <v>120</v>
      </c>
      <c r="I590" s="6">
        <f t="shared" si="36"/>
        <v>15.9</v>
      </c>
      <c r="J590" s="5" t="str">
        <f>IF(H590="否","不适用",IF(AND(ISNUMBER(E590),ISNUMBER(F590)),IF(I590&gt;规则与名单!$B$2,"是","否"),"未判定"))</f>
        <v>不适用</v>
      </c>
      <c r="K590" s="5" t="str">
        <f t="shared" si="37"/>
        <v>非测试日纯氢</v>
      </c>
      <c r="L590" s="6">
        <f t="shared" si="38"/>
        <v>87.6</v>
      </c>
      <c r="M590" s="5">
        <f t="shared" si="39"/>
        <v>0</v>
      </c>
      <c r="N590" s="5" t="s">
        <v>5112</v>
      </c>
      <c r="O590" s="5" t="s">
        <v>5113</v>
      </c>
      <c r="P590" s="5" t="s">
        <v>5114</v>
      </c>
    </row>
    <row r="591" ht="19" customHeight="1" spans="1:16">
      <c r="A591" s="5">
        <v>28</v>
      </c>
      <c r="B591" s="5" t="s">
        <v>171</v>
      </c>
      <c r="C591" s="5" t="s">
        <v>48</v>
      </c>
      <c r="D591" s="8" t="s">
        <v>121</v>
      </c>
      <c r="E591" s="6">
        <v>1170.1</v>
      </c>
      <c r="F591" s="6">
        <v>311.1</v>
      </c>
      <c r="G591" s="6">
        <v>1026.2</v>
      </c>
      <c r="H591" s="5" t="s">
        <v>113</v>
      </c>
      <c r="I591" s="6">
        <f t="shared" si="36"/>
        <v>859</v>
      </c>
      <c r="J591" s="5" t="str">
        <f>IF(H591="否","不适用",IF(AND(ISNUMBER(E591),ISNUMBER(F591)),IF(I591&gt;规则与名单!$B$2,"是","否"),"未判定"))</f>
        <v>是</v>
      </c>
      <c r="K591" s="5" t="str">
        <f t="shared" si="37"/>
        <v>测试日GPS</v>
      </c>
      <c r="L591" s="6">
        <f t="shared" si="38"/>
        <v>311.1</v>
      </c>
      <c r="M591" s="5">
        <f t="shared" si="39"/>
        <v>0</v>
      </c>
      <c r="N591" s="5" t="s">
        <v>5115</v>
      </c>
      <c r="O591" s="5" t="s">
        <v>5116</v>
      </c>
      <c r="P591" s="5" t="s">
        <v>5117</v>
      </c>
    </row>
    <row r="592" ht="19" customHeight="1" spans="1:16">
      <c r="A592" s="5">
        <v>28</v>
      </c>
      <c r="B592" s="5" t="s">
        <v>171</v>
      </c>
      <c r="C592" s="5" t="s">
        <v>48</v>
      </c>
      <c r="D592" s="8" t="s">
        <v>170</v>
      </c>
      <c r="E592" s="6">
        <v>139.1</v>
      </c>
      <c r="F592" s="6">
        <v>132.5</v>
      </c>
      <c r="G592" s="6">
        <v>61.4</v>
      </c>
      <c r="H592" s="5" t="s">
        <v>113</v>
      </c>
      <c r="I592" s="6">
        <f t="shared" si="36"/>
        <v>6.59999999999999</v>
      </c>
      <c r="J592" s="5" t="str">
        <f>IF(H592="否","不适用",IF(AND(ISNUMBER(E592),ISNUMBER(F592)),IF(I592&gt;规则与名单!$B$2,"是","否"),"未判定"))</f>
        <v>否</v>
      </c>
      <c r="K592" s="5" t="str">
        <f t="shared" si="37"/>
        <v>非测试日纯氢</v>
      </c>
      <c r="L592" s="6">
        <f t="shared" si="38"/>
        <v>61.4</v>
      </c>
      <c r="M592" s="5">
        <f t="shared" si="39"/>
        <v>0</v>
      </c>
      <c r="N592" s="5" t="s">
        <v>5118</v>
      </c>
      <c r="O592" s="5" t="s">
        <v>5119</v>
      </c>
      <c r="P592" s="5" t="s">
        <v>5120</v>
      </c>
    </row>
    <row r="593" ht="19" customHeight="1" spans="1:16">
      <c r="A593" s="5">
        <v>28</v>
      </c>
      <c r="B593" s="5" t="s">
        <v>171</v>
      </c>
      <c r="C593" s="5" t="s">
        <v>48</v>
      </c>
      <c r="D593" s="8" t="s">
        <v>644</v>
      </c>
      <c r="E593" s="6">
        <v>236.8</v>
      </c>
      <c r="F593" s="6">
        <v>225.1</v>
      </c>
      <c r="G593" s="6">
        <v>98.8</v>
      </c>
      <c r="H593" s="5" t="s">
        <v>113</v>
      </c>
      <c r="I593" s="6">
        <f t="shared" si="36"/>
        <v>11.7</v>
      </c>
      <c r="J593" s="5" t="str">
        <f>IF(H593="否","不适用",IF(AND(ISNUMBER(E593),ISNUMBER(F593)),IF(I593&gt;规则与名单!$B$2,"是","否"),"未判定"))</f>
        <v>否</v>
      </c>
      <c r="K593" s="5" t="str">
        <f t="shared" si="37"/>
        <v>非测试日纯氢</v>
      </c>
      <c r="L593" s="6">
        <f t="shared" si="38"/>
        <v>98.8</v>
      </c>
      <c r="M593" s="5">
        <f t="shared" si="39"/>
        <v>0</v>
      </c>
      <c r="N593" s="5" t="s">
        <v>5121</v>
      </c>
      <c r="O593" s="5" t="s">
        <v>5122</v>
      </c>
      <c r="P593" s="5" t="s">
        <v>5123</v>
      </c>
    </row>
    <row r="594" ht="19" customHeight="1" spans="1:16">
      <c r="A594" s="5">
        <v>28</v>
      </c>
      <c r="B594" s="5" t="s">
        <v>171</v>
      </c>
      <c r="C594" s="5" t="s">
        <v>48</v>
      </c>
      <c r="D594" s="8" t="s">
        <v>3418</v>
      </c>
      <c r="E594" s="6">
        <v>181.2</v>
      </c>
      <c r="F594" s="6">
        <v>172.2</v>
      </c>
      <c r="G594" s="6">
        <v>60.9</v>
      </c>
      <c r="H594" s="5" t="s">
        <v>113</v>
      </c>
      <c r="I594" s="6">
        <f t="shared" si="36"/>
        <v>9</v>
      </c>
      <c r="J594" s="5" t="str">
        <f>IF(H594="否","不适用",IF(AND(ISNUMBER(E594),ISNUMBER(F594)),IF(I594&gt;规则与名单!$B$2,"是","否"),"未判定"))</f>
        <v>否</v>
      </c>
      <c r="K594" s="5" t="str">
        <f t="shared" si="37"/>
        <v>非测试日纯氢</v>
      </c>
      <c r="L594" s="6">
        <f t="shared" si="38"/>
        <v>60.9</v>
      </c>
      <c r="M594" s="5">
        <f t="shared" si="39"/>
        <v>0</v>
      </c>
      <c r="N594" s="5" t="s">
        <v>5124</v>
      </c>
      <c r="O594" s="5" t="s">
        <v>5125</v>
      </c>
      <c r="P594" s="5" t="s">
        <v>5126</v>
      </c>
    </row>
    <row r="595" ht="19" customHeight="1" spans="1:16">
      <c r="A595" s="5">
        <v>28</v>
      </c>
      <c r="B595" s="5" t="s">
        <v>171</v>
      </c>
      <c r="C595" s="5" t="s">
        <v>48</v>
      </c>
      <c r="D595" s="8" t="s">
        <v>3422</v>
      </c>
      <c r="E595" s="6">
        <v>172.6</v>
      </c>
      <c r="F595" s="6">
        <v>164.2</v>
      </c>
      <c r="G595" s="6">
        <v>64.3</v>
      </c>
      <c r="H595" s="5" t="s">
        <v>113</v>
      </c>
      <c r="I595" s="6">
        <f t="shared" si="36"/>
        <v>8.40000000000001</v>
      </c>
      <c r="J595" s="5" t="str">
        <f>IF(H595="否","不适用",IF(AND(ISNUMBER(E595),ISNUMBER(F595)),IF(I595&gt;规则与名单!$B$2,"是","否"),"未判定"))</f>
        <v>否</v>
      </c>
      <c r="K595" s="5" t="str">
        <f t="shared" si="37"/>
        <v>非测试日纯氢</v>
      </c>
      <c r="L595" s="6">
        <f t="shared" si="38"/>
        <v>64.3</v>
      </c>
      <c r="M595" s="5">
        <f t="shared" si="39"/>
        <v>0</v>
      </c>
      <c r="N595" s="5" t="s">
        <v>5127</v>
      </c>
      <c r="O595" s="5" t="s">
        <v>5128</v>
      </c>
      <c r="P595" s="5" t="s">
        <v>5129</v>
      </c>
    </row>
    <row r="596" ht="19" customHeight="1" spans="1:16">
      <c r="A596" s="5">
        <v>28</v>
      </c>
      <c r="B596" s="5" t="s">
        <v>171</v>
      </c>
      <c r="C596" s="5" t="s">
        <v>48</v>
      </c>
      <c r="D596" s="8" t="s">
        <v>336</v>
      </c>
      <c r="E596" s="6">
        <v>135.2</v>
      </c>
      <c r="F596" s="6">
        <v>128.2</v>
      </c>
      <c r="G596" s="6">
        <v>46.7</v>
      </c>
      <c r="H596" s="5" t="s">
        <v>113</v>
      </c>
      <c r="I596" s="6">
        <f t="shared" si="36"/>
        <v>7</v>
      </c>
      <c r="J596" s="5" t="str">
        <f>IF(H596="否","不适用",IF(AND(ISNUMBER(E596),ISNUMBER(F596)),IF(I596&gt;规则与名单!$B$2,"是","否"),"未判定"))</f>
        <v>否</v>
      </c>
      <c r="K596" s="5" t="str">
        <f t="shared" si="37"/>
        <v>非测试日纯氢</v>
      </c>
      <c r="L596" s="6">
        <f t="shared" si="38"/>
        <v>46.7</v>
      </c>
      <c r="M596" s="5">
        <f t="shared" si="39"/>
        <v>0</v>
      </c>
      <c r="N596" s="5" t="s">
        <v>5130</v>
      </c>
      <c r="O596" s="5" t="s">
        <v>5131</v>
      </c>
      <c r="P596" s="5" t="s">
        <v>5132</v>
      </c>
    </row>
    <row r="597" ht="19" customHeight="1" spans="1:16">
      <c r="A597" s="5">
        <v>28</v>
      </c>
      <c r="B597" s="5" t="s">
        <v>171</v>
      </c>
      <c r="C597" s="5" t="s">
        <v>48</v>
      </c>
      <c r="D597" s="8" t="s">
        <v>653</v>
      </c>
      <c r="E597" s="6">
        <v>173.1</v>
      </c>
      <c r="F597" s="6">
        <v>164.4</v>
      </c>
      <c r="G597" s="6">
        <v>69</v>
      </c>
      <c r="H597" s="5" t="s">
        <v>113</v>
      </c>
      <c r="I597" s="6">
        <f t="shared" si="36"/>
        <v>8.69999999999999</v>
      </c>
      <c r="J597" s="5" t="str">
        <f>IF(H597="否","不适用",IF(AND(ISNUMBER(E597),ISNUMBER(F597)),IF(I597&gt;规则与名单!$B$2,"是","否"),"未判定"))</f>
        <v>否</v>
      </c>
      <c r="K597" s="5" t="str">
        <f t="shared" si="37"/>
        <v>非测试日纯氢</v>
      </c>
      <c r="L597" s="6">
        <f t="shared" si="38"/>
        <v>69</v>
      </c>
      <c r="M597" s="5">
        <f t="shared" si="39"/>
        <v>0</v>
      </c>
      <c r="N597" s="5" t="s">
        <v>5133</v>
      </c>
      <c r="O597" s="5" t="s">
        <v>5134</v>
      </c>
      <c r="P597" s="5" t="s">
        <v>5135</v>
      </c>
    </row>
    <row r="598" ht="19" customHeight="1" spans="1:16">
      <c r="A598" s="5">
        <v>28</v>
      </c>
      <c r="B598" s="5" t="s">
        <v>171</v>
      </c>
      <c r="C598" s="5" t="s">
        <v>48</v>
      </c>
      <c r="D598" s="8" t="s">
        <v>140</v>
      </c>
      <c r="E598" s="6">
        <v>125.4</v>
      </c>
      <c r="F598" s="6">
        <v>119.1</v>
      </c>
      <c r="G598" s="6">
        <v>39.4</v>
      </c>
      <c r="H598" s="5" t="s">
        <v>113</v>
      </c>
      <c r="I598" s="6">
        <f t="shared" si="36"/>
        <v>6.30000000000001</v>
      </c>
      <c r="J598" s="5" t="str">
        <f>IF(H598="否","不适用",IF(AND(ISNUMBER(E598),ISNUMBER(F598)),IF(I598&gt;规则与名单!$B$2,"是","否"),"未判定"))</f>
        <v>否</v>
      </c>
      <c r="K598" s="5" t="str">
        <f t="shared" si="37"/>
        <v>非测试日纯氢</v>
      </c>
      <c r="L598" s="6">
        <f t="shared" si="38"/>
        <v>39.4</v>
      </c>
      <c r="M598" s="5">
        <f t="shared" si="39"/>
        <v>0</v>
      </c>
      <c r="N598" s="5" t="s">
        <v>5136</v>
      </c>
      <c r="O598" s="5" t="s">
        <v>5137</v>
      </c>
      <c r="P598" s="5" t="s">
        <v>5138</v>
      </c>
    </row>
    <row r="599" ht="19" customHeight="1" spans="1:16">
      <c r="A599" s="5">
        <v>28</v>
      </c>
      <c r="B599" s="5" t="s">
        <v>171</v>
      </c>
      <c r="C599" s="5" t="s">
        <v>48</v>
      </c>
      <c r="D599" s="8" t="s">
        <v>115</v>
      </c>
      <c r="E599" s="6">
        <v>252.3</v>
      </c>
      <c r="F599" s="6">
        <v>239.2</v>
      </c>
      <c r="G599" s="6">
        <v>94.5</v>
      </c>
      <c r="H599" s="5" t="s">
        <v>113</v>
      </c>
      <c r="I599" s="6">
        <f t="shared" si="36"/>
        <v>13.1</v>
      </c>
      <c r="J599" s="5" t="str">
        <f>IF(H599="否","不适用",IF(AND(ISNUMBER(E599),ISNUMBER(F599)),IF(I599&gt;规则与名单!$B$2,"是","否"),"未判定"))</f>
        <v>否</v>
      </c>
      <c r="K599" s="5" t="str">
        <f t="shared" si="37"/>
        <v>非测试日纯氢</v>
      </c>
      <c r="L599" s="6">
        <f t="shared" si="38"/>
        <v>94.5</v>
      </c>
      <c r="M599" s="5">
        <f t="shared" si="39"/>
        <v>0</v>
      </c>
      <c r="N599" s="5" t="s">
        <v>5139</v>
      </c>
      <c r="O599" s="5" t="s">
        <v>5140</v>
      </c>
      <c r="P599" s="5" t="s">
        <v>5141</v>
      </c>
    </row>
    <row r="600" ht="19" customHeight="1" spans="1:16">
      <c r="A600" s="5">
        <v>29</v>
      </c>
      <c r="B600" s="5" t="s">
        <v>173</v>
      </c>
      <c r="C600" s="5" t="s">
        <v>48</v>
      </c>
      <c r="D600" s="8" t="s">
        <v>175</v>
      </c>
      <c r="E600" s="6">
        <v>255.3</v>
      </c>
      <c r="F600" s="6">
        <v>240.6</v>
      </c>
      <c r="G600" s="6">
        <v>136.8</v>
      </c>
      <c r="H600" s="5" t="s">
        <v>113</v>
      </c>
      <c r="I600" s="6">
        <f t="shared" si="36"/>
        <v>14.7</v>
      </c>
      <c r="J600" s="5" t="str">
        <f>IF(H600="否","不适用",IF(AND(ISNUMBER(E600),ISNUMBER(F600)),IF(I600&gt;规则与名单!$B$2,"是","否"),"未判定"))</f>
        <v>否</v>
      </c>
      <c r="K600" s="5" t="str">
        <f t="shared" si="37"/>
        <v>非测试日纯氢</v>
      </c>
      <c r="L600" s="6">
        <f t="shared" si="38"/>
        <v>136.8</v>
      </c>
      <c r="M600" s="5">
        <f t="shared" si="39"/>
        <v>0</v>
      </c>
      <c r="N600" s="5" t="s">
        <v>5142</v>
      </c>
      <c r="O600" s="5" t="s">
        <v>5143</v>
      </c>
      <c r="P600" s="5" t="s">
        <v>5144</v>
      </c>
    </row>
    <row r="601" ht="19" customHeight="1" spans="1:16">
      <c r="A601" s="5">
        <v>29</v>
      </c>
      <c r="B601" s="5" t="s">
        <v>173</v>
      </c>
      <c r="C601" s="5" t="s">
        <v>48</v>
      </c>
      <c r="D601" s="8" t="s">
        <v>3402</v>
      </c>
      <c r="E601" s="6">
        <v>126.5</v>
      </c>
      <c r="F601" s="6">
        <v>119.3</v>
      </c>
      <c r="G601" s="6">
        <v>22.7</v>
      </c>
      <c r="H601" s="5" t="s">
        <v>113</v>
      </c>
      <c r="I601" s="6">
        <f t="shared" si="36"/>
        <v>7.2</v>
      </c>
      <c r="J601" s="5" t="str">
        <f>IF(H601="否","不适用",IF(AND(ISNUMBER(E601),ISNUMBER(F601)),IF(I601&gt;规则与名单!$B$2,"是","否"),"未判定"))</f>
        <v>否</v>
      </c>
      <c r="K601" s="5" t="str">
        <f t="shared" si="37"/>
        <v>非测试日纯氢</v>
      </c>
      <c r="L601" s="6">
        <f t="shared" si="38"/>
        <v>22.7</v>
      </c>
      <c r="M601" s="5">
        <f t="shared" si="39"/>
        <v>0</v>
      </c>
      <c r="N601" s="5" t="s">
        <v>5145</v>
      </c>
      <c r="O601" s="5" t="s">
        <v>5146</v>
      </c>
      <c r="P601" s="5" t="s">
        <v>5147</v>
      </c>
    </row>
    <row r="602" ht="19" customHeight="1" spans="1:16">
      <c r="A602" s="5">
        <v>29</v>
      </c>
      <c r="B602" s="5" t="s">
        <v>173</v>
      </c>
      <c r="C602" s="5" t="s">
        <v>48</v>
      </c>
      <c r="D602" s="8" t="s">
        <v>487</v>
      </c>
      <c r="E602" s="6">
        <v>150.3</v>
      </c>
      <c r="F602" s="6">
        <v>142</v>
      </c>
      <c r="G602" s="6">
        <v>32.8</v>
      </c>
      <c r="H602" s="5" t="s">
        <v>113</v>
      </c>
      <c r="I602" s="6">
        <f t="shared" si="36"/>
        <v>8.30000000000001</v>
      </c>
      <c r="J602" s="5" t="str">
        <f>IF(H602="否","不适用",IF(AND(ISNUMBER(E602),ISNUMBER(F602)),IF(I602&gt;规则与名单!$B$2,"是","否"),"未判定"))</f>
        <v>否</v>
      </c>
      <c r="K602" s="5" t="str">
        <f t="shared" si="37"/>
        <v>非测试日纯氢</v>
      </c>
      <c r="L602" s="6">
        <f t="shared" si="38"/>
        <v>32.8</v>
      </c>
      <c r="M602" s="5">
        <f t="shared" si="39"/>
        <v>0</v>
      </c>
      <c r="N602" s="5" t="s">
        <v>5148</v>
      </c>
      <c r="O602" s="5" t="s">
        <v>5149</v>
      </c>
      <c r="P602" s="5" t="s">
        <v>5150</v>
      </c>
    </row>
    <row r="603" ht="19" customHeight="1" spans="1:16">
      <c r="A603" s="5">
        <v>29</v>
      </c>
      <c r="B603" s="5" t="s">
        <v>173</v>
      </c>
      <c r="C603" s="5" t="s">
        <v>48</v>
      </c>
      <c r="D603" s="8" t="s">
        <v>121</v>
      </c>
      <c r="E603" s="6">
        <v>138.6</v>
      </c>
      <c r="F603" s="6">
        <v>130.6</v>
      </c>
      <c r="G603" s="6">
        <v>27.1</v>
      </c>
      <c r="H603" s="5" t="s">
        <v>113</v>
      </c>
      <c r="I603" s="6">
        <f t="shared" si="36"/>
        <v>8</v>
      </c>
      <c r="J603" s="5" t="str">
        <f>IF(H603="否","不适用",IF(AND(ISNUMBER(E603),ISNUMBER(F603)),IF(I603&gt;规则与名单!$B$2,"是","否"),"未判定"))</f>
        <v>否</v>
      </c>
      <c r="K603" s="5" t="str">
        <f t="shared" si="37"/>
        <v>非测试日纯氢</v>
      </c>
      <c r="L603" s="6">
        <f t="shared" si="38"/>
        <v>27.1</v>
      </c>
      <c r="M603" s="5">
        <f t="shared" si="39"/>
        <v>0</v>
      </c>
      <c r="N603" s="5" t="s">
        <v>5151</v>
      </c>
      <c r="O603" s="5" t="s">
        <v>5152</v>
      </c>
      <c r="P603" s="5" t="s">
        <v>5153</v>
      </c>
    </row>
    <row r="604" ht="19" customHeight="1" spans="1:16">
      <c r="A604" s="5">
        <v>29</v>
      </c>
      <c r="B604" s="5" t="s">
        <v>173</v>
      </c>
      <c r="C604" s="5" t="s">
        <v>48</v>
      </c>
      <c r="D604" s="8" t="s">
        <v>170</v>
      </c>
      <c r="E604" s="6">
        <v>262.7</v>
      </c>
      <c r="F604" s="6">
        <v>247.5</v>
      </c>
      <c r="G604" s="6">
        <v>41.8</v>
      </c>
      <c r="H604" s="5" t="s">
        <v>113</v>
      </c>
      <c r="I604" s="6">
        <f t="shared" si="36"/>
        <v>15.2</v>
      </c>
      <c r="J604" s="5" t="str">
        <f>IF(H604="否","不适用",IF(AND(ISNUMBER(E604),ISNUMBER(F604)),IF(I604&gt;规则与名单!$B$2,"是","否"),"未判定"))</f>
        <v>否</v>
      </c>
      <c r="K604" s="5" t="str">
        <f t="shared" si="37"/>
        <v>非测试日纯氢</v>
      </c>
      <c r="L604" s="6">
        <f t="shared" si="38"/>
        <v>41.8</v>
      </c>
      <c r="M604" s="5">
        <f t="shared" si="39"/>
        <v>0</v>
      </c>
      <c r="N604" s="5" t="s">
        <v>5154</v>
      </c>
      <c r="O604" s="5" t="s">
        <v>5155</v>
      </c>
      <c r="P604" s="5" t="s">
        <v>5156</v>
      </c>
    </row>
    <row r="605" ht="19" customHeight="1" spans="1:16">
      <c r="A605" s="5">
        <v>29</v>
      </c>
      <c r="B605" s="5" t="s">
        <v>173</v>
      </c>
      <c r="C605" s="5" t="s">
        <v>48</v>
      </c>
      <c r="D605" s="8" t="s">
        <v>644</v>
      </c>
      <c r="E605" s="6">
        <v>272.9</v>
      </c>
      <c r="F605" s="6">
        <v>256.6</v>
      </c>
      <c r="G605" s="6">
        <v>34.3</v>
      </c>
      <c r="H605" s="5" t="s">
        <v>113</v>
      </c>
      <c r="I605" s="6">
        <f t="shared" si="36"/>
        <v>16.3</v>
      </c>
      <c r="J605" s="5" t="str">
        <f>IF(H605="否","不适用",IF(AND(ISNUMBER(E605),ISNUMBER(F605)),IF(I605&gt;规则与名单!$B$2,"是","否"),"未判定"))</f>
        <v>否</v>
      </c>
      <c r="K605" s="5" t="str">
        <f t="shared" si="37"/>
        <v>非测试日纯氢</v>
      </c>
      <c r="L605" s="6">
        <f t="shared" si="38"/>
        <v>34.3</v>
      </c>
      <c r="M605" s="5">
        <f t="shared" si="39"/>
        <v>0</v>
      </c>
      <c r="N605" s="5" t="s">
        <v>5157</v>
      </c>
      <c r="O605" s="5" t="s">
        <v>5158</v>
      </c>
      <c r="P605" s="5" t="s">
        <v>5159</v>
      </c>
    </row>
    <row r="606" ht="19" customHeight="1" spans="1:16">
      <c r="A606" s="5">
        <v>29</v>
      </c>
      <c r="B606" s="5" t="s">
        <v>173</v>
      </c>
      <c r="C606" s="5" t="s">
        <v>48</v>
      </c>
      <c r="D606" s="8" t="s">
        <v>3418</v>
      </c>
      <c r="E606" s="6">
        <v>292.1</v>
      </c>
      <c r="F606" s="6">
        <v>274.9</v>
      </c>
      <c r="G606" s="6">
        <v>49.2</v>
      </c>
      <c r="H606" s="5" t="s">
        <v>113</v>
      </c>
      <c r="I606" s="6">
        <f t="shared" si="36"/>
        <v>17.2</v>
      </c>
      <c r="J606" s="5" t="str">
        <f>IF(H606="否","不适用",IF(AND(ISNUMBER(E606),ISNUMBER(F606)),IF(I606&gt;规则与名单!$B$2,"是","否"),"未判定"))</f>
        <v>否</v>
      </c>
      <c r="K606" s="5" t="str">
        <f t="shared" si="37"/>
        <v>非测试日纯氢</v>
      </c>
      <c r="L606" s="6">
        <f t="shared" si="38"/>
        <v>49.2</v>
      </c>
      <c r="M606" s="5">
        <f t="shared" si="39"/>
        <v>0</v>
      </c>
      <c r="N606" s="5" t="s">
        <v>5160</v>
      </c>
      <c r="O606" s="5" t="s">
        <v>5161</v>
      </c>
      <c r="P606" s="5" t="s">
        <v>5162</v>
      </c>
    </row>
    <row r="607" ht="19" customHeight="1" spans="1:16">
      <c r="A607" s="5">
        <v>29</v>
      </c>
      <c r="B607" s="5" t="s">
        <v>173</v>
      </c>
      <c r="C607" s="5" t="s">
        <v>48</v>
      </c>
      <c r="D607" s="8" t="s">
        <v>3422</v>
      </c>
      <c r="E607" s="6">
        <v>336.1</v>
      </c>
      <c r="F607" s="6">
        <v>317.5</v>
      </c>
      <c r="G607" s="6">
        <v>69.1</v>
      </c>
      <c r="H607" s="5" t="s">
        <v>113</v>
      </c>
      <c r="I607" s="6">
        <f t="shared" si="36"/>
        <v>18.6</v>
      </c>
      <c r="J607" s="5" t="str">
        <f>IF(H607="否","不适用",IF(AND(ISNUMBER(E607),ISNUMBER(F607)),IF(I607&gt;规则与名单!$B$2,"是","否"),"未判定"))</f>
        <v>否</v>
      </c>
      <c r="K607" s="5" t="str">
        <f t="shared" si="37"/>
        <v>非测试日纯氢</v>
      </c>
      <c r="L607" s="6">
        <f t="shared" si="38"/>
        <v>69.1</v>
      </c>
      <c r="M607" s="5">
        <f t="shared" si="39"/>
        <v>0</v>
      </c>
      <c r="N607" s="5" t="s">
        <v>5163</v>
      </c>
      <c r="O607" s="5" t="s">
        <v>5164</v>
      </c>
      <c r="P607" s="5" t="s">
        <v>5165</v>
      </c>
    </row>
    <row r="608" ht="19" customHeight="1" spans="1:16">
      <c r="A608" s="5">
        <v>29</v>
      </c>
      <c r="B608" s="5" t="s">
        <v>173</v>
      </c>
      <c r="C608" s="5" t="s">
        <v>48</v>
      </c>
      <c r="D608" s="8" t="s">
        <v>336</v>
      </c>
      <c r="E608" s="6">
        <v>311.5</v>
      </c>
      <c r="F608" s="6">
        <v>293.4</v>
      </c>
      <c r="G608" s="6">
        <v>83</v>
      </c>
      <c r="H608" s="5" t="s">
        <v>113</v>
      </c>
      <c r="I608" s="6">
        <f t="shared" si="36"/>
        <v>18.1</v>
      </c>
      <c r="J608" s="5" t="str">
        <f>IF(H608="否","不适用",IF(AND(ISNUMBER(E608),ISNUMBER(F608)),IF(I608&gt;规则与名单!$B$2,"是","否"),"未判定"))</f>
        <v>否</v>
      </c>
      <c r="K608" s="5" t="str">
        <f t="shared" si="37"/>
        <v>非测试日纯氢</v>
      </c>
      <c r="L608" s="6">
        <f t="shared" si="38"/>
        <v>83</v>
      </c>
      <c r="M608" s="5">
        <f t="shared" si="39"/>
        <v>0</v>
      </c>
      <c r="N608" s="5" t="s">
        <v>5166</v>
      </c>
      <c r="O608" s="5" t="s">
        <v>5167</v>
      </c>
      <c r="P608" s="5" t="s">
        <v>5168</v>
      </c>
    </row>
    <row r="609" ht="19" customHeight="1" spans="1:16">
      <c r="A609" s="5">
        <v>29</v>
      </c>
      <c r="B609" s="5" t="s">
        <v>173</v>
      </c>
      <c r="C609" s="5" t="s">
        <v>48</v>
      </c>
      <c r="D609" s="8" t="s">
        <v>653</v>
      </c>
      <c r="E609" s="6">
        <v>180</v>
      </c>
      <c r="F609" s="6">
        <v>169.8</v>
      </c>
      <c r="G609" s="6">
        <v>24.9</v>
      </c>
      <c r="H609" s="5" t="s">
        <v>113</v>
      </c>
      <c r="I609" s="6">
        <f t="shared" si="36"/>
        <v>10.2</v>
      </c>
      <c r="J609" s="5" t="str">
        <f>IF(H609="否","不适用",IF(AND(ISNUMBER(E609),ISNUMBER(F609)),IF(I609&gt;规则与名单!$B$2,"是","否"),"未判定"))</f>
        <v>否</v>
      </c>
      <c r="K609" s="5" t="str">
        <f t="shared" si="37"/>
        <v>非测试日纯氢</v>
      </c>
      <c r="L609" s="6">
        <f t="shared" si="38"/>
        <v>24.9</v>
      </c>
      <c r="M609" s="5">
        <f t="shared" si="39"/>
        <v>0</v>
      </c>
      <c r="N609" s="5" t="s">
        <v>5169</v>
      </c>
      <c r="O609" s="5" t="s">
        <v>5170</v>
      </c>
      <c r="P609" s="5" t="s">
        <v>5171</v>
      </c>
    </row>
    <row r="610" ht="19" customHeight="1" spans="1:16">
      <c r="A610" s="5">
        <v>29</v>
      </c>
      <c r="B610" s="5" t="s">
        <v>173</v>
      </c>
      <c r="C610" s="5" t="s">
        <v>48</v>
      </c>
      <c r="D610" s="8" t="s">
        <v>140</v>
      </c>
      <c r="E610" s="6">
        <v>217.3</v>
      </c>
      <c r="F610" s="6">
        <v>205</v>
      </c>
      <c r="G610" s="6">
        <v>47</v>
      </c>
      <c r="H610" s="5" t="s">
        <v>113</v>
      </c>
      <c r="I610" s="6">
        <f t="shared" si="36"/>
        <v>12.3</v>
      </c>
      <c r="J610" s="5" t="str">
        <f>IF(H610="否","不适用",IF(AND(ISNUMBER(E610),ISNUMBER(F610)),IF(I610&gt;规则与名单!$B$2,"是","否"),"未判定"))</f>
        <v>否</v>
      </c>
      <c r="K610" s="5" t="str">
        <f t="shared" si="37"/>
        <v>非测试日纯氢</v>
      </c>
      <c r="L610" s="6">
        <f t="shared" si="38"/>
        <v>47</v>
      </c>
      <c r="M610" s="5">
        <f t="shared" si="39"/>
        <v>0</v>
      </c>
      <c r="N610" s="5" t="s">
        <v>5172</v>
      </c>
      <c r="O610" s="5" t="s">
        <v>5173</v>
      </c>
      <c r="P610" s="5" t="s">
        <v>5174</v>
      </c>
    </row>
    <row r="611" ht="19" customHeight="1" spans="1:16">
      <c r="A611" s="5">
        <v>29</v>
      </c>
      <c r="B611" s="5" t="s">
        <v>173</v>
      </c>
      <c r="C611" s="5" t="s">
        <v>48</v>
      </c>
      <c r="D611" s="8" t="s">
        <v>115</v>
      </c>
      <c r="E611" s="6">
        <v>341.2</v>
      </c>
      <c r="F611" s="6">
        <v>320.4</v>
      </c>
      <c r="G611" s="6">
        <v>70.6</v>
      </c>
      <c r="H611" s="5" t="s">
        <v>113</v>
      </c>
      <c r="I611" s="6">
        <f t="shared" si="36"/>
        <v>20.8</v>
      </c>
      <c r="J611" s="5" t="str">
        <f>IF(H611="否","不适用",IF(AND(ISNUMBER(E611),ISNUMBER(F611)),IF(I611&gt;规则与名单!$B$2,"是","否"),"未判定"))</f>
        <v>否</v>
      </c>
      <c r="K611" s="5" t="str">
        <f t="shared" si="37"/>
        <v>非测试日纯氢</v>
      </c>
      <c r="L611" s="6">
        <f t="shared" si="38"/>
        <v>70.6</v>
      </c>
      <c r="M611" s="5">
        <f t="shared" si="39"/>
        <v>0</v>
      </c>
      <c r="N611" s="5" t="s">
        <v>5175</v>
      </c>
      <c r="O611" s="5" t="s">
        <v>5176</v>
      </c>
      <c r="P611" s="5" t="s">
        <v>5177</v>
      </c>
    </row>
    <row r="612" ht="19" customHeight="1" spans="1:16">
      <c r="A612" s="5">
        <v>30</v>
      </c>
      <c r="B612" s="5" t="s">
        <v>176</v>
      </c>
      <c r="C612" s="5" t="s">
        <v>49</v>
      </c>
      <c r="D612" s="8" t="s">
        <v>114</v>
      </c>
      <c r="E612" s="6">
        <v>115.7</v>
      </c>
      <c r="F612" s="6">
        <v>108.1</v>
      </c>
      <c r="G612" s="6">
        <v>115.2</v>
      </c>
      <c r="H612" s="5" t="s">
        <v>120</v>
      </c>
      <c r="I612" s="6">
        <f t="shared" si="36"/>
        <v>7.60000000000001</v>
      </c>
      <c r="J612" s="5" t="str">
        <f>IF(H612="否","不适用",IF(AND(ISNUMBER(E612),ISNUMBER(F612)),IF(I612&gt;规则与名单!$B$2,"是","否"),"未判定"))</f>
        <v>不适用</v>
      </c>
      <c r="K612" s="5" t="str">
        <f t="shared" si="37"/>
        <v>非测试日纯氢</v>
      </c>
      <c r="L612" s="6">
        <f t="shared" si="38"/>
        <v>115.2</v>
      </c>
      <c r="M612" s="5">
        <f t="shared" si="39"/>
        <v>0</v>
      </c>
      <c r="N612" s="5" t="s">
        <v>5178</v>
      </c>
      <c r="O612" s="5" t="s">
        <v>5179</v>
      </c>
      <c r="P612" s="5" t="s">
        <v>5180</v>
      </c>
    </row>
    <row r="613" ht="19" customHeight="1" spans="1:16">
      <c r="A613" s="5">
        <v>30</v>
      </c>
      <c r="B613" s="5" t="s">
        <v>176</v>
      </c>
      <c r="C613" s="5" t="s">
        <v>49</v>
      </c>
      <c r="D613" s="8" t="s">
        <v>605</v>
      </c>
      <c r="E613" s="6">
        <v>60.4</v>
      </c>
      <c r="F613" s="6">
        <v>56.6</v>
      </c>
      <c r="G613" s="6">
        <v>60</v>
      </c>
      <c r="H613" s="5" t="s">
        <v>120</v>
      </c>
      <c r="I613" s="6">
        <f t="shared" si="36"/>
        <v>3.8</v>
      </c>
      <c r="J613" s="5" t="str">
        <f>IF(H613="否","不适用",IF(AND(ISNUMBER(E613),ISNUMBER(F613)),IF(I613&gt;规则与名单!$B$2,"是","否"),"未判定"))</f>
        <v>不适用</v>
      </c>
      <c r="K613" s="5" t="str">
        <f t="shared" si="37"/>
        <v>非测试日纯氢</v>
      </c>
      <c r="L613" s="6">
        <f t="shared" si="38"/>
        <v>60</v>
      </c>
      <c r="M613" s="5">
        <f t="shared" si="39"/>
        <v>0</v>
      </c>
      <c r="N613" s="5" t="s">
        <v>5181</v>
      </c>
      <c r="O613" s="5" t="s">
        <v>5182</v>
      </c>
      <c r="P613" s="5" t="s">
        <v>5183</v>
      </c>
    </row>
    <row r="614" ht="19" customHeight="1" spans="1:16">
      <c r="A614" s="5">
        <v>30</v>
      </c>
      <c r="B614" s="5" t="s">
        <v>176</v>
      </c>
      <c r="C614" s="5" t="s">
        <v>49</v>
      </c>
      <c r="D614" s="8" t="s">
        <v>186</v>
      </c>
      <c r="E614" s="6">
        <v>45.9</v>
      </c>
      <c r="F614" s="6">
        <v>43</v>
      </c>
      <c r="G614" s="6">
        <v>45.6</v>
      </c>
      <c r="H614" s="5" t="s">
        <v>120</v>
      </c>
      <c r="I614" s="6">
        <f t="shared" si="36"/>
        <v>2.9</v>
      </c>
      <c r="J614" s="5" t="str">
        <f>IF(H614="否","不适用",IF(AND(ISNUMBER(E614),ISNUMBER(F614)),IF(I614&gt;规则与名单!$B$2,"是","否"),"未判定"))</f>
        <v>不适用</v>
      </c>
      <c r="K614" s="5" t="str">
        <f t="shared" si="37"/>
        <v>非测试日纯氢</v>
      </c>
      <c r="L614" s="6">
        <f t="shared" si="38"/>
        <v>45.6</v>
      </c>
      <c r="M614" s="5">
        <f t="shared" si="39"/>
        <v>0</v>
      </c>
      <c r="N614" s="5" t="s">
        <v>5184</v>
      </c>
      <c r="O614" s="5" t="s">
        <v>5185</v>
      </c>
      <c r="P614" s="5" t="s">
        <v>5186</v>
      </c>
    </row>
    <row r="615" ht="19" customHeight="1" spans="1:16">
      <c r="A615" s="5">
        <v>30</v>
      </c>
      <c r="B615" s="5" t="s">
        <v>176</v>
      </c>
      <c r="C615" s="5" t="s">
        <v>49</v>
      </c>
      <c r="D615" s="8" t="s">
        <v>165</v>
      </c>
      <c r="E615" s="6">
        <v>60.8</v>
      </c>
      <c r="F615" s="6">
        <v>56.2</v>
      </c>
      <c r="G615" s="6">
        <v>60.5</v>
      </c>
      <c r="H615" s="5" t="s">
        <v>120</v>
      </c>
      <c r="I615" s="6">
        <f t="shared" si="36"/>
        <v>4.59999999999999</v>
      </c>
      <c r="J615" s="5" t="str">
        <f>IF(H615="否","不适用",IF(AND(ISNUMBER(E615),ISNUMBER(F615)),IF(I615&gt;规则与名单!$B$2,"是","否"),"未判定"))</f>
        <v>不适用</v>
      </c>
      <c r="K615" s="5" t="str">
        <f t="shared" si="37"/>
        <v>非测试日纯氢</v>
      </c>
      <c r="L615" s="6">
        <f t="shared" si="38"/>
        <v>60.5</v>
      </c>
      <c r="M615" s="5">
        <f t="shared" si="39"/>
        <v>0</v>
      </c>
      <c r="N615" s="5" t="s">
        <v>5187</v>
      </c>
      <c r="O615" s="5" t="s">
        <v>5188</v>
      </c>
      <c r="P615" s="5" t="s">
        <v>5189</v>
      </c>
    </row>
    <row r="616" ht="19" customHeight="1" spans="1:16">
      <c r="A616" s="5">
        <v>30</v>
      </c>
      <c r="B616" s="5" t="s">
        <v>176</v>
      </c>
      <c r="C616" s="5" t="s">
        <v>49</v>
      </c>
      <c r="D616" s="8" t="s">
        <v>151</v>
      </c>
      <c r="E616" s="6">
        <v>47.7</v>
      </c>
      <c r="F616" s="6">
        <v>67.3</v>
      </c>
      <c r="G616" s="6">
        <v>68.9</v>
      </c>
      <c r="H616" s="5" t="s">
        <v>120</v>
      </c>
      <c r="I616" s="6">
        <f t="shared" si="36"/>
        <v>-19.6</v>
      </c>
      <c r="J616" s="5" t="str">
        <f>IF(H616="否","不适用",IF(AND(ISNUMBER(E616),ISNUMBER(F616)),IF(I616&gt;规则与名单!$B$2,"是","否"),"未判定"))</f>
        <v>不适用</v>
      </c>
      <c r="K616" s="5" t="str">
        <f t="shared" si="37"/>
        <v>非测试日纯氢</v>
      </c>
      <c r="L616" s="6">
        <f t="shared" si="38"/>
        <v>68.9</v>
      </c>
      <c r="M616" s="5">
        <f t="shared" si="39"/>
        <v>0</v>
      </c>
      <c r="N616" s="5" t="s">
        <v>5190</v>
      </c>
      <c r="O616" s="5" t="s">
        <v>5191</v>
      </c>
      <c r="P616" s="5" t="s">
        <v>5192</v>
      </c>
    </row>
    <row r="617" ht="19" customHeight="1" spans="1:16">
      <c r="A617" s="5">
        <v>30</v>
      </c>
      <c r="B617" s="5" t="s">
        <v>176</v>
      </c>
      <c r="C617" s="5" t="s">
        <v>49</v>
      </c>
      <c r="D617" s="8" t="s">
        <v>3358</v>
      </c>
      <c r="E617" s="6">
        <v>33.5</v>
      </c>
      <c r="F617" s="6">
        <v>9.9</v>
      </c>
      <c r="G617" s="6">
        <v>10.4</v>
      </c>
      <c r="H617" s="5" t="s">
        <v>120</v>
      </c>
      <c r="I617" s="6">
        <f t="shared" si="36"/>
        <v>23.6</v>
      </c>
      <c r="J617" s="5" t="str">
        <f>IF(H617="否","不适用",IF(AND(ISNUMBER(E617),ISNUMBER(F617)),IF(I617&gt;规则与名单!$B$2,"是","否"),"未判定"))</f>
        <v>不适用</v>
      </c>
      <c r="K617" s="5" t="str">
        <f t="shared" si="37"/>
        <v>非测试日纯氢</v>
      </c>
      <c r="L617" s="6">
        <f t="shared" si="38"/>
        <v>10.4</v>
      </c>
      <c r="M617" s="5">
        <f t="shared" si="39"/>
        <v>0</v>
      </c>
      <c r="N617" s="5" t="s">
        <v>5193</v>
      </c>
      <c r="O617" s="5" t="s">
        <v>5194</v>
      </c>
      <c r="P617" s="5" t="s">
        <v>5195</v>
      </c>
    </row>
    <row r="618" ht="19" customHeight="1" spans="1:16">
      <c r="A618" s="5">
        <v>30</v>
      </c>
      <c r="B618" s="5" t="s">
        <v>176</v>
      </c>
      <c r="C618" s="5" t="s">
        <v>49</v>
      </c>
      <c r="D618" s="8" t="s">
        <v>272</v>
      </c>
      <c r="E618" s="6">
        <v>66.6</v>
      </c>
      <c r="F618" s="6">
        <v>62.1</v>
      </c>
      <c r="G618" s="6">
        <v>65.9</v>
      </c>
      <c r="H618" s="5" t="s">
        <v>120</v>
      </c>
      <c r="I618" s="6">
        <f t="shared" si="36"/>
        <v>4.49999999999999</v>
      </c>
      <c r="J618" s="5" t="str">
        <f>IF(H618="否","不适用",IF(AND(ISNUMBER(E618),ISNUMBER(F618)),IF(I618&gt;规则与名单!$B$2,"是","否"),"未判定"))</f>
        <v>不适用</v>
      </c>
      <c r="K618" s="5" t="str">
        <f t="shared" si="37"/>
        <v>非测试日纯氢</v>
      </c>
      <c r="L618" s="6">
        <f t="shared" si="38"/>
        <v>65.9</v>
      </c>
      <c r="M618" s="5">
        <f t="shared" si="39"/>
        <v>0</v>
      </c>
      <c r="N618" s="5" t="s">
        <v>5196</v>
      </c>
      <c r="O618" s="5" t="s">
        <v>5197</v>
      </c>
      <c r="P618" s="5" t="s">
        <v>5198</v>
      </c>
    </row>
    <row r="619" ht="19" customHeight="1" spans="1:16">
      <c r="A619" s="5">
        <v>30</v>
      </c>
      <c r="B619" s="5" t="s">
        <v>176</v>
      </c>
      <c r="C619" s="5" t="s">
        <v>49</v>
      </c>
      <c r="D619" s="8" t="s">
        <v>506</v>
      </c>
      <c r="E619" s="6">
        <v>106.9</v>
      </c>
      <c r="F619" s="6">
        <v>99.6</v>
      </c>
      <c r="G619" s="6">
        <v>99.5</v>
      </c>
      <c r="H619" s="5" t="s">
        <v>120</v>
      </c>
      <c r="I619" s="6">
        <f t="shared" si="36"/>
        <v>7.30000000000001</v>
      </c>
      <c r="J619" s="5" t="str">
        <f>IF(H619="否","不适用",IF(AND(ISNUMBER(E619),ISNUMBER(F619)),IF(I619&gt;规则与名单!$B$2,"是","否"),"未判定"))</f>
        <v>不适用</v>
      </c>
      <c r="K619" s="5" t="str">
        <f t="shared" si="37"/>
        <v>非测试日纯氢</v>
      </c>
      <c r="L619" s="6">
        <f t="shared" si="38"/>
        <v>99.5</v>
      </c>
      <c r="M619" s="5">
        <f t="shared" si="39"/>
        <v>0</v>
      </c>
      <c r="N619" s="5" t="s">
        <v>5199</v>
      </c>
      <c r="O619" s="5" t="s">
        <v>5200</v>
      </c>
      <c r="P619" s="5" t="s">
        <v>5201</v>
      </c>
    </row>
    <row r="620" ht="19" customHeight="1" spans="1:16">
      <c r="A620" s="5">
        <v>30</v>
      </c>
      <c r="B620" s="5" t="s">
        <v>176</v>
      </c>
      <c r="C620" s="5" t="s">
        <v>49</v>
      </c>
      <c r="D620" s="8" t="s">
        <v>673</v>
      </c>
      <c r="E620" s="6">
        <v>49.5</v>
      </c>
      <c r="F620" s="6">
        <v>46.8</v>
      </c>
      <c r="G620" s="6">
        <v>49.3</v>
      </c>
      <c r="H620" s="5" t="s">
        <v>120</v>
      </c>
      <c r="I620" s="6">
        <f t="shared" si="36"/>
        <v>2.7</v>
      </c>
      <c r="J620" s="5" t="str">
        <f>IF(H620="否","不适用",IF(AND(ISNUMBER(E620),ISNUMBER(F620)),IF(I620&gt;规则与名单!$B$2,"是","否"),"未判定"))</f>
        <v>不适用</v>
      </c>
      <c r="K620" s="5" t="str">
        <f t="shared" si="37"/>
        <v>非测试日纯氢</v>
      </c>
      <c r="L620" s="6">
        <f t="shared" si="38"/>
        <v>49.3</v>
      </c>
      <c r="M620" s="5">
        <f t="shared" si="39"/>
        <v>0</v>
      </c>
      <c r="N620" s="5" t="s">
        <v>5202</v>
      </c>
      <c r="O620" s="5" t="s">
        <v>5203</v>
      </c>
      <c r="P620" s="5" t="s">
        <v>5204</v>
      </c>
    </row>
    <row r="621" ht="19" customHeight="1" spans="1:16">
      <c r="A621" s="5">
        <v>30</v>
      </c>
      <c r="B621" s="5" t="s">
        <v>176</v>
      </c>
      <c r="C621" s="5" t="s">
        <v>49</v>
      </c>
      <c r="D621" s="8" t="s">
        <v>183</v>
      </c>
      <c r="E621" s="6">
        <v>47.2</v>
      </c>
      <c r="F621" s="6">
        <v>43.7</v>
      </c>
      <c r="G621" s="6">
        <v>47</v>
      </c>
      <c r="H621" s="5" t="s">
        <v>120</v>
      </c>
      <c r="I621" s="6">
        <f t="shared" si="36"/>
        <v>3.5</v>
      </c>
      <c r="J621" s="5" t="str">
        <f>IF(H621="否","不适用",IF(AND(ISNUMBER(E621),ISNUMBER(F621)),IF(I621&gt;规则与名单!$B$2,"是","否"),"未判定"))</f>
        <v>不适用</v>
      </c>
      <c r="K621" s="5" t="str">
        <f t="shared" si="37"/>
        <v>非测试日纯氢</v>
      </c>
      <c r="L621" s="6">
        <f t="shared" si="38"/>
        <v>47</v>
      </c>
      <c r="M621" s="5">
        <f t="shared" si="39"/>
        <v>0</v>
      </c>
      <c r="N621" s="5" t="s">
        <v>5205</v>
      </c>
      <c r="O621" s="5" t="s">
        <v>5206</v>
      </c>
      <c r="P621" s="5" t="s">
        <v>5207</v>
      </c>
    </row>
    <row r="622" ht="19" customHeight="1" spans="1:16">
      <c r="A622" s="5">
        <v>30</v>
      </c>
      <c r="B622" s="5" t="s">
        <v>176</v>
      </c>
      <c r="C622" s="5" t="s">
        <v>49</v>
      </c>
      <c r="D622" s="8" t="s">
        <v>431</v>
      </c>
      <c r="E622" s="6">
        <v>50.6</v>
      </c>
      <c r="F622" s="6">
        <v>46.5</v>
      </c>
      <c r="G622" s="6">
        <v>49.1</v>
      </c>
      <c r="H622" s="5" t="s">
        <v>120</v>
      </c>
      <c r="I622" s="6">
        <f t="shared" si="36"/>
        <v>4.1</v>
      </c>
      <c r="J622" s="5" t="str">
        <f>IF(H622="否","不适用",IF(AND(ISNUMBER(E622),ISNUMBER(F622)),IF(I622&gt;规则与名单!$B$2,"是","否"),"未判定"))</f>
        <v>不适用</v>
      </c>
      <c r="K622" s="5" t="str">
        <f t="shared" si="37"/>
        <v>非测试日纯氢</v>
      </c>
      <c r="L622" s="6">
        <f t="shared" si="38"/>
        <v>49.1</v>
      </c>
      <c r="M622" s="5">
        <f t="shared" si="39"/>
        <v>0</v>
      </c>
      <c r="N622" s="5" t="s">
        <v>5208</v>
      </c>
      <c r="O622" s="5" t="s">
        <v>5209</v>
      </c>
      <c r="P622" s="5" t="s">
        <v>5210</v>
      </c>
    </row>
    <row r="623" ht="19" customHeight="1" spans="1:16">
      <c r="A623" s="5">
        <v>30</v>
      </c>
      <c r="B623" s="5" t="s">
        <v>176</v>
      </c>
      <c r="C623" s="5" t="s">
        <v>49</v>
      </c>
      <c r="D623" s="8" t="s">
        <v>3377</v>
      </c>
      <c r="E623" s="6">
        <v>63.3</v>
      </c>
      <c r="F623" s="6">
        <v>60</v>
      </c>
      <c r="G623" s="6">
        <v>62.8</v>
      </c>
      <c r="H623" s="5" t="s">
        <v>120</v>
      </c>
      <c r="I623" s="6">
        <f t="shared" si="36"/>
        <v>3.3</v>
      </c>
      <c r="J623" s="5" t="str">
        <f>IF(H623="否","不适用",IF(AND(ISNUMBER(E623),ISNUMBER(F623)),IF(I623&gt;规则与名单!$B$2,"是","否"),"未判定"))</f>
        <v>不适用</v>
      </c>
      <c r="K623" s="5" t="str">
        <f t="shared" si="37"/>
        <v>非测试日纯氢</v>
      </c>
      <c r="L623" s="6">
        <f t="shared" si="38"/>
        <v>62.8</v>
      </c>
      <c r="M623" s="5">
        <f t="shared" si="39"/>
        <v>0</v>
      </c>
      <c r="N623" s="5" t="s">
        <v>5211</v>
      </c>
      <c r="O623" s="5" t="s">
        <v>5212</v>
      </c>
      <c r="P623" s="5" t="s">
        <v>5213</v>
      </c>
    </row>
    <row r="624" ht="19" customHeight="1" spans="1:16">
      <c r="A624" s="5">
        <v>30</v>
      </c>
      <c r="B624" s="5" t="s">
        <v>176</v>
      </c>
      <c r="C624" s="5" t="s">
        <v>49</v>
      </c>
      <c r="D624" s="8" t="s">
        <v>407</v>
      </c>
      <c r="E624" s="6">
        <v>10.2</v>
      </c>
      <c r="F624" s="6">
        <v>9.6</v>
      </c>
      <c r="G624" s="6">
        <v>10.2</v>
      </c>
      <c r="H624" s="5" t="s">
        <v>120</v>
      </c>
      <c r="I624" s="6">
        <f t="shared" si="36"/>
        <v>0.6</v>
      </c>
      <c r="J624" s="5" t="str">
        <f>IF(H624="否","不适用",IF(AND(ISNUMBER(E624),ISNUMBER(F624)),IF(I624&gt;规则与名单!$B$2,"是","否"),"未判定"))</f>
        <v>不适用</v>
      </c>
      <c r="K624" s="5" t="str">
        <f t="shared" si="37"/>
        <v>非测试日纯氢</v>
      </c>
      <c r="L624" s="6">
        <f t="shared" si="38"/>
        <v>10.2</v>
      </c>
      <c r="M624" s="5">
        <f t="shared" si="39"/>
        <v>0</v>
      </c>
      <c r="N624" s="5" t="s">
        <v>5214</v>
      </c>
      <c r="O624" s="5" t="s">
        <v>5215</v>
      </c>
      <c r="P624" s="5" t="s">
        <v>5216</v>
      </c>
    </row>
    <row r="625" ht="19" customHeight="1" spans="1:16">
      <c r="A625" s="5">
        <v>30</v>
      </c>
      <c r="B625" s="5" t="s">
        <v>176</v>
      </c>
      <c r="C625" s="5" t="s">
        <v>49</v>
      </c>
      <c r="D625" s="8" t="s">
        <v>411</v>
      </c>
      <c r="E625" s="6">
        <v>45.3</v>
      </c>
      <c r="F625" s="6">
        <v>41.8</v>
      </c>
      <c r="G625" s="6">
        <v>45.1</v>
      </c>
      <c r="H625" s="5" t="s">
        <v>120</v>
      </c>
      <c r="I625" s="6">
        <f t="shared" si="36"/>
        <v>3.5</v>
      </c>
      <c r="J625" s="5" t="str">
        <f>IF(H625="否","不适用",IF(AND(ISNUMBER(E625),ISNUMBER(F625)),IF(I625&gt;规则与名单!$B$2,"是","否"),"未判定"))</f>
        <v>不适用</v>
      </c>
      <c r="K625" s="5" t="str">
        <f t="shared" si="37"/>
        <v>非测试日纯氢</v>
      </c>
      <c r="L625" s="6">
        <f t="shared" si="38"/>
        <v>45.1</v>
      </c>
      <c r="M625" s="5">
        <f t="shared" si="39"/>
        <v>0</v>
      </c>
      <c r="N625" s="5" t="s">
        <v>5217</v>
      </c>
      <c r="O625" s="5" t="s">
        <v>5218</v>
      </c>
      <c r="P625" s="5" t="s">
        <v>5219</v>
      </c>
    </row>
    <row r="626" ht="19" customHeight="1" spans="1:16">
      <c r="A626" s="5">
        <v>30</v>
      </c>
      <c r="B626" s="5" t="s">
        <v>176</v>
      </c>
      <c r="C626" s="5" t="s">
        <v>49</v>
      </c>
      <c r="D626" s="8" t="s">
        <v>251</v>
      </c>
      <c r="E626" s="6">
        <v>38.5</v>
      </c>
      <c r="F626" s="6">
        <v>35.9</v>
      </c>
      <c r="G626" s="6">
        <v>38.2</v>
      </c>
      <c r="H626" s="5" t="s">
        <v>120</v>
      </c>
      <c r="I626" s="6">
        <f t="shared" si="36"/>
        <v>2.6</v>
      </c>
      <c r="J626" s="5" t="str">
        <f>IF(H626="否","不适用",IF(AND(ISNUMBER(E626),ISNUMBER(F626)),IF(I626&gt;规则与名单!$B$2,"是","否"),"未判定"))</f>
        <v>不适用</v>
      </c>
      <c r="K626" s="5" t="str">
        <f t="shared" si="37"/>
        <v>非测试日纯氢</v>
      </c>
      <c r="L626" s="6">
        <f t="shared" si="38"/>
        <v>38.2</v>
      </c>
      <c r="M626" s="5">
        <f t="shared" si="39"/>
        <v>0</v>
      </c>
      <c r="N626" s="5" t="s">
        <v>5220</v>
      </c>
      <c r="O626" s="5" t="s">
        <v>5221</v>
      </c>
      <c r="P626" s="5" t="s">
        <v>5222</v>
      </c>
    </row>
    <row r="627" ht="19" customHeight="1" spans="1:16">
      <c r="A627" s="5">
        <v>30</v>
      </c>
      <c r="B627" s="5" t="s">
        <v>176</v>
      </c>
      <c r="C627" s="5" t="s">
        <v>49</v>
      </c>
      <c r="D627" s="8" t="s">
        <v>472</v>
      </c>
      <c r="E627" s="6">
        <v>60.9</v>
      </c>
      <c r="F627" s="6">
        <v>56.5</v>
      </c>
      <c r="G627" s="6">
        <v>60.2</v>
      </c>
      <c r="H627" s="5" t="s">
        <v>120</v>
      </c>
      <c r="I627" s="6">
        <f t="shared" si="36"/>
        <v>4.4</v>
      </c>
      <c r="J627" s="5" t="str">
        <f>IF(H627="否","不适用",IF(AND(ISNUMBER(E627),ISNUMBER(F627)),IF(I627&gt;规则与名单!$B$2,"是","否"),"未判定"))</f>
        <v>不适用</v>
      </c>
      <c r="K627" s="5" t="str">
        <f t="shared" si="37"/>
        <v>非测试日纯氢</v>
      </c>
      <c r="L627" s="6">
        <f t="shared" si="38"/>
        <v>60.2</v>
      </c>
      <c r="M627" s="5">
        <f t="shared" si="39"/>
        <v>0</v>
      </c>
      <c r="N627" s="5" t="s">
        <v>5223</v>
      </c>
      <c r="O627" s="5" t="s">
        <v>5224</v>
      </c>
      <c r="P627" s="5" t="s">
        <v>5225</v>
      </c>
    </row>
    <row r="628" ht="19" customHeight="1" spans="1:16">
      <c r="A628" s="5">
        <v>30</v>
      </c>
      <c r="B628" s="5" t="s">
        <v>176</v>
      </c>
      <c r="C628" s="5" t="s">
        <v>49</v>
      </c>
      <c r="D628" s="8" t="s">
        <v>466</v>
      </c>
      <c r="E628" s="6">
        <v>124.2</v>
      </c>
      <c r="F628" s="6">
        <v>116.3</v>
      </c>
      <c r="G628" s="6">
        <v>123.2</v>
      </c>
      <c r="H628" s="5" t="s">
        <v>120</v>
      </c>
      <c r="I628" s="6">
        <f t="shared" si="36"/>
        <v>7.90000000000001</v>
      </c>
      <c r="J628" s="5" t="str">
        <f>IF(H628="否","不适用",IF(AND(ISNUMBER(E628),ISNUMBER(F628)),IF(I628&gt;规则与名单!$B$2,"是","否"),"未判定"))</f>
        <v>不适用</v>
      </c>
      <c r="K628" s="5" t="str">
        <f t="shared" si="37"/>
        <v>非测试日纯氢</v>
      </c>
      <c r="L628" s="6">
        <f t="shared" si="38"/>
        <v>123.2</v>
      </c>
      <c r="M628" s="5">
        <f t="shared" si="39"/>
        <v>0</v>
      </c>
      <c r="N628" s="5" t="s">
        <v>5226</v>
      </c>
      <c r="O628" s="5" t="s">
        <v>5227</v>
      </c>
      <c r="P628" s="5" t="s">
        <v>5228</v>
      </c>
    </row>
    <row r="629" ht="19" customHeight="1" spans="1:16">
      <c r="A629" s="5">
        <v>30</v>
      </c>
      <c r="B629" s="5" t="s">
        <v>176</v>
      </c>
      <c r="C629" s="5" t="s">
        <v>49</v>
      </c>
      <c r="D629" s="8" t="s">
        <v>333</v>
      </c>
      <c r="E629" s="6">
        <v>41.2</v>
      </c>
      <c r="F629" s="6">
        <v>38.4</v>
      </c>
      <c r="G629" s="6">
        <v>34.9</v>
      </c>
      <c r="H629" s="5" t="s">
        <v>120</v>
      </c>
      <c r="I629" s="6">
        <f t="shared" si="36"/>
        <v>2.8</v>
      </c>
      <c r="J629" s="5" t="str">
        <f>IF(H629="否","不适用",IF(AND(ISNUMBER(E629),ISNUMBER(F629)),IF(I629&gt;规则与名单!$B$2,"是","否"),"未判定"))</f>
        <v>不适用</v>
      </c>
      <c r="K629" s="5" t="str">
        <f t="shared" si="37"/>
        <v>非测试日纯氢</v>
      </c>
      <c r="L629" s="6">
        <f t="shared" si="38"/>
        <v>34.9</v>
      </c>
      <c r="M629" s="5">
        <f t="shared" si="39"/>
        <v>0</v>
      </c>
      <c r="N629" s="5" t="s">
        <v>5229</v>
      </c>
      <c r="O629" s="5" t="s">
        <v>5230</v>
      </c>
      <c r="P629" s="5" t="s">
        <v>5231</v>
      </c>
    </row>
    <row r="630" ht="19" customHeight="1" spans="1:16">
      <c r="A630" s="5">
        <v>30</v>
      </c>
      <c r="B630" s="5" t="s">
        <v>176</v>
      </c>
      <c r="C630" s="5" t="s">
        <v>49</v>
      </c>
      <c r="D630" s="8" t="s">
        <v>175</v>
      </c>
      <c r="E630" s="6">
        <v>20.2</v>
      </c>
      <c r="F630" s="6">
        <v>18.9</v>
      </c>
      <c r="G630" s="6">
        <v>19.1</v>
      </c>
      <c r="H630" s="5" t="s">
        <v>120</v>
      </c>
      <c r="I630" s="6">
        <f t="shared" si="36"/>
        <v>1.3</v>
      </c>
      <c r="J630" s="5" t="str">
        <f>IF(H630="否","不适用",IF(AND(ISNUMBER(E630),ISNUMBER(F630)),IF(I630&gt;规则与名单!$B$2,"是","否"),"未判定"))</f>
        <v>不适用</v>
      </c>
      <c r="K630" s="5" t="str">
        <f t="shared" si="37"/>
        <v>非测试日纯氢</v>
      </c>
      <c r="L630" s="6">
        <f t="shared" si="38"/>
        <v>19.1</v>
      </c>
      <c r="M630" s="5">
        <f t="shared" si="39"/>
        <v>0</v>
      </c>
      <c r="N630" s="5" t="s">
        <v>5232</v>
      </c>
      <c r="O630" s="5" t="s">
        <v>5233</v>
      </c>
      <c r="P630" s="5" t="s">
        <v>5234</v>
      </c>
    </row>
    <row r="631" ht="19" customHeight="1" spans="1:16">
      <c r="A631" s="5">
        <v>30</v>
      </c>
      <c r="B631" s="5" t="s">
        <v>176</v>
      </c>
      <c r="C631" s="5" t="s">
        <v>49</v>
      </c>
      <c r="D631" s="8" t="s">
        <v>3402</v>
      </c>
      <c r="E631" s="6">
        <v>35.1</v>
      </c>
      <c r="F631" s="6">
        <v>33.1</v>
      </c>
      <c r="G631" s="6">
        <v>34.6</v>
      </c>
      <c r="H631" s="5" t="s">
        <v>120</v>
      </c>
      <c r="I631" s="6">
        <f t="shared" si="36"/>
        <v>2</v>
      </c>
      <c r="J631" s="5" t="str">
        <f>IF(H631="否","不适用",IF(AND(ISNUMBER(E631),ISNUMBER(F631)),IF(I631&gt;规则与名单!$B$2,"是","否"),"未判定"))</f>
        <v>不适用</v>
      </c>
      <c r="K631" s="5" t="str">
        <f t="shared" si="37"/>
        <v>非测试日纯氢</v>
      </c>
      <c r="L631" s="6">
        <f t="shared" si="38"/>
        <v>34.6</v>
      </c>
      <c r="M631" s="5">
        <f t="shared" si="39"/>
        <v>0</v>
      </c>
      <c r="N631" s="5" t="s">
        <v>5235</v>
      </c>
      <c r="O631" s="5" t="s">
        <v>5236</v>
      </c>
      <c r="P631" s="5" t="s">
        <v>5237</v>
      </c>
    </row>
    <row r="632" ht="19" customHeight="1" spans="1:16">
      <c r="A632" s="5">
        <v>30</v>
      </c>
      <c r="B632" s="5" t="s">
        <v>176</v>
      </c>
      <c r="C632" s="5" t="s">
        <v>49</v>
      </c>
      <c r="D632" s="8" t="s">
        <v>487</v>
      </c>
      <c r="E632" s="6">
        <v>54.3</v>
      </c>
      <c r="F632" s="6">
        <v>50.9</v>
      </c>
      <c r="G632" s="6">
        <v>53.4</v>
      </c>
      <c r="H632" s="5" t="s">
        <v>120</v>
      </c>
      <c r="I632" s="6">
        <f t="shared" si="36"/>
        <v>3.4</v>
      </c>
      <c r="J632" s="5" t="str">
        <f>IF(H632="否","不适用",IF(AND(ISNUMBER(E632),ISNUMBER(F632)),IF(I632&gt;规则与名单!$B$2,"是","否"),"未判定"))</f>
        <v>不适用</v>
      </c>
      <c r="K632" s="5" t="str">
        <f t="shared" si="37"/>
        <v>非测试日纯氢</v>
      </c>
      <c r="L632" s="6">
        <f t="shared" si="38"/>
        <v>53.4</v>
      </c>
      <c r="M632" s="5">
        <f t="shared" si="39"/>
        <v>0</v>
      </c>
      <c r="N632" s="5" t="s">
        <v>5238</v>
      </c>
      <c r="O632" s="5" t="s">
        <v>5239</v>
      </c>
      <c r="P632" s="5" t="s">
        <v>5240</v>
      </c>
    </row>
    <row r="633" ht="19" customHeight="1" spans="1:16">
      <c r="A633" s="5">
        <v>30</v>
      </c>
      <c r="B633" s="5" t="s">
        <v>176</v>
      </c>
      <c r="C633" s="5" t="s">
        <v>49</v>
      </c>
      <c r="D633" s="8" t="s">
        <v>121</v>
      </c>
      <c r="E633" s="6">
        <v>58.5</v>
      </c>
      <c r="F633" s="6">
        <v>55</v>
      </c>
      <c r="G633" s="6">
        <v>57.1</v>
      </c>
      <c r="H633" s="5" t="s">
        <v>120</v>
      </c>
      <c r="I633" s="6">
        <f t="shared" si="36"/>
        <v>3.5</v>
      </c>
      <c r="J633" s="5" t="str">
        <f>IF(H633="否","不适用",IF(AND(ISNUMBER(E633),ISNUMBER(F633)),IF(I633&gt;规则与名单!$B$2,"是","否"),"未判定"))</f>
        <v>不适用</v>
      </c>
      <c r="K633" s="5" t="str">
        <f t="shared" si="37"/>
        <v>非测试日纯氢</v>
      </c>
      <c r="L633" s="6">
        <f t="shared" si="38"/>
        <v>57.1</v>
      </c>
      <c r="M633" s="5">
        <f t="shared" si="39"/>
        <v>0</v>
      </c>
      <c r="N633" s="5" t="s">
        <v>5241</v>
      </c>
      <c r="O633" s="5" t="s">
        <v>5242</v>
      </c>
      <c r="P633" s="5" t="s">
        <v>5243</v>
      </c>
    </row>
    <row r="634" ht="19" customHeight="1" spans="1:16">
      <c r="A634" s="5">
        <v>30</v>
      </c>
      <c r="B634" s="5" t="s">
        <v>176</v>
      </c>
      <c r="C634" s="5" t="s">
        <v>49</v>
      </c>
      <c r="D634" s="8" t="s">
        <v>170</v>
      </c>
      <c r="E634" s="6">
        <v>53.6</v>
      </c>
      <c r="F634" s="6">
        <v>49.9</v>
      </c>
      <c r="G634" s="6">
        <v>53.2</v>
      </c>
      <c r="H634" s="5" t="s">
        <v>120</v>
      </c>
      <c r="I634" s="6">
        <f t="shared" si="36"/>
        <v>3.7</v>
      </c>
      <c r="J634" s="5" t="str">
        <f>IF(H634="否","不适用",IF(AND(ISNUMBER(E634),ISNUMBER(F634)),IF(I634&gt;规则与名单!$B$2,"是","否"),"未判定"))</f>
        <v>不适用</v>
      </c>
      <c r="K634" s="5" t="str">
        <f t="shared" si="37"/>
        <v>非测试日纯氢</v>
      </c>
      <c r="L634" s="6">
        <f t="shared" si="38"/>
        <v>53.2</v>
      </c>
      <c r="M634" s="5">
        <f t="shared" si="39"/>
        <v>0</v>
      </c>
      <c r="N634" s="5" t="s">
        <v>5244</v>
      </c>
      <c r="O634" s="5" t="s">
        <v>5245</v>
      </c>
      <c r="P634" s="5" t="s">
        <v>5246</v>
      </c>
    </row>
    <row r="635" ht="19" customHeight="1" spans="1:16">
      <c r="A635" s="5">
        <v>30</v>
      </c>
      <c r="B635" s="5" t="s">
        <v>176</v>
      </c>
      <c r="C635" s="5" t="s">
        <v>49</v>
      </c>
      <c r="D635" s="8" t="s">
        <v>644</v>
      </c>
      <c r="E635" s="6">
        <v>42.5</v>
      </c>
      <c r="F635" s="6">
        <v>39.4</v>
      </c>
      <c r="G635" s="6">
        <v>38.6</v>
      </c>
      <c r="H635" s="5" t="s">
        <v>120</v>
      </c>
      <c r="I635" s="6">
        <f t="shared" si="36"/>
        <v>3.1</v>
      </c>
      <c r="J635" s="5" t="str">
        <f>IF(H635="否","不适用",IF(AND(ISNUMBER(E635),ISNUMBER(F635)),IF(I635&gt;规则与名单!$B$2,"是","否"),"未判定"))</f>
        <v>不适用</v>
      </c>
      <c r="K635" s="5" t="str">
        <f t="shared" si="37"/>
        <v>非测试日纯氢</v>
      </c>
      <c r="L635" s="6">
        <f t="shared" si="38"/>
        <v>38.6</v>
      </c>
      <c r="M635" s="5">
        <f t="shared" si="39"/>
        <v>0</v>
      </c>
      <c r="N635" s="5" t="s">
        <v>5247</v>
      </c>
      <c r="O635" s="5" t="s">
        <v>5248</v>
      </c>
      <c r="P635" s="5" t="s">
        <v>5249</v>
      </c>
    </row>
    <row r="636" ht="19" customHeight="1" spans="1:16">
      <c r="A636" s="5">
        <v>30</v>
      </c>
      <c r="B636" s="5" t="s">
        <v>176</v>
      </c>
      <c r="C636" s="5" t="s">
        <v>49</v>
      </c>
      <c r="D636" s="8" t="s">
        <v>3418</v>
      </c>
      <c r="E636" s="6"/>
      <c r="F636" s="6">
        <v>0</v>
      </c>
      <c r="G636" s="6"/>
      <c r="H636" s="5" t="s">
        <v>120</v>
      </c>
      <c r="I636" s="6" t="str">
        <f t="shared" si="36"/>
        <v/>
      </c>
      <c r="J636" s="5" t="str">
        <f>IF(H636="否","不适用",IF(AND(ISNUMBER(E636),ISNUMBER(F636)),IF(I636&gt;规则与名单!$B$2,"是","否"),"未判定"))</f>
        <v>不适用</v>
      </c>
      <c r="K636" s="5" t="str">
        <f t="shared" si="37"/>
        <v>缺失</v>
      </c>
      <c r="L636" s="6" t="str">
        <f t="shared" si="38"/>
        <v/>
      </c>
      <c r="M636" s="5">
        <f t="shared" si="39"/>
        <v>1</v>
      </c>
      <c r="N636" s="5" t="s">
        <v>5250</v>
      </c>
      <c r="O636" s="5" t="s">
        <v>5251</v>
      </c>
      <c r="P636" s="5" t="s">
        <v>5252</v>
      </c>
    </row>
    <row r="637" ht="19" customHeight="1" spans="1:16">
      <c r="A637" s="5">
        <v>30</v>
      </c>
      <c r="B637" s="5" t="s">
        <v>176</v>
      </c>
      <c r="C637" s="5" t="s">
        <v>49</v>
      </c>
      <c r="D637" s="8" t="s">
        <v>3422</v>
      </c>
      <c r="E637" s="6"/>
      <c r="F637" s="6">
        <v>0</v>
      </c>
      <c r="G637" s="6"/>
      <c r="H637" s="5" t="s">
        <v>120</v>
      </c>
      <c r="I637" s="6" t="str">
        <f t="shared" si="36"/>
        <v/>
      </c>
      <c r="J637" s="5" t="str">
        <f>IF(H637="否","不适用",IF(AND(ISNUMBER(E637),ISNUMBER(F637)),IF(I637&gt;规则与名单!$B$2,"是","否"),"未判定"))</f>
        <v>不适用</v>
      </c>
      <c r="K637" s="5" t="str">
        <f t="shared" si="37"/>
        <v>缺失</v>
      </c>
      <c r="L637" s="6" t="str">
        <f t="shared" si="38"/>
        <v/>
      </c>
      <c r="M637" s="5">
        <f t="shared" si="39"/>
        <v>1</v>
      </c>
      <c r="N637" s="5" t="s">
        <v>5253</v>
      </c>
      <c r="O637" s="5" t="s">
        <v>5254</v>
      </c>
      <c r="P637" s="5" t="s">
        <v>5255</v>
      </c>
    </row>
    <row r="638" ht="19" customHeight="1" spans="1:16">
      <c r="A638" s="5">
        <v>30</v>
      </c>
      <c r="B638" s="5" t="s">
        <v>176</v>
      </c>
      <c r="C638" s="5" t="s">
        <v>49</v>
      </c>
      <c r="D638" s="8" t="s">
        <v>336</v>
      </c>
      <c r="E638" s="6"/>
      <c r="F638" s="6">
        <v>0</v>
      </c>
      <c r="G638" s="6"/>
      <c r="H638" s="5" t="s">
        <v>120</v>
      </c>
      <c r="I638" s="6" t="str">
        <f t="shared" si="36"/>
        <v/>
      </c>
      <c r="J638" s="5" t="str">
        <f>IF(H638="否","不适用",IF(AND(ISNUMBER(E638),ISNUMBER(F638)),IF(I638&gt;规则与名单!$B$2,"是","否"),"未判定"))</f>
        <v>不适用</v>
      </c>
      <c r="K638" s="5" t="str">
        <f t="shared" si="37"/>
        <v>缺失</v>
      </c>
      <c r="L638" s="6" t="str">
        <f t="shared" si="38"/>
        <v/>
      </c>
      <c r="M638" s="5">
        <f t="shared" si="39"/>
        <v>1</v>
      </c>
      <c r="N638" s="5" t="s">
        <v>5256</v>
      </c>
      <c r="O638" s="5" t="s">
        <v>5257</v>
      </c>
      <c r="P638" s="5" t="s">
        <v>5258</v>
      </c>
    </row>
    <row r="639" ht="19" customHeight="1" spans="1:16">
      <c r="A639" s="5">
        <v>30</v>
      </c>
      <c r="B639" s="5" t="s">
        <v>176</v>
      </c>
      <c r="C639" s="5" t="s">
        <v>49</v>
      </c>
      <c r="D639" s="8" t="s">
        <v>653</v>
      </c>
      <c r="E639" s="6">
        <v>52.1</v>
      </c>
      <c r="F639" s="6">
        <v>48.3</v>
      </c>
      <c r="G639" s="6">
        <v>51.4</v>
      </c>
      <c r="H639" s="5" t="s">
        <v>120</v>
      </c>
      <c r="I639" s="6">
        <f t="shared" si="36"/>
        <v>3.8</v>
      </c>
      <c r="J639" s="5" t="str">
        <f>IF(H639="否","不适用",IF(AND(ISNUMBER(E639),ISNUMBER(F639)),IF(I639&gt;规则与名单!$B$2,"是","否"),"未判定"))</f>
        <v>不适用</v>
      </c>
      <c r="K639" s="5" t="str">
        <f t="shared" si="37"/>
        <v>非测试日纯氢</v>
      </c>
      <c r="L639" s="6">
        <f t="shared" si="38"/>
        <v>51.4</v>
      </c>
      <c r="M639" s="5">
        <f t="shared" si="39"/>
        <v>0</v>
      </c>
      <c r="N639" s="5" t="s">
        <v>5259</v>
      </c>
      <c r="O639" s="5" t="s">
        <v>5260</v>
      </c>
      <c r="P639" s="5" t="s">
        <v>5261</v>
      </c>
    </row>
    <row r="640" ht="19" customHeight="1" spans="1:16">
      <c r="A640" s="5">
        <v>30</v>
      </c>
      <c r="B640" s="5" t="s">
        <v>176</v>
      </c>
      <c r="C640" s="5" t="s">
        <v>49</v>
      </c>
      <c r="D640" s="8" t="s">
        <v>140</v>
      </c>
      <c r="E640" s="6">
        <v>124.6</v>
      </c>
      <c r="F640" s="6">
        <v>115.8</v>
      </c>
      <c r="G640" s="6">
        <v>123.2</v>
      </c>
      <c r="H640" s="5" t="s">
        <v>120</v>
      </c>
      <c r="I640" s="6">
        <f t="shared" si="36"/>
        <v>8.8</v>
      </c>
      <c r="J640" s="5" t="str">
        <f>IF(H640="否","不适用",IF(AND(ISNUMBER(E640),ISNUMBER(F640)),IF(I640&gt;规则与名单!$B$2,"是","否"),"未判定"))</f>
        <v>不适用</v>
      </c>
      <c r="K640" s="5" t="str">
        <f t="shared" si="37"/>
        <v>非测试日纯氢</v>
      </c>
      <c r="L640" s="6">
        <f t="shared" si="38"/>
        <v>123.2</v>
      </c>
      <c r="M640" s="5">
        <f t="shared" si="39"/>
        <v>0</v>
      </c>
      <c r="N640" s="5" t="s">
        <v>5262</v>
      </c>
      <c r="O640" s="5" t="s">
        <v>5263</v>
      </c>
      <c r="P640" s="5" t="s">
        <v>5264</v>
      </c>
    </row>
    <row r="641" ht="19" customHeight="1" spans="1:16">
      <c r="A641" s="5">
        <v>30</v>
      </c>
      <c r="B641" s="5" t="s">
        <v>176</v>
      </c>
      <c r="C641" s="5" t="s">
        <v>49</v>
      </c>
      <c r="D641" s="8" t="s">
        <v>115</v>
      </c>
      <c r="E641" s="6">
        <v>49.8</v>
      </c>
      <c r="F641" s="6">
        <v>46.4</v>
      </c>
      <c r="G641" s="6">
        <v>49.2</v>
      </c>
      <c r="H641" s="5" t="s">
        <v>120</v>
      </c>
      <c r="I641" s="6">
        <f t="shared" si="36"/>
        <v>3.4</v>
      </c>
      <c r="J641" s="5" t="str">
        <f>IF(H641="否","不适用",IF(AND(ISNUMBER(E641),ISNUMBER(F641)),IF(I641&gt;规则与名单!$B$2,"是","否"),"未判定"))</f>
        <v>不适用</v>
      </c>
      <c r="K641" s="5" t="str">
        <f t="shared" si="37"/>
        <v>非测试日纯氢</v>
      </c>
      <c r="L641" s="6">
        <f t="shared" si="38"/>
        <v>49.2</v>
      </c>
      <c r="M641" s="5">
        <f t="shared" si="39"/>
        <v>0</v>
      </c>
      <c r="N641" s="5" t="s">
        <v>5265</v>
      </c>
      <c r="O641" s="5" t="s">
        <v>5266</v>
      </c>
      <c r="P641" s="5" t="s">
        <v>5267</v>
      </c>
    </row>
    <row r="642" ht="19" customHeight="1" spans="1:16">
      <c r="A642" s="5">
        <v>31</v>
      </c>
      <c r="B642" s="5" t="s">
        <v>116</v>
      </c>
      <c r="C642" s="5" t="s">
        <v>49</v>
      </c>
      <c r="D642" s="8" t="s">
        <v>114</v>
      </c>
      <c r="E642" s="6">
        <v>117.7</v>
      </c>
      <c r="F642" s="6">
        <v>111.7</v>
      </c>
      <c r="G642" s="6">
        <v>3</v>
      </c>
      <c r="H642" s="5" t="s">
        <v>113</v>
      </c>
      <c r="I642" s="6">
        <f t="shared" ref="I642:I705" si="40">IF(AND(ISNUMBER(E642),ISNUMBER(F642)),E642-F642,"")</f>
        <v>6</v>
      </c>
      <c r="J642" s="5" t="str">
        <f>IF(H642="否","不适用",IF(AND(ISNUMBER(E642),ISNUMBER(F642)),IF(I642&gt;规则与名单!$B$2,"是","否"),"未判定"))</f>
        <v>否</v>
      </c>
      <c r="K642" s="5" t="str">
        <f t="shared" ref="K642:K705" si="41">IF(J642="是",IF(ISNUMBER(F642),"测试日GPS","缺失"),IF(ISNUMBER(G642),"非测试日纯氢",IF(AND(H642="是",J642="未判定"),IF(ISNUMBER(F642),"测试名单无纯氢GPS","缺失"),IF(ISNUMBER(E642),"非测试日仪表","缺失"))))</f>
        <v>非测试日纯氢</v>
      </c>
      <c r="L642" s="6">
        <f t="shared" ref="L642:L705" si="42">IF(K642="缺失","",IF(K642="非测试日纯氢",G642,IF(K642="非测试日仪表",E642,F642)))</f>
        <v>3</v>
      </c>
      <c r="M642" s="5">
        <f t="shared" ref="M642:M705" si="43">IF(K642="缺失",1,0)</f>
        <v>0</v>
      </c>
      <c r="N642" s="5" t="s">
        <v>5268</v>
      </c>
      <c r="O642" s="5" t="s">
        <v>5269</v>
      </c>
      <c r="P642" s="5" t="s">
        <v>5270</v>
      </c>
    </row>
    <row r="643" ht="19" customHeight="1" spans="1:16">
      <c r="A643" s="5">
        <v>31</v>
      </c>
      <c r="B643" s="5" t="s">
        <v>116</v>
      </c>
      <c r="C643" s="5" t="s">
        <v>49</v>
      </c>
      <c r="D643" s="8" t="s">
        <v>605</v>
      </c>
      <c r="E643" s="6">
        <v>275.1</v>
      </c>
      <c r="F643" s="6">
        <v>260.2</v>
      </c>
      <c r="G643" s="6">
        <v>23.9</v>
      </c>
      <c r="H643" s="5" t="s">
        <v>113</v>
      </c>
      <c r="I643" s="6">
        <f t="shared" si="40"/>
        <v>14.9</v>
      </c>
      <c r="J643" s="5" t="str">
        <f>IF(H643="否","不适用",IF(AND(ISNUMBER(E643),ISNUMBER(F643)),IF(I643&gt;规则与名单!$B$2,"是","否"),"未判定"))</f>
        <v>否</v>
      </c>
      <c r="K643" s="5" t="str">
        <f t="shared" si="41"/>
        <v>非测试日纯氢</v>
      </c>
      <c r="L643" s="6">
        <f t="shared" si="42"/>
        <v>23.9</v>
      </c>
      <c r="M643" s="5">
        <f t="shared" si="43"/>
        <v>0</v>
      </c>
      <c r="N643" s="5" t="s">
        <v>5271</v>
      </c>
      <c r="O643" s="5" t="s">
        <v>5272</v>
      </c>
      <c r="P643" s="5" t="s">
        <v>5273</v>
      </c>
    </row>
    <row r="644" ht="19" customHeight="1" spans="1:16">
      <c r="A644" s="5">
        <v>31</v>
      </c>
      <c r="B644" s="5" t="s">
        <v>116</v>
      </c>
      <c r="C644" s="5" t="s">
        <v>49</v>
      </c>
      <c r="D644" s="8" t="s">
        <v>186</v>
      </c>
      <c r="E644" s="6">
        <v>162.5</v>
      </c>
      <c r="F644" s="6">
        <v>153.7</v>
      </c>
      <c r="G644" s="6">
        <v>9.1</v>
      </c>
      <c r="H644" s="5" t="s">
        <v>113</v>
      </c>
      <c r="I644" s="6">
        <f t="shared" si="40"/>
        <v>8.80000000000001</v>
      </c>
      <c r="J644" s="5" t="str">
        <f>IF(H644="否","不适用",IF(AND(ISNUMBER(E644),ISNUMBER(F644)),IF(I644&gt;规则与名单!$B$2,"是","否"),"未判定"))</f>
        <v>否</v>
      </c>
      <c r="K644" s="5" t="str">
        <f t="shared" si="41"/>
        <v>非测试日纯氢</v>
      </c>
      <c r="L644" s="6">
        <f t="shared" si="42"/>
        <v>9.1</v>
      </c>
      <c r="M644" s="5">
        <f t="shared" si="43"/>
        <v>0</v>
      </c>
      <c r="N644" s="5" t="s">
        <v>5274</v>
      </c>
      <c r="O644" s="5" t="s">
        <v>5275</v>
      </c>
      <c r="P644" s="5" t="s">
        <v>5276</v>
      </c>
    </row>
    <row r="645" ht="19" customHeight="1" spans="1:16">
      <c r="A645" s="5">
        <v>31</v>
      </c>
      <c r="B645" s="5" t="s">
        <v>116</v>
      </c>
      <c r="C645" s="5" t="s">
        <v>49</v>
      </c>
      <c r="D645" s="8" t="s">
        <v>165</v>
      </c>
      <c r="E645" s="6">
        <v>95.8</v>
      </c>
      <c r="F645" s="6">
        <v>148.8</v>
      </c>
      <c r="G645" s="6">
        <v>8.6</v>
      </c>
      <c r="H645" s="5" t="s">
        <v>113</v>
      </c>
      <c r="I645" s="6">
        <f t="shared" si="40"/>
        <v>-53</v>
      </c>
      <c r="J645" s="5" t="str">
        <f>IF(H645="否","不适用",IF(AND(ISNUMBER(E645),ISNUMBER(F645)),IF(I645&gt;规则与名单!$B$2,"是","否"),"未判定"))</f>
        <v>否</v>
      </c>
      <c r="K645" s="5" t="str">
        <f t="shared" si="41"/>
        <v>非测试日纯氢</v>
      </c>
      <c r="L645" s="6">
        <f t="shared" si="42"/>
        <v>8.6</v>
      </c>
      <c r="M645" s="5">
        <f t="shared" si="43"/>
        <v>0</v>
      </c>
      <c r="N645" s="5" t="s">
        <v>5277</v>
      </c>
      <c r="O645" s="5" t="s">
        <v>5278</v>
      </c>
      <c r="P645" s="5" t="s">
        <v>5279</v>
      </c>
    </row>
    <row r="646" ht="19" customHeight="1" spans="1:16">
      <c r="A646" s="5">
        <v>31</v>
      </c>
      <c r="B646" s="5" t="s">
        <v>116</v>
      </c>
      <c r="C646" s="5" t="s">
        <v>49</v>
      </c>
      <c r="D646" s="8" t="s">
        <v>151</v>
      </c>
      <c r="E646" s="6">
        <v>254.6</v>
      </c>
      <c r="F646" s="6">
        <v>341.8</v>
      </c>
      <c r="G646" s="6">
        <v>79.7</v>
      </c>
      <c r="H646" s="5" t="s">
        <v>113</v>
      </c>
      <c r="I646" s="6">
        <f t="shared" si="40"/>
        <v>-87.2</v>
      </c>
      <c r="J646" s="5" t="str">
        <f>IF(H646="否","不适用",IF(AND(ISNUMBER(E646),ISNUMBER(F646)),IF(I646&gt;规则与名单!$B$2,"是","否"),"未判定"))</f>
        <v>否</v>
      </c>
      <c r="K646" s="5" t="str">
        <f t="shared" si="41"/>
        <v>非测试日纯氢</v>
      </c>
      <c r="L646" s="6">
        <f t="shared" si="42"/>
        <v>79.7</v>
      </c>
      <c r="M646" s="5">
        <f t="shared" si="43"/>
        <v>0</v>
      </c>
      <c r="N646" s="5" t="s">
        <v>5280</v>
      </c>
      <c r="O646" s="5" t="s">
        <v>5281</v>
      </c>
      <c r="P646" s="5" t="s">
        <v>5282</v>
      </c>
    </row>
    <row r="647" ht="19" customHeight="1" spans="1:16">
      <c r="A647" s="5">
        <v>31</v>
      </c>
      <c r="B647" s="5" t="s">
        <v>116</v>
      </c>
      <c r="C647" s="5" t="s">
        <v>49</v>
      </c>
      <c r="D647" s="8" t="s">
        <v>3358</v>
      </c>
      <c r="E647" s="6">
        <v>464.7</v>
      </c>
      <c r="F647" s="6">
        <v>279.5</v>
      </c>
      <c r="G647" s="6">
        <v>31.9</v>
      </c>
      <c r="H647" s="5" t="s">
        <v>113</v>
      </c>
      <c r="I647" s="6">
        <f t="shared" si="40"/>
        <v>185.2</v>
      </c>
      <c r="J647" s="5" t="str">
        <f>IF(H647="否","不适用",IF(AND(ISNUMBER(E647),ISNUMBER(F647)),IF(I647&gt;规则与名单!$B$2,"是","否"),"未判定"))</f>
        <v>是</v>
      </c>
      <c r="K647" s="5" t="str">
        <f t="shared" si="41"/>
        <v>测试日GPS</v>
      </c>
      <c r="L647" s="6">
        <f t="shared" si="42"/>
        <v>279.5</v>
      </c>
      <c r="M647" s="5">
        <f t="shared" si="43"/>
        <v>0</v>
      </c>
      <c r="N647" s="5" t="s">
        <v>5283</v>
      </c>
      <c r="O647" s="5" t="s">
        <v>5284</v>
      </c>
      <c r="P647" s="5" t="s">
        <v>5285</v>
      </c>
    </row>
    <row r="648" ht="19" customHeight="1" spans="1:16">
      <c r="A648" s="5">
        <v>31</v>
      </c>
      <c r="B648" s="5" t="s">
        <v>116</v>
      </c>
      <c r="C648" s="5" t="s">
        <v>49</v>
      </c>
      <c r="D648" s="8" t="s">
        <v>272</v>
      </c>
      <c r="E648" s="6">
        <v>196.8</v>
      </c>
      <c r="F648" s="6">
        <v>186.1</v>
      </c>
      <c r="G648" s="6">
        <v>12.5</v>
      </c>
      <c r="H648" s="5" t="s">
        <v>113</v>
      </c>
      <c r="I648" s="6">
        <f t="shared" si="40"/>
        <v>10.7</v>
      </c>
      <c r="J648" s="5" t="str">
        <f>IF(H648="否","不适用",IF(AND(ISNUMBER(E648),ISNUMBER(F648)),IF(I648&gt;规则与名单!$B$2,"是","否"),"未判定"))</f>
        <v>否</v>
      </c>
      <c r="K648" s="5" t="str">
        <f t="shared" si="41"/>
        <v>非测试日纯氢</v>
      </c>
      <c r="L648" s="6">
        <f t="shared" si="42"/>
        <v>12.5</v>
      </c>
      <c r="M648" s="5">
        <f t="shared" si="43"/>
        <v>0</v>
      </c>
      <c r="N648" s="5" t="s">
        <v>5286</v>
      </c>
      <c r="O648" s="5" t="s">
        <v>5287</v>
      </c>
      <c r="P648" s="5" t="s">
        <v>5288</v>
      </c>
    </row>
    <row r="649" ht="19" customHeight="1" spans="1:16">
      <c r="A649" s="5">
        <v>31</v>
      </c>
      <c r="B649" s="5" t="s">
        <v>116</v>
      </c>
      <c r="C649" s="5" t="s">
        <v>49</v>
      </c>
      <c r="D649" s="8" t="s">
        <v>506</v>
      </c>
      <c r="E649" s="6">
        <v>157</v>
      </c>
      <c r="F649" s="6">
        <v>148.4</v>
      </c>
      <c r="G649" s="6">
        <v>7.2</v>
      </c>
      <c r="H649" s="5" t="s">
        <v>113</v>
      </c>
      <c r="I649" s="6">
        <f t="shared" si="40"/>
        <v>8.59999999999999</v>
      </c>
      <c r="J649" s="5" t="str">
        <f>IF(H649="否","不适用",IF(AND(ISNUMBER(E649),ISNUMBER(F649)),IF(I649&gt;规则与名单!$B$2,"是","否"),"未判定"))</f>
        <v>否</v>
      </c>
      <c r="K649" s="5" t="str">
        <f t="shared" si="41"/>
        <v>非测试日纯氢</v>
      </c>
      <c r="L649" s="6">
        <f t="shared" si="42"/>
        <v>7.2</v>
      </c>
      <c r="M649" s="5">
        <f t="shared" si="43"/>
        <v>0</v>
      </c>
      <c r="N649" s="5" t="s">
        <v>5289</v>
      </c>
      <c r="O649" s="5" t="s">
        <v>5290</v>
      </c>
      <c r="P649" s="5" t="s">
        <v>5291</v>
      </c>
    </row>
    <row r="650" ht="19" customHeight="1" spans="1:16">
      <c r="A650" s="5">
        <v>31</v>
      </c>
      <c r="B650" s="5" t="s">
        <v>116</v>
      </c>
      <c r="C650" s="5" t="s">
        <v>49</v>
      </c>
      <c r="D650" s="8" t="s">
        <v>673</v>
      </c>
      <c r="E650" s="6">
        <v>211.8</v>
      </c>
      <c r="F650" s="6">
        <v>199.9</v>
      </c>
      <c r="G650" s="6">
        <v>51.1</v>
      </c>
      <c r="H650" s="5" t="s">
        <v>113</v>
      </c>
      <c r="I650" s="6">
        <f t="shared" si="40"/>
        <v>11.9</v>
      </c>
      <c r="J650" s="5" t="str">
        <f>IF(H650="否","不适用",IF(AND(ISNUMBER(E650),ISNUMBER(F650)),IF(I650&gt;规则与名单!$B$2,"是","否"),"未判定"))</f>
        <v>否</v>
      </c>
      <c r="K650" s="5" t="str">
        <f t="shared" si="41"/>
        <v>非测试日纯氢</v>
      </c>
      <c r="L650" s="6">
        <f t="shared" si="42"/>
        <v>51.1</v>
      </c>
      <c r="M650" s="5">
        <f t="shared" si="43"/>
        <v>0</v>
      </c>
      <c r="N650" s="5" t="s">
        <v>5292</v>
      </c>
      <c r="O650" s="5" t="s">
        <v>5293</v>
      </c>
      <c r="P650" s="5" t="s">
        <v>5294</v>
      </c>
    </row>
    <row r="651" ht="19" customHeight="1" spans="1:16">
      <c r="A651" s="5">
        <v>31</v>
      </c>
      <c r="B651" s="5" t="s">
        <v>116</v>
      </c>
      <c r="C651" s="5" t="s">
        <v>49</v>
      </c>
      <c r="D651" s="8" t="s">
        <v>183</v>
      </c>
      <c r="E651" s="6">
        <v>144.1</v>
      </c>
      <c r="F651" s="6">
        <v>136.7</v>
      </c>
      <c r="G651" s="6">
        <v>138.9</v>
      </c>
      <c r="H651" s="5" t="s">
        <v>113</v>
      </c>
      <c r="I651" s="6">
        <f t="shared" si="40"/>
        <v>7.40000000000001</v>
      </c>
      <c r="J651" s="5" t="str">
        <f>IF(H651="否","不适用",IF(AND(ISNUMBER(E651),ISNUMBER(F651)),IF(I651&gt;规则与名单!$B$2,"是","否"),"未判定"))</f>
        <v>否</v>
      </c>
      <c r="K651" s="5" t="str">
        <f t="shared" si="41"/>
        <v>非测试日纯氢</v>
      </c>
      <c r="L651" s="6">
        <f t="shared" si="42"/>
        <v>138.9</v>
      </c>
      <c r="M651" s="5">
        <f t="shared" si="43"/>
        <v>0</v>
      </c>
      <c r="N651" s="5" t="s">
        <v>5295</v>
      </c>
      <c r="O651" s="5" t="s">
        <v>5296</v>
      </c>
      <c r="P651" s="5" t="s">
        <v>5297</v>
      </c>
    </row>
    <row r="652" ht="19" customHeight="1" spans="1:16">
      <c r="A652" s="5">
        <v>32</v>
      </c>
      <c r="B652" s="5" t="s">
        <v>184</v>
      </c>
      <c r="C652" s="5" t="s">
        <v>49</v>
      </c>
      <c r="D652" s="8" t="s">
        <v>114</v>
      </c>
      <c r="E652" s="6">
        <v>147.7</v>
      </c>
      <c r="F652" s="6">
        <v>139</v>
      </c>
      <c r="G652" s="6">
        <v>103.3</v>
      </c>
      <c r="H652" s="5" t="s">
        <v>120</v>
      </c>
      <c r="I652" s="6">
        <f t="shared" si="40"/>
        <v>8.69999999999999</v>
      </c>
      <c r="J652" s="5" t="str">
        <f>IF(H652="否","不适用",IF(AND(ISNUMBER(E652),ISNUMBER(F652)),IF(I652&gt;规则与名单!$B$2,"是","否"),"未判定"))</f>
        <v>不适用</v>
      </c>
      <c r="K652" s="5" t="str">
        <f t="shared" si="41"/>
        <v>非测试日纯氢</v>
      </c>
      <c r="L652" s="6">
        <f t="shared" si="42"/>
        <v>103.3</v>
      </c>
      <c r="M652" s="5">
        <f t="shared" si="43"/>
        <v>0</v>
      </c>
      <c r="N652" s="5" t="s">
        <v>5298</v>
      </c>
      <c r="O652" s="5" t="s">
        <v>5299</v>
      </c>
      <c r="P652" s="5" t="s">
        <v>5300</v>
      </c>
    </row>
    <row r="653" ht="19" customHeight="1" spans="1:16">
      <c r="A653" s="5">
        <v>32</v>
      </c>
      <c r="B653" s="5" t="s">
        <v>184</v>
      </c>
      <c r="C653" s="5" t="s">
        <v>49</v>
      </c>
      <c r="D653" s="8" t="s">
        <v>605</v>
      </c>
      <c r="E653" s="6">
        <v>196.3</v>
      </c>
      <c r="F653" s="6">
        <v>185.5</v>
      </c>
      <c r="G653" s="6">
        <v>192.8</v>
      </c>
      <c r="H653" s="5" t="s">
        <v>120</v>
      </c>
      <c r="I653" s="6">
        <f t="shared" si="40"/>
        <v>10.8</v>
      </c>
      <c r="J653" s="5" t="str">
        <f>IF(H653="否","不适用",IF(AND(ISNUMBER(E653),ISNUMBER(F653)),IF(I653&gt;规则与名单!$B$2,"是","否"),"未判定"))</f>
        <v>不适用</v>
      </c>
      <c r="K653" s="5" t="str">
        <f t="shared" si="41"/>
        <v>非测试日纯氢</v>
      </c>
      <c r="L653" s="6">
        <f t="shared" si="42"/>
        <v>192.8</v>
      </c>
      <c r="M653" s="5">
        <f t="shared" si="43"/>
        <v>0</v>
      </c>
      <c r="N653" s="5" t="s">
        <v>5301</v>
      </c>
      <c r="O653" s="5" t="s">
        <v>5302</v>
      </c>
      <c r="P653" s="5" t="s">
        <v>5303</v>
      </c>
    </row>
    <row r="654" ht="19" customHeight="1" spans="1:16">
      <c r="A654" s="5">
        <v>32</v>
      </c>
      <c r="B654" s="5" t="s">
        <v>184</v>
      </c>
      <c r="C654" s="5" t="s">
        <v>49</v>
      </c>
      <c r="D654" s="8" t="s">
        <v>186</v>
      </c>
      <c r="E654" s="6">
        <v>284.7</v>
      </c>
      <c r="F654" s="6">
        <v>269</v>
      </c>
      <c r="G654" s="6">
        <v>217.1</v>
      </c>
      <c r="H654" s="5" t="s">
        <v>120</v>
      </c>
      <c r="I654" s="6">
        <f t="shared" si="40"/>
        <v>15.7</v>
      </c>
      <c r="J654" s="5" t="str">
        <f>IF(H654="否","不适用",IF(AND(ISNUMBER(E654),ISNUMBER(F654)),IF(I654&gt;规则与名单!$B$2,"是","否"),"未判定"))</f>
        <v>不适用</v>
      </c>
      <c r="K654" s="5" t="str">
        <f t="shared" si="41"/>
        <v>非测试日纯氢</v>
      </c>
      <c r="L654" s="6">
        <f t="shared" si="42"/>
        <v>217.1</v>
      </c>
      <c r="M654" s="5">
        <f t="shared" si="43"/>
        <v>0</v>
      </c>
      <c r="N654" s="5" t="s">
        <v>5304</v>
      </c>
      <c r="O654" s="5" t="s">
        <v>5305</v>
      </c>
      <c r="P654" s="5" t="s">
        <v>5306</v>
      </c>
    </row>
    <row r="655" ht="19" customHeight="1" spans="1:16">
      <c r="A655" s="5">
        <v>32</v>
      </c>
      <c r="B655" s="5" t="s">
        <v>184</v>
      </c>
      <c r="C655" s="5" t="s">
        <v>49</v>
      </c>
      <c r="D655" s="8" t="s">
        <v>165</v>
      </c>
      <c r="E655" s="6">
        <v>159.6</v>
      </c>
      <c r="F655" s="6">
        <v>200.3</v>
      </c>
      <c r="G655" s="6">
        <v>208.6</v>
      </c>
      <c r="H655" s="5" t="s">
        <v>120</v>
      </c>
      <c r="I655" s="6">
        <f t="shared" si="40"/>
        <v>-40.7</v>
      </c>
      <c r="J655" s="5" t="str">
        <f>IF(H655="否","不适用",IF(AND(ISNUMBER(E655),ISNUMBER(F655)),IF(I655&gt;规则与名单!$B$2,"是","否"),"未判定"))</f>
        <v>不适用</v>
      </c>
      <c r="K655" s="5" t="str">
        <f t="shared" si="41"/>
        <v>非测试日纯氢</v>
      </c>
      <c r="L655" s="6">
        <f t="shared" si="42"/>
        <v>208.6</v>
      </c>
      <c r="M655" s="5">
        <f t="shared" si="43"/>
        <v>0</v>
      </c>
      <c r="N655" s="5" t="s">
        <v>5307</v>
      </c>
      <c r="O655" s="5" t="s">
        <v>5308</v>
      </c>
      <c r="P655" s="5" t="s">
        <v>5309</v>
      </c>
    </row>
    <row r="656" ht="19" customHeight="1" spans="1:16">
      <c r="A656" s="5">
        <v>32</v>
      </c>
      <c r="B656" s="5" t="s">
        <v>184</v>
      </c>
      <c r="C656" s="5" t="s">
        <v>49</v>
      </c>
      <c r="D656" s="8" t="s">
        <v>151</v>
      </c>
      <c r="E656" s="6">
        <v>174.1</v>
      </c>
      <c r="F656" s="6">
        <v>176.1</v>
      </c>
      <c r="G656" s="6">
        <v>132.7</v>
      </c>
      <c r="H656" s="5" t="s">
        <v>120</v>
      </c>
      <c r="I656" s="6">
        <f t="shared" si="40"/>
        <v>-2</v>
      </c>
      <c r="J656" s="5" t="str">
        <f>IF(H656="否","不适用",IF(AND(ISNUMBER(E656),ISNUMBER(F656)),IF(I656&gt;规则与名单!$B$2,"是","否"),"未判定"))</f>
        <v>不适用</v>
      </c>
      <c r="K656" s="5" t="str">
        <f t="shared" si="41"/>
        <v>非测试日纯氢</v>
      </c>
      <c r="L656" s="6">
        <f t="shared" si="42"/>
        <v>132.7</v>
      </c>
      <c r="M656" s="5">
        <f t="shared" si="43"/>
        <v>0</v>
      </c>
      <c r="N656" s="5" t="s">
        <v>5310</v>
      </c>
      <c r="O656" s="5" t="s">
        <v>5311</v>
      </c>
      <c r="P656" s="5" t="s">
        <v>5312</v>
      </c>
    </row>
    <row r="657" ht="19" customHeight="1" spans="1:16">
      <c r="A657" s="5">
        <v>32</v>
      </c>
      <c r="B657" s="5" t="s">
        <v>184</v>
      </c>
      <c r="C657" s="5" t="s">
        <v>49</v>
      </c>
      <c r="D657" s="8" t="s">
        <v>3358</v>
      </c>
      <c r="E657" s="6">
        <v>363.8</v>
      </c>
      <c r="F657" s="6">
        <v>282.3</v>
      </c>
      <c r="G657" s="6">
        <v>289.6</v>
      </c>
      <c r="H657" s="5" t="s">
        <v>120</v>
      </c>
      <c r="I657" s="6">
        <f t="shared" si="40"/>
        <v>81.5</v>
      </c>
      <c r="J657" s="5" t="str">
        <f>IF(H657="否","不适用",IF(AND(ISNUMBER(E657),ISNUMBER(F657)),IF(I657&gt;规则与名单!$B$2,"是","否"),"未判定"))</f>
        <v>不适用</v>
      </c>
      <c r="K657" s="5" t="str">
        <f t="shared" si="41"/>
        <v>非测试日纯氢</v>
      </c>
      <c r="L657" s="6">
        <f t="shared" si="42"/>
        <v>289.6</v>
      </c>
      <c r="M657" s="5">
        <f t="shared" si="43"/>
        <v>0</v>
      </c>
      <c r="N657" s="5" t="s">
        <v>5313</v>
      </c>
      <c r="O657" s="5" t="s">
        <v>5314</v>
      </c>
      <c r="P657" s="5" t="s">
        <v>5315</v>
      </c>
    </row>
    <row r="658" ht="19" customHeight="1" spans="1:16">
      <c r="A658" s="5">
        <v>32</v>
      </c>
      <c r="B658" s="5" t="s">
        <v>184</v>
      </c>
      <c r="C658" s="5" t="s">
        <v>49</v>
      </c>
      <c r="D658" s="8" t="s">
        <v>272</v>
      </c>
      <c r="E658" s="6">
        <v>200.8</v>
      </c>
      <c r="F658" s="6">
        <v>190.1</v>
      </c>
      <c r="G658" s="6">
        <v>167.7</v>
      </c>
      <c r="H658" s="5" t="s">
        <v>120</v>
      </c>
      <c r="I658" s="6">
        <f t="shared" si="40"/>
        <v>10.7</v>
      </c>
      <c r="J658" s="5" t="str">
        <f>IF(H658="否","不适用",IF(AND(ISNUMBER(E658),ISNUMBER(F658)),IF(I658&gt;规则与名单!$B$2,"是","否"),"未判定"))</f>
        <v>不适用</v>
      </c>
      <c r="K658" s="5" t="str">
        <f t="shared" si="41"/>
        <v>非测试日纯氢</v>
      </c>
      <c r="L658" s="6">
        <f t="shared" si="42"/>
        <v>167.7</v>
      </c>
      <c r="M658" s="5">
        <f t="shared" si="43"/>
        <v>0</v>
      </c>
      <c r="N658" s="5" t="s">
        <v>5316</v>
      </c>
      <c r="O658" s="5" t="s">
        <v>5317</v>
      </c>
      <c r="P658" s="5" t="s">
        <v>5318</v>
      </c>
    </row>
    <row r="659" ht="19" customHeight="1" spans="1:16">
      <c r="A659" s="5">
        <v>32</v>
      </c>
      <c r="B659" s="5" t="s">
        <v>184</v>
      </c>
      <c r="C659" s="5" t="s">
        <v>49</v>
      </c>
      <c r="D659" s="8" t="s">
        <v>506</v>
      </c>
      <c r="E659" s="6">
        <v>287.4</v>
      </c>
      <c r="F659" s="6">
        <v>272.4</v>
      </c>
      <c r="G659" s="6">
        <v>161.3</v>
      </c>
      <c r="H659" s="5" t="s">
        <v>120</v>
      </c>
      <c r="I659" s="6">
        <f t="shared" si="40"/>
        <v>15</v>
      </c>
      <c r="J659" s="5" t="str">
        <f>IF(H659="否","不适用",IF(AND(ISNUMBER(E659),ISNUMBER(F659)),IF(I659&gt;规则与名单!$B$2,"是","否"),"未判定"))</f>
        <v>不适用</v>
      </c>
      <c r="K659" s="5" t="str">
        <f t="shared" si="41"/>
        <v>非测试日纯氢</v>
      </c>
      <c r="L659" s="6">
        <f t="shared" si="42"/>
        <v>161.3</v>
      </c>
      <c r="M659" s="5">
        <f t="shared" si="43"/>
        <v>0</v>
      </c>
      <c r="N659" s="5" t="s">
        <v>5319</v>
      </c>
      <c r="O659" s="5" t="s">
        <v>5320</v>
      </c>
      <c r="P659" s="5" t="s">
        <v>5321</v>
      </c>
    </row>
    <row r="660" ht="19" customHeight="1" spans="1:16">
      <c r="A660" s="5">
        <v>32</v>
      </c>
      <c r="B660" s="5" t="s">
        <v>184</v>
      </c>
      <c r="C660" s="5" t="s">
        <v>49</v>
      </c>
      <c r="D660" s="8" t="s">
        <v>673</v>
      </c>
      <c r="E660" s="6">
        <v>248.5</v>
      </c>
      <c r="F660" s="6">
        <v>232.7</v>
      </c>
      <c r="G660" s="6">
        <v>105.5</v>
      </c>
      <c r="H660" s="5" t="s">
        <v>120</v>
      </c>
      <c r="I660" s="6">
        <f t="shared" si="40"/>
        <v>15.8</v>
      </c>
      <c r="J660" s="5" t="str">
        <f>IF(H660="否","不适用",IF(AND(ISNUMBER(E660),ISNUMBER(F660)),IF(I660&gt;规则与名单!$B$2,"是","否"),"未判定"))</f>
        <v>不适用</v>
      </c>
      <c r="K660" s="5" t="str">
        <f t="shared" si="41"/>
        <v>非测试日纯氢</v>
      </c>
      <c r="L660" s="6">
        <f t="shared" si="42"/>
        <v>105.5</v>
      </c>
      <c r="M660" s="5">
        <f t="shared" si="43"/>
        <v>0</v>
      </c>
      <c r="N660" s="5" t="s">
        <v>5322</v>
      </c>
      <c r="O660" s="5" t="s">
        <v>5323</v>
      </c>
      <c r="P660" s="5" t="s">
        <v>5324</v>
      </c>
    </row>
    <row r="661" ht="19" customHeight="1" spans="1:16">
      <c r="A661" s="5">
        <v>32</v>
      </c>
      <c r="B661" s="5" t="s">
        <v>184</v>
      </c>
      <c r="C661" s="5" t="s">
        <v>49</v>
      </c>
      <c r="D661" s="8" t="s">
        <v>183</v>
      </c>
      <c r="E661" s="6">
        <v>208</v>
      </c>
      <c r="F661" s="6">
        <v>196.9</v>
      </c>
      <c r="G661" s="6">
        <v>86.3</v>
      </c>
      <c r="H661" s="5" t="s">
        <v>120</v>
      </c>
      <c r="I661" s="6">
        <f t="shared" si="40"/>
        <v>11.1</v>
      </c>
      <c r="J661" s="5" t="str">
        <f>IF(H661="否","不适用",IF(AND(ISNUMBER(E661),ISNUMBER(F661)),IF(I661&gt;规则与名单!$B$2,"是","否"),"未判定"))</f>
        <v>不适用</v>
      </c>
      <c r="K661" s="5" t="str">
        <f t="shared" si="41"/>
        <v>非测试日纯氢</v>
      </c>
      <c r="L661" s="6">
        <f t="shared" si="42"/>
        <v>86.3</v>
      </c>
      <c r="M661" s="5">
        <f t="shared" si="43"/>
        <v>0</v>
      </c>
      <c r="N661" s="5" t="s">
        <v>5325</v>
      </c>
      <c r="O661" s="5" t="s">
        <v>5326</v>
      </c>
      <c r="P661" s="5" t="s">
        <v>5327</v>
      </c>
    </row>
    <row r="662" ht="19" customHeight="1" spans="1:16">
      <c r="A662" s="5">
        <v>32</v>
      </c>
      <c r="B662" s="5" t="s">
        <v>184</v>
      </c>
      <c r="C662" s="5" t="s">
        <v>49</v>
      </c>
      <c r="D662" s="8" t="s">
        <v>431</v>
      </c>
      <c r="E662" s="6">
        <v>224.3</v>
      </c>
      <c r="F662" s="6">
        <v>212.3</v>
      </c>
      <c r="G662" s="6">
        <v>97</v>
      </c>
      <c r="H662" s="5" t="s">
        <v>120</v>
      </c>
      <c r="I662" s="6">
        <f t="shared" si="40"/>
        <v>12</v>
      </c>
      <c r="J662" s="5" t="str">
        <f>IF(H662="否","不适用",IF(AND(ISNUMBER(E662),ISNUMBER(F662)),IF(I662&gt;规则与名单!$B$2,"是","否"),"未判定"))</f>
        <v>不适用</v>
      </c>
      <c r="K662" s="5" t="str">
        <f t="shared" si="41"/>
        <v>非测试日纯氢</v>
      </c>
      <c r="L662" s="6">
        <f t="shared" si="42"/>
        <v>97</v>
      </c>
      <c r="M662" s="5">
        <f t="shared" si="43"/>
        <v>0</v>
      </c>
      <c r="N662" s="5" t="s">
        <v>5328</v>
      </c>
      <c r="O662" s="5" t="s">
        <v>5329</v>
      </c>
      <c r="P662" s="5" t="s">
        <v>5330</v>
      </c>
    </row>
    <row r="663" ht="19" customHeight="1" spans="1:16">
      <c r="A663" s="5">
        <v>32</v>
      </c>
      <c r="B663" s="5" t="s">
        <v>184</v>
      </c>
      <c r="C663" s="5" t="s">
        <v>49</v>
      </c>
      <c r="D663" s="8" t="s">
        <v>3377</v>
      </c>
      <c r="E663" s="6">
        <v>282.9</v>
      </c>
      <c r="F663" s="6">
        <v>267.6</v>
      </c>
      <c r="G663" s="6">
        <v>71.8</v>
      </c>
      <c r="H663" s="5" t="s">
        <v>120</v>
      </c>
      <c r="I663" s="6">
        <f t="shared" si="40"/>
        <v>15.3</v>
      </c>
      <c r="J663" s="5" t="str">
        <f>IF(H663="否","不适用",IF(AND(ISNUMBER(E663),ISNUMBER(F663)),IF(I663&gt;规则与名单!$B$2,"是","否"),"未判定"))</f>
        <v>不适用</v>
      </c>
      <c r="K663" s="5" t="str">
        <f t="shared" si="41"/>
        <v>非测试日纯氢</v>
      </c>
      <c r="L663" s="6">
        <f t="shared" si="42"/>
        <v>71.8</v>
      </c>
      <c r="M663" s="5">
        <f t="shared" si="43"/>
        <v>0</v>
      </c>
      <c r="N663" s="5" t="s">
        <v>5331</v>
      </c>
      <c r="O663" s="5" t="s">
        <v>5332</v>
      </c>
      <c r="P663" s="5" t="s">
        <v>5333</v>
      </c>
    </row>
    <row r="664" ht="19" customHeight="1" spans="1:16">
      <c r="A664" s="5">
        <v>32</v>
      </c>
      <c r="B664" s="5" t="s">
        <v>184</v>
      </c>
      <c r="C664" s="5" t="s">
        <v>49</v>
      </c>
      <c r="D664" s="8" t="s">
        <v>407</v>
      </c>
      <c r="E664" s="6">
        <v>230.5</v>
      </c>
      <c r="F664" s="6">
        <v>218.1</v>
      </c>
      <c r="G664" s="6">
        <v>200.8</v>
      </c>
      <c r="H664" s="5" t="s">
        <v>120</v>
      </c>
      <c r="I664" s="6">
        <f t="shared" si="40"/>
        <v>12.4</v>
      </c>
      <c r="J664" s="5" t="str">
        <f>IF(H664="否","不适用",IF(AND(ISNUMBER(E664),ISNUMBER(F664)),IF(I664&gt;规则与名单!$B$2,"是","否"),"未判定"))</f>
        <v>不适用</v>
      </c>
      <c r="K664" s="5" t="str">
        <f t="shared" si="41"/>
        <v>非测试日纯氢</v>
      </c>
      <c r="L664" s="6">
        <f t="shared" si="42"/>
        <v>200.8</v>
      </c>
      <c r="M664" s="5">
        <f t="shared" si="43"/>
        <v>0</v>
      </c>
      <c r="N664" s="5" t="s">
        <v>5334</v>
      </c>
      <c r="O664" s="5" t="s">
        <v>5335</v>
      </c>
      <c r="P664" s="5" t="s">
        <v>5336</v>
      </c>
    </row>
    <row r="665" ht="19" customHeight="1" spans="1:16">
      <c r="A665" s="5">
        <v>32</v>
      </c>
      <c r="B665" s="5" t="s">
        <v>184</v>
      </c>
      <c r="C665" s="5" t="s">
        <v>49</v>
      </c>
      <c r="D665" s="8" t="s">
        <v>411</v>
      </c>
      <c r="E665" s="6">
        <v>217</v>
      </c>
      <c r="F665" s="6">
        <v>197.9</v>
      </c>
      <c r="G665" s="6">
        <v>90.8</v>
      </c>
      <c r="H665" s="5" t="s">
        <v>120</v>
      </c>
      <c r="I665" s="6">
        <f t="shared" si="40"/>
        <v>19.1</v>
      </c>
      <c r="J665" s="5" t="str">
        <f>IF(H665="否","不适用",IF(AND(ISNUMBER(E665),ISNUMBER(F665)),IF(I665&gt;规则与名单!$B$2,"是","否"),"未判定"))</f>
        <v>不适用</v>
      </c>
      <c r="K665" s="5" t="str">
        <f t="shared" si="41"/>
        <v>非测试日纯氢</v>
      </c>
      <c r="L665" s="6">
        <f t="shared" si="42"/>
        <v>90.8</v>
      </c>
      <c r="M665" s="5">
        <f t="shared" si="43"/>
        <v>0</v>
      </c>
      <c r="N665" s="5" t="s">
        <v>5337</v>
      </c>
      <c r="O665" s="5" t="s">
        <v>5338</v>
      </c>
      <c r="P665" s="5" t="s">
        <v>5339</v>
      </c>
    </row>
    <row r="666" ht="19" customHeight="1" spans="1:16">
      <c r="A666" s="5">
        <v>32</v>
      </c>
      <c r="B666" s="5" t="s">
        <v>184</v>
      </c>
      <c r="C666" s="5" t="s">
        <v>49</v>
      </c>
      <c r="D666" s="8" t="s">
        <v>251</v>
      </c>
      <c r="E666" s="6">
        <v>260.1</v>
      </c>
      <c r="F666" s="6">
        <v>244.9</v>
      </c>
      <c r="G666" s="6">
        <v>83.1</v>
      </c>
      <c r="H666" s="5" t="s">
        <v>120</v>
      </c>
      <c r="I666" s="6">
        <f t="shared" si="40"/>
        <v>15.2</v>
      </c>
      <c r="J666" s="5" t="str">
        <f>IF(H666="否","不适用",IF(AND(ISNUMBER(E666),ISNUMBER(F666)),IF(I666&gt;规则与名单!$B$2,"是","否"),"未判定"))</f>
        <v>不适用</v>
      </c>
      <c r="K666" s="5" t="str">
        <f t="shared" si="41"/>
        <v>非测试日纯氢</v>
      </c>
      <c r="L666" s="6">
        <f t="shared" si="42"/>
        <v>83.1</v>
      </c>
      <c r="M666" s="5">
        <f t="shared" si="43"/>
        <v>0</v>
      </c>
      <c r="N666" s="5" t="s">
        <v>5340</v>
      </c>
      <c r="O666" s="5" t="s">
        <v>5341</v>
      </c>
      <c r="P666" s="5" t="s">
        <v>5342</v>
      </c>
    </row>
    <row r="667" ht="19" customHeight="1" spans="1:16">
      <c r="A667" s="5">
        <v>32</v>
      </c>
      <c r="B667" s="5" t="s">
        <v>184</v>
      </c>
      <c r="C667" s="5" t="s">
        <v>49</v>
      </c>
      <c r="D667" s="8" t="s">
        <v>472</v>
      </c>
      <c r="E667" s="6">
        <v>202.7</v>
      </c>
      <c r="F667" s="6">
        <v>191.9</v>
      </c>
      <c r="G667" s="6">
        <v>61.4</v>
      </c>
      <c r="H667" s="5" t="s">
        <v>120</v>
      </c>
      <c r="I667" s="6">
        <f t="shared" si="40"/>
        <v>10.8</v>
      </c>
      <c r="J667" s="5" t="str">
        <f>IF(H667="否","不适用",IF(AND(ISNUMBER(E667),ISNUMBER(F667)),IF(I667&gt;规则与名单!$B$2,"是","否"),"未判定"))</f>
        <v>不适用</v>
      </c>
      <c r="K667" s="5" t="str">
        <f t="shared" si="41"/>
        <v>非测试日纯氢</v>
      </c>
      <c r="L667" s="6">
        <f t="shared" si="42"/>
        <v>61.4</v>
      </c>
      <c r="M667" s="5">
        <f t="shared" si="43"/>
        <v>0</v>
      </c>
      <c r="N667" s="5" t="s">
        <v>5343</v>
      </c>
      <c r="O667" s="5" t="s">
        <v>5344</v>
      </c>
      <c r="P667" s="5" t="s">
        <v>5345</v>
      </c>
    </row>
    <row r="668" ht="19" customHeight="1" spans="1:16">
      <c r="A668" s="5">
        <v>32</v>
      </c>
      <c r="B668" s="5" t="s">
        <v>184</v>
      </c>
      <c r="C668" s="5" t="s">
        <v>49</v>
      </c>
      <c r="D668" s="8" t="s">
        <v>466</v>
      </c>
      <c r="E668" s="6">
        <v>215.8</v>
      </c>
      <c r="F668" s="6">
        <v>203.1</v>
      </c>
      <c r="G668" s="6">
        <v>113.3</v>
      </c>
      <c r="H668" s="5" t="s">
        <v>120</v>
      </c>
      <c r="I668" s="6">
        <f t="shared" si="40"/>
        <v>12.7</v>
      </c>
      <c r="J668" s="5" t="str">
        <f>IF(H668="否","不适用",IF(AND(ISNUMBER(E668),ISNUMBER(F668)),IF(I668&gt;规则与名单!$B$2,"是","否"),"未判定"))</f>
        <v>不适用</v>
      </c>
      <c r="K668" s="5" t="str">
        <f t="shared" si="41"/>
        <v>非测试日纯氢</v>
      </c>
      <c r="L668" s="6">
        <f t="shared" si="42"/>
        <v>113.3</v>
      </c>
      <c r="M668" s="5">
        <f t="shared" si="43"/>
        <v>0</v>
      </c>
      <c r="N668" s="5" t="s">
        <v>5346</v>
      </c>
      <c r="O668" s="5" t="s">
        <v>5347</v>
      </c>
      <c r="P668" s="5" t="s">
        <v>5348</v>
      </c>
    </row>
    <row r="669" ht="19" customHeight="1" spans="1:16">
      <c r="A669" s="5">
        <v>32</v>
      </c>
      <c r="B669" s="5" t="s">
        <v>184</v>
      </c>
      <c r="C669" s="5" t="s">
        <v>49</v>
      </c>
      <c r="D669" s="8" t="s">
        <v>333</v>
      </c>
      <c r="E669" s="6">
        <v>252.5</v>
      </c>
      <c r="F669" s="6">
        <v>238</v>
      </c>
      <c r="G669" s="6">
        <v>85.8</v>
      </c>
      <c r="H669" s="5" t="s">
        <v>120</v>
      </c>
      <c r="I669" s="6">
        <f t="shared" si="40"/>
        <v>14.5</v>
      </c>
      <c r="J669" s="5" t="str">
        <f>IF(H669="否","不适用",IF(AND(ISNUMBER(E669),ISNUMBER(F669)),IF(I669&gt;规则与名单!$B$2,"是","否"),"未判定"))</f>
        <v>不适用</v>
      </c>
      <c r="K669" s="5" t="str">
        <f t="shared" si="41"/>
        <v>非测试日纯氢</v>
      </c>
      <c r="L669" s="6">
        <f t="shared" si="42"/>
        <v>85.8</v>
      </c>
      <c r="M669" s="5">
        <f t="shared" si="43"/>
        <v>0</v>
      </c>
      <c r="N669" s="5" t="s">
        <v>5349</v>
      </c>
      <c r="O669" s="5" t="s">
        <v>5350</v>
      </c>
      <c r="P669" s="5" t="s">
        <v>5351</v>
      </c>
    </row>
    <row r="670" ht="19" customHeight="1" spans="1:16">
      <c r="A670" s="5">
        <v>32</v>
      </c>
      <c r="B670" s="5" t="s">
        <v>184</v>
      </c>
      <c r="C670" s="5" t="s">
        <v>49</v>
      </c>
      <c r="D670" s="8" t="s">
        <v>175</v>
      </c>
      <c r="E670" s="6">
        <v>124.2</v>
      </c>
      <c r="F670" s="6">
        <v>116.2</v>
      </c>
      <c r="G670" s="6">
        <v>5.9</v>
      </c>
      <c r="H670" s="5" t="s">
        <v>120</v>
      </c>
      <c r="I670" s="6">
        <f t="shared" si="40"/>
        <v>8</v>
      </c>
      <c r="J670" s="5" t="str">
        <f>IF(H670="否","不适用",IF(AND(ISNUMBER(E670),ISNUMBER(F670)),IF(I670&gt;规则与名单!$B$2,"是","否"),"未判定"))</f>
        <v>不适用</v>
      </c>
      <c r="K670" s="5" t="str">
        <f t="shared" si="41"/>
        <v>非测试日纯氢</v>
      </c>
      <c r="L670" s="6">
        <f t="shared" si="42"/>
        <v>5.9</v>
      </c>
      <c r="M670" s="5">
        <f t="shared" si="43"/>
        <v>0</v>
      </c>
      <c r="N670" s="5" t="s">
        <v>5352</v>
      </c>
      <c r="O670" s="5" t="s">
        <v>5353</v>
      </c>
      <c r="P670" s="5" t="s">
        <v>5354</v>
      </c>
    </row>
    <row r="671" ht="19" customHeight="1" spans="1:16">
      <c r="A671" s="5">
        <v>32</v>
      </c>
      <c r="B671" s="5" t="s">
        <v>184</v>
      </c>
      <c r="C671" s="5" t="s">
        <v>49</v>
      </c>
      <c r="D671" s="8" t="s">
        <v>3402</v>
      </c>
      <c r="E671" s="6">
        <v>113.8</v>
      </c>
      <c r="F671" s="6">
        <v>105.8</v>
      </c>
      <c r="G671" s="6">
        <v>1.6</v>
      </c>
      <c r="H671" s="5" t="s">
        <v>120</v>
      </c>
      <c r="I671" s="6">
        <f t="shared" si="40"/>
        <v>8</v>
      </c>
      <c r="J671" s="5" t="str">
        <f>IF(H671="否","不适用",IF(AND(ISNUMBER(E671),ISNUMBER(F671)),IF(I671&gt;规则与名单!$B$2,"是","否"),"未判定"))</f>
        <v>不适用</v>
      </c>
      <c r="K671" s="5" t="str">
        <f t="shared" si="41"/>
        <v>非测试日纯氢</v>
      </c>
      <c r="L671" s="6">
        <f t="shared" si="42"/>
        <v>1.6</v>
      </c>
      <c r="M671" s="5">
        <f t="shared" si="43"/>
        <v>0</v>
      </c>
      <c r="N671" s="5" t="s">
        <v>5355</v>
      </c>
      <c r="O671" s="5" t="s">
        <v>5356</v>
      </c>
      <c r="P671" s="5" t="s">
        <v>5357</v>
      </c>
    </row>
    <row r="672" ht="19" customHeight="1" spans="1:16">
      <c r="A672" s="5">
        <v>32</v>
      </c>
      <c r="B672" s="5" t="s">
        <v>184</v>
      </c>
      <c r="C672" s="5" t="s">
        <v>49</v>
      </c>
      <c r="D672" s="8" t="s">
        <v>487</v>
      </c>
      <c r="E672" s="6">
        <v>285.8</v>
      </c>
      <c r="F672" s="6">
        <v>268.8</v>
      </c>
      <c r="G672" s="6">
        <v>155.3</v>
      </c>
      <c r="H672" s="5" t="s">
        <v>120</v>
      </c>
      <c r="I672" s="6">
        <f t="shared" si="40"/>
        <v>17</v>
      </c>
      <c r="J672" s="5" t="str">
        <f>IF(H672="否","不适用",IF(AND(ISNUMBER(E672),ISNUMBER(F672)),IF(I672&gt;规则与名单!$B$2,"是","否"),"未判定"))</f>
        <v>不适用</v>
      </c>
      <c r="K672" s="5" t="str">
        <f t="shared" si="41"/>
        <v>非测试日纯氢</v>
      </c>
      <c r="L672" s="6">
        <f t="shared" si="42"/>
        <v>155.3</v>
      </c>
      <c r="M672" s="5">
        <f t="shared" si="43"/>
        <v>0</v>
      </c>
      <c r="N672" s="5" t="s">
        <v>5358</v>
      </c>
      <c r="O672" s="5" t="s">
        <v>5359</v>
      </c>
      <c r="P672" s="5" t="s">
        <v>5360</v>
      </c>
    </row>
    <row r="673" ht="19" customHeight="1" spans="1:16">
      <c r="A673" s="5">
        <v>32</v>
      </c>
      <c r="B673" s="5" t="s">
        <v>184</v>
      </c>
      <c r="C673" s="5" t="s">
        <v>49</v>
      </c>
      <c r="D673" s="8" t="s">
        <v>121</v>
      </c>
      <c r="E673" s="6">
        <v>272.4</v>
      </c>
      <c r="F673" s="6">
        <v>256.5</v>
      </c>
      <c r="G673" s="6">
        <v>95.9</v>
      </c>
      <c r="H673" s="5" t="s">
        <v>120</v>
      </c>
      <c r="I673" s="6">
        <f t="shared" si="40"/>
        <v>15.9</v>
      </c>
      <c r="J673" s="5" t="str">
        <f>IF(H673="否","不适用",IF(AND(ISNUMBER(E673),ISNUMBER(F673)),IF(I673&gt;规则与名单!$B$2,"是","否"),"未判定"))</f>
        <v>不适用</v>
      </c>
      <c r="K673" s="5" t="str">
        <f t="shared" si="41"/>
        <v>非测试日纯氢</v>
      </c>
      <c r="L673" s="6">
        <f t="shared" si="42"/>
        <v>95.9</v>
      </c>
      <c r="M673" s="5">
        <f t="shared" si="43"/>
        <v>0</v>
      </c>
      <c r="N673" s="5" t="s">
        <v>5361</v>
      </c>
      <c r="O673" s="5" t="s">
        <v>5362</v>
      </c>
      <c r="P673" s="5" t="s">
        <v>5363</v>
      </c>
    </row>
    <row r="674" ht="19" customHeight="1" spans="1:16">
      <c r="A674" s="5">
        <v>32</v>
      </c>
      <c r="B674" s="5" t="s">
        <v>184</v>
      </c>
      <c r="C674" s="5" t="s">
        <v>49</v>
      </c>
      <c r="D674" s="8" t="s">
        <v>170</v>
      </c>
      <c r="E674" s="6">
        <v>383.7</v>
      </c>
      <c r="F674" s="6">
        <v>937</v>
      </c>
      <c r="G674" s="6">
        <v>171.4</v>
      </c>
      <c r="H674" s="5" t="s">
        <v>120</v>
      </c>
      <c r="I674" s="6">
        <f t="shared" si="40"/>
        <v>-553.3</v>
      </c>
      <c r="J674" s="5" t="str">
        <f>IF(H674="否","不适用",IF(AND(ISNUMBER(E674),ISNUMBER(F674)),IF(I674&gt;规则与名单!$B$2,"是","否"),"未判定"))</f>
        <v>不适用</v>
      </c>
      <c r="K674" s="5" t="str">
        <f t="shared" si="41"/>
        <v>非测试日纯氢</v>
      </c>
      <c r="L674" s="6">
        <f t="shared" si="42"/>
        <v>171.4</v>
      </c>
      <c r="M674" s="5">
        <f t="shared" si="43"/>
        <v>0</v>
      </c>
      <c r="N674" s="5" t="s">
        <v>5364</v>
      </c>
      <c r="O674" s="5" t="s">
        <v>5365</v>
      </c>
      <c r="P674" s="5" t="s">
        <v>5366</v>
      </c>
    </row>
    <row r="675" ht="19" customHeight="1" spans="1:16">
      <c r="A675" s="5">
        <v>32</v>
      </c>
      <c r="B675" s="5" t="s">
        <v>184</v>
      </c>
      <c r="C675" s="5" t="s">
        <v>49</v>
      </c>
      <c r="D675" s="8" t="s">
        <v>644</v>
      </c>
      <c r="E675" s="6">
        <v>230.4</v>
      </c>
      <c r="F675" s="6">
        <v>217.8</v>
      </c>
      <c r="G675" s="6">
        <v>82.1</v>
      </c>
      <c r="H675" s="5" t="s">
        <v>120</v>
      </c>
      <c r="I675" s="6">
        <f t="shared" si="40"/>
        <v>12.6</v>
      </c>
      <c r="J675" s="5" t="str">
        <f>IF(H675="否","不适用",IF(AND(ISNUMBER(E675),ISNUMBER(F675)),IF(I675&gt;规则与名单!$B$2,"是","否"),"未判定"))</f>
        <v>不适用</v>
      </c>
      <c r="K675" s="5" t="str">
        <f t="shared" si="41"/>
        <v>非测试日纯氢</v>
      </c>
      <c r="L675" s="6">
        <f t="shared" si="42"/>
        <v>82.1</v>
      </c>
      <c r="M675" s="5">
        <f t="shared" si="43"/>
        <v>0</v>
      </c>
      <c r="N675" s="5" t="s">
        <v>5367</v>
      </c>
      <c r="O675" s="5" t="s">
        <v>5368</v>
      </c>
      <c r="P675" s="5" t="s">
        <v>5369</v>
      </c>
    </row>
    <row r="676" ht="19" customHeight="1" spans="1:16">
      <c r="A676" s="5">
        <v>32</v>
      </c>
      <c r="B676" s="5" t="s">
        <v>184</v>
      </c>
      <c r="C676" s="5" t="s">
        <v>49</v>
      </c>
      <c r="D676" s="8" t="s">
        <v>3418</v>
      </c>
      <c r="E676" s="6">
        <v>15.9</v>
      </c>
      <c r="F676" s="6">
        <v>15</v>
      </c>
      <c r="G676" s="6">
        <v>0.1</v>
      </c>
      <c r="H676" s="5" t="s">
        <v>120</v>
      </c>
      <c r="I676" s="6">
        <f t="shared" si="40"/>
        <v>0.9</v>
      </c>
      <c r="J676" s="5" t="str">
        <f>IF(H676="否","不适用",IF(AND(ISNUMBER(E676),ISNUMBER(F676)),IF(I676&gt;规则与名单!$B$2,"是","否"),"未判定"))</f>
        <v>不适用</v>
      </c>
      <c r="K676" s="5" t="str">
        <f t="shared" si="41"/>
        <v>非测试日纯氢</v>
      </c>
      <c r="L676" s="6">
        <f t="shared" si="42"/>
        <v>0.1</v>
      </c>
      <c r="M676" s="5">
        <f t="shared" si="43"/>
        <v>0</v>
      </c>
      <c r="N676" s="5" t="s">
        <v>5370</v>
      </c>
      <c r="O676" s="5" t="s">
        <v>5371</v>
      </c>
      <c r="P676" s="5" t="s">
        <v>5372</v>
      </c>
    </row>
    <row r="677" ht="19" customHeight="1" spans="1:16">
      <c r="A677" s="5">
        <v>32</v>
      </c>
      <c r="B677" s="5" t="s">
        <v>184</v>
      </c>
      <c r="C677" s="5" t="s">
        <v>49</v>
      </c>
      <c r="D677" s="8" t="s">
        <v>3422</v>
      </c>
      <c r="E677" s="6">
        <v>296</v>
      </c>
      <c r="F677" s="6">
        <v>276</v>
      </c>
      <c r="G677" s="6">
        <v>122.3</v>
      </c>
      <c r="H677" s="5" t="s">
        <v>120</v>
      </c>
      <c r="I677" s="6">
        <f t="shared" si="40"/>
        <v>20</v>
      </c>
      <c r="J677" s="5" t="str">
        <f>IF(H677="否","不适用",IF(AND(ISNUMBER(E677),ISNUMBER(F677)),IF(I677&gt;规则与名单!$B$2,"是","否"),"未判定"))</f>
        <v>不适用</v>
      </c>
      <c r="K677" s="5" t="str">
        <f t="shared" si="41"/>
        <v>非测试日纯氢</v>
      </c>
      <c r="L677" s="6">
        <f t="shared" si="42"/>
        <v>122.3</v>
      </c>
      <c r="M677" s="5">
        <f t="shared" si="43"/>
        <v>0</v>
      </c>
      <c r="N677" s="5" t="s">
        <v>5373</v>
      </c>
      <c r="O677" s="5" t="s">
        <v>5374</v>
      </c>
      <c r="P677" s="5" t="s">
        <v>5375</v>
      </c>
    </row>
    <row r="678" ht="19" customHeight="1" spans="1:16">
      <c r="A678" s="5">
        <v>32</v>
      </c>
      <c r="B678" s="5" t="s">
        <v>184</v>
      </c>
      <c r="C678" s="5" t="s">
        <v>49</v>
      </c>
      <c r="D678" s="8" t="s">
        <v>336</v>
      </c>
      <c r="E678" s="6">
        <v>275.4</v>
      </c>
      <c r="F678" s="6">
        <v>1705.9</v>
      </c>
      <c r="G678" s="6">
        <v>125.6</v>
      </c>
      <c r="H678" s="5" t="s">
        <v>120</v>
      </c>
      <c r="I678" s="6">
        <f t="shared" si="40"/>
        <v>-1430.5</v>
      </c>
      <c r="J678" s="5" t="str">
        <f>IF(H678="否","不适用",IF(AND(ISNUMBER(E678),ISNUMBER(F678)),IF(I678&gt;规则与名单!$B$2,"是","否"),"未判定"))</f>
        <v>不适用</v>
      </c>
      <c r="K678" s="5" t="str">
        <f t="shared" si="41"/>
        <v>非测试日纯氢</v>
      </c>
      <c r="L678" s="6">
        <f t="shared" si="42"/>
        <v>125.6</v>
      </c>
      <c r="M678" s="5">
        <f t="shared" si="43"/>
        <v>0</v>
      </c>
      <c r="N678" s="5" t="s">
        <v>5376</v>
      </c>
      <c r="O678" s="5" t="s">
        <v>5377</v>
      </c>
      <c r="P678" s="5" t="s">
        <v>5378</v>
      </c>
    </row>
    <row r="679" ht="19" customHeight="1" spans="1:16">
      <c r="A679" s="5">
        <v>32</v>
      </c>
      <c r="B679" s="5" t="s">
        <v>184</v>
      </c>
      <c r="C679" s="5" t="s">
        <v>49</v>
      </c>
      <c r="D679" s="8" t="s">
        <v>653</v>
      </c>
      <c r="E679" s="6">
        <v>301.5</v>
      </c>
      <c r="F679" s="6">
        <v>284.3</v>
      </c>
      <c r="G679" s="6">
        <v>197.9</v>
      </c>
      <c r="H679" s="5" t="s">
        <v>120</v>
      </c>
      <c r="I679" s="6">
        <f t="shared" si="40"/>
        <v>17.2</v>
      </c>
      <c r="J679" s="5" t="str">
        <f>IF(H679="否","不适用",IF(AND(ISNUMBER(E679),ISNUMBER(F679)),IF(I679&gt;规则与名单!$B$2,"是","否"),"未判定"))</f>
        <v>不适用</v>
      </c>
      <c r="K679" s="5" t="str">
        <f t="shared" si="41"/>
        <v>非测试日纯氢</v>
      </c>
      <c r="L679" s="6">
        <f t="shared" si="42"/>
        <v>197.9</v>
      </c>
      <c r="M679" s="5">
        <f t="shared" si="43"/>
        <v>0</v>
      </c>
      <c r="N679" s="5" t="s">
        <v>5379</v>
      </c>
      <c r="O679" s="5" t="s">
        <v>5380</v>
      </c>
      <c r="P679" s="5" t="s">
        <v>5381</v>
      </c>
    </row>
    <row r="680" ht="19" customHeight="1" spans="1:16">
      <c r="A680" s="5">
        <v>32</v>
      </c>
      <c r="B680" s="5" t="s">
        <v>184</v>
      </c>
      <c r="C680" s="5" t="s">
        <v>49</v>
      </c>
      <c r="D680" s="8" t="s">
        <v>140</v>
      </c>
      <c r="E680" s="6">
        <v>689.4</v>
      </c>
      <c r="F680" s="6">
        <v>652.2</v>
      </c>
      <c r="G680" s="6">
        <v>455.8</v>
      </c>
      <c r="H680" s="5" t="s">
        <v>120</v>
      </c>
      <c r="I680" s="6">
        <f t="shared" si="40"/>
        <v>37.1999999999999</v>
      </c>
      <c r="J680" s="5" t="str">
        <f>IF(H680="否","不适用",IF(AND(ISNUMBER(E680),ISNUMBER(F680)),IF(I680&gt;规则与名单!$B$2,"是","否"),"未判定"))</f>
        <v>不适用</v>
      </c>
      <c r="K680" s="5" t="str">
        <f t="shared" si="41"/>
        <v>非测试日纯氢</v>
      </c>
      <c r="L680" s="6">
        <f t="shared" si="42"/>
        <v>455.8</v>
      </c>
      <c r="M680" s="5">
        <f t="shared" si="43"/>
        <v>0</v>
      </c>
      <c r="N680" s="5" t="s">
        <v>5382</v>
      </c>
      <c r="O680" s="5" t="s">
        <v>5383</v>
      </c>
      <c r="P680" s="5" t="s">
        <v>5384</v>
      </c>
    </row>
    <row r="681" ht="19" customHeight="1" spans="1:16">
      <c r="A681" s="5">
        <v>32</v>
      </c>
      <c r="B681" s="5" t="s">
        <v>184</v>
      </c>
      <c r="C681" s="5" t="s">
        <v>49</v>
      </c>
      <c r="D681" s="8" t="s">
        <v>115</v>
      </c>
      <c r="E681" s="6">
        <v>601.2</v>
      </c>
      <c r="F681" s="6">
        <v>570.2</v>
      </c>
      <c r="G681" s="6">
        <v>313.6</v>
      </c>
      <c r="H681" s="5" t="s">
        <v>120</v>
      </c>
      <c r="I681" s="6">
        <f t="shared" si="40"/>
        <v>31</v>
      </c>
      <c r="J681" s="5" t="str">
        <f>IF(H681="否","不适用",IF(AND(ISNUMBER(E681),ISNUMBER(F681)),IF(I681&gt;规则与名单!$B$2,"是","否"),"未判定"))</f>
        <v>不适用</v>
      </c>
      <c r="K681" s="5" t="str">
        <f t="shared" si="41"/>
        <v>非测试日纯氢</v>
      </c>
      <c r="L681" s="6">
        <f t="shared" si="42"/>
        <v>313.6</v>
      </c>
      <c r="M681" s="5">
        <f t="shared" si="43"/>
        <v>0</v>
      </c>
      <c r="N681" s="5" t="s">
        <v>5385</v>
      </c>
      <c r="O681" s="5" t="s">
        <v>5386</v>
      </c>
      <c r="P681" s="5" t="s">
        <v>5387</v>
      </c>
    </row>
    <row r="682" ht="19" customHeight="1" spans="1:16">
      <c r="A682" s="5">
        <v>33</v>
      </c>
      <c r="B682" s="5" t="s">
        <v>47</v>
      </c>
      <c r="C682" s="5" t="s">
        <v>49</v>
      </c>
      <c r="D682" s="8" t="s">
        <v>114</v>
      </c>
      <c r="E682" s="6">
        <v>104.8</v>
      </c>
      <c r="F682" s="6">
        <v>100.1</v>
      </c>
      <c r="G682" s="6">
        <v>14.9</v>
      </c>
      <c r="H682" s="5" t="s">
        <v>120</v>
      </c>
      <c r="I682" s="6">
        <f t="shared" si="40"/>
        <v>4.7</v>
      </c>
      <c r="J682" s="5" t="str">
        <f>IF(H682="否","不适用",IF(AND(ISNUMBER(E682),ISNUMBER(F682)),IF(I682&gt;规则与名单!$B$2,"是","否"),"未判定"))</f>
        <v>不适用</v>
      </c>
      <c r="K682" s="5" t="str">
        <f t="shared" si="41"/>
        <v>非测试日纯氢</v>
      </c>
      <c r="L682" s="6">
        <f t="shared" si="42"/>
        <v>14.9</v>
      </c>
      <c r="M682" s="5">
        <f t="shared" si="43"/>
        <v>0</v>
      </c>
      <c r="N682" s="5" t="s">
        <v>5388</v>
      </c>
      <c r="O682" s="5" t="s">
        <v>5389</v>
      </c>
      <c r="P682" s="5" t="s">
        <v>5390</v>
      </c>
    </row>
    <row r="683" ht="19" customHeight="1" spans="1:16">
      <c r="A683" s="5">
        <v>33</v>
      </c>
      <c r="B683" s="5" t="s">
        <v>47</v>
      </c>
      <c r="C683" s="5" t="s">
        <v>49</v>
      </c>
      <c r="D683" s="8" t="s">
        <v>605</v>
      </c>
      <c r="E683" s="6">
        <v>60.8</v>
      </c>
      <c r="F683" s="6">
        <v>57.9</v>
      </c>
      <c r="G683" s="6">
        <v>6</v>
      </c>
      <c r="H683" s="5" t="s">
        <v>120</v>
      </c>
      <c r="I683" s="6">
        <f t="shared" si="40"/>
        <v>2.9</v>
      </c>
      <c r="J683" s="5" t="str">
        <f>IF(H683="否","不适用",IF(AND(ISNUMBER(E683),ISNUMBER(F683)),IF(I683&gt;规则与名单!$B$2,"是","否"),"未判定"))</f>
        <v>不适用</v>
      </c>
      <c r="K683" s="5" t="str">
        <f t="shared" si="41"/>
        <v>非测试日纯氢</v>
      </c>
      <c r="L683" s="6">
        <f t="shared" si="42"/>
        <v>6</v>
      </c>
      <c r="M683" s="5">
        <f t="shared" si="43"/>
        <v>0</v>
      </c>
      <c r="N683" s="5" t="s">
        <v>5391</v>
      </c>
      <c r="O683" s="5" t="s">
        <v>5392</v>
      </c>
      <c r="P683" s="5" t="s">
        <v>5393</v>
      </c>
    </row>
    <row r="684" ht="19" customHeight="1" spans="1:16">
      <c r="A684" s="5">
        <v>33</v>
      </c>
      <c r="B684" s="5" t="s">
        <v>47</v>
      </c>
      <c r="C684" s="5" t="s">
        <v>49</v>
      </c>
      <c r="D684" s="8" t="s">
        <v>186</v>
      </c>
      <c r="E684" s="6">
        <v>158.1</v>
      </c>
      <c r="F684" s="6">
        <v>150</v>
      </c>
      <c r="G684" s="6">
        <v>29.5</v>
      </c>
      <c r="H684" s="5" t="s">
        <v>120</v>
      </c>
      <c r="I684" s="6">
        <f t="shared" si="40"/>
        <v>8.09999999999999</v>
      </c>
      <c r="J684" s="5" t="str">
        <f>IF(H684="否","不适用",IF(AND(ISNUMBER(E684),ISNUMBER(F684)),IF(I684&gt;规则与名单!$B$2,"是","否"),"未判定"))</f>
        <v>不适用</v>
      </c>
      <c r="K684" s="5" t="str">
        <f t="shared" si="41"/>
        <v>非测试日纯氢</v>
      </c>
      <c r="L684" s="6">
        <f t="shared" si="42"/>
        <v>29.5</v>
      </c>
      <c r="M684" s="5">
        <f t="shared" si="43"/>
        <v>0</v>
      </c>
      <c r="N684" s="5" t="s">
        <v>5394</v>
      </c>
      <c r="O684" s="5" t="s">
        <v>5395</v>
      </c>
      <c r="P684" s="5" t="s">
        <v>5396</v>
      </c>
    </row>
    <row r="685" ht="19" customHeight="1" spans="1:16">
      <c r="A685" s="5">
        <v>34</v>
      </c>
      <c r="B685" s="5" t="s">
        <v>166</v>
      </c>
      <c r="C685" s="5" t="s">
        <v>49</v>
      </c>
      <c r="D685" s="8" t="s">
        <v>183</v>
      </c>
      <c r="E685" s="6">
        <v>331.2</v>
      </c>
      <c r="F685" s="6">
        <v>314.1</v>
      </c>
      <c r="G685" s="6">
        <v>233.2</v>
      </c>
      <c r="H685" s="5" t="s">
        <v>120</v>
      </c>
      <c r="I685" s="6">
        <f t="shared" si="40"/>
        <v>17.1</v>
      </c>
      <c r="J685" s="5" t="str">
        <f>IF(H685="否","不适用",IF(AND(ISNUMBER(E685),ISNUMBER(F685)),IF(I685&gt;规则与名单!$B$2,"是","否"),"未判定"))</f>
        <v>不适用</v>
      </c>
      <c r="K685" s="5" t="str">
        <f t="shared" si="41"/>
        <v>非测试日纯氢</v>
      </c>
      <c r="L685" s="6">
        <f t="shared" si="42"/>
        <v>233.2</v>
      </c>
      <c r="M685" s="5">
        <f t="shared" si="43"/>
        <v>0</v>
      </c>
      <c r="N685" s="5" t="s">
        <v>5397</v>
      </c>
      <c r="O685" s="5" t="s">
        <v>5398</v>
      </c>
      <c r="P685" s="5" t="s">
        <v>5399</v>
      </c>
    </row>
    <row r="686" ht="19" customHeight="1" spans="1:16">
      <c r="A686" s="5">
        <v>34</v>
      </c>
      <c r="B686" s="5" t="s">
        <v>166</v>
      </c>
      <c r="C686" s="5" t="s">
        <v>49</v>
      </c>
      <c r="D686" s="8" t="s">
        <v>431</v>
      </c>
      <c r="E686" s="6">
        <v>291.8</v>
      </c>
      <c r="F686" s="6">
        <v>287.7</v>
      </c>
      <c r="G686" s="6">
        <v>98.1</v>
      </c>
      <c r="H686" s="5" t="s">
        <v>120</v>
      </c>
      <c r="I686" s="6">
        <f t="shared" si="40"/>
        <v>4.10000000000002</v>
      </c>
      <c r="J686" s="5" t="str">
        <f>IF(H686="否","不适用",IF(AND(ISNUMBER(E686),ISNUMBER(F686)),IF(I686&gt;规则与名单!$B$2,"是","否"),"未判定"))</f>
        <v>不适用</v>
      </c>
      <c r="K686" s="5" t="str">
        <f t="shared" si="41"/>
        <v>非测试日纯氢</v>
      </c>
      <c r="L686" s="6">
        <f t="shared" si="42"/>
        <v>98.1</v>
      </c>
      <c r="M686" s="5">
        <f t="shared" si="43"/>
        <v>0</v>
      </c>
      <c r="N686" s="5" t="s">
        <v>5400</v>
      </c>
      <c r="O686" s="5" t="s">
        <v>5401</v>
      </c>
      <c r="P686" s="5" t="s">
        <v>5402</v>
      </c>
    </row>
    <row r="687" ht="19" customHeight="1" spans="1:16">
      <c r="A687" s="5">
        <v>34</v>
      </c>
      <c r="B687" s="5" t="s">
        <v>166</v>
      </c>
      <c r="C687" s="5" t="s">
        <v>49</v>
      </c>
      <c r="D687" s="8" t="s">
        <v>3377</v>
      </c>
      <c r="E687" s="6">
        <v>133.5</v>
      </c>
      <c r="F687" s="6">
        <v>185.2</v>
      </c>
      <c r="G687" s="6">
        <v>40.9</v>
      </c>
      <c r="H687" s="5" t="s">
        <v>120</v>
      </c>
      <c r="I687" s="6">
        <f t="shared" si="40"/>
        <v>-51.7</v>
      </c>
      <c r="J687" s="5" t="str">
        <f>IF(H687="否","不适用",IF(AND(ISNUMBER(E687),ISNUMBER(F687)),IF(I687&gt;规则与名单!$B$2,"是","否"),"未判定"))</f>
        <v>不适用</v>
      </c>
      <c r="K687" s="5" t="str">
        <f t="shared" si="41"/>
        <v>非测试日纯氢</v>
      </c>
      <c r="L687" s="6">
        <f t="shared" si="42"/>
        <v>40.9</v>
      </c>
      <c r="M687" s="5">
        <f t="shared" si="43"/>
        <v>0</v>
      </c>
      <c r="N687" s="5" t="s">
        <v>5403</v>
      </c>
      <c r="O687" s="5" t="s">
        <v>5404</v>
      </c>
      <c r="P687" s="5" t="s">
        <v>5405</v>
      </c>
    </row>
    <row r="688" ht="19" customHeight="1" spans="1:16">
      <c r="A688" s="5">
        <v>34</v>
      </c>
      <c r="B688" s="5" t="s">
        <v>166</v>
      </c>
      <c r="C688" s="5" t="s">
        <v>49</v>
      </c>
      <c r="D688" s="8" t="s">
        <v>407</v>
      </c>
      <c r="E688" s="6">
        <v>343</v>
      </c>
      <c r="F688" s="6">
        <v>255.4</v>
      </c>
      <c r="G688" s="6">
        <v>55</v>
      </c>
      <c r="H688" s="5" t="s">
        <v>120</v>
      </c>
      <c r="I688" s="6">
        <f t="shared" si="40"/>
        <v>87.6</v>
      </c>
      <c r="J688" s="5" t="str">
        <f>IF(H688="否","不适用",IF(AND(ISNUMBER(E688),ISNUMBER(F688)),IF(I688&gt;规则与名单!$B$2,"是","否"),"未判定"))</f>
        <v>不适用</v>
      </c>
      <c r="K688" s="5" t="str">
        <f t="shared" si="41"/>
        <v>非测试日纯氢</v>
      </c>
      <c r="L688" s="6">
        <f t="shared" si="42"/>
        <v>55</v>
      </c>
      <c r="M688" s="5">
        <f t="shared" si="43"/>
        <v>0</v>
      </c>
      <c r="N688" s="5" t="s">
        <v>5406</v>
      </c>
      <c r="O688" s="5" t="s">
        <v>5407</v>
      </c>
      <c r="P688" s="5" t="s">
        <v>5408</v>
      </c>
    </row>
    <row r="689" ht="19" customHeight="1" spans="1:16">
      <c r="A689" s="5">
        <v>34</v>
      </c>
      <c r="B689" s="5" t="s">
        <v>166</v>
      </c>
      <c r="C689" s="5" t="s">
        <v>49</v>
      </c>
      <c r="D689" s="8" t="s">
        <v>411</v>
      </c>
      <c r="E689" s="6">
        <v>323.8</v>
      </c>
      <c r="F689" s="6">
        <v>306.9</v>
      </c>
      <c r="G689" s="6">
        <v>117.6</v>
      </c>
      <c r="H689" s="5" t="s">
        <v>120</v>
      </c>
      <c r="I689" s="6">
        <f t="shared" si="40"/>
        <v>16.9</v>
      </c>
      <c r="J689" s="5" t="str">
        <f>IF(H689="否","不适用",IF(AND(ISNUMBER(E689),ISNUMBER(F689)),IF(I689&gt;规则与名单!$B$2,"是","否"),"未判定"))</f>
        <v>不适用</v>
      </c>
      <c r="K689" s="5" t="str">
        <f t="shared" si="41"/>
        <v>非测试日纯氢</v>
      </c>
      <c r="L689" s="6">
        <f t="shared" si="42"/>
        <v>117.6</v>
      </c>
      <c r="M689" s="5">
        <f t="shared" si="43"/>
        <v>0</v>
      </c>
      <c r="N689" s="5" t="s">
        <v>5409</v>
      </c>
      <c r="O689" s="5" t="s">
        <v>5410</v>
      </c>
      <c r="P689" s="5" t="s">
        <v>5411</v>
      </c>
    </row>
    <row r="690" ht="19" customHeight="1" spans="1:16">
      <c r="A690" s="5">
        <v>34</v>
      </c>
      <c r="B690" s="5" t="s">
        <v>166</v>
      </c>
      <c r="C690" s="5" t="s">
        <v>49</v>
      </c>
      <c r="D690" s="8" t="s">
        <v>251</v>
      </c>
      <c r="E690" s="6">
        <v>164</v>
      </c>
      <c r="F690" s="6">
        <v>155.2</v>
      </c>
      <c r="G690" s="6">
        <v>42.4</v>
      </c>
      <c r="H690" s="5" t="s">
        <v>120</v>
      </c>
      <c r="I690" s="6">
        <f t="shared" si="40"/>
        <v>8.80000000000001</v>
      </c>
      <c r="J690" s="5" t="str">
        <f>IF(H690="否","不适用",IF(AND(ISNUMBER(E690),ISNUMBER(F690)),IF(I690&gt;规则与名单!$B$2,"是","否"),"未判定"))</f>
        <v>不适用</v>
      </c>
      <c r="K690" s="5" t="str">
        <f t="shared" si="41"/>
        <v>非测试日纯氢</v>
      </c>
      <c r="L690" s="6">
        <f t="shared" si="42"/>
        <v>42.4</v>
      </c>
      <c r="M690" s="5">
        <f t="shared" si="43"/>
        <v>0</v>
      </c>
      <c r="N690" s="5" t="s">
        <v>5412</v>
      </c>
      <c r="O690" s="5" t="s">
        <v>5413</v>
      </c>
      <c r="P690" s="5" t="s">
        <v>5414</v>
      </c>
    </row>
    <row r="691" ht="19" customHeight="1" spans="1:16">
      <c r="A691" s="5">
        <v>34</v>
      </c>
      <c r="B691" s="5" t="s">
        <v>166</v>
      </c>
      <c r="C691" s="5" t="s">
        <v>49</v>
      </c>
      <c r="D691" s="8" t="s">
        <v>472</v>
      </c>
      <c r="E691" s="6">
        <v>248</v>
      </c>
      <c r="F691" s="6">
        <v>235.2</v>
      </c>
      <c r="G691" s="6">
        <v>98.3</v>
      </c>
      <c r="H691" s="5" t="s">
        <v>120</v>
      </c>
      <c r="I691" s="6">
        <f t="shared" si="40"/>
        <v>12.8</v>
      </c>
      <c r="J691" s="5" t="str">
        <f>IF(H691="否","不适用",IF(AND(ISNUMBER(E691),ISNUMBER(F691)),IF(I691&gt;规则与名单!$B$2,"是","否"),"未判定"))</f>
        <v>不适用</v>
      </c>
      <c r="K691" s="5" t="str">
        <f t="shared" si="41"/>
        <v>非测试日纯氢</v>
      </c>
      <c r="L691" s="6">
        <f t="shared" si="42"/>
        <v>98.3</v>
      </c>
      <c r="M691" s="5">
        <f t="shared" si="43"/>
        <v>0</v>
      </c>
      <c r="N691" s="5" t="s">
        <v>5415</v>
      </c>
      <c r="O691" s="5" t="s">
        <v>5416</v>
      </c>
      <c r="P691" s="5" t="s">
        <v>5417</v>
      </c>
    </row>
    <row r="692" ht="19" customHeight="1" spans="1:16">
      <c r="A692" s="5">
        <v>34</v>
      </c>
      <c r="B692" s="5" t="s">
        <v>166</v>
      </c>
      <c r="C692" s="5" t="s">
        <v>49</v>
      </c>
      <c r="D692" s="8" t="s">
        <v>466</v>
      </c>
      <c r="E692" s="6">
        <v>224.2</v>
      </c>
      <c r="F692" s="6">
        <v>211.8</v>
      </c>
      <c r="G692" s="6">
        <v>70.4</v>
      </c>
      <c r="H692" s="5" t="s">
        <v>120</v>
      </c>
      <c r="I692" s="6">
        <f t="shared" si="40"/>
        <v>12.4</v>
      </c>
      <c r="J692" s="5" t="str">
        <f>IF(H692="否","不适用",IF(AND(ISNUMBER(E692),ISNUMBER(F692)),IF(I692&gt;规则与名单!$B$2,"是","否"),"未判定"))</f>
        <v>不适用</v>
      </c>
      <c r="K692" s="5" t="str">
        <f t="shared" si="41"/>
        <v>非测试日纯氢</v>
      </c>
      <c r="L692" s="6">
        <f t="shared" si="42"/>
        <v>70.4</v>
      </c>
      <c r="M692" s="5">
        <f t="shared" si="43"/>
        <v>0</v>
      </c>
      <c r="N692" s="5" t="s">
        <v>5418</v>
      </c>
      <c r="O692" s="5" t="s">
        <v>5419</v>
      </c>
      <c r="P692" s="5" t="s">
        <v>5420</v>
      </c>
    </row>
    <row r="693" ht="19" customHeight="1" spans="1:16">
      <c r="A693" s="5">
        <v>34</v>
      </c>
      <c r="B693" s="5" t="s">
        <v>166</v>
      </c>
      <c r="C693" s="5" t="s">
        <v>49</v>
      </c>
      <c r="D693" s="8" t="s">
        <v>333</v>
      </c>
      <c r="E693" s="6">
        <v>208</v>
      </c>
      <c r="F693" s="6">
        <v>197.4</v>
      </c>
      <c r="G693" s="6">
        <v>103.1</v>
      </c>
      <c r="H693" s="5" t="s">
        <v>120</v>
      </c>
      <c r="I693" s="6">
        <f t="shared" si="40"/>
        <v>10.6</v>
      </c>
      <c r="J693" s="5" t="str">
        <f>IF(H693="否","不适用",IF(AND(ISNUMBER(E693),ISNUMBER(F693)),IF(I693&gt;规则与名单!$B$2,"是","否"),"未判定"))</f>
        <v>不适用</v>
      </c>
      <c r="K693" s="5" t="str">
        <f t="shared" si="41"/>
        <v>非测试日纯氢</v>
      </c>
      <c r="L693" s="6">
        <f t="shared" si="42"/>
        <v>103.1</v>
      </c>
      <c r="M693" s="5">
        <f t="shared" si="43"/>
        <v>0</v>
      </c>
      <c r="N693" s="5" t="s">
        <v>5421</v>
      </c>
      <c r="O693" s="5" t="s">
        <v>5422</v>
      </c>
      <c r="P693" s="5" t="s">
        <v>5423</v>
      </c>
    </row>
    <row r="694" ht="19" customHeight="1" spans="1:16">
      <c r="A694" s="5">
        <v>34</v>
      </c>
      <c r="B694" s="5" t="s">
        <v>166</v>
      </c>
      <c r="C694" s="5" t="s">
        <v>49</v>
      </c>
      <c r="D694" s="8" t="s">
        <v>175</v>
      </c>
      <c r="E694" s="6">
        <v>160.6</v>
      </c>
      <c r="F694" s="6">
        <v>152</v>
      </c>
      <c r="G694" s="6">
        <v>42.1</v>
      </c>
      <c r="H694" s="5" t="s">
        <v>120</v>
      </c>
      <c r="I694" s="6">
        <f t="shared" si="40"/>
        <v>8.59999999999999</v>
      </c>
      <c r="J694" s="5" t="str">
        <f>IF(H694="否","不适用",IF(AND(ISNUMBER(E694),ISNUMBER(F694)),IF(I694&gt;规则与名单!$B$2,"是","否"),"未判定"))</f>
        <v>不适用</v>
      </c>
      <c r="K694" s="5" t="str">
        <f t="shared" si="41"/>
        <v>非测试日纯氢</v>
      </c>
      <c r="L694" s="6">
        <f t="shared" si="42"/>
        <v>42.1</v>
      </c>
      <c r="M694" s="5">
        <f t="shared" si="43"/>
        <v>0</v>
      </c>
      <c r="N694" s="5" t="s">
        <v>5424</v>
      </c>
      <c r="O694" s="5" t="s">
        <v>5425</v>
      </c>
      <c r="P694" s="5" t="s">
        <v>5426</v>
      </c>
    </row>
    <row r="695" ht="19" customHeight="1" spans="1:16">
      <c r="A695" s="5">
        <v>34</v>
      </c>
      <c r="B695" s="5" t="s">
        <v>166</v>
      </c>
      <c r="C695" s="5" t="s">
        <v>49</v>
      </c>
      <c r="D695" s="8" t="s">
        <v>3402</v>
      </c>
      <c r="E695" s="6">
        <v>124</v>
      </c>
      <c r="F695" s="6">
        <v>117.5</v>
      </c>
      <c r="G695" s="6">
        <v>32.3</v>
      </c>
      <c r="H695" s="5" t="s">
        <v>120</v>
      </c>
      <c r="I695" s="6">
        <f t="shared" si="40"/>
        <v>6.5</v>
      </c>
      <c r="J695" s="5" t="str">
        <f>IF(H695="否","不适用",IF(AND(ISNUMBER(E695),ISNUMBER(F695)),IF(I695&gt;规则与名单!$B$2,"是","否"),"未判定"))</f>
        <v>不适用</v>
      </c>
      <c r="K695" s="5" t="str">
        <f t="shared" si="41"/>
        <v>非测试日纯氢</v>
      </c>
      <c r="L695" s="6">
        <f t="shared" si="42"/>
        <v>32.3</v>
      </c>
      <c r="M695" s="5">
        <f t="shared" si="43"/>
        <v>0</v>
      </c>
      <c r="N695" s="5" t="s">
        <v>5427</v>
      </c>
      <c r="O695" s="5" t="s">
        <v>5428</v>
      </c>
      <c r="P695" s="5" t="s">
        <v>5429</v>
      </c>
    </row>
    <row r="696" ht="19" customHeight="1" spans="1:16">
      <c r="A696" s="5">
        <v>34</v>
      </c>
      <c r="B696" s="5" t="s">
        <v>166</v>
      </c>
      <c r="C696" s="5" t="s">
        <v>49</v>
      </c>
      <c r="D696" s="8" t="s">
        <v>487</v>
      </c>
      <c r="E696" s="6">
        <v>278.8</v>
      </c>
      <c r="F696" s="6">
        <v>263.5</v>
      </c>
      <c r="G696" s="6">
        <v>92.4</v>
      </c>
      <c r="H696" s="5" t="s">
        <v>120</v>
      </c>
      <c r="I696" s="6">
        <f t="shared" si="40"/>
        <v>15.3</v>
      </c>
      <c r="J696" s="5" t="str">
        <f>IF(H696="否","不适用",IF(AND(ISNUMBER(E696),ISNUMBER(F696)),IF(I696&gt;规则与名单!$B$2,"是","否"),"未判定"))</f>
        <v>不适用</v>
      </c>
      <c r="K696" s="5" t="str">
        <f t="shared" si="41"/>
        <v>非测试日纯氢</v>
      </c>
      <c r="L696" s="6">
        <f t="shared" si="42"/>
        <v>92.4</v>
      </c>
      <c r="M696" s="5">
        <f t="shared" si="43"/>
        <v>0</v>
      </c>
      <c r="N696" s="5" t="s">
        <v>5430</v>
      </c>
      <c r="O696" s="5" t="s">
        <v>5431</v>
      </c>
      <c r="P696" s="5" t="s">
        <v>5432</v>
      </c>
    </row>
    <row r="697" ht="19" customHeight="1" spans="1:16">
      <c r="A697" s="5">
        <v>34</v>
      </c>
      <c r="B697" s="5" t="s">
        <v>166</v>
      </c>
      <c r="C697" s="5" t="s">
        <v>49</v>
      </c>
      <c r="D697" s="8" t="s">
        <v>121</v>
      </c>
      <c r="E697" s="6">
        <v>87.9</v>
      </c>
      <c r="F697" s="6">
        <v>83.8</v>
      </c>
      <c r="G697" s="6">
        <v>22.9</v>
      </c>
      <c r="H697" s="5" t="s">
        <v>120</v>
      </c>
      <c r="I697" s="6">
        <f t="shared" si="40"/>
        <v>4.10000000000001</v>
      </c>
      <c r="J697" s="5" t="str">
        <f>IF(H697="否","不适用",IF(AND(ISNUMBER(E697),ISNUMBER(F697)),IF(I697&gt;规则与名单!$B$2,"是","否"),"未判定"))</f>
        <v>不适用</v>
      </c>
      <c r="K697" s="5" t="str">
        <f t="shared" si="41"/>
        <v>非测试日纯氢</v>
      </c>
      <c r="L697" s="6">
        <f t="shared" si="42"/>
        <v>22.9</v>
      </c>
      <c r="M697" s="5">
        <f t="shared" si="43"/>
        <v>0</v>
      </c>
      <c r="N697" s="5" t="s">
        <v>5433</v>
      </c>
      <c r="O697" s="5" t="s">
        <v>5434</v>
      </c>
      <c r="P697" s="5" t="s">
        <v>5435</v>
      </c>
    </row>
    <row r="698" ht="19" customHeight="1" spans="1:16">
      <c r="A698" s="5">
        <v>35</v>
      </c>
      <c r="B698" s="5" t="s">
        <v>188</v>
      </c>
      <c r="C698" s="5" t="s">
        <v>49</v>
      </c>
      <c r="D698" s="8" t="s">
        <v>114</v>
      </c>
      <c r="E698" s="6">
        <v>144.9</v>
      </c>
      <c r="F698" s="6">
        <v>137.8</v>
      </c>
      <c r="G698" s="6">
        <v>67.8</v>
      </c>
      <c r="H698" s="5" t="s">
        <v>120</v>
      </c>
      <c r="I698" s="6">
        <f t="shared" si="40"/>
        <v>7.09999999999999</v>
      </c>
      <c r="J698" s="5" t="str">
        <f>IF(H698="否","不适用",IF(AND(ISNUMBER(E698),ISNUMBER(F698)),IF(I698&gt;规则与名单!$B$2,"是","否"),"未判定"))</f>
        <v>不适用</v>
      </c>
      <c r="K698" s="5" t="str">
        <f t="shared" si="41"/>
        <v>非测试日纯氢</v>
      </c>
      <c r="L698" s="6">
        <f t="shared" si="42"/>
        <v>67.8</v>
      </c>
      <c r="M698" s="5">
        <f t="shared" si="43"/>
        <v>0</v>
      </c>
      <c r="N698" s="5" t="s">
        <v>5436</v>
      </c>
      <c r="O698" s="5" t="s">
        <v>5437</v>
      </c>
      <c r="P698" s="5" t="s">
        <v>5438</v>
      </c>
    </row>
    <row r="699" ht="19" customHeight="1" spans="1:16">
      <c r="A699" s="5">
        <v>35</v>
      </c>
      <c r="B699" s="5" t="s">
        <v>188</v>
      </c>
      <c r="C699" s="5" t="s">
        <v>49</v>
      </c>
      <c r="D699" s="8" t="s">
        <v>605</v>
      </c>
      <c r="E699" s="6">
        <v>341.3</v>
      </c>
      <c r="F699" s="6">
        <v>460.6</v>
      </c>
      <c r="G699" s="6">
        <v>212.4</v>
      </c>
      <c r="H699" s="5" t="s">
        <v>120</v>
      </c>
      <c r="I699" s="6">
        <f t="shared" si="40"/>
        <v>-119.3</v>
      </c>
      <c r="J699" s="5" t="str">
        <f>IF(H699="否","不适用",IF(AND(ISNUMBER(E699),ISNUMBER(F699)),IF(I699&gt;规则与名单!$B$2,"是","否"),"未判定"))</f>
        <v>不适用</v>
      </c>
      <c r="K699" s="5" t="str">
        <f t="shared" si="41"/>
        <v>非测试日纯氢</v>
      </c>
      <c r="L699" s="6">
        <f t="shared" si="42"/>
        <v>212.4</v>
      </c>
      <c r="M699" s="5">
        <f t="shared" si="43"/>
        <v>0</v>
      </c>
      <c r="N699" s="5" t="s">
        <v>5439</v>
      </c>
      <c r="O699" s="5" t="s">
        <v>5440</v>
      </c>
      <c r="P699" s="5" t="s">
        <v>5441</v>
      </c>
    </row>
    <row r="700" ht="19" customHeight="1" spans="1:16">
      <c r="A700" s="5">
        <v>35</v>
      </c>
      <c r="B700" s="5" t="s">
        <v>188</v>
      </c>
      <c r="C700" s="5" t="s">
        <v>49</v>
      </c>
      <c r="D700" s="8" t="s">
        <v>186</v>
      </c>
      <c r="E700" s="6">
        <v>356.2</v>
      </c>
      <c r="F700" s="6">
        <v>458</v>
      </c>
      <c r="G700" s="6">
        <v>191.1</v>
      </c>
      <c r="H700" s="5" t="s">
        <v>120</v>
      </c>
      <c r="I700" s="6">
        <f t="shared" si="40"/>
        <v>-101.8</v>
      </c>
      <c r="J700" s="5" t="str">
        <f>IF(H700="否","不适用",IF(AND(ISNUMBER(E700),ISNUMBER(F700)),IF(I700&gt;规则与名单!$B$2,"是","否"),"未判定"))</f>
        <v>不适用</v>
      </c>
      <c r="K700" s="5" t="str">
        <f t="shared" si="41"/>
        <v>非测试日纯氢</v>
      </c>
      <c r="L700" s="6">
        <f t="shared" si="42"/>
        <v>191.1</v>
      </c>
      <c r="M700" s="5">
        <f t="shared" si="43"/>
        <v>0</v>
      </c>
      <c r="N700" s="5" t="s">
        <v>5442</v>
      </c>
      <c r="O700" s="5" t="s">
        <v>5443</v>
      </c>
      <c r="P700" s="5" t="s">
        <v>5444</v>
      </c>
    </row>
    <row r="701" ht="19" customHeight="1" spans="1:16">
      <c r="A701" s="5">
        <v>35</v>
      </c>
      <c r="B701" s="5" t="s">
        <v>188</v>
      </c>
      <c r="C701" s="5" t="s">
        <v>49</v>
      </c>
      <c r="D701" s="8" t="s">
        <v>165</v>
      </c>
      <c r="E701" s="6">
        <v>62</v>
      </c>
      <c r="F701" s="6">
        <v>60.2</v>
      </c>
      <c r="G701" s="6">
        <v>4.2</v>
      </c>
      <c r="H701" s="5" t="s">
        <v>120</v>
      </c>
      <c r="I701" s="6">
        <f t="shared" si="40"/>
        <v>1.8</v>
      </c>
      <c r="J701" s="5" t="str">
        <f>IF(H701="否","不适用",IF(AND(ISNUMBER(E701),ISNUMBER(F701)),IF(I701&gt;规则与名单!$B$2,"是","否"),"未判定"))</f>
        <v>不适用</v>
      </c>
      <c r="K701" s="5" t="str">
        <f t="shared" si="41"/>
        <v>非测试日纯氢</v>
      </c>
      <c r="L701" s="6">
        <f t="shared" si="42"/>
        <v>4.2</v>
      </c>
      <c r="M701" s="5">
        <f t="shared" si="43"/>
        <v>0</v>
      </c>
      <c r="N701" s="5" t="s">
        <v>5445</v>
      </c>
      <c r="O701" s="5" t="s">
        <v>5446</v>
      </c>
      <c r="P701" s="5" t="s">
        <v>5447</v>
      </c>
    </row>
    <row r="702" ht="19" customHeight="1" spans="1:16">
      <c r="A702" s="5">
        <v>35</v>
      </c>
      <c r="B702" s="5" t="s">
        <v>188</v>
      </c>
      <c r="C702" s="5" t="s">
        <v>49</v>
      </c>
      <c r="D702" s="8" t="s">
        <v>151</v>
      </c>
      <c r="E702" s="6">
        <v>192.9</v>
      </c>
      <c r="F702" s="6">
        <v>250.6</v>
      </c>
      <c r="G702" s="6">
        <v>117.4</v>
      </c>
      <c r="H702" s="5" t="s">
        <v>120</v>
      </c>
      <c r="I702" s="6">
        <f t="shared" si="40"/>
        <v>-57.7</v>
      </c>
      <c r="J702" s="5" t="str">
        <f>IF(H702="否","不适用",IF(AND(ISNUMBER(E702),ISNUMBER(F702)),IF(I702&gt;规则与名单!$B$2,"是","否"),"未判定"))</f>
        <v>不适用</v>
      </c>
      <c r="K702" s="5" t="str">
        <f t="shared" si="41"/>
        <v>非测试日纯氢</v>
      </c>
      <c r="L702" s="6">
        <f t="shared" si="42"/>
        <v>117.4</v>
      </c>
      <c r="M702" s="5">
        <f t="shared" si="43"/>
        <v>0</v>
      </c>
      <c r="N702" s="5" t="s">
        <v>5448</v>
      </c>
      <c r="O702" s="5" t="s">
        <v>5449</v>
      </c>
      <c r="P702" s="5" t="s">
        <v>5450</v>
      </c>
    </row>
    <row r="703" ht="19" customHeight="1" spans="1:16">
      <c r="A703" s="5">
        <v>35</v>
      </c>
      <c r="B703" s="5" t="s">
        <v>188</v>
      </c>
      <c r="C703" s="5" t="s">
        <v>49</v>
      </c>
      <c r="D703" s="8" t="s">
        <v>3358</v>
      </c>
      <c r="E703" s="6">
        <v>135.2</v>
      </c>
      <c r="F703" s="6">
        <v>59.7</v>
      </c>
      <c r="G703" s="6">
        <v>5.6</v>
      </c>
      <c r="H703" s="5" t="s">
        <v>120</v>
      </c>
      <c r="I703" s="6">
        <f t="shared" si="40"/>
        <v>75.5</v>
      </c>
      <c r="J703" s="5" t="str">
        <f>IF(H703="否","不适用",IF(AND(ISNUMBER(E703),ISNUMBER(F703)),IF(I703&gt;规则与名单!$B$2,"是","否"),"未判定"))</f>
        <v>不适用</v>
      </c>
      <c r="K703" s="5" t="str">
        <f t="shared" si="41"/>
        <v>非测试日纯氢</v>
      </c>
      <c r="L703" s="6">
        <f t="shared" si="42"/>
        <v>5.6</v>
      </c>
      <c r="M703" s="5">
        <f t="shared" si="43"/>
        <v>0</v>
      </c>
      <c r="N703" s="5" t="s">
        <v>5451</v>
      </c>
      <c r="O703" s="5" t="s">
        <v>5452</v>
      </c>
      <c r="P703" s="5" t="s">
        <v>5453</v>
      </c>
    </row>
    <row r="704" ht="19" customHeight="1" spans="1:16">
      <c r="A704" s="5">
        <v>35</v>
      </c>
      <c r="B704" s="5" t="s">
        <v>188</v>
      </c>
      <c r="C704" s="5" t="s">
        <v>49</v>
      </c>
      <c r="D704" s="8" t="s">
        <v>272</v>
      </c>
      <c r="E704" s="6">
        <v>336.3</v>
      </c>
      <c r="F704" s="6">
        <v>318.6</v>
      </c>
      <c r="G704" s="6">
        <v>194.3</v>
      </c>
      <c r="H704" s="5" t="s">
        <v>120</v>
      </c>
      <c r="I704" s="6">
        <f t="shared" si="40"/>
        <v>17.7</v>
      </c>
      <c r="J704" s="5" t="str">
        <f>IF(H704="否","不适用",IF(AND(ISNUMBER(E704),ISNUMBER(F704)),IF(I704&gt;规则与名单!$B$2,"是","否"),"未判定"))</f>
        <v>不适用</v>
      </c>
      <c r="K704" s="5" t="str">
        <f t="shared" si="41"/>
        <v>非测试日纯氢</v>
      </c>
      <c r="L704" s="6">
        <f t="shared" si="42"/>
        <v>194.3</v>
      </c>
      <c r="M704" s="5">
        <f t="shared" si="43"/>
        <v>0</v>
      </c>
      <c r="N704" s="5" t="s">
        <v>5454</v>
      </c>
      <c r="O704" s="5" t="s">
        <v>5455</v>
      </c>
      <c r="P704" s="5" t="s">
        <v>5456</v>
      </c>
    </row>
    <row r="705" ht="19" customHeight="1" spans="1:16">
      <c r="A705" s="5">
        <v>35</v>
      </c>
      <c r="B705" s="5" t="s">
        <v>188</v>
      </c>
      <c r="C705" s="5" t="s">
        <v>49</v>
      </c>
      <c r="D705" s="8" t="s">
        <v>506</v>
      </c>
      <c r="E705" s="6">
        <v>135.5</v>
      </c>
      <c r="F705" s="6">
        <v>128.9</v>
      </c>
      <c r="G705" s="6">
        <v>68.5</v>
      </c>
      <c r="H705" s="5" t="s">
        <v>120</v>
      </c>
      <c r="I705" s="6">
        <f t="shared" si="40"/>
        <v>6.59999999999999</v>
      </c>
      <c r="J705" s="5" t="str">
        <f>IF(H705="否","不适用",IF(AND(ISNUMBER(E705),ISNUMBER(F705)),IF(I705&gt;规则与名单!$B$2,"是","否"),"未判定"))</f>
        <v>不适用</v>
      </c>
      <c r="K705" s="5" t="str">
        <f t="shared" si="41"/>
        <v>非测试日纯氢</v>
      </c>
      <c r="L705" s="6">
        <f t="shared" si="42"/>
        <v>68.5</v>
      </c>
      <c r="M705" s="5">
        <f t="shared" si="43"/>
        <v>0</v>
      </c>
      <c r="N705" s="5" t="s">
        <v>5457</v>
      </c>
      <c r="O705" s="5" t="s">
        <v>5458</v>
      </c>
      <c r="P705" s="5" t="s">
        <v>5459</v>
      </c>
    </row>
    <row r="706" ht="19" customHeight="1" spans="1:16">
      <c r="A706" s="5">
        <v>35</v>
      </c>
      <c r="B706" s="5" t="s">
        <v>188</v>
      </c>
      <c r="C706" s="5" t="s">
        <v>49</v>
      </c>
      <c r="D706" s="8" t="s">
        <v>673</v>
      </c>
      <c r="E706" s="6">
        <v>277.6</v>
      </c>
      <c r="F706" s="6">
        <v>262.8</v>
      </c>
      <c r="G706" s="6">
        <v>131.5</v>
      </c>
      <c r="H706" s="5" t="s">
        <v>120</v>
      </c>
      <c r="I706" s="6">
        <f t="shared" ref="I706:I769" si="44">IF(AND(ISNUMBER(E706),ISNUMBER(F706)),E706-F706,"")</f>
        <v>14.8</v>
      </c>
      <c r="J706" s="5" t="str">
        <f>IF(H706="否","不适用",IF(AND(ISNUMBER(E706),ISNUMBER(F706)),IF(I706&gt;规则与名单!$B$2,"是","否"),"未判定"))</f>
        <v>不适用</v>
      </c>
      <c r="K706" s="5" t="str">
        <f t="shared" ref="K706:K769" si="45">IF(J706="是",IF(ISNUMBER(F706),"测试日GPS","缺失"),IF(ISNUMBER(G706),"非测试日纯氢",IF(AND(H706="是",J706="未判定"),IF(ISNUMBER(F706),"测试名单无纯氢GPS","缺失"),IF(ISNUMBER(E706),"非测试日仪表","缺失"))))</f>
        <v>非测试日纯氢</v>
      </c>
      <c r="L706" s="6">
        <f t="shared" ref="L706:L769" si="46">IF(K706="缺失","",IF(K706="非测试日纯氢",G706,IF(K706="非测试日仪表",E706,F706)))</f>
        <v>131.5</v>
      </c>
      <c r="M706" s="5">
        <f t="shared" ref="M706:M769" si="47">IF(K706="缺失",1,0)</f>
        <v>0</v>
      </c>
      <c r="N706" s="5" t="s">
        <v>5460</v>
      </c>
      <c r="O706" s="5" t="s">
        <v>5461</v>
      </c>
      <c r="P706" s="5" t="s">
        <v>5462</v>
      </c>
    </row>
    <row r="707" ht="19" customHeight="1" spans="1:16">
      <c r="A707" s="5">
        <v>35</v>
      </c>
      <c r="B707" s="5" t="s">
        <v>188</v>
      </c>
      <c r="C707" s="5" t="s">
        <v>49</v>
      </c>
      <c r="D707" s="8" t="s">
        <v>183</v>
      </c>
      <c r="E707" s="6">
        <v>120.8</v>
      </c>
      <c r="F707" s="6">
        <v>114.7</v>
      </c>
      <c r="G707" s="6">
        <v>27</v>
      </c>
      <c r="H707" s="5" t="s">
        <v>120</v>
      </c>
      <c r="I707" s="6">
        <f t="shared" si="44"/>
        <v>6.09999999999999</v>
      </c>
      <c r="J707" s="5" t="str">
        <f>IF(H707="否","不适用",IF(AND(ISNUMBER(E707),ISNUMBER(F707)),IF(I707&gt;规则与名单!$B$2,"是","否"),"未判定"))</f>
        <v>不适用</v>
      </c>
      <c r="K707" s="5" t="str">
        <f t="shared" si="45"/>
        <v>非测试日纯氢</v>
      </c>
      <c r="L707" s="6">
        <f t="shared" si="46"/>
        <v>27</v>
      </c>
      <c r="M707" s="5">
        <f t="shared" si="47"/>
        <v>0</v>
      </c>
      <c r="N707" s="5" t="s">
        <v>5463</v>
      </c>
      <c r="O707" s="5" t="s">
        <v>5464</v>
      </c>
      <c r="P707" s="5" t="s">
        <v>5465</v>
      </c>
    </row>
    <row r="708" ht="19" customHeight="1" spans="1:16">
      <c r="A708" s="5">
        <v>35</v>
      </c>
      <c r="B708" s="5" t="s">
        <v>188</v>
      </c>
      <c r="C708" s="5" t="s">
        <v>49</v>
      </c>
      <c r="D708" s="8" t="s">
        <v>431</v>
      </c>
      <c r="E708" s="6">
        <v>189.8</v>
      </c>
      <c r="F708" s="6">
        <v>179.9</v>
      </c>
      <c r="G708" s="6">
        <v>144.6</v>
      </c>
      <c r="H708" s="5" t="s">
        <v>120</v>
      </c>
      <c r="I708" s="6">
        <f t="shared" si="44"/>
        <v>9.90000000000001</v>
      </c>
      <c r="J708" s="5" t="str">
        <f>IF(H708="否","不适用",IF(AND(ISNUMBER(E708),ISNUMBER(F708)),IF(I708&gt;规则与名单!$B$2,"是","否"),"未判定"))</f>
        <v>不适用</v>
      </c>
      <c r="K708" s="5" t="str">
        <f t="shared" si="45"/>
        <v>非测试日纯氢</v>
      </c>
      <c r="L708" s="6">
        <f t="shared" si="46"/>
        <v>144.6</v>
      </c>
      <c r="M708" s="5">
        <f t="shared" si="47"/>
        <v>0</v>
      </c>
      <c r="N708" s="5" t="s">
        <v>5466</v>
      </c>
      <c r="O708" s="5" t="s">
        <v>5467</v>
      </c>
      <c r="P708" s="5" t="s">
        <v>5468</v>
      </c>
    </row>
    <row r="709" ht="19" customHeight="1" spans="1:16">
      <c r="A709" s="5">
        <v>35</v>
      </c>
      <c r="B709" s="5" t="s">
        <v>188</v>
      </c>
      <c r="C709" s="5" t="s">
        <v>49</v>
      </c>
      <c r="D709" s="8" t="s">
        <v>3377</v>
      </c>
      <c r="E709" s="6">
        <v>252.5</v>
      </c>
      <c r="F709" s="6">
        <v>270.3</v>
      </c>
      <c r="G709" s="6">
        <v>150.4</v>
      </c>
      <c r="H709" s="5" t="s">
        <v>120</v>
      </c>
      <c r="I709" s="6">
        <f t="shared" si="44"/>
        <v>-17.8</v>
      </c>
      <c r="J709" s="5" t="str">
        <f>IF(H709="否","不适用",IF(AND(ISNUMBER(E709),ISNUMBER(F709)),IF(I709&gt;规则与名单!$B$2,"是","否"),"未判定"))</f>
        <v>不适用</v>
      </c>
      <c r="K709" s="5" t="str">
        <f t="shared" si="45"/>
        <v>非测试日纯氢</v>
      </c>
      <c r="L709" s="6">
        <f t="shared" si="46"/>
        <v>150.4</v>
      </c>
      <c r="M709" s="5">
        <f t="shared" si="47"/>
        <v>0</v>
      </c>
      <c r="N709" s="5" t="s">
        <v>5469</v>
      </c>
      <c r="O709" s="5" t="s">
        <v>5470</v>
      </c>
      <c r="P709" s="5" t="s">
        <v>5471</v>
      </c>
    </row>
    <row r="710" ht="19" customHeight="1" spans="1:16">
      <c r="A710" s="5">
        <v>35</v>
      </c>
      <c r="B710" s="5" t="s">
        <v>188</v>
      </c>
      <c r="C710" s="5" t="s">
        <v>49</v>
      </c>
      <c r="D710" s="8" t="s">
        <v>407</v>
      </c>
      <c r="E710" s="6">
        <v>124.5</v>
      </c>
      <c r="F710" s="6">
        <v>87.7</v>
      </c>
      <c r="G710" s="6">
        <v>9.2</v>
      </c>
      <c r="H710" s="5" t="s">
        <v>120</v>
      </c>
      <c r="I710" s="6">
        <f t="shared" si="44"/>
        <v>36.8</v>
      </c>
      <c r="J710" s="5" t="str">
        <f>IF(H710="否","不适用",IF(AND(ISNUMBER(E710),ISNUMBER(F710)),IF(I710&gt;规则与名单!$B$2,"是","否"),"未判定"))</f>
        <v>不适用</v>
      </c>
      <c r="K710" s="5" t="str">
        <f t="shared" si="45"/>
        <v>非测试日纯氢</v>
      </c>
      <c r="L710" s="6">
        <f t="shared" si="46"/>
        <v>9.2</v>
      </c>
      <c r="M710" s="5">
        <f t="shared" si="47"/>
        <v>0</v>
      </c>
      <c r="N710" s="5" t="s">
        <v>5472</v>
      </c>
      <c r="O710" s="5" t="s">
        <v>5473</v>
      </c>
      <c r="P710" s="5" t="s">
        <v>5474</v>
      </c>
    </row>
    <row r="711" ht="19" customHeight="1" spans="1:16">
      <c r="A711" s="5">
        <v>35</v>
      </c>
      <c r="B711" s="5" t="s">
        <v>188</v>
      </c>
      <c r="C711" s="5" t="s">
        <v>49</v>
      </c>
      <c r="D711" s="8" t="s">
        <v>411</v>
      </c>
      <c r="E711" s="6">
        <v>156.7</v>
      </c>
      <c r="F711" s="6">
        <v>149.3</v>
      </c>
      <c r="G711" s="6">
        <v>112</v>
      </c>
      <c r="H711" s="5" t="s">
        <v>120</v>
      </c>
      <c r="I711" s="6">
        <f t="shared" si="44"/>
        <v>7.39999999999998</v>
      </c>
      <c r="J711" s="5" t="str">
        <f>IF(H711="否","不适用",IF(AND(ISNUMBER(E711),ISNUMBER(F711)),IF(I711&gt;规则与名单!$B$2,"是","否"),"未判定"))</f>
        <v>不适用</v>
      </c>
      <c r="K711" s="5" t="str">
        <f t="shared" si="45"/>
        <v>非测试日纯氢</v>
      </c>
      <c r="L711" s="6">
        <f t="shared" si="46"/>
        <v>112</v>
      </c>
      <c r="M711" s="5">
        <f t="shared" si="47"/>
        <v>0</v>
      </c>
      <c r="N711" s="5" t="s">
        <v>5475</v>
      </c>
      <c r="O711" s="5" t="s">
        <v>5476</v>
      </c>
      <c r="P711" s="5" t="s">
        <v>5477</v>
      </c>
    </row>
    <row r="712" ht="19" customHeight="1" spans="1:16">
      <c r="A712" s="5">
        <v>35</v>
      </c>
      <c r="B712" s="5" t="s">
        <v>188</v>
      </c>
      <c r="C712" s="5" t="s">
        <v>49</v>
      </c>
      <c r="D712" s="8" t="s">
        <v>251</v>
      </c>
      <c r="E712" s="6">
        <v>147.5</v>
      </c>
      <c r="F712" s="6">
        <v>140.5</v>
      </c>
      <c r="G712" s="6">
        <v>138.1</v>
      </c>
      <c r="H712" s="5" t="s">
        <v>120</v>
      </c>
      <c r="I712" s="6">
        <f t="shared" si="44"/>
        <v>7</v>
      </c>
      <c r="J712" s="5" t="str">
        <f>IF(H712="否","不适用",IF(AND(ISNUMBER(E712),ISNUMBER(F712)),IF(I712&gt;规则与名单!$B$2,"是","否"),"未判定"))</f>
        <v>不适用</v>
      </c>
      <c r="K712" s="5" t="str">
        <f t="shared" si="45"/>
        <v>非测试日纯氢</v>
      </c>
      <c r="L712" s="6">
        <f t="shared" si="46"/>
        <v>138.1</v>
      </c>
      <c r="M712" s="5">
        <f t="shared" si="47"/>
        <v>0</v>
      </c>
      <c r="N712" s="5" t="s">
        <v>5478</v>
      </c>
      <c r="O712" s="5" t="s">
        <v>5479</v>
      </c>
      <c r="P712" s="5" t="s">
        <v>5480</v>
      </c>
    </row>
    <row r="713" ht="19" customHeight="1" spans="1:16">
      <c r="A713" s="5">
        <v>35</v>
      </c>
      <c r="B713" s="5" t="s">
        <v>188</v>
      </c>
      <c r="C713" s="5" t="s">
        <v>49</v>
      </c>
      <c r="D713" s="8" t="s">
        <v>472</v>
      </c>
      <c r="E713" s="6">
        <v>137.3</v>
      </c>
      <c r="F713" s="6">
        <v>130.2</v>
      </c>
      <c r="G713" s="6">
        <v>136</v>
      </c>
      <c r="H713" s="5" t="s">
        <v>120</v>
      </c>
      <c r="I713" s="6">
        <f t="shared" si="44"/>
        <v>7.10000000000002</v>
      </c>
      <c r="J713" s="5" t="str">
        <f>IF(H713="否","不适用",IF(AND(ISNUMBER(E713),ISNUMBER(F713)),IF(I713&gt;规则与名单!$B$2,"是","否"),"未判定"))</f>
        <v>不适用</v>
      </c>
      <c r="K713" s="5" t="str">
        <f t="shared" si="45"/>
        <v>非测试日纯氢</v>
      </c>
      <c r="L713" s="6">
        <f t="shared" si="46"/>
        <v>136</v>
      </c>
      <c r="M713" s="5">
        <f t="shared" si="47"/>
        <v>0</v>
      </c>
      <c r="N713" s="5" t="s">
        <v>5481</v>
      </c>
      <c r="O713" s="5" t="s">
        <v>5482</v>
      </c>
      <c r="P713" s="5" t="s">
        <v>5483</v>
      </c>
    </row>
    <row r="714" ht="19" customHeight="1" spans="1:16">
      <c r="A714" s="5">
        <v>35</v>
      </c>
      <c r="B714" s="5" t="s">
        <v>188</v>
      </c>
      <c r="C714" s="5" t="s">
        <v>49</v>
      </c>
      <c r="D714" s="8" t="s">
        <v>466</v>
      </c>
      <c r="E714" s="6">
        <v>123.8</v>
      </c>
      <c r="F714" s="6">
        <v>117.8</v>
      </c>
      <c r="G714" s="6">
        <v>111.3</v>
      </c>
      <c r="H714" s="5" t="s">
        <v>120</v>
      </c>
      <c r="I714" s="6">
        <f t="shared" si="44"/>
        <v>6</v>
      </c>
      <c r="J714" s="5" t="str">
        <f>IF(H714="否","不适用",IF(AND(ISNUMBER(E714),ISNUMBER(F714)),IF(I714&gt;规则与名单!$B$2,"是","否"),"未判定"))</f>
        <v>不适用</v>
      </c>
      <c r="K714" s="5" t="str">
        <f t="shared" si="45"/>
        <v>非测试日纯氢</v>
      </c>
      <c r="L714" s="6">
        <f t="shared" si="46"/>
        <v>111.3</v>
      </c>
      <c r="M714" s="5">
        <f t="shared" si="47"/>
        <v>0</v>
      </c>
      <c r="N714" s="5" t="s">
        <v>5484</v>
      </c>
      <c r="O714" s="5" t="s">
        <v>5485</v>
      </c>
      <c r="P714" s="5" t="s">
        <v>5486</v>
      </c>
    </row>
    <row r="715" ht="19" customHeight="1" spans="1:16">
      <c r="A715" s="5">
        <v>35</v>
      </c>
      <c r="B715" s="5" t="s">
        <v>188</v>
      </c>
      <c r="C715" s="5" t="s">
        <v>49</v>
      </c>
      <c r="D715" s="8" t="s">
        <v>333</v>
      </c>
      <c r="E715" s="6">
        <v>311.4</v>
      </c>
      <c r="F715" s="6">
        <v>833.6</v>
      </c>
      <c r="G715" s="6">
        <v>209</v>
      </c>
      <c r="H715" s="5" t="s">
        <v>120</v>
      </c>
      <c r="I715" s="6">
        <f t="shared" si="44"/>
        <v>-522.2</v>
      </c>
      <c r="J715" s="5" t="str">
        <f>IF(H715="否","不适用",IF(AND(ISNUMBER(E715),ISNUMBER(F715)),IF(I715&gt;规则与名单!$B$2,"是","否"),"未判定"))</f>
        <v>不适用</v>
      </c>
      <c r="K715" s="5" t="str">
        <f t="shared" si="45"/>
        <v>非测试日纯氢</v>
      </c>
      <c r="L715" s="6">
        <f t="shared" si="46"/>
        <v>209</v>
      </c>
      <c r="M715" s="5">
        <f t="shared" si="47"/>
        <v>0</v>
      </c>
      <c r="N715" s="5" t="s">
        <v>5487</v>
      </c>
      <c r="O715" s="5" t="s">
        <v>5488</v>
      </c>
      <c r="P715" s="5" t="s">
        <v>5489</v>
      </c>
    </row>
    <row r="716" ht="19" customHeight="1" spans="1:16">
      <c r="A716" s="5">
        <v>35</v>
      </c>
      <c r="B716" s="5" t="s">
        <v>188</v>
      </c>
      <c r="C716" s="5" t="s">
        <v>49</v>
      </c>
      <c r="D716" s="8" t="s">
        <v>175</v>
      </c>
      <c r="E716" s="6">
        <v>401.8</v>
      </c>
      <c r="F716" s="6">
        <v>1065</v>
      </c>
      <c r="G716" s="6">
        <v>338.7</v>
      </c>
      <c r="H716" s="5" t="s">
        <v>120</v>
      </c>
      <c r="I716" s="6">
        <f t="shared" si="44"/>
        <v>-663.2</v>
      </c>
      <c r="J716" s="5" t="str">
        <f>IF(H716="否","不适用",IF(AND(ISNUMBER(E716),ISNUMBER(F716)),IF(I716&gt;规则与名单!$B$2,"是","否"),"未判定"))</f>
        <v>不适用</v>
      </c>
      <c r="K716" s="5" t="str">
        <f t="shared" si="45"/>
        <v>非测试日纯氢</v>
      </c>
      <c r="L716" s="6">
        <f t="shared" si="46"/>
        <v>338.7</v>
      </c>
      <c r="M716" s="5">
        <f t="shared" si="47"/>
        <v>0</v>
      </c>
      <c r="N716" s="5" t="s">
        <v>5490</v>
      </c>
      <c r="O716" s="5" t="s">
        <v>5491</v>
      </c>
      <c r="P716" s="5" t="s">
        <v>5492</v>
      </c>
    </row>
    <row r="717" ht="19" customHeight="1" spans="1:16">
      <c r="A717" s="5">
        <v>35</v>
      </c>
      <c r="B717" s="5" t="s">
        <v>188</v>
      </c>
      <c r="C717" s="5" t="s">
        <v>49</v>
      </c>
      <c r="D717" s="8" t="s">
        <v>3402</v>
      </c>
      <c r="E717" s="6">
        <v>311.7</v>
      </c>
      <c r="F717" s="6">
        <v>295.2</v>
      </c>
      <c r="G717" s="6">
        <v>170.9</v>
      </c>
      <c r="H717" s="5" t="s">
        <v>120</v>
      </c>
      <c r="I717" s="6">
        <f t="shared" si="44"/>
        <v>16.5</v>
      </c>
      <c r="J717" s="5" t="str">
        <f>IF(H717="否","不适用",IF(AND(ISNUMBER(E717),ISNUMBER(F717)),IF(I717&gt;规则与名单!$B$2,"是","否"),"未判定"))</f>
        <v>不适用</v>
      </c>
      <c r="K717" s="5" t="str">
        <f t="shared" si="45"/>
        <v>非测试日纯氢</v>
      </c>
      <c r="L717" s="6">
        <f t="shared" si="46"/>
        <v>170.9</v>
      </c>
      <c r="M717" s="5">
        <f t="shared" si="47"/>
        <v>0</v>
      </c>
      <c r="N717" s="5" t="s">
        <v>5493</v>
      </c>
      <c r="O717" s="5" t="s">
        <v>5494</v>
      </c>
      <c r="P717" s="5" t="s">
        <v>5495</v>
      </c>
    </row>
    <row r="718" ht="19" customHeight="1" spans="1:16">
      <c r="A718" s="5">
        <v>35</v>
      </c>
      <c r="B718" s="5" t="s">
        <v>188</v>
      </c>
      <c r="C718" s="5" t="s">
        <v>49</v>
      </c>
      <c r="D718" s="8" t="s">
        <v>487</v>
      </c>
      <c r="E718" s="6">
        <v>396.7</v>
      </c>
      <c r="F718" s="6">
        <v>376.1</v>
      </c>
      <c r="G718" s="6">
        <v>311.3</v>
      </c>
      <c r="H718" s="5" t="s">
        <v>120</v>
      </c>
      <c r="I718" s="6">
        <f t="shared" si="44"/>
        <v>20.6</v>
      </c>
      <c r="J718" s="5" t="str">
        <f>IF(H718="否","不适用",IF(AND(ISNUMBER(E718),ISNUMBER(F718)),IF(I718&gt;规则与名单!$B$2,"是","否"),"未判定"))</f>
        <v>不适用</v>
      </c>
      <c r="K718" s="5" t="str">
        <f t="shared" si="45"/>
        <v>非测试日纯氢</v>
      </c>
      <c r="L718" s="6">
        <f t="shared" si="46"/>
        <v>311.3</v>
      </c>
      <c r="M718" s="5">
        <f t="shared" si="47"/>
        <v>0</v>
      </c>
      <c r="N718" s="5" t="s">
        <v>5496</v>
      </c>
      <c r="O718" s="5" t="s">
        <v>5497</v>
      </c>
      <c r="P718" s="5" t="s">
        <v>5498</v>
      </c>
    </row>
    <row r="719" ht="19" customHeight="1" spans="1:16">
      <c r="A719" s="5">
        <v>35</v>
      </c>
      <c r="B719" s="5" t="s">
        <v>188</v>
      </c>
      <c r="C719" s="5" t="s">
        <v>49</v>
      </c>
      <c r="D719" s="8" t="s">
        <v>121</v>
      </c>
      <c r="E719" s="6">
        <v>388.2</v>
      </c>
      <c r="F719" s="6">
        <v>367.1</v>
      </c>
      <c r="G719" s="6">
        <v>163.6</v>
      </c>
      <c r="H719" s="5" t="s">
        <v>120</v>
      </c>
      <c r="I719" s="6">
        <f t="shared" si="44"/>
        <v>21.1</v>
      </c>
      <c r="J719" s="5" t="str">
        <f>IF(H719="否","不适用",IF(AND(ISNUMBER(E719),ISNUMBER(F719)),IF(I719&gt;规则与名单!$B$2,"是","否"),"未判定"))</f>
        <v>不适用</v>
      </c>
      <c r="K719" s="5" t="str">
        <f t="shared" si="45"/>
        <v>非测试日纯氢</v>
      </c>
      <c r="L719" s="6">
        <f t="shared" si="46"/>
        <v>163.6</v>
      </c>
      <c r="M719" s="5">
        <f t="shared" si="47"/>
        <v>0</v>
      </c>
      <c r="N719" s="5" t="s">
        <v>5499</v>
      </c>
      <c r="O719" s="5" t="s">
        <v>5500</v>
      </c>
      <c r="P719" s="5" t="s">
        <v>5501</v>
      </c>
    </row>
    <row r="720" ht="19" customHeight="1" spans="1:16">
      <c r="A720" s="5">
        <v>35</v>
      </c>
      <c r="B720" s="5" t="s">
        <v>188</v>
      </c>
      <c r="C720" s="5" t="s">
        <v>49</v>
      </c>
      <c r="D720" s="8" t="s">
        <v>170</v>
      </c>
      <c r="E720" s="6">
        <v>382</v>
      </c>
      <c r="F720" s="6">
        <v>362.2</v>
      </c>
      <c r="G720" s="6">
        <v>241.2</v>
      </c>
      <c r="H720" s="5" t="s">
        <v>120</v>
      </c>
      <c r="I720" s="6">
        <f t="shared" si="44"/>
        <v>19.8</v>
      </c>
      <c r="J720" s="5" t="str">
        <f>IF(H720="否","不适用",IF(AND(ISNUMBER(E720),ISNUMBER(F720)),IF(I720&gt;规则与名单!$B$2,"是","否"),"未判定"))</f>
        <v>不适用</v>
      </c>
      <c r="K720" s="5" t="str">
        <f t="shared" si="45"/>
        <v>非测试日纯氢</v>
      </c>
      <c r="L720" s="6">
        <f t="shared" si="46"/>
        <v>241.2</v>
      </c>
      <c r="M720" s="5">
        <f t="shared" si="47"/>
        <v>0</v>
      </c>
      <c r="N720" s="5" t="s">
        <v>5502</v>
      </c>
      <c r="O720" s="5" t="s">
        <v>5503</v>
      </c>
      <c r="P720" s="5" t="s">
        <v>5504</v>
      </c>
    </row>
    <row r="721" ht="19" customHeight="1" spans="1:16">
      <c r="A721" s="5">
        <v>35</v>
      </c>
      <c r="B721" s="5" t="s">
        <v>188</v>
      </c>
      <c r="C721" s="5" t="s">
        <v>49</v>
      </c>
      <c r="D721" s="8" t="s">
        <v>644</v>
      </c>
      <c r="E721" s="6">
        <v>144.3</v>
      </c>
      <c r="F721" s="6">
        <v>137.1</v>
      </c>
      <c r="G721" s="6">
        <v>71.1</v>
      </c>
      <c r="H721" s="5" t="s">
        <v>120</v>
      </c>
      <c r="I721" s="6">
        <f t="shared" si="44"/>
        <v>7.20000000000002</v>
      </c>
      <c r="J721" s="5" t="str">
        <f>IF(H721="否","不适用",IF(AND(ISNUMBER(E721),ISNUMBER(F721)),IF(I721&gt;规则与名单!$B$2,"是","否"),"未判定"))</f>
        <v>不适用</v>
      </c>
      <c r="K721" s="5" t="str">
        <f t="shared" si="45"/>
        <v>非测试日纯氢</v>
      </c>
      <c r="L721" s="6">
        <f t="shared" si="46"/>
        <v>71.1</v>
      </c>
      <c r="M721" s="5">
        <f t="shared" si="47"/>
        <v>0</v>
      </c>
      <c r="N721" s="5" t="s">
        <v>5505</v>
      </c>
      <c r="O721" s="5" t="s">
        <v>5506</v>
      </c>
      <c r="P721" s="5" t="s">
        <v>5507</v>
      </c>
    </row>
    <row r="722" ht="19" customHeight="1" spans="1:16">
      <c r="A722" s="5">
        <v>35</v>
      </c>
      <c r="B722" s="5" t="s">
        <v>188</v>
      </c>
      <c r="C722" s="5" t="s">
        <v>49</v>
      </c>
      <c r="D722" s="8" t="s">
        <v>3418</v>
      </c>
      <c r="E722" s="6">
        <v>223.8</v>
      </c>
      <c r="F722" s="6">
        <v>212.3</v>
      </c>
      <c r="G722" s="6">
        <v>147.7</v>
      </c>
      <c r="H722" s="5" t="s">
        <v>120</v>
      </c>
      <c r="I722" s="6">
        <f t="shared" si="44"/>
        <v>11.5</v>
      </c>
      <c r="J722" s="5" t="str">
        <f>IF(H722="否","不适用",IF(AND(ISNUMBER(E722),ISNUMBER(F722)),IF(I722&gt;规则与名单!$B$2,"是","否"),"未判定"))</f>
        <v>不适用</v>
      </c>
      <c r="K722" s="5" t="str">
        <f t="shared" si="45"/>
        <v>非测试日纯氢</v>
      </c>
      <c r="L722" s="6">
        <f t="shared" si="46"/>
        <v>147.7</v>
      </c>
      <c r="M722" s="5">
        <f t="shared" si="47"/>
        <v>0</v>
      </c>
      <c r="N722" s="5" t="s">
        <v>5508</v>
      </c>
      <c r="O722" s="5" t="s">
        <v>5509</v>
      </c>
      <c r="P722" s="5" t="s">
        <v>5510</v>
      </c>
    </row>
    <row r="723" ht="19" customHeight="1" spans="1:16">
      <c r="A723" s="5">
        <v>35</v>
      </c>
      <c r="B723" s="5" t="s">
        <v>188</v>
      </c>
      <c r="C723" s="5" t="s">
        <v>49</v>
      </c>
      <c r="D723" s="8" t="s">
        <v>3422</v>
      </c>
      <c r="E723" s="6">
        <v>160.5</v>
      </c>
      <c r="F723" s="6">
        <v>152.1</v>
      </c>
      <c r="G723" s="6">
        <v>89.5</v>
      </c>
      <c r="H723" s="5" t="s">
        <v>120</v>
      </c>
      <c r="I723" s="6">
        <f t="shared" si="44"/>
        <v>8.40000000000001</v>
      </c>
      <c r="J723" s="5" t="str">
        <f>IF(H723="否","不适用",IF(AND(ISNUMBER(E723),ISNUMBER(F723)),IF(I723&gt;规则与名单!$B$2,"是","否"),"未判定"))</f>
        <v>不适用</v>
      </c>
      <c r="K723" s="5" t="str">
        <f t="shared" si="45"/>
        <v>非测试日纯氢</v>
      </c>
      <c r="L723" s="6">
        <f t="shared" si="46"/>
        <v>89.5</v>
      </c>
      <c r="M723" s="5">
        <f t="shared" si="47"/>
        <v>0</v>
      </c>
      <c r="N723" s="5" t="s">
        <v>5511</v>
      </c>
      <c r="O723" s="5" t="s">
        <v>5512</v>
      </c>
      <c r="P723" s="5" t="s">
        <v>5513</v>
      </c>
    </row>
    <row r="724" ht="19" customHeight="1" spans="1:16">
      <c r="A724" s="5">
        <v>35</v>
      </c>
      <c r="B724" s="5" t="s">
        <v>188</v>
      </c>
      <c r="C724" s="5" t="s">
        <v>49</v>
      </c>
      <c r="D724" s="8" t="s">
        <v>336</v>
      </c>
      <c r="E724" s="6"/>
      <c r="F724" s="6">
        <v>0</v>
      </c>
      <c r="G724" s="6"/>
      <c r="H724" s="5" t="s">
        <v>120</v>
      </c>
      <c r="I724" s="6" t="str">
        <f t="shared" si="44"/>
        <v/>
      </c>
      <c r="J724" s="5" t="str">
        <f>IF(H724="否","不适用",IF(AND(ISNUMBER(E724),ISNUMBER(F724)),IF(I724&gt;规则与名单!$B$2,"是","否"),"未判定"))</f>
        <v>不适用</v>
      </c>
      <c r="K724" s="5" t="str">
        <f t="shared" si="45"/>
        <v>缺失</v>
      </c>
      <c r="L724" s="6" t="str">
        <f t="shared" si="46"/>
        <v/>
      </c>
      <c r="M724" s="5">
        <f t="shared" si="47"/>
        <v>1</v>
      </c>
      <c r="N724" s="5" t="s">
        <v>5514</v>
      </c>
      <c r="O724" s="5" t="s">
        <v>5515</v>
      </c>
      <c r="P724" s="5" t="s">
        <v>5516</v>
      </c>
    </row>
    <row r="725" ht="19" customHeight="1" spans="1:16">
      <c r="A725" s="5">
        <v>35</v>
      </c>
      <c r="B725" s="5" t="s">
        <v>188</v>
      </c>
      <c r="C725" s="5" t="s">
        <v>49</v>
      </c>
      <c r="D725" s="8" t="s">
        <v>653</v>
      </c>
      <c r="E725" s="6">
        <v>168.7</v>
      </c>
      <c r="F725" s="6">
        <v>311.8</v>
      </c>
      <c r="G725" s="6">
        <v>102.4</v>
      </c>
      <c r="H725" s="5" t="s">
        <v>120</v>
      </c>
      <c r="I725" s="6">
        <f t="shared" si="44"/>
        <v>-143.1</v>
      </c>
      <c r="J725" s="5" t="str">
        <f>IF(H725="否","不适用",IF(AND(ISNUMBER(E725),ISNUMBER(F725)),IF(I725&gt;规则与名单!$B$2,"是","否"),"未判定"))</f>
        <v>不适用</v>
      </c>
      <c r="K725" s="5" t="str">
        <f t="shared" si="45"/>
        <v>非测试日纯氢</v>
      </c>
      <c r="L725" s="6">
        <f t="shared" si="46"/>
        <v>102.4</v>
      </c>
      <c r="M725" s="5">
        <f t="shared" si="47"/>
        <v>0</v>
      </c>
      <c r="N725" s="5" t="s">
        <v>5517</v>
      </c>
      <c r="O725" s="5" t="s">
        <v>5518</v>
      </c>
      <c r="P725" s="5" t="s">
        <v>5519</v>
      </c>
    </row>
    <row r="726" ht="19" customHeight="1" spans="1:16">
      <c r="A726" s="5">
        <v>35</v>
      </c>
      <c r="B726" s="5" t="s">
        <v>188</v>
      </c>
      <c r="C726" s="5" t="s">
        <v>49</v>
      </c>
      <c r="D726" s="8" t="s">
        <v>140</v>
      </c>
      <c r="E726" s="6">
        <v>163.5</v>
      </c>
      <c r="F726" s="6">
        <v>155.1</v>
      </c>
      <c r="G726" s="6">
        <v>84.8</v>
      </c>
      <c r="H726" s="5" t="s">
        <v>120</v>
      </c>
      <c r="I726" s="6">
        <f t="shared" si="44"/>
        <v>8.40000000000001</v>
      </c>
      <c r="J726" s="5" t="str">
        <f>IF(H726="否","不适用",IF(AND(ISNUMBER(E726),ISNUMBER(F726)),IF(I726&gt;规则与名单!$B$2,"是","否"),"未判定"))</f>
        <v>不适用</v>
      </c>
      <c r="K726" s="5" t="str">
        <f t="shared" si="45"/>
        <v>非测试日纯氢</v>
      </c>
      <c r="L726" s="6">
        <f t="shared" si="46"/>
        <v>84.8</v>
      </c>
      <c r="M726" s="5">
        <f t="shared" si="47"/>
        <v>0</v>
      </c>
      <c r="N726" s="5" t="s">
        <v>5520</v>
      </c>
      <c r="O726" s="5" t="s">
        <v>5521</v>
      </c>
      <c r="P726" s="5" t="s">
        <v>5522</v>
      </c>
    </row>
    <row r="727" ht="19" customHeight="1" spans="1:16">
      <c r="A727" s="5">
        <v>35</v>
      </c>
      <c r="B727" s="5" t="s">
        <v>188</v>
      </c>
      <c r="C727" s="5" t="s">
        <v>49</v>
      </c>
      <c r="D727" s="8" t="s">
        <v>115</v>
      </c>
      <c r="E727" s="6">
        <v>273.9</v>
      </c>
      <c r="F727" s="6">
        <v>259.2</v>
      </c>
      <c r="G727" s="6">
        <v>135.5</v>
      </c>
      <c r="H727" s="5" t="s">
        <v>120</v>
      </c>
      <c r="I727" s="6">
        <f t="shared" si="44"/>
        <v>14.7</v>
      </c>
      <c r="J727" s="5" t="str">
        <f>IF(H727="否","不适用",IF(AND(ISNUMBER(E727),ISNUMBER(F727)),IF(I727&gt;规则与名单!$B$2,"是","否"),"未判定"))</f>
        <v>不适用</v>
      </c>
      <c r="K727" s="5" t="str">
        <f t="shared" si="45"/>
        <v>非测试日纯氢</v>
      </c>
      <c r="L727" s="6">
        <f t="shared" si="46"/>
        <v>135.5</v>
      </c>
      <c r="M727" s="5">
        <f t="shared" si="47"/>
        <v>0</v>
      </c>
      <c r="N727" s="5" t="s">
        <v>5523</v>
      </c>
      <c r="O727" s="5" t="s">
        <v>5524</v>
      </c>
      <c r="P727" s="5" t="s">
        <v>5525</v>
      </c>
    </row>
    <row r="728" ht="19" customHeight="1" spans="1:16">
      <c r="A728" s="5">
        <v>36</v>
      </c>
      <c r="B728" s="5" t="s">
        <v>191</v>
      </c>
      <c r="C728" s="5" t="s">
        <v>49</v>
      </c>
      <c r="D728" s="8" t="s">
        <v>114</v>
      </c>
      <c r="E728" s="6">
        <v>202.7</v>
      </c>
      <c r="F728" s="6">
        <v>192</v>
      </c>
      <c r="G728" s="6">
        <v>202.6</v>
      </c>
      <c r="H728" s="5" t="s">
        <v>120</v>
      </c>
      <c r="I728" s="6">
        <f t="shared" si="44"/>
        <v>10.7</v>
      </c>
      <c r="J728" s="5" t="str">
        <f>IF(H728="否","不适用",IF(AND(ISNUMBER(E728),ISNUMBER(F728)),IF(I728&gt;规则与名单!$B$2,"是","否"),"未判定"))</f>
        <v>不适用</v>
      </c>
      <c r="K728" s="5" t="str">
        <f t="shared" si="45"/>
        <v>非测试日纯氢</v>
      </c>
      <c r="L728" s="6">
        <f t="shared" si="46"/>
        <v>202.6</v>
      </c>
      <c r="M728" s="5">
        <f t="shared" si="47"/>
        <v>0</v>
      </c>
      <c r="N728" s="5" t="s">
        <v>5526</v>
      </c>
      <c r="O728" s="5" t="s">
        <v>5527</v>
      </c>
      <c r="P728" s="5" t="s">
        <v>5528</v>
      </c>
    </row>
    <row r="729" ht="19" customHeight="1" spans="1:16">
      <c r="A729" s="5">
        <v>36</v>
      </c>
      <c r="B729" s="5" t="s">
        <v>191</v>
      </c>
      <c r="C729" s="5" t="s">
        <v>49</v>
      </c>
      <c r="D729" s="8" t="s">
        <v>605</v>
      </c>
      <c r="E729" s="6">
        <v>94.9</v>
      </c>
      <c r="F729" s="6">
        <v>88.5</v>
      </c>
      <c r="G729" s="6">
        <v>94.6</v>
      </c>
      <c r="H729" s="5" t="s">
        <v>120</v>
      </c>
      <c r="I729" s="6">
        <f t="shared" si="44"/>
        <v>6.40000000000001</v>
      </c>
      <c r="J729" s="5" t="str">
        <f>IF(H729="否","不适用",IF(AND(ISNUMBER(E729),ISNUMBER(F729)),IF(I729&gt;规则与名单!$B$2,"是","否"),"未判定"))</f>
        <v>不适用</v>
      </c>
      <c r="K729" s="5" t="str">
        <f t="shared" si="45"/>
        <v>非测试日纯氢</v>
      </c>
      <c r="L729" s="6">
        <f t="shared" si="46"/>
        <v>94.6</v>
      </c>
      <c r="M729" s="5">
        <f t="shared" si="47"/>
        <v>0</v>
      </c>
      <c r="N729" s="5" t="s">
        <v>5529</v>
      </c>
      <c r="O729" s="5" t="s">
        <v>5530</v>
      </c>
      <c r="P729" s="5" t="s">
        <v>5531</v>
      </c>
    </row>
    <row r="730" ht="19" customHeight="1" spans="1:16">
      <c r="A730" s="5">
        <v>36</v>
      </c>
      <c r="B730" s="5" t="s">
        <v>191</v>
      </c>
      <c r="C730" s="5" t="s">
        <v>49</v>
      </c>
      <c r="D730" s="8" t="s">
        <v>186</v>
      </c>
      <c r="E730" s="6">
        <v>230.5</v>
      </c>
      <c r="F730" s="6">
        <v>217</v>
      </c>
      <c r="G730" s="6">
        <v>230.5</v>
      </c>
      <c r="H730" s="5" t="s">
        <v>120</v>
      </c>
      <c r="I730" s="6">
        <f t="shared" si="44"/>
        <v>13.5</v>
      </c>
      <c r="J730" s="5" t="str">
        <f>IF(H730="否","不适用",IF(AND(ISNUMBER(E730),ISNUMBER(F730)),IF(I730&gt;规则与名单!$B$2,"是","否"),"未判定"))</f>
        <v>不适用</v>
      </c>
      <c r="K730" s="5" t="str">
        <f t="shared" si="45"/>
        <v>非测试日纯氢</v>
      </c>
      <c r="L730" s="6">
        <f t="shared" si="46"/>
        <v>230.5</v>
      </c>
      <c r="M730" s="5">
        <f t="shared" si="47"/>
        <v>0</v>
      </c>
      <c r="N730" s="5" t="s">
        <v>5532</v>
      </c>
      <c r="O730" s="5" t="s">
        <v>5533</v>
      </c>
      <c r="P730" s="5" t="s">
        <v>5534</v>
      </c>
    </row>
    <row r="731" ht="19" customHeight="1" spans="1:16">
      <c r="A731" s="5">
        <v>36</v>
      </c>
      <c r="B731" s="5" t="s">
        <v>191</v>
      </c>
      <c r="C731" s="5" t="s">
        <v>49</v>
      </c>
      <c r="D731" s="8" t="s">
        <v>165</v>
      </c>
      <c r="E731" s="6">
        <v>13.6</v>
      </c>
      <c r="F731" s="6">
        <v>21.8</v>
      </c>
      <c r="G731" s="6">
        <v>23.7</v>
      </c>
      <c r="H731" s="5" t="s">
        <v>120</v>
      </c>
      <c r="I731" s="6">
        <f t="shared" si="44"/>
        <v>-8.2</v>
      </c>
      <c r="J731" s="5" t="str">
        <f>IF(H731="否","不适用",IF(AND(ISNUMBER(E731),ISNUMBER(F731)),IF(I731&gt;规则与名单!$B$2,"是","否"),"未判定"))</f>
        <v>不适用</v>
      </c>
      <c r="K731" s="5" t="str">
        <f t="shared" si="45"/>
        <v>非测试日纯氢</v>
      </c>
      <c r="L731" s="6">
        <f t="shared" si="46"/>
        <v>23.7</v>
      </c>
      <c r="M731" s="5">
        <f t="shared" si="47"/>
        <v>0</v>
      </c>
      <c r="N731" s="5" t="s">
        <v>5535</v>
      </c>
      <c r="O731" s="5" t="s">
        <v>5536</v>
      </c>
      <c r="P731" s="5" t="s">
        <v>5537</v>
      </c>
    </row>
    <row r="732" ht="19" customHeight="1" spans="1:16">
      <c r="A732" s="5">
        <v>36</v>
      </c>
      <c r="B732" s="5" t="s">
        <v>191</v>
      </c>
      <c r="C732" s="5" t="s">
        <v>49</v>
      </c>
      <c r="D732" s="8" t="s">
        <v>151</v>
      </c>
      <c r="E732" s="6">
        <v>164.2</v>
      </c>
      <c r="F732" s="6">
        <v>145.1</v>
      </c>
      <c r="G732" s="6">
        <v>154</v>
      </c>
      <c r="H732" s="5" t="s">
        <v>120</v>
      </c>
      <c r="I732" s="6">
        <f t="shared" si="44"/>
        <v>19.1</v>
      </c>
      <c r="J732" s="5" t="str">
        <f>IF(H732="否","不适用",IF(AND(ISNUMBER(E732),ISNUMBER(F732)),IF(I732&gt;规则与名单!$B$2,"是","否"),"未判定"))</f>
        <v>不适用</v>
      </c>
      <c r="K732" s="5" t="str">
        <f t="shared" si="45"/>
        <v>非测试日纯氢</v>
      </c>
      <c r="L732" s="6">
        <f t="shared" si="46"/>
        <v>154</v>
      </c>
      <c r="M732" s="5">
        <f t="shared" si="47"/>
        <v>0</v>
      </c>
      <c r="N732" s="5" t="s">
        <v>5538</v>
      </c>
      <c r="O732" s="5" t="s">
        <v>5539</v>
      </c>
      <c r="P732" s="5" t="s">
        <v>5540</v>
      </c>
    </row>
    <row r="733" ht="19" customHeight="1" spans="1:16">
      <c r="A733" s="5">
        <v>36</v>
      </c>
      <c r="B733" s="5" t="s">
        <v>191</v>
      </c>
      <c r="C733" s="5" t="s">
        <v>49</v>
      </c>
      <c r="D733" s="8" t="s">
        <v>3358</v>
      </c>
      <c r="E733" s="6">
        <v>0.1</v>
      </c>
      <c r="F733" s="6">
        <v>0.2</v>
      </c>
      <c r="G733" s="6"/>
      <c r="H733" s="5" t="s">
        <v>120</v>
      </c>
      <c r="I733" s="6">
        <f t="shared" si="44"/>
        <v>-0.1</v>
      </c>
      <c r="J733" s="5" t="str">
        <f>IF(H733="否","不适用",IF(AND(ISNUMBER(E733),ISNUMBER(F733)),IF(I733&gt;规则与名单!$B$2,"是","否"),"未判定"))</f>
        <v>不适用</v>
      </c>
      <c r="K733" s="5" t="str">
        <f t="shared" si="45"/>
        <v>非测试日仪表</v>
      </c>
      <c r="L733" s="6">
        <f t="shared" si="46"/>
        <v>0.1</v>
      </c>
      <c r="M733" s="5">
        <f t="shared" si="47"/>
        <v>0</v>
      </c>
      <c r="N733" s="5" t="s">
        <v>5541</v>
      </c>
      <c r="O733" s="5" t="s">
        <v>5542</v>
      </c>
      <c r="P733" s="5" t="s">
        <v>5543</v>
      </c>
    </row>
    <row r="734" ht="19" customHeight="1" spans="1:16">
      <c r="A734" s="5">
        <v>36</v>
      </c>
      <c r="B734" s="5" t="s">
        <v>191</v>
      </c>
      <c r="C734" s="5" t="s">
        <v>49</v>
      </c>
      <c r="D734" s="8" t="s">
        <v>272</v>
      </c>
      <c r="E734" s="6">
        <v>216.6</v>
      </c>
      <c r="F734" s="6">
        <v>203.6</v>
      </c>
      <c r="G734" s="6">
        <v>216.6</v>
      </c>
      <c r="H734" s="5" t="s">
        <v>120</v>
      </c>
      <c r="I734" s="6">
        <f t="shared" si="44"/>
        <v>13</v>
      </c>
      <c r="J734" s="5" t="str">
        <f>IF(H734="否","不适用",IF(AND(ISNUMBER(E734),ISNUMBER(F734)),IF(I734&gt;规则与名单!$B$2,"是","否"),"未判定"))</f>
        <v>不适用</v>
      </c>
      <c r="K734" s="5" t="str">
        <f t="shared" si="45"/>
        <v>非测试日纯氢</v>
      </c>
      <c r="L734" s="6">
        <f t="shared" si="46"/>
        <v>216.6</v>
      </c>
      <c r="M734" s="5">
        <f t="shared" si="47"/>
        <v>0</v>
      </c>
      <c r="N734" s="5" t="s">
        <v>5544</v>
      </c>
      <c r="O734" s="5" t="s">
        <v>5545</v>
      </c>
      <c r="P734" s="5" t="s">
        <v>5546</v>
      </c>
    </row>
    <row r="735" ht="19" customHeight="1" spans="1:16">
      <c r="A735" s="5">
        <v>36</v>
      </c>
      <c r="B735" s="5" t="s">
        <v>191</v>
      </c>
      <c r="C735" s="5" t="s">
        <v>49</v>
      </c>
      <c r="D735" s="8" t="s">
        <v>506</v>
      </c>
      <c r="E735" s="6">
        <v>160.1</v>
      </c>
      <c r="F735" s="6">
        <v>149.2</v>
      </c>
      <c r="G735" s="6">
        <v>160.1</v>
      </c>
      <c r="H735" s="5" t="s">
        <v>120</v>
      </c>
      <c r="I735" s="6">
        <f t="shared" si="44"/>
        <v>10.9</v>
      </c>
      <c r="J735" s="5" t="str">
        <f>IF(H735="否","不适用",IF(AND(ISNUMBER(E735),ISNUMBER(F735)),IF(I735&gt;规则与名单!$B$2,"是","否"),"未判定"))</f>
        <v>不适用</v>
      </c>
      <c r="K735" s="5" t="str">
        <f t="shared" si="45"/>
        <v>非测试日纯氢</v>
      </c>
      <c r="L735" s="6">
        <f t="shared" si="46"/>
        <v>160.1</v>
      </c>
      <c r="M735" s="5">
        <f t="shared" si="47"/>
        <v>0</v>
      </c>
      <c r="N735" s="5" t="s">
        <v>5547</v>
      </c>
      <c r="O735" s="5" t="s">
        <v>5548</v>
      </c>
      <c r="P735" s="5" t="s">
        <v>5549</v>
      </c>
    </row>
    <row r="736" ht="19" customHeight="1" spans="1:16">
      <c r="A736" s="5">
        <v>36</v>
      </c>
      <c r="B736" s="5" t="s">
        <v>191</v>
      </c>
      <c r="C736" s="5" t="s">
        <v>49</v>
      </c>
      <c r="D736" s="8" t="s">
        <v>673</v>
      </c>
      <c r="E736" s="6">
        <v>111</v>
      </c>
      <c r="F736" s="6">
        <v>104.4</v>
      </c>
      <c r="G736" s="6">
        <v>110.3</v>
      </c>
      <c r="H736" s="5" t="s">
        <v>120</v>
      </c>
      <c r="I736" s="6">
        <f t="shared" si="44"/>
        <v>6.59999999999999</v>
      </c>
      <c r="J736" s="5" t="str">
        <f>IF(H736="否","不适用",IF(AND(ISNUMBER(E736),ISNUMBER(F736)),IF(I736&gt;规则与名单!$B$2,"是","否"),"未判定"))</f>
        <v>不适用</v>
      </c>
      <c r="K736" s="5" t="str">
        <f t="shared" si="45"/>
        <v>非测试日纯氢</v>
      </c>
      <c r="L736" s="6">
        <f t="shared" si="46"/>
        <v>110.3</v>
      </c>
      <c r="M736" s="5">
        <f t="shared" si="47"/>
        <v>0</v>
      </c>
      <c r="N736" s="5" t="s">
        <v>5550</v>
      </c>
      <c r="O736" s="5" t="s">
        <v>5551</v>
      </c>
      <c r="P736" s="5" t="s">
        <v>5552</v>
      </c>
    </row>
    <row r="737" ht="19" customHeight="1" spans="1:16">
      <c r="A737" s="5">
        <v>36</v>
      </c>
      <c r="B737" s="5" t="s">
        <v>191</v>
      </c>
      <c r="C737" s="5" t="s">
        <v>49</v>
      </c>
      <c r="D737" s="8" t="s">
        <v>183</v>
      </c>
      <c r="E737" s="6">
        <v>193.8</v>
      </c>
      <c r="F737" s="6">
        <v>182.3</v>
      </c>
      <c r="G737" s="6">
        <v>193.8</v>
      </c>
      <c r="H737" s="5" t="s">
        <v>120</v>
      </c>
      <c r="I737" s="6">
        <f t="shared" si="44"/>
        <v>11.5</v>
      </c>
      <c r="J737" s="5" t="str">
        <f>IF(H737="否","不适用",IF(AND(ISNUMBER(E737),ISNUMBER(F737)),IF(I737&gt;规则与名单!$B$2,"是","否"),"未判定"))</f>
        <v>不适用</v>
      </c>
      <c r="K737" s="5" t="str">
        <f t="shared" si="45"/>
        <v>非测试日纯氢</v>
      </c>
      <c r="L737" s="6">
        <f t="shared" si="46"/>
        <v>193.8</v>
      </c>
      <c r="M737" s="5">
        <f t="shared" si="47"/>
        <v>0</v>
      </c>
      <c r="N737" s="5" t="s">
        <v>5553</v>
      </c>
      <c r="O737" s="5" t="s">
        <v>5554</v>
      </c>
      <c r="P737" s="5" t="s">
        <v>5555</v>
      </c>
    </row>
    <row r="738" ht="19" customHeight="1" spans="1:16">
      <c r="A738" s="5">
        <v>36</v>
      </c>
      <c r="B738" s="5" t="s">
        <v>191</v>
      </c>
      <c r="C738" s="5" t="s">
        <v>49</v>
      </c>
      <c r="D738" s="8" t="s">
        <v>431</v>
      </c>
      <c r="E738" s="6">
        <v>88.9</v>
      </c>
      <c r="F738" s="6">
        <v>124.9</v>
      </c>
      <c r="G738" s="6">
        <v>134.2</v>
      </c>
      <c r="H738" s="5" t="s">
        <v>120</v>
      </c>
      <c r="I738" s="6">
        <f t="shared" si="44"/>
        <v>-36</v>
      </c>
      <c r="J738" s="5" t="str">
        <f>IF(H738="否","不适用",IF(AND(ISNUMBER(E738),ISNUMBER(F738)),IF(I738&gt;规则与名单!$B$2,"是","否"),"未判定"))</f>
        <v>不适用</v>
      </c>
      <c r="K738" s="5" t="str">
        <f t="shared" si="45"/>
        <v>非测试日纯氢</v>
      </c>
      <c r="L738" s="6">
        <f t="shared" si="46"/>
        <v>134.2</v>
      </c>
      <c r="M738" s="5">
        <f t="shared" si="47"/>
        <v>0</v>
      </c>
      <c r="N738" s="5" t="s">
        <v>5556</v>
      </c>
      <c r="O738" s="5" t="s">
        <v>5557</v>
      </c>
      <c r="P738" s="5" t="s">
        <v>5558</v>
      </c>
    </row>
    <row r="739" ht="19" customHeight="1" spans="1:16">
      <c r="A739" s="5">
        <v>36</v>
      </c>
      <c r="B739" s="5" t="s">
        <v>191</v>
      </c>
      <c r="C739" s="5" t="s">
        <v>49</v>
      </c>
      <c r="D739" s="8" t="s">
        <v>3377</v>
      </c>
      <c r="E739" s="6">
        <v>227.4</v>
      </c>
      <c r="F739" s="6">
        <v>171.6</v>
      </c>
      <c r="G739" s="6">
        <v>182.1</v>
      </c>
      <c r="H739" s="5" t="s">
        <v>120</v>
      </c>
      <c r="I739" s="6">
        <f t="shared" si="44"/>
        <v>55.8</v>
      </c>
      <c r="J739" s="5" t="str">
        <f>IF(H739="否","不适用",IF(AND(ISNUMBER(E739),ISNUMBER(F739)),IF(I739&gt;规则与名单!$B$2,"是","否"),"未判定"))</f>
        <v>不适用</v>
      </c>
      <c r="K739" s="5" t="str">
        <f t="shared" si="45"/>
        <v>非测试日纯氢</v>
      </c>
      <c r="L739" s="6">
        <f t="shared" si="46"/>
        <v>182.1</v>
      </c>
      <c r="M739" s="5">
        <f t="shared" si="47"/>
        <v>0</v>
      </c>
      <c r="N739" s="5" t="s">
        <v>5559</v>
      </c>
      <c r="O739" s="5" t="s">
        <v>5560</v>
      </c>
      <c r="P739" s="5" t="s">
        <v>5561</v>
      </c>
    </row>
    <row r="740" ht="19" customHeight="1" spans="1:16">
      <c r="A740" s="5">
        <v>36</v>
      </c>
      <c r="B740" s="5" t="s">
        <v>191</v>
      </c>
      <c r="C740" s="5" t="s">
        <v>49</v>
      </c>
      <c r="D740" s="8" t="s">
        <v>407</v>
      </c>
      <c r="E740" s="6">
        <v>142.7</v>
      </c>
      <c r="F740" s="6">
        <v>134.4</v>
      </c>
      <c r="G740" s="6">
        <v>142.7</v>
      </c>
      <c r="H740" s="5" t="s">
        <v>120</v>
      </c>
      <c r="I740" s="6">
        <f t="shared" si="44"/>
        <v>8.29999999999998</v>
      </c>
      <c r="J740" s="5" t="str">
        <f>IF(H740="否","不适用",IF(AND(ISNUMBER(E740),ISNUMBER(F740)),IF(I740&gt;规则与名单!$B$2,"是","否"),"未判定"))</f>
        <v>不适用</v>
      </c>
      <c r="K740" s="5" t="str">
        <f t="shared" si="45"/>
        <v>非测试日纯氢</v>
      </c>
      <c r="L740" s="6">
        <f t="shared" si="46"/>
        <v>142.7</v>
      </c>
      <c r="M740" s="5">
        <f t="shared" si="47"/>
        <v>0</v>
      </c>
      <c r="N740" s="5" t="s">
        <v>5562</v>
      </c>
      <c r="O740" s="5" t="s">
        <v>5563</v>
      </c>
      <c r="P740" s="5" t="s">
        <v>5564</v>
      </c>
    </row>
    <row r="741" ht="19" customHeight="1" spans="1:16">
      <c r="A741" s="5">
        <v>36</v>
      </c>
      <c r="B741" s="5" t="s">
        <v>191</v>
      </c>
      <c r="C741" s="5" t="s">
        <v>49</v>
      </c>
      <c r="D741" s="8" t="s">
        <v>411</v>
      </c>
      <c r="E741" s="6">
        <v>184.5</v>
      </c>
      <c r="F741" s="6">
        <v>173.7</v>
      </c>
      <c r="G741" s="6">
        <v>184.5</v>
      </c>
      <c r="H741" s="5" t="s">
        <v>120</v>
      </c>
      <c r="I741" s="6">
        <f t="shared" si="44"/>
        <v>10.8</v>
      </c>
      <c r="J741" s="5" t="str">
        <f>IF(H741="否","不适用",IF(AND(ISNUMBER(E741),ISNUMBER(F741)),IF(I741&gt;规则与名单!$B$2,"是","否"),"未判定"))</f>
        <v>不适用</v>
      </c>
      <c r="K741" s="5" t="str">
        <f t="shared" si="45"/>
        <v>非测试日纯氢</v>
      </c>
      <c r="L741" s="6">
        <f t="shared" si="46"/>
        <v>184.5</v>
      </c>
      <c r="M741" s="5">
        <f t="shared" si="47"/>
        <v>0</v>
      </c>
      <c r="N741" s="5" t="s">
        <v>5565</v>
      </c>
      <c r="O741" s="5" t="s">
        <v>5566</v>
      </c>
      <c r="P741" s="5" t="s">
        <v>5567</v>
      </c>
    </row>
    <row r="742" ht="19" customHeight="1" spans="1:16">
      <c r="A742" s="5">
        <v>36</v>
      </c>
      <c r="B742" s="5" t="s">
        <v>191</v>
      </c>
      <c r="C742" s="5" t="s">
        <v>49</v>
      </c>
      <c r="D742" s="8" t="s">
        <v>251</v>
      </c>
      <c r="E742" s="6">
        <v>139.3</v>
      </c>
      <c r="F742" s="6">
        <v>128.4</v>
      </c>
      <c r="G742" s="6">
        <v>139.3</v>
      </c>
      <c r="H742" s="5" t="s">
        <v>120</v>
      </c>
      <c r="I742" s="6">
        <f t="shared" si="44"/>
        <v>10.9</v>
      </c>
      <c r="J742" s="5" t="str">
        <f>IF(H742="否","不适用",IF(AND(ISNUMBER(E742),ISNUMBER(F742)),IF(I742&gt;规则与名单!$B$2,"是","否"),"未判定"))</f>
        <v>不适用</v>
      </c>
      <c r="K742" s="5" t="str">
        <f t="shared" si="45"/>
        <v>非测试日纯氢</v>
      </c>
      <c r="L742" s="6">
        <f t="shared" si="46"/>
        <v>139.3</v>
      </c>
      <c r="M742" s="5">
        <f t="shared" si="47"/>
        <v>0</v>
      </c>
      <c r="N742" s="5" t="s">
        <v>5568</v>
      </c>
      <c r="O742" s="5" t="s">
        <v>5569</v>
      </c>
      <c r="P742" s="5" t="s">
        <v>5570</v>
      </c>
    </row>
    <row r="743" ht="19" customHeight="1" spans="1:16">
      <c r="A743" s="5">
        <v>36</v>
      </c>
      <c r="B743" s="5" t="s">
        <v>191</v>
      </c>
      <c r="C743" s="5" t="s">
        <v>49</v>
      </c>
      <c r="D743" s="8" t="s">
        <v>472</v>
      </c>
      <c r="E743" s="6">
        <v>152.8</v>
      </c>
      <c r="F743" s="6">
        <v>142.6</v>
      </c>
      <c r="G743" s="6">
        <v>149.5</v>
      </c>
      <c r="H743" s="5" t="s">
        <v>120</v>
      </c>
      <c r="I743" s="6">
        <f t="shared" si="44"/>
        <v>10.2</v>
      </c>
      <c r="J743" s="5" t="str">
        <f>IF(H743="否","不适用",IF(AND(ISNUMBER(E743),ISNUMBER(F743)),IF(I743&gt;规则与名单!$B$2,"是","否"),"未判定"))</f>
        <v>不适用</v>
      </c>
      <c r="K743" s="5" t="str">
        <f t="shared" si="45"/>
        <v>非测试日纯氢</v>
      </c>
      <c r="L743" s="6">
        <f t="shared" si="46"/>
        <v>149.5</v>
      </c>
      <c r="M743" s="5">
        <f t="shared" si="47"/>
        <v>0</v>
      </c>
      <c r="N743" s="5" t="s">
        <v>5571</v>
      </c>
      <c r="O743" s="5" t="s">
        <v>5572</v>
      </c>
      <c r="P743" s="5" t="s">
        <v>5573</v>
      </c>
    </row>
    <row r="744" ht="19" customHeight="1" spans="1:16">
      <c r="A744" s="5">
        <v>36</v>
      </c>
      <c r="B744" s="5" t="s">
        <v>191</v>
      </c>
      <c r="C744" s="5" t="s">
        <v>49</v>
      </c>
      <c r="D744" s="8" t="s">
        <v>466</v>
      </c>
      <c r="E744" s="6">
        <v>235.9</v>
      </c>
      <c r="F744" s="6">
        <v>222</v>
      </c>
      <c r="G744" s="6">
        <v>229.5</v>
      </c>
      <c r="H744" s="5" t="s">
        <v>120</v>
      </c>
      <c r="I744" s="6">
        <f t="shared" si="44"/>
        <v>13.9</v>
      </c>
      <c r="J744" s="5" t="str">
        <f>IF(H744="否","不适用",IF(AND(ISNUMBER(E744),ISNUMBER(F744)),IF(I744&gt;规则与名单!$B$2,"是","否"),"未判定"))</f>
        <v>不适用</v>
      </c>
      <c r="K744" s="5" t="str">
        <f t="shared" si="45"/>
        <v>非测试日纯氢</v>
      </c>
      <c r="L744" s="6">
        <f t="shared" si="46"/>
        <v>229.5</v>
      </c>
      <c r="M744" s="5">
        <f t="shared" si="47"/>
        <v>0</v>
      </c>
      <c r="N744" s="5" t="s">
        <v>5574</v>
      </c>
      <c r="O744" s="5" t="s">
        <v>5575</v>
      </c>
      <c r="P744" s="5" t="s">
        <v>5576</v>
      </c>
    </row>
    <row r="745" ht="19" customHeight="1" spans="1:16">
      <c r="A745" s="5">
        <v>36</v>
      </c>
      <c r="B745" s="5" t="s">
        <v>191</v>
      </c>
      <c r="C745" s="5" t="s">
        <v>49</v>
      </c>
      <c r="D745" s="8" t="s">
        <v>333</v>
      </c>
      <c r="E745" s="6">
        <v>148.7</v>
      </c>
      <c r="F745" s="6">
        <v>138.6</v>
      </c>
      <c r="G745" s="6">
        <v>86</v>
      </c>
      <c r="H745" s="5" t="s">
        <v>120</v>
      </c>
      <c r="I745" s="6">
        <f t="shared" si="44"/>
        <v>10.1</v>
      </c>
      <c r="J745" s="5" t="str">
        <f>IF(H745="否","不适用",IF(AND(ISNUMBER(E745),ISNUMBER(F745)),IF(I745&gt;规则与名单!$B$2,"是","否"),"未判定"))</f>
        <v>不适用</v>
      </c>
      <c r="K745" s="5" t="str">
        <f t="shared" si="45"/>
        <v>非测试日纯氢</v>
      </c>
      <c r="L745" s="6">
        <f t="shared" si="46"/>
        <v>86</v>
      </c>
      <c r="M745" s="5">
        <f t="shared" si="47"/>
        <v>0</v>
      </c>
      <c r="N745" s="5" t="s">
        <v>5577</v>
      </c>
      <c r="O745" s="5" t="s">
        <v>5578</v>
      </c>
      <c r="P745" s="5" t="s">
        <v>5579</v>
      </c>
    </row>
    <row r="746" ht="19" customHeight="1" spans="1:16">
      <c r="A746" s="5">
        <v>36</v>
      </c>
      <c r="B746" s="5" t="s">
        <v>191</v>
      </c>
      <c r="C746" s="5" t="s">
        <v>49</v>
      </c>
      <c r="D746" s="8" t="s">
        <v>175</v>
      </c>
      <c r="E746" s="6">
        <v>196.4</v>
      </c>
      <c r="F746" s="6">
        <v>184.3</v>
      </c>
      <c r="G746" s="6">
        <v>196.3</v>
      </c>
      <c r="H746" s="5" t="s">
        <v>120</v>
      </c>
      <c r="I746" s="6">
        <f t="shared" si="44"/>
        <v>12.1</v>
      </c>
      <c r="J746" s="5" t="str">
        <f>IF(H746="否","不适用",IF(AND(ISNUMBER(E746),ISNUMBER(F746)),IF(I746&gt;规则与名单!$B$2,"是","否"),"未判定"))</f>
        <v>不适用</v>
      </c>
      <c r="K746" s="5" t="str">
        <f t="shared" si="45"/>
        <v>非测试日纯氢</v>
      </c>
      <c r="L746" s="6">
        <f t="shared" si="46"/>
        <v>196.3</v>
      </c>
      <c r="M746" s="5">
        <f t="shared" si="47"/>
        <v>0</v>
      </c>
      <c r="N746" s="5" t="s">
        <v>5580</v>
      </c>
      <c r="O746" s="5" t="s">
        <v>5581</v>
      </c>
      <c r="P746" s="5" t="s">
        <v>5582</v>
      </c>
    </row>
    <row r="747" ht="19" customHeight="1" spans="1:16">
      <c r="A747" s="5">
        <v>36</v>
      </c>
      <c r="B747" s="5" t="s">
        <v>191</v>
      </c>
      <c r="C747" s="5" t="s">
        <v>49</v>
      </c>
      <c r="D747" s="8" t="s">
        <v>3402</v>
      </c>
      <c r="E747" s="6">
        <v>254.9</v>
      </c>
      <c r="F747" s="6">
        <v>239.1</v>
      </c>
      <c r="G747" s="6">
        <v>254.5</v>
      </c>
      <c r="H747" s="5" t="s">
        <v>120</v>
      </c>
      <c r="I747" s="6">
        <f t="shared" si="44"/>
        <v>15.8</v>
      </c>
      <c r="J747" s="5" t="str">
        <f>IF(H747="否","不适用",IF(AND(ISNUMBER(E747),ISNUMBER(F747)),IF(I747&gt;规则与名单!$B$2,"是","否"),"未判定"))</f>
        <v>不适用</v>
      </c>
      <c r="K747" s="5" t="str">
        <f t="shared" si="45"/>
        <v>非测试日纯氢</v>
      </c>
      <c r="L747" s="6">
        <f t="shared" si="46"/>
        <v>254.5</v>
      </c>
      <c r="M747" s="5">
        <f t="shared" si="47"/>
        <v>0</v>
      </c>
      <c r="N747" s="5" t="s">
        <v>5583</v>
      </c>
      <c r="O747" s="5" t="s">
        <v>5584</v>
      </c>
      <c r="P747" s="5" t="s">
        <v>5585</v>
      </c>
    </row>
    <row r="748" ht="19" customHeight="1" spans="1:16">
      <c r="A748" s="5">
        <v>36</v>
      </c>
      <c r="B748" s="5" t="s">
        <v>191</v>
      </c>
      <c r="C748" s="5" t="s">
        <v>49</v>
      </c>
      <c r="D748" s="8" t="s">
        <v>487</v>
      </c>
      <c r="E748" s="6">
        <v>100.5</v>
      </c>
      <c r="F748" s="6">
        <v>94.4</v>
      </c>
      <c r="G748" s="6">
        <v>100.5</v>
      </c>
      <c r="H748" s="5" t="s">
        <v>120</v>
      </c>
      <c r="I748" s="6">
        <f t="shared" si="44"/>
        <v>6.09999999999999</v>
      </c>
      <c r="J748" s="5" t="str">
        <f>IF(H748="否","不适用",IF(AND(ISNUMBER(E748),ISNUMBER(F748)),IF(I748&gt;规则与名单!$B$2,"是","否"),"未判定"))</f>
        <v>不适用</v>
      </c>
      <c r="K748" s="5" t="str">
        <f t="shared" si="45"/>
        <v>非测试日纯氢</v>
      </c>
      <c r="L748" s="6">
        <f t="shared" si="46"/>
        <v>100.5</v>
      </c>
      <c r="M748" s="5">
        <f t="shared" si="47"/>
        <v>0</v>
      </c>
      <c r="N748" s="5" t="s">
        <v>5586</v>
      </c>
      <c r="O748" s="5" t="s">
        <v>5587</v>
      </c>
      <c r="P748" s="5" t="s">
        <v>5588</v>
      </c>
    </row>
    <row r="749" ht="19" customHeight="1" spans="1:16">
      <c r="A749" s="5">
        <v>36</v>
      </c>
      <c r="B749" s="5" t="s">
        <v>191</v>
      </c>
      <c r="C749" s="5" t="s">
        <v>49</v>
      </c>
      <c r="D749" s="8" t="s">
        <v>121</v>
      </c>
      <c r="E749" s="6">
        <v>72.2</v>
      </c>
      <c r="F749" s="6">
        <v>68.6</v>
      </c>
      <c r="G749" s="6">
        <v>72.1</v>
      </c>
      <c r="H749" s="5" t="s">
        <v>120</v>
      </c>
      <c r="I749" s="6">
        <f t="shared" si="44"/>
        <v>3.60000000000001</v>
      </c>
      <c r="J749" s="5" t="str">
        <f>IF(H749="否","不适用",IF(AND(ISNUMBER(E749),ISNUMBER(F749)),IF(I749&gt;规则与名单!$B$2,"是","否"),"未判定"))</f>
        <v>不适用</v>
      </c>
      <c r="K749" s="5" t="str">
        <f t="shared" si="45"/>
        <v>非测试日纯氢</v>
      </c>
      <c r="L749" s="6">
        <f t="shared" si="46"/>
        <v>72.1</v>
      </c>
      <c r="M749" s="5">
        <f t="shared" si="47"/>
        <v>0</v>
      </c>
      <c r="N749" s="5" t="s">
        <v>5589</v>
      </c>
      <c r="O749" s="5" t="s">
        <v>5590</v>
      </c>
      <c r="P749" s="5" t="s">
        <v>5591</v>
      </c>
    </row>
    <row r="750" ht="19" customHeight="1" spans="1:16">
      <c r="A750" s="5">
        <v>36</v>
      </c>
      <c r="B750" s="5" t="s">
        <v>191</v>
      </c>
      <c r="C750" s="5" t="s">
        <v>49</v>
      </c>
      <c r="D750" s="8" t="s">
        <v>170</v>
      </c>
      <c r="E750" s="6">
        <v>254.1</v>
      </c>
      <c r="F750" s="6">
        <v>239.3</v>
      </c>
      <c r="G750" s="6">
        <v>246.9</v>
      </c>
      <c r="H750" s="5" t="s">
        <v>120</v>
      </c>
      <c r="I750" s="6">
        <f t="shared" si="44"/>
        <v>14.8</v>
      </c>
      <c r="J750" s="5" t="str">
        <f>IF(H750="否","不适用",IF(AND(ISNUMBER(E750),ISNUMBER(F750)),IF(I750&gt;规则与名单!$B$2,"是","否"),"未判定"))</f>
        <v>不适用</v>
      </c>
      <c r="K750" s="5" t="str">
        <f t="shared" si="45"/>
        <v>非测试日纯氢</v>
      </c>
      <c r="L750" s="6">
        <f t="shared" si="46"/>
        <v>246.9</v>
      </c>
      <c r="M750" s="5">
        <f t="shared" si="47"/>
        <v>0</v>
      </c>
      <c r="N750" s="5" t="s">
        <v>5592</v>
      </c>
      <c r="O750" s="5" t="s">
        <v>5593</v>
      </c>
      <c r="P750" s="5" t="s">
        <v>5594</v>
      </c>
    </row>
    <row r="751" ht="19" customHeight="1" spans="1:16">
      <c r="A751" s="5">
        <v>36</v>
      </c>
      <c r="B751" s="5" t="s">
        <v>191</v>
      </c>
      <c r="C751" s="5" t="s">
        <v>49</v>
      </c>
      <c r="D751" s="8" t="s">
        <v>644</v>
      </c>
      <c r="E751" s="6">
        <v>287.2</v>
      </c>
      <c r="F751" s="6">
        <v>270.3</v>
      </c>
      <c r="G751" s="6">
        <v>249.5</v>
      </c>
      <c r="H751" s="5" t="s">
        <v>120</v>
      </c>
      <c r="I751" s="6">
        <f t="shared" si="44"/>
        <v>16.9</v>
      </c>
      <c r="J751" s="5" t="str">
        <f>IF(H751="否","不适用",IF(AND(ISNUMBER(E751),ISNUMBER(F751)),IF(I751&gt;规则与名单!$B$2,"是","否"),"未判定"))</f>
        <v>不适用</v>
      </c>
      <c r="K751" s="5" t="str">
        <f t="shared" si="45"/>
        <v>非测试日纯氢</v>
      </c>
      <c r="L751" s="6">
        <f t="shared" si="46"/>
        <v>249.5</v>
      </c>
      <c r="M751" s="5">
        <f t="shared" si="47"/>
        <v>0</v>
      </c>
      <c r="N751" s="5" t="s">
        <v>5595</v>
      </c>
      <c r="O751" s="5" t="s">
        <v>5596</v>
      </c>
      <c r="P751" s="5" t="s">
        <v>5597</v>
      </c>
    </row>
    <row r="752" ht="19" customHeight="1" spans="1:16">
      <c r="A752" s="5">
        <v>36</v>
      </c>
      <c r="B752" s="5" t="s">
        <v>191</v>
      </c>
      <c r="C752" s="5" t="s">
        <v>49</v>
      </c>
      <c r="D752" s="8" t="s">
        <v>3418</v>
      </c>
      <c r="E752" s="6">
        <v>0.2</v>
      </c>
      <c r="F752" s="6">
        <v>0.5</v>
      </c>
      <c r="G752" s="6">
        <v>0.2</v>
      </c>
      <c r="H752" s="5" t="s">
        <v>120</v>
      </c>
      <c r="I752" s="6">
        <f t="shared" si="44"/>
        <v>-0.3</v>
      </c>
      <c r="J752" s="5" t="str">
        <f>IF(H752="否","不适用",IF(AND(ISNUMBER(E752),ISNUMBER(F752)),IF(I752&gt;规则与名单!$B$2,"是","否"),"未判定"))</f>
        <v>不适用</v>
      </c>
      <c r="K752" s="5" t="str">
        <f t="shared" si="45"/>
        <v>非测试日纯氢</v>
      </c>
      <c r="L752" s="6">
        <f t="shared" si="46"/>
        <v>0.2</v>
      </c>
      <c r="M752" s="5">
        <f t="shared" si="47"/>
        <v>0</v>
      </c>
      <c r="N752" s="5" t="s">
        <v>5598</v>
      </c>
      <c r="O752" s="5" t="s">
        <v>5599</v>
      </c>
      <c r="P752" s="5" t="s">
        <v>5600</v>
      </c>
    </row>
    <row r="753" ht="19" customHeight="1" spans="1:16">
      <c r="A753" s="5">
        <v>36</v>
      </c>
      <c r="B753" s="5" t="s">
        <v>191</v>
      </c>
      <c r="C753" s="5" t="s">
        <v>49</v>
      </c>
      <c r="D753" s="8" t="s">
        <v>3422</v>
      </c>
      <c r="E753" s="6">
        <v>217.7</v>
      </c>
      <c r="F753" s="6">
        <v>204.6</v>
      </c>
      <c r="G753" s="6">
        <v>217.7</v>
      </c>
      <c r="H753" s="5" t="s">
        <v>120</v>
      </c>
      <c r="I753" s="6">
        <f t="shared" si="44"/>
        <v>13.1</v>
      </c>
      <c r="J753" s="5" t="str">
        <f>IF(H753="否","不适用",IF(AND(ISNUMBER(E753),ISNUMBER(F753)),IF(I753&gt;规则与名单!$B$2,"是","否"),"未判定"))</f>
        <v>不适用</v>
      </c>
      <c r="K753" s="5" t="str">
        <f t="shared" si="45"/>
        <v>非测试日纯氢</v>
      </c>
      <c r="L753" s="6">
        <f t="shared" si="46"/>
        <v>217.7</v>
      </c>
      <c r="M753" s="5">
        <f t="shared" si="47"/>
        <v>0</v>
      </c>
      <c r="N753" s="5" t="s">
        <v>5601</v>
      </c>
      <c r="O753" s="5" t="s">
        <v>5602</v>
      </c>
      <c r="P753" s="5" t="s">
        <v>5603</v>
      </c>
    </row>
    <row r="754" ht="19" customHeight="1" spans="1:16">
      <c r="A754" s="5">
        <v>36</v>
      </c>
      <c r="B754" s="5" t="s">
        <v>191</v>
      </c>
      <c r="C754" s="5" t="s">
        <v>49</v>
      </c>
      <c r="D754" s="8" t="s">
        <v>336</v>
      </c>
      <c r="E754" s="6">
        <v>86.8</v>
      </c>
      <c r="F754" s="6">
        <v>79.4</v>
      </c>
      <c r="G754" s="6">
        <v>86.8</v>
      </c>
      <c r="H754" s="5" t="s">
        <v>120</v>
      </c>
      <c r="I754" s="6">
        <f t="shared" si="44"/>
        <v>7.39999999999999</v>
      </c>
      <c r="J754" s="5" t="str">
        <f>IF(H754="否","不适用",IF(AND(ISNUMBER(E754),ISNUMBER(F754)),IF(I754&gt;规则与名单!$B$2,"是","否"),"未判定"))</f>
        <v>不适用</v>
      </c>
      <c r="K754" s="5" t="str">
        <f t="shared" si="45"/>
        <v>非测试日纯氢</v>
      </c>
      <c r="L754" s="6">
        <f t="shared" si="46"/>
        <v>86.8</v>
      </c>
      <c r="M754" s="5">
        <f t="shared" si="47"/>
        <v>0</v>
      </c>
      <c r="N754" s="5" t="s">
        <v>5604</v>
      </c>
      <c r="O754" s="5" t="s">
        <v>5605</v>
      </c>
      <c r="P754" s="5" t="s">
        <v>5606</v>
      </c>
    </row>
    <row r="755" ht="19" customHeight="1" spans="1:16">
      <c r="A755" s="5">
        <v>36</v>
      </c>
      <c r="B755" s="5" t="s">
        <v>191</v>
      </c>
      <c r="C755" s="5" t="s">
        <v>49</v>
      </c>
      <c r="D755" s="8" t="s">
        <v>653</v>
      </c>
      <c r="E755" s="6">
        <v>144.5</v>
      </c>
      <c r="F755" s="6">
        <v>133.8</v>
      </c>
      <c r="G755" s="6">
        <v>144</v>
      </c>
      <c r="H755" s="5" t="s">
        <v>120</v>
      </c>
      <c r="I755" s="6">
        <f t="shared" si="44"/>
        <v>10.7</v>
      </c>
      <c r="J755" s="5" t="str">
        <f>IF(H755="否","不适用",IF(AND(ISNUMBER(E755),ISNUMBER(F755)),IF(I755&gt;规则与名单!$B$2,"是","否"),"未判定"))</f>
        <v>不适用</v>
      </c>
      <c r="K755" s="5" t="str">
        <f t="shared" si="45"/>
        <v>非测试日纯氢</v>
      </c>
      <c r="L755" s="6">
        <f t="shared" si="46"/>
        <v>144</v>
      </c>
      <c r="M755" s="5">
        <f t="shared" si="47"/>
        <v>0</v>
      </c>
      <c r="N755" s="5" t="s">
        <v>5607</v>
      </c>
      <c r="O755" s="5" t="s">
        <v>5608</v>
      </c>
      <c r="P755" s="5" t="s">
        <v>5609</v>
      </c>
    </row>
    <row r="756" ht="19" customHeight="1" spans="1:16">
      <c r="A756" s="5">
        <v>36</v>
      </c>
      <c r="B756" s="5" t="s">
        <v>191</v>
      </c>
      <c r="C756" s="5" t="s">
        <v>49</v>
      </c>
      <c r="D756" s="8" t="s">
        <v>140</v>
      </c>
      <c r="E756" s="6">
        <v>241.3</v>
      </c>
      <c r="F756" s="6">
        <v>226.3</v>
      </c>
      <c r="G756" s="6">
        <v>241.3</v>
      </c>
      <c r="H756" s="5" t="s">
        <v>120</v>
      </c>
      <c r="I756" s="6">
        <f t="shared" si="44"/>
        <v>15</v>
      </c>
      <c r="J756" s="5" t="str">
        <f>IF(H756="否","不适用",IF(AND(ISNUMBER(E756),ISNUMBER(F756)),IF(I756&gt;规则与名单!$B$2,"是","否"),"未判定"))</f>
        <v>不适用</v>
      </c>
      <c r="K756" s="5" t="str">
        <f t="shared" si="45"/>
        <v>非测试日纯氢</v>
      </c>
      <c r="L756" s="6">
        <f t="shared" si="46"/>
        <v>241.3</v>
      </c>
      <c r="M756" s="5">
        <f t="shared" si="47"/>
        <v>0</v>
      </c>
      <c r="N756" s="5" t="s">
        <v>5610</v>
      </c>
      <c r="O756" s="5" t="s">
        <v>5611</v>
      </c>
      <c r="P756" s="5" t="s">
        <v>5612</v>
      </c>
    </row>
    <row r="757" ht="19" customHeight="1" spans="1:16">
      <c r="A757" s="5">
        <v>36</v>
      </c>
      <c r="B757" s="5" t="s">
        <v>191</v>
      </c>
      <c r="C757" s="5" t="s">
        <v>49</v>
      </c>
      <c r="D757" s="8" t="s">
        <v>115</v>
      </c>
      <c r="E757" s="6">
        <v>138</v>
      </c>
      <c r="F757" s="6">
        <v>128.2</v>
      </c>
      <c r="G757" s="6">
        <v>137.9</v>
      </c>
      <c r="H757" s="5" t="s">
        <v>120</v>
      </c>
      <c r="I757" s="6">
        <f t="shared" si="44"/>
        <v>9.80000000000001</v>
      </c>
      <c r="J757" s="5" t="str">
        <f>IF(H757="否","不适用",IF(AND(ISNUMBER(E757),ISNUMBER(F757)),IF(I757&gt;规则与名单!$B$2,"是","否"),"未判定"))</f>
        <v>不适用</v>
      </c>
      <c r="K757" s="5" t="str">
        <f t="shared" si="45"/>
        <v>非测试日纯氢</v>
      </c>
      <c r="L757" s="6">
        <f t="shared" si="46"/>
        <v>137.9</v>
      </c>
      <c r="M757" s="5">
        <f t="shared" si="47"/>
        <v>0</v>
      </c>
      <c r="N757" s="5" t="s">
        <v>5613</v>
      </c>
      <c r="O757" s="5" t="s">
        <v>5614</v>
      </c>
      <c r="P757" s="5" t="s">
        <v>5615</v>
      </c>
    </row>
    <row r="758" ht="19" customHeight="1" spans="1:16">
      <c r="A758" s="5">
        <v>37</v>
      </c>
      <c r="B758" s="5" t="s">
        <v>195</v>
      </c>
      <c r="C758" s="5" t="s">
        <v>49</v>
      </c>
      <c r="D758" s="8" t="s">
        <v>114</v>
      </c>
      <c r="E758" s="6">
        <v>321.7</v>
      </c>
      <c r="F758" s="6">
        <v>305.1</v>
      </c>
      <c r="G758" s="6">
        <v>273.6</v>
      </c>
      <c r="H758" s="5" t="s">
        <v>120</v>
      </c>
      <c r="I758" s="6">
        <f t="shared" si="44"/>
        <v>16.6</v>
      </c>
      <c r="J758" s="5" t="str">
        <f>IF(H758="否","不适用",IF(AND(ISNUMBER(E758),ISNUMBER(F758)),IF(I758&gt;规则与名单!$B$2,"是","否"),"未判定"))</f>
        <v>不适用</v>
      </c>
      <c r="K758" s="5" t="str">
        <f t="shared" si="45"/>
        <v>非测试日纯氢</v>
      </c>
      <c r="L758" s="6">
        <f t="shared" si="46"/>
        <v>273.6</v>
      </c>
      <c r="M758" s="5">
        <f t="shared" si="47"/>
        <v>0</v>
      </c>
      <c r="N758" s="5" t="s">
        <v>5616</v>
      </c>
      <c r="O758" s="5" t="s">
        <v>5617</v>
      </c>
      <c r="P758" s="5" t="s">
        <v>5618</v>
      </c>
    </row>
    <row r="759" ht="19" customHeight="1" spans="1:16">
      <c r="A759" s="5">
        <v>37</v>
      </c>
      <c r="B759" s="5" t="s">
        <v>195</v>
      </c>
      <c r="C759" s="5" t="s">
        <v>49</v>
      </c>
      <c r="D759" s="8" t="s">
        <v>605</v>
      </c>
      <c r="E759" s="6">
        <v>195</v>
      </c>
      <c r="F759" s="6">
        <v>185.3</v>
      </c>
      <c r="G759" s="6">
        <v>90.2</v>
      </c>
      <c r="H759" s="5" t="s">
        <v>120</v>
      </c>
      <c r="I759" s="6">
        <f t="shared" si="44"/>
        <v>9.69999999999999</v>
      </c>
      <c r="J759" s="5" t="str">
        <f>IF(H759="否","不适用",IF(AND(ISNUMBER(E759),ISNUMBER(F759)),IF(I759&gt;规则与名单!$B$2,"是","否"),"未判定"))</f>
        <v>不适用</v>
      </c>
      <c r="K759" s="5" t="str">
        <f t="shared" si="45"/>
        <v>非测试日纯氢</v>
      </c>
      <c r="L759" s="6">
        <f t="shared" si="46"/>
        <v>90.2</v>
      </c>
      <c r="M759" s="5">
        <f t="shared" si="47"/>
        <v>0</v>
      </c>
      <c r="N759" s="5" t="s">
        <v>5619</v>
      </c>
      <c r="O759" s="5" t="s">
        <v>5620</v>
      </c>
      <c r="P759" s="5" t="s">
        <v>5621</v>
      </c>
    </row>
    <row r="760" ht="19" customHeight="1" spans="1:16">
      <c r="A760" s="5">
        <v>37</v>
      </c>
      <c r="B760" s="5" t="s">
        <v>195</v>
      </c>
      <c r="C760" s="5" t="s">
        <v>49</v>
      </c>
      <c r="D760" s="8" t="s">
        <v>186</v>
      </c>
      <c r="E760" s="6">
        <v>193.3</v>
      </c>
      <c r="F760" s="6">
        <v>183.9</v>
      </c>
      <c r="G760" s="6">
        <v>85.8</v>
      </c>
      <c r="H760" s="5" t="s">
        <v>120</v>
      </c>
      <c r="I760" s="6">
        <f t="shared" si="44"/>
        <v>9.40000000000001</v>
      </c>
      <c r="J760" s="5" t="str">
        <f>IF(H760="否","不适用",IF(AND(ISNUMBER(E760),ISNUMBER(F760)),IF(I760&gt;规则与名单!$B$2,"是","否"),"未判定"))</f>
        <v>不适用</v>
      </c>
      <c r="K760" s="5" t="str">
        <f t="shared" si="45"/>
        <v>非测试日纯氢</v>
      </c>
      <c r="L760" s="6">
        <f t="shared" si="46"/>
        <v>85.8</v>
      </c>
      <c r="M760" s="5">
        <f t="shared" si="47"/>
        <v>0</v>
      </c>
      <c r="N760" s="5" t="s">
        <v>5622</v>
      </c>
      <c r="O760" s="5" t="s">
        <v>5623</v>
      </c>
      <c r="P760" s="5" t="s">
        <v>5624</v>
      </c>
    </row>
    <row r="761" ht="19" customHeight="1" spans="1:16">
      <c r="A761" s="5">
        <v>37</v>
      </c>
      <c r="B761" s="5" t="s">
        <v>195</v>
      </c>
      <c r="C761" s="5" t="s">
        <v>49</v>
      </c>
      <c r="D761" s="8" t="s">
        <v>165</v>
      </c>
      <c r="E761" s="6">
        <v>185.2</v>
      </c>
      <c r="F761" s="6">
        <v>222.2</v>
      </c>
      <c r="G761" s="6">
        <v>106.9</v>
      </c>
      <c r="H761" s="5" t="s">
        <v>120</v>
      </c>
      <c r="I761" s="6">
        <f t="shared" si="44"/>
        <v>-37</v>
      </c>
      <c r="J761" s="5" t="str">
        <f>IF(H761="否","不适用",IF(AND(ISNUMBER(E761),ISNUMBER(F761)),IF(I761&gt;规则与名单!$B$2,"是","否"),"未判定"))</f>
        <v>不适用</v>
      </c>
      <c r="K761" s="5" t="str">
        <f t="shared" si="45"/>
        <v>非测试日纯氢</v>
      </c>
      <c r="L761" s="6">
        <f t="shared" si="46"/>
        <v>106.9</v>
      </c>
      <c r="M761" s="5">
        <f t="shared" si="47"/>
        <v>0</v>
      </c>
      <c r="N761" s="5" t="s">
        <v>5625</v>
      </c>
      <c r="O761" s="5" t="s">
        <v>5626</v>
      </c>
      <c r="P761" s="5" t="s">
        <v>5627</v>
      </c>
    </row>
    <row r="762" ht="19" customHeight="1" spans="1:16">
      <c r="A762" s="5">
        <v>37</v>
      </c>
      <c r="B762" s="5" t="s">
        <v>195</v>
      </c>
      <c r="C762" s="5" t="s">
        <v>49</v>
      </c>
      <c r="D762" s="8" t="s">
        <v>151</v>
      </c>
      <c r="E762" s="6">
        <v>148.8</v>
      </c>
      <c r="F762" s="6">
        <v>101.5</v>
      </c>
      <c r="G762" s="6">
        <v>34.3</v>
      </c>
      <c r="H762" s="5" t="s">
        <v>120</v>
      </c>
      <c r="I762" s="6">
        <f t="shared" si="44"/>
        <v>47.3</v>
      </c>
      <c r="J762" s="5" t="str">
        <f>IF(H762="否","不适用",IF(AND(ISNUMBER(E762),ISNUMBER(F762)),IF(I762&gt;规则与名单!$B$2,"是","否"),"未判定"))</f>
        <v>不适用</v>
      </c>
      <c r="K762" s="5" t="str">
        <f t="shared" si="45"/>
        <v>非测试日纯氢</v>
      </c>
      <c r="L762" s="6">
        <f t="shared" si="46"/>
        <v>34.3</v>
      </c>
      <c r="M762" s="5">
        <f t="shared" si="47"/>
        <v>0</v>
      </c>
      <c r="N762" s="5" t="s">
        <v>5628</v>
      </c>
      <c r="O762" s="5" t="s">
        <v>5629</v>
      </c>
      <c r="P762" s="5" t="s">
        <v>5630</v>
      </c>
    </row>
    <row r="763" ht="19" customHeight="1" spans="1:16">
      <c r="A763" s="5">
        <v>37</v>
      </c>
      <c r="B763" s="5" t="s">
        <v>195</v>
      </c>
      <c r="C763" s="5" t="s">
        <v>49</v>
      </c>
      <c r="D763" s="8" t="s">
        <v>3358</v>
      </c>
      <c r="E763" s="6">
        <v>99.5</v>
      </c>
      <c r="F763" s="6">
        <v>88.1</v>
      </c>
      <c r="G763" s="6">
        <v>51.7</v>
      </c>
      <c r="H763" s="5" t="s">
        <v>120</v>
      </c>
      <c r="I763" s="6">
        <f t="shared" si="44"/>
        <v>11.4</v>
      </c>
      <c r="J763" s="5" t="str">
        <f>IF(H763="否","不适用",IF(AND(ISNUMBER(E763),ISNUMBER(F763)),IF(I763&gt;规则与名单!$B$2,"是","否"),"未判定"))</f>
        <v>不适用</v>
      </c>
      <c r="K763" s="5" t="str">
        <f t="shared" si="45"/>
        <v>非测试日纯氢</v>
      </c>
      <c r="L763" s="6">
        <f t="shared" si="46"/>
        <v>51.7</v>
      </c>
      <c r="M763" s="5">
        <f t="shared" si="47"/>
        <v>0</v>
      </c>
      <c r="N763" s="5" t="s">
        <v>5631</v>
      </c>
      <c r="O763" s="5" t="s">
        <v>5632</v>
      </c>
      <c r="P763" s="5" t="s">
        <v>5633</v>
      </c>
    </row>
    <row r="764" ht="19" customHeight="1" spans="1:16">
      <c r="A764" s="5">
        <v>37</v>
      </c>
      <c r="B764" s="5" t="s">
        <v>195</v>
      </c>
      <c r="C764" s="5" t="s">
        <v>49</v>
      </c>
      <c r="D764" s="8" t="s">
        <v>272</v>
      </c>
      <c r="E764" s="6">
        <v>100.1</v>
      </c>
      <c r="F764" s="6">
        <v>95.1</v>
      </c>
      <c r="G764" s="6">
        <v>47.6</v>
      </c>
      <c r="H764" s="5" t="s">
        <v>120</v>
      </c>
      <c r="I764" s="6">
        <f t="shared" si="44"/>
        <v>5</v>
      </c>
      <c r="J764" s="5" t="str">
        <f>IF(H764="否","不适用",IF(AND(ISNUMBER(E764),ISNUMBER(F764)),IF(I764&gt;规则与名单!$B$2,"是","否"),"未判定"))</f>
        <v>不适用</v>
      </c>
      <c r="K764" s="5" t="str">
        <f t="shared" si="45"/>
        <v>非测试日纯氢</v>
      </c>
      <c r="L764" s="6">
        <f t="shared" si="46"/>
        <v>47.6</v>
      </c>
      <c r="M764" s="5">
        <f t="shared" si="47"/>
        <v>0</v>
      </c>
      <c r="N764" s="5" t="s">
        <v>5634</v>
      </c>
      <c r="O764" s="5" t="s">
        <v>5635</v>
      </c>
      <c r="P764" s="5" t="s">
        <v>5636</v>
      </c>
    </row>
    <row r="765" ht="19" customHeight="1" spans="1:16">
      <c r="A765" s="5">
        <v>37</v>
      </c>
      <c r="B765" s="5" t="s">
        <v>195</v>
      </c>
      <c r="C765" s="5" t="s">
        <v>49</v>
      </c>
      <c r="D765" s="8" t="s">
        <v>506</v>
      </c>
      <c r="E765" s="6">
        <v>110.6</v>
      </c>
      <c r="F765" s="6">
        <v>105</v>
      </c>
      <c r="G765" s="6">
        <v>64.1</v>
      </c>
      <c r="H765" s="5" t="s">
        <v>120</v>
      </c>
      <c r="I765" s="6">
        <f t="shared" si="44"/>
        <v>5.59999999999999</v>
      </c>
      <c r="J765" s="5" t="str">
        <f>IF(H765="否","不适用",IF(AND(ISNUMBER(E765),ISNUMBER(F765)),IF(I765&gt;规则与名单!$B$2,"是","否"),"未判定"))</f>
        <v>不适用</v>
      </c>
      <c r="K765" s="5" t="str">
        <f t="shared" si="45"/>
        <v>非测试日纯氢</v>
      </c>
      <c r="L765" s="6">
        <f t="shared" si="46"/>
        <v>64.1</v>
      </c>
      <c r="M765" s="5">
        <f t="shared" si="47"/>
        <v>0</v>
      </c>
      <c r="N765" s="5" t="s">
        <v>5637</v>
      </c>
      <c r="O765" s="5" t="s">
        <v>5638</v>
      </c>
      <c r="P765" s="5" t="s">
        <v>5639</v>
      </c>
    </row>
    <row r="766" ht="19" customHeight="1" spans="1:16">
      <c r="A766" s="5">
        <v>37</v>
      </c>
      <c r="B766" s="5" t="s">
        <v>195</v>
      </c>
      <c r="C766" s="5" t="s">
        <v>49</v>
      </c>
      <c r="D766" s="8" t="s">
        <v>673</v>
      </c>
      <c r="E766" s="6">
        <v>7</v>
      </c>
      <c r="F766" s="6">
        <v>6.8</v>
      </c>
      <c r="G766" s="6">
        <v>0</v>
      </c>
      <c r="H766" s="5" t="s">
        <v>120</v>
      </c>
      <c r="I766" s="6">
        <f t="shared" si="44"/>
        <v>0.2</v>
      </c>
      <c r="J766" s="5" t="str">
        <f>IF(H766="否","不适用",IF(AND(ISNUMBER(E766),ISNUMBER(F766)),IF(I766&gt;规则与名单!$B$2,"是","否"),"未判定"))</f>
        <v>不适用</v>
      </c>
      <c r="K766" s="5" t="str">
        <f t="shared" si="45"/>
        <v>非测试日纯氢</v>
      </c>
      <c r="L766" s="6">
        <f t="shared" si="46"/>
        <v>0</v>
      </c>
      <c r="M766" s="5">
        <f t="shared" si="47"/>
        <v>0</v>
      </c>
      <c r="N766" s="5" t="s">
        <v>5640</v>
      </c>
      <c r="O766" s="5" t="s">
        <v>5641</v>
      </c>
      <c r="P766" s="5" t="s">
        <v>5642</v>
      </c>
    </row>
    <row r="767" ht="19" customHeight="1" spans="1:16">
      <c r="A767" s="5">
        <v>37</v>
      </c>
      <c r="B767" s="5" t="s">
        <v>195</v>
      </c>
      <c r="C767" s="5" t="s">
        <v>49</v>
      </c>
      <c r="D767" s="8" t="s">
        <v>183</v>
      </c>
      <c r="E767" s="6">
        <v>194</v>
      </c>
      <c r="F767" s="6">
        <v>183.9</v>
      </c>
      <c r="G767" s="6">
        <v>122.7</v>
      </c>
      <c r="H767" s="5" t="s">
        <v>120</v>
      </c>
      <c r="I767" s="6">
        <f t="shared" si="44"/>
        <v>10.1</v>
      </c>
      <c r="J767" s="5" t="str">
        <f>IF(H767="否","不适用",IF(AND(ISNUMBER(E767),ISNUMBER(F767)),IF(I767&gt;规则与名单!$B$2,"是","否"),"未判定"))</f>
        <v>不适用</v>
      </c>
      <c r="K767" s="5" t="str">
        <f t="shared" si="45"/>
        <v>非测试日纯氢</v>
      </c>
      <c r="L767" s="6">
        <f t="shared" si="46"/>
        <v>122.7</v>
      </c>
      <c r="M767" s="5">
        <f t="shared" si="47"/>
        <v>0</v>
      </c>
      <c r="N767" s="5" t="s">
        <v>5643</v>
      </c>
      <c r="O767" s="5" t="s">
        <v>5644</v>
      </c>
      <c r="P767" s="5" t="s">
        <v>5645</v>
      </c>
    </row>
    <row r="768" ht="19" customHeight="1" spans="1:16">
      <c r="A768" s="5">
        <v>37</v>
      </c>
      <c r="B768" s="5" t="s">
        <v>195</v>
      </c>
      <c r="C768" s="5" t="s">
        <v>49</v>
      </c>
      <c r="D768" s="8" t="s">
        <v>431</v>
      </c>
      <c r="E768" s="6">
        <v>295.4</v>
      </c>
      <c r="F768" s="6">
        <v>281.4</v>
      </c>
      <c r="G768" s="6">
        <v>194.6</v>
      </c>
      <c r="H768" s="5" t="s">
        <v>120</v>
      </c>
      <c r="I768" s="6">
        <f t="shared" si="44"/>
        <v>14</v>
      </c>
      <c r="J768" s="5" t="str">
        <f>IF(H768="否","不适用",IF(AND(ISNUMBER(E768),ISNUMBER(F768)),IF(I768&gt;规则与名单!$B$2,"是","否"),"未判定"))</f>
        <v>不适用</v>
      </c>
      <c r="K768" s="5" t="str">
        <f t="shared" si="45"/>
        <v>非测试日纯氢</v>
      </c>
      <c r="L768" s="6">
        <f t="shared" si="46"/>
        <v>194.6</v>
      </c>
      <c r="M768" s="5">
        <f t="shared" si="47"/>
        <v>0</v>
      </c>
      <c r="N768" s="5" t="s">
        <v>5646</v>
      </c>
      <c r="O768" s="5" t="s">
        <v>5647</v>
      </c>
      <c r="P768" s="5" t="s">
        <v>5648</v>
      </c>
    </row>
    <row r="769" ht="19" customHeight="1" spans="1:16">
      <c r="A769" s="5">
        <v>37</v>
      </c>
      <c r="B769" s="5" t="s">
        <v>195</v>
      </c>
      <c r="C769" s="5" t="s">
        <v>49</v>
      </c>
      <c r="D769" s="8" t="s">
        <v>3377</v>
      </c>
      <c r="E769" s="6">
        <v>1.1</v>
      </c>
      <c r="F769" s="6">
        <v>0.5</v>
      </c>
      <c r="G769" s="6">
        <v>0.3</v>
      </c>
      <c r="H769" s="5" t="s">
        <v>120</v>
      </c>
      <c r="I769" s="6">
        <f t="shared" si="44"/>
        <v>0.6</v>
      </c>
      <c r="J769" s="5" t="str">
        <f>IF(H769="否","不适用",IF(AND(ISNUMBER(E769),ISNUMBER(F769)),IF(I769&gt;规则与名单!$B$2,"是","否"),"未判定"))</f>
        <v>不适用</v>
      </c>
      <c r="K769" s="5" t="str">
        <f t="shared" si="45"/>
        <v>非测试日纯氢</v>
      </c>
      <c r="L769" s="6">
        <f t="shared" si="46"/>
        <v>0.3</v>
      </c>
      <c r="M769" s="5">
        <f t="shared" si="47"/>
        <v>0</v>
      </c>
      <c r="N769" s="5" t="s">
        <v>5649</v>
      </c>
      <c r="O769" s="5" t="s">
        <v>5650</v>
      </c>
      <c r="P769" s="5" t="s">
        <v>5651</v>
      </c>
    </row>
    <row r="770" ht="19" customHeight="1" spans="1:16">
      <c r="A770" s="5">
        <v>37</v>
      </c>
      <c r="B770" s="5" t="s">
        <v>195</v>
      </c>
      <c r="C770" s="5" t="s">
        <v>49</v>
      </c>
      <c r="D770" s="8" t="s">
        <v>407</v>
      </c>
      <c r="E770" s="6">
        <v>99.8</v>
      </c>
      <c r="F770" s="6">
        <v>94.6</v>
      </c>
      <c r="G770" s="6">
        <v>46.6</v>
      </c>
      <c r="H770" s="5" t="s">
        <v>120</v>
      </c>
      <c r="I770" s="6">
        <f t="shared" ref="I770:I833" si="48">IF(AND(ISNUMBER(E770),ISNUMBER(F770)),E770-F770,"")</f>
        <v>5.2</v>
      </c>
      <c r="J770" s="5" t="str">
        <f>IF(H770="否","不适用",IF(AND(ISNUMBER(E770),ISNUMBER(F770)),IF(I770&gt;规则与名单!$B$2,"是","否"),"未判定"))</f>
        <v>不适用</v>
      </c>
      <c r="K770" s="5" t="str">
        <f t="shared" ref="K770:K833" si="49">IF(J770="是",IF(ISNUMBER(F770),"测试日GPS","缺失"),IF(ISNUMBER(G770),"非测试日纯氢",IF(AND(H770="是",J770="未判定"),IF(ISNUMBER(F770),"测试名单无纯氢GPS","缺失"),IF(ISNUMBER(E770),"非测试日仪表","缺失"))))</f>
        <v>非测试日纯氢</v>
      </c>
      <c r="L770" s="6">
        <f t="shared" ref="L770:L833" si="50">IF(K770="缺失","",IF(K770="非测试日纯氢",G770,IF(K770="非测试日仪表",E770,F770)))</f>
        <v>46.6</v>
      </c>
      <c r="M770" s="5">
        <f t="shared" ref="M770:M833" si="51">IF(K770="缺失",1,0)</f>
        <v>0</v>
      </c>
      <c r="N770" s="5" t="s">
        <v>5652</v>
      </c>
      <c r="O770" s="5" t="s">
        <v>5653</v>
      </c>
      <c r="P770" s="5" t="s">
        <v>5654</v>
      </c>
    </row>
    <row r="771" ht="19" customHeight="1" spans="1:16">
      <c r="A771" s="5">
        <v>37</v>
      </c>
      <c r="B771" s="5" t="s">
        <v>195</v>
      </c>
      <c r="C771" s="5" t="s">
        <v>49</v>
      </c>
      <c r="D771" s="8" t="s">
        <v>411</v>
      </c>
      <c r="E771" s="6">
        <v>239.7</v>
      </c>
      <c r="F771" s="6">
        <v>227.7</v>
      </c>
      <c r="G771" s="6">
        <v>155.3</v>
      </c>
      <c r="H771" s="5" t="s">
        <v>120</v>
      </c>
      <c r="I771" s="6">
        <f t="shared" si="48"/>
        <v>12</v>
      </c>
      <c r="J771" s="5" t="str">
        <f>IF(H771="否","不适用",IF(AND(ISNUMBER(E771),ISNUMBER(F771)),IF(I771&gt;规则与名单!$B$2,"是","否"),"未判定"))</f>
        <v>不适用</v>
      </c>
      <c r="K771" s="5" t="str">
        <f t="shared" si="49"/>
        <v>非测试日纯氢</v>
      </c>
      <c r="L771" s="6">
        <f t="shared" si="50"/>
        <v>155.3</v>
      </c>
      <c r="M771" s="5">
        <f t="shared" si="51"/>
        <v>0</v>
      </c>
      <c r="N771" s="5" t="s">
        <v>5655</v>
      </c>
      <c r="O771" s="5" t="s">
        <v>5656</v>
      </c>
      <c r="P771" s="5" t="s">
        <v>5657</v>
      </c>
    </row>
    <row r="772" ht="19" customHeight="1" spans="1:16">
      <c r="A772" s="5">
        <v>37</v>
      </c>
      <c r="B772" s="5" t="s">
        <v>195</v>
      </c>
      <c r="C772" s="5" t="s">
        <v>49</v>
      </c>
      <c r="D772" s="8" t="s">
        <v>251</v>
      </c>
      <c r="E772" s="6">
        <v>222.2</v>
      </c>
      <c r="F772" s="6">
        <v>210.6</v>
      </c>
      <c r="G772" s="6">
        <v>173</v>
      </c>
      <c r="H772" s="5" t="s">
        <v>120</v>
      </c>
      <c r="I772" s="6">
        <f t="shared" si="48"/>
        <v>11.6</v>
      </c>
      <c r="J772" s="5" t="str">
        <f>IF(H772="否","不适用",IF(AND(ISNUMBER(E772),ISNUMBER(F772)),IF(I772&gt;规则与名单!$B$2,"是","否"),"未判定"))</f>
        <v>不适用</v>
      </c>
      <c r="K772" s="5" t="str">
        <f t="shared" si="49"/>
        <v>非测试日纯氢</v>
      </c>
      <c r="L772" s="6">
        <f t="shared" si="50"/>
        <v>173</v>
      </c>
      <c r="M772" s="5">
        <f t="shared" si="51"/>
        <v>0</v>
      </c>
      <c r="N772" s="5" t="s">
        <v>5658</v>
      </c>
      <c r="O772" s="5" t="s">
        <v>5659</v>
      </c>
      <c r="P772" s="5" t="s">
        <v>5660</v>
      </c>
    </row>
    <row r="773" ht="19" customHeight="1" spans="1:16">
      <c r="A773" s="5">
        <v>37</v>
      </c>
      <c r="B773" s="5" t="s">
        <v>195</v>
      </c>
      <c r="C773" s="5" t="s">
        <v>49</v>
      </c>
      <c r="D773" s="8" t="s">
        <v>472</v>
      </c>
      <c r="E773" s="6">
        <v>183.4</v>
      </c>
      <c r="F773" s="6">
        <v>173.8</v>
      </c>
      <c r="G773" s="6">
        <v>134.7</v>
      </c>
      <c r="H773" s="5" t="s">
        <v>120</v>
      </c>
      <c r="I773" s="6">
        <f t="shared" si="48"/>
        <v>9.59999999999999</v>
      </c>
      <c r="J773" s="5" t="str">
        <f>IF(H773="否","不适用",IF(AND(ISNUMBER(E773),ISNUMBER(F773)),IF(I773&gt;规则与名单!$B$2,"是","否"),"未判定"))</f>
        <v>不适用</v>
      </c>
      <c r="K773" s="5" t="str">
        <f t="shared" si="49"/>
        <v>非测试日纯氢</v>
      </c>
      <c r="L773" s="6">
        <f t="shared" si="50"/>
        <v>134.7</v>
      </c>
      <c r="M773" s="5">
        <f t="shared" si="51"/>
        <v>0</v>
      </c>
      <c r="N773" s="5" t="s">
        <v>5661</v>
      </c>
      <c r="O773" s="5" t="s">
        <v>5662</v>
      </c>
      <c r="P773" s="5" t="s">
        <v>5663</v>
      </c>
    </row>
    <row r="774" ht="19" customHeight="1" spans="1:16">
      <c r="A774" s="5">
        <v>37</v>
      </c>
      <c r="B774" s="5" t="s">
        <v>195</v>
      </c>
      <c r="C774" s="5" t="s">
        <v>49</v>
      </c>
      <c r="D774" s="8" t="s">
        <v>466</v>
      </c>
      <c r="E774" s="6">
        <v>204.1</v>
      </c>
      <c r="F774" s="6">
        <v>193.9</v>
      </c>
      <c r="G774" s="6">
        <v>164.7</v>
      </c>
      <c r="H774" s="5" t="s">
        <v>120</v>
      </c>
      <c r="I774" s="6">
        <f t="shared" si="48"/>
        <v>10.2</v>
      </c>
      <c r="J774" s="5" t="str">
        <f>IF(H774="否","不适用",IF(AND(ISNUMBER(E774),ISNUMBER(F774)),IF(I774&gt;规则与名单!$B$2,"是","否"),"未判定"))</f>
        <v>不适用</v>
      </c>
      <c r="K774" s="5" t="str">
        <f t="shared" si="49"/>
        <v>非测试日纯氢</v>
      </c>
      <c r="L774" s="6">
        <f t="shared" si="50"/>
        <v>164.7</v>
      </c>
      <c r="M774" s="5">
        <f t="shared" si="51"/>
        <v>0</v>
      </c>
      <c r="N774" s="5" t="s">
        <v>5664</v>
      </c>
      <c r="O774" s="5" t="s">
        <v>5665</v>
      </c>
      <c r="P774" s="5" t="s">
        <v>5666</v>
      </c>
    </row>
    <row r="775" ht="19" customHeight="1" spans="1:16">
      <c r="A775" s="5">
        <v>37</v>
      </c>
      <c r="B775" s="5" t="s">
        <v>195</v>
      </c>
      <c r="C775" s="5" t="s">
        <v>49</v>
      </c>
      <c r="D775" s="8" t="s">
        <v>333</v>
      </c>
      <c r="E775" s="6">
        <v>309.4</v>
      </c>
      <c r="F775" s="6">
        <v>293.1</v>
      </c>
      <c r="G775" s="6">
        <v>112.2</v>
      </c>
      <c r="H775" s="5" t="s">
        <v>120</v>
      </c>
      <c r="I775" s="6">
        <f t="shared" si="48"/>
        <v>16.3</v>
      </c>
      <c r="J775" s="5" t="str">
        <f>IF(H775="否","不适用",IF(AND(ISNUMBER(E775),ISNUMBER(F775)),IF(I775&gt;规则与名单!$B$2,"是","否"),"未判定"))</f>
        <v>不适用</v>
      </c>
      <c r="K775" s="5" t="str">
        <f t="shared" si="49"/>
        <v>非测试日纯氢</v>
      </c>
      <c r="L775" s="6">
        <f t="shared" si="50"/>
        <v>112.2</v>
      </c>
      <c r="M775" s="5">
        <f t="shared" si="51"/>
        <v>0</v>
      </c>
      <c r="N775" s="5" t="s">
        <v>5667</v>
      </c>
      <c r="O775" s="5" t="s">
        <v>5668</v>
      </c>
      <c r="P775" s="5" t="s">
        <v>5669</v>
      </c>
    </row>
    <row r="776" ht="19" customHeight="1" spans="1:16">
      <c r="A776" s="5">
        <v>37</v>
      </c>
      <c r="B776" s="5" t="s">
        <v>195</v>
      </c>
      <c r="C776" s="5" t="s">
        <v>49</v>
      </c>
      <c r="D776" s="8" t="s">
        <v>175</v>
      </c>
      <c r="E776" s="6">
        <v>244</v>
      </c>
      <c r="F776" s="6">
        <v>232</v>
      </c>
      <c r="G776" s="6">
        <v>155.6</v>
      </c>
      <c r="H776" s="5" t="s">
        <v>120</v>
      </c>
      <c r="I776" s="6">
        <f t="shared" si="48"/>
        <v>12</v>
      </c>
      <c r="J776" s="5" t="str">
        <f>IF(H776="否","不适用",IF(AND(ISNUMBER(E776),ISNUMBER(F776)),IF(I776&gt;规则与名单!$B$2,"是","否"),"未判定"))</f>
        <v>不适用</v>
      </c>
      <c r="K776" s="5" t="str">
        <f t="shared" si="49"/>
        <v>非测试日纯氢</v>
      </c>
      <c r="L776" s="6">
        <f t="shared" si="50"/>
        <v>155.6</v>
      </c>
      <c r="M776" s="5">
        <f t="shared" si="51"/>
        <v>0</v>
      </c>
      <c r="N776" s="5" t="s">
        <v>5670</v>
      </c>
      <c r="O776" s="5" t="s">
        <v>5671</v>
      </c>
      <c r="P776" s="5" t="s">
        <v>5672</v>
      </c>
    </row>
    <row r="777" ht="19" customHeight="1" spans="1:16">
      <c r="A777" s="5">
        <v>37</v>
      </c>
      <c r="B777" s="5" t="s">
        <v>195</v>
      </c>
      <c r="C777" s="5" t="s">
        <v>49</v>
      </c>
      <c r="D777" s="8" t="s">
        <v>3402</v>
      </c>
      <c r="E777" s="6">
        <v>191.7</v>
      </c>
      <c r="F777" s="6">
        <v>181.5</v>
      </c>
      <c r="G777" s="6">
        <v>69.3</v>
      </c>
      <c r="H777" s="5" t="s">
        <v>120</v>
      </c>
      <c r="I777" s="6">
        <f t="shared" si="48"/>
        <v>10.2</v>
      </c>
      <c r="J777" s="5" t="str">
        <f>IF(H777="否","不适用",IF(AND(ISNUMBER(E777),ISNUMBER(F777)),IF(I777&gt;规则与名单!$B$2,"是","否"),"未判定"))</f>
        <v>不适用</v>
      </c>
      <c r="K777" s="5" t="str">
        <f t="shared" si="49"/>
        <v>非测试日纯氢</v>
      </c>
      <c r="L777" s="6">
        <f t="shared" si="50"/>
        <v>69.3</v>
      </c>
      <c r="M777" s="5">
        <f t="shared" si="51"/>
        <v>0</v>
      </c>
      <c r="N777" s="5" t="s">
        <v>5673</v>
      </c>
      <c r="O777" s="5" t="s">
        <v>5674</v>
      </c>
      <c r="P777" s="5" t="s">
        <v>5675</v>
      </c>
    </row>
    <row r="778" ht="19" customHeight="1" spans="1:16">
      <c r="A778" s="5">
        <v>37</v>
      </c>
      <c r="B778" s="5" t="s">
        <v>195</v>
      </c>
      <c r="C778" s="5" t="s">
        <v>49</v>
      </c>
      <c r="D778" s="8" t="s">
        <v>487</v>
      </c>
      <c r="E778" s="6">
        <v>242.8</v>
      </c>
      <c r="F778" s="6">
        <v>230.3</v>
      </c>
      <c r="G778" s="6">
        <v>156.5</v>
      </c>
      <c r="H778" s="5" t="s">
        <v>120</v>
      </c>
      <c r="I778" s="6">
        <f t="shared" si="48"/>
        <v>12.5</v>
      </c>
      <c r="J778" s="5" t="str">
        <f>IF(H778="否","不适用",IF(AND(ISNUMBER(E778),ISNUMBER(F778)),IF(I778&gt;规则与名单!$B$2,"是","否"),"未判定"))</f>
        <v>不适用</v>
      </c>
      <c r="K778" s="5" t="str">
        <f t="shared" si="49"/>
        <v>非测试日纯氢</v>
      </c>
      <c r="L778" s="6">
        <f t="shared" si="50"/>
        <v>156.5</v>
      </c>
      <c r="M778" s="5">
        <f t="shared" si="51"/>
        <v>0</v>
      </c>
      <c r="N778" s="5" t="s">
        <v>5676</v>
      </c>
      <c r="O778" s="5" t="s">
        <v>5677</v>
      </c>
      <c r="P778" s="5" t="s">
        <v>5678</v>
      </c>
    </row>
    <row r="779" ht="19" customHeight="1" spans="1:16">
      <c r="A779" s="5">
        <v>37</v>
      </c>
      <c r="B779" s="5" t="s">
        <v>195</v>
      </c>
      <c r="C779" s="5" t="s">
        <v>49</v>
      </c>
      <c r="D779" s="8" t="s">
        <v>121</v>
      </c>
      <c r="E779" s="6">
        <v>368.4</v>
      </c>
      <c r="F779" s="6">
        <v>349.3</v>
      </c>
      <c r="G779" s="6">
        <v>316</v>
      </c>
      <c r="H779" s="5" t="s">
        <v>120</v>
      </c>
      <c r="I779" s="6">
        <f t="shared" si="48"/>
        <v>19.1</v>
      </c>
      <c r="J779" s="5" t="str">
        <f>IF(H779="否","不适用",IF(AND(ISNUMBER(E779),ISNUMBER(F779)),IF(I779&gt;规则与名单!$B$2,"是","否"),"未判定"))</f>
        <v>不适用</v>
      </c>
      <c r="K779" s="5" t="str">
        <f t="shared" si="49"/>
        <v>非测试日纯氢</v>
      </c>
      <c r="L779" s="6">
        <f t="shared" si="50"/>
        <v>316</v>
      </c>
      <c r="M779" s="5">
        <f t="shared" si="51"/>
        <v>0</v>
      </c>
      <c r="N779" s="5" t="s">
        <v>5679</v>
      </c>
      <c r="O779" s="5" t="s">
        <v>5680</v>
      </c>
      <c r="P779" s="5" t="s">
        <v>5681</v>
      </c>
    </row>
    <row r="780" ht="19" customHeight="1" spans="1:16">
      <c r="A780" s="5">
        <v>37</v>
      </c>
      <c r="B780" s="5" t="s">
        <v>195</v>
      </c>
      <c r="C780" s="5" t="s">
        <v>49</v>
      </c>
      <c r="D780" s="8" t="s">
        <v>170</v>
      </c>
      <c r="E780" s="6">
        <v>171.3</v>
      </c>
      <c r="F780" s="6">
        <v>162.5</v>
      </c>
      <c r="G780" s="6">
        <v>119.7</v>
      </c>
      <c r="H780" s="5" t="s">
        <v>120</v>
      </c>
      <c r="I780" s="6">
        <f t="shared" si="48"/>
        <v>8.80000000000001</v>
      </c>
      <c r="J780" s="5" t="str">
        <f>IF(H780="否","不适用",IF(AND(ISNUMBER(E780),ISNUMBER(F780)),IF(I780&gt;规则与名单!$B$2,"是","否"),"未判定"))</f>
        <v>不适用</v>
      </c>
      <c r="K780" s="5" t="str">
        <f t="shared" si="49"/>
        <v>非测试日纯氢</v>
      </c>
      <c r="L780" s="6">
        <f t="shared" si="50"/>
        <v>119.7</v>
      </c>
      <c r="M780" s="5">
        <f t="shared" si="51"/>
        <v>0</v>
      </c>
      <c r="N780" s="5" t="s">
        <v>5682</v>
      </c>
      <c r="O780" s="5" t="s">
        <v>5683</v>
      </c>
      <c r="P780" s="5" t="s">
        <v>5684</v>
      </c>
    </row>
    <row r="781" ht="19" customHeight="1" spans="1:16">
      <c r="A781" s="5">
        <v>37</v>
      </c>
      <c r="B781" s="5" t="s">
        <v>195</v>
      </c>
      <c r="C781" s="5" t="s">
        <v>49</v>
      </c>
      <c r="D781" s="8" t="s">
        <v>644</v>
      </c>
      <c r="E781" s="6">
        <v>172.9</v>
      </c>
      <c r="F781" s="6">
        <v>164</v>
      </c>
      <c r="G781" s="6">
        <v>28.6</v>
      </c>
      <c r="H781" s="5" t="s">
        <v>120</v>
      </c>
      <c r="I781" s="6">
        <f t="shared" si="48"/>
        <v>8.90000000000001</v>
      </c>
      <c r="J781" s="5" t="str">
        <f>IF(H781="否","不适用",IF(AND(ISNUMBER(E781),ISNUMBER(F781)),IF(I781&gt;规则与名单!$B$2,"是","否"),"未判定"))</f>
        <v>不适用</v>
      </c>
      <c r="K781" s="5" t="str">
        <f t="shared" si="49"/>
        <v>非测试日纯氢</v>
      </c>
      <c r="L781" s="6">
        <f t="shared" si="50"/>
        <v>28.6</v>
      </c>
      <c r="M781" s="5">
        <f t="shared" si="51"/>
        <v>0</v>
      </c>
      <c r="N781" s="5" t="s">
        <v>5685</v>
      </c>
      <c r="O781" s="5" t="s">
        <v>5686</v>
      </c>
      <c r="P781" s="5" t="s">
        <v>5687</v>
      </c>
    </row>
    <row r="782" ht="19" customHeight="1" spans="1:16">
      <c r="A782" s="5">
        <v>37</v>
      </c>
      <c r="B782" s="5" t="s">
        <v>195</v>
      </c>
      <c r="C782" s="5" t="s">
        <v>49</v>
      </c>
      <c r="D782" s="8" t="s">
        <v>3418</v>
      </c>
      <c r="E782" s="6">
        <v>93.1</v>
      </c>
      <c r="F782" s="6">
        <v>88</v>
      </c>
      <c r="G782" s="6">
        <v>47</v>
      </c>
      <c r="H782" s="5" t="s">
        <v>120</v>
      </c>
      <c r="I782" s="6">
        <f t="shared" si="48"/>
        <v>5.09999999999999</v>
      </c>
      <c r="J782" s="5" t="str">
        <f>IF(H782="否","不适用",IF(AND(ISNUMBER(E782),ISNUMBER(F782)),IF(I782&gt;规则与名单!$B$2,"是","否"),"未判定"))</f>
        <v>不适用</v>
      </c>
      <c r="K782" s="5" t="str">
        <f t="shared" si="49"/>
        <v>非测试日纯氢</v>
      </c>
      <c r="L782" s="6">
        <f t="shared" si="50"/>
        <v>47</v>
      </c>
      <c r="M782" s="5">
        <f t="shared" si="51"/>
        <v>0</v>
      </c>
      <c r="N782" s="5" t="s">
        <v>5688</v>
      </c>
      <c r="O782" s="5" t="s">
        <v>5689</v>
      </c>
      <c r="P782" s="5" t="s">
        <v>5690</v>
      </c>
    </row>
    <row r="783" ht="19" customHeight="1" spans="1:16">
      <c r="A783" s="5">
        <v>37</v>
      </c>
      <c r="B783" s="5" t="s">
        <v>195</v>
      </c>
      <c r="C783" s="5" t="s">
        <v>49</v>
      </c>
      <c r="D783" s="8" t="s">
        <v>3422</v>
      </c>
      <c r="E783" s="6">
        <v>342.2</v>
      </c>
      <c r="F783" s="6">
        <v>325</v>
      </c>
      <c r="G783" s="6">
        <v>260.4</v>
      </c>
      <c r="H783" s="5" t="s">
        <v>120</v>
      </c>
      <c r="I783" s="6">
        <f t="shared" si="48"/>
        <v>17.2</v>
      </c>
      <c r="J783" s="5" t="str">
        <f>IF(H783="否","不适用",IF(AND(ISNUMBER(E783),ISNUMBER(F783)),IF(I783&gt;规则与名单!$B$2,"是","否"),"未判定"))</f>
        <v>不适用</v>
      </c>
      <c r="K783" s="5" t="str">
        <f t="shared" si="49"/>
        <v>非测试日纯氢</v>
      </c>
      <c r="L783" s="6">
        <f t="shared" si="50"/>
        <v>260.4</v>
      </c>
      <c r="M783" s="5">
        <f t="shared" si="51"/>
        <v>0</v>
      </c>
      <c r="N783" s="5" t="s">
        <v>5691</v>
      </c>
      <c r="O783" s="5" t="s">
        <v>5692</v>
      </c>
      <c r="P783" s="5" t="s">
        <v>5693</v>
      </c>
    </row>
    <row r="784" ht="19" customHeight="1" spans="1:16">
      <c r="A784" s="5">
        <v>37</v>
      </c>
      <c r="B784" s="5" t="s">
        <v>195</v>
      </c>
      <c r="C784" s="5" t="s">
        <v>49</v>
      </c>
      <c r="D784" s="8" t="s">
        <v>336</v>
      </c>
      <c r="E784" s="6">
        <v>209.7</v>
      </c>
      <c r="F784" s="6">
        <v>198.8</v>
      </c>
      <c r="G784" s="6">
        <v>155.5</v>
      </c>
      <c r="H784" s="5" t="s">
        <v>120</v>
      </c>
      <c r="I784" s="6">
        <f t="shared" si="48"/>
        <v>10.9</v>
      </c>
      <c r="J784" s="5" t="str">
        <f>IF(H784="否","不适用",IF(AND(ISNUMBER(E784),ISNUMBER(F784)),IF(I784&gt;规则与名单!$B$2,"是","否"),"未判定"))</f>
        <v>不适用</v>
      </c>
      <c r="K784" s="5" t="str">
        <f t="shared" si="49"/>
        <v>非测试日纯氢</v>
      </c>
      <c r="L784" s="6">
        <f t="shared" si="50"/>
        <v>155.5</v>
      </c>
      <c r="M784" s="5">
        <f t="shared" si="51"/>
        <v>0</v>
      </c>
      <c r="N784" s="5" t="s">
        <v>5694</v>
      </c>
      <c r="O784" s="5" t="s">
        <v>5695</v>
      </c>
      <c r="P784" s="5" t="s">
        <v>5696</v>
      </c>
    </row>
    <row r="785" ht="19" customHeight="1" spans="1:16">
      <c r="A785" s="5">
        <v>37</v>
      </c>
      <c r="B785" s="5" t="s">
        <v>195</v>
      </c>
      <c r="C785" s="5" t="s">
        <v>49</v>
      </c>
      <c r="D785" s="8" t="s">
        <v>653</v>
      </c>
      <c r="E785" s="6">
        <v>341.6</v>
      </c>
      <c r="F785" s="6">
        <v>324.4</v>
      </c>
      <c r="G785" s="6">
        <v>275.5</v>
      </c>
      <c r="H785" s="5" t="s">
        <v>120</v>
      </c>
      <c r="I785" s="6">
        <f t="shared" si="48"/>
        <v>17.2</v>
      </c>
      <c r="J785" s="5" t="str">
        <f>IF(H785="否","不适用",IF(AND(ISNUMBER(E785),ISNUMBER(F785)),IF(I785&gt;规则与名单!$B$2,"是","否"),"未判定"))</f>
        <v>不适用</v>
      </c>
      <c r="K785" s="5" t="str">
        <f t="shared" si="49"/>
        <v>非测试日纯氢</v>
      </c>
      <c r="L785" s="6">
        <f t="shared" si="50"/>
        <v>275.5</v>
      </c>
      <c r="M785" s="5">
        <f t="shared" si="51"/>
        <v>0</v>
      </c>
      <c r="N785" s="5" t="s">
        <v>5697</v>
      </c>
      <c r="O785" s="5" t="s">
        <v>5698</v>
      </c>
      <c r="P785" s="5" t="s">
        <v>5699</v>
      </c>
    </row>
    <row r="786" ht="19" customHeight="1" spans="1:16">
      <c r="A786" s="5">
        <v>37</v>
      </c>
      <c r="B786" s="5" t="s">
        <v>195</v>
      </c>
      <c r="C786" s="5" t="s">
        <v>49</v>
      </c>
      <c r="D786" s="8" t="s">
        <v>140</v>
      </c>
      <c r="E786" s="6">
        <v>811.6</v>
      </c>
      <c r="F786" s="6">
        <v>768.8</v>
      </c>
      <c r="G786" s="6">
        <v>729.8</v>
      </c>
      <c r="H786" s="5" t="s">
        <v>120</v>
      </c>
      <c r="I786" s="6">
        <f t="shared" si="48"/>
        <v>42.8000000000001</v>
      </c>
      <c r="J786" s="5" t="str">
        <f>IF(H786="否","不适用",IF(AND(ISNUMBER(E786),ISNUMBER(F786)),IF(I786&gt;规则与名单!$B$2,"是","否"),"未判定"))</f>
        <v>不适用</v>
      </c>
      <c r="K786" s="5" t="str">
        <f t="shared" si="49"/>
        <v>非测试日纯氢</v>
      </c>
      <c r="L786" s="6">
        <f t="shared" si="50"/>
        <v>729.8</v>
      </c>
      <c r="M786" s="5">
        <f t="shared" si="51"/>
        <v>0</v>
      </c>
      <c r="N786" s="5" t="s">
        <v>5700</v>
      </c>
      <c r="O786" s="5" t="s">
        <v>5701</v>
      </c>
      <c r="P786" s="5" t="s">
        <v>5702</v>
      </c>
    </row>
    <row r="787" ht="19" customHeight="1" spans="1:16">
      <c r="A787" s="5">
        <v>37</v>
      </c>
      <c r="B787" s="5" t="s">
        <v>195</v>
      </c>
      <c r="C787" s="5" t="s">
        <v>49</v>
      </c>
      <c r="D787" s="8" t="s">
        <v>115</v>
      </c>
      <c r="E787" s="6">
        <v>267.1</v>
      </c>
      <c r="F787" s="6">
        <v>253.4</v>
      </c>
      <c r="G787" s="6">
        <v>149.2</v>
      </c>
      <c r="H787" s="5" t="s">
        <v>120</v>
      </c>
      <c r="I787" s="6">
        <f t="shared" si="48"/>
        <v>13.7</v>
      </c>
      <c r="J787" s="5" t="str">
        <f>IF(H787="否","不适用",IF(AND(ISNUMBER(E787),ISNUMBER(F787)),IF(I787&gt;规则与名单!$B$2,"是","否"),"未判定"))</f>
        <v>不适用</v>
      </c>
      <c r="K787" s="5" t="str">
        <f t="shared" si="49"/>
        <v>非测试日纯氢</v>
      </c>
      <c r="L787" s="6">
        <f t="shared" si="50"/>
        <v>149.2</v>
      </c>
      <c r="M787" s="5">
        <f t="shared" si="51"/>
        <v>0</v>
      </c>
      <c r="N787" s="5" t="s">
        <v>5703</v>
      </c>
      <c r="O787" s="5" t="s">
        <v>5704</v>
      </c>
      <c r="P787" s="5" t="s">
        <v>5705</v>
      </c>
    </row>
    <row r="788" ht="19" customHeight="1" spans="1:16">
      <c r="A788" s="5">
        <v>38</v>
      </c>
      <c r="B788" s="5" t="s">
        <v>196</v>
      </c>
      <c r="C788" s="5" t="s">
        <v>49</v>
      </c>
      <c r="D788" s="8" t="s">
        <v>114</v>
      </c>
      <c r="E788" s="6">
        <v>358.7</v>
      </c>
      <c r="F788" s="6">
        <v>341.1</v>
      </c>
      <c r="G788" s="6">
        <v>202.3</v>
      </c>
      <c r="H788" s="5" t="s">
        <v>120</v>
      </c>
      <c r="I788" s="6">
        <f t="shared" si="48"/>
        <v>17.6</v>
      </c>
      <c r="J788" s="5" t="str">
        <f>IF(H788="否","不适用",IF(AND(ISNUMBER(E788),ISNUMBER(F788)),IF(I788&gt;规则与名单!$B$2,"是","否"),"未判定"))</f>
        <v>不适用</v>
      </c>
      <c r="K788" s="5" t="str">
        <f t="shared" si="49"/>
        <v>非测试日纯氢</v>
      </c>
      <c r="L788" s="6">
        <f t="shared" si="50"/>
        <v>202.3</v>
      </c>
      <c r="M788" s="5">
        <f t="shared" si="51"/>
        <v>0</v>
      </c>
      <c r="N788" s="5" t="s">
        <v>5706</v>
      </c>
      <c r="O788" s="5" t="s">
        <v>5707</v>
      </c>
      <c r="P788" s="5" t="s">
        <v>5708</v>
      </c>
    </row>
    <row r="789" ht="19" customHeight="1" spans="1:16">
      <c r="A789" s="5">
        <v>38</v>
      </c>
      <c r="B789" s="5" t="s">
        <v>196</v>
      </c>
      <c r="C789" s="5" t="s">
        <v>49</v>
      </c>
      <c r="D789" s="8" t="s">
        <v>605</v>
      </c>
      <c r="E789" s="6">
        <v>270.7</v>
      </c>
      <c r="F789" s="6">
        <v>256.8</v>
      </c>
      <c r="G789" s="6">
        <v>131.9</v>
      </c>
      <c r="H789" s="5" t="s">
        <v>120</v>
      </c>
      <c r="I789" s="6">
        <f t="shared" si="48"/>
        <v>13.9</v>
      </c>
      <c r="J789" s="5" t="str">
        <f>IF(H789="否","不适用",IF(AND(ISNUMBER(E789),ISNUMBER(F789)),IF(I789&gt;规则与名单!$B$2,"是","否"),"未判定"))</f>
        <v>不适用</v>
      </c>
      <c r="K789" s="5" t="str">
        <f t="shared" si="49"/>
        <v>非测试日纯氢</v>
      </c>
      <c r="L789" s="6">
        <f t="shared" si="50"/>
        <v>131.9</v>
      </c>
      <c r="M789" s="5">
        <f t="shared" si="51"/>
        <v>0</v>
      </c>
      <c r="N789" s="5" t="s">
        <v>5709</v>
      </c>
      <c r="O789" s="5" t="s">
        <v>5710</v>
      </c>
      <c r="P789" s="5" t="s">
        <v>5711</v>
      </c>
    </row>
    <row r="790" ht="19" customHeight="1" spans="1:16">
      <c r="A790" s="5">
        <v>38</v>
      </c>
      <c r="B790" s="5" t="s">
        <v>196</v>
      </c>
      <c r="C790" s="5" t="s">
        <v>49</v>
      </c>
      <c r="D790" s="8" t="s">
        <v>186</v>
      </c>
      <c r="E790" s="6">
        <v>63.5</v>
      </c>
      <c r="F790" s="6">
        <v>60.7</v>
      </c>
      <c r="G790" s="6">
        <v>16.1</v>
      </c>
      <c r="H790" s="5" t="s">
        <v>120</v>
      </c>
      <c r="I790" s="6">
        <f t="shared" si="48"/>
        <v>2.8</v>
      </c>
      <c r="J790" s="5" t="str">
        <f>IF(H790="否","不适用",IF(AND(ISNUMBER(E790),ISNUMBER(F790)),IF(I790&gt;规则与名单!$B$2,"是","否"),"未判定"))</f>
        <v>不适用</v>
      </c>
      <c r="K790" s="5" t="str">
        <f t="shared" si="49"/>
        <v>非测试日纯氢</v>
      </c>
      <c r="L790" s="6">
        <f t="shared" si="50"/>
        <v>16.1</v>
      </c>
      <c r="M790" s="5">
        <f t="shared" si="51"/>
        <v>0</v>
      </c>
      <c r="N790" s="5" t="s">
        <v>5712</v>
      </c>
      <c r="O790" s="5" t="s">
        <v>5713</v>
      </c>
      <c r="P790" s="5" t="s">
        <v>5714</v>
      </c>
    </row>
    <row r="791" ht="19" customHeight="1" spans="1:16">
      <c r="A791" s="5">
        <v>38</v>
      </c>
      <c r="B791" s="5" t="s">
        <v>196</v>
      </c>
      <c r="C791" s="5" t="s">
        <v>49</v>
      </c>
      <c r="D791" s="8" t="s">
        <v>165</v>
      </c>
      <c r="E791" s="6">
        <v>275.4</v>
      </c>
      <c r="F791" s="6">
        <v>263.2</v>
      </c>
      <c r="G791" s="6">
        <v>141.2</v>
      </c>
      <c r="H791" s="5" t="s">
        <v>120</v>
      </c>
      <c r="I791" s="6">
        <f t="shared" si="48"/>
        <v>12.2</v>
      </c>
      <c r="J791" s="5" t="str">
        <f>IF(H791="否","不适用",IF(AND(ISNUMBER(E791),ISNUMBER(F791)),IF(I791&gt;规则与名单!$B$2,"是","否"),"未判定"))</f>
        <v>不适用</v>
      </c>
      <c r="K791" s="5" t="str">
        <f t="shared" si="49"/>
        <v>非测试日纯氢</v>
      </c>
      <c r="L791" s="6">
        <f t="shared" si="50"/>
        <v>141.2</v>
      </c>
      <c r="M791" s="5">
        <f t="shared" si="51"/>
        <v>0</v>
      </c>
      <c r="N791" s="5" t="s">
        <v>5715</v>
      </c>
      <c r="O791" s="5" t="s">
        <v>5716</v>
      </c>
      <c r="P791" s="5" t="s">
        <v>5717</v>
      </c>
    </row>
    <row r="792" ht="19" customHeight="1" spans="1:16">
      <c r="A792" s="5">
        <v>38</v>
      </c>
      <c r="B792" s="5" t="s">
        <v>196</v>
      </c>
      <c r="C792" s="5" t="s">
        <v>49</v>
      </c>
      <c r="D792" s="8" t="s">
        <v>151</v>
      </c>
      <c r="E792" s="6">
        <v>187.1</v>
      </c>
      <c r="F792" s="6">
        <v>309.5</v>
      </c>
      <c r="G792" s="6">
        <v>174.2</v>
      </c>
      <c r="H792" s="5" t="s">
        <v>120</v>
      </c>
      <c r="I792" s="6">
        <f t="shared" si="48"/>
        <v>-122.4</v>
      </c>
      <c r="J792" s="5" t="str">
        <f>IF(H792="否","不适用",IF(AND(ISNUMBER(E792),ISNUMBER(F792)),IF(I792&gt;规则与名单!$B$2,"是","否"),"未判定"))</f>
        <v>不适用</v>
      </c>
      <c r="K792" s="5" t="str">
        <f t="shared" si="49"/>
        <v>非测试日纯氢</v>
      </c>
      <c r="L792" s="6">
        <f t="shared" si="50"/>
        <v>174.2</v>
      </c>
      <c r="M792" s="5">
        <f t="shared" si="51"/>
        <v>0</v>
      </c>
      <c r="N792" s="5" t="s">
        <v>5718</v>
      </c>
      <c r="O792" s="5" t="s">
        <v>5719</v>
      </c>
      <c r="P792" s="5" t="s">
        <v>5720</v>
      </c>
    </row>
    <row r="793" ht="19" customHeight="1" spans="1:16">
      <c r="A793" s="5">
        <v>38</v>
      </c>
      <c r="B793" s="5" t="s">
        <v>196</v>
      </c>
      <c r="C793" s="5" t="s">
        <v>49</v>
      </c>
      <c r="D793" s="8" t="s">
        <v>3358</v>
      </c>
      <c r="E793" s="6">
        <v>436.8</v>
      </c>
      <c r="F793" s="6">
        <v>284.2</v>
      </c>
      <c r="G793" s="6">
        <v>162.3</v>
      </c>
      <c r="H793" s="5" t="s">
        <v>120</v>
      </c>
      <c r="I793" s="6">
        <f t="shared" si="48"/>
        <v>152.6</v>
      </c>
      <c r="J793" s="5" t="str">
        <f>IF(H793="否","不适用",IF(AND(ISNUMBER(E793),ISNUMBER(F793)),IF(I793&gt;规则与名单!$B$2,"是","否"),"未判定"))</f>
        <v>不适用</v>
      </c>
      <c r="K793" s="5" t="str">
        <f t="shared" si="49"/>
        <v>非测试日纯氢</v>
      </c>
      <c r="L793" s="6">
        <f t="shared" si="50"/>
        <v>162.3</v>
      </c>
      <c r="M793" s="5">
        <f t="shared" si="51"/>
        <v>0</v>
      </c>
      <c r="N793" s="5" t="s">
        <v>5721</v>
      </c>
      <c r="O793" s="5" t="s">
        <v>5722</v>
      </c>
      <c r="P793" s="5" t="s">
        <v>5723</v>
      </c>
    </row>
    <row r="794" ht="19" customHeight="1" spans="1:16">
      <c r="A794" s="5">
        <v>38</v>
      </c>
      <c r="B794" s="5" t="s">
        <v>196</v>
      </c>
      <c r="C794" s="5" t="s">
        <v>49</v>
      </c>
      <c r="D794" s="8" t="s">
        <v>272</v>
      </c>
      <c r="E794" s="6">
        <v>223.4</v>
      </c>
      <c r="F794" s="6">
        <v>212.5</v>
      </c>
      <c r="G794" s="6">
        <v>146.4</v>
      </c>
      <c r="H794" s="5" t="s">
        <v>120</v>
      </c>
      <c r="I794" s="6">
        <f t="shared" si="48"/>
        <v>10.9</v>
      </c>
      <c r="J794" s="5" t="str">
        <f>IF(H794="否","不适用",IF(AND(ISNUMBER(E794),ISNUMBER(F794)),IF(I794&gt;规则与名单!$B$2,"是","否"),"未判定"))</f>
        <v>不适用</v>
      </c>
      <c r="K794" s="5" t="str">
        <f t="shared" si="49"/>
        <v>非测试日纯氢</v>
      </c>
      <c r="L794" s="6">
        <f t="shared" si="50"/>
        <v>146.4</v>
      </c>
      <c r="M794" s="5">
        <f t="shared" si="51"/>
        <v>0</v>
      </c>
      <c r="N794" s="5" t="s">
        <v>5724</v>
      </c>
      <c r="O794" s="5" t="s">
        <v>5725</v>
      </c>
      <c r="P794" s="5" t="s">
        <v>5726</v>
      </c>
    </row>
    <row r="795" ht="19" customHeight="1" spans="1:16">
      <c r="A795" s="5">
        <v>38</v>
      </c>
      <c r="B795" s="5" t="s">
        <v>196</v>
      </c>
      <c r="C795" s="5" t="s">
        <v>49</v>
      </c>
      <c r="D795" s="8" t="s">
        <v>506</v>
      </c>
      <c r="E795" s="6">
        <v>162.9</v>
      </c>
      <c r="F795" s="6">
        <v>155.2</v>
      </c>
      <c r="G795" s="6">
        <v>104.2</v>
      </c>
      <c r="H795" s="5" t="s">
        <v>120</v>
      </c>
      <c r="I795" s="6">
        <f t="shared" si="48"/>
        <v>7.70000000000002</v>
      </c>
      <c r="J795" s="5" t="str">
        <f>IF(H795="否","不适用",IF(AND(ISNUMBER(E795),ISNUMBER(F795)),IF(I795&gt;规则与名单!$B$2,"是","否"),"未判定"))</f>
        <v>不适用</v>
      </c>
      <c r="K795" s="5" t="str">
        <f t="shared" si="49"/>
        <v>非测试日纯氢</v>
      </c>
      <c r="L795" s="6">
        <f t="shared" si="50"/>
        <v>104.2</v>
      </c>
      <c r="M795" s="5">
        <f t="shared" si="51"/>
        <v>0</v>
      </c>
      <c r="N795" s="5" t="s">
        <v>5727</v>
      </c>
      <c r="O795" s="5" t="s">
        <v>5728</v>
      </c>
      <c r="P795" s="5" t="s">
        <v>5729</v>
      </c>
    </row>
    <row r="796" ht="19" customHeight="1" spans="1:16">
      <c r="A796" s="5">
        <v>38</v>
      </c>
      <c r="B796" s="5" t="s">
        <v>196</v>
      </c>
      <c r="C796" s="5" t="s">
        <v>49</v>
      </c>
      <c r="D796" s="8" t="s">
        <v>673</v>
      </c>
      <c r="E796" s="6">
        <v>294.4</v>
      </c>
      <c r="F796" s="6">
        <v>279.6</v>
      </c>
      <c r="G796" s="6">
        <v>179.2</v>
      </c>
      <c r="H796" s="5" t="s">
        <v>120</v>
      </c>
      <c r="I796" s="6">
        <f t="shared" si="48"/>
        <v>14.8</v>
      </c>
      <c r="J796" s="5" t="str">
        <f>IF(H796="否","不适用",IF(AND(ISNUMBER(E796),ISNUMBER(F796)),IF(I796&gt;规则与名单!$B$2,"是","否"),"未判定"))</f>
        <v>不适用</v>
      </c>
      <c r="K796" s="5" t="str">
        <f t="shared" si="49"/>
        <v>非测试日纯氢</v>
      </c>
      <c r="L796" s="6">
        <f t="shared" si="50"/>
        <v>179.2</v>
      </c>
      <c r="M796" s="5">
        <f t="shared" si="51"/>
        <v>0</v>
      </c>
      <c r="N796" s="5" t="s">
        <v>5730</v>
      </c>
      <c r="O796" s="5" t="s">
        <v>5731</v>
      </c>
      <c r="P796" s="5" t="s">
        <v>5732</v>
      </c>
    </row>
    <row r="797" ht="19" customHeight="1" spans="1:16">
      <c r="A797" s="5">
        <v>38</v>
      </c>
      <c r="B797" s="5" t="s">
        <v>196</v>
      </c>
      <c r="C797" s="5" t="s">
        <v>49</v>
      </c>
      <c r="D797" s="8" t="s">
        <v>183</v>
      </c>
      <c r="E797" s="6">
        <v>152</v>
      </c>
      <c r="F797" s="6">
        <v>144.7</v>
      </c>
      <c r="G797" s="6">
        <v>105.7</v>
      </c>
      <c r="H797" s="5" t="s">
        <v>120</v>
      </c>
      <c r="I797" s="6">
        <f t="shared" si="48"/>
        <v>7.30000000000001</v>
      </c>
      <c r="J797" s="5" t="str">
        <f>IF(H797="否","不适用",IF(AND(ISNUMBER(E797),ISNUMBER(F797)),IF(I797&gt;规则与名单!$B$2,"是","否"),"未判定"))</f>
        <v>不适用</v>
      </c>
      <c r="K797" s="5" t="str">
        <f t="shared" si="49"/>
        <v>非测试日纯氢</v>
      </c>
      <c r="L797" s="6">
        <f t="shared" si="50"/>
        <v>105.7</v>
      </c>
      <c r="M797" s="5">
        <f t="shared" si="51"/>
        <v>0</v>
      </c>
      <c r="N797" s="5" t="s">
        <v>5733</v>
      </c>
      <c r="O797" s="5" t="s">
        <v>5734</v>
      </c>
      <c r="P797" s="5" t="s">
        <v>5735</v>
      </c>
    </row>
    <row r="798" ht="19" customHeight="1" spans="1:16">
      <c r="A798" s="5">
        <v>38</v>
      </c>
      <c r="B798" s="5" t="s">
        <v>196</v>
      </c>
      <c r="C798" s="5" t="s">
        <v>49</v>
      </c>
      <c r="D798" s="8" t="s">
        <v>431</v>
      </c>
      <c r="E798" s="6">
        <v>276</v>
      </c>
      <c r="F798" s="6">
        <v>343.9</v>
      </c>
      <c r="G798" s="6">
        <v>143.4</v>
      </c>
      <c r="H798" s="5" t="s">
        <v>120</v>
      </c>
      <c r="I798" s="6">
        <f t="shared" si="48"/>
        <v>-67.9</v>
      </c>
      <c r="J798" s="5" t="str">
        <f>IF(H798="否","不适用",IF(AND(ISNUMBER(E798),ISNUMBER(F798)),IF(I798&gt;规则与名单!$B$2,"是","否"),"未判定"))</f>
        <v>不适用</v>
      </c>
      <c r="K798" s="5" t="str">
        <f t="shared" si="49"/>
        <v>非测试日纯氢</v>
      </c>
      <c r="L798" s="6">
        <f t="shared" si="50"/>
        <v>143.4</v>
      </c>
      <c r="M798" s="5">
        <f t="shared" si="51"/>
        <v>0</v>
      </c>
      <c r="N798" s="5" t="s">
        <v>5736</v>
      </c>
      <c r="O798" s="5" t="s">
        <v>5737</v>
      </c>
      <c r="P798" s="5" t="s">
        <v>5738</v>
      </c>
    </row>
    <row r="799" ht="19" customHeight="1" spans="1:16">
      <c r="A799" s="5">
        <v>38</v>
      </c>
      <c r="B799" s="5" t="s">
        <v>196</v>
      </c>
      <c r="C799" s="5" t="s">
        <v>49</v>
      </c>
      <c r="D799" s="8" t="s">
        <v>3377</v>
      </c>
      <c r="E799" s="6">
        <v>249.3</v>
      </c>
      <c r="F799" s="6">
        <v>229.3</v>
      </c>
      <c r="G799" s="6">
        <v>111.1</v>
      </c>
      <c r="H799" s="5" t="s">
        <v>120</v>
      </c>
      <c r="I799" s="6">
        <f t="shared" si="48"/>
        <v>20</v>
      </c>
      <c r="J799" s="5" t="str">
        <f>IF(H799="否","不适用",IF(AND(ISNUMBER(E799),ISNUMBER(F799)),IF(I799&gt;规则与名单!$B$2,"是","否"),"未判定"))</f>
        <v>不适用</v>
      </c>
      <c r="K799" s="5" t="str">
        <f t="shared" si="49"/>
        <v>非测试日纯氢</v>
      </c>
      <c r="L799" s="6">
        <f t="shared" si="50"/>
        <v>111.1</v>
      </c>
      <c r="M799" s="5">
        <f t="shared" si="51"/>
        <v>0</v>
      </c>
      <c r="N799" s="5" t="s">
        <v>5739</v>
      </c>
      <c r="O799" s="5" t="s">
        <v>5740</v>
      </c>
      <c r="P799" s="5" t="s">
        <v>5741</v>
      </c>
    </row>
    <row r="800" ht="19" customHeight="1" spans="1:16">
      <c r="A800" s="5">
        <v>38</v>
      </c>
      <c r="B800" s="5" t="s">
        <v>196</v>
      </c>
      <c r="C800" s="5" t="s">
        <v>49</v>
      </c>
      <c r="D800" s="8" t="s">
        <v>407</v>
      </c>
      <c r="E800" s="6">
        <v>147.4</v>
      </c>
      <c r="F800" s="6">
        <v>143.9</v>
      </c>
      <c r="G800" s="6">
        <v>67.7</v>
      </c>
      <c r="H800" s="5" t="s">
        <v>120</v>
      </c>
      <c r="I800" s="6">
        <f t="shared" si="48"/>
        <v>3.5</v>
      </c>
      <c r="J800" s="5" t="str">
        <f>IF(H800="否","不适用",IF(AND(ISNUMBER(E800),ISNUMBER(F800)),IF(I800&gt;规则与名单!$B$2,"是","否"),"未判定"))</f>
        <v>不适用</v>
      </c>
      <c r="K800" s="5" t="str">
        <f t="shared" si="49"/>
        <v>非测试日纯氢</v>
      </c>
      <c r="L800" s="6">
        <f t="shared" si="50"/>
        <v>67.7</v>
      </c>
      <c r="M800" s="5">
        <f t="shared" si="51"/>
        <v>0</v>
      </c>
      <c r="N800" s="5" t="s">
        <v>5742</v>
      </c>
      <c r="O800" s="5" t="s">
        <v>5743</v>
      </c>
      <c r="P800" s="5" t="s">
        <v>5744</v>
      </c>
    </row>
    <row r="801" ht="19" customHeight="1" spans="1:16">
      <c r="A801" s="5">
        <v>38</v>
      </c>
      <c r="B801" s="5" t="s">
        <v>196</v>
      </c>
      <c r="C801" s="5" t="s">
        <v>49</v>
      </c>
      <c r="D801" s="8" t="s">
        <v>411</v>
      </c>
      <c r="E801" s="6">
        <v>170.3</v>
      </c>
      <c r="F801" s="6">
        <v>162.1</v>
      </c>
      <c r="G801" s="6">
        <v>65.9</v>
      </c>
      <c r="H801" s="5" t="s">
        <v>120</v>
      </c>
      <c r="I801" s="6">
        <f t="shared" si="48"/>
        <v>8.20000000000002</v>
      </c>
      <c r="J801" s="5" t="str">
        <f>IF(H801="否","不适用",IF(AND(ISNUMBER(E801),ISNUMBER(F801)),IF(I801&gt;规则与名单!$B$2,"是","否"),"未判定"))</f>
        <v>不适用</v>
      </c>
      <c r="K801" s="5" t="str">
        <f t="shared" si="49"/>
        <v>非测试日纯氢</v>
      </c>
      <c r="L801" s="6">
        <f t="shared" si="50"/>
        <v>65.9</v>
      </c>
      <c r="M801" s="5">
        <f t="shared" si="51"/>
        <v>0</v>
      </c>
      <c r="N801" s="5" t="s">
        <v>5745</v>
      </c>
      <c r="O801" s="5" t="s">
        <v>5746</v>
      </c>
      <c r="P801" s="5" t="s">
        <v>5747</v>
      </c>
    </row>
    <row r="802" ht="19" customHeight="1" spans="1:16">
      <c r="A802" s="5">
        <v>38</v>
      </c>
      <c r="B802" s="5" t="s">
        <v>196</v>
      </c>
      <c r="C802" s="5" t="s">
        <v>49</v>
      </c>
      <c r="D802" s="8" t="s">
        <v>251</v>
      </c>
      <c r="E802" s="6">
        <v>316</v>
      </c>
      <c r="F802" s="6">
        <v>300.7</v>
      </c>
      <c r="G802" s="6">
        <v>224</v>
      </c>
      <c r="H802" s="5" t="s">
        <v>120</v>
      </c>
      <c r="I802" s="6">
        <f t="shared" si="48"/>
        <v>15.3</v>
      </c>
      <c r="J802" s="5" t="str">
        <f>IF(H802="否","不适用",IF(AND(ISNUMBER(E802),ISNUMBER(F802)),IF(I802&gt;规则与名单!$B$2,"是","否"),"未判定"))</f>
        <v>不适用</v>
      </c>
      <c r="K802" s="5" t="str">
        <f t="shared" si="49"/>
        <v>非测试日纯氢</v>
      </c>
      <c r="L802" s="6">
        <f t="shared" si="50"/>
        <v>224</v>
      </c>
      <c r="M802" s="5">
        <f t="shared" si="51"/>
        <v>0</v>
      </c>
      <c r="N802" s="5" t="s">
        <v>5748</v>
      </c>
      <c r="O802" s="5" t="s">
        <v>5749</v>
      </c>
      <c r="P802" s="5" t="s">
        <v>5750</v>
      </c>
    </row>
    <row r="803" ht="19" customHeight="1" spans="1:16">
      <c r="A803" s="5">
        <v>38</v>
      </c>
      <c r="B803" s="5" t="s">
        <v>196</v>
      </c>
      <c r="C803" s="5" t="s">
        <v>49</v>
      </c>
      <c r="D803" s="8" t="s">
        <v>472</v>
      </c>
      <c r="E803" s="6">
        <v>354.5</v>
      </c>
      <c r="F803" s="6">
        <v>336.4</v>
      </c>
      <c r="G803" s="6">
        <v>156.2</v>
      </c>
      <c r="H803" s="5" t="s">
        <v>120</v>
      </c>
      <c r="I803" s="6">
        <f t="shared" si="48"/>
        <v>18.1</v>
      </c>
      <c r="J803" s="5" t="str">
        <f>IF(H803="否","不适用",IF(AND(ISNUMBER(E803),ISNUMBER(F803)),IF(I803&gt;规则与名单!$B$2,"是","否"),"未判定"))</f>
        <v>不适用</v>
      </c>
      <c r="K803" s="5" t="str">
        <f t="shared" si="49"/>
        <v>非测试日纯氢</v>
      </c>
      <c r="L803" s="6">
        <f t="shared" si="50"/>
        <v>156.2</v>
      </c>
      <c r="M803" s="5">
        <f t="shared" si="51"/>
        <v>0</v>
      </c>
      <c r="N803" s="5" t="s">
        <v>5751</v>
      </c>
      <c r="O803" s="5" t="s">
        <v>5752</v>
      </c>
      <c r="P803" s="5" t="s">
        <v>5753</v>
      </c>
    </row>
    <row r="804" ht="19" customHeight="1" spans="1:16">
      <c r="A804" s="5">
        <v>38</v>
      </c>
      <c r="B804" s="5" t="s">
        <v>196</v>
      </c>
      <c r="C804" s="5" t="s">
        <v>49</v>
      </c>
      <c r="D804" s="8" t="s">
        <v>466</v>
      </c>
      <c r="E804" s="6">
        <v>375.2</v>
      </c>
      <c r="F804" s="6">
        <v>355.9</v>
      </c>
      <c r="G804" s="6">
        <v>223.5</v>
      </c>
      <c r="H804" s="5" t="s">
        <v>120</v>
      </c>
      <c r="I804" s="6">
        <f t="shared" si="48"/>
        <v>19.3</v>
      </c>
      <c r="J804" s="5" t="str">
        <f>IF(H804="否","不适用",IF(AND(ISNUMBER(E804),ISNUMBER(F804)),IF(I804&gt;规则与名单!$B$2,"是","否"),"未判定"))</f>
        <v>不适用</v>
      </c>
      <c r="K804" s="5" t="str">
        <f t="shared" si="49"/>
        <v>非测试日纯氢</v>
      </c>
      <c r="L804" s="6">
        <f t="shared" si="50"/>
        <v>223.5</v>
      </c>
      <c r="M804" s="5">
        <f t="shared" si="51"/>
        <v>0</v>
      </c>
      <c r="N804" s="5" t="s">
        <v>5754</v>
      </c>
      <c r="O804" s="5" t="s">
        <v>5755</v>
      </c>
      <c r="P804" s="5" t="s">
        <v>5756</v>
      </c>
    </row>
    <row r="805" ht="19" customHeight="1" spans="1:16">
      <c r="A805" s="5">
        <v>38</v>
      </c>
      <c r="B805" s="5" t="s">
        <v>196</v>
      </c>
      <c r="C805" s="5" t="s">
        <v>49</v>
      </c>
      <c r="D805" s="8" t="s">
        <v>333</v>
      </c>
      <c r="E805" s="6">
        <v>394.2</v>
      </c>
      <c r="F805" s="6">
        <v>375.6</v>
      </c>
      <c r="G805" s="6">
        <v>183.6</v>
      </c>
      <c r="H805" s="5" t="s">
        <v>120</v>
      </c>
      <c r="I805" s="6">
        <f t="shared" si="48"/>
        <v>18.6</v>
      </c>
      <c r="J805" s="5" t="str">
        <f>IF(H805="否","不适用",IF(AND(ISNUMBER(E805),ISNUMBER(F805)),IF(I805&gt;规则与名单!$B$2,"是","否"),"未判定"))</f>
        <v>不适用</v>
      </c>
      <c r="K805" s="5" t="str">
        <f t="shared" si="49"/>
        <v>非测试日纯氢</v>
      </c>
      <c r="L805" s="6">
        <f t="shared" si="50"/>
        <v>183.6</v>
      </c>
      <c r="M805" s="5">
        <f t="shared" si="51"/>
        <v>0</v>
      </c>
      <c r="N805" s="5" t="s">
        <v>5757</v>
      </c>
      <c r="O805" s="5" t="s">
        <v>5758</v>
      </c>
      <c r="P805" s="5" t="s">
        <v>5759</v>
      </c>
    </row>
    <row r="806" ht="19" customHeight="1" spans="1:16">
      <c r="A806" s="5">
        <v>38</v>
      </c>
      <c r="B806" s="5" t="s">
        <v>196</v>
      </c>
      <c r="C806" s="5" t="s">
        <v>49</v>
      </c>
      <c r="D806" s="8" t="s">
        <v>175</v>
      </c>
      <c r="E806" s="6">
        <v>260.3</v>
      </c>
      <c r="F806" s="6">
        <v>247.5</v>
      </c>
      <c r="G806" s="6">
        <v>116.8</v>
      </c>
      <c r="H806" s="5" t="s">
        <v>120</v>
      </c>
      <c r="I806" s="6">
        <f t="shared" si="48"/>
        <v>12.8</v>
      </c>
      <c r="J806" s="5" t="str">
        <f>IF(H806="否","不适用",IF(AND(ISNUMBER(E806),ISNUMBER(F806)),IF(I806&gt;规则与名单!$B$2,"是","否"),"未判定"))</f>
        <v>不适用</v>
      </c>
      <c r="K806" s="5" t="str">
        <f t="shared" si="49"/>
        <v>非测试日纯氢</v>
      </c>
      <c r="L806" s="6">
        <f t="shared" si="50"/>
        <v>116.8</v>
      </c>
      <c r="M806" s="5">
        <f t="shared" si="51"/>
        <v>0</v>
      </c>
      <c r="N806" s="5" t="s">
        <v>5760</v>
      </c>
      <c r="O806" s="5" t="s">
        <v>5761</v>
      </c>
      <c r="P806" s="5" t="s">
        <v>5762</v>
      </c>
    </row>
    <row r="807" ht="19" customHeight="1" spans="1:16">
      <c r="A807" s="5">
        <v>38</v>
      </c>
      <c r="B807" s="5" t="s">
        <v>196</v>
      </c>
      <c r="C807" s="5" t="s">
        <v>49</v>
      </c>
      <c r="D807" s="8" t="s">
        <v>3402</v>
      </c>
      <c r="E807" s="6">
        <v>390.5</v>
      </c>
      <c r="F807" s="6">
        <v>370.9</v>
      </c>
      <c r="G807" s="6">
        <v>255.5</v>
      </c>
      <c r="H807" s="5" t="s">
        <v>120</v>
      </c>
      <c r="I807" s="6">
        <f t="shared" si="48"/>
        <v>19.6</v>
      </c>
      <c r="J807" s="5" t="str">
        <f>IF(H807="否","不适用",IF(AND(ISNUMBER(E807),ISNUMBER(F807)),IF(I807&gt;规则与名单!$B$2,"是","否"),"未判定"))</f>
        <v>不适用</v>
      </c>
      <c r="K807" s="5" t="str">
        <f t="shared" si="49"/>
        <v>非测试日纯氢</v>
      </c>
      <c r="L807" s="6">
        <f t="shared" si="50"/>
        <v>255.5</v>
      </c>
      <c r="M807" s="5">
        <f t="shared" si="51"/>
        <v>0</v>
      </c>
      <c r="N807" s="5" t="s">
        <v>5763</v>
      </c>
      <c r="O807" s="5" t="s">
        <v>5764</v>
      </c>
      <c r="P807" s="5" t="s">
        <v>5765</v>
      </c>
    </row>
    <row r="808" ht="19" customHeight="1" spans="1:16">
      <c r="A808" s="5">
        <v>38</v>
      </c>
      <c r="B808" s="5" t="s">
        <v>196</v>
      </c>
      <c r="C808" s="5" t="s">
        <v>49</v>
      </c>
      <c r="D808" s="8" t="s">
        <v>487</v>
      </c>
      <c r="E808" s="6">
        <v>309.1</v>
      </c>
      <c r="F808" s="6">
        <v>294</v>
      </c>
      <c r="G808" s="6">
        <v>164.2</v>
      </c>
      <c r="H808" s="5" t="s">
        <v>120</v>
      </c>
      <c r="I808" s="6">
        <f t="shared" si="48"/>
        <v>15.1</v>
      </c>
      <c r="J808" s="5" t="str">
        <f>IF(H808="否","不适用",IF(AND(ISNUMBER(E808),ISNUMBER(F808)),IF(I808&gt;规则与名单!$B$2,"是","否"),"未判定"))</f>
        <v>不适用</v>
      </c>
      <c r="K808" s="5" t="str">
        <f t="shared" si="49"/>
        <v>非测试日纯氢</v>
      </c>
      <c r="L808" s="6">
        <f t="shared" si="50"/>
        <v>164.2</v>
      </c>
      <c r="M808" s="5">
        <f t="shared" si="51"/>
        <v>0</v>
      </c>
      <c r="N808" s="5" t="s">
        <v>5766</v>
      </c>
      <c r="O808" s="5" t="s">
        <v>5767</v>
      </c>
      <c r="P808" s="5" t="s">
        <v>5768</v>
      </c>
    </row>
    <row r="809" ht="19" customHeight="1" spans="1:16">
      <c r="A809" s="5">
        <v>38</v>
      </c>
      <c r="B809" s="5" t="s">
        <v>196</v>
      </c>
      <c r="C809" s="5" t="s">
        <v>49</v>
      </c>
      <c r="D809" s="8" t="s">
        <v>121</v>
      </c>
      <c r="E809" s="6">
        <v>260.8</v>
      </c>
      <c r="F809" s="6">
        <v>247.5</v>
      </c>
      <c r="G809" s="6">
        <v>136.4</v>
      </c>
      <c r="H809" s="5" t="s">
        <v>120</v>
      </c>
      <c r="I809" s="6">
        <f t="shared" si="48"/>
        <v>13.3</v>
      </c>
      <c r="J809" s="5" t="str">
        <f>IF(H809="否","不适用",IF(AND(ISNUMBER(E809),ISNUMBER(F809)),IF(I809&gt;规则与名单!$B$2,"是","否"),"未判定"))</f>
        <v>不适用</v>
      </c>
      <c r="K809" s="5" t="str">
        <f t="shared" si="49"/>
        <v>非测试日纯氢</v>
      </c>
      <c r="L809" s="6">
        <f t="shared" si="50"/>
        <v>136.4</v>
      </c>
      <c r="M809" s="5">
        <f t="shared" si="51"/>
        <v>0</v>
      </c>
      <c r="N809" s="5" t="s">
        <v>5769</v>
      </c>
      <c r="O809" s="5" t="s">
        <v>5770</v>
      </c>
      <c r="P809" s="5" t="s">
        <v>5771</v>
      </c>
    </row>
    <row r="810" ht="19" customHeight="1" spans="1:16">
      <c r="A810" s="5">
        <v>38</v>
      </c>
      <c r="B810" s="5" t="s">
        <v>196</v>
      </c>
      <c r="C810" s="5" t="s">
        <v>49</v>
      </c>
      <c r="D810" s="8" t="s">
        <v>170</v>
      </c>
      <c r="E810" s="6">
        <v>209.4</v>
      </c>
      <c r="F810" s="6">
        <v>198.8</v>
      </c>
      <c r="G810" s="6">
        <v>176.7</v>
      </c>
      <c r="H810" s="5" t="s">
        <v>120</v>
      </c>
      <c r="I810" s="6">
        <f t="shared" si="48"/>
        <v>10.6</v>
      </c>
      <c r="J810" s="5" t="str">
        <f>IF(H810="否","不适用",IF(AND(ISNUMBER(E810),ISNUMBER(F810)),IF(I810&gt;规则与名单!$B$2,"是","否"),"未判定"))</f>
        <v>不适用</v>
      </c>
      <c r="K810" s="5" t="str">
        <f t="shared" si="49"/>
        <v>非测试日纯氢</v>
      </c>
      <c r="L810" s="6">
        <f t="shared" si="50"/>
        <v>176.7</v>
      </c>
      <c r="M810" s="5">
        <f t="shared" si="51"/>
        <v>0</v>
      </c>
      <c r="N810" s="5" t="s">
        <v>5772</v>
      </c>
      <c r="O810" s="5" t="s">
        <v>5773</v>
      </c>
      <c r="P810" s="5" t="s">
        <v>5774</v>
      </c>
    </row>
    <row r="811" ht="19" customHeight="1" spans="1:16">
      <c r="A811" s="5">
        <v>38</v>
      </c>
      <c r="B811" s="5" t="s">
        <v>196</v>
      </c>
      <c r="C811" s="5" t="s">
        <v>49</v>
      </c>
      <c r="D811" s="8" t="s">
        <v>644</v>
      </c>
      <c r="E811" s="6">
        <v>489.5</v>
      </c>
      <c r="F811" s="6">
        <v>726.3</v>
      </c>
      <c r="G811" s="6">
        <v>196.4</v>
      </c>
      <c r="H811" s="5" t="s">
        <v>120</v>
      </c>
      <c r="I811" s="6">
        <f t="shared" si="48"/>
        <v>-236.8</v>
      </c>
      <c r="J811" s="5" t="str">
        <f>IF(H811="否","不适用",IF(AND(ISNUMBER(E811),ISNUMBER(F811)),IF(I811&gt;规则与名单!$B$2,"是","否"),"未判定"))</f>
        <v>不适用</v>
      </c>
      <c r="K811" s="5" t="str">
        <f t="shared" si="49"/>
        <v>非测试日纯氢</v>
      </c>
      <c r="L811" s="6">
        <f t="shared" si="50"/>
        <v>196.4</v>
      </c>
      <c r="M811" s="5">
        <f t="shared" si="51"/>
        <v>0</v>
      </c>
      <c r="N811" s="5" t="s">
        <v>5775</v>
      </c>
      <c r="O811" s="5" t="s">
        <v>5776</v>
      </c>
      <c r="P811" s="5" t="s">
        <v>5777</v>
      </c>
    </row>
    <row r="812" ht="19" customHeight="1" spans="1:16">
      <c r="A812" s="5">
        <v>38</v>
      </c>
      <c r="B812" s="5" t="s">
        <v>196</v>
      </c>
      <c r="C812" s="5" t="s">
        <v>49</v>
      </c>
      <c r="D812" s="8" t="s">
        <v>3418</v>
      </c>
      <c r="E812" s="6">
        <v>268.8</v>
      </c>
      <c r="F812" s="6">
        <v>255.9</v>
      </c>
      <c r="G812" s="6">
        <v>128.6</v>
      </c>
      <c r="H812" s="5" t="s">
        <v>120</v>
      </c>
      <c r="I812" s="6">
        <f t="shared" si="48"/>
        <v>12.9</v>
      </c>
      <c r="J812" s="5" t="str">
        <f>IF(H812="否","不适用",IF(AND(ISNUMBER(E812),ISNUMBER(F812)),IF(I812&gt;规则与名单!$B$2,"是","否"),"未判定"))</f>
        <v>不适用</v>
      </c>
      <c r="K812" s="5" t="str">
        <f t="shared" si="49"/>
        <v>非测试日纯氢</v>
      </c>
      <c r="L812" s="6">
        <f t="shared" si="50"/>
        <v>128.6</v>
      </c>
      <c r="M812" s="5">
        <f t="shared" si="51"/>
        <v>0</v>
      </c>
      <c r="N812" s="5" t="s">
        <v>5778</v>
      </c>
      <c r="O812" s="5" t="s">
        <v>5779</v>
      </c>
      <c r="P812" s="5" t="s">
        <v>5780</v>
      </c>
    </row>
    <row r="813" ht="19" customHeight="1" spans="1:16">
      <c r="A813" s="5">
        <v>38</v>
      </c>
      <c r="B813" s="5" t="s">
        <v>196</v>
      </c>
      <c r="C813" s="5" t="s">
        <v>49</v>
      </c>
      <c r="D813" s="8" t="s">
        <v>3422</v>
      </c>
      <c r="E813" s="6">
        <v>359.4</v>
      </c>
      <c r="F813" s="6">
        <v>341.1</v>
      </c>
      <c r="G813" s="6">
        <v>176.6</v>
      </c>
      <c r="H813" s="5" t="s">
        <v>120</v>
      </c>
      <c r="I813" s="6">
        <f t="shared" si="48"/>
        <v>18.3</v>
      </c>
      <c r="J813" s="5" t="str">
        <f>IF(H813="否","不适用",IF(AND(ISNUMBER(E813),ISNUMBER(F813)),IF(I813&gt;规则与名单!$B$2,"是","否"),"未判定"))</f>
        <v>不适用</v>
      </c>
      <c r="K813" s="5" t="str">
        <f t="shared" si="49"/>
        <v>非测试日纯氢</v>
      </c>
      <c r="L813" s="6">
        <f t="shared" si="50"/>
        <v>176.6</v>
      </c>
      <c r="M813" s="5">
        <f t="shared" si="51"/>
        <v>0</v>
      </c>
      <c r="N813" s="5" t="s">
        <v>5781</v>
      </c>
      <c r="O813" s="5" t="s">
        <v>5782</v>
      </c>
      <c r="P813" s="5" t="s">
        <v>5783</v>
      </c>
    </row>
    <row r="814" ht="19" customHeight="1" spans="1:16">
      <c r="A814" s="5">
        <v>38</v>
      </c>
      <c r="B814" s="5" t="s">
        <v>196</v>
      </c>
      <c r="C814" s="5" t="s">
        <v>49</v>
      </c>
      <c r="D814" s="8" t="s">
        <v>336</v>
      </c>
      <c r="E814" s="6">
        <v>257.4</v>
      </c>
      <c r="F814" s="6">
        <v>244.2</v>
      </c>
      <c r="G814" s="6">
        <v>189.9</v>
      </c>
      <c r="H814" s="5" t="s">
        <v>120</v>
      </c>
      <c r="I814" s="6">
        <f t="shared" si="48"/>
        <v>13.2</v>
      </c>
      <c r="J814" s="5" t="str">
        <f>IF(H814="否","不适用",IF(AND(ISNUMBER(E814),ISNUMBER(F814)),IF(I814&gt;规则与名单!$B$2,"是","否"),"未判定"))</f>
        <v>不适用</v>
      </c>
      <c r="K814" s="5" t="str">
        <f t="shared" si="49"/>
        <v>非测试日纯氢</v>
      </c>
      <c r="L814" s="6">
        <f t="shared" si="50"/>
        <v>189.9</v>
      </c>
      <c r="M814" s="5">
        <f t="shared" si="51"/>
        <v>0</v>
      </c>
      <c r="N814" s="5" t="s">
        <v>5784</v>
      </c>
      <c r="O814" s="5" t="s">
        <v>5785</v>
      </c>
      <c r="P814" s="5" t="s">
        <v>5786</v>
      </c>
    </row>
    <row r="815" ht="19" customHeight="1" spans="1:16">
      <c r="A815" s="5">
        <v>38</v>
      </c>
      <c r="B815" s="5" t="s">
        <v>196</v>
      </c>
      <c r="C815" s="5" t="s">
        <v>49</v>
      </c>
      <c r="D815" s="8" t="s">
        <v>653</v>
      </c>
      <c r="E815" s="6">
        <v>261.7</v>
      </c>
      <c r="F815" s="6">
        <v>248.2</v>
      </c>
      <c r="G815" s="6">
        <v>122.3</v>
      </c>
      <c r="H815" s="5" t="s">
        <v>120</v>
      </c>
      <c r="I815" s="6">
        <f t="shared" si="48"/>
        <v>13.5</v>
      </c>
      <c r="J815" s="5" t="str">
        <f>IF(H815="否","不适用",IF(AND(ISNUMBER(E815),ISNUMBER(F815)),IF(I815&gt;规则与名单!$B$2,"是","否"),"未判定"))</f>
        <v>不适用</v>
      </c>
      <c r="K815" s="5" t="str">
        <f t="shared" si="49"/>
        <v>非测试日纯氢</v>
      </c>
      <c r="L815" s="6">
        <f t="shared" si="50"/>
        <v>122.3</v>
      </c>
      <c r="M815" s="5">
        <f t="shared" si="51"/>
        <v>0</v>
      </c>
      <c r="N815" s="5" t="s">
        <v>5787</v>
      </c>
      <c r="O815" s="5" t="s">
        <v>5788</v>
      </c>
      <c r="P815" s="5" t="s">
        <v>5789</v>
      </c>
    </row>
    <row r="816" ht="19" customHeight="1" spans="1:16">
      <c r="A816" s="5">
        <v>38</v>
      </c>
      <c r="B816" s="5" t="s">
        <v>196</v>
      </c>
      <c r="C816" s="5" t="s">
        <v>49</v>
      </c>
      <c r="D816" s="8" t="s">
        <v>140</v>
      </c>
      <c r="E816" s="6">
        <v>138</v>
      </c>
      <c r="F816" s="6">
        <v>1161.9</v>
      </c>
      <c r="G816" s="6">
        <v>69.3</v>
      </c>
      <c r="H816" s="5" t="s">
        <v>120</v>
      </c>
      <c r="I816" s="6">
        <f t="shared" si="48"/>
        <v>-1023.9</v>
      </c>
      <c r="J816" s="5" t="str">
        <f>IF(H816="否","不适用",IF(AND(ISNUMBER(E816),ISNUMBER(F816)),IF(I816&gt;规则与名单!$B$2,"是","否"),"未判定"))</f>
        <v>不适用</v>
      </c>
      <c r="K816" s="5" t="str">
        <f t="shared" si="49"/>
        <v>非测试日纯氢</v>
      </c>
      <c r="L816" s="6">
        <f t="shared" si="50"/>
        <v>69.3</v>
      </c>
      <c r="M816" s="5">
        <f t="shared" si="51"/>
        <v>0</v>
      </c>
      <c r="N816" s="5" t="s">
        <v>5790</v>
      </c>
      <c r="O816" s="5" t="s">
        <v>5791</v>
      </c>
      <c r="P816" s="5" t="s">
        <v>5792</v>
      </c>
    </row>
    <row r="817" ht="19" customHeight="1" spans="1:16">
      <c r="A817" s="5">
        <v>38</v>
      </c>
      <c r="B817" s="5" t="s">
        <v>196</v>
      </c>
      <c r="C817" s="5" t="s">
        <v>49</v>
      </c>
      <c r="D817" s="8" t="s">
        <v>115</v>
      </c>
      <c r="E817" s="6">
        <v>178.6</v>
      </c>
      <c r="F817" s="6">
        <v>169.1</v>
      </c>
      <c r="G817" s="6">
        <v>83.5</v>
      </c>
      <c r="H817" s="5" t="s">
        <v>120</v>
      </c>
      <c r="I817" s="6">
        <f t="shared" si="48"/>
        <v>9.5</v>
      </c>
      <c r="J817" s="5" t="str">
        <f>IF(H817="否","不适用",IF(AND(ISNUMBER(E817),ISNUMBER(F817)),IF(I817&gt;规则与名单!$B$2,"是","否"),"未判定"))</f>
        <v>不适用</v>
      </c>
      <c r="K817" s="5" t="str">
        <f t="shared" si="49"/>
        <v>非测试日纯氢</v>
      </c>
      <c r="L817" s="6">
        <f t="shared" si="50"/>
        <v>83.5</v>
      </c>
      <c r="M817" s="5">
        <f t="shared" si="51"/>
        <v>0</v>
      </c>
      <c r="N817" s="5" t="s">
        <v>5793</v>
      </c>
      <c r="O817" s="5" t="s">
        <v>5794</v>
      </c>
      <c r="P817" s="5" t="s">
        <v>5795</v>
      </c>
    </row>
    <row r="818" ht="19" customHeight="1" spans="1:16">
      <c r="A818" s="5">
        <v>39</v>
      </c>
      <c r="B818" s="5" t="s">
        <v>197</v>
      </c>
      <c r="C818" s="5" t="s">
        <v>49</v>
      </c>
      <c r="D818" s="8" t="s">
        <v>114</v>
      </c>
      <c r="E818" s="6">
        <v>200.1</v>
      </c>
      <c r="F818" s="6">
        <v>188.4</v>
      </c>
      <c r="G818" s="6">
        <v>26.4</v>
      </c>
      <c r="H818" s="5" t="s">
        <v>113</v>
      </c>
      <c r="I818" s="6">
        <f t="shared" si="48"/>
        <v>11.7</v>
      </c>
      <c r="J818" s="5" t="str">
        <f>IF(H818="否","不适用",IF(AND(ISNUMBER(E818),ISNUMBER(F818)),IF(I818&gt;规则与名单!$B$2,"是","否"),"未判定"))</f>
        <v>否</v>
      </c>
      <c r="K818" s="5" t="str">
        <f t="shared" si="49"/>
        <v>非测试日纯氢</v>
      </c>
      <c r="L818" s="6">
        <f t="shared" si="50"/>
        <v>26.4</v>
      </c>
      <c r="M818" s="5">
        <f t="shared" si="51"/>
        <v>0</v>
      </c>
      <c r="N818" s="5" t="s">
        <v>5796</v>
      </c>
      <c r="O818" s="5" t="s">
        <v>5797</v>
      </c>
      <c r="P818" s="5" t="s">
        <v>5798</v>
      </c>
    </row>
    <row r="819" ht="19" customHeight="1" spans="1:16">
      <c r="A819" s="5">
        <v>39</v>
      </c>
      <c r="B819" s="5" t="s">
        <v>197</v>
      </c>
      <c r="C819" s="5" t="s">
        <v>49</v>
      </c>
      <c r="D819" s="8" t="s">
        <v>605</v>
      </c>
      <c r="E819" s="6">
        <v>221</v>
      </c>
      <c r="F819" s="6">
        <v>207.8</v>
      </c>
      <c r="G819" s="6">
        <v>8.6</v>
      </c>
      <c r="H819" s="5" t="s">
        <v>113</v>
      </c>
      <c r="I819" s="6">
        <f t="shared" si="48"/>
        <v>13.2</v>
      </c>
      <c r="J819" s="5" t="str">
        <f>IF(H819="否","不适用",IF(AND(ISNUMBER(E819),ISNUMBER(F819)),IF(I819&gt;规则与名单!$B$2,"是","否"),"未判定"))</f>
        <v>否</v>
      </c>
      <c r="K819" s="5" t="str">
        <f t="shared" si="49"/>
        <v>非测试日纯氢</v>
      </c>
      <c r="L819" s="6">
        <f t="shared" si="50"/>
        <v>8.6</v>
      </c>
      <c r="M819" s="5">
        <f t="shared" si="51"/>
        <v>0</v>
      </c>
      <c r="N819" s="5" t="s">
        <v>5799</v>
      </c>
      <c r="O819" s="5" t="s">
        <v>5800</v>
      </c>
      <c r="P819" s="5" t="s">
        <v>5801</v>
      </c>
    </row>
    <row r="820" ht="19" customHeight="1" spans="1:16">
      <c r="A820" s="5">
        <v>39</v>
      </c>
      <c r="B820" s="5" t="s">
        <v>197</v>
      </c>
      <c r="C820" s="5" t="s">
        <v>49</v>
      </c>
      <c r="D820" s="8" t="s">
        <v>186</v>
      </c>
      <c r="E820" s="6">
        <v>333.7</v>
      </c>
      <c r="F820" s="6">
        <v>315.4</v>
      </c>
      <c r="G820" s="6">
        <v>194.2</v>
      </c>
      <c r="H820" s="5" t="s">
        <v>113</v>
      </c>
      <c r="I820" s="6">
        <f t="shared" si="48"/>
        <v>18.3</v>
      </c>
      <c r="J820" s="5" t="str">
        <f>IF(H820="否","不适用",IF(AND(ISNUMBER(E820),ISNUMBER(F820)),IF(I820&gt;规则与名单!$B$2,"是","否"),"未判定"))</f>
        <v>否</v>
      </c>
      <c r="K820" s="5" t="str">
        <f t="shared" si="49"/>
        <v>非测试日纯氢</v>
      </c>
      <c r="L820" s="6">
        <f t="shared" si="50"/>
        <v>194.2</v>
      </c>
      <c r="M820" s="5">
        <f t="shared" si="51"/>
        <v>0</v>
      </c>
      <c r="N820" s="5" t="s">
        <v>5802</v>
      </c>
      <c r="O820" s="5" t="s">
        <v>5803</v>
      </c>
      <c r="P820" s="5" t="s">
        <v>5804</v>
      </c>
    </row>
    <row r="821" ht="19" customHeight="1" spans="1:16">
      <c r="A821" s="5">
        <v>39</v>
      </c>
      <c r="B821" s="5" t="s">
        <v>197</v>
      </c>
      <c r="C821" s="5" t="s">
        <v>49</v>
      </c>
      <c r="D821" s="8" t="s">
        <v>165</v>
      </c>
      <c r="E821" s="6">
        <v>27</v>
      </c>
      <c r="F821" s="6">
        <v>203.5</v>
      </c>
      <c r="G821" s="6">
        <v>151</v>
      </c>
      <c r="H821" s="5" t="s">
        <v>113</v>
      </c>
      <c r="I821" s="6">
        <f t="shared" si="48"/>
        <v>-176.5</v>
      </c>
      <c r="J821" s="5" t="str">
        <f>IF(H821="否","不适用",IF(AND(ISNUMBER(E821),ISNUMBER(F821)),IF(I821&gt;规则与名单!$B$2,"是","否"),"未判定"))</f>
        <v>否</v>
      </c>
      <c r="K821" s="5" t="str">
        <f t="shared" si="49"/>
        <v>非测试日纯氢</v>
      </c>
      <c r="L821" s="6">
        <f t="shared" si="50"/>
        <v>151</v>
      </c>
      <c r="M821" s="5">
        <f t="shared" si="51"/>
        <v>0</v>
      </c>
      <c r="N821" s="5" t="s">
        <v>5805</v>
      </c>
      <c r="O821" s="5" t="s">
        <v>5806</v>
      </c>
      <c r="P821" s="5" t="s">
        <v>5807</v>
      </c>
    </row>
    <row r="822" ht="19" customHeight="1" spans="1:16">
      <c r="A822" s="5">
        <v>39</v>
      </c>
      <c r="B822" s="5" t="s">
        <v>197</v>
      </c>
      <c r="C822" s="5" t="s">
        <v>49</v>
      </c>
      <c r="D822" s="8" t="s">
        <v>151</v>
      </c>
      <c r="E822" s="6">
        <v>256.2</v>
      </c>
      <c r="F822" s="6">
        <v>63.2</v>
      </c>
      <c r="G822" s="6">
        <v>14.5</v>
      </c>
      <c r="H822" s="5" t="s">
        <v>113</v>
      </c>
      <c r="I822" s="6">
        <f t="shared" si="48"/>
        <v>193</v>
      </c>
      <c r="J822" s="5" t="str">
        <f>IF(H822="否","不适用",IF(AND(ISNUMBER(E822),ISNUMBER(F822)),IF(I822&gt;规则与名单!$B$2,"是","否"),"未判定"))</f>
        <v>是</v>
      </c>
      <c r="K822" s="5" t="str">
        <f t="shared" si="49"/>
        <v>测试日GPS</v>
      </c>
      <c r="L822" s="6">
        <f t="shared" si="50"/>
        <v>63.2</v>
      </c>
      <c r="M822" s="5">
        <f t="shared" si="51"/>
        <v>0</v>
      </c>
      <c r="N822" s="5" t="s">
        <v>5808</v>
      </c>
      <c r="O822" s="5" t="s">
        <v>5809</v>
      </c>
      <c r="P822" s="5" t="s">
        <v>5810</v>
      </c>
    </row>
    <row r="823" ht="19" customHeight="1" spans="1:16">
      <c r="A823" s="5">
        <v>39</v>
      </c>
      <c r="B823" s="5" t="s">
        <v>197</v>
      </c>
      <c r="C823" s="5" t="s">
        <v>49</v>
      </c>
      <c r="D823" s="8" t="s">
        <v>3358</v>
      </c>
      <c r="E823" s="6">
        <v>274.4</v>
      </c>
      <c r="F823" s="6">
        <v>258.6</v>
      </c>
      <c r="G823" s="6">
        <v>7.5</v>
      </c>
      <c r="H823" s="5" t="s">
        <v>113</v>
      </c>
      <c r="I823" s="6">
        <f t="shared" si="48"/>
        <v>15.8</v>
      </c>
      <c r="J823" s="5" t="str">
        <f>IF(H823="否","不适用",IF(AND(ISNUMBER(E823),ISNUMBER(F823)),IF(I823&gt;规则与名单!$B$2,"是","否"),"未判定"))</f>
        <v>否</v>
      </c>
      <c r="K823" s="5" t="str">
        <f t="shared" si="49"/>
        <v>非测试日纯氢</v>
      </c>
      <c r="L823" s="6">
        <f t="shared" si="50"/>
        <v>7.5</v>
      </c>
      <c r="M823" s="5">
        <f t="shared" si="51"/>
        <v>0</v>
      </c>
      <c r="N823" s="5" t="s">
        <v>5811</v>
      </c>
      <c r="O823" s="5" t="s">
        <v>5812</v>
      </c>
      <c r="P823" s="5" t="s">
        <v>5813</v>
      </c>
    </row>
    <row r="824" ht="19" customHeight="1" spans="1:16">
      <c r="A824" s="5">
        <v>39</v>
      </c>
      <c r="B824" s="5" t="s">
        <v>197</v>
      </c>
      <c r="C824" s="5" t="s">
        <v>49</v>
      </c>
      <c r="D824" s="8" t="s">
        <v>272</v>
      </c>
      <c r="E824" s="6">
        <v>274.3</v>
      </c>
      <c r="F824" s="6">
        <v>258.1</v>
      </c>
      <c r="G824" s="6">
        <v>11</v>
      </c>
      <c r="H824" s="5" t="s">
        <v>113</v>
      </c>
      <c r="I824" s="6">
        <f t="shared" si="48"/>
        <v>16.2</v>
      </c>
      <c r="J824" s="5" t="str">
        <f>IF(H824="否","不适用",IF(AND(ISNUMBER(E824),ISNUMBER(F824)),IF(I824&gt;规则与名单!$B$2,"是","否"),"未判定"))</f>
        <v>否</v>
      </c>
      <c r="K824" s="5" t="str">
        <f t="shared" si="49"/>
        <v>非测试日纯氢</v>
      </c>
      <c r="L824" s="6">
        <f t="shared" si="50"/>
        <v>11</v>
      </c>
      <c r="M824" s="5">
        <f t="shared" si="51"/>
        <v>0</v>
      </c>
      <c r="N824" s="5" t="s">
        <v>5814</v>
      </c>
      <c r="O824" s="5" t="s">
        <v>5815</v>
      </c>
      <c r="P824" s="5" t="s">
        <v>5816</v>
      </c>
    </row>
    <row r="825" ht="19" customHeight="1" spans="1:16">
      <c r="A825" s="5">
        <v>39</v>
      </c>
      <c r="B825" s="5" t="s">
        <v>197</v>
      </c>
      <c r="C825" s="5" t="s">
        <v>49</v>
      </c>
      <c r="D825" s="8" t="s">
        <v>506</v>
      </c>
      <c r="E825" s="6">
        <v>159.3</v>
      </c>
      <c r="F825" s="6">
        <v>149.4</v>
      </c>
      <c r="G825" s="6">
        <v>5.4</v>
      </c>
      <c r="H825" s="5" t="s">
        <v>113</v>
      </c>
      <c r="I825" s="6">
        <f t="shared" si="48"/>
        <v>9.90000000000001</v>
      </c>
      <c r="J825" s="5" t="str">
        <f>IF(H825="否","不适用",IF(AND(ISNUMBER(E825),ISNUMBER(F825)),IF(I825&gt;规则与名单!$B$2,"是","否"),"未判定"))</f>
        <v>否</v>
      </c>
      <c r="K825" s="5" t="str">
        <f t="shared" si="49"/>
        <v>非测试日纯氢</v>
      </c>
      <c r="L825" s="6">
        <f t="shared" si="50"/>
        <v>5.4</v>
      </c>
      <c r="M825" s="5">
        <f t="shared" si="51"/>
        <v>0</v>
      </c>
      <c r="N825" s="5" t="s">
        <v>5817</v>
      </c>
      <c r="O825" s="5" t="s">
        <v>5818</v>
      </c>
      <c r="P825" s="5" t="s">
        <v>5819</v>
      </c>
    </row>
    <row r="826" ht="19" customHeight="1" spans="1:16">
      <c r="A826" s="5">
        <v>39</v>
      </c>
      <c r="B826" s="5" t="s">
        <v>197</v>
      </c>
      <c r="C826" s="5" t="s">
        <v>49</v>
      </c>
      <c r="D826" s="8" t="s">
        <v>673</v>
      </c>
      <c r="E826" s="6">
        <v>169.5</v>
      </c>
      <c r="F826" s="6">
        <v>159.8</v>
      </c>
      <c r="G826" s="6">
        <v>14.4</v>
      </c>
      <c r="H826" s="5" t="s">
        <v>113</v>
      </c>
      <c r="I826" s="6">
        <f t="shared" si="48"/>
        <v>9.69999999999999</v>
      </c>
      <c r="J826" s="5" t="str">
        <f>IF(H826="否","不适用",IF(AND(ISNUMBER(E826),ISNUMBER(F826)),IF(I826&gt;规则与名单!$B$2,"是","否"),"未判定"))</f>
        <v>否</v>
      </c>
      <c r="K826" s="5" t="str">
        <f t="shared" si="49"/>
        <v>非测试日纯氢</v>
      </c>
      <c r="L826" s="6">
        <f t="shared" si="50"/>
        <v>14.4</v>
      </c>
      <c r="M826" s="5">
        <f t="shared" si="51"/>
        <v>0</v>
      </c>
      <c r="N826" s="5" t="s">
        <v>5820</v>
      </c>
      <c r="O826" s="5" t="s">
        <v>5821</v>
      </c>
      <c r="P826" s="5" t="s">
        <v>5822</v>
      </c>
    </row>
    <row r="827" ht="19" customHeight="1" spans="1:16">
      <c r="A827" s="5">
        <v>39</v>
      </c>
      <c r="B827" s="5" t="s">
        <v>197</v>
      </c>
      <c r="C827" s="5" t="s">
        <v>49</v>
      </c>
      <c r="D827" s="8" t="s">
        <v>183</v>
      </c>
      <c r="E827" s="6">
        <v>214</v>
      </c>
      <c r="F827" s="6">
        <v>201.3</v>
      </c>
      <c r="G827" s="6">
        <v>15.9</v>
      </c>
      <c r="H827" s="5" t="s">
        <v>113</v>
      </c>
      <c r="I827" s="6">
        <f t="shared" si="48"/>
        <v>12.7</v>
      </c>
      <c r="J827" s="5" t="str">
        <f>IF(H827="否","不适用",IF(AND(ISNUMBER(E827),ISNUMBER(F827)),IF(I827&gt;规则与名单!$B$2,"是","否"),"未判定"))</f>
        <v>否</v>
      </c>
      <c r="K827" s="5" t="str">
        <f t="shared" si="49"/>
        <v>非测试日纯氢</v>
      </c>
      <c r="L827" s="6">
        <f t="shared" si="50"/>
        <v>15.9</v>
      </c>
      <c r="M827" s="5">
        <f t="shared" si="51"/>
        <v>0</v>
      </c>
      <c r="N827" s="5" t="s">
        <v>5823</v>
      </c>
      <c r="O827" s="5" t="s">
        <v>5824</v>
      </c>
      <c r="P827" s="5" t="s">
        <v>5825</v>
      </c>
    </row>
    <row r="828" ht="19" customHeight="1" spans="1:16">
      <c r="A828" s="5">
        <v>39</v>
      </c>
      <c r="B828" s="5" t="s">
        <v>197</v>
      </c>
      <c r="C828" s="5" t="s">
        <v>49</v>
      </c>
      <c r="D828" s="8" t="s">
        <v>431</v>
      </c>
      <c r="E828" s="6">
        <v>139.8</v>
      </c>
      <c r="F828" s="6">
        <v>140.3</v>
      </c>
      <c r="G828" s="6">
        <v>12.9</v>
      </c>
      <c r="H828" s="5" t="s">
        <v>113</v>
      </c>
      <c r="I828" s="6">
        <f t="shared" si="48"/>
        <v>-0.5</v>
      </c>
      <c r="J828" s="5" t="str">
        <f>IF(H828="否","不适用",IF(AND(ISNUMBER(E828),ISNUMBER(F828)),IF(I828&gt;规则与名单!$B$2,"是","否"),"未判定"))</f>
        <v>否</v>
      </c>
      <c r="K828" s="5" t="str">
        <f t="shared" si="49"/>
        <v>非测试日纯氢</v>
      </c>
      <c r="L828" s="6">
        <f t="shared" si="50"/>
        <v>12.9</v>
      </c>
      <c r="M828" s="5">
        <f t="shared" si="51"/>
        <v>0</v>
      </c>
      <c r="N828" s="5" t="s">
        <v>5826</v>
      </c>
      <c r="O828" s="5" t="s">
        <v>5827</v>
      </c>
      <c r="P828" s="5" t="s">
        <v>5828</v>
      </c>
    </row>
    <row r="829" ht="19" customHeight="1" spans="1:16">
      <c r="A829" s="5">
        <v>39</v>
      </c>
      <c r="B829" s="5" t="s">
        <v>197</v>
      </c>
      <c r="C829" s="5" t="s">
        <v>49</v>
      </c>
      <c r="D829" s="8" t="s">
        <v>3377</v>
      </c>
      <c r="E829" s="6">
        <v>154.9</v>
      </c>
      <c r="F829" s="6">
        <v>221.2</v>
      </c>
      <c r="G829" s="6">
        <v>24.8</v>
      </c>
      <c r="H829" s="5" t="s">
        <v>113</v>
      </c>
      <c r="I829" s="6">
        <f t="shared" si="48"/>
        <v>-66.3</v>
      </c>
      <c r="J829" s="5" t="str">
        <f>IF(H829="否","不适用",IF(AND(ISNUMBER(E829),ISNUMBER(F829)),IF(I829&gt;规则与名单!$B$2,"是","否"),"未判定"))</f>
        <v>否</v>
      </c>
      <c r="K829" s="5" t="str">
        <f t="shared" si="49"/>
        <v>非测试日纯氢</v>
      </c>
      <c r="L829" s="6">
        <f t="shared" si="50"/>
        <v>24.8</v>
      </c>
      <c r="M829" s="5">
        <f t="shared" si="51"/>
        <v>0</v>
      </c>
      <c r="N829" s="5" t="s">
        <v>5829</v>
      </c>
      <c r="O829" s="5" t="s">
        <v>5830</v>
      </c>
      <c r="P829" s="5" t="s">
        <v>5831</v>
      </c>
    </row>
    <row r="830" ht="19" customHeight="1" spans="1:16">
      <c r="A830" s="5">
        <v>39</v>
      </c>
      <c r="B830" s="5" t="s">
        <v>197</v>
      </c>
      <c r="C830" s="5" t="s">
        <v>49</v>
      </c>
      <c r="D830" s="8" t="s">
        <v>407</v>
      </c>
      <c r="E830" s="6">
        <v>372.6</v>
      </c>
      <c r="F830" s="6">
        <v>265.9</v>
      </c>
      <c r="G830" s="6">
        <v>51.9</v>
      </c>
      <c r="H830" s="5" t="s">
        <v>113</v>
      </c>
      <c r="I830" s="6">
        <f t="shared" si="48"/>
        <v>106.7</v>
      </c>
      <c r="J830" s="5" t="str">
        <f>IF(H830="否","不适用",IF(AND(ISNUMBER(E830),ISNUMBER(F830)),IF(I830&gt;规则与名单!$B$2,"是","否"),"未判定"))</f>
        <v>是</v>
      </c>
      <c r="K830" s="5" t="str">
        <f t="shared" si="49"/>
        <v>测试日GPS</v>
      </c>
      <c r="L830" s="6">
        <f t="shared" si="50"/>
        <v>265.9</v>
      </c>
      <c r="M830" s="5">
        <f t="shared" si="51"/>
        <v>0</v>
      </c>
      <c r="N830" s="5" t="s">
        <v>5832</v>
      </c>
      <c r="O830" s="5" t="s">
        <v>5833</v>
      </c>
      <c r="P830" s="5" t="s">
        <v>5834</v>
      </c>
    </row>
    <row r="831" ht="19" customHeight="1" spans="1:16">
      <c r="A831" s="5">
        <v>39</v>
      </c>
      <c r="B831" s="5" t="s">
        <v>197</v>
      </c>
      <c r="C831" s="5" t="s">
        <v>49</v>
      </c>
      <c r="D831" s="8" t="s">
        <v>411</v>
      </c>
      <c r="E831" s="6">
        <v>287.7</v>
      </c>
      <c r="F831" s="6">
        <v>271.4</v>
      </c>
      <c r="G831" s="6">
        <v>52.7</v>
      </c>
      <c r="H831" s="5" t="s">
        <v>113</v>
      </c>
      <c r="I831" s="6">
        <f t="shared" si="48"/>
        <v>16.3</v>
      </c>
      <c r="J831" s="5" t="str">
        <f>IF(H831="否","不适用",IF(AND(ISNUMBER(E831),ISNUMBER(F831)),IF(I831&gt;规则与名单!$B$2,"是","否"),"未判定"))</f>
        <v>否</v>
      </c>
      <c r="K831" s="5" t="str">
        <f t="shared" si="49"/>
        <v>非测试日纯氢</v>
      </c>
      <c r="L831" s="6">
        <f t="shared" si="50"/>
        <v>52.7</v>
      </c>
      <c r="M831" s="5">
        <f t="shared" si="51"/>
        <v>0</v>
      </c>
      <c r="N831" s="5" t="s">
        <v>5835</v>
      </c>
      <c r="O831" s="5" t="s">
        <v>5836</v>
      </c>
      <c r="P831" s="5" t="s">
        <v>5837</v>
      </c>
    </row>
    <row r="832" ht="19" customHeight="1" spans="1:16">
      <c r="A832" s="5">
        <v>39</v>
      </c>
      <c r="B832" s="5" t="s">
        <v>197</v>
      </c>
      <c r="C832" s="5" t="s">
        <v>49</v>
      </c>
      <c r="D832" s="8" t="s">
        <v>251</v>
      </c>
      <c r="E832" s="6">
        <v>183.4</v>
      </c>
      <c r="F832" s="6">
        <v>172.4</v>
      </c>
      <c r="G832" s="6">
        <v>36.7</v>
      </c>
      <c r="H832" s="5" t="s">
        <v>113</v>
      </c>
      <c r="I832" s="6">
        <f t="shared" si="48"/>
        <v>11</v>
      </c>
      <c r="J832" s="5" t="str">
        <f>IF(H832="否","不适用",IF(AND(ISNUMBER(E832),ISNUMBER(F832)),IF(I832&gt;规则与名单!$B$2,"是","否"),"未判定"))</f>
        <v>否</v>
      </c>
      <c r="K832" s="5" t="str">
        <f t="shared" si="49"/>
        <v>非测试日纯氢</v>
      </c>
      <c r="L832" s="6">
        <f t="shared" si="50"/>
        <v>36.7</v>
      </c>
      <c r="M832" s="5">
        <f t="shared" si="51"/>
        <v>0</v>
      </c>
      <c r="N832" s="5" t="s">
        <v>5838</v>
      </c>
      <c r="O832" s="5" t="s">
        <v>5839</v>
      </c>
      <c r="P832" s="5" t="s">
        <v>5840</v>
      </c>
    </row>
    <row r="833" ht="19" customHeight="1" spans="1:16">
      <c r="A833" s="5">
        <v>39</v>
      </c>
      <c r="B833" s="5" t="s">
        <v>197</v>
      </c>
      <c r="C833" s="5" t="s">
        <v>49</v>
      </c>
      <c r="D833" s="8" t="s">
        <v>472</v>
      </c>
      <c r="E833" s="6">
        <v>229.2</v>
      </c>
      <c r="F833" s="6">
        <v>215.7</v>
      </c>
      <c r="G833" s="6">
        <v>39.9</v>
      </c>
      <c r="H833" s="5" t="s">
        <v>113</v>
      </c>
      <c r="I833" s="6">
        <f t="shared" si="48"/>
        <v>13.5</v>
      </c>
      <c r="J833" s="5" t="str">
        <f>IF(H833="否","不适用",IF(AND(ISNUMBER(E833),ISNUMBER(F833)),IF(I833&gt;规则与名单!$B$2,"是","否"),"未判定"))</f>
        <v>否</v>
      </c>
      <c r="K833" s="5" t="str">
        <f t="shared" si="49"/>
        <v>非测试日纯氢</v>
      </c>
      <c r="L833" s="6">
        <f t="shared" si="50"/>
        <v>39.9</v>
      </c>
      <c r="M833" s="5">
        <f t="shared" si="51"/>
        <v>0</v>
      </c>
      <c r="N833" s="5" t="s">
        <v>5841</v>
      </c>
      <c r="O833" s="5" t="s">
        <v>5842</v>
      </c>
      <c r="P833" s="5" t="s">
        <v>5843</v>
      </c>
    </row>
    <row r="834" ht="19" customHeight="1" spans="1:16">
      <c r="A834" s="5">
        <v>39</v>
      </c>
      <c r="B834" s="5" t="s">
        <v>197</v>
      </c>
      <c r="C834" s="5" t="s">
        <v>49</v>
      </c>
      <c r="D834" s="8" t="s">
        <v>466</v>
      </c>
      <c r="E834" s="6">
        <v>282.1</v>
      </c>
      <c r="F834" s="6">
        <v>1518.6</v>
      </c>
      <c r="G834" s="6">
        <v>114.9</v>
      </c>
      <c r="H834" s="5" t="s">
        <v>113</v>
      </c>
      <c r="I834" s="6">
        <f t="shared" ref="I834:I897" si="52">IF(AND(ISNUMBER(E834),ISNUMBER(F834)),E834-F834,"")</f>
        <v>-1236.5</v>
      </c>
      <c r="J834" s="5" t="str">
        <f>IF(H834="否","不适用",IF(AND(ISNUMBER(E834),ISNUMBER(F834)),IF(I834&gt;规则与名单!$B$2,"是","否"),"未判定"))</f>
        <v>否</v>
      </c>
      <c r="K834" s="5" t="str">
        <f t="shared" ref="K834:K897" si="53">IF(J834="是",IF(ISNUMBER(F834),"测试日GPS","缺失"),IF(ISNUMBER(G834),"非测试日纯氢",IF(AND(H834="是",J834="未判定"),IF(ISNUMBER(F834),"测试名单无纯氢GPS","缺失"),IF(ISNUMBER(E834),"非测试日仪表","缺失"))))</f>
        <v>非测试日纯氢</v>
      </c>
      <c r="L834" s="6">
        <f t="shared" ref="L834:L897" si="54">IF(K834="缺失","",IF(K834="非测试日纯氢",G834,IF(K834="非测试日仪表",E834,F834)))</f>
        <v>114.9</v>
      </c>
      <c r="M834" s="5">
        <f t="shared" ref="M834:M897" si="55">IF(K834="缺失",1,0)</f>
        <v>0</v>
      </c>
      <c r="N834" s="5" t="s">
        <v>5844</v>
      </c>
      <c r="O834" s="5" t="s">
        <v>5845</v>
      </c>
      <c r="P834" s="5" t="s">
        <v>5846</v>
      </c>
    </row>
    <row r="835" ht="19" customHeight="1" spans="1:16">
      <c r="A835" s="5">
        <v>39</v>
      </c>
      <c r="B835" s="5" t="s">
        <v>197</v>
      </c>
      <c r="C835" s="5" t="s">
        <v>49</v>
      </c>
      <c r="D835" s="8" t="s">
        <v>333</v>
      </c>
      <c r="E835" s="6">
        <v>242.2</v>
      </c>
      <c r="F835" s="6">
        <v>228.3</v>
      </c>
      <c r="G835" s="6">
        <v>53.9</v>
      </c>
      <c r="H835" s="5" t="s">
        <v>113</v>
      </c>
      <c r="I835" s="6">
        <f t="shared" si="52"/>
        <v>13.9</v>
      </c>
      <c r="J835" s="5" t="str">
        <f>IF(H835="否","不适用",IF(AND(ISNUMBER(E835),ISNUMBER(F835)),IF(I835&gt;规则与名单!$B$2,"是","否"),"未判定"))</f>
        <v>否</v>
      </c>
      <c r="K835" s="5" t="str">
        <f t="shared" si="53"/>
        <v>非测试日纯氢</v>
      </c>
      <c r="L835" s="6">
        <f t="shared" si="54"/>
        <v>53.9</v>
      </c>
      <c r="M835" s="5">
        <f t="shared" si="55"/>
        <v>0</v>
      </c>
      <c r="N835" s="5" t="s">
        <v>5847</v>
      </c>
      <c r="O835" s="5" t="s">
        <v>5848</v>
      </c>
      <c r="P835" s="5" t="s">
        <v>5849</v>
      </c>
    </row>
    <row r="836" ht="19" customHeight="1" spans="1:16">
      <c r="A836" s="5">
        <v>39</v>
      </c>
      <c r="B836" s="5" t="s">
        <v>197</v>
      </c>
      <c r="C836" s="5" t="s">
        <v>49</v>
      </c>
      <c r="D836" s="8" t="s">
        <v>175</v>
      </c>
      <c r="E836" s="6">
        <v>165.3</v>
      </c>
      <c r="F836" s="6">
        <v>155.7</v>
      </c>
      <c r="G836" s="6">
        <v>86.3</v>
      </c>
      <c r="H836" s="5" t="s">
        <v>113</v>
      </c>
      <c r="I836" s="6">
        <f t="shared" si="52"/>
        <v>9.60000000000002</v>
      </c>
      <c r="J836" s="5" t="str">
        <f>IF(H836="否","不适用",IF(AND(ISNUMBER(E836),ISNUMBER(F836)),IF(I836&gt;规则与名单!$B$2,"是","否"),"未判定"))</f>
        <v>否</v>
      </c>
      <c r="K836" s="5" t="str">
        <f t="shared" si="53"/>
        <v>非测试日纯氢</v>
      </c>
      <c r="L836" s="6">
        <f t="shared" si="54"/>
        <v>86.3</v>
      </c>
      <c r="M836" s="5">
        <f t="shared" si="55"/>
        <v>0</v>
      </c>
      <c r="N836" s="5" t="s">
        <v>5850</v>
      </c>
      <c r="O836" s="5" t="s">
        <v>5851</v>
      </c>
      <c r="P836" s="5" t="s">
        <v>5852</v>
      </c>
    </row>
    <row r="837" ht="19" customHeight="1" spans="1:16">
      <c r="A837" s="5">
        <v>40</v>
      </c>
      <c r="B837" s="5" t="s">
        <v>199</v>
      </c>
      <c r="C837" s="5" t="s">
        <v>49</v>
      </c>
      <c r="D837" s="8" t="s">
        <v>114</v>
      </c>
      <c r="E837" s="6">
        <v>92.4</v>
      </c>
      <c r="F837" s="6">
        <v>87.8</v>
      </c>
      <c r="G837" s="6">
        <v>91.6</v>
      </c>
      <c r="H837" s="5" t="s">
        <v>120</v>
      </c>
      <c r="I837" s="6">
        <f t="shared" si="52"/>
        <v>4.60000000000001</v>
      </c>
      <c r="J837" s="5" t="str">
        <f>IF(H837="否","不适用",IF(AND(ISNUMBER(E837),ISNUMBER(F837)),IF(I837&gt;规则与名单!$B$2,"是","否"),"未判定"))</f>
        <v>不适用</v>
      </c>
      <c r="K837" s="5" t="str">
        <f t="shared" si="53"/>
        <v>非测试日纯氢</v>
      </c>
      <c r="L837" s="6">
        <f t="shared" si="54"/>
        <v>91.6</v>
      </c>
      <c r="M837" s="5">
        <f t="shared" si="55"/>
        <v>0</v>
      </c>
      <c r="N837" s="5" t="s">
        <v>5853</v>
      </c>
      <c r="O837" s="5" t="s">
        <v>5854</v>
      </c>
      <c r="P837" s="5" t="s">
        <v>5855</v>
      </c>
    </row>
    <row r="838" ht="19" customHeight="1" spans="1:16">
      <c r="A838" s="5">
        <v>40</v>
      </c>
      <c r="B838" s="5" t="s">
        <v>199</v>
      </c>
      <c r="C838" s="5" t="s">
        <v>49</v>
      </c>
      <c r="D838" s="8" t="s">
        <v>605</v>
      </c>
      <c r="E838" s="6">
        <v>0</v>
      </c>
      <c r="F838" s="6">
        <v>0.2</v>
      </c>
      <c r="G838" s="6"/>
      <c r="H838" s="5" t="s">
        <v>120</v>
      </c>
      <c r="I838" s="6">
        <f t="shared" si="52"/>
        <v>-0.2</v>
      </c>
      <c r="J838" s="5" t="str">
        <f>IF(H838="否","不适用",IF(AND(ISNUMBER(E838),ISNUMBER(F838)),IF(I838&gt;规则与名单!$B$2,"是","否"),"未判定"))</f>
        <v>不适用</v>
      </c>
      <c r="K838" s="5" t="str">
        <f t="shared" si="53"/>
        <v>非测试日仪表</v>
      </c>
      <c r="L838" s="6">
        <f t="shared" si="54"/>
        <v>0</v>
      </c>
      <c r="M838" s="5">
        <f t="shared" si="55"/>
        <v>0</v>
      </c>
      <c r="N838" s="5" t="s">
        <v>5856</v>
      </c>
      <c r="O838" s="5" t="s">
        <v>5857</v>
      </c>
      <c r="P838" s="5" t="s">
        <v>5858</v>
      </c>
    </row>
    <row r="839" ht="19" customHeight="1" spans="1:16">
      <c r="A839" s="5">
        <v>40</v>
      </c>
      <c r="B839" s="5" t="s">
        <v>199</v>
      </c>
      <c r="C839" s="5" t="s">
        <v>49</v>
      </c>
      <c r="D839" s="8" t="s">
        <v>186</v>
      </c>
      <c r="E839" s="6">
        <v>96</v>
      </c>
      <c r="F839" s="6">
        <v>91.3</v>
      </c>
      <c r="G839" s="6">
        <v>90.8</v>
      </c>
      <c r="H839" s="5" t="s">
        <v>120</v>
      </c>
      <c r="I839" s="6">
        <f t="shared" si="52"/>
        <v>4.7</v>
      </c>
      <c r="J839" s="5" t="str">
        <f>IF(H839="否","不适用",IF(AND(ISNUMBER(E839),ISNUMBER(F839)),IF(I839&gt;规则与名单!$B$2,"是","否"),"未判定"))</f>
        <v>不适用</v>
      </c>
      <c r="K839" s="5" t="str">
        <f t="shared" si="53"/>
        <v>非测试日纯氢</v>
      </c>
      <c r="L839" s="6">
        <f t="shared" si="54"/>
        <v>90.8</v>
      </c>
      <c r="M839" s="5">
        <f t="shared" si="55"/>
        <v>0</v>
      </c>
      <c r="N839" s="5" t="s">
        <v>5859</v>
      </c>
      <c r="O839" s="5" t="s">
        <v>5860</v>
      </c>
      <c r="P839" s="5" t="s">
        <v>5861</v>
      </c>
    </row>
    <row r="840" ht="19" customHeight="1" spans="1:16">
      <c r="A840" s="5">
        <v>40</v>
      </c>
      <c r="B840" s="5" t="s">
        <v>199</v>
      </c>
      <c r="C840" s="5" t="s">
        <v>49</v>
      </c>
      <c r="D840" s="8" t="s">
        <v>165</v>
      </c>
      <c r="E840" s="6">
        <v>0.1</v>
      </c>
      <c r="F840" s="6">
        <v>0.1</v>
      </c>
      <c r="G840" s="6">
        <v>0.1</v>
      </c>
      <c r="H840" s="5" t="s">
        <v>120</v>
      </c>
      <c r="I840" s="6">
        <f t="shared" si="52"/>
        <v>0</v>
      </c>
      <c r="J840" s="5" t="str">
        <f>IF(H840="否","不适用",IF(AND(ISNUMBER(E840),ISNUMBER(F840)),IF(I840&gt;规则与名单!$B$2,"是","否"),"未判定"))</f>
        <v>不适用</v>
      </c>
      <c r="K840" s="5" t="str">
        <f t="shared" si="53"/>
        <v>非测试日纯氢</v>
      </c>
      <c r="L840" s="6">
        <f t="shared" si="54"/>
        <v>0.1</v>
      </c>
      <c r="M840" s="5">
        <f t="shared" si="55"/>
        <v>0</v>
      </c>
      <c r="N840" s="5" t="s">
        <v>5862</v>
      </c>
      <c r="O840" s="5" t="s">
        <v>5863</v>
      </c>
      <c r="P840" s="5" t="s">
        <v>5864</v>
      </c>
    </row>
    <row r="841" ht="19" customHeight="1" spans="1:16">
      <c r="A841" s="5">
        <v>40</v>
      </c>
      <c r="B841" s="5" t="s">
        <v>199</v>
      </c>
      <c r="C841" s="5" t="s">
        <v>49</v>
      </c>
      <c r="D841" s="8" t="s">
        <v>151</v>
      </c>
      <c r="E841" s="6"/>
      <c r="F841" s="6">
        <v>0</v>
      </c>
      <c r="G841" s="6"/>
      <c r="H841" s="5" t="s">
        <v>120</v>
      </c>
      <c r="I841" s="6" t="str">
        <f t="shared" si="52"/>
        <v/>
      </c>
      <c r="J841" s="5" t="str">
        <f>IF(H841="否","不适用",IF(AND(ISNUMBER(E841),ISNUMBER(F841)),IF(I841&gt;规则与名单!$B$2,"是","否"),"未判定"))</f>
        <v>不适用</v>
      </c>
      <c r="K841" s="5" t="str">
        <f t="shared" si="53"/>
        <v>缺失</v>
      </c>
      <c r="L841" s="6" t="str">
        <f t="shared" si="54"/>
        <v/>
      </c>
      <c r="M841" s="5">
        <f t="shared" si="55"/>
        <v>1</v>
      </c>
      <c r="N841" s="5" t="s">
        <v>5865</v>
      </c>
      <c r="O841" s="5" t="s">
        <v>5866</v>
      </c>
      <c r="P841" s="5" t="s">
        <v>5867</v>
      </c>
    </row>
    <row r="842" ht="19" customHeight="1" spans="1:16">
      <c r="A842" s="5">
        <v>40</v>
      </c>
      <c r="B842" s="5" t="s">
        <v>199</v>
      </c>
      <c r="C842" s="5" t="s">
        <v>49</v>
      </c>
      <c r="D842" s="8" t="s">
        <v>3358</v>
      </c>
      <c r="E842" s="6">
        <v>15</v>
      </c>
      <c r="F842" s="6">
        <v>14.5</v>
      </c>
      <c r="G842" s="6">
        <v>14.2</v>
      </c>
      <c r="H842" s="5" t="s">
        <v>120</v>
      </c>
      <c r="I842" s="6">
        <f t="shared" si="52"/>
        <v>0.5</v>
      </c>
      <c r="J842" s="5" t="str">
        <f>IF(H842="否","不适用",IF(AND(ISNUMBER(E842),ISNUMBER(F842)),IF(I842&gt;规则与名单!$B$2,"是","否"),"未判定"))</f>
        <v>不适用</v>
      </c>
      <c r="K842" s="5" t="str">
        <f t="shared" si="53"/>
        <v>非测试日纯氢</v>
      </c>
      <c r="L842" s="6">
        <f t="shared" si="54"/>
        <v>14.2</v>
      </c>
      <c r="M842" s="5">
        <f t="shared" si="55"/>
        <v>0</v>
      </c>
      <c r="N842" s="5" t="s">
        <v>5868</v>
      </c>
      <c r="O842" s="5" t="s">
        <v>5869</v>
      </c>
      <c r="P842" s="5" t="s">
        <v>5870</v>
      </c>
    </row>
    <row r="843" ht="19" customHeight="1" spans="1:16">
      <c r="A843" s="5">
        <v>40</v>
      </c>
      <c r="B843" s="5" t="s">
        <v>199</v>
      </c>
      <c r="C843" s="5" t="s">
        <v>49</v>
      </c>
      <c r="D843" s="8" t="s">
        <v>272</v>
      </c>
      <c r="E843" s="6">
        <v>316.2</v>
      </c>
      <c r="F843" s="6">
        <v>300.1</v>
      </c>
      <c r="G843" s="6">
        <v>311.8</v>
      </c>
      <c r="H843" s="5" t="s">
        <v>120</v>
      </c>
      <c r="I843" s="6">
        <f t="shared" si="52"/>
        <v>16.1</v>
      </c>
      <c r="J843" s="5" t="str">
        <f>IF(H843="否","不适用",IF(AND(ISNUMBER(E843),ISNUMBER(F843)),IF(I843&gt;规则与名单!$B$2,"是","否"),"未判定"))</f>
        <v>不适用</v>
      </c>
      <c r="K843" s="5" t="str">
        <f t="shared" si="53"/>
        <v>非测试日纯氢</v>
      </c>
      <c r="L843" s="6">
        <f t="shared" si="54"/>
        <v>311.8</v>
      </c>
      <c r="M843" s="5">
        <f t="shared" si="55"/>
        <v>0</v>
      </c>
      <c r="N843" s="5" t="s">
        <v>5871</v>
      </c>
      <c r="O843" s="5" t="s">
        <v>5872</v>
      </c>
      <c r="P843" s="5" t="s">
        <v>5873</v>
      </c>
    </row>
    <row r="844" ht="19" customHeight="1" spans="1:16">
      <c r="A844" s="5">
        <v>40</v>
      </c>
      <c r="B844" s="5" t="s">
        <v>199</v>
      </c>
      <c r="C844" s="5" t="s">
        <v>49</v>
      </c>
      <c r="D844" s="8" t="s">
        <v>506</v>
      </c>
      <c r="E844" s="6">
        <v>157.3</v>
      </c>
      <c r="F844" s="6">
        <v>146.1</v>
      </c>
      <c r="G844" s="6">
        <v>102.6</v>
      </c>
      <c r="H844" s="5" t="s">
        <v>120</v>
      </c>
      <c r="I844" s="6">
        <f t="shared" si="52"/>
        <v>11.2</v>
      </c>
      <c r="J844" s="5" t="str">
        <f>IF(H844="否","不适用",IF(AND(ISNUMBER(E844),ISNUMBER(F844)),IF(I844&gt;规则与名单!$B$2,"是","否"),"未判定"))</f>
        <v>不适用</v>
      </c>
      <c r="K844" s="5" t="str">
        <f t="shared" si="53"/>
        <v>非测试日纯氢</v>
      </c>
      <c r="L844" s="6">
        <f t="shared" si="54"/>
        <v>102.6</v>
      </c>
      <c r="M844" s="5">
        <f t="shared" si="55"/>
        <v>0</v>
      </c>
      <c r="N844" s="5" t="s">
        <v>5874</v>
      </c>
      <c r="O844" s="5" t="s">
        <v>5875</v>
      </c>
      <c r="P844" s="5" t="s">
        <v>5876</v>
      </c>
    </row>
    <row r="845" ht="19" customHeight="1" spans="1:16">
      <c r="A845" s="5">
        <v>40</v>
      </c>
      <c r="B845" s="5" t="s">
        <v>199</v>
      </c>
      <c r="C845" s="5" t="s">
        <v>49</v>
      </c>
      <c r="D845" s="8" t="s">
        <v>673</v>
      </c>
      <c r="E845" s="6">
        <v>141.1</v>
      </c>
      <c r="F845" s="6">
        <v>133.8</v>
      </c>
      <c r="G845" s="6">
        <v>95.9</v>
      </c>
      <c r="H845" s="5" t="s">
        <v>120</v>
      </c>
      <c r="I845" s="6">
        <f t="shared" si="52"/>
        <v>7.29999999999998</v>
      </c>
      <c r="J845" s="5" t="str">
        <f>IF(H845="否","不适用",IF(AND(ISNUMBER(E845),ISNUMBER(F845)),IF(I845&gt;规则与名单!$B$2,"是","否"),"未判定"))</f>
        <v>不适用</v>
      </c>
      <c r="K845" s="5" t="str">
        <f t="shared" si="53"/>
        <v>非测试日纯氢</v>
      </c>
      <c r="L845" s="6">
        <f t="shared" si="54"/>
        <v>95.9</v>
      </c>
      <c r="M845" s="5">
        <f t="shared" si="55"/>
        <v>0</v>
      </c>
      <c r="N845" s="5" t="s">
        <v>5877</v>
      </c>
      <c r="O845" s="5" t="s">
        <v>5878</v>
      </c>
      <c r="P845" s="5" t="s">
        <v>5879</v>
      </c>
    </row>
    <row r="846" ht="19" customHeight="1" spans="1:16">
      <c r="A846" s="5">
        <v>40</v>
      </c>
      <c r="B846" s="5" t="s">
        <v>199</v>
      </c>
      <c r="C846" s="5" t="s">
        <v>49</v>
      </c>
      <c r="D846" s="8" t="s">
        <v>183</v>
      </c>
      <c r="E846" s="6">
        <v>259.3</v>
      </c>
      <c r="F846" s="6">
        <v>243.9</v>
      </c>
      <c r="G846" s="6">
        <v>174.8</v>
      </c>
      <c r="H846" s="5" t="s">
        <v>120</v>
      </c>
      <c r="I846" s="6">
        <f t="shared" si="52"/>
        <v>15.4</v>
      </c>
      <c r="J846" s="5" t="str">
        <f>IF(H846="否","不适用",IF(AND(ISNUMBER(E846),ISNUMBER(F846)),IF(I846&gt;规则与名单!$B$2,"是","否"),"未判定"))</f>
        <v>不适用</v>
      </c>
      <c r="K846" s="5" t="str">
        <f t="shared" si="53"/>
        <v>非测试日纯氢</v>
      </c>
      <c r="L846" s="6">
        <f t="shared" si="54"/>
        <v>174.8</v>
      </c>
      <c r="M846" s="5">
        <f t="shared" si="55"/>
        <v>0</v>
      </c>
      <c r="N846" s="5" t="s">
        <v>5880</v>
      </c>
      <c r="O846" s="5" t="s">
        <v>5881</v>
      </c>
      <c r="P846" s="5" t="s">
        <v>5882</v>
      </c>
    </row>
    <row r="847" ht="19" customHeight="1" spans="1:16">
      <c r="A847" s="5">
        <v>40</v>
      </c>
      <c r="B847" s="5" t="s">
        <v>199</v>
      </c>
      <c r="C847" s="5" t="s">
        <v>49</v>
      </c>
      <c r="D847" s="8" t="s">
        <v>431</v>
      </c>
      <c r="E847" s="6">
        <v>184.6</v>
      </c>
      <c r="F847" s="6">
        <v>175.5</v>
      </c>
      <c r="G847" s="6">
        <v>157.2</v>
      </c>
      <c r="H847" s="5" t="s">
        <v>120</v>
      </c>
      <c r="I847" s="6">
        <f t="shared" si="52"/>
        <v>9.09999999999999</v>
      </c>
      <c r="J847" s="5" t="str">
        <f>IF(H847="否","不适用",IF(AND(ISNUMBER(E847),ISNUMBER(F847)),IF(I847&gt;规则与名单!$B$2,"是","否"),"未判定"))</f>
        <v>不适用</v>
      </c>
      <c r="K847" s="5" t="str">
        <f t="shared" si="53"/>
        <v>非测试日纯氢</v>
      </c>
      <c r="L847" s="6">
        <f t="shared" si="54"/>
        <v>157.2</v>
      </c>
      <c r="M847" s="5">
        <f t="shared" si="55"/>
        <v>0</v>
      </c>
      <c r="N847" s="5" t="s">
        <v>5883</v>
      </c>
      <c r="O847" s="5" t="s">
        <v>5884</v>
      </c>
      <c r="P847" s="5" t="s">
        <v>5885</v>
      </c>
    </row>
    <row r="848" ht="19" customHeight="1" spans="1:16">
      <c r="A848" s="5">
        <v>40</v>
      </c>
      <c r="B848" s="5" t="s">
        <v>199</v>
      </c>
      <c r="C848" s="5" t="s">
        <v>49</v>
      </c>
      <c r="D848" s="8" t="s">
        <v>3377</v>
      </c>
      <c r="E848" s="6">
        <v>133.4</v>
      </c>
      <c r="F848" s="6">
        <v>126.7</v>
      </c>
      <c r="G848" s="6">
        <v>99.2</v>
      </c>
      <c r="H848" s="5" t="s">
        <v>120</v>
      </c>
      <c r="I848" s="6">
        <f t="shared" si="52"/>
        <v>6.7</v>
      </c>
      <c r="J848" s="5" t="str">
        <f>IF(H848="否","不适用",IF(AND(ISNUMBER(E848),ISNUMBER(F848)),IF(I848&gt;规则与名单!$B$2,"是","否"),"未判定"))</f>
        <v>不适用</v>
      </c>
      <c r="K848" s="5" t="str">
        <f t="shared" si="53"/>
        <v>非测试日纯氢</v>
      </c>
      <c r="L848" s="6">
        <f t="shared" si="54"/>
        <v>99.2</v>
      </c>
      <c r="M848" s="5">
        <f t="shared" si="55"/>
        <v>0</v>
      </c>
      <c r="N848" s="5" t="s">
        <v>5886</v>
      </c>
      <c r="O848" s="5" t="s">
        <v>5887</v>
      </c>
      <c r="P848" s="5" t="s">
        <v>5888</v>
      </c>
    </row>
    <row r="849" ht="19" customHeight="1" spans="1:16">
      <c r="A849" s="5">
        <v>40</v>
      </c>
      <c r="B849" s="5" t="s">
        <v>199</v>
      </c>
      <c r="C849" s="5" t="s">
        <v>49</v>
      </c>
      <c r="D849" s="8" t="s">
        <v>407</v>
      </c>
      <c r="E849" s="6">
        <v>121.7</v>
      </c>
      <c r="F849" s="6">
        <v>115.6</v>
      </c>
      <c r="G849" s="6">
        <v>63.7</v>
      </c>
      <c r="H849" s="5" t="s">
        <v>120</v>
      </c>
      <c r="I849" s="6">
        <f t="shared" si="52"/>
        <v>6.10000000000001</v>
      </c>
      <c r="J849" s="5" t="str">
        <f>IF(H849="否","不适用",IF(AND(ISNUMBER(E849),ISNUMBER(F849)),IF(I849&gt;规则与名单!$B$2,"是","否"),"未判定"))</f>
        <v>不适用</v>
      </c>
      <c r="K849" s="5" t="str">
        <f t="shared" si="53"/>
        <v>非测试日纯氢</v>
      </c>
      <c r="L849" s="6">
        <f t="shared" si="54"/>
        <v>63.7</v>
      </c>
      <c r="M849" s="5">
        <f t="shared" si="55"/>
        <v>0</v>
      </c>
      <c r="N849" s="5" t="s">
        <v>5889</v>
      </c>
      <c r="O849" s="5" t="s">
        <v>5890</v>
      </c>
      <c r="P849" s="5" t="s">
        <v>5891</v>
      </c>
    </row>
    <row r="850" ht="19" customHeight="1" spans="1:16">
      <c r="A850" s="5">
        <v>40</v>
      </c>
      <c r="B850" s="5" t="s">
        <v>199</v>
      </c>
      <c r="C850" s="5" t="s">
        <v>49</v>
      </c>
      <c r="D850" s="8" t="s">
        <v>411</v>
      </c>
      <c r="E850" s="6">
        <v>256.7</v>
      </c>
      <c r="F850" s="6">
        <v>241.3</v>
      </c>
      <c r="G850" s="6">
        <v>194.6</v>
      </c>
      <c r="H850" s="5" t="s">
        <v>120</v>
      </c>
      <c r="I850" s="6">
        <f t="shared" si="52"/>
        <v>15.4</v>
      </c>
      <c r="J850" s="5" t="str">
        <f>IF(H850="否","不适用",IF(AND(ISNUMBER(E850),ISNUMBER(F850)),IF(I850&gt;规则与名单!$B$2,"是","否"),"未判定"))</f>
        <v>不适用</v>
      </c>
      <c r="K850" s="5" t="str">
        <f t="shared" si="53"/>
        <v>非测试日纯氢</v>
      </c>
      <c r="L850" s="6">
        <f t="shared" si="54"/>
        <v>194.6</v>
      </c>
      <c r="M850" s="5">
        <f t="shared" si="55"/>
        <v>0</v>
      </c>
      <c r="N850" s="5" t="s">
        <v>5892</v>
      </c>
      <c r="O850" s="5" t="s">
        <v>5893</v>
      </c>
      <c r="P850" s="5" t="s">
        <v>5894</v>
      </c>
    </row>
    <row r="851" ht="19" customHeight="1" spans="1:16">
      <c r="A851" s="5">
        <v>40</v>
      </c>
      <c r="B851" s="5" t="s">
        <v>199</v>
      </c>
      <c r="C851" s="5" t="s">
        <v>49</v>
      </c>
      <c r="D851" s="8" t="s">
        <v>251</v>
      </c>
      <c r="E851" s="6">
        <v>211.7</v>
      </c>
      <c r="F851" s="6">
        <v>199.3</v>
      </c>
      <c r="G851" s="6">
        <v>188.7</v>
      </c>
      <c r="H851" s="5" t="s">
        <v>120</v>
      </c>
      <c r="I851" s="6">
        <f t="shared" si="52"/>
        <v>12.4</v>
      </c>
      <c r="J851" s="5" t="str">
        <f>IF(H851="否","不适用",IF(AND(ISNUMBER(E851),ISNUMBER(F851)),IF(I851&gt;规则与名单!$B$2,"是","否"),"未判定"))</f>
        <v>不适用</v>
      </c>
      <c r="K851" s="5" t="str">
        <f t="shared" si="53"/>
        <v>非测试日纯氢</v>
      </c>
      <c r="L851" s="6">
        <f t="shared" si="54"/>
        <v>188.7</v>
      </c>
      <c r="M851" s="5">
        <f t="shared" si="55"/>
        <v>0</v>
      </c>
      <c r="N851" s="5" t="s">
        <v>5895</v>
      </c>
      <c r="O851" s="5" t="s">
        <v>5896</v>
      </c>
      <c r="P851" s="5" t="s">
        <v>5897</v>
      </c>
    </row>
    <row r="852" ht="19" customHeight="1" spans="1:16">
      <c r="A852" s="5">
        <v>40</v>
      </c>
      <c r="B852" s="5" t="s">
        <v>199</v>
      </c>
      <c r="C852" s="5" t="s">
        <v>49</v>
      </c>
      <c r="D852" s="8" t="s">
        <v>472</v>
      </c>
      <c r="E852" s="6">
        <v>280.9</v>
      </c>
      <c r="F852" s="6">
        <v>707.4</v>
      </c>
      <c r="G852" s="6">
        <v>211</v>
      </c>
      <c r="H852" s="5" t="s">
        <v>120</v>
      </c>
      <c r="I852" s="6">
        <f t="shared" si="52"/>
        <v>-426.5</v>
      </c>
      <c r="J852" s="5" t="str">
        <f>IF(H852="否","不适用",IF(AND(ISNUMBER(E852),ISNUMBER(F852)),IF(I852&gt;规则与名单!$B$2,"是","否"),"未判定"))</f>
        <v>不适用</v>
      </c>
      <c r="K852" s="5" t="str">
        <f t="shared" si="53"/>
        <v>非测试日纯氢</v>
      </c>
      <c r="L852" s="6">
        <f t="shared" si="54"/>
        <v>211</v>
      </c>
      <c r="M852" s="5">
        <f t="shared" si="55"/>
        <v>0</v>
      </c>
      <c r="N852" s="5" t="s">
        <v>5898</v>
      </c>
      <c r="O852" s="5" t="s">
        <v>5899</v>
      </c>
      <c r="P852" s="5" t="s">
        <v>5900</v>
      </c>
    </row>
    <row r="853" ht="19" customHeight="1" spans="1:16">
      <c r="A853" s="5">
        <v>40</v>
      </c>
      <c r="B853" s="5" t="s">
        <v>199</v>
      </c>
      <c r="C853" s="5" t="s">
        <v>49</v>
      </c>
      <c r="D853" s="8" t="s">
        <v>466</v>
      </c>
      <c r="E853" s="6">
        <v>137.6</v>
      </c>
      <c r="F853" s="6">
        <v>130.4</v>
      </c>
      <c r="G853" s="6">
        <v>126.7</v>
      </c>
      <c r="H853" s="5" t="s">
        <v>120</v>
      </c>
      <c r="I853" s="6">
        <f t="shared" si="52"/>
        <v>7.19999999999999</v>
      </c>
      <c r="J853" s="5" t="str">
        <f>IF(H853="否","不适用",IF(AND(ISNUMBER(E853),ISNUMBER(F853)),IF(I853&gt;规则与名单!$B$2,"是","否"),"未判定"))</f>
        <v>不适用</v>
      </c>
      <c r="K853" s="5" t="str">
        <f t="shared" si="53"/>
        <v>非测试日纯氢</v>
      </c>
      <c r="L853" s="6">
        <f t="shared" si="54"/>
        <v>126.7</v>
      </c>
      <c r="M853" s="5">
        <f t="shared" si="55"/>
        <v>0</v>
      </c>
      <c r="N853" s="5" t="s">
        <v>5901</v>
      </c>
      <c r="O853" s="5" t="s">
        <v>5902</v>
      </c>
      <c r="P853" s="5" t="s">
        <v>5903</v>
      </c>
    </row>
    <row r="854" ht="19" customHeight="1" spans="1:16">
      <c r="A854" s="5">
        <v>40</v>
      </c>
      <c r="B854" s="5" t="s">
        <v>199</v>
      </c>
      <c r="C854" s="5" t="s">
        <v>49</v>
      </c>
      <c r="D854" s="8" t="s">
        <v>333</v>
      </c>
      <c r="E854" s="6">
        <v>131.9</v>
      </c>
      <c r="F854" s="6">
        <v>121.1</v>
      </c>
      <c r="G854" s="6">
        <v>10.7</v>
      </c>
      <c r="H854" s="5" t="s">
        <v>120</v>
      </c>
      <c r="I854" s="6">
        <f t="shared" si="52"/>
        <v>10.8</v>
      </c>
      <c r="J854" s="5" t="str">
        <f>IF(H854="否","不适用",IF(AND(ISNUMBER(E854),ISNUMBER(F854)),IF(I854&gt;规则与名单!$B$2,"是","否"),"未判定"))</f>
        <v>不适用</v>
      </c>
      <c r="K854" s="5" t="str">
        <f t="shared" si="53"/>
        <v>非测试日纯氢</v>
      </c>
      <c r="L854" s="6">
        <f t="shared" si="54"/>
        <v>10.7</v>
      </c>
      <c r="M854" s="5">
        <f t="shared" si="55"/>
        <v>0</v>
      </c>
      <c r="N854" s="5" t="s">
        <v>5904</v>
      </c>
      <c r="O854" s="5" t="s">
        <v>5905</v>
      </c>
      <c r="P854" s="5" t="s">
        <v>5906</v>
      </c>
    </row>
    <row r="855" ht="19" customHeight="1" spans="1:16">
      <c r="A855" s="5">
        <v>40</v>
      </c>
      <c r="B855" s="5" t="s">
        <v>199</v>
      </c>
      <c r="C855" s="5" t="s">
        <v>49</v>
      </c>
      <c r="D855" s="8" t="s">
        <v>175</v>
      </c>
      <c r="E855" s="6">
        <v>130.7</v>
      </c>
      <c r="F855" s="6">
        <v>2672.4</v>
      </c>
      <c r="G855" s="6">
        <v>65.4</v>
      </c>
      <c r="H855" s="5" t="s">
        <v>120</v>
      </c>
      <c r="I855" s="6">
        <f t="shared" si="52"/>
        <v>-2541.7</v>
      </c>
      <c r="J855" s="5" t="str">
        <f>IF(H855="否","不适用",IF(AND(ISNUMBER(E855),ISNUMBER(F855)),IF(I855&gt;规则与名单!$B$2,"是","否"),"未判定"))</f>
        <v>不适用</v>
      </c>
      <c r="K855" s="5" t="str">
        <f t="shared" si="53"/>
        <v>非测试日纯氢</v>
      </c>
      <c r="L855" s="6">
        <f t="shared" si="54"/>
        <v>65.4</v>
      </c>
      <c r="M855" s="5">
        <f t="shared" si="55"/>
        <v>0</v>
      </c>
      <c r="N855" s="5" t="s">
        <v>5907</v>
      </c>
      <c r="O855" s="5" t="s">
        <v>5908</v>
      </c>
      <c r="P855" s="5" t="s">
        <v>5909</v>
      </c>
    </row>
    <row r="856" ht="19" customHeight="1" spans="1:16">
      <c r="A856" s="5">
        <v>40</v>
      </c>
      <c r="B856" s="5" t="s">
        <v>199</v>
      </c>
      <c r="C856" s="5" t="s">
        <v>49</v>
      </c>
      <c r="D856" s="8" t="s">
        <v>3402</v>
      </c>
      <c r="E856" s="6">
        <v>130.4</v>
      </c>
      <c r="F856" s="6">
        <v>2796.5</v>
      </c>
      <c r="G856" s="6">
        <v>71.7</v>
      </c>
      <c r="H856" s="5" t="s">
        <v>120</v>
      </c>
      <c r="I856" s="6">
        <f t="shared" si="52"/>
        <v>-2666.1</v>
      </c>
      <c r="J856" s="5" t="str">
        <f>IF(H856="否","不适用",IF(AND(ISNUMBER(E856),ISNUMBER(F856)),IF(I856&gt;规则与名单!$B$2,"是","否"),"未判定"))</f>
        <v>不适用</v>
      </c>
      <c r="K856" s="5" t="str">
        <f t="shared" si="53"/>
        <v>非测试日纯氢</v>
      </c>
      <c r="L856" s="6">
        <f t="shared" si="54"/>
        <v>71.7</v>
      </c>
      <c r="M856" s="5">
        <f t="shared" si="55"/>
        <v>0</v>
      </c>
      <c r="N856" s="5" t="s">
        <v>5910</v>
      </c>
      <c r="O856" s="5" t="s">
        <v>5911</v>
      </c>
      <c r="P856" s="5" t="s">
        <v>5912</v>
      </c>
    </row>
    <row r="857" ht="19" customHeight="1" spans="1:16">
      <c r="A857" s="5">
        <v>40</v>
      </c>
      <c r="B857" s="5" t="s">
        <v>199</v>
      </c>
      <c r="C857" s="5" t="s">
        <v>49</v>
      </c>
      <c r="D857" s="8" t="s">
        <v>487</v>
      </c>
      <c r="E857" s="6">
        <v>139.9</v>
      </c>
      <c r="F857" s="6">
        <v>132.5</v>
      </c>
      <c r="G857" s="6">
        <v>65.8</v>
      </c>
      <c r="H857" s="5" t="s">
        <v>120</v>
      </c>
      <c r="I857" s="6">
        <f t="shared" si="52"/>
        <v>7.40000000000001</v>
      </c>
      <c r="J857" s="5" t="str">
        <f>IF(H857="否","不适用",IF(AND(ISNUMBER(E857),ISNUMBER(F857)),IF(I857&gt;规则与名单!$B$2,"是","否"),"未判定"))</f>
        <v>不适用</v>
      </c>
      <c r="K857" s="5" t="str">
        <f t="shared" si="53"/>
        <v>非测试日纯氢</v>
      </c>
      <c r="L857" s="6">
        <f t="shared" si="54"/>
        <v>65.8</v>
      </c>
      <c r="M857" s="5">
        <f t="shared" si="55"/>
        <v>0</v>
      </c>
      <c r="N857" s="5" t="s">
        <v>5913</v>
      </c>
      <c r="O857" s="5" t="s">
        <v>5914</v>
      </c>
      <c r="P857" s="5" t="s">
        <v>5915</v>
      </c>
    </row>
    <row r="858" ht="19" customHeight="1" spans="1:16">
      <c r="A858" s="5">
        <v>40</v>
      </c>
      <c r="B858" s="5" t="s">
        <v>199</v>
      </c>
      <c r="C858" s="5" t="s">
        <v>49</v>
      </c>
      <c r="D858" s="8" t="s">
        <v>121</v>
      </c>
      <c r="E858" s="6">
        <v>155.3</v>
      </c>
      <c r="F858" s="6">
        <v>147.3</v>
      </c>
      <c r="G858" s="6">
        <v>106.6</v>
      </c>
      <c r="H858" s="5" t="s">
        <v>120</v>
      </c>
      <c r="I858" s="6">
        <f t="shared" si="52"/>
        <v>8</v>
      </c>
      <c r="J858" s="5" t="str">
        <f>IF(H858="否","不适用",IF(AND(ISNUMBER(E858),ISNUMBER(F858)),IF(I858&gt;规则与名单!$B$2,"是","否"),"未判定"))</f>
        <v>不适用</v>
      </c>
      <c r="K858" s="5" t="str">
        <f t="shared" si="53"/>
        <v>非测试日纯氢</v>
      </c>
      <c r="L858" s="6">
        <f t="shared" si="54"/>
        <v>106.6</v>
      </c>
      <c r="M858" s="5">
        <f t="shared" si="55"/>
        <v>0</v>
      </c>
      <c r="N858" s="5" t="s">
        <v>5916</v>
      </c>
      <c r="O858" s="5" t="s">
        <v>5917</v>
      </c>
      <c r="P858" s="5" t="s">
        <v>5918</v>
      </c>
    </row>
    <row r="859" ht="19" customHeight="1" spans="1:16">
      <c r="A859" s="5">
        <v>40</v>
      </c>
      <c r="B859" s="5" t="s">
        <v>199</v>
      </c>
      <c r="C859" s="5" t="s">
        <v>49</v>
      </c>
      <c r="D859" s="8" t="s">
        <v>170</v>
      </c>
      <c r="E859" s="6">
        <v>254.8</v>
      </c>
      <c r="F859" s="6">
        <v>240</v>
      </c>
      <c r="G859" s="6">
        <v>206.8</v>
      </c>
      <c r="H859" s="5" t="s">
        <v>120</v>
      </c>
      <c r="I859" s="6">
        <f t="shared" si="52"/>
        <v>14.8</v>
      </c>
      <c r="J859" s="5" t="str">
        <f>IF(H859="否","不适用",IF(AND(ISNUMBER(E859),ISNUMBER(F859)),IF(I859&gt;规则与名单!$B$2,"是","否"),"未判定"))</f>
        <v>不适用</v>
      </c>
      <c r="K859" s="5" t="str">
        <f t="shared" si="53"/>
        <v>非测试日纯氢</v>
      </c>
      <c r="L859" s="6">
        <f t="shared" si="54"/>
        <v>206.8</v>
      </c>
      <c r="M859" s="5">
        <f t="shared" si="55"/>
        <v>0</v>
      </c>
      <c r="N859" s="5" t="s">
        <v>5919</v>
      </c>
      <c r="O859" s="5" t="s">
        <v>5920</v>
      </c>
      <c r="P859" s="5" t="s">
        <v>5921</v>
      </c>
    </row>
    <row r="860" ht="19" customHeight="1" spans="1:16">
      <c r="A860" s="5">
        <v>40</v>
      </c>
      <c r="B860" s="5" t="s">
        <v>199</v>
      </c>
      <c r="C860" s="5" t="s">
        <v>49</v>
      </c>
      <c r="D860" s="8" t="s">
        <v>644</v>
      </c>
      <c r="E860" s="6">
        <v>260.7</v>
      </c>
      <c r="F860" s="6">
        <v>247</v>
      </c>
      <c r="G860" s="6">
        <v>128.1</v>
      </c>
      <c r="H860" s="5" t="s">
        <v>120</v>
      </c>
      <c r="I860" s="6">
        <f t="shared" si="52"/>
        <v>13.7</v>
      </c>
      <c r="J860" s="5" t="str">
        <f>IF(H860="否","不适用",IF(AND(ISNUMBER(E860),ISNUMBER(F860)),IF(I860&gt;规则与名单!$B$2,"是","否"),"未判定"))</f>
        <v>不适用</v>
      </c>
      <c r="K860" s="5" t="str">
        <f t="shared" si="53"/>
        <v>非测试日纯氢</v>
      </c>
      <c r="L860" s="6">
        <f t="shared" si="54"/>
        <v>128.1</v>
      </c>
      <c r="M860" s="5">
        <f t="shared" si="55"/>
        <v>0</v>
      </c>
      <c r="N860" s="5" t="s">
        <v>5922</v>
      </c>
      <c r="O860" s="5" t="s">
        <v>5923</v>
      </c>
      <c r="P860" s="5" t="s">
        <v>5924</v>
      </c>
    </row>
    <row r="861" ht="19" customHeight="1" spans="1:16">
      <c r="A861" s="5">
        <v>40</v>
      </c>
      <c r="B861" s="5" t="s">
        <v>199</v>
      </c>
      <c r="C861" s="5" t="s">
        <v>49</v>
      </c>
      <c r="D861" s="8" t="s">
        <v>3418</v>
      </c>
      <c r="E861" s="6">
        <v>133.3</v>
      </c>
      <c r="F861" s="6">
        <v>760.5</v>
      </c>
      <c r="G861" s="6">
        <v>73.2</v>
      </c>
      <c r="H861" s="5" t="s">
        <v>120</v>
      </c>
      <c r="I861" s="6">
        <f t="shared" si="52"/>
        <v>-627.2</v>
      </c>
      <c r="J861" s="5" t="str">
        <f>IF(H861="否","不适用",IF(AND(ISNUMBER(E861),ISNUMBER(F861)),IF(I861&gt;规则与名单!$B$2,"是","否"),"未判定"))</f>
        <v>不适用</v>
      </c>
      <c r="K861" s="5" t="str">
        <f t="shared" si="53"/>
        <v>非测试日纯氢</v>
      </c>
      <c r="L861" s="6">
        <f t="shared" si="54"/>
        <v>73.2</v>
      </c>
      <c r="M861" s="5">
        <f t="shared" si="55"/>
        <v>0</v>
      </c>
      <c r="N861" s="5" t="s">
        <v>5925</v>
      </c>
      <c r="O861" s="5" t="s">
        <v>5926</v>
      </c>
      <c r="P861" s="5" t="s">
        <v>5927</v>
      </c>
    </row>
    <row r="862" ht="19" customHeight="1" spans="1:16">
      <c r="A862" s="5">
        <v>40</v>
      </c>
      <c r="B862" s="5" t="s">
        <v>199</v>
      </c>
      <c r="C862" s="5" t="s">
        <v>49</v>
      </c>
      <c r="D862" s="8" t="s">
        <v>3422</v>
      </c>
      <c r="E862" s="6">
        <v>135.1</v>
      </c>
      <c r="F862" s="6">
        <v>888.1</v>
      </c>
      <c r="G862" s="6">
        <v>62.3</v>
      </c>
      <c r="H862" s="5" t="s">
        <v>120</v>
      </c>
      <c r="I862" s="6">
        <f t="shared" si="52"/>
        <v>-753</v>
      </c>
      <c r="J862" s="5" t="str">
        <f>IF(H862="否","不适用",IF(AND(ISNUMBER(E862),ISNUMBER(F862)),IF(I862&gt;规则与名单!$B$2,"是","否"),"未判定"))</f>
        <v>不适用</v>
      </c>
      <c r="K862" s="5" t="str">
        <f t="shared" si="53"/>
        <v>非测试日纯氢</v>
      </c>
      <c r="L862" s="6">
        <f t="shared" si="54"/>
        <v>62.3</v>
      </c>
      <c r="M862" s="5">
        <f t="shared" si="55"/>
        <v>0</v>
      </c>
      <c r="N862" s="5" t="s">
        <v>5928</v>
      </c>
      <c r="O862" s="5" t="s">
        <v>5929</v>
      </c>
      <c r="P862" s="5" t="s">
        <v>5930</v>
      </c>
    </row>
    <row r="863" ht="19" customHeight="1" spans="1:16">
      <c r="A863" s="5">
        <v>40</v>
      </c>
      <c r="B863" s="5" t="s">
        <v>199</v>
      </c>
      <c r="C863" s="5" t="s">
        <v>49</v>
      </c>
      <c r="D863" s="8" t="s">
        <v>336</v>
      </c>
      <c r="E863" s="6">
        <v>0.1</v>
      </c>
      <c r="F863" s="6">
        <v>0</v>
      </c>
      <c r="G863" s="6">
        <v>0</v>
      </c>
      <c r="H863" s="5" t="s">
        <v>120</v>
      </c>
      <c r="I863" s="6">
        <f t="shared" si="52"/>
        <v>0.1</v>
      </c>
      <c r="J863" s="5" t="str">
        <f>IF(H863="否","不适用",IF(AND(ISNUMBER(E863),ISNUMBER(F863)),IF(I863&gt;规则与名单!$B$2,"是","否"),"未判定"))</f>
        <v>不适用</v>
      </c>
      <c r="K863" s="5" t="str">
        <f t="shared" si="53"/>
        <v>非测试日纯氢</v>
      </c>
      <c r="L863" s="6">
        <f t="shared" si="54"/>
        <v>0</v>
      </c>
      <c r="M863" s="5">
        <f t="shared" si="55"/>
        <v>0</v>
      </c>
      <c r="N863" s="5" t="s">
        <v>5931</v>
      </c>
      <c r="O863" s="5" t="s">
        <v>5932</v>
      </c>
      <c r="P863" s="5" t="s">
        <v>5933</v>
      </c>
    </row>
    <row r="864" ht="19" customHeight="1" spans="1:16">
      <c r="A864" s="5">
        <v>40</v>
      </c>
      <c r="B864" s="5" t="s">
        <v>199</v>
      </c>
      <c r="C864" s="5" t="s">
        <v>49</v>
      </c>
      <c r="D864" s="8" t="s">
        <v>653</v>
      </c>
      <c r="E864" s="6">
        <v>128.3</v>
      </c>
      <c r="F864" s="6">
        <v>879.7</v>
      </c>
      <c r="G864" s="6">
        <v>128.2</v>
      </c>
      <c r="H864" s="5" t="s">
        <v>120</v>
      </c>
      <c r="I864" s="6">
        <f t="shared" si="52"/>
        <v>-751.4</v>
      </c>
      <c r="J864" s="5" t="str">
        <f>IF(H864="否","不适用",IF(AND(ISNUMBER(E864),ISNUMBER(F864)),IF(I864&gt;规则与名单!$B$2,"是","否"),"未判定"))</f>
        <v>不适用</v>
      </c>
      <c r="K864" s="5" t="str">
        <f t="shared" si="53"/>
        <v>非测试日纯氢</v>
      </c>
      <c r="L864" s="6">
        <f t="shared" si="54"/>
        <v>128.2</v>
      </c>
      <c r="M864" s="5">
        <f t="shared" si="55"/>
        <v>0</v>
      </c>
      <c r="N864" s="5" t="s">
        <v>5934</v>
      </c>
      <c r="O864" s="5" t="s">
        <v>5935</v>
      </c>
      <c r="P864" s="5" t="s">
        <v>5936</v>
      </c>
    </row>
    <row r="865" ht="19" customHeight="1" spans="1:16">
      <c r="A865" s="5">
        <v>40</v>
      </c>
      <c r="B865" s="5" t="s">
        <v>199</v>
      </c>
      <c r="C865" s="5" t="s">
        <v>49</v>
      </c>
      <c r="D865" s="8" t="s">
        <v>140</v>
      </c>
      <c r="E865" s="6">
        <v>250.5</v>
      </c>
      <c r="F865" s="6">
        <v>236.2</v>
      </c>
      <c r="G865" s="6">
        <v>141.2</v>
      </c>
      <c r="H865" s="5" t="s">
        <v>120</v>
      </c>
      <c r="I865" s="6">
        <f t="shared" si="52"/>
        <v>14.3</v>
      </c>
      <c r="J865" s="5" t="str">
        <f>IF(H865="否","不适用",IF(AND(ISNUMBER(E865),ISNUMBER(F865)),IF(I865&gt;规则与名单!$B$2,"是","否"),"未判定"))</f>
        <v>不适用</v>
      </c>
      <c r="K865" s="5" t="str">
        <f t="shared" si="53"/>
        <v>非测试日纯氢</v>
      </c>
      <c r="L865" s="6">
        <f t="shared" si="54"/>
        <v>141.2</v>
      </c>
      <c r="M865" s="5">
        <f t="shared" si="55"/>
        <v>0</v>
      </c>
      <c r="N865" s="5" t="s">
        <v>5937</v>
      </c>
      <c r="O865" s="5" t="s">
        <v>5938</v>
      </c>
      <c r="P865" s="5" t="s">
        <v>5939</v>
      </c>
    </row>
    <row r="866" ht="19" customHeight="1" spans="1:16">
      <c r="A866" s="5">
        <v>40</v>
      </c>
      <c r="B866" s="5" t="s">
        <v>199</v>
      </c>
      <c r="C866" s="5" t="s">
        <v>49</v>
      </c>
      <c r="D866" s="8" t="s">
        <v>115</v>
      </c>
      <c r="E866" s="6">
        <v>264.6</v>
      </c>
      <c r="F866" s="6">
        <v>250.1</v>
      </c>
      <c r="G866" s="6">
        <v>55.3</v>
      </c>
      <c r="H866" s="5" t="s">
        <v>120</v>
      </c>
      <c r="I866" s="6">
        <f t="shared" si="52"/>
        <v>14.5</v>
      </c>
      <c r="J866" s="5" t="str">
        <f>IF(H866="否","不适用",IF(AND(ISNUMBER(E866),ISNUMBER(F866)),IF(I866&gt;规则与名单!$B$2,"是","否"),"未判定"))</f>
        <v>不适用</v>
      </c>
      <c r="K866" s="5" t="str">
        <f t="shared" si="53"/>
        <v>非测试日纯氢</v>
      </c>
      <c r="L866" s="6">
        <f t="shared" si="54"/>
        <v>55.3</v>
      </c>
      <c r="M866" s="5">
        <f t="shared" si="55"/>
        <v>0</v>
      </c>
      <c r="N866" s="5" t="s">
        <v>5940</v>
      </c>
      <c r="O866" s="5" t="s">
        <v>5941</v>
      </c>
      <c r="P866" s="5" t="s">
        <v>5942</v>
      </c>
    </row>
    <row r="867" ht="19" customHeight="1" spans="1:16">
      <c r="A867" s="5">
        <v>41</v>
      </c>
      <c r="B867" s="5" t="s">
        <v>201</v>
      </c>
      <c r="C867" s="5" t="s">
        <v>49</v>
      </c>
      <c r="D867" s="8" t="s">
        <v>114</v>
      </c>
      <c r="E867" s="6">
        <v>130.9</v>
      </c>
      <c r="F867" s="6">
        <v>122.6</v>
      </c>
      <c r="G867" s="6">
        <v>130.9</v>
      </c>
      <c r="H867" s="5" t="s">
        <v>120</v>
      </c>
      <c r="I867" s="6">
        <f t="shared" si="52"/>
        <v>8.30000000000001</v>
      </c>
      <c r="J867" s="5" t="str">
        <f>IF(H867="否","不适用",IF(AND(ISNUMBER(E867),ISNUMBER(F867)),IF(I867&gt;规则与名单!$B$2,"是","否"),"未判定"))</f>
        <v>不适用</v>
      </c>
      <c r="K867" s="5" t="str">
        <f t="shared" si="53"/>
        <v>非测试日纯氢</v>
      </c>
      <c r="L867" s="6">
        <f t="shared" si="54"/>
        <v>130.9</v>
      </c>
      <c r="M867" s="5">
        <f t="shared" si="55"/>
        <v>0</v>
      </c>
      <c r="N867" s="5" t="s">
        <v>5943</v>
      </c>
      <c r="O867" s="5" t="s">
        <v>5944</v>
      </c>
      <c r="P867" s="5" t="s">
        <v>5945</v>
      </c>
    </row>
    <row r="868" ht="19" customHeight="1" spans="1:16">
      <c r="A868" s="5">
        <v>41</v>
      </c>
      <c r="B868" s="5" t="s">
        <v>201</v>
      </c>
      <c r="C868" s="5" t="s">
        <v>49</v>
      </c>
      <c r="D868" s="8" t="s">
        <v>605</v>
      </c>
      <c r="E868" s="6">
        <v>93.9</v>
      </c>
      <c r="F868" s="6">
        <v>90.2</v>
      </c>
      <c r="G868" s="6">
        <v>93.9</v>
      </c>
      <c r="H868" s="5" t="s">
        <v>120</v>
      </c>
      <c r="I868" s="6">
        <f t="shared" si="52"/>
        <v>3.7</v>
      </c>
      <c r="J868" s="5" t="str">
        <f>IF(H868="否","不适用",IF(AND(ISNUMBER(E868),ISNUMBER(F868)),IF(I868&gt;规则与名单!$B$2,"是","否"),"未判定"))</f>
        <v>不适用</v>
      </c>
      <c r="K868" s="5" t="str">
        <f t="shared" si="53"/>
        <v>非测试日纯氢</v>
      </c>
      <c r="L868" s="6">
        <f t="shared" si="54"/>
        <v>93.9</v>
      </c>
      <c r="M868" s="5">
        <f t="shared" si="55"/>
        <v>0</v>
      </c>
      <c r="N868" s="5" t="s">
        <v>5946</v>
      </c>
      <c r="O868" s="5" t="s">
        <v>5947</v>
      </c>
      <c r="P868" s="5" t="s">
        <v>5948</v>
      </c>
    </row>
    <row r="869" ht="19" customHeight="1" spans="1:16">
      <c r="A869" s="5">
        <v>41</v>
      </c>
      <c r="B869" s="5" t="s">
        <v>201</v>
      </c>
      <c r="C869" s="5" t="s">
        <v>49</v>
      </c>
      <c r="D869" s="8" t="s">
        <v>186</v>
      </c>
      <c r="E869" s="6">
        <v>161</v>
      </c>
      <c r="F869" s="6">
        <v>152.1</v>
      </c>
      <c r="G869" s="6">
        <v>160.8</v>
      </c>
      <c r="H869" s="5" t="s">
        <v>120</v>
      </c>
      <c r="I869" s="6">
        <f t="shared" si="52"/>
        <v>8.90000000000001</v>
      </c>
      <c r="J869" s="5" t="str">
        <f>IF(H869="否","不适用",IF(AND(ISNUMBER(E869),ISNUMBER(F869)),IF(I869&gt;规则与名单!$B$2,"是","否"),"未判定"))</f>
        <v>不适用</v>
      </c>
      <c r="K869" s="5" t="str">
        <f t="shared" si="53"/>
        <v>非测试日纯氢</v>
      </c>
      <c r="L869" s="6">
        <f t="shared" si="54"/>
        <v>160.8</v>
      </c>
      <c r="M869" s="5">
        <f t="shared" si="55"/>
        <v>0</v>
      </c>
      <c r="N869" s="5" t="s">
        <v>5949</v>
      </c>
      <c r="O869" s="5" t="s">
        <v>5950</v>
      </c>
      <c r="P869" s="5" t="s">
        <v>5951</v>
      </c>
    </row>
    <row r="870" ht="19" customHeight="1" spans="1:16">
      <c r="A870" s="5">
        <v>41</v>
      </c>
      <c r="B870" s="5" t="s">
        <v>201</v>
      </c>
      <c r="C870" s="5" t="s">
        <v>49</v>
      </c>
      <c r="D870" s="8" t="s">
        <v>165</v>
      </c>
      <c r="E870" s="6">
        <v>168.9</v>
      </c>
      <c r="F870" s="6">
        <v>161.2</v>
      </c>
      <c r="G870" s="6">
        <v>170.3</v>
      </c>
      <c r="H870" s="5" t="s">
        <v>120</v>
      </c>
      <c r="I870" s="6">
        <f t="shared" si="52"/>
        <v>7.70000000000002</v>
      </c>
      <c r="J870" s="5" t="str">
        <f>IF(H870="否","不适用",IF(AND(ISNUMBER(E870),ISNUMBER(F870)),IF(I870&gt;规则与名单!$B$2,"是","否"),"未判定"))</f>
        <v>不适用</v>
      </c>
      <c r="K870" s="5" t="str">
        <f t="shared" si="53"/>
        <v>非测试日纯氢</v>
      </c>
      <c r="L870" s="6">
        <f t="shared" si="54"/>
        <v>170.3</v>
      </c>
      <c r="M870" s="5">
        <f t="shared" si="55"/>
        <v>0</v>
      </c>
      <c r="N870" s="5" t="s">
        <v>5952</v>
      </c>
      <c r="O870" s="5" t="s">
        <v>5953</v>
      </c>
      <c r="P870" s="5" t="s">
        <v>5954</v>
      </c>
    </row>
    <row r="871" ht="19" customHeight="1" spans="1:16">
      <c r="A871" s="5">
        <v>41</v>
      </c>
      <c r="B871" s="5" t="s">
        <v>201</v>
      </c>
      <c r="C871" s="5" t="s">
        <v>49</v>
      </c>
      <c r="D871" s="8" t="s">
        <v>151</v>
      </c>
      <c r="E871" s="6">
        <v>158.7</v>
      </c>
      <c r="F871" s="6">
        <v>166.4</v>
      </c>
      <c r="G871" s="6">
        <v>176.9</v>
      </c>
      <c r="H871" s="5" t="s">
        <v>120</v>
      </c>
      <c r="I871" s="6">
        <f t="shared" si="52"/>
        <v>-7.70000000000002</v>
      </c>
      <c r="J871" s="5" t="str">
        <f>IF(H871="否","不适用",IF(AND(ISNUMBER(E871),ISNUMBER(F871)),IF(I871&gt;规则与名单!$B$2,"是","否"),"未判定"))</f>
        <v>不适用</v>
      </c>
      <c r="K871" s="5" t="str">
        <f t="shared" si="53"/>
        <v>非测试日纯氢</v>
      </c>
      <c r="L871" s="6">
        <f t="shared" si="54"/>
        <v>176.9</v>
      </c>
      <c r="M871" s="5">
        <f t="shared" si="55"/>
        <v>0</v>
      </c>
      <c r="N871" s="5" t="s">
        <v>5955</v>
      </c>
      <c r="O871" s="5" t="s">
        <v>5956</v>
      </c>
      <c r="P871" s="5" t="s">
        <v>5957</v>
      </c>
    </row>
    <row r="872" ht="19" customHeight="1" spans="1:16">
      <c r="A872" s="5">
        <v>41</v>
      </c>
      <c r="B872" s="5" t="s">
        <v>201</v>
      </c>
      <c r="C872" s="5" t="s">
        <v>49</v>
      </c>
      <c r="D872" s="8" t="s">
        <v>3358</v>
      </c>
      <c r="E872" s="6">
        <v>53.4</v>
      </c>
      <c r="F872" s="6">
        <v>31.4</v>
      </c>
      <c r="G872" s="6">
        <v>33.1</v>
      </c>
      <c r="H872" s="5" t="s">
        <v>120</v>
      </c>
      <c r="I872" s="6">
        <f t="shared" si="52"/>
        <v>22</v>
      </c>
      <c r="J872" s="5" t="str">
        <f>IF(H872="否","不适用",IF(AND(ISNUMBER(E872),ISNUMBER(F872)),IF(I872&gt;规则与名单!$B$2,"是","否"),"未判定"))</f>
        <v>不适用</v>
      </c>
      <c r="K872" s="5" t="str">
        <f t="shared" si="53"/>
        <v>非测试日纯氢</v>
      </c>
      <c r="L872" s="6">
        <f t="shared" si="54"/>
        <v>33.1</v>
      </c>
      <c r="M872" s="5">
        <f t="shared" si="55"/>
        <v>0</v>
      </c>
      <c r="N872" s="5" t="s">
        <v>5958</v>
      </c>
      <c r="O872" s="5" t="s">
        <v>5959</v>
      </c>
      <c r="P872" s="5" t="s">
        <v>5960</v>
      </c>
    </row>
    <row r="873" ht="19" customHeight="1" spans="1:16">
      <c r="A873" s="5">
        <v>41</v>
      </c>
      <c r="B873" s="5" t="s">
        <v>201</v>
      </c>
      <c r="C873" s="5" t="s">
        <v>49</v>
      </c>
      <c r="D873" s="8" t="s">
        <v>272</v>
      </c>
      <c r="E873" s="6">
        <v>167.9</v>
      </c>
      <c r="F873" s="6">
        <v>157.8</v>
      </c>
      <c r="G873" s="6">
        <v>149.1</v>
      </c>
      <c r="H873" s="5" t="s">
        <v>120</v>
      </c>
      <c r="I873" s="6">
        <f t="shared" si="52"/>
        <v>10.1</v>
      </c>
      <c r="J873" s="5" t="str">
        <f>IF(H873="否","不适用",IF(AND(ISNUMBER(E873),ISNUMBER(F873)),IF(I873&gt;规则与名单!$B$2,"是","否"),"未判定"))</f>
        <v>不适用</v>
      </c>
      <c r="K873" s="5" t="str">
        <f t="shared" si="53"/>
        <v>非测试日纯氢</v>
      </c>
      <c r="L873" s="6">
        <f t="shared" si="54"/>
        <v>149.1</v>
      </c>
      <c r="M873" s="5">
        <f t="shared" si="55"/>
        <v>0</v>
      </c>
      <c r="N873" s="5" t="s">
        <v>5961</v>
      </c>
      <c r="O873" s="5" t="s">
        <v>5962</v>
      </c>
      <c r="P873" s="5" t="s">
        <v>5963</v>
      </c>
    </row>
    <row r="874" ht="19" customHeight="1" spans="1:16">
      <c r="A874" s="5">
        <v>41</v>
      </c>
      <c r="B874" s="5" t="s">
        <v>201</v>
      </c>
      <c r="C874" s="5" t="s">
        <v>49</v>
      </c>
      <c r="D874" s="8" t="s">
        <v>506</v>
      </c>
      <c r="E874" s="6">
        <v>174.7</v>
      </c>
      <c r="F874" s="6">
        <v>164.8</v>
      </c>
      <c r="G874" s="6">
        <v>126.8</v>
      </c>
      <c r="H874" s="5" t="s">
        <v>120</v>
      </c>
      <c r="I874" s="6">
        <f t="shared" si="52"/>
        <v>9.89999999999998</v>
      </c>
      <c r="J874" s="5" t="str">
        <f>IF(H874="否","不适用",IF(AND(ISNUMBER(E874),ISNUMBER(F874)),IF(I874&gt;规则与名单!$B$2,"是","否"),"未判定"))</f>
        <v>不适用</v>
      </c>
      <c r="K874" s="5" t="str">
        <f t="shared" si="53"/>
        <v>非测试日纯氢</v>
      </c>
      <c r="L874" s="6">
        <f t="shared" si="54"/>
        <v>126.8</v>
      </c>
      <c r="M874" s="5">
        <f t="shared" si="55"/>
        <v>0</v>
      </c>
      <c r="N874" s="5" t="s">
        <v>5964</v>
      </c>
      <c r="O874" s="5" t="s">
        <v>5965</v>
      </c>
      <c r="P874" s="5" t="s">
        <v>5966</v>
      </c>
    </row>
    <row r="875" ht="19" customHeight="1" spans="1:16">
      <c r="A875" s="5">
        <v>41</v>
      </c>
      <c r="B875" s="5" t="s">
        <v>201</v>
      </c>
      <c r="C875" s="5" t="s">
        <v>49</v>
      </c>
      <c r="D875" s="8" t="s">
        <v>673</v>
      </c>
      <c r="E875" s="6">
        <v>181.4</v>
      </c>
      <c r="F875" s="6">
        <v>170.8</v>
      </c>
      <c r="G875" s="6">
        <v>181.4</v>
      </c>
      <c r="H875" s="5" t="s">
        <v>120</v>
      </c>
      <c r="I875" s="6">
        <f t="shared" si="52"/>
        <v>10.6</v>
      </c>
      <c r="J875" s="5" t="str">
        <f>IF(H875="否","不适用",IF(AND(ISNUMBER(E875),ISNUMBER(F875)),IF(I875&gt;规则与名单!$B$2,"是","否"),"未判定"))</f>
        <v>不适用</v>
      </c>
      <c r="K875" s="5" t="str">
        <f t="shared" si="53"/>
        <v>非测试日纯氢</v>
      </c>
      <c r="L875" s="6">
        <f t="shared" si="54"/>
        <v>181.4</v>
      </c>
      <c r="M875" s="5">
        <f t="shared" si="55"/>
        <v>0</v>
      </c>
      <c r="N875" s="5" t="s">
        <v>5967</v>
      </c>
      <c r="O875" s="5" t="s">
        <v>5968</v>
      </c>
      <c r="P875" s="5" t="s">
        <v>5969</v>
      </c>
    </row>
    <row r="876" ht="19" customHeight="1" spans="1:16">
      <c r="A876" s="5">
        <v>41</v>
      </c>
      <c r="B876" s="5" t="s">
        <v>201</v>
      </c>
      <c r="C876" s="5" t="s">
        <v>49</v>
      </c>
      <c r="D876" s="8" t="s">
        <v>183</v>
      </c>
      <c r="E876" s="6">
        <v>31.2</v>
      </c>
      <c r="F876" s="6">
        <v>28.8</v>
      </c>
      <c r="G876" s="6">
        <v>31.2</v>
      </c>
      <c r="H876" s="5" t="s">
        <v>120</v>
      </c>
      <c r="I876" s="6">
        <f t="shared" si="52"/>
        <v>2.4</v>
      </c>
      <c r="J876" s="5" t="str">
        <f>IF(H876="否","不适用",IF(AND(ISNUMBER(E876),ISNUMBER(F876)),IF(I876&gt;规则与名单!$B$2,"是","否"),"未判定"))</f>
        <v>不适用</v>
      </c>
      <c r="K876" s="5" t="str">
        <f t="shared" si="53"/>
        <v>非测试日纯氢</v>
      </c>
      <c r="L876" s="6">
        <f t="shared" si="54"/>
        <v>31.2</v>
      </c>
      <c r="M876" s="5">
        <f t="shared" si="55"/>
        <v>0</v>
      </c>
      <c r="N876" s="5" t="s">
        <v>5970</v>
      </c>
      <c r="O876" s="5" t="s">
        <v>5971</v>
      </c>
      <c r="P876" s="5" t="s">
        <v>5972</v>
      </c>
    </row>
    <row r="877" ht="19" customHeight="1" spans="1:16">
      <c r="A877" s="5">
        <v>41</v>
      </c>
      <c r="B877" s="5" t="s">
        <v>201</v>
      </c>
      <c r="C877" s="5" t="s">
        <v>49</v>
      </c>
      <c r="D877" s="8" t="s">
        <v>431</v>
      </c>
      <c r="E877" s="6">
        <v>28.6</v>
      </c>
      <c r="F877" s="6">
        <v>30.2</v>
      </c>
      <c r="G877" s="6">
        <v>32.6</v>
      </c>
      <c r="H877" s="5" t="s">
        <v>120</v>
      </c>
      <c r="I877" s="6">
        <f t="shared" si="52"/>
        <v>-1.6</v>
      </c>
      <c r="J877" s="5" t="str">
        <f>IF(H877="否","不适用",IF(AND(ISNUMBER(E877),ISNUMBER(F877)),IF(I877&gt;规则与名单!$B$2,"是","否"),"未判定"))</f>
        <v>不适用</v>
      </c>
      <c r="K877" s="5" t="str">
        <f t="shared" si="53"/>
        <v>非测试日纯氢</v>
      </c>
      <c r="L877" s="6">
        <f t="shared" si="54"/>
        <v>32.6</v>
      </c>
      <c r="M877" s="5">
        <f t="shared" si="55"/>
        <v>0</v>
      </c>
      <c r="N877" s="5" t="s">
        <v>5973</v>
      </c>
      <c r="O877" s="5" t="s">
        <v>5974</v>
      </c>
      <c r="P877" s="5" t="s">
        <v>5975</v>
      </c>
    </row>
    <row r="878" ht="19" customHeight="1" spans="1:16">
      <c r="A878" s="5">
        <v>41</v>
      </c>
      <c r="B878" s="5" t="s">
        <v>201</v>
      </c>
      <c r="C878" s="5" t="s">
        <v>49</v>
      </c>
      <c r="D878" s="8" t="s">
        <v>3377</v>
      </c>
      <c r="E878" s="6">
        <v>36.8</v>
      </c>
      <c r="F878" s="6">
        <v>37.9</v>
      </c>
      <c r="G878" s="6">
        <v>40.7</v>
      </c>
      <c r="H878" s="5" t="s">
        <v>120</v>
      </c>
      <c r="I878" s="6">
        <f t="shared" si="52"/>
        <v>-1.1</v>
      </c>
      <c r="J878" s="5" t="str">
        <f>IF(H878="否","不适用",IF(AND(ISNUMBER(E878),ISNUMBER(F878)),IF(I878&gt;规则与名单!$B$2,"是","否"),"未判定"))</f>
        <v>不适用</v>
      </c>
      <c r="K878" s="5" t="str">
        <f t="shared" si="53"/>
        <v>非测试日纯氢</v>
      </c>
      <c r="L878" s="6">
        <f t="shared" si="54"/>
        <v>40.7</v>
      </c>
      <c r="M878" s="5">
        <f t="shared" si="55"/>
        <v>0</v>
      </c>
      <c r="N878" s="5" t="s">
        <v>5976</v>
      </c>
      <c r="O878" s="5" t="s">
        <v>5977</v>
      </c>
      <c r="P878" s="5" t="s">
        <v>5978</v>
      </c>
    </row>
    <row r="879" ht="19" customHeight="1" spans="1:16">
      <c r="A879" s="5">
        <v>41</v>
      </c>
      <c r="B879" s="5" t="s">
        <v>201</v>
      </c>
      <c r="C879" s="5" t="s">
        <v>49</v>
      </c>
      <c r="D879" s="8" t="s">
        <v>407</v>
      </c>
      <c r="E879" s="6">
        <v>27.2</v>
      </c>
      <c r="F879" s="6">
        <v>17.5</v>
      </c>
      <c r="G879" s="6">
        <v>19.1</v>
      </c>
      <c r="H879" s="5" t="s">
        <v>120</v>
      </c>
      <c r="I879" s="6">
        <f t="shared" si="52"/>
        <v>9.7</v>
      </c>
      <c r="J879" s="5" t="str">
        <f>IF(H879="否","不适用",IF(AND(ISNUMBER(E879),ISNUMBER(F879)),IF(I879&gt;规则与名单!$B$2,"是","否"),"未判定"))</f>
        <v>不适用</v>
      </c>
      <c r="K879" s="5" t="str">
        <f t="shared" si="53"/>
        <v>非测试日纯氢</v>
      </c>
      <c r="L879" s="6">
        <f t="shared" si="54"/>
        <v>19.1</v>
      </c>
      <c r="M879" s="5">
        <f t="shared" si="55"/>
        <v>0</v>
      </c>
      <c r="N879" s="5" t="s">
        <v>5979</v>
      </c>
      <c r="O879" s="5" t="s">
        <v>5980</v>
      </c>
      <c r="P879" s="5" t="s">
        <v>5981</v>
      </c>
    </row>
    <row r="880" ht="19" customHeight="1" spans="1:16">
      <c r="A880" s="5">
        <v>41</v>
      </c>
      <c r="B880" s="5" t="s">
        <v>201</v>
      </c>
      <c r="C880" s="5" t="s">
        <v>49</v>
      </c>
      <c r="D880" s="8" t="s">
        <v>411</v>
      </c>
      <c r="E880" s="6">
        <v>175.7</v>
      </c>
      <c r="F880" s="6">
        <v>164.7</v>
      </c>
      <c r="G880" s="6">
        <v>175.6</v>
      </c>
      <c r="H880" s="5" t="s">
        <v>120</v>
      </c>
      <c r="I880" s="6">
        <f t="shared" si="52"/>
        <v>11</v>
      </c>
      <c r="J880" s="5" t="str">
        <f>IF(H880="否","不适用",IF(AND(ISNUMBER(E880),ISNUMBER(F880)),IF(I880&gt;规则与名单!$B$2,"是","否"),"未判定"))</f>
        <v>不适用</v>
      </c>
      <c r="K880" s="5" t="str">
        <f t="shared" si="53"/>
        <v>非测试日纯氢</v>
      </c>
      <c r="L880" s="6">
        <f t="shared" si="54"/>
        <v>175.6</v>
      </c>
      <c r="M880" s="5">
        <f t="shared" si="55"/>
        <v>0</v>
      </c>
      <c r="N880" s="5" t="s">
        <v>5982</v>
      </c>
      <c r="O880" s="5" t="s">
        <v>5983</v>
      </c>
      <c r="P880" s="5" t="s">
        <v>5984</v>
      </c>
    </row>
    <row r="881" ht="19" customHeight="1" spans="1:16">
      <c r="A881" s="5">
        <v>41</v>
      </c>
      <c r="B881" s="5" t="s">
        <v>201</v>
      </c>
      <c r="C881" s="5" t="s">
        <v>49</v>
      </c>
      <c r="D881" s="8" t="s">
        <v>251</v>
      </c>
      <c r="E881" s="6">
        <v>35.6</v>
      </c>
      <c r="F881" s="6">
        <v>33.1</v>
      </c>
      <c r="G881" s="6">
        <v>35.5</v>
      </c>
      <c r="H881" s="5" t="s">
        <v>120</v>
      </c>
      <c r="I881" s="6">
        <f t="shared" si="52"/>
        <v>2.5</v>
      </c>
      <c r="J881" s="5" t="str">
        <f>IF(H881="否","不适用",IF(AND(ISNUMBER(E881),ISNUMBER(F881)),IF(I881&gt;规则与名单!$B$2,"是","否"),"未判定"))</f>
        <v>不适用</v>
      </c>
      <c r="K881" s="5" t="str">
        <f t="shared" si="53"/>
        <v>非测试日纯氢</v>
      </c>
      <c r="L881" s="6">
        <f t="shared" si="54"/>
        <v>35.5</v>
      </c>
      <c r="M881" s="5">
        <f t="shared" si="55"/>
        <v>0</v>
      </c>
      <c r="N881" s="5" t="s">
        <v>5985</v>
      </c>
      <c r="O881" s="5" t="s">
        <v>5986</v>
      </c>
      <c r="P881" s="5" t="s">
        <v>5987</v>
      </c>
    </row>
    <row r="882" ht="19" customHeight="1" spans="1:16">
      <c r="A882" s="5">
        <v>41</v>
      </c>
      <c r="B882" s="5" t="s">
        <v>201</v>
      </c>
      <c r="C882" s="5" t="s">
        <v>49</v>
      </c>
      <c r="D882" s="8" t="s">
        <v>472</v>
      </c>
      <c r="E882" s="6">
        <v>29.3</v>
      </c>
      <c r="F882" s="6">
        <v>27.1</v>
      </c>
      <c r="G882" s="6">
        <v>29.3</v>
      </c>
      <c r="H882" s="5" t="s">
        <v>120</v>
      </c>
      <c r="I882" s="6">
        <f t="shared" si="52"/>
        <v>2.2</v>
      </c>
      <c r="J882" s="5" t="str">
        <f>IF(H882="否","不适用",IF(AND(ISNUMBER(E882),ISNUMBER(F882)),IF(I882&gt;规则与名单!$B$2,"是","否"),"未判定"))</f>
        <v>不适用</v>
      </c>
      <c r="K882" s="5" t="str">
        <f t="shared" si="53"/>
        <v>非测试日纯氢</v>
      </c>
      <c r="L882" s="6">
        <f t="shared" si="54"/>
        <v>29.3</v>
      </c>
      <c r="M882" s="5">
        <f t="shared" si="55"/>
        <v>0</v>
      </c>
      <c r="N882" s="5" t="s">
        <v>5988</v>
      </c>
      <c r="O882" s="5" t="s">
        <v>5989</v>
      </c>
      <c r="P882" s="5" t="s">
        <v>5990</v>
      </c>
    </row>
    <row r="883" ht="19" customHeight="1" spans="1:16">
      <c r="A883" s="5">
        <v>41</v>
      </c>
      <c r="B883" s="5" t="s">
        <v>201</v>
      </c>
      <c r="C883" s="5" t="s">
        <v>49</v>
      </c>
      <c r="D883" s="8" t="s">
        <v>466</v>
      </c>
      <c r="E883" s="6">
        <v>33.7</v>
      </c>
      <c r="F883" s="6">
        <v>31.3</v>
      </c>
      <c r="G883" s="6">
        <v>33.5</v>
      </c>
      <c r="H883" s="5" t="s">
        <v>120</v>
      </c>
      <c r="I883" s="6">
        <f t="shared" si="52"/>
        <v>2.4</v>
      </c>
      <c r="J883" s="5" t="str">
        <f>IF(H883="否","不适用",IF(AND(ISNUMBER(E883),ISNUMBER(F883)),IF(I883&gt;规则与名单!$B$2,"是","否"),"未判定"))</f>
        <v>不适用</v>
      </c>
      <c r="K883" s="5" t="str">
        <f t="shared" si="53"/>
        <v>非测试日纯氢</v>
      </c>
      <c r="L883" s="6">
        <f t="shared" si="54"/>
        <v>33.5</v>
      </c>
      <c r="M883" s="5">
        <f t="shared" si="55"/>
        <v>0</v>
      </c>
      <c r="N883" s="5" t="s">
        <v>5991</v>
      </c>
      <c r="O883" s="5" t="s">
        <v>5992</v>
      </c>
      <c r="P883" s="5" t="s">
        <v>5993</v>
      </c>
    </row>
    <row r="884" ht="19" customHeight="1" spans="1:16">
      <c r="A884" s="5">
        <v>41</v>
      </c>
      <c r="B884" s="5" t="s">
        <v>201</v>
      </c>
      <c r="C884" s="5" t="s">
        <v>49</v>
      </c>
      <c r="D884" s="8" t="s">
        <v>333</v>
      </c>
      <c r="E884" s="6">
        <v>17.1</v>
      </c>
      <c r="F884" s="6">
        <v>16</v>
      </c>
      <c r="G884" s="6">
        <v>16.8</v>
      </c>
      <c r="H884" s="5" t="s">
        <v>120</v>
      </c>
      <c r="I884" s="6">
        <f t="shared" si="52"/>
        <v>1.1</v>
      </c>
      <c r="J884" s="5" t="str">
        <f>IF(H884="否","不适用",IF(AND(ISNUMBER(E884),ISNUMBER(F884)),IF(I884&gt;规则与名单!$B$2,"是","否"),"未判定"))</f>
        <v>不适用</v>
      </c>
      <c r="K884" s="5" t="str">
        <f t="shared" si="53"/>
        <v>非测试日纯氢</v>
      </c>
      <c r="L884" s="6">
        <f t="shared" si="54"/>
        <v>16.8</v>
      </c>
      <c r="M884" s="5">
        <f t="shared" si="55"/>
        <v>0</v>
      </c>
      <c r="N884" s="5" t="s">
        <v>5994</v>
      </c>
      <c r="O884" s="5" t="s">
        <v>5995</v>
      </c>
      <c r="P884" s="5" t="s">
        <v>5996</v>
      </c>
    </row>
    <row r="885" ht="19" customHeight="1" spans="1:16">
      <c r="A885" s="5">
        <v>41</v>
      </c>
      <c r="B885" s="5" t="s">
        <v>201</v>
      </c>
      <c r="C885" s="5" t="s">
        <v>49</v>
      </c>
      <c r="D885" s="8" t="s">
        <v>175</v>
      </c>
      <c r="E885" s="6">
        <v>197</v>
      </c>
      <c r="F885" s="6">
        <v>185.3</v>
      </c>
      <c r="G885" s="6">
        <v>197</v>
      </c>
      <c r="H885" s="5" t="s">
        <v>120</v>
      </c>
      <c r="I885" s="6">
        <f t="shared" si="52"/>
        <v>11.7</v>
      </c>
      <c r="J885" s="5" t="str">
        <f>IF(H885="否","不适用",IF(AND(ISNUMBER(E885),ISNUMBER(F885)),IF(I885&gt;规则与名单!$B$2,"是","否"),"未判定"))</f>
        <v>不适用</v>
      </c>
      <c r="K885" s="5" t="str">
        <f t="shared" si="53"/>
        <v>非测试日纯氢</v>
      </c>
      <c r="L885" s="6">
        <f t="shared" si="54"/>
        <v>197</v>
      </c>
      <c r="M885" s="5">
        <f t="shared" si="55"/>
        <v>0</v>
      </c>
      <c r="N885" s="5" t="s">
        <v>5997</v>
      </c>
      <c r="O885" s="5" t="s">
        <v>5998</v>
      </c>
      <c r="P885" s="5" t="s">
        <v>5999</v>
      </c>
    </row>
    <row r="886" ht="19" customHeight="1" spans="1:16">
      <c r="A886" s="5">
        <v>41</v>
      </c>
      <c r="B886" s="5" t="s">
        <v>201</v>
      </c>
      <c r="C886" s="5" t="s">
        <v>49</v>
      </c>
      <c r="D886" s="8" t="s">
        <v>3402</v>
      </c>
      <c r="E886" s="6">
        <v>60.8</v>
      </c>
      <c r="F886" s="6">
        <v>55.3</v>
      </c>
      <c r="G886" s="6">
        <v>60.7</v>
      </c>
      <c r="H886" s="5" t="s">
        <v>120</v>
      </c>
      <c r="I886" s="6">
        <f t="shared" si="52"/>
        <v>5.5</v>
      </c>
      <c r="J886" s="5" t="str">
        <f>IF(H886="否","不适用",IF(AND(ISNUMBER(E886),ISNUMBER(F886)),IF(I886&gt;规则与名单!$B$2,"是","否"),"未判定"))</f>
        <v>不适用</v>
      </c>
      <c r="K886" s="5" t="str">
        <f t="shared" si="53"/>
        <v>非测试日纯氢</v>
      </c>
      <c r="L886" s="6">
        <f t="shared" si="54"/>
        <v>60.7</v>
      </c>
      <c r="M886" s="5">
        <f t="shared" si="55"/>
        <v>0</v>
      </c>
      <c r="N886" s="5" t="s">
        <v>6000</v>
      </c>
      <c r="O886" s="5" t="s">
        <v>6001</v>
      </c>
      <c r="P886" s="5" t="s">
        <v>6002</v>
      </c>
    </row>
    <row r="887" ht="19" customHeight="1" spans="1:16">
      <c r="A887" s="5">
        <v>41</v>
      </c>
      <c r="B887" s="5" t="s">
        <v>201</v>
      </c>
      <c r="C887" s="5" t="s">
        <v>49</v>
      </c>
      <c r="D887" s="8" t="s">
        <v>487</v>
      </c>
      <c r="E887" s="6">
        <v>56.1</v>
      </c>
      <c r="F887" s="6">
        <v>50.8</v>
      </c>
      <c r="G887" s="6">
        <v>55.9</v>
      </c>
      <c r="H887" s="5" t="s">
        <v>120</v>
      </c>
      <c r="I887" s="6">
        <f t="shared" si="52"/>
        <v>5.3</v>
      </c>
      <c r="J887" s="5" t="str">
        <f>IF(H887="否","不适用",IF(AND(ISNUMBER(E887),ISNUMBER(F887)),IF(I887&gt;规则与名单!$B$2,"是","否"),"未判定"))</f>
        <v>不适用</v>
      </c>
      <c r="K887" s="5" t="str">
        <f t="shared" si="53"/>
        <v>非测试日纯氢</v>
      </c>
      <c r="L887" s="6">
        <f t="shared" si="54"/>
        <v>55.9</v>
      </c>
      <c r="M887" s="5">
        <f t="shared" si="55"/>
        <v>0</v>
      </c>
      <c r="N887" s="5" t="s">
        <v>6003</v>
      </c>
      <c r="O887" s="5" t="s">
        <v>6004</v>
      </c>
      <c r="P887" s="5" t="s">
        <v>6005</v>
      </c>
    </row>
    <row r="888" ht="19" customHeight="1" spans="1:16">
      <c r="A888" s="5">
        <v>41</v>
      </c>
      <c r="B888" s="5" t="s">
        <v>201</v>
      </c>
      <c r="C888" s="5" t="s">
        <v>49</v>
      </c>
      <c r="D888" s="8" t="s">
        <v>121</v>
      </c>
      <c r="E888" s="6">
        <v>61.1</v>
      </c>
      <c r="F888" s="6">
        <v>55.8</v>
      </c>
      <c r="G888" s="6">
        <v>60.7</v>
      </c>
      <c r="H888" s="5" t="s">
        <v>120</v>
      </c>
      <c r="I888" s="6">
        <f t="shared" si="52"/>
        <v>5.3</v>
      </c>
      <c r="J888" s="5" t="str">
        <f>IF(H888="否","不适用",IF(AND(ISNUMBER(E888),ISNUMBER(F888)),IF(I888&gt;规则与名单!$B$2,"是","否"),"未判定"))</f>
        <v>不适用</v>
      </c>
      <c r="K888" s="5" t="str">
        <f t="shared" si="53"/>
        <v>非测试日纯氢</v>
      </c>
      <c r="L888" s="6">
        <f t="shared" si="54"/>
        <v>60.7</v>
      </c>
      <c r="M888" s="5">
        <f t="shared" si="55"/>
        <v>0</v>
      </c>
      <c r="N888" s="5" t="s">
        <v>6006</v>
      </c>
      <c r="O888" s="5" t="s">
        <v>6007</v>
      </c>
      <c r="P888" s="5" t="s">
        <v>6008</v>
      </c>
    </row>
    <row r="889" ht="19" customHeight="1" spans="1:16">
      <c r="A889" s="5">
        <v>41</v>
      </c>
      <c r="B889" s="5" t="s">
        <v>201</v>
      </c>
      <c r="C889" s="5" t="s">
        <v>49</v>
      </c>
      <c r="D889" s="8" t="s">
        <v>170</v>
      </c>
      <c r="E889" s="6">
        <v>56</v>
      </c>
      <c r="F889" s="6">
        <v>52.1</v>
      </c>
      <c r="G889" s="6">
        <v>55.6</v>
      </c>
      <c r="H889" s="5" t="s">
        <v>120</v>
      </c>
      <c r="I889" s="6">
        <f t="shared" si="52"/>
        <v>3.9</v>
      </c>
      <c r="J889" s="5" t="str">
        <f>IF(H889="否","不适用",IF(AND(ISNUMBER(E889),ISNUMBER(F889)),IF(I889&gt;规则与名单!$B$2,"是","否"),"未判定"))</f>
        <v>不适用</v>
      </c>
      <c r="K889" s="5" t="str">
        <f t="shared" si="53"/>
        <v>非测试日纯氢</v>
      </c>
      <c r="L889" s="6">
        <f t="shared" si="54"/>
        <v>55.6</v>
      </c>
      <c r="M889" s="5">
        <f t="shared" si="55"/>
        <v>0</v>
      </c>
      <c r="N889" s="5" t="s">
        <v>6009</v>
      </c>
      <c r="O889" s="5" t="s">
        <v>6010</v>
      </c>
      <c r="P889" s="5" t="s">
        <v>6011</v>
      </c>
    </row>
    <row r="890" ht="19" customHeight="1" spans="1:16">
      <c r="A890" s="5">
        <v>41</v>
      </c>
      <c r="B890" s="5" t="s">
        <v>201</v>
      </c>
      <c r="C890" s="5" t="s">
        <v>49</v>
      </c>
      <c r="D890" s="8" t="s">
        <v>644</v>
      </c>
      <c r="E890" s="6">
        <v>42.9</v>
      </c>
      <c r="F890" s="6">
        <v>39.6</v>
      </c>
      <c r="G890" s="6">
        <v>42.4</v>
      </c>
      <c r="H890" s="5" t="s">
        <v>120</v>
      </c>
      <c r="I890" s="6">
        <f t="shared" si="52"/>
        <v>3.3</v>
      </c>
      <c r="J890" s="5" t="str">
        <f>IF(H890="否","不适用",IF(AND(ISNUMBER(E890),ISNUMBER(F890)),IF(I890&gt;规则与名单!$B$2,"是","否"),"未判定"))</f>
        <v>不适用</v>
      </c>
      <c r="K890" s="5" t="str">
        <f t="shared" si="53"/>
        <v>非测试日纯氢</v>
      </c>
      <c r="L890" s="6">
        <f t="shared" si="54"/>
        <v>42.4</v>
      </c>
      <c r="M890" s="5">
        <f t="shared" si="55"/>
        <v>0</v>
      </c>
      <c r="N890" s="5" t="s">
        <v>6012</v>
      </c>
      <c r="O890" s="5" t="s">
        <v>6013</v>
      </c>
      <c r="P890" s="5" t="s">
        <v>6014</v>
      </c>
    </row>
    <row r="891" ht="19" customHeight="1" spans="1:16">
      <c r="A891" s="5">
        <v>41</v>
      </c>
      <c r="B891" s="5" t="s">
        <v>201</v>
      </c>
      <c r="C891" s="5" t="s">
        <v>49</v>
      </c>
      <c r="D891" s="8" t="s">
        <v>3418</v>
      </c>
      <c r="E891" s="6">
        <v>10.8</v>
      </c>
      <c r="F891" s="6">
        <v>10.2</v>
      </c>
      <c r="G891" s="6">
        <v>10.8</v>
      </c>
      <c r="H891" s="5" t="s">
        <v>120</v>
      </c>
      <c r="I891" s="6">
        <f t="shared" si="52"/>
        <v>0.600000000000001</v>
      </c>
      <c r="J891" s="5" t="str">
        <f>IF(H891="否","不适用",IF(AND(ISNUMBER(E891),ISNUMBER(F891)),IF(I891&gt;规则与名单!$B$2,"是","否"),"未判定"))</f>
        <v>不适用</v>
      </c>
      <c r="K891" s="5" t="str">
        <f t="shared" si="53"/>
        <v>非测试日纯氢</v>
      </c>
      <c r="L891" s="6">
        <f t="shared" si="54"/>
        <v>10.8</v>
      </c>
      <c r="M891" s="5">
        <f t="shared" si="55"/>
        <v>0</v>
      </c>
      <c r="N891" s="5" t="s">
        <v>6015</v>
      </c>
      <c r="O891" s="5" t="s">
        <v>6016</v>
      </c>
      <c r="P891" s="5" t="s">
        <v>6017</v>
      </c>
    </row>
    <row r="892" ht="19" customHeight="1" spans="1:16">
      <c r="A892" s="5">
        <v>41</v>
      </c>
      <c r="B892" s="5" t="s">
        <v>201</v>
      </c>
      <c r="C892" s="5" t="s">
        <v>49</v>
      </c>
      <c r="D892" s="8" t="s">
        <v>3422</v>
      </c>
      <c r="E892" s="6">
        <v>204.5</v>
      </c>
      <c r="F892" s="6">
        <v>193.1</v>
      </c>
      <c r="G892" s="6">
        <v>204.4</v>
      </c>
      <c r="H892" s="5" t="s">
        <v>120</v>
      </c>
      <c r="I892" s="6">
        <f t="shared" si="52"/>
        <v>11.4</v>
      </c>
      <c r="J892" s="5" t="str">
        <f>IF(H892="否","不适用",IF(AND(ISNUMBER(E892),ISNUMBER(F892)),IF(I892&gt;规则与名单!$B$2,"是","否"),"未判定"))</f>
        <v>不适用</v>
      </c>
      <c r="K892" s="5" t="str">
        <f t="shared" si="53"/>
        <v>非测试日纯氢</v>
      </c>
      <c r="L892" s="6">
        <f t="shared" si="54"/>
        <v>204.4</v>
      </c>
      <c r="M892" s="5">
        <f t="shared" si="55"/>
        <v>0</v>
      </c>
      <c r="N892" s="5" t="s">
        <v>6018</v>
      </c>
      <c r="O892" s="5" t="s">
        <v>6019</v>
      </c>
      <c r="P892" s="5" t="s">
        <v>6020</v>
      </c>
    </row>
    <row r="893" ht="19" customHeight="1" spans="1:16">
      <c r="A893" s="5">
        <v>41</v>
      </c>
      <c r="B893" s="5" t="s">
        <v>201</v>
      </c>
      <c r="C893" s="5" t="s">
        <v>49</v>
      </c>
      <c r="D893" s="8" t="s">
        <v>336</v>
      </c>
      <c r="E893" s="6">
        <v>31.2</v>
      </c>
      <c r="F893" s="6">
        <v>28.8</v>
      </c>
      <c r="G893" s="6">
        <v>31.1</v>
      </c>
      <c r="H893" s="5" t="s">
        <v>120</v>
      </c>
      <c r="I893" s="6">
        <f t="shared" si="52"/>
        <v>2.4</v>
      </c>
      <c r="J893" s="5" t="str">
        <f>IF(H893="否","不适用",IF(AND(ISNUMBER(E893),ISNUMBER(F893)),IF(I893&gt;规则与名单!$B$2,"是","否"),"未判定"))</f>
        <v>不适用</v>
      </c>
      <c r="K893" s="5" t="str">
        <f t="shared" si="53"/>
        <v>非测试日纯氢</v>
      </c>
      <c r="L893" s="6">
        <f t="shared" si="54"/>
        <v>31.1</v>
      </c>
      <c r="M893" s="5">
        <f t="shared" si="55"/>
        <v>0</v>
      </c>
      <c r="N893" s="5" t="s">
        <v>6021</v>
      </c>
      <c r="O893" s="5" t="s">
        <v>6022</v>
      </c>
      <c r="P893" s="5" t="s">
        <v>6023</v>
      </c>
    </row>
    <row r="894" ht="19" customHeight="1" spans="1:16">
      <c r="A894" s="5">
        <v>41</v>
      </c>
      <c r="B894" s="5" t="s">
        <v>201</v>
      </c>
      <c r="C894" s="5" t="s">
        <v>49</v>
      </c>
      <c r="D894" s="8" t="s">
        <v>653</v>
      </c>
      <c r="E894" s="6">
        <v>34.2</v>
      </c>
      <c r="F894" s="6">
        <v>31.2</v>
      </c>
      <c r="G894" s="6">
        <v>34.1</v>
      </c>
      <c r="H894" s="5" t="s">
        <v>120</v>
      </c>
      <c r="I894" s="6">
        <f t="shared" si="52"/>
        <v>3</v>
      </c>
      <c r="J894" s="5" t="str">
        <f>IF(H894="否","不适用",IF(AND(ISNUMBER(E894),ISNUMBER(F894)),IF(I894&gt;规则与名单!$B$2,"是","否"),"未判定"))</f>
        <v>不适用</v>
      </c>
      <c r="K894" s="5" t="str">
        <f t="shared" si="53"/>
        <v>非测试日纯氢</v>
      </c>
      <c r="L894" s="6">
        <f t="shared" si="54"/>
        <v>34.1</v>
      </c>
      <c r="M894" s="5">
        <f t="shared" si="55"/>
        <v>0</v>
      </c>
      <c r="N894" s="5" t="s">
        <v>6024</v>
      </c>
      <c r="O894" s="5" t="s">
        <v>6025</v>
      </c>
      <c r="P894" s="5" t="s">
        <v>6026</v>
      </c>
    </row>
    <row r="895" ht="19" customHeight="1" spans="1:16">
      <c r="A895" s="5">
        <v>41</v>
      </c>
      <c r="B895" s="5" t="s">
        <v>201</v>
      </c>
      <c r="C895" s="5" t="s">
        <v>49</v>
      </c>
      <c r="D895" s="8" t="s">
        <v>140</v>
      </c>
      <c r="E895" s="6">
        <v>38.1</v>
      </c>
      <c r="F895" s="6">
        <v>35.1</v>
      </c>
      <c r="G895" s="6">
        <v>38</v>
      </c>
      <c r="H895" s="5" t="s">
        <v>120</v>
      </c>
      <c r="I895" s="6">
        <f t="shared" si="52"/>
        <v>3</v>
      </c>
      <c r="J895" s="5" t="str">
        <f>IF(H895="否","不适用",IF(AND(ISNUMBER(E895),ISNUMBER(F895)),IF(I895&gt;规则与名单!$B$2,"是","否"),"未判定"))</f>
        <v>不适用</v>
      </c>
      <c r="K895" s="5" t="str">
        <f t="shared" si="53"/>
        <v>非测试日纯氢</v>
      </c>
      <c r="L895" s="6">
        <f t="shared" si="54"/>
        <v>38</v>
      </c>
      <c r="M895" s="5">
        <f t="shared" si="55"/>
        <v>0</v>
      </c>
      <c r="N895" s="5" t="s">
        <v>6027</v>
      </c>
      <c r="O895" s="5" t="s">
        <v>6028</v>
      </c>
      <c r="P895" s="5" t="s">
        <v>6029</v>
      </c>
    </row>
    <row r="896" ht="19" customHeight="1" spans="1:16">
      <c r="A896" s="5">
        <v>41</v>
      </c>
      <c r="B896" s="5" t="s">
        <v>201</v>
      </c>
      <c r="C896" s="5" t="s">
        <v>49</v>
      </c>
      <c r="D896" s="8" t="s">
        <v>115</v>
      </c>
      <c r="E896" s="6">
        <v>42</v>
      </c>
      <c r="F896" s="6">
        <v>38.9</v>
      </c>
      <c r="G896" s="6">
        <v>42</v>
      </c>
      <c r="H896" s="5" t="s">
        <v>120</v>
      </c>
      <c r="I896" s="6">
        <f t="shared" si="52"/>
        <v>3.1</v>
      </c>
      <c r="J896" s="5" t="str">
        <f>IF(H896="否","不适用",IF(AND(ISNUMBER(E896),ISNUMBER(F896)),IF(I896&gt;规则与名单!$B$2,"是","否"),"未判定"))</f>
        <v>不适用</v>
      </c>
      <c r="K896" s="5" t="str">
        <f t="shared" si="53"/>
        <v>非测试日纯氢</v>
      </c>
      <c r="L896" s="6">
        <f t="shared" si="54"/>
        <v>42</v>
      </c>
      <c r="M896" s="5">
        <f t="shared" si="55"/>
        <v>0</v>
      </c>
      <c r="N896" s="5" t="s">
        <v>6030</v>
      </c>
      <c r="O896" s="5" t="s">
        <v>6031</v>
      </c>
      <c r="P896" s="5" t="s">
        <v>6032</v>
      </c>
    </row>
    <row r="897" ht="19" customHeight="1" spans="1:16">
      <c r="A897" s="5">
        <v>42</v>
      </c>
      <c r="B897" s="5" t="s">
        <v>202</v>
      </c>
      <c r="C897" s="5" t="s">
        <v>49</v>
      </c>
      <c r="D897" s="8" t="s">
        <v>114</v>
      </c>
      <c r="E897" s="6">
        <v>81.4</v>
      </c>
      <c r="F897" s="6">
        <v>76</v>
      </c>
      <c r="G897" s="6">
        <v>81.4</v>
      </c>
      <c r="H897" s="5" t="s">
        <v>120</v>
      </c>
      <c r="I897" s="6">
        <f t="shared" si="52"/>
        <v>5.40000000000001</v>
      </c>
      <c r="J897" s="5" t="str">
        <f>IF(H897="否","不适用",IF(AND(ISNUMBER(E897),ISNUMBER(F897)),IF(I897&gt;规则与名单!$B$2,"是","否"),"未判定"))</f>
        <v>不适用</v>
      </c>
      <c r="K897" s="5" t="str">
        <f t="shared" si="53"/>
        <v>非测试日纯氢</v>
      </c>
      <c r="L897" s="6">
        <f t="shared" si="54"/>
        <v>81.4</v>
      </c>
      <c r="M897" s="5">
        <f t="shared" si="55"/>
        <v>0</v>
      </c>
      <c r="N897" s="5" t="s">
        <v>6033</v>
      </c>
      <c r="O897" s="5" t="s">
        <v>6034</v>
      </c>
      <c r="P897" s="5" t="s">
        <v>6035</v>
      </c>
    </row>
    <row r="898" ht="19" customHeight="1" spans="1:16">
      <c r="A898" s="5">
        <v>42</v>
      </c>
      <c r="B898" s="5" t="s">
        <v>202</v>
      </c>
      <c r="C898" s="5" t="s">
        <v>49</v>
      </c>
      <c r="D898" s="8" t="s">
        <v>605</v>
      </c>
      <c r="E898" s="6">
        <v>246.5</v>
      </c>
      <c r="F898" s="6">
        <v>231.1</v>
      </c>
      <c r="G898" s="6">
        <v>246.5</v>
      </c>
      <c r="H898" s="5" t="s">
        <v>120</v>
      </c>
      <c r="I898" s="6">
        <f t="shared" ref="I898:I961" si="56">IF(AND(ISNUMBER(E898),ISNUMBER(F898)),E898-F898,"")</f>
        <v>15.4</v>
      </c>
      <c r="J898" s="5" t="str">
        <f>IF(H898="否","不适用",IF(AND(ISNUMBER(E898),ISNUMBER(F898)),IF(I898&gt;规则与名单!$B$2,"是","否"),"未判定"))</f>
        <v>不适用</v>
      </c>
      <c r="K898" s="5" t="str">
        <f t="shared" ref="K898:K961" si="57">IF(J898="是",IF(ISNUMBER(F898),"测试日GPS","缺失"),IF(ISNUMBER(G898),"非测试日纯氢",IF(AND(H898="是",J898="未判定"),IF(ISNUMBER(F898),"测试名单无纯氢GPS","缺失"),IF(ISNUMBER(E898),"非测试日仪表","缺失"))))</f>
        <v>非测试日纯氢</v>
      </c>
      <c r="L898" s="6">
        <f t="shared" ref="L898:L961" si="58">IF(K898="缺失","",IF(K898="非测试日纯氢",G898,IF(K898="非测试日仪表",E898,F898)))</f>
        <v>246.5</v>
      </c>
      <c r="M898" s="5">
        <f t="shared" ref="M898:M961" si="59">IF(K898="缺失",1,0)</f>
        <v>0</v>
      </c>
      <c r="N898" s="5" t="s">
        <v>6036</v>
      </c>
      <c r="O898" s="5" t="s">
        <v>6037</v>
      </c>
      <c r="P898" s="5" t="s">
        <v>6038</v>
      </c>
    </row>
    <row r="899" ht="19" customHeight="1" spans="1:16">
      <c r="A899" s="5">
        <v>42</v>
      </c>
      <c r="B899" s="5" t="s">
        <v>202</v>
      </c>
      <c r="C899" s="5" t="s">
        <v>49</v>
      </c>
      <c r="D899" s="8" t="s">
        <v>186</v>
      </c>
      <c r="E899" s="6">
        <v>255.9</v>
      </c>
      <c r="F899" s="6">
        <v>239.5</v>
      </c>
      <c r="G899" s="6">
        <v>255.9</v>
      </c>
      <c r="H899" s="5" t="s">
        <v>120</v>
      </c>
      <c r="I899" s="6">
        <f t="shared" si="56"/>
        <v>16.4</v>
      </c>
      <c r="J899" s="5" t="str">
        <f>IF(H899="否","不适用",IF(AND(ISNUMBER(E899),ISNUMBER(F899)),IF(I899&gt;规则与名单!$B$2,"是","否"),"未判定"))</f>
        <v>不适用</v>
      </c>
      <c r="K899" s="5" t="str">
        <f t="shared" si="57"/>
        <v>非测试日纯氢</v>
      </c>
      <c r="L899" s="6">
        <f t="shared" si="58"/>
        <v>255.9</v>
      </c>
      <c r="M899" s="5">
        <f t="shared" si="59"/>
        <v>0</v>
      </c>
      <c r="N899" s="5" t="s">
        <v>6039</v>
      </c>
      <c r="O899" s="5" t="s">
        <v>6040</v>
      </c>
      <c r="P899" s="5" t="s">
        <v>6041</v>
      </c>
    </row>
    <row r="900" ht="19" customHeight="1" spans="1:16">
      <c r="A900" s="5">
        <v>42</v>
      </c>
      <c r="B900" s="5" t="s">
        <v>202</v>
      </c>
      <c r="C900" s="5" t="s">
        <v>49</v>
      </c>
      <c r="D900" s="8" t="s">
        <v>165</v>
      </c>
      <c r="E900" s="6">
        <v>52.8</v>
      </c>
      <c r="F900" s="6">
        <v>161.3</v>
      </c>
      <c r="G900" s="6">
        <v>171.7</v>
      </c>
      <c r="H900" s="5" t="s">
        <v>120</v>
      </c>
      <c r="I900" s="6">
        <f t="shared" si="56"/>
        <v>-108.5</v>
      </c>
      <c r="J900" s="5" t="str">
        <f>IF(H900="否","不适用",IF(AND(ISNUMBER(E900),ISNUMBER(F900)),IF(I900&gt;规则与名单!$B$2,"是","否"),"未判定"))</f>
        <v>不适用</v>
      </c>
      <c r="K900" s="5" t="str">
        <f t="shared" si="57"/>
        <v>非测试日纯氢</v>
      </c>
      <c r="L900" s="6">
        <f t="shared" si="58"/>
        <v>171.7</v>
      </c>
      <c r="M900" s="5">
        <f t="shared" si="59"/>
        <v>0</v>
      </c>
      <c r="N900" s="5" t="s">
        <v>6042</v>
      </c>
      <c r="O900" s="5" t="s">
        <v>6043</v>
      </c>
      <c r="P900" s="5" t="s">
        <v>6044</v>
      </c>
    </row>
    <row r="901" ht="19" customHeight="1" spans="1:16">
      <c r="A901" s="5">
        <v>42</v>
      </c>
      <c r="B901" s="5" t="s">
        <v>202</v>
      </c>
      <c r="C901" s="5" t="s">
        <v>49</v>
      </c>
      <c r="D901" s="8" t="s">
        <v>151</v>
      </c>
      <c r="E901" s="6">
        <v>134.2</v>
      </c>
      <c r="F901" s="6">
        <v>26.9</v>
      </c>
      <c r="G901" s="6">
        <v>28.7</v>
      </c>
      <c r="H901" s="5" t="s">
        <v>120</v>
      </c>
      <c r="I901" s="6">
        <f t="shared" si="56"/>
        <v>107.3</v>
      </c>
      <c r="J901" s="5" t="str">
        <f>IF(H901="否","不适用",IF(AND(ISNUMBER(E901),ISNUMBER(F901)),IF(I901&gt;规则与名单!$B$2,"是","否"),"未判定"))</f>
        <v>不适用</v>
      </c>
      <c r="K901" s="5" t="str">
        <f t="shared" si="57"/>
        <v>非测试日纯氢</v>
      </c>
      <c r="L901" s="6">
        <f t="shared" si="58"/>
        <v>28.7</v>
      </c>
      <c r="M901" s="5">
        <f t="shared" si="59"/>
        <v>0</v>
      </c>
      <c r="N901" s="5" t="s">
        <v>6045</v>
      </c>
      <c r="O901" s="5" t="s">
        <v>6046</v>
      </c>
      <c r="P901" s="5" t="s">
        <v>6047</v>
      </c>
    </row>
    <row r="902" ht="19" customHeight="1" spans="1:16">
      <c r="A902" s="5">
        <v>42</v>
      </c>
      <c r="B902" s="5" t="s">
        <v>202</v>
      </c>
      <c r="C902" s="5" t="s">
        <v>49</v>
      </c>
      <c r="D902" s="8" t="s">
        <v>3358</v>
      </c>
      <c r="E902" s="6">
        <v>13.5</v>
      </c>
      <c r="F902" s="6">
        <v>0</v>
      </c>
      <c r="G902" s="6"/>
      <c r="H902" s="5" t="s">
        <v>120</v>
      </c>
      <c r="I902" s="6">
        <f t="shared" si="56"/>
        <v>13.5</v>
      </c>
      <c r="J902" s="5" t="str">
        <f>IF(H902="否","不适用",IF(AND(ISNUMBER(E902),ISNUMBER(F902)),IF(I902&gt;规则与名单!$B$2,"是","否"),"未判定"))</f>
        <v>不适用</v>
      </c>
      <c r="K902" s="5" t="str">
        <f t="shared" si="57"/>
        <v>非测试日仪表</v>
      </c>
      <c r="L902" s="6">
        <f t="shared" si="58"/>
        <v>13.5</v>
      </c>
      <c r="M902" s="5">
        <f t="shared" si="59"/>
        <v>0</v>
      </c>
      <c r="N902" s="5" t="s">
        <v>6048</v>
      </c>
      <c r="O902" s="5" t="s">
        <v>6049</v>
      </c>
      <c r="P902" s="5" t="s">
        <v>6050</v>
      </c>
    </row>
    <row r="903" ht="19" customHeight="1" spans="1:16">
      <c r="A903" s="5">
        <v>42</v>
      </c>
      <c r="B903" s="5" t="s">
        <v>202</v>
      </c>
      <c r="C903" s="5" t="s">
        <v>49</v>
      </c>
      <c r="D903" s="8" t="s">
        <v>272</v>
      </c>
      <c r="E903" s="6">
        <v>225.6</v>
      </c>
      <c r="F903" s="6">
        <v>209.4</v>
      </c>
      <c r="G903" s="6">
        <v>225</v>
      </c>
      <c r="H903" s="5" t="s">
        <v>120</v>
      </c>
      <c r="I903" s="6">
        <f t="shared" si="56"/>
        <v>16.2</v>
      </c>
      <c r="J903" s="5" t="str">
        <f>IF(H903="否","不适用",IF(AND(ISNUMBER(E903),ISNUMBER(F903)),IF(I903&gt;规则与名单!$B$2,"是","否"),"未判定"))</f>
        <v>不适用</v>
      </c>
      <c r="K903" s="5" t="str">
        <f t="shared" si="57"/>
        <v>非测试日纯氢</v>
      </c>
      <c r="L903" s="6">
        <f t="shared" si="58"/>
        <v>225</v>
      </c>
      <c r="M903" s="5">
        <f t="shared" si="59"/>
        <v>0</v>
      </c>
      <c r="N903" s="5" t="s">
        <v>6051</v>
      </c>
      <c r="O903" s="5" t="s">
        <v>6052</v>
      </c>
      <c r="P903" s="5" t="s">
        <v>6053</v>
      </c>
    </row>
    <row r="904" ht="19" customHeight="1" spans="1:16">
      <c r="A904" s="5">
        <v>42</v>
      </c>
      <c r="B904" s="5" t="s">
        <v>202</v>
      </c>
      <c r="C904" s="5" t="s">
        <v>49</v>
      </c>
      <c r="D904" s="8" t="s">
        <v>506</v>
      </c>
      <c r="E904" s="6">
        <v>167.2</v>
      </c>
      <c r="F904" s="6">
        <v>158.7</v>
      </c>
      <c r="G904" s="6">
        <v>166.8</v>
      </c>
      <c r="H904" s="5" t="s">
        <v>120</v>
      </c>
      <c r="I904" s="6">
        <f t="shared" si="56"/>
        <v>8.5</v>
      </c>
      <c r="J904" s="5" t="str">
        <f>IF(H904="否","不适用",IF(AND(ISNUMBER(E904),ISNUMBER(F904)),IF(I904&gt;规则与名单!$B$2,"是","否"),"未判定"))</f>
        <v>不适用</v>
      </c>
      <c r="K904" s="5" t="str">
        <f t="shared" si="57"/>
        <v>非测试日纯氢</v>
      </c>
      <c r="L904" s="6">
        <f t="shared" si="58"/>
        <v>166.8</v>
      </c>
      <c r="M904" s="5">
        <f t="shared" si="59"/>
        <v>0</v>
      </c>
      <c r="N904" s="5" t="s">
        <v>6054</v>
      </c>
      <c r="O904" s="5" t="s">
        <v>6055</v>
      </c>
      <c r="P904" s="5" t="s">
        <v>6056</v>
      </c>
    </row>
    <row r="905" ht="19" customHeight="1" spans="1:16">
      <c r="A905" s="5">
        <v>42</v>
      </c>
      <c r="B905" s="5" t="s">
        <v>202</v>
      </c>
      <c r="C905" s="5" t="s">
        <v>49</v>
      </c>
      <c r="D905" s="8" t="s">
        <v>673</v>
      </c>
      <c r="E905" s="6">
        <v>81.8</v>
      </c>
      <c r="F905" s="6">
        <v>75.1</v>
      </c>
      <c r="G905" s="6">
        <v>80.8</v>
      </c>
      <c r="H905" s="5" t="s">
        <v>120</v>
      </c>
      <c r="I905" s="6">
        <f t="shared" si="56"/>
        <v>6.7</v>
      </c>
      <c r="J905" s="5" t="str">
        <f>IF(H905="否","不适用",IF(AND(ISNUMBER(E905),ISNUMBER(F905)),IF(I905&gt;规则与名单!$B$2,"是","否"),"未判定"))</f>
        <v>不适用</v>
      </c>
      <c r="K905" s="5" t="str">
        <f t="shared" si="57"/>
        <v>非测试日纯氢</v>
      </c>
      <c r="L905" s="6">
        <f t="shared" si="58"/>
        <v>80.8</v>
      </c>
      <c r="M905" s="5">
        <f t="shared" si="59"/>
        <v>0</v>
      </c>
      <c r="N905" s="5" t="s">
        <v>6057</v>
      </c>
      <c r="O905" s="5" t="s">
        <v>6058</v>
      </c>
      <c r="P905" s="5" t="s">
        <v>6059</v>
      </c>
    </row>
    <row r="906" ht="19" customHeight="1" spans="1:16">
      <c r="A906" s="5">
        <v>42</v>
      </c>
      <c r="B906" s="5" t="s">
        <v>202</v>
      </c>
      <c r="C906" s="5" t="s">
        <v>49</v>
      </c>
      <c r="D906" s="8" t="s">
        <v>183</v>
      </c>
      <c r="E906" s="6">
        <v>119.5</v>
      </c>
      <c r="F906" s="6">
        <v>112.1</v>
      </c>
      <c r="G906" s="6">
        <v>119.3</v>
      </c>
      <c r="H906" s="5" t="s">
        <v>120</v>
      </c>
      <c r="I906" s="6">
        <f t="shared" si="56"/>
        <v>7.40000000000001</v>
      </c>
      <c r="J906" s="5" t="str">
        <f>IF(H906="否","不适用",IF(AND(ISNUMBER(E906),ISNUMBER(F906)),IF(I906&gt;规则与名单!$B$2,"是","否"),"未判定"))</f>
        <v>不适用</v>
      </c>
      <c r="K906" s="5" t="str">
        <f t="shared" si="57"/>
        <v>非测试日纯氢</v>
      </c>
      <c r="L906" s="6">
        <f t="shared" si="58"/>
        <v>119.3</v>
      </c>
      <c r="M906" s="5">
        <f t="shared" si="59"/>
        <v>0</v>
      </c>
      <c r="N906" s="5" t="s">
        <v>6060</v>
      </c>
      <c r="O906" s="5" t="s">
        <v>6061</v>
      </c>
      <c r="P906" s="5" t="s">
        <v>6062</v>
      </c>
    </row>
    <row r="907" ht="19" customHeight="1" spans="1:16">
      <c r="A907" s="5">
        <v>42</v>
      </c>
      <c r="B907" s="5" t="s">
        <v>202</v>
      </c>
      <c r="C907" s="5" t="s">
        <v>49</v>
      </c>
      <c r="D907" s="8" t="s">
        <v>431</v>
      </c>
      <c r="E907" s="6">
        <v>126.6</v>
      </c>
      <c r="F907" s="6">
        <v>118.5</v>
      </c>
      <c r="G907" s="6">
        <v>126.6</v>
      </c>
      <c r="H907" s="5" t="s">
        <v>120</v>
      </c>
      <c r="I907" s="6">
        <f t="shared" si="56"/>
        <v>8.09999999999999</v>
      </c>
      <c r="J907" s="5" t="str">
        <f>IF(H907="否","不适用",IF(AND(ISNUMBER(E907),ISNUMBER(F907)),IF(I907&gt;规则与名单!$B$2,"是","否"),"未判定"))</f>
        <v>不适用</v>
      </c>
      <c r="K907" s="5" t="str">
        <f t="shared" si="57"/>
        <v>非测试日纯氢</v>
      </c>
      <c r="L907" s="6">
        <f t="shared" si="58"/>
        <v>126.6</v>
      </c>
      <c r="M907" s="5">
        <f t="shared" si="59"/>
        <v>0</v>
      </c>
      <c r="N907" s="5" t="s">
        <v>6063</v>
      </c>
      <c r="O907" s="5" t="s">
        <v>6064</v>
      </c>
      <c r="P907" s="5" t="s">
        <v>6065</v>
      </c>
    </row>
    <row r="908" ht="19" customHeight="1" spans="1:16">
      <c r="A908" s="5">
        <v>42</v>
      </c>
      <c r="B908" s="5" t="s">
        <v>202</v>
      </c>
      <c r="C908" s="5" t="s">
        <v>49</v>
      </c>
      <c r="D908" s="8" t="s">
        <v>3377</v>
      </c>
      <c r="E908" s="6">
        <v>27</v>
      </c>
      <c r="F908" s="6">
        <v>100.2</v>
      </c>
      <c r="G908" s="6">
        <v>102.9</v>
      </c>
      <c r="H908" s="5" t="s">
        <v>120</v>
      </c>
      <c r="I908" s="6">
        <f t="shared" si="56"/>
        <v>-73.2</v>
      </c>
      <c r="J908" s="5" t="str">
        <f>IF(H908="否","不适用",IF(AND(ISNUMBER(E908),ISNUMBER(F908)),IF(I908&gt;规则与名单!$B$2,"是","否"),"未判定"))</f>
        <v>不适用</v>
      </c>
      <c r="K908" s="5" t="str">
        <f t="shared" si="57"/>
        <v>非测试日纯氢</v>
      </c>
      <c r="L908" s="6">
        <f t="shared" si="58"/>
        <v>102.9</v>
      </c>
      <c r="M908" s="5">
        <f t="shared" si="59"/>
        <v>0</v>
      </c>
      <c r="N908" s="5" t="s">
        <v>6066</v>
      </c>
      <c r="O908" s="5" t="s">
        <v>6067</v>
      </c>
      <c r="P908" s="5" t="s">
        <v>6068</v>
      </c>
    </row>
    <row r="909" ht="19" customHeight="1" spans="1:16">
      <c r="A909" s="5">
        <v>42</v>
      </c>
      <c r="B909" s="5" t="s">
        <v>202</v>
      </c>
      <c r="C909" s="5" t="s">
        <v>49</v>
      </c>
      <c r="D909" s="8" t="s">
        <v>407</v>
      </c>
      <c r="E909" s="6">
        <v>110.2</v>
      </c>
      <c r="F909" s="6">
        <v>28.6</v>
      </c>
      <c r="G909" s="6">
        <v>29.8</v>
      </c>
      <c r="H909" s="5" t="s">
        <v>120</v>
      </c>
      <c r="I909" s="6">
        <f t="shared" si="56"/>
        <v>81.6</v>
      </c>
      <c r="J909" s="5" t="str">
        <f>IF(H909="否","不适用",IF(AND(ISNUMBER(E909),ISNUMBER(F909)),IF(I909&gt;规则与名单!$B$2,"是","否"),"未判定"))</f>
        <v>不适用</v>
      </c>
      <c r="K909" s="5" t="str">
        <f t="shared" si="57"/>
        <v>非测试日纯氢</v>
      </c>
      <c r="L909" s="6">
        <f t="shared" si="58"/>
        <v>29.8</v>
      </c>
      <c r="M909" s="5">
        <f t="shared" si="59"/>
        <v>0</v>
      </c>
      <c r="N909" s="5" t="s">
        <v>6069</v>
      </c>
      <c r="O909" s="5" t="s">
        <v>6070</v>
      </c>
      <c r="P909" s="5" t="s">
        <v>6071</v>
      </c>
    </row>
    <row r="910" ht="19" customHeight="1" spans="1:16">
      <c r="A910" s="5">
        <v>42</v>
      </c>
      <c r="B910" s="5" t="s">
        <v>202</v>
      </c>
      <c r="C910" s="5" t="s">
        <v>49</v>
      </c>
      <c r="D910" s="8" t="s">
        <v>411</v>
      </c>
      <c r="E910" s="6">
        <v>78.6</v>
      </c>
      <c r="F910" s="6">
        <v>74.5</v>
      </c>
      <c r="G910" s="6">
        <v>78.6</v>
      </c>
      <c r="H910" s="5" t="s">
        <v>120</v>
      </c>
      <c r="I910" s="6">
        <f t="shared" si="56"/>
        <v>4.09999999999999</v>
      </c>
      <c r="J910" s="5" t="str">
        <f>IF(H910="否","不适用",IF(AND(ISNUMBER(E910),ISNUMBER(F910)),IF(I910&gt;规则与名单!$B$2,"是","否"),"未判定"))</f>
        <v>不适用</v>
      </c>
      <c r="K910" s="5" t="str">
        <f t="shared" si="57"/>
        <v>非测试日纯氢</v>
      </c>
      <c r="L910" s="6">
        <f t="shared" si="58"/>
        <v>78.6</v>
      </c>
      <c r="M910" s="5">
        <f t="shared" si="59"/>
        <v>0</v>
      </c>
      <c r="N910" s="5" t="s">
        <v>6072</v>
      </c>
      <c r="O910" s="5" t="s">
        <v>6073</v>
      </c>
      <c r="P910" s="5" t="s">
        <v>6074</v>
      </c>
    </row>
    <row r="911" ht="19" customHeight="1" spans="1:16">
      <c r="A911" s="5">
        <v>42</v>
      </c>
      <c r="B911" s="5" t="s">
        <v>202</v>
      </c>
      <c r="C911" s="5" t="s">
        <v>49</v>
      </c>
      <c r="D911" s="8" t="s">
        <v>251</v>
      </c>
      <c r="E911" s="6">
        <v>110.6</v>
      </c>
      <c r="F911" s="6">
        <v>104.1</v>
      </c>
      <c r="G911" s="6">
        <v>110.6</v>
      </c>
      <c r="H911" s="5" t="s">
        <v>120</v>
      </c>
      <c r="I911" s="6">
        <f t="shared" si="56"/>
        <v>6.5</v>
      </c>
      <c r="J911" s="5" t="str">
        <f>IF(H911="否","不适用",IF(AND(ISNUMBER(E911),ISNUMBER(F911)),IF(I911&gt;规则与名单!$B$2,"是","否"),"未判定"))</f>
        <v>不适用</v>
      </c>
      <c r="K911" s="5" t="str">
        <f t="shared" si="57"/>
        <v>非测试日纯氢</v>
      </c>
      <c r="L911" s="6">
        <f t="shared" si="58"/>
        <v>110.6</v>
      </c>
      <c r="M911" s="5">
        <f t="shared" si="59"/>
        <v>0</v>
      </c>
      <c r="N911" s="5" t="s">
        <v>6075</v>
      </c>
      <c r="O911" s="5" t="s">
        <v>6076</v>
      </c>
      <c r="P911" s="5" t="s">
        <v>6077</v>
      </c>
    </row>
    <row r="912" ht="19" customHeight="1" spans="1:16">
      <c r="A912" s="5">
        <v>42</v>
      </c>
      <c r="B912" s="5" t="s">
        <v>202</v>
      </c>
      <c r="C912" s="5" t="s">
        <v>49</v>
      </c>
      <c r="D912" s="8" t="s">
        <v>472</v>
      </c>
      <c r="E912" s="6">
        <v>144</v>
      </c>
      <c r="F912" s="6">
        <v>134.9</v>
      </c>
      <c r="G912" s="6">
        <v>144</v>
      </c>
      <c r="H912" s="5" t="s">
        <v>120</v>
      </c>
      <c r="I912" s="6">
        <f t="shared" si="56"/>
        <v>9.09999999999999</v>
      </c>
      <c r="J912" s="5" t="str">
        <f>IF(H912="否","不适用",IF(AND(ISNUMBER(E912),ISNUMBER(F912)),IF(I912&gt;规则与名单!$B$2,"是","否"),"未判定"))</f>
        <v>不适用</v>
      </c>
      <c r="K912" s="5" t="str">
        <f t="shared" si="57"/>
        <v>非测试日纯氢</v>
      </c>
      <c r="L912" s="6">
        <f t="shared" si="58"/>
        <v>144</v>
      </c>
      <c r="M912" s="5">
        <f t="shared" si="59"/>
        <v>0</v>
      </c>
      <c r="N912" s="5" t="s">
        <v>6078</v>
      </c>
      <c r="O912" s="5" t="s">
        <v>6079</v>
      </c>
      <c r="P912" s="5" t="s">
        <v>6080</v>
      </c>
    </row>
    <row r="913" ht="19" customHeight="1" spans="1:16">
      <c r="A913" s="5">
        <v>42</v>
      </c>
      <c r="B913" s="5" t="s">
        <v>202</v>
      </c>
      <c r="C913" s="5" t="s">
        <v>49</v>
      </c>
      <c r="D913" s="8" t="s">
        <v>466</v>
      </c>
      <c r="E913" s="6">
        <v>52.3</v>
      </c>
      <c r="F913" s="6">
        <v>47.6</v>
      </c>
      <c r="G913" s="6">
        <v>52.3</v>
      </c>
      <c r="H913" s="5" t="s">
        <v>120</v>
      </c>
      <c r="I913" s="6">
        <f t="shared" si="56"/>
        <v>4.7</v>
      </c>
      <c r="J913" s="5" t="str">
        <f>IF(H913="否","不适用",IF(AND(ISNUMBER(E913),ISNUMBER(F913)),IF(I913&gt;规则与名单!$B$2,"是","否"),"未判定"))</f>
        <v>不适用</v>
      </c>
      <c r="K913" s="5" t="str">
        <f t="shared" si="57"/>
        <v>非测试日纯氢</v>
      </c>
      <c r="L913" s="6">
        <f t="shared" si="58"/>
        <v>52.3</v>
      </c>
      <c r="M913" s="5">
        <f t="shared" si="59"/>
        <v>0</v>
      </c>
      <c r="N913" s="5" t="s">
        <v>6081</v>
      </c>
      <c r="O913" s="5" t="s">
        <v>6082</v>
      </c>
      <c r="P913" s="5" t="s">
        <v>6083</v>
      </c>
    </row>
    <row r="914" ht="19" customHeight="1" spans="1:16">
      <c r="A914" s="5">
        <v>42</v>
      </c>
      <c r="B914" s="5" t="s">
        <v>202</v>
      </c>
      <c r="C914" s="5" t="s">
        <v>49</v>
      </c>
      <c r="D914" s="8" t="s">
        <v>333</v>
      </c>
      <c r="E914" s="6">
        <v>121.5</v>
      </c>
      <c r="F914" s="6">
        <v>113.6</v>
      </c>
      <c r="G914" s="6">
        <v>117.3</v>
      </c>
      <c r="H914" s="5" t="s">
        <v>120</v>
      </c>
      <c r="I914" s="6">
        <f t="shared" si="56"/>
        <v>7.90000000000001</v>
      </c>
      <c r="J914" s="5" t="str">
        <f>IF(H914="否","不适用",IF(AND(ISNUMBER(E914),ISNUMBER(F914)),IF(I914&gt;规则与名单!$B$2,"是","否"),"未判定"))</f>
        <v>不适用</v>
      </c>
      <c r="K914" s="5" t="str">
        <f t="shared" si="57"/>
        <v>非测试日纯氢</v>
      </c>
      <c r="L914" s="6">
        <f t="shared" si="58"/>
        <v>117.3</v>
      </c>
      <c r="M914" s="5">
        <f t="shared" si="59"/>
        <v>0</v>
      </c>
      <c r="N914" s="5" t="s">
        <v>6084</v>
      </c>
      <c r="O914" s="5" t="s">
        <v>6085</v>
      </c>
      <c r="P914" s="5" t="s">
        <v>6086</v>
      </c>
    </row>
    <row r="915" ht="19" customHeight="1" spans="1:16">
      <c r="A915" s="5">
        <v>42</v>
      </c>
      <c r="B915" s="5" t="s">
        <v>202</v>
      </c>
      <c r="C915" s="5" t="s">
        <v>49</v>
      </c>
      <c r="D915" s="8" t="s">
        <v>175</v>
      </c>
      <c r="E915" s="6">
        <v>132.5</v>
      </c>
      <c r="F915" s="6">
        <v>123.3</v>
      </c>
      <c r="G915" s="6">
        <v>132.5</v>
      </c>
      <c r="H915" s="5" t="s">
        <v>120</v>
      </c>
      <c r="I915" s="6">
        <f t="shared" si="56"/>
        <v>9.2</v>
      </c>
      <c r="J915" s="5" t="str">
        <f>IF(H915="否","不适用",IF(AND(ISNUMBER(E915),ISNUMBER(F915)),IF(I915&gt;规则与名单!$B$2,"是","否"),"未判定"))</f>
        <v>不适用</v>
      </c>
      <c r="K915" s="5" t="str">
        <f t="shared" si="57"/>
        <v>非测试日纯氢</v>
      </c>
      <c r="L915" s="6">
        <f t="shared" si="58"/>
        <v>132.5</v>
      </c>
      <c r="M915" s="5">
        <f t="shared" si="59"/>
        <v>0</v>
      </c>
      <c r="N915" s="5" t="s">
        <v>6087</v>
      </c>
      <c r="O915" s="5" t="s">
        <v>6088</v>
      </c>
      <c r="P915" s="5" t="s">
        <v>6089</v>
      </c>
    </row>
    <row r="916" ht="19" customHeight="1" spans="1:16">
      <c r="A916" s="5">
        <v>42</v>
      </c>
      <c r="B916" s="5" t="s">
        <v>202</v>
      </c>
      <c r="C916" s="5" t="s">
        <v>49</v>
      </c>
      <c r="D916" s="8" t="s">
        <v>3402</v>
      </c>
      <c r="E916" s="6">
        <v>191.5</v>
      </c>
      <c r="F916" s="6">
        <v>178.5</v>
      </c>
      <c r="G916" s="6">
        <v>190.3</v>
      </c>
      <c r="H916" s="5" t="s">
        <v>120</v>
      </c>
      <c r="I916" s="6">
        <f t="shared" si="56"/>
        <v>13</v>
      </c>
      <c r="J916" s="5" t="str">
        <f>IF(H916="否","不适用",IF(AND(ISNUMBER(E916),ISNUMBER(F916)),IF(I916&gt;规则与名单!$B$2,"是","否"),"未判定"))</f>
        <v>不适用</v>
      </c>
      <c r="K916" s="5" t="str">
        <f t="shared" si="57"/>
        <v>非测试日纯氢</v>
      </c>
      <c r="L916" s="6">
        <f t="shared" si="58"/>
        <v>190.3</v>
      </c>
      <c r="M916" s="5">
        <f t="shared" si="59"/>
        <v>0</v>
      </c>
      <c r="N916" s="5" t="s">
        <v>6090</v>
      </c>
      <c r="O916" s="5" t="s">
        <v>6091</v>
      </c>
      <c r="P916" s="5" t="s">
        <v>6092</v>
      </c>
    </row>
    <row r="917" ht="19" customHeight="1" spans="1:16">
      <c r="A917" s="5">
        <v>42</v>
      </c>
      <c r="B917" s="5" t="s">
        <v>202</v>
      </c>
      <c r="C917" s="5" t="s">
        <v>49</v>
      </c>
      <c r="D917" s="8" t="s">
        <v>487</v>
      </c>
      <c r="E917" s="6">
        <v>174.4</v>
      </c>
      <c r="F917" s="6">
        <v>163.1</v>
      </c>
      <c r="G917" s="6">
        <v>174.4</v>
      </c>
      <c r="H917" s="5" t="s">
        <v>120</v>
      </c>
      <c r="I917" s="6">
        <f t="shared" si="56"/>
        <v>11.3</v>
      </c>
      <c r="J917" s="5" t="str">
        <f>IF(H917="否","不适用",IF(AND(ISNUMBER(E917),ISNUMBER(F917)),IF(I917&gt;规则与名单!$B$2,"是","否"),"未判定"))</f>
        <v>不适用</v>
      </c>
      <c r="K917" s="5" t="str">
        <f t="shared" si="57"/>
        <v>非测试日纯氢</v>
      </c>
      <c r="L917" s="6">
        <f t="shared" si="58"/>
        <v>174.4</v>
      </c>
      <c r="M917" s="5">
        <f t="shared" si="59"/>
        <v>0</v>
      </c>
      <c r="N917" s="5" t="s">
        <v>6093</v>
      </c>
      <c r="O917" s="5" t="s">
        <v>6094</v>
      </c>
      <c r="P917" s="5" t="s">
        <v>6095</v>
      </c>
    </row>
    <row r="918" ht="19" customHeight="1" spans="1:16">
      <c r="A918" s="5">
        <v>42</v>
      </c>
      <c r="B918" s="5" t="s">
        <v>202</v>
      </c>
      <c r="C918" s="5" t="s">
        <v>49</v>
      </c>
      <c r="D918" s="8" t="s">
        <v>121</v>
      </c>
      <c r="E918" s="6">
        <v>206.6</v>
      </c>
      <c r="F918" s="6">
        <v>190.7</v>
      </c>
      <c r="G918" s="6">
        <v>206.6</v>
      </c>
      <c r="H918" s="5" t="s">
        <v>120</v>
      </c>
      <c r="I918" s="6">
        <f t="shared" si="56"/>
        <v>15.9</v>
      </c>
      <c r="J918" s="5" t="str">
        <f>IF(H918="否","不适用",IF(AND(ISNUMBER(E918),ISNUMBER(F918)),IF(I918&gt;规则与名单!$B$2,"是","否"),"未判定"))</f>
        <v>不适用</v>
      </c>
      <c r="K918" s="5" t="str">
        <f t="shared" si="57"/>
        <v>非测试日纯氢</v>
      </c>
      <c r="L918" s="6">
        <f t="shared" si="58"/>
        <v>206.6</v>
      </c>
      <c r="M918" s="5">
        <f t="shared" si="59"/>
        <v>0</v>
      </c>
      <c r="N918" s="5" t="s">
        <v>6096</v>
      </c>
      <c r="O918" s="5" t="s">
        <v>6097</v>
      </c>
      <c r="P918" s="5" t="s">
        <v>6098</v>
      </c>
    </row>
    <row r="919" ht="19" customHeight="1" spans="1:16">
      <c r="A919" s="5">
        <v>42</v>
      </c>
      <c r="B919" s="5" t="s">
        <v>202</v>
      </c>
      <c r="C919" s="5" t="s">
        <v>49</v>
      </c>
      <c r="D919" s="8" t="s">
        <v>170</v>
      </c>
      <c r="E919" s="6">
        <v>82.4</v>
      </c>
      <c r="F919" s="6">
        <v>77.7</v>
      </c>
      <c r="G919" s="6">
        <v>82.4</v>
      </c>
      <c r="H919" s="5" t="s">
        <v>120</v>
      </c>
      <c r="I919" s="6">
        <f t="shared" si="56"/>
        <v>4.7</v>
      </c>
      <c r="J919" s="5" t="str">
        <f>IF(H919="否","不适用",IF(AND(ISNUMBER(E919),ISNUMBER(F919)),IF(I919&gt;规则与名单!$B$2,"是","否"),"未判定"))</f>
        <v>不适用</v>
      </c>
      <c r="K919" s="5" t="str">
        <f t="shared" si="57"/>
        <v>非测试日纯氢</v>
      </c>
      <c r="L919" s="6">
        <f t="shared" si="58"/>
        <v>82.4</v>
      </c>
      <c r="M919" s="5">
        <f t="shared" si="59"/>
        <v>0</v>
      </c>
      <c r="N919" s="5" t="s">
        <v>6099</v>
      </c>
      <c r="O919" s="5" t="s">
        <v>6100</v>
      </c>
      <c r="P919" s="5" t="s">
        <v>6101</v>
      </c>
    </row>
    <row r="920" ht="19" customHeight="1" spans="1:16">
      <c r="A920" s="5">
        <v>42</v>
      </c>
      <c r="B920" s="5" t="s">
        <v>202</v>
      </c>
      <c r="C920" s="5" t="s">
        <v>49</v>
      </c>
      <c r="D920" s="8" t="s">
        <v>644</v>
      </c>
      <c r="E920" s="6">
        <v>220.6</v>
      </c>
      <c r="F920" s="6">
        <v>205.8</v>
      </c>
      <c r="G920" s="6">
        <v>86.9</v>
      </c>
      <c r="H920" s="5" t="s">
        <v>120</v>
      </c>
      <c r="I920" s="6">
        <f t="shared" si="56"/>
        <v>14.8</v>
      </c>
      <c r="J920" s="5" t="str">
        <f>IF(H920="否","不适用",IF(AND(ISNUMBER(E920),ISNUMBER(F920)),IF(I920&gt;规则与名单!$B$2,"是","否"),"未判定"))</f>
        <v>不适用</v>
      </c>
      <c r="K920" s="5" t="str">
        <f t="shared" si="57"/>
        <v>非测试日纯氢</v>
      </c>
      <c r="L920" s="6">
        <f t="shared" si="58"/>
        <v>86.9</v>
      </c>
      <c r="M920" s="5">
        <f t="shared" si="59"/>
        <v>0</v>
      </c>
      <c r="N920" s="5" t="s">
        <v>6102</v>
      </c>
      <c r="O920" s="5" t="s">
        <v>6103</v>
      </c>
      <c r="P920" s="5" t="s">
        <v>6104</v>
      </c>
    </row>
    <row r="921" ht="19" customHeight="1" spans="1:16">
      <c r="A921" s="5">
        <v>42</v>
      </c>
      <c r="B921" s="5" t="s">
        <v>202</v>
      </c>
      <c r="C921" s="5" t="s">
        <v>49</v>
      </c>
      <c r="D921" s="8" t="s">
        <v>3418</v>
      </c>
      <c r="E921" s="6">
        <v>0.7</v>
      </c>
      <c r="F921" s="6">
        <v>0.9</v>
      </c>
      <c r="G921" s="6">
        <v>0.5</v>
      </c>
      <c r="H921" s="5" t="s">
        <v>120</v>
      </c>
      <c r="I921" s="6">
        <f t="shared" si="56"/>
        <v>-0.2</v>
      </c>
      <c r="J921" s="5" t="str">
        <f>IF(H921="否","不适用",IF(AND(ISNUMBER(E921),ISNUMBER(F921)),IF(I921&gt;规则与名单!$B$2,"是","否"),"未判定"))</f>
        <v>不适用</v>
      </c>
      <c r="K921" s="5" t="str">
        <f t="shared" si="57"/>
        <v>非测试日纯氢</v>
      </c>
      <c r="L921" s="6">
        <f t="shared" si="58"/>
        <v>0.5</v>
      </c>
      <c r="M921" s="5">
        <f t="shared" si="59"/>
        <v>0</v>
      </c>
      <c r="N921" s="5" t="s">
        <v>6105</v>
      </c>
      <c r="O921" s="5" t="s">
        <v>6106</v>
      </c>
      <c r="P921" s="5" t="s">
        <v>6107</v>
      </c>
    </row>
    <row r="922" ht="19" customHeight="1" spans="1:16">
      <c r="A922" s="5">
        <v>42</v>
      </c>
      <c r="B922" s="5" t="s">
        <v>202</v>
      </c>
      <c r="C922" s="5" t="s">
        <v>49</v>
      </c>
      <c r="D922" s="8" t="s">
        <v>3422</v>
      </c>
      <c r="E922" s="6"/>
      <c r="F922" s="6">
        <v>0</v>
      </c>
      <c r="G922" s="6"/>
      <c r="H922" s="5" t="s">
        <v>120</v>
      </c>
      <c r="I922" s="6" t="str">
        <f t="shared" si="56"/>
        <v/>
      </c>
      <c r="J922" s="5" t="str">
        <f>IF(H922="否","不适用",IF(AND(ISNUMBER(E922),ISNUMBER(F922)),IF(I922&gt;规则与名单!$B$2,"是","否"),"未判定"))</f>
        <v>不适用</v>
      </c>
      <c r="K922" s="5" t="str">
        <f t="shared" si="57"/>
        <v>缺失</v>
      </c>
      <c r="L922" s="6" t="str">
        <f t="shared" si="58"/>
        <v/>
      </c>
      <c r="M922" s="5">
        <f t="shared" si="59"/>
        <v>1</v>
      </c>
      <c r="N922" s="5" t="s">
        <v>6108</v>
      </c>
      <c r="O922" s="5" t="s">
        <v>6109</v>
      </c>
      <c r="P922" s="5" t="s">
        <v>6110</v>
      </c>
    </row>
    <row r="923" ht="19" customHeight="1" spans="1:16">
      <c r="A923" s="5">
        <v>42</v>
      </c>
      <c r="B923" s="5" t="s">
        <v>202</v>
      </c>
      <c r="C923" s="5" t="s">
        <v>49</v>
      </c>
      <c r="D923" s="8" t="s">
        <v>336</v>
      </c>
      <c r="E923" s="6">
        <v>212.8</v>
      </c>
      <c r="F923" s="6">
        <v>198.3</v>
      </c>
      <c r="G923" s="6">
        <v>212.8</v>
      </c>
      <c r="H923" s="5" t="s">
        <v>120</v>
      </c>
      <c r="I923" s="6">
        <f t="shared" si="56"/>
        <v>14.5</v>
      </c>
      <c r="J923" s="5" t="str">
        <f>IF(H923="否","不适用",IF(AND(ISNUMBER(E923),ISNUMBER(F923)),IF(I923&gt;规则与名单!$B$2,"是","否"),"未判定"))</f>
        <v>不适用</v>
      </c>
      <c r="K923" s="5" t="str">
        <f t="shared" si="57"/>
        <v>非测试日纯氢</v>
      </c>
      <c r="L923" s="6">
        <f t="shared" si="58"/>
        <v>212.8</v>
      </c>
      <c r="M923" s="5">
        <f t="shared" si="59"/>
        <v>0</v>
      </c>
      <c r="N923" s="5" t="s">
        <v>6111</v>
      </c>
      <c r="O923" s="5" t="s">
        <v>6112</v>
      </c>
      <c r="P923" s="5" t="s">
        <v>6113</v>
      </c>
    </row>
    <row r="924" ht="19" customHeight="1" spans="1:16">
      <c r="A924" s="5">
        <v>42</v>
      </c>
      <c r="B924" s="5" t="s">
        <v>202</v>
      </c>
      <c r="C924" s="5" t="s">
        <v>49</v>
      </c>
      <c r="D924" s="8" t="s">
        <v>653</v>
      </c>
      <c r="E924" s="6">
        <v>211.9</v>
      </c>
      <c r="F924" s="6">
        <v>197.9</v>
      </c>
      <c r="G924" s="6">
        <v>211.9</v>
      </c>
      <c r="H924" s="5" t="s">
        <v>120</v>
      </c>
      <c r="I924" s="6">
        <f t="shared" si="56"/>
        <v>14</v>
      </c>
      <c r="J924" s="5" t="str">
        <f>IF(H924="否","不适用",IF(AND(ISNUMBER(E924),ISNUMBER(F924)),IF(I924&gt;规则与名单!$B$2,"是","否"),"未判定"))</f>
        <v>不适用</v>
      </c>
      <c r="K924" s="5" t="str">
        <f t="shared" si="57"/>
        <v>非测试日纯氢</v>
      </c>
      <c r="L924" s="6">
        <f t="shared" si="58"/>
        <v>211.9</v>
      </c>
      <c r="M924" s="5">
        <f t="shared" si="59"/>
        <v>0</v>
      </c>
      <c r="N924" s="5" t="s">
        <v>6114</v>
      </c>
      <c r="O924" s="5" t="s">
        <v>6115</v>
      </c>
      <c r="P924" s="5" t="s">
        <v>6116</v>
      </c>
    </row>
    <row r="925" ht="19" customHeight="1" spans="1:16">
      <c r="A925" s="5">
        <v>42</v>
      </c>
      <c r="B925" s="5" t="s">
        <v>202</v>
      </c>
      <c r="C925" s="5" t="s">
        <v>49</v>
      </c>
      <c r="D925" s="8" t="s">
        <v>140</v>
      </c>
      <c r="E925" s="6">
        <v>103.9</v>
      </c>
      <c r="F925" s="6">
        <v>95.5</v>
      </c>
      <c r="G925" s="6">
        <v>103.9</v>
      </c>
      <c r="H925" s="5" t="s">
        <v>120</v>
      </c>
      <c r="I925" s="6">
        <f t="shared" si="56"/>
        <v>8.40000000000001</v>
      </c>
      <c r="J925" s="5" t="str">
        <f>IF(H925="否","不适用",IF(AND(ISNUMBER(E925),ISNUMBER(F925)),IF(I925&gt;规则与名单!$B$2,"是","否"),"未判定"))</f>
        <v>不适用</v>
      </c>
      <c r="K925" s="5" t="str">
        <f t="shared" si="57"/>
        <v>非测试日纯氢</v>
      </c>
      <c r="L925" s="6">
        <f t="shared" si="58"/>
        <v>103.9</v>
      </c>
      <c r="M925" s="5">
        <f t="shared" si="59"/>
        <v>0</v>
      </c>
      <c r="N925" s="5" t="s">
        <v>6117</v>
      </c>
      <c r="O925" s="5" t="s">
        <v>6118</v>
      </c>
      <c r="P925" s="5" t="s">
        <v>6119</v>
      </c>
    </row>
    <row r="926" ht="19" customHeight="1" spans="1:16">
      <c r="A926" s="5">
        <v>42</v>
      </c>
      <c r="B926" s="5" t="s">
        <v>202</v>
      </c>
      <c r="C926" s="5" t="s">
        <v>49</v>
      </c>
      <c r="D926" s="8" t="s">
        <v>115</v>
      </c>
      <c r="E926" s="6">
        <v>100.6</v>
      </c>
      <c r="F926" s="6">
        <v>95.1</v>
      </c>
      <c r="G926" s="6">
        <v>100.6</v>
      </c>
      <c r="H926" s="5" t="s">
        <v>120</v>
      </c>
      <c r="I926" s="6">
        <f t="shared" si="56"/>
        <v>5.5</v>
      </c>
      <c r="J926" s="5" t="str">
        <f>IF(H926="否","不适用",IF(AND(ISNUMBER(E926),ISNUMBER(F926)),IF(I926&gt;规则与名单!$B$2,"是","否"),"未判定"))</f>
        <v>不适用</v>
      </c>
      <c r="K926" s="5" t="str">
        <f t="shared" si="57"/>
        <v>非测试日纯氢</v>
      </c>
      <c r="L926" s="6">
        <f t="shared" si="58"/>
        <v>100.6</v>
      </c>
      <c r="M926" s="5">
        <f t="shared" si="59"/>
        <v>0</v>
      </c>
      <c r="N926" s="5" t="s">
        <v>6120</v>
      </c>
      <c r="O926" s="5" t="s">
        <v>6121</v>
      </c>
      <c r="P926" s="5" t="s">
        <v>6122</v>
      </c>
    </row>
    <row r="927" ht="19" customHeight="1" spans="1:16">
      <c r="A927" s="5">
        <v>43</v>
      </c>
      <c r="B927" s="5" t="s">
        <v>203</v>
      </c>
      <c r="C927" s="5" t="s">
        <v>49</v>
      </c>
      <c r="D927" s="8" t="s">
        <v>114</v>
      </c>
      <c r="E927" s="6">
        <v>457.1</v>
      </c>
      <c r="F927" s="6">
        <v>431.9</v>
      </c>
      <c r="G927" s="6">
        <v>441</v>
      </c>
      <c r="H927" s="5" t="s">
        <v>120</v>
      </c>
      <c r="I927" s="6">
        <f t="shared" si="56"/>
        <v>25.2</v>
      </c>
      <c r="J927" s="5" t="str">
        <f>IF(H927="否","不适用",IF(AND(ISNUMBER(E927),ISNUMBER(F927)),IF(I927&gt;规则与名单!$B$2,"是","否"),"未判定"))</f>
        <v>不适用</v>
      </c>
      <c r="K927" s="5" t="str">
        <f t="shared" si="57"/>
        <v>非测试日纯氢</v>
      </c>
      <c r="L927" s="6">
        <f t="shared" si="58"/>
        <v>441</v>
      </c>
      <c r="M927" s="5">
        <f t="shared" si="59"/>
        <v>0</v>
      </c>
      <c r="N927" s="5" t="s">
        <v>6123</v>
      </c>
      <c r="O927" s="5" t="s">
        <v>6124</v>
      </c>
      <c r="P927" s="5" t="s">
        <v>6125</v>
      </c>
    </row>
    <row r="928" ht="19" customHeight="1" spans="1:16">
      <c r="A928" s="5">
        <v>43</v>
      </c>
      <c r="B928" s="5" t="s">
        <v>203</v>
      </c>
      <c r="C928" s="5" t="s">
        <v>49</v>
      </c>
      <c r="D928" s="8" t="s">
        <v>605</v>
      </c>
      <c r="E928" s="6">
        <v>344.3</v>
      </c>
      <c r="F928" s="6">
        <v>324.8</v>
      </c>
      <c r="G928" s="6">
        <v>344.2</v>
      </c>
      <c r="H928" s="5" t="s">
        <v>120</v>
      </c>
      <c r="I928" s="6">
        <f t="shared" si="56"/>
        <v>19.5</v>
      </c>
      <c r="J928" s="5" t="str">
        <f>IF(H928="否","不适用",IF(AND(ISNUMBER(E928),ISNUMBER(F928)),IF(I928&gt;规则与名单!$B$2,"是","否"),"未判定"))</f>
        <v>不适用</v>
      </c>
      <c r="K928" s="5" t="str">
        <f t="shared" si="57"/>
        <v>非测试日纯氢</v>
      </c>
      <c r="L928" s="6">
        <f t="shared" si="58"/>
        <v>344.2</v>
      </c>
      <c r="M928" s="5">
        <f t="shared" si="59"/>
        <v>0</v>
      </c>
      <c r="N928" s="5" t="s">
        <v>6126</v>
      </c>
      <c r="O928" s="5" t="s">
        <v>6127</v>
      </c>
      <c r="P928" s="5" t="s">
        <v>6128</v>
      </c>
    </row>
    <row r="929" ht="19" customHeight="1" spans="1:16">
      <c r="A929" s="5">
        <v>43</v>
      </c>
      <c r="B929" s="5" t="s">
        <v>203</v>
      </c>
      <c r="C929" s="5" t="s">
        <v>49</v>
      </c>
      <c r="D929" s="8" t="s">
        <v>186</v>
      </c>
      <c r="E929" s="6">
        <v>5.5</v>
      </c>
      <c r="F929" s="6">
        <v>11.3</v>
      </c>
      <c r="G929" s="6">
        <v>12</v>
      </c>
      <c r="H929" s="5" t="s">
        <v>120</v>
      </c>
      <c r="I929" s="6">
        <f t="shared" si="56"/>
        <v>-5.8</v>
      </c>
      <c r="J929" s="5" t="str">
        <f>IF(H929="否","不适用",IF(AND(ISNUMBER(E929),ISNUMBER(F929)),IF(I929&gt;规则与名单!$B$2,"是","否"),"未判定"))</f>
        <v>不适用</v>
      </c>
      <c r="K929" s="5" t="str">
        <f t="shared" si="57"/>
        <v>非测试日纯氢</v>
      </c>
      <c r="L929" s="6">
        <f t="shared" si="58"/>
        <v>12</v>
      </c>
      <c r="M929" s="5">
        <f t="shared" si="59"/>
        <v>0</v>
      </c>
      <c r="N929" s="5" t="s">
        <v>6129</v>
      </c>
      <c r="O929" s="5" t="s">
        <v>6130</v>
      </c>
      <c r="P929" s="5" t="s">
        <v>6131</v>
      </c>
    </row>
    <row r="930" ht="19" customHeight="1" spans="1:16">
      <c r="A930" s="5">
        <v>43</v>
      </c>
      <c r="B930" s="5" t="s">
        <v>203</v>
      </c>
      <c r="C930" s="5" t="s">
        <v>49</v>
      </c>
      <c r="D930" s="8" t="s">
        <v>165</v>
      </c>
      <c r="E930" s="6">
        <v>339.7</v>
      </c>
      <c r="F930" s="6">
        <v>314.4</v>
      </c>
      <c r="G930" s="6">
        <v>332.9</v>
      </c>
      <c r="H930" s="5" t="s">
        <v>120</v>
      </c>
      <c r="I930" s="6">
        <f t="shared" si="56"/>
        <v>25.3</v>
      </c>
      <c r="J930" s="5" t="str">
        <f>IF(H930="否","不适用",IF(AND(ISNUMBER(E930),ISNUMBER(F930)),IF(I930&gt;规则与名单!$B$2,"是","否"),"未判定"))</f>
        <v>不适用</v>
      </c>
      <c r="K930" s="5" t="str">
        <f t="shared" si="57"/>
        <v>非测试日纯氢</v>
      </c>
      <c r="L930" s="6">
        <f t="shared" si="58"/>
        <v>332.9</v>
      </c>
      <c r="M930" s="5">
        <f t="shared" si="59"/>
        <v>0</v>
      </c>
      <c r="N930" s="5" t="s">
        <v>6132</v>
      </c>
      <c r="O930" s="5" t="s">
        <v>6133</v>
      </c>
      <c r="P930" s="5" t="s">
        <v>6134</v>
      </c>
    </row>
    <row r="931" ht="19" customHeight="1" spans="1:16">
      <c r="A931" s="5">
        <v>43</v>
      </c>
      <c r="B931" s="5" t="s">
        <v>203</v>
      </c>
      <c r="C931" s="5" t="s">
        <v>49</v>
      </c>
      <c r="D931" s="8" t="s">
        <v>151</v>
      </c>
      <c r="E931" s="6">
        <v>278.8</v>
      </c>
      <c r="F931" s="6">
        <v>412.7</v>
      </c>
      <c r="G931" s="6">
        <v>436.6</v>
      </c>
      <c r="H931" s="5" t="s">
        <v>120</v>
      </c>
      <c r="I931" s="6">
        <f t="shared" si="56"/>
        <v>-133.9</v>
      </c>
      <c r="J931" s="5" t="str">
        <f>IF(H931="否","不适用",IF(AND(ISNUMBER(E931),ISNUMBER(F931)),IF(I931&gt;规则与名单!$B$2,"是","否"),"未判定"))</f>
        <v>不适用</v>
      </c>
      <c r="K931" s="5" t="str">
        <f t="shared" si="57"/>
        <v>非测试日纯氢</v>
      </c>
      <c r="L931" s="6">
        <f t="shared" si="58"/>
        <v>436.6</v>
      </c>
      <c r="M931" s="5">
        <f t="shared" si="59"/>
        <v>0</v>
      </c>
      <c r="N931" s="5" t="s">
        <v>6135</v>
      </c>
      <c r="O931" s="5" t="s">
        <v>6136</v>
      </c>
      <c r="P931" s="5" t="s">
        <v>6137</v>
      </c>
    </row>
    <row r="932" ht="19" customHeight="1" spans="1:16">
      <c r="A932" s="5">
        <v>43</v>
      </c>
      <c r="B932" s="5" t="s">
        <v>203</v>
      </c>
      <c r="C932" s="5" t="s">
        <v>49</v>
      </c>
      <c r="D932" s="8" t="s">
        <v>3358</v>
      </c>
      <c r="E932" s="6"/>
      <c r="F932" s="6">
        <v>0.2</v>
      </c>
      <c r="G932" s="6">
        <v>0.1</v>
      </c>
      <c r="H932" s="5" t="s">
        <v>120</v>
      </c>
      <c r="I932" s="6" t="str">
        <f t="shared" si="56"/>
        <v/>
      </c>
      <c r="J932" s="5" t="str">
        <f>IF(H932="否","不适用",IF(AND(ISNUMBER(E932),ISNUMBER(F932)),IF(I932&gt;规则与名单!$B$2,"是","否"),"未判定"))</f>
        <v>不适用</v>
      </c>
      <c r="K932" s="5" t="str">
        <f t="shared" si="57"/>
        <v>非测试日纯氢</v>
      </c>
      <c r="L932" s="6">
        <f t="shared" si="58"/>
        <v>0.1</v>
      </c>
      <c r="M932" s="5">
        <f t="shared" si="59"/>
        <v>0</v>
      </c>
      <c r="N932" s="5" t="s">
        <v>6138</v>
      </c>
      <c r="O932" s="5" t="s">
        <v>6139</v>
      </c>
      <c r="P932" s="5" t="s">
        <v>6140</v>
      </c>
    </row>
    <row r="933" ht="19" customHeight="1" spans="1:16">
      <c r="A933" s="5">
        <v>43</v>
      </c>
      <c r="B933" s="5" t="s">
        <v>203</v>
      </c>
      <c r="C933" s="5" t="s">
        <v>49</v>
      </c>
      <c r="D933" s="8" t="s">
        <v>272</v>
      </c>
      <c r="E933" s="6">
        <v>553.8</v>
      </c>
      <c r="F933" s="6">
        <v>374.3</v>
      </c>
      <c r="G933" s="6">
        <v>366.6</v>
      </c>
      <c r="H933" s="5" t="s">
        <v>120</v>
      </c>
      <c r="I933" s="6">
        <f t="shared" si="56"/>
        <v>179.5</v>
      </c>
      <c r="J933" s="5" t="str">
        <f>IF(H933="否","不适用",IF(AND(ISNUMBER(E933),ISNUMBER(F933)),IF(I933&gt;规则与名单!$B$2,"是","否"),"未判定"))</f>
        <v>不适用</v>
      </c>
      <c r="K933" s="5" t="str">
        <f t="shared" si="57"/>
        <v>非测试日纯氢</v>
      </c>
      <c r="L933" s="6">
        <f t="shared" si="58"/>
        <v>366.6</v>
      </c>
      <c r="M933" s="5">
        <f t="shared" si="59"/>
        <v>0</v>
      </c>
      <c r="N933" s="5" t="s">
        <v>6141</v>
      </c>
      <c r="O933" s="5" t="s">
        <v>6142</v>
      </c>
      <c r="P933" s="5" t="s">
        <v>6143</v>
      </c>
    </row>
    <row r="934" ht="19" customHeight="1" spans="1:16">
      <c r="A934" s="5">
        <v>43</v>
      </c>
      <c r="B934" s="5" t="s">
        <v>203</v>
      </c>
      <c r="C934" s="5" t="s">
        <v>49</v>
      </c>
      <c r="D934" s="8" t="s">
        <v>506</v>
      </c>
      <c r="E934" s="6">
        <v>28.4</v>
      </c>
      <c r="F934" s="6">
        <v>27.2</v>
      </c>
      <c r="G934" s="6">
        <v>21.2</v>
      </c>
      <c r="H934" s="5" t="s">
        <v>120</v>
      </c>
      <c r="I934" s="6">
        <f t="shared" si="56"/>
        <v>1.2</v>
      </c>
      <c r="J934" s="5" t="str">
        <f>IF(H934="否","不适用",IF(AND(ISNUMBER(E934),ISNUMBER(F934)),IF(I934&gt;规则与名单!$B$2,"是","否"),"未判定"))</f>
        <v>不适用</v>
      </c>
      <c r="K934" s="5" t="str">
        <f t="shared" si="57"/>
        <v>非测试日纯氢</v>
      </c>
      <c r="L934" s="6">
        <f t="shared" si="58"/>
        <v>21.2</v>
      </c>
      <c r="M934" s="5">
        <f t="shared" si="59"/>
        <v>0</v>
      </c>
      <c r="N934" s="5" t="s">
        <v>6144</v>
      </c>
      <c r="O934" s="5" t="s">
        <v>6145</v>
      </c>
      <c r="P934" s="5" t="s">
        <v>6146</v>
      </c>
    </row>
    <row r="935" ht="19" customHeight="1" spans="1:16">
      <c r="A935" s="5">
        <v>43</v>
      </c>
      <c r="B935" s="5" t="s">
        <v>203</v>
      </c>
      <c r="C935" s="5" t="s">
        <v>49</v>
      </c>
      <c r="D935" s="8" t="s">
        <v>673</v>
      </c>
      <c r="E935" s="6">
        <v>341.6</v>
      </c>
      <c r="F935" s="6">
        <v>322.8</v>
      </c>
      <c r="G935" s="6">
        <v>340.2</v>
      </c>
      <c r="H935" s="5" t="s">
        <v>120</v>
      </c>
      <c r="I935" s="6">
        <f t="shared" si="56"/>
        <v>18.8</v>
      </c>
      <c r="J935" s="5" t="str">
        <f>IF(H935="否","不适用",IF(AND(ISNUMBER(E935),ISNUMBER(F935)),IF(I935&gt;规则与名单!$B$2,"是","否"),"未判定"))</f>
        <v>不适用</v>
      </c>
      <c r="K935" s="5" t="str">
        <f t="shared" si="57"/>
        <v>非测试日纯氢</v>
      </c>
      <c r="L935" s="6">
        <f t="shared" si="58"/>
        <v>340.2</v>
      </c>
      <c r="M935" s="5">
        <f t="shared" si="59"/>
        <v>0</v>
      </c>
      <c r="N935" s="5" t="s">
        <v>6147</v>
      </c>
      <c r="O935" s="5" t="s">
        <v>6148</v>
      </c>
      <c r="P935" s="5" t="s">
        <v>6149</v>
      </c>
    </row>
    <row r="936" ht="19" customHeight="1" spans="1:16">
      <c r="A936" s="5">
        <v>43</v>
      </c>
      <c r="B936" s="5" t="s">
        <v>203</v>
      </c>
      <c r="C936" s="5" t="s">
        <v>49</v>
      </c>
      <c r="D936" s="8" t="s">
        <v>183</v>
      </c>
      <c r="E936" s="6">
        <v>13.2</v>
      </c>
      <c r="F936" s="6">
        <v>12.7</v>
      </c>
      <c r="G936" s="6">
        <v>13</v>
      </c>
      <c r="H936" s="5" t="s">
        <v>120</v>
      </c>
      <c r="I936" s="6">
        <f t="shared" si="56"/>
        <v>0.5</v>
      </c>
      <c r="J936" s="5" t="str">
        <f>IF(H936="否","不适用",IF(AND(ISNUMBER(E936),ISNUMBER(F936)),IF(I936&gt;规则与名单!$B$2,"是","否"),"未判定"))</f>
        <v>不适用</v>
      </c>
      <c r="K936" s="5" t="str">
        <f t="shared" si="57"/>
        <v>非测试日纯氢</v>
      </c>
      <c r="L936" s="6">
        <f t="shared" si="58"/>
        <v>13</v>
      </c>
      <c r="M936" s="5">
        <f t="shared" si="59"/>
        <v>0</v>
      </c>
      <c r="N936" s="5" t="s">
        <v>6150</v>
      </c>
      <c r="O936" s="5" t="s">
        <v>6151</v>
      </c>
      <c r="P936" s="5" t="s">
        <v>6152</v>
      </c>
    </row>
    <row r="937" ht="19" customHeight="1" spans="1:16">
      <c r="A937" s="5">
        <v>43</v>
      </c>
      <c r="B937" s="5" t="s">
        <v>203</v>
      </c>
      <c r="C937" s="5" t="s">
        <v>49</v>
      </c>
      <c r="D937" s="8" t="s">
        <v>431</v>
      </c>
      <c r="E937" s="6">
        <v>293.8</v>
      </c>
      <c r="F937" s="6">
        <v>277.9</v>
      </c>
      <c r="G937" s="6">
        <v>292.7</v>
      </c>
      <c r="H937" s="5" t="s">
        <v>120</v>
      </c>
      <c r="I937" s="6">
        <f t="shared" si="56"/>
        <v>15.9</v>
      </c>
      <c r="J937" s="5" t="str">
        <f>IF(H937="否","不适用",IF(AND(ISNUMBER(E937),ISNUMBER(F937)),IF(I937&gt;规则与名单!$B$2,"是","否"),"未判定"))</f>
        <v>不适用</v>
      </c>
      <c r="K937" s="5" t="str">
        <f t="shared" si="57"/>
        <v>非测试日纯氢</v>
      </c>
      <c r="L937" s="6">
        <f t="shared" si="58"/>
        <v>292.7</v>
      </c>
      <c r="M937" s="5">
        <f t="shared" si="59"/>
        <v>0</v>
      </c>
      <c r="N937" s="5" t="s">
        <v>6153</v>
      </c>
      <c r="O937" s="5" t="s">
        <v>6154</v>
      </c>
      <c r="P937" s="5" t="s">
        <v>6155</v>
      </c>
    </row>
    <row r="938" ht="19" customHeight="1" spans="1:16">
      <c r="A938" s="5">
        <v>43</v>
      </c>
      <c r="B938" s="5" t="s">
        <v>203</v>
      </c>
      <c r="C938" s="5" t="s">
        <v>49</v>
      </c>
      <c r="D938" s="8" t="s">
        <v>3377</v>
      </c>
      <c r="E938" s="6">
        <v>85.7</v>
      </c>
      <c r="F938" s="6">
        <v>131.9</v>
      </c>
      <c r="G938" s="6">
        <v>139.6</v>
      </c>
      <c r="H938" s="5" t="s">
        <v>120</v>
      </c>
      <c r="I938" s="6">
        <f t="shared" si="56"/>
        <v>-46.2</v>
      </c>
      <c r="J938" s="5" t="str">
        <f>IF(H938="否","不适用",IF(AND(ISNUMBER(E938),ISNUMBER(F938)),IF(I938&gt;规则与名单!$B$2,"是","否"),"未判定"))</f>
        <v>不适用</v>
      </c>
      <c r="K938" s="5" t="str">
        <f t="shared" si="57"/>
        <v>非测试日纯氢</v>
      </c>
      <c r="L938" s="6">
        <f t="shared" si="58"/>
        <v>139.6</v>
      </c>
      <c r="M938" s="5">
        <f t="shared" si="59"/>
        <v>0</v>
      </c>
      <c r="N938" s="5" t="s">
        <v>6156</v>
      </c>
      <c r="O938" s="5" t="s">
        <v>6157</v>
      </c>
      <c r="P938" s="5" t="s">
        <v>6158</v>
      </c>
    </row>
    <row r="939" ht="19" customHeight="1" spans="1:16">
      <c r="A939" s="5">
        <v>43</v>
      </c>
      <c r="B939" s="5" t="s">
        <v>203</v>
      </c>
      <c r="C939" s="5" t="s">
        <v>49</v>
      </c>
      <c r="D939" s="8" t="s">
        <v>407</v>
      </c>
      <c r="E939" s="6">
        <v>54.2</v>
      </c>
      <c r="F939" s="6">
        <v>0.3</v>
      </c>
      <c r="G939" s="6">
        <v>0.3</v>
      </c>
      <c r="H939" s="5" t="s">
        <v>120</v>
      </c>
      <c r="I939" s="6">
        <f t="shared" si="56"/>
        <v>53.9</v>
      </c>
      <c r="J939" s="5" t="str">
        <f>IF(H939="否","不适用",IF(AND(ISNUMBER(E939),ISNUMBER(F939)),IF(I939&gt;规则与名单!$B$2,"是","否"),"未判定"))</f>
        <v>不适用</v>
      </c>
      <c r="K939" s="5" t="str">
        <f t="shared" si="57"/>
        <v>非测试日纯氢</v>
      </c>
      <c r="L939" s="6">
        <f t="shared" si="58"/>
        <v>0.3</v>
      </c>
      <c r="M939" s="5">
        <f t="shared" si="59"/>
        <v>0</v>
      </c>
      <c r="N939" s="5" t="s">
        <v>6159</v>
      </c>
      <c r="O939" s="5" t="s">
        <v>6160</v>
      </c>
      <c r="P939" s="5" t="s">
        <v>6161</v>
      </c>
    </row>
    <row r="940" ht="19" customHeight="1" spans="1:16">
      <c r="A940" s="5">
        <v>43</v>
      </c>
      <c r="B940" s="5" t="s">
        <v>203</v>
      </c>
      <c r="C940" s="5" t="s">
        <v>49</v>
      </c>
      <c r="D940" s="8" t="s">
        <v>411</v>
      </c>
      <c r="E940" s="6">
        <v>22.5</v>
      </c>
      <c r="F940" s="6">
        <v>21.1</v>
      </c>
      <c r="G940" s="6">
        <v>22.5</v>
      </c>
      <c r="H940" s="5" t="s">
        <v>120</v>
      </c>
      <c r="I940" s="6">
        <f t="shared" si="56"/>
        <v>1.4</v>
      </c>
      <c r="J940" s="5" t="str">
        <f>IF(H940="否","不适用",IF(AND(ISNUMBER(E940),ISNUMBER(F940)),IF(I940&gt;规则与名单!$B$2,"是","否"),"未判定"))</f>
        <v>不适用</v>
      </c>
      <c r="K940" s="5" t="str">
        <f t="shared" si="57"/>
        <v>非测试日纯氢</v>
      </c>
      <c r="L940" s="6">
        <f t="shared" si="58"/>
        <v>22.5</v>
      </c>
      <c r="M940" s="5">
        <f t="shared" si="59"/>
        <v>0</v>
      </c>
      <c r="N940" s="5" t="s">
        <v>6162</v>
      </c>
      <c r="O940" s="5" t="s">
        <v>6163</v>
      </c>
      <c r="P940" s="5" t="s">
        <v>6164</v>
      </c>
    </row>
    <row r="941" ht="19" customHeight="1" spans="1:16">
      <c r="A941" s="5">
        <v>43</v>
      </c>
      <c r="B941" s="5" t="s">
        <v>203</v>
      </c>
      <c r="C941" s="5" t="s">
        <v>49</v>
      </c>
      <c r="D941" s="8" t="s">
        <v>251</v>
      </c>
      <c r="E941" s="6">
        <v>342.5</v>
      </c>
      <c r="F941" s="6">
        <v>323.2</v>
      </c>
      <c r="G941" s="6">
        <v>342.1</v>
      </c>
      <c r="H941" s="5" t="s">
        <v>120</v>
      </c>
      <c r="I941" s="6">
        <f t="shared" si="56"/>
        <v>19.3</v>
      </c>
      <c r="J941" s="5" t="str">
        <f>IF(H941="否","不适用",IF(AND(ISNUMBER(E941),ISNUMBER(F941)),IF(I941&gt;规则与名单!$B$2,"是","否"),"未判定"))</f>
        <v>不适用</v>
      </c>
      <c r="K941" s="5" t="str">
        <f t="shared" si="57"/>
        <v>非测试日纯氢</v>
      </c>
      <c r="L941" s="6">
        <f t="shared" si="58"/>
        <v>342.1</v>
      </c>
      <c r="M941" s="5">
        <f t="shared" si="59"/>
        <v>0</v>
      </c>
      <c r="N941" s="5" t="s">
        <v>6165</v>
      </c>
      <c r="O941" s="5" t="s">
        <v>6166</v>
      </c>
      <c r="P941" s="5" t="s">
        <v>6167</v>
      </c>
    </row>
    <row r="942" ht="19" customHeight="1" spans="1:16">
      <c r="A942" s="5">
        <v>43</v>
      </c>
      <c r="B942" s="5" t="s">
        <v>203</v>
      </c>
      <c r="C942" s="5" t="s">
        <v>49</v>
      </c>
      <c r="D942" s="8" t="s">
        <v>472</v>
      </c>
      <c r="E942" s="6">
        <v>119.8</v>
      </c>
      <c r="F942" s="6">
        <v>113.8</v>
      </c>
      <c r="G942" s="6">
        <v>119.8</v>
      </c>
      <c r="H942" s="5" t="s">
        <v>120</v>
      </c>
      <c r="I942" s="6">
        <f t="shared" si="56"/>
        <v>6</v>
      </c>
      <c r="J942" s="5" t="str">
        <f>IF(H942="否","不适用",IF(AND(ISNUMBER(E942),ISNUMBER(F942)),IF(I942&gt;规则与名单!$B$2,"是","否"),"未判定"))</f>
        <v>不适用</v>
      </c>
      <c r="K942" s="5" t="str">
        <f t="shared" si="57"/>
        <v>非测试日纯氢</v>
      </c>
      <c r="L942" s="6">
        <f t="shared" si="58"/>
        <v>119.8</v>
      </c>
      <c r="M942" s="5">
        <f t="shared" si="59"/>
        <v>0</v>
      </c>
      <c r="N942" s="5" t="s">
        <v>6168</v>
      </c>
      <c r="O942" s="5" t="s">
        <v>6169</v>
      </c>
      <c r="P942" s="5" t="s">
        <v>6170</v>
      </c>
    </row>
    <row r="943" ht="19" customHeight="1" spans="1:16">
      <c r="A943" s="5">
        <v>43</v>
      </c>
      <c r="B943" s="5" t="s">
        <v>203</v>
      </c>
      <c r="C943" s="5" t="s">
        <v>49</v>
      </c>
      <c r="D943" s="8" t="s">
        <v>466</v>
      </c>
      <c r="E943" s="6">
        <v>302.5</v>
      </c>
      <c r="F943" s="6">
        <v>285.2</v>
      </c>
      <c r="G943" s="6">
        <v>302</v>
      </c>
      <c r="H943" s="5" t="s">
        <v>120</v>
      </c>
      <c r="I943" s="6">
        <f t="shared" si="56"/>
        <v>17.3</v>
      </c>
      <c r="J943" s="5" t="str">
        <f>IF(H943="否","不适用",IF(AND(ISNUMBER(E943),ISNUMBER(F943)),IF(I943&gt;规则与名单!$B$2,"是","否"),"未判定"))</f>
        <v>不适用</v>
      </c>
      <c r="K943" s="5" t="str">
        <f t="shared" si="57"/>
        <v>非测试日纯氢</v>
      </c>
      <c r="L943" s="6">
        <f t="shared" si="58"/>
        <v>302</v>
      </c>
      <c r="M943" s="5">
        <f t="shared" si="59"/>
        <v>0</v>
      </c>
      <c r="N943" s="5" t="s">
        <v>6171</v>
      </c>
      <c r="O943" s="5" t="s">
        <v>6172</v>
      </c>
      <c r="P943" s="5" t="s">
        <v>6173</v>
      </c>
    </row>
    <row r="944" ht="19" customHeight="1" spans="1:16">
      <c r="A944" s="5">
        <v>43</v>
      </c>
      <c r="B944" s="5" t="s">
        <v>203</v>
      </c>
      <c r="C944" s="5" t="s">
        <v>49</v>
      </c>
      <c r="D944" s="8" t="s">
        <v>333</v>
      </c>
      <c r="E944" s="6">
        <v>397.7</v>
      </c>
      <c r="F944" s="6">
        <v>376.3</v>
      </c>
      <c r="G944" s="6">
        <v>343.1</v>
      </c>
      <c r="H944" s="5" t="s">
        <v>120</v>
      </c>
      <c r="I944" s="6">
        <f t="shared" si="56"/>
        <v>21.4</v>
      </c>
      <c r="J944" s="5" t="str">
        <f>IF(H944="否","不适用",IF(AND(ISNUMBER(E944),ISNUMBER(F944)),IF(I944&gt;规则与名单!$B$2,"是","否"),"未判定"))</f>
        <v>不适用</v>
      </c>
      <c r="K944" s="5" t="str">
        <f t="shared" si="57"/>
        <v>非测试日纯氢</v>
      </c>
      <c r="L944" s="6">
        <f t="shared" si="58"/>
        <v>343.1</v>
      </c>
      <c r="M944" s="5">
        <f t="shared" si="59"/>
        <v>0</v>
      </c>
      <c r="N944" s="5" t="s">
        <v>6174</v>
      </c>
      <c r="O944" s="5" t="s">
        <v>6175</v>
      </c>
      <c r="P944" s="5" t="s">
        <v>6176</v>
      </c>
    </row>
    <row r="945" ht="19" customHeight="1" spans="1:16">
      <c r="A945" s="5">
        <v>43</v>
      </c>
      <c r="B945" s="5" t="s">
        <v>203</v>
      </c>
      <c r="C945" s="5" t="s">
        <v>49</v>
      </c>
      <c r="D945" s="8" t="s">
        <v>175</v>
      </c>
      <c r="E945" s="6">
        <v>301.6</v>
      </c>
      <c r="F945" s="6">
        <v>284.9</v>
      </c>
      <c r="G945" s="6">
        <v>301.5</v>
      </c>
      <c r="H945" s="5" t="s">
        <v>120</v>
      </c>
      <c r="I945" s="6">
        <f t="shared" si="56"/>
        <v>16.7</v>
      </c>
      <c r="J945" s="5" t="str">
        <f>IF(H945="否","不适用",IF(AND(ISNUMBER(E945),ISNUMBER(F945)),IF(I945&gt;规则与名单!$B$2,"是","否"),"未判定"))</f>
        <v>不适用</v>
      </c>
      <c r="K945" s="5" t="str">
        <f t="shared" si="57"/>
        <v>非测试日纯氢</v>
      </c>
      <c r="L945" s="6">
        <f t="shared" si="58"/>
        <v>301.5</v>
      </c>
      <c r="M945" s="5">
        <f t="shared" si="59"/>
        <v>0</v>
      </c>
      <c r="N945" s="5" t="s">
        <v>6177</v>
      </c>
      <c r="O945" s="5" t="s">
        <v>6178</v>
      </c>
      <c r="P945" s="5" t="s">
        <v>6179</v>
      </c>
    </row>
    <row r="946" ht="19" customHeight="1" spans="1:16">
      <c r="A946" s="5">
        <v>43</v>
      </c>
      <c r="B946" s="5" t="s">
        <v>203</v>
      </c>
      <c r="C946" s="5" t="s">
        <v>49</v>
      </c>
      <c r="D946" s="8" t="s">
        <v>3402</v>
      </c>
      <c r="E946" s="6">
        <v>183.9</v>
      </c>
      <c r="F946" s="6">
        <v>175.4</v>
      </c>
      <c r="G946" s="6">
        <v>174.4</v>
      </c>
      <c r="H946" s="5" t="s">
        <v>120</v>
      </c>
      <c r="I946" s="6">
        <f t="shared" si="56"/>
        <v>8.5</v>
      </c>
      <c r="J946" s="5" t="str">
        <f>IF(H946="否","不适用",IF(AND(ISNUMBER(E946),ISNUMBER(F946)),IF(I946&gt;规则与名单!$B$2,"是","否"),"未判定"))</f>
        <v>不适用</v>
      </c>
      <c r="K946" s="5" t="str">
        <f t="shared" si="57"/>
        <v>非测试日纯氢</v>
      </c>
      <c r="L946" s="6">
        <f t="shared" si="58"/>
        <v>174.4</v>
      </c>
      <c r="M946" s="5">
        <f t="shared" si="59"/>
        <v>0</v>
      </c>
      <c r="N946" s="5" t="s">
        <v>6180</v>
      </c>
      <c r="O946" s="5" t="s">
        <v>6181</v>
      </c>
      <c r="P946" s="5" t="s">
        <v>6182</v>
      </c>
    </row>
    <row r="947" ht="19" customHeight="1" spans="1:16">
      <c r="A947" s="5">
        <v>43</v>
      </c>
      <c r="B947" s="5" t="s">
        <v>203</v>
      </c>
      <c r="C947" s="5" t="s">
        <v>49</v>
      </c>
      <c r="D947" s="8" t="s">
        <v>487</v>
      </c>
      <c r="E947" s="6">
        <v>777</v>
      </c>
      <c r="F947" s="6">
        <v>734.9</v>
      </c>
      <c r="G947" s="6">
        <v>777</v>
      </c>
      <c r="H947" s="5" t="s">
        <v>120</v>
      </c>
      <c r="I947" s="6">
        <f t="shared" si="56"/>
        <v>42.1</v>
      </c>
      <c r="J947" s="5" t="str">
        <f>IF(H947="否","不适用",IF(AND(ISNUMBER(E947),ISNUMBER(F947)),IF(I947&gt;规则与名单!$B$2,"是","否"),"未判定"))</f>
        <v>不适用</v>
      </c>
      <c r="K947" s="5" t="str">
        <f t="shared" si="57"/>
        <v>非测试日纯氢</v>
      </c>
      <c r="L947" s="6">
        <f t="shared" si="58"/>
        <v>777</v>
      </c>
      <c r="M947" s="5">
        <f t="shared" si="59"/>
        <v>0</v>
      </c>
      <c r="N947" s="5" t="s">
        <v>6183</v>
      </c>
      <c r="O947" s="5" t="s">
        <v>6184</v>
      </c>
      <c r="P947" s="5" t="s">
        <v>6185</v>
      </c>
    </row>
    <row r="948" ht="19" customHeight="1" spans="1:16">
      <c r="A948" s="5">
        <v>43</v>
      </c>
      <c r="B948" s="5" t="s">
        <v>203</v>
      </c>
      <c r="C948" s="5" t="s">
        <v>49</v>
      </c>
      <c r="D948" s="8" t="s">
        <v>121</v>
      </c>
      <c r="E948" s="6">
        <v>377.7</v>
      </c>
      <c r="F948" s="6">
        <v>355.9</v>
      </c>
      <c r="G948" s="6">
        <v>377.1</v>
      </c>
      <c r="H948" s="5" t="s">
        <v>120</v>
      </c>
      <c r="I948" s="6">
        <f t="shared" si="56"/>
        <v>21.8</v>
      </c>
      <c r="J948" s="5" t="str">
        <f>IF(H948="否","不适用",IF(AND(ISNUMBER(E948),ISNUMBER(F948)),IF(I948&gt;规则与名单!$B$2,"是","否"),"未判定"))</f>
        <v>不适用</v>
      </c>
      <c r="K948" s="5" t="str">
        <f t="shared" si="57"/>
        <v>非测试日纯氢</v>
      </c>
      <c r="L948" s="6">
        <f t="shared" si="58"/>
        <v>377.1</v>
      </c>
      <c r="M948" s="5">
        <f t="shared" si="59"/>
        <v>0</v>
      </c>
      <c r="N948" s="5" t="s">
        <v>6186</v>
      </c>
      <c r="O948" s="5" t="s">
        <v>6187</v>
      </c>
      <c r="P948" s="5" t="s">
        <v>6188</v>
      </c>
    </row>
    <row r="949" ht="19" customHeight="1" spans="1:16">
      <c r="A949" s="5">
        <v>43</v>
      </c>
      <c r="B949" s="5" t="s">
        <v>203</v>
      </c>
      <c r="C949" s="5" t="s">
        <v>49</v>
      </c>
      <c r="D949" s="8" t="s">
        <v>170</v>
      </c>
      <c r="E949" s="6">
        <v>61.8</v>
      </c>
      <c r="F949" s="6">
        <v>59</v>
      </c>
      <c r="G949" s="6">
        <v>59.7</v>
      </c>
      <c r="H949" s="5" t="s">
        <v>120</v>
      </c>
      <c r="I949" s="6">
        <f t="shared" si="56"/>
        <v>2.8</v>
      </c>
      <c r="J949" s="5" t="str">
        <f>IF(H949="否","不适用",IF(AND(ISNUMBER(E949),ISNUMBER(F949)),IF(I949&gt;规则与名单!$B$2,"是","否"),"未判定"))</f>
        <v>不适用</v>
      </c>
      <c r="K949" s="5" t="str">
        <f t="shared" si="57"/>
        <v>非测试日纯氢</v>
      </c>
      <c r="L949" s="6">
        <f t="shared" si="58"/>
        <v>59.7</v>
      </c>
      <c r="M949" s="5">
        <f t="shared" si="59"/>
        <v>0</v>
      </c>
      <c r="N949" s="5" t="s">
        <v>6189</v>
      </c>
      <c r="O949" s="5" t="s">
        <v>6190</v>
      </c>
      <c r="P949" s="5" t="s">
        <v>6191</v>
      </c>
    </row>
    <row r="950" ht="19" customHeight="1" spans="1:16">
      <c r="A950" s="5">
        <v>43</v>
      </c>
      <c r="B950" s="5" t="s">
        <v>203</v>
      </c>
      <c r="C950" s="5" t="s">
        <v>49</v>
      </c>
      <c r="D950" s="8" t="s">
        <v>644</v>
      </c>
      <c r="E950" s="6">
        <v>206.7</v>
      </c>
      <c r="F950" s="6">
        <v>195.1</v>
      </c>
      <c r="G950" s="6">
        <v>205.6</v>
      </c>
      <c r="H950" s="5" t="s">
        <v>120</v>
      </c>
      <c r="I950" s="6">
        <f t="shared" si="56"/>
        <v>11.6</v>
      </c>
      <c r="J950" s="5" t="str">
        <f>IF(H950="否","不适用",IF(AND(ISNUMBER(E950),ISNUMBER(F950)),IF(I950&gt;规则与名单!$B$2,"是","否"),"未判定"))</f>
        <v>不适用</v>
      </c>
      <c r="K950" s="5" t="str">
        <f t="shared" si="57"/>
        <v>非测试日纯氢</v>
      </c>
      <c r="L950" s="6">
        <f t="shared" si="58"/>
        <v>205.6</v>
      </c>
      <c r="M950" s="5">
        <f t="shared" si="59"/>
        <v>0</v>
      </c>
      <c r="N950" s="5" t="s">
        <v>6192</v>
      </c>
      <c r="O950" s="5" t="s">
        <v>6193</v>
      </c>
      <c r="P950" s="5" t="s">
        <v>6194</v>
      </c>
    </row>
    <row r="951" ht="19" customHeight="1" spans="1:16">
      <c r="A951" s="5">
        <v>43</v>
      </c>
      <c r="B951" s="5" t="s">
        <v>203</v>
      </c>
      <c r="C951" s="5" t="s">
        <v>49</v>
      </c>
      <c r="D951" s="8" t="s">
        <v>3418</v>
      </c>
      <c r="E951" s="6">
        <v>139.8</v>
      </c>
      <c r="F951" s="6">
        <v>131.8</v>
      </c>
      <c r="G951" s="6">
        <v>139.8</v>
      </c>
      <c r="H951" s="5" t="s">
        <v>120</v>
      </c>
      <c r="I951" s="6">
        <f t="shared" si="56"/>
        <v>8</v>
      </c>
      <c r="J951" s="5" t="str">
        <f>IF(H951="否","不适用",IF(AND(ISNUMBER(E951),ISNUMBER(F951)),IF(I951&gt;规则与名单!$B$2,"是","否"),"未判定"))</f>
        <v>不适用</v>
      </c>
      <c r="K951" s="5" t="str">
        <f t="shared" si="57"/>
        <v>非测试日纯氢</v>
      </c>
      <c r="L951" s="6">
        <f t="shared" si="58"/>
        <v>139.8</v>
      </c>
      <c r="M951" s="5">
        <f t="shared" si="59"/>
        <v>0</v>
      </c>
      <c r="N951" s="5" t="s">
        <v>6195</v>
      </c>
      <c r="O951" s="5" t="s">
        <v>6196</v>
      </c>
      <c r="P951" s="5" t="s">
        <v>6197</v>
      </c>
    </row>
    <row r="952" ht="19" customHeight="1" spans="1:16">
      <c r="A952" s="5">
        <v>43</v>
      </c>
      <c r="B952" s="5" t="s">
        <v>203</v>
      </c>
      <c r="C952" s="5" t="s">
        <v>49</v>
      </c>
      <c r="D952" s="8" t="s">
        <v>3422</v>
      </c>
      <c r="E952" s="6">
        <v>412</v>
      </c>
      <c r="F952" s="6">
        <v>389.4</v>
      </c>
      <c r="G952" s="6">
        <v>396.7</v>
      </c>
      <c r="H952" s="5" t="s">
        <v>120</v>
      </c>
      <c r="I952" s="6">
        <f t="shared" si="56"/>
        <v>22.6</v>
      </c>
      <c r="J952" s="5" t="str">
        <f>IF(H952="否","不适用",IF(AND(ISNUMBER(E952),ISNUMBER(F952)),IF(I952&gt;规则与名单!$B$2,"是","否"),"未判定"))</f>
        <v>不适用</v>
      </c>
      <c r="K952" s="5" t="str">
        <f t="shared" si="57"/>
        <v>非测试日纯氢</v>
      </c>
      <c r="L952" s="6">
        <f t="shared" si="58"/>
        <v>396.7</v>
      </c>
      <c r="M952" s="5">
        <f t="shared" si="59"/>
        <v>0</v>
      </c>
      <c r="N952" s="5" t="s">
        <v>6198</v>
      </c>
      <c r="O952" s="5" t="s">
        <v>6199</v>
      </c>
      <c r="P952" s="5" t="s">
        <v>6200</v>
      </c>
    </row>
    <row r="953" ht="19" customHeight="1" spans="1:16">
      <c r="A953" s="5">
        <v>43</v>
      </c>
      <c r="B953" s="5" t="s">
        <v>203</v>
      </c>
      <c r="C953" s="5" t="s">
        <v>49</v>
      </c>
      <c r="D953" s="8" t="s">
        <v>336</v>
      </c>
      <c r="E953" s="6">
        <v>386.3</v>
      </c>
      <c r="F953" s="6">
        <v>365.6</v>
      </c>
      <c r="G953" s="6">
        <v>386.1</v>
      </c>
      <c r="H953" s="5" t="s">
        <v>120</v>
      </c>
      <c r="I953" s="6">
        <f t="shared" si="56"/>
        <v>20.7</v>
      </c>
      <c r="J953" s="5" t="str">
        <f>IF(H953="否","不适用",IF(AND(ISNUMBER(E953),ISNUMBER(F953)),IF(I953&gt;规则与名单!$B$2,"是","否"),"未判定"))</f>
        <v>不适用</v>
      </c>
      <c r="K953" s="5" t="str">
        <f t="shared" si="57"/>
        <v>非测试日纯氢</v>
      </c>
      <c r="L953" s="6">
        <f t="shared" si="58"/>
        <v>386.1</v>
      </c>
      <c r="M953" s="5">
        <f t="shared" si="59"/>
        <v>0</v>
      </c>
      <c r="N953" s="5" t="s">
        <v>6201</v>
      </c>
      <c r="O953" s="5" t="s">
        <v>6202</v>
      </c>
      <c r="P953" s="5" t="s">
        <v>6203</v>
      </c>
    </row>
    <row r="954" ht="19" customHeight="1" spans="1:16">
      <c r="A954" s="5">
        <v>43</v>
      </c>
      <c r="B954" s="5" t="s">
        <v>203</v>
      </c>
      <c r="C954" s="5" t="s">
        <v>49</v>
      </c>
      <c r="D954" s="8" t="s">
        <v>653</v>
      </c>
      <c r="E954" s="6">
        <v>244.2</v>
      </c>
      <c r="F954" s="6">
        <v>231.4</v>
      </c>
      <c r="G954" s="6">
        <v>243.5</v>
      </c>
      <c r="H954" s="5" t="s">
        <v>120</v>
      </c>
      <c r="I954" s="6">
        <f t="shared" si="56"/>
        <v>12.8</v>
      </c>
      <c r="J954" s="5" t="str">
        <f>IF(H954="否","不适用",IF(AND(ISNUMBER(E954),ISNUMBER(F954)),IF(I954&gt;规则与名单!$B$2,"是","否"),"未判定"))</f>
        <v>不适用</v>
      </c>
      <c r="K954" s="5" t="str">
        <f t="shared" si="57"/>
        <v>非测试日纯氢</v>
      </c>
      <c r="L954" s="6">
        <f t="shared" si="58"/>
        <v>243.5</v>
      </c>
      <c r="M954" s="5">
        <f t="shared" si="59"/>
        <v>0</v>
      </c>
      <c r="N954" s="5" t="s">
        <v>6204</v>
      </c>
      <c r="O954" s="5" t="s">
        <v>6205</v>
      </c>
      <c r="P954" s="5" t="s">
        <v>6206</v>
      </c>
    </row>
    <row r="955" ht="19" customHeight="1" spans="1:16">
      <c r="A955" s="5">
        <v>43</v>
      </c>
      <c r="B955" s="5" t="s">
        <v>203</v>
      </c>
      <c r="C955" s="5" t="s">
        <v>49</v>
      </c>
      <c r="D955" s="8" t="s">
        <v>140</v>
      </c>
      <c r="E955" s="6">
        <v>154.4</v>
      </c>
      <c r="F955" s="6">
        <v>145.5</v>
      </c>
      <c r="G955" s="6">
        <v>154</v>
      </c>
      <c r="H955" s="5" t="s">
        <v>120</v>
      </c>
      <c r="I955" s="6">
        <f t="shared" si="56"/>
        <v>8.90000000000001</v>
      </c>
      <c r="J955" s="5" t="str">
        <f>IF(H955="否","不适用",IF(AND(ISNUMBER(E955),ISNUMBER(F955)),IF(I955&gt;规则与名单!$B$2,"是","否"),"未判定"))</f>
        <v>不适用</v>
      </c>
      <c r="K955" s="5" t="str">
        <f t="shared" si="57"/>
        <v>非测试日纯氢</v>
      </c>
      <c r="L955" s="6">
        <f t="shared" si="58"/>
        <v>154</v>
      </c>
      <c r="M955" s="5">
        <f t="shared" si="59"/>
        <v>0</v>
      </c>
      <c r="N955" s="5" t="s">
        <v>6207</v>
      </c>
      <c r="O955" s="5" t="s">
        <v>6208</v>
      </c>
      <c r="P955" s="5" t="s">
        <v>6209</v>
      </c>
    </row>
    <row r="956" ht="19" customHeight="1" spans="1:16">
      <c r="A956" s="5">
        <v>43</v>
      </c>
      <c r="B956" s="5" t="s">
        <v>203</v>
      </c>
      <c r="C956" s="5" t="s">
        <v>49</v>
      </c>
      <c r="D956" s="8" t="s">
        <v>115</v>
      </c>
      <c r="E956" s="6">
        <v>387.7</v>
      </c>
      <c r="F956" s="6">
        <v>366.5</v>
      </c>
      <c r="G956" s="6">
        <v>387.6</v>
      </c>
      <c r="H956" s="5" t="s">
        <v>120</v>
      </c>
      <c r="I956" s="6">
        <f t="shared" si="56"/>
        <v>21.2</v>
      </c>
      <c r="J956" s="5" t="str">
        <f>IF(H956="否","不适用",IF(AND(ISNUMBER(E956),ISNUMBER(F956)),IF(I956&gt;规则与名单!$B$2,"是","否"),"未判定"))</f>
        <v>不适用</v>
      </c>
      <c r="K956" s="5" t="str">
        <f t="shared" si="57"/>
        <v>非测试日纯氢</v>
      </c>
      <c r="L956" s="6">
        <f t="shared" si="58"/>
        <v>387.6</v>
      </c>
      <c r="M956" s="5">
        <f t="shared" si="59"/>
        <v>0</v>
      </c>
      <c r="N956" s="5" t="s">
        <v>6210</v>
      </c>
      <c r="O956" s="5" t="s">
        <v>6211</v>
      </c>
      <c r="P956" s="5" t="s">
        <v>6212</v>
      </c>
    </row>
    <row r="957" ht="19" customHeight="1" spans="1:16">
      <c r="A957" s="5">
        <v>44</v>
      </c>
      <c r="B957" s="5" t="s">
        <v>204</v>
      </c>
      <c r="C957" s="5" t="s">
        <v>49</v>
      </c>
      <c r="D957" s="8" t="s">
        <v>114</v>
      </c>
      <c r="E957" s="6">
        <v>153.5</v>
      </c>
      <c r="F957" s="6">
        <v>145.7</v>
      </c>
      <c r="G957" s="6">
        <v>12.8</v>
      </c>
      <c r="H957" s="5" t="s">
        <v>120</v>
      </c>
      <c r="I957" s="6">
        <f t="shared" si="56"/>
        <v>7.80000000000001</v>
      </c>
      <c r="J957" s="5" t="str">
        <f>IF(H957="否","不适用",IF(AND(ISNUMBER(E957),ISNUMBER(F957)),IF(I957&gt;规则与名单!$B$2,"是","否"),"未判定"))</f>
        <v>不适用</v>
      </c>
      <c r="K957" s="5" t="str">
        <f t="shared" si="57"/>
        <v>非测试日纯氢</v>
      </c>
      <c r="L957" s="6">
        <f t="shared" si="58"/>
        <v>12.8</v>
      </c>
      <c r="M957" s="5">
        <f t="shared" si="59"/>
        <v>0</v>
      </c>
      <c r="N957" s="5" t="s">
        <v>6213</v>
      </c>
      <c r="O957" s="5" t="s">
        <v>6214</v>
      </c>
      <c r="P957" s="5" t="s">
        <v>6215</v>
      </c>
    </row>
    <row r="958" ht="19" customHeight="1" spans="1:16">
      <c r="A958" s="5">
        <v>44</v>
      </c>
      <c r="B958" s="5" t="s">
        <v>204</v>
      </c>
      <c r="C958" s="5" t="s">
        <v>49</v>
      </c>
      <c r="D958" s="8" t="s">
        <v>605</v>
      </c>
      <c r="E958" s="6">
        <v>66</v>
      </c>
      <c r="F958" s="6">
        <v>63</v>
      </c>
      <c r="G958" s="6">
        <v>26</v>
      </c>
      <c r="H958" s="5" t="s">
        <v>120</v>
      </c>
      <c r="I958" s="6">
        <f t="shared" si="56"/>
        <v>3</v>
      </c>
      <c r="J958" s="5" t="str">
        <f>IF(H958="否","不适用",IF(AND(ISNUMBER(E958),ISNUMBER(F958)),IF(I958&gt;规则与名单!$B$2,"是","否"),"未判定"))</f>
        <v>不适用</v>
      </c>
      <c r="K958" s="5" t="str">
        <f t="shared" si="57"/>
        <v>非测试日纯氢</v>
      </c>
      <c r="L958" s="6">
        <f t="shared" si="58"/>
        <v>26</v>
      </c>
      <c r="M958" s="5">
        <f t="shared" si="59"/>
        <v>0</v>
      </c>
      <c r="N958" s="5" t="s">
        <v>6216</v>
      </c>
      <c r="O958" s="5" t="s">
        <v>6217</v>
      </c>
      <c r="P958" s="5" t="s">
        <v>6218</v>
      </c>
    </row>
    <row r="959" ht="19" customHeight="1" spans="1:16">
      <c r="A959" s="5">
        <v>44</v>
      </c>
      <c r="B959" s="5" t="s">
        <v>204</v>
      </c>
      <c r="C959" s="5" t="s">
        <v>49</v>
      </c>
      <c r="D959" s="8" t="s">
        <v>186</v>
      </c>
      <c r="E959" s="6">
        <v>276.4</v>
      </c>
      <c r="F959" s="6">
        <v>265.1</v>
      </c>
      <c r="G959" s="6">
        <v>161.6</v>
      </c>
      <c r="H959" s="5" t="s">
        <v>120</v>
      </c>
      <c r="I959" s="6">
        <f t="shared" si="56"/>
        <v>11.3</v>
      </c>
      <c r="J959" s="5" t="str">
        <f>IF(H959="否","不适用",IF(AND(ISNUMBER(E959),ISNUMBER(F959)),IF(I959&gt;规则与名单!$B$2,"是","否"),"未判定"))</f>
        <v>不适用</v>
      </c>
      <c r="K959" s="5" t="str">
        <f t="shared" si="57"/>
        <v>非测试日纯氢</v>
      </c>
      <c r="L959" s="6">
        <f t="shared" si="58"/>
        <v>161.6</v>
      </c>
      <c r="M959" s="5">
        <f t="shared" si="59"/>
        <v>0</v>
      </c>
      <c r="N959" s="5" t="s">
        <v>6219</v>
      </c>
      <c r="O959" s="5" t="s">
        <v>6220</v>
      </c>
      <c r="P959" s="5" t="s">
        <v>6221</v>
      </c>
    </row>
    <row r="960" ht="19" customHeight="1" spans="1:16">
      <c r="A960" s="5">
        <v>44</v>
      </c>
      <c r="B960" s="5" t="s">
        <v>204</v>
      </c>
      <c r="C960" s="5" t="s">
        <v>49</v>
      </c>
      <c r="D960" s="8" t="s">
        <v>165</v>
      </c>
      <c r="E960" s="6">
        <v>200.9</v>
      </c>
      <c r="F960" s="6">
        <v>250.1</v>
      </c>
      <c r="G960" s="6">
        <v>131</v>
      </c>
      <c r="H960" s="5" t="s">
        <v>120</v>
      </c>
      <c r="I960" s="6">
        <f t="shared" si="56"/>
        <v>-49.2</v>
      </c>
      <c r="J960" s="5" t="str">
        <f>IF(H960="否","不适用",IF(AND(ISNUMBER(E960),ISNUMBER(F960)),IF(I960&gt;规则与名单!$B$2,"是","否"),"未判定"))</f>
        <v>不适用</v>
      </c>
      <c r="K960" s="5" t="str">
        <f t="shared" si="57"/>
        <v>非测试日纯氢</v>
      </c>
      <c r="L960" s="6">
        <f t="shared" si="58"/>
        <v>131</v>
      </c>
      <c r="M960" s="5">
        <f t="shared" si="59"/>
        <v>0</v>
      </c>
      <c r="N960" s="5" t="s">
        <v>6222</v>
      </c>
      <c r="O960" s="5" t="s">
        <v>6223</v>
      </c>
      <c r="P960" s="5" t="s">
        <v>6224</v>
      </c>
    </row>
    <row r="961" ht="19" customHeight="1" spans="1:16">
      <c r="A961" s="5">
        <v>44</v>
      </c>
      <c r="B961" s="5" t="s">
        <v>204</v>
      </c>
      <c r="C961" s="5" t="s">
        <v>49</v>
      </c>
      <c r="D961" s="8" t="s">
        <v>151</v>
      </c>
      <c r="E961" s="6">
        <v>174.4</v>
      </c>
      <c r="F961" s="6">
        <v>253.3</v>
      </c>
      <c r="G961" s="6">
        <v>200.8</v>
      </c>
      <c r="H961" s="5" t="s">
        <v>120</v>
      </c>
      <c r="I961" s="6">
        <f t="shared" si="56"/>
        <v>-78.9</v>
      </c>
      <c r="J961" s="5" t="str">
        <f>IF(H961="否","不适用",IF(AND(ISNUMBER(E961),ISNUMBER(F961)),IF(I961&gt;规则与名单!$B$2,"是","否"),"未判定"))</f>
        <v>不适用</v>
      </c>
      <c r="K961" s="5" t="str">
        <f t="shared" si="57"/>
        <v>非测试日纯氢</v>
      </c>
      <c r="L961" s="6">
        <f t="shared" si="58"/>
        <v>200.8</v>
      </c>
      <c r="M961" s="5">
        <f t="shared" si="59"/>
        <v>0</v>
      </c>
      <c r="N961" s="5" t="s">
        <v>6225</v>
      </c>
      <c r="O961" s="5" t="s">
        <v>6226</v>
      </c>
      <c r="P961" s="5" t="s">
        <v>6227</v>
      </c>
    </row>
    <row r="962" ht="19" customHeight="1" spans="1:16">
      <c r="A962" s="5">
        <v>44</v>
      </c>
      <c r="B962" s="5" t="s">
        <v>204</v>
      </c>
      <c r="C962" s="5" t="s">
        <v>49</v>
      </c>
      <c r="D962" s="8" t="s">
        <v>3358</v>
      </c>
      <c r="E962" s="6">
        <v>291.5</v>
      </c>
      <c r="F962" s="6">
        <v>130.1</v>
      </c>
      <c r="G962" s="6">
        <v>77.7</v>
      </c>
      <c r="H962" s="5" t="s">
        <v>120</v>
      </c>
      <c r="I962" s="6">
        <f t="shared" ref="I962:I1025" si="60">IF(AND(ISNUMBER(E962),ISNUMBER(F962)),E962-F962,"")</f>
        <v>161.4</v>
      </c>
      <c r="J962" s="5" t="str">
        <f>IF(H962="否","不适用",IF(AND(ISNUMBER(E962),ISNUMBER(F962)),IF(I962&gt;规则与名单!$B$2,"是","否"),"未判定"))</f>
        <v>不适用</v>
      </c>
      <c r="K962" s="5" t="str">
        <f t="shared" ref="K962:K1025" si="61">IF(J962="是",IF(ISNUMBER(F962),"测试日GPS","缺失"),IF(ISNUMBER(G962),"非测试日纯氢",IF(AND(H962="是",J962="未判定"),IF(ISNUMBER(F962),"测试名单无纯氢GPS","缺失"),IF(ISNUMBER(E962),"非测试日仪表","缺失"))))</f>
        <v>非测试日纯氢</v>
      </c>
      <c r="L962" s="6">
        <f t="shared" ref="L962:L1025" si="62">IF(K962="缺失","",IF(K962="非测试日纯氢",G962,IF(K962="非测试日仪表",E962,F962)))</f>
        <v>77.7</v>
      </c>
      <c r="M962" s="5">
        <f t="shared" ref="M962:M1025" si="63">IF(K962="缺失",1,0)</f>
        <v>0</v>
      </c>
      <c r="N962" s="5" t="s">
        <v>6228</v>
      </c>
      <c r="O962" s="5" t="s">
        <v>6229</v>
      </c>
      <c r="P962" s="5" t="s">
        <v>6230</v>
      </c>
    </row>
    <row r="963" ht="19" customHeight="1" spans="1:16">
      <c r="A963" s="5">
        <v>44</v>
      </c>
      <c r="B963" s="5" t="s">
        <v>204</v>
      </c>
      <c r="C963" s="5" t="s">
        <v>49</v>
      </c>
      <c r="D963" s="8" t="s">
        <v>272</v>
      </c>
      <c r="E963" s="6">
        <v>263.4</v>
      </c>
      <c r="F963" s="6">
        <v>318.4</v>
      </c>
      <c r="G963" s="6">
        <v>142.9</v>
      </c>
      <c r="H963" s="5" t="s">
        <v>120</v>
      </c>
      <c r="I963" s="6">
        <f t="shared" si="60"/>
        <v>-55</v>
      </c>
      <c r="J963" s="5" t="str">
        <f>IF(H963="否","不适用",IF(AND(ISNUMBER(E963),ISNUMBER(F963)),IF(I963&gt;规则与名单!$B$2,"是","否"),"未判定"))</f>
        <v>不适用</v>
      </c>
      <c r="K963" s="5" t="str">
        <f t="shared" si="61"/>
        <v>非测试日纯氢</v>
      </c>
      <c r="L963" s="6">
        <f t="shared" si="62"/>
        <v>142.9</v>
      </c>
      <c r="M963" s="5">
        <f t="shared" si="63"/>
        <v>0</v>
      </c>
      <c r="N963" s="5" t="s">
        <v>6231</v>
      </c>
      <c r="O963" s="5" t="s">
        <v>6232</v>
      </c>
      <c r="P963" s="5" t="s">
        <v>6233</v>
      </c>
    </row>
    <row r="964" ht="19" customHeight="1" spans="1:16">
      <c r="A964" s="5">
        <v>44</v>
      </c>
      <c r="B964" s="5" t="s">
        <v>204</v>
      </c>
      <c r="C964" s="5" t="s">
        <v>49</v>
      </c>
      <c r="D964" s="8" t="s">
        <v>506</v>
      </c>
      <c r="E964" s="6">
        <v>62.7</v>
      </c>
      <c r="F964" s="6">
        <v>59.9</v>
      </c>
      <c r="G964" s="6">
        <v>20.1</v>
      </c>
      <c r="H964" s="5" t="s">
        <v>120</v>
      </c>
      <c r="I964" s="6">
        <f t="shared" si="60"/>
        <v>2.8</v>
      </c>
      <c r="J964" s="5" t="str">
        <f>IF(H964="否","不适用",IF(AND(ISNUMBER(E964),ISNUMBER(F964)),IF(I964&gt;规则与名单!$B$2,"是","否"),"未判定"))</f>
        <v>不适用</v>
      </c>
      <c r="K964" s="5" t="str">
        <f t="shared" si="61"/>
        <v>非测试日纯氢</v>
      </c>
      <c r="L964" s="6">
        <f t="shared" si="62"/>
        <v>20.1</v>
      </c>
      <c r="M964" s="5">
        <f t="shared" si="63"/>
        <v>0</v>
      </c>
      <c r="N964" s="5" t="s">
        <v>6234</v>
      </c>
      <c r="O964" s="5" t="s">
        <v>6235</v>
      </c>
      <c r="P964" s="5" t="s">
        <v>6236</v>
      </c>
    </row>
    <row r="965" ht="19" customHeight="1" spans="1:16">
      <c r="A965" s="5">
        <v>44</v>
      </c>
      <c r="B965" s="5" t="s">
        <v>204</v>
      </c>
      <c r="C965" s="5" t="s">
        <v>49</v>
      </c>
      <c r="D965" s="8" t="s">
        <v>673</v>
      </c>
      <c r="E965" s="6">
        <v>275</v>
      </c>
      <c r="F965" s="6">
        <v>262.4</v>
      </c>
      <c r="G965" s="6">
        <v>155.9</v>
      </c>
      <c r="H965" s="5" t="s">
        <v>120</v>
      </c>
      <c r="I965" s="6">
        <f t="shared" si="60"/>
        <v>12.6</v>
      </c>
      <c r="J965" s="5" t="str">
        <f>IF(H965="否","不适用",IF(AND(ISNUMBER(E965),ISNUMBER(F965)),IF(I965&gt;规则与名单!$B$2,"是","否"),"未判定"))</f>
        <v>不适用</v>
      </c>
      <c r="K965" s="5" t="str">
        <f t="shared" si="61"/>
        <v>非测试日纯氢</v>
      </c>
      <c r="L965" s="6">
        <f t="shared" si="62"/>
        <v>155.9</v>
      </c>
      <c r="M965" s="5">
        <f t="shared" si="63"/>
        <v>0</v>
      </c>
      <c r="N965" s="5" t="s">
        <v>6237</v>
      </c>
      <c r="O965" s="5" t="s">
        <v>6238</v>
      </c>
      <c r="P965" s="5" t="s">
        <v>6239</v>
      </c>
    </row>
    <row r="966" ht="19" customHeight="1" spans="1:16">
      <c r="A966" s="5">
        <v>44</v>
      </c>
      <c r="B966" s="5" t="s">
        <v>204</v>
      </c>
      <c r="C966" s="5" t="s">
        <v>49</v>
      </c>
      <c r="D966" s="8" t="s">
        <v>183</v>
      </c>
      <c r="E966" s="6">
        <v>286.9</v>
      </c>
      <c r="F966" s="6">
        <v>272.4</v>
      </c>
      <c r="G966" s="6">
        <v>175.9</v>
      </c>
      <c r="H966" s="5" t="s">
        <v>120</v>
      </c>
      <c r="I966" s="6">
        <f t="shared" si="60"/>
        <v>14.5</v>
      </c>
      <c r="J966" s="5" t="str">
        <f>IF(H966="否","不适用",IF(AND(ISNUMBER(E966),ISNUMBER(F966)),IF(I966&gt;规则与名单!$B$2,"是","否"),"未判定"))</f>
        <v>不适用</v>
      </c>
      <c r="K966" s="5" t="str">
        <f t="shared" si="61"/>
        <v>非测试日纯氢</v>
      </c>
      <c r="L966" s="6">
        <f t="shared" si="62"/>
        <v>175.9</v>
      </c>
      <c r="M966" s="5">
        <f t="shared" si="63"/>
        <v>0</v>
      </c>
      <c r="N966" s="5" t="s">
        <v>6240</v>
      </c>
      <c r="O966" s="5" t="s">
        <v>6241</v>
      </c>
      <c r="P966" s="5" t="s">
        <v>6242</v>
      </c>
    </row>
    <row r="967" ht="19" customHeight="1" spans="1:16">
      <c r="A967" s="5">
        <v>44</v>
      </c>
      <c r="B967" s="5" t="s">
        <v>204</v>
      </c>
      <c r="C967" s="5" t="s">
        <v>49</v>
      </c>
      <c r="D967" s="8" t="s">
        <v>431</v>
      </c>
      <c r="E967" s="6">
        <v>129.1</v>
      </c>
      <c r="F967" s="6">
        <v>122.8</v>
      </c>
      <c r="G967" s="6">
        <v>70.6</v>
      </c>
      <c r="H967" s="5" t="s">
        <v>120</v>
      </c>
      <c r="I967" s="6">
        <f t="shared" si="60"/>
        <v>6.3</v>
      </c>
      <c r="J967" s="5" t="str">
        <f>IF(H967="否","不适用",IF(AND(ISNUMBER(E967),ISNUMBER(F967)),IF(I967&gt;规则与名单!$B$2,"是","否"),"未判定"))</f>
        <v>不适用</v>
      </c>
      <c r="K967" s="5" t="str">
        <f t="shared" si="61"/>
        <v>非测试日纯氢</v>
      </c>
      <c r="L967" s="6">
        <f t="shared" si="62"/>
        <v>70.6</v>
      </c>
      <c r="M967" s="5">
        <f t="shared" si="63"/>
        <v>0</v>
      </c>
      <c r="N967" s="5" t="s">
        <v>6243</v>
      </c>
      <c r="O967" s="5" t="s">
        <v>6244</v>
      </c>
      <c r="P967" s="5" t="s">
        <v>6245</v>
      </c>
    </row>
    <row r="968" ht="19" customHeight="1" spans="1:16">
      <c r="A968" s="5">
        <v>44</v>
      </c>
      <c r="B968" s="5" t="s">
        <v>204</v>
      </c>
      <c r="C968" s="5" t="s">
        <v>49</v>
      </c>
      <c r="D968" s="8" t="s">
        <v>3377</v>
      </c>
      <c r="E968" s="6">
        <v>314.3</v>
      </c>
      <c r="F968" s="6">
        <v>300.5</v>
      </c>
      <c r="G968" s="6">
        <v>215.6</v>
      </c>
      <c r="H968" s="5" t="s">
        <v>120</v>
      </c>
      <c r="I968" s="6">
        <f t="shared" si="60"/>
        <v>13.8</v>
      </c>
      <c r="J968" s="5" t="str">
        <f>IF(H968="否","不适用",IF(AND(ISNUMBER(E968),ISNUMBER(F968)),IF(I968&gt;规则与名单!$B$2,"是","否"),"未判定"))</f>
        <v>不适用</v>
      </c>
      <c r="K968" s="5" t="str">
        <f t="shared" si="61"/>
        <v>非测试日纯氢</v>
      </c>
      <c r="L968" s="6">
        <f t="shared" si="62"/>
        <v>215.6</v>
      </c>
      <c r="M968" s="5">
        <f t="shared" si="63"/>
        <v>0</v>
      </c>
      <c r="N968" s="5" t="s">
        <v>6246</v>
      </c>
      <c r="O968" s="5" t="s">
        <v>6247</v>
      </c>
      <c r="P968" s="5" t="s">
        <v>6248</v>
      </c>
    </row>
    <row r="969" ht="19" customHeight="1" spans="1:16">
      <c r="A969" s="5">
        <v>44</v>
      </c>
      <c r="B969" s="5" t="s">
        <v>204</v>
      </c>
      <c r="C969" s="5" t="s">
        <v>49</v>
      </c>
      <c r="D969" s="8" t="s">
        <v>407</v>
      </c>
      <c r="E969" s="6">
        <v>314.5</v>
      </c>
      <c r="F969" s="6">
        <v>300.5</v>
      </c>
      <c r="G969" s="6">
        <v>183.2</v>
      </c>
      <c r="H969" s="5" t="s">
        <v>120</v>
      </c>
      <c r="I969" s="6">
        <f t="shared" si="60"/>
        <v>14</v>
      </c>
      <c r="J969" s="5" t="str">
        <f>IF(H969="否","不适用",IF(AND(ISNUMBER(E969),ISNUMBER(F969)),IF(I969&gt;规则与名单!$B$2,"是","否"),"未判定"))</f>
        <v>不适用</v>
      </c>
      <c r="K969" s="5" t="str">
        <f t="shared" si="61"/>
        <v>非测试日纯氢</v>
      </c>
      <c r="L969" s="6">
        <f t="shared" si="62"/>
        <v>183.2</v>
      </c>
      <c r="M969" s="5">
        <f t="shared" si="63"/>
        <v>0</v>
      </c>
      <c r="N969" s="5" t="s">
        <v>6249</v>
      </c>
      <c r="O969" s="5" t="s">
        <v>6250</v>
      </c>
      <c r="P969" s="5" t="s">
        <v>6251</v>
      </c>
    </row>
    <row r="970" ht="19" customHeight="1" spans="1:16">
      <c r="A970" s="5">
        <v>44</v>
      </c>
      <c r="B970" s="5" t="s">
        <v>204</v>
      </c>
      <c r="C970" s="5" t="s">
        <v>49</v>
      </c>
      <c r="D970" s="8" t="s">
        <v>411</v>
      </c>
      <c r="E970" s="6">
        <v>296.2</v>
      </c>
      <c r="F970" s="6">
        <v>281.1</v>
      </c>
      <c r="G970" s="6">
        <v>164.7</v>
      </c>
      <c r="H970" s="5" t="s">
        <v>120</v>
      </c>
      <c r="I970" s="6">
        <f t="shared" si="60"/>
        <v>15.1</v>
      </c>
      <c r="J970" s="5" t="str">
        <f>IF(H970="否","不适用",IF(AND(ISNUMBER(E970),ISNUMBER(F970)),IF(I970&gt;规则与名单!$B$2,"是","否"),"未判定"))</f>
        <v>不适用</v>
      </c>
      <c r="K970" s="5" t="str">
        <f t="shared" si="61"/>
        <v>非测试日纯氢</v>
      </c>
      <c r="L970" s="6">
        <f t="shared" si="62"/>
        <v>164.7</v>
      </c>
      <c r="M970" s="5">
        <f t="shared" si="63"/>
        <v>0</v>
      </c>
      <c r="N970" s="5" t="s">
        <v>6252</v>
      </c>
      <c r="O970" s="5" t="s">
        <v>6253</v>
      </c>
      <c r="P970" s="5" t="s">
        <v>6254</v>
      </c>
    </row>
    <row r="971" ht="19" customHeight="1" spans="1:16">
      <c r="A971" s="5">
        <v>44</v>
      </c>
      <c r="B971" s="5" t="s">
        <v>204</v>
      </c>
      <c r="C971" s="5" t="s">
        <v>49</v>
      </c>
      <c r="D971" s="8" t="s">
        <v>251</v>
      </c>
      <c r="E971" s="6">
        <v>412.3</v>
      </c>
      <c r="F971" s="6">
        <v>391.4</v>
      </c>
      <c r="G971" s="6">
        <v>332.9</v>
      </c>
      <c r="H971" s="5" t="s">
        <v>120</v>
      </c>
      <c r="I971" s="6">
        <f t="shared" si="60"/>
        <v>20.9</v>
      </c>
      <c r="J971" s="5" t="str">
        <f>IF(H971="否","不适用",IF(AND(ISNUMBER(E971),ISNUMBER(F971)),IF(I971&gt;规则与名单!$B$2,"是","否"),"未判定"))</f>
        <v>不适用</v>
      </c>
      <c r="K971" s="5" t="str">
        <f t="shared" si="61"/>
        <v>非测试日纯氢</v>
      </c>
      <c r="L971" s="6">
        <f t="shared" si="62"/>
        <v>332.9</v>
      </c>
      <c r="M971" s="5">
        <f t="shared" si="63"/>
        <v>0</v>
      </c>
      <c r="N971" s="5" t="s">
        <v>6255</v>
      </c>
      <c r="O971" s="5" t="s">
        <v>6256</v>
      </c>
      <c r="P971" s="5" t="s">
        <v>6257</v>
      </c>
    </row>
    <row r="972" ht="19" customHeight="1" spans="1:16">
      <c r="A972" s="5">
        <v>44</v>
      </c>
      <c r="B972" s="5" t="s">
        <v>204</v>
      </c>
      <c r="C972" s="5" t="s">
        <v>49</v>
      </c>
      <c r="D972" s="8" t="s">
        <v>472</v>
      </c>
      <c r="E972" s="6">
        <v>366.7</v>
      </c>
      <c r="F972" s="6">
        <v>348</v>
      </c>
      <c r="G972" s="6">
        <v>297.1</v>
      </c>
      <c r="H972" s="5" t="s">
        <v>120</v>
      </c>
      <c r="I972" s="6">
        <f t="shared" si="60"/>
        <v>18.7</v>
      </c>
      <c r="J972" s="5" t="str">
        <f>IF(H972="否","不适用",IF(AND(ISNUMBER(E972),ISNUMBER(F972)),IF(I972&gt;规则与名单!$B$2,"是","否"),"未判定"))</f>
        <v>不适用</v>
      </c>
      <c r="K972" s="5" t="str">
        <f t="shared" si="61"/>
        <v>非测试日纯氢</v>
      </c>
      <c r="L972" s="6">
        <f t="shared" si="62"/>
        <v>297.1</v>
      </c>
      <c r="M972" s="5">
        <f t="shared" si="63"/>
        <v>0</v>
      </c>
      <c r="N972" s="5" t="s">
        <v>6258</v>
      </c>
      <c r="O972" s="5" t="s">
        <v>6259</v>
      </c>
      <c r="P972" s="5" t="s">
        <v>6260</v>
      </c>
    </row>
    <row r="973" ht="19" customHeight="1" spans="1:16">
      <c r="A973" s="5">
        <v>44</v>
      </c>
      <c r="B973" s="5" t="s">
        <v>204</v>
      </c>
      <c r="C973" s="5" t="s">
        <v>49</v>
      </c>
      <c r="D973" s="8" t="s">
        <v>466</v>
      </c>
      <c r="E973" s="6">
        <v>361.5</v>
      </c>
      <c r="F973" s="6">
        <v>342.6</v>
      </c>
      <c r="G973" s="6">
        <v>250.5</v>
      </c>
      <c r="H973" s="5" t="s">
        <v>120</v>
      </c>
      <c r="I973" s="6">
        <f t="shared" si="60"/>
        <v>18.9</v>
      </c>
      <c r="J973" s="5" t="str">
        <f>IF(H973="否","不适用",IF(AND(ISNUMBER(E973),ISNUMBER(F973)),IF(I973&gt;规则与名单!$B$2,"是","否"),"未判定"))</f>
        <v>不适用</v>
      </c>
      <c r="K973" s="5" t="str">
        <f t="shared" si="61"/>
        <v>非测试日纯氢</v>
      </c>
      <c r="L973" s="6">
        <f t="shared" si="62"/>
        <v>250.5</v>
      </c>
      <c r="M973" s="5">
        <f t="shared" si="63"/>
        <v>0</v>
      </c>
      <c r="N973" s="5" t="s">
        <v>6261</v>
      </c>
      <c r="O973" s="5" t="s">
        <v>6262</v>
      </c>
      <c r="P973" s="5" t="s">
        <v>6263</v>
      </c>
    </row>
    <row r="974" ht="19" customHeight="1" spans="1:16">
      <c r="A974" s="5">
        <v>44</v>
      </c>
      <c r="B974" s="5" t="s">
        <v>204</v>
      </c>
      <c r="C974" s="5" t="s">
        <v>49</v>
      </c>
      <c r="D974" s="8" t="s">
        <v>333</v>
      </c>
      <c r="E974" s="6">
        <v>401.6</v>
      </c>
      <c r="F974" s="6">
        <v>381</v>
      </c>
      <c r="G974" s="6">
        <v>148</v>
      </c>
      <c r="H974" s="5" t="s">
        <v>120</v>
      </c>
      <c r="I974" s="6">
        <f t="shared" si="60"/>
        <v>20.6</v>
      </c>
      <c r="J974" s="5" t="str">
        <f>IF(H974="否","不适用",IF(AND(ISNUMBER(E974),ISNUMBER(F974)),IF(I974&gt;规则与名单!$B$2,"是","否"),"未判定"))</f>
        <v>不适用</v>
      </c>
      <c r="K974" s="5" t="str">
        <f t="shared" si="61"/>
        <v>非测试日纯氢</v>
      </c>
      <c r="L974" s="6">
        <f t="shared" si="62"/>
        <v>148</v>
      </c>
      <c r="M974" s="5">
        <f t="shared" si="63"/>
        <v>0</v>
      </c>
      <c r="N974" s="5" t="s">
        <v>6264</v>
      </c>
      <c r="O974" s="5" t="s">
        <v>6265</v>
      </c>
      <c r="P974" s="5" t="s">
        <v>6266</v>
      </c>
    </row>
    <row r="975" ht="19" customHeight="1" spans="1:16">
      <c r="A975" s="5">
        <v>44</v>
      </c>
      <c r="B975" s="5" t="s">
        <v>204</v>
      </c>
      <c r="C975" s="5" t="s">
        <v>49</v>
      </c>
      <c r="D975" s="8" t="s">
        <v>175</v>
      </c>
      <c r="E975" s="6">
        <v>275.5</v>
      </c>
      <c r="F975" s="6">
        <v>264.3</v>
      </c>
      <c r="G975" s="6">
        <v>185</v>
      </c>
      <c r="H975" s="5" t="s">
        <v>120</v>
      </c>
      <c r="I975" s="6">
        <f t="shared" si="60"/>
        <v>11.2</v>
      </c>
      <c r="J975" s="5" t="str">
        <f>IF(H975="否","不适用",IF(AND(ISNUMBER(E975),ISNUMBER(F975)),IF(I975&gt;规则与名单!$B$2,"是","否"),"未判定"))</f>
        <v>不适用</v>
      </c>
      <c r="K975" s="5" t="str">
        <f t="shared" si="61"/>
        <v>非测试日纯氢</v>
      </c>
      <c r="L975" s="6">
        <f t="shared" si="62"/>
        <v>185</v>
      </c>
      <c r="M975" s="5">
        <f t="shared" si="63"/>
        <v>0</v>
      </c>
      <c r="N975" s="5" t="s">
        <v>6267</v>
      </c>
      <c r="O975" s="5" t="s">
        <v>6268</v>
      </c>
      <c r="P975" s="5" t="s">
        <v>6269</v>
      </c>
    </row>
    <row r="976" ht="19" customHeight="1" spans="1:16">
      <c r="A976" s="5">
        <v>44</v>
      </c>
      <c r="B976" s="5" t="s">
        <v>204</v>
      </c>
      <c r="C976" s="5" t="s">
        <v>49</v>
      </c>
      <c r="D976" s="8" t="s">
        <v>3402</v>
      </c>
      <c r="E976" s="6">
        <v>347.6</v>
      </c>
      <c r="F976" s="6">
        <v>329.6</v>
      </c>
      <c r="G976" s="6">
        <v>237</v>
      </c>
      <c r="H976" s="5" t="s">
        <v>120</v>
      </c>
      <c r="I976" s="6">
        <f t="shared" si="60"/>
        <v>18</v>
      </c>
      <c r="J976" s="5" t="str">
        <f>IF(H976="否","不适用",IF(AND(ISNUMBER(E976),ISNUMBER(F976)),IF(I976&gt;规则与名单!$B$2,"是","否"),"未判定"))</f>
        <v>不适用</v>
      </c>
      <c r="K976" s="5" t="str">
        <f t="shared" si="61"/>
        <v>非测试日纯氢</v>
      </c>
      <c r="L976" s="6">
        <f t="shared" si="62"/>
        <v>237</v>
      </c>
      <c r="M976" s="5">
        <f t="shared" si="63"/>
        <v>0</v>
      </c>
      <c r="N976" s="5" t="s">
        <v>6270</v>
      </c>
      <c r="O976" s="5" t="s">
        <v>6271</v>
      </c>
      <c r="P976" s="5" t="s">
        <v>6272</v>
      </c>
    </row>
    <row r="977" ht="19" customHeight="1" spans="1:16">
      <c r="A977" s="5">
        <v>44</v>
      </c>
      <c r="B977" s="5" t="s">
        <v>204</v>
      </c>
      <c r="C977" s="5" t="s">
        <v>49</v>
      </c>
      <c r="D977" s="8" t="s">
        <v>487</v>
      </c>
      <c r="E977" s="6">
        <v>304.8</v>
      </c>
      <c r="F977" s="6">
        <v>560.1</v>
      </c>
      <c r="G977" s="6">
        <v>254.4</v>
      </c>
      <c r="H977" s="5" t="s">
        <v>120</v>
      </c>
      <c r="I977" s="6">
        <f t="shared" si="60"/>
        <v>-255.3</v>
      </c>
      <c r="J977" s="5" t="str">
        <f>IF(H977="否","不适用",IF(AND(ISNUMBER(E977),ISNUMBER(F977)),IF(I977&gt;规则与名单!$B$2,"是","否"),"未判定"))</f>
        <v>不适用</v>
      </c>
      <c r="K977" s="5" t="str">
        <f t="shared" si="61"/>
        <v>非测试日纯氢</v>
      </c>
      <c r="L977" s="6">
        <f t="shared" si="62"/>
        <v>254.4</v>
      </c>
      <c r="M977" s="5">
        <f t="shared" si="63"/>
        <v>0</v>
      </c>
      <c r="N977" s="5" t="s">
        <v>6273</v>
      </c>
      <c r="O977" s="5" t="s">
        <v>6274</v>
      </c>
      <c r="P977" s="5" t="s">
        <v>6275</v>
      </c>
    </row>
    <row r="978" ht="19" customHeight="1" spans="1:16">
      <c r="A978" s="5">
        <v>44</v>
      </c>
      <c r="B978" s="5" t="s">
        <v>204</v>
      </c>
      <c r="C978" s="5" t="s">
        <v>49</v>
      </c>
      <c r="D978" s="8" t="s">
        <v>121</v>
      </c>
      <c r="E978" s="6">
        <v>322.1</v>
      </c>
      <c r="F978" s="6">
        <v>305.2</v>
      </c>
      <c r="G978" s="6">
        <v>221.6</v>
      </c>
      <c r="H978" s="5" t="s">
        <v>120</v>
      </c>
      <c r="I978" s="6">
        <f t="shared" si="60"/>
        <v>16.9</v>
      </c>
      <c r="J978" s="5" t="str">
        <f>IF(H978="否","不适用",IF(AND(ISNUMBER(E978),ISNUMBER(F978)),IF(I978&gt;规则与名单!$B$2,"是","否"),"未判定"))</f>
        <v>不适用</v>
      </c>
      <c r="K978" s="5" t="str">
        <f t="shared" si="61"/>
        <v>非测试日纯氢</v>
      </c>
      <c r="L978" s="6">
        <f t="shared" si="62"/>
        <v>221.6</v>
      </c>
      <c r="M978" s="5">
        <f t="shared" si="63"/>
        <v>0</v>
      </c>
      <c r="N978" s="5" t="s">
        <v>6276</v>
      </c>
      <c r="O978" s="5" t="s">
        <v>6277</v>
      </c>
      <c r="P978" s="5" t="s">
        <v>6278</v>
      </c>
    </row>
    <row r="979" ht="19" customHeight="1" spans="1:16">
      <c r="A979" s="5">
        <v>44</v>
      </c>
      <c r="B979" s="5" t="s">
        <v>204</v>
      </c>
      <c r="C979" s="5" t="s">
        <v>49</v>
      </c>
      <c r="D979" s="8" t="s">
        <v>170</v>
      </c>
      <c r="E979" s="6">
        <v>287.4</v>
      </c>
      <c r="F979" s="6">
        <v>273.3</v>
      </c>
      <c r="G979" s="6">
        <v>222.1</v>
      </c>
      <c r="H979" s="5" t="s">
        <v>120</v>
      </c>
      <c r="I979" s="6">
        <f t="shared" si="60"/>
        <v>14.1</v>
      </c>
      <c r="J979" s="5" t="str">
        <f>IF(H979="否","不适用",IF(AND(ISNUMBER(E979),ISNUMBER(F979)),IF(I979&gt;规则与名单!$B$2,"是","否"),"未判定"))</f>
        <v>不适用</v>
      </c>
      <c r="K979" s="5" t="str">
        <f t="shared" si="61"/>
        <v>非测试日纯氢</v>
      </c>
      <c r="L979" s="6">
        <f t="shared" si="62"/>
        <v>222.1</v>
      </c>
      <c r="M979" s="5">
        <f t="shared" si="63"/>
        <v>0</v>
      </c>
      <c r="N979" s="5" t="s">
        <v>6279</v>
      </c>
      <c r="O979" s="5" t="s">
        <v>6280</v>
      </c>
      <c r="P979" s="5" t="s">
        <v>6281</v>
      </c>
    </row>
    <row r="980" ht="19" customHeight="1" spans="1:16">
      <c r="A980" s="5">
        <v>44</v>
      </c>
      <c r="B980" s="5" t="s">
        <v>204</v>
      </c>
      <c r="C980" s="5" t="s">
        <v>49</v>
      </c>
      <c r="D980" s="8" t="s">
        <v>644</v>
      </c>
      <c r="E980" s="6">
        <v>262.4</v>
      </c>
      <c r="F980" s="6">
        <v>1512</v>
      </c>
      <c r="G980" s="6">
        <v>62.7</v>
      </c>
      <c r="H980" s="5" t="s">
        <v>120</v>
      </c>
      <c r="I980" s="6">
        <f t="shared" si="60"/>
        <v>-1249.6</v>
      </c>
      <c r="J980" s="5" t="str">
        <f>IF(H980="否","不适用",IF(AND(ISNUMBER(E980),ISNUMBER(F980)),IF(I980&gt;规则与名单!$B$2,"是","否"),"未判定"))</f>
        <v>不适用</v>
      </c>
      <c r="K980" s="5" t="str">
        <f t="shared" si="61"/>
        <v>非测试日纯氢</v>
      </c>
      <c r="L980" s="6">
        <f t="shared" si="62"/>
        <v>62.7</v>
      </c>
      <c r="M980" s="5">
        <f t="shared" si="63"/>
        <v>0</v>
      </c>
      <c r="N980" s="5" t="s">
        <v>6282</v>
      </c>
      <c r="O980" s="5" t="s">
        <v>6283</v>
      </c>
      <c r="P980" s="5" t="s">
        <v>6284</v>
      </c>
    </row>
    <row r="981" ht="19" customHeight="1" spans="1:16">
      <c r="A981" s="5">
        <v>44</v>
      </c>
      <c r="B981" s="5" t="s">
        <v>204</v>
      </c>
      <c r="C981" s="5" t="s">
        <v>49</v>
      </c>
      <c r="D981" s="8" t="s">
        <v>3418</v>
      </c>
      <c r="E981" s="6">
        <v>288.8</v>
      </c>
      <c r="F981" s="6">
        <v>1323.9</v>
      </c>
      <c r="G981" s="6">
        <v>145.7</v>
      </c>
      <c r="H981" s="5" t="s">
        <v>120</v>
      </c>
      <c r="I981" s="6">
        <f t="shared" si="60"/>
        <v>-1035.1</v>
      </c>
      <c r="J981" s="5" t="str">
        <f>IF(H981="否","不适用",IF(AND(ISNUMBER(E981),ISNUMBER(F981)),IF(I981&gt;规则与名单!$B$2,"是","否"),"未判定"))</f>
        <v>不适用</v>
      </c>
      <c r="K981" s="5" t="str">
        <f t="shared" si="61"/>
        <v>非测试日纯氢</v>
      </c>
      <c r="L981" s="6">
        <f t="shared" si="62"/>
        <v>145.7</v>
      </c>
      <c r="M981" s="5">
        <f t="shared" si="63"/>
        <v>0</v>
      </c>
      <c r="N981" s="5" t="s">
        <v>6285</v>
      </c>
      <c r="O981" s="5" t="s">
        <v>6286</v>
      </c>
      <c r="P981" s="5" t="s">
        <v>6287</v>
      </c>
    </row>
    <row r="982" ht="19" customHeight="1" spans="1:16">
      <c r="A982" s="5">
        <v>44</v>
      </c>
      <c r="B982" s="5" t="s">
        <v>204</v>
      </c>
      <c r="C982" s="5" t="s">
        <v>49</v>
      </c>
      <c r="D982" s="8" t="s">
        <v>3422</v>
      </c>
      <c r="E982" s="6">
        <v>382.8</v>
      </c>
      <c r="F982" s="6">
        <v>362</v>
      </c>
      <c r="G982" s="6">
        <v>292.2</v>
      </c>
      <c r="H982" s="5" t="s">
        <v>120</v>
      </c>
      <c r="I982" s="6">
        <f t="shared" si="60"/>
        <v>20.8</v>
      </c>
      <c r="J982" s="5" t="str">
        <f>IF(H982="否","不适用",IF(AND(ISNUMBER(E982),ISNUMBER(F982)),IF(I982&gt;规则与名单!$B$2,"是","否"),"未判定"))</f>
        <v>不适用</v>
      </c>
      <c r="K982" s="5" t="str">
        <f t="shared" si="61"/>
        <v>非测试日纯氢</v>
      </c>
      <c r="L982" s="6">
        <f t="shared" si="62"/>
        <v>292.2</v>
      </c>
      <c r="M982" s="5">
        <f t="shared" si="63"/>
        <v>0</v>
      </c>
      <c r="N982" s="5" t="s">
        <v>6288</v>
      </c>
      <c r="O982" s="5" t="s">
        <v>6289</v>
      </c>
      <c r="P982" s="5" t="s">
        <v>6290</v>
      </c>
    </row>
    <row r="983" ht="19" customHeight="1" spans="1:16">
      <c r="A983" s="5">
        <v>44</v>
      </c>
      <c r="B983" s="5" t="s">
        <v>204</v>
      </c>
      <c r="C983" s="5" t="s">
        <v>49</v>
      </c>
      <c r="D983" s="8" t="s">
        <v>336</v>
      </c>
      <c r="E983" s="6">
        <v>287.6</v>
      </c>
      <c r="F983" s="6">
        <v>1372.2</v>
      </c>
      <c r="G983" s="6">
        <v>192.4</v>
      </c>
      <c r="H983" s="5" t="s">
        <v>120</v>
      </c>
      <c r="I983" s="6">
        <f t="shared" si="60"/>
        <v>-1084.6</v>
      </c>
      <c r="J983" s="5" t="str">
        <f>IF(H983="否","不适用",IF(AND(ISNUMBER(E983),ISNUMBER(F983)),IF(I983&gt;规则与名单!$B$2,"是","否"),"未判定"))</f>
        <v>不适用</v>
      </c>
      <c r="K983" s="5" t="str">
        <f t="shared" si="61"/>
        <v>非测试日纯氢</v>
      </c>
      <c r="L983" s="6">
        <f t="shared" si="62"/>
        <v>192.4</v>
      </c>
      <c r="M983" s="5">
        <f t="shared" si="63"/>
        <v>0</v>
      </c>
      <c r="N983" s="5" t="s">
        <v>6291</v>
      </c>
      <c r="O983" s="5" t="s">
        <v>6292</v>
      </c>
      <c r="P983" s="5" t="s">
        <v>6293</v>
      </c>
    </row>
    <row r="984" ht="19" customHeight="1" spans="1:16">
      <c r="A984" s="5">
        <v>44</v>
      </c>
      <c r="B984" s="5" t="s">
        <v>204</v>
      </c>
      <c r="C984" s="5" t="s">
        <v>49</v>
      </c>
      <c r="D984" s="8" t="s">
        <v>653</v>
      </c>
      <c r="E984" s="6">
        <v>292.1</v>
      </c>
      <c r="F984" s="6">
        <v>276.8</v>
      </c>
      <c r="G984" s="6">
        <v>135.4</v>
      </c>
      <c r="H984" s="5" t="s">
        <v>120</v>
      </c>
      <c r="I984" s="6">
        <f t="shared" si="60"/>
        <v>15.3</v>
      </c>
      <c r="J984" s="5" t="str">
        <f>IF(H984="否","不适用",IF(AND(ISNUMBER(E984),ISNUMBER(F984)),IF(I984&gt;规则与名单!$B$2,"是","否"),"未判定"))</f>
        <v>不适用</v>
      </c>
      <c r="K984" s="5" t="str">
        <f t="shared" si="61"/>
        <v>非测试日纯氢</v>
      </c>
      <c r="L984" s="6">
        <f t="shared" si="62"/>
        <v>135.4</v>
      </c>
      <c r="M984" s="5">
        <f t="shared" si="63"/>
        <v>0</v>
      </c>
      <c r="N984" s="5" t="s">
        <v>6294</v>
      </c>
      <c r="O984" s="5" t="s">
        <v>6295</v>
      </c>
      <c r="P984" s="5" t="s">
        <v>6296</v>
      </c>
    </row>
    <row r="985" ht="19" customHeight="1" spans="1:16">
      <c r="A985" s="5">
        <v>44</v>
      </c>
      <c r="B985" s="5" t="s">
        <v>204</v>
      </c>
      <c r="C985" s="5" t="s">
        <v>49</v>
      </c>
      <c r="D985" s="8" t="s">
        <v>140</v>
      </c>
      <c r="E985" s="6">
        <v>135.8</v>
      </c>
      <c r="F985" s="6">
        <v>481.8</v>
      </c>
      <c r="G985" s="6">
        <v>79.3</v>
      </c>
      <c r="H985" s="5" t="s">
        <v>120</v>
      </c>
      <c r="I985" s="6">
        <f t="shared" si="60"/>
        <v>-346</v>
      </c>
      <c r="J985" s="5" t="str">
        <f>IF(H985="否","不适用",IF(AND(ISNUMBER(E985),ISNUMBER(F985)),IF(I985&gt;规则与名单!$B$2,"是","否"),"未判定"))</f>
        <v>不适用</v>
      </c>
      <c r="K985" s="5" t="str">
        <f t="shared" si="61"/>
        <v>非测试日纯氢</v>
      </c>
      <c r="L985" s="6">
        <f t="shared" si="62"/>
        <v>79.3</v>
      </c>
      <c r="M985" s="5">
        <f t="shared" si="63"/>
        <v>0</v>
      </c>
      <c r="N985" s="5" t="s">
        <v>6297</v>
      </c>
      <c r="O985" s="5" t="s">
        <v>6298</v>
      </c>
      <c r="P985" s="5" t="s">
        <v>6299</v>
      </c>
    </row>
    <row r="986" ht="19" customHeight="1" spans="1:16">
      <c r="A986" s="5">
        <v>44</v>
      </c>
      <c r="B986" s="5" t="s">
        <v>204</v>
      </c>
      <c r="C986" s="5" t="s">
        <v>49</v>
      </c>
      <c r="D986" s="8" t="s">
        <v>115</v>
      </c>
      <c r="E986" s="6">
        <v>273.9</v>
      </c>
      <c r="F986" s="6">
        <v>1755</v>
      </c>
      <c r="G986" s="6">
        <v>150.1</v>
      </c>
      <c r="H986" s="5" t="s">
        <v>120</v>
      </c>
      <c r="I986" s="6">
        <f t="shared" si="60"/>
        <v>-1481.1</v>
      </c>
      <c r="J986" s="5" t="str">
        <f>IF(H986="否","不适用",IF(AND(ISNUMBER(E986),ISNUMBER(F986)),IF(I986&gt;规则与名单!$B$2,"是","否"),"未判定"))</f>
        <v>不适用</v>
      </c>
      <c r="K986" s="5" t="str">
        <f t="shared" si="61"/>
        <v>非测试日纯氢</v>
      </c>
      <c r="L986" s="6">
        <f t="shared" si="62"/>
        <v>150.1</v>
      </c>
      <c r="M986" s="5">
        <f t="shared" si="63"/>
        <v>0</v>
      </c>
      <c r="N986" s="5" t="s">
        <v>6300</v>
      </c>
      <c r="O986" s="5" t="s">
        <v>6301</v>
      </c>
      <c r="P986" s="5" t="s">
        <v>6302</v>
      </c>
    </row>
    <row r="987" ht="19" customHeight="1" spans="1:16">
      <c r="A987" s="5">
        <v>45</v>
      </c>
      <c r="B987" s="5" t="s">
        <v>205</v>
      </c>
      <c r="C987" s="5" t="s">
        <v>49</v>
      </c>
      <c r="D987" s="8" t="s">
        <v>114</v>
      </c>
      <c r="E987" s="6">
        <v>121.2</v>
      </c>
      <c r="F987" s="6">
        <v>115.3</v>
      </c>
      <c r="G987" s="6">
        <v>120.6</v>
      </c>
      <c r="H987" s="5" t="s">
        <v>120</v>
      </c>
      <c r="I987" s="6">
        <f t="shared" si="60"/>
        <v>5.90000000000001</v>
      </c>
      <c r="J987" s="5" t="str">
        <f>IF(H987="否","不适用",IF(AND(ISNUMBER(E987),ISNUMBER(F987)),IF(I987&gt;规则与名单!$B$2,"是","否"),"未判定"))</f>
        <v>不适用</v>
      </c>
      <c r="K987" s="5" t="str">
        <f t="shared" si="61"/>
        <v>非测试日纯氢</v>
      </c>
      <c r="L987" s="6">
        <f t="shared" si="62"/>
        <v>120.6</v>
      </c>
      <c r="M987" s="5">
        <f t="shared" si="63"/>
        <v>0</v>
      </c>
      <c r="N987" s="5" t="s">
        <v>6303</v>
      </c>
      <c r="O987" s="5" t="s">
        <v>6304</v>
      </c>
      <c r="P987" s="5" t="s">
        <v>6305</v>
      </c>
    </row>
    <row r="988" ht="19" customHeight="1" spans="1:16">
      <c r="A988" s="5">
        <v>45</v>
      </c>
      <c r="B988" s="5" t="s">
        <v>205</v>
      </c>
      <c r="C988" s="5" t="s">
        <v>49</v>
      </c>
      <c r="D988" s="8" t="s">
        <v>605</v>
      </c>
      <c r="E988" s="6">
        <v>304.8</v>
      </c>
      <c r="F988" s="6">
        <v>288.8</v>
      </c>
      <c r="G988" s="6">
        <v>304.9</v>
      </c>
      <c r="H988" s="5" t="s">
        <v>120</v>
      </c>
      <c r="I988" s="6">
        <f t="shared" si="60"/>
        <v>16</v>
      </c>
      <c r="J988" s="5" t="str">
        <f>IF(H988="否","不适用",IF(AND(ISNUMBER(E988),ISNUMBER(F988)),IF(I988&gt;规则与名单!$B$2,"是","否"),"未判定"))</f>
        <v>不适用</v>
      </c>
      <c r="K988" s="5" t="str">
        <f t="shared" si="61"/>
        <v>非测试日纯氢</v>
      </c>
      <c r="L988" s="6">
        <f t="shared" si="62"/>
        <v>304.9</v>
      </c>
      <c r="M988" s="5">
        <f t="shared" si="63"/>
        <v>0</v>
      </c>
      <c r="N988" s="5" t="s">
        <v>6306</v>
      </c>
      <c r="O988" s="5" t="s">
        <v>6307</v>
      </c>
      <c r="P988" s="5" t="s">
        <v>6308</v>
      </c>
    </row>
    <row r="989" ht="19" customHeight="1" spans="1:16">
      <c r="A989" s="5">
        <v>45</v>
      </c>
      <c r="B989" s="5" t="s">
        <v>205</v>
      </c>
      <c r="C989" s="5" t="s">
        <v>49</v>
      </c>
      <c r="D989" s="8" t="s">
        <v>186</v>
      </c>
      <c r="E989" s="6">
        <v>17.4</v>
      </c>
      <c r="F989" s="6">
        <v>16.8</v>
      </c>
      <c r="G989" s="6">
        <v>16.9</v>
      </c>
      <c r="H989" s="5" t="s">
        <v>120</v>
      </c>
      <c r="I989" s="6">
        <f t="shared" si="60"/>
        <v>0.599999999999998</v>
      </c>
      <c r="J989" s="5" t="str">
        <f>IF(H989="否","不适用",IF(AND(ISNUMBER(E989),ISNUMBER(F989)),IF(I989&gt;规则与名单!$B$2,"是","否"),"未判定"))</f>
        <v>不适用</v>
      </c>
      <c r="K989" s="5" t="str">
        <f t="shared" si="61"/>
        <v>非测试日纯氢</v>
      </c>
      <c r="L989" s="6">
        <f t="shared" si="62"/>
        <v>16.9</v>
      </c>
      <c r="M989" s="5">
        <f t="shared" si="63"/>
        <v>0</v>
      </c>
      <c r="N989" s="5" t="s">
        <v>6309</v>
      </c>
      <c r="O989" s="5" t="s">
        <v>6310</v>
      </c>
      <c r="P989" s="5" t="s">
        <v>6311</v>
      </c>
    </row>
    <row r="990" ht="19" customHeight="1" spans="1:16">
      <c r="A990" s="5">
        <v>45</v>
      </c>
      <c r="B990" s="5" t="s">
        <v>205</v>
      </c>
      <c r="C990" s="5" t="s">
        <v>49</v>
      </c>
      <c r="D990" s="8" t="s">
        <v>165</v>
      </c>
      <c r="E990" s="6">
        <v>69.3</v>
      </c>
      <c r="F990" s="6">
        <v>109.4</v>
      </c>
      <c r="G990" s="6">
        <v>114.9</v>
      </c>
      <c r="H990" s="5" t="s">
        <v>120</v>
      </c>
      <c r="I990" s="6">
        <f t="shared" si="60"/>
        <v>-40.1</v>
      </c>
      <c r="J990" s="5" t="str">
        <f>IF(H990="否","不适用",IF(AND(ISNUMBER(E990),ISNUMBER(F990)),IF(I990&gt;规则与名单!$B$2,"是","否"),"未判定"))</f>
        <v>不适用</v>
      </c>
      <c r="K990" s="5" t="str">
        <f t="shared" si="61"/>
        <v>非测试日纯氢</v>
      </c>
      <c r="L990" s="6">
        <f t="shared" si="62"/>
        <v>114.9</v>
      </c>
      <c r="M990" s="5">
        <f t="shared" si="63"/>
        <v>0</v>
      </c>
      <c r="N990" s="5" t="s">
        <v>6312</v>
      </c>
      <c r="O990" s="5" t="s">
        <v>6313</v>
      </c>
      <c r="P990" s="5" t="s">
        <v>6314</v>
      </c>
    </row>
    <row r="991" ht="19" customHeight="1" spans="1:16">
      <c r="A991" s="5">
        <v>45</v>
      </c>
      <c r="B991" s="5" t="s">
        <v>205</v>
      </c>
      <c r="C991" s="5" t="s">
        <v>49</v>
      </c>
      <c r="D991" s="8" t="s">
        <v>151</v>
      </c>
      <c r="E991" s="6">
        <v>231.2</v>
      </c>
      <c r="F991" s="6">
        <v>276.5</v>
      </c>
      <c r="G991" s="6">
        <v>291.6</v>
      </c>
      <c r="H991" s="5" t="s">
        <v>120</v>
      </c>
      <c r="I991" s="6">
        <f t="shared" si="60"/>
        <v>-45.3</v>
      </c>
      <c r="J991" s="5" t="str">
        <f>IF(H991="否","不适用",IF(AND(ISNUMBER(E991),ISNUMBER(F991)),IF(I991&gt;规则与名单!$B$2,"是","否"),"未判定"))</f>
        <v>不适用</v>
      </c>
      <c r="K991" s="5" t="str">
        <f t="shared" si="61"/>
        <v>非测试日纯氢</v>
      </c>
      <c r="L991" s="6">
        <f t="shared" si="62"/>
        <v>291.6</v>
      </c>
      <c r="M991" s="5">
        <f t="shared" si="63"/>
        <v>0</v>
      </c>
      <c r="N991" s="5" t="s">
        <v>6315</v>
      </c>
      <c r="O991" s="5" t="s">
        <v>6316</v>
      </c>
      <c r="P991" s="5" t="s">
        <v>6317</v>
      </c>
    </row>
    <row r="992" ht="19" customHeight="1" spans="1:16">
      <c r="A992" s="5">
        <v>45</v>
      </c>
      <c r="B992" s="5" t="s">
        <v>205</v>
      </c>
      <c r="C992" s="5" t="s">
        <v>49</v>
      </c>
      <c r="D992" s="8" t="s">
        <v>3358</v>
      </c>
      <c r="E992" s="6"/>
      <c r="F992" s="6">
        <v>0</v>
      </c>
      <c r="G992" s="6"/>
      <c r="H992" s="5" t="s">
        <v>120</v>
      </c>
      <c r="I992" s="6" t="str">
        <f t="shared" si="60"/>
        <v/>
      </c>
      <c r="J992" s="5" t="str">
        <f>IF(H992="否","不适用",IF(AND(ISNUMBER(E992),ISNUMBER(F992)),IF(I992&gt;规则与名单!$B$2,"是","否"),"未判定"))</f>
        <v>不适用</v>
      </c>
      <c r="K992" s="5" t="str">
        <f t="shared" si="61"/>
        <v>缺失</v>
      </c>
      <c r="L992" s="6" t="str">
        <f t="shared" si="62"/>
        <v/>
      </c>
      <c r="M992" s="5">
        <f t="shared" si="63"/>
        <v>1</v>
      </c>
      <c r="N992" s="5" t="s">
        <v>6318</v>
      </c>
      <c r="O992" s="5" t="s">
        <v>6319</v>
      </c>
      <c r="P992" s="5" t="s">
        <v>6320</v>
      </c>
    </row>
    <row r="993" ht="19" customHeight="1" spans="1:16">
      <c r="A993" s="5">
        <v>45</v>
      </c>
      <c r="B993" s="5" t="s">
        <v>205</v>
      </c>
      <c r="C993" s="5" t="s">
        <v>49</v>
      </c>
      <c r="D993" s="8" t="s">
        <v>272</v>
      </c>
      <c r="E993" s="6">
        <v>406.5</v>
      </c>
      <c r="F993" s="6">
        <v>284.3</v>
      </c>
      <c r="G993" s="6">
        <v>289.1</v>
      </c>
      <c r="H993" s="5" t="s">
        <v>120</v>
      </c>
      <c r="I993" s="6">
        <f t="shared" si="60"/>
        <v>122.2</v>
      </c>
      <c r="J993" s="5" t="str">
        <f>IF(H993="否","不适用",IF(AND(ISNUMBER(E993),ISNUMBER(F993)),IF(I993&gt;规则与名单!$B$2,"是","否"),"未判定"))</f>
        <v>不适用</v>
      </c>
      <c r="K993" s="5" t="str">
        <f t="shared" si="61"/>
        <v>非测试日纯氢</v>
      </c>
      <c r="L993" s="6">
        <f t="shared" si="62"/>
        <v>289.1</v>
      </c>
      <c r="M993" s="5">
        <f t="shared" si="63"/>
        <v>0</v>
      </c>
      <c r="N993" s="5" t="s">
        <v>6321</v>
      </c>
      <c r="O993" s="5" t="s">
        <v>6322</v>
      </c>
      <c r="P993" s="5" t="s">
        <v>6323</v>
      </c>
    </row>
    <row r="994" ht="19" customHeight="1" spans="1:16">
      <c r="A994" s="5">
        <v>45</v>
      </c>
      <c r="B994" s="5" t="s">
        <v>205</v>
      </c>
      <c r="C994" s="5" t="s">
        <v>49</v>
      </c>
      <c r="D994" s="8" t="s">
        <v>506</v>
      </c>
      <c r="E994" s="6">
        <v>39.4</v>
      </c>
      <c r="F994" s="6">
        <v>38</v>
      </c>
      <c r="G994" s="6">
        <v>33.1</v>
      </c>
      <c r="H994" s="5" t="s">
        <v>120</v>
      </c>
      <c r="I994" s="6">
        <f t="shared" si="60"/>
        <v>1.4</v>
      </c>
      <c r="J994" s="5" t="str">
        <f>IF(H994="否","不适用",IF(AND(ISNUMBER(E994),ISNUMBER(F994)),IF(I994&gt;规则与名单!$B$2,"是","否"),"未判定"))</f>
        <v>不适用</v>
      </c>
      <c r="K994" s="5" t="str">
        <f t="shared" si="61"/>
        <v>非测试日纯氢</v>
      </c>
      <c r="L994" s="6">
        <f t="shared" si="62"/>
        <v>33.1</v>
      </c>
      <c r="M994" s="5">
        <f t="shared" si="63"/>
        <v>0</v>
      </c>
      <c r="N994" s="5" t="s">
        <v>6324</v>
      </c>
      <c r="O994" s="5" t="s">
        <v>6325</v>
      </c>
      <c r="P994" s="5" t="s">
        <v>6326</v>
      </c>
    </row>
    <row r="995" ht="19" customHeight="1" spans="1:16">
      <c r="A995" s="5">
        <v>45</v>
      </c>
      <c r="B995" s="5" t="s">
        <v>205</v>
      </c>
      <c r="C995" s="5" t="s">
        <v>49</v>
      </c>
      <c r="D995" s="8" t="s">
        <v>673</v>
      </c>
      <c r="E995" s="6">
        <v>313.6</v>
      </c>
      <c r="F995" s="6">
        <v>297</v>
      </c>
      <c r="G995" s="6">
        <v>313</v>
      </c>
      <c r="H995" s="5" t="s">
        <v>120</v>
      </c>
      <c r="I995" s="6">
        <f t="shared" si="60"/>
        <v>16.6</v>
      </c>
      <c r="J995" s="5" t="str">
        <f>IF(H995="否","不适用",IF(AND(ISNUMBER(E995),ISNUMBER(F995)),IF(I995&gt;规则与名单!$B$2,"是","否"),"未判定"))</f>
        <v>不适用</v>
      </c>
      <c r="K995" s="5" t="str">
        <f t="shared" si="61"/>
        <v>非测试日纯氢</v>
      </c>
      <c r="L995" s="6">
        <f t="shared" si="62"/>
        <v>313</v>
      </c>
      <c r="M995" s="5">
        <f t="shared" si="63"/>
        <v>0</v>
      </c>
      <c r="N995" s="5" t="s">
        <v>6327</v>
      </c>
      <c r="O995" s="5" t="s">
        <v>6328</v>
      </c>
      <c r="P995" s="5" t="s">
        <v>6329</v>
      </c>
    </row>
    <row r="996" ht="19" customHeight="1" spans="1:16">
      <c r="A996" s="5">
        <v>45</v>
      </c>
      <c r="B996" s="5" t="s">
        <v>205</v>
      </c>
      <c r="C996" s="5" t="s">
        <v>49</v>
      </c>
      <c r="D996" s="8" t="s">
        <v>183</v>
      </c>
      <c r="E996" s="6">
        <v>404.8</v>
      </c>
      <c r="F996" s="6">
        <v>383.7</v>
      </c>
      <c r="G996" s="6">
        <v>403.7</v>
      </c>
      <c r="H996" s="5" t="s">
        <v>120</v>
      </c>
      <c r="I996" s="6">
        <f t="shared" si="60"/>
        <v>21.1</v>
      </c>
      <c r="J996" s="5" t="str">
        <f>IF(H996="否","不适用",IF(AND(ISNUMBER(E996),ISNUMBER(F996)),IF(I996&gt;规则与名单!$B$2,"是","否"),"未判定"))</f>
        <v>不适用</v>
      </c>
      <c r="K996" s="5" t="str">
        <f t="shared" si="61"/>
        <v>非测试日纯氢</v>
      </c>
      <c r="L996" s="6">
        <f t="shared" si="62"/>
        <v>403.7</v>
      </c>
      <c r="M996" s="5">
        <f t="shared" si="63"/>
        <v>0</v>
      </c>
      <c r="N996" s="5" t="s">
        <v>6330</v>
      </c>
      <c r="O996" s="5" t="s">
        <v>6331</v>
      </c>
      <c r="P996" s="5" t="s">
        <v>6332</v>
      </c>
    </row>
    <row r="997" ht="19" customHeight="1" spans="1:16">
      <c r="A997" s="5">
        <v>45</v>
      </c>
      <c r="B997" s="5" t="s">
        <v>205</v>
      </c>
      <c r="C997" s="5" t="s">
        <v>49</v>
      </c>
      <c r="D997" s="8" t="s">
        <v>431</v>
      </c>
      <c r="E997" s="6">
        <v>25.5</v>
      </c>
      <c r="F997" s="6">
        <v>24.8</v>
      </c>
      <c r="G997" s="6">
        <v>25.7</v>
      </c>
      <c r="H997" s="5" t="s">
        <v>120</v>
      </c>
      <c r="I997" s="6">
        <f t="shared" si="60"/>
        <v>0.699999999999999</v>
      </c>
      <c r="J997" s="5" t="str">
        <f>IF(H997="否","不适用",IF(AND(ISNUMBER(E997),ISNUMBER(F997)),IF(I997&gt;规则与名单!$B$2,"是","否"),"未判定"))</f>
        <v>不适用</v>
      </c>
      <c r="K997" s="5" t="str">
        <f t="shared" si="61"/>
        <v>非测试日纯氢</v>
      </c>
      <c r="L997" s="6">
        <f t="shared" si="62"/>
        <v>25.7</v>
      </c>
      <c r="M997" s="5">
        <f t="shared" si="63"/>
        <v>0</v>
      </c>
      <c r="N997" s="5" t="s">
        <v>6333</v>
      </c>
      <c r="O997" s="5" t="s">
        <v>6334</v>
      </c>
      <c r="P997" s="5" t="s">
        <v>6335</v>
      </c>
    </row>
    <row r="998" ht="19" customHeight="1" spans="1:16">
      <c r="A998" s="5">
        <v>45</v>
      </c>
      <c r="B998" s="5" t="s">
        <v>205</v>
      </c>
      <c r="C998" s="5" t="s">
        <v>49</v>
      </c>
      <c r="D998" s="8" t="s">
        <v>3377</v>
      </c>
      <c r="E998" s="6">
        <v>252</v>
      </c>
      <c r="F998" s="6">
        <v>375.1</v>
      </c>
      <c r="G998" s="6">
        <v>395.2</v>
      </c>
      <c r="H998" s="5" t="s">
        <v>120</v>
      </c>
      <c r="I998" s="6">
        <f t="shared" si="60"/>
        <v>-123.1</v>
      </c>
      <c r="J998" s="5" t="str">
        <f>IF(H998="否","不适用",IF(AND(ISNUMBER(E998),ISNUMBER(F998)),IF(I998&gt;规则与名单!$B$2,"是","否"),"未判定"))</f>
        <v>不适用</v>
      </c>
      <c r="K998" s="5" t="str">
        <f t="shared" si="61"/>
        <v>非测试日纯氢</v>
      </c>
      <c r="L998" s="6">
        <f t="shared" si="62"/>
        <v>395.2</v>
      </c>
      <c r="M998" s="5">
        <f t="shared" si="63"/>
        <v>0</v>
      </c>
      <c r="N998" s="5" t="s">
        <v>6336</v>
      </c>
      <c r="O998" s="5" t="s">
        <v>6337</v>
      </c>
      <c r="P998" s="5" t="s">
        <v>6338</v>
      </c>
    </row>
    <row r="999" ht="19" customHeight="1" spans="1:16">
      <c r="A999" s="5">
        <v>45</v>
      </c>
      <c r="B999" s="5" t="s">
        <v>205</v>
      </c>
      <c r="C999" s="5" t="s">
        <v>49</v>
      </c>
      <c r="D999" s="8" t="s">
        <v>407</v>
      </c>
      <c r="E999" s="6">
        <v>471</v>
      </c>
      <c r="F999" s="6">
        <v>310.4</v>
      </c>
      <c r="G999" s="6">
        <v>327.1</v>
      </c>
      <c r="H999" s="5" t="s">
        <v>120</v>
      </c>
      <c r="I999" s="6">
        <f t="shared" si="60"/>
        <v>160.6</v>
      </c>
      <c r="J999" s="5" t="str">
        <f>IF(H999="否","不适用",IF(AND(ISNUMBER(E999),ISNUMBER(F999)),IF(I999&gt;规则与名单!$B$2,"是","否"),"未判定"))</f>
        <v>不适用</v>
      </c>
      <c r="K999" s="5" t="str">
        <f t="shared" si="61"/>
        <v>非测试日纯氢</v>
      </c>
      <c r="L999" s="6">
        <f t="shared" si="62"/>
        <v>327.1</v>
      </c>
      <c r="M999" s="5">
        <f t="shared" si="63"/>
        <v>0</v>
      </c>
      <c r="N999" s="5" t="s">
        <v>6339</v>
      </c>
      <c r="O999" s="5" t="s">
        <v>6340</v>
      </c>
      <c r="P999" s="5" t="s">
        <v>6341</v>
      </c>
    </row>
    <row r="1000" ht="19" customHeight="1" spans="1:16">
      <c r="A1000" s="5">
        <v>45</v>
      </c>
      <c r="B1000" s="5" t="s">
        <v>205</v>
      </c>
      <c r="C1000" s="5" t="s">
        <v>49</v>
      </c>
      <c r="D1000" s="8" t="s">
        <v>411</v>
      </c>
      <c r="E1000" s="6">
        <v>373.4</v>
      </c>
      <c r="F1000" s="6">
        <v>354.2</v>
      </c>
      <c r="G1000" s="6">
        <v>372.7</v>
      </c>
      <c r="H1000" s="5" t="s">
        <v>120</v>
      </c>
      <c r="I1000" s="6">
        <f t="shared" si="60"/>
        <v>19.2</v>
      </c>
      <c r="J1000" s="5" t="str">
        <f>IF(H1000="否","不适用",IF(AND(ISNUMBER(E1000),ISNUMBER(F1000)),IF(I1000&gt;规则与名单!$B$2,"是","否"),"未判定"))</f>
        <v>不适用</v>
      </c>
      <c r="K1000" s="5" t="str">
        <f t="shared" si="61"/>
        <v>非测试日纯氢</v>
      </c>
      <c r="L1000" s="6">
        <f t="shared" si="62"/>
        <v>372.7</v>
      </c>
      <c r="M1000" s="5">
        <f t="shared" si="63"/>
        <v>0</v>
      </c>
      <c r="N1000" s="5" t="s">
        <v>6342</v>
      </c>
      <c r="O1000" s="5" t="s">
        <v>6343</v>
      </c>
      <c r="P1000" s="5" t="s">
        <v>6344</v>
      </c>
    </row>
    <row r="1001" ht="19" customHeight="1" spans="1:16">
      <c r="A1001" s="5">
        <v>45</v>
      </c>
      <c r="B1001" s="5" t="s">
        <v>205</v>
      </c>
      <c r="C1001" s="5" t="s">
        <v>49</v>
      </c>
      <c r="D1001" s="8" t="s">
        <v>251</v>
      </c>
      <c r="E1001" s="6">
        <v>333.6</v>
      </c>
      <c r="F1001" s="6">
        <v>316.5</v>
      </c>
      <c r="G1001" s="6">
        <v>333</v>
      </c>
      <c r="H1001" s="5" t="s">
        <v>120</v>
      </c>
      <c r="I1001" s="6">
        <f t="shared" si="60"/>
        <v>17.1</v>
      </c>
      <c r="J1001" s="5" t="str">
        <f>IF(H1001="否","不适用",IF(AND(ISNUMBER(E1001),ISNUMBER(F1001)),IF(I1001&gt;规则与名单!$B$2,"是","否"),"未判定"))</f>
        <v>不适用</v>
      </c>
      <c r="K1001" s="5" t="str">
        <f t="shared" si="61"/>
        <v>非测试日纯氢</v>
      </c>
      <c r="L1001" s="6">
        <f t="shared" si="62"/>
        <v>333</v>
      </c>
      <c r="M1001" s="5">
        <f t="shared" si="63"/>
        <v>0</v>
      </c>
      <c r="N1001" s="5" t="s">
        <v>6345</v>
      </c>
      <c r="O1001" s="5" t="s">
        <v>6346</v>
      </c>
      <c r="P1001" s="5" t="s">
        <v>6347</v>
      </c>
    </row>
    <row r="1002" ht="19" customHeight="1" spans="1:16">
      <c r="A1002" s="5">
        <v>45</v>
      </c>
      <c r="B1002" s="5" t="s">
        <v>205</v>
      </c>
      <c r="C1002" s="5" t="s">
        <v>49</v>
      </c>
      <c r="D1002" s="8" t="s">
        <v>472</v>
      </c>
      <c r="E1002" s="6">
        <v>19.2</v>
      </c>
      <c r="F1002" s="6">
        <v>18.5</v>
      </c>
      <c r="G1002" s="6">
        <v>19.2</v>
      </c>
      <c r="H1002" s="5" t="s">
        <v>120</v>
      </c>
      <c r="I1002" s="6">
        <f t="shared" si="60"/>
        <v>0.699999999999999</v>
      </c>
      <c r="J1002" s="5" t="str">
        <f>IF(H1002="否","不适用",IF(AND(ISNUMBER(E1002),ISNUMBER(F1002)),IF(I1002&gt;规则与名单!$B$2,"是","否"),"未判定"))</f>
        <v>不适用</v>
      </c>
      <c r="K1002" s="5" t="str">
        <f t="shared" si="61"/>
        <v>非测试日纯氢</v>
      </c>
      <c r="L1002" s="6">
        <f t="shared" si="62"/>
        <v>19.2</v>
      </c>
      <c r="M1002" s="5">
        <f t="shared" si="63"/>
        <v>0</v>
      </c>
      <c r="N1002" s="5" t="s">
        <v>6348</v>
      </c>
      <c r="O1002" s="5" t="s">
        <v>6349</v>
      </c>
      <c r="P1002" s="5" t="s">
        <v>6350</v>
      </c>
    </row>
    <row r="1003" ht="19" customHeight="1" spans="1:16">
      <c r="A1003" s="5">
        <v>45</v>
      </c>
      <c r="B1003" s="5" t="s">
        <v>205</v>
      </c>
      <c r="C1003" s="5" t="s">
        <v>49</v>
      </c>
      <c r="D1003" s="8" t="s">
        <v>466</v>
      </c>
      <c r="E1003" s="6">
        <v>192.3</v>
      </c>
      <c r="F1003" s="6">
        <v>182</v>
      </c>
      <c r="G1003" s="6">
        <v>191.9</v>
      </c>
      <c r="H1003" s="5" t="s">
        <v>120</v>
      </c>
      <c r="I1003" s="6">
        <f t="shared" si="60"/>
        <v>10.3</v>
      </c>
      <c r="J1003" s="5" t="str">
        <f>IF(H1003="否","不适用",IF(AND(ISNUMBER(E1003),ISNUMBER(F1003)),IF(I1003&gt;规则与名单!$B$2,"是","否"),"未判定"))</f>
        <v>不适用</v>
      </c>
      <c r="K1003" s="5" t="str">
        <f t="shared" si="61"/>
        <v>非测试日纯氢</v>
      </c>
      <c r="L1003" s="6">
        <f t="shared" si="62"/>
        <v>191.9</v>
      </c>
      <c r="M1003" s="5">
        <f t="shared" si="63"/>
        <v>0</v>
      </c>
      <c r="N1003" s="5" t="s">
        <v>6351</v>
      </c>
      <c r="O1003" s="5" t="s">
        <v>6352</v>
      </c>
      <c r="P1003" s="5" t="s">
        <v>6353</v>
      </c>
    </row>
    <row r="1004" ht="19" customHeight="1" spans="1:16">
      <c r="A1004" s="5">
        <v>45</v>
      </c>
      <c r="B1004" s="5" t="s">
        <v>205</v>
      </c>
      <c r="C1004" s="5" t="s">
        <v>49</v>
      </c>
      <c r="D1004" s="8" t="s">
        <v>333</v>
      </c>
      <c r="E1004" s="6">
        <v>148.5</v>
      </c>
      <c r="F1004" s="6">
        <v>140.6</v>
      </c>
      <c r="G1004" s="6">
        <v>134.9</v>
      </c>
      <c r="H1004" s="5" t="s">
        <v>120</v>
      </c>
      <c r="I1004" s="6">
        <f t="shared" si="60"/>
        <v>7.90000000000001</v>
      </c>
      <c r="J1004" s="5" t="str">
        <f>IF(H1004="否","不适用",IF(AND(ISNUMBER(E1004),ISNUMBER(F1004)),IF(I1004&gt;规则与名单!$B$2,"是","否"),"未判定"))</f>
        <v>不适用</v>
      </c>
      <c r="K1004" s="5" t="str">
        <f t="shared" si="61"/>
        <v>非测试日纯氢</v>
      </c>
      <c r="L1004" s="6">
        <f t="shared" si="62"/>
        <v>134.9</v>
      </c>
      <c r="M1004" s="5">
        <f t="shared" si="63"/>
        <v>0</v>
      </c>
      <c r="N1004" s="5" t="s">
        <v>6354</v>
      </c>
      <c r="O1004" s="5" t="s">
        <v>6355</v>
      </c>
      <c r="P1004" s="5" t="s">
        <v>6356</v>
      </c>
    </row>
    <row r="1005" ht="19" customHeight="1" spans="1:16">
      <c r="A1005" s="5">
        <v>45</v>
      </c>
      <c r="B1005" s="5" t="s">
        <v>205</v>
      </c>
      <c r="C1005" s="5" t="s">
        <v>49</v>
      </c>
      <c r="D1005" s="8" t="s">
        <v>175</v>
      </c>
      <c r="E1005" s="6">
        <v>270.3</v>
      </c>
      <c r="F1005" s="6">
        <v>256.2</v>
      </c>
      <c r="G1005" s="6">
        <v>257.5</v>
      </c>
      <c r="H1005" s="5" t="s">
        <v>120</v>
      </c>
      <c r="I1005" s="6">
        <f t="shared" si="60"/>
        <v>14.1</v>
      </c>
      <c r="J1005" s="5" t="str">
        <f>IF(H1005="否","不适用",IF(AND(ISNUMBER(E1005),ISNUMBER(F1005)),IF(I1005&gt;规则与名单!$B$2,"是","否"),"未判定"))</f>
        <v>不适用</v>
      </c>
      <c r="K1005" s="5" t="str">
        <f t="shared" si="61"/>
        <v>非测试日纯氢</v>
      </c>
      <c r="L1005" s="6">
        <f t="shared" si="62"/>
        <v>257.5</v>
      </c>
      <c r="M1005" s="5">
        <f t="shared" si="63"/>
        <v>0</v>
      </c>
      <c r="N1005" s="5" t="s">
        <v>6357</v>
      </c>
      <c r="O1005" s="5" t="s">
        <v>6358</v>
      </c>
      <c r="P1005" s="5" t="s">
        <v>6359</v>
      </c>
    </row>
    <row r="1006" ht="19" customHeight="1" spans="1:16">
      <c r="A1006" s="5">
        <v>45</v>
      </c>
      <c r="B1006" s="5" t="s">
        <v>205</v>
      </c>
      <c r="C1006" s="5" t="s">
        <v>49</v>
      </c>
      <c r="D1006" s="8" t="s">
        <v>3402</v>
      </c>
      <c r="E1006" s="6">
        <v>175.9</v>
      </c>
      <c r="F1006" s="6">
        <v>167</v>
      </c>
      <c r="G1006" s="6">
        <v>175.6</v>
      </c>
      <c r="H1006" s="5" t="s">
        <v>120</v>
      </c>
      <c r="I1006" s="6">
        <f t="shared" si="60"/>
        <v>8.90000000000001</v>
      </c>
      <c r="J1006" s="5" t="str">
        <f>IF(H1006="否","不适用",IF(AND(ISNUMBER(E1006),ISNUMBER(F1006)),IF(I1006&gt;规则与名单!$B$2,"是","否"),"未判定"))</f>
        <v>不适用</v>
      </c>
      <c r="K1006" s="5" t="str">
        <f t="shared" si="61"/>
        <v>非测试日纯氢</v>
      </c>
      <c r="L1006" s="6">
        <f t="shared" si="62"/>
        <v>175.6</v>
      </c>
      <c r="M1006" s="5">
        <f t="shared" si="63"/>
        <v>0</v>
      </c>
      <c r="N1006" s="5" t="s">
        <v>6360</v>
      </c>
      <c r="O1006" s="5" t="s">
        <v>6361</v>
      </c>
      <c r="P1006" s="5" t="s">
        <v>6362</v>
      </c>
    </row>
    <row r="1007" ht="19" customHeight="1" spans="1:16">
      <c r="A1007" s="5">
        <v>45</v>
      </c>
      <c r="B1007" s="5" t="s">
        <v>205</v>
      </c>
      <c r="C1007" s="5" t="s">
        <v>49</v>
      </c>
      <c r="D1007" s="8" t="s">
        <v>487</v>
      </c>
      <c r="E1007" s="6">
        <v>83.4</v>
      </c>
      <c r="F1007" s="6">
        <v>79.4</v>
      </c>
      <c r="G1007" s="6">
        <v>79.6</v>
      </c>
      <c r="H1007" s="5" t="s">
        <v>120</v>
      </c>
      <c r="I1007" s="6">
        <f t="shared" si="60"/>
        <v>4</v>
      </c>
      <c r="J1007" s="5" t="str">
        <f>IF(H1007="否","不适用",IF(AND(ISNUMBER(E1007),ISNUMBER(F1007)),IF(I1007&gt;规则与名单!$B$2,"是","否"),"未判定"))</f>
        <v>不适用</v>
      </c>
      <c r="K1007" s="5" t="str">
        <f t="shared" si="61"/>
        <v>非测试日纯氢</v>
      </c>
      <c r="L1007" s="6">
        <f t="shared" si="62"/>
        <v>79.6</v>
      </c>
      <c r="M1007" s="5">
        <f t="shared" si="63"/>
        <v>0</v>
      </c>
      <c r="N1007" s="5" t="s">
        <v>6363</v>
      </c>
      <c r="O1007" s="5" t="s">
        <v>6364</v>
      </c>
      <c r="P1007" s="5" t="s">
        <v>6365</v>
      </c>
    </row>
    <row r="1008" ht="19" customHeight="1" spans="1:16">
      <c r="A1008" s="5">
        <v>45</v>
      </c>
      <c r="B1008" s="5" t="s">
        <v>205</v>
      </c>
      <c r="C1008" s="5" t="s">
        <v>49</v>
      </c>
      <c r="D1008" s="8" t="s">
        <v>121</v>
      </c>
      <c r="E1008" s="6">
        <v>33.1</v>
      </c>
      <c r="F1008" s="6">
        <v>31.5</v>
      </c>
      <c r="G1008" s="6">
        <v>32.3</v>
      </c>
      <c r="H1008" s="5" t="s">
        <v>120</v>
      </c>
      <c r="I1008" s="6">
        <f t="shared" si="60"/>
        <v>1.6</v>
      </c>
      <c r="J1008" s="5" t="str">
        <f>IF(H1008="否","不适用",IF(AND(ISNUMBER(E1008),ISNUMBER(F1008)),IF(I1008&gt;规则与名单!$B$2,"是","否"),"未判定"))</f>
        <v>不适用</v>
      </c>
      <c r="K1008" s="5" t="str">
        <f t="shared" si="61"/>
        <v>非测试日纯氢</v>
      </c>
      <c r="L1008" s="6">
        <f t="shared" si="62"/>
        <v>32.3</v>
      </c>
      <c r="M1008" s="5">
        <f t="shared" si="63"/>
        <v>0</v>
      </c>
      <c r="N1008" s="5" t="s">
        <v>6366</v>
      </c>
      <c r="O1008" s="5" t="s">
        <v>6367</v>
      </c>
      <c r="P1008" s="5" t="s">
        <v>6368</v>
      </c>
    </row>
    <row r="1009" ht="19" customHeight="1" spans="1:16">
      <c r="A1009" s="5">
        <v>45</v>
      </c>
      <c r="B1009" s="5" t="s">
        <v>205</v>
      </c>
      <c r="C1009" s="5" t="s">
        <v>49</v>
      </c>
      <c r="D1009" s="8" t="s">
        <v>170</v>
      </c>
      <c r="E1009" s="6">
        <v>394.4</v>
      </c>
      <c r="F1009" s="6">
        <v>373.5</v>
      </c>
      <c r="G1009" s="6">
        <v>394.2</v>
      </c>
      <c r="H1009" s="5" t="s">
        <v>120</v>
      </c>
      <c r="I1009" s="6">
        <f t="shared" si="60"/>
        <v>20.9</v>
      </c>
      <c r="J1009" s="5" t="str">
        <f>IF(H1009="否","不适用",IF(AND(ISNUMBER(E1009),ISNUMBER(F1009)),IF(I1009&gt;规则与名单!$B$2,"是","否"),"未判定"))</f>
        <v>不适用</v>
      </c>
      <c r="K1009" s="5" t="str">
        <f t="shared" si="61"/>
        <v>非测试日纯氢</v>
      </c>
      <c r="L1009" s="6">
        <f t="shared" si="62"/>
        <v>394.2</v>
      </c>
      <c r="M1009" s="5">
        <f t="shared" si="63"/>
        <v>0</v>
      </c>
      <c r="N1009" s="5" t="s">
        <v>6369</v>
      </c>
      <c r="O1009" s="5" t="s">
        <v>6370</v>
      </c>
      <c r="P1009" s="5" t="s">
        <v>6371</v>
      </c>
    </row>
    <row r="1010" ht="19" customHeight="1" spans="1:16">
      <c r="A1010" s="5">
        <v>45</v>
      </c>
      <c r="B1010" s="5" t="s">
        <v>205</v>
      </c>
      <c r="C1010" s="5" t="s">
        <v>49</v>
      </c>
      <c r="D1010" s="8" t="s">
        <v>644</v>
      </c>
      <c r="E1010" s="6">
        <v>272.9</v>
      </c>
      <c r="F1010" s="6">
        <v>259.2</v>
      </c>
      <c r="G1010" s="6">
        <v>269</v>
      </c>
      <c r="H1010" s="5" t="s">
        <v>120</v>
      </c>
      <c r="I1010" s="6">
        <f t="shared" si="60"/>
        <v>13.7</v>
      </c>
      <c r="J1010" s="5" t="str">
        <f>IF(H1010="否","不适用",IF(AND(ISNUMBER(E1010),ISNUMBER(F1010)),IF(I1010&gt;规则与名单!$B$2,"是","否"),"未判定"))</f>
        <v>不适用</v>
      </c>
      <c r="K1010" s="5" t="str">
        <f t="shared" si="61"/>
        <v>非测试日纯氢</v>
      </c>
      <c r="L1010" s="6">
        <f t="shared" si="62"/>
        <v>269</v>
      </c>
      <c r="M1010" s="5">
        <f t="shared" si="63"/>
        <v>0</v>
      </c>
      <c r="N1010" s="5" t="s">
        <v>6372</v>
      </c>
      <c r="O1010" s="5" t="s">
        <v>6373</v>
      </c>
      <c r="P1010" s="5" t="s">
        <v>6374</v>
      </c>
    </row>
    <row r="1011" ht="19" customHeight="1" spans="1:16">
      <c r="A1011" s="5">
        <v>45</v>
      </c>
      <c r="B1011" s="5" t="s">
        <v>205</v>
      </c>
      <c r="C1011" s="5" t="s">
        <v>49</v>
      </c>
      <c r="D1011" s="8" t="s">
        <v>3418</v>
      </c>
      <c r="E1011" s="6">
        <v>161</v>
      </c>
      <c r="F1011" s="6">
        <v>152.3</v>
      </c>
      <c r="G1011" s="6">
        <v>160.7</v>
      </c>
      <c r="H1011" s="5" t="s">
        <v>120</v>
      </c>
      <c r="I1011" s="6">
        <f t="shared" si="60"/>
        <v>8.69999999999999</v>
      </c>
      <c r="J1011" s="5" t="str">
        <f>IF(H1011="否","不适用",IF(AND(ISNUMBER(E1011),ISNUMBER(F1011)),IF(I1011&gt;规则与名单!$B$2,"是","否"),"未判定"))</f>
        <v>不适用</v>
      </c>
      <c r="K1011" s="5" t="str">
        <f t="shared" si="61"/>
        <v>非测试日纯氢</v>
      </c>
      <c r="L1011" s="6">
        <f t="shared" si="62"/>
        <v>160.7</v>
      </c>
      <c r="M1011" s="5">
        <f t="shared" si="63"/>
        <v>0</v>
      </c>
      <c r="N1011" s="5" t="s">
        <v>6375</v>
      </c>
      <c r="O1011" s="5" t="s">
        <v>6376</v>
      </c>
      <c r="P1011" s="5" t="s">
        <v>6377</v>
      </c>
    </row>
    <row r="1012" ht="19" customHeight="1" spans="1:16">
      <c r="A1012" s="5">
        <v>45</v>
      </c>
      <c r="B1012" s="5" t="s">
        <v>205</v>
      </c>
      <c r="C1012" s="5" t="s">
        <v>49</v>
      </c>
      <c r="D1012" s="8" t="s">
        <v>3422</v>
      </c>
      <c r="E1012" s="6">
        <v>36.9</v>
      </c>
      <c r="F1012" s="6">
        <v>35.7</v>
      </c>
      <c r="G1012" s="6">
        <v>36.3</v>
      </c>
      <c r="H1012" s="5" t="s">
        <v>120</v>
      </c>
      <c r="I1012" s="6">
        <f t="shared" si="60"/>
        <v>1.2</v>
      </c>
      <c r="J1012" s="5" t="str">
        <f>IF(H1012="否","不适用",IF(AND(ISNUMBER(E1012),ISNUMBER(F1012)),IF(I1012&gt;规则与名单!$B$2,"是","否"),"未判定"))</f>
        <v>不适用</v>
      </c>
      <c r="K1012" s="5" t="str">
        <f t="shared" si="61"/>
        <v>非测试日纯氢</v>
      </c>
      <c r="L1012" s="6">
        <f t="shared" si="62"/>
        <v>36.3</v>
      </c>
      <c r="M1012" s="5">
        <f t="shared" si="63"/>
        <v>0</v>
      </c>
      <c r="N1012" s="5" t="s">
        <v>6378</v>
      </c>
      <c r="O1012" s="5" t="s">
        <v>6379</v>
      </c>
      <c r="P1012" s="5" t="s">
        <v>6380</v>
      </c>
    </row>
    <row r="1013" ht="19" customHeight="1" spans="1:16">
      <c r="A1013" s="5">
        <v>45</v>
      </c>
      <c r="B1013" s="5" t="s">
        <v>205</v>
      </c>
      <c r="C1013" s="5" t="s">
        <v>49</v>
      </c>
      <c r="D1013" s="8" t="s">
        <v>336</v>
      </c>
      <c r="E1013" s="6">
        <v>330.4</v>
      </c>
      <c r="F1013" s="6">
        <v>312.9</v>
      </c>
      <c r="G1013" s="6">
        <v>308</v>
      </c>
      <c r="H1013" s="5" t="s">
        <v>120</v>
      </c>
      <c r="I1013" s="6">
        <f t="shared" si="60"/>
        <v>17.5</v>
      </c>
      <c r="J1013" s="5" t="str">
        <f>IF(H1013="否","不适用",IF(AND(ISNUMBER(E1013),ISNUMBER(F1013)),IF(I1013&gt;规则与名单!$B$2,"是","否"),"未判定"))</f>
        <v>不适用</v>
      </c>
      <c r="K1013" s="5" t="str">
        <f t="shared" si="61"/>
        <v>非测试日纯氢</v>
      </c>
      <c r="L1013" s="6">
        <f t="shared" si="62"/>
        <v>308</v>
      </c>
      <c r="M1013" s="5">
        <f t="shared" si="63"/>
        <v>0</v>
      </c>
      <c r="N1013" s="5" t="s">
        <v>6381</v>
      </c>
      <c r="O1013" s="5" t="s">
        <v>6382</v>
      </c>
      <c r="P1013" s="5" t="s">
        <v>6383</v>
      </c>
    </row>
    <row r="1014" ht="19" customHeight="1" spans="1:16">
      <c r="A1014" s="5">
        <v>45</v>
      </c>
      <c r="B1014" s="5" t="s">
        <v>205</v>
      </c>
      <c r="C1014" s="5" t="s">
        <v>49</v>
      </c>
      <c r="D1014" s="8" t="s">
        <v>653</v>
      </c>
      <c r="E1014" s="6">
        <v>26.7</v>
      </c>
      <c r="F1014" s="6">
        <v>25.8</v>
      </c>
      <c r="G1014" s="6">
        <v>26.5</v>
      </c>
      <c r="H1014" s="5" t="s">
        <v>120</v>
      </c>
      <c r="I1014" s="6">
        <f t="shared" si="60"/>
        <v>0.899999999999999</v>
      </c>
      <c r="J1014" s="5" t="str">
        <f>IF(H1014="否","不适用",IF(AND(ISNUMBER(E1014),ISNUMBER(F1014)),IF(I1014&gt;规则与名单!$B$2,"是","否"),"未判定"))</f>
        <v>不适用</v>
      </c>
      <c r="K1014" s="5" t="str">
        <f t="shared" si="61"/>
        <v>非测试日纯氢</v>
      </c>
      <c r="L1014" s="6">
        <f t="shared" si="62"/>
        <v>26.5</v>
      </c>
      <c r="M1014" s="5">
        <f t="shared" si="63"/>
        <v>0</v>
      </c>
      <c r="N1014" s="5" t="s">
        <v>6384</v>
      </c>
      <c r="O1014" s="5" t="s">
        <v>6385</v>
      </c>
      <c r="P1014" s="5" t="s">
        <v>6386</v>
      </c>
    </row>
    <row r="1015" ht="19" customHeight="1" spans="1:16">
      <c r="A1015" s="5">
        <v>45</v>
      </c>
      <c r="B1015" s="5" t="s">
        <v>205</v>
      </c>
      <c r="C1015" s="5" t="s">
        <v>49</v>
      </c>
      <c r="D1015" s="8" t="s">
        <v>140</v>
      </c>
      <c r="E1015" s="6">
        <v>386.7</v>
      </c>
      <c r="F1015" s="6">
        <v>366.5</v>
      </c>
      <c r="G1015" s="6">
        <v>386.5</v>
      </c>
      <c r="H1015" s="5" t="s">
        <v>120</v>
      </c>
      <c r="I1015" s="6">
        <f t="shared" si="60"/>
        <v>20.2</v>
      </c>
      <c r="J1015" s="5" t="str">
        <f>IF(H1015="否","不适用",IF(AND(ISNUMBER(E1015),ISNUMBER(F1015)),IF(I1015&gt;规则与名单!$B$2,"是","否"),"未判定"))</f>
        <v>不适用</v>
      </c>
      <c r="K1015" s="5" t="str">
        <f t="shared" si="61"/>
        <v>非测试日纯氢</v>
      </c>
      <c r="L1015" s="6">
        <f t="shared" si="62"/>
        <v>386.5</v>
      </c>
      <c r="M1015" s="5">
        <f t="shared" si="63"/>
        <v>0</v>
      </c>
      <c r="N1015" s="5" t="s">
        <v>6387</v>
      </c>
      <c r="O1015" s="5" t="s">
        <v>6388</v>
      </c>
      <c r="P1015" s="5" t="s">
        <v>6389</v>
      </c>
    </row>
    <row r="1016" ht="19" customHeight="1" spans="1:16">
      <c r="A1016" s="5">
        <v>45</v>
      </c>
      <c r="B1016" s="5" t="s">
        <v>205</v>
      </c>
      <c r="C1016" s="5" t="s">
        <v>49</v>
      </c>
      <c r="D1016" s="8" t="s">
        <v>115</v>
      </c>
      <c r="E1016" s="6">
        <v>29.2</v>
      </c>
      <c r="F1016" s="6">
        <v>28.3</v>
      </c>
      <c r="G1016" s="6">
        <v>28.3</v>
      </c>
      <c r="H1016" s="5" t="s">
        <v>120</v>
      </c>
      <c r="I1016" s="6">
        <f t="shared" si="60"/>
        <v>0.899999999999999</v>
      </c>
      <c r="J1016" s="5" t="str">
        <f>IF(H1016="否","不适用",IF(AND(ISNUMBER(E1016),ISNUMBER(F1016)),IF(I1016&gt;规则与名单!$B$2,"是","否"),"未判定"))</f>
        <v>不适用</v>
      </c>
      <c r="K1016" s="5" t="str">
        <f t="shared" si="61"/>
        <v>非测试日纯氢</v>
      </c>
      <c r="L1016" s="6">
        <f t="shared" si="62"/>
        <v>28.3</v>
      </c>
      <c r="M1016" s="5">
        <f t="shared" si="63"/>
        <v>0</v>
      </c>
      <c r="N1016" s="5" t="s">
        <v>6390</v>
      </c>
      <c r="O1016" s="5" t="s">
        <v>6391</v>
      </c>
      <c r="P1016" s="5" t="s">
        <v>6392</v>
      </c>
    </row>
    <row r="1017" ht="19" customHeight="1" spans="1:16">
      <c r="A1017" s="5">
        <v>46</v>
      </c>
      <c r="B1017" s="5" t="s">
        <v>206</v>
      </c>
      <c r="C1017" s="5" t="s">
        <v>49</v>
      </c>
      <c r="D1017" s="8" t="s">
        <v>114</v>
      </c>
      <c r="E1017" s="6">
        <v>61.7</v>
      </c>
      <c r="F1017" s="6">
        <v>58.4</v>
      </c>
      <c r="G1017" s="6">
        <v>8</v>
      </c>
      <c r="H1017" s="5" t="s">
        <v>120</v>
      </c>
      <c r="I1017" s="6">
        <f t="shared" si="60"/>
        <v>3.3</v>
      </c>
      <c r="J1017" s="5" t="str">
        <f>IF(H1017="否","不适用",IF(AND(ISNUMBER(E1017),ISNUMBER(F1017)),IF(I1017&gt;规则与名单!$B$2,"是","否"),"未判定"))</f>
        <v>不适用</v>
      </c>
      <c r="K1017" s="5" t="str">
        <f t="shared" si="61"/>
        <v>非测试日纯氢</v>
      </c>
      <c r="L1017" s="6">
        <f t="shared" si="62"/>
        <v>8</v>
      </c>
      <c r="M1017" s="5">
        <f t="shared" si="63"/>
        <v>0</v>
      </c>
      <c r="N1017" s="5" t="s">
        <v>6393</v>
      </c>
      <c r="O1017" s="5" t="s">
        <v>6394</v>
      </c>
      <c r="P1017" s="5" t="s">
        <v>6395</v>
      </c>
    </row>
    <row r="1018" ht="19" customHeight="1" spans="1:16">
      <c r="A1018" s="5">
        <v>46</v>
      </c>
      <c r="B1018" s="5" t="s">
        <v>206</v>
      </c>
      <c r="C1018" s="5" t="s">
        <v>49</v>
      </c>
      <c r="D1018" s="8" t="s">
        <v>605</v>
      </c>
      <c r="E1018" s="6">
        <v>63.2</v>
      </c>
      <c r="F1018" s="6">
        <v>60.1</v>
      </c>
      <c r="G1018" s="6">
        <v>9.3</v>
      </c>
      <c r="H1018" s="5" t="s">
        <v>120</v>
      </c>
      <c r="I1018" s="6">
        <f t="shared" si="60"/>
        <v>3.1</v>
      </c>
      <c r="J1018" s="5" t="str">
        <f>IF(H1018="否","不适用",IF(AND(ISNUMBER(E1018),ISNUMBER(F1018)),IF(I1018&gt;规则与名单!$B$2,"是","否"),"未判定"))</f>
        <v>不适用</v>
      </c>
      <c r="K1018" s="5" t="str">
        <f t="shared" si="61"/>
        <v>非测试日纯氢</v>
      </c>
      <c r="L1018" s="6">
        <f t="shared" si="62"/>
        <v>9.3</v>
      </c>
      <c r="M1018" s="5">
        <f t="shared" si="63"/>
        <v>0</v>
      </c>
      <c r="N1018" s="5" t="s">
        <v>6396</v>
      </c>
      <c r="O1018" s="5" t="s">
        <v>6397</v>
      </c>
      <c r="P1018" s="5" t="s">
        <v>6398</v>
      </c>
    </row>
    <row r="1019" ht="19" customHeight="1" spans="1:16">
      <c r="A1019" s="5">
        <v>46</v>
      </c>
      <c r="B1019" s="5" t="s">
        <v>206</v>
      </c>
      <c r="C1019" s="5" t="s">
        <v>49</v>
      </c>
      <c r="D1019" s="8" t="s">
        <v>186</v>
      </c>
      <c r="E1019" s="6">
        <v>309.5</v>
      </c>
      <c r="F1019" s="6">
        <v>292.6</v>
      </c>
      <c r="G1019" s="6">
        <v>177.5</v>
      </c>
      <c r="H1019" s="5" t="s">
        <v>120</v>
      </c>
      <c r="I1019" s="6">
        <f t="shared" si="60"/>
        <v>16.9</v>
      </c>
      <c r="J1019" s="5" t="str">
        <f>IF(H1019="否","不适用",IF(AND(ISNUMBER(E1019),ISNUMBER(F1019)),IF(I1019&gt;规则与名单!$B$2,"是","否"),"未判定"))</f>
        <v>不适用</v>
      </c>
      <c r="K1019" s="5" t="str">
        <f t="shared" si="61"/>
        <v>非测试日纯氢</v>
      </c>
      <c r="L1019" s="6">
        <f t="shared" si="62"/>
        <v>177.5</v>
      </c>
      <c r="M1019" s="5">
        <f t="shared" si="63"/>
        <v>0</v>
      </c>
      <c r="N1019" s="5" t="s">
        <v>6399</v>
      </c>
      <c r="O1019" s="5" t="s">
        <v>6400</v>
      </c>
      <c r="P1019" s="5" t="s">
        <v>6401</v>
      </c>
    </row>
    <row r="1020" ht="19" customHeight="1" spans="1:16">
      <c r="A1020" s="5">
        <v>46</v>
      </c>
      <c r="B1020" s="5" t="s">
        <v>206</v>
      </c>
      <c r="C1020" s="5" t="s">
        <v>49</v>
      </c>
      <c r="D1020" s="8" t="s">
        <v>165</v>
      </c>
      <c r="E1020" s="6">
        <v>99.7</v>
      </c>
      <c r="F1020" s="6">
        <v>188.3</v>
      </c>
      <c r="G1020" s="6">
        <v>78.3</v>
      </c>
      <c r="H1020" s="5" t="s">
        <v>120</v>
      </c>
      <c r="I1020" s="6">
        <f t="shared" si="60"/>
        <v>-88.6</v>
      </c>
      <c r="J1020" s="5" t="str">
        <f>IF(H1020="否","不适用",IF(AND(ISNUMBER(E1020),ISNUMBER(F1020)),IF(I1020&gt;规则与名单!$B$2,"是","否"),"未判定"))</f>
        <v>不适用</v>
      </c>
      <c r="K1020" s="5" t="str">
        <f t="shared" si="61"/>
        <v>非测试日纯氢</v>
      </c>
      <c r="L1020" s="6">
        <f t="shared" si="62"/>
        <v>78.3</v>
      </c>
      <c r="M1020" s="5">
        <f t="shared" si="63"/>
        <v>0</v>
      </c>
      <c r="N1020" s="5" t="s">
        <v>6402</v>
      </c>
      <c r="O1020" s="5" t="s">
        <v>6403</v>
      </c>
      <c r="P1020" s="5" t="s">
        <v>6404</v>
      </c>
    </row>
    <row r="1021" ht="19" customHeight="1" spans="1:16">
      <c r="A1021" s="5">
        <v>46</v>
      </c>
      <c r="B1021" s="5" t="s">
        <v>206</v>
      </c>
      <c r="C1021" s="5" t="s">
        <v>49</v>
      </c>
      <c r="D1021" s="8" t="s">
        <v>151</v>
      </c>
      <c r="E1021" s="6">
        <v>51.4</v>
      </c>
      <c r="F1021" s="6">
        <v>157.7</v>
      </c>
      <c r="G1021" s="6">
        <v>39.8</v>
      </c>
      <c r="H1021" s="5" t="s">
        <v>120</v>
      </c>
      <c r="I1021" s="6">
        <f t="shared" si="60"/>
        <v>-106.3</v>
      </c>
      <c r="J1021" s="5" t="str">
        <f>IF(H1021="否","不适用",IF(AND(ISNUMBER(E1021),ISNUMBER(F1021)),IF(I1021&gt;规则与名单!$B$2,"是","否"),"未判定"))</f>
        <v>不适用</v>
      </c>
      <c r="K1021" s="5" t="str">
        <f t="shared" si="61"/>
        <v>非测试日纯氢</v>
      </c>
      <c r="L1021" s="6">
        <f t="shared" si="62"/>
        <v>39.8</v>
      </c>
      <c r="M1021" s="5">
        <f t="shared" si="63"/>
        <v>0</v>
      </c>
      <c r="N1021" s="5" t="s">
        <v>6405</v>
      </c>
      <c r="O1021" s="5" t="s">
        <v>6406</v>
      </c>
      <c r="P1021" s="5" t="s">
        <v>6407</v>
      </c>
    </row>
    <row r="1022" ht="19" customHeight="1" spans="1:16">
      <c r="A1022" s="5">
        <v>46</v>
      </c>
      <c r="B1022" s="5" t="s">
        <v>206</v>
      </c>
      <c r="C1022" s="5" t="s">
        <v>49</v>
      </c>
      <c r="D1022" s="8" t="s">
        <v>3358</v>
      </c>
      <c r="E1022" s="6">
        <v>515.5</v>
      </c>
      <c r="F1022" s="6">
        <v>343.8</v>
      </c>
      <c r="G1022" s="6">
        <v>205</v>
      </c>
      <c r="H1022" s="5" t="s">
        <v>120</v>
      </c>
      <c r="I1022" s="6">
        <f t="shared" si="60"/>
        <v>171.7</v>
      </c>
      <c r="J1022" s="5" t="str">
        <f>IF(H1022="否","不适用",IF(AND(ISNUMBER(E1022),ISNUMBER(F1022)),IF(I1022&gt;规则与名单!$B$2,"是","否"),"未判定"))</f>
        <v>不适用</v>
      </c>
      <c r="K1022" s="5" t="str">
        <f t="shared" si="61"/>
        <v>非测试日纯氢</v>
      </c>
      <c r="L1022" s="6">
        <f t="shared" si="62"/>
        <v>205</v>
      </c>
      <c r="M1022" s="5">
        <f t="shared" si="63"/>
        <v>0</v>
      </c>
      <c r="N1022" s="5" t="s">
        <v>6408</v>
      </c>
      <c r="O1022" s="5" t="s">
        <v>6409</v>
      </c>
      <c r="P1022" s="5" t="s">
        <v>6410</v>
      </c>
    </row>
    <row r="1023" ht="19" customHeight="1" spans="1:16">
      <c r="A1023" s="5">
        <v>46</v>
      </c>
      <c r="B1023" s="5" t="s">
        <v>206</v>
      </c>
      <c r="C1023" s="5" t="s">
        <v>49</v>
      </c>
      <c r="D1023" s="8" t="s">
        <v>272</v>
      </c>
      <c r="E1023" s="6">
        <v>137.3</v>
      </c>
      <c r="F1023" s="6">
        <v>130.2</v>
      </c>
      <c r="G1023" s="6">
        <v>56.3</v>
      </c>
      <c r="H1023" s="5" t="s">
        <v>120</v>
      </c>
      <c r="I1023" s="6">
        <f t="shared" si="60"/>
        <v>7.10000000000002</v>
      </c>
      <c r="J1023" s="5" t="str">
        <f>IF(H1023="否","不适用",IF(AND(ISNUMBER(E1023),ISNUMBER(F1023)),IF(I1023&gt;规则与名单!$B$2,"是","否"),"未判定"))</f>
        <v>不适用</v>
      </c>
      <c r="K1023" s="5" t="str">
        <f t="shared" si="61"/>
        <v>非测试日纯氢</v>
      </c>
      <c r="L1023" s="6">
        <f t="shared" si="62"/>
        <v>56.3</v>
      </c>
      <c r="M1023" s="5">
        <f t="shared" si="63"/>
        <v>0</v>
      </c>
      <c r="N1023" s="5" t="s">
        <v>6411</v>
      </c>
      <c r="O1023" s="5" t="s">
        <v>6412</v>
      </c>
      <c r="P1023" s="5" t="s">
        <v>6413</v>
      </c>
    </row>
    <row r="1024" ht="19" customHeight="1" spans="1:16">
      <c r="A1024" s="5">
        <v>46</v>
      </c>
      <c r="B1024" s="5" t="s">
        <v>206</v>
      </c>
      <c r="C1024" s="5" t="s">
        <v>49</v>
      </c>
      <c r="D1024" s="8" t="s">
        <v>506</v>
      </c>
      <c r="E1024" s="6">
        <v>269.1</v>
      </c>
      <c r="F1024" s="6">
        <v>325.7</v>
      </c>
      <c r="G1024" s="6">
        <v>145.7</v>
      </c>
      <c r="H1024" s="5" t="s">
        <v>120</v>
      </c>
      <c r="I1024" s="6">
        <f t="shared" si="60"/>
        <v>-56.6</v>
      </c>
      <c r="J1024" s="5" t="str">
        <f>IF(H1024="否","不适用",IF(AND(ISNUMBER(E1024),ISNUMBER(F1024)),IF(I1024&gt;规则与名单!$B$2,"是","否"),"未判定"))</f>
        <v>不适用</v>
      </c>
      <c r="K1024" s="5" t="str">
        <f t="shared" si="61"/>
        <v>非测试日纯氢</v>
      </c>
      <c r="L1024" s="6">
        <f t="shared" si="62"/>
        <v>145.7</v>
      </c>
      <c r="M1024" s="5">
        <f t="shared" si="63"/>
        <v>0</v>
      </c>
      <c r="N1024" s="5" t="s">
        <v>6414</v>
      </c>
      <c r="O1024" s="5" t="s">
        <v>6415</v>
      </c>
      <c r="P1024" s="5" t="s">
        <v>6416</v>
      </c>
    </row>
    <row r="1025" ht="19" customHeight="1" spans="1:16">
      <c r="A1025" s="5">
        <v>46</v>
      </c>
      <c r="B1025" s="5" t="s">
        <v>206</v>
      </c>
      <c r="C1025" s="5" t="s">
        <v>49</v>
      </c>
      <c r="D1025" s="8" t="s">
        <v>673</v>
      </c>
      <c r="E1025" s="6">
        <v>137.2</v>
      </c>
      <c r="F1025" s="6">
        <v>130</v>
      </c>
      <c r="G1025" s="6">
        <v>65.7</v>
      </c>
      <c r="H1025" s="5" t="s">
        <v>120</v>
      </c>
      <c r="I1025" s="6">
        <f t="shared" si="60"/>
        <v>7.19999999999999</v>
      </c>
      <c r="J1025" s="5" t="str">
        <f>IF(H1025="否","不适用",IF(AND(ISNUMBER(E1025),ISNUMBER(F1025)),IF(I1025&gt;规则与名单!$B$2,"是","否"),"未判定"))</f>
        <v>不适用</v>
      </c>
      <c r="K1025" s="5" t="str">
        <f t="shared" si="61"/>
        <v>非测试日纯氢</v>
      </c>
      <c r="L1025" s="6">
        <f t="shared" si="62"/>
        <v>65.7</v>
      </c>
      <c r="M1025" s="5">
        <f t="shared" si="63"/>
        <v>0</v>
      </c>
      <c r="N1025" s="5" t="s">
        <v>6417</v>
      </c>
      <c r="O1025" s="5" t="s">
        <v>6418</v>
      </c>
      <c r="P1025" s="5" t="s">
        <v>6419</v>
      </c>
    </row>
    <row r="1026" ht="19" customHeight="1" spans="1:16">
      <c r="A1026" s="5">
        <v>46</v>
      </c>
      <c r="B1026" s="5" t="s">
        <v>206</v>
      </c>
      <c r="C1026" s="5" t="s">
        <v>49</v>
      </c>
      <c r="D1026" s="8" t="s">
        <v>183</v>
      </c>
      <c r="E1026" s="6">
        <v>429.8</v>
      </c>
      <c r="F1026" s="6">
        <v>405.7</v>
      </c>
      <c r="G1026" s="6">
        <v>295.9</v>
      </c>
      <c r="H1026" s="5" t="s">
        <v>120</v>
      </c>
      <c r="I1026" s="6">
        <f t="shared" ref="I1026:I1089" si="64">IF(AND(ISNUMBER(E1026),ISNUMBER(F1026)),E1026-F1026,"")</f>
        <v>24.1</v>
      </c>
      <c r="J1026" s="5" t="str">
        <f>IF(H1026="否","不适用",IF(AND(ISNUMBER(E1026),ISNUMBER(F1026)),IF(I1026&gt;规则与名单!$B$2,"是","否"),"未判定"))</f>
        <v>不适用</v>
      </c>
      <c r="K1026" s="5" t="str">
        <f t="shared" ref="K1026:K1089" si="65">IF(J1026="是",IF(ISNUMBER(F1026),"测试日GPS","缺失"),IF(ISNUMBER(G1026),"非测试日纯氢",IF(AND(H1026="是",J1026="未判定"),IF(ISNUMBER(F1026),"测试名单无纯氢GPS","缺失"),IF(ISNUMBER(E1026),"非测试日仪表","缺失"))))</f>
        <v>非测试日纯氢</v>
      </c>
      <c r="L1026" s="6">
        <f t="shared" ref="L1026:L1089" si="66">IF(K1026="缺失","",IF(K1026="非测试日纯氢",G1026,IF(K1026="非测试日仪表",E1026,F1026)))</f>
        <v>295.9</v>
      </c>
      <c r="M1026" s="5">
        <f t="shared" ref="M1026:M1089" si="67">IF(K1026="缺失",1,0)</f>
        <v>0</v>
      </c>
      <c r="N1026" s="5" t="s">
        <v>6420</v>
      </c>
      <c r="O1026" s="5" t="s">
        <v>6421</v>
      </c>
      <c r="P1026" s="5" t="s">
        <v>6422</v>
      </c>
    </row>
    <row r="1027" ht="19" customHeight="1" spans="1:16">
      <c r="A1027" s="5">
        <v>46</v>
      </c>
      <c r="B1027" s="5" t="s">
        <v>206</v>
      </c>
      <c r="C1027" s="5" t="s">
        <v>49</v>
      </c>
      <c r="D1027" s="8" t="s">
        <v>431</v>
      </c>
      <c r="E1027" s="6">
        <v>136.1</v>
      </c>
      <c r="F1027" s="6">
        <v>128.8</v>
      </c>
      <c r="G1027" s="6">
        <v>84.4</v>
      </c>
      <c r="H1027" s="5" t="s">
        <v>120</v>
      </c>
      <c r="I1027" s="6">
        <f t="shared" si="64"/>
        <v>7.29999999999998</v>
      </c>
      <c r="J1027" s="5" t="str">
        <f>IF(H1027="否","不适用",IF(AND(ISNUMBER(E1027),ISNUMBER(F1027)),IF(I1027&gt;规则与名单!$B$2,"是","否"),"未判定"))</f>
        <v>不适用</v>
      </c>
      <c r="K1027" s="5" t="str">
        <f t="shared" si="65"/>
        <v>非测试日纯氢</v>
      </c>
      <c r="L1027" s="6">
        <f t="shared" si="66"/>
        <v>84.4</v>
      </c>
      <c r="M1027" s="5">
        <f t="shared" si="67"/>
        <v>0</v>
      </c>
      <c r="N1027" s="5" t="s">
        <v>6423</v>
      </c>
      <c r="O1027" s="5" t="s">
        <v>6424</v>
      </c>
      <c r="P1027" s="5" t="s">
        <v>6425</v>
      </c>
    </row>
    <row r="1028" ht="19" customHeight="1" spans="1:16">
      <c r="A1028" s="5">
        <v>46</v>
      </c>
      <c r="B1028" s="5" t="s">
        <v>206</v>
      </c>
      <c r="C1028" s="5" t="s">
        <v>49</v>
      </c>
      <c r="D1028" s="8" t="s">
        <v>3377</v>
      </c>
      <c r="E1028" s="6">
        <v>161</v>
      </c>
      <c r="F1028" s="6">
        <v>152.3</v>
      </c>
      <c r="G1028" s="6">
        <v>118.5</v>
      </c>
      <c r="H1028" s="5" t="s">
        <v>120</v>
      </c>
      <c r="I1028" s="6">
        <f t="shared" si="64"/>
        <v>8.69999999999999</v>
      </c>
      <c r="J1028" s="5" t="str">
        <f>IF(H1028="否","不适用",IF(AND(ISNUMBER(E1028),ISNUMBER(F1028)),IF(I1028&gt;规则与名单!$B$2,"是","否"),"未判定"))</f>
        <v>不适用</v>
      </c>
      <c r="K1028" s="5" t="str">
        <f t="shared" si="65"/>
        <v>非测试日纯氢</v>
      </c>
      <c r="L1028" s="6">
        <f t="shared" si="66"/>
        <v>118.5</v>
      </c>
      <c r="M1028" s="5">
        <f t="shared" si="67"/>
        <v>0</v>
      </c>
      <c r="N1028" s="5" t="s">
        <v>6426</v>
      </c>
      <c r="O1028" s="5" t="s">
        <v>6427</v>
      </c>
      <c r="P1028" s="5" t="s">
        <v>6428</v>
      </c>
    </row>
    <row r="1029" ht="19" customHeight="1" spans="1:16">
      <c r="A1029" s="5">
        <v>46</v>
      </c>
      <c r="B1029" s="5" t="s">
        <v>206</v>
      </c>
      <c r="C1029" s="5" t="s">
        <v>49</v>
      </c>
      <c r="D1029" s="8" t="s">
        <v>407</v>
      </c>
      <c r="E1029" s="6">
        <v>249.9</v>
      </c>
      <c r="F1029" s="6">
        <v>237.3</v>
      </c>
      <c r="G1029" s="6">
        <v>135.8</v>
      </c>
      <c r="H1029" s="5" t="s">
        <v>120</v>
      </c>
      <c r="I1029" s="6">
        <f t="shared" si="64"/>
        <v>12.6</v>
      </c>
      <c r="J1029" s="5" t="str">
        <f>IF(H1029="否","不适用",IF(AND(ISNUMBER(E1029),ISNUMBER(F1029)),IF(I1029&gt;规则与名单!$B$2,"是","否"),"未判定"))</f>
        <v>不适用</v>
      </c>
      <c r="K1029" s="5" t="str">
        <f t="shared" si="65"/>
        <v>非测试日纯氢</v>
      </c>
      <c r="L1029" s="6">
        <f t="shared" si="66"/>
        <v>135.8</v>
      </c>
      <c r="M1029" s="5">
        <f t="shared" si="67"/>
        <v>0</v>
      </c>
      <c r="N1029" s="5" t="s">
        <v>6429</v>
      </c>
      <c r="O1029" s="5" t="s">
        <v>6430</v>
      </c>
      <c r="P1029" s="5" t="s">
        <v>6431</v>
      </c>
    </row>
    <row r="1030" ht="19" customHeight="1" spans="1:16">
      <c r="A1030" s="5">
        <v>46</v>
      </c>
      <c r="B1030" s="5" t="s">
        <v>206</v>
      </c>
      <c r="C1030" s="5" t="s">
        <v>49</v>
      </c>
      <c r="D1030" s="8" t="s">
        <v>411</v>
      </c>
      <c r="E1030" s="6">
        <v>209.1</v>
      </c>
      <c r="F1030" s="6">
        <v>201.4</v>
      </c>
      <c r="G1030" s="6">
        <v>128.5</v>
      </c>
      <c r="H1030" s="5" t="s">
        <v>120</v>
      </c>
      <c r="I1030" s="6">
        <f t="shared" si="64"/>
        <v>7.69999999999999</v>
      </c>
      <c r="J1030" s="5" t="str">
        <f>IF(H1030="否","不适用",IF(AND(ISNUMBER(E1030),ISNUMBER(F1030)),IF(I1030&gt;规则与名单!$B$2,"是","否"),"未判定"))</f>
        <v>不适用</v>
      </c>
      <c r="K1030" s="5" t="str">
        <f t="shared" si="65"/>
        <v>非测试日纯氢</v>
      </c>
      <c r="L1030" s="6">
        <f t="shared" si="66"/>
        <v>128.5</v>
      </c>
      <c r="M1030" s="5">
        <f t="shared" si="67"/>
        <v>0</v>
      </c>
      <c r="N1030" s="5" t="s">
        <v>6432</v>
      </c>
      <c r="O1030" s="5" t="s">
        <v>6433</v>
      </c>
      <c r="P1030" s="5" t="s">
        <v>6434</v>
      </c>
    </row>
    <row r="1031" ht="19" customHeight="1" spans="1:16">
      <c r="A1031" s="5">
        <v>46</v>
      </c>
      <c r="B1031" s="5" t="s">
        <v>206</v>
      </c>
      <c r="C1031" s="5" t="s">
        <v>49</v>
      </c>
      <c r="D1031" s="8" t="s">
        <v>251</v>
      </c>
      <c r="E1031" s="6">
        <v>266.8</v>
      </c>
      <c r="F1031" s="6">
        <v>251.6</v>
      </c>
      <c r="G1031" s="6">
        <v>151.6</v>
      </c>
      <c r="H1031" s="5" t="s">
        <v>120</v>
      </c>
      <c r="I1031" s="6">
        <f t="shared" si="64"/>
        <v>15.2</v>
      </c>
      <c r="J1031" s="5" t="str">
        <f>IF(H1031="否","不适用",IF(AND(ISNUMBER(E1031),ISNUMBER(F1031)),IF(I1031&gt;规则与名单!$B$2,"是","否"),"未判定"))</f>
        <v>不适用</v>
      </c>
      <c r="K1031" s="5" t="str">
        <f t="shared" si="65"/>
        <v>非测试日纯氢</v>
      </c>
      <c r="L1031" s="6">
        <f t="shared" si="66"/>
        <v>151.6</v>
      </c>
      <c r="M1031" s="5">
        <f t="shared" si="67"/>
        <v>0</v>
      </c>
      <c r="N1031" s="5" t="s">
        <v>6435</v>
      </c>
      <c r="O1031" s="5" t="s">
        <v>6436</v>
      </c>
      <c r="P1031" s="5" t="s">
        <v>6437</v>
      </c>
    </row>
    <row r="1032" ht="19" customHeight="1" spans="1:16">
      <c r="A1032" s="5">
        <v>46</v>
      </c>
      <c r="B1032" s="5" t="s">
        <v>206</v>
      </c>
      <c r="C1032" s="5" t="s">
        <v>49</v>
      </c>
      <c r="D1032" s="8" t="s">
        <v>472</v>
      </c>
      <c r="E1032" s="6">
        <v>314.3</v>
      </c>
      <c r="F1032" s="6">
        <v>297.1</v>
      </c>
      <c r="G1032" s="6">
        <v>213.6</v>
      </c>
      <c r="H1032" s="5" t="s">
        <v>120</v>
      </c>
      <c r="I1032" s="6">
        <f t="shared" si="64"/>
        <v>17.2</v>
      </c>
      <c r="J1032" s="5" t="str">
        <f>IF(H1032="否","不适用",IF(AND(ISNUMBER(E1032),ISNUMBER(F1032)),IF(I1032&gt;规则与名单!$B$2,"是","否"),"未判定"))</f>
        <v>不适用</v>
      </c>
      <c r="K1032" s="5" t="str">
        <f t="shared" si="65"/>
        <v>非测试日纯氢</v>
      </c>
      <c r="L1032" s="6">
        <f t="shared" si="66"/>
        <v>213.6</v>
      </c>
      <c r="M1032" s="5">
        <f t="shared" si="67"/>
        <v>0</v>
      </c>
      <c r="N1032" s="5" t="s">
        <v>6438</v>
      </c>
      <c r="O1032" s="5" t="s">
        <v>6439</v>
      </c>
      <c r="P1032" s="5" t="s">
        <v>6440</v>
      </c>
    </row>
    <row r="1033" ht="19" customHeight="1" spans="1:16">
      <c r="A1033" s="5">
        <v>46</v>
      </c>
      <c r="B1033" s="5" t="s">
        <v>206</v>
      </c>
      <c r="C1033" s="5" t="s">
        <v>49</v>
      </c>
      <c r="D1033" s="8" t="s">
        <v>466</v>
      </c>
      <c r="E1033" s="6">
        <v>269.9</v>
      </c>
      <c r="F1033" s="6">
        <v>1523.5</v>
      </c>
      <c r="G1033" s="6">
        <v>137.3</v>
      </c>
      <c r="H1033" s="5" t="s">
        <v>120</v>
      </c>
      <c r="I1033" s="6">
        <f t="shared" si="64"/>
        <v>-1253.6</v>
      </c>
      <c r="J1033" s="5" t="str">
        <f>IF(H1033="否","不适用",IF(AND(ISNUMBER(E1033),ISNUMBER(F1033)),IF(I1033&gt;规则与名单!$B$2,"是","否"),"未判定"))</f>
        <v>不适用</v>
      </c>
      <c r="K1033" s="5" t="str">
        <f t="shared" si="65"/>
        <v>非测试日纯氢</v>
      </c>
      <c r="L1033" s="6">
        <f t="shared" si="66"/>
        <v>137.3</v>
      </c>
      <c r="M1033" s="5">
        <f t="shared" si="67"/>
        <v>0</v>
      </c>
      <c r="N1033" s="5" t="s">
        <v>6441</v>
      </c>
      <c r="O1033" s="5" t="s">
        <v>6442</v>
      </c>
      <c r="P1033" s="5" t="s">
        <v>6443</v>
      </c>
    </row>
    <row r="1034" ht="19" customHeight="1" spans="1:16">
      <c r="A1034" s="5">
        <v>46</v>
      </c>
      <c r="B1034" s="5" t="s">
        <v>206</v>
      </c>
      <c r="C1034" s="5" t="s">
        <v>49</v>
      </c>
      <c r="D1034" s="8" t="s">
        <v>333</v>
      </c>
      <c r="E1034" s="6">
        <v>271.8</v>
      </c>
      <c r="F1034" s="6">
        <v>1060.7</v>
      </c>
      <c r="G1034" s="6">
        <v>70.7</v>
      </c>
      <c r="H1034" s="5" t="s">
        <v>120</v>
      </c>
      <c r="I1034" s="6">
        <f t="shared" si="64"/>
        <v>-788.9</v>
      </c>
      <c r="J1034" s="5" t="str">
        <f>IF(H1034="否","不适用",IF(AND(ISNUMBER(E1034),ISNUMBER(F1034)),IF(I1034&gt;规则与名单!$B$2,"是","否"),"未判定"))</f>
        <v>不适用</v>
      </c>
      <c r="K1034" s="5" t="str">
        <f t="shared" si="65"/>
        <v>非测试日纯氢</v>
      </c>
      <c r="L1034" s="6">
        <f t="shared" si="66"/>
        <v>70.7</v>
      </c>
      <c r="M1034" s="5">
        <f t="shared" si="67"/>
        <v>0</v>
      </c>
      <c r="N1034" s="5" t="s">
        <v>6444</v>
      </c>
      <c r="O1034" s="5" t="s">
        <v>6445</v>
      </c>
      <c r="P1034" s="5" t="s">
        <v>6446</v>
      </c>
    </row>
    <row r="1035" ht="19" customHeight="1" spans="1:16">
      <c r="A1035" s="5">
        <v>46</v>
      </c>
      <c r="B1035" s="5" t="s">
        <v>206</v>
      </c>
      <c r="C1035" s="5" t="s">
        <v>49</v>
      </c>
      <c r="D1035" s="8" t="s">
        <v>175</v>
      </c>
      <c r="E1035" s="6">
        <v>363.2</v>
      </c>
      <c r="F1035" s="6">
        <v>343.5</v>
      </c>
      <c r="G1035" s="6">
        <v>215.8</v>
      </c>
      <c r="H1035" s="5" t="s">
        <v>120</v>
      </c>
      <c r="I1035" s="6">
        <f t="shared" si="64"/>
        <v>19.7</v>
      </c>
      <c r="J1035" s="5" t="str">
        <f>IF(H1035="否","不适用",IF(AND(ISNUMBER(E1035),ISNUMBER(F1035)),IF(I1035&gt;规则与名单!$B$2,"是","否"),"未判定"))</f>
        <v>不适用</v>
      </c>
      <c r="K1035" s="5" t="str">
        <f t="shared" si="65"/>
        <v>非测试日纯氢</v>
      </c>
      <c r="L1035" s="6">
        <f t="shared" si="66"/>
        <v>215.8</v>
      </c>
      <c r="M1035" s="5">
        <f t="shared" si="67"/>
        <v>0</v>
      </c>
      <c r="N1035" s="5" t="s">
        <v>6447</v>
      </c>
      <c r="O1035" s="5" t="s">
        <v>6448</v>
      </c>
      <c r="P1035" s="5" t="s">
        <v>6449</v>
      </c>
    </row>
    <row r="1036" ht="19" customHeight="1" spans="1:16">
      <c r="A1036" s="5">
        <v>46</v>
      </c>
      <c r="B1036" s="5" t="s">
        <v>206</v>
      </c>
      <c r="C1036" s="5" t="s">
        <v>49</v>
      </c>
      <c r="D1036" s="8" t="s">
        <v>3402</v>
      </c>
      <c r="E1036" s="6">
        <v>274.3</v>
      </c>
      <c r="F1036" s="6">
        <v>8021.4</v>
      </c>
      <c r="G1036" s="6">
        <v>135.8</v>
      </c>
      <c r="H1036" s="5" t="s">
        <v>120</v>
      </c>
      <c r="I1036" s="6">
        <f t="shared" si="64"/>
        <v>-7747.1</v>
      </c>
      <c r="J1036" s="5" t="str">
        <f>IF(H1036="否","不适用",IF(AND(ISNUMBER(E1036),ISNUMBER(F1036)),IF(I1036&gt;规则与名单!$B$2,"是","否"),"未判定"))</f>
        <v>不适用</v>
      </c>
      <c r="K1036" s="5" t="str">
        <f t="shared" si="65"/>
        <v>非测试日纯氢</v>
      </c>
      <c r="L1036" s="6">
        <f t="shared" si="66"/>
        <v>135.8</v>
      </c>
      <c r="M1036" s="5">
        <f t="shared" si="67"/>
        <v>0</v>
      </c>
      <c r="N1036" s="5" t="s">
        <v>6450</v>
      </c>
      <c r="O1036" s="5" t="s">
        <v>6451</v>
      </c>
      <c r="P1036" s="5" t="s">
        <v>6452</v>
      </c>
    </row>
    <row r="1037" ht="19" customHeight="1" spans="1:16">
      <c r="A1037" s="5">
        <v>46</v>
      </c>
      <c r="B1037" s="5" t="s">
        <v>206</v>
      </c>
      <c r="C1037" s="5" t="s">
        <v>49</v>
      </c>
      <c r="D1037" s="8" t="s">
        <v>487</v>
      </c>
      <c r="E1037" s="6">
        <v>369.9</v>
      </c>
      <c r="F1037" s="6">
        <v>349.2</v>
      </c>
      <c r="G1037" s="6">
        <v>237</v>
      </c>
      <c r="H1037" s="5" t="s">
        <v>120</v>
      </c>
      <c r="I1037" s="6">
        <f t="shared" si="64"/>
        <v>20.7</v>
      </c>
      <c r="J1037" s="5" t="str">
        <f>IF(H1037="否","不适用",IF(AND(ISNUMBER(E1037),ISNUMBER(F1037)),IF(I1037&gt;规则与名单!$B$2,"是","否"),"未判定"))</f>
        <v>不适用</v>
      </c>
      <c r="K1037" s="5" t="str">
        <f t="shared" si="65"/>
        <v>非测试日纯氢</v>
      </c>
      <c r="L1037" s="6">
        <f t="shared" si="66"/>
        <v>237</v>
      </c>
      <c r="M1037" s="5">
        <f t="shared" si="67"/>
        <v>0</v>
      </c>
      <c r="N1037" s="5" t="s">
        <v>6453</v>
      </c>
      <c r="O1037" s="5" t="s">
        <v>6454</v>
      </c>
      <c r="P1037" s="5" t="s">
        <v>6455</v>
      </c>
    </row>
    <row r="1038" ht="19" customHeight="1" spans="1:16">
      <c r="A1038" s="5">
        <v>46</v>
      </c>
      <c r="B1038" s="5" t="s">
        <v>206</v>
      </c>
      <c r="C1038" s="5" t="s">
        <v>49</v>
      </c>
      <c r="D1038" s="8" t="s">
        <v>121</v>
      </c>
      <c r="E1038" s="6">
        <v>269.8</v>
      </c>
      <c r="F1038" s="6">
        <v>1820.8</v>
      </c>
      <c r="G1038" s="6">
        <v>133.6</v>
      </c>
      <c r="H1038" s="5" t="s">
        <v>120</v>
      </c>
      <c r="I1038" s="6">
        <f t="shared" si="64"/>
        <v>-1551</v>
      </c>
      <c r="J1038" s="5" t="str">
        <f>IF(H1038="否","不适用",IF(AND(ISNUMBER(E1038),ISNUMBER(F1038)),IF(I1038&gt;规则与名单!$B$2,"是","否"),"未判定"))</f>
        <v>不适用</v>
      </c>
      <c r="K1038" s="5" t="str">
        <f t="shared" si="65"/>
        <v>非测试日纯氢</v>
      </c>
      <c r="L1038" s="6">
        <f t="shared" si="66"/>
        <v>133.6</v>
      </c>
      <c r="M1038" s="5">
        <f t="shared" si="67"/>
        <v>0</v>
      </c>
      <c r="N1038" s="5" t="s">
        <v>6456</v>
      </c>
      <c r="O1038" s="5" t="s">
        <v>6457</v>
      </c>
      <c r="P1038" s="5" t="s">
        <v>6458</v>
      </c>
    </row>
    <row r="1039" ht="19" customHeight="1" spans="1:16">
      <c r="A1039" s="5">
        <v>46</v>
      </c>
      <c r="B1039" s="5" t="s">
        <v>206</v>
      </c>
      <c r="C1039" s="5" t="s">
        <v>49</v>
      </c>
      <c r="D1039" s="8" t="s">
        <v>170</v>
      </c>
      <c r="E1039" s="6">
        <v>375.9</v>
      </c>
      <c r="F1039" s="6">
        <v>355.2</v>
      </c>
      <c r="G1039" s="6">
        <v>237.8</v>
      </c>
      <c r="H1039" s="5" t="s">
        <v>120</v>
      </c>
      <c r="I1039" s="6">
        <f t="shared" si="64"/>
        <v>20.7</v>
      </c>
      <c r="J1039" s="5" t="str">
        <f>IF(H1039="否","不适用",IF(AND(ISNUMBER(E1039),ISNUMBER(F1039)),IF(I1039&gt;规则与名单!$B$2,"是","否"),"未判定"))</f>
        <v>不适用</v>
      </c>
      <c r="K1039" s="5" t="str">
        <f t="shared" si="65"/>
        <v>非测试日纯氢</v>
      </c>
      <c r="L1039" s="6">
        <f t="shared" si="66"/>
        <v>237.8</v>
      </c>
      <c r="M1039" s="5">
        <f t="shared" si="67"/>
        <v>0</v>
      </c>
      <c r="N1039" s="5" t="s">
        <v>6459</v>
      </c>
      <c r="O1039" s="5" t="s">
        <v>6460</v>
      </c>
      <c r="P1039" s="5" t="s">
        <v>6461</v>
      </c>
    </row>
    <row r="1040" ht="19" customHeight="1" spans="1:16">
      <c r="A1040" s="5">
        <v>46</v>
      </c>
      <c r="B1040" s="5" t="s">
        <v>206</v>
      </c>
      <c r="C1040" s="5" t="s">
        <v>49</v>
      </c>
      <c r="D1040" s="8" t="s">
        <v>644</v>
      </c>
      <c r="E1040" s="6">
        <v>274.7</v>
      </c>
      <c r="F1040" s="6">
        <v>259.6</v>
      </c>
      <c r="G1040" s="6">
        <v>63.5</v>
      </c>
      <c r="H1040" s="5" t="s">
        <v>120</v>
      </c>
      <c r="I1040" s="6">
        <f t="shared" si="64"/>
        <v>15.1</v>
      </c>
      <c r="J1040" s="5" t="str">
        <f>IF(H1040="否","不适用",IF(AND(ISNUMBER(E1040),ISNUMBER(F1040)),IF(I1040&gt;规则与名单!$B$2,"是","否"),"未判定"))</f>
        <v>不适用</v>
      </c>
      <c r="K1040" s="5" t="str">
        <f t="shared" si="65"/>
        <v>非测试日纯氢</v>
      </c>
      <c r="L1040" s="6">
        <f t="shared" si="66"/>
        <v>63.5</v>
      </c>
      <c r="M1040" s="5">
        <f t="shared" si="67"/>
        <v>0</v>
      </c>
      <c r="N1040" s="5" t="s">
        <v>6462</v>
      </c>
      <c r="O1040" s="5" t="s">
        <v>6463</v>
      </c>
      <c r="P1040" s="5" t="s">
        <v>6464</v>
      </c>
    </row>
    <row r="1041" ht="19" customHeight="1" spans="1:16">
      <c r="A1041" s="5">
        <v>46</v>
      </c>
      <c r="B1041" s="5" t="s">
        <v>206</v>
      </c>
      <c r="C1041" s="5" t="s">
        <v>49</v>
      </c>
      <c r="D1041" s="8" t="s">
        <v>3418</v>
      </c>
      <c r="E1041" s="6">
        <v>369.4</v>
      </c>
      <c r="F1041" s="6">
        <v>349.3</v>
      </c>
      <c r="G1041" s="6">
        <v>225</v>
      </c>
      <c r="H1041" s="5" t="s">
        <v>120</v>
      </c>
      <c r="I1041" s="6">
        <f t="shared" si="64"/>
        <v>20.1</v>
      </c>
      <c r="J1041" s="5" t="str">
        <f>IF(H1041="否","不适用",IF(AND(ISNUMBER(E1041),ISNUMBER(F1041)),IF(I1041&gt;规则与名单!$B$2,"是","否"),"未判定"))</f>
        <v>不适用</v>
      </c>
      <c r="K1041" s="5" t="str">
        <f t="shared" si="65"/>
        <v>非测试日纯氢</v>
      </c>
      <c r="L1041" s="6">
        <f t="shared" si="66"/>
        <v>225</v>
      </c>
      <c r="M1041" s="5">
        <f t="shared" si="67"/>
        <v>0</v>
      </c>
      <c r="N1041" s="5" t="s">
        <v>6465</v>
      </c>
      <c r="O1041" s="5" t="s">
        <v>6466</v>
      </c>
      <c r="P1041" s="5" t="s">
        <v>6467</v>
      </c>
    </row>
    <row r="1042" ht="19" customHeight="1" spans="1:16">
      <c r="A1042" s="5">
        <v>46</v>
      </c>
      <c r="B1042" s="5" t="s">
        <v>206</v>
      </c>
      <c r="C1042" s="5" t="s">
        <v>49</v>
      </c>
      <c r="D1042" s="8" t="s">
        <v>3422</v>
      </c>
      <c r="E1042" s="6">
        <v>274.4</v>
      </c>
      <c r="F1042" s="6">
        <v>2432.1</v>
      </c>
      <c r="G1042" s="6">
        <v>143</v>
      </c>
      <c r="H1042" s="5" t="s">
        <v>120</v>
      </c>
      <c r="I1042" s="6">
        <f t="shared" si="64"/>
        <v>-2157.7</v>
      </c>
      <c r="J1042" s="5" t="str">
        <f>IF(H1042="否","不适用",IF(AND(ISNUMBER(E1042),ISNUMBER(F1042)),IF(I1042&gt;规则与名单!$B$2,"是","否"),"未判定"))</f>
        <v>不适用</v>
      </c>
      <c r="K1042" s="5" t="str">
        <f t="shared" si="65"/>
        <v>非测试日纯氢</v>
      </c>
      <c r="L1042" s="6">
        <f t="shared" si="66"/>
        <v>143</v>
      </c>
      <c r="M1042" s="5">
        <f t="shared" si="67"/>
        <v>0</v>
      </c>
      <c r="N1042" s="5" t="s">
        <v>6468</v>
      </c>
      <c r="O1042" s="5" t="s">
        <v>6469</v>
      </c>
      <c r="P1042" s="5" t="s">
        <v>6470</v>
      </c>
    </row>
    <row r="1043" ht="19" customHeight="1" spans="1:16">
      <c r="A1043" s="5">
        <v>46</v>
      </c>
      <c r="B1043" s="5" t="s">
        <v>206</v>
      </c>
      <c r="C1043" s="5" t="s">
        <v>49</v>
      </c>
      <c r="D1043" s="8" t="s">
        <v>336</v>
      </c>
      <c r="E1043" s="6">
        <v>356.9</v>
      </c>
      <c r="F1043" s="6">
        <v>1621.9</v>
      </c>
      <c r="G1043" s="6">
        <v>273.5</v>
      </c>
      <c r="H1043" s="5" t="s">
        <v>120</v>
      </c>
      <c r="I1043" s="6">
        <f t="shared" si="64"/>
        <v>-1265</v>
      </c>
      <c r="J1043" s="5" t="str">
        <f>IF(H1043="否","不适用",IF(AND(ISNUMBER(E1043),ISNUMBER(F1043)),IF(I1043&gt;规则与名单!$B$2,"是","否"),"未判定"))</f>
        <v>不适用</v>
      </c>
      <c r="K1043" s="5" t="str">
        <f t="shared" si="65"/>
        <v>非测试日纯氢</v>
      </c>
      <c r="L1043" s="6">
        <f t="shared" si="66"/>
        <v>273.5</v>
      </c>
      <c r="M1043" s="5">
        <f t="shared" si="67"/>
        <v>0</v>
      </c>
      <c r="N1043" s="5" t="s">
        <v>6471</v>
      </c>
      <c r="O1043" s="5" t="s">
        <v>6472</v>
      </c>
      <c r="P1043" s="5" t="s">
        <v>6473</v>
      </c>
    </row>
    <row r="1044" ht="19" customHeight="1" spans="1:16">
      <c r="A1044" s="5">
        <v>46</v>
      </c>
      <c r="B1044" s="5" t="s">
        <v>206</v>
      </c>
      <c r="C1044" s="5" t="s">
        <v>49</v>
      </c>
      <c r="D1044" s="8" t="s">
        <v>653</v>
      </c>
      <c r="E1044" s="6">
        <v>277</v>
      </c>
      <c r="F1044" s="6">
        <v>2374.2</v>
      </c>
      <c r="G1044" s="6">
        <v>140.1</v>
      </c>
      <c r="H1044" s="5" t="s">
        <v>120</v>
      </c>
      <c r="I1044" s="6">
        <f t="shared" si="64"/>
        <v>-2097.2</v>
      </c>
      <c r="J1044" s="5" t="str">
        <f>IF(H1044="否","不适用",IF(AND(ISNUMBER(E1044),ISNUMBER(F1044)),IF(I1044&gt;规则与名单!$B$2,"是","否"),"未判定"))</f>
        <v>不适用</v>
      </c>
      <c r="K1044" s="5" t="str">
        <f t="shared" si="65"/>
        <v>非测试日纯氢</v>
      </c>
      <c r="L1044" s="6">
        <f t="shared" si="66"/>
        <v>140.1</v>
      </c>
      <c r="M1044" s="5">
        <f t="shared" si="67"/>
        <v>0</v>
      </c>
      <c r="N1044" s="5" t="s">
        <v>6474</v>
      </c>
      <c r="O1044" s="5" t="s">
        <v>6475</v>
      </c>
      <c r="P1044" s="5" t="s">
        <v>6476</v>
      </c>
    </row>
    <row r="1045" ht="19" customHeight="1" spans="1:16">
      <c r="A1045" s="5">
        <v>46</v>
      </c>
      <c r="B1045" s="5" t="s">
        <v>206</v>
      </c>
      <c r="C1045" s="5" t="s">
        <v>49</v>
      </c>
      <c r="D1045" s="8" t="s">
        <v>140</v>
      </c>
      <c r="E1045" s="6">
        <v>307.6</v>
      </c>
      <c r="F1045" s="6">
        <v>10741</v>
      </c>
      <c r="G1045" s="6">
        <v>217.8</v>
      </c>
      <c r="H1045" s="5" t="s">
        <v>120</v>
      </c>
      <c r="I1045" s="6">
        <f t="shared" si="64"/>
        <v>-10433.4</v>
      </c>
      <c r="J1045" s="5" t="str">
        <f>IF(H1045="否","不适用",IF(AND(ISNUMBER(E1045),ISNUMBER(F1045)),IF(I1045&gt;规则与名单!$B$2,"是","否"),"未判定"))</f>
        <v>不适用</v>
      </c>
      <c r="K1045" s="5" t="str">
        <f t="shared" si="65"/>
        <v>非测试日纯氢</v>
      </c>
      <c r="L1045" s="6">
        <f t="shared" si="66"/>
        <v>217.8</v>
      </c>
      <c r="M1045" s="5">
        <f t="shared" si="67"/>
        <v>0</v>
      </c>
      <c r="N1045" s="5" t="s">
        <v>6477</v>
      </c>
      <c r="O1045" s="5" t="s">
        <v>6478</v>
      </c>
      <c r="P1045" s="5" t="s">
        <v>6479</v>
      </c>
    </row>
    <row r="1046" ht="19" customHeight="1" spans="1:16">
      <c r="A1046" s="5">
        <v>46</v>
      </c>
      <c r="B1046" s="5" t="s">
        <v>206</v>
      </c>
      <c r="C1046" s="5" t="s">
        <v>49</v>
      </c>
      <c r="D1046" s="8" t="s">
        <v>115</v>
      </c>
      <c r="E1046" s="6">
        <v>274.1</v>
      </c>
      <c r="F1046" s="6">
        <v>258.6</v>
      </c>
      <c r="G1046" s="6">
        <v>138</v>
      </c>
      <c r="H1046" s="5" t="s">
        <v>120</v>
      </c>
      <c r="I1046" s="6">
        <f t="shared" si="64"/>
        <v>15.5</v>
      </c>
      <c r="J1046" s="5" t="str">
        <f>IF(H1046="否","不适用",IF(AND(ISNUMBER(E1046),ISNUMBER(F1046)),IF(I1046&gt;规则与名单!$B$2,"是","否"),"未判定"))</f>
        <v>不适用</v>
      </c>
      <c r="K1046" s="5" t="str">
        <f t="shared" si="65"/>
        <v>非测试日纯氢</v>
      </c>
      <c r="L1046" s="6">
        <f t="shared" si="66"/>
        <v>138</v>
      </c>
      <c r="M1046" s="5">
        <f t="shared" si="67"/>
        <v>0</v>
      </c>
      <c r="N1046" s="5" t="s">
        <v>6480</v>
      </c>
      <c r="O1046" s="5" t="s">
        <v>6481</v>
      </c>
      <c r="P1046" s="5" t="s">
        <v>6482</v>
      </c>
    </row>
    <row r="1047" ht="19" customHeight="1" spans="1:16">
      <c r="A1047" s="5">
        <v>47</v>
      </c>
      <c r="B1047" s="5" t="s">
        <v>207</v>
      </c>
      <c r="C1047" s="5" t="s">
        <v>49</v>
      </c>
      <c r="D1047" s="8" t="s">
        <v>114</v>
      </c>
      <c r="E1047" s="6">
        <v>300.5</v>
      </c>
      <c r="F1047" s="6">
        <v>284</v>
      </c>
      <c r="G1047" s="6">
        <v>114.1</v>
      </c>
      <c r="H1047" s="5" t="s">
        <v>113</v>
      </c>
      <c r="I1047" s="6">
        <f t="shared" si="64"/>
        <v>16.5</v>
      </c>
      <c r="J1047" s="5" t="str">
        <f>IF(H1047="否","不适用",IF(AND(ISNUMBER(E1047),ISNUMBER(F1047)),IF(I1047&gt;规则与名单!$B$2,"是","否"),"未判定"))</f>
        <v>否</v>
      </c>
      <c r="K1047" s="5" t="str">
        <f t="shared" si="65"/>
        <v>非测试日纯氢</v>
      </c>
      <c r="L1047" s="6">
        <f t="shared" si="66"/>
        <v>114.1</v>
      </c>
      <c r="M1047" s="5">
        <f t="shared" si="67"/>
        <v>0</v>
      </c>
      <c r="N1047" s="5" t="s">
        <v>6483</v>
      </c>
      <c r="O1047" s="5" t="s">
        <v>6484</v>
      </c>
      <c r="P1047" s="5" t="s">
        <v>6485</v>
      </c>
    </row>
    <row r="1048" ht="19" customHeight="1" spans="1:16">
      <c r="A1048" s="5">
        <v>47</v>
      </c>
      <c r="B1048" s="5" t="s">
        <v>207</v>
      </c>
      <c r="C1048" s="5" t="s">
        <v>49</v>
      </c>
      <c r="D1048" s="8" t="s">
        <v>605</v>
      </c>
      <c r="E1048" s="6">
        <v>277</v>
      </c>
      <c r="F1048" s="6">
        <v>262</v>
      </c>
      <c r="G1048" s="6">
        <v>37.7</v>
      </c>
      <c r="H1048" s="5" t="s">
        <v>113</v>
      </c>
      <c r="I1048" s="6">
        <f t="shared" si="64"/>
        <v>15</v>
      </c>
      <c r="J1048" s="5" t="str">
        <f>IF(H1048="否","不适用",IF(AND(ISNUMBER(E1048),ISNUMBER(F1048)),IF(I1048&gt;规则与名单!$B$2,"是","否"),"未判定"))</f>
        <v>否</v>
      </c>
      <c r="K1048" s="5" t="str">
        <f t="shared" si="65"/>
        <v>非测试日纯氢</v>
      </c>
      <c r="L1048" s="6">
        <f t="shared" si="66"/>
        <v>37.7</v>
      </c>
      <c r="M1048" s="5">
        <f t="shared" si="67"/>
        <v>0</v>
      </c>
      <c r="N1048" s="5" t="s">
        <v>6486</v>
      </c>
      <c r="O1048" s="5" t="s">
        <v>6487</v>
      </c>
      <c r="P1048" s="5" t="s">
        <v>6488</v>
      </c>
    </row>
    <row r="1049" ht="19" customHeight="1" spans="1:16">
      <c r="A1049" s="5">
        <v>47</v>
      </c>
      <c r="B1049" s="5" t="s">
        <v>207</v>
      </c>
      <c r="C1049" s="5" t="s">
        <v>49</v>
      </c>
      <c r="D1049" s="8" t="s">
        <v>186</v>
      </c>
      <c r="E1049" s="6">
        <v>142</v>
      </c>
      <c r="F1049" s="6">
        <v>134</v>
      </c>
      <c r="G1049" s="6">
        <v>9.8</v>
      </c>
      <c r="H1049" s="5" t="s">
        <v>113</v>
      </c>
      <c r="I1049" s="6">
        <f t="shared" si="64"/>
        <v>8</v>
      </c>
      <c r="J1049" s="5" t="str">
        <f>IF(H1049="否","不适用",IF(AND(ISNUMBER(E1049),ISNUMBER(F1049)),IF(I1049&gt;规则与名单!$B$2,"是","否"),"未判定"))</f>
        <v>否</v>
      </c>
      <c r="K1049" s="5" t="str">
        <f t="shared" si="65"/>
        <v>非测试日纯氢</v>
      </c>
      <c r="L1049" s="6">
        <f t="shared" si="66"/>
        <v>9.8</v>
      </c>
      <c r="M1049" s="5">
        <f t="shared" si="67"/>
        <v>0</v>
      </c>
      <c r="N1049" s="5" t="s">
        <v>6489</v>
      </c>
      <c r="O1049" s="5" t="s">
        <v>6490</v>
      </c>
      <c r="P1049" s="5" t="s">
        <v>6491</v>
      </c>
    </row>
    <row r="1050" ht="19" customHeight="1" spans="1:16">
      <c r="A1050" s="5">
        <v>47</v>
      </c>
      <c r="B1050" s="5" t="s">
        <v>207</v>
      </c>
      <c r="C1050" s="5" t="s">
        <v>49</v>
      </c>
      <c r="D1050" s="8" t="s">
        <v>165</v>
      </c>
      <c r="E1050" s="6">
        <v>198.1</v>
      </c>
      <c r="F1050" s="6">
        <v>254</v>
      </c>
      <c r="G1050" s="6">
        <v>24.5</v>
      </c>
      <c r="H1050" s="5" t="s">
        <v>113</v>
      </c>
      <c r="I1050" s="6">
        <f t="shared" si="64"/>
        <v>-55.9</v>
      </c>
      <c r="J1050" s="5" t="str">
        <f>IF(H1050="否","不适用",IF(AND(ISNUMBER(E1050),ISNUMBER(F1050)),IF(I1050&gt;规则与名单!$B$2,"是","否"),"未判定"))</f>
        <v>否</v>
      </c>
      <c r="K1050" s="5" t="str">
        <f t="shared" si="65"/>
        <v>非测试日纯氢</v>
      </c>
      <c r="L1050" s="6">
        <f t="shared" si="66"/>
        <v>24.5</v>
      </c>
      <c r="M1050" s="5">
        <f t="shared" si="67"/>
        <v>0</v>
      </c>
      <c r="N1050" s="5" t="s">
        <v>6492</v>
      </c>
      <c r="O1050" s="5" t="s">
        <v>6493</v>
      </c>
      <c r="P1050" s="5" t="s">
        <v>6494</v>
      </c>
    </row>
    <row r="1051" ht="19" customHeight="1" spans="1:16">
      <c r="A1051" s="5">
        <v>47</v>
      </c>
      <c r="B1051" s="5" t="s">
        <v>207</v>
      </c>
      <c r="C1051" s="5" t="s">
        <v>49</v>
      </c>
      <c r="D1051" s="8" t="s">
        <v>151</v>
      </c>
      <c r="E1051" s="6">
        <v>100.1</v>
      </c>
      <c r="F1051" s="6">
        <v>216.8</v>
      </c>
      <c r="G1051" s="6">
        <v>23.3</v>
      </c>
      <c r="H1051" s="5" t="s">
        <v>113</v>
      </c>
      <c r="I1051" s="6">
        <f t="shared" si="64"/>
        <v>-116.7</v>
      </c>
      <c r="J1051" s="5" t="str">
        <f>IF(H1051="否","不适用",IF(AND(ISNUMBER(E1051),ISNUMBER(F1051)),IF(I1051&gt;规则与名单!$B$2,"是","否"),"未判定"))</f>
        <v>否</v>
      </c>
      <c r="K1051" s="5" t="str">
        <f t="shared" si="65"/>
        <v>非测试日纯氢</v>
      </c>
      <c r="L1051" s="6">
        <f t="shared" si="66"/>
        <v>23.3</v>
      </c>
      <c r="M1051" s="5">
        <f t="shared" si="67"/>
        <v>0</v>
      </c>
      <c r="N1051" s="5" t="s">
        <v>6495</v>
      </c>
      <c r="O1051" s="5" t="s">
        <v>6496</v>
      </c>
      <c r="P1051" s="5" t="s">
        <v>6497</v>
      </c>
    </row>
    <row r="1052" ht="19" customHeight="1" spans="1:16">
      <c r="A1052" s="5">
        <v>47</v>
      </c>
      <c r="B1052" s="5" t="s">
        <v>207</v>
      </c>
      <c r="C1052" s="5" t="s">
        <v>49</v>
      </c>
      <c r="D1052" s="8" t="s">
        <v>3358</v>
      </c>
      <c r="E1052" s="6">
        <v>431.6</v>
      </c>
      <c r="F1052" s="6">
        <v>218.6</v>
      </c>
      <c r="G1052" s="6">
        <v>19.3</v>
      </c>
      <c r="H1052" s="5" t="s">
        <v>113</v>
      </c>
      <c r="I1052" s="6">
        <f t="shared" si="64"/>
        <v>213</v>
      </c>
      <c r="J1052" s="5" t="str">
        <f>IF(H1052="否","不适用",IF(AND(ISNUMBER(E1052),ISNUMBER(F1052)),IF(I1052&gt;规则与名单!$B$2,"是","否"),"未判定"))</f>
        <v>是</v>
      </c>
      <c r="K1052" s="5" t="str">
        <f t="shared" si="65"/>
        <v>测试日GPS</v>
      </c>
      <c r="L1052" s="6">
        <f t="shared" si="66"/>
        <v>218.6</v>
      </c>
      <c r="M1052" s="5">
        <f t="shared" si="67"/>
        <v>0</v>
      </c>
      <c r="N1052" s="5" t="s">
        <v>6498</v>
      </c>
      <c r="O1052" s="5" t="s">
        <v>6499</v>
      </c>
      <c r="P1052" s="5" t="s">
        <v>6500</v>
      </c>
    </row>
    <row r="1053" ht="19" customHeight="1" spans="1:16">
      <c r="A1053" s="5">
        <v>47</v>
      </c>
      <c r="B1053" s="5" t="s">
        <v>207</v>
      </c>
      <c r="C1053" s="5" t="s">
        <v>49</v>
      </c>
      <c r="D1053" s="8" t="s">
        <v>272</v>
      </c>
      <c r="E1053" s="6">
        <v>176</v>
      </c>
      <c r="F1053" s="6">
        <v>166.4</v>
      </c>
      <c r="G1053" s="6">
        <v>23.6</v>
      </c>
      <c r="H1053" s="5" t="s">
        <v>113</v>
      </c>
      <c r="I1053" s="6">
        <f t="shared" si="64"/>
        <v>9.59999999999999</v>
      </c>
      <c r="J1053" s="5" t="str">
        <f>IF(H1053="否","不适用",IF(AND(ISNUMBER(E1053),ISNUMBER(F1053)),IF(I1053&gt;规则与名单!$B$2,"是","否"),"未判定"))</f>
        <v>否</v>
      </c>
      <c r="K1053" s="5" t="str">
        <f t="shared" si="65"/>
        <v>非测试日纯氢</v>
      </c>
      <c r="L1053" s="6">
        <f t="shared" si="66"/>
        <v>23.6</v>
      </c>
      <c r="M1053" s="5">
        <f t="shared" si="67"/>
        <v>0</v>
      </c>
      <c r="N1053" s="5" t="s">
        <v>6501</v>
      </c>
      <c r="O1053" s="5" t="s">
        <v>6502</v>
      </c>
      <c r="P1053" s="5" t="s">
        <v>6503</v>
      </c>
    </row>
    <row r="1054" ht="19" customHeight="1" spans="1:16">
      <c r="A1054" s="5">
        <v>47</v>
      </c>
      <c r="B1054" s="5" t="s">
        <v>207</v>
      </c>
      <c r="C1054" s="5" t="s">
        <v>49</v>
      </c>
      <c r="D1054" s="8" t="s">
        <v>506</v>
      </c>
      <c r="E1054" s="6">
        <v>174.3</v>
      </c>
      <c r="F1054" s="6">
        <v>165.2</v>
      </c>
      <c r="G1054" s="6">
        <v>76.9</v>
      </c>
      <c r="H1054" s="5" t="s">
        <v>113</v>
      </c>
      <c r="I1054" s="6">
        <f t="shared" si="64"/>
        <v>9.10000000000002</v>
      </c>
      <c r="J1054" s="5" t="str">
        <f>IF(H1054="否","不适用",IF(AND(ISNUMBER(E1054),ISNUMBER(F1054)),IF(I1054&gt;规则与名单!$B$2,"是","否"),"未判定"))</f>
        <v>否</v>
      </c>
      <c r="K1054" s="5" t="str">
        <f t="shared" si="65"/>
        <v>非测试日纯氢</v>
      </c>
      <c r="L1054" s="6">
        <f t="shared" si="66"/>
        <v>76.9</v>
      </c>
      <c r="M1054" s="5">
        <f t="shared" si="67"/>
        <v>0</v>
      </c>
      <c r="N1054" s="5" t="s">
        <v>6504</v>
      </c>
      <c r="O1054" s="5" t="s">
        <v>6505</v>
      </c>
      <c r="P1054" s="5" t="s">
        <v>6506</v>
      </c>
    </row>
    <row r="1055" ht="19" customHeight="1" spans="1:16">
      <c r="A1055" s="5">
        <v>47</v>
      </c>
      <c r="B1055" s="5" t="s">
        <v>207</v>
      </c>
      <c r="C1055" s="5" t="s">
        <v>49</v>
      </c>
      <c r="D1055" s="8" t="s">
        <v>673</v>
      </c>
      <c r="E1055" s="6">
        <v>271.2</v>
      </c>
      <c r="F1055" s="6">
        <v>256.8</v>
      </c>
      <c r="G1055" s="6">
        <v>67.4</v>
      </c>
      <c r="H1055" s="5" t="s">
        <v>113</v>
      </c>
      <c r="I1055" s="6">
        <f t="shared" si="64"/>
        <v>14.4</v>
      </c>
      <c r="J1055" s="5" t="str">
        <f>IF(H1055="否","不适用",IF(AND(ISNUMBER(E1055),ISNUMBER(F1055)),IF(I1055&gt;规则与名单!$B$2,"是","否"),"未判定"))</f>
        <v>否</v>
      </c>
      <c r="K1055" s="5" t="str">
        <f t="shared" si="65"/>
        <v>非测试日纯氢</v>
      </c>
      <c r="L1055" s="6">
        <f t="shared" si="66"/>
        <v>67.4</v>
      </c>
      <c r="M1055" s="5">
        <f t="shared" si="67"/>
        <v>0</v>
      </c>
      <c r="N1055" s="5" t="s">
        <v>6507</v>
      </c>
      <c r="O1055" s="5" t="s">
        <v>6508</v>
      </c>
      <c r="P1055" s="5" t="s">
        <v>6509</v>
      </c>
    </row>
    <row r="1056" ht="19" customHeight="1" spans="1:16">
      <c r="A1056" s="5">
        <v>47</v>
      </c>
      <c r="B1056" s="5" t="s">
        <v>207</v>
      </c>
      <c r="C1056" s="5" t="s">
        <v>49</v>
      </c>
      <c r="D1056" s="8" t="s">
        <v>183</v>
      </c>
      <c r="E1056" s="6">
        <v>208.9</v>
      </c>
      <c r="F1056" s="6">
        <v>197.8</v>
      </c>
      <c r="G1056" s="6">
        <v>49.2</v>
      </c>
      <c r="H1056" s="5" t="s">
        <v>113</v>
      </c>
      <c r="I1056" s="6">
        <f t="shared" si="64"/>
        <v>11.1</v>
      </c>
      <c r="J1056" s="5" t="str">
        <f>IF(H1056="否","不适用",IF(AND(ISNUMBER(E1056),ISNUMBER(F1056)),IF(I1056&gt;规则与名单!$B$2,"是","否"),"未判定"))</f>
        <v>否</v>
      </c>
      <c r="K1056" s="5" t="str">
        <f t="shared" si="65"/>
        <v>非测试日纯氢</v>
      </c>
      <c r="L1056" s="6">
        <f t="shared" si="66"/>
        <v>49.2</v>
      </c>
      <c r="M1056" s="5">
        <f t="shared" si="67"/>
        <v>0</v>
      </c>
      <c r="N1056" s="5" t="s">
        <v>6510</v>
      </c>
      <c r="O1056" s="5" t="s">
        <v>6511</v>
      </c>
      <c r="P1056" s="5" t="s">
        <v>6512</v>
      </c>
    </row>
    <row r="1057" ht="19" customHeight="1" spans="1:16">
      <c r="A1057" s="5">
        <v>47</v>
      </c>
      <c r="B1057" s="5" t="s">
        <v>207</v>
      </c>
      <c r="C1057" s="5" t="s">
        <v>49</v>
      </c>
      <c r="D1057" s="8" t="s">
        <v>431</v>
      </c>
      <c r="E1057" s="6">
        <v>182.6</v>
      </c>
      <c r="F1057" s="6">
        <v>172.8</v>
      </c>
      <c r="G1057" s="6">
        <v>28.9</v>
      </c>
      <c r="H1057" s="5" t="s">
        <v>113</v>
      </c>
      <c r="I1057" s="6">
        <f t="shared" si="64"/>
        <v>9.79999999999998</v>
      </c>
      <c r="J1057" s="5" t="str">
        <f>IF(H1057="否","不适用",IF(AND(ISNUMBER(E1057),ISNUMBER(F1057)),IF(I1057&gt;规则与名单!$B$2,"是","否"),"未判定"))</f>
        <v>否</v>
      </c>
      <c r="K1057" s="5" t="str">
        <f t="shared" si="65"/>
        <v>非测试日纯氢</v>
      </c>
      <c r="L1057" s="6">
        <f t="shared" si="66"/>
        <v>28.9</v>
      </c>
      <c r="M1057" s="5">
        <f t="shared" si="67"/>
        <v>0</v>
      </c>
      <c r="N1057" s="5" t="s">
        <v>6513</v>
      </c>
      <c r="O1057" s="5" t="s">
        <v>6514</v>
      </c>
      <c r="P1057" s="5" t="s">
        <v>6515</v>
      </c>
    </row>
    <row r="1058" ht="19" customHeight="1" spans="1:16">
      <c r="A1058" s="5">
        <v>47</v>
      </c>
      <c r="B1058" s="5" t="s">
        <v>207</v>
      </c>
      <c r="C1058" s="5" t="s">
        <v>49</v>
      </c>
      <c r="D1058" s="8" t="s">
        <v>3377</v>
      </c>
      <c r="E1058" s="6">
        <v>199.7</v>
      </c>
      <c r="F1058" s="6">
        <v>230.3</v>
      </c>
      <c r="G1058" s="6">
        <v>46</v>
      </c>
      <c r="H1058" s="5" t="s">
        <v>113</v>
      </c>
      <c r="I1058" s="6">
        <f t="shared" si="64"/>
        <v>-30.6</v>
      </c>
      <c r="J1058" s="5" t="str">
        <f>IF(H1058="否","不适用",IF(AND(ISNUMBER(E1058),ISNUMBER(F1058)),IF(I1058&gt;规则与名单!$B$2,"是","否"),"未判定"))</f>
        <v>否</v>
      </c>
      <c r="K1058" s="5" t="str">
        <f t="shared" si="65"/>
        <v>非测试日纯氢</v>
      </c>
      <c r="L1058" s="6">
        <f t="shared" si="66"/>
        <v>46</v>
      </c>
      <c r="M1058" s="5">
        <f t="shared" si="67"/>
        <v>0</v>
      </c>
      <c r="N1058" s="5" t="s">
        <v>6516</v>
      </c>
      <c r="O1058" s="5" t="s">
        <v>6517</v>
      </c>
      <c r="P1058" s="5" t="s">
        <v>6518</v>
      </c>
    </row>
    <row r="1059" ht="19" customHeight="1" spans="1:16">
      <c r="A1059" s="5">
        <v>47</v>
      </c>
      <c r="B1059" s="5" t="s">
        <v>207</v>
      </c>
      <c r="C1059" s="5" t="s">
        <v>49</v>
      </c>
      <c r="D1059" s="8" t="s">
        <v>407</v>
      </c>
      <c r="E1059" s="6">
        <v>135.7</v>
      </c>
      <c r="F1059" s="6">
        <v>86.5</v>
      </c>
      <c r="G1059" s="6">
        <v>27.8</v>
      </c>
      <c r="H1059" s="5" t="s">
        <v>113</v>
      </c>
      <c r="I1059" s="6">
        <f t="shared" si="64"/>
        <v>49.2</v>
      </c>
      <c r="J1059" s="5" t="str">
        <f>IF(H1059="否","不适用",IF(AND(ISNUMBER(E1059),ISNUMBER(F1059)),IF(I1059&gt;规则与名单!$B$2,"是","否"),"未判定"))</f>
        <v>否</v>
      </c>
      <c r="K1059" s="5" t="str">
        <f t="shared" si="65"/>
        <v>非测试日纯氢</v>
      </c>
      <c r="L1059" s="6">
        <f t="shared" si="66"/>
        <v>27.8</v>
      </c>
      <c r="M1059" s="5">
        <f t="shared" si="67"/>
        <v>0</v>
      </c>
      <c r="N1059" s="5" t="s">
        <v>6519</v>
      </c>
      <c r="O1059" s="5" t="s">
        <v>6520</v>
      </c>
      <c r="P1059" s="5" t="s">
        <v>6521</v>
      </c>
    </row>
    <row r="1060" ht="19" customHeight="1" spans="1:16">
      <c r="A1060" s="5">
        <v>47</v>
      </c>
      <c r="B1060" s="5" t="s">
        <v>207</v>
      </c>
      <c r="C1060" s="5" t="s">
        <v>49</v>
      </c>
      <c r="D1060" s="8" t="s">
        <v>411</v>
      </c>
      <c r="E1060" s="6">
        <v>160.8</v>
      </c>
      <c r="F1060" s="6">
        <v>152.2</v>
      </c>
      <c r="G1060" s="6">
        <v>41</v>
      </c>
      <c r="H1060" s="5" t="s">
        <v>113</v>
      </c>
      <c r="I1060" s="6">
        <f t="shared" si="64"/>
        <v>8.60000000000002</v>
      </c>
      <c r="J1060" s="5" t="str">
        <f>IF(H1060="否","不适用",IF(AND(ISNUMBER(E1060),ISNUMBER(F1060)),IF(I1060&gt;规则与名单!$B$2,"是","否"),"未判定"))</f>
        <v>否</v>
      </c>
      <c r="K1060" s="5" t="str">
        <f t="shared" si="65"/>
        <v>非测试日纯氢</v>
      </c>
      <c r="L1060" s="6">
        <f t="shared" si="66"/>
        <v>41</v>
      </c>
      <c r="M1060" s="5">
        <f t="shared" si="67"/>
        <v>0</v>
      </c>
      <c r="N1060" s="5" t="s">
        <v>6522</v>
      </c>
      <c r="O1060" s="5" t="s">
        <v>6523</v>
      </c>
      <c r="P1060" s="5" t="s">
        <v>6524</v>
      </c>
    </row>
    <row r="1061" ht="19" customHeight="1" spans="1:16">
      <c r="A1061" s="5">
        <v>47</v>
      </c>
      <c r="B1061" s="5" t="s">
        <v>207</v>
      </c>
      <c r="C1061" s="5" t="s">
        <v>49</v>
      </c>
      <c r="D1061" s="8" t="s">
        <v>251</v>
      </c>
      <c r="E1061" s="6">
        <v>165.2</v>
      </c>
      <c r="F1061" s="6">
        <v>156.4</v>
      </c>
      <c r="G1061" s="6">
        <v>18.1</v>
      </c>
      <c r="H1061" s="5" t="s">
        <v>113</v>
      </c>
      <c r="I1061" s="6">
        <f t="shared" si="64"/>
        <v>8.79999999999998</v>
      </c>
      <c r="J1061" s="5" t="str">
        <f>IF(H1061="否","不适用",IF(AND(ISNUMBER(E1061),ISNUMBER(F1061)),IF(I1061&gt;规则与名单!$B$2,"是","否"),"未判定"))</f>
        <v>否</v>
      </c>
      <c r="K1061" s="5" t="str">
        <f t="shared" si="65"/>
        <v>非测试日纯氢</v>
      </c>
      <c r="L1061" s="6">
        <f t="shared" si="66"/>
        <v>18.1</v>
      </c>
      <c r="M1061" s="5">
        <f t="shared" si="67"/>
        <v>0</v>
      </c>
      <c r="N1061" s="5" t="s">
        <v>6525</v>
      </c>
      <c r="O1061" s="5" t="s">
        <v>6526</v>
      </c>
      <c r="P1061" s="5" t="s">
        <v>6527</v>
      </c>
    </row>
    <row r="1062" ht="19" customHeight="1" spans="1:16">
      <c r="A1062" s="5">
        <v>47</v>
      </c>
      <c r="B1062" s="5" t="s">
        <v>207</v>
      </c>
      <c r="C1062" s="5" t="s">
        <v>49</v>
      </c>
      <c r="D1062" s="8" t="s">
        <v>472</v>
      </c>
      <c r="E1062" s="6">
        <v>144.7</v>
      </c>
      <c r="F1062" s="6">
        <v>136.8</v>
      </c>
      <c r="G1062" s="6">
        <v>14.8</v>
      </c>
      <c r="H1062" s="5" t="s">
        <v>113</v>
      </c>
      <c r="I1062" s="6">
        <f t="shared" si="64"/>
        <v>7.89999999999998</v>
      </c>
      <c r="J1062" s="5" t="str">
        <f>IF(H1062="否","不适用",IF(AND(ISNUMBER(E1062),ISNUMBER(F1062)),IF(I1062&gt;规则与名单!$B$2,"是","否"),"未判定"))</f>
        <v>否</v>
      </c>
      <c r="K1062" s="5" t="str">
        <f t="shared" si="65"/>
        <v>非测试日纯氢</v>
      </c>
      <c r="L1062" s="6">
        <f t="shared" si="66"/>
        <v>14.8</v>
      </c>
      <c r="M1062" s="5">
        <f t="shared" si="67"/>
        <v>0</v>
      </c>
      <c r="N1062" s="5" t="s">
        <v>6528</v>
      </c>
      <c r="O1062" s="5" t="s">
        <v>6529</v>
      </c>
      <c r="P1062" s="5" t="s">
        <v>6530</v>
      </c>
    </row>
    <row r="1063" ht="19" customHeight="1" spans="1:16">
      <c r="A1063" s="5">
        <v>47</v>
      </c>
      <c r="B1063" s="5" t="s">
        <v>207</v>
      </c>
      <c r="C1063" s="5" t="s">
        <v>49</v>
      </c>
      <c r="D1063" s="8" t="s">
        <v>466</v>
      </c>
      <c r="E1063" s="6">
        <v>424.3</v>
      </c>
      <c r="F1063" s="6">
        <v>400.9</v>
      </c>
      <c r="G1063" s="6">
        <v>146.6</v>
      </c>
      <c r="H1063" s="5" t="s">
        <v>113</v>
      </c>
      <c r="I1063" s="6">
        <f t="shared" si="64"/>
        <v>23.4</v>
      </c>
      <c r="J1063" s="5" t="str">
        <f>IF(H1063="否","不适用",IF(AND(ISNUMBER(E1063),ISNUMBER(F1063)),IF(I1063&gt;规则与名单!$B$2,"是","否"),"未判定"))</f>
        <v>否</v>
      </c>
      <c r="K1063" s="5" t="str">
        <f t="shared" si="65"/>
        <v>非测试日纯氢</v>
      </c>
      <c r="L1063" s="6">
        <f t="shared" si="66"/>
        <v>146.6</v>
      </c>
      <c r="M1063" s="5">
        <f t="shared" si="67"/>
        <v>0</v>
      </c>
      <c r="N1063" s="5" t="s">
        <v>6531</v>
      </c>
      <c r="O1063" s="5" t="s">
        <v>6532</v>
      </c>
      <c r="P1063" s="5" t="s">
        <v>6533</v>
      </c>
    </row>
    <row r="1064" ht="19" customHeight="1" spans="1:16">
      <c r="A1064" s="5">
        <v>47</v>
      </c>
      <c r="B1064" s="5" t="s">
        <v>207</v>
      </c>
      <c r="C1064" s="5" t="s">
        <v>49</v>
      </c>
      <c r="D1064" s="8" t="s">
        <v>333</v>
      </c>
      <c r="E1064" s="6">
        <v>211.4</v>
      </c>
      <c r="F1064" s="6">
        <v>199.7</v>
      </c>
      <c r="G1064" s="6">
        <v>66.8</v>
      </c>
      <c r="H1064" s="5" t="s">
        <v>113</v>
      </c>
      <c r="I1064" s="6">
        <f t="shared" si="64"/>
        <v>11.7</v>
      </c>
      <c r="J1064" s="5" t="str">
        <f>IF(H1064="否","不适用",IF(AND(ISNUMBER(E1064),ISNUMBER(F1064)),IF(I1064&gt;规则与名单!$B$2,"是","否"),"未判定"))</f>
        <v>否</v>
      </c>
      <c r="K1064" s="5" t="str">
        <f t="shared" si="65"/>
        <v>非测试日纯氢</v>
      </c>
      <c r="L1064" s="6">
        <f t="shared" si="66"/>
        <v>66.8</v>
      </c>
      <c r="M1064" s="5">
        <f t="shared" si="67"/>
        <v>0</v>
      </c>
      <c r="N1064" s="5" t="s">
        <v>6534</v>
      </c>
      <c r="O1064" s="5" t="s">
        <v>6535</v>
      </c>
      <c r="P1064" s="5" t="s">
        <v>6536</v>
      </c>
    </row>
    <row r="1065" ht="19" customHeight="1" spans="1:16">
      <c r="A1065" s="5">
        <v>47</v>
      </c>
      <c r="B1065" s="5" t="s">
        <v>207</v>
      </c>
      <c r="C1065" s="5" t="s">
        <v>49</v>
      </c>
      <c r="D1065" s="8" t="s">
        <v>175</v>
      </c>
      <c r="E1065" s="6">
        <v>327.2</v>
      </c>
      <c r="F1065" s="6">
        <v>309.7</v>
      </c>
      <c r="G1065" s="6">
        <v>176.3</v>
      </c>
      <c r="H1065" s="5" t="s">
        <v>113</v>
      </c>
      <c r="I1065" s="6">
        <f t="shared" si="64"/>
        <v>17.5</v>
      </c>
      <c r="J1065" s="5" t="str">
        <f>IF(H1065="否","不适用",IF(AND(ISNUMBER(E1065),ISNUMBER(F1065)),IF(I1065&gt;规则与名单!$B$2,"是","否"),"未判定"))</f>
        <v>否</v>
      </c>
      <c r="K1065" s="5" t="str">
        <f t="shared" si="65"/>
        <v>非测试日纯氢</v>
      </c>
      <c r="L1065" s="6">
        <f t="shared" si="66"/>
        <v>176.3</v>
      </c>
      <c r="M1065" s="5">
        <f t="shared" si="67"/>
        <v>0</v>
      </c>
      <c r="N1065" s="5" t="s">
        <v>6537</v>
      </c>
      <c r="O1065" s="5" t="s">
        <v>6538</v>
      </c>
      <c r="P1065" s="5" t="s">
        <v>6539</v>
      </c>
    </row>
    <row r="1066" ht="19" customHeight="1" spans="1:16">
      <c r="A1066" s="5">
        <v>47</v>
      </c>
      <c r="B1066" s="5" t="s">
        <v>207</v>
      </c>
      <c r="C1066" s="5" t="s">
        <v>49</v>
      </c>
      <c r="D1066" s="8" t="s">
        <v>3402</v>
      </c>
      <c r="E1066" s="6">
        <v>145.3</v>
      </c>
      <c r="F1066" s="6">
        <v>137.7</v>
      </c>
      <c r="G1066" s="6">
        <v>25.8</v>
      </c>
      <c r="H1066" s="5" t="s">
        <v>113</v>
      </c>
      <c r="I1066" s="6">
        <f t="shared" si="64"/>
        <v>7.60000000000002</v>
      </c>
      <c r="J1066" s="5" t="str">
        <f>IF(H1066="否","不适用",IF(AND(ISNUMBER(E1066),ISNUMBER(F1066)),IF(I1066&gt;规则与名单!$B$2,"是","否"),"未判定"))</f>
        <v>否</v>
      </c>
      <c r="K1066" s="5" t="str">
        <f t="shared" si="65"/>
        <v>非测试日纯氢</v>
      </c>
      <c r="L1066" s="6">
        <f t="shared" si="66"/>
        <v>25.8</v>
      </c>
      <c r="M1066" s="5">
        <f t="shared" si="67"/>
        <v>0</v>
      </c>
      <c r="N1066" s="5" t="s">
        <v>6540</v>
      </c>
      <c r="O1066" s="5" t="s">
        <v>6541</v>
      </c>
      <c r="P1066" s="5" t="s">
        <v>6542</v>
      </c>
    </row>
    <row r="1067" ht="19" customHeight="1" spans="1:16">
      <c r="A1067" s="5">
        <v>47</v>
      </c>
      <c r="B1067" s="5" t="s">
        <v>207</v>
      </c>
      <c r="C1067" s="5" t="s">
        <v>49</v>
      </c>
      <c r="D1067" s="8" t="s">
        <v>487</v>
      </c>
      <c r="E1067" s="6">
        <v>155.8</v>
      </c>
      <c r="F1067" s="6">
        <v>146.8</v>
      </c>
      <c r="G1067" s="6">
        <v>40.6</v>
      </c>
      <c r="H1067" s="5" t="s">
        <v>113</v>
      </c>
      <c r="I1067" s="6">
        <f t="shared" si="64"/>
        <v>9</v>
      </c>
      <c r="J1067" s="5" t="str">
        <f>IF(H1067="否","不适用",IF(AND(ISNUMBER(E1067),ISNUMBER(F1067)),IF(I1067&gt;规则与名单!$B$2,"是","否"),"未判定"))</f>
        <v>否</v>
      </c>
      <c r="K1067" s="5" t="str">
        <f t="shared" si="65"/>
        <v>非测试日纯氢</v>
      </c>
      <c r="L1067" s="6">
        <f t="shared" si="66"/>
        <v>40.6</v>
      </c>
      <c r="M1067" s="5">
        <f t="shared" si="67"/>
        <v>0</v>
      </c>
      <c r="N1067" s="5" t="s">
        <v>6543</v>
      </c>
      <c r="O1067" s="5" t="s">
        <v>6544</v>
      </c>
      <c r="P1067" s="5" t="s">
        <v>6545</v>
      </c>
    </row>
    <row r="1068" ht="19" customHeight="1" spans="1:16">
      <c r="A1068" s="5">
        <v>47</v>
      </c>
      <c r="B1068" s="5" t="s">
        <v>207</v>
      </c>
      <c r="C1068" s="5" t="s">
        <v>49</v>
      </c>
      <c r="D1068" s="8" t="s">
        <v>121</v>
      </c>
      <c r="E1068" s="6">
        <v>252.6</v>
      </c>
      <c r="F1068" s="6">
        <v>239.4</v>
      </c>
      <c r="G1068" s="6">
        <v>146.1</v>
      </c>
      <c r="H1068" s="5" t="s">
        <v>113</v>
      </c>
      <c r="I1068" s="6">
        <f t="shared" si="64"/>
        <v>13.2</v>
      </c>
      <c r="J1068" s="5" t="str">
        <f>IF(H1068="否","不适用",IF(AND(ISNUMBER(E1068),ISNUMBER(F1068)),IF(I1068&gt;规则与名单!$B$2,"是","否"),"未判定"))</f>
        <v>否</v>
      </c>
      <c r="K1068" s="5" t="str">
        <f t="shared" si="65"/>
        <v>非测试日纯氢</v>
      </c>
      <c r="L1068" s="6">
        <f t="shared" si="66"/>
        <v>146.1</v>
      </c>
      <c r="M1068" s="5">
        <f t="shared" si="67"/>
        <v>0</v>
      </c>
      <c r="N1068" s="5" t="s">
        <v>6546</v>
      </c>
      <c r="O1068" s="5" t="s">
        <v>6547</v>
      </c>
      <c r="P1068" s="5" t="s">
        <v>6548</v>
      </c>
    </row>
    <row r="1069" ht="19" customHeight="1" spans="1:16">
      <c r="A1069" s="5">
        <v>48</v>
      </c>
      <c r="B1069" s="5" t="s">
        <v>209</v>
      </c>
      <c r="C1069" s="5" t="s">
        <v>49</v>
      </c>
      <c r="D1069" s="8" t="s">
        <v>114</v>
      </c>
      <c r="E1069" s="6">
        <v>371.9</v>
      </c>
      <c r="F1069" s="6">
        <v>350.9</v>
      </c>
      <c r="G1069" s="6">
        <v>371.3</v>
      </c>
      <c r="H1069" s="5" t="s">
        <v>120</v>
      </c>
      <c r="I1069" s="6">
        <f t="shared" si="64"/>
        <v>21</v>
      </c>
      <c r="J1069" s="5" t="str">
        <f>IF(H1069="否","不适用",IF(AND(ISNUMBER(E1069),ISNUMBER(F1069)),IF(I1069&gt;规则与名单!$B$2,"是","否"),"未判定"))</f>
        <v>不适用</v>
      </c>
      <c r="K1069" s="5" t="str">
        <f t="shared" si="65"/>
        <v>非测试日纯氢</v>
      </c>
      <c r="L1069" s="6">
        <f t="shared" si="66"/>
        <v>371.3</v>
      </c>
      <c r="M1069" s="5">
        <f t="shared" si="67"/>
        <v>0</v>
      </c>
      <c r="N1069" s="5" t="s">
        <v>6549</v>
      </c>
      <c r="O1069" s="5" t="s">
        <v>6550</v>
      </c>
      <c r="P1069" s="5" t="s">
        <v>6551</v>
      </c>
    </row>
    <row r="1070" ht="19" customHeight="1" spans="1:16">
      <c r="A1070" s="5">
        <v>48</v>
      </c>
      <c r="B1070" s="5" t="s">
        <v>209</v>
      </c>
      <c r="C1070" s="5" t="s">
        <v>49</v>
      </c>
      <c r="D1070" s="8" t="s">
        <v>605</v>
      </c>
      <c r="E1070" s="6">
        <v>221</v>
      </c>
      <c r="F1070" s="6">
        <v>208.2</v>
      </c>
      <c r="G1070" s="6">
        <v>220.9</v>
      </c>
      <c r="H1070" s="5" t="s">
        <v>120</v>
      </c>
      <c r="I1070" s="6">
        <f t="shared" si="64"/>
        <v>12.8</v>
      </c>
      <c r="J1070" s="5" t="str">
        <f>IF(H1070="否","不适用",IF(AND(ISNUMBER(E1070),ISNUMBER(F1070)),IF(I1070&gt;规则与名单!$B$2,"是","否"),"未判定"))</f>
        <v>不适用</v>
      </c>
      <c r="K1070" s="5" t="str">
        <f t="shared" si="65"/>
        <v>非测试日纯氢</v>
      </c>
      <c r="L1070" s="6">
        <f t="shared" si="66"/>
        <v>220.9</v>
      </c>
      <c r="M1070" s="5">
        <f t="shared" si="67"/>
        <v>0</v>
      </c>
      <c r="N1070" s="5" t="s">
        <v>6552</v>
      </c>
      <c r="O1070" s="5" t="s">
        <v>6553</v>
      </c>
      <c r="P1070" s="5" t="s">
        <v>6554</v>
      </c>
    </row>
    <row r="1071" ht="19" customHeight="1" spans="1:16">
      <c r="A1071" s="5">
        <v>48</v>
      </c>
      <c r="B1071" s="5" t="s">
        <v>209</v>
      </c>
      <c r="C1071" s="5" t="s">
        <v>49</v>
      </c>
      <c r="D1071" s="8" t="s">
        <v>186</v>
      </c>
      <c r="E1071" s="6">
        <v>462.3</v>
      </c>
      <c r="F1071" s="6">
        <v>438</v>
      </c>
      <c r="G1071" s="6">
        <v>455.5</v>
      </c>
      <c r="H1071" s="5" t="s">
        <v>120</v>
      </c>
      <c r="I1071" s="6">
        <f t="shared" si="64"/>
        <v>24.3</v>
      </c>
      <c r="J1071" s="5" t="str">
        <f>IF(H1071="否","不适用",IF(AND(ISNUMBER(E1071),ISNUMBER(F1071)),IF(I1071&gt;规则与名单!$B$2,"是","否"),"未判定"))</f>
        <v>不适用</v>
      </c>
      <c r="K1071" s="5" t="str">
        <f t="shared" si="65"/>
        <v>非测试日纯氢</v>
      </c>
      <c r="L1071" s="6">
        <f t="shared" si="66"/>
        <v>455.5</v>
      </c>
      <c r="M1071" s="5">
        <f t="shared" si="67"/>
        <v>0</v>
      </c>
      <c r="N1071" s="5" t="s">
        <v>6555</v>
      </c>
      <c r="O1071" s="5" t="s">
        <v>6556</v>
      </c>
      <c r="P1071" s="5" t="s">
        <v>6557</v>
      </c>
    </row>
    <row r="1072" ht="19" customHeight="1" spans="1:16">
      <c r="A1072" s="5">
        <v>48</v>
      </c>
      <c r="B1072" s="5" t="s">
        <v>209</v>
      </c>
      <c r="C1072" s="5" t="s">
        <v>49</v>
      </c>
      <c r="D1072" s="8" t="s">
        <v>165</v>
      </c>
      <c r="E1072" s="6">
        <v>167.1</v>
      </c>
      <c r="F1072" s="6">
        <v>284.6</v>
      </c>
      <c r="G1072" s="6">
        <v>301.5</v>
      </c>
      <c r="H1072" s="5" t="s">
        <v>120</v>
      </c>
      <c r="I1072" s="6">
        <f t="shared" si="64"/>
        <v>-117.5</v>
      </c>
      <c r="J1072" s="5" t="str">
        <f>IF(H1072="否","不适用",IF(AND(ISNUMBER(E1072),ISNUMBER(F1072)),IF(I1072&gt;规则与名单!$B$2,"是","否"),"未判定"))</f>
        <v>不适用</v>
      </c>
      <c r="K1072" s="5" t="str">
        <f t="shared" si="65"/>
        <v>非测试日纯氢</v>
      </c>
      <c r="L1072" s="6">
        <f t="shared" si="66"/>
        <v>301.5</v>
      </c>
      <c r="M1072" s="5">
        <f t="shared" si="67"/>
        <v>0</v>
      </c>
      <c r="N1072" s="5" t="s">
        <v>6558</v>
      </c>
      <c r="O1072" s="5" t="s">
        <v>6559</v>
      </c>
      <c r="P1072" s="5" t="s">
        <v>6560</v>
      </c>
    </row>
    <row r="1073" ht="19" customHeight="1" spans="1:16">
      <c r="A1073" s="5">
        <v>48</v>
      </c>
      <c r="B1073" s="5" t="s">
        <v>209</v>
      </c>
      <c r="C1073" s="5" t="s">
        <v>49</v>
      </c>
      <c r="D1073" s="8" t="s">
        <v>151</v>
      </c>
      <c r="E1073" s="6">
        <v>146.4</v>
      </c>
      <c r="F1073" s="6">
        <v>29.5</v>
      </c>
      <c r="G1073" s="6">
        <v>30.4</v>
      </c>
      <c r="H1073" s="5" t="s">
        <v>120</v>
      </c>
      <c r="I1073" s="6">
        <f t="shared" si="64"/>
        <v>116.9</v>
      </c>
      <c r="J1073" s="5" t="str">
        <f>IF(H1073="否","不适用",IF(AND(ISNUMBER(E1073),ISNUMBER(F1073)),IF(I1073&gt;规则与名单!$B$2,"是","否"),"未判定"))</f>
        <v>不适用</v>
      </c>
      <c r="K1073" s="5" t="str">
        <f t="shared" si="65"/>
        <v>非测试日纯氢</v>
      </c>
      <c r="L1073" s="6">
        <f t="shared" si="66"/>
        <v>30.4</v>
      </c>
      <c r="M1073" s="5">
        <f t="shared" si="67"/>
        <v>0</v>
      </c>
      <c r="N1073" s="5" t="s">
        <v>6561</v>
      </c>
      <c r="O1073" s="5" t="s">
        <v>6562</v>
      </c>
      <c r="P1073" s="5" t="s">
        <v>6563</v>
      </c>
    </row>
    <row r="1074" ht="19" customHeight="1" spans="1:16">
      <c r="A1074" s="5">
        <v>48</v>
      </c>
      <c r="B1074" s="5" t="s">
        <v>209</v>
      </c>
      <c r="C1074" s="5" t="s">
        <v>49</v>
      </c>
      <c r="D1074" s="8" t="s">
        <v>3358</v>
      </c>
      <c r="E1074" s="6">
        <v>416.9</v>
      </c>
      <c r="F1074" s="6">
        <v>374.1</v>
      </c>
      <c r="G1074" s="6">
        <v>396.3</v>
      </c>
      <c r="H1074" s="5" t="s">
        <v>120</v>
      </c>
      <c r="I1074" s="6">
        <f t="shared" si="64"/>
        <v>42.8</v>
      </c>
      <c r="J1074" s="5" t="str">
        <f>IF(H1074="否","不适用",IF(AND(ISNUMBER(E1074),ISNUMBER(F1074)),IF(I1074&gt;规则与名单!$B$2,"是","否"),"未判定"))</f>
        <v>不适用</v>
      </c>
      <c r="K1074" s="5" t="str">
        <f t="shared" si="65"/>
        <v>非测试日纯氢</v>
      </c>
      <c r="L1074" s="6">
        <f t="shared" si="66"/>
        <v>396.3</v>
      </c>
      <c r="M1074" s="5">
        <f t="shared" si="67"/>
        <v>0</v>
      </c>
      <c r="N1074" s="5" t="s">
        <v>6564</v>
      </c>
      <c r="O1074" s="5" t="s">
        <v>6565</v>
      </c>
      <c r="P1074" s="5" t="s">
        <v>6566</v>
      </c>
    </row>
    <row r="1075" ht="19" customHeight="1" spans="1:16">
      <c r="A1075" s="5">
        <v>48</v>
      </c>
      <c r="B1075" s="5" t="s">
        <v>209</v>
      </c>
      <c r="C1075" s="5" t="s">
        <v>49</v>
      </c>
      <c r="D1075" s="8" t="s">
        <v>272</v>
      </c>
      <c r="E1075" s="6">
        <v>10.6</v>
      </c>
      <c r="F1075" s="6">
        <v>10.2</v>
      </c>
      <c r="G1075" s="6">
        <v>7.3</v>
      </c>
      <c r="H1075" s="5" t="s">
        <v>120</v>
      </c>
      <c r="I1075" s="6">
        <f t="shared" si="64"/>
        <v>0.4</v>
      </c>
      <c r="J1075" s="5" t="str">
        <f>IF(H1075="否","不适用",IF(AND(ISNUMBER(E1075),ISNUMBER(F1075)),IF(I1075&gt;规则与名单!$B$2,"是","否"),"未判定"))</f>
        <v>不适用</v>
      </c>
      <c r="K1075" s="5" t="str">
        <f t="shared" si="65"/>
        <v>非测试日纯氢</v>
      </c>
      <c r="L1075" s="6">
        <f t="shared" si="66"/>
        <v>7.3</v>
      </c>
      <c r="M1075" s="5">
        <f t="shared" si="67"/>
        <v>0</v>
      </c>
      <c r="N1075" s="5" t="s">
        <v>6567</v>
      </c>
      <c r="O1075" s="5" t="s">
        <v>6568</v>
      </c>
      <c r="P1075" s="5" t="s">
        <v>6569</v>
      </c>
    </row>
    <row r="1076" ht="19" customHeight="1" spans="1:16">
      <c r="A1076" s="5">
        <v>48</v>
      </c>
      <c r="B1076" s="5" t="s">
        <v>209</v>
      </c>
      <c r="C1076" s="5" t="s">
        <v>49</v>
      </c>
      <c r="D1076" s="8" t="s">
        <v>506</v>
      </c>
      <c r="E1076" s="6">
        <v>114.9</v>
      </c>
      <c r="F1076" s="6">
        <v>108.9</v>
      </c>
      <c r="G1076" s="6">
        <v>111.2</v>
      </c>
      <c r="H1076" s="5" t="s">
        <v>120</v>
      </c>
      <c r="I1076" s="6">
        <f t="shared" si="64"/>
        <v>6</v>
      </c>
      <c r="J1076" s="5" t="str">
        <f>IF(H1076="否","不适用",IF(AND(ISNUMBER(E1076),ISNUMBER(F1076)),IF(I1076&gt;规则与名单!$B$2,"是","否"),"未判定"))</f>
        <v>不适用</v>
      </c>
      <c r="K1076" s="5" t="str">
        <f t="shared" si="65"/>
        <v>非测试日纯氢</v>
      </c>
      <c r="L1076" s="6">
        <f t="shared" si="66"/>
        <v>111.2</v>
      </c>
      <c r="M1076" s="5">
        <f t="shared" si="67"/>
        <v>0</v>
      </c>
      <c r="N1076" s="5" t="s">
        <v>6570</v>
      </c>
      <c r="O1076" s="5" t="s">
        <v>6571</v>
      </c>
      <c r="P1076" s="5" t="s">
        <v>6572</v>
      </c>
    </row>
    <row r="1077" ht="19" customHeight="1" spans="1:16">
      <c r="A1077" s="5">
        <v>48</v>
      </c>
      <c r="B1077" s="5" t="s">
        <v>209</v>
      </c>
      <c r="C1077" s="5" t="s">
        <v>49</v>
      </c>
      <c r="D1077" s="8" t="s">
        <v>673</v>
      </c>
      <c r="E1077" s="6">
        <v>326.5</v>
      </c>
      <c r="F1077" s="6">
        <v>306.4</v>
      </c>
      <c r="G1077" s="6">
        <v>324.8</v>
      </c>
      <c r="H1077" s="5" t="s">
        <v>120</v>
      </c>
      <c r="I1077" s="6">
        <f t="shared" si="64"/>
        <v>20.1</v>
      </c>
      <c r="J1077" s="5" t="str">
        <f>IF(H1077="否","不适用",IF(AND(ISNUMBER(E1077),ISNUMBER(F1077)),IF(I1077&gt;规则与名单!$B$2,"是","否"),"未判定"))</f>
        <v>不适用</v>
      </c>
      <c r="K1077" s="5" t="str">
        <f t="shared" si="65"/>
        <v>非测试日纯氢</v>
      </c>
      <c r="L1077" s="6">
        <f t="shared" si="66"/>
        <v>324.8</v>
      </c>
      <c r="M1077" s="5">
        <f t="shared" si="67"/>
        <v>0</v>
      </c>
      <c r="N1077" s="5" t="s">
        <v>6573</v>
      </c>
      <c r="O1077" s="5" t="s">
        <v>6574</v>
      </c>
      <c r="P1077" s="5" t="s">
        <v>6575</v>
      </c>
    </row>
    <row r="1078" ht="19" customHeight="1" spans="1:16">
      <c r="A1078" s="5">
        <v>48</v>
      </c>
      <c r="B1078" s="5" t="s">
        <v>209</v>
      </c>
      <c r="C1078" s="5" t="s">
        <v>49</v>
      </c>
      <c r="D1078" s="8" t="s">
        <v>183</v>
      </c>
      <c r="E1078" s="6">
        <v>345.5</v>
      </c>
      <c r="F1078" s="6">
        <v>325.7</v>
      </c>
      <c r="G1078" s="6">
        <v>345.3</v>
      </c>
      <c r="H1078" s="5" t="s">
        <v>120</v>
      </c>
      <c r="I1078" s="6">
        <f t="shared" si="64"/>
        <v>19.8</v>
      </c>
      <c r="J1078" s="5" t="str">
        <f>IF(H1078="否","不适用",IF(AND(ISNUMBER(E1078),ISNUMBER(F1078)),IF(I1078&gt;规则与名单!$B$2,"是","否"),"未判定"))</f>
        <v>不适用</v>
      </c>
      <c r="K1078" s="5" t="str">
        <f t="shared" si="65"/>
        <v>非测试日纯氢</v>
      </c>
      <c r="L1078" s="6">
        <f t="shared" si="66"/>
        <v>345.3</v>
      </c>
      <c r="M1078" s="5">
        <f t="shared" si="67"/>
        <v>0</v>
      </c>
      <c r="N1078" s="5" t="s">
        <v>6576</v>
      </c>
      <c r="O1078" s="5" t="s">
        <v>6577</v>
      </c>
      <c r="P1078" s="5" t="s">
        <v>6578</v>
      </c>
    </row>
    <row r="1079" ht="19" customHeight="1" spans="1:16">
      <c r="A1079" s="5">
        <v>48</v>
      </c>
      <c r="B1079" s="5" t="s">
        <v>209</v>
      </c>
      <c r="C1079" s="5" t="s">
        <v>49</v>
      </c>
      <c r="D1079" s="8" t="s">
        <v>431</v>
      </c>
      <c r="E1079" s="6">
        <v>396.7</v>
      </c>
      <c r="F1079" s="6">
        <v>380.9</v>
      </c>
      <c r="G1079" s="6">
        <v>402.7</v>
      </c>
      <c r="H1079" s="5" t="s">
        <v>120</v>
      </c>
      <c r="I1079" s="6">
        <f t="shared" si="64"/>
        <v>15.8</v>
      </c>
      <c r="J1079" s="5" t="str">
        <f>IF(H1079="否","不适用",IF(AND(ISNUMBER(E1079),ISNUMBER(F1079)),IF(I1079&gt;规则与名单!$B$2,"是","否"),"未判定"))</f>
        <v>不适用</v>
      </c>
      <c r="K1079" s="5" t="str">
        <f t="shared" si="65"/>
        <v>非测试日纯氢</v>
      </c>
      <c r="L1079" s="6">
        <f t="shared" si="66"/>
        <v>402.7</v>
      </c>
      <c r="M1079" s="5">
        <f t="shared" si="67"/>
        <v>0</v>
      </c>
      <c r="N1079" s="5" t="s">
        <v>6579</v>
      </c>
      <c r="O1079" s="5" t="s">
        <v>6580</v>
      </c>
      <c r="P1079" s="5" t="s">
        <v>6581</v>
      </c>
    </row>
    <row r="1080" ht="19" customHeight="1" spans="1:16">
      <c r="A1080" s="5">
        <v>48</v>
      </c>
      <c r="B1080" s="5" t="s">
        <v>209</v>
      </c>
      <c r="C1080" s="5" t="s">
        <v>49</v>
      </c>
      <c r="D1080" s="8" t="s">
        <v>3377</v>
      </c>
      <c r="E1080" s="6">
        <v>151.9</v>
      </c>
      <c r="F1080" s="6">
        <v>137.5</v>
      </c>
      <c r="G1080" s="6">
        <v>144.8</v>
      </c>
      <c r="H1080" s="5" t="s">
        <v>120</v>
      </c>
      <c r="I1080" s="6">
        <f t="shared" si="64"/>
        <v>14.4</v>
      </c>
      <c r="J1080" s="5" t="str">
        <f>IF(H1080="否","不适用",IF(AND(ISNUMBER(E1080),ISNUMBER(F1080)),IF(I1080&gt;规则与名单!$B$2,"是","否"),"未判定"))</f>
        <v>不适用</v>
      </c>
      <c r="K1080" s="5" t="str">
        <f t="shared" si="65"/>
        <v>非测试日纯氢</v>
      </c>
      <c r="L1080" s="6">
        <f t="shared" si="66"/>
        <v>144.8</v>
      </c>
      <c r="M1080" s="5">
        <f t="shared" si="67"/>
        <v>0</v>
      </c>
      <c r="N1080" s="5" t="s">
        <v>6582</v>
      </c>
      <c r="O1080" s="5" t="s">
        <v>6583</v>
      </c>
      <c r="P1080" s="5" t="s">
        <v>6584</v>
      </c>
    </row>
    <row r="1081" ht="19" customHeight="1" spans="1:16">
      <c r="A1081" s="5">
        <v>48</v>
      </c>
      <c r="B1081" s="5" t="s">
        <v>209</v>
      </c>
      <c r="C1081" s="5" t="s">
        <v>49</v>
      </c>
      <c r="D1081" s="8" t="s">
        <v>407</v>
      </c>
      <c r="E1081" s="6">
        <v>302.1</v>
      </c>
      <c r="F1081" s="6">
        <v>285.1</v>
      </c>
      <c r="G1081" s="6">
        <v>301.9</v>
      </c>
      <c r="H1081" s="5" t="s">
        <v>120</v>
      </c>
      <c r="I1081" s="6">
        <f t="shared" si="64"/>
        <v>17</v>
      </c>
      <c r="J1081" s="5" t="str">
        <f>IF(H1081="否","不适用",IF(AND(ISNUMBER(E1081),ISNUMBER(F1081)),IF(I1081&gt;规则与名单!$B$2,"是","否"),"未判定"))</f>
        <v>不适用</v>
      </c>
      <c r="K1081" s="5" t="str">
        <f t="shared" si="65"/>
        <v>非测试日纯氢</v>
      </c>
      <c r="L1081" s="6">
        <f t="shared" si="66"/>
        <v>301.9</v>
      </c>
      <c r="M1081" s="5">
        <f t="shared" si="67"/>
        <v>0</v>
      </c>
      <c r="N1081" s="5" t="s">
        <v>6585</v>
      </c>
      <c r="O1081" s="5" t="s">
        <v>6586</v>
      </c>
      <c r="P1081" s="5" t="s">
        <v>6587</v>
      </c>
    </row>
    <row r="1082" ht="19" customHeight="1" spans="1:16">
      <c r="A1082" s="5">
        <v>48</v>
      </c>
      <c r="B1082" s="5" t="s">
        <v>209</v>
      </c>
      <c r="C1082" s="5" t="s">
        <v>49</v>
      </c>
      <c r="D1082" s="8" t="s">
        <v>411</v>
      </c>
      <c r="E1082" s="6">
        <v>316</v>
      </c>
      <c r="F1082" s="6">
        <v>300.1</v>
      </c>
      <c r="G1082" s="6">
        <v>315.8</v>
      </c>
      <c r="H1082" s="5" t="s">
        <v>120</v>
      </c>
      <c r="I1082" s="6">
        <f t="shared" si="64"/>
        <v>15.9</v>
      </c>
      <c r="J1082" s="5" t="str">
        <f>IF(H1082="否","不适用",IF(AND(ISNUMBER(E1082),ISNUMBER(F1082)),IF(I1082&gt;规则与名单!$B$2,"是","否"),"未判定"))</f>
        <v>不适用</v>
      </c>
      <c r="K1082" s="5" t="str">
        <f t="shared" si="65"/>
        <v>非测试日纯氢</v>
      </c>
      <c r="L1082" s="6">
        <f t="shared" si="66"/>
        <v>315.8</v>
      </c>
      <c r="M1082" s="5">
        <f t="shared" si="67"/>
        <v>0</v>
      </c>
      <c r="N1082" s="5" t="s">
        <v>6588</v>
      </c>
      <c r="O1082" s="5" t="s">
        <v>6589</v>
      </c>
      <c r="P1082" s="5" t="s">
        <v>6590</v>
      </c>
    </row>
    <row r="1083" ht="19" customHeight="1" spans="1:16">
      <c r="A1083" s="5">
        <v>48</v>
      </c>
      <c r="B1083" s="5" t="s">
        <v>209</v>
      </c>
      <c r="C1083" s="5" t="s">
        <v>49</v>
      </c>
      <c r="D1083" s="8" t="s">
        <v>251</v>
      </c>
      <c r="E1083" s="6">
        <v>391.5</v>
      </c>
      <c r="F1083" s="6">
        <v>369.2</v>
      </c>
      <c r="G1083" s="6">
        <v>391.3</v>
      </c>
      <c r="H1083" s="5" t="s">
        <v>120</v>
      </c>
      <c r="I1083" s="6">
        <f t="shared" si="64"/>
        <v>22.3</v>
      </c>
      <c r="J1083" s="5" t="str">
        <f>IF(H1083="否","不适用",IF(AND(ISNUMBER(E1083),ISNUMBER(F1083)),IF(I1083&gt;规则与名单!$B$2,"是","否"),"未判定"))</f>
        <v>不适用</v>
      </c>
      <c r="K1083" s="5" t="str">
        <f t="shared" si="65"/>
        <v>非测试日纯氢</v>
      </c>
      <c r="L1083" s="6">
        <f t="shared" si="66"/>
        <v>391.3</v>
      </c>
      <c r="M1083" s="5">
        <f t="shared" si="67"/>
        <v>0</v>
      </c>
      <c r="N1083" s="5" t="s">
        <v>6591</v>
      </c>
      <c r="O1083" s="5" t="s">
        <v>6592</v>
      </c>
      <c r="P1083" s="5" t="s">
        <v>6593</v>
      </c>
    </row>
    <row r="1084" ht="19" customHeight="1" spans="1:16">
      <c r="A1084" s="5">
        <v>48</v>
      </c>
      <c r="B1084" s="5" t="s">
        <v>209</v>
      </c>
      <c r="C1084" s="5" t="s">
        <v>49</v>
      </c>
      <c r="D1084" s="8" t="s">
        <v>472</v>
      </c>
      <c r="E1084" s="6">
        <v>320.6</v>
      </c>
      <c r="F1084" s="6">
        <v>302.8</v>
      </c>
      <c r="G1084" s="6">
        <v>320.4</v>
      </c>
      <c r="H1084" s="5" t="s">
        <v>120</v>
      </c>
      <c r="I1084" s="6">
        <f t="shared" si="64"/>
        <v>17.8</v>
      </c>
      <c r="J1084" s="5" t="str">
        <f>IF(H1084="否","不适用",IF(AND(ISNUMBER(E1084),ISNUMBER(F1084)),IF(I1084&gt;规则与名单!$B$2,"是","否"),"未判定"))</f>
        <v>不适用</v>
      </c>
      <c r="K1084" s="5" t="str">
        <f t="shared" si="65"/>
        <v>非测试日纯氢</v>
      </c>
      <c r="L1084" s="6">
        <f t="shared" si="66"/>
        <v>320.4</v>
      </c>
      <c r="M1084" s="5">
        <f t="shared" si="67"/>
        <v>0</v>
      </c>
      <c r="N1084" s="5" t="s">
        <v>6594</v>
      </c>
      <c r="O1084" s="5" t="s">
        <v>6595</v>
      </c>
      <c r="P1084" s="5" t="s">
        <v>6596</v>
      </c>
    </row>
    <row r="1085" ht="19" customHeight="1" spans="1:16">
      <c r="A1085" s="5">
        <v>48</v>
      </c>
      <c r="B1085" s="5" t="s">
        <v>209</v>
      </c>
      <c r="C1085" s="5" t="s">
        <v>49</v>
      </c>
      <c r="D1085" s="8" t="s">
        <v>466</v>
      </c>
      <c r="E1085" s="6">
        <v>114.9</v>
      </c>
      <c r="F1085" s="6">
        <v>109.5</v>
      </c>
      <c r="G1085" s="6">
        <v>115.9</v>
      </c>
      <c r="H1085" s="5" t="s">
        <v>120</v>
      </c>
      <c r="I1085" s="6">
        <f t="shared" si="64"/>
        <v>5.40000000000001</v>
      </c>
      <c r="J1085" s="5" t="str">
        <f>IF(H1085="否","不适用",IF(AND(ISNUMBER(E1085),ISNUMBER(F1085)),IF(I1085&gt;规则与名单!$B$2,"是","否"),"未判定"))</f>
        <v>不适用</v>
      </c>
      <c r="K1085" s="5" t="str">
        <f t="shared" si="65"/>
        <v>非测试日纯氢</v>
      </c>
      <c r="L1085" s="6">
        <f t="shared" si="66"/>
        <v>115.9</v>
      </c>
      <c r="M1085" s="5">
        <f t="shared" si="67"/>
        <v>0</v>
      </c>
      <c r="N1085" s="5" t="s">
        <v>6597</v>
      </c>
      <c r="O1085" s="5" t="s">
        <v>6598</v>
      </c>
      <c r="P1085" s="5" t="s">
        <v>6599</v>
      </c>
    </row>
    <row r="1086" ht="19" customHeight="1" spans="1:16">
      <c r="A1086" s="5">
        <v>48</v>
      </c>
      <c r="B1086" s="5" t="s">
        <v>209</v>
      </c>
      <c r="C1086" s="5" t="s">
        <v>49</v>
      </c>
      <c r="D1086" s="8" t="s">
        <v>333</v>
      </c>
      <c r="E1086" s="6">
        <v>315.8</v>
      </c>
      <c r="F1086" s="6">
        <v>296.6</v>
      </c>
      <c r="G1086" s="6">
        <v>183.9</v>
      </c>
      <c r="H1086" s="5" t="s">
        <v>120</v>
      </c>
      <c r="I1086" s="6">
        <f t="shared" si="64"/>
        <v>19.2</v>
      </c>
      <c r="J1086" s="5" t="str">
        <f>IF(H1086="否","不适用",IF(AND(ISNUMBER(E1086),ISNUMBER(F1086)),IF(I1086&gt;规则与名单!$B$2,"是","否"),"未判定"))</f>
        <v>不适用</v>
      </c>
      <c r="K1086" s="5" t="str">
        <f t="shared" si="65"/>
        <v>非测试日纯氢</v>
      </c>
      <c r="L1086" s="6">
        <f t="shared" si="66"/>
        <v>183.9</v>
      </c>
      <c r="M1086" s="5">
        <f t="shared" si="67"/>
        <v>0</v>
      </c>
      <c r="N1086" s="5" t="s">
        <v>6600</v>
      </c>
      <c r="O1086" s="5" t="s">
        <v>6601</v>
      </c>
      <c r="P1086" s="5" t="s">
        <v>6602</v>
      </c>
    </row>
    <row r="1087" ht="19" customHeight="1" spans="1:16">
      <c r="A1087" s="5">
        <v>48</v>
      </c>
      <c r="B1087" s="5" t="s">
        <v>209</v>
      </c>
      <c r="C1087" s="5" t="s">
        <v>49</v>
      </c>
      <c r="D1087" s="8" t="s">
        <v>175</v>
      </c>
      <c r="E1087" s="6">
        <v>331.8</v>
      </c>
      <c r="F1087" s="6">
        <v>313.1</v>
      </c>
      <c r="G1087" s="6">
        <v>331.7</v>
      </c>
      <c r="H1087" s="5" t="s">
        <v>120</v>
      </c>
      <c r="I1087" s="6">
        <f t="shared" si="64"/>
        <v>18.7</v>
      </c>
      <c r="J1087" s="5" t="str">
        <f>IF(H1087="否","不适用",IF(AND(ISNUMBER(E1087),ISNUMBER(F1087)),IF(I1087&gt;规则与名单!$B$2,"是","否"),"未判定"))</f>
        <v>不适用</v>
      </c>
      <c r="K1087" s="5" t="str">
        <f t="shared" si="65"/>
        <v>非测试日纯氢</v>
      </c>
      <c r="L1087" s="6">
        <f t="shared" si="66"/>
        <v>331.7</v>
      </c>
      <c r="M1087" s="5">
        <f t="shared" si="67"/>
        <v>0</v>
      </c>
      <c r="N1087" s="5" t="s">
        <v>6603</v>
      </c>
      <c r="O1087" s="5" t="s">
        <v>6604</v>
      </c>
      <c r="P1087" s="5" t="s">
        <v>6605</v>
      </c>
    </row>
    <row r="1088" ht="19" customHeight="1" spans="1:16">
      <c r="A1088" s="5">
        <v>48</v>
      </c>
      <c r="B1088" s="5" t="s">
        <v>209</v>
      </c>
      <c r="C1088" s="5" t="s">
        <v>49</v>
      </c>
      <c r="D1088" s="8" t="s">
        <v>3402</v>
      </c>
      <c r="E1088" s="6">
        <v>325.8</v>
      </c>
      <c r="F1088" s="6">
        <v>306.8</v>
      </c>
      <c r="G1088" s="6">
        <v>323.2</v>
      </c>
      <c r="H1088" s="5" t="s">
        <v>120</v>
      </c>
      <c r="I1088" s="6">
        <f t="shared" si="64"/>
        <v>19</v>
      </c>
      <c r="J1088" s="5" t="str">
        <f>IF(H1088="否","不适用",IF(AND(ISNUMBER(E1088),ISNUMBER(F1088)),IF(I1088&gt;规则与名单!$B$2,"是","否"),"未判定"))</f>
        <v>不适用</v>
      </c>
      <c r="K1088" s="5" t="str">
        <f t="shared" si="65"/>
        <v>非测试日纯氢</v>
      </c>
      <c r="L1088" s="6">
        <f t="shared" si="66"/>
        <v>323.2</v>
      </c>
      <c r="M1088" s="5">
        <f t="shared" si="67"/>
        <v>0</v>
      </c>
      <c r="N1088" s="5" t="s">
        <v>6606</v>
      </c>
      <c r="O1088" s="5" t="s">
        <v>6607</v>
      </c>
      <c r="P1088" s="5" t="s">
        <v>6608</v>
      </c>
    </row>
    <row r="1089" ht="19" customHeight="1" spans="1:16">
      <c r="A1089" s="5">
        <v>48</v>
      </c>
      <c r="B1089" s="5" t="s">
        <v>209</v>
      </c>
      <c r="C1089" s="5" t="s">
        <v>49</v>
      </c>
      <c r="D1089" s="8" t="s">
        <v>487</v>
      </c>
      <c r="E1089" s="6">
        <v>41.8</v>
      </c>
      <c r="F1089" s="6">
        <v>39.9</v>
      </c>
      <c r="G1089" s="6">
        <v>41.3</v>
      </c>
      <c r="H1089" s="5" t="s">
        <v>120</v>
      </c>
      <c r="I1089" s="6">
        <f t="shared" si="64"/>
        <v>1.9</v>
      </c>
      <c r="J1089" s="5" t="str">
        <f>IF(H1089="否","不适用",IF(AND(ISNUMBER(E1089),ISNUMBER(F1089)),IF(I1089&gt;规则与名单!$B$2,"是","否"),"未判定"))</f>
        <v>不适用</v>
      </c>
      <c r="K1089" s="5" t="str">
        <f t="shared" si="65"/>
        <v>非测试日纯氢</v>
      </c>
      <c r="L1089" s="6">
        <f t="shared" si="66"/>
        <v>41.3</v>
      </c>
      <c r="M1089" s="5">
        <f t="shared" si="67"/>
        <v>0</v>
      </c>
      <c r="N1089" s="5" t="s">
        <v>6609</v>
      </c>
      <c r="O1089" s="5" t="s">
        <v>6610</v>
      </c>
      <c r="P1089" s="5" t="s">
        <v>6611</v>
      </c>
    </row>
    <row r="1090" ht="19" customHeight="1" spans="1:16">
      <c r="A1090" s="5">
        <v>48</v>
      </c>
      <c r="B1090" s="5" t="s">
        <v>209</v>
      </c>
      <c r="C1090" s="5" t="s">
        <v>49</v>
      </c>
      <c r="D1090" s="8" t="s">
        <v>121</v>
      </c>
      <c r="E1090" s="6">
        <v>341.1</v>
      </c>
      <c r="F1090" s="6">
        <v>13706.3</v>
      </c>
      <c r="G1090" s="6">
        <v>340.8</v>
      </c>
      <c r="H1090" s="5" t="s">
        <v>120</v>
      </c>
      <c r="I1090" s="6">
        <f t="shared" ref="I1090:I1153" si="68">IF(AND(ISNUMBER(E1090),ISNUMBER(F1090)),E1090-F1090,"")</f>
        <v>-13365.2</v>
      </c>
      <c r="J1090" s="5" t="str">
        <f>IF(H1090="否","不适用",IF(AND(ISNUMBER(E1090),ISNUMBER(F1090)),IF(I1090&gt;规则与名单!$B$2,"是","否"),"未判定"))</f>
        <v>不适用</v>
      </c>
      <c r="K1090" s="5" t="str">
        <f t="shared" ref="K1090:K1153" si="69">IF(J1090="是",IF(ISNUMBER(F1090),"测试日GPS","缺失"),IF(ISNUMBER(G1090),"非测试日纯氢",IF(AND(H1090="是",J1090="未判定"),IF(ISNUMBER(F1090),"测试名单无纯氢GPS","缺失"),IF(ISNUMBER(E1090),"非测试日仪表","缺失"))))</f>
        <v>非测试日纯氢</v>
      </c>
      <c r="L1090" s="6">
        <f t="shared" ref="L1090:L1153" si="70">IF(K1090="缺失","",IF(K1090="非测试日纯氢",G1090,IF(K1090="非测试日仪表",E1090,F1090)))</f>
        <v>340.8</v>
      </c>
      <c r="M1090" s="5">
        <f t="shared" ref="M1090:M1153" si="71">IF(K1090="缺失",1,0)</f>
        <v>0</v>
      </c>
      <c r="N1090" s="5" t="s">
        <v>6612</v>
      </c>
      <c r="O1090" s="5" t="s">
        <v>6613</v>
      </c>
      <c r="P1090" s="5" t="s">
        <v>6614</v>
      </c>
    </row>
    <row r="1091" ht="19" customHeight="1" spans="1:16">
      <c r="A1091" s="5">
        <v>48</v>
      </c>
      <c r="B1091" s="5" t="s">
        <v>209</v>
      </c>
      <c r="C1091" s="5" t="s">
        <v>49</v>
      </c>
      <c r="D1091" s="8" t="s">
        <v>170</v>
      </c>
      <c r="E1091" s="6">
        <v>394.5</v>
      </c>
      <c r="F1091" s="6">
        <v>372.3</v>
      </c>
      <c r="G1091" s="6">
        <v>394.4</v>
      </c>
      <c r="H1091" s="5" t="s">
        <v>120</v>
      </c>
      <c r="I1091" s="6">
        <f t="shared" si="68"/>
        <v>22.2</v>
      </c>
      <c r="J1091" s="5" t="str">
        <f>IF(H1091="否","不适用",IF(AND(ISNUMBER(E1091),ISNUMBER(F1091)),IF(I1091&gt;规则与名单!$B$2,"是","否"),"未判定"))</f>
        <v>不适用</v>
      </c>
      <c r="K1091" s="5" t="str">
        <f t="shared" si="69"/>
        <v>非测试日纯氢</v>
      </c>
      <c r="L1091" s="6">
        <f t="shared" si="70"/>
        <v>394.4</v>
      </c>
      <c r="M1091" s="5">
        <f t="shared" si="71"/>
        <v>0</v>
      </c>
      <c r="N1091" s="5" t="s">
        <v>6615</v>
      </c>
      <c r="O1091" s="5" t="s">
        <v>6616</v>
      </c>
      <c r="P1091" s="5" t="s">
        <v>6617</v>
      </c>
    </row>
    <row r="1092" ht="19" customHeight="1" spans="1:16">
      <c r="A1092" s="5">
        <v>48</v>
      </c>
      <c r="B1092" s="5" t="s">
        <v>209</v>
      </c>
      <c r="C1092" s="5" t="s">
        <v>49</v>
      </c>
      <c r="D1092" s="8" t="s">
        <v>644</v>
      </c>
      <c r="E1092" s="6">
        <v>300.9</v>
      </c>
      <c r="F1092" s="6">
        <v>283.5</v>
      </c>
      <c r="G1092" s="6">
        <v>280.9</v>
      </c>
      <c r="H1092" s="5" t="s">
        <v>120</v>
      </c>
      <c r="I1092" s="6">
        <f t="shared" si="68"/>
        <v>17.4</v>
      </c>
      <c r="J1092" s="5" t="str">
        <f>IF(H1092="否","不适用",IF(AND(ISNUMBER(E1092),ISNUMBER(F1092)),IF(I1092&gt;规则与名单!$B$2,"是","否"),"未判定"))</f>
        <v>不适用</v>
      </c>
      <c r="K1092" s="5" t="str">
        <f t="shared" si="69"/>
        <v>非测试日纯氢</v>
      </c>
      <c r="L1092" s="6">
        <f t="shared" si="70"/>
        <v>280.9</v>
      </c>
      <c r="M1092" s="5">
        <f t="shared" si="71"/>
        <v>0</v>
      </c>
      <c r="N1092" s="5" t="s">
        <v>6618</v>
      </c>
      <c r="O1092" s="5" t="s">
        <v>6619</v>
      </c>
      <c r="P1092" s="5" t="s">
        <v>6620</v>
      </c>
    </row>
    <row r="1093" ht="19" customHeight="1" spans="1:16">
      <c r="A1093" s="5">
        <v>48</v>
      </c>
      <c r="B1093" s="5" t="s">
        <v>209</v>
      </c>
      <c r="C1093" s="5" t="s">
        <v>49</v>
      </c>
      <c r="D1093" s="8" t="s">
        <v>3418</v>
      </c>
      <c r="E1093" s="6">
        <v>73.5</v>
      </c>
      <c r="F1093" s="6">
        <v>69.7</v>
      </c>
      <c r="G1093" s="6">
        <v>72.7</v>
      </c>
      <c r="H1093" s="5" t="s">
        <v>120</v>
      </c>
      <c r="I1093" s="6">
        <f t="shared" si="68"/>
        <v>3.8</v>
      </c>
      <c r="J1093" s="5" t="str">
        <f>IF(H1093="否","不适用",IF(AND(ISNUMBER(E1093),ISNUMBER(F1093)),IF(I1093&gt;规则与名单!$B$2,"是","否"),"未判定"))</f>
        <v>不适用</v>
      </c>
      <c r="K1093" s="5" t="str">
        <f t="shared" si="69"/>
        <v>非测试日纯氢</v>
      </c>
      <c r="L1093" s="6">
        <f t="shared" si="70"/>
        <v>72.7</v>
      </c>
      <c r="M1093" s="5">
        <f t="shared" si="71"/>
        <v>0</v>
      </c>
      <c r="N1093" s="5" t="s">
        <v>6621</v>
      </c>
      <c r="O1093" s="5" t="s">
        <v>6622</v>
      </c>
      <c r="P1093" s="5" t="s">
        <v>6623</v>
      </c>
    </row>
    <row r="1094" ht="19" customHeight="1" spans="1:16">
      <c r="A1094" s="5">
        <v>48</v>
      </c>
      <c r="B1094" s="5" t="s">
        <v>209</v>
      </c>
      <c r="C1094" s="5" t="s">
        <v>49</v>
      </c>
      <c r="D1094" s="8" t="s">
        <v>3422</v>
      </c>
      <c r="E1094" s="6">
        <v>353.7</v>
      </c>
      <c r="F1094" s="6">
        <v>333.9</v>
      </c>
      <c r="G1094" s="6">
        <v>353.5</v>
      </c>
      <c r="H1094" s="5" t="s">
        <v>120</v>
      </c>
      <c r="I1094" s="6">
        <f t="shared" si="68"/>
        <v>19.8</v>
      </c>
      <c r="J1094" s="5" t="str">
        <f>IF(H1094="否","不适用",IF(AND(ISNUMBER(E1094),ISNUMBER(F1094)),IF(I1094&gt;规则与名单!$B$2,"是","否"),"未判定"))</f>
        <v>不适用</v>
      </c>
      <c r="K1094" s="5" t="str">
        <f t="shared" si="69"/>
        <v>非测试日纯氢</v>
      </c>
      <c r="L1094" s="6">
        <f t="shared" si="70"/>
        <v>353.5</v>
      </c>
      <c r="M1094" s="5">
        <f t="shared" si="71"/>
        <v>0</v>
      </c>
      <c r="N1094" s="5" t="s">
        <v>6624</v>
      </c>
      <c r="O1094" s="5" t="s">
        <v>6625</v>
      </c>
      <c r="P1094" s="5" t="s">
        <v>6626</v>
      </c>
    </row>
    <row r="1095" ht="19" customHeight="1" spans="1:16">
      <c r="A1095" s="5">
        <v>48</v>
      </c>
      <c r="B1095" s="5" t="s">
        <v>209</v>
      </c>
      <c r="C1095" s="5" t="s">
        <v>49</v>
      </c>
      <c r="D1095" s="8" t="s">
        <v>336</v>
      </c>
      <c r="E1095" s="6">
        <v>152.1</v>
      </c>
      <c r="F1095" s="6">
        <v>143.4</v>
      </c>
      <c r="G1095" s="6">
        <v>151.6</v>
      </c>
      <c r="H1095" s="5" t="s">
        <v>120</v>
      </c>
      <c r="I1095" s="6">
        <f t="shared" si="68"/>
        <v>8.69999999999999</v>
      </c>
      <c r="J1095" s="5" t="str">
        <f>IF(H1095="否","不适用",IF(AND(ISNUMBER(E1095),ISNUMBER(F1095)),IF(I1095&gt;规则与名单!$B$2,"是","否"),"未判定"))</f>
        <v>不适用</v>
      </c>
      <c r="K1095" s="5" t="str">
        <f t="shared" si="69"/>
        <v>非测试日纯氢</v>
      </c>
      <c r="L1095" s="6">
        <f t="shared" si="70"/>
        <v>151.6</v>
      </c>
      <c r="M1095" s="5">
        <f t="shared" si="71"/>
        <v>0</v>
      </c>
      <c r="N1095" s="5" t="s">
        <v>6627</v>
      </c>
      <c r="O1095" s="5" t="s">
        <v>6628</v>
      </c>
      <c r="P1095" s="5" t="s">
        <v>6629</v>
      </c>
    </row>
    <row r="1096" ht="19" customHeight="1" spans="1:16">
      <c r="A1096" s="5">
        <v>48</v>
      </c>
      <c r="B1096" s="5" t="s">
        <v>209</v>
      </c>
      <c r="C1096" s="5" t="s">
        <v>49</v>
      </c>
      <c r="D1096" s="8" t="s">
        <v>653</v>
      </c>
      <c r="E1096" s="6">
        <v>337.4</v>
      </c>
      <c r="F1096" s="6">
        <v>319.7</v>
      </c>
      <c r="G1096" s="6">
        <v>334.4</v>
      </c>
      <c r="H1096" s="5" t="s">
        <v>120</v>
      </c>
      <c r="I1096" s="6">
        <f t="shared" si="68"/>
        <v>17.7</v>
      </c>
      <c r="J1096" s="5" t="str">
        <f>IF(H1096="否","不适用",IF(AND(ISNUMBER(E1096),ISNUMBER(F1096)),IF(I1096&gt;规则与名单!$B$2,"是","否"),"未判定"))</f>
        <v>不适用</v>
      </c>
      <c r="K1096" s="5" t="str">
        <f t="shared" si="69"/>
        <v>非测试日纯氢</v>
      </c>
      <c r="L1096" s="6">
        <f t="shared" si="70"/>
        <v>334.4</v>
      </c>
      <c r="M1096" s="5">
        <f t="shared" si="71"/>
        <v>0</v>
      </c>
      <c r="N1096" s="5" t="s">
        <v>6630</v>
      </c>
      <c r="O1096" s="5" t="s">
        <v>6631</v>
      </c>
      <c r="P1096" s="5" t="s">
        <v>6632</v>
      </c>
    </row>
    <row r="1097" ht="19" customHeight="1" spans="1:16">
      <c r="A1097" s="5">
        <v>48</v>
      </c>
      <c r="B1097" s="5" t="s">
        <v>209</v>
      </c>
      <c r="C1097" s="5" t="s">
        <v>49</v>
      </c>
      <c r="D1097" s="8" t="s">
        <v>140</v>
      </c>
      <c r="E1097" s="6">
        <v>175.1</v>
      </c>
      <c r="F1097" s="6">
        <v>164.8</v>
      </c>
      <c r="G1097" s="6">
        <v>175</v>
      </c>
      <c r="H1097" s="5" t="s">
        <v>120</v>
      </c>
      <c r="I1097" s="6">
        <f t="shared" si="68"/>
        <v>10.3</v>
      </c>
      <c r="J1097" s="5" t="str">
        <f>IF(H1097="否","不适用",IF(AND(ISNUMBER(E1097),ISNUMBER(F1097)),IF(I1097&gt;规则与名单!$B$2,"是","否"),"未判定"))</f>
        <v>不适用</v>
      </c>
      <c r="K1097" s="5" t="str">
        <f t="shared" si="69"/>
        <v>非测试日纯氢</v>
      </c>
      <c r="L1097" s="6">
        <f t="shared" si="70"/>
        <v>175</v>
      </c>
      <c r="M1097" s="5">
        <f t="shared" si="71"/>
        <v>0</v>
      </c>
      <c r="N1097" s="5" t="s">
        <v>6633</v>
      </c>
      <c r="O1097" s="5" t="s">
        <v>6634</v>
      </c>
      <c r="P1097" s="5" t="s">
        <v>6635</v>
      </c>
    </row>
    <row r="1098" ht="19" customHeight="1" spans="1:16">
      <c r="A1098" s="5">
        <v>48</v>
      </c>
      <c r="B1098" s="5" t="s">
        <v>209</v>
      </c>
      <c r="C1098" s="5" t="s">
        <v>49</v>
      </c>
      <c r="D1098" s="8" t="s">
        <v>115</v>
      </c>
      <c r="E1098" s="6">
        <v>21.5</v>
      </c>
      <c r="F1098" s="6">
        <v>20.6</v>
      </c>
      <c r="G1098" s="6">
        <v>21.3</v>
      </c>
      <c r="H1098" s="5" t="s">
        <v>120</v>
      </c>
      <c r="I1098" s="6">
        <f t="shared" si="68"/>
        <v>0.899999999999999</v>
      </c>
      <c r="J1098" s="5" t="str">
        <f>IF(H1098="否","不适用",IF(AND(ISNUMBER(E1098),ISNUMBER(F1098)),IF(I1098&gt;规则与名单!$B$2,"是","否"),"未判定"))</f>
        <v>不适用</v>
      </c>
      <c r="K1098" s="5" t="str">
        <f t="shared" si="69"/>
        <v>非测试日纯氢</v>
      </c>
      <c r="L1098" s="6">
        <f t="shared" si="70"/>
        <v>21.3</v>
      </c>
      <c r="M1098" s="5">
        <f t="shared" si="71"/>
        <v>0</v>
      </c>
      <c r="N1098" s="5" t="s">
        <v>6636</v>
      </c>
      <c r="O1098" s="5" t="s">
        <v>6637</v>
      </c>
      <c r="P1098" s="5" t="s">
        <v>6638</v>
      </c>
    </row>
    <row r="1099" ht="19" customHeight="1" spans="1:16">
      <c r="A1099" s="5">
        <v>49</v>
      </c>
      <c r="B1099" s="5" t="s">
        <v>210</v>
      </c>
      <c r="C1099" s="5" t="s">
        <v>49</v>
      </c>
      <c r="D1099" s="8" t="s">
        <v>114</v>
      </c>
      <c r="E1099" s="6">
        <v>268.3</v>
      </c>
      <c r="F1099" s="6">
        <v>255.5</v>
      </c>
      <c r="G1099" s="6">
        <v>151.1</v>
      </c>
      <c r="H1099" s="5" t="s">
        <v>120</v>
      </c>
      <c r="I1099" s="6">
        <f t="shared" si="68"/>
        <v>12.8</v>
      </c>
      <c r="J1099" s="5" t="str">
        <f>IF(H1099="否","不适用",IF(AND(ISNUMBER(E1099),ISNUMBER(F1099)),IF(I1099&gt;规则与名单!$B$2,"是","否"),"未判定"))</f>
        <v>不适用</v>
      </c>
      <c r="K1099" s="5" t="str">
        <f t="shared" si="69"/>
        <v>非测试日纯氢</v>
      </c>
      <c r="L1099" s="6">
        <f t="shared" si="70"/>
        <v>151.1</v>
      </c>
      <c r="M1099" s="5">
        <f t="shared" si="71"/>
        <v>0</v>
      </c>
      <c r="N1099" s="5" t="s">
        <v>6639</v>
      </c>
      <c r="O1099" s="5" t="s">
        <v>6640</v>
      </c>
      <c r="P1099" s="5" t="s">
        <v>6641</v>
      </c>
    </row>
    <row r="1100" ht="19" customHeight="1" spans="1:16">
      <c r="A1100" s="5">
        <v>49</v>
      </c>
      <c r="B1100" s="5" t="s">
        <v>210</v>
      </c>
      <c r="C1100" s="5" t="s">
        <v>49</v>
      </c>
      <c r="D1100" s="8" t="s">
        <v>605</v>
      </c>
      <c r="E1100" s="6">
        <v>303.1</v>
      </c>
      <c r="F1100" s="6">
        <v>287.7</v>
      </c>
      <c r="G1100" s="6">
        <v>228.9</v>
      </c>
      <c r="H1100" s="5" t="s">
        <v>120</v>
      </c>
      <c r="I1100" s="6">
        <f t="shared" si="68"/>
        <v>15.4</v>
      </c>
      <c r="J1100" s="5" t="str">
        <f>IF(H1100="否","不适用",IF(AND(ISNUMBER(E1100),ISNUMBER(F1100)),IF(I1100&gt;规则与名单!$B$2,"是","否"),"未判定"))</f>
        <v>不适用</v>
      </c>
      <c r="K1100" s="5" t="str">
        <f t="shared" si="69"/>
        <v>非测试日纯氢</v>
      </c>
      <c r="L1100" s="6">
        <f t="shared" si="70"/>
        <v>228.9</v>
      </c>
      <c r="M1100" s="5">
        <f t="shared" si="71"/>
        <v>0</v>
      </c>
      <c r="N1100" s="5" t="s">
        <v>6642</v>
      </c>
      <c r="O1100" s="5" t="s">
        <v>6643</v>
      </c>
      <c r="P1100" s="5" t="s">
        <v>6644</v>
      </c>
    </row>
    <row r="1101" ht="19" customHeight="1" spans="1:16">
      <c r="A1101" s="5">
        <v>49</v>
      </c>
      <c r="B1101" s="5" t="s">
        <v>210</v>
      </c>
      <c r="C1101" s="5" t="s">
        <v>49</v>
      </c>
      <c r="D1101" s="8" t="s">
        <v>186</v>
      </c>
      <c r="E1101" s="6">
        <v>135.9</v>
      </c>
      <c r="F1101" s="6">
        <v>129.3</v>
      </c>
      <c r="G1101" s="6">
        <v>80.2</v>
      </c>
      <c r="H1101" s="5" t="s">
        <v>120</v>
      </c>
      <c r="I1101" s="6">
        <f t="shared" si="68"/>
        <v>6.59999999999999</v>
      </c>
      <c r="J1101" s="5" t="str">
        <f>IF(H1101="否","不适用",IF(AND(ISNUMBER(E1101),ISNUMBER(F1101)),IF(I1101&gt;规则与名单!$B$2,"是","否"),"未判定"))</f>
        <v>不适用</v>
      </c>
      <c r="K1101" s="5" t="str">
        <f t="shared" si="69"/>
        <v>非测试日纯氢</v>
      </c>
      <c r="L1101" s="6">
        <f t="shared" si="70"/>
        <v>80.2</v>
      </c>
      <c r="M1101" s="5">
        <f t="shared" si="71"/>
        <v>0</v>
      </c>
      <c r="N1101" s="5" t="s">
        <v>6645</v>
      </c>
      <c r="O1101" s="5" t="s">
        <v>6646</v>
      </c>
      <c r="P1101" s="5" t="s">
        <v>6647</v>
      </c>
    </row>
    <row r="1102" ht="19" customHeight="1" spans="1:16">
      <c r="A1102" s="5">
        <v>49</v>
      </c>
      <c r="B1102" s="5" t="s">
        <v>210</v>
      </c>
      <c r="C1102" s="5" t="s">
        <v>49</v>
      </c>
      <c r="D1102" s="8" t="s">
        <v>165</v>
      </c>
      <c r="E1102" s="6">
        <v>183.4</v>
      </c>
      <c r="F1102" s="6">
        <v>290.5</v>
      </c>
      <c r="G1102" s="6">
        <v>249.5</v>
      </c>
      <c r="H1102" s="5" t="s">
        <v>120</v>
      </c>
      <c r="I1102" s="6">
        <f t="shared" si="68"/>
        <v>-107.1</v>
      </c>
      <c r="J1102" s="5" t="str">
        <f>IF(H1102="否","不适用",IF(AND(ISNUMBER(E1102),ISNUMBER(F1102)),IF(I1102&gt;规则与名单!$B$2,"是","否"),"未判定"))</f>
        <v>不适用</v>
      </c>
      <c r="K1102" s="5" t="str">
        <f t="shared" si="69"/>
        <v>非测试日纯氢</v>
      </c>
      <c r="L1102" s="6">
        <f t="shared" si="70"/>
        <v>249.5</v>
      </c>
      <c r="M1102" s="5">
        <f t="shared" si="71"/>
        <v>0</v>
      </c>
      <c r="N1102" s="5" t="s">
        <v>6648</v>
      </c>
      <c r="O1102" s="5" t="s">
        <v>6649</v>
      </c>
      <c r="P1102" s="5" t="s">
        <v>6650</v>
      </c>
    </row>
    <row r="1103" ht="19" customHeight="1" spans="1:16">
      <c r="A1103" s="5">
        <v>49</v>
      </c>
      <c r="B1103" s="5" t="s">
        <v>210</v>
      </c>
      <c r="C1103" s="5" t="s">
        <v>49</v>
      </c>
      <c r="D1103" s="8" t="s">
        <v>151</v>
      </c>
      <c r="E1103" s="6">
        <v>154</v>
      </c>
      <c r="F1103" s="6">
        <v>60.2</v>
      </c>
      <c r="G1103" s="6">
        <v>12.8</v>
      </c>
      <c r="H1103" s="5" t="s">
        <v>120</v>
      </c>
      <c r="I1103" s="6">
        <f t="shared" si="68"/>
        <v>93.8</v>
      </c>
      <c r="J1103" s="5" t="str">
        <f>IF(H1103="否","不适用",IF(AND(ISNUMBER(E1103),ISNUMBER(F1103)),IF(I1103&gt;规则与名单!$B$2,"是","否"),"未判定"))</f>
        <v>不适用</v>
      </c>
      <c r="K1103" s="5" t="str">
        <f t="shared" si="69"/>
        <v>非测试日纯氢</v>
      </c>
      <c r="L1103" s="6">
        <f t="shared" si="70"/>
        <v>12.8</v>
      </c>
      <c r="M1103" s="5">
        <f t="shared" si="71"/>
        <v>0</v>
      </c>
      <c r="N1103" s="5" t="s">
        <v>6651</v>
      </c>
      <c r="O1103" s="5" t="s">
        <v>6652</v>
      </c>
      <c r="P1103" s="5" t="s">
        <v>6653</v>
      </c>
    </row>
    <row r="1104" ht="19" customHeight="1" spans="1:16">
      <c r="A1104" s="5">
        <v>49</v>
      </c>
      <c r="B1104" s="5" t="s">
        <v>210</v>
      </c>
      <c r="C1104" s="5" t="s">
        <v>49</v>
      </c>
      <c r="D1104" s="8" t="s">
        <v>3358</v>
      </c>
      <c r="E1104" s="6">
        <v>298.8</v>
      </c>
      <c r="F1104" s="6">
        <v>253.4</v>
      </c>
      <c r="G1104" s="6">
        <v>147.8</v>
      </c>
      <c r="H1104" s="5" t="s">
        <v>120</v>
      </c>
      <c r="I1104" s="6">
        <f t="shared" si="68"/>
        <v>45.4</v>
      </c>
      <c r="J1104" s="5" t="str">
        <f>IF(H1104="否","不适用",IF(AND(ISNUMBER(E1104),ISNUMBER(F1104)),IF(I1104&gt;规则与名单!$B$2,"是","否"),"未判定"))</f>
        <v>不适用</v>
      </c>
      <c r="K1104" s="5" t="str">
        <f t="shared" si="69"/>
        <v>非测试日纯氢</v>
      </c>
      <c r="L1104" s="6">
        <f t="shared" si="70"/>
        <v>147.8</v>
      </c>
      <c r="M1104" s="5">
        <f t="shared" si="71"/>
        <v>0</v>
      </c>
      <c r="N1104" s="5" t="s">
        <v>6654</v>
      </c>
      <c r="O1104" s="5" t="s">
        <v>6655</v>
      </c>
      <c r="P1104" s="5" t="s">
        <v>6656</v>
      </c>
    </row>
    <row r="1105" ht="19" customHeight="1" spans="1:16">
      <c r="A1105" s="5">
        <v>49</v>
      </c>
      <c r="B1105" s="5" t="s">
        <v>210</v>
      </c>
      <c r="C1105" s="5" t="s">
        <v>49</v>
      </c>
      <c r="D1105" s="8" t="s">
        <v>272</v>
      </c>
      <c r="E1105" s="6">
        <v>207.7</v>
      </c>
      <c r="F1105" s="6">
        <v>197.7</v>
      </c>
      <c r="G1105" s="6">
        <v>101</v>
      </c>
      <c r="H1105" s="5" t="s">
        <v>120</v>
      </c>
      <c r="I1105" s="6">
        <f t="shared" si="68"/>
        <v>10</v>
      </c>
      <c r="J1105" s="5" t="str">
        <f>IF(H1105="否","不适用",IF(AND(ISNUMBER(E1105),ISNUMBER(F1105)),IF(I1105&gt;规则与名单!$B$2,"是","否"),"未判定"))</f>
        <v>不适用</v>
      </c>
      <c r="K1105" s="5" t="str">
        <f t="shared" si="69"/>
        <v>非测试日纯氢</v>
      </c>
      <c r="L1105" s="6">
        <f t="shared" si="70"/>
        <v>101</v>
      </c>
      <c r="M1105" s="5">
        <f t="shared" si="71"/>
        <v>0</v>
      </c>
      <c r="N1105" s="5" t="s">
        <v>6657</v>
      </c>
      <c r="O1105" s="5" t="s">
        <v>6658</v>
      </c>
      <c r="P1105" s="5" t="s">
        <v>6659</v>
      </c>
    </row>
    <row r="1106" ht="19" customHeight="1" spans="1:16">
      <c r="A1106" s="5">
        <v>49</v>
      </c>
      <c r="B1106" s="5" t="s">
        <v>210</v>
      </c>
      <c r="C1106" s="5" t="s">
        <v>49</v>
      </c>
      <c r="D1106" s="8" t="s">
        <v>506</v>
      </c>
      <c r="E1106" s="6">
        <v>299</v>
      </c>
      <c r="F1106" s="6">
        <v>284.7</v>
      </c>
      <c r="G1106" s="6">
        <v>175.8</v>
      </c>
      <c r="H1106" s="5" t="s">
        <v>120</v>
      </c>
      <c r="I1106" s="6">
        <f t="shared" si="68"/>
        <v>14.3</v>
      </c>
      <c r="J1106" s="5" t="str">
        <f>IF(H1106="否","不适用",IF(AND(ISNUMBER(E1106),ISNUMBER(F1106)),IF(I1106&gt;规则与名单!$B$2,"是","否"),"未判定"))</f>
        <v>不适用</v>
      </c>
      <c r="K1106" s="5" t="str">
        <f t="shared" si="69"/>
        <v>非测试日纯氢</v>
      </c>
      <c r="L1106" s="6">
        <f t="shared" si="70"/>
        <v>175.8</v>
      </c>
      <c r="M1106" s="5">
        <f t="shared" si="71"/>
        <v>0</v>
      </c>
      <c r="N1106" s="5" t="s">
        <v>6660</v>
      </c>
      <c r="O1106" s="5" t="s">
        <v>6661</v>
      </c>
      <c r="P1106" s="5" t="s">
        <v>6662</v>
      </c>
    </row>
    <row r="1107" ht="19" customHeight="1" spans="1:16">
      <c r="A1107" s="5">
        <v>49</v>
      </c>
      <c r="B1107" s="5" t="s">
        <v>210</v>
      </c>
      <c r="C1107" s="5" t="s">
        <v>49</v>
      </c>
      <c r="D1107" s="8" t="s">
        <v>673</v>
      </c>
      <c r="E1107" s="6">
        <v>64.5</v>
      </c>
      <c r="F1107" s="6">
        <v>61.4</v>
      </c>
      <c r="G1107" s="6">
        <v>7.5</v>
      </c>
      <c r="H1107" s="5" t="s">
        <v>120</v>
      </c>
      <c r="I1107" s="6">
        <f t="shared" si="68"/>
        <v>3.1</v>
      </c>
      <c r="J1107" s="5" t="str">
        <f>IF(H1107="否","不适用",IF(AND(ISNUMBER(E1107),ISNUMBER(F1107)),IF(I1107&gt;规则与名单!$B$2,"是","否"),"未判定"))</f>
        <v>不适用</v>
      </c>
      <c r="K1107" s="5" t="str">
        <f t="shared" si="69"/>
        <v>非测试日纯氢</v>
      </c>
      <c r="L1107" s="6">
        <f t="shared" si="70"/>
        <v>7.5</v>
      </c>
      <c r="M1107" s="5">
        <f t="shared" si="71"/>
        <v>0</v>
      </c>
      <c r="N1107" s="5" t="s">
        <v>6663</v>
      </c>
      <c r="O1107" s="5" t="s">
        <v>6664</v>
      </c>
      <c r="P1107" s="5" t="s">
        <v>6665</v>
      </c>
    </row>
    <row r="1108" ht="19" customHeight="1" spans="1:16">
      <c r="A1108" s="5">
        <v>49</v>
      </c>
      <c r="B1108" s="5" t="s">
        <v>210</v>
      </c>
      <c r="C1108" s="5" t="s">
        <v>49</v>
      </c>
      <c r="D1108" s="8" t="s">
        <v>183</v>
      </c>
      <c r="E1108" s="6">
        <v>266.6</v>
      </c>
      <c r="F1108" s="6">
        <v>252.8</v>
      </c>
      <c r="G1108" s="6">
        <v>199.5</v>
      </c>
      <c r="H1108" s="5" t="s">
        <v>120</v>
      </c>
      <c r="I1108" s="6">
        <f t="shared" si="68"/>
        <v>13.8</v>
      </c>
      <c r="J1108" s="5" t="str">
        <f>IF(H1108="否","不适用",IF(AND(ISNUMBER(E1108),ISNUMBER(F1108)),IF(I1108&gt;规则与名单!$B$2,"是","否"),"未判定"))</f>
        <v>不适用</v>
      </c>
      <c r="K1108" s="5" t="str">
        <f t="shared" si="69"/>
        <v>非测试日纯氢</v>
      </c>
      <c r="L1108" s="6">
        <f t="shared" si="70"/>
        <v>199.5</v>
      </c>
      <c r="M1108" s="5">
        <f t="shared" si="71"/>
        <v>0</v>
      </c>
      <c r="N1108" s="5" t="s">
        <v>6666</v>
      </c>
      <c r="O1108" s="5" t="s">
        <v>6667</v>
      </c>
      <c r="P1108" s="5" t="s">
        <v>6668</v>
      </c>
    </row>
    <row r="1109" ht="19" customHeight="1" spans="1:16">
      <c r="A1109" s="5">
        <v>49</v>
      </c>
      <c r="B1109" s="5" t="s">
        <v>210</v>
      </c>
      <c r="C1109" s="5" t="s">
        <v>49</v>
      </c>
      <c r="D1109" s="8" t="s">
        <v>431</v>
      </c>
      <c r="E1109" s="6">
        <v>432.3</v>
      </c>
      <c r="F1109" s="6">
        <v>410.4</v>
      </c>
      <c r="G1109" s="6">
        <v>311.2</v>
      </c>
      <c r="H1109" s="5" t="s">
        <v>120</v>
      </c>
      <c r="I1109" s="6">
        <f t="shared" si="68"/>
        <v>21.9</v>
      </c>
      <c r="J1109" s="5" t="str">
        <f>IF(H1109="否","不适用",IF(AND(ISNUMBER(E1109),ISNUMBER(F1109)),IF(I1109&gt;规则与名单!$B$2,"是","否"),"未判定"))</f>
        <v>不适用</v>
      </c>
      <c r="K1109" s="5" t="str">
        <f t="shared" si="69"/>
        <v>非测试日纯氢</v>
      </c>
      <c r="L1109" s="6">
        <f t="shared" si="70"/>
        <v>311.2</v>
      </c>
      <c r="M1109" s="5">
        <f t="shared" si="71"/>
        <v>0</v>
      </c>
      <c r="N1109" s="5" t="s">
        <v>6669</v>
      </c>
      <c r="O1109" s="5" t="s">
        <v>6670</v>
      </c>
      <c r="P1109" s="5" t="s">
        <v>6671</v>
      </c>
    </row>
    <row r="1110" ht="19" customHeight="1" spans="1:16">
      <c r="A1110" s="5">
        <v>49</v>
      </c>
      <c r="B1110" s="5" t="s">
        <v>210</v>
      </c>
      <c r="C1110" s="5" t="s">
        <v>49</v>
      </c>
      <c r="D1110" s="8" t="s">
        <v>3377</v>
      </c>
      <c r="E1110" s="6">
        <v>400.4</v>
      </c>
      <c r="F1110" s="6">
        <v>380.8</v>
      </c>
      <c r="G1110" s="6">
        <v>297.8</v>
      </c>
      <c r="H1110" s="5" t="s">
        <v>120</v>
      </c>
      <c r="I1110" s="6">
        <f t="shared" si="68"/>
        <v>19.6</v>
      </c>
      <c r="J1110" s="5" t="str">
        <f>IF(H1110="否","不适用",IF(AND(ISNUMBER(E1110),ISNUMBER(F1110)),IF(I1110&gt;规则与名单!$B$2,"是","否"),"未判定"))</f>
        <v>不适用</v>
      </c>
      <c r="K1110" s="5" t="str">
        <f t="shared" si="69"/>
        <v>非测试日纯氢</v>
      </c>
      <c r="L1110" s="6">
        <f t="shared" si="70"/>
        <v>297.8</v>
      </c>
      <c r="M1110" s="5">
        <f t="shared" si="71"/>
        <v>0</v>
      </c>
      <c r="N1110" s="5" t="s">
        <v>6672</v>
      </c>
      <c r="O1110" s="5" t="s">
        <v>6673</v>
      </c>
      <c r="P1110" s="5" t="s">
        <v>6674</v>
      </c>
    </row>
    <row r="1111" ht="19" customHeight="1" spans="1:16">
      <c r="A1111" s="5">
        <v>49</v>
      </c>
      <c r="B1111" s="5" t="s">
        <v>210</v>
      </c>
      <c r="C1111" s="5" t="s">
        <v>49</v>
      </c>
      <c r="D1111" s="8" t="s">
        <v>407</v>
      </c>
      <c r="E1111" s="6">
        <v>428.2</v>
      </c>
      <c r="F1111" s="6">
        <v>406.5</v>
      </c>
      <c r="G1111" s="6">
        <v>279.7</v>
      </c>
      <c r="H1111" s="5" t="s">
        <v>120</v>
      </c>
      <c r="I1111" s="6">
        <f t="shared" si="68"/>
        <v>21.7</v>
      </c>
      <c r="J1111" s="5" t="str">
        <f>IF(H1111="否","不适用",IF(AND(ISNUMBER(E1111),ISNUMBER(F1111)),IF(I1111&gt;规则与名单!$B$2,"是","否"),"未判定"))</f>
        <v>不适用</v>
      </c>
      <c r="K1111" s="5" t="str">
        <f t="shared" si="69"/>
        <v>非测试日纯氢</v>
      </c>
      <c r="L1111" s="6">
        <f t="shared" si="70"/>
        <v>279.7</v>
      </c>
      <c r="M1111" s="5">
        <f t="shared" si="71"/>
        <v>0</v>
      </c>
      <c r="N1111" s="5" t="s">
        <v>6675</v>
      </c>
      <c r="O1111" s="5" t="s">
        <v>6676</v>
      </c>
      <c r="P1111" s="5" t="s">
        <v>6677</v>
      </c>
    </row>
    <row r="1112" ht="19" customHeight="1" spans="1:16">
      <c r="A1112" s="5">
        <v>49</v>
      </c>
      <c r="B1112" s="5" t="s">
        <v>210</v>
      </c>
      <c r="C1112" s="5" t="s">
        <v>49</v>
      </c>
      <c r="D1112" s="8" t="s">
        <v>411</v>
      </c>
      <c r="E1112" s="6">
        <v>204.3</v>
      </c>
      <c r="F1112" s="6">
        <v>253.8</v>
      </c>
      <c r="G1112" s="6">
        <v>203.4</v>
      </c>
      <c r="H1112" s="5" t="s">
        <v>120</v>
      </c>
      <c r="I1112" s="6">
        <f t="shared" si="68"/>
        <v>-49.5</v>
      </c>
      <c r="J1112" s="5" t="str">
        <f>IF(H1112="否","不适用",IF(AND(ISNUMBER(E1112),ISNUMBER(F1112)),IF(I1112&gt;规则与名单!$B$2,"是","否"),"未判定"))</f>
        <v>不适用</v>
      </c>
      <c r="K1112" s="5" t="str">
        <f t="shared" si="69"/>
        <v>非测试日纯氢</v>
      </c>
      <c r="L1112" s="6">
        <f t="shared" si="70"/>
        <v>203.4</v>
      </c>
      <c r="M1112" s="5">
        <f t="shared" si="71"/>
        <v>0</v>
      </c>
      <c r="N1112" s="5" t="s">
        <v>6678</v>
      </c>
      <c r="O1112" s="5" t="s">
        <v>6679</v>
      </c>
      <c r="P1112" s="5" t="s">
        <v>6680</v>
      </c>
    </row>
    <row r="1113" ht="19" customHeight="1" spans="1:16">
      <c r="A1113" s="5">
        <v>49</v>
      </c>
      <c r="B1113" s="5" t="s">
        <v>210</v>
      </c>
      <c r="C1113" s="5" t="s">
        <v>49</v>
      </c>
      <c r="D1113" s="8" t="s">
        <v>251</v>
      </c>
      <c r="E1113" s="6">
        <v>347.3</v>
      </c>
      <c r="F1113" s="6">
        <v>270.3</v>
      </c>
      <c r="G1113" s="6">
        <v>223.7</v>
      </c>
      <c r="H1113" s="5" t="s">
        <v>120</v>
      </c>
      <c r="I1113" s="6">
        <f t="shared" si="68"/>
        <v>77</v>
      </c>
      <c r="J1113" s="5" t="str">
        <f>IF(H1113="否","不适用",IF(AND(ISNUMBER(E1113),ISNUMBER(F1113)),IF(I1113&gt;规则与名单!$B$2,"是","否"),"未判定"))</f>
        <v>不适用</v>
      </c>
      <c r="K1113" s="5" t="str">
        <f t="shared" si="69"/>
        <v>非测试日纯氢</v>
      </c>
      <c r="L1113" s="6">
        <f t="shared" si="70"/>
        <v>223.7</v>
      </c>
      <c r="M1113" s="5">
        <f t="shared" si="71"/>
        <v>0</v>
      </c>
      <c r="N1113" s="5" t="s">
        <v>6681</v>
      </c>
      <c r="O1113" s="5" t="s">
        <v>6682</v>
      </c>
      <c r="P1113" s="5" t="s">
        <v>6683</v>
      </c>
    </row>
    <row r="1114" ht="19" customHeight="1" spans="1:16">
      <c r="A1114" s="5">
        <v>49</v>
      </c>
      <c r="B1114" s="5" t="s">
        <v>210</v>
      </c>
      <c r="C1114" s="5" t="s">
        <v>49</v>
      </c>
      <c r="D1114" s="8" t="s">
        <v>472</v>
      </c>
      <c r="E1114" s="6">
        <v>328.8</v>
      </c>
      <c r="F1114" s="6">
        <v>371.7</v>
      </c>
      <c r="G1114" s="6">
        <v>211.9</v>
      </c>
      <c r="H1114" s="5" t="s">
        <v>120</v>
      </c>
      <c r="I1114" s="6">
        <f t="shared" si="68"/>
        <v>-42.9</v>
      </c>
      <c r="J1114" s="5" t="str">
        <f>IF(H1114="否","不适用",IF(AND(ISNUMBER(E1114),ISNUMBER(F1114)),IF(I1114&gt;规则与名单!$B$2,"是","否"),"未判定"))</f>
        <v>不适用</v>
      </c>
      <c r="K1114" s="5" t="str">
        <f t="shared" si="69"/>
        <v>非测试日纯氢</v>
      </c>
      <c r="L1114" s="6">
        <f t="shared" si="70"/>
        <v>211.9</v>
      </c>
      <c r="M1114" s="5">
        <f t="shared" si="71"/>
        <v>0</v>
      </c>
      <c r="N1114" s="5" t="s">
        <v>6684</v>
      </c>
      <c r="O1114" s="5" t="s">
        <v>6685</v>
      </c>
      <c r="P1114" s="5" t="s">
        <v>6686</v>
      </c>
    </row>
    <row r="1115" ht="19" customHeight="1" spans="1:16">
      <c r="A1115" s="5">
        <v>49</v>
      </c>
      <c r="B1115" s="5" t="s">
        <v>210</v>
      </c>
      <c r="C1115" s="5" t="s">
        <v>49</v>
      </c>
      <c r="D1115" s="8" t="s">
        <v>466</v>
      </c>
      <c r="E1115" s="6">
        <v>355.4</v>
      </c>
      <c r="F1115" s="6">
        <v>336.9</v>
      </c>
      <c r="G1115" s="6">
        <v>181.2</v>
      </c>
      <c r="H1115" s="5" t="s">
        <v>120</v>
      </c>
      <c r="I1115" s="6">
        <f t="shared" si="68"/>
        <v>18.5</v>
      </c>
      <c r="J1115" s="5" t="str">
        <f>IF(H1115="否","不适用",IF(AND(ISNUMBER(E1115),ISNUMBER(F1115)),IF(I1115&gt;规则与名单!$B$2,"是","否"),"未判定"))</f>
        <v>不适用</v>
      </c>
      <c r="K1115" s="5" t="str">
        <f t="shared" si="69"/>
        <v>非测试日纯氢</v>
      </c>
      <c r="L1115" s="6">
        <f t="shared" si="70"/>
        <v>181.2</v>
      </c>
      <c r="M1115" s="5">
        <f t="shared" si="71"/>
        <v>0</v>
      </c>
      <c r="N1115" s="5" t="s">
        <v>6687</v>
      </c>
      <c r="O1115" s="5" t="s">
        <v>6688</v>
      </c>
      <c r="P1115" s="5" t="s">
        <v>6689</v>
      </c>
    </row>
    <row r="1116" ht="19" customHeight="1" spans="1:16">
      <c r="A1116" s="5">
        <v>49</v>
      </c>
      <c r="B1116" s="5" t="s">
        <v>210</v>
      </c>
      <c r="C1116" s="5" t="s">
        <v>49</v>
      </c>
      <c r="D1116" s="8" t="s">
        <v>333</v>
      </c>
      <c r="E1116" s="6">
        <v>285.3</v>
      </c>
      <c r="F1116" s="6">
        <v>270.8</v>
      </c>
      <c r="G1116" s="6">
        <v>161.7</v>
      </c>
      <c r="H1116" s="5" t="s">
        <v>120</v>
      </c>
      <c r="I1116" s="6">
        <f t="shared" si="68"/>
        <v>14.5</v>
      </c>
      <c r="J1116" s="5" t="str">
        <f>IF(H1116="否","不适用",IF(AND(ISNUMBER(E1116),ISNUMBER(F1116)),IF(I1116&gt;规则与名单!$B$2,"是","否"),"未判定"))</f>
        <v>不适用</v>
      </c>
      <c r="K1116" s="5" t="str">
        <f t="shared" si="69"/>
        <v>非测试日纯氢</v>
      </c>
      <c r="L1116" s="6">
        <f t="shared" si="70"/>
        <v>161.7</v>
      </c>
      <c r="M1116" s="5">
        <f t="shared" si="71"/>
        <v>0</v>
      </c>
      <c r="N1116" s="5" t="s">
        <v>6690</v>
      </c>
      <c r="O1116" s="5" t="s">
        <v>6691</v>
      </c>
      <c r="P1116" s="5" t="s">
        <v>6692</v>
      </c>
    </row>
    <row r="1117" ht="19" customHeight="1" spans="1:16">
      <c r="A1117" s="5">
        <v>49</v>
      </c>
      <c r="B1117" s="5" t="s">
        <v>210</v>
      </c>
      <c r="C1117" s="5" t="s">
        <v>49</v>
      </c>
      <c r="D1117" s="8" t="s">
        <v>175</v>
      </c>
      <c r="E1117" s="6">
        <v>0</v>
      </c>
      <c r="F1117" s="6">
        <v>0.1</v>
      </c>
      <c r="G1117" s="6"/>
      <c r="H1117" s="5" t="s">
        <v>120</v>
      </c>
      <c r="I1117" s="6">
        <f t="shared" si="68"/>
        <v>-0.1</v>
      </c>
      <c r="J1117" s="5" t="str">
        <f>IF(H1117="否","不适用",IF(AND(ISNUMBER(E1117),ISNUMBER(F1117)),IF(I1117&gt;规则与名单!$B$2,"是","否"),"未判定"))</f>
        <v>不适用</v>
      </c>
      <c r="K1117" s="5" t="str">
        <f t="shared" si="69"/>
        <v>非测试日仪表</v>
      </c>
      <c r="L1117" s="6">
        <f t="shared" si="70"/>
        <v>0</v>
      </c>
      <c r="M1117" s="5">
        <f t="shared" si="71"/>
        <v>0</v>
      </c>
      <c r="N1117" s="5" t="s">
        <v>6693</v>
      </c>
      <c r="O1117" s="5" t="s">
        <v>6694</v>
      </c>
      <c r="P1117" s="5" t="s">
        <v>6695</v>
      </c>
    </row>
    <row r="1118" ht="19" customHeight="1" spans="1:16">
      <c r="A1118" s="5">
        <v>49</v>
      </c>
      <c r="B1118" s="5" t="s">
        <v>210</v>
      </c>
      <c r="C1118" s="5" t="s">
        <v>49</v>
      </c>
      <c r="D1118" s="8" t="s">
        <v>3402</v>
      </c>
      <c r="E1118" s="6"/>
      <c r="F1118" s="6">
        <v>0</v>
      </c>
      <c r="G1118" s="6"/>
      <c r="H1118" s="5" t="s">
        <v>120</v>
      </c>
      <c r="I1118" s="6" t="str">
        <f t="shared" si="68"/>
        <v/>
      </c>
      <c r="J1118" s="5" t="str">
        <f>IF(H1118="否","不适用",IF(AND(ISNUMBER(E1118),ISNUMBER(F1118)),IF(I1118&gt;规则与名单!$B$2,"是","否"),"未判定"))</f>
        <v>不适用</v>
      </c>
      <c r="K1118" s="5" t="str">
        <f t="shared" si="69"/>
        <v>缺失</v>
      </c>
      <c r="L1118" s="6" t="str">
        <f t="shared" si="70"/>
        <v/>
      </c>
      <c r="M1118" s="5">
        <f t="shared" si="71"/>
        <v>1</v>
      </c>
      <c r="N1118" s="5" t="s">
        <v>6696</v>
      </c>
      <c r="O1118" s="5" t="s">
        <v>6697</v>
      </c>
      <c r="P1118" s="5" t="s">
        <v>6698</v>
      </c>
    </row>
    <row r="1119" ht="19" customHeight="1" spans="1:16">
      <c r="A1119" s="5">
        <v>49</v>
      </c>
      <c r="B1119" s="5" t="s">
        <v>210</v>
      </c>
      <c r="C1119" s="5" t="s">
        <v>49</v>
      </c>
      <c r="D1119" s="8" t="s">
        <v>487</v>
      </c>
      <c r="E1119" s="6">
        <v>306.2</v>
      </c>
      <c r="F1119" s="6">
        <v>290.6</v>
      </c>
      <c r="G1119" s="6">
        <v>180.8</v>
      </c>
      <c r="H1119" s="5" t="s">
        <v>120</v>
      </c>
      <c r="I1119" s="6">
        <f t="shared" si="68"/>
        <v>15.6</v>
      </c>
      <c r="J1119" s="5" t="str">
        <f>IF(H1119="否","不适用",IF(AND(ISNUMBER(E1119),ISNUMBER(F1119)),IF(I1119&gt;规则与名单!$B$2,"是","否"),"未判定"))</f>
        <v>不适用</v>
      </c>
      <c r="K1119" s="5" t="str">
        <f t="shared" si="69"/>
        <v>非测试日纯氢</v>
      </c>
      <c r="L1119" s="6">
        <f t="shared" si="70"/>
        <v>180.8</v>
      </c>
      <c r="M1119" s="5">
        <f t="shared" si="71"/>
        <v>0</v>
      </c>
      <c r="N1119" s="5" t="s">
        <v>6699</v>
      </c>
      <c r="O1119" s="5" t="s">
        <v>6700</v>
      </c>
      <c r="P1119" s="5" t="s">
        <v>6701</v>
      </c>
    </row>
    <row r="1120" ht="19" customHeight="1" spans="1:16">
      <c r="A1120" s="5">
        <v>49</v>
      </c>
      <c r="B1120" s="5" t="s">
        <v>210</v>
      </c>
      <c r="C1120" s="5" t="s">
        <v>49</v>
      </c>
      <c r="D1120" s="8" t="s">
        <v>121</v>
      </c>
      <c r="E1120" s="6">
        <v>141.3</v>
      </c>
      <c r="F1120" s="6">
        <v>134.6</v>
      </c>
      <c r="G1120" s="6">
        <v>79.4</v>
      </c>
      <c r="H1120" s="5" t="s">
        <v>120</v>
      </c>
      <c r="I1120" s="6">
        <f t="shared" si="68"/>
        <v>6.70000000000002</v>
      </c>
      <c r="J1120" s="5" t="str">
        <f>IF(H1120="否","不适用",IF(AND(ISNUMBER(E1120),ISNUMBER(F1120)),IF(I1120&gt;规则与名单!$B$2,"是","否"),"未判定"))</f>
        <v>不适用</v>
      </c>
      <c r="K1120" s="5" t="str">
        <f t="shared" si="69"/>
        <v>非测试日纯氢</v>
      </c>
      <c r="L1120" s="6">
        <f t="shared" si="70"/>
        <v>79.4</v>
      </c>
      <c r="M1120" s="5">
        <f t="shared" si="71"/>
        <v>0</v>
      </c>
      <c r="N1120" s="5" t="s">
        <v>6702</v>
      </c>
      <c r="O1120" s="5" t="s">
        <v>6703</v>
      </c>
      <c r="P1120" s="5" t="s">
        <v>6704</v>
      </c>
    </row>
    <row r="1121" ht="19" customHeight="1" spans="1:16">
      <c r="A1121" s="5">
        <v>49</v>
      </c>
      <c r="B1121" s="5" t="s">
        <v>210</v>
      </c>
      <c r="C1121" s="5" t="s">
        <v>49</v>
      </c>
      <c r="D1121" s="8" t="s">
        <v>170</v>
      </c>
      <c r="E1121" s="6">
        <v>367.6</v>
      </c>
      <c r="F1121" s="6">
        <v>348.7</v>
      </c>
      <c r="G1121" s="6">
        <v>244</v>
      </c>
      <c r="H1121" s="5" t="s">
        <v>120</v>
      </c>
      <c r="I1121" s="6">
        <f t="shared" si="68"/>
        <v>18.9</v>
      </c>
      <c r="J1121" s="5" t="str">
        <f>IF(H1121="否","不适用",IF(AND(ISNUMBER(E1121),ISNUMBER(F1121)),IF(I1121&gt;规则与名单!$B$2,"是","否"),"未判定"))</f>
        <v>不适用</v>
      </c>
      <c r="K1121" s="5" t="str">
        <f t="shared" si="69"/>
        <v>非测试日纯氢</v>
      </c>
      <c r="L1121" s="6">
        <f t="shared" si="70"/>
        <v>244</v>
      </c>
      <c r="M1121" s="5">
        <f t="shared" si="71"/>
        <v>0</v>
      </c>
      <c r="N1121" s="5" t="s">
        <v>6705</v>
      </c>
      <c r="O1121" s="5" t="s">
        <v>6706</v>
      </c>
      <c r="P1121" s="5" t="s">
        <v>6707</v>
      </c>
    </row>
    <row r="1122" ht="19" customHeight="1" spans="1:16">
      <c r="A1122" s="5">
        <v>49</v>
      </c>
      <c r="B1122" s="5" t="s">
        <v>210</v>
      </c>
      <c r="C1122" s="5" t="s">
        <v>49</v>
      </c>
      <c r="D1122" s="8" t="s">
        <v>644</v>
      </c>
      <c r="E1122" s="6">
        <v>293.7</v>
      </c>
      <c r="F1122" s="6">
        <v>278.8</v>
      </c>
      <c r="G1122" s="6">
        <v>153.4</v>
      </c>
      <c r="H1122" s="5" t="s">
        <v>120</v>
      </c>
      <c r="I1122" s="6">
        <f t="shared" si="68"/>
        <v>14.9</v>
      </c>
      <c r="J1122" s="5" t="str">
        <f>IF(H1122="否","不适用",IF(AND(ISNUMBER(E1122),ISNUMBER(F1122)),IF(I1122&gt;规则与名单!$B$2,"是","否"),"未判定"))</f>
        <v>不适用</v>
      </c>
      <c r="K1122" s="5" t="str">
        <f t="shared" si="69"/>
        <v>非测试日纯氢</v>
      </c>
      <c r="L1122" s="6">
        <f t="shared" si="70"/>
        <v>153.4</v>
      </c>
      <c r="M1122" s="5">
        <f t="shared" si="71"/>
        <v>0</v>
      </c>
      <c r="N1122" s="5" t="s">
        <v>6708</v>
      </c>
      <c r="O1122" s="5" t="s">
        <v>6709</v>
      </c>
      <c r="P1122" s="5" t="s">
        <v>6710</v>
      </c>
    </row>
    <row r="1123" ht="19" customHeight="1" spans="1:16">
      <c r="A1123" s="5">
        <v>49</v>
      </c>
      <c r="B1123" s="5" t="s">
        <v>210</v>
      </c>
      <c r="C1123" s="5" t="s">
        <v>49</v>
      </c>
      <c r="D1123" s="8" t="s">
        <v>3418</v>
      </c>
      <c r="E1123" s="6">
        <v>378.8</v>
      </c>
      <c r="F1123" s="6">
        <v>700.2</v>
      </c>
      <c r="G1123" s="6">
        <v>258.7</v>
      </c>
      <c r="H1123" s="5" t="s">
        <v>120</v>
      </c>
      <c r="I1123" s="6">
        <f t="shared" si="68"/>
        <v>-321.4</v>
      </c>
      <c r="J1123" s="5" t="str">
        <f>IF(H1123="否","不适用",IF(AND(ISNUMBER(E1123),ISNUMBER(F1123)),IF(I1123&gt;规则与名单!$B$2,"是","否"),"未判定"))</f>
        <v>不适用</v>
      </c>
      <c r="K1123" s="5" t="str">
        <f t="shared" si="69"/>
        <v>非测试日纯氢</v>
      </c>
      <c r="L1123" s="6">
        <f t="shared" si="70"/>
        <v>258.7</v>
      </c>
      <c r="M1123" s="5">
        <f t="shared" si="71"/>
        <v>0</v>
      </c>
      <c r="N1123" s="5" t="s">
        <v>6711</v>
      </c>
      <c r="O1123" s="5" t="s">
        <v>6712</v>
      </c>
      <c r="P1123" s="5" t="s">
        <v>6713</v>
      </c>
    </row>
    <row r="1124" ht="19" customHeight="1" spans="1:16">
      <c r="A1124" s="5">
        <v>49</v>
      </c>
      <c r="B1124" s="5" t="s">
        <v>210</v>
      </c>
      <c r="C1124" s="5" t="s">
        <v>49</v>
      </c>
      <c r="D1124" s="8" t="s">
        <v>3422</v>
      </c>
      <c r="E1124" s="6">
        <v>135.4</v>
      </c>
      <c r="F1124" s="6">
        <v>128.6</v>
      </c>
      <c r="G1124" s="6">
        <v>134.8</v>
      </c>
      <c r="H1124" s="5" t="s">
        <v>120</v>
      </c>
      <c r="I1124" s="6">
        <f t="shared" si="68"/>
        <v>6.80000000000001</v>
      </c>
      <c r="J1124" s="5" t="str">
        <f>IF(H1124="否","不适用",IF(AND(ISNUMBER(E1124),ISNUMBER(F1124)),IF(I1124&gt;规则与名单!$B$2,"是","否"),"未判定"))</f>
        <v>不适用</v>
      </c>
      <c r="K1124" s="5" t="str">
        <f t="shared" si="69"/>
        <v>非测试日纯氢</v>
      </c>
      <c r="L1124" s="6">
        <f t="shared" si="70"/>
        <v>134.8</v>
      </c>
      <c r="M1124" s="5">
        <f t="shared" si="71"/>
        <v>0</v>
      </c>
      <c r="N1124" s="5" t="s">
        <v>6714</v>
      </c>
      <c r="O1124" s="5" t="s">
        <v>6715</v>
      </c>
      <c r="P1124" s="5" t="s">
        <v>6716</v>
      </c>
    </row>
    <row r="1125" ht="19" customHeight="1" spans="1:16">
      <c r="A1125" s="5">
        <v>49</v>
      </c>
      <c r="B1125" s="5" t="s">
        <v>210</v>
      </c>
      <c r="C1125" s="5" t="s">
        <v>49</v>
      </c>
      <c r="D1125" s="8" t="s">
        <v>336</v>
      </c>
      <c r="E1125" s="6">
        <v>267</v>
      </c>
      <c r="F1125" s="6">
        <v>253.4</v>
      </c>
      <c r="G1125" s="6">
        <v>117.8</v>
      </c>
      <c r="H1125" s="5" t="s">
        <v>120</v>
      </c>
      <c r="I1125" s="6">
        <f t="shared" si="68"/>
        <v>13.6</v>
      </c>
      <c r="J1125" s="5" t="str">
        <f>IF(H1125="否","不适用",IF(AND(ISNUMBER(E1125),ISNUMBER(F1125)),IF(I1125&gt;规则与名单!$B$2,"是","否"),"未判定"))</f>
        <v>不适用</v>
      </c>
      <c r="K1125" s="5" t="str">
        <f t="shared" si="69"/>
        <v>非测试日纯氢</v>
      </c>
      <c r="L1125" s="6">
        <f t="shared" si="70"/>
        <v>117.8</v>
      </c>
      <c r="M1125" s="5">
        <f t="shared" si="71"/>
        <v>0</v>
      </c>
      <c r="N1125" s="5" t="s">
        <v>6717</v>
      </c>
      <c r="O1125" s="5" t="s">
        <v>6718</v>
      </c>
      <c r="P1125" s="5" t="s">
        <v>6719</v>
      </c>
    </row>
    <row r="1126" ht="19" customHeight="1" spans="1:16">
      <c r="A1126" s="5">
        <v>49</v>
      </c>
      <c r="B1126" s="5" t="s">
        <v>210</v>
      </c>
      <c r="C1126" s="5" t="s">
        <v>49</v>
      </c>
      <c r="D1126" s="8" t="s">
        <v>653</v>
      </c>
      <c r="E1126" s="6">
        <v>374.7</v>
      </c>
      <c r="F1126" s="6">
        <v>355.6</v>
      </c>
      <c r="G1126" s="6">
        <v>254.4</v>
      </c>
      <c r="H1126" s="5" t="s">
        <v>120</v>
      </c>
      <c r="I1126" s="6">
        <f t="shared" si="68"/>
        <v>19.1</v>
      </c>
      <c r="J1126" s="5" t="str">
        <f>IF(H1126="否","不适用",IF(AND(ISNUMBER(E1126),ISNUMBER(F1126)),IF(I1126&gt;规则与名单!$B$2,"是","否"),"未判定"))</f>
        <v>不适用</v>
      </c>
      <c r="K1126" s="5" t="str">
        <f t="shared" si="69"/>
        <v>非测试日纯氢</v>
      </c>
      <c r="L1126" s="6">
        <f t="shared" si="70"/>
        <v>254.4</v>
      </c>
      <c r="M1126" s="5">
        <f t="shared" si="71"/>
        <v>0</v>
      </c>
      <c r="N1126" s="5" t="s">
        <v>6720</v>
      </c>
      <c r="O1126" s="5" t="s">
        <v>6721</v>
      </c>
      <c r="P1126" s="5" t="s">
        <v>6722</v>
      </c>
    </row>
    <row r="1127" ht="19" customHeight="1" spans="1:16">
      <c r="A1127" s="5">
        <v>49</v>
      </c>
      <c r="B1127" s="5" t="s">
        <v>210</v>
      </c>
      <c r="C1127" s="5" t="s">
        <v>49</v>
      </c>
      <c r="D1127" s="8" t="s">
        <v>140</v>
      </c>
      <c r="E1127" s="6">
        <v>291.9</v>
      </c>
      <c r="F1127" s="6">
        <v>276.4</v>
      </c>
      <c r="G1127" s="6">
        <v>165.6</v>
      </c>
      <c r="H1127" s="5" t="s">
        <v>120</v>
      </c>
      <c r="I1127" s="6">
        <f t="shared" si="68"/>
        <v>15.5</v>
      </c>
      <c r="J1127" s="5" t="str">
        <f>IF(H1127="否","不适用",IF(AND(ISNUMBER(E1127),ISNUMBER(F1127)),IF(I1127&gt;规则与名单!$B$2,"是","否"),"未判定"))</f>
        <v>不适用</v>
      </c>
      <c r="K1127" s="5" t="str">
        <f t="shared" si="69"/>
        <v>非测试日纯氢</v>
      </c>
      <c r="L1127" s="6">
        <f t="shared" si="70"/>
        <v>165.6</v>
      </c>
      <c r="M1127" s="5">
        <f t="shared" si="71"/>
        <v>0</v>
      </c>
      <c r="N1127" s="5" t="s">
        <v>6723</v>
      </c>
      <c r="O1127" s="5" t="s">
        <v>6724</v>
      </c>
      <c r="P1127" s="5" t="s">
        <v>6725</v>
      </c>
    </row>
    <row r="1128" ht="19" customHeight="1" spans="1:16">
      <c r="A1128" s="5">
        <v>49</v>
      </c>
      <c r="B1128" s="5" t="s">
        <v>210</v>
      </c>
      <c r="C1128" s="5" t="s">
        <v>49</v>
      </c>
      <c r="D1128" s="8" t="s">
        <v>115</v>
      </c>
      <c r="E1128" s="6">
        <v>356.7</v>
      </c>
      <c r="F1128" s="6">
        <v>338.2</v>
      </c>
      <c r="G1128" s="6">
        <v>266.9</v>
      </c>
      <c r="H1128" s="5" t="s">
        <v>120</v>
      </c>
      <c r="I1128" s="6">
        <f t="shared" si="68"/>
        <v>18.5</v>
      </c>
      <c r="J1128" s="5" t="str">
        <f>IF(H1128="否","不适用",IF(AND(ISNUMBER(E1128),ISNUMBER(F1128)),IF(I1128&gt;规则与名单!$B$2,"是","否"),"未判定"))</f>
        <v>不适用</v>
      </c>
      <c r="K1128" s="5" t="str">
        <f t="shared" si="69"/>
        <v>非测试日纯氢</v>
      </c>
      <c r="L1128" s="6">
        <f t="shared" si="70"/>
        <v>266.9</v>
      </c>
      <c r="M1128" s="5">
        <f t="shared" si="71"/>
        <v>0</v>
      </c>
      <c r="N1128" s="5" t="s">
        <v>6726</v>
      </c>
      <c r="O1128" s="5" t="s">
        <v>6727</v>
      </c>
      <c r="P1128" s="5" t="s">
        <v>6728</v>
      </c>
    </row>
    <row r="1129" ht="19" customHeight="1" spans="1:16">
      <c r="A1129" s="5">
        <v>50</v>
      </c>
      <c r="B1129" s="5" t="s">
        <v>211</v>
      </c>
      <c r="C1129" s="5" t="s">
        <v>49</v>
      </c>
      <c r="D1129" s="8" t="s">
        <v>114</v>
      </c>
      <c r="E1129" s="6">
        <v>344.4</v>
      </c>
      <c r="F1129" s="6">
        <v>326</v>
      </c>
      <c r="G1129" s="6">
        <v>343.5</v>
      </c>
      <c r="H1129" s="5" t="s">
        <v>120</v>
      </c>
      <c r="I1129" s="6">
        <f t="shared" si="68"/>
        <v>18.4</v>
      </c>
      <c r="J1129" s="5" t="str">
        <f>IF(H1129="否","不适用",IF(AND(ISNUMBER(E1129),ISNUMBER(F1129)),IF(I1129&gt;规则与名单!$B$2,"是","否"),"未判定"))</f>
        <v>不适用</v>
      </c>
      <c r="K1129" s="5" t="str">
        <f t="shared" si="69"/>
        <v>非测试日纯氢</v>
      </c>
      <c r="L1129" s="6">
        <f t="shared" si="70"/>
        <v>343.5</v>
      </c>
      <c r="M1129" s="5">
        <f t="shared" si="71"/>
        <v>0</v>
      </c>
      <c r="N1129" s="5" t="s">
        <v>6729</v>
      </c>
      <c r="O1129" s="5" t="s">
        <v>6730</v>
      </c>
      <c r="P1129" s="5" t="s">
        <v>6731</v>
      </c>
    </row>
    <row r="1130" ht="19" customHeight="1" spans="1:16">
      <c r="A1130" s="5">
        <v>50</v>
      </c>
      <c r="B1130" s="5" t="s">
        <v>211</v>
      </c>
      <c r="C1130" s="5" t="s">
        <v>49</v>
      </c>
      <c r="D1130" s="8" t="s">
        <v>605</v>
      </c>
      <c r="E1130" s="6">
        <v>411.4</v>
      </c>
      <c r="F1130" s="6">
        <v>389.7</v>
      </c>
      <c r="G1130" s="6">
        <v>410.5</v>
      </c>
      <c r="H1130" s="5" t="s">
        <v>120</v>
      </c>
      <c r="I1130" s="6">
        <f t="shared" si="68"/>
        <v>21.7</v>
      </c>
      <c r="J1130" s="5" t="str">
        <f>IF(H1130="否","不适用",IF(AND(ISNUMBER(E1130),ISNUMBER(F1130)),IF(I1130&gt;规则与名单!$B$2,"是","否"),"未判定"))</f>
        <v>不适用</v>
      </c>
      <c r="K1130" s="5" t="str">
        <f t="shared" si="69"/>
        <v>非测试日纯氢</v>
      </c>
      <c r="L1130" s="6">
        <f t="shared" si="70"/>
        <v>410.5</v>
      </c>
      <c r="M1130" s="5">
        <f t="shared" si="71"/>
        <v>0</v>
      </c>
      <c r="N1130" s="5" t="s">
        <v>6732</v>
      </c>
      <c r="O1130" s="5" t="s">
        <v>6733</v>
      </c>
      <c r="P1130" s="5" t="s">
        <v>6734</v>
      </c>
    </row>
    <row r="1131" ht="19" customHeight="1" spans="1:16">
      <c r="A1131" s="5">
        <v>50</v>
      </c>
      <c r="B1131" s="5" t="s">
        <v>211</v>
      </c>
      <c r="C1131" s="5" t="s">
        <v>49</v>
      </c>
      <c r="D1131" s="8" t="s">
        <v>186</v>
      </c>
      <c r="E1131" s="6">
        <v>70.6</v>
      </c>
      <c r="F1131" s="6">
        <v>83.9</v>
      </c>
      <c r="G1131" s="6">
        <v>87.7</v>
      </c>
      <c r="H1131" s="5" t="s">
        <v>120</v>
      </c>
      <c r="I1131" s="6">
        <f t="shared" si="68"/>
        <v>-13.3</v>
      </c>
      <c r="J1131" s="5" t="str">
        <f>IF(H1131="否","不适用",IF(AND(ISNUMBER(E1131),ISNUMBER(F1131)),IF(I1131&gt;规则与名单!$B$2,"是","否"),"未判定"))</f>
        <v>不适用</v>
      </c>
      <c r="K1131" s="5" t="str">
        <f t="shared" si="69"/>
        <v>非测试日纯氢</v>
      </c>
      <c r="L1131" s="6">
        <f t="shared" si="70"/>
        <v>87.7</v>
      </c>
      <c r="M1131" s="5">
        <f t="shared" si="71"/>
        <v>0</v>
      </c>
      <c r="N1131" s="5" t="s">
        <v>6735</v>
      </c>
      <c r="O1131" s="5" t="s">
        <v>6736</v>
      </c>
      <c r="P1131" s="5" t="s">
        <v>6737</v>
      </c>
    </row>
    <row r="1132" ht="19" customHeight="1" spans="1:16">
      <c r="A1132" s="5">
        <v>50</v>
      </c>
      <c r="B1132" s="5" t="s">
        <v>211</v>
      </c>
      <c r="C1132" s="5" t="s">
        <v>49</v>
      </c>
      <c r="D1132" s="8" t="s">
        <v>165</v>
      </c>
      <c r="E1132" s="6">
        <v>277.1</v>
      </c>
      <c r="F1132" s="6">
        <v>293.4</v>
      </c>
      <c r="G1132" s="6">
        <v>309.1</v>
      </c>
      <c r="H1132" s="5" t="s">
        <v>120</v>
      </c>
      <c r="I1132" s="6">
        <f t="shared" si="68"/>
        <v>-16.3</v>
      </c>
      <c r="J1132" s="5" t="str">
        <f>IF(H1132="否","不适用",IF(AND(ISNUMBER(E1132),ISNUMBER(F1132)),IF(I1132&gt;规则与名单!$B$2,"是","否"),"未判定"))</f>
        <v>不适用</v>
      </c>
      <c r="K1132" s="5" t="str">
        <f t="shared" si="69"/>
        <v>非测试日纯氢</v>
      </c>
      <c r="L1132" s="6">
        <f t="shared" si="70"/>
        <v>309.1</v>
      </c>
      <c r="M1132" s="5">
        <f t="shared" si="71"/>
        <v>0</v>
      </c>
      <c r="N1132" s="5" t="s">
        <v>6738</v>
      </c>
      <c r="O1132" s="5" t="s">
        <v>6739</v>
      </c>
      <c r="P1132" s="5" t="s">
        <v>6740</v>
      </c>
    </row>
    <row r="1133" ht="19" customHeight="1" spans="1:16">
      <c r="A1133" s="5">
        <v>50</v>
      </c>
      <c r="B1133" s="5" t="s">
        <v>211</v>
      </c>
      <c r="C1133" s="5" t="s">
        <v>49</v>
      </c>
      <c r="D1133" s="8" t="s">
        <v>151</v>
      </c>
      <c r="E1133" s="6">
        <v>121.3</v>
      </c>
      <c r="F1133" s="6">
        <v>270.9</v>
      </c>
      <c r="G1133" s="6">
        <v>280</v>
      </c>
      <c r="H1133" s="5" t="s">
        <v>120</v>
      </c>
      <c r="I1133" s="6">
        <f t="shared" si="68"/>
        <v>-149.6</v>
      </c>
      <c r="J1133" s="5" t="str">
        <f>IF(H1133="否","不适用",IF(AND(ISNUMBER(E1133),ISNUMBER(F1133)),IF(I1133&gt;规则与名单!$B$2,"是","否"),"未判定"))</f>
        <v>不适用</v>
      </c>
      <c r="K1133" s="5" t="str">
        <f t="shared" si="69"/>
        <v>非测试日纯氢</v>
      </c>
      <c r="L1133" s="6">
        <f t="shared" si="70"/>
        <v>280</v>
      </c>
      <c r="M1133" s="5">
        <f t="shared" si="71"/>
        <v>0</v>
      </c>
      <c r="N1133" s="5" t="s">
        <v>6741</v>
      </c>
      <c r="O1133" s="5" t="s">
        <v>6742</v>
      </c>
      <c r="P1133" s="5" t="s">
        <v>6743</v>
      </c>
    </row>
    <row r="1134" ht="19" customHeight="1" spans="1:16">
      <c r="A1134" s="5">
        <v>50</v>
      </c>
      <c r="B1134" s="5" t="s">
        <v>211</v>
      </c>
      <c r="C1134" s="5" t="s">
        <v>49</v>
      </c>
      <c r="D1134" s="8" t="s">
        <v>3358</v>
      </c>
      <c r="E1134" s="6">
        <v>405</v>
      </c>
      <c r="F1134" s="6">
        <v>180.3</v>
      </c>
      <c r="G1134" s="6">
        <v>190</v>
      </c>
      <c r="H1134" s="5" t="s">
        <v>120</v>
      </c>
      <c r="I1134" s="6">
        <f t="shared" si="68"/>
        <v>224.7</v>
      </c>
      <c r="J1134" s="5" t="str">
        <f>IF(H1134="否","不适用",IF(AND(ISNUMBER(E1134),ISNUMBER(F1134)),IF(I1134&gt;规则与名单!$B$2,"是","否"),"未判定"))</f>
        <v>不适用</v>
      </c>
      <c r="K1134" s="5" t="str">
        <f t="shared" si="69"/>
        <v>非测试日纯氢</v>
      </c>
      <c r="L1134" s="6">
        <f t="shared" si="70"/>
        <v>190</v>
      </c>
      <c r="M1134" s="5">
        <f t="shared" si="71"/>
        <v>0</v>
      </c>
      <c r="N1134" s="5" t="s">
        <v>6744</v>
      </c>
      <c r="O1134" s="5" t="s">
        <v>6745</v>
      </c>
      <c r="P1134" s="5" t="s">
        <v>6746</v>
      </c>
    </row>
    <row r="1135" ht="19" customHeight="1" spans="1:16">
      <c r="A1135" s="5">
        <v>50</v>
      </c>
      <c r="B1135" s="5" t="s">
        <v>211</v>
      </c>
      <c r="C1135" s="5" t="s">
        <v>49</v>
      </c>
      <c r="D1135" s="8" t="s">
        <v>272</v>
      </c>
      <c r="E1135" s="6">
        <v>14.5</v>
      </c>
      <c r="F1135" s="6">
        <v>14.2</v>
      </c>
      <c r="G1135" s="6">
        <v>11.1</v>
      </c>
      <c r="H1135" s="5" t="s">
        <v>120</v>
      </c>
      <c r="I1135" s="6">
        <f t="shared" si="68"/>
        <v>0.300000000000001</v>
      </c>
      <c r="J1135" s="5" t="str">
        <f>IF(H1135="否","不适用",IF(AND(ISNUMBER(E1135),ISNUMBER(F1135)),IF(I1135&gt;规则与名单!$B$2,"是","否"),"未判定"))</f>
        <v>不适用</v>
      </c>
      <c r="K1135" s="5" t="str">
        <f t="shared" si="69"/>
        <v>非测试日纯氢</v>
      </c>
      <c r="L1135" s="6">
        <f t="shared" si="70"/>
        <v>11.1</v>
      </c>
      <c r="M1135" s="5">
        <f t="shared" si="71"/>
        <v>0</v>
      </c>
      <c r="N1135" s="5" t="s">
        <v>6747</v>
      </c>
      <c r="O1135" s="5" t="s">
        <v>6748</v>
      </c>
      <c r="P1135" s="5" t="s">
        <v>6749</v>
      </c>
    </row>
    <row r="1136" ht="19" customHeight="1" spans="1:16">
      <c r="A1136" s="5">
        <v>50</v>
      </c>
      <c r="B1136" s="5" t="s">
        <v>211</v>
      </c>
      <c r="C1136" s="5" t="s">
        <v>49</v>
      </c>
      <c r="D1136" s="8" t="s">
        <v>506</v>
      </c>
      <c r="E1136" s="6">
        <v>334.9</v>
      </c>
      <c r="F1136" s="6">
        <v>317.2</v>
      </c>
      <c r="G1136" s="6">
        <v>319.8</v>
      </c>
      <c r="H1136" s="5" t="s">
        <v>120</v>
      </c>
      <c r="I1136" s="6">
        <f t="shared" si="68"/>
        <v>17.7</v>
      </c>
      <c r="J1136" s="5" t="str">
        <f>IF(H1136="否","不适用",IF(AND(ISNUMBER(E1136),ISNUMBER(F1136)),IF(I1136&gt;规则与名单!$B$2,"是","否"),"未判定"))</f>
        <v>不适用</v>
      </c>
      <c r="K1136" s="5" t="str">
        <f t="shared" si="69"/>
        <v>非测试日纯氢</v>
      </c>
      <c r="L1136" s="6">
        <f t="shared" si="70"/>
        <v>319.8</v>
      </c>
      <c r="M1136" s="5">
        <f t="shared" si="71"/>
        <v>0</v>
      </c>
      <c r="N1136" s="5" t="s">
        <v>6750</v>
      </c>
      <c r="O1136" s="5" t="s">
        <v>6751</v>
      </c>
      <c r="P1136" s="5" t="s">
        <v>6752</v>
      </c>
    </row>
    <row r="1137" ht="19" customHeight="1" spans="1:16">
      <c r="A1137" s="5">
        <v>50</v>
      </c>
      <c r="B1137" s="5" t="s">
        <v>211</v>
      </c>
      <c r="C1137" s="5" t="s">
        <v>49</v>
      </c>
      <c r="D1137" s="8" t="s">
        <v>673</v>
      </c>
      <c r="E1137" s="6">
        <v>163</v>
      </c>
      <c r="F1137" s="6">
        <v>154.5</v>
      </c>
      <c r="G1137" s="6">
        <v>162.5</v>
      </c>
      <c r="H1137" s="5" t="s">
        <v>120</v>
      </c>
      <c r="I1137" s="6">
        <f t="shared" si="68"/>
        <v>8.5</v>
      </c>
      <c r="J1137" s="5" t="str">
        <f>IF(H1137="否","不适用",IF(AND(ISNUMBER(E1137),ISNUMBER(F1137)),IF(I1137&gt;规则与名单!$B$2,"是","否"),"未判定"))</f>
        <v>不适用</v>
      </c>
      <c r="K1137" s="5" t="str">
        <f t="shared" si="69"/>
        <v>非测试日纯氢</v>
      </c>
      <c r="L1137" s="6">
        <f t="shared" si="70"/>
        <v>162.5</v>
      </c>
      <c r="M1137" s="5">
        <f t="shared" si="71"/>
        <v>0</v>
      </c>
      <c r="N1137" s="5" t="s">
        <v>6753</v>
      </c>
      <c r="O1137" s="5" t="s">
        <v>6754</v>
      </c>
      <c r="P1137" s="5" t="s">
        <v>6755</v>
      </c>
    </row>
    <row r="1138" ht="19" customHeight="1" spans="1:16">
      <c r="A1138" s="5">
        <v>50</v>
      </c>
      <c r="B1138" s="5" t="s">
        <v>211</v>
      </c>
      <c r="C1138" s="5" t="s">
        <v>49</v>
      </c>
      <c r="D1138" s="8" t="s">
        <v>183</v>
      </c>
      <c r="E1138" s="6">
        <v>295.4</v>
      </c>
      <c r="F1138" s="6">
        <v>279.3</v>
      </c>
      <c r="G1138" s="6">
        <v>294.7</v>
      </c>
      <c r="H1138" s="5" t="s">
        <v>120</v>
      </c>
      <c r="I1138" s="6">
        <f t="shared" si="68"/>
        <v>16.1</v>
      </c>
      <c r="J1138" s="5" t="str">
        <f>IF(H1138="否","不适用",IF(AND(ISNUMBER(E1138),ISNUMBER(F1138)),IF(I1138&gt;规则与名单!$B$2,"是","否"),"未判定"))</f>
        <v>不适用</v>
      </c>
      <c r="K1138" s="5" t="str">
        <f t="shared" si="69"/>
        <v>非测试日纯氢</v>
      </c>
      <c r="L1138" s="6">
        <f t="shared" si="70"/>
        <v>294.7</v>
      </c>
      <c r="M1138" s="5">
        <f t="shared" si="71"/>
        <v>0</v>
      </c>
      <c r="N1138" s="5" t="s">
        <v>6756</v>
      </c>
      <c r="O1138" s="5" t="s">
        <v>6757</v>
      </c>
      <c r="P1138" s="5" t="s">
        <v>6758</v>
      </c>
    </row>
    <row r="1139" ht="19" customHeight="1" spans="1:16">
      <c r="A1139" s="5">
        <v>50</v>
      </c>
      <c r="B1139" s="5" t="s">
        <v>211</v>
      </c>
      <c r="C1139" s="5" t="s">
        <v>49</v>
      </c>
      <c r="D1139" s="8" t="s">
        <v>431</v>
      </c>
      <c r="E1139" s="6">
        <v>64.5</v>
      </c>
      <c r="F1139" s="6">
        <v>61.7</v>
      </c>
      <c r="G1139" s="6">
        <v>61.4</v>
      </c>
      <c r="H1139" s="5" t="s">
        <v>120</v>
      </c>
      <c r="I1139" s="6">
        <f t="shared" si="68"/>
        <v>2.8</v>
      </c>
      <c r="J1139" s="5" t="str">
        <f>IF(H1139="否","不适用",IF(AND(ISNUMBER(E1139),ISNUMBER(F1139)),IF(I1139&gt;规则与名单!$B$2,"是","否"),"未判定"))</f>
        <v>不适用</v>
      </c>
      <c r="K1139" s="5" t="str">
        <f t="shared" si="69"/>
        <v>非测试日纯氢</v>
      </c>
      <c r="L1139" s="6">
        <f t="shared" si="70"/>
        <v>61.4</v>
      </c>
      <c r="M1139" s="5">
        <f t="shared" si="71"/>
        <v>0</v>
      </c>
      <c r="N1139" s="5" t="s">
        <v>6759</v>
      </c>
      <c r="O1139" s="5" t="s">
        <v>6760</v>
      </c>
      <c r="P1139" s="5" t="s">
        <v>6761</v>
      </c>
    </row>
    <row r="1140" ht="19" customHeight="1" spans="1:16">
      <c r="A1140" s="5">
        <v>50</v>
      </c>
      <c r="B1140" s="5" t="s">
        <v>211</v>
      </c>
      <c r="C1140" s="5" t="s">
        <v>49</v>
      </c>
      <c r="D1140" s="8" t="s">
        <v>3377</v>
      </c>
      <c r="E1140" s="6">
        <v>254.2</v>
      </c>
      <c r="F1140" s="6">
        <v>240.5</v>
      </c>
      <c r="G1140" s="6">
        <v>252.7</v>
      </c>
      <c r="H1140" s="5" t="s">
        <v>120</v>
      </c>
      <c r="I1140" s="6">
        <f t="shared" si="68"/>
        <v>13.7</v>
      </c>
      <c r="J1140" s="5" t="str">
        <f>IF(H1140="否","不适用",IF(AND(ISNUMBER(E1140),ISNUMBER(F1140)),IF(I1140&gt;规则与名单!$B$2,"是","否"),"未判定"))</f>
        <v>不适用</v>
      </c>
      <c r="K1140" s="5" t="str">
        <f t="shared" si="69"/>
        <v>非测试日纯氢</v>
      </c>
      <c r="L1140" s="6">
        <f t="shared" si="70"/>
        <v>252.7</v>
      </c>
      <c r="M1140" s="5">
        <f t="shared" si="71"/>
        <v>0</v>
      </c>
      <c r="N1140" s="5" t="s">
        <v>6762</v>
      </c>
      <c r="O1140" s="5" t="s">
        <v>6763</v>
      </c>
      <c r="P1140" s="5" t="s">
        <v>6764</v>
      </c>
    </row>
    <row r="1141" ht="19" customHeight="1" spans="1:16">
      <c r="A1141" s="5">
        <v>50</v>
      </c>
      <c r="B1141" s="5" t="s">
        <v>211</v>
      </c>
      <c r="C1141" s="5" t="s">
        <v>49</v>
      </c>
      <c r="D1141" s="8" t="s">
        <v>407</v>
      </c>
      <c r="E1141" s="6">
        <v>491.4</v>
      </c>
      <c r="F1141" s="6">
        <v>465.3</v>
      </c>
      <c r="G1141" s="6">
        <v>490.9</v>
      </c>
      <c r="H1141" s="5" t="s">
        <v>120</v>
      </c>
      <c r="I1141" s="6">
        <f t="shared" si="68"/>
        <v>26.1</v>
      </c>
      <c r="J1141" s="5" t="str">
        <f>IF(H1141="否","不适用",IF(AND(ISNUMBER(E1141),ISNUMBER(F1141)),IF(I1141&gt;规则与名单!$B$2,"是","否"),"未判定"))</f>
        <v>不适用</v>
      </c>
      <c r="K1141" s="5" t="str">
        <f t="shared" si="69"/>
        <v>非测试日纯氢</v>
      </c>
      <c r="L1141" s="6">
        <f t="shared" si="70"/>
        <v>490.9</v>
      </c>
      <c r="M1141" s="5">
        <f t="shared" si="71"/>
        <v>0</v>
      </c>
      <c r="N1141" s="5" t="s">
        <v>6765</v>
      </c>
      <c r="O1141" s="5" t="s">
        <v>6766</v>
      </c>
      <c r="P1141" s="5" t="s">
        <v>6767</v>
      </c>
    </row>
    <row r="1142" ht="19" customHeight="1" spans="1:16">
      <c r="A1142" s="5">
        <v>50</v>
      </c>
      <c r="B1142" s="5" t="s">
        <v>211</v>
      </c>
      <c r="C1142" s="5" t="s">
        <v>49</v>
      </c>
      <c r="D1142" s="8" t="s">
        <v>411</v>
      </c>
      <c r="E1142" s="6">
        <v>283.9</v>
      </c>
      <c r="F1142" s="6">
        <v>308.1</v>
      </c>
      <c r="G1142" s="6">
        <v>324.9</v>
      </c>
      <c r="H1142" s="5" t="s">
        <v>120</v>
      </c>
      <c r="I1142" s="6">
        <f t="shared" si="68"/>
        <v>-24.2</v>
      </c>
      <c r="J1142" s="5" t="str">
        <f>IF(H1142="否","不适用",IF(AND(ISNUMBER(E1142),ISNUMBER(F1142)),IF(I1142&gt;规则与名单!$B$2,"是","否"),"未判定"))</f>
        <v>不适用</v>
      </c>
      <c r="K1142" s="5" t="str">
        <f t="shared" si="69"/>
        <v>非测试日纯氢</v>
      </c>
      <c r="L1142" s="6">
        <f t="shared" si="70"/>
        <v>324.9</v>
      </c>
      <c r="M1142" s="5">
        <f t="shared" si="71"/>
        <v>0</v>
      </c>
      <c r="N1142" s="5" t="s">
        <v>6768</v>
      </c>
      <c r="O1142" s="5" t="s">
        <v>6769</v>
      </c>
      <c r="P1142" s="5" t="s">
        <v>6770</v>
      </c>
    </row>
    <row r="1143" ht="19" customHeight="1" spans="1:16">
      <c r="A1143" s="5">
        <v>50</v>
      </c>
      <c r="B1143" s="5" t="s">
        <v>211</v>
      </c>
      <c r="C1143" s="5" t="s">
        <v>49</v>
      </c>
      <c r="D1143" s="8" t="s">
        <v>251</v>
      </c>
      <c r="E1143" s="6">
        <v>354</v>
      </c>
      <c r="F1143" s="6">
        <v>296.2</v>
      </c>
      <c r="G1143" s="6">
        <v>312.6</v>
      </c>
      <c r="H1143" s="5" t="s">
        <v>120</v>
      </c>
      <c r="I1143" s="6">
        <f t="shared" si="68"/>
        <v>57.8</v>
      </c>
      <c r="J1143" s="5" t="str">
        <f>IF(H1143="否","不适用",IF(AND(ISNUMBER(E1143),ISNUMBER(F1143)),IF(I1143&gt;规则与名单!$B$2,"是","否"),"未判定"))</f>
        <v>不适用</v>
      </c>
      <c r="K1143" s="5" t="str">
        <f t="shared" si="69"/>
        <v>非测试日纯氢</v>
      </c>
      <c r="L1143" s="6">
        <f t="shared" si="70"/>
        <v>312.6</v>
      </c>
      <c r="M1143" s="5">
        <f t="shared" si="71"/>
        <v>0</v>
      </c>
      <c r="N1143" s="5" t="s">
        <v>6771</v>
      </c>
      <c r="O1143" s="5" t="s">
        <v>6772</v>
      </c>
      <c r="P1143" s="5" t="s">
        <v>6773</v>
      </c>
    </row>
    <row r="1144" ht="19" customHeight="1" spans="1:16">
      <c r="A1144" s="5">
        <v>50</v>
      </c>
      <c r="B1144" s="5" t="s">
        <v>211</v>
      </c>
      <c r="C1144" s="5" t="s">
        <v>49</v>
      </c>
      <c r="D1144" s="8" t="s">
        <v>472</v>
      </c>
      <c r="E1144" s="6">
        <v>322.1</v>
      </c>
      <c r="F1144" s="6">
        <v>305.7</v>
      </c>
      <c r="G1144" s="6">
        <v>321.5</v>
      </c>
      <c r="H1144" s="5" t="s">
        <v>120</v>
      </c>
      <c r="I1144" s="6">
        <f t="shared" si="68"/>
        <v>16.4</v>
      </c>
      <c r="J1144" s="5" t="str">
        <f>IF(H1144="否","不适用",IF(AND(ISNUMBER(E1144),ISNUMBER(F1144)),IF(I1144&gt;规则与名单!$B$2,"是","否"),"未判定"))</f>
        <v>不适用</v>
      </c>
      <c r="K1144" s="5" t="str">
        <f t="shared" si="69"/>
        <v>非测试日纯氢</v>
      </c>
      <c r="L1144" s="6">
        <f t="shared" si="70"/>
        <v>321.5</v>
      </c>
      <c r="M1144" s="5">
        <f t="shared" si="71"/>
        <v>0</v>
      </c>
      <c r="N1144" s="5" t="s">
        <v>6774</v>
      </c>
      <c r="O1144" s="5" t="s">
        <v>6775</v>
      </c>
      <c r="P1144" s="5" t="s">
        <v>6776</v>
      </c>
    </row>
    <row r="1145" ht="19" customHeight="1" spans="1:16">
      <c r="A1145" s="5">
        <v>50</v>
      </c>
      <c r="B1145" s="5" t="s">
        <v>211</v>
      </c>
      <c r="C1145" s="5" t="s">
        <v>49</v>
      </c>
      <c r="D1145" s="8" t="s">
        <v>466</v>
      </c>
      <c r="E1145" s="6">
        <v>359.6</v>
      </c>
      <c r="F1145" s="6">
        <v>340.1</v>
      </c>
      <c r="G1145" s="6">
        <v>357.5</v>
      </c>
      <c r="H1145" s="5" t="s">
        <v>120</v>
      </c>
      <c r="I1145" s="6">
        <f t="shared" si="68"/>
        <v>19.5</v>
      </c>
      <c r="J1145" s="5" t="str">
        <f>IF(H1145="否","不适用",IF(AND(ISNUMBER(E1145),ISNUMBER(F1145)),IF(I1145&gt;规则与名单!$B$2,"是","否"),"未判定"))</f>
        <v>不适用</v>
      </c>
      <c r="K1145" s="5" t="str">
        <f t="shared" si="69"/>
        <v>非测试日纯氢</v>
      </c>
      <c r="L1145" s="6">
        <f t="shared" si="70"/>
        <v>357.5</v>
      </c>
      <c r="M1145" s="5">
        <f t="shared" si="71"/>
        <v>0</v>
      </c>
      <c r="N1145" s="5" t="s">
        <v>6777</v>
      </c>
      <c r="O1145" s="5" t="s">
        <v>6778</v>
      </c>
      <c r="P1145" s="5" t="s">
        <v>6779</v>
      </c>
    </row>
    <row r="1146" ht="19" customHeight="1" spans="1:16">
      <c r="A1146" s="5">
        <v>50</v>
      </c>
      <c r="B1146" s="5" t="s">
        <v>211</v>
      </c>
      <c r="C1146" s="5" t="s">
        <v>49</v>
      </c>
      <c r="D1146" s="8" t="s">
        <v>333</v>
      </c>
      <c r="E1146" s="6">
        <v>396.2</v>
      </c>
      <c r="F1146" s="6">
        <v>375.2</v>
      </c>
      <c r="G1146" s="6">
        <v>347.7</v>
      </c>
      <c r="H1146" s="5" t="s">
        <v>120</v>
      </c>
      <c r="I1146" s="6">
        <f t="shared" si="68"/>
        <v>21</v>
      </c>
      <c r="J1146" s="5" t="str">
        <f>IF(H1146="否","不适用",IF(AND(ISNUMBER(E1146),ISNUMBER(F1146)),IF(I1146&gt;规则与名单!$B$2,"是","否"),"未判定"))</f>
        <v>不适用</v>
      </c>
      <c r="K1146" s="5" t="str">
        <f t="shared" si="69"/>
        <v>非测试日纯氢</v>
      </c>
      <c r="L1146" s="6">
        <f t="shared" si="70"/>
        <v>347.7</v>
      </c>
      <c r="M1146" s="5">
        <f t="shared" si="71"/>
        <v>0</v>
      </c>
      <c r="N1146" s="5" t="s">
        <v>6780</v>
      </c>
      <c r="O1146" s="5" t="s">
        <v>6781</v>
      </c>
      <c r="P1146" s="5" t="s">
        <v>6782</v>
      </c>
    </row>
    <row r="1147" ht="19" customHeight="1" spans="1:16">
      <c r="A1147" s="5">
        <v>50</v>
      </c>
      <c r="B1147" s="5" t="s">
        <v>211</v>
      </c>
      <c r="C1147" s="5" t="s">
        <v>49</v>
      </c>
      <c r="D1147" s="8" t="s">
        <v>175</v>
      </c>
      <c r="E1147" s="6">
        <v>380.7</v>
      </c>
      <c r="F1147" s="6">
        <v>360.6</v>
      </c>
      <c r="G1147" s="6">
        <v>380.3</v>
      </c>
      <c r="H1147" s="5" t="s">
        <v>120</v>
      </c>
      <c r="I1147" s="6">
        <f t="shared" si="68"/>
        <v>20.1</v>
      </c>
      <c r="J1147" s="5" t="str">
        <f>IF(H1147="否","不适用",IF(AND(ISNUMBER(E1147),ISNUMBER(F1147)),IF(I1147&gt;规则与名单!$B$2,"是","否"),"未判定"))</f>
        <v>不适用</v>
      </c>
      <c r="K1147" s="5" t="str">
        <f t="shared" si="69"/>
        <v>非测试日纯氢</v>
      </c>
      <c r="L1147" s="6">
        <f t="shared" si="70"/>
        <v>380.3</v>
      </c>
      <c r="M1147" s="5">
        <f t="shared" si="71"/>
        <v>0</v>
      </c>
      <c r="N1147" s="5" t="s">
        <v>6783</v>
      </c>
      <c r="O1147" s="5" t="s">
        <v>6784</v>
      </c>
      <c r="P1147" s="5" t="s">
        <v>6785</v>
      </c>
    </row>
    <row r="1148" ht="19" customHeight="1" spans="1:16">
      <c r="A1148" s="5">
        <v>50</v>
      </c>
      <c r="B1148" s="5" t="s">
        <v>211</v>
      </c>
      <c r="C1148" s="5" t="s">
        <v>49</v>
      </c>
      <c r="D1148" s="8" t="s">
        <v>3402</v>
      </c>
      <c r="E1148" s="6">
        <v>400</v>
      </c>
      <c r="F1148" s="6">
        <v>379.3</v>
      </c>
      <c r="G1148" s="6">
        <v>395.9</v>
      </c>
      <c r="H1148" s="5" t="s">
        <v>120</v>
      </c>
      <c r="I1148" s="6">
        <f t="shared" si="68"/>
        <v>20.7</v>
      </c>
      <c r="J1148" s="5" t="str">
        <f>IF(H1148="否","不适用",IF(AND(ISNUMBER(E1148),ISNUMBER(F1148)),IF(I1148&gt;规则与名单!$B$2,"是","否"),"未判定"))</f>
        <v>不适用</v>
      </c>
      <c r="K1148" s="5" t="str">
        <f t="shared" si="69"/>
        <v>非测试日纯氢</v>
      </c>
      <c r="L1148" s="6">
        <f t="shared" si="70"/>
        <v>395.9</v>
      </c>
      <c r="M1148" s="5">
        <f t="shared" si="71"/>
        <v>0</v>
      </c>
      <c r="N1148" s="5" t="s">
        <v>6786</v>
      </c>
      <c r="O1148" s="5" t="s">
        <v>6787</v>
      </c>
      <c r="P1148" s="5" t="s">
        <v>6788</v>
      </c>
    </row>
    <row r="1149" ht="19" customHeight="1" spans="1:16">
      <c r="A1149" s="5">
        <v>50</v>
      </c>
      <c r="B1149" s="5" t="s">
        <v>211</v>
      </c>
      <c r="C1149" s="5" t="s">
        <v>49</v>
      </c>
      <c r="D1149" s="8" t="s">
        <v>487</v>
      </c>
      <c r="E1149" s="6">
        <v>19.2</v>
      </c>
      <c r="F1149" s="6">
        <v>18.6</v>
      </c>
      <c r="G1149" s="6">
        <v>19</v>
      </c>
      <c r="H1149" s="5" t="s">
        <v>120</v>
      </c>
      <c r="I1149" s="6">
        <f t="shared" si="68"/>
        <v>0.599999999999998</v>
      </c>
      <c r="J1149" s="5" t="str">
        <f>IF(H1149="否","不适用",IF(AND(ISNUMBER(E1149),ISNUMBER(F1149)),IF(I1149&gt;规则与名单!$B$2,"是","否"),"未判定"))</f>
        <v>不适用</v>
      </c>
      <c r="K1149" s="5" t="str">
        <f t="shared" si="69"/>
        <v>非测试日纯氢</v>
      </c>
      <c r="L1149" s="6">
        <f t="shared" si="70"/>
        <v>19</v>
      </c>
      <c r="M1149" s="5">
        <f t="shared" si="71"/>
        <v>0</v>
      </c>
      <c r="N1149" s="5" t="s">
        <v>6789</v>
      </c>
      <c r="O1149" s="5" t="s">
        <v>6790</v>
      </c>
      <c r="P1149" s="5" t="s">
        <v>6791</v>
      </c>
    </row>
    <row r="1150" ht="19" customHeight="1" spans="1:16">
      <c r="A1150" s="5">
        <v>50</v>
      </c>
      <c r="B1150" s="5" t="s">
        <v>211</v>
      </c>
      <c r="C1150" s="5" t="s">
        <v>49</v>
      </c>
      <c r="D1150" s="8" t="s">
        <v>121</v>
      </c>
      <c r="E1150" s="6">
        <v>130.7</v>
      </c>
      <c r="F1150" s="6">
        <v>124.1</v>
      </c>
      <c r="G1150" s="6">
        <v>130.4</v>
      </c>
      <c r="H1150" s="5" t="s">
        <v>120</v>
      </c>
      <c r="I1150" s="6">
        <f t="shared" si="68"/>
        <v>6.59999999999999</v>
      </c>
      <c r="J1150" s="5" t="str">
        <f>IF(H1150="否","不适用",IF(AND(ISNUMBER(E1150),ISNUMBER(F1150)),IF(I1150&gt;规则与名单!$B$2,"是","否"),"未判定"))</f>
        <v>不适用</v>
      </c>
      <c r="K1150" s="5" t="str">
        <f t="shared" si="69"/>
        <v>非测试日纯氢</v>
      </c>
      <c r="L1150" s="6">
        <f t="shared" si="70"/>
        <v>130.4</v>
      </c>
      <c r="M1150" s="5">
        <f t="shared" si="71"/>
        <v>0</v>
      </c>
      <c r="N1150" s="5" t="s">
        <v>6792</v>
      </c>
      <c r="O1150" s="5" t="s">
        <v>6793</v>
      </c>
      <c r="P1150" s="5" t="s">
        <v>6794</v>
      </c>
    </row>
    <row r="1151" ht="19" customHeight="1" spans="1:16">
      <c r="A1151" s="5">
        <v>50</v>
      </c>
      <c r="B1151" s="5" t="s">
        <v>211</v>
      </c>
      <c r="C1151" s="5" t="s">
        <v>49</v>
      </c>
      <c r="D1151" s="8" t="s">
        <v>170</v>
      </c>
      <c r="E1151" s="6">
        <v>302.2</v>
      </c>
      <c r="F1151" s="6">
        <v>286.1</v>
      </c>
      <c r="G1151" s="6">
        <v>302.1</v>
      </c>
      <c r="H1151" s="5" t="s">
        <v>120</v>
      </c>
      <c r="I1151" s="6">
        <f t="shared" si="68"/>
        <v>16.1</v>
      </c>
      <c r="J1151" s="5" t="str">
        <f>IF(H1151="否","不适用",IF(AND(ISNUMBER(E1151),ISNUMBER(F1151)),IF(I1151&gt;规则与名单!$B$2,"是","否"),"未判定"))</f>
        <v>不适用</v>
      </c>
      <c r="K1151" s="5" t="str">
        <f t="shared" si="69"/>
        <v>非测试日纯氢</v>
      </c>
      <c r="L1151" s="6">
        <f t="shared" si="70"/>
        <v>302.1</v>
      </c>
      <c r="M1151" s="5">
        <f t="shared" si="71"/>
        <v>0</v>
      </c>
      <c r="N1151" s="5" t="s">
        <v>6795</v>
      </c>
      <c r="O1151" s="5" t="s">
        <v>6796</v>
      </c>
      <c r="P1151" s="5" t="s">
        <v>6797</v>
      </c>
    </row>
    <row r="1152" ht="19" customHeight="1" spans="1:16">
      <c r="A1152" s="5">
        <v>50</v>
      </c>
      <c r="B1152" s="5" t="s">
        <v>211</v>
      </c>
      <c r="C1152" s="5" t="s">
        <v>49</v>
      </c>
      <c r="D1152" s="8" t="s">
        <v>644</v>
      </c>
      <c r="E1152" s="6">
        <v>27.7</v>
      </c>
      <c r="F1152" s="6">
        <v>26.6</v>
      </c>
      <c r="G1152" s="6">
        <v>27.4</v>
      </c>
      <c r="H1152" s="5" t="s">
        <v>120</v>
      </c>
      <c r="I1152" s="6">
        <f t="shared" si="68"/>
        <v>1.1</v>
      </c>
      <c r="J1152" s="5" t="str">
        <f>IF(H1152="否","不适用",IF(AND(ISNUMBER(E1152),ISNUMBER(F1152)),IF(I1152&gt;规则与名单!$B$2,"是","否"),"未判定"))</f>
        <v>不适用</v>
      </c>
      <c r="K1152" s="5" t="str">
        <f t="shared" si="69"/>
        <v>非测试日纯氢</v>
      </c>
      <c r="L1152" s="6">
        <f t="shared" si="70"/>
        <v>27.4</v>
      </c>
      <c r="M1152" s="5">
        <f t="shared" si="71"/>
        <v>0</v>
      </c>
      <c r="N1152" s="5" t="s">
        <v>6798</v>
      </c>
      <c r="O1152" s="5" t="s">
        <v>6799</v>
      </c>
      <c r="P1152" s="5" t="s">
        <v>6800</v>
      </c>
    </row>
    <row r="1153" ht="19" customHeight="1" spans="1:16">
      <c r="A1153" s="5">
        <v>50</v>
      </c>
      <c r="B1153" s="5" t="s">
        <v>211</v>
      </c>
      <c r="C1153" s="5" t="s">
        <v>49</v>
      </c>
      <c r="D1153" s="8" t="s">
        <v>3418</v>
      </c>
      <c r="E1153" s="6"/>
      <c r="F1153" s="6">
        <v>0</v>
      </c>
      <c r="G1153" s="6"/>
      <c r="H1153" s="5" t="s">
        <v>120</v>
      </c>
      <c r="I1153" s="6" t="str">
        <f t="shared" si="68"/>
        <v/>
      </c>
      <c r="J1153" s="5" t="str">
        <f>IF(H1153="否","不适用",IF(AND(ISNUMBER(E1153),ISNUMBER(F1153)),IF(I1153&gt;规则与名单!$B$2,"是","否"),"未判定"))</f>
        <v>不适用</v>
      </c>
      <c r="K1153" s="5" t="str">
        <f t="shared" si="69"/>
        <v>缺失</v>
      </c>
      <c r="L1153" s="6" t="str">
        <f t="shared" si="70"/>
        <v/>
      </c>
      <c r="M1153" s="5">
        <f t="shared" si="71"/>
        <v>1</v>
      </c>
      <c r="N1153" s="5" t="s">
        <v>6801</v>
      </c>
      <c r="O1153" s="5" t="s">
        <v>6802</v>
      </c>
      <c r="P1153" s="5" t="s">
        <v>6803</v>
      </c>
    </row>
    <row r="1154" ht="19" customHeight="1" spans="1:16">
      <c r="A1154" s="5">
        <v>50</v>
      </c>
      <c r="B1154" s="5" t="s">
        <v>211</v>
      </c>
      <c r="C1154" s="5" t="s">
        <v>49</v>
      </c>
      <c r="D1154" s="8" t="s">
        <v>3422</v>
      </c>
      <c r="E1154" s="6">
        <v>382.5</v>
      </c>
      <c r="F1154" s="6">
        <v>362.4</v>
      </c>
      <c r="G1154" s="6">
        <v>382.1</v>
      </c>
      <c r="H1154" s="5" t="s">
        <v>120</v>
      </c>
      <c r="I1154" s="6">
        <f t="shared" ref="I1154:I1217" si="72">IF(AND(ISNUMBER(E1154),ISNUMBER(F1154)),E1154-F1154,"")</f>
        <v>20.1</v>
      </c>
      <c r="J1154" s="5" t="str">
        <f>IF(H1154="否","不适用",IF(AND(ISNUMBER(E1154),ISNUMBER(F1154)),IF(I1154&gt;规则与名单!$B$2,"是","否"),"未判定"))</f>
        <v>不适用</v>
      </c>
      <c r="K1154" s="5" t="str">
        <f t="shared" ref="K1154:K1217" si="73">IF(J1154="是",IF(ISNUMBER(F1154),"测试日GPS","缺失"),IF(ISNUMBER(G1154),"非测试日纯氢",IF(AND(H1154="是",J1154="未判定"),IF(ISNUMBER(F1154),"测试名单无纯氢GPS","缺失"),IF(ISNUMBER(E1154),"非测试日仪表","缺失"))))</f>
        <v>非测试日纯氢</v>
      </c>
      <c r="L1154" s="6">
        <f t="shared" ref="L1154:L1217" si="74">IF(K1154="缺失","",IF(K1154="非测试日纯氢",G1154,IF(K1154="非测试日仪表",E1154,F1154)))</f>
        <v>382.1</v>
      </c>
      <c r="M1154" s="5">
        <f t="shared" ref="M1154:M1217" si="75">IF(K1154="缺失",1,0)</f>
        <v>0</v>
      </c>
      <c r="N1154" s="5" t="s">
        <v>6804</v>
      </c>
      <c r="O1154" s="5" t="s">
        <v>6805</v>
      </c>
      <c r="P1154" s="5" t="s">
        <v>6806</v>
      </c>
    </row>
    <row r="1155" ht="19" customHeight="1" spans="1:16">
      <c r="A1155" s="5">
        <v>50</v>
      </c>
      <c r="B1155" s="5" t="s">
        <v>211</v>
      </c>
      <c r="C1155" s="5" t="s">
        <v>49</v>
      </c>
      <c r="D1155" s="8" t="s">
        <v>336</v>
      </c>
      <c r="E1155" s="6">
        <v>392.8</v>
      </c>
      <c r="F1155" s="6">
        <v>371.9</v>
      </c>
      <c r="G1155" s="6">
        <v>392.6</v>
      </c>
      <c r="H1155" s="5" t="s">
        <v>120</v>
      </c>
      <c r="I1155" s="6">
        <f t="shared" si="72"/>
        <v>20.9</v>
      </c>
      <c r="J1155" s="5" t="str">
        <f>IF(H1155="否","不适用",IF(AND(ISNUMBER(E1155),ISNUMBER(F1155)),IF(I1155&gt;规则与名单!$B$2,"是","否"),"未判定"))</f>
        <v>不适用</v>
      </c>
      <c r="K1155" s="5" t="str">
        <f t="shared" si="73"/>
        <v>非测试日纯氢</v>
      </c>
      <c r="L1155" s="6">
        <f t="shared" si="74"/>
        <v>392.6</v>
      </c>
      <c r="M1155" s="5">
        <f t="shared" si="75"/>
        <v>0</v>
      </c>
      <c r="N1155" s="5" t="s">
        <v>6807</v>
      </c>
      <c r="O1155" s="5" t="s">
        <v>6808</v>
      </c>
      <c r="P1155" s="5" t="s">
        <v>6809</v>
      </c>
    </row>
    <row r="1156" ht="19" customHeight="1" spans="1:16">
      <c r="A1156" s="5">
        <v>50</v>
      </c>
      <c r="B1156" s="5" t="s">
        <v>211</v>
      </c>
      <c r="C1156" s="5" t="s">
        <v>49</v>
      </c>
      <c r="D1156" s="8" t="s">
        <v>653</v>
      </c>
      <c r="E1156" s="6">
        <v>119.4</v>
      </c>
      <c r="F1156" s="6">
        <v>113.6</v>
      </c>
      <c r="G1156" s="6">
        <v>119.1</v>
      </c>
      <c r="H1156" s="5" t="s">
        <v>120</v>
      </c>
      <c r="I1156" s="6">
        <f t="shared" si="72"/>
        <v>5.80000000000001</v>
      </c>
      <c r="J1156" s="5" t="str">
        <f>IF(H1156="否","不适用",IF(AND(ISNUMBER(E1156),ISNUMBER(F1156)),IF(I1156&gt;规则与名单!$B$2,"是","否"),"未判定"))</f>
        <v>不适用</v>
      </c>
      <c r="K1156" s="5" t="str">
        <f t="shared" si="73"/>
        <v>非测试日纯氢</v>
      </c>
      <c r="L1156" s="6">
        <f t="shared" si="74"/>
        <v>119.1</v>
      </c>
      <c r="M1156" s="5">
        <f t="shared" si="75"/>
        <v>0</v>
      </c>
      <c r="N1156" s="5" t="s">
        <v>6810</v>
      </c>
      <c r="O1156" s="5" t="s">
        <v>6811</v>
      </c>
      <c r="P1156" s="5" t="s">
        <v>6812</v>
      </c>
    </row>
    <row r="1157" ht="19" customHeight="1" spans="1:16">
      <c r="A1157" s="5">
        <v>50</v>
      </c>
      <c r="B1157" s="5" t="s">
        <v>211</v>
      </c>
      <c r="C1157" s="5" t="s">
        <v>49</v>
      </c>
      <c r="D1157" s="8" t="s">
        <v>140</v>
      </c>
      <c r="E1157" s="6">
        <v>327</v>
      </c>
      <c r="F1157" s="6">
        <v>309.4</v>
      </c>
      <c r="G1157" s="6">
        <v>327</v>
      </c>
      <c r="H1157" s="5" t="s">
        <v>120</v>
      </c>
      <c r="I1157" s="6">
        <f t="shared" si="72"/>
        <v>17.6</v>
      </c>
      <c r="J1157" s="5" t="str">
        <f>IF(H1157="否","不适用",IF(AND(ISNUMBER(E1157),ISNUMBER(F1157)),IF(I1157&gt;规则与名单!$B$2,"是","否"),"未判定"))</f>
        <v>不适用</v>
      </c>
      <c r="K1157" s="5" t="str">
        <f t="shared" si="73"/>
        <v>非测试日纯氢</v>
      </c>
      <c r="L1157" s="6">
        <f t="shared" si="74"/>
        <v>327</v>
      </c>
      <c r="M1157" s="5">
        <f t="shared" si="75"/>
        <v>0</v>
      </c>
      <c r="N1157" s="5" t="s">
        <v>6813</v>
      </c>
      <c r="O1157" s="5" t="s">
        <v>6814</v>
      </c>
      <c r="P1157" s="5" t="s">
        <v>6815</v>
      </c>
    </row>
    <row r="1158" ht="19" customHeight="1" spans="1:16">
      <c r="A1158" s="5">
        <v>50</v>
      </c>
      <c r="B1158" s="5" t="s">
        <v>211</v>
      </c>
      <c r="C1158" s="5" t="s">
        <v>49</v>
      </c>
      <c r="D1158" s="8" t="s">
        <v>115</v>
      </c>
      <c r="E1158" s="6">
        <v>379.5</v>
      </c>
      <c r="F1158" s="6">
        <v>358.9</v>
      </c>
      <c r="G1158" s="6">
        <v>378.9</v>
      </c>
      <c r="H1158" s="5" t="s">
        <v>120</v>
      </c>
      <c r="I1158" s="6">
        <f t="shared" si="72"/>
        <v>20.6</v>
      </c>
      <c r="J1158" s="5" t="str">
        <f>IF(H1158="否","不适用",IF(AND(ISNUMBER(E1158),ISNUMBER(F1158)),IF(I1158&gt;规则与名单!$B$2,"是","否"),"未判定"))</f>
        <v>不适用</v>
      </c>
      <c r="K1158" s="5" t="str">
        <f t="shared" si="73"/>
        <v>非测试日纯氢</v>
      </c>
      <c r="L1158" s="6">
        <f t="shared" si="74"/>
        <v>378.9</v>
      </c>
      <c r="M1158" s="5">
        <f t="shared" si="75"/>
        <v>0</v>
      </c>
      <c r="N1158" s="5" t="s">
        <v>6816</v>
      </c>
      <c r="O1158" s="5" t="s">
        <v>6817</v>
      </c>
      <c r="P1158" s="5" t="s">
        <v>6818</v>
      </c>
    </row>
    <row r="1159" ht="19" customHeight="1" spans="1:16">
      <c r="A1159" s="5">
        <v>51</v>
      </c>
      <c r="B1159" s="5" t="s">
        <v>212</v>
      </c>
      <c r="C1159" s="5" t="s">
        <v>49</v>
      </c>
      <c r="D1159" s="8" t="s">
        <v>114</v>
      </c>
      <c r="E1159" s="6">
        <v>237.7</v>
      </c>
      <c r="F1159" s="6">
        <v>225.7</v>
      </c>
      <c r="G1159" s="6">
        <v>122.6</v>
      </c>
      <c r="H1159" s="5" t="s">
        <v>120</v>
      </c>
      <c r="I1159" s="6">
        <f t="shared" si="72"/>
        <v>12</v>
      </c>
      <c r="J1159" s="5" t="str">
        <f>IF(H1159="否","不适用",IF(AND(ISNUMBER(E1159),ISNUMBER(F1159)),IF(I1159&gt;规则与名单!$B$2,"是","否"),"未判定"))</f>
        <v>不适用</v>
      </c>
      <c r="K1159" s="5" t="str">
        <f t="shared" si="73"/>
        <v>非测试日纯氢</v>
      </c>
      <c r="L1159" s="6">
        <f t="shared" si="74"/>
        <v>122.6</v>
      </c>
      <c r="M1159" s="5">
        <f t="shared" si="75"/>
        <v>0</v>
      </c>
      <c r="N1159" s="5" t="s">
        <v>6819</v>
      </c>
      <c r="O1159" s="5" t="s">
        <v>6820</v>
      </c>
      <c r="P1159" s="5" t="s">
        <v>6821</v>
      </c>
    </row>
    <row r="1160" ht="19" customHeight="1" spans="1:16">
      <c r="A1160" s="5">
        <v>51</v>
      </c>
      <c r="B1160" s="5" t="s">
        <v>212</v>
      </c>
      <c r="C1160" s="5" t="s">
        <v>49</v>
      </c>
      <c r="D1160" s="8" t="s">
        <v>605</v>
      </c>
      <c r="E1160" s="6">
        <v>221.1</v>
      </c>
      <c r="F1160" s="6">
        <v>210</v>
      </c>
      <c r="G1160" s="6">
        <v>133</v>
      </c>
      <c r="H1160" s="5" t="s">
        <v>120</v>
      </c>
      <c r="I1160" s="6">
        <f t="shared" si="72"/>
        <v>11.1</v>
      </c>
      <c r="J1160" s="5" t="str">
        <f>IF(H1160="否","不适用",IF(AND(ISNUMBER(E1160),ISNUMBER(F1160)),IF(I1160&gt;规则与名单!$B$2,"是","否"),"未判定"))</f>
        <v>不适用</v>
      </c>
      <c r="K1160" s="5" t="str">
        <f t="shared" si="73"/>
        <v>非测试日纯氢</v>
      </c>
      <c r="L1160" s="6">
        <f t="shared" si="74"/>
        <v>133</v>
      </c>
      <c r="M1160" s="5">
        <f t="shared" si="75"/>
        <v>0</v>
      </c>
      <c r="N1160" s="5" t="s">
        <v>6822</v>
      </c>
      <c r="O1160" s="5" t="s">
        <v>6823</v>
      </c>
      <c r="P1160" s="5" t="s">
        <v>6824</v>
      </c>
    </row>
    <row r="1161" ht="19" customHeight="1" spans="1:16">
      <c r="A1161" s="5">
        <v>51</v>
      </c>
      <c r="B1161" s="5" t="s">
        <v>212</v>
      </c>
      <c r="C1161" s="5" t="s">
        <v>49</v>
      </c>
      <c r="D1161" s="8" t="s">
        <v>186</v>
      </c>
      <c r="E1161" s="6">
        <v>274.9</v>
      </c>
      <c r="F1161" s="6">
        <v>260.9</v>
      </c>
      <c r="G1161" s="6">
        <v>159.4</v>
      </c>
      <c r="H1161" s="5" t="s">
        <v>120</v>
      </c>
      <c r="I1161" s="6">
        <f t="shared" si="72"/>
        <v>14</v>
      </c>
      <c r="J1161" s="5" t="str">
        <f>IF(H1161="否","不适用",IF(AND(ISNUMBER(E1161),ISNUMBER(F1161)),IF(I1161&gt;规则与名单!$B$2,"是","否"),"未判定"))</f>
        <v>不适用</v>
      </c>
      <c r="K1161" s="5" t="str">
        <f t="shared" si="73"/>
        <v>非测试日纯氢</v>
      </c>
      <c r="L1161" s="6">
        <f t="shared" si="74"/>
        <v>159.4</v>
      </c>
      <c r="M1161" s="5">
        <f t="shared" si="75"/>
        <v>0</v>
      </c>
      <c r="N1161" s="5" t="s">
        <v>6825</v>
      </c>
      <c r="O1161" s="5" t="s">
        <v>6826</v>
      </c>
      <c r="P1161" s="5" t="s">
        <v>6827</v>
      </c>
    </row>
    <row r="1162" ht="19" customHeight="1" spans="1:16">
      <c r="A1162" s="5">
        <v>51</v>
      </c>
      <c r="B1162" s="5" t="s">
        <v>212</v>
      </c>
      <c r="C1162" s="5" t="s">
        <v>49</v>
      </c>
      <c r="D1162" s="8" t="s">
        <v>165</v>
      </c>
      <c r="E1162" s="6">
        <v>154.2</v>
      </c>
      <c r="F1162" s="6">
        <v>214.1</v>
      </c>
      <c r="G1162" s="6">
        <v>119.6</v>
      </c>
      <c r="H1162" s="5" t="s">
        <v>120</v>
      </c>
      <c r="I1162" s="6">
        <f t="shared" si="72"/>
        <v>-59.9</v>
      </c>
      <c r="J1162" s="5" t="str">
        <f>IF(H1162="否","不适用",IF(AND(ISNUMBER(E1162),ISNUMBER(F1162)),IF(I1162&gt;规则与名单!$B$2,"是","否"),"未判定"))</f>
        <v>不适用</v>
      </c>
      <c r="K1162" s="5" t="str">
        <f t="shared" si="73"/>
        <v>非测试日纯氢</v>
      </c>
      <c r="L1162" s="6">
        <f t="shared" si="74"/>
        <v>119.6</v>
      </c>
      <c r="M1162" s="5">
        <f t="shared" si="75"/>
        <v>0</v>
      </c>
      <c r="N1162" s="5" t="s">
        <v>6828</v>
      </c>
      <c r="O1162" s="5" t="s">
        <v>6829</v>
      </c>
      <c r="P1162" s="5" t="s">
        <v>6830</v>
      </c>
    </row>
    <row r="1163" ht="19" customHeight="1" spans="1:16">
      <c r="A1163" s="5">
        <v>51</v>
      </c>
      <c r="B1163" s="5" t="s">
        <v>212</v>
      </c>
      <c r="C1163" s="5" t="s">
        <v>49</v>
      </c>
      <c r="D1163" s="8" t="s">
        <v>151</v>
      </c>
      <c r="E1163" s="6">
        <v>177</v>
      </c>
      <c r="F1163" s="6">
        <v>216.1</v>
      </c>
      <c r="G1163" s="6">
        <v>114.3</v>
      </c>
      <c r="H1163" s="5" t="s">
        <v>120</v>
      </c>
      <c r="I1163" s="6">
        <f t="shared" si="72"/>
        <v>-39.1</v>
      </c>
      <c r="J1163" s="5" t="str">
        <f>IF(H1163="否","不适用",IF(AND(ISNUMBER(E1163),ISNUMBER(F1163)),IF(I1163&gt;规则与名单!$B$2,"是","否"),"未判定"))</f>
        <v>不适用</v>
      </c>
      <c r="K1163" s="5" t="str">
        <f t="shared" si="73"/>
        <v>非测试日纯氢</v>
      </c>
      <c r="L1163" s="6">
        <f t="shared" si="74"/>
        <v>114.3</v>
      </c>
      <c r="M1163" s="5">
        <f t="shared" si="75"/>
        <v>0</v>
      </c>
      <c r="N1163" s="5" t="s">
        <v>6831</v>
      </c>
      <c r="O1163" s="5" t="s">
        <v>6832</v>
      </c>
      <c r="P1163" s="5" t="s">
        <v>6833</v>
      </c>
    </row>
    <row r="1164" ht="19" customHeight="1" spans="1:16">
      <c r="A1164" s="5">
        <v>51</v>
      </c>
      <c r="B1164" s="5" t="s">
        <v>212</v>
      </c>
      <c r="C1164" s="5" t="s">
        <v>49</v>
      </c>
      <c r="D1164" s="8" t="s">
        <v>3358</v>
      </c>
      <c r="E1164" s="6">
        <v>331.1</v>
      </c>
      <c r="F1164" s="6">
        <v>199.5</v>
      </c>
      <c r="G1164" s="6">
        <v>163</v>
      </c>
      <c r="H1164" s="5" t="s">
        <v>120</v>
      </c>
      <c r="I1164" s="6">
        <f t="shared" si="72"/>
        <v>131.6</v>
      </c>
      <c r="J1164" s="5" t="str">
        <f>IF(H1164="否","不适用",IF(AND(ISNUMBER(E1164),ISNUMBER(F1164)),IF(I1164&gt;规则与名单!$B$2,"是","否"),"未判定"))</f>
        <v>不适用</v>
      </c>
      <c r="K1164" s="5" t="str">
        <f t="shared" si="73"/>
        <v>非测试日纯氢</v>
      </c>
      <c r="L1164" s="6">
        <f t="shared" si="74"/>
        <v>163</v>
      </c>
      <c r="M1164" s="5">
        <f t="shared" si="75"/>
        <v>0</v>
      </c>
      <c r="N1164" s="5" t="s">
        <v>6834</v>
      </c>
      <c r="O1164" s="5" t="s">
        <v>6835</v>
      </c>
      <c r="P1164" s="5" t="s">
        <v>6836</v>
      </c>
    </row>
    <row r="1165" ht="19" customHeight="1" spans="1:16">
      <c r="A1165" s="5">
        <v>51</v>
      </c>
      <c r="B1165" s="5" t="s">
        <v>212</v>
      </c>
      <c r="C1165" s="5" t="s">
        <v>49</v>
      </c>
      <c r="D1165" s="8" t="s">
        <v>272</v>
      </c>
      <c r="E1165" s="6">
        <v>242.6</v>
      </c>
      <c r="F1165" s="6">
        <v>229.4</v>
      </c>
      <c r="G1165" s="6">
        <v>127.3</v>
      </c>
      <c r="H1165" s="5" t="s">
        <v>120</v>
      </c>
      <c r="I1165" s="6">
        <f t="shared" si="72"/>
        <v>13.2</v>
      </c>
      <c r="J1165" s="5" t="str">
        <f>IF(H1165="否","不适用",IF(AND(ISNUMBER(E1165),ISNUMBER(F1165)),IF(I1165&gt;规则与名单!$B$2,"是","否"),"未判定"))</f>
        <v>不适用</v>
      </c>
      <c r="K1165" s="5" t="str">
        <f t="shared" si="73"/>
        <v>非测试日纯氢</v>
      </c>
      <c r="L1165" s="6">
        <f t="shared" si="74"/>
        <v>127.3</v>
      </c>
      <c r="M1165" s="5">
        <f t="shared" si="75"/>
        <v>0</v>
      </c>
      <c r="N1165" s="5" t="s">
        <v>6837</v>
      </c>
      <c r="O1165" s="5" t="s">
        <v>6838</v>
      </c>
      <c r="P1165" s="5" t="s">
        <v>6839</v>
      </c>
    </row>
    <row r="1166" ht="19" customHeight="1" spans="1:16">
      <c r="A1166" s="5">
        <v>51</v>
      </c>
      <c r="B1166" s="5" t="s">
        <v>212</v>
      </c>
      <c r="C1166" s="5" t="s">
        <v>49</v>
      </c>
      <c r="D1166" s="8" t="s">
        <v>506</v>
      </c>
      <c r="E1166" s="6">
        <v>328.6</v>
      </c>
      <c r="F1166" s="6">
        <v>312.2</v>
      </c>
      <c r="G1166" s="6">
        <v>238.2</v>
      </c>
      <c r="H1166" s="5" t="s">
        <v>120</v>
      </c>
      <c r="I1166" s="6">
        <f t="shared" si="72"/>
        <v>16.4</v>
      </c>
      <c r="J1166" s="5" t="str">
        <f>IF(H1166="否","不适用",IF(AND(ISNUMBER(E1166),ISNUMBER(F1166)),IF(I1166&gt;规则与名单!$B$2,"是","否"),"未判定"))</f>
        <v>不适用</v>
      </c>
      <c r="K1166" s="5" t="str">
        <f t="shared" si="73"/>
        <v>非测试日纯氢</v>
      </c>
      <c r="L1166" s="6">
        <f t="shared" si="74"/>
        <v>238.2</v>
      </c>
      <c r="M1166" s="5">
        <f t="shared" si="75"/>
        <v>0</v>
      </c>
      <c r="N1166" s="5" t="s">
        <v>6840</v>
      </c>
      <c r="O1166" s="5" t="s">
        <v>6841</v>
      </c>
      <c r="P1166" s="5" t="s">
        <v>6842</v>
      </c>
    </row>
    <row r="1167" ht="19" customHeight="1" spans="1:16">
      <c r="A1167" s="5">
        <v>51</v>
      </c>
      <c r="B1167" s="5" t="s">
        <v>212</v>
      </c>
      <c r="C1167" s="5" t="s">
        <v>49</v>
      </c>
      <c r="D1167" s="8" t="s">
        <v>673</v>
      </c>
      <c r="E1167" s="6">
        <v>214.2</v>
      </c>
      <c r="F1167" s="6">
        <v>203.1</v>
      </c>
      <c r="G1167" s="6">
        <v>106.4</v>
      </c>
      <c r="H1167" s="5" t="s">
        <v>120</v>
      </c>
      <c r="I1167" s="6">
        <f t="shared" si="72"/>
        <v>11.1</v>
      </c>
      <c r="J1167" s="5" t="str">
        <f>IF(H1167="否","不适用",IF(AND(ISNUMBER(E1167),ISNUMBER(F1167)),IF(I1167&gt;规则与名单!$B$2,"是","否"),"未判定"))</f>
        <v>不适用</v>
      </c>
      <c r="K1167" s="5" t="str">
        <f t="shared" si="73"/>
        <v>非测试日纯氢</v>
      </c>
      <c r="L1167" s="6">
        <f t="shared" si="74"/>
        <v>106.4</v>
      </c>
      <c r="M1167" s="5">
        <f t="shared" si="75"/>
        <v>0</v>
      </c>
      <c r="N1167" s="5" t="s">
        <v>6843</v>
      </c>
      <c r="O1167" s="5" t="s">
        <v>6844</v>
      </c>
      <c r="P1167" s="5" t="s">
        <v>6845</v>
      </c>
    </row>
    <row r="1168" ht="19" customHeight="1" spans="1:16">
      <c r="A1168" s="5">
        <v>51</v>
      </c>
      <c r="B1168" s="5" t="s">
        <v>212</v>
      </c>
      <c r="C1168" s="5" t="s">
        <v>49</v>
      </c>
      <c r="D1168" s="8" t="s">
        <v>183</v>
      </c>
      <c r="E1168" s="6">
        <v>251.7</v>
      </c>
      <c r="F1168" s="6">
        <v>239</v>
      </c>
      <c r="G1168" s="6">
        <v>71.3</v>
      </c>
      <c r="H1168" s="5" t="s">
        <v>120</v>
      </c>
      <c r="I1168" s="6">
        <f t="shared" si="72"/>
        <v>12.7</v>
      </c>
      <c r="J1168" s="5" t="str">
        <f>IF(H1168="否","不适用",IF(AND(ISNUMBER(E1168),ISNUMBER(F1168)),IF(I1168&gt;规则与名单!$B$2,"是","否"),"未判定"))</f>
        <v>不适用</v>
      </c>
      <c r="K1168" s="5" t="str">
        <f t="shared" si="73"/>
        <v>非测试日纯氢</v>
      </c>
      <c r="L1168" s="6">
        <f t="shared" si="74"/>
        <v>71.3</v>
      </c>
      <c r="M1168" s="5">
        <f t="shared" si="75"/>
        <v>0</v>
      </c>
      <c r="N1168" s="5" t="s">
        <v>6846</v>
      </c>
      <c r="O1168" s="5" t="s">
        <v>6847</v>
      </c>
      <c r="P1168" s="5" t="s">
        <v>6848</v>
      </c>
    </row>
    <row r="1169" ht="19" customHeight="1" spans="1:16">
      <c r="A1169" s="5">
        <v>51</v>
      </c>
      <c r="B1169" s="5" t="s">
        <v>212</v>
      </c>
      <c r="C1169" s="5" t="s">
        <v>49</v>
      </c>
      <c r="D1169" s="8" t="s">
        <v>431</v>
      </c>
      <c r="E1169" s="6">
        <v>208</v>
      </c>
      <c r="F1169" s="6">
        <v>206.7</v>
      </c>
      <c r="G1169" s="6">
        <v>102.8</v>
      </c>
      <c r="H1169" s="5" t="s">
        <v>120</v>
      </c>
      <c r="I1169" s="6">
        <f t="shared" si="72"/>
        <v>1.30000000000001</v>
      </c>
      <c r="J1169" s="5" t="str">
        <f>IF(H1169="否","不适用",IF(AND(ISNUMBER(E1169),ISNUMBER(F1169)),IF(I1169&gt;规则与名单!$B$2,"是","否"),"未判定"))</f>
        <v>不适用</v>
      </c>
      <c r="K1169" s="5" t="str">
        <f t="shared" si="73"/>
        <v>非测试日纯氢</v>
      </c>
      <c r="L1169" s="6">
        <f t="shared" si="74"/>
        <v>102.8</v>
      </c>
      <c r="M1169" s="5">
        <f t="shared" si="75"/>
        <v>0</v>
      </c>
      <c r="N1169" s="5" t="s">
        <v>6849</v>
      </c>
      <c r="O1169" s="5" t="s">
        <v>6850</v>
      </c>
      <c r="P1169" s="5" t="s">
        <v>6851</v>
      </c>
    </row>
    <row r="1170" ht="19" customHeight="1" spans="1:16">
      <c r="A1170" s="5">
        <v>51</v>
      </c>
      <c r="B1170" s="5" t="s">
        <v>212</v>
      </c>
      <c r="C1170" s="5" t="s">
        <v>49</v>
      </c>
      <c r="D1170" s="8" t="s">
        <v>3377</v>
      </c>
      <c r="E1170" s="6">
        <v>239.4</v>
      </c>
      <c r="F1170" s="6">
        <v>227.2</v>
      </c>
      <c r="G1170" s="6">
        <v>135.5</v>
      </c>
      <c r="H1170" s="5" t="s">
        <v>120</v>
      </c>
      <c r="I1170" s="6">
        <f t="shared" si="72"/>
        <v>12.2</v>
      </c>
      <c r="J1170" s="5" t="str">
        <f>IF(H1170="否","不适用",IF(AND(ISNUMBER(E1170),ISNUMBER(F1170)),IF(I1170&gt;规则与名单!$B$2,"是","否"),"未判定"))</f>
        <v>不适用</v>
      </c>
      <c r="K1170" s="5" t="str">
        <f t="shared" si="73"/>
        <v>非测试日纯氢</v>
      </c>
      <c r="L1170" s="6">
        <f t="shared" si="74"/>
        <v>135.5</v>
      </c>
      <c r="M1170" s="5">
        <f t="shared" si="75"/>
        <v>0</v>
      </c>
      <c r="N1170" s="5" t="s">
        <v>6852</v>
      </c>
      <c r="O1170" s="5" t="s">
        <v>6853</v>
      </c>
      <c r="P1170" s="5" t="s">
        <v>6854</v>
      </c>
    </row>
    <row r="1171" ht="19" customHeight="1" spans="1:16">
      <c r="A1171" s="5">
        <v>51</v>
      </c>
      <c r="B1171" s="5" t="s">
        <v>212</v>
      </c>
      <c r="C1171" s="5" t="s">
        <v>49</v>
      </c>
      <c r="D1171" s="8" t="s">
        <v>407</v>
      </c>
      <c r="E1171" s="6">
        <v>115.5</v>
      </c>
      <c r="F1171" s="6">
        <v>100.9</v>
      </c>
      <c r="G1171" s="6">
        <v>61.9</v>
      </c>
      <c r="H1171" s="5" t="s">
        <v>120</v>
      </c>
      <c r="I1171" s="6">
        <f t="shared" si="72"/>
        <v>14.6</v>
      </c>
      <c r="J1171" s="5" t="str">
        <f>IF(H1171="否","不适用",IF(AND(ISNUMBER(E1171),ISNUMBER(F1171)),IF(I1171&gt;规则与名单!$B$2,"是","否"),"未判定"))</f>
        <v>不适用</v>
      </c>
      <c r="K1171" s="5" t="str">
        <f t="shared" si="73"/>
        <v>非测试日纯氢</v>
      </c>
      <c r="L1171" s="6">
        <f t="shared" si="74"/>
        <v>61.9</v>
      </c>
      <c r="M1171" s="5">
        <f t="shared" si="75"/>
        <v>0</v>
      </c>
      <c r="N1171" s="5" t="s">
        <v>6855</v>
      </c>
      <c r="O1171" s="5" t="s">
        <v>6856</v>
      </c>
      <c r="P1171" s="5" t="s">
        <v>6857</v>
      </c>
    </row>
    <row r="1172" ht="19" customHeight="1" spans="1:16">
      <c r="A1172" s="5">
        <v>51</v>
      </c>
      <c r="B1172" s="5" t="s">
        <v>212</v>
      </c>
      <c r="C1172" s="5" t="s">
        <v>49</v>
      </c>
      <c r="D1172" s="8" t="s">
        <v>411</v>
      </c>
      <c r="E1172" s="6">
        <v>212.9</v>
      </c>
      <c r="F1172" s="6">
        <v>201.8</v>
      </c>
      <c r="G1172" s="6">
        <v>99.2</v>
      </c>
      <c r="H1172" s="5" t="s">
        <v>120</v>
      </c>
      <c r="I1172" s="6">
        <f t="shared" si="72"/>
        <v>11.1</v>
      </c>
      <c r="J1172" s="5" t="str">
        <f>IF(H1172="否","不适用",IF(AND(ISNUMBER(E1172),ISNUMBER(F1172)),IF(I1172&gt;规则与名单!$B$2,"是","否"),"未判定"))</f>
        <v>不适用</v>
      </c>
      <c r="K1172" s="5" t="str">
        <f t="shared" si="73"/>
        <v>非测试日纯氢</v>
      </c>
      <c r="L1172" s="6">
        <f t="shared" si="74"/>
        <v>99.2</v>
      </c>
      <c r="M1172" s="5">
        <f t="shared" si="75"/>
        <v>0</v>
      </c>
      <c r="N1172" s="5" t="s">
        <v>6858</v>
      </c>
      <c r="O1172" s="5" t="s">
        <v>6859</v>
      </c>
      <c r="P1172" s="5" t="s">
        <v>6860</v>
      </c>
    </row>
    <row r="1173" ht="19" customHeight="1" spans="1:16">
      <c r="A1173" s="5">
        <v>51</v>
      </c>
      <c r="B1173" s="5" t="s">
        <v>212</v>
      </c>
      <c r="C1173" s="5" t="s">
        <v>49</v>
      </c>
      <c r="D1173" s="8" t="s">
        <v>251</v>
      </c>
      <c r="E1173" s="6">
        <v>223.2</v>
      </c>
      <c r="F1173" s="6">
        <v>212.3</v>
      </c>
      <c r="G1173" s="6">
        <v>105.4</v>
      </c>
      <c r="H1173" s="5" t="s">
        <v>120</v>
      </c>
      <c r="I1173" s="6">
        <f t="shared" si="72"/>
        <v>10.9</v>
      </c>
      <c r="J1173" s="5" t="str">
        <f>IF(H1173="否","不适用",IF(AND(ISNUMBER(E1173),ISNUMBER(F1173)),IF(I1173&gt;规则与名单!$B$2,"是","否"),"未判定"))</f>
        <v>不适用</v>
      </c>
      <c r="K1173" s="5" t="str">
        <f t="shared" si="73"/>
        <v>非测试日纯氢</v>
      </c>
      <c r="L1173" s="6">
        <f t="shared" si="74"/>
        <v>105.4</v>
      </c>
      <c r="M1173" s="5">
        <f t="shared" si="75"/>
        <v>0</v>
      </c>
      <c r="N1173" s="5" t="s">
        <v>6861</v>
      </c>
      <c r="O1173" s="5" t="s">
        <v>6862</v>
      </c>
      <c r="P1173" s="5" t="s">
        <v>6863</v>
      </c>
    </row>
    <row r="1174" ht="19" customHeight="1" spans="1:16">
      <c r="A1174" s="5">
        <v>51</v>
      </c>
      <c r="B1174" s="5" t="s">
        <v>212</v>
      </c>
      <c r="C1174" s="5" t="s">
        <v>49</v>
      </c>
      <c r="D1174" s="8" t="s">
        <v>472</v>
      </c>
      <c r="E1174" s="6">
        <v>220.1</v>
      </c>
      <c r="F1174" s="6">
        <v>209</v>
      </c>
      <c r="G1174" s="6">
        <v>159.1</v>
      </c>
      <c r="H1174" s="5" t="s">
        <v>120</v>
      </c>
      <c r="I1174" s="6">
        <f t="shared" si="72"/>
        <v>11.1</v>
      </c>
      <c r="J1174" s="5" t="str">
        <f>IF(H1174="否","不适用",IF(AND(ISNUMBER(E1174),ISNUMBER(F1174)),IF(I1174&gt;规则与名单!$B$2,"是","否"),"未判定"))</f>
        <v>不适用</v>
      </c>
      <c r="K1174" s="5" t="str">
        <f t="shared" si="73"/>
        <v>非测试日纯氢</v>
      </c>
      <c r="L1174" s="6">
        <f t="shared" si="74"/>
        <v>159.1</v>
      </c>
      <c r="M1174" s="5">
        <f t="shared" si="75"/>
        <v>0</v>
      </c>
      <c r="N1174" s="5" t="s">
        <v>6864</v>
      </c>
      <c r="O1174" s="5" t="s">
        <v>6865</v>
      </c>
      <c r="P1174" s="5" t="s">
        <v>6866</v>
      </c>
    </row>
    <row r="1175" ht="19" customHeight="1" spans="1:16">
      <c r="A1175" s="5">
        <v>51</v>
      </c>
      <c r="B1175" s="5" t="s">
        <v>212</v>
      </c>
      <c r="C1175" s="5" t="s">
        <v>49</v>
      </c>
      <c r="D1175" s="8" t="s">
        <v>466</v>
      </c>
      <c r="E1175" s="6">
        <v>213.1</v>
      </c>
      <c r="F1175" s="6">
        <v>201.7</v>
      </c>
      <c r="G1175" s="6">
        <v>105.1</v>
      </c>
      <c r="H1175" s="5" t="s">
        <v>120</v>
      </c>
      <c r="I1175" s="6">
        <f t="shared" si="72"/>
        <v>11.4</v>
      </c>
      <c r="J1175" s="5" t="str">
        <f>IF(H1175="否","不适用",IF(AND(ISNUMBER(E1175),ISNUMBER(F1175)),IF(I1175&gt;规则与名单!$B$2,"是","否"),"未判定"))</f>
        <v>不适用</v>
      </c>
      <c r="K1175" s="5" t="str">
        <f t="shared" si="73"/>
        <v>非测试日纯氢</v>
      </c>
      <c r="L1175" s="6">
        <f t="shared" si="74"/>
        <v>105.1</v>
      </c>
      <c r="M1175" s="5">
        <f t="shared" si="75"/>
        <v>0</v>
      </c>
      <c r="N1175" s="5" t="s">
        <v>6867</v>
      </c>
      <c r="O1175" s="5" t="s">
        <v>6868</v>
      </c>
      <c r="P1175" s="5" t="s">
        <v>6869</v>
      </c>
    </row>
    <row r="1176" ht="19" customHeight="1" spans="1:16">
      <c r="A1176" s="5">
        <v>51</v>
      </c>
      <c r="B1176" s="5" t="s">
        <v>212</v>
      </c>
      <c r="C1176" s="5" t="s">
        <v>49</v>
      </c>
      <c r="D1176" s="8" t="s">
        <v>333</v>
      </c>
      <c r="E1176" s="6">
        <v>183.6</v>
      </c>
      <c r="F1176" s="6">
        <v>174.2</v>
      </c>
      <c r="G1176" s="6">
        <v>50.8</v>
      </c>
      <c r="H1176" s="5" t="s">
        <v>120</v>
      </c>
      <c r="I1176" s="6">
        <f t="shared" si="72"/>
        <v>9.40000000000001</v>
      </c>
      <c r="J1176" s="5" t="str">
        <f>IF(H1176="否","不适用",IF(AND(ISNUMBER(E1176),ISNUMBER(F1176)),IF(I1176&gt;规则与名单!$B$2,"是","否"),"未判定"))</f>
        <v>不适用</v>
      </c>
      <c r="K1176" s="5" t="str">
        <f t="shared" si="73"/>
        <v>非测试日纯氢</v>
      </c>
      <c r="L1176" s="6">
        <f t="shared" si="74"/>
        <v>50.8</v>
      </c>
      <c r="M1176" s="5">
        <f t="shared" si="75"/>
        <v>0</v>
      </c>
      <c r="N1176" s="5" t="s">
        <v>6870</v>
      </c>
      <c r="O1176" s="5" t="s">
        <v>6871</v>
      </c>
      <c r="P1176" s="5" t="s">
        <v>6872</v>
      </c>
    </row>
    <row r="1177" ht="19" customHeight="1" spans="1:16">
      <c r="A1177" s="5">
        <v>51</v>
      </c>
      <c r="B1177" s="5" t="s">
        <v>212</v>
      </c>
      <c r="C1177" s="5" t="s">
        <v>49</v>
      </c>
      <c r="D1177" s="8" t="s">
        <v>175</v>
      </c>
      <c r="E1177" s="6">
        <v>101.1</v>
      </c>
      <c r="F1177" s="6">
        <v>94.8</v>
      </c>
      <c r="G1177" s="6">
        <v>52.5</v>
      </c>
      <c r="H1177" s="5" t="s">
        <v>120</v>
      </c>
      <c r="I1177" s="6">
        <f t="shared" si="72"/>
        <v>6.3</v>
      </c>
      <c r="J1177" s="5" t="str">
        <f>IF(H1177="否","不适用",IF(AND(ISNUMBER(E1177),ISNUMBER(F1177)),IF(I1177&gt;规则与名单!$B$2,"是","否"),"未判定"))</f>
        <v>不适用</v>
      </c>
      <c r="K1177" s="5" t="str">
        <f t="shared" si="73"/>
        <v>非测试日纯氢</v>
      </c>
      <c r="L1177" s="6">
        <f t="shared" si="74"/>
        <v>52.5</v>
      </c>
      <c r="M1177" s="5">
        <f t="shared" si="75"/>
        <v>0</v>
      </c>
      <c r="N1177" s="5" t="s">
        <v>6873</v>
      </c>
      <c r="O1177" s="5" t="s">
        <v>6874</v>
      </c>
      <c r="P1177" s="5" t="s">
        <v>6875</v>
      </c>
    </row>
    <row r="1178" ht="19" customHeight="1" spans="1:16">
      <c r="A1178" s="5">
        <v>51</v>
      </c>
      <c r="B1178" s="5" t="s">
        <v>212</v>
      </c>
      <c r="C1178" s="5" t="s">
        <v>49</v>
      </c>
      <c r="D1178" s="8" t="s">
        <v>3402</v>
      </c>
      <c r="E1178" s="6">
        <v>287.2</v>
      </c>
      <c r="F1178" s="6">
        <v>275</v>
      </c>
      <c r="G1178" s="6">
        <v>199</v>
      </c>
      <c r="H1178" s="5" t="s">
        <v>120</v>
      </c>
      <c r="I1178" s="6">
        <f t="shared" si="72"/>
        <v>12.2</v>
      </c>
      <c r="J1178" s="5" t="str">
        <f>IF(H1178="否","不适用",IF(AND(ISNUMBER(E1178),ISNUMBER(F1178)),IF(I1178&gt;规则与名单!$B$2,"是","否"),"未判定"))</f>
        <v>不适用</v>
      </c>
      <c r="K1178" s="5" t="str">
        <f t="shared" si="73"/>
        <v>非测试日纯氢</v>
      </c>
      <c r="L1178" s="6">
        <f t="shared" si="74"/>
        <v>199</v>
      </c>
      <c r="M1178" s="5">
        <f t="shared" si="75"/>
        <v>0</v>
      </c>
      <c r="N1178" s="5" t="s">
        <v>6876</v>
      </c>
      <c r="O1178" s="5" t="s">
        <v>6877</v>
      </c>
      <c r="P1178" s="5" t="s">
        <v>6878</v>
      </c>
    </row>
    <row r="1179" ht="19" customHeight="1" spans="1:16">
      <c r="A1179" s="5">
        <v>51</v>
      </c>
      <c r="B1179" s="5" t="s">
        <v>212</v>
      </c>
      <c r="C1179" s="5" t="s">
        <v>49</v>
      </c>
      <c r="D1179" s="8" t="s">
        <v>487</v>
      </c>
      <c r="E1179" s="6">
        <v>202.4</v>
      </c>
      <c r="F1179" s="6">
        <v>192.1</v>
      </c>
      <c r="G1179" s="6">
        <v>136.3</v>
      </c>
      <c r="H1179" s="5" t="s">
        <v>120</v>
      </c>
      <c r="I1179" s="6">
        <f t="shared" si="72"/>
        <v>10.3</v>
      </c>
      <c r="J1179" s="5" t="str">
        <f>IF(H1179="否","不适用",IF(AND(ISNUMBER(E1179),ISNUMBER(F1179)),IF(I1179&gt;规则与名单!$B$2,"是","否"),"未判定"))</f>
        <v>不适用</v>
      </c>
      <c r="K1179" s="5" t="str">
        <f t="shared" si="73"/>
        <v>非测试日纯氢</v>
      </c>
      <c r="L1179" s="6">
        <f t="shared" si="74"/>
        <v>136.3</v>
      </c>
      <c r="M1179" s="5">
        <f t="shared" si="75"/>
        <v>0</v>
      </c>
      <c r="N1179" s="5" t="s">
        <v>6879</v>
      </c>
      <c r="O1179" s="5" t="s">
        <v>6880</v>
      </c>
      <c r="P1179" s="5" t="s">
        <v>6881</v>
      </c>
    </row>
    <row r="1180" ht="19" customHeight="1" spans="1:16">
      <c r="A1180" s="5">
        <v>51</v>
      </c>
      <c r="B1180" s="5" t="s">
        <v>212</v>
      </c>
      <c r="C1180" s="5" t="s">
        <v>49</v>
      </c>
      <c r="D1180" s="8" t="s">
        <v>121</v>
      </c>
      <c r="E1180" s="6">
        <v>225.8</v>
      </c>
      <c r="F1180" s="6">
        <v>214</v>
      </c>
      <c r="G1180" s="6">
        <v>106.4</v>
      </c>
      <c r="H1180" s="5" t="s">
        <v>120</v>
      </c>
      <c r="I1180" s="6">
        <f t="shared" si="72"/>
        <v>11.8</v>
      </c>
      <c r="J1180" s="5" t="str">
        <f>IF(H1180="否","不适用",IF(AND(ISNUMBER(E1180),ISNUMBER(F1180)),IF(I1180&gt;规则与名单!$B$2,"是","否"),"未判定"))</f>
        <v>不适用</v>
      </c>
      <c r="K1180" s="5" t="str">
        <f t="shared" si="73"/>
        <v>非测试日纯氢</v>
      </c>
      <c r="L1180" s="6">
        <f t="shared" si="74"/>
        <v>106.4</v>
      </c>
      <c r="M1180" s="5">
        <f t="shared" si="75"/>
        <v>0</v>
      </c>
      <c r="N1180" s="5" t="s">
        <v>6882</v>
      </c>
      <c r="O1180" s="5" t="s">
        <v>6883</v>
      </c>
      <c r="P1180" s="5" t="s">
        <v>6884</v>
      </c>
    </row>
    <row r="1181" ht="19" customHeight="1" spans="1:16">
      <c r="A1181" s="5">
        <v>51</v>
      </c>
      <c r="B1181" s="5" t="s">
        <v>212</v>
      </c>
      <c r="C1181" s="5" t="s">
        <v>49</v>
      </c>
      <c r="D1181" s="8" t="s">
        <v>170</v>
      </c>
      <c r="E1181" s="6">
        <v>214.2</v>
      </c>
      <c r="F1181" s="6">
        <v>203.2</v>
      </c>
      <c r="G1181" s="6">
        <v>112.5</v>
      </c>
      <c r="H1181" s="5" t="s">
        <v>120</v>
      </c>
      <c r="I1181" s="6">
        <f t="shared" si="72"/>
        <v>11</v>
      </c>
      <c r="J1181" s="5" t="str">
        <f>IF(H1181="否","不适用",IF(AND(ISNUMBER(E1181),ISNUMBER(F1181)),IF(I1181&gt;规则与名单!$B$2,"是","否"),"未判定"))</f>
        <v>不适用</v>
      </c>
      <c r="K1181" s="5" t="str">
        <f t="shared" si="73"/>
        <v>非测试日纯氢</v>
      </c>
      <c r="L1181" s="6">
        <f t="shared" si="74"/>
        <v>112.5</v>
      </c>
      <c r="M1181" s="5">
        <f t="shared" si="75"/>
        <v>0</v>
      </c>
      <c r="N1181" s="5" t="s">
        <v>6885</v>
      </c>
      <c r="O1181" s="5" t="s">
        <v>6886</v>
      </c>
      <c r="P1181" s="5" t="s">
        <v>6887</v>
      </c>
    </row>
    <row r="1182" ht="19" customHeight="1" spans="1:16">
      <c r="A1182" s="5">
        <v>51</v>
      </c>
      <c r="B1182" s="5" t="s">
        <v>212</v>
      </c>
      <c r="C1182" s="5" t="s">
        <v>49</v>
      </c>
      <c r="D1182" s="8" t="s">
        <v>644</v>
      </c>
      <c r="E1182" s="6">
        <v>207.6</v>
      </c>
      <c r="F1182" s="6">
        <v>197.8</v>
      </c>
      <c r="G1182" s="6">
        <v>106.3</v>
      </c>
      <c r="H1182" s="5" t="s">
        <v>120</v>
      </c>
      <c r="I1182" s="6">
        <f t="shared" si="72"/>
        <v>9.79999999999998</v>
      </c>
      <c r="J1182" s="5" t="str">
        <f>IF(H1182="否","不适用",IF(AND(ISNUMBER(E1182),ISNUMBER(F1182)),IF(I1182&gt;规则与名单!$B$2,"是","否"),"未判定"))</f>
        <v>不适用</v>
      </c>
      <c r="K1182" s="5" t="str">
        <f t="shared" si="73"/>
        <v>非测试日纯氢</v>
      </c>
      <c r="L1182" s="6">
        <f t="shared" si="74"/>
        <v>106.3</v>
      </c>
      <c r="M1182" s="5">
        <f t="shared" si="75"/>
        <v>0</v>
      </c>
      <c r="N1182" s="5" t="s">
        <v>6888</v>
      </c>
      <c r="O1182" s="5" t="s">
        <v>6889</v>
      </c>
      <c r="P1182" s="5" t="s">
        <v>6890</v>
      </c>
    </row>
    <row r="1183" ht="19" customHeight="1" spans="1:16">
      <c r="A1183" s="5">
        <v>51</v>
      </c>
      <c r="B1183" s="5" t="s">
        <v>212</v>
      </c>
      <c r="C1183" s="5" t="s">
        <v>49</v>
      </c>
      <c r="D1183" s="8" t="s">
        <v>3418</v>
      </c>
      <c r="E1183" s="6">
        <v>221.1</v>
      </c>
      <c r="F1183" s="6">
        <v>210.1</v>
      </c>
      <c r="G1183" s="6">
        <v>159</v>
      </c>
      <c r="H1183" s="5" t="s">
        <v>120</v>
      </c>
      <c r="I1183" s="6">
        <f t="shared" si="72"/>
        <v>11</v>
      </c>
      <c r="J1183" s="5" t="str">
        <f>IF(H1183="否","不适用",IF(AND(ISNUMBER(E1183),ISNUMBER(F1183)),IF(I1183&gt;规则与名单!$B$2,"是","否"),"未判定"))</f>
        <v>不适用</v>
      </c>
      <c r="K1183" s="5" t="str">
        <f t="shared" si="73"/>
        <v>非测试日纯氢</v>
      </c>
      <c r="L1183" s="6">
        <f t="shared" si="74"/>
        <v>159</v>
      </c>
      <c r="M1183" s="5">
        <f t="shared" si="75"/>
        <v>0</v>
      </c>
      <c r="N1183" s="5" t="s">
        <v>6891</v>
      </c>
      <c r="O1183" s="5" t="s">
        <v>6892</v>
      </c>
      <c r="P1183" s="5" t="s">
        <v>6893</v>
      </c>
    </row>
    <row r="1184" ht="19" customHeight="1" spans="1:16">
      <c r="A1184" s="5">
        <v>51</v>
      </c>
      <c r="B1184" s="5" t="s">
        <v>212</v>
      </c>
      <c r="C1184" s="5" t="s">
        <v>49</v>
      </c>
      <c r="D1184" s="8" t="s">
        <v>3422</v>
      </c>
      <c r="E1184" s="6">
        <v>228.1</v>
      </c>
      <c r="F1184" s="6">
        <v>215.8</v>
      </c>
      <c r="G1184" s="6">
        <v>108</v>
      </c>
      <c r="H1184" s="5" t="s">
        <v>120</v>
      </c>
      <c r="I1184" s="6">
        <f t="shared" si="72"/>
        <v>12.3</v>
      </c>
      <c r="J1184" s="5" t="str">
        <f>IF(H1184="否","不适用",IF(AND(ISNUMBER(E1184),ISNUMBER(F1184)),IF(I1184&gt;规则与名单!$B$2,"是","否"),"未判定"))</f>
        <v>不适用</v>
      </c>
      <c r="K1184" s="5" t="str">
        <f t="shared" si="73"/>
        <v>非测试日纯氢</v>
      </c>
      <c r="L1184" s="6">
        <f t="shared" si="74"/>
        <v>108</v>
      </c>
      <c r="M1184" s="5">
        <f t="shared" si="75"/>
        <v>0</v>
      </c>
      <c r="N1184" s="5" t="s">
        <v>6894</v>
      </c>
      <c r="O1184" s="5" t="s">
        <v>6895</v>
      </c>
      <c r="P1184" s="5" t="s">
        <v>6896</v>
      </c>
    </row>
    <row r="1185" ht="19" customHeight="1" spans="1:16">
      <c r="A1185" s="5">
        <v>51</v>
      </c>
      <c r="B1185" s="5" t="s">
        <v>212</v>
      </c>
      <c r="C1185" s="5" t="s">
        <v>49</v>
      </c>
      <c r="D1185" s="8" t="s">
        <v>336</v>
      </c>
      <c r="E1185" s="6">
        <v>209.5</v>
      </c>
      <c r="F1185" s="6">
        <v>198.8</v>
      </c>
      <c r="G1185" s="6">
        <v>150.8</v>
      </c>
      <c r="H1185" s="5" t="s">
        <v>120</v>
      </c>
      <c r="I1185" s="6">
        <f t="shared" si="72"/>
        <v>10.7</v>
      </c>
      <c r="J1185" s="5" t="str">
        <f>IF(H1185="否","不适用",IF(AND(ISNUMBER(E1185),ISNUMBER(F1185)),IF(I1185&gt;规则与名单!$B$2,"是","否"),"未判定"))</f>
        <v>不适用</v>
      </c>
      <c r="K1185" s="5" t="str">
        <f t="shared" si="73"/>
        <v>非测试日纯氢</v>
      </c>
      <c r="L1185" s="6">
        <f t="shared" si="74"/>
        <v>150.8</v>
      </c>
      <c r="M1185" s="5">
        <f t="shared" si="75"/>
        <v>0</v>
      </c>
      <c r="N1185" s="5" t="s">
        <v>6897</v>
      </c>
      <c r="O1185" s="5" t="s">
        <v>6898</v>
      </c>
      <c r="P1185" s="5" t="s">
        <v>6899</v>
      </c>
    </row>
    <row r="1186" ht="19" customHeight="1" spans="1:16">
      <c r="A1186" s="5">
        <v>51</v>
      </c>
      <c r="B1186" s="5" t="s">
        <v>212</v>
      </c>
      <c r="C1186" s="5" t="s">
        <v>49</v>
      </c>
      <c r="D1186" s="8" t="s">
        <v>653</v>
      </c>
      <c r="E1186" s="6">
        <v>227.4</v>
      </c>
      <c r="F1186" s="6">
        <v>215.6</v>
      </c>
      <c r="G1186" s="6">
        <v>123.1</v>
      </c>
      <c r="H1186" s="5" t="s">
        <v>120</v>
      </c>
      <c r="I1186" s="6">
        <f t="shared" si="72"/>
        <v>11.8</v>
      </c>
      <c r="J1186" s="5" t="str">
        <f>IF(H1186="否","不适用",IF(AND(ISNUMBER(E1186),ISNUMBER(F1186)),IF(I1186&gt;规则与名单!$B$2,"是","否"),"未判定"))</f>
        <v>不适用</v>
      </c>
      <c r="K1186" s="5" t="str">
        <f t="shared" si="73"/>
        <v>非测试日纯氢</v>
      </c>
      <c r="L1186" s="6">
        <f t="shared" si="74"/>
        <v>123.1</v>
      </c>
      <c r="M1186" s="5">
        <f t="shared" si="75"/>
        <v>0</v>
      </c>
      <c r="N1186" s="5" t="s">
        <v>6900</v>
      </c>
      <c r="O1186" s="5" t="s">
        <v>6901</v>
      </c>
      <c r="P1186" s="5" t="s">
        <v>6902</v>
      </c>
    </row>
    <row r="1187" ht="19" customHeight="1" spans="1:16">
      <c r="A1187" s="5">
        <v>51</v>
      </c>
      <c r="B1187" s="5" t="s">
        <v>212</v>
      </c>
      <c r="C1187" s="5" t="s">
        <v>49</v>
      </c>
      <c r="D1187" s="8" t="s">
        <v>140</v>
      </c>
      <c r="E1187" s="6">
        <v>257.4</v>
      </c>
      <c r="F1187" s="6">
        <v>658.6</v>
      </c>
      <c r="G1187" s="6">
        <v>128.9</v>
      </c>
      <c r="H1187" s="5" t="s">
        <v>120</v>
      </c>
      <c r="I1187" s="6">
        <f t="shared" si="72"/>
        <v>-401.2</v>
      </c>
      <c r="J1187" s="5" t="str">
        <f>IF(H1187="否","不适用",IF(AND(ISNUMBER(E1187),ISNUMBER(F1187)),IF(I1187&gt;规则与名单!$B$2,"是","否"),"未判定"))</f>
        <v>不适用</v>
      </c>
      <c r="K1187" s="5" t="str">
        <f t="shared" si="73"/>
        <v>非测试日纯氢</v>
      </c>
      <c r="L1187" s="6">
        <f t="shared" si="74"/>
        <v>128.9</v>
      </c>
      <c r="M1187" s="5">
        <f t="shared" si="75"/>
        <v>0</v>
      </c>
      <c r="N1187" s="5" t="s">
        <v>6903</v>
      </c>
      <c r="O1187" s="5" t="s">
        <v>6904</v>
      </c>
      <c r="P1187" s="5" t="s">
        <v>6905</v>
      </c>
    </row>
    <row r="1188" ht="19" customHeight="1" spans="1:16">
      <c r="A1188" s="5">
        <v>51</v>
      </c>
      <c r="B1188" s="5" t="s">
        <v>212</v>
      </c>
      <c r="C1188" s="5" t="s">
        <v>49</v>
      </c>
      <c r="D1188" s="8" t="s">
        <v>115</v>
      </c>
      <c r="E1188" s="6">
        <v>226.5</v>
      </c>
      <c r="F1188" s="6">
        <v>1649.7</v>
      </c>
      <c r="G1188" s="6">
        <v>114.5</v>
      </c>
      <c r="H1188" s="5" t="s">
        <v>120</v>
      </c>
      <c r="I1188" s="6">
        <f t="shared" si="72"/>
        <v>-1423.2</v>
      </c>
      <c r="J1188" s="5" t="str">
        <f>IF(H1188="否","不适用",IF(AND(ISNUMBER(E1188),ISNUMBER(F1188)),IF(I1188&gt;规则与名单!$B$2,"是","否"),"未判定"))</f>
        <v>不适用</v>
      </c>
      <c r="K1188" s="5" t="str">
        <f t="shared" si="73"/>
        <v>非测试日纯氢</v>
      </c>
      <c r="L1188" s="6">
        <f t="shared" si="74"/>
        <v>114.5</v>
      </c>
      <c r="M1188" s="5">
        <f t="shared" si="75"/>
        <v>0</v>
      </c>
      <c r="N1188" s="5" t="s">
        <v>6906</v>
      </c>
      <c r="O1188" s="5" t="s">
        <v>6907</v>
      </c>
      <c r="P1188" s="5" t="s">
        <v>6908</v>
      </c>
    </row>
    <row r="1189" ht="19" customHeight="1" spans="1:16">
      <c r="A1189" s="5">
        <v>52</v>
      </c>
      <c r="B1189" s="5" t="s">
        <v>213</v>
      </c>
      <c r="C1189" s="5" t="s">
        <v>49</v>
      </c>
      <c r="D1189" s="8" t="s">
        <v>114</v>
      </c>
      <c r="E1189" s="6"/>
      <c r="F1189" s="6">
        <v>0</v>
      </c>
      <c r="G1189" s="6"/>
      <c r="H1189" s="5" t="s">
        <v>120</v>
      </c>
      <c r="I1189" s="6" t="str">
        <f t="shared" si="72"/>
        <v/>
      </c>
      <c r="J1189" s="5" t="str">
        <f>IF(H1189="否","不适用",IF(AND(ISNUMBER(E1189),ISNUMBER(F1189)),IF(I1189&gt;规则与名单!$B$2,"是","否"),"未判定"))</f>
        <v>不适用</v>
      </c>
      <c r="K1189" s="5" t="str">
        <f t="shared" si="73"/>
        <v>缺失</v>
      </c>
      <c r="L1189" s="6" t="str">
        <f t="shared" si="74"/>
        <v/>
      </c>
      <c r="M1189" s="5">
        <f t="shared" si="75"/>
        <v>1</v>
      </c>
      <c r="N1189" s="5" t="s">
        <v>6909</v>
      </c>
      <c r="O1189" s="5" t="s">
        <v>6910</v>
      </c>
      <c r="P1189" s="5" t="s">
        <v>6911</v>
      </c>
    </row>
    <row r="1190" ht="19" customHeight="1" spans="1:16">
      <c r="A1190" s="5">
        <v>52</v>
      </c>
      <c r="B1190" s="5" t="s">
        <v>213</v>
      </c>
      <c r="C1190" s="5" t="s">
        <v>49</v>
      </c>
      <c r="D1190" s="8" t="s">
        <v>605</v>
      </c>
      <c r="E1190" s="6"/>
      <c r="F1190" s="6">
        <v>0</v>
      </c>
      <c r="G1190" s="6"/>
      <c r="H1190" s="5" t="s">
        <v>120</v>
      </c>
      <c r="I1190" s="6" t="str">
        <f t="shared" si="72"/>
        <v/>
      </c>
      <c r="J1190" s="5" t="str">
        <f>IF(H1190="否","不适用",IF(AND(ISNUMBER(E1190),ISNUMBER(F1190)),IF(I1190&gt;规则与名单!$B$2,"是","否"),"未判定"))</f>
        <v>不适用</v>
      </c>
      <c r="K1190" s="5" t="str">
        <f t="shared" si="73"/>
        <v>缺失</v>
      </c>
      <c r="L1190" s="6" t="str">
        <f t="shared" si="74"/>
        <v/>
      </c>
      <c r="M1190" s="5">
        <f t="shared" si="75"/>
        <v>1</v>
      </c>
      <c r="N1190" s="5" t="s">
        <v>6912</v>
      </c>
      <c r="O1190" s="5" t="s">
        <v>6913</v>
      </c>
      <c r="P1190" s="5" t="s">
        <v>6914</v>
      </c>
    </row>
    <row r="1191" ht="19" customHeight="1" spans="1:16">
      <c r="A1191" s="5">
        <v>52</v>
      </c>
      <c r="B1191" s="5" t="s">
        <v>213</v>
      </c>
      <c r="C1191" s="5" t="s">
        <v>49</v>
      </c>
      <c r="D1191" s="8" t="s">
        <v>186</v>
      </c>
      <c r="E1191" s="6">
        <v>315.8</v>
      </c>
      <c r="F1191" s="6">
        <v>321</v>
      </c>
      <c r="G1191" s="6">
        <v>315.8</v>
      </c>
      <c r="H1191" s="5" t="s">
        <v>120</v>
      </c>
      <c r="I1191" s="6">
        <f t="shared" si="72"/>
        <v>-5.19999999999999</v>
      </c>
      <c r="J1191" s="5" t="str">
        <f>IF(H1191="否","不适用",IF(AND(ISNUMBER(E1191),ISNUMBER(F1191)),IF(I1191&gt;规则与名单!$B$2,"是","否"),"未判定"))</f>
        <v>不适用</v>
      </c>
      <c r="K1191" s="5" t="str">
        <f t="shared" si="73"/>
        <v>非测试日纯氢</v>
      </c>
      <c r="L1191" s="6">
        <f t="shared" si="74"/>
        <v>315.8</v>
      </c>
      <c r="M1191" s="5">
        <f t="shared" si="75"/>
        <v>0</v>
      </c>
      <c r="N1191" s="5" t="s">
        <v>6915</v>
      </c>
      <c r="O1191" s="5" t="s">
        <v>6916</v>
      </c>
      <c r="P1191" s="5" t="s">
        <v>6917</v>
      </c>
    </row>
    <row r="1192" ht="19" customHeight="1" spans="1:16">
      <c r="A1192" s="5">
        <v>52</v>
      </c>
      <c r="B1192" s="5" t="s">
        <v>213</v>
      </c>
      <c r="C1192" s="5" t="s">
        <v>49</v>
      </c>
      <c r="D1192" s="8" t="s">
        <v>165</v>
      </c>
      <c r="E1192" s="6"/>
      <c r="F1192" s="6">
        <v>0</v>
      </c>
      <c r="G1192" s="6"/>
      <c r="H1192" s="5" t="s">
        <v>120</v>
      </c>
      <c r="I1192" s="6" t="str">
        <f t="shared" si="72"/>
        <v/>
      </c>
      <c r="J1192" s="5" t="str">
        <f>IF(H1192="否","不适用",IF(AND(ISNUMBER(E1192),ISNUMBER(F1192)),IF(I1192&gt;规则与名单!$B$2,"是","否"),"未判定"))</f>
        <v>不适用</v>
      </c>
      <c r="K1192" s="5" t="str">
        <f t="shared" si="73"/>
        <v>缺失</v>
      </c>
      <c r="L1192" s="6" t="str">
        <f t="shared" si="74"/>
        <v/>
      </c>
      <c r="M1192" s="5">
        <f t="shared" si="75"/>
        <v>1</v>
      </c>
      <c r="N1192" s="5" t="s">
        <v>6918</v>
      </c>
      <c r="O1192" s="5" t="s">
        <v>6919</v>
      </c>
      <c r="P1192" s="5" t="s">
        <v>6920</v>
      </c>
    </row>
    <row r="1193" ht="19" customHeight="1" spans="1:16">
      <c r="A1193" s="5">
        <v>52</v>
      </c>
      <c r="B1193" s="5" t="s">
        <v>213</v>
      </c>
      <c r="C1193" s="5" t="s">
        <v>49</v>
      </c>
      <c r="D1193" s="8" t="s">
        <v>151</v>
      </c>
      <c r="E1193" s="6">
        <v>69.5</v>
      </c>
      <c r="F1193" s="6">
        <v>69.9</v>
      </c>
      <c r="G1193" s="6">
        <v>69.5</v>
      </c>
      <c r="H1193" s="5" t="s">
        <v>120</v>
      </c>
      <c r="I1193" s="6">
        <f t="shared" si="72"/>
        <v>-0.400000000000006</v>
      </c>
      <c r="J1193" s="5" t="str">
        <f>IF(H1193="否","不适用",IF(AND(ISNUMBER(E1193),ISNUMBER(F1193)),IF(I1193&gt;规则与名单!$B$2,"是","否"),"未判定"))</f>
        <v>不适用</v>
      </c>
      <c r="K1193" s="5" t="str">
        <f t="shared" si="73"/>
        <v>非测试日纯氢</v>
      </c>
      <c r="L1193" s="6">
        <f t="shared" si="74"/>
        <v>69.5</v>
      </c>
      <c r="M1193" s="5">
        <f t="shared" si="75"/>
        <v>0</v>
      </c>
      <c r="N1193" s="5" t="s">
        <v>6921</v>
      </c>
      <c r="O1193" s="5" t="s">
        <v>6922</v>
      </c>
      <c r="P1193" s="5" t="s">
        <v>6923</v>
      </c>
    </row>
    <row r="1194" ht="19" customHeight="1" spans="1:16">
      <c r="A1194" s="5">
        <v>52</v>
      </c>
      <c r="B1194" s="5" t="s">
        <v>213</v>
      </c>
      <c r="C1194" s="5" t="s">
        <v>49</v>
      </c>
      <c r="D1194" s="8" t="s">
        <v>3358</v>
      </c>
      <c r="E1194" s="6">
        <v>191.1</v>
      </c>
      <c r="F1194" s="6">
        <v>200.3</v>
      </c>
      <c r="G1194" s="6">
        <v>191.1</v>
      </c>
      <c r="H1194" s="5" t="s">
        <v>120</v>
      </c>
      <c r="I1194" s="6">
        <f t="shared" si="72"/>
        <v>-9.20000000000002</v>
      </c>
      <c r="J1194" s="5" t="str">
        <f>IF(H1194="否","不适用",IF(AND(ISNUMBER(E1194),ISNUMBER(F1194)),IF(I1194&gt;规则与名单!$B$2,"是","否"),"未判定"))</f>
        <v>不适用</v>
      </c>
      <c r="K1194" s="5" t="str">
        <f t="shared" si="73"/>
        <v>非测试日纯氢</v>
      </c>
      <c r="L1194" s="6">
        <f t="shared" si="74"/>
        <v>191.1</v>
      </c>
      <c r="M1194" s="5">
        <f t="shared" si="75"/>
        <v>0</v>
      </c>
      <c r="N1194" s="5" t="s">
        <v>6924</v>
      </c>
      <c r="O1194" s="5" t="s">
        <v>6925</v>
      </c>
      <c r="P1194" s="5" t="s">
        <v>6926</v>
      </c>
    </row>
    <row r="1195" ht="19" customHeight="1" spans="1:16">
      <c r="A1195" s="5">
        <v>52</v>
      </c>
      <c r="B1195" s="5" t="s">
        <v>213</v>
      </c>
      <c r="C1195" s="5" t="s">
        <v>49</v>
      </c>
      <c r="D1195" s="8" t="s">
        <v>272</v>
      </c>
      <c r="E1195" s="6">
        <v>115.9</v>
      </c>
      <c r="F1195" s="6">
        <v>121.1</v>
      </c>
      <c r="G1195" s="6">
        <v>106.3</v>
      </c>
      <c r="H1195" s="5" t="s">
        <v>120</v>
      </c>
      <c r="I1195" s="6">
        <f t="shared" si="72"/>
        <v>-5.19999999999999</v>
      </c>
      <c r="J1195" s="5" t="str">
        <f>IF(H1195="否","不适用",IF(AND(ISNUMBER(E1195),ISNUMBER(F1195)),IF(I1195&gt;规则与名单!$B$2,"是","否"),"未判定"))</f>
        <v>不适用</v>
      </c>
      <c r="K1195" s="5" t="str">
        <f t="shared" si="73"/>
        <v>非测试日纯氢</v>
      </c>
      <c r="L1195" s="6">
        <f t="shared" si="74"/>
        <v>106.3</v>
      </c>
      <c r="M1195" s="5">
        <f t="shared" si="75"/>
        <v>0</v>
      </c>
      <c r="N1195" s="5" t="s">
        <v>6927</v>
      </c>
      <c r="O1195" s="5" t="s">
        <v>6928</v>
      </c>
      <c r="P1195" s="5" t="s">
        <v>6929</v>
      </c>
    </row>
    <row r="1196" ht="19" customHeight="1" spans="1:16">
      <c r="A1196" s="5">
        <v>52</v>
      </c>
      <c r="B1196" s="5" t="s">
        <v>213</v>
      </c>
      <c r="C1196" s="5" t="s">
        <v>49</v>
      </c>
      <c r="D1196" s="8" t="s">
        <v>506</v>
      </c>
      <c r="E1196" s="6">
        <v>193.8</v>
      </c>
      <c r="F1196" s="6">
        <v>250.4</v>
      </c>
      <c r="G1196" s="6">
        <v>238</v>
      </c>
      <c r="H1196" s="5" t="s">
        <v>120</v>
      </c>
      <c r="I1196" s="6">
        <f t="shared" si="72"/>
        <v>-56.6</v>
      </c>
      <c r="J1196" s="5" t="str">
        <f>IF(H1196="否","不适用",IF(AND(ISNUMBER(E1196),ISNUMBER(F1196)),IF(I1196&gt;规则与名单!$B$2,"是","否"),"未判定"))</f>
        <v>不适用</v>
      </c>
      <c r="K1196" s="5" t="str">
        <f t="shared" si="73"/>
        <v>非测试日纯氢</v>
      </c>
      <c r="L1196" s="6">
        <f t="shared" si="74"/>
        <v>238</v>
      </c>
      <c r="M1196" s="5">
        <f t="shared" si="75"/>
        <v>0</v>
      </c>
      <c r="N1196" s="5" t="s">
        <v>6930</v>
      </c>
      <c r="O1196" s="5" t="s">
        <v>6931</v>
      </c>
      <c r="P1196" s="5" t="s">
        <v>6932</v>
      </c>
    </row>
    <row r="1197" ht="19" customHeight="1" spans="1:16">
      <c r="A1197" s="5">
        <v>52</v>
      </c>
      <c r="B1197" s="5" t="s">
        <v>213</v>
      </c>
      <c r="C1197" s="5" t="s">
        <v>49</v>
      </c>
      <c r="D1197" s="8" t="s">
        <v>673</v>
      </c>
      <c r="E1197" s="6">
        <v>157.2</v>
      </c>
      <c r="F1197" s="6">
        <v>116.5</v>
      </c>
      <c r="G1197" s="6">
        <v>86.6</v>
      </c>
      <c r="H1197" s="5" t="s">
        <v>120</v>
      </c>
      <c r="I1197" s="6">
        <f t="shared" si="72"/>
        <v>40.7</v>
      </c>
      <c r="J1197" s="5" t="str">
        <f>IF(H1197="否","不适用",IF(AND(ISNUMBER(E1197),ISNUMBER(F1197)),IF(I1197&gt;规则与名单!$B$2,"是","否"),"未判定"))</f>
        <v>不适用</v>
      </c>
      <c r="K1197" s="5" t="str">
        <f t="shared" si="73"/>
        <v>非测试日纯氢</v>
      </c>
      <c r="L1197" s="6">
        <f t="shared" si="74"/>
        <v>86.6</v>
      </c>
      <c r="M1197" s="5">
        <f t="shared" si="75"/>
        <v>0</v>
      </c>
      <c r="N1197" s="5" t="s">
        <v>6933</v>
      </c>
      <c r="O1197" s="5" t="s">
        <v>6934</v>
      </c>
      <c r="P1197" s="5" t="s">
        <v>6935</v>
      </c>
    </row>
    <row r="1198" ht="19" customHeight="1" spans="1:16">
      <c r="A1198" s="5">
        <v>52</v>
      </c>
      <c r="B1198" s="5" t="s">
        <v>213</v>
      </c>
      <c r="C1198" s="5" t="s">
        <v>49</v>
      </c>
      <c r="D1198" s="8" t="s">
        <v>183</v>
      </c>
      <c r="E1198" s="6">
        <v>273.7</v>
      </c>
      <c r="F1198" s="6">
        <v>280.3</v>
      </c>
      <c r="G1198" s="6">
        <v>252</v>
      </c>
      <c r="H1198" s="5" t="s">
        <v>120</v>
      </c>
      <c r="I1198" s="6">
        <f t="shared" si="72"/>
        <v>-6.60000000000002</v>
      </c>
      <c r="J1198" s="5" t="str">
        <f>IF(H1198="否","不适用",IF(AND(ISNUMBER(E1198),ISNUMBER(F1198)),IF(I1198&gt;规则与名单!$B$2,"是","否"),"未判定"))</f>
        <v>不适用</v>
      </c>
      <c r="K1198" s="5" t="str">
        <f t="shared" si="73"/>
        <v>非测试日纯氢</v>
      </c>
      <c r="L1198" s="6">
        <f t="shared" si="74"/>
        <v>252</v>
      </c>
      <c r="M1198" s="5">
        <f t="shared" si="75"/>
        <v>0</v>
      </c>
      <c r="N1198" s="5" t="s">
        <v>6936</v>
      </c>
      <c r="O1198" s="5" t="s">
        <v>6937</v>
      </c>
      <c r="P1198" s="5" t="s">
        <v>6938</v>
      </c>
    </row>
    <row r="1199" ht="19" customHeight="1" spans="1:16">
      <c r="A1199" s="5">
        <v>52</v>
      </c>
      <c r="B1199" s="5" t="s">
        <v>213</v>
      </c>
      <c r="C1199" s="5" t="s">
        <v>49</v>
      </c>
      <c r="D1199" s="8" t="s">
        <v>431</v>
      </c>
      <c r="E1199" s="6">
        <v>173.1</v>
      </c>
      <c r="F1199" s="6">
        <v>178.7</v>
      </c>
      <c r="G1199" s="6">
        <v>47</v>
      </c>
      <c r="H1199" s="5" t="s">
        <v>120</v>
      </c>
      <c r="I1199" s="6">
        <f t="shared" si="72"/>
        <v>-5.59999999999999</v>
      </c>
      <c r="J1199" s="5" t="str">
        <f>IF(H1199="否","不适用",IF(AND(ISNUMBER(E1199),ISNUMBER(F1199)),IF(I1199&gt;规则与名单!$B$2,"是","否"),"未判定"))</f>
        <v>不适用</v>
      </c>
      <c r="K1199" s="5" t="str">
        <f t="shared" si="73"/>
        <v>非测试日纯氢</v>
      </c>
      <c r="L1199" s="6">
        <f t="shared" si="74"/>
        <v>47</v>
      </c>
      <c r="M1199" s="5">
        <f t="shared" si="75"/>
        <v>0</v>
      </c>
      <c r="N1199" s="5" t="s">
        <v>6939</v>
      </c>
      <c r="O1199" s="5" t="s">
        <v>6940</v>
      </c>
      <c r="P1199" s="5" t="s">
        <v>6941</v>
      </c>
    </row>
    <row r="1200" ht="19" customHeight="1" spans="1:16">
      <c r="A1200" s="5">
        <v>52</v>
      </c>
      <c r="B1200" s="5" t="s">
        <v>213</v>
      </c>
      <c r="C1200" s="5" t="s">
        <v>49</v>
      </c>
      <c r="D1200" s="8" t="s">
        <v>3377</v>
      </c>
      <c r="E1200" s="6">
        <v>241.9</v>
      </c>
      <c r="F1200" s="6">
        <v>255.8</v>
      </c>
      <c r="G1200" s="6">
        <v>166.7</v>
      </c>
      <c r="H1200" s="5" t="s">
        <v>120</v>
      </c>
      <c r="I1200" s="6">
        <f t="shared" si="72"/>
        <v>-13.9</v>
      </c>
      <c r="J1200" s="5" t="str">
        <f>IF(H1200="否","不适用",IF(AND(ISNUMBER(E1200),ISNUMBER(F1200)),IF(I1200&gt;规则与名单!$B$2,"是","否"),"未判定"))</f>
        <v>不适用</v>
      </c>
      <c r="K1200" s="5" t="str">
        <f t="shared" si="73"/>
        <v>非测试日纯氢</v>
      </c>
      <c r="L1200" s="6">
        <f t="shared" si="74"/>
        <v>166.7</v>
      </c>
      <c r="M1200" s="5">
        <f t="shared" si="75"/>
        <v>0</v>
      </c>
      <c r="N1200" s="5" t="s">
        <v>6942</v>
      </c>
      <c r="O1200" s="5" t="s">
        <v>6943</v>
      </c>
      <c r="P1200" s="5" t="s">
        <v>6944</v>
      </c>
    </row>
    <row r="1201" ht="19" customHeight="1" spans="1:16">
      <c r="A1201" s="5">
        <v>52</v>
      </c>
      <c r="B1201" s="5" t="s">
        <v>213</v>
      </c>
      <c r="C1201" s="5" t="s">
        <v>49</v>
      </c>
      <c r="D1201" s="8" t="s">
        <v>407</v>
      </c>
      <c r="E1201" s="6">
        <v>192.8</v>
      </c>
      <c r="F1201" s="6">
        <v>195.9</v>
      </c>
      <c r="G1201" s="6">
        <v>99.7</v>
      </c>
      <c r="H1201" s="5" t="s">
        <v>120</v>
      </c>
      <c r="I1201" s="6">
        <f t="shared" si="72"/>
        <v>-3.09999999999999</v>
      </c>
      <c r="J1201" s="5" t="str">
        <f>IF(H1201="否","不适用",IF(AND(ISNUMBER(E1201),ISNUMBER(F1201)),IF(I1201&gt;规则与名单!$B$2,"是","否"),"未判定"))</f>
        <v>不适用</v>
      </c>
      <c r="K1201" s="5" t="str">
        <f t="shared" si="73"/>
        <v>非测试日纯氢</v>
      </c>
      <c r="L1201" s="6">
        <f t="shared" si="74"/>
        <v>99.7</v>
      </c>
      <c r="M1201" s="5">
        <f t="shared" si="75"/>
        <v>0</v>
      </c>
      <c r="N1201" s="5" t="s">
        <v>6945</v>
      </c>
      <c r="O1201" s="5" t="s">
        <v>6946</v>
      </c>
      <c r="P1201" s="5" t="s">
        <v>6947</v>
      </c>
    </row>
    <row r="1202" ht="19" customHeight="1" spans="1:16">
      <c r="A1202" s="5">
        <v>52</v>
      </c>
      <c r="B1202" s="5" t="s">
        <v>213</v>
      </c>
      <c r="C1202" s="5" t="s">
        <v>49</v>
      </c>
      <c r="D1202" s="8" t="s">
        <v>411</v>
      </c>
      <c r="E1202" s="6">
        <v>202.1</v>
      </c>
      <c r="F1202" s="6">
        <v>221</v>
      </c>
      <c r="G1202" s="6">
        <v>174</v>
      </c>
      <c r="H1202" s="5" t="s">
        <v>120</v>
      </c>
      <c r="I1202" s="6">
        <f t="shared" si="72"/>
        <v>-18.9</v>
      </c>
      <c r="J1202" s="5" t="str">
        <f>IF(H1202="否","不适用",IF(AND(ISNUMBER(E1202),ISNUMBER(F1202)),IF(I1202&gt;规则与名单!$B$2,"是","否"),"未判定"))</f>
        <v>不适用</v>
      </c>
      <c r="K1202" s="5" t="str">
        <f t="shared" si="73"/>
        <v>非测试日纯氢</v>
      </c>
      <c r="L1202" s="6">
        <f t="shared" si="74"/>
        <v>174</v>
      </c>
      <c r="M1202" s="5">
        <f t="shared" si="75"/>
        <v>0</v>
      </c>
      <c r="N1202" s="5" t="s">
        <v>6948</v>
      </c>
      <c r="O1202" s="5" t="s">
        <v>6949</v>
      </c>
      <c r="P1202" s="5" t="s">
        <v>6950</v>
      </c>
    </row>
    <row r="1203" ht="19" customHeight="1" spans="1:16">
      <c r="A1203" s="5">
        <v>52</v>
      </c>
      <c r="B1203" s="5" t="s">
        <v>213</v>
      </c>
      <c r="C1203" s="5" t="s">
        <v>49</v>
      </c>
      <c r="D1203" s="8" t="s">
        <v>251</v>
      </c>
      <c r="E1203" s="6">
        <v>201.2</v>
      </c>
      <c r="F1203" s="6">
        <v>200.2</v>
      </c>
      <c r="G1203" s="6">
        <v>137.2</v>
      </c>
      <c r="H1203" s="5" t="s">
        <v>120</v>
      </c>
      <c r="I1203" s="6">
        <f t="shared" si="72"/>
        <v>1</v>
      </c>
      <c r="J1203" s="5" t="str">
        <f>IF(H1203="否","不适用",IF(AND(ISNUMBER(E1203),ISNUMBER(F1203)),IF(I1203&gt;规则与名单!$B$2,"是","否"),"未判定"))</f>
        <v>不适用</v>
      </c>
      <c r="K1203" s="5" t="str">
        <f t="shared" si="73"/>
        <v>非测试日纯氢</v>
      </c>
      <c r="L1203" s="6">
        <f t="shared" si="74"/>
        <v>137.2</v>
      </c>
      <c r="M1203" s="5">
        <f t="shared" si="75"/>
        <v>0</v>
      </c>
      <c r="N1203" s="5" t="s">
        <v>6951</v>
      </c>
      <c r="O1203" s="5" t="s">
        <v>6952</v>
      </c>
      <c r="P1203" s="5" t="s">
        <v>6953</v>
      </c>
    </row>
    <row r="1204" ht="19" customHeight="1" spans="1:16">
      <c r="A1204" s="5">
        <v>52</v>
      </c>
      <c r="B1204" s="5" t="s">
        <v>213</v>
      </c>
      <c r="C1204" s="5" t="s">
        <v>49</v>
      </c>
      <c r="D1204" s="8" t="s">
        <v>472</v>
      </c>
      <c r="E1204" s="6">
        <v>230.2</v>
      </c>
      <c r="F1204" s="6">
        <v>236.8</v>
      </c>
      <c r="G1204" s="6">
        <v>227.5</v>
      </c>
      <c r="H1204" s="5" t="s">
        <v>120</v>
      </c>
      <c r="I1204" s="6">
        <f t="shared" si="72"/>
        <v>-6.60000000000002</v>
      </c>
      <c r="J1204" s="5" t="str">
        <f>IF(H1204="否","不适用",IF(AND(ISNUMBER(E1204),ISNUMBER(F1204)),IF(I1204&gt;规则与名单!$B$2,"是","否"),"未判定"))</f>
        <v>不适用</v>
      </c>
      <c r="K1204" s="5" t="str">
        <f t="shared" si="73"/>
        <v>非测试日纯氢</v>
      </c>
      <c r="L1204" s="6">
        <f t="shared" si="74"/>
        <v>227.5</v>
      </c>
      <c r="M1204" s="5">
        <f t="shared" si="75"/>
        <v>0</v>
      </c>
      <c r="N1204" s="5" t="s">
        <v>6954</v>
      </c>
      <c r="O1204" s="5" t="s">
        <v>6955</v>
      </c>
      <c r="P1204" s="5" t="s">
        <v>6956</v>
      </c>
    </row>
    <row r="1205" ht="19" customHeight="1" spans="1:16">
      <c r="A1205" s="5">
        <v>52</v>
      </c>
      <c r="B1205" s="5" t="s">
        <v>213</v>
      </c>
      <c r="C1205" s="5" t="s">
        <v>49</v>
      </c>
      <c r="D1205" s="8" t="s">
        <v>466</v>
      </c>
      <c r="E1205" s="6">
        <v>79.5</v>
      </c>
      <c r="F1205" s="6">
        <v>81.5</v>
      </c>
      <c r="G1205" s="6">
        <v>77.4</v>
      </c>
      <c r="H1205" s="5" t="s">
        <v>120</v>
      </c>
      <c r="I1205" s="6">
        <f t="shared" si="72"/>
        <v>-2</v>
      </c>
      <c r="J1205" s="5" t="str">
        <f>IF(H1205="否","不适用",IF(AND(ISNUMBER(E1205),ISNUMBER(F1205)),IF(I1205&gt;规则与名单!$B$2,"是","否"),"未判定"))</f>
        <v>不适用</v>
      </c>
      <c r="K1205" s="5" t="str">
        <f t="shared" si="73"/>
        <v>非测试日纯氢</v>
      </c>
      <c r="L1205" s="6">
        <f t="shared" si="74"/>
        <v>77.4</v>
      </c>
      <c r="M1205" s="5">
        <f t="shared" si="75"/>
        <v>0</v>
      </c>
      <c r="N1205" s="5" t="s">
        <v>6957</v>
      </c>
      <c r="O1205" s="5" t="s">
        <v>6958</v>
      </c>
      <c r="P1205" s="5" t="s">
        <v>6959</v>
      </c>
    </row>
    <row r="1206" ht="19" customHeight="1" spans="1:16">
      <c r="A1206" s="5">
        <v>52</v>
      </c>
      <c r="B1206" s="5" t="s">
        <v>213</v>
      </c>
      <c r="C1206" s="5" t="s">
        <v>49</v>
      </c>
      <c r="D1206" s="8" t="s">
        <v>333</v>
      </c>
      <c r="E1206" s="6">
        <v>168.2</v>
      </c>
      <c r="F1206" s="6">
        <v>245</v>
      </c>
      <c r="G1206" s="6">
        <v>208.1</v>
      </c>
      <c r="H1206" s="5" t="s">
        <v>120</v>
      </c>
      <c r="I1206" s="6">
        <f t="shared" si="72"/>
        <v>-76.8</v>
      </c>
      <c r="J1206" s="5" t="str">
        <f>IF(H1206="否","不适用",IF(AND(ISNUMBER(E1206),ISNUMBER(F1206)),IF(I1206&gt;规则与名单!$B$2,"是","否"),"未判定"))</f>
        <v>不适用</v>
      </c>
      <c r="K1206" s="5" t="str">
        <f t="shared" si="73"/>
        <v>非测试日纯氢</v>
      </c>
      <c r="L1206" s="6">
        <f t="shared" si="74"/>
        <v>208.1</v>
      </c>
      <c r="M1206" s="5">
        <f t="shared" si="75"/>
        <v>0</v>
      </c>
      <c r="N1206" s="5" t="s">
        <v>6960</v>
      </c>
      <c r="O1206" s="5" t="s">
        <v>6961</v>
      </c>
      <c r="P1206" s="5" t="s">
        <v>6962</v>
      </c>
    </row>
    <row r="1207" ht="19" customHeight="1" spans="1:16">
      <c r="A1207" s="5">
        <v>52</v>
      </c>
      <c r="B1207" s="5" t="s">
        <v>213</v>
      </c>
      <c r="C1207" s="5" t="s">
        <v>49</v>
      </c>
      <c r="D1207" s="8" t="s">
        <v>175</v>
      </c>
      <c r="E1207" s="6">
        <v>253.3</v>
      </c>
      <c r="F1207" s="6">
        <v>193.1</v>
      </c>
      <c r="G1207" s="6">
        <v>186.6</v>
      </c>
      <c r="H1207" s="5" t="s">
        <v>120</v>
      </c>
      <c r="I1207" s="6">
        <f t="shared" si="72"/>
        <v>60.2</v>
      </c>
      <c r="J1207" s="5" t="str">
        <f>IF(H1207="否","不适用",IF(AND(ISNUMBER(E1207),ISNUMBER(F1207)),IF(I1207&gt;规则与名单!$B$2,"是","否"),"未判定"))</f>
        <v>不适用</v>
      </c>
      <c r="K1207" s="5" t="str">
        <f t="shared" si="73"/>
        <v>非测试日纯氢</v>
      </c>
      <c r="L1207" s="6">
        <f t="shared" si="74"/>
        <v>186.6</v>
      </c>
      <c r="M1207" s="5">
        <f t="shared" si="75"/>
        <v>0</v>
      </c>
      <c r="N1207" s="5" t="s">
        <v>6963</v>
      </c>
      <c r="O1207" s="5" t="s">
        <v>6964</v>
      </c>
      <c r="P1207" s="5" t="s">
        <v>6965</v>
      </c>
    </row>
    <row r="1208" ht="19" customHeight="1" spans="1:16">
      <c r="A1208" s="5">
        <v>52</v>
      </c>
      <c r="B1208" s="5" t="s">
        <v>213</v>
      </c>
      <c r="C1208" s="5" t="s">
        <v>49</v>
      </c>
      <c r="D1208" s="8" t="s">
        <v>3402</v>
      </c>
      <c r="E1208" s="6">
        <v>189.6</v>
      </c>
      <c r="F1208" s="6">
        <v>200.7</v>
      </c>
      <c r="G1208" s="6">
        <v>153</v>
      </c>
      <c r="H1208" s="5" t="s">
        <v>120</v>
      </c>
      <c r="I1208" s="6">
        <f t="shared" si="72"/>
        <v>-11.1</v>
      </c>
      <c r="J1208" s="5" t="str">
        <f>IF(H1208="否","不适用",IF(AND(ISNUMBER(E1208),ISNUMBER(F1208)),IF(I1208&gt;规则与名单!$B$2,"是","否"),"未判定"))</f>
        <v>不适用</v>
      </c>
      <c r="K1208" s="5" t="str">
        <f t="shared" si="73"/>
        <v>非测试日纯氢</v>
      </c>
      <c r="L1208" s="6">
        <f t="shared" si="74"/>
        <v>153</v>
      </c>
      <c r="M1208" s="5">
        <f t="shared" si="75"/>
        <v>0</v>
      </c>
      <c r="N1208" s="5" t="s">
        <v>6966</v>
      </c>
      <c r="O1208" s="5" t="s">
        <v>6967</v>
      </c>
      <c r="P1208" s="5" t="s">
        <v>6968</v>
      </c>
    </row>
    <row r="1209" ht="19" customHeight="1" spans="1:16">
      <c r="A1209" s="5">
        <v>52</v>
      </c>
      <c r="B1209" s="5" t="s">
        <v>213</v>
      </c>
      <c r="C1209" s="5" t="s">
        <v>49</v>
      </c>
      <c r="D1209" s="8" t="s">
        <v>487</v>
      </c>
      <c r="E1209" s="6">
        <v>122</v>
      </c>
      <c r="F1209" s="6">
        <v>181.9</v>
      </c>
      <c r="G1209" s="6">
        <v>113.4</v>
      </c>
      <c r="H1209" s="5" t="s">
        <v>120</v>
      </c>
      <c r="I1209" s="6">
        <f t="shared" si="72"/>
        <v>-59.9</v>
      </c>
      <c r="J1209" s="5" t="str">
        <f>IF(H1209="否","不适用",IF(AND(ISNUMBER(E1209),ISNUMBER(F1209)),IF(I1209&gt;规则与名单!$B$2,"是","否"),"未判定"))</f>
        <v>不适用</v>
      </c>
      <c r="K1209" s="5" t="str">
        <f t="shared" si="73"/>
        <v>非测试日纯氢</v>
      </c>
      <c r="L1209" s="6">
        <f t="shared" si="74"/>
        <v>113.4</v>
      </c>
      <c r="M1209" s="5">
        <f t="shared" si="75"/>
        <v>0</v>
      </c>
      <c r="N1209" s="5" t="s">
        <v>6969</v>
      </c>
      <c r="O1209" s="5" t="s">
        <v>6970</v>
      </c>
      <c r="P1209" s="5" t="s">
        <v>6971</v>
      </c>
    </row>
    <row r="1210" ht="19" customHeight="1" spans="1:16">
      <c r="A1210" s="5">
        <v>52</v>
      </c>
      <c r="B1210" s="5" t="s">
        <v>213</v>
      </c>
      <c r="C1210" s="5" t="s">
        <v>49</v>
      </c>
      <c r="D1210" s="8" t="s">
        <v>121</v>
      </c>
      <c r="E1210" s="6">
        <v>298</v>
      </c>
      <c r="F1210" s="6">
        <v>245.9</v>
      </c>
      <c r="G1210" s="6">
        <v>223.5</v>
      </c>
      <c r="H1210" s="5" t="s">
        <v>120</v>
      </c>
      <c r="I1210" s="6">
        <f t="shared" si="72"/>
        <v>52.1</v>
      </c>
      <c r="J1210" s="5" t="str">
        <f>IF(H1210="否","不适用",IF(AND(ISNUMBER(E1210),ISNUMBER(F1210)),IF(I1210&gt;规则与名单!$B$2,"是","否"),"未判定"))</f>
        <v>不适用</v>
      </c>
      <c r="K1210" s="5" t="str">
        <f t="shared" si="73"/>
        <v>非测试日纯氢</v>
      </c>
      <c r="L1210" s="6">
        <f t="shared" si="74"/>
        <v>223.5</v>
      </c>
      <c r="M1210" s="5">
        <f t="shared" si="75"/>
        <v>0</v>
      </c>
      <c r="N1210" s="5" t="s">
        <v>6972</v>
      </c>
      <c r="O1210" s="5" t="s">
        <v>6973</v>
      </c>
      <c r="P1210" s="5" t="s">
        <v>6974</v>
      </c>
    </row>
    <row r="1211" ht="19" customHeight="1" spans="1:16">
      <c r="A1211" s="5">
        <v>52</v>
      </c>
      <c r="B1211" s="5" t="s">
        <v>213</v>
      </c>
      <c r="C1211" s="5" t="s">
        <v>49</v>
      </c>
      <c r="D1211" s="8" t="s">
        <v>170</v>
      </c>
      <c r="E1211" s="6">
        <v>92.2</v>
      </c>
      <c r="F1211" s="6">
        <v>98.1</v>
      </c>
      <c r="G1211" s="6">
        <v>91</v>
      </c>
      <c r="H1211" s="5" t="s">
        <v>120</v>
      </c>
      <c r="I1211" s="6">
        <f t="shared" si="72"/>
        <v>-5.89999999999999</v>
      </c>
      <c r="J1211" s="5" t="str">
        <f>IF(H1211="否","不适用",IF(AND(ISNUMBER(E1211),ISNUMBER(F1211)),IF(I1211&gt;规则与名单!$B$2,"是","否"),"未判定"))</f>
        <v>不适用</v>
      </c>
      <c r="K1211" s="5" t="str">
        <f t="shared" si="73"/>
        <v>非测试日纯氢</v>
      </c>
      <c r="L1211" s="6">
        <f t="shared" si="74"/>
        <v>91</v>
      </c>
      <c r="M1211" s="5">
        <f t="shared" si="75"/>
        <v>0</v>
      </c>
      <c r="N1211" s="5" t="s">
        <v>6975</v>
      </c>
      <c r="O1211" s="5" t="s">
        <v>6976</v>
      </c>
      <c r="P1211" s="5" t="s">
        <v>6977</v>
      </c>
    </row>
    <row r="1212" ht="19" customHeight="1" spans="1:16">
      <c r="A1212" s="5">
        <v>52</v>
      </c>
      <c r="B1212" s="5" t="s">
        <v>213</v>
      </c>
      <c r="C1212" s="5" t="s">
        <v>49</v>
      </c>
      <c r="D1212" s="8" t="s">
        <v>644</v>
      </c>
      <c r="E1212" s="6">
        <v>284</v>
      </c>
      <c r="F1212" s="6">
        <v>288.9</v>
      </c>
      <c r="G1212" s="6">
        <v>271.8</v>
      </c>
      <c r="H1212" s="5" t="s">
        <v>120</v>
      </c>
      <c r="I1212" s="6">
        <f t="shared" si="72"/>
        <v>-4.89999999999998</v>
      </c>
      <c r="J1212" s="5" t="str">
        <f>IF(H1212="否","不适用",IF(AND(ISNUMBER(E1212),ISNUMBER(F1212)),IF(I1212&gt;规则与名单!$B$2,"是","否"),"未判定"))</f>
        <v>不适用</v>
      </c>
      <c r="K1212" s="5" t="str">
        <f t="shared" si="73"/>
        <v>非测试日纯氢</v>
      </c>
      <c r="L1212" s="6">
        <f t="shared" si="74"/>
        <v>271.8</v>
      </c>
      <c r="M1212" s="5">
        <f t="shared" si="75"/>
        <v>0</v>
      </c>
      <c r="N1212" s="5" t="s">
        <v>6978</v>
      </c>
      <c r="O1212" s="5" t="s">
        <v>6979</v>
      </c>
      <c r="P1212" s="5" t="s">
        <v>6980</v>
      </c>
    </row>
    <row r="1213" ht="19" customHeight="1" spans="1:16">
      <c r="A1213" s="5">
        <v>52</v>
      </c>
      <c r="B1213" s="5" t="s">
        <v>213</v>
      </c>
      <c r="C1213" s="5" t="s">
        <v>49</v>
      </c>
      <c r="D1213" s="8" t="s">
        <v>3418</v>
      </c>
      <c r="E1213" s="6">
        <v>118</v>
      </c>
      <c r="F1213" s="6">
        <v>123.4</v>
      </c>
      <c r="G1213" s="6">
        <v>118</v>
      </c>
      <c r="H1213" s="5" t="s">
        <v>120</v>
      </c>
      <c r="I1213" s="6">
        <f t="shared" si="72"/>
        <v>-5.40000000000001</v>
      </c>
      <c r="J1213" s="5" t="str">
        <f>IF(H1213="否","不适用",IF(AND(ISNUMBER(E1213),ISNUMBER(F1213)),IF(I1213&gt;规则与名单!$B$2,"是","否"),"未判定"))</f>
        <v>不适用</v>
      </c>
      <c r="K1213" s="5" t="str">
        <f t="shared" si="73"/>
        <v>非测试日纯氢</v>
      </c>
      <c r="L1213" s="6">
        <f t="shared" si="74"/>
        <v>118</v>
      </c>
      <c r="M1213" s="5">
        <f t="shared" si="75"/>
        <v>0</v>
      </c>
      <c r="N1213" s="5" t="s">
        <v>6981</v>
      </c>
      <c r="O1213" s="5" t="s">
        <v>6982</v>
      </c>
      <c r="P1213" s="5" t="s">
        <v>6983</v>
      </c>
    </row>
    <row r="1214" ht="19" customHeight="1" spans="1:16">
      <c r="A1214" s="5">
        <v>52</v>
      </c>
      <c r="B1214" s="5" t="s">
        <v>213</v>
      </c>
      <c r="C1214" s="5" t="s">
        <v>49</v>
      </c>
      <c r="D1214" s="8" t="s">
        <v>3422</v>
      </c>
      <c r="E1214" s="6">
        <v>198</v>
      </c>
      <c r="F1214" s="6">
        <v>252.5</v>
      </c>
      <c r="G1214" s="6">
        <v>185.8</v>
      </c>
      <c r="H1214" s="5" t="s">
        <v>120</v>
      </c>
      <c r="I1214" s="6">
        <f t="shared" si="72"/>
        <v>-54.5</v>
      </c>
      <c r="J1214" s="5" t="str">
        <f>IF(H1214="否","不适用",IF(AND(ISNUMBER(E1214),ISNUMBER(F1214)),IF(I1214&gt;规则与名单!$B$2,"是","否"),"未判定"))</f>
        <v>不适用</v>
      </c>
      <c r="K1214" s="5" t="str">
        <f t="shared" si="73"/>
        <v>非测试日纯氢</v>
      </c>
      <c r="L1214" s="6">
        <f t="shared" si="74"/>
        <v>185.8</v>
      </c>
      <c r="M1214" s="5">
        <f t="shared" si="75"/>
        <v>0</v>
      </c>
      <c r="N1214" s="5" t="s">
        <v>6984</v>
      </c>
      <c r="O1214" s="5" t="s">
        <v>6985</v>
      </c>
      <c r="P1214" s="5" t="s">
        <v>6986</v>
      </c>
    </row>
    <row r="1215" ht="19" customHeight="1" spans="1:16">
      <c r="A1215" s="5">
        <v>52</v>
      </c>
      <c r="B1215" s="5" t="s">
        <v>213</v>
      </c>
      <c r="C1215" s="5" t="s">
        <v>49</v>
      </c>
      <c r="D1215" s="8" t="s">
        <v>336</v>
      </c>
      <c r="E1215" s="6">
        <v>44.8</v>
      </c>
      <c r="F1215" s="6">
        <v>0.4</v>
      </c>
      <c r="G1215" s="6"/>
      <c r="H1215" s="5" t="s">
        <v>120</v>
      </c>
      <c r="I1215" s="6">
        <f t="shared" si="72"/>
        <v>44.4</v>
      </c>
      <c r="J1215" s="5" t="str">
        <f>IF(H1215="否","不适用",IF(AND(ISNUMBER(E1215),ISNUMBER(F1215)),IF(I1215&gt;规则与名单!$B$2,"是","否"),"未判定"))</f>
        <v>不适用</v>
      </c>
      <c r="K1215" s="5" t="str">
        <f t="shared" si="73"/>
        <v>非测试日仪表</v>
      </c>
      <c r="L1215" s="6">
        <f t="shared" si="74"/>
        <v>44.8</v>
      </c>
      <c r="M1215" s="5">
        <f t="shared" si="75"/>
        <v>0</v>
      </c>
      <c r="N1215" s="5" t="s">
        <v>6987</v>
      </c>
      <c r="O1215" s="5" t="s">
        <v>6988</v>
      </c>
      <c r="P1215" s="5" t="s">
        <v>6989</v>
      </c>
    </row>
    <row r="1216" ht="19" customHeight="1" spans="1:16">
      <c r="A1216" s="5">
        <v>52</v>
      </c>
      <c r="B1216" s="5" t="s">
        <v>213</v>
      </c>
      <c r="C1216" s="5" t="s">
        <v>49</v>
      </c>
      <c r="D1216" s="8" t="s">
        <v>653</v>
      </c>
      <c r="E1216" s="6">
        <v>169.7</v>
      </c>
      <c r="F1216" s="6">
        <v>173.5</v>
      </c>
      <c r="G1216" s="6">
        <v>152</v>
      </c>
      <c r="H1216" s="5" t="s">
        <v>120</v>
      </c>
      <c r="I1216" s="6">
        <f t="shared" si="72"/>
        <v>-3.80000000000001</v>
      </c>
      <c r="J1216" s="5" t="str">
        <f>IF(H1216="否","不适用",IF(AND(ISNUMBER(E1216),ISNUMBER(F1216)),IF(I1216&gt;规则与名单!$B$2,"是","否"),"未判定"))</f>
        <v>不适用</v>
      </c>
      <c r="K1216" s="5" t="str">
        <f t="shared" si="73"/>
        <v>非测试日纯氢</v>
      </c>
      <c r="L1216" s="6">
        <f t="shared" si="74"/>
        <v>152</v>
      </c>
      <c r="M1216" s="5">
        <f t="shared" si="75"/>
        <v>0</v>
      </c>
      <c r="N1216" s="5" t="s">
        <v>6990</v>
      </c>
      <c r="O1216" s="5" t="s">
        <v>6991</v>
      </c>
      <c r="P1216" s="5" t="s">
        <v>6992</v>
      </c>
    </row>
    <row r="1217" ht="19" customHeight="1" spans="1:16">
      <c r="A1217" s="5">
        <v>52</v>
      </c>
      <c r="B1217" s="5" t="s">
        <v>213</v>
      </c>
      <c r="C1217" s="5" t="s">
        <v>49</v>
      </c>
      <c r="D1217" s="8" t="s">
        <v>140</v>
      </c>
      <c r="E1217" s="6">
        <v>114.1</v>
      </c>
      <c r="F1217" s="6">
        <v>118.7</v>
      </c>
      <c r="G1217" s="6">
        <v>113.9</v>
      </c>
      <c r="H1217" s="5" t="s">
        <v>120</v>
      </c>
      <c r="I1217" s="6">
        <f t="shared" si="72"/>
        <v>-4.60000000000001</v>
      </c>
      <c r="J1217" s="5" t="str">
        <f>IF(H1217="否","不适用",IF(AND(ISNUMBER(E1217),ISNUMBER(F1217)),IF(I1217&gt;规则与名单!$B$2,"是","否"),"未判定"))</f>
        <v>不适用</v>
      </c>
      <c r="K1217" s="5" t="str">
        <f t="shared" si="73"/>
        <v>非测试日纯氢</v>
      </c>
      <c r="L1217" s="6">
        <f t="shared" si="74"/>
        <v>113.9</v>
      </c>
      <c r="M1217" s="5">
        <f t="shared" si="75"/>
        <v>0</v>
      </c>
      <c r="N1217" s="5" t="s">
        <v>6993</v>
      </c>
      <c r="O1217" s="5" t="s">
        <v>6994</v>
      </c>
      <c r="P1217" s="5" t="s">
        <v>6995</v>
      </c>
    </row>
    <row r="1218" ht="19" customHeight="1" spans="1:16">
      <c r="A1218" s="5">
        <v>52</v>
      </c>
      <c r="B1218" s="5" t="s">
        <v>213</v>
      </c>
      <c r="C1218" s="5" t="s">
        <v>49</v>
      </c>
      <c r="D1218" s="8" t="s">
        <v>115</v>
      </c>
      <c r="E1218" s="6">
        <v>172.2</v>
      </c>
      <c r="F1218" s="6">
        <v>175.2</v>
      </c>
      <c r="G1218" s="6">
        <v>172</v>
      </c>
      <c r="H1218" s="5" t="s">
        <v>120</v>
      </c>
      <c r="I1218" s="6">
        <f t="shared" ref="I1218:I1281" si="76">IF(AND(ISNUMBER(E1218),ISNUMBER(F1218)),E1218-F1218,"")</f>
        <v>-3</v>
      </c>
      <c r="J1218" s="5" t="str">
        <f>IF(H1218="否","不适用",IF(AND(ISNUMBER(E1218),ISNUMBER(F1218)),IF(I1218&gt;规则与名单!$B$2,"是","否"),"未判定"))</f>
        <v>不适用</v>
      </c>
      <c r="K1218" s="5" t="str">
        <f t="shared" ref="K1218:K1281" si="77">IF(J1218="是",IF(ISNUMBER(F1218),"测试日GPS","缺失"),IF(ISNUMBER(G1218),"非测试日纯氢",IF(AND(H1218="是",J1218="未判定"),IF(ISNUMBER(F1218),"测试名单无纯氢GPS","缺失"),IF(ISNUMBER(E1218),"非测试日仪表","缺失"))))</f>
        <v>非测试日纯氢</v>
      </c>
      <c r="L1218" s="6">
        <f t="shared" ref="L1218:L1281" si="78">IF(K1218="缺失","",IF(K1218="非测试日纯氢",G1218,IF(K1218="非测试日仪表",E1218,F1218)))</f>
        <v>172</v>
      </c>
      <c r="M1218" s="5">
        <f t="shared" ref="M1218:M1281" si="79">IF(K1218="缺失",1,0)</f>
        <v>0</v>
      </c>
      <c r="N1218" s="5" t="s">
        <v>6996</v>
      </c>
      <c r="O1218" s="5" t="s">
        <v>6997</v>
      </c>
      <c r="P1218" s="5" t="s">
        <v>6998</v>
      </c>
    </row>
    <row r="1219" ht="19" customHeight="1" spans="1:16">
      <c r="A1219" s="5">
        <v>53</v>
      </c>
      <c r="B1219" s="5" t="s">
        <v>217</v>
      </c>
      <c r="C1219" s="5" t="s">
        <v>49</v>
      </c>
      <c r="D1219" s="8" t="s">
        <v>114</v>
      </c>
      <c r="E1219" s="6">
        <v>20.6</v>
      </c>
      <c r="F1219" s="6">
        <v>108.8</v>
      </c>
      <c r="G1219" s="6">
        <v>99.7</v>
      </c>
      <c r="H1219" s="5" t="s">
        <v>120</v>
      </c>
      <c r="I1219" s="6">
        <f t="shared" si="76"/>
        <v>-88.2</v>
      </c>
      <c r="J1219" s="5" t="str">
        <f>IF(H1219="否","不适用",IF(AND(ISNUMBER(E1219),ISNUMBER(F1219)),IF(I1219&gt;规则与名单!$B$2,"是","否"),"未判定"))</f>
        <v>不适用</v>
      </c>
      <c r="K1219" s="5" t="str">
        <f t="shared" si="77"/>
        <v>非测试日纯氢</v>
      </c>
      <c r="L1219" s="6">
        <f t="shared" si="78"/>
        <v>99.7</v>
      </c>
      <c r="M1219" s="5">
        <f t="shared" si="79"/>
        <v>0</v>
      </c>
      <c r="N1219" s="5" t="s">
        <v>6999</v>
      </c>
      <c r="O1219" s="5" t="s">
        <v>7000</v>
      </c>
      <c r="P1219" s="5" t="s">
        <v>7001</v>
      </c>
    </row>
    <row r="1220" ht="19" customHeight="1" spans="1:16">
      <c r="A1220" s="5">
        <v>53</v>
      </c>
      <c r="B1220" s="5" t="s">
        <v>217</v>
      </c>
      <c r="C1220" s="5" t="s">
        <v>49</v>
      </c>
      <c r="D1220" s="8" t="s">
        <v>605</v>
      </c>
      <c r="E1220" s="6">
        <v>608.8</v>
      </c>
      <c r="F1220" s="6">
        <v>864.8</v>
      </c>
      <c r="G1220" s="6">
        <v>826.2</v>
      </c>
      <c r="H1220" s="5" t="s">
        <v>120</v>
      </c>
      <c r="I1220" s="6">
        <f t="shared" si="76"/>
        <v>-256</v>
      </c>
      <c r="J1220" s="5" t="str">
        <f>IF(H1220="否","不适用",IF(AND(ISNUMBER(E1220),ISNUMBER(F1220)),IF(I1220&gt;规则与名单!$B$2,"是","否"),"未判定"))</f>
        <v>不适用</v>
      </c>
      <c r="K1220" s="5" t="str">
        <f t="shared" si="77"/>
        <v>非测试日纯氢</v>
      </c>
      <c r="L1220" s="6">
        <f t="shared" si="78"/>
        <v>826.2</v>
      </c>
      <c r="M1220" s="5">
        <f t="shared" si="79"/>
        <v>0</v>
      </c>
      <c r="N1220" s="5" t="s">
        <v>7002</v>
      </c>
      <c r="O1220" s="5" t="s">
        <v>7003</v>
      </c>
      <c r="P1220" s="5" t="s">
        <v>7004</v>
      </c>
    </row>
    <row r="1221" ht="19" customHeight="1" spans="1:16">
      <c r="A1221" s="5">
        <v>53</v>
      </c>
      <c r="B1221" s="5" t="s">
        <v>217</v>
      </c>
      <c r="C1221" s="5" t="s">
        <v>49</v>
      </c>
      <c r="D1221" s="8" t="s">
        <v>186</v>
      </c>
      <c r="E1221" s="6">
        <v>476.3</v>
      </c>
      <c r="F1221" s="6">
        <v>144.4</v>
      </c>
      <c r="G1221" s="6">
        <v>128.9</v>
      </c>
      <c r="H1221" s="5" t="s">
        <v>120</v>
      </c>
      <c r="I1221" s="6">
        <f t="shared" si="76"/>
        <v>331.9</v>
      </c>
      <c r="J1221" s="5" t="str">
        <f>IF(H1221="否","不适用",IF(AND(ISNUMBER(E1221),ISNUMBER(F1221)),IF(I1221&gt;规则与名单!$B$2,"是","否"),"未判定"))</f>
        <v>不适用</v>
      </c>
      <c r="K1221" s="5" t="str">
        <f t="shared" si="77"/>
        <v>非测试日纯氢</v>
      </c>
      <c r="L1221" s="6">
        <f t="shared" si="78"/>
        <v>128.9</v>
      </c>
      <c r="M1221" s="5">
        <f t="shared" si="79"/>
        <v>0</v>
      </c>
      <c r="N1221" s="5" t="s">
        <v>7005</v>
      </c>
      <c r="O1221" s="5" t="s">
        <v>7006</v>
      </c>
      <c r="P1221" s="5" t="s">
        <v>7007</v>
      </c>
    </row>
    <row r="1222" ht="19" customHeight="1" spans="1:16">
      <c r="A1222" s="5">
        <v>53</v>
      </c>
      <c r="B1222" s="5" t="s">
        <v>217</v>
      </c>
      <c r="C1222" s="5" t="s">
        <v>49</v>
      </c>
      <c r="D1222" s="8" t="s">
        <v>165</v>
      </c>
      <c r="E1222" s="6"/>
      <c r="F1222" s="6">
        <v>0</v>
      </c>
      <c r="G1222" s="6"/>
      <c r="H1222" s="5" t="s">
        <v>120</v>
      </c>
      <c r="I1222" s="6" t="str">
        <f t="shared" si="76"/>
        <v/>
      </c>
      <c r="J1222" s="5" t="str">
        <f>IF(H1222="否","不适用",IF(AND(ISNUMBER(E1222),ISNUMBER(F1222)),IF(I1222&gt;规则与名单!$B$2,"是","否"),"未判定"))</f>
        <v>不适用</v>
      </c>
      <c r="K1222" s="5" t="str">
        <f t="shared" si="77"/>
        <v>缺失</v>
      </c>
      <c r="L1222" s="6" t="str">
        <f t="shared" si="78"/>
        <v/>
      </c>
      <c r="M1222" s="5">
        <f t="shared" si="79"/>
        <v>1</v>
      </c>
      <c r="N1222" s="5" t="s">
        <v>7008</v>
      </c>
      <c r="O1222" s="5" t="s">
        <v>7009</v>
      </c>
      <c r="P1222" s="5" t="s">
        <v>7010</v>
      </c>
    </row>
    <row r="1223" ht="19" customHeight="1" spans="1:16">
      <c r="A1223" s="5">
        <v>53</v>
      </c>
      <c r="B1223" s="5" t="s">
        <v>217</v>
      </c>
      <c r="C1223" s="5" t="s">
        <v>49</v>
      </c>
      <c r="D1223" s="8" t="s">
        <v>151</v>
      </c>
      <c r="E1223" s="6"/>
      <c r="F1223" s="6">
        <v>0</v>
      </c>
      <c r="G1223" s="6"/>
      <c r="H1223" s="5" t="s">
        <v>120</v>
      </c>
      <c r="I1223" s="6" t="str">
        <f t="shared" si="76"/>
        <v/>
      </c>
      <c r="J1223" s="5" t="str">
        <f>IF(H1223="否","不适用",IF(AND(ISNUMBER(E1223),ISNUMBER(F1223)),IF(I1223&gt;规则与名单!$B$2,"是","否"),"未判定"))</f>
        <v>不适用</v>
      </c>
      <c r="K1223" s="5" t="str">
        <f t="shared" si="77"/>
        <v>缺失</v>
      </c>
      <c r="L1223" s="6" t="str">
        <f t="shared" si="78"/>
        <v/>
      </c>
      <c r="M1223" s="5">
        <f t="shared" si="79"/>
        <v>1</v>
      </c>
      <c r="N1223" s="5" t="s">
        <v>7011</v>
      </c>
      <c r="O1223" s="5" t="s">
        <v>7012</v>
      </c>
      <c r="P1223" s="5" t="s">
        <v>7013</v>
      </c>
    </row>
    <row r="1224" ht="19" customHeight="1" spans="1:16">
      <c r="A1224" s="5">
        <v>53</v>
      </c>
      <c r="B1224" s="5" t="s">
        <v>217</v>
      </c>
      <c r="C1224" s="5" t="s">
        <v>49</v>
      </c>
      <c r="D1224" s="8" t="s">
        <v>3358</v>
      </c>
      <c r="E1224" s="6"/>
      <c r="F1224" s="6">
        <v>0</v>
      </c>
      <c r="G1224" s="6"/>
      <c r="H1224" s="5" t="s">
        <v>120</v>
      </c>
      <c r="I1224" s="6" t="str">
        <f t="shared" si="76"/>
        <v/>
      </c>
      <c r="J1224" s="5" t="str">
        <f>IF(H1224="否","不适用",IF(AND(ISNUMBER(E1224),ISNUMBER(F1224)),IF(I1224&gt;规则与名单!$B$2,"是","否"),"未判定"))</f>
        <v>不适用</v>
      </c>
      <c r="K1224" s="5" t="str">
        <f t="shared" si="77"/>
        <v>缺失</v>
      </c>
      <c r="L1224" s="6" t="str">
        <f t="shared" si="78"/>
        <v/>
      </c>
      <c r="M1224" s="5">
        <f t="shared" si="79"/>
        <v>1</v>
      </c>
      <c r="N1224" s="5" t="s">
        <v>7014</v>
      </c>
      <c r="O1224" s="5" t="s">
        <v>7015</v>
      </c>
      <c r="P1224" s="5" t="s">
        <v>7016</v>
      </c>
    </row>
    <row r="1225" ht="19" customHeight="1" spans="1:16">
      <c r="A1225" s="5">
        <v>53</v>
      </c>
      <c r="B1225" s="5" t="s">
        <v>217</v>
      </c>
      <c r="C1225" s="5" t="s">
        <v>49</v>
      </c>
      <c r="D1225" s="8" t="s">
        <v>272</v>
      </c>
      <c r="E1225" s="6">
        <v>0</v>
      </c>
      <c r="F1225" s="6">
        <v>0.362</v>
      </c>
      <c r="G1225" s="6"/>
      <c r="H1225" s="5" t="s">
        <v>120</v>
      </c>
      <c r="I1225" s="6">
        <f t="shared" si="76"/>
        <v>-0.362</v>
      </c>
      <c r="J1225" s="5" t="str">
        <f>IF(H1225="否","不适用",IF(AND(ISNUMBER(E1225),ISNUMBER(F1225)),IF(I1225&gt;规则与名单!$B$2,"是","否"),"未判定"))</f>
        <v>不适用</v>
      </c>
      <c r="K1225" s="5" t="str">
        <f t="shared" si="77"/>
        <v>非测试日仪表</v>
      </c>
      <c r="L1225" s="6">
        <f t="shared" si="78"/>
        <v>0</v>
      </c>
      <c r="M1225" s="5">
        <f t="shared" si="79"/>
        <v>0</v>
      </c>
      <c r="N1225" s="5" t="s">
        <v>7017</v>
      </c>
      <c r="O1225" s="5" t="s">
        <v>7018</v>
      </c>
      <c r="P1225" s="5" t="s">
        <v>7019</v>
      </c>
    </row>
    <row r="1226" ht="19" customHeight="1" spans="1:16">
      <c r="A1226" s="5">
        <v>53</v>
      </c>
      <c r="B1226" s="5" t="s">
        <v>217</v>
      </c>
      <c r="C1226" s="5" t="s">
        <v>49</v>
      </c>
      <c r="D1226" s="8" t="s">
        <v>506</v>
      </c>
      <c r="E1226" s="6">
        <v>20.6</v>
      </c>
      <c r="F1226" s="6">
        <v>20.2</v>
      </c>
      <c r="G1226" s="6">
        <v>20.4</v>
      </c>
      <c r="H1226" s="5" t="s">
        <v>120</v>
      </c>
      <c r="I1226" s="6">
        <f t="shared" si="76"/>
        <v>0.400000000000002</v>
      </c>
      <c r="J1226" s="5" t="str">
        <f>IF(H1226="否","不适用",IF(AND(ISNUMBER(E1226),ISNUMBER(F1226)),IF(I1226&gt;规则与名单!$B$2,"是","否"),"未判定"))</f>
        <v>不适用</v>
      </c>
      <c r="K1226" s="5" t="str">
        <f t="shared" si="77"/>
        <v>非测试日纯氢</v>
      </c>
      <c r="L1226" s="6">
        <f t="shared" si="78"/>
        <v>20.4</v>
      </c>
      <c r="M1226" s="5">
        <f t="shared" si="79"/>
        <v>0</v>
      </c>
      <c r="N1226" s="5" t="s">
        <v>7020</v>
      </c>
      <c r="O1226" s="5" t="s">
        <v>7021</v>
      </c>
      <c r="P1226" s="5" t="s">
        <v>7022</v>
      </c>
    </row>
    <row r="1227" ht="19" customHeight="1" spans="1:16">
      <c r="A1227" s="5">
        <v>53</v>
      </c>
      <c r="B1227" s="5" t="s">
        <v>217</v>
      </c>
      <c r="C1227" s="5" t="s">
        <v>49</v>
      </c>
      <c r="D1227" s="8" t="s">
        <v>673</v>
      </c>
      <c r="E1227" s="6"/>
      <c r="F1227" s="6">
        <v>0</v>
      </c>
      <c r="G1227" s="6"/>
      <c r="H1227" s="5" t="s">
        <v>120</v>
      </c>
      <c r="I1227" s="6" t="str">
        <f t="shared" si="76"/>
        <v/>
      </c>
      <c r="J1227" s="5" t="str">
        <f>IF(H1227="否","不适用",IF(AND(ISNUMBER(E1227),ISNUMBER(F1227)),IF(I1227&gt;规则与名单!$B$2,"是","否"),"未判定"))</f>
        <v>不适用</v>
      </c>
      <c r="K1227" s="5" t="str">
        <f t="shared" si="77"/>
        <v>缺失</v>
      </c>
      <c r="L1227" s="6" t="str">
        <f t="shared" si="78"/>
        <v/>
      </c>
      <c r="M1227" s="5">
        <f t="shared" si="79"/>
        <v>1</v>
      </c>
      <c r="N1227" s="5" t="s">
        <v>7023</v>
      </c>
      <c r="O1227" s="5" t="s">
        <v>7024</v>
      </c>
      <c r="P1227" s="5" t="s">
        <v>7025</v>
      </c>
    </row>
    <row r="1228" ht="19" customHeight="1" spans="1:16">
      <c r="A1228" s="5">
        <v>53</v>
      </c>
      <c r="B1228" s="5" t="s">
        <v>217</v>
      </c>
      <c r="C1228" s="5" t="s">
        <v>49</v>
      </c>
      <c r="D1228" s="8" t="s">
        <v>183</v>
      </c>
      <c r="E1228" s="6"/>
      <c r="F1228" s="6">
        <v>0</v>
      </c>
      <c r="G1228" s="6"/>
      <c r="H1228" s="5" t="s">
        <v>120</v>
      </c>
      <c r="I1228" s="6" t="str">
        <f t="shared" si="76"/>
        <v/>
      </c>
      <c r="J1228" s="5" t="str">
        <f>IF(H1228="否","不适用",IF(AND(ISNUMBER(E1228),ISNUMBER(F1228)),IF(I1228&gt;规则与名单!$B$2,"是","否"),"未判定"))</f>
        <v>不适用</v>
      </c>
      <c r="K1228" s="5" t="str">
        <f t="shared" si="77"/>
        <v>缺失</v>
      </c>
      <c r="L1228" s="6" t="str">
        <f t="shared" si="78"/>
        <v/>
      </c>
      <c r="M1228" s="5">
        <f t="shared" si="79"/>
        <v>1</v>
      </c>
      <c r="N1228" s="5" t="s">
        <v>7026</v>
      </c>
      <c r="O1228" s="5" t="s">
        <v>7027</v>
      </c>
      <c r="P1228" s="5" t="s">
        <v>7028</v>
      </c>
    </row>
    <row r="1229" ht="19" customHeight="1" spans="1:16">
      <c r="A1229" s="5">
        <v>53</v>
      </c>
      <c r="B1229" s="5" t="s">
        <v>217</v>
      </c>
      <c r="C1229" s="5" t="s">
        <v>49</v>
      </c>
      <c r="D1229" s="8" t="s">
        <v>431</v>
      </c>
      <c r="E1229" s="6"/>
      <c r="F1229" s="6">
        <v>0.9</v>
      </c>
      <c r="G1229" s="6"/>
      <c r="H1229" s="5" t="s">
        <v>120</v>
      </c>
      <c r="I1229" s="6" t="str">
        <f t="shared" si="76"/>
        <v/>
      </c>
      <c r="J1229" s="5" t="str">
        <f>IF(H1229="否","不适用",IF(AND(ISNUMBER(E1229),ISNUMBER(F1229)),IF(I1229&gt;规则与名单!$B$2,"是","否"),"未判定"))</f>
        <v>不适用</v>
      </c>
      <c r="K1229" s="5" t="str">
        <f t="shared" si="77"/>
        <v>缺失</v>
      </c>
      <c r="L1229" s="6" t="str">
        <f t="shared" si="78"/>
        <v/>
      </c>
      <c r="M1229" s="5">
        <f t="shared" si="79"/>
        <v>1</v>
      </c>
      <c r="N1229" s="5" t="s">
        <v>7029</v>
      </c>
      <c r="O1229" s="5" t="s">
        <v>7030</v>
      </c>
      <c r="P1229" s="5" t="s">
        <v>7031</v>
      </c>
    </row>
    <row r="1230" ht="19" customHeight="1" spans="1:16">
      <c r="A1230" s="5">
        <v>53</v>
      </c>
      <c r="B1230" s="5" t="s">
        <v>217</v>
      </c>
      <c r="C1230" s="5" t="s">
        <v>49</v>
      </c>
      <c r="D1230" s="8" t="s">
        <v>3377</v>
      </c>
      <c r="E1230" s="6">
        <v>94.7</v>
      </c>
      <c r="F1230" s="6">
        <v>161.9</v>
      </c>
      <c r="G1230" s="6">
        <v>83.9</v>
      </c>
      <c r="H1230" s="5" t="s">
        <v>120</v>
      </c>
      <c r="I1230" s="6">
        <f t="shared" si="76"/>
        <v>-67.2</v>
      </c>
      <c r="J1230" s="5" t="str">
        <f>IF(H1230="否","不适用",IF(AND(ISNUMBER(E1230),ISNUMBER(F1230)),IF(I1230&gt;规则与名单!$B$2,"是","否"),"未判定"))</f>
        <v>不适用</v>
      </c>
      <c r="K1230" s="5" t="str">
        <f t="shared" si="77"/>
        <v>非测试日纯氢</v>
      </c>
      <c r="L1230" s="6">
        <f t="shared" si="78"/>
        <v>83.9</v>
      </c>
      <c r="M1230" s="5">
        <f t="shared" si="79"/>
        <v>0</v>
      </c>
      <c r="N1230" s="5" t="s">
        <v>7032</v>
      </c>
      <c r="O1230" s="5" t="s">
        <v>7033</v>
      </c>
      <c r="P1230" s="5" t="s">
        <v>7034</v>
      </c>
    </row>
    <row r="1231" ht="19" customHeight="1" spans="1:16">
      <c r="A1231" s="5">
        <v>53</v>
      </c>
      <c r="B1231" s="5" t="s">
        <v>217</v>
      </c>
      <c r="C1231" s="5" t="s">
        <v>49</v>
      </c>
      <c r="D1231" s="8" t="s">
        <v>407</v>
      </c>
      <c r="E1231" s="6">
        <v>441.9</v>
      </c>
      <c r="F1231" s="6">
        <v>387.7</v>
      </c>
      <c r="G1231" s="6">
        <v>255.6</v>
      </c>
      <c r="H1231" s="5" t="s">
        <v>120</v>
      </c>
      <c r="I1231" s="6">
        <f t="shared" si="76"/>
        <v>54.2</v>
      </c>
      <c r="J1231" s="5" t="str">
        <f>IF(H1231="否","不适用",IF(AND(ISNUMBER(E1231),ISNUMBER(F1231)),IF(I1231&gt;规则与名单!$B$2,"是","否"),"未判定"))</f>
        <v>不适用</v>
      </c>
      <c r="K1231" s="5" t="str">
        <f t="shared" si="77"/>
        <v>非测试日纯氢</v>
      </c>
      <c r="L1231" s="6">
        <f t="shared" si="78"/>
        <v>255.6</v>
      </c>
      <c r="M1231" s="5">
        <f t="shared" si="79"/>
        <v>0</v>
      </c>
      <c r="N1231" s="5" t="s">
        <v>7035</v>
      </c>
      <c r="O1231" s="5" t="s">
        <v>7036</v>
      </c>
      <c r="P1231" s="5" t="s">
        <v>7037</v>
      </c>
    </row>
    <row r="1232" ht="19" customHeight="1" spans="1:16">
      <c r="A1232" s="5">
        <v>53</v>
      </c>
      <c r="B1232" s="5" t="s">
        <v>217</v>
      </c>
      <c r="C1232" s="5" t="s">
        <v>49</v>
      </c>
      <c r="D1232" s="8" t="s">
        <v>411</v>
      </c>
      <c r="E1232" s="6">
        <v>357.8</v>
      </c>
      <c r="F1232" s="6">
        <v>368.1</v>
      </c>
      <c r="G1232" s="6">
        <v>246.4</v>
      </c>
      <c r="H1232" s="5" t="s">
        <v>120</v>
      </c>
      <c r="I1232" s="6">
        <f t="shared" si="76"/>
        <v>-10.3</v>
      </c>
      <c r="J1232" s="5" t="str">
        <f>IF(H1232="否","不适用",IF(AND(ISNUMBER(E1232),ISNUMBER(F1232)),IF(I1232&gt;规则与名单!$B$2,"是","否"),"未判定"))</f>
        <v>不适用</v>
      </c>
      <c r="K1232" s="5" t="str">
        <f t="shared" si="77"/>
        <v>非测试日纯氢</v>
      </c>
      <c r="L1232" s="6">
        <f t="shared" si="78"/>
        <v>246.4</v>
      </c>
      <c r="M1232" s="5">
        <f t="shared" si="79"/>
        <v>0</v>
      </c>
      <c r="N1232" s="5" t="s">
        <v>7038</v>
      </c>
      <c r="O1232" s="5" t="s">
        <v>7039</v>
      </c>
      <c r="P1232" s="5" t="s">
        <v>7040</v>
      </c>
    </row>
    <row r="1233" ht="19" customHeight="1" spans="1:16">
      <c r="A1233" s="5">
        <v>53</v>
      </c>
      <c r="B1233" s="5" t="s">
        <v>217</v>
      </c>
      <c r="C1233" s="5" t="s">
        <v>49</v>
      </c>
      <c r="D1233" s="8" t="s">
        <v>251</v>
      </c>
      <c r="E1233" s="6">
        <v>130.4</v>
      </c>
      <c r="F1233" s="6">
        <v>369.8</v>
      </c>
      <c r="G1233" s="6">
        <v>331.4</v>
      </c>
      <c r="H1233" s="5" t="s">
        <v>120</v>
      </c>
      <c r="I1233" s="6">
        <f t="shared" si="76"/>
        <v>-239.4</v>
      </c>
      <c r="J1233" s="5" t="str">
        <f>IF(H1233="否","不适用",IF(AND(ISNUMBER(E1233),ISNUMBER(F1233)),IF(I1233&gt;规则与名单!$B$2,"是","否"),"未判定"))</f>
        <v>不适用</v>
      </c>
      <c r="K1233" s="5" t="str">
        <f t="shared" si="77"/>
        <v>非测试日纯氢</v>
      </c>
      <c r="L1233" s="6">
        <f t="shared" si="78"/>
        <v>331.4</v>
      </c>
      <c r="M1233" s="5">
        <f t="shared" si="79"/>
        <v>0</v>
      </c>
      <c r="N1233" s="5" t="s">
        <v>7041</v>
      </c>
      <c r="O1233" s="5" t="s">
        <v>7042</v>
      </c>
      <c r="P1233" s="5" t="s">
        <v>7043</v>
      </c>
    </row>
    <row r="1234" ht="19" customHeight="1" spans="1:16">
      <c r="A1234" s="5">
        <v>53</v>
      </c>
      <c r="B1234" s="5" t="s">
        <v>217</v>
      </c>
      <c r="C1234" s="5" t="s">
        <v>49</v>
      </c>
      <c r="D1234" s="8" t="s">
        <v>472</v>
      </c>
      <c r="E1234" s="6">
        <v>586.6</v>
      </c>
      <c r="F1234" s="6">
        <v>364.9</v>
      </c>
      <c r="G1234" s="6">
        <v>310.7</v>
      </c>
      <c r="H1234" s="5" t="s">
        <v>120</v>
      </c>
      <c r="I1234" s="6">
        <f t="shared" si="76"/>
        <v>221.7</v>
      </c>
      <c r="J1234" s="5" t="str">
        <f>IF(H1234="否","不适用",IF(AND(ISNUMBER(E1234),ISNUMBER(F1234)),IF(I1234&gt;规则与名单!$B$2,"是","否"),"未判定"))</f>
        <v>不适用</v>
      </c>
      <c r="K1234" s="5" t="str">
        <f t="shared" si="77"/>
        <v>非测试日纯氢</v>
      </c>
      <c r="L1234" s="6">
        <f t="shared" si="78"/>
        <v>310.7</v>
      </c>
      <c r="M1234" s="5">
        <f t="shared" si="79"/>
        <v>0</v>
      </c>
      <c r="N1234" s="5" t="s">
        <v>7044</v>
      </c>
      <c r="O1234" s="5" t="s">
        <v>7045</v>
      </c>
      <c r="P1234" s="5" t="s">
        <v>7046</v>
      </c>
    </row>
    <row r="1235" ht="19" customHeight="1" spans="1:16">
      <c r="A1235" s="5">
        <v>53</v>
      </c>
      <c r="B1235" s="5" t="s">
        <v>217</v>
      </c>
      <c r="C1235" s="5" t="s">
        <v>49</v>
      </c>
      <c r="D1235" s="8" t="s">
        <v>466</v>
      </c>
      <c r="E1235" s="6">
        <v>179.5</v>
      </c>
      <c r="F1235" s="6">
        <v>360.4</v>
      </c>
      <c r="G1235" s="6">
        <v>331.2</v>
      </c>
      <c r="H1235" s="5" t="s">
        <v>120</v>
      </c>
      <c r="I1235" s="6">
        <f t="shared" si="76"/>
        <v>-180.9</v>
      </c>
      <c r="J1235" s="5" t="str">
        <f>IF(H1235="否","不适用",IF(AND(ISNUMBER(E1235),ISNUMBER(F1235)),IF(I1235&gt;规则与名单!$B$2,"是","否"),"未判定"))</f>
        <v>不适用</v>
      </c>
      <c r="K1235" s="5" t="str">
        <f t="shared" si="77"/>
        <v>非测试日纯氢</v>
      </c>
      <c r="L1235" s="6">
        <f t="shared" si="78"/>
        <v>331.2</v>
      </c>
      <c r="M1235" s="5">
        <f t="shared" si="79"/>
        <v>0</v>
      </c>
      <c r="N1235" s="5" t="s">
        <v>7047</v>
      </c>
      <c r="O1235" s="5" t="s">
        <v>7048</v>
      </c>
      <c r="P1235" s="5" t="s">
        <v>7049</v>
      </c>
    </row>
    <row r="1236" ht="19" customHeight="1" spans="1:16">
      <c r="A1236" s="5">
        <v>53</v>
      </c>
      <c r="B1236" s="5" t="s">
        <v>217</v>
      </c>
      <c r="C1236" s="5" t="s">
        <v>49</v>
      </c>
      <c r="D1236" s="8" t="s">
        <v>333</v>
      </c>
      <c r="E1236" s="6">
        <v>358</v>
      </c>
      <c r="F1236" s="6">
        <v>425.5</v>
      </c>
      <c r="G1236" s="6">
        <v>346.6</v>
      </c>
      <c r="H1236" s="5" t="s">
        <v>120</v>
      </c>
      <c r="I1236" s="6">
        <f t="shared" si="76"/>
        <v>-67.5</v>
      </c>
      <c r="J1236" s="5" t="str">
        <f>IF(H1236="否","不适用",IF(AND(ISNUMBER(E1236),ISNUMBER(F1236)),IF(I1236&gt;规则与名单!$B$2,"是","否"),"未判定"))</f>
        <v>不适用</v>
      </c>
      <c r="K1236" s="5" t="str">
        <f t="shared" si="77"/>
        <v>非测试日纯氢</v>
      </c>
      <c r="L1236" s="6">
        <f t="shared" si="78"/>
        <v>346.6</v>
      </c>
      <c r="M1236" s="5">
        <f t="shared" si="79"/>
        <v>0</v>
      </c>
      <c r="N1236" s="5" t="s">
        <v>7050</v>
      </c>
      <c r="O1236" s="5" t="s">
        <v>7051</v>
      </c>
      <c r="P1236" s="5" t="s">
        <v>7052</v>
      </c>
    </row>
    <row r="1237" ht="19" customHeight="1" spans="1:16">
      <c r="A1237" s="5">
        <v>53</v>
      </c>
      <c r="B1237" s="5" t="s">
        <v>217</v>
      </c>
      <c r="C1237" s="5" t="s">
        <v>49</v>
      </c>
      <c r="D1237" s="8" t="s">
        <v>175</v>
      </c>
      <c r="E1237" s="6">
        <v>602.8</v>
      </c>
      <c r="F1237" s="6">
        <v>385</v>
      </c>
      <c r="G1237" s="6">
        <v>375.1</v>
      </c>
      <c r="H1237" s="5" t="s">
        <v>120</v>
      </c>
      <c r="I1237" s="6">
        <f t="shared" si="76"/>
        <v>217.8</v>
      </c>
      <c r="J1237" s="5" t="str">
        <f>IF(H1237="否","不适用",IF(AND(ISNUMBER(E1237),ISNUMBER(F1237)),IF(I1237&gt;规则与名单!$B$2,"是","否"),"未判定"))</f>
        <v>不适用</v>
      </c>
      <c r="K1237" s="5" t="str">
        <f t="shared" si="77"/>
        <v>非测试日纯氢</v>
      </c>
      <c r="L1237" s="6">
        <f t="shared" si="78"/>
        <v>375.1</v>
      </c>
      <c r="M1237" s="5">
        <f t="shared" si="79"/>
        <v>0</v>
      </c>
      <c r="N1237" s="5" t="s">
        <v>7053</v>
      </c>
      <c r="O1237" s="5" t="s">
        <v>7054</v>
      </c>
      <c r="P1237" s="5" t="s">
        <v>7055</v>
      </c>
    </row>
    <row r="1238" ht="19" customHeight="1" spans="1:16">
      <c r="A1238" s="5">
        <v>53</v>
      </c>
      <c r="B1238" s="5" t="s">
        <v>217</v>
      </c>
      <c r="C1238" s="5" t="s">
        <v>49</v>
      </c>
      <c r="D1238" s="8" t="s">
        <v>3402</v>
      </c>
      <c r="E1238" s="6">
        <v>298.1</v>
      </c>
      <c r="F1238" s="6">
        <v>312.5</v>
      </c>
      <c r="G1238" s="6">
        <v>274.6</v>
      </c>
      <c r="H1238" s="5" t="s">
        <v>120</v>
      </c>
      <c r="I1238" s="6">
        <f t="shared" si="76"/>
        <v>-14.4</v>
      </c>
      <c r="J1238" s="5" t="str">
        <f>IF(H1238="否","不适用",IF(AND(ISNUMBER(E1238),ISNUMBER(F1238)),IF(I1238&gt;规则与名单!$B$2,"是","否"),"未判定"))</f>
        <v>不适用</v>
      </c>
      <c r="K1238" s="5" t="str">
        <f t="shared" si="77"/>
        <v>非测试日纯氢</v>
      </c>
      <c r="L1238" s="6">
        <f t="shared" si="78"/>
        <v>274.6</v>
      </c>
      <c r="M1238" s="5">
        <f t="shared" si="79"/>
        <v>0</v>
      </c>
      <c r="N1238" s="5" t="s">
        <v>7056</v>
      </c>
      <c r="O1238" s="5" t="s">
        <v>7057</v>
      </c>
      <c r="P1238" s="5" t="s">
        <v>7058</v>
      </c>
    </row>
    <row r="1239" ht="19" customHeight="1" spans="1:16">
      <c r="A1239" s="5">
        <v>53</v>
      </c>
      <c r="B1239" s="5" t="s">
        <v>217</v>
      </c>
      <c r="C1239" s="5" t="s">
        <v>49</v>
      </c>
      <c r="D1239" s="8" t="s">
        <v>487</v>
      </c>
      <c r="E1239" s="6">
        <v>376.5</v>
      </c>
      <c r="F1239" s="6">
        <v>388.7</v>
      </c>
      <c r="G1239" s="6">
        <v>340.3</v>
      </c>
      <c r="H1239" s="5" t="s">
        <v>120</v>
      </c>
      <c r="I1239" s="6">
        <f t="shared" si="76"/>
        <v>-12.2</v>
      </c>
      <c r="J1239" s="5" t="str">
        <f>IF(H1239="否","不适用",IF(AND(ISNUMBER(E1239),ISNUMBER(F1239)),IF(I1239&gt;规则与名单!$B$2,"是","否"),"未判定"))</f>
        <v>不适用</v>
      </c>
      <c r="K1239" s="5" t="str">
        <f t="shared" si="77"/>
        <v>非测试日纯氢</v>
      </c>
      <c r="L1239" s="6">
        <f t="shared" si="78"/>
        <v>340.3</v>
      </c>
      <c r="M1239" s="5">
        <f t="shared" si="79"/>
        <v>0</v>
      </c>
      <c r="N1239" s="5" t="s">
        <v>7059</v>
      </c>
      <c r="O1239" s="5" t="s">
        <v>7060</v>
      </c>
      <c r="P1239" s="5" t="s">
        <v>7061</v>
      </c>
    </row>
    <row r="1240" ht="19" customHeight="1" spans="1:16">
      <c r="A1240" s="5">
        <v>53</v>
      </c>
      <c r="B1240" s="5" t="s">
        <v>217</v>
      </c>
      <c r="C1240" s="5" t="s">
        <v>49</v>
      </c>
      <c r="D1240" s="8" t="s">
        <v>121</v>
      </c>
      <c r="E1240" s="6">
        <v>215.5</v>
      </c>
      <c r="F1240" s="6">
        <v>83.2</v>
      </c>
      <c r="G1240" s="6">
        <v>200.2</v>
      </c>
      <c r="H1240" s="5" t="s">
        <v>120</v>
      </c>
      <c r="I1240" s="6">
        <f t="shared" si="76"/>
        <v>132.3</v>
      </c>
      <c r="J1240" s="5" t="str">
        <f>IF(H1240="否","不适用",IF(AND(ISNUMBER(E1240),ISNUMBER(F1240)),IF(I1240&gt;规则与名单!$B$2,"是","否"),"未判定"))</f>
        <v>不适用</v>
      </c>
      <c r="K1240" s="5" t="str">
        <f t="shared" si="77"/>
        <v>非测试日纯氢</v>
      </c>
      <c r="L1240" s="6">
        <f t="shared" si="78"/>
        <v>200.2</v>
      </c>
      <c r="M1240" s="5">
        <f t="shared" si="79"/>
        <v>0</v>
      </c>
      <c r="N1240" s="5" t="s">
        <v>7062</v>
      </c>
      <c r="O1240" s="5" t="s">
        <v>7063</v>
      </c>
      <c r="P1240" s="5" t="s">
        <v>7064</v>
      </c>
    </row>
    <row r="1241" ht="19" customHeight="1" spans="1:16">
      <c r="A1241" s="5">
        <v>53</v>
      </c>
      <c r="B1241" s="5" t="s">
        <v>217</v>
      </c>
      <c r="C1241" s="5" t="s">
        <v>49</v>
      </c>
      <c r="D1241" s="8" t="s">
        <v>170</v>
      </c>
      <c r="E1241" s="6">
        <v>0.1</v>
      </c>
      <c r="F1241" s="6">
        <v>0</v>
      </c>
      <c r="G1241" s="6">
        <v>0.1</v>
      </c>
      <c r="H1241" s="5" t="s">
        <v>120</v>
      </c>
      <c r="I1241" s="6">
        <f t="shared" si="76"/>
        <v>0.1</v>
      </c>
      <c r="J1241" s="5" t="str">
        <f>IF(H1241="否","不适用",IF(AND(ISNUMBER(E1241),ISNUMBER(F1241)),IF(I1241&gt;规则与名单!$B$2,"是","否"),"未判定"))</f>
        <v>不适用</v>
      </c>
      <c r="K1241" s="5" t="str">
        <f t="shared" si="77"/>
        <v>非测试日纯氢</v>
      </c>
      <c r="L1241" s="6">
        <f t="shared" si="78"/>
        <v>0.1</v>
      </c>
      <c r="M1241" s="5">
        <f t="shared" si="79"/>
        <v>0</v>
      </c>
      <c r="N1241" s="5" t="s">
        <v>7065</v>
      </c>
      <c r="O1241" s="5" t="s">
        <v>7066</v>
      </c>
      <c r="P1241" s="5" t="s">
        <v>7067</v>
      </c>
    </row>
    <row r="1242" ht="19" customHeight="1" spans="1:16">
      <c r="A1242" s="5">
        <v>53</v>
      </c>
      <c r="B1242" s="5" t="s">
        <v>217</v>
      </c>
      <c r="C1242" s="5" t="s">
        <v>49</v>
      </c>
      <c r="D1242" s="8" t="s">
        <v>644</v>
      </c>
      <c r="E1242" s="6"/>
      <c r="F1242" s="6">
        <v>0</v>
      </c>
      <c r="G1242" s="6"/>
      <c r="H1242" s="5" t="s">
        <v>120</v>
      </c>
      <c r="I1242" s="6" t="str">
        <f t="shared" si="76"/>
        <v/>
      </c>
      <c r="J1242" s="5" t="str">
        <f>IF(H1242="否","不适用",IF(AND(ISNUMBER(E1242),ISNUMBER(F1242)),IF(I1242&gt;规则与名单!$B$2,"是","否"),"未判定"))</f>
        <v>不适用</v>
      </c>
      <c r="K1242" s="5" t="str">
        <f t="shared" si="77"/>
        <v>缺失</v>
      </c>
      <c r="L1242" s="6" t="str">
        <f t="shared" si="78"/>
        <v/>
      </c>
      <c r="M1242" s="5">
        <f t="shared" si="79"/>
        <v>1</v>
      </c>
      <c r="N1242" s="5" t="s">
        <v>7068</v>
      </c>
      <c r="O1242" s="5" t="s">
        <v>7069</v>
      </c>
      <c r="P1242" s="5" t="s">
        <v>7070</v>
      </c>
    </row>
    <row r="1243" ht="19" customHeight="1" spans="1:16">
      <c r="A1243" s="5">
        <v>53</v>
      </c>
      <c r="B1243" s="5" t="s">
        <v>217</v>
      </c>
      <c r="C1243" s="5" t="s">
        <v>49</v>
      </c>
      <c r="D1243" s="8" t="s">
        <v>3418</v>
      </c>
      <c r="E1243" s="6">
        <v>0</v>
      </c>
      <c r="F1243" s="6">
        <v>0</v>
      </c>
      <c r="G1243" s="6"/>
      <c r="H1243" s="5" t="s">
        <v>120</v>
      </c>
      <c r="I1243" s="6">
        <f t="shared" si="76"/>
        <v>0</v>
      </c>
      <c r="J1243" s="5" t="str">
        <f>IF(H1243="否","不适用",IF(AND(ISNUMBER(E1243),ISNUMBER(F1243)),IF(I1243&gt;规则与名单!$B$2,"是","否"),"未判定"))</f>
        <v>不适用</v>
      </c>
      <c r="K1243" s="5" t="str">
        <f t="shared" si="77"/>
        <v>非测试日仪表</v>
      </c>
      <c r="L1243" s="6">
        <f t="shared" si="78"/>
        <v>0</v>
      </c>
      <c r="M1243" s="5">
        <f t="shared" si="79"/>
        <v>0</v>
      </c>
      <c r="N1243" s="5" t="s">
        <v>7071</v>
      </c>
      <c r="O1243" s="5" t="s">
        <v>7072</v>
      </c>
      <c r="P1243" s="5" t="s">
        <v>7073</v>
      </c>
    </row>
    <row r="1244" ht="19" customHeight="1" spans="1:16">
      <c r="A1244" s="5">
        <v>53</v>
      </c>
      <c r="B1244" s="5" t="s">
        <v>217</v>
      </c>
      <c r="C1244" s="5" t="s">
        <v>49</v>
      </c>
      <c r="D1244" s="8" t="s">
        <v>3422</v>
      </c>
      <c r="E1244" s="6"/>
      <c r="F1244" s="6">
        <v>0</v>
      </c>
      <c r="G1244" s="6"/>
      <c r="H1244" s="5" t="s">
        <v>120</v>
      </c>
      <c r="I1244" s="6" t="str">
        <f t="shared" si="76"/>
        <v/>
      </c>
      <c r="J1244" s="5" t="str">
        <f>IF(H1244="否","不适用",IF(AND(ISNUMBER(E1244),ISNUMBER(F1244)),IF(I1244&gt;规则与名单!$B$2,"是","否"),"未判定"))</f>
        <v>不适用</v>
      </c>
      <c r="K1244" s="5" t="str">
        <f t="shared" si="77"/>
        <v>缺失</v>
      </c>
      <c r="L1244" s="6" t="str">
        <f t="shared" si="78"/>
        <v/>
      </c>
      <c r="M1244" s="5">
        <f t="shared" si="79"/>
        <v>1</v>
      </c>
      <c r="N1244" s="5" t="s">
        <v>7074</v>
      </c>
      <c r="O1244" s="5" t="s">
        <v>7075</v>
      </c>
      <c r="P1244" s="5" t="s">
        <v>7076</v>
      </c>
    </row>
    <row r="1245" ht="19" customHeight="1" spans="1:16">
      <c r="A1245" s="5">
        <v>53</v>
      </c>
      <c r="B1245" s="5" t="s">
        <v>217</v>
      </c>
      <c r="C1245" s="5" t="s">
        <v>49</v>
      </c>
      <c r="D1245" s="8" t="s">
        <v>336</v>
      </c>
      <c r="E1245" s="6"/>
      <c r="F1245" s="6">
        <v>0</v>
      </c>
      <c r="G1245" s="6"/>
      <c r="H1245" s="5" t="s">
        <v>120</v>
      </c>
      <c r="I1245" s="6" t="str">
        <f t="shared" si="76"/>
        <v/>
      </c>
      <c r="J1245" s="5" t="str">
        <f>IF(H1245="否","不适用",IF(AND(ISNUMBER(E1245),ISNUMBER(F1245)),IF(I1245&gt;规则与名单!$B$2,"是","否"),"未判定"))</f>
        <v>不适用</v>
      </c>
      <c r="K1245" s="5" t="str">
        <f t="shared" si="77"/>
        <v>缺失</v>
      </c>
      <c r="L1245" s="6" t="str">
        <f t="shared" si="78"/>
        <v/>
      </c>
      <c r="M1245" s="5">
        <f t="shared" si="79"/>
        <v>1</v>
      </c>
      <c r="N1245" s="5" t="s">
        <v>7077</v>
      </c>
      <c r="O1245" s="5" t="s">
        <v>7078</v>
      </c>
      <c r="P1245" s="5" t="s">
        <v>7079</v>
      </c>
    </row>
    <row r="1246" ht="19" customHeight="1" spans="1:16">
      <c r="A1246" s="5">
        <v>53</v>
      </c>
      <c r="B1246" s="5" t="s">
        <v>217</v>
      </c>
      <c r="C1246" s="5" t="s">
        <v>49</v>
      </c>
      <c r="D1246" s="8" t="s">
        <v>653</v>
      </c>
      <c r="E1246" s="6">
        <v>0</v>
      </c>
      <c r="F1246" s="6">
        <v>0</v>
      </c>
      <c r="G1246" s="6"/>
      <c r="H1246" s="5" t="s">
        <v>120</v>
      </c>
      <c r="I1246" s="6">
        <f t="shared" si="76"/>
        <v>0</v>
      </c>
      <c r="J1246" s="5" t="str">
        <f>IF(H1246="否","不适用",IF(AND(ISNUMBER(E1246),ISNUMBER(F1246)),IF(I1246&gt;规则与名单!$B$2,"是","否"),"未判定"))</f>
        <v>不适用</v>
      </c>
      <c r="K1246" s="5" t="str">
        <f t="shared" si="77"/>
        <v>非测试日仪表</v>
      </c>
      <c r="L1246" s="6">
        <f t="shared" si="78"/>
        <v>0</v>
      </c>
      <c r="M1246" s="5">
        <f t="shared" si="79"/>
        <v>0</v>
      </c>
      <c r="N1246" s="5" t="s">
        <v>7080</v>
      </c>
      <c r="O1246" s="5" t="s">
        <v>7081</v>
      </c>
      <c r="P1246" s="5" t="s">
        <v>7082</v>
      </c>
    </row>
    <row r="1247" ht="19" customHeight="1" spans="1:16">
      <c r="A1247" s="5">
        <v>53</v>
      </c>
      <c r="B1247" s="5" t="s">
        <v>217</v>
      </c>
      <c r="C1247" s="5" t="s">
        <v>49</v>
      </c>
      <c r="D1247" s="8" t="s">
        <v>140</v>
      </c>
      <c r="E1247" s="6"/>
      <c r="F1247" s="6">
        <v>0</v>
      </c>
      <c r="G1247" s="6"/>
      <c r="H1247" s="5" t="s">
        <v>120</v>
      </c>
      <c r="I1247" s="6" t="str">
        <f t="shared" si="76"/>
        <v/>
      </c>
      <c r="J1247" s="5" t="str">
        <f>IF(H1247="否","不适用",IF(AND(ISNUMBER(E1247),ISNUMBER(F1247)),IF(I1247&gt;规则与名单!$B$2,"是","否"),"未判定"))</f>
        <v>不适用</v>
      </c>
      <c r="K1247" s="5" t="str">
        <f t="shared" si="77"/>
        <v>缺失</v>
      </c>
      <c r="L1247" s="6" t="str">
        <f t="shared" si="78"/>
        <v/>
      </c>
      <c r="M1247" s="5">
        <f t="shared" si="79"/>
        <v>1</v>
      </c>
      <c r="N1247" s="5" t="s">
        <v>7083</v>
      </c>
      <c r="O1247" s="5" t="s">
        <v>7084</v>
      </c>
      <c r="P1247" s="5" t="s">
        <v>7085</v>
      </c>
    </row>
    <row r="1248" ht="19" customHeight="1" spans="1:16">
      <c r="A1248" s="5">
        <v>53</v>
      </c>
      <c r="B1248" s="5" t="s">
        <v>217</v>
      </c>
      <c r="C1248" s="5" t="s">
        <v>49</v>
      </c>
      <c r="D1248" s="8" t="s">
        <v>115</v>
      </c>
      <c r="E1248" s="6">
        <v>0</v>
      </c>
      <c r="F1248" s="6">
        <v>0.04</v>
      </c>
      <c r="G1248" s="6"/>
      <c r="H1248" s="5" t="s">
        <v>120</v>
      </c>
      <c r="I1248" s="6">
        <f t="shared" si="76"/>
        <v>-0.04</v>
      </c>
      <c r="J1248" s="5" t="str">
        <f>IF(H1248="否","不适用",IF(AND(ISNUMBER(E1248),ISNUMBER(F1248)),IF(I1248&gt;规则与名单!$B$2,"是","否"),"未判定"))</f>
        <v>不适用</v>
      </c>
      <c r="K1248" s="5" t="str">
        <f t="shared" si="77"/>
        <v>非测试日仪表</v>
      </c>
      <c r="L1248" s="6">
        <f t="shared" si="78"/>
        <v>0</v>
      </c>
      <c r="M1248" s="5">
        <f t="shared" si="79"/>
        <v>0</v>
      </c>
      <c r="N1248" s="5" t="s">
        <v>7086</v>
      </c>
      <c r="O1248" s="5" t="s">
        <v>7087</v>
      </c>
      <c r="P1248" s="5" t="s">
        <v>7088</v>
      </c>
    </row>
    <row r="1249" ht="19" customHeight="1" spans="1:16">
      <c r="A1249" s="5">
        <v>54</v>
      </c>
      <c r="B1249" s="5" t="s">
        <v>219</v>
      </c>
      <c r="C1249" s="5" t="s">
        <v>49</v>
      </c>
      <c r="D1249" s="8" t="s">
        <v>114</v>
      </c>
      <c r="E1249" s="6">
        <v>169.3</v>
      </c>
      <c r="F1249" s="6">
        <v>194.2</v>
      </c>
      <c r="G1249" s="6">
        <v>182.5</v>
      </c>
      <c r="H1249" s="5" t="s">
        <v>120</v>
      </c>
      <c r="I1249" s="6">
        <f t="shared" si="76"/>
        <v>-24.9</v>
      </c>
      <c r="J1249" s="5" t="str">
        <f>IF(H1249="否","不适用",IF(AND(ISNUMBER(E1249),ISNUMBER(F1249)),IF(I1249&gt;规则与名单!$B$2,"是","否"),"未判定"))</f>
        <v>不适用</v>
      </c>
      <c r="K1249" s="5" t="str">
        <f t="shared" si="77"/>
        <v>非测试日纯氢</v>
      </c>
      <c r="L1249" s="6">
        <f t="shared" si="78"/>
        <v>182.5</v>
      </c>
      <c r="M1249" s="5">
        <f t="shared" si="79"/>
        <v>0</v>
      </c>
      <c r="N1249" s="5" t="s">
        <v>7089</v>
      </c>
      <c r="O1249" s="5" t="s">
        <v>7090</v>
      </c>
      <c r="P1249" s="5" t="s">
        <v>7091</v>
      </c>
    </row>
    <row r="1250" ht="19" customHeight="1" spans="1:16">
      <c r="A1250" s="5">
        <v>54</v>
      </c>
      <c r="B1250" s="5" t="s">
        <v>219</v>
      </c>
      <c r="C1250" s="5" t="s">
        <v>49</v>
      </c>
      <c r="D1250" s="8" t="s">
        <v>605</v>
      </c>
      <c r="E1250" s="6">
        <v>180.5</v>
      </c>
      <c r="F1250" s="6">
        <v>188.9</v>
      </c>
      <c r="G1250" s="6">
        <v>180.5</v>
      </c>
      <c r="H1250" s="5" t="s">
        <v>120</v>
      </c>
      <c r="I1250" s="6">
        <f t="shared" si="76"/>
        <v>-8.40000000000001</v>
      </c>
      <c r="J1250" s="5" t="str">
        <f>IF(H1250="否","不适用",IF(AND(ISNUMBER(E1250),ISNUMBER(F1250)),IF(I1250&gt;规则与名单!$B$2,"是","否"),"未判定"))</f>
        <v>不适用</v>
      </c>
      <c r="K1250" s="5" t="str">
        <f t="shared" si="77"/>
        <v>非测试日纯氢</v>
      </c>
      <c r="L1250" s="6">
        <f t="shared" si="78"/>
        <v>180.5</v>
      </c>
      <c r="M1250" s="5">
        <f t="shared" si="79"/>
        <v>0</v>
      </c>
      <c r="N1250" s="5" t="s">
        <v>7092</v>
      </c>
      <c r="O1250" s="5" t="s">
        <v>7093</v>
      </c>
      <c r="P1250" s="5" t="s">
        <v>7094</v>
      </c>
    </row>
    <row r="1251" ht="19" customHeight="1" spans="1:16">
      <c r="A1251" s="5">
        <v>54</v>
      </c>
      <c r="B1251" s="5" t="s">
        <v>219</v>
      </c>
      <c r="C1251" s="5" t="s">
        <v>49</v>
      </c>
      <c r="D1251" s="8" t="s">
        <v>186</v>
      </c>
      <c r="E1251" s="6">
        <v>198.8</v>
      </c>
      <c r="F1251" s="6">
        <v>193</v>
      </c>
      <c r="G1251" s="6">
        <v>184.8</v>
      </c>
      <c r="H1251" s="5" t="s">
        <v>120</v>
      </c>
      <c r="I1251" s="6">
        <f t="shared" si="76"/>
        <v>5.80000000000001</v>
      </c>
      <c r="J1251" s="5" t="str">
        <f>IF(H1251="否","不适用",IF(AND(ISNUMBER(E1251),ISNUMBER(F1251)),IF(I1251&gt;规则与名单!$B$2,"是","否"),"未判定"))</f>
        <v>不适用</v>
      </c>
      <c r="K1251" s="5" t="str">
        <f t="shared" si="77"/>
        <v>非测试日纯氢</v>
      </c>
      <c r="L1251" s="6">
        <f t="shared" si="78"/>
        <v>184.8</v>
      </c>
      <c r="M1251" s="5">
        <f t="shared" si="79"/>
        <v>0</v>
      </c>
      <c r="N1251" s="5" t="s">
        <v>7095</v>
      </c>
      <c r="O1251" s="5" t="s">
        <v>7096</v>
      </c>
      <c r="P1251" s="5" t="s">
        <v>7097</v>
      </c>
    </row>
    <row r="1252" ht="19" customHeight="1" spans="1:16">
      <c r="A1252" s="5">
        <v>54</v>
      </c>
      <c r="B1252" s="5" t="s">
        <v>219</v>
      </c>
      <c r="C1252" s="5" t="s">
        <v>49</v>
      </c>
      <c r="D1252" s="8" t="s">
        <v>165</v>
      </c>
      <c r="E1252" s="6">
        <v>204.3</v>
      </c>
      <c r="F1252" s="6">
        <v>216.6</v>
      </c>
      <c r="G1252" s="6">
        <v>203.9</v>
      </c>
      <c r="H1252" s="5" t="s">
        <v>120</v>
      </c>
      <c r="I1252" s="6">
        <f t="shared" si="76"/>
        <v>-12.3</v>
      </c>
      <c r="J1252" s="5" t="str">
        <f>IF(H1252="否","不适用",IF(AND(ISNUMBER(E1252),ISNUMBER(F1252)),IF(I1252&gt;规则与名单!$B$2,"是","否"),"未判定"))</f>
        <v>不适用</v>
      </c>
      <c r="K1252" s="5" t="str">
        <f t="shared" si="77"/>
        <v>非测试日纯氢</v>
      </c>
      <c r="L1252" s="6">
        <f t="shared" si="78"/>
        <v>203.9</v>
      </c>
      <c r="M1252" s="5">
        <f t="shared" si="79"/>
        <v>0</v>
      </c>
      <c r="N1252" s="5" t="s">
        <v>7098</v>
      </c>
      <c r="O1252" s="5" t="s">
        <v>7099</v>
      </c>
      <c r="P1252" s="5" t="s">
        <v>7100</v>
      </c>
    </row>
    <row r="1253" ht="19" customHeight="1" spans="1:16">
      <c r="A1253" s="5">
        <v>54</v>
      </c>
      <c r="B1253" s="5" t="s">
        <v>219</v>
      </c>
      <c r="C1253" s="5" t="s">
        <v>49</v>
      </c>
      <c r="D1253" s="8" t="s">
        <v>151</v>
      </c>
      <c r="E1253" s="6">
        <v>128.9</v>
      </c>
      <c r="F1253" s="6">
        <v>194.7</v>
      </c>
      <c r="G1253" s="6">
        <v>182.4</v>
      </c>
      <c r="H1253" s="5" t="s">
        <v>120</v>
      </c>
      <c r="I1253" s="6">
        <f t="shared" si="76"/>
        <v>-65.8</v>
      </c>
      <c r="J1253" s="5" t="str">
        <f>IF(H1253="否","不适用",IF(AND(ISNUMBER(E1253),ISNUMBER(F1253)),IF(I1253&gt;规则与名单!$B$2,"是","否"),"未判定"))</f>
        <v>不适用</v>
      </c>
      <c r="K1253" s="5" t="str">
        <f t="shared" si="77"/>
        <v>非测试日纯氢</v>
      </c>
      <c r="L1253" s="6">
        <f t="shared" si="78"/>
        <v>182.4</v>
      </c>
      <c r="M1253" s="5">
        <f t="shared" si="79"/>
        <v>0</v>
      </c>
      <c r="N1253" s="5" t="s">
        <v>7101</v>
      </c>
      <c r="O1253" s="5" t="s">
        <v>7102</v>
      </c>
      <c r="P1253" s="5" t="s">
        <v>7103</v>
      </c>
    </row>
    <row r="1254" ht="19" customHeight="1" spans="1:16">
      <c r="A1254" s="5">
        <v>54</v>
      </c>
      <c r="B1254" s="5" t="s">
        <v>219</v>
      </c>
      <c r="C1254" s="5" t="s">
        <v>49</v>
      </c>
      <c r="D1254" s="8" t="s">
        <v>3358</v>
      </c>
      <c r="E1254" s="6">
        <v>185.6</v>
      </c>
      <c r="F1254" s="6">
        <v>143</v>
      </c>
      <c r="G1254" s="6">
        <v>131.8</v>
      </c>
      <c r="H1254" s="5" t="s">
        <v>120</v>
      </c>
      <c r="I1254" s="6">
        <f t="shared" si="76"/>
        <v>42.6</v>
      </c>
      <c r="J1254" s="5" t="str">
        <f>IF(H1254="否","不适用",IF(AND(ISNUMBER(E1254),ISNUMBER(F1254)),IF(I1254&gt;规则与名单!$B$2,"是","否"),"未判定"))</f>
        <v>不适用</v>
      </c>
      <c r="K1254" s="5" t="str">
        <f t="shared" si="77"/>
        <v>非测试日纯氢</v>
      </c>
      <c r="L1254" s="6">
        <f t="shared" si="78"/>
        <v>131.8</v>
      </c>
      <c r="M1254" s="5">
        <f t="shared" si="79"/>
        <v>0</v>
      </c>
      <c r="N1254" s="5" t="s">
        <v>7104</v>
      </c>
      <c r="O1254" s="5" t="s">
        <v>7105</v>
      </c>
      <c r="P1254" s="5" t="s">
        <v>7106</v>
      </c>
    </row>
    <row r="1255" ht="19" customHeight="1" spans="1:16">
      <c r="A1255" s="5">
        <v>54</v>
      </c>
      <c r="B1255" s="5" t="s">
        <v>219</v>
      </c>
      <c r="C1255" s="5" t="s">
        <v>49</v>
      </c>
      <c r="D1255" s="8" t="s">
        <v>272</v>
      </c>
      <c r="E1255" s="6">
        <v>169.1</v>
      </c>
      <c r="F1255" s="6">
        <v>232.4</v>
      </c>
      <c r="G1255" s="6">
        <v>219.5</v>
      </c>
      <c r="H1255" s="5" t="s">
        <v>120</v>
      </c>
      <c r="I1255" s="6">
        <f t="shared" si="76"/>
        <v>-63.3</v>
      </c>
      <c r="J1255" s="5" t="str">
        <f>IF(H1255="否","不适用",IF(AND(ISNUMBER(E1255),ISNUMBER(F1255)),IF(I1255&gt;规则与名单!$B$2,"是","否"),"未判定"))</f>
        <v>不适用</v>
      </c>
      <c r="K1255" s="5" t="str">
        <f t="shared" si="77"/>
        <v>非测试日纯氢</v>
      </c>
      <c r="L1255" s="6">
        <f t="shared" si="78"/>
        <v>219.5</v>
      </c>
      <c r="M1255" s="5">
        <f t="shared" si="79"/>
        <v>0</v>
      </c>
      <c r="N1255" s="5" t="s">
        <v>7107</v>
      </c>
      <c r="O1255" s="5" t="s">
        <v>7108</v>
      </c>
      <c r="P1255" s="5" t="s">
        <v>7109</v>
      </c>
    </row>
    <row r="1256" ht="19" customHeight="1" spans="1:16">
      <c r="A1256" s="5">
        <v>54</v>
      </c>
      <c r="B1256" s="5" t="s">
        <v>219</v>
      </c>
      <c r="C1256" s="5" t="s">
        <v>49</v>
      </c>
      <c r="D1256" s="8" t="s">
        <v>506</v>
      </c>
      <c r="E1256" s="6">
        <v>180.4</v>
      </c>
      <c r="F1256" s="6">
        <v>168.8</v>
      </c>
      <c r="G1256" s="6">
        <v>156.5</v>
      </c>
      <c r="H1256" s="5" t="s">
        <v>120</v>
      </c>
      <c r="I1256" s="6">
        <f t="shared" si="76"/>
        <v>11.6</v>
      </c>
      <c r="J1256" s="5" t="str">
        <f>IF(H1256="否","不适用",IF(AND(ISNUMBER(E1256),ISNUMBER(F1256)),IF(I1256&gt;规则与名单!$B$2,"是","否"),"未判定"))</f>
        <v>不适用</v>
      </c>
      <c r="K1256" s="5" t="str">
        <f t="shared" si="77"/>
        <v>非测试日纯氢</v>
      </c>
      <c r="L1256" s="6">
        <f t="shared" si="78"/>
        <v>156.5</v>
      </c>
      <c r="M1256" s="5">
        <f t="shared" si="79"/>
        <v>0</v>
      </c>
      <c r="N1256" s="5" t="s">
        <v>7110</v>
      </c>
      <c r="O1256" s="5" t="s">
        <v>7111</v>
      </c>
      <c r="P1256" s="5" t="s">
        <v>7112</v>
      </c>
    </row>
    <row r="1257" ht="19" customHeight="1" spans="1:16">
      <c r="A1257" s="5">
        <v>54</v>
      </c>
      <c r="B1257" s="5" t="s">
        <v>219</v>
      </c>
      <c r="C1257" s="5" t="s">
        <v>49</v>
      </c>
      <c r="D1257" s="8" t="s">
        <v>673</v>
      </c>
      <c r="E1257" s="6">
        <v>130.1</v>
      </c>
      <c r="F1257" s="6">
        <v>113.2</v>
      </c>
      <c r="G1257" s="6">
        <v>103.3</v>
      </c>
      <c r="H1257" s="5" t="s">
        <v>120</v>
      </c>
      <c r="I1257" s="6">
        <f t="shared" si="76"/>
        <v>16.9</v>
      </c>
      <c r="J1257" s="5" t="str">
        <f>IF(H1257="否","不适用",IF(AND(ISNUMBER(E1257),ISNUMBER(F1257)),IF(I1257&gt;规则与名单!$B$2,"是","否"),"未判定"))</f>
        <v>不适用</v>
      </c>
      <c r="K1257" s="5" t="str">
        <f t="shared" si="77"/>
        <v>非测试日纯氢</v>
      </c>
      <c r="L1257" s="6">
        <f t="shared" si="78"/>
        <v>103.3</v>
      </c>
      <c r="M1257" s="5">
        <f t="shared" si="79"/>
        <v>0</v>
      </c>
      <c r="N1257" s="5" t="s">
        <v>7113</v>
      </c>
      <c r="O1257" s="5" t="s">
        <v>7114</v>
      </c>
      <c r="P1257" s="5" t="s">
        <v>7115</v>
      </c>
    </row>
    <row r="1258" ht="19" customHeight="1" spans="1:16">
      <c r="A1258" s="5">
        <v>54</v>
      </c>
      <c r="B1258" s="5" t="s">
        <v>219</v>
      </c>
      <c r="C1258" s="5" t="s">
        <v>49</v>
      </c>
      <c r="D1258" s="8" t="s">
        <v>183</v>
      </c>
      <c r="E1258" s="6">
        <v>105.7</v>
      </c>
      <c r="F1258" s="6">
        <v>115.1</v>
      </c>
      <c r="G1258" s="6">
        <v>105.7</v>
      </c>
      <c r="H1258" s="5" t="s">
        <v>120</v>
      </c>
      <c r="I1258" s="6">
        <f t="shared" si="76"/>
        <v>-9.39999999999999</v>
      </c>
      <c r="J1258" s="5" t="str">
        <f>IF(H1258="否","不适用",IF(AND(ISNUMBER(E1258),ISNUMBER(F1258)),IF(I1258&gt;规则与名单!$B$2,"是","否"),"未判定"))</f>
        <v>不适用</v>
      </c>
      <c r="K1258" s="5" t="str">
        <f t="shared" si="77"/>
        <v>非测试日纯氢</v>
      </c>
      <c r="L1258" s="6">
        <f t="shared" si="78"/>
        <v>105.7</v>
      </c>
      <c r="M1258" s="5">
        <f t="shared" si="79"/>
        <v>0</v>
      </c>
      <c r="N1258" s="5" t="s">
        <v>7116</v>
      </c>
      <c r="O1258" s="5" t="s">
        <v>7117</v>
      </c>
      <c r="P1258" s="5" t="s">
        <v>7118</v>
      </c>
    </row>
    <row r="1259" ht="19" customHeight="1" spans="1:16">
      <c r="A1259" s="5">
        <v>54</v>
      </c>
      <c r="B1259" s="5" t="s">
        <v>219</v>
      </c>
      <c r="C1259" s="5" t="s">
        <v>49</v>
      </c>
      <c r="D1259" s="8" t="s">
        <v>431</v>
      </c>
      <c r="E1259" s="6">
        <v>103.2</v>
      </c>
      <c r="F1259" s="6">
        <v>112.8</v>
      </c>
      <c r="G1259" s="6">
        <v>103.2</v>
      </c>
      <c r="H1259" s="5" t="s">
        <v>120</v>
      </c>
      <c r="I1259" s="6">
        <f t="shared" si="76"/>
        <v>-9.59999999999999</v>
      </c>
      <c r="J1259" s="5" t="str">
        <f>IF(H1259="否","不适用",IF(AND(ISNUMBER(E1259),ISNUMBER(F1259)),IF(I1259&gt;规则与名单!$B$2,"是","否"),"未判定"))</f>
        <v>不适用</v>
      </c>
      <c r="K1259" s="5" t="str">
        <f t="shared" si="77"/>
        <v>非测试日纯氢</v>
      </c>
      <c r="L1259" s="6">
        <f t="shared" si="78"/>
        <v>103.2</v>
      </c>
      <c r="M1259" s="5">
        <f t="shared" si="79"/>
        <v>0</v>
      </c>
      <c r="N1259" s="5" t="s">
        <v>7119</v>
      </c>
      <c r="O1259" s="5" t="s">
        <v>7120</v>
      </c>
      <c r="P1259" s="5" t="s">
        <v>7121</v>
      </c>
    </row>
    <row r="1260" ht="19" customHeight="1" spans="1:16">
      <c r="A1260" s="5">
        <v>54</v>
      </c>
      <c r="B1260" s="5" t="s">
        <v>219</v>
      </c>
      <c r="C1260" s="5" t="s">
        <v>49</v>
      </c>
      <c r="D1260" s="8" t="s">
        <v>3377</v>
      </c>
      <c r="E1260" s="6">
        <v>92.1</v>
      </c>
      <c r="F1260" s="6">
        <v>114.2</v>
      </c>
      <c r="G1260" s="6">
        <v>75.1</v>
      </c>
      <c r="H1260" s="5" t="s">
        <v>120</v>
      </c>
      <c r="I1260" s="6">
        <f t="shared" si="76"/>
        <v>-22.1</v>
      </c>
      <c r="J1260" s="5" t="str">
        <f>IF(H1260="否","不适用",IF(AND(ISNUMBER(E1260),ISNUMBER(F1260)),IF(I1260&gt;规则与名单!$B$2,"是","否"),"未判定"))</f>
        <v>不适用</v>
      </c>
      <c r="K1260" s="5" t="str">
        <f t="shared" si="77"/>
        <v>非测试日纯氢</v>
      </c>
      <c r="L1260" s="6">
        <f t="shared" si="78"/>
        <v>75.1</v>
      </c>
      <c r="M1260" s="5">
        <f t="shared" si="79"/>
        <v>0</v>
      </c>
      <c r="N1260" s="5" t="s">
        <v>7122</v>
      </c>
      <c r="O1260" s="5" t="s">
        <v>7123</v>
      </c>
      <c r="P1260" s="5" t="s">
        <v>7124</v>
      </c>
    </row>
    <row r="1261" ht="19" customHeight="1" spans="1:16">
      <c r="A1261" s="5">
        <v>54</v>
      </c>
      <c r="B1261" s="5" t="s">
        <v>219</v>
      </c>
      <c r="C1261" s="5" t="s">
        <v>49</v>
      </c>
      <c r="D1261" s="8" t="s">
        <v>407</v>
      </c>
      <c r="E1261" s="6">
        <v>117.1</v>
      </c>
      <c r="F1261" s="6">
        <v>111.9</v>
      </c>
      <c r="G1261" s="6">
        <v>91.3</v>
      </c>
      <c r="H1261" s="5" t="s">
        <v>120</v>
      </c>
      <c r="I1261" s="6">
        <f t="shared" si="76"/>
        <v>5.19999999999999</v>
      </c>
      <c r="J1261" s="5" t="str">
        <f>IF(H1261="否","不适用",IF(AND(ISNUMBER(E1261),ISNUMBER(F1261)),IF(I1261&gt;规则与名单!$B$2,"是","否"),"未判定"))</f>
        <v>不适用</v>
      </c>
      <c r="K1261" s="5" t="str">
        <f t="shared" si="77"/>
        <v>非测试日纯氢</v>
      </c>
      <c r="L1261" s="6">
        <f t="shared" si="78"/>
        <v>91.3</v>
      </c>
      <c r="M1261" s="5">
        <f t="shared" si="79"/>
        <v>0</v>
      </c>
      <c r="N1261" s="5" t="s">
        <v>7125</v>
      </c>
      <c r="O1261" s="5" t="s">
        <v>7126</v>
      </c>
      <c r="P1261" s="5" t="s">
        <v>7127</v>
      </c>
    </row>
    <row r="1262" ht="19" customHeight="1" spans="1:16">
      <c r="A1262" s="5">
        <v>54</v>
      </c>
      <c r="B1262" s="5" t="s">
        <v>219</v>
      </c>
      <c r="C1262" s="5" t="s">
        <v>49</v>
      </c>
      <c r="D1262" s="8" t="s">
        <v>411</v>
      </c>
      <c r="E1262" s="6">
        <v>105.7</v>
      </c>
      <c r="F1262" s="6">
        <v>113.2</v>
      </c>
      <c r="G1262" s="6">
        <v>100.4</v>
      </c>
      <c r="H1262" s="5" t="s">
        <v>120</v>
      </c>
      <c r="I1262" s="6">
        <f t="shared" si="76"/>
        <v>-7.5</v>
      </c>
      <c r="J1262" s="5" t="str">
        <f>IF(H1262="否","不适用",IF(AND(ISNUMBER(E1262),ISNUMBER(F1262)),IF(I1262&gt;规则与名单!$B$2,"是","否"),"未判定"))</f>
        <v>不适用</v>
      </c>
      <c r="K1262" s="5" t="str">
        <f t="shared" si="77"/>
        <v>非测试日纯氢</v>
      </c>
      <c r="L1262" s="6">
        <f t="shared" si="78"/>
        <v>100.4</v>
      </c>
      <c r="M1262" s="5">
        <f t="shared" si="79"/>
        <v>0</v>
      </c>
      <c r="N1262" s="5" t="s">
        <v>7128</v>
      </c>
      <c r="O1262" s="5" t="s">
        <v>7129</v>
      </c>
      <c r="P1262" s="5" t="s">
        <v>7130</v>
      </c>
    </row>
    <row r="1263" ht="19" customHeight="1" spans="1:16">
      <c r="A1263" s="5">
        <v>54</v>
      </c>
      <c r="B1263" s="5" t="s">
        <v>219</v>
      </c>
      <c r="C1263" s="5" t="s">
        <v>49</v>
      </c>
      <c r="D1263" s="8" t="s">
        <v>251</v>
      </c>
      <c r="E1263" s="6">
        <v>103.3</v>
      </c>
      <c r="F1263" s="6">
        <v>113.4</v>
      </c>
      <c r="G1263" s="6">
        <v>95.6</v>
      </c>
      <c r="H1263" s="5" t="s">
        <v>120</v>
      </c>
      <c r="I1263" s="6">
        <f t="shared" si="76"/>
        <v>-10.1</v>
      </c>
      <c r="J1263" s="5" t="str">
        <f>IF(H1263="否","不适用",IF(AND(ISNUMBER(E1263),ISNUMBER(F1263)),IF(I1263&gt;规则与名单!$B$2,"是","否"),"未判定"))</f>
        <v>不适用</v>
      </c>
      <c r="K1263" s="5" t="str">
        <f t="shared" si="77"/>
        <v>非测试日纯氢</v>
      </c>
      <c r="L1263" s="6">
        <f t="shared" si="78"/>
        <v>95.6</v>
      </c>
      <c r="M1263" s="5">
        <f t="shared" si="79"/>
        <v>0</v>
      </c>
      <c r="N1263" s="5" t="s">
        <v>7131</v>
      </c>
      <c r="O1263" s="5" t="s">
        <v>7132</v>
      </c>
      <c r="P1263" s="5" t="s">
        <v>7133</v>
      </c>
    </row>
    <row r="1264" ht="19" customHeight="1" spans="1:16">
      <c r="A1264" s="5">
        <v>54</v>
      </c>
      <c r="B1264" s="5" t="s">
        <v>219</v>
      </c>
      <c r="C1264" s="5" t="s">
        <v>49</v>
      </c>
      <c r="D1264" s="8" t="s">
        <v>472</v>
      </c>
      <c r="E1264" s="6">
        <v>105.7</v>
      </c>
      <c r="F1264" s="6">
        <v>121.4</v>
      </c>
      <c r="G1264" s="6">
        <v>100.2</v>
      </c>
      <c r="H1264" s="5" t="s">
        <v>120</v>
      </c>
      <c r="I1264" s="6">
        <f t="shared" si="76"/>
        <v>-15.7</v>
      </c>
      <c r="J1264" s="5" t="str">
        <f>IF(H1264="否","不适用",IF(AND(ISNUMBER(E1264),ISNUMBER(F1264)),IF(I1264&gt;规则与名单!$B$2,"是","否"),"未判定"))</f>
        <v>不适用</v>
      </c>
      <c r="K1264" s="5" t="str">
        <f t="shared" si="77"/>
        <v>非测试日纯氢</v>
      </c>
      <c r="L1264" s="6">
        <f t="shared" si="78"/>
        <v>100.2</v>
      </c>
      <c r="M1264" s="5">
        <f t="shared" si="79"/>
        <v>0</v>
      </c>
      <c r="N1264" s="5" t="s">
        <v>7134</v>
      </c>
      <c r="O1264" s="5" t="s">
        <v>7135</v>
      </c>
      <c r="P1264" s="5" t="s">
        <v>7136</v>
      </c>
    </row>
    <row r="1265" ht="19" customHeight="1" spans="1:16">
      <c r="A1265" s="5">
        <v>54</v>
      </c>
      <c r="B1265" s="5" t="s">
        <v>219</v>
      </c>
      <c r="C1265" s="5" t="s">
        <v>49</v>
      </c>
      <c r="D1265" s="8" t="s">
        <v>466</v>
      </c>
      <c r="E1265" s="6">
        <v>103.4</v>
      </c>
      <c r="F1265" s="6">
        <v>110.7</v>
      </c>
      <c r="G1265" s="6">
        <v>103.3</v>
      </c>
      <c r="H1265" s="5" t="s">
        <v>120</v>
      </c>
      <c r="I1265" s="6">
        <f t="shared" si="76"/>
        <v>-7.3</v>
      </c>
      <c r="J1265" s="5" t="str">
        <f>IF(H1265="否","不适用",IF(AND(ISNUMBER(E1265),ISNUMBER(F1265)),IF(I1265&gt;规则与名单!$B$2,"是","否"),"未判定"))</f>
        <v>不适用</v>
      </c>
      <c r="K1265" s="5" t="str">
        <f t="shared" si="77"/>
        <v>非测试日纯氢</v>
      </c>
      <c r="L1265" s="6">
        <f t="shared" si="78"/>
        <v>103.3</v>
      </c>
      <c r="M1265" s="5">
        <f t="shared" si="79"/>
        <v>0</v>
      </c>
      <c r="N1265" s="5" t="s">
        <v>7137</v>
      </c>
      <c r="O1265" s="5" t="s">
        <v>7138</v>
      </c>
      <c r="P1265" s="5" t="s">
        <v>7139</v>
      </c>
    </row>
    <row r="1266" ht="19" customHeight="1" spans="1:16">
      <c r="A1266" s="5">
        <v>54</v>
      </c>
      <c r="B1266" s="5" t="s">
        <v>219</v>
      </c>
      <c r="C1266" s="5" t="s">
        <v>49</v>
      </c>
      <c r="D1266" s="8" t="s">
        <v>333</v>
      </c>
      <c r="E1266" s="6">
        <v>150.3</v>
      </c>
      <c r="F1266" s="6">
        <v>158.6</v>
      </c>
      <c r="G1266" s="6">
        <v>116.2</v>
      </c>
      <c r="H1266" s="5" t="s">
        <v>120</v>
      </c>
      <c r="I1266" s="6">
        <f t="shared" si="76"/>
        <v>-8.29999999999998</v>
      </c>
      <c r="J1266" s="5" t="str">
        <f>IF(H1266="否","不适用",IF(AND(ISNUMBER(E1266),ISNUMBER(F1266)),IF(I1266&gt;规则与名单!$B$2,"是","否"),"未判定"))</f>
        <v>不适用</v>
      </c>
      <c r="K1266" s="5" t="str">
        <f t="shared" si="77"/>
        <v>非测试日纯氢</v>
      </c>
      <c r="L1266" s="6">
        <f t="shared" si="78"/>
        <v>116.2</v>
      </c>
      <c r="M1266" s="5">
        <f t="shared" si="79"/>
        <v>0</v>
      </c>
      <c r="N1266" s="5" t="s">
        <v>7140</v>
      </c>
      <c r="O1266" s="5" t="s">
        <v>7141</v>
      </c>
      <c r="P1266" s="5" t="s">
        <v>7142</v>
      </c>
    </row>
    <row r="1267" ht="19" customHeight="1" spans="1:16">
      <c r="A1267" s="5">
        <v>54</v>
      </c>
      <c r="B1267" s="5" t="s">
        <v>219</v>
      </c>
      <c r="C1267" s="5" t="s">
        <v>49</v>
      </c>
      <c r="D1267" s="8" t="s">
        <v>175</v>
      </c>
      <c r="E1267" s="6">
        <v>101</v>
      </c>
      <c r="F1267" s="6">
        <v>109.8</v>
      </c>
      <c r="G1267" s="6">
        <v>100.7</v>
      </c>
      <c r="H1267" s="5" t="s">
        <v>120</v>
      </c>
      <c r="I1267" s="6">
        <f t="shared" si="76"/>
        <v>-8.8</v>
      </c>
      <c r="J1267" s="5" t="str">
        <f>IF(H1267="否","不适用",IF(AND(ISNUMBER(E1267),ISNUMBER(F1267)),IF(I1267&gt;规则与名单!$B$2,"是","否"),"未判定"))</f>
        <v>不适用</v>
      </c>
      <c r="K1267" s="5" t="str">
        <f t="shared" si="77"/>
        <v>非测试日纯氢</v>
      </c>
      <c r="L1267" s="6">
        <f t="shared" si="78"/>
        <v>100.7</v>
      </c>
      <c r="M1267" s="5">
        <f t="shared" si="79"/>
        <v>0</v>
      </c>
      <c r="N1267" s="5" t="s">
        <v>7143</v>
      </c>
      <c r="O1267" s="5" t="s">
        <v>7144</v>
      </c>
      <c r="P1267" s="5" t="s">
        <v>7145</v>
      </c>
    </row>
    <row r="1268" ht="19" customHeight="1" spans="1:16">
      <c r="A1268" s="5">
        <v>54</v>
      </c>
      <c r="B1268" s="5" t="s">
        <v>219</v>
      </c>
      <c r="C1268" s="5" t="s">
        <v>49</v>
      </c>
      <c r="D1268" s="8" t="s">
        <v>3402</v>
      </c>
      <c r="E1268" s="6">
        <v>105.8</v>
      </c>
      <c r="F1268" s="6">
        <v>116.2</v>
      </c>
      <c r="G1268" s="6">
        <v>105.7</v>
      </c>
      <c r="H1268" s="5" t="s">
        <v>120</v>
      </c>
      <c r="I1268" s="6">
        <f t="shared" si="76"/>
        <v>-10.4</v>
      </c>
      <c r="J1268" s="5" t="str">
        <f>IF(H1268="否","不适用",IF(AND(ISNUMBER(E1268),ISNUMBER(F1268)),IF(I1268&gt;规则与名单!$B$2,"是","否"),"未判定"))</f>
        <v>不适用</v>
      </c>
      <c r="K1268" s="5" t="str">
        <f t="shared" si="77"/>
        <v>非测试日纯氢</v>
      </c>
      <c r="L1268" s="6">
        <f t="shared" si="78"/>
        <v>105.7</v>
      </c>
      <c r="M1268" s="5">
        <f t="shared" si="79"/>
        <v>0</v>
      </c>
      <c r="N1268" s="5" t="s">
        <v>7146</v>
      </c>
      <c r="O1268" s="5" t="s">
        <v>7147</v>
      </c>
      <c r="P1268" s="5" t="s">
        <v>7148</v>
      </c>
    </row>
    <row r="1269" ht="19" customHeight="1" spans="1:16">
      <c r="A1269" s="5">
        <v>54</v>
      </c>
      <c r="B1269" s="5" t="s">
        <v>219</v>
      </c>
      <c r="C1269" s="5" t="s">
        <v>49</v>
      </c>
      <c r="D1269" s="8" t="s">
        <v>487</v>
      </c>
      <c r="E1269" s="6">
        <v>103.2</v>
      </c>
      <c r="F1269" s="6">
        <v>111.4</v>
      </c>
      <c r="G1269" s="6">
        <v>95.7</v>
      </c>
      <c r="H1269" s="5" t="s">
        <v>120</v>
      </c>
      <c r="I1269" s="6">
        <f t="shared" si="76"/>
        <v>-8.2</v>
      </c>
      <c r="J1269" s="5" t="str">
        <f>IF(H1269="否","不适用",IF(AND(ISNUMBER(E1269),ISNUMBER(F1269)),IF(I1269&gt;规则与名单!$B$2,"是","否"),"未判定"))</f>
        <v>不适用</v>
      </c>
      <c r="K1269" s="5" t="str">
        <f t="shared" si="77"/>
        <v>非测试日纯氢</v>
      </c>
      <c r="L1269" s="6">
        <f t="shared" si="78"/>
        <v>95.7</v>
      </c>
      <c r="M1269" s="5">
        <f t="shared" si="79"/>
        <v>0</v>
      </c>
      <c r="N1269" s="5" t="s">
        <v>7149</v>
      </c>
      <c r="O1269" s="5" t="s">
        <v>7150</v>
      </c>
      <c r="P1269" s="5" t="s">
        <v>7151</v>
      </c>
    </row>
    <row r="1270" ht="19" customHeight="1" spans="1:16">
      <c r="A1270" s="5">
        <v>54</v>
      </c>
      <c r="B1270" s="5" t="s">
        <v>219</v>
      </c>
      <c r="C1270" s="5" t="s">
        <v>49</v>
      </c>
      <c r="D1270" s="8" t="s">
        <v>121</v>
      </c>
      <c r="E1270" s="6">
        <v>105.7</v>
      </c>
      <c r="F1270" s="6">
        <v>112.4</v>
      </c>
      <c r="G1270" s="6">
        <v>105.4</v>
      </c>
      <c r="H1270" s="5" t="s">
        <v>120</v>
      </c>
      <c r="I1270" s="6">
        <f t="shared" si="76"/>
        <v>-6.7</v>
      </c>
      <c r="J1270" s="5" t="str">
        <f>IF(H1270="否","不适用",IF(AND(ISNUMBER(E1270),ISNUMBER(F1270)),IF(I1270&gt;规则与名单!$B$2,"是","否"),"未判定"))</f>
        <v>不适用</v>
      </c>
      <c r="K1270" s="5" t="str">
        <f t="shared" si="77"/>
        <v>非测试日纯氢</v>
      </c>
      <c r="L1270" s="6">
        <f t="shared" si="78"/>
        <v>105.4</v>
      </c>
      <c r="M1270" s="5">
        <f t="shared" si="79"/>
        <v>0</v>
      </c>
      <c r="N1270" s="5" t="s">
        <v>7152</v>
      </c>
      <c r="O1270" s="5" t="s">
        <v>7153</v>
      </c>
      <c r="P1270" s="5" t="s">
        <v>7154</v>
      </c>
    </row>
    <row r="1271" ht="19" customHeight="1" spans="1:16">
      <c r="A1271" s="5">
        <v>54</v>
      </c>
      <c r="B1271" s="5" t="s">
        <v>219</v>
      </c>
      <c r="C1271" s="5" t="s">
        <v>49</v>
      </c>
      <c r="D1271" s="8" t="s">
        <v>170</v>
      </c>
      <c r="E1271" s="6">
        <v>111.5</v>
      </c>
      <c r="F1271" s="6">
        <v>119</v>
      </c>
      <c r="G1271" s="6">
        <v>105</v>
      </c>
      <c r="H1271" s="5" t="s">
        <v>120</v>
      </c>
      <c r="I1271" s="6">
        <f t="shared" si="76"/>
        <v>-7.5</v>
      </c>
      <c r="J1271" s="5" t="str">
        <f>IF(H1271="否","不适用",IF(AND(ISNUMBER(E1271),ISNUMBER(F1271)),IF(I1271&gt;规则与名单!$B$2,"是","否"),"未判定"))</f>
        <v>不适用</v>
      </c>
      <c r="K1271" s="5" t="str">
        <f t="shared" si="77"/>
        <v>非测试日纯氢</v>
      </c>
      <c r="L1271" s="6">
        <f t="shared" si="78"/>
        <v>105</v>
      </c>
      <c r="M1271" s="5">
        <f t="shared" si="79"/>
        <v>0</v>
      </c>
      <c r="N1271" s="5" t="s">
        <v>7155</v>
      </c>
      <c r="O1271" s="5" t="s">
        <v>7156</v>
      </c>
      <c r="P1271" s="5" t="s">
        <v>7157</v>
      </c>
    </row>
    <row r="1272" ht="19" customHeight="1" spans="1:16">
      <c r="A1272" s="5">
        <v>54</v>
      </c>
      <c r="B1272" s="5" t="s">
        <v>219</v>
      </c>
      <c r="C1272" s="5" t="s">
        <v>49</v>
      </c>
      <c r="D1272" s="8" t="s">
        <v>644</v>
      </c>
      <c r="E1272" s="6">
        <v>105.8</v>
      </c>
      <c r="F1272" s="6">
        <v>112.5</v>
      </c>
      <c r="G1272" s="6">
        <v>104.9</v>
      </c>
      <c r="H1272" s="5" t="s">
        <v>120</v>
      </c>
      <c r="I1272" s="6">
        <f t="shared" si="76"/>
        <v>-6.7</v>
      </c>
      <c r="J1272" s="5" t="str">
        <f>IF(H1272="否","不适用",IF(AND(ISNUMBER(E1272),ISNUMBER(F1272)),IF(I1272&gt;规则与名单!$B$2,"是","否"),"未判定"))</f>
        <v>不适用</v>
      </c>
      <c r="K1272" s="5" t="str">
        <f t="shared" si="77"/>
        <v>非测试日纯氢</v>
      </c>
      <c r="L1272" s="6">
        <f t="shared" si="78"/>
        <v>104.9</v>
      </c>
      <c r="M1272" s="5">
        <f t="shared" si="79"/>
        <v>0</v>
      </c>
      <c r="N1272" s="5" t="s">
        <v>7158</v>
      </c>
      <c r="O1272" s="5" t="s">
        <v>7159</v>
      </c>
      <c r="P1272" s="5" t="s">
        <v>7160</v>
      </c>
    </row>
    <row r="1273" ht="19" customHeight="1" spans="1:16">
      <c r="A1273" s="5">
        <v>54</v>
      </c>
      <c r="B1273" s="5" t="s">
        <v>219</v>
      </c>
      <c r="C1273" s="5" t="s">
        <v>49</v>
      </c>
      <c r="D1273" s="8" t="s">
        <v>3418</v>
      </c>
      <c r="E1273" s="6">
        <v>126.3</v>
      </c>
      <c r="F1273" s="6">
        <v>136</v>
      </c>
      <c r="G1273" s="6">
        <v>126.3</v>
      </c>
      <c r="H1273" s="5" t="s">
        <v>120</v>
      </c>
      <c r="I1273" s="6">
        <f t="shared" si="76"/>
        <v>-9.7</v>
      </c>
      <c r="J1273" s="5" t="str">
        <f>IF(H1273="否","不适用",IF(AND(ISNUMBER(E1273),ISNUMBER(F1273)),IF(I1273&gt;规则与名单!$B$2,"是","否"),"未判定"))</f>
        <v>不适用</v>
      </c>
      <c r="K1273" s="5" t="str">
        <f t="shared" si="77"/>
        <v>非测试日纯氢</v>
      </c>
      <c r="L1273" s="6">
        <f t="shared" si="78"/>
        <v>126.3</v>
      </c>
      <c r="M1273" s="5">
        <f t="shared" si="79"/>
        <v>0</v>
      </c>
      <c r="N1273" s="5" t="s">
        <v>7161</v>
      </c>
      <c r="O1273" s="5" t="s">
        <v>7162</v>
      </c>
      <c r="P1273" s="5" t="s">
        <v>7163</v>
      </c>
    </row>
    <row r="1274" ht="19" customHeight="1" spans="1:16">
      <c r="A1274" s="5">
        <v>54</v>
      </c>
      <c r="B1274" s="5" t="s">
        <v>219</v>
      </c>
      <c r="C1274" s="5" t="s">
        <v>49</v>
      </c>
      <c r="D1274" s="8" t="s">
        <v>3422</v>
      </c>
      <c r="E1274" s="6">
        <v>105.5</v>
      </c>
      <c r="F1274" s="6">
        <v>115.1</v>
      </c>
      <c r="G1274" s="6">
        <v>105.1</v>
      </c>
      <c r="H1274" s="5" t="s">
        <v>120</v>
      </c>
      <c r="I1274" s="6">
        <f t="shared" si="76"/>
        <v>-9.59999999999999</v>
      </c>
      <c r="J1274" s="5" t="str">
        <f>IF(H1274="否","不适用",IF(AND(ISNUMBER(E1274),ISNUMBER(F1274)),IF(I1274&gt;规则与名单!$B$2,"是","否"),"未判定"))</f>
        <v>不适用</v>
      </c>
      <c r="K1274" s="5" t="str">
        <f t="shared" si="77"/>
        <v>非测试日纯氢</v>
      </c>
      <c r="L1274" s="6">
        <f t="shared" si="78"/>
        <v>105.1</v>
      </c>
      <c r="M1274" s="5">
        <f t="shared" si="79"/>
        <v>0</v>
      </c>
      <c r="N1274" s="5" t="s">
        <v>7164</v>
      </c>
      <c r="O1274" s="5" t="s">
        <v>7165</v>
      </c>
      <c r="P1274" s="5" t="s">
        <v>7166</v>
      </c>
    </row>
    <row r="1275" ht="19" customHeight="1" spans="1:16">
      <c r="A1275" s="5">
        <v>54</v>
      </c>
      <c r="B1275" s="5" t="s">
        <v>219</v>
      </c>
      <c r="C1275" s="5" t="s">
        <v>49</v>
      </c>
      <c r="D1275" s="8" t="s">
        <v>336</v>
      </c>
      <c r="E1275" s="6">
        <v>80</v>
      </c>
      <c r="F1275" s="6">
        <v>88.8</v>
      </c>
      <c r="G1275" s="6">
        <v>79.4</v>
      </c>
      <c r="H1275" s="5" t="s">
        <v>120</v>
      </c>
      <c r="I1275" s="6">
        <f t="shared" si="76"/>
        <v>-8.8</v>
      </c>
      <c r="J1275" s="5" t="str">
        <f>IF(H1275="否","不适用",IF(AND(ISNUMBER(E1275),ISNUMBER(F1275)),IF(I1275&gt;规则与名单!$B$2,"是","否"),"未判定"))</f>
        <v>不适用</v>
      </c>
      <c r="K1275" s="5" t="str">
        <f t="shared" si="77"/>
        <v>非测试日纯氢</v>
      </c>
      <c r="L1275" s="6">
        <f t="shared" si="78"/>
        <v>79.4</v>
      </c>
      <c r="M1275" s="5">
        <f t="shared" si="79"/>
        <v>0</v>
      </c>
      <c r="N1275" s="5" t="s">
        <v>7167</v>
      </c>
      <c r="O1275" s="5" t="s">
        <v>7168</v>
      </c>
      <c r="P1275" s="5" t="s">
        <v>7169</v>
      </c>
    </row>
    <row r="1276" ht="19" customHeight="1" spans="1:16">
      <c r="A1276" s="5">
        <v>54</v>
      </c>
      <c r="B1276" s="5" t="s">
        <v>219</v>
      </c>
      <c r="C1276" s="5" t="s">
        <v>49</v>
      </c>
      <c r="D1276" s="8" t="s">
        <v>653</v>
      </c>
      <c r="E1276" s="6">
        <v>105.7</v>
      </c>
      <c r="F1276" s="6">
        <v>114.6</v>
      </c>
      <c r="G1276" s="6">
        <v>105.6</v>
      </c>
      <c r="H1276" s="5" t="s">
        <v>120</v>
      </c>
      <c r="I1276" s="6">
        <f t="shared" si="76"/>
        <v>-8.89999999999999</v>
      </c>
      <c r="J1276" s="5" t="str">
        <f>IF(H1276="否","不适用",IF(AND(ISNUMBER(E1276),ISNUMBER(F1276)),IF(I1276&gt;规则与名单!$B$2,"是","否"),"未判定"))</f>
        <v>不适用</v>
      </c>
      <c r="K1276" s="5" t="str">
        <f t="shared" si="77"/>
        <v>非测试日纯氢</v>
      </c>
      <c r="L1276" s="6">
        <f t="shared" si="78"/>
        <v>105.6</v>
      </c>
      <c r="M1276" s="5">
        <f t="shared" si="79"/>
        <v>0</v>
      </c>
      <c r="N1276" s="5" t="s">
        <v>7170</v>
      </c>
      <c r="O1276" s="5" t="s">
        <v>7171</v>
      </c>
      <c r="P1276" s="5" t="s">
        <v>7172</v>
      </c>
    </row>
    <row r="1277" ht="19" customHeight="1" spans="1:16">
      <c r="A1277" s="5">
        <v>54</v>
      </c>
      <c r="B1277" s="5" t="s">
        <v>219</v>
      </c>
      <c r="C1277" s="5" t="s">
        <v>49</v>
      </c>
      <c r="D1277" s="8" t="s">
        <v>140</v>
      </c>
      <c r="E1277" s="6">
        <v>103.2</v>
      </c>
      <c r="F1277" s="6">
        <v>111.2</v>
      </c>
      <c r="G1277" s="6">
        <v>103.2</v>
      </c>
      <c r="H1277" s="5" t="s">
        <v>120</v>
      </c>
      <c r="I1277" s="6">
        <f t="shared" si="76"/>
        <v>-8</v>
      </c>
      <c r="J1277" s="5" t="str">
        <f>IF(H1277="否","不适用",IF(AND(ISNUMBER(E1277),ISNUMBER(F1277)),IF(I1277&gt;规则与名单!$B$2,"是","否"),"未判定"))</f>
        <v>不适用</v>
      </c>
      <c r="K1277" s="5" t="str">
        <f t="shared" si="77"/>
        <v>非测试日纯氢</v>
      </c>
      <c r="L1277" s="6">
        <f t="shared" si="78"/>
        <v>103.2</v>
      </c>
      <c r="M1277" s="5">
        <f t="shared" si="79"/>
        <v>0</v>
      </c>
      <c r="N1277" s="5" t="s">
        <v>7173</v>
      </c>
      <c r="O1277" s="5" t="s">
        <v>7174</v>
      </c>
      <c r="P1277" s="5" t="s">
        <v>7175</v>
      </c>
    </row>
    <row r="1278" ht="19" customHeight="1" spans="1:16">
      <c r="A1278" s="5">
        <v>54</v>
      </c>
      <c r="B1278" s="5" t="s">
        <v>219</v>
      </c>
      <c r="C1278" s="5" t="s">
        <v>49</v>
      </c>
      <c r="D1278" s="8" t="s">
        <v>115</v>
      </c>
      <c r="E1278" s="6">
        <v>206.9</v>
      </c>
      <c r="F1278" s="6">
        <v>215.2</v>
      </c>
      <c r="G1278" s="6">
        <v>206.8</v>
      </c>
      <c r="H1278" s="5" t="s">
        <v>120</v>
      </c>
      <c r="I1278" s="6">
        <f t="shared" si="76"/>
        <v>-8.29999999999998</v>
      </c>
      <c r="J1278" s="5" t="str">
        <f>IF(H1278="否","不适用",IF(AND(ISNUMBER(E1278),ISNUMBER(F1278)),IF(I1278&gt;规则与名单!$B$2,"是","否"),"未判定"))</f>
        <v>不适用</v>
      </c>
      <c r="K1278" s="5" t="str">
        <f t="shared" si="77"/>
        <v>非测试日纯氢</v>
      </c>
      <c r="L1278" s="6">
        <f t="shared" si="78"/>
        <v>206.8</v>
      </c>
      <c r="M1278" s="5">
        <f t="shared" si="79"/>
        <v>0</v>
      </c>
      <c r="N1278" s="5" t="s">
        <v>7176</v>
      </c>
      <c r="O1278" s="5" t="s">
        <v>7177</v>
      </c>
      <c r="P1278" s="5" t="s">
        <v>7178</v>
      </c>
    </row>
    <row r="1279" ht="19" customHeight="1" spans="1:16">
      <c r="A1279" s="5">
        <v>55</v>
      </c>
      <c r="B1279" s="5" t="s">
        <v>220</v>
      </c>
      <c r="C1279" s="5" t="s">
        <v>49</v>
      </c>
      <c r="D1279" s="8" t="s">
        <v>114</v>
      </c>
      <c r="E1279" s="6">
        <v>1837.1</v>
      </c>
      <c r="F1279" s="6">
        <v>0</v>
      </c>
      <c r="G1279" s="6">
        <v>1802.3</v>
      </c>
      <c r="H1279" s="5" t="s">
        <v>113</v>
      </c>
      <c r="I1279" s="6">
        <f t="shared" si="76"/>
        <v>1837.1</v>
      </c>
      <c r="J1279" s="5" t="str">
        <f>IF(H1279="否","不适用",IF(AND(ISNUMBER(E1279),ISNUMBER(F1279)),IF(I1279&gt;规则与名单!$B$2,"是","否"),"未判定"))</f>
        <v>是</v>
      </c>
      <c r="K1279" s="5" t="str">
        <f t="shared" si="77"/>
        <v>测试日GPS</v>
      </c>
      <c r="L1279" s="6">
        <f t="shared" si="78"/>
        <v>0</v>
      </c>
      <c r="M1279" s="5">
        <f t="shared" si="79"/>
        <v>0</v>
      </c>
      <c r="N1279" s="5" t="s">
        <v>7179</v>
      </c>
      <c r="O1279" s="5" t="s">
        <v>7180</v>
      </c>
      <c r="P1279" s="5" t="s">
        <v>7181</v>
      </c>
    </row>
    <row r="1280" ht="19" customHeight="1" spans="1:16">
      <c r="A1280" s="5">
        <v>55</v>
      </c>
      <c r="B1280" s="5" t="s">
        <v>220</v>
      </c>
      <c r="C1280" s="5" t="s">
        <v>49</v>
      </c>
      <c r="D1280" s="8" t="s">
        <v>605</v>
      </c>
      <c r="E1280" s="6">
        <v>1457.7</v>
      </c>
      <c r="F1280" s="6">
        <v>8</v>
      </c>
      <c r="G1280" s="6">
        <v>1432.5</v>
      </c>
      <c r="H1280" s="5" t="s">
        <v>113</v>
      </c>
      <c r="I1280" s="6">
        <f t="shared" si="76"/>
        <v>1449.7</v>
      </c>
      <c r="J1280" s="5" t="str">
        <f>IF(H1280="否","不适用",IF(AND(ISNUMBER(E1280),ISNUMBER(F1280)),IF(I1280&gt;规则与名单!$B$2,"是","否"),"未判定"))</f>
        <v>是</v>
      </c>
      <c r="K1280" s="5" t="str">
        <f t="shared" si="77"/>
        <v>测试日GPS</v>
      </c>
      <c r="L1280" s="6">
        <f t="shared" si="78"/>
        <v>8</v>
      </c>
      <c r="M1280" s="5">
        <f t="shared" si="79"/>
        <v>0</v>
      </c>
      <c r="N1280" s="5" t="s">
        <v>7182</v>
      </c>
      <c r="O1280" s="5" t="s">
        <v>7183</v>
      </c>
      <c r="P1280" s="5" t="s">
        <v>7184</v>
      </c>
    </row>
    <row r="1281" ht="19" customHeight="1" spans="1:16">
      <c r="A1281" s="5">
        <v>55</v>
      </c>
      <c r="B1281" s="5" t="s">
        <v>220</v>
      </c>
      <c r="C1281" s="5" t="s">
        <v>49</v>
      </c>
      <c r="D1281" s="8" t="s">
        <v>186</v>
      </c>
      <c r="E1281" s="6">
        <v>1394</v>
      </c>
      <c r="F1281" s="6">
        <v>8.7</v>
      </c>
      <c r="G1281" s="6">
        <v>1600.8</v>
      </c>
      <c r="H1281" s="5" t="s">
        <v>113</v>
      </c>
      <c r="I1281" s="6">
        <f t="shared" si="76"/>
        <v>1385.3</v>
      </c>
      <c r="J1281" s="5" t="str">
        <f>IF(H1281="否","不适用",IF(AND(ISNUMBER(E1281),ISNUMBER(F1281)),IF(I1281&gt;规则与名单!$B$2,"是","否"),"未判定"))</f>
        <v>是</v>
      </c>
      <c r="K1281" s="5" t="str">
        <f t="shared" si="77"/>
        <v>测试日GPS</v>
      </c>
      <c r="L1281" s="6">
        <f t="shared" si="78"/>
        <v>8.7</v>
      </c>
      <c r="M1281" s="5">
        <f t="shared" si="79"/>
        <v>0</v>
      </c>
      <c r="N1281" s="5" t="s">
        <v>7185</v>
      </c>
      <c r="O1281" s="5" t="s">
        <v>7186</v>
      </c>
      <c r="P1281" s="5" t="s">
        <v>7187</v>
      </c>
    </row>
    <row r="1282" ht="19" customHeight="1" spans="1:16">
      <c r="A1282" s="5">
        <v>55</v>
      </c>
      <c r="B1282" s="5" t="s">
        <v>220</v>
      </c>
      <c r="C1282" s="5" t="s">
        <v>49</v>
      </c>
      <c r="D1282" s="8" t="s">
        <v>165</v>
      </c>
      <c r="E1282" s="6">
        <v>2112</v>
      </c>
      <c r="F1282" s="6">
        <v>0.233</v>
      </c>
      <c r="G1282" s="6">
        <v>1701.7</v>
      </c>
      <c r="H1282" s="5" t="s">
        <v>113</v>
      </c>
      <c r="I1282" s="6">
        <f t="shared" ref="I1282:I1345" si="80">IF(AND(ISNUMBER(E1282),ISNUMBER(F1282)),E1282-F1282,"")</f>
        <v>2111.767</v>
      </c>
      <c r="J1282" s="5" t="str">
        <f>IF(H1282="否","不适用",IF(AND(ISNUMBER(E1282),ISNUMBER(F1282)),IF(I1282&gt;规则与名单!$B$2,"是","否"),"未判定"))</f>
        <v>是</v>
      </c>
      <c r="K1282" s="5" t="str">
        <f t="shared" ref="K1282:K1345" si="81">IF(J1282="是",IF(ISNUMBER(F1282),"测试日GPS","缺失"),IF(ISNUMBER(G1282),"非测试日纯氢",IF(AND(H1282="是",J1282="未判定"),IF(ISNUMBER(F1282),"测试名单无纯氢GPS","缺失"),IF(ISNUMBER(E1282),"非测试日仪表","缺失"))))</f>
        <v>测试日GPS</v>
      </c>
      <c r="L1282" s="6">
        <f t="shared" ref="L1282:L1345" si="82">IF(K1282="缺失","",IF(K1282="非测试日纯氢",G1282,IF(K1282="非测试日仪表",E1282,F1282)))</f>
        <v>0.233</v>
      </c>
      <c r="M1282" s="5">
        <f t="shared" ref="M1282:M1345" si="83">IF(K1282="缺失",1,0)</f>
        <v>0</v>
      </c>
      <c r="N1282" s="5" t="s">
        <v>7188</v>
      </c>
      <c r="O1282" s="5" t="s">
        <v>7189</v>
      </c>
      <c r="P1282" s="5" t="s">
        <v>7190</v>
      </c>
    </row>
    <row r="1283" ht="19" customHeight="1" spans="1:16">
      <c r="A1283" s="5">
        <v>55</v>
      </c>
      <c r="B1283" s="5" t="s">
        <v>220</v>
      </c>
      <c r="C1283" s="5" t="s">
        <v>49</v>
      </c>
      <c r="D1283" s="8" t="s">
        <v>151</v>
      </c>
      <c r="E1283" s="6">
        <v>920</v>
      </c>
      <c r="F1283" s="6">
        <v>8.9</v>
      </c>
      <c r="G1283" s="6">
        <v>903</v>
      </c>
      <c r="H1283" s="5" t="s">
        <v>113</v>
      </c>
      <c r="I1283" s="6">
        <f t="shared" si="80"/>
        <v>911.1</v>
      </c>
      <c r="J1283" s="5" t="str">
        <f>IF(H1283="否","不适用",IF(AND(ISNUMBER(E1283),ISNUMBER(F1283)),IF(I1283&gt;规则与名单!$B$2,"是","否"),"未判定"))</f>
        <v>是</v>
      </c>
      <c r="K1283" s="5" t="str">
        <f t="shared" si="81"/>
        <v>测试日GPS</v>
      </c>
      <c r="L1283" s="6">
        <f t="shared" si="82"/>
        <v>8.9</v>
      </c>
      <c r="M1283" s="5">
        <f t="shared" si="83"/>
        <v>0</v>
      </c>
      <c r="N1283" s="5" t="s">
        <v>7191</v>
      </c>
      <c r="O1283" s="5" t="s">
        <v>7192</v>
      </c>
      <c r="P1283" s="5" t="s">
        <v>7193</v>
      </c>
    </row>
    <row r="1284" ht="19" customHeight="1" spans="1:16">
      <c r="A1284" s="5">
        <v>55</v>
      </c>
      <c r="B1284" s="5" t="s">
        <v>220</v>
      </c>
      <c r="C1284" s="5" t="s">
        <v>49</v>
      </c>
      <c r="D1284" s="8" t="s">
        <v>3358</v>
      </c>
      <c r="E1284" s="6">
        <v>1161.2</v>
      </c>
      <c r="F1284" s="6">
        <v>0.06</v>
      </c>
      <c r="G1284" s="6">
        <v>1156.6</v>
      </c>
      <c r="H1284" s="5" t="s">
        <v>113</v>
      </c>
      <c r="I1284" s="6">
        <f t="shared" si="80"/>
        <v>1161.14</v>
      </c>
      <c r="J1284" s="5" t="str">
        <f>IF(H1284="否","不适用",IF(AND(ISNUMBER(E1284),ISNUMBER(F1284)),IF(I1284&gt;规则与名单!$B$2,"是","否"),"未判定"))</f>
        <v>是</v>
      </c>
      <c r="K1284" s="5" t="str">
        <f t="shared" si="81"/>
        <v>测试日GPS</v>
      </c>
      <c r="L1284" s="6">
        <f t="shared" si="82"/>
        <v>0.06</v>
      </c>
      <c r="M1284" s="5">
        <f t="shared" si="83"/>
        <v>0</v>
      </c>
      <c r="N1284" s="5" t="s">
        <v>7194</v>
      </c>
      <c r="O1284" s="5" t="s">
        <v>7195</v>
      </c>
      <c r="P1284" s="5" t="s">
        <v>7196</v>
      </c>
    </row>
    <row r="1285" ht="19" customHeight="1" spans="1:16">
      <c r="A1285" s="5">
        <v>55</v>
      </c>
      <c r="B1285" s="5" t="s">
        <v>220</v>
      </c>
      <c r="C1285" s="5" t="s">
        <v>49</v>
      </c>
      <c r="D1285" s="8" t="s">
        <v>272</v>
      </c>
      <c r="E1285" s="6">
        <v>1106.6</v>
      </c>
      <c r="F1285" s="6">
        <v>0.06</v>
      </c>
      <c r="G1285" s="6">
        <v>1022.8</v>
      </c>
      <c r="H1285" s="5" t="s">
        <v>113</v>
      </c>
      <c r="I1285" s="6">
        <f t="shared" si="80"/>
        <v>1106.54</v>
      </c>
      <c r="J1285" s="5" t="str">
        <f>IF(H1285="否","不适用",IF(AND(ISNUMBER(E1285),ISNUMBER(F1285)),IF(I1285&gt;规则与名单!$B$2,"是","否"),"未判定"))</f>
        <v>是</v>
      </c>
      <c r="K1285" s="5" t="str">
        <f t="shared" si="81"/>
        <v>测试日GPS</v>
      </c>
      <c r="L1285" s="6">
        <f t="shared" si="82"/>
        <v>0.06</v>
      </c>
      <c r="M1285" s="5">
        <f t="shared" si="83"/>
        <v>0</v>
      </c>
      <c r="N1285" s="5" t="s">
        <v>7197</v>
      </c>
      <c r="O1285" s="5" t="s">
        <v>7198</v>
      </c>
      <c r="P1285" s="5" t="s">
        <v>7199</v>
      </c>
    </row>
    <row r="1286" ht="19" customHeight="1" spans="1:16">
      <c r="A1286" s="5">
        <v>55</v>
      </c>
      <c r="B1286" s="5" t="s">
        <v>220</v>
      </c>
      <c r="C1286" s="5" t="s">
        <v>49</v>
      </c>
      <c r="D1286" s="8" t="s">
        <v>506</v>
      </c>
      <c r="E1286" s="6">
        <v>8.2</v>
      </c>
      <c r="F1286" s="6">
        <v>8.7</v>
      </c>
      <c r="G1286" s="6">
        <v>8</v>
      </c>
      <c r="H1286" s="5" t="s">
        <v>113</v>
      </c>
      <c r="I1286" s="6">
        <f t="shared" si="80"/>
        <v>-0.5</v>
      </c>
      <c r="J1286" s="5" t="str">
        <f>IF(H1286="否","不适用",IF(AND(ISNUMBER(E1286),ISNUMBER(F1286)),IF(I1286&gt;规则与名单!$B$2,"是","否"),"未判定"))</f>
        <v>否</v>
      </c>
      <c r="K1286" s="5" t="str">
        <f t="shared" si="81"/>
        <v>非测试日纯氢</v>
      </c>
      <c r="L1286" s="6">
        <f t="shared" si="82"/>
        <v>8</v>
      </c>
      <c r="M1286" s="5">
        <f t="shared" si="83"/>
        <v>0</v>
      </c>
      <c r="N1286" s="5" t="s">
        <v>7200</v>
      </c>
      <c r="O1286" s="5" t="s">
        <v>7201</v>
      </c>
      <c r="P1286" s="5" t="s">
        <v>7202</v>
      </c>
    </row>
    <row r="1287" ht="19" customHeight="1" spans="1:16">
      <c r="A1287" s="5">
        <v>55</v>
      </c>
      <c r="B1287" s="5" t="s">
        <v>220</v>
      </c>
      <c r="C1287" s="5" t="s">
        <v>49</v>
      </c>
      <c r="D1287" s="8" t="s">
        <v>673</v>
      </c>
      <c r="E1287" s="6"/>
      <c r="F1287" s="6">
        <v>0</v>
      </c>
      <c r="G1287" s="6"/>
      <c r="H1287" s="5" t="s">
        <v>113</v>
      </c>
      <c r="I1287" s="6" t="str">
        <f t="shared" si="80"/>
        <v/>
      </c>
      <c r="J1287" s="5" t="str">
        <f>IF(H1287="否","不适用",IF(AND(ISNUMBER(E1287),ISNUMBER(F1287)),IF(I1287&gt;规则与名单!$B$2,"是","否"),"未判定"))</f>
        <v>未判定</v>
      </c>
      <c r="K1287" s="5" t="str">
        <f t="shared" si="81"/>
        <v>测试名单无纯氢GPS</v>
      </c>
      <c r="L1287" s="6">
        <f t="shared" si="82"/>
        <v>0</v>
      </c>
      <c r="M1287" s="5">
        <f t="shared" si="83"/>
        <v>0</v>
      </c>
      <c r="N1287" s="5" t="s">
        <v>7203</v>
      </c>
      <c r="O1287" s="5" t="s">
        <v>7204</v>
      </c>
      <c r="P1287" s="5" t="s">
        <v>7205</v>
      </c>
    </row>
    <row r="1288" ht="19" customHeight="1" spans="1:16">
      <c r="A1288" s="5">
        <v>55</v>
      </c>
      <c r="B1288" s="5" t="s">
        <v>220</v>
      </c>
      <c r="C1288" s="5" t="s">
        <v>49</v>
      </c>
      <c r="D1288" s="8" t="s">
        <v>183</v>
      </c>
      <c r="E1288" s="6"/>
      <c r="F1288" s="6">
        <v>0</v>
      </c>
      <c r="G1288" s="6"/>
      <c r="H1288" s="5" t="s">
        <v>113</v>
      </c>
      <c r="I1288" s="6" t="str">
        <f t="shared" si="80"/>
        <v/>
      </c>
      <c r="J1288" s="5" t="str">
        <f>IF(H1288="否","不适用",IF(AND(ISNUMBER(E1288),ISNUMBER(F1288)),IF(I1288&gt;规则与名单!$B$2,"是","否"),"未判定"))</f>
        <v>未判定</v>
      </c>
      <c r="K1288" s="5" t="str">
        <f t="shared" si="81"/>
        <v>测试名单无纯氢GPS</v>
      </c>
      <c r="L1288" s="6">
        <f t="shared" si="82"/>
        <v>0</v>
      </c>
      <c r="M1288" s="5">
        <f t="shared" si="83"/>
        <v>0</v>
      </c>
      <c r="N1288" s="5" t="s">
        <v>7206</v>
      </c>
      <c r="O1288" s="5" t="s">
        <v>7207</v>
      </c>
      <c r="P1288" s="5" t="s">
        <v>7208</v>
      </c>
    </row>
    <row r="1289" ht="19" customHeight="1" spans="1:16">
      <c r="A1289" s="5">
        <v>55</v>
      </c>
      <c r="B1289" s="5" t="s">
        <v>220</v>
      </c>
      <c r="C1289" s="5" t="s">
        <v>49</v>
      </c>
      <c r="D1289" s="8" t="s">
        <v>431</v>
      </c>
      <c r="E1289" s="6">
        <v>462.8</v>
      </c>
      <c r="F1289" s="6">
        <v>373.6</v>
      </c>
      <c r="G1289" s="6">
        <v>249.6</v>
      </c>
      <c r="H1289" s="5" t="s">
        <v>113</v>
      </c>
      <c r="I1289" s="6">
        <f t="shared" si="80"/>
        <v>89.2</v>
      </c>
      <c r="J1289" s="5" t="str">
        <f>IF(H1289="否","不适用",IF(AND(ISNUMBER(E1289),ISNUMBER(F1289)),IF(I1289&gt;规则与名单!$B$2,"是","否"),"未判定"))</f>
        <v>是</v>
      </c>
      <c r="K1289" s="5" t="str">
        <f t="shared" si="81"/>
        <v>测试日GPS</v>
      </c>
      <c r="L1289" s="6">
        <f t="shared" si="82"/>
        <v>373.6</v>
      </c>
      <c r="M1289" s="5">
        <f t="shared" si="83"/>
        <v>0</v>
      </c>
      <c r="N1289" s="5" t="s">
        <v>7209</v>
      </c>
      <c r="O1289" s="5" t="s">
        <v>7210</v>
      </c>
      <c r="P1289" s="5" t="s">
        <v>7211</v>
      </c>
    </row>
    <row r="1290" ht="19" customHeight="1" spans="1:16">
      <c r="A1290" s="5">
        <v>55</v>
      </c>
      <c r="B1290" s="5" t="s">
        <v>220</v>
      </c>
      <c r="C1290" s="5" t="s">
        <v>49</v>
      </c>
      <c r="D1290" s="8" t="s">
        <v>3377</v>
      </c>
      <c r="E1290" s="6"/>
      <c r="F1290" s="6">
        <v>0.04</v>
      </c>
      <c r="G1290" s="6"/>
      <c r="H1290" s="5" t="s">
        <v>113</v>
      </c>
      <c r="I1290" s="6" t="str">
        <f t="shared" si="80"/>
        <v/>
      </c>
      <c r="J1290" s="5" t="str">
        <f>IF(H1290="否","不适用",IF(AND(ISNUMBER(E1290),ISNUMBER(F1290)),IF(I1290&gt;规则与名单!$B$2,"是","否"),"未判定"))</f>
        <v>未判定</v>
      </c>
      <c r="K1290" s="5" t="str">
        <f t="shared" si="81"/>
        <v>测试名单无纯氢GPS</v>
      </c>
      <c r="L1290" s="6">
        <f t="shared" si="82"/>
        <v>0.04</v>
      </c>
      <c r="M1290" s="5">
        <f t="shared" si="83"/>
        <v>0</v>
      </c>
      <c r="N1290" s="5" t="s">
        <v>7212</v>
      </c>
      <c r="O1290" s="5" t="s">
        <v>7213</v>
      </c>
      <c r="P1290" s="5" t="s">
        <v>7214</v>
      </c>
    </row>
    <row r="1291" ht="19" customHeight="1" spans="1:16">
      <c r="A1291" s="5">
        <v>55</v>
      </c>
      <c r="B1291" s="5" t="s">
        <v>220</v>
      </c>
      <c r="C1291" s="5" t="s">
        <v>49</v>
      </c>
      <c r="D1291" s="8" t="s">
        <v>407</v>
      </c>
      <c r="E1291" s="6">
        <v>192.7</v>
      </c>
      <c r="F1291" s="6">
        <v>1.3</v>
      </c>
      <c r="G1291" s="6">
        <v>22.1</v>
      </c>
      <c r="H1291" s="5" t="s">
        <v>113</v>
      </c>
      <c r="I1291" s="6">
        <f t="shared" si="80"/>
        <v>191.4</v>
      </c>
      <c r="J1291" s="5" t="str">
        <f>IF(H1291="否","不适用",IF(AND(ISNUMBER(E1291),ISNUMBER(F1291)),IF(I1291&gt;规则与名单!$B$2,"是","否"),"未判定"))</f>
        <v>是</v>
      </c>
      <c r="K1291" s="5" t="str">
        <f t="shared" si="81"/>
        <v>测试日GPS</v>
      </c>
      <c r="L1291" s="6">
        <f t="shared" si="82"/>
        <v>1.3</v>
      </c>
      <c r="M1291" s="5">
        <f t="shared" si="83"/>
        <v>0</v>
      </c>
      <c r="N1291" s="5" t="s">
        <v>7215</v>
      </c>
      <c r="O1291" s="5" t="s">
        <v>7216</v>
      </c>
      <c r="P1291" s="5" t="s">
        <v>7217</v>
      </c>
    </row>
    <row r="1292" ht="19" customHeight="1" spans="1:16">
      <c r="A1292" s="5">
        <v>55</v>
      </c>
      <c r="B1292" s="5" t="s">
        <v>220</v>
      </c>
      <c r="C1292" s="5" t="s">
        <v>49</v>
      </c>
      <c r="D1292" s="8" t="s">
        <v>411</v>
      </c>
      <c r="E1292" s="6">
        <v>56.2</v>
      </c>
      <c r="F1292" s="6">
        <v>96.2</v>
      </c>
      <c r="G1292" s="6">
        <v>55.7</v>
      </c>
      <c r="H1292" s="5" t="s">
        <v>113</v>
      </c>
      <c r="I1292" s="6">
        <f t="shared" si="80"/>
        <v>-40</v>
      </c>
      <c r="J1292" s="5" t="str">
        <f>IF(H1292="否","不适用",IF(AND(ISNUMBER(E1292),ISNUMBER(F1292)),IF(I1292&gt;规则与名单!$B$2,"是","否"),"未判定"))</f>
        <v>否</v>
      </c>
      <c r="K1292" s="5" t="str">
        <f t="shared" si="81"/>
        <v>非测试日纯氢</v>
      </c>
      <c r="L1292" s="6">
        <f t="shared" si="82"/>
        <v>55.7</v>
      </c>
      <c r="M1292" s="5">
        <f t="shared" si="83"/>
        <v>0</v>
      </c>
      <c r="N1292" s="5" t="s">
        <v>7218</v>
      </c>
      <c r="O1292" s="5" t="s">
        <v>7219</v>
      </c>
      <c r="P1292" s="5" t="s">
        <v>7220</v>
      </c>
    </row>
    <row r="1293" ht="19" customHeight="1" spans="1:16">
      <c r="A1293" s="5">
        <v>55</v>
      </c>
      <c r="B1293" s="5" t="s">
        <v>220</v>
      </c>
      <c r="C1293" s="5" t="s">
        <v>49</v>
      </c>
      <c r="D1293" s="8" t="s">
        <v>251</v>
      </c>
      <c r="E1293" s="6">
        <v>43.5</v>
      </c>
      <c r="F1293" s="6">
        <v>44.1</v>
      </c>
      <c r="G1293" s="6">
        <v>42.9</v>
      </c>
      <c r="H1293" s="5" t="s">
        <v>113</v>
      </c>
      <c r="I1293" s="6">
        <f t="shared" si="80"/>
        <v>-0.600000000000001</v>
      </c>
      <c r="J1293" s="5" t="str">
        <f>IF(H1293="否","不适用",IF(AND(ISNUMBER(E1293),ISNUMBER(F1293)),IF(I1293&gt;规则与名单!$B$2,"是","否"),"未判定"))</f>
        <v>否</v>
      </c>
      <c r="K1293" s="5" t="str">
        <f t="shared" si="81"/>
        <v>非测试日纯氢</v>
      </c>
      <c r="L1293" s="6">
        <f t="shared" si="82"/>
        <v>42.9</v>
      </c>
      <c r="M1293" s="5">
        <f t="shared" si="83"/>
        <v>0</v>
      </c>
      <c r="N1293" s="5" t="s">
        <v>7221</v>
      </c>
      <c r="O1293" s="5" t="s">
        <v>7222</v>
      </c>
      <c r="P1293" s="5" t="s">
        <v>7223</v>
      </c>
    </row>
    <row r="1294" ht="19" customHeight="1" spans="1:16">
      <c r="A1294" s="5">
        <v>55</v>
      </c>
      <c r="B1294" s="5" t="s">
        <v>220</v>
      </c>
      <c r="C1294" s="5" t="s">
        <v>49</v>
      </c>
      <c r="D1294" s="8" t="s">
        <v>472</v>
      </c>
      <c r="E1294" s="6">
        <v>0</v>
      </c>
      <c r="F1294" s="6">
        <v>0.03</v>
      </c>
      <c r="G1294" s="6"/>
      <c r="H1294" s="5" t="s">
        <v>113</v>
      </c>
      <c r="I1294" s="6">
        <f t="shared" si="80"/>
        <v>-0.03</v>
      </c>
      <c r="J1294" s="5" t="str">
        <f>IF(H1294="否","不适用",IF(AND(ISNUMBER(E1294),ISNUMBER(F1294)),IF(I1294&gt;规则与名单!$B$2,"是","否"),"未判定"))</f>
        <v>否</v>
      </c>
      <c r="K1294" s="5" t="str">
        <f t="shared" si="81"/>
        <v>非测试日仪表</v>
      </c>
      <c r="L1294" s="6">
        <f t="shared" si="82"/>
        <v>0</v>
      </c>
      <c r="M1294" s="5">
        <f t="shared" si="83"/>
        <v>0</v>
      </c>
      <c r="N1294" s="5" t="s">
        <v>7224</v>
      </c>
      <c r="O1294" s="5" t="s">
        <v>7225</v>
      </c>
      <c r="P1294" s="5" t="s">
        <v>7226</v>
      </c>
    </row>
    <row r="1295" ht="19" customHeight="1" spans="1:16">
      <c r="A1295" s="5">
        <v>55</v>
      </c>
      <c r="B1295" s="5" t="s">
        <v>220</v>
      </c>
      <c r="C1295" s="5" t="s">
        <v>49</v>
      </c>
      <c r="D1295" s="8" t="s">
        <v>466</v>
      </c>
      <c r="E1295" s="6"/>
      <c r="F1295" s="6">
        <v>0</v>
      </c>
      <c r="G1295" s="6"/>
      <c r="H1295" s="5" t="s">
        <v>113</v>
      </c>
      <c r="I1295" s="6" t="str">
        <f t="shared" si="80"/>
        <v/>
      </c>
      <c r="J1295" s="5" t="str">
        <f>IF(H1295="否","不适用",IF(AND(ISNUMBER(E1295),ISNUMBER(F1295)),IF(I1295&gt;规则与名单!$B$2,"是","否"),"未判定"))</f>
        <v>未判定</v>
      </c>
      <c r="K1295" s="5" t="str">
        <f t="shared" si="81"/>
        <v>测试名单无纯氢GPS</v>
      </c>
      <c r="L1295" s="6">
        <f t="shared" si="82"/>
        <v>0</v>
      </c>
      <c r="M1295" s="5">
        <f t="shared" si="83"/>
        <v>0</v>
      </c>
      <c r="N1295" s="5" t="s">
        <v>7227</v>
      </c>
      <c r="O1295" s="5" t="s">
        <v>7228</v>
      </c>
      <c r="P1295" s="5" t="s">
        <v>7229</v>
      </c>
    </row>
    <row r="1296" ht="19" customHeight="1" spans="1:16">
      <c r="A1296" s="5">
        <v>55</v>
      </c>
      <c r="B1296" s="5" t="s">
        <v>220</v>
      </c>
      <c r="C1296" s="5" t="s">
        <v>49</v>
      </c>
      <c r="D1296" s="8" t="s">
        <v>333</v>
      </c>
      <c r="E1296" s="6">
        <v>16.8</v>
      </c>
      <c r="F1296" s="6">
        <v>16.5</v>
      </c>
      <c r="G1296" s="6">
        <v>16.7</v>
      </c>
      <c r="H1296" s="5" t="s">
        <v>113</v>
      </c>
      <c r="I1296" s="6">
        <f t="shared" si="80"/>
        <v>0.300000000000001</v>
      </c>
      <c r="J1296" s="5" t="str">
        <f>IF(H1296="否","不适用",IF(AND(ISNUMBER(E1296),ISNUMBER(F1296)),IF(I1296&gt;规则与名单!$B$2,"是","否"),"未判定"))</f>
        <v>否</v>
      </c>
      <c r="K1296" s="5" t="str">
        <f t="shared" si="81"/>
        <v>非测试日纯氢</v>
      </c>
      <c r="L1296" s="6">
        <f t="shared" si="82"/>
        <v>16.7</v>
      </c>
      <c r="M1296" s="5">
        <f t="shared" si="83"/>
        <v>0</v>
      </c>
      <c r="N1296" s="5" t="s">
        <v>7230</v>
      </c>
      <c r="O1296" s="5" t="s">
        <v>7231</v>
      </c>
      <c r="P1296" s="5" t="s">
        <v>7232</v>
      </c>
    </row>
    <row r="1297" ht="19" customHeight="1" spans="1:16">
      <c r="A1297" s="5">
        <v>55</v>
      </c>
      <c r="B1297" s="5" t="s">
        <v>220</v>
      </c>
      <c r="C1297" s="5" t="s">
        <v>49</v>
      </c>
      <c r="D1297" s="8" t="s">
        <v>175</v>
      </c>
      <c r="E1297" s="6">
        <v>22.4</v>
      </c>
      <c r="F1297" s="6">
        <v>22.7</v>
      </c>
      <c r="G1297" s="6">
        <v>22.4</v>
      </c>
      <c r="H1297" s="5" t="s">
        <v>113</v>
      </c>
      <c r="I1297" s="6">
        <f t="shared" si="80"/>
        <v>-0.300000000000001</v>
      </c>
      <c r="J1297" s="5" t="str">
        <f>IF(H1297="否","不适用",IF(AND(ISNUMBER(E1297),ISNUMBER(F1297)),IF(I1297&gt;规则与名单!$B$2,"是","否"),"未判定"))</f>
        <v>否</v>
      </c>
      <c r="K1297" s="5" t="str">
        <f t="shared" si="81"/>
        <v>非测试日纯氢</v>
      </c>
      <c r="L1297" s="6">
        <f t="shared" si="82"/>
        <v>22.4</v>
      </c>
      <c r="M1297" s="5">
        <f t="shared" si="83"/>
        <v>0</v>
      </c>
      <c r="N1297" s="5" t="s">
        <v>7233</v>
      </c>
      <c r="O1297" s="5" t="s">
        <v>7234</v>
      </c>
      <c r="P1297" s="5" t="s">
        <v>7235</v>
      </c>
    </row>
    <row r="1298" ht="19" customHeight="1" spans="1:16">
      <c r="A1298" s="5">
        <v>55</v>
      </c>
      <c r="B1298" s="5" t="s">
        <v>220</v>
      </c>
      <c r="C1298" s="5" t="s">
        <v>49</v>
      </c>
      <c r="D1298" s="8" t="s">
        <v>3402</v>
      </c>
      <c r="E1298" s="6"/>
      <c r="F1298" s="6">
        <v>0</v>
      </c>
      <c r="G1298" s="6"/>
      <c r="H1298" s="5" t="s">
        <v>113</v>
      </c>
      <c r="I1298" s="6" t="str">
        <f t="shared" si="80"/>
        <v/>
      </c>
      <c r="J1298" s="5" t="str">
        <f>IF(H1298="否","不适用",IF(AND(ISNUMBER(E1298),ISNUMBER(F1298)),IF(I1298&gt;规则与名单!$B$2,"是","否"),"未判定"))</f>
        <v>未判定</v>
      </c>
      <c r="K1298" s="5" t="str">
        <f t="shared" si="81"/>
        <v>测试名单无纯氢GPS</v>
      </c>
      <c r="L1298" s="6">
        <f t="shared" si="82"/>
        <v>0</v>
      </c>
      <c r="M1298" s="5">
        <f t="shared" si="83"/>
        <v>0</v>
      </c>
      <c r="N1298" s="5" t="s">
        <v>7236</v>
      </c>
      <c r="O1298" s="5" t="s">
        <v>7237</v>
      </c>
      <c r="P1298" s="5" t="s">
        <v>7238</v>
      </c>
    </row>
    <row r="1299" ht="19" customHeight="1" spans="1:16">
      <c r="A1299" s="5">
        <v>55</v>
      </c>
      <c r="B1299" s="5" t="s">
        <v>220</v>
      </c>
      <c r="C1299" s="5" t="s">
        <v>49</v>
      </c>
      <c r="D1299" s="8" t="s">
        <v>487</v>
      </c>
      <c r="E1299" s="6"/>
      <c r="F1299" s="6">
        <v>0</v>
      </c>
      <c r="G1299" s="6"/>
      <c r="H1299" s="5" t="s">
        <v>113</v>
      </c>
      <c r="I1299" s="6" t="str">
        <f t="shared" si="80"/>
        <v/>
      </c>
      <c r="J1299" s="5" t="str">
        <f>IF(H1299="否","不适用",IF(AND(ISNUMBER(E1299),ISNUMBER(F1299)),IF(I1299&gt;规则与名单!$B$2,"是","否"),"未判定"))</f>
        <v>未判定</v>
      </c>
      <c r="K1299" s="5" t="str">
        <f t="shared" si="81"/>
        <v>测试名单无纯氢GPS</v>
      </c>
      <c r="L1299" s="6">
        <f t="shared" si="82"/>
        <v>0</v>
      </c>
      <c r="M1299" s="5">
        <f t="shared" si="83"/>
        <v>0</v>
      </c>
      <c r="N1299" s="5" t="s">
        <v>7239</v>
      </c>
      <c r="O1299" s="5" t="s">
        <v>7240</v>
      </c>
      <c r="P1299" s="5" t="s">
        <v>7241</v>
      </c>
    </row>
    <row r="1300" ht="19" customHeight="1" spans="1:16">
      <c r="A1300" s="5">
        <v>55</v>
      </c>
      <c r="B1300" s="5" t="s">
        <v>220</v>
      </c>
      <c r="C1300" s="5" t="s">
        <v>49</v>
      </c>
      <c r="D1300" s="8" t="s">
        <v>121</v>
      </c>
      <c r="E1300" s="6"/>
      <c r="F1300" s="6">
        <v>0</v>
      </c>
      <c r="G1300" s="6"/>
      <c r="H1300" s="5" t="s">
        <v>113</v>
      </c>
      <c r="I1300" s="6" t="str">
        <f t="shared" si="80"/>
        <v/>
      </c>
      <c r="J1300" s="5" t="str">
        <f>IF(H1300="否","不适用",IF(AND(ISNUMBER(E1300),ISNUMBER(F1300)),IF(I1300&gt;规则与名单!$B$2,"是","否"),"未判定"))</f>
        <v>未判定</v>
      </c>
      <c r="K1300" s="5" t="str">
        <f t="shared" si="81"/>
        <v>测试名单无纯氢GPS</v>
      </c>
      <c r="L1300" s="6">
        <f t="shared" si="82"/>
        <v>0</v>
      </c>
      <c r="M1300" s="5">
        <f t="shared" si="83"/>
        <v>0</v>
      </c>
      <c r="N1300" s="5" t="s">
        <v>7242</v>
      </c>
      <c r="O1300" s="5" t="s">
        <v>7243</v>
      </c>
      <c r="P1300" s="5" t="s">
        <v>7244</v>
      </c>
    </row>
    <row r="1301" ht="19" customHeight="1" spans="1:16">
      <c r="A1301" s="5">
        <v>55</v>
      </c>
      <c r="B1301" s="5" t="s">
        <v>220</v>
      </c>
      <c r="C1301" s="5" t="s">
        <v>49</v>
      </c>
      <c r="D1301" s="8" t="s">
        <v>170</v>
      </c>
      <c r="E1301" s="6"/>
      <c r="F1301" s="6">
        <v>0</v>
      </c>
      <c r="G1301" s="6"/>
      <c r="H1301" s="5" t="s">
        <v>113</v>
      </c>
      <c r="I1301" s="6" t="str">
        <f t="shared" si="80"/>
        <v/>
      </c>
      <c r="J1301" s="5" t="str">
        <f>IF(H1301="否","不适用",IF(AND(ISNUMBER(E1301),ISNUMBER(F1301)),IF(I1301&gt;规则与名单!$B$2,"是","否"),"未判定"))</f>
        <v>未判定</v>
      </c>
      <c r="K1301" s="5" t="str">
        <f t="shared" si="81"/>
        <v>测试名单无纯氢GPS</v>
      </c>
      <c r="L1301" s="6">
        <f t="shared" si="82"/>
        <v>0</v>
      </c>
      <c r="M1301" s="5">
        <f t="shared" si="83"/>
        <v>0</v>
      </c>
      <c r="N1301" s="5" t="s">
        <v>7245</v>
      </c>
      <c r="O1301" s="5" t="s">
        <v>7246</v>
      </c>
      <c r="P1301" s="5" t="s">
        <v>7247</v>
      </c>
    </row>
    <row r="1302" ht="19" customHeight="1" spans="1:16">
      <c r="A1302" s="5">
        <v>55</v>
      </c>
      <c r="B1302" s="5" t="s">
        <v>220</v>
      </c>
      <c r="C1302" s="5" t="s">
        <v>49</v>
      </c>
      <c r="D1302" s="8" t="s">
        <v>644</v>
      </c>
      <c r="E1302" s="6">
        <v>10.9</v>
      </c>
      <c r="F1302" s="6">
        <v>11.2</v>
      </c>
      <c r="G1302" s="6">
        <v>10.9</v>
      </c>
      <c r="H1302" s="5" t="s">
        <v>113</v>
      </c>
      <c r="I1302" s="6">
        <f t="shared" si="80"/>
        <v>-0.299999999999999</v>
      </c>
      <c r="J1302" s="5" t="str">
        <f>IF(H1302="否","不适用",IF(AND(ISNUMBER(E1302),ISNUMBER(F1302)),IF(I1302&gt;规则与名单!$B$2,"是","否"),"未判定"))</f>
        <v>否</v>
      </c>
      <c r="K1302" s="5" t="str">
        <f t="shared" si="81"/>
        <v>非测试日纯氢</v>
      </c>
      <c r="L1302" s="6">
        <f t="shared" si="82"/>
        <v>10.9</v>
      </c>
      <c r="M1302" s="5">
        <f t="shared" si="83"/>
        <v>0</v>
      </c>
      <c r="N1302" s="5" t="s">
        <v>7248</v>
      </c>
      <c r="O1302" s="5" t="s">
        <v>7249</v>
      </c>
      <c r="P1302" s="5" t="s">
        <v>7250</v>
      </c>
    </row>
    <row r="1303" ht="19" customHeight="1" spans="1:16">
      <c r="A1303" s="5">
        <v>55</v>
      </c>
      <c r="B1303" s="5" t="s">
        <v>220</v>
      </c>
      <c r="C1303" s="5" t="s">
        <v>49</v>
      </c>
      <c r="D1303" s="8" t="s">
        <v>3418</v>
      </c>
      <c r="E1303" s="6"/>
      <c r="F1303" s="6">
        <v>0</v>
      </c>
      <c r="G1303" s="6"/>
      <c r="H1303" s="5" t="s">
        <v>113</v>
      </c>
      <c r="I1303" s="6" t="str">
        <f t="shared" si="80"/>
        <v/>
      </c>
      <c r="J1303" s="5" t="str">
        <f>IF(H1303="否","不适用",IF(AND(ISNUMBER(E1303),ISNUMBER(F1303)),IF(I1303&gt;规则与名单!$B$2,"是","否"),"未判定"))</f>
        <v>未判定</v>
      </c>
      <c r="K1303" s="5" t="str">
        <f t="shared" si="81"/>
        <v>测试名单无纯氢GPS</v>
      </c>
      <c r="L1303" s="6">
        <f t="shared" si="82"/>
        <v>0</v>
      </c>
      <c r="M1303" s="5">
        <f t="shared" si="83"/>
        <v>0</v>
      </c>
      <c r="N1303" s="5" t="s">
        <v>7251</v>
      </c>
      <c r="O1303" s="5" t="s">
        <v>7252</v>
      </c>
      <c r="P1303" s="5" t="s">
        <v>7253</v>
      </c>
    </row>
    <row r="1304" ht="19" customHeight="1" spans="1:16">
      <c r="A1304" s="5">
        <v>55</v>
      </c>
      <c r="B1304" s="5" t="s">
        <v>220</v>
      </c>
      <c r="C1304" s="5" t="s">
        <v>49</v>
      </c>
      <c r="D1304" s="8" t="s">
        <v>3422</v>
      </c>
      <c r="E1304" s="6"/>
      <c r="F1304" s="6">
        <v>0</v>
      </c>
      <c r="G1304" s="6"/>
      <c r="H1304" s="5" t="s">
        <v>113</v>
      </c>
      <c r="I1304" s="6" t="str">
        <f t="shared" si="80"/>
        <v/>
      </c>
      <c r="J1304" s="5" t="str">
        <f>IF(H1304="否","不适用",IF(AND(ISNUMBER(E1304),ISNUMBER(F1304)),IF(I1304&gt;规则与名单!$B$2,"是","否"),"未判定"))</f>
        <v>未判定</v>
      </c>
      <c r="K1304" s="5" t="str">
        <f t="shared" si="81"/>
        <v>测试名单无纯氢GPS</v>
      </c>
      <c r="L1304" s="6">
        <f t="shared" si="82"/>
        <v>0</v>
      </c>
      <c r="M1304" s="5">
        <f t="shared" si="83"/>
        <v>0</v>
      </c>
      <c r="N1304" s="5" t="s">
        <v>7254</v>
      </c>
      <c r="O1304" s="5" t="s">
        <v>7255</v>
      </c>
      <c r="P1304" s="5" t="s">
        <v>7256</v>
      </c>
    </row>
    <row r="1305" ht="19" customHeight="1" spans="1:16">
      <c r="A1305" s="5">
        <v>55</v>
      </c>
      <c r="B1305" s="5" t="s">
        <v>220</v>
      </c>
      <c r="C1305" s="5" t="s">
        <v>49</v>
      </c>
      <c r="D1305" s="8" t="s">
        <v>336</v>
      </c>
      <c r="E1305" s="6"/>
      <c r="F1305" s="6">
        <v>0</v>
      </c>
      <c r="G1305" s="6"/>
      <c r="H1305" s="5" t="s">
        <v>113</v>
      </c>
      <c r="I1305" s="6" t="str">
        <f t="shared" si="80"/>
        <v/>
      </c>
      <c r="J1305" s="5" t="str">
        <f>IF(H1305="否","不适用",IF(AND(ISNUMBER(E1305),ISNUMBER(F1305)),IF(I1305&gt;规则与名单!$B$2,"是","否"),"未判定"))</f>
        <v>未判定</v>
      </c>
      <c r="K1305" s="5" t="str">
        <f t="shared" si="81"/>
        <v>测试名单无纯氢GPS</v>
      </c>
      <c r="L1305" s="6">
        <f t="shared" si="82"/>
        <v>0</v>
      </c>
      <c r="M1305" s="5">
        <f t="shared" si="83"/>
        <v>0</v>
      </c>
      <c r="N1305" s="5" t="s">
        <v>7257</v>
      </c>
      <c r="O1305" s="5" t="s">
        <v>7258</v>
      </c>
      <c r="P1305" s="5" t="s">
        <v>7259</v>
      </c>
    </row>
    <row r="1306" ht="19" customHeight="1" spans="1:16">
      <c r="A1306" s="5">
        <v>55</v>
      </c>
      <c r="B1306" s="5" t="s">
        <v>220</v>
      </c>
      <c r="C1306" s="5" t="s">
        <v>49</v>
      </c>
      <c r="D1306" s="8" t="s">
        <v>653</v>
      </c>
      <c r="E1306" s="6">
        <v>235.7</v>
      </c>
      <c r="F1306" s="6">
        <v>240.1</v>
      </c>
      <c r="G1306" s="6">
        <v>233.7</v>
      </c>
      <c r="H1306" s="5" t="s">
        <v>113</v>
      </c>
      <c r="I1306" s="6">
        <f t="shared" si="80"/>
        <v>-4.40000000000001</v>
      </c>
      <c r="J1306" s="5" t="str">
        <f>IF(H1306="否","不适用",IF(AND(ISNUMBER(E1306),ISNUMBER(F1306)),IF(I1306&gt;规则与名单!$B$2,"是","否"),"未判定"))</f>
        <v>否</v>
      </c>
      <c r="K1306" s="5" t="str">
        <f t="shared" si="81"/>
        <v>非测试日纯氢</v>
      </c>
      <c r="L1306" s="6">
        <f t="shared" si="82"/>
        <v>233.7</v>
      </c>
      <c r="M1306" s="5">
        <f t="shared" si="83"/>
        <v>0</v>
      </c>
      <c r="N1306" s="5" t="s">
        <v>7260</v>
      </c>
      <c r="O1306" s="5" t="s">
        <v>7261</v>
      </c>
      <c r="P1306" s="5" t="s">
        <v>7262</v>
      </c>
    </row>
    <row r="1307" ht="19" customHeight="1" spans="1:16">
      <c r="A1307" s="5">
        <v>55</v>
      </c>
      <c r="B1307" s="5" t="s">
        <v>220</v>
      </c>
      <c r="C1307" s="5" t="s">
        <v>49</v>
      </c>
      <c r="D1307" s="8" t="s">
        <v>140</v>
      </c>
      <c r="E1307" s="6">
        <v>2</v>
      </c>
      <c r="F1307" s="6">
        <v>2</v>
      </c>
      <c r="G1307" s="6">
        <v>2</v>
      </c>
      <c r="H1307" s="5" t="s">
        <v>113</v>
      </c>
      <c r="I1307" s="6">
        <f t="shared" si="80"/>
        <v>0</v>
      </c>
      <c r="J1307" s="5" t="str">
        <f>IF(H1307="否","不适用",IF(AND(ISNUMBER(E1307),ISNUMBER(F1307)),IF(I1307&gt;规则与名单!$B$2,"是","否"),"未判定"))</f>
        <v>否</v>
      </c>
      <c r="K1307" s="5" t="str">
        <f t="shared" si="81"/>
        <v>非测试日纯氢</v>
      </c>
      <c r="L1307" s="6">
        <f t="shared" si="82"/>
        <v>2</v>
      </c>
      <c r="M1307" s="5">
        <f t="shared" si="83"/>
        <v>0</v>
      </c>
      <c r="N1307" s="5" t="s">
        <v>7263</v>
      </c>
      <c r="O1307" s="5" t="s">
        <v>7264</v>
      </c>
      <c r="P1307" s="5" t="s">
        <v>7265</v>
      </c>
    </row>
    <row r="1308" ht="19" customHeight="1" spans="1:16">
      <c r="A1308" s="5">
        <v>55</v>
      </c>
      <c r="B1308" s="5" t="s">
        <v>220</v>
      </c>
      <c r="C1308" s="5" t="s">
        <v>49</v>
      </c>
      <c r="D1308" s="8" t="s">
        <v>115</v>
      </c>
      <c r="E1308" s="6">
        <v>2.3</v>
      </c>
      <c r="F1308" s="6">
        <v>2.1</v>
      </c>
      <c r="G1308" s="6">
        <v>2.2</v>
      </c>
      <c r="H1308" s="5" t="s">
        <v>113</v>
      </c>
      <c r="I1308" s="6">
        <f t="shared" si="80"/>
        <v>0.2</v>
      </c>
      <c r="J1308" s="5" t="str">
        <f>IF(H1308="否","不适用",IF(AND(ISNUMBER(E1308),ISNUMBER(F1308)),IF(I1308&gt;规则与名单!$B$2,"是","否"),"未判定"))</f>
        <v>否</v>
      </c>
      <c r="K1308" s="5" t="str">
        <f t="shared" si="81"/>
        <v>非测试日纯氢</v>
      </c>
      <c r="L1308" s="6">
        <f t="shared" si="82"/>
        <v>2.2</v>
      </c>
      <c r="M1308" s="5">
        <f t="shared" si="83"/>
        <v>0</v>
      </c>
      <c r="N1308" s="5" t="s">
        <v>7266</v>
      </c>
      <c r="O1308" s="5" t="s">
        <v>7267</v>
      </c>
      <c r="P1308" s="5" t="s">
        <v>7268</v>
      </c>
    </row>
    <row r="1309" ht="19" customHeight="1" spans="1:16">
      <c r="A1309" s="5">
        <v>56</v>
      </c>
      <c r="B1309" s="5" t="s">
        <v>222</v>
      </c>
      <c r="C1309" s="5" t="s">
        <v>49</v>
      </c>
      <c r="D1309" s="8" t="s">
        <v>114</v>
      </c>
      <c r="E1309" s="6">
        <v>89.7</v>
      </c>
      <c r="F1309" s="6">
        <v>99</v>
      </c>
      <c r="G1309" s="6">
        <v>89.5</v>
      </c>
      <c r="H1309" s="5" t="s">
        <v>120</v>
      </c>
      <c r="I1309" s="6">
        <f t="shared" si="80"/>
        <v>-9.3</v>
      </c>
      <c r="J1309" s="5" t="str">
        <f>IF(H1309="否","不适用",IF(AND(ISNUMBER(E1309),ISNUMBER(F1309)),IF(I1309&gt;规则与名单!$B$2,"是","否"),"未判定"))</f>
        <v>不适用</v>
      </c>
      <c r="K1309" s="5" t="str">
        <f t="shared" si="81"/>
        <v>非测试日纯氢</v>
      </c>
      <c r="L1309" s="6">
        <f t="shared" si="82"/>
        <v>89.5</v>
      </c>
      <c r="M1309" s="5">
        <f t="shared" si="83"/>
        <v>0</v>
      </c>
      <c r="N1309" s="5" t="s">
        <v>7269</v>
      </c>
      <c r="O1309" s="5" t="s">
        <v>7270</v>
      </c>
      <c r="P1309" s="5" t="s">
        <v>7271</v>
      </c>
    </row>
    <row r="1310" ht="19" customHeight="1" spans="1:16">
      <c r="A1310" s="5">
        <v>56</v>
      </c>
      <c r="B1310" s="5" t="s">
        <v>222</v>
      </c>
      <c r="C1310" s="5" t="s">
        <v>49</v>
      </c>
      <c r="D1310" s="8" t="s">
        <v>605</v>
      </c>
      <c r="E1310" s="6">
        <v>104.6</v>
      </c>
      <c r="F1310" s="6">
        <v>127.1</v>
      </c>
      <c r="G1310" s="6">
        <v>104.6</v>
      </c>
      <c r="H1310" s="5" t="s">
        <v>120</v>
      </c>
      <c r="I1310" s="6">
        <f t="shared" si="80"/>
        <v>-22.5</v>
      </c>
      <c r="J1310" s="5" t="str">
        <f>IF(H1310="否","不适用",IF(AND(ISNUMBER(E1310),ISNUMBER(F1310)),IF(I1310&gt;规则与名单!$B$2,"是","否"),"未判定"))</f>
        <v>不适用</v>
      </c>
      <c r="K1310" s="5" t="str">
        <f t="shared" si="81"/>
        <v>非测试日纯氢</v>
      </c>
      <c r="L1310" s="6">
        <f t="shared" si="82"/>
        <v>104.6</v>
      </c>
      <c r="M1310" s="5">
        <f t="shared" si="83"/>
        <v>0</v>
      </c>
      <c r="N1310" s="5" t="s">
        <v>7272</v>
      </c>
      <c r="O1310" s="5" t="s">
        <v>7273</v>
      </c>
      <c r="P1310" s="5" t="s">
        <v>7274</v>
      </c>
    </row>
    <row r="1311" ht="19" customHeight="1" spans="1:16">
      <c r="A1311" s="5">
        <v>56</v>
      </c>
      <c r="B1311" s="5" t="s">
        <v>222</v>
      </c>
      <c r="C1311" s="5" t="s">
        <v>49</v>
      </c>
      <c r="D1311" s="8" t="s">
        <v>186</v>
      </c>
      <c r="E1311" s="6">
        <v>87.6</v>
      </c>
      <c r="F1311" s="6">
        <v>118.6</v>
      </c>
      <c r="G1311" s="6">
        <v>87.6</v>
      </c>
      <c r="H1311" s="5" t="s">
        <v>120</v>
      </c>
      <c r="I1311" s="6">
        <f t="shared" si="80"/>
        <v>-31</v>
      </c>
      <c r="J1311" s="5" t="str">
        <f>IF(H1311="否","不适用",IF(AND(ISNUMBER(E1311),ISNUMBER(F1311)),IF(I1311&gt;规则与名单!$B$2,"是","否"),"未判定"))</f>
        <v>不适用</v>
      </c>
      <c r="K1311" s="5" t="str">
        <f t="shared" si="81"/>
        <v>非测试日纯氢</v>
      </c>
      <c r="L1311" s="6">
        <f t="shared" si="82"/>
        <v>87.6</v>
      </c>
      <c r="M1311" s="5">
        <f t="shared" si="83"/>
        <v>0</v>
      </c>
      <c r="N1311" s="5" t="s">
        <v>7275</v>
      </c>
      <c r="O1311" s="5" t="s">
        <v>7276</v>
      </c>
      <c r="P1311" s="5" t="s">
        <v>7277</v>
      </c>
    </row>
    <row r="1312" ht="19" customHeight="1" spans="1:16">
      <c r="A1312" s="5">
        <v>56</v>
      </c>
      <c r="B1312" s="5" t="s">
        <v>222</v>
      </c>
      <c r="C1312" s="5" t="s">
        <v>49</v>
      </c>
      <c r="D1312" s="8" t="s">
        <v>165</v>
      </c>
      <c r="E1312" s="6">
        <v>98.8</v>
      </c>
      <c r="F1312" s="6">
        <v>107.8</v>
      </c>
      <c r="G1312" s="6">
        <v>99.3</v>
      </c>
      <c r="H1312" s="5" t="s">
        <v>120</v>
      </c>
      <c r="I1312" s="6">
        <f t="shared" si="80"/>
        <v>-9</v>
      </c>
      <c r="J1312" s="5" t="str">
        <f>IF(H1312="否","不适用",IF(AND(ISNUMBER(E1312),ISNUMBER(F1312)),IF(I1312&gt;规则与名单!$B$2,"是","否"),"未判定"))</f>
        <v>不适用</v>
      </c>
      <c r="K1312" s="5" t="str">
        <f t="shared" si="81"/>
        <v>非测试日纯氢</v>
      </c>
      <c r="L1312" s="6">
        <f t="shared" si="82"/>
        <v>99.3</v>
      </c>
      <c r="M1312" s="5">
        <f t="shared" si="83"/>
        <v>0</v>
      </c>
      <c r="N1312" s="5" t="s">
        <v>7278</v>
      </c>
      <c r="O1312" s="5" t="s">
        <v>7279</v>
      </c>
      <c r="P1312" s="5" t="s">
        <v>7280</v>
      </c>
    </row>
    <row r="1313" ht="19" customHeight="1" spans="1:16">
      <c r="A1313" s="5">
        <v>56</v>
      </c>
      <c r="B1313" s="5" t="s">
        <v>222</v>
      </c>
      <c r="C1313" s="5" t="s">
        <v>49</v>
      </c>
      <c r="D1313" s="8" t="s">
        <v>151</v>
      </c>
      <c r="E1313" s="6">
        <v>78.8</v>
      </c>
      <c r="F1313" s="6">
        <v>88.1</v>
      </c>
      <c r="G1313" s="6">
        <v>78.6</v>
      </c>
      <c r="H1313" s="5" t="s">
        <v>120</v>
      </c>
      <c r="I1313" s="6">
        <f t="shared" si="80"/>
        <v>-9.3</v>
      </c>
      <c r="J1313" s="5" t="str">
        <f>IF(H1313="否","不适用",IF(AND(ISNUMBER(E1313),ISNUMBER(F1313)),IF(I1313&gt;规则与名单!$B$2,"是","否"),"未判定"))</f>
        <v>不适用</v>
      </c>
      <c r="K1313" s="5" t="str">
        <f t="shared" si="81"/>
        <v>非测试日纯氢</v>
      </c>
      <c r="L1313" s="6">
        <f t="shared" si="82"/>
        <v>78.6</v>
      </c>
      <c r="M1313" s="5">
        <f t="shared" si="83"/>
        <v>0</v>
      </c>
      <c r="N1313" s="5" t="s">
        <v>7281</v>
      </c>
      <c r="O1313" s="5" t="s">
        <v>7282</v>
      </c>
      <c r="P1313" s="5" t="s">
        <v>7283</v>
      </c>
    </row>
    <row r="1314" ht="19" customHeight="1" spans="1:16">
      <c r="A1314" s="5">
        <v>56</v>
      </c>
      <c r="B1314" s="5" t="s">
        <v>222</v>
      </c>
      <c r="C1314" s="5" t="s">
        <v>49</v>
      </c>
      <c r="D1314" s="8" t="s">
        <v>3358</v>
      </c>
      <c r="E1314" s="6">
        <v>101.4</v>
      </c>
      <c r="F1314" s="6">
        <v>109</v>
      </c>
      <c r="G1314" s="6">
        <v>101.4</v>
      </c>
      <c r="H1314" s="5" t="s">
        <v>120</v>
      </c>
      <c r="I1314" s="6">
        <f t="shared" si="80"/>
        <v>-7.59999999999999</v>
      </c>
      <c r="J1314" s="5" t="str">
        <f>IF(H1314="否","不适用",IF(AND(ISNUMBER(E1314),ISNUMBER(F1314)),IF(I1314&gt;规则与名单!$B$2,"是","否"),"未判定"))</f>
        <v>不适用</v>
      </c>
      <c r="K1314" s="5" t="str">
        <f t="shared" si="81"/>
        <v>非测试日纯氢</v>
      </c>
      <c r="L1314" s="6">
        <f t="shared" si="82"/>
        <v>101.4</v>
      </c>
      <c r="M1314" s="5">
        <f t="shared" si="83"/>
        <v>0</v>
      </c>
      <c r="N1314" s="5" t="s">
        <v>7284</v>
      </c>
      <c r="O1314" s="5" t="s">
        <v>7285</v>
      </c>
      <c r="P1314" s="5" t="s">
        <v>7286</v>
      </c>
    </row>
    <row r="1315" ht="19" customHeight="1" spans="1:16">
      <c r="A1315" s="5">
        <v>56</v>
      </c>
      <c r="B1315" s="5" t="s">
        <v>222</v>
      </c>
      <c r="C1315" s="5" t="s">
        <v>49</v>
      </c>
      <c r="D1315" s="8" t="s">
        <v>272</v>
      </c>
      <c r="E1315" s="6">
        <v>87.4</v>
      </c>
      <c r="F1315" s="6">
        <v>98</v>
      </c>
      <c r="G1315" s="6">
        <v>87.3</v>
      </c>
      <c r="H1315" s="5" t="s">
        <v>120</v>
      </c>
      <c r="I1315" s="6">
        <f t="shared" si="80"/>
        <v>-10.6</v>
      </c>
      <c r="J1315" s="5" t="str">
        <f>IF(H1315="否","不适用",IF(AND(ISNUMBER(E1315),ISNUMBER(F1315)),IF(I1315&gt;规则与名单!$B$2,"是","否"),"未判定"))</f>
        <v>不适用</v>
      </c>
      <c r="K1315" s="5" t="str">
        <f t="shared" si="81"/>
        <v>非测试日纯氢</v>
      </c>
      <c r="L1315" s="6">
        <f t="shared" si="82"/>
        <v>87.3</v>
      </c>
      <c r="M1315" s="5">
        <f t="shared" si="83"/>
        <v>0</v>
      </c>
      <c r="N1315" s="5" t="s">
        <v>7287</v>
      </c>
      <c r="O1315" s="5" t="s">
        <v>7288</v>
      </c>
      <c r="P1315" s="5" t="s">
        <v>7289</v>
      </c>
    </row>
    <row r="1316" ht="19" customHeight="1" spans="1:16">
      <c r="A1316" s="5">
        <v>56</v>
      </c>
      <c r="B1316" s="5" t="s">
        <v>222</v>
      </c>
      <c r="C1316" s="5" t="s">
        <v>49</v>
      </c>
      <c r="D1316" s="8" t="s">
        <v>506</v>
      </c>
      <c r="E1316" s="6">
        <v>119.3</v>
      </c>
      <c r="F1316" s="6">
        <v>127.4</v>
      </c>
      <c r="G1316" s="6">
        <v>107.9</v>
      </c>
      <c r="H1316" s="5" t="s">
        <v>120</v>
      </c>
      <c r="I1316" s="6">
        <f t="shared" si="80"/>
        <v>-8.10000000000001</v>
      </c>
      <c r="J1316" s="5" t="str">
        <f>IF(H1316="否","不适用",IF(AND(ISNUMBER(E1316),ISNUMBER(F1316)),IF(I1316&gt;规则与名单!$B$2,"是","否"),"未判定"))</f>
        <v>不适用</v>
      </c>
      <c r="K1316" s="5" t="str">
        <f t="shared" si="81"/>
        <v>非测试日纯氢</v>
      </c>
      <c r="L1316" s="6">
        <f t="shared" si="82"/>
        <v>107.9</v>
      </c>
      <c r="M1316" s="5">
        <f t="shared" si="83"/>
        <v>0</v>
      </c>
      <c r="N1316" s="5" t="s">
        <v>7290</v>
      </c>
      <c r="O1316" s="5" t="s">
        <v>7291</v>
      </c>
      <c r="P1316" s="5" t="s">
        <v>7292</v>
      </c>
    </row>
    <row r="1317" ht="19" customHeight="1" spans="1:16">
      <c r="A1317" s="5">
        <v>56</v>
      </c>
      <c r="B1317" s="5" t="s">
        <v>222</v>
      </c>
      <c r="C1317" s="5" t="s">
        <v>49</v>
      </c>
      <c r="D1317" s="8" t="s">
        <v>673</v>
      </c>
      <c r="E1317" s="6">
        <v>93.5</v>
      </c>
      <c r="F1317" s="6">
        <v>99.1</v>
      </c>
      <c r="G1317" s="6">
        <v>93.4</v>
      </c>
      <c r="H1317" s="5" t="s">
        <v>120</v>
      </c>
      <c r="I1317" s="6">
        <f t="shared" si="80"/>
        <v>-5.59999999999999</v>
      </c>
      <c r="J1317" s="5" t="str">
        <f>IF(H1317="否","不适用",IF(AND(ISNUMBER(E1317),ISNUMBER(F1317)),IF(I1317&gt;规则与名单!$B$2,"是","否"),"未判定"))</f>
        <v>不适用</v>
      </c>
      <c r="K1317" s="5" t="str">
        <f t="shared" si="81"/>
        <v>非测试日纯氢</v>
      </c>
      <c r="L1317" s="6">
        <f t="shared" si="82"/>
        <v>93.4</v>
      </c>
      <c r="M1317" s="5">
        <f t="shared" si="83"/>
        <v>0</v>
      </c>
      <c r="N1317" s="5" t="s">
        <v>7293</v>
      </c>
      <c r="O1317" s="5" t="s">
        <v>7294</v>
      </c>
      <c r="P1317" s="5" t="s">
        <v>7295</v>
      </c>
    </row>
    <row r="1318" ht="19" customHeight="1" spans="1:16">
      <c r="A1318" s="5">
        <v>56</v>
      </c>
      <c r="B1318" s="5" t="s">
        <v>222</v>
      </c>
      <c r="C1318" s="5" t="s">
        <v>49</v>
      </c>
      <c r="D1318" s="8" t="s">
        <v>183</v>
      </c>
      <c r="E1318" s="6">
        <v>93.3</v>
      </c>
      <c r="F1318" s="6">
        <v>101.9</v>
      </c>
      <c r="G1318" s="6">
        <v>91.7</v>
      </c>
      <c r="H1318" s="5" t="s">
        <v>120</v>
      </c>
      <c r="I1318" s="6">
        <f t="shared" si="80"/>
        <v>-8.60000000000001</v>
      </c>
      <c r="J1318" s="5" t="str">
        <f>IF(H1318="否","不适用",IF(AND(ISNUMBER(E1318),ISNUMBER(F1318)),IF(I1318&gt;规则与名单!$B$2,"是","否"),"未判定"))</f>
        <v>不适用</v>
      </c>
      <c r="K1318" s="5" t="str">
        <f t="shared" si="81"/>
        <v>非测试日纯氢</v>
      </c>
      <c r="L1318" s="6">
        <f t="shared" si="82"/>
        <v>91.7</v>
      </c>
      <c r="M1318" s="5">
        <f t="shared" si="83"/>
        <v>0</v>
      </c>
      <c r="N1318" s="5" t="s">
        <v>7296</v>
      </c>
      <c r="O1318" s="5" t="s">
        <v>7297</v>
      </c>
      <c r="P1318" s="5" t="s">
        <v>7298</v>
      </c>
    </row>
    <row r="1319" ht="19" customHeight="1" spans="1:16">
      <c r="A1319" s="5">
        <v>56</v>
      </c>
      <c r="B1319" s="5" t="s">
        <v>222</v>
      </c>
      <c r="C1319" s="5" t="s">
        <v>49</v>
      </c>
      <c r="D1319" s="8" t="s">
        <v>431</v>
      </c>
      <c r="E1319" s="6">
        <v>89.6</v>
      </c>
      <c r="F1319" s="6">
        <v>96.4</v>
      </c>
      <c r="G1319" s="6">
        <v>88.3</v>
      </c>
      <c r="H1319" s="5" t="s">
        <v>120</v>
      </c>
      <c r="I1319" s="6">
        <f t="shared" si="80"/>
        <v>-6.80000000000001</v>
      </c>
      <c r="J1319" s="5" t="str">
        <f>IF(H1319="否","不适用",IF(AND(ISNUMBER(E1319),ISNUMBER(F1319)),IF(I1319&gt;规则与名单!$B$2,"是","否"),"未判定"))</f>
        <v>不适用</v>
      </c>
      <c r="K1319" s="5" t="str">
        <f t="shared" si="81"/>
        <v>非测试日纯氢</v>
      </c>
      <c r="L1319" s="6">
        <f t="shared" si="82"/>
        <v>88.3</v>
      </c>
      <c r="M1319" s="5">
        <f t="shared" si="83"/>
        <v>0</v>
      </c>
      <c r="N1319" s="5" t="s">
        <v>7299</v>
      </c>
      <c r="O1319" s="5" t="s">
        <v>7300</v>
      </c>
      <c r="P1319" s="5" t="s">
        <v>7301</v>
      </c>
    </row>
    <row r="1320" ht="19" customHeight="1" spans="1:16">
      <c r="A1320" s="5">
        <v>56</v>
      </c>
      <c r="B1320" s="5" t="s">
        <v>222</v>
      </c>
      <c r="C1320" s="5" t="s">
        <v>49</v>
      </c>
      <c r="D1320" s="8" t="s">
        <v>3377</v>
      </c>
      <c r="E1320" s="6">
        <v>86.6</v>
      </c>
      <c r="F1320" s="6">
        <v>120.4</v>
      </c>
      <c r="G1320" s="6">
        <v>49.5</v>
      </c>
      <c r="H1320" s="5" t="s">
        <v>120</v>
      </c>
      <c r="I1320" s="6">
        <f t="shared" si="80"/>
        <v>-33.8</v>
      </c>
      <c r="J1320" s="5" t="str">
        <f>IF(H1320="否","不适用",IF(AND(ISNUMBER(E1320),ISNUMBER(F1320)),IF(I1320&gt;规则与名单!$B$2,"是","否"),"未判定"))</f>
        <v>不适用</v>
      </c>
      <c r="K1320" s="5" t="str">
        <f t="shared" si="81"/>
        <v>非测试日纯氢</v>
      </c>
      <c r="L1320" s="6">
        <f t="shared" si="82"/>
        <v>49.5</v>
      </c>
      <c r="M1320" s="5">
        <f t="shared" si="83"/>
        <v>0</v>
      </c>
      <c r="N1320" s="5" t="s">
        <v>7302</v>
      </c>
      <c r="O1320" s="5" t="s">
        <v>7303</v>
      </c>
      <c r="P1320" s="5" t="s">
        <v>7304</v>
      </c>
    </row>
    <row r="1321" ht="19" customHeight="1" spans="1:16">
      <c r="A1321" s="5">
        <v>56</v>
      </c>
      <c r="B1321" s="5" t="s">
        <v>222</v>
      </c>
      <c r="C1321" s="5" t="s">
        <v>49</v>
      </c>
      <c r="D1321" s="8" t="s">
        <v>407</v>
      </c>
      <c r="E1321" s="6">
        <v>115.5</v>
      </c>
      <c r="F1321" s="6">
        <v>98.9</v>
      </c>
      <c r="G1321" s="6">
        <v>74.1</v>
      </c>
      <c r="H1321" s="5" t="s">
        <v>120</v>
      </c>
      <c r="I1321" s="6">
        <f t="shared" si="80"/>
        <v>16.6</v>
      </c>
      <c r="J1321" s="5" t="str">
        <f>IF(H1321="否","不适用",IF(AND(ISNUMBER(E1321),ISNUMBER(F1321)),IF(I1321&gt;规则与名单!$B$2,"是","否"),"未判定"))</f>
        <v>不适用</v>
      </c>
      <c r="K1321" s="5" t="str">
        <f t="shared" si="81"/>
        <v>非测试日纯氢</v>
      </c>
      <c r="L1321" s="6">
        <f t="shared" si="82"/>
        <v>74.1</v>
      </c>
      <c r="M1321" s="5">
        <f t="shared" si="83"/>
        <v>0</v>
      </c>
      <c r="N1321" s="5" t="s">
        <v>7305</v>
      </c>
      <c r="O1321" s="5" t="s">
        <v>7306</v>
      </c>
      <c r="P1321" s="5" t="s">
        <v>7307</v>
      </c>
    </row>
    <row r="1322" ht="19" customHeight="1" spans="1:16">
      <c r="A1322" s="5">
        <v>56</v>
      </c>
      <c r="B1322" s="5" t="s">
        <v>222</v>
      </c>
      <c r="C1322" s="5" t="s">
        <v>49</v>
      </c>
      <c r="D1322" s="8" t="s">
        <v>411</v>
      </c>
      <c r="E1322" s="6">
        <v>92.2</v>
      </c>
      <c r="F1322" s="6">
        <v>98.8</v>
      </c>
      <c r="G1322" s="6">
        <v>81.9</v>
      </c>
      <c r="H1322" s="5" t="s">
        <v>120</v>
      </c>
      <c r="I1322" s="6">
        <f t="shared" si="80"/>
        <v>-6.59999999999999</v>
      </c>
      <c r="J1322" s="5" t="str">
        <f>IF(H1322="否","不适用",IF(AND(ISNUMBER(E1322),ISNUMBER(F1322)),IF(I1322&gt;规则与名单!$B$2,"是","否"),"未判定"))</f>
        <v>不适用</v>
      </c>
      <c r="K1322" s="5" t="str">
        <f t="shared" si="81"/>
        <v>非测试日纯氢</v>
      </c>
      <c r="L1322" s="6">
        <f t="shared" si="82"/>
        <v>81.9</v>
      </c>
      <c r="M1322" s="5">
        <f t="shared" si="83"/>
        <v>0</v>
      </c>
      <c r="N1322" s="5" t="s">
        <v>7308</v>
      </c>
      <c r="O1322" s="5" t="s">
        <v>7309</v>
      </c>
      <c r="P1322" s="5" t="s">
        <v>7310</v>
      </c>
    </row>
    <row r="1323" ht="19" customHeight="1" spans="1:16">
      <c r="A1323" s="5">
        <v>56</v>
      </c>
      <c r="B1323" s="5" t="s">
        <v>222</v>
      </c>
      <c r="C1323" s="5" t="s">
        <v>49</v>
      </c>
      <c r="D1323" s="8" t="s">
        <v>251</v>
      </c>
      <c r="E1323" s="6">
        <v>89.7</v>
      </c>
      <c r="F1323" s="6">
        <v>97.8</v>
      </c>
      <c r="G1323" s="6">
        <v>85.1</v>
      </c>
      <c r="H1323" s="5" t="s">
        <v>120</v>
      </c>
      <c r="I1323" s="6">
        <f t="shared" si="80"/>
        <v>-8.09999999999999</v>
      </c>
      <c r="J1323" s="5" t="str">
        <f>IF(H1323="否","不适用",IF(AND(ISNUMBER(E1323),ISNUMBER(F1323)),IF(I1323&gt;规则与名单!$B$2,"是","否"),"未判定"))</f>
        <v>不适用</v>
      </c>
      <c r="K1323" s="5" t="str">
        <f t="shared" si="81"/>
        <v>非测试日纯氢</v>
      </c>
      <c r="L1323" s="6">
        <f t="shared" si="82"/>
        <v>85.1</v>
      </c>
      <c r="M1323" s="5">
        <f t="shared" si="83"/>
        <v>0</v>
      </c>
      <c r="N1323" s="5" t="s">
        <v>7311</v>
      </c>
      <c r="O1323" s="5" t="s">
        <v>7312</v>
      </c>
      <c r="P1323" s="5" t="s">
        <v>7313</v>
      </c>
    </row>
    <row r="1324" ht="19" customHeight="1" spans="1:16">
      <c r="A1324" s="5">
        <v>56</v>
      </c>
      <c r="B1324" s="5" t="s">
        <v>222</v>
      </c>
      <c r="C1324" s="5" t="s">
        <v>49</v>
      </c>
      <c r="D1324" s="8" t="s">
        <v>472</v>
      </c>
      <c r="E1324" s="6">
        <v>94.5</v>
      </c>
      <c r="F1324" s="6">
        <v>104.9</v>
      </c>
      <c r="G1324" s="6">
        <v>93.9</v>
      </c>
      <c r="H1324" s="5" t="s">
        <v>120</v>
      </c>
      <c r="I1324" s="6">
        <f t="shared" si="80"/>
        <v>-10.4</v>
      </c>
      <c r="J1324" s="5" t="str">
        <f>IF(H1324="否","不适用",IF(AND(ISNUMBER(E1324),ISNUMBER(F1324)),IF(I1324&gt;规则与名单!$B$2,"是","否"),"未判定"))</f>
        <v>不适用</v>
      </c>
      <c r="K1324" s="5" t="str">
        <f t="shared" si="81"/>
        <v>非测试日纯氢</v>
      </c>
      <c r="L1324" s="6">
        <f t="shared" si="82"/>
        <v>93.9</v>
      </c>
      <c r="M1324" s="5">
        <f t="shared" si="83"/>
        <v>0</v>
      </c>
      <c r="N1324" s="5" t="s">
        <v>7314</v>
      </c>
      <c r="O1324" s="5" t="s">
        <v>7315</v>
      </c>
      <c r="P1324" s="5" t="s">
        <v>7316</v>
      </c>
    </row>
    <row r="1325" ht="19" customHeight="1" spans="1:16">
      <c r="A1325" s="5">
        <v>56</v>
      </c>
      <c r="B1325" s="5" t="s">
        <v>222</v>
      </c>
      <c r="C1325" s="5" t="s">
        <v>49</v>
      </c>
      <c r="D1325" s="8" t="s">
        <v>466</v>
      </c>
      <c r="E1325" s="6">
        <v>90</v>
      </c>
      <c r="F1325" s="6">
        <v>97.7</v>
      </c>
      <c r="G1325" s="6">
        <v>85.2</v>
      </c>
      <c r="H1325" s="5" t="s">
        <v>120</v>
      </c>
      <c r="I1325" s="6">
        <f t="shared" si="80"/>
        <v>-7.7</v>
      </c>
      <c r="J1325" s="5" t="str">
        <f>IF(H1325="否","不适用",IF(AND(ISNUMBER(E1325),ISNUMBER(F1325)),IF(I1325&gt;规则与名单!$B$2,"是","否"),"未判定"))</f>
        <v>不适用</v>
      </c>
      <c r="K1325" s="5" t="str">
        <f t="shared" si="81"/>
        <v>非测试日纯氢</v>
      </c>
      <c r="L1325" s="6">
        <f t="shared" si="82"/>
        <v>85.2</v>
      </c>
      <c r="M1325" s="5">
        <f t="shared" si="83"/>
        <v>0</v>
      </c>
      <c r="N1325" s="5" t="s">
        <v>7317</v>
      </c>
      <c r="O1325" s="5" t="s">
        <v>7318</v>
      </c>
      <c r="P1325" s="5" t="s">
        <v>7319</v>
      </c>
    </row>
    <row r="1326" ht="19" customHeight="1" spans="1:16">
      <c r="A1326" s="5">
        <v>56</v>
      </c>
      <c r="B1326" s="5" t="s">
        <v>222</v>
      </c>
      <c r="C1326" s="5" t="s">
        <v>49</v>
      </c>
      <c r="D1326" s="8" t="s">
        <v>333</v>
      </c>
      <c r="E1326" s="6">
        <v>99.2</v>
      </c>
      <c r="F1326" s="6">
        <v>107.6</v>
      </c>
      <c r="G1326" s="6">
        <v>97.3</v>
      </c>
      <c r="H1326" s="5" t="s">
        <v>120</v>
      </c>
      <c r="I1326" s="6">
        <f t="shared" si="80"/>
        <v>-8.39999999999999</v>
      </c>
      <c r="J1326" s="5" t="str">
        <f>IF(H1326="否","不适用",IF(AND(ISNUMBER(E1326),ISNUMBER(F1326)),IF(I1326&gt;规则与名单!$B$2,"是","否"),"未判定"))</f>
        <v>不适用</v>
      </c>
      <c r="K1326" s="5" t="str">
        <f t="shared" si="81"/>
        <v>非测试日纯氢</v>
      </c>
      <c r="L1326" s="6">
        <f t="shared" si="82"/>
        <v>97.3</v>
      </c>
      <c r="M1326" s="5">
        <f t="shared" si="83"/>
        <v>0</v>
      </c>
      <c r="N1326" s="5" t="s">
        <v>7320</v>
      </c>
      <c r="O1326" s="5" t="s">
        <v>7321</v>
      </c>
      <c r="P1326" s="5" t="s">
        <v>7322</v>
      </c>
    </row>
    <row r="1327" ht="19" customHeight="1" spans="1:16">
      <c r="A1327" s="5">
        <v>56</v>
      </c>
      <c r="B1327" s="5" t="s">
        <v>222</v>
      </c>
      <c r="C1327" s="5" t="s">
        <v>49</v>
      </c>
      <c r="D1327" s="8" t="s">
        <v>175</v>
      </c>
      <c r="E1327" s="6">
        <v>119.4</v>
      </c>
      <c r="F1327" s="6">
        <v>126.6</v>
      </c>
      <c r="G1327" s="6">
        <v>119.2</v>
      </c>
      <c r="H1327" s="5" t="s">
        <v>120</v>
      </c>
      <c r="I1327" s="6">
        <f t="shared" si="80"/>
        <v>-7.19999999999999</v>
      </c>
      <c r="J1327" s="5" t="str">
        <f>IF(H1327="否","不适用",IF(AND(ISNUMBER(E1327),ISNUMBER(F1327)),IF(I1327&gt;规则与名单!$B$2,"是","否"),"未判定"))</f>
        <v>不适用</v>
      </c>
      <c r="K1327" s="5" t="str">
        <f t="shared" si="81"/>
        <v>非测试日纯氢</v>
      </c>
      <c r="L1327" s="6">
        <f t="shared" si="82"/>
        <v>119.2</v>
      </c>
      <c r="M1327" s="5">
        <f t="shared" si="83"/>
        <v>0</v>
      </c>
      <c r="N1327" s="5" t="s">
        <v>7323</v>
      </c>
      <c r="O1327" s="5" t="s">
        <v>7324</v>
      </c>
      <c r="P1327" s="5" t="s">
        <v>7325</v>
      </c>
    </row>
    <row r="1328" ht="19" customHeight="1" spans="1:16">
      <c r="A1328" s="5">
        <v>56</v>
      </c>
      <c r="B1328" s="5" t="s">
        <v>222</v>
      </c>
      <c r="C1328" s="5" t="s">
        <v>49</v>
      </c>
      <c r="D1328" s="8" t="s">
        <v>3402</v>
      </c>
      <c r="E1328" s="6">
        <v>88.4</v>
      </c>
      <c r="F1328" s="6">
        <v>96.6</v>
      </c>
      <c r="G1328" s="6">
        <v>88.3</v>
      </c>
      <c r="H1328" s="5" t="s">
        <v>120</v>
      </c>
      <c r="I1328" s="6">
        <f t="shared" si="80"/>
        <v>-8.19999999999999</v>
      </c>
      <c r="J1328" s="5" t="str">
        <f>IF(H1328="否","不适用",IF(AND(ISNUMBER(E1328),ISNUMBER(F1328)),IF(I1328&gt;规则与名单!$B$2,"是","否"),"未判定"))</f>
        <v>不适用</v>
      </c>
      <c r="K1328" s="5" t="str">
        <f t="shared" si="81"/>
        <v>非测试日纯氢</v>
      </c>
      <c r="L1328" s="6">
        <f t="shared" si="82"/>
        <v>88.3</v>
      </c>
      <c r="M1328" s="5">
        <f t="shared" si="83"/>
        <v>0</v>
      </c>
      <c r="N1328" s="5" t="s">
        <v>7326</v>
      </c>
      <c r="O1328" s="5" t="s">
        <v>7327</v>
      </c>
      <c r="P1328" s="5" t="s">
        <v>7328</v>
      </c>
    </row>
    <row r="1329" ht="19" customHeight="1" spans="1:16">
      <c r="A1329" s="5">
        <v>56</v>
      </c>
      <c r="B1329" s="5" t="s">
        <v>222</v>
      </c>
      <c r="C1329" s="5" t="s">
        <v>49</v>
      </c>
      <c r="D1329" s="8" t="s">
        <v>487</v>
      </c>
      <c r="E1329" s="6">
        <v>92.3</v>
      </c>
      <c r="F1329" s="6">
        <v>99.4</v>
      </c>
      <c r="G1329" s="6">
        <v>77.8</v>
      </c>
      <c r="H1329" s="5" t="s">
        <v>120</v>
      </c>
      <c r="I1329" s="6">
        <f t="shared" si="80"/>
        <v>-7.10000000000001</v>
      </c>
      <c r="J1329" s="5" t="str">
        <f>IF(H1329="否","不适用",IF(AND(ISNUMBER(E1329),ISNUMBER(F1329)),IF(I1329&gt;规则与名单!$B$2,"是","否"),"未判定"))</f>
        <v>不适用</v>
      </c>
      <c r="K1329" s="5" t="str">
        <f t="shared" si="81"/>
        <v>非测试日纯氢</v>
      </c>
      <c r="L1329" s="6">
        <f t="shared" si="82"/>
        <v>77.8</v>
      </c>
      <c r="M1329" s="5">
        <f t="shared" si="83"/>
        <v>0</v>
      </c>
      <c r="N1329" s="5" t="s">
        <v>7329</v>
      </c>
      <c r="O1329" s="5" t="s">
        <v>7330</v>
      </c>
      <c r="P1329" s="5" t="s">
        <v>7331</v>
      </c>
    </row>
    <row r="1330" ht="19" customHeight="1" spans="1:16">
      <c r="A1330" s="5">
        <v>56</v>
      </c>
      <c r="B1330" s="5" t="s">
        <v>222</v>
      </c>
      <c r="C1330" s="5" t="s">
        <v>49</v>
      </c>
      <c r="D1330" s="8" t="s">
        <v>121</v>
      </c>
      <c r="E1330" s="6">
        <v>92.3</v>
      </c>
      <c r="F1330" s="6">
        <v>125.8</v>
      </c>
      <c r="G1330" s="6">
        <v>89.2</v>
      </c>
      <c r="H1330" s="5" t="s">
        <v>120</v>
      </c>
      <c r="I1330" s="6">
        <f t="shared" si="80"/>
        <v>-33.5</v>
      </c>
      <c r="J1330" s="5" t="str">
        <f>IF(H1330="否","不适用",IF(AND(ISNUMBER(E1330),ISNUMBER(F1330)),IF(I1330&gt;规则与名单!$B$2,"是","否"),"未判定"))</f>
        <v>不适用</v>
      </c>
      <c r="K1330" s="5" t="str">
        <f t="shared" si="81"/>
        <v>非测试日纯氢</v>
      </c>
      <c r="L1330" s="6">
        <f t="shared" si="82"/>
        <v>89.2</v>
      </c>
      <c r="M1330" s="5">
        <f t="shared" si="83"/>
        <v>0</v>
      </c>
      <c r="N1330" s="5" t="s">
        <v>7332</v>
      </c>
      <c r="O1330" s="5" t="s">
        <v>7333</v>
      </c>
      <c r="P1330" s="5" t="s">
        <v>7334</v>
      </c>
    </row>
    <row r="1331" ht="19" customHeight="1" spans="1:16">
      <c r="A1331" s="5">
        <v>56</v>
      </c>
      <c r="B1331" s="5" t="s">
        <v>222</v>
      </c>
      <c r="C1331" s="5" t="s">
        <v>49</v>
      </c>
      <c r="D1331" s="8" t="s">
        <v>170</v>
      </c>
      <c r="E1331" s="6">
        <v>92.6</v>
      </c>
      <c r="F1331" s="6">
        <v>100</v>
      </c>
      <c r="G1331" s="6">
        <v>85</v>
      </c>
      <c r="H1331" s="5" t="s">
        <v>120</v>
      </c>
      <c r="I1331" s="6">
        <f t="shared" si="80"/>
        <v>-7.40000000000001</v>
      </c>
      <c r="J1331" s="5" t="str">
        <f>IF(H1331="否","不适用",IF(AND(ISNUMBER(E1331),ISNUMBER(F1331)),IF(I1331&gt;规则与名单!$B$2,"是","否"),"未判定"))</f>
        <v>不适用</v>
      </c>
      <c r="K1331" s="5" t="str">
        <f t="shared" si="81"/>
        <v>非测试日纯氢</v>
      </c>
      <c r="L1331" s="6">
        <f t="shared" si="82"/>
        <v>85</v>
      </c>
      <c r="M1331" s="5">
        <f t="shared" si="83"/>
        <v>0</v>
      </c>
      <c r="N1331" s="5" t="s">
        <v>7335</v>
      </c>
      <c r="O1331" s="5" t="s">
        <v>7336</v>
      </c>
      <c r="P1331" s="5" t="s">
        <v>7337</v>
      </c>
    </row>
    <row r="1332" ht="19" customHeight="1" spans="1:16">
      <c r="A1332" s="5">
        <v>56</v>
      </c>
      <c r="B1332" s="5" t="s">
        <v>222</v>
      </c>
      <c r="C1332" s="5" t="s">
        <v>49</v>
      </c>
      <c r="D1332" s="8" t="s">
        <v>644</v>
      </c>
      <c r="E1332" s="6">
        <v>93.4</v>
      </c>
      <c r="F1332" s="6">
        <v>100.6</v>
      </c>
      <c r="G1332" s="6">
        <v>90.3</v>
      </c>
      <c r="H1332" s="5" t="s">
        <v>120</v>
      </c>
      <c r="I1332" s="6">
        <f t="shared" si="80"/>
        <v>-7.19999999999999</v>
      </c>
      <c r="J1332" s="5" t="str">
        <f>IF(H1332="否","不适用",IF(AND(ISNUMBER(E1332),ISNUMBER(F1332)),IF(I1332&gt;规则与名单!$B$2,"是","否"),"未判定"))</f>
        <v>不适用</v>
      </c>
      <c r="K1332" s="5" t="str">
        <f t="shared" si="81"/>
        <v>非测试日纯氢</v>
      </c>
      <c r="L1332" s="6">
        <f t="shared" si="82"/>
        <v>90.3</v>
      </c>
      <c r="M1332" s="5">
        <f t="shared" si="83"/>
        <v>0</v>
      </c>
      <c r="N1332" s="5" t="s">
        <v>7338</v>
      </c>
      <c r="O1332" s="5" t="s">
        <v>7339</v>
      </c>
      <c r="P1332" s="5" t="s">
        <v>7340</v>
      </c>
    </row>
    <row r="1333" ht="19" customHeight="1" spans="1:16">
      <c r="A1333" s="5">
        <v>56</v>
      </c>
      <c r="B1333" s="5" t="s">
        <v>222</v>
      </c>
      <c r="C1333" s="5" t="s">
        <v>49</v>
      </c>
      <c r="D1333" s="8" t="s">
        <v>3418</v>
      </c>
      <c r="E1333" s="6">
        <v>105.6</v>
      </c>
      <c r="F1333" s="6">
        <v>112.5</v>
      </c>
      <c r="G1333" s="6">
        <v>105.6</v>
      </c>
      <c r="H1333" s="5" t="s">
        <v>120</v>
      </c>
      <c r="I1333" s="6">
        <f t="shared" si="80"/>
        <v>-6.90000000000001</v>
      </c>
      <c r="J1333" s="5" t="str">
        <f>IF(H1333="否","不适用",IF(AND(ISNUMBER(E1333),ISNUMBER(F1333)),IF(I1333&gt;规则与名单!$B$2,"是","否"),"未判定"))</f>
        <v>不适用</v>
      </c>
      <c r="K1333" s="5" t="str">
        <f t="shared" si="81"/>
        <v>非测试日纯氢</v>
      </c>
      <c r="L1333" s="6">
        <f t="shared" si="82"/>
        <v>105.6</v>
      </c>
      <c r="M1333" s="5">
        <f t="shared" si="83"/>
        <v>0</v>
      </c>
      <c r="N1333" s="5" t="s">
        <v>7341</v>
      </c>
      <c r="O1333" s="5" t="s">
        <v>7342</v>
      </c>
      <c r="P1333" s="5" t="s">
        <v>7343</v>
      </c>
    </row>
    <row r="1334" ht="19" customHeight="1" spans="1:16">
      <c r="A1334" s="5">
        <v>56</v>
      </c>
      <c r="B1334" s="5" t="s">
        <v>222</v>
      </c>
      <c r="C1334" s="5" t="s">
        <v>49</v>
      </c>
      <c r="D1334" s="8" t="s">
        <v>3422</v>
      </c>
      <c r="E1334" s="6">
        <v>119.7</v>
      </c>
      <c r="F1334" s="6">
        <v>128.5</v>
      </c>
      <c r="G1334" s="6">
        <v>119.2</v>
      </c>
      <c r="H1334" s="5" t="s">
        <v>120</v>
      </c>
      <c r="I1334" s="6">
        <f t="shared" si="80"/>
        <v>-8.8</v>
      </c>
      <c r="J1334" s="5" t="str">
        <f>IF(H1334="否","不适用",IF(AND(ISNUMBER(E1334),ISNUMBER(F1334)),IF(I1334&gt;规则与名单!$B$2,"是","否"),"未判定"))</f>
        <v>不适用</v>
      </c>
      <c r="K1334" s="5" t="str">
        <f t="shared" si="81"/>
        <v>非测试日纯氢</v>
      </c>
      <c r="L1334" s="6">
        <f t="shared" si="82"/>
        <v>119.2</v>
      </c>
      <c r="M1334" s="5">
        <f t="shared" si="83"/>
        <v>0</v>
      </c>
      <c r="N1334" s="5" t="s">
        <v>7344</v>
      </c>
      <c r="O1334" s="5" t="s">
        <v>7345</v>
      </c>
      <c r="P1334" s="5" t="s">
        <v>7346</v>
      </c>
    </row>
    <row r="1335" ht="19" customHeight="1" spans="1:16">
      <c r="A1335" s="5">
        <v>56</v>
      </c>
      <c r="B1335" s="5" t="s">
        <v>222</v>
      </c>
      <c r="C1335" s="5" t="s">
        <v>49</v>
      </c>
      <c r="D1335" s="8" t="s">
        <v>336</v>
      </c>
      <c r="E1335" s="6">
        <v>69.8</v>
      </c>
      <c r="F1335" s="6">
        <v>76.5</v>
      </c>
      <c r="G1335" s="6">
        <v>69.8</v>
      </c>
      <c r="H1335" s="5" t="s">
        <v>120</v>
      </c>
      <c r="I1335" s="6">
        <f t="shared" si="80"/>
        <v>-6.7</v>
      </c>
      <c r="J1335" s="5" t="str">
        <f>IF(H1335="否","不适用",IF(AND(ISNUMBER(E1335),ISNUMBER(F1335)),IF(I1335&gt;规则与名单!$B$2,"是","否"),"未判定"))</f>
        <v>不适用</v>
      </c>
      <c r="K1335" s="5" t="str">
        <f t="shared" si="81"/>
        <v>非测试日纯氢</v>
      </c>
      <c r="L1335" s="6">
        <f t="shared" si="82"/>
        <v>69.8</v>
      </c>
      <c r="M1335" s="5">
        <f t="shared" si="83"/>
        <v>0</v>
      </c>
      <c r="N1335" s="5" t="s">
        <v>7347</v>
      </c>
      <c r="O1335" s="5" t="s">
        <v>7348</v>
      </c>
      <c r="P1335" s="5" t="s">
        <v>7349</v>
      </c>
    </row>
    <row r="1336" ht="19" customHeight="1" spans="1:16">
      <c r="A1336" s="5">
        <v>56</v>
      </c>
      <c r="B1336" s="5" t="s">
        <v>222</v>
      </c>
      <c r="C1336" s="5" t="s">
        <v>49</v>
      </c>
      <c r="D1336" s="8" t="s">
        <v>653</v>
      </c>
      <c r="E1336" s="6">
        <v>88.9</v>
      </c>
      <c r="F1336" s="6">
        <v>96.5</v>
      </c>
      <c r="G1336" s="6">
        <v>88.7</v>
      </c>
      <c r="H1336" s="5" t="s">
        <v>120</v>
      </c>
      <c r="I1336" s="6">
        <f t="shared" si="80"/>
        <v>-7.59999999999999</v>
      </c>
      <c r="J1336" s="5" t="str">
        <f>IF(H1336="否","不适用",IF(AND(ISNUMBER(E1336),ISNUMBER(F1336)),IF(I1336&gt;规则与名单!$B$2,"是","否"),"未判定"))</f>
        <v>不适用</v>
      </c>
      <c r="K1336" s="5" t="str">
        <f t="shared" si="81"/>
        <v>非测试日纯氢</v>
      </c>
      <c r="L1336" s="6">
        <f t="shared" si="82"/>
        <v>88.7</v>
      </c>
      <c r="M1336" s="5">
        <f t="shared" si="83"/>
        <v>0</v>
      </c>
      <c r="N1336" s="5" t="s">
        <v>7350</v>
      </c>
      <c r="O1336" s="5" t="s">
        <v>7351</v>
      </c>
      <c r="P1336" s="5" t="s">
        <v>7352</v>
      </c>
    </row>
    <row r="1337" ht="19" customHeight="1" spans="1:16">
      <c r="A1337" s="5">
        <v>56</v>
      </c>
      <c r="B1337" s="5" t="s">
        <v>222</v>
      </c>
      <c r="C1337" s="5" t="s">
        <v>49</v>
      </c>
      <c r="D1337" s="8" t="s">
        <v>140</v>
      </c>
      <c r="E1337" s="6">
        <v>89.5</v>
      </c>
      <c r="F1337" s="6">
        <v>96.7</v>
      </c>
      <c r="G1337" s="6">
        <v>89.5</v>
      </c>
      <c r="H1337" s="5" t="s">
        <v>120</v>
      </c>
      <c r="I1337" s="6">
        <f t="shared" si="80"/>
        <v>-7.2</v>
      </c>
      <c r="J1337" s="5" t="str">
        <f>IF(H1337="否","不适用",IF(AND(ISNUMBER(E1337),ISNUMBER(F1337)),IF(I1337&gt;规则与名单!$B$2,"是","否"),"未判定"))</f>
        <v>不适用</v>
      </c>
      <c r="K1337" s="5" t="str">
        <f t="shared" si="81"/>
        <v>非测试日纯氢</v>
      </c>
      <c r="L1337" s="6">
        <f t="shared" si="82"/>
        <v>89.5</v>
      </c>
      <c r="M1337" s="5">
        <f t="shared" si="83"/>
        <v>0</v>
      </c>
      <c r="N1337" s="5" t="s">
        <v>7353</v>
      </c>
      <c r="O1337" s="5" t="s">
        <v>7354</v>
      </c>
      <c r="P1337" s="5" t="s">
        <v>7355</v>
      </c>
    </row>
    <row r="1338" ht="19" customHeight="1" spans="1:16">
      <c r="A1338" s="5">
        <v>56</v>
      </c>
      <c r="B1338" s="5" t="s">
        <v>222</v>
      </c>
      <c r="C1338" s="5" t="s">
        <v>49</v>
      </c>
      <c r="D1338" s="8" t="s">
        <v>115</v>
      </c>
      <c r="E1338" s="6">
        <v>89.9</v>
      </c>
      <c r="F1338" s="6">
        <v>99.3</v>
      </c>
      <c r="G1338" s="6">
        <v>89.9</v>
      </c>
      <c r="H1338" s="5" t="s">
        <v>120</v>
      </c>
      <c r="I1338" s="6">
        <f t="shared" si="80"/>
        <v>-9.39999999999999</v>
      </c>
      <c r="J1338" s="5" t="str">
        <f>IF(H1338="否","不适用",IF(AND(ISNUMBER(E1338),ISNUMBER(F1338)),IF(I1338&gt;规则与名单!$B$2,"是","否"),"未判定"))</f>
        <v>不适用</v>
      </c>
      <c r="K1338" s="5" t="str">
        <f t="shared" si="81"/>
        <v>非测试日纯氢</v>
      </c>
      <c r="L1338" s="6">
        <f t="shared" si="82"/>
        <v>89.9</v>
      </c>
      <c r="M1338" s="5">
        <f t="shared" si="83"/>
        <v>0</v>
      </c>
      <c r="N1338" s="5" t="s">
        <v>7356</v>
      </c>
      <c r="O1338" s="5" t="s">
        <v>7357</v>
      </c>
      <c r="P1338" s="5" t="s">
        <v>7358</v>
      </c>
    </row>
    <row r="1339" ht="19" customHeight="1" spans="1:16">
      <c r="A1339" s="5">
        <v>57</v>
      </c>
      <c r="B1339" s="5" t="s">
        <v>223</v>
      </c>
      <c r="C1339" s="5" t="s">
        <v>49</v>
      </c>
      <c r="D1339" s="8" t="s">
        <v>114</v>
      </c>
      <c r="E1339" s="6">
        <v>1865.7</v>
      </c>
      <c r="F1339" s="6">
        <v>0</v>
      </c>
      <c r="G1339" s="6">
        <v>1838.5</v>
      </c>
      <c r="H1339" s="5" t="s">
        <v>113</v>
      </c>
      <c r="I1339" s="6">
        <f t="shared" si="80"/>
        <v>1865.7</v>
      </c>
      <c r="J1339" s="5" t="str">
        <f>IF(H1339="否","不适用",IF(AND(ISNUMBER(E1339),ISNUMBER(F1339)),IF(I1339&gt;规则与名单!$B$2,"是","否"),"未判定"))</f>
        <v>是</v>
      </c>
      <c r="K1339" s="5" t="str">
        <f t="shared" si="81"/>
        <v>测试日GPS</v>
      </c>
      <c r="L1339" s="6">
        <f t="shared" si="82"/>
        <v>0</v>
      </c>
      <c r="M1339" s="5">
        <f t="shared" si="83"/>
        <v>0</v>
      </c>
      <c r="N1339" s="5" t="s">
        <v>7359</v>
      </c>
      <c r="O1339" s="5" t="s">
        <v>7360</v>
      </c>
      <c r="P1339" s="5" t="s">
        <v>7361</v>
      </c>
    </row>
    <row r="1340" ht="19" customHeight="1" spans="1:16">
      <c r="A1340" s="5">
        <v>57</v>
      </c>
      <c r="B1340" s="5" t="s">
        <v>223</v>
      </c>
      <c r="C1340" s="5" t="s">
        <v>49</v>
      </c>
      <c r="D1340" s="8" t="s">
        <v>605</v>
      </c>
      <c r="E1340" s="6">
        <v>1718.6</v>
      </c>
      <c r="F1340" s="6">
        <v>8.2</v>
      </c>
      <c r="G1340" s="6">
        <v>1685.4</v>
      </c>
      <c r="H1340" s="5" t="s">
        <v>113</v>
      </c>
      <c r="I1340" s="6">
        <f t="shared" si="80"/>
        <v>1710.4</v>
      </c>
      <c r="J1340" s="5" t="str">
        <f>IF(H1340="否","不适用",IF(AND(ISNUMBER(E1340),ISNUMBER(F1340)),IF(I1340&gt;规则与名单!$B$2,"是","否"),"未判定"))</f>
        <v>是</v>
      </c>
      <c r="K1340" s="5" t="str">
        <f t="shared" si="81"/>
        <v>测试日GPS</v>
      </c>
      <c r="L1340" s="6">
        <f t="shared" si="82"/>
        <v>8.2</v>
      </c>
      <c r="M1340" s="5">
        <f t="shared" si="83"/>
        <v>0</v>
      </c>
      <c r="N1340" s="5" t="s">
        <v>7362</v>
      </c>
      <c r="O1340" s="5" t="s">
        <v>7363</v>
      </c>
      <c r="P1340" s="5" t="s">
        <v>7364</v>
      </c>
    </row>
    <row r="1341" ht="19" customHeight="1" spans="1:16">
      <c r="A1341" s="5">
        <v>57</v>
      </c>
      <c r="B1341" s="5" t="s">
        <v>223</v>
      </c>
      <c r="C1341" s="5" t="s">
        <v>49</v>
      </c>
      <c r="D1341" s="8" t="s">
        <v>186</v>
      </c>
      <c r="E1341" s="6">
        <v>1907.2</v>
      </c>
      <c r="F1341" s="6">
        <v>8.7</v>
      </c>
      <c r="G1341" s="6">
        <v>1751.6</v>
      </c>
      <c r="H1341" s="5" t="s">
        <v>113</v>
      </c>
      <c r="I1341" s="6">
        <f t="shared" si="80"/>
        <v>1898.5</v>
      </c>
      <c r="J1341" s="5" t="str">
        <f>IF(H1341="否","不适用",IF(AND(ISNUMBER(E1341),ISNUMBER(F1341)),IF(I1341&gt;规则与名单!$B$2,"是","否"),"未判定"))</f>
        <v>是</v>
      </c>
      <c r="K1341" s="5" t="str">
        <f t="shared" si="81"/>
        <v>测试日GPS</v>
      </c>
      <c r="L1341" s="6">
        <f t="shared" si="82"/>
        <v>8.7</v>
      </c>
      <c r="M1341" s="5">
        <f t="shared" si="83"/>
        <v>0</v>
      </c>
      <c r="N1341" s="5" t="s">
        <v>7365</v>
      </c>
      <c r="O1341" s="5" t="s">
        <v>7366</v>
      </c>
      <c r="P1341" s="5" t="s">
        <v>7367</v>
      </c>
    </row>
    <row r="1342" ht="19" customHeight="1" spans="1:16">
      <c r="A1342" s="5">
        <v>57</v>
      </c>
      <c r="B1342" s="5" t="s">
        <v>223</v>
      </c>
      <c r="C1342" s="5" t="s">
        <v>49</v>
      </c>
      <c r="D1342" s="8" t="s">
        <v>165</v>
      </c>
      <c r="E1342" s="6">
        <v>1738.3</v>
      </c>
      <c r="F1342" s="6">
        <v>0</v>
      </c>
      <c r="G1342" s="6">
        <v>1694.6</v>
      </c>
      <c r="H1342" s="5" t="s">
        <v>113</v>
      </c>
      <c r="I1342" s="6">
        <f t="shared" si="80"/>
        <v>1738.3</v>
      </c>
      <c r="J1342" s="5" t="str">
        <f>IF(H1342="否","不适用",IF(AND(ISNUMBER(E1342),ISNUMBER(F1342)),IF(I1342&gt;规则与名单!$B$2,"是","否"),"未判定"))</f>
        <v>是</v>
      </c>
      <c r="K1342" s="5" t="str">
        <f t="shared" si="81"/>
        <v>测试日GPS</v>
      </c>
      <c r="L1342" s="6">
        <f t="shared" si="82"/>
        <v>0</v>
      </c>
      <c r="M1342" s="5">
        <f t="shared" si="83"/>
        <v>0</v>
      </c>
      <c r="N1342" s="5" t="s">
        <v>7368</v>
      </c>
      <c r="O1342" s="5" t="s">
        <v>7369</v>
      </c>
      <c r="P1342" s="5" t="s">
        <v>7370</v>
      </c>
    </row>
    <row r="1343" ht="19" customHeight="1" spans="1:16">
      <c r="A1343" s="5">
        <v>57</v>
      </c>
      <c r="B1343" s="5" t="s">
        <v>223</v>
      </c>
      <c r="C1343" s="5" t="s">
        <v>49</v>
      </c>
      <c r="D1343" s="8" t="s">
        <v>151</v>
      </c>
      <c r="E1343" s="6">
        <v>1067.3</v>
      </c>
      <c r="F1343" s="6">
        <v>8.2</v>
      </c>
      <c r="G1343" s="6">
        <v>1066.9</v>
      </c>
      <c r="H1343" s="5" t="s">
        <v>113</v>
      </c>
      <c r="I1343" s="6">
        <f t="shared" si="80"/>
        <v>1059.1</v>
      </c>
      <c r="J1343" s="5" t="str">
        <f>IF(H1343="否","不适用",IF(AND(ISNUMBER(E1343),ISNUMBER(F1343)),IF(I1343&gt;规则与名单!$B$2,"是","否"),"未判定"))</f>
        <v>是</v>
      </c>
      <c r="K1343" s="5" t="str">
        <f t="shared" si="81"/>
        <v>测试日GPS</v>
      </c>
      <c r="L1343" s="6">
        <f t="shared" si="82"/>
        <v>8.2</v>
      </c>
      <c r="M1343" s="5">
        <f t="shared" si="83"/>
        <v>0</v>
      </c>
      <c r="N1343" s="5" t="s">
        <v>7371</v>
      </c>
      <c r="O1343" s="5" t="s">
        <v>7372</v>
      </c>
      <c r="P1343" s="5" t="s">
        <v>7373</v>
      </c>
    </row>
    <row r="1344" ht="19" customHeight="1" spans="1:16">
      <c r="A1344" s="5">
        <v>57</v>
      </c>
      <c r="B1344" s="5" t="s">
        <v>223</v>
      </c>
      <c r="C1344" s="5" t="s">
        <v>49</v>
      </c>
      <c r="D1344" s="8" t="s">
        <v>3358</v>
      </c>
      <c r="E1344" s="6">
        <v>1149.6</v>
      </c>
      <c r="F1344" s="6">
        <v>0.04</v>
      </c>
      <c r="G1344" s="6">
        <v>1149.5</v>
      </c>
      <c r="H1344" s="5" t="s">
        <v>113</v>
      </c>
      <c r="I1344" s="6">
        <f t="shared" si="80"/>
        <v>1149.56</v>
      </c>
      <c r="J1344" s="5" t="str">
        <f>IF(H1344="否","不适用",IF(AND(ISNUMBER(E1344),ISNUMBER(F1344)),IF(I1344&gt;规则与名单!$B$2,"是","否"),"未判定"))</f>
        <v>是</v>
      </c>
      <c r="K1344" s="5" t="str">
        <f t="shared" si="81"/>
        <v>测试日GPS</v>
      </c>
      <c r="L1344" s="6">
        <f t="shared" si="82"/>
        <v>0.04</v>
      </c>
      <c r="M1344" s="5">
        <f t="shared" si="83"/>
        <v>0</v>
      </c>
      <c r="N1344" s="5" t="s">
        <v>7374</v>
      </c>
      <c r="O1344" s="5" t="s">
        <v>7375</v>
      </c>
      <c r="P1344" s="5" t="s">
        <v>7376</v>
      </c>
    </row>
    <row r="1345" ht="19" customHeight="1" spans="1:16">
      <c r="A1345" s="5">
        <v>57</v>
      </c>
      <c r="B1345" s="5" t="s">
        <v>223</v>
      </c>
      <c r="C1345" s="5" t="s">
        <v>49</v>
      </c>
      <c r="D1345" s="8" t="s">
        <v>272</v>
      </c>
      <c r="E1345" s="6">
        <v>1091.3</v>
      </c>
      <c r="F1345" s="6">
        <v>0.06</v>
      </c>
      <c r="G1345" s="6">
        <v>1000.4</v>
      </c>
      <c r="H1345" s="5" t="s">
        <v>113</v>
      </c>
      <c r="I1345" s="6">
        <f t="shared" si="80"/>
        <v>1091.24</v>
      </c>
      <c r="J1345" s="5" t="str">
        <f>IF(H1345="否","不适用",IF(AND(ISNUMBER(E1345),ISNUMBER(F1345)),IF(I1345&gt;规则与名单!$B$2,"是","否"),"未判定"))</f>
        <v>是</v>
      </c>
      <c r="K1345" s="5" t="str">
        <f t="shared" si="81"/>
        <v>测试日GPS</v>
      </c>
      <c r="L1345" s="6">
        <f t="shared" si="82"/>
        <v>0.06</v>
      </c>
      <c r="M1345" s="5">
        <f t="shared" si="83"/>
        <v>0</v>
      </c>
      <c r="N1345" s="5" t="s">
        <v>7377</v>
      </c>
      <c r="O1345" s="5" t="s">
        <v>7378</v>
      </c>
      <c r="P1345" s="5" t="s">
        <v>7379</v>
      </c>
    </row>
    <row r="1346" ht="19" customHeight="1" spans="1:16">
      <c r="A1346" s="5">
        <v>57</v>
      </c>
      <c r="B1346" s="5" t="s">
        <v>223</v>
      </c>
      <c r="C1346" s="5" t="s">
        <v>49</v>
      </c>
      <c r="D1346" s="8" t="s">
        <v>506</v>
      </c>
      <c r="E1346" s="6">
        <v>8.3</v>
      </c>
      <c r="F1346" s="6">
        <v>8.4</v>
      </c>
      <c r="G1346" s="6">
        <v>8.3</v>
      </c>
      <c r="H1346" s="5" t="s">
        <v>113</v>
      </c>
      <c r="I1346" s="6">
        <f t="shared" ref="I1346:I1409" si="84">IF(AND(ISNUMBER(E1346),ISNUMBER(F1346)),E1346-F1346,"")</f>
        <v>-0.0999999999999996</v>
      </c>
      <c r="J1346" s="5" t="str">
        <f>IF(H1346="否","不适用",IF(AND(ISNUMBER(E1346),ISNUMBER(F1346)),IF(I1346&gt;规则与名单!$B$2,"是","否"),"未判定"))</f>
        <v>否</v>
      </c>
      <c r="K1346" s="5" t="str">
        <f t="shared" ref="K1346:K1409" si="85">IF(J1346="是",IF(ISNUMBER(F1346),"测试日GPS","缺失"),IF(ISNUMBER(G1346),"非测试日纯氢",IF(AND(H1346="是",J1346="未判定"),IF(ISNUMBER(F1346),"测试名单无纯氢GPS","缺失"),IF(ISNUMBER(E1346),"非测试日仪表","缺失"))))</f>
        <v>非测试日纯氢</v>
      </c>
      <c r="L1346" s="6">
        <f t="shared" ref="L1346:L1409" si="86">IF(K1346="缺失","",IF(K1346="非测试日纯氢",G1346,IF(K1346="非测试日仪表",E1346,F1346)))</f>
        <v>8.3</v>
      </c>
      <c r="M1346" s="5">
        <f t="shared" ref="M1346:M1409" si="87">IF(K1346="缺失",1,0)</f>
        <v>0</v>
      </c>
      <c r="N1346" s="5" t="s">
        <v>7380</v>
      </c>
      <c r="O1346" s="5" t="s">
        <v>7381</v>
      </c>
      <c r="P1346" s="5" t="s">
        <v>7382</v>
      </c>
    </row>
    <row r="1347" ht="19" customHeight="1" spans="1:16">
      <c r="A1347" s="5">
        <v>57</v>
      </c>
      <c r="B1347" s="5" t="s">
        <v>223</v>
      </c>
      <c r="C1347" s="5" t="s">
        <v>49</v>
      </c>
      <c r="D1347" s="8" t="s">
        <v>673</v>
      </c>
      <c r="E1347" s="6"/>
      <c r="F1347" s="6">
        <v>0</v>
      </c>
      <c r="G1347" s="6"/>
      <c r="H1347" s="5" t="s">
        <v>113</v>
      </c>
      <c r="I1347" s="6" t="str">
        <f t="shared" si="84"/>
        <v/>
      </c>
      <c r="J1347" s="5" t="str">
        <f>IF(H1347="否","不适用",IF(AND(ISNUMBER(E1347),ISNUMBER(F1347)),IF(I1347&gt;规则与名单!$B$2,"是","否"),"未判定"))</f>
        <v>未判定</v>
      </c>
      <c r="K1347" s="5" t="str">
        <f t="shared" si="85"/>
        <v>测试名单无纯氢GPS</v>
      </c>
      <c r="L1347" s="6">
        <f t="shared" si="86"/>
        <v>0</v>
      </c>
      <c r="M1347" s="5">
        <f t="shared" si="87"/>
        <v>0</v>
      </c>
      <c r="N1347" s="5" t="s">
        <v>7383</v>
      </c>
      <c r="O1347" s="5" t="s">
        <v>7384</v>
      </c>
      <c r="P1347" s="5" t="s">
        <v>7385</v>
      </c>
    </row>
    <row r="1348" ht="19" customHeight="1" spans="1:16">
      <c r="A1348" s="5">
        <v>57</v>
      </c>
      <c r="B1348" s="5" t="s">
        <v>223</v>
      </c>
      <c r="C1348" s="5" t="s">
        <v>49</v>
      </c>
      <c r="D1348" s="8" t="s">
        <v>183</v>
      </c>
      <c r="E1348" s="6"/>
      <c r="F1348" s="6">
        <v>0</v>
      </c>
      <c r="G1348" s="6"/>
      <c r="H1348" s="5" t="s">
        <v>113</v>
      </c>
      <c r="I1348" s="6" t="str">
        <f t="shared" si="84"/>
        <v/>
      </c>
      <c r="J1348" s="5" t="str">
        <f>IF(H1348="否","不适用",IF(AND(ISNUMBER(E1348),ISNUMBER(F1348)),IF(I1348&gt;规则与名单!$B$2,"是","否"),"未判定"))</f>
        <v>未判定</v>
      </c>
      <c r="K1348" s="5" t="str">
        <f t="shared" si="85"/>
        <v>测试名单无纯氢GPS</v>
      </c>
      <c r="L1348" s="6">
        <f t="shared" si="86"/>
        <v>0</v>
      </c>
      <c r="M1348" s="5">
        <f t="shared" si="87"/>
        <v>0</v>
      </c>
      <c r="N1348" s="5" t="s">
        <v>7386</v>
      </c>
      <c r="O1348" s="5" t="s">
        <v>7387</v>
      </c>
      <c r="P1348" s="5" t="s">
        <v>7388</v>
      </c>
    </row>
    <row r="1349" ht="19" customHeight="1" spans="1:16">
      <c r="A1349" s="5">
        <v>57</v>
      </c>
      <c r="B1349" s="5" t="s">
        <v>223</v>
      </c>
      <c r="C1349" s="5" t="s">
        <v>49</v>
      </c>
      <c r="D1349" s="8" t="s">
        <v>431</v>
      </c>
      <c r="E1349" s="6">
        <v>674.3</v>
      </c>
      <c r="F1349" s="6">
        <v>0.06</v>
      </c>
      <c r="G1349" s="6">
        <v>182</v>
      </c>
      <c r="H1349" s="5" t="s">
        <v>113</v>
      </c>
      <c r="I1349" s="6">
        <f t="shared" si="84"/>
        <v>674.24</v>
      </c>
      <c r="J1349" s="5" t="str">
        <f>IF(H1349="否","不适用",IF(AND(ISNUMBER(E1349),ISNUMBER(F1349)),IF(I1349&gt;规则与名单!$B$2,"是","否"),"未判定"))</f>
        <v>是</v>
      </c>
      <c r="K1349" s="5" t="str">
        <f t="shared" si="85"/>
        <v>测试日GPS</v>
      </c>
      <c r="L1349" s="6">
        <f t="shared" si="86"/>
        <v>0.06</v>
      </c>
      <c r="M1349" s="5">
        <f t="shared" si="87"/>
        <v>0</v>
      </c>
      <c r="N1349" s="5" t="s">
        <v>7389</v>
      </c>
      <c r="O1349" s="5" t="s">
        <v>7390</v>
      </c>
      <c r="P1349" s="5" t="s">
        <v>7391</v>
      </c>
    </row>
    <row r="1350" ht="19" customHeight="1" spans="1:16">
      <c r="A1350" s="5">
        <v>57</v>
      </c>
      <c r="B1350" s="5" t="s">
        <v>223</v>
      </c>
      <c r="C1350" s="5" t="s">
        <v>49</v>
      </c>
      <c r="D1350" s="8" t="s">
        <v>3377</v>
      </c>
      <c r="E1350" s="6">
        <v>1172.3</v>
      </c>
      <c r="F1350" s="6">
        <v>0.1</v>
      </c>
      <c r="G1350" s="6">
        <v>900.6</v>
      </c>
      <c r="H1350" s="5" t="s">
        <v>113</v>
      </c>
      <c r="I1350" s="6">
        <f t="shared" si="84"/>
        <v>1172.2</v>
      </c>
      <c r="J1350" s="5" t="str">
        <f>IF(H1350="否","不适用",IF(AND(ISNUMBER(E1350),ISNUMBER(F1350)),IF(I1350&gt;规则与名单!$B$2,"是","否"),"未判定"))</f>
        <v>是</v>
      </c>
      <c r="K1350" s="5" t="str">
        <f t="shared" si="85"/>
        <v>测试日GPS</v>
      </c>
      <c r="L1350" s="6">
        <f t="shared" si="86"/>
        <v>0.1</v>
      </c>
      <c r="M1350" s="5">
        <f t="shared" si="87"/>
        <v>0</v>
      </c>
      <c r="N1350" s="5" t="s">
        <v>7392</v>
      </c>
      <c r="O1350" s="5" t="s">
        <v>7393</v>
      </c>
      <c r="P1350" s="5" t="s">
        <v>7394</v>
      </c>
    </row>
    <row r="1351" ht="19" customHeight="1" spans="1:16">
      <c r="A1351" s="5">
        <v>57</v>
      </c>
      <c r="B1351" s="5" t="s">
        <v>223</v>
      </c>
      <c r="C1351" s="5" t="s">
        <v>49</v>
      </c>
      <c r="D1351" s="8" t="s">
        <v>407</v>
      </c>
      <c r="E1351" s="6">
        <v>888.3</v>
      </c>
      <c r="F1351" s="6">
        <v>0.1</v>
      </c>
      <c r="G1351" s="6">
        <v>525.8</v>
      </c>
      <c r="H1351" s="5" t="s">
        <v>113</v>
      </c>
      <c r="I1351" s="6">
        <f t="shared" si="84"/>
        <v>888.2</v>
      </c>
      <c r="J1351" s="5" t="str">
        <f>IF(H1351="否","不适用",IF(AND(ISNUMBER(E1351),ISNUMBER(F1351)),IF(I1351&gt;规则与名单!$B$2,"是","否"),"未判定"))</f>
        <v>是</v>
      </c>
      <c r="K1351" s="5" t="str">
        <f t="shared" si="85"/>
        <v>测试日GPS</v>
      </c>
      <c r="L1351" s="6">
        <f t="shared" si="86"/>
        <v>0.1</v>
      </c>
      <c r="M1351" s="5">
        <f t="shared" si="87"/>
        <v>0</v>
      </c>
      <c r="N1351" s="5" t="s">
        <v>7395</v>
      </c>
      <c r="O1351" s="5" t="s">
        <v>7396</v>
      </c>
      <c r="P1351" s="5" t="s">
        <v>7397</v>
      </c>
    </row>
    <row r="1352" ht="19" customHeight="1" spans="1:16">
      <c r="A1352" s="5">
        <v>57</v>
      </c>
      <c r="B1352" s="5" t="s">
        <v>223</v>
      </c>
      <c r="C1352" s="5" t="s">
        <v>49</v>
      </c>
      <c r="D1352" s="8" t="s">
        <v>411</v>
      </c>
      <c r="E1352" s="6">
        <v>37.6</v>
      </c>
      <c r="F1352" s="6">
        <v>8.5</v>
      </c>
      <c r="G1352" s="6"/>
      <c r="H1352" s="5" t="s">
        <v>113</v>
      </c>
      <c r="I1352" s="6">
        <f t="shared" si="84"/>
        <v>29.1</v>
      </c>
      <c r="J1352" s="5" t="str">
        <f>IF(H1352="否","不适用",IF(AND(ISNUMBER(E1352),ISNUMBER(F1352)),IF(I1352&gt;规则与名单!$B$2,"是","否"),"未判定"))</f>
        <v>否</v>
      </c>
      <c r="K1352" s="5" t="str">
        <f t="shared" si="85"/>
        <v>非测试日仪表</v>
      </c>
      <c r="L1352" s="6">
        <f t="shared" si="86"/>
        <v>37.6</v>
      </c>
      <c r="M1352" s="5">
        <f t="shared" si="87"/>
        <v>0</v>
      </c>
      <c r="N1352" s="5" t="s">
        <v>7398</v>
      </c>
      <c r="O1352" s="5" t="s">
        <v>7399</v>
      </c>
      <c r="P1352" s="5" t="s">
        <v>7400</v>
      </c>
    </row>
    <row r="1353" ht="19" customHeight="1" spans="1:16">
      <c r="A1353" s="5">
        <v>57</v>
      </c>
      <c r="B1353" s="5" t="s">
        <v>223</v>
      </c>
      <c r="C1353" s="5" t="s">
        <v>49</v>
      </c>
      <c r="D1353" s="8" t="s">
        <v>251</v>
      </c>
      <c r="E1353" s="6">
        <v>966.4</v>
      </c>
      <c r="F1353" s="6">
        <v>0.08</v>
      </c>
      <c r="G1353" s="6">
        <v>729.6</v>
      </c>
      <c r="H1353" s="5" t="s">
        <v>113</v>
      </c>
      <c r="I1353" s="6">
        <f t="shared" si="84"/>
        <v>966.32</v>
      </c>
      <c r="J1353" s="5" t="str">
        <f>IF(H1353="否","不适用",IF(AND(ISNUMBER(E1353),ISNUMBER(F1353)),IF(I1353&gt;规则与名单!$B$2,"是","否"),"未判定"))</f>
        <v>是</v>
      </c>
      <c r="K1353" s="5" t="str">
        <f t="shared" si="85"/>
        <v>测试日GPS</v>
      </c>
      <c r="L1353" s="6">
        <f t="shared" si="86"/>
        <v>0.08</v>
      </c>
      <c r="M1353" s="5">
        <f t="shared" si="87"/>
        <v>0</v>
      </c>
      <c r="N1353" s="5" t="s">
        <v>7401</v>
      </c>
      <c r="O1353" s="5" t="s">
        <v>7402</v>
      </c>
      <c r="P1353" s="5" t="s">
        <v>7403</v>
      </c>
    </row>
    <row r="1354" ht="19" customHeight="1" spans="1:16">
      <c r="A1354" s="5">
        <v>57</v>
      </c>
      <c r="B1354" s="5" t="s">
        <v>223</v>
      </c>
      <c r="C1354" s="5" t="s">
        <v>49</v>
      </c>
      <c r="D1354" s="8" t="s">
        <v>472</v>
      </c>
      <c r="E1354" s="6">
        <v>1903.1</v>
      </c>
      <c r="F1354" s="6">
        <v>8.7</v>
      </c>
      <c r="G1354" s="6">
        <v>1632.1</v>
      </c>
      <c r="H1354" s="5" t="s">
        <v>113</v>
      </c>
      <c r="I1354" s="6">
        <f t="shared" si="84"/>
        <v>1894.4</v>
      </c>
      <c r="J1354" s="5" t="str">
        <f>IF(H1354="否","不适用",IF(AND(ISNUMBER(E1354),ISNUMBER(F1354)),IF(I1354&gt;规则与名单!$B$2,"是","否"),"未判定"))</f>
        <v>是</v>
      </c>
      <c r="K1354" s="5" t="str">
        <f t="shared" si="85"/>
        <v>测试日GPS</v>
      </c>
      <c r="L1354" s="6">
        <f t="shared" si="86"/>
        <v>8.7</v>
      </c>
      <c r="M1354" s="5">
        <f t="shared" si="87"/>
        <v>0</v>
      </c>
      <c r="N1354" s="5" t="s">
        <v>7404</v>
      </c>
      <c r="O1354" s="5" t="s">
        <v>7405</v>
      </c>
      <c r="P1354" s="5" t="s">
        <v>7406</v>
      </c>
    </row>
    <row r="1355" ht="19" customHeight="1" spans="1:16">
      <c r="A1355" s="5">
        <v>57</v>
      </c>
      <c r="B1355" s="5" t="s">
        <v>223</v>
      </c>
      <c r="C1355" s="5" t="s">
        <v>49</v>
      </c>
      <c r="D1355" s="8" t="s">
        <v>466</v>
      </c>
      <c r="E1355" s="6">
        <v>1957.3</v>
      </c>
      <c r="F1355" s="6">
        <v>0</v>
      </c>
      <c r="G1355" s="6">
        <v>1804.4</v>
      </c>
      <c r="H1355" s="5" t="s">
        <v>113</v>
      </c>
      <c r="I1355" s="6">
        <f t="shared" si="84"/>
        <v>1957.3</v>
      </c>
      <c r="J1355" s="5" t="str">
        <f>IF(H1355="否","不适用",IF(AND(ISNUMBER(E1355),ISNUMBER(F1355)),IF(I1355&gt;规则与名单!$B$2,"是","否"),"未判定"))</f>
        <v>是</v>
      </c>
      <c r="K1355" s="5" t="str">
        <f t="shared" si="85"/>
        <v>测试日GPS</v>
      </c>
      <c r="L1355" s="6">
        <f t="shared" si="86"/>
        <v>0</v>
      </c>
      <c r="M1355" s="5">
        <f t="shared" si="87"/>
        <v>0</v>
      </c>
      <c r="N1355" s="5" t="s">
        <v>7407</v>
      </c>
      <c r="O1355" s="5" t="s">
        <v>7408</v>
      </c>
      <c r="P1355" s="5" t="s">
        <v>7409</v>
      </c>
    </row>
    <row r="1356" ht="19" customHeight="1" spans="1:16">
      <c r="A1356" s="5">
        <v>57</v>
      </c>
      <c r="B1356" s="5" t="s">
        <v>223</v>
      </c>
      <c r="C1356" s="5" t="s">
        <v>49</v>
      </c>
      <c r="D1356" s="8" t="s">
        <v>333</v>
      </c>
      <c r="E1356" s="6">
        <v>1766.6</v>
      </c>
      <c r="F1356" s="6">
        <v>10</v>
      </c>
      <c r="G1356" s="6">
        <v>1452.4</v>
      </c>
      <c r="H1356" s="5" t="s">
        <v>113</v>
      </c>
      <c r="I1356" s="6">
        <f t="shared" si="84"/>
        <v>1756.6</v>
      </c>
      <c r="J1356" s="5" t="str">
        <f>IF(H1356="否","不适用",IF(AND(ISNUMBER(E1356),ISNUMBER(F1356)),IF(I1356&gt;规则与名单!$B$2,"是","否"),"未判定"))</f>
        <v>是</v>
      </c>
      <c r="K1356" s="5" t="str">
        <f t="shared" si="85"/>
        <v>测试日GPS</v>
      </c>
      <c r="L1356" s="6">
        <f t="shared" si="86"/>
        <v>10</v>
      </c>
      <c r="M1356" s="5">
        <f t="shared" si="87"/>
        <v>0</v>
      </c>
      <c r="N1356" s="5" t="s">
        <v>7410</v>
      </c>
      <c r="O1356" s="5" t="s">
        <v>7411</v>
      </c>
      <c r="P1356" s="5" t="s">
        <v>7412</v>
      </c>
    </row>
    <row r="1357" ht="19" customHeight="1" spans="1:16">
      <c r="A1357" s="5">
        <v>57</v>
      </c>
      <c r="B1357" s="5" t="s">
        <v>223</v>
      </c>
      <c r="C1357" s="5" t="s">
        <v>49</v>
      </c>
      <c r="D1357" s="8" t="s">
        <v>175</v>
      </c>
      <c r="E1357" s="6">
        <v>2011</v>
      </c>
      <c r="F1357" s="6">
        <v>9.4</v>
      </c>
      <c r="G1357" s="6">
        <v>2010.3</v>
      </c>
      <c r="H1357" s="5" t="s">
        <v>113</v>
      </c>
      <c r="I1357" s="6">
        <f t="shared" si="84"/>
        <v>2001.6</v>
      </c>
      <c r="J1357" s="5" t="str">
        <f>IF(H1357="否","不适用",IF(AND(ISNUMBER(E1357),ISNUMBER(F1357)),IF(I1357&gt;规则与名单!$B$2,"是","否"),"未判定"))</f>
        <v>是</v>
      </c>
      <c r="K1357" s="5" t="str">
        <f t="shared" si="85"/>
        <v>测试日GPS</v>
      </c>
      <c r="L1357" s="6">
        <f t="shared" si="86"/>
        <v>9.4</v>
      </c>
      <c r="M1357" s="5">
        <f t="shared" si="87"/>
        <v>0</v>
      </c>
      <c r="N1357" s="5" t="s">
        <v>7413</v>
      </c>
      <c r="O1357" s="5" t="s">
        <v>7414</v>
      </c>
      <c r="P1357" s="5" t="s">
        <v>7415</v>
      </c>
    </row>
    <row r="1358" ht="19" customHeight="1" spans="1:16">
      <c r="A1358" s="5">
        <v>57</v>
      </c>
      <c r="B1358" s="5" t="s">
        <v>223</v>
      </c>
      <c r="C1358" s="5" t="s">
        <v>49</v>
      </c>
      <c r="D1358" s="8" t="s">
        <v>3402</v>
      </c>
      <c r="E1358" s="6">
        <v>2028</v>
      </c>
      <c r="F1358" s="6">
        <v>8.7</v>
      </c>
      <c r="G1358" s="6">
        <v>1781</v>
      </c>
      <c r="H1358" s="5" t="s">
        <v>113</v>
      </c>
      <c r="I1358" s="6">
        <f t="shared" si="84"/>
        <v>2019.3</v>
      </c>
      <c r="J1358" s="5" t="str">
        <f>IF(H1358="否","不适用",IF(AND(ISNUMBER(E1358),ISNUMBER(F1358)),IF(I1358&gt;规则与名单!$B$2,"是","否"),"未判定"))</f>
        <v>是</v>
      </c>
      <c r="K1358" s="5" t="str">
        <f t="shared" si="85"/>
        <v>测试日GPS</v>
      </c>
      <c r="L1358" s="6">
        <f t="shared" si="86"/>
        <v>8.7</v>
      </c>
      <c r="M1358" s="5">
        <f t="shared" si="87"/>
        <v>0</v>
      </c>
      <c r="N1358" s="5" t="s">
        <v>7416</v>
      </c>
      <c r="O1358" s="5" t="s">
        <v>7417</v>
      </c>
      <c r="P1358" s="5" t="s">
        <v>7418</v>
      </c>
    </row>
    <row r="1359" ht="19" customHeight="1" spans="1:16">
      <c r="A1359" s="5">
        <v>57</v>
      </c>
      <c r="B1359" s="5" t="s">
        <v>223</v>
      </c>
      <c r="C1359" s="5" t="s">
        <v>49</v>
      </c>
      <c r="D1359" s="8" t="s">
        <v>487</v>
      </c>
      <c r="E1359" s="6">
        <v>2006.4</v>
      </c>
      <c r="F1359" s="6">
        <v>8.6</v>
      </c>
      <c r="G1359" s="6">
        <v>1677.3</v>
      </c>
      <c r="H1359" s="5" t="s">
        <v>113</v>
      </c>
      <c r="I1359" s="6">
        <f t="shared" si="84"/>
        <v>1997.8</v>
      </c>
      <c r="J1359" s="5" t="str">
        <f>IF(H1359="否","不适用",IF(AND(ISNUMBER(E1359),ISNUMBER(F1359)),IF(I1359&gt;规则与名单!$B$2,"是","否"),"未判定"))</f>
        <v>是</v>
      </c>
      <c r="K1359" s="5" t="str">
        <f t="shared" si="85"/>
        <v>测试日GPS</v>
      </c>
      <c r="L1359" s="6">
        <f t="shared" si="86"/>
        <v>8.6</v>
      </c>
      <c r="M1359" s="5">
        <f t="shared" si="87"/>
        <v>0</v>
      </c>
      <c r="N1359" s="5" t="s">
        <v>7419</v>
      </c>
      <c r="O1359" s="5" t="s">
        <v>7420</v>
      </c>
      <c r="P1359" s="5" t="s">
        <v>7421</v>
      </c>
    </row>
    <row r="1360" ht="19" customHeight="1" spans="1:16">
      <c r="A1360" s="5">
        <v>57</v>
      </c>
      <c r="B1360" s="5" t="s">
        <v>223</v>
      </c>
      <c r="C1360" s="5" t="s">
        <v>49</v>
      </c>
      <c r="D1360" s="8" t="s">
        <v>121</v>
      </c>
      <c r="E1360" s="6">
        <v>2021.9</v>
      </c>
      <c r="F1360" s="6">
        <v>8.5</v>
      </c>
      <c r="G1360" s="6">
        <v>1926</v>
      </c>
      <c r="H1360" s="5" t="s">
        <v>113</v>
      </c>
      <c r="I1360" s="6">
        <f t="shared" si="84"/>
        <v>2013.4</v>
      </c>
      <c r="J1360" s="5" t="str">
        <f>IF(H1360="否","不适用",IF(AND(ISNUMBER(E1360),ISNUMBER(F1360)),IF(I1360&gt;规则与名单!$B$2,"是","否"),"未判定"))</f>
        <v>是</v>
      </c>
      <c r="K1360" s="5" t="str">
        <f t="shared" si="85"/>
        <v>测试日GPS</v>
      </c>
      <c r="L1360" s="6">
        <f t="shared" si="86"/>
        <v>8.5</v>
      </c>
      <c r="M1360" s="5">
        <f t="shared" si="87"/>
        <v>0</v>
      </c>
      <c r="N1360" s="5" t="s">
        <v>7422</v>
      </c>
      <c r="O1360" s="5" t="s">
        <v>7423</v>
      </c>
      <c r="P1360" s="5" t="s">
        <v>7424</v>
      </c>
    </row>
    <row r="1361" ht="19" customHeight="1" spans="1:16">
      <c r="A1361" s="5">
        <v>57</v>
      </c>
      <c r="B1361" s="5" t="s">
        <v>223</v>
      </c>
      <c r="C1361" s="5" t="s">
        <v>49</v>
      </c>
      <c r="D1361" s="8" t="s">
        <v>170</v>
      </c>
      <c r="E1361" s="6">
        <v>727</v>
      </c>
      <c r="F1361" s="6">
        <v>37.3</v>
      </c>
      <c r="G1361" s="6">
        <v>699.2</v>
      </c>
      <c r="H1361" s="5" t="s">
        <v>113</v>
      </c>
      <c r="I1361" s="6">
        <f t="shared" si="84"/>
        <v>689.7</v>
      </c>
      <c r="J1361" s="5" t="str">
        <f>IF(H1361="否","不适用",IF(AND(ISNUMBER(E1361),ISNUMBER(F1361)),IF(I1361&gt;规则与名单!$B$2,"是","否"),"未判定"))</f>
        <v>是</v>
      </c>
      <c r="K1361" s="5" t="str">
        <f t="shared" si="85"/>
        <v>测试日GPS</v>
      </c>
      <c r="L1361" s="6">
        <f t="shared" si="86"/>
        <v>37.3</v>
      </c>
      <c r="M1361" s="5">
        <f t="shared" si="87"/>
        <v>0</v>
      </c>
      <c r="N1361" s="5" t="s">
        <v>7425</v>
      </c>
      <c r="O1361" s="5" t="s">
        <v>7426</v>
      </c>
      <c r="P1361" s="5" t="s">
        <v>7427</v>
      </c>
    </row>
    <row r="1362" ht="19" customHeight="1" spans="1:16">
      <c r="A1362" s="5">
        <v>57</v>
      </c>
      <c r="B1362" s="5" t="s">
        <v>223</v>
      </c>
      <c r="C1362" s="5" t="s">
        <v>49</v>
      </c>
      <c r="D1362" s="8" t="s">
        <v>644</v>
      </c>
      <c r="E1362" s="6"/>
      <c r="F1362" s="6">
        <v>0</v>
      </c>
      <c r="G1362" s="6"/>
      <c r="H1362" s="5" t="s">
        <v>113</v>
      </c>
      <c r="I1362" s="6" t="str">
        <f t="shared" si="84"/>
        <v/>
      </c>
      <c r="J1362" s="5" t="str">
        <f>IF(H1362="否","不适用",IF(AND(ISNUMBER(E1362),ISNUMBER(F1362)),IF(I1362&gt;规则与名单!$B$2,"是","否"),"未判定"))</f>
        <v>未判定</v>
      </c>
      <c r="K1362" s="5" t="str">
        <f t="shared" si="85"/>
        <v>测试名单无纯氢GPS</v>
      </c>
      <c r="L1362" s="6">
        <f t="shared" si="86"/>
        <v>0</v>
      </c>
      <c r="M1362" s="5">
        <f t="shared" si="87"/>
        <v>0</v>
      </c>
      <c r="N1362" s="5" t="s">
        <v>7428</v>
      </c>
      <c r="O1362" s="5" t="s">
        <v>7429</v>
      </c>
      <c r="P1362" s="5" t="s">
        <v>7430</v>
      </c>
    </row>
    <row r="1363" ht="19" customHeight="1" spans="1:16">
      <c r="A1363" s="5">
        <v>57</v>
      </c>
      <c r="B1363" s="5" t="s">
        <v>223</v>
      </c>
      <c r="C1363" s="5" t="s">
        <v>49</v>
      </c>
      <c r="D1363" s="8" t="s">
        <v>3418</v>
      </c>
      <c r="E1363" s="6"/>
      <c r="F1363" s="6">
        <v>0</v>
      </c>
      <c r="G1363" s="6"/>
      <c r="H1363" s="5" t="s">
        <v>113</v>
      </c>
      <c r="I1363" s="6" t="str">
        <f t="shared" si="84"/>
        <v/>
      </c>
      <c r="J1363" s="5" t="str">
        <f>IF(H1363="否","不适用",IF(AND(ISNUMBER(E1363),ISNUMBER(F1363)),IF(I1363&gt;规则与名单!$B$2,"是","否"),"未判定"))</f>
        <v>未判定</v>
      </c>
      <c r="K1363" s="5" t="str">
        <f t="shared" si="85"/>
        <v>测试名单无纯氢GPS</v>
      </c>
      <c r="L1363" s="6">
        <f t="shared" si="86"/>
        <v>0</v>
      </c>
      <c r="M1363" s="5">
        <f t="shared" si="87"/>
        <v>0</v>
      </c>
      <c r="N1363" s="5" t="s">
        <v>7431</v>
      </c>
      <c r="O1363" s="5" t="s">
        <v>7432</v>
      </c>
      <c r="P1363" s="5" t="s">
        <v>7433</v>
      </c>
    </row>
    <row r="1364" ht="19" customHeight="1" spans="1:16">
      <c r="A1364" s="5">
        <v>57</v>
      </c>
      <c r="B1364" s="5" t="s">
        <v>223</v>
      </c>
      <c r="C1364" s="5" t="s">
        <v>49</v>
      </c>
      <c r="D1364" s="8" t="s">
        <v>3422</v>
      </c>
      <c r="E1364" s="6"/>
      <c r="F1364" s="6">
        <v>0</v>
      </c>
      <c r="G1364" s="6"/>
      <c r="H1364" s="5" t="s">
        <v>113</v>
      </c>
      <c r="I1364" s="6" t="str">
        <f t="shared" si="84"/>
        <v/>
      </c>
      <c r="J1364" s="5" t="str">
        <f>IF(H1364="否","不适用",IF(AND(ISNUMBER(E1364),ISNUMBER(F1364)),IF(I1364&gt;规则与名单!$B$2,"是","否"),"未判定"))</f>
        <v>未判定</v>
      </c>
      <c r="K1364" s="5" t="str">
        <f t="shared" si="85"/>
        <v>测试名单无纯氢GPS</v>
      </c>
      <c r="L1364" s="6">
        <f t="shared" si="86"/>
        <v>0</v>
      </c>
      <c r="M1364" s="5">
        <f t="shared" si="87"/>
        <v>0</v>
      </c>
      <c r="N1364" s="5" t="s">
        <v>7434</v>
      </c>
      <c r="O1364" s="5" t="s">
        <v>7435</v>
      </c>
      <c r="P1364" s="5" t="s">
        <v>7436</v>
      </c>
    </row>
    <row r="1365" ht="19" customHeight="1" spans="1:16">
      <c r="A1365" s="5">
        <v>57</v>
      </c>
      <c r="B1365" s="5" t="s">
        <v>223</v>
      </c>
      <c r="C1365" s="5" t="s">
        <v>49</v>
      </c>
      <c r="D1365" s="8" t="s">
        <v>336</v>
      </c>
      <c r="E1365" s="6"/>
      <c r="F1365" s="6">
        <v>0</v>
      </c>
      <c r="G1365" s="6"/>
      <c r="H1365" s="5" t="s">
        <v>113</v>
      </c>
      <c r="I1365" s="6" t="str">
        <f t="shared" si="84"/>
        <v/>
      </c>
      <c r="J1365" s="5" t="str">
        <f>IF(H1365="否","不适用",IF(AND(ISNUMBER(E1365),ISNUMBER(F1365)),IF(I1365&gt;规则与名单!$B$2,"是","否"),"未判定"))</f>
        <v>未判定</v>
      </c>
      <c r="K1365" s="5" t="str">
        <f t="shared" si="85"/>
        <v>测试名单无纯氢GPS</v>
      </c>
      <c r="L1365" s="6">
        <f t="shared" si="86"/>
        <v>0</v>
      </c>
      <c r="M1365" s="5">
        <f t="shared" si="87"/>
        <v>0</v>
      </c>
      <c r="N1365" s="5" t="s">
        <v>7437</v>
      </c>
      <c r="O1365" s="5" t="s">
        <v>7438</v>
      </c>
      <c r="P1365" s="5" t="s">
        <v>7439</v>
      </c>
    </row>
    <row r="1366" ht="19" customHeight="1" spans="1:16">
      <c r="A1366" s="5">
        <v>57</v>
      </c>
      <c r="B1366" s="5" t="s">
        <v>223</v>
      </c>
      <c r="C1366" s="5" t="s">
        <v>49</v>
      </c>
      <c r="D1366" s="8" t="s">
        <v>653</v>
      </c>
      <c r="E1366" s="6"/>
      <c r="F1366" s="6">
        <v>0</v>
      </c>
      <c r="G1366" s="6"/>
      <c r="H1366" s="5" t="s">
        <v>113</v>
      </c>
      <c r="I1366" s="6" t="str">
        <f t="shared" si="84"/>
        <v/>
      </c>
      <c r="J1366" s="5" t="str">
        <f>IF(H1366="否","不适用",IF(AND(ISNUMBER(E1366),ISNUMBER(F1366)),IF(I1366&gt;规则与名单!$B$2,"是","否"),"未判定"))</f>
        <v>未判定</v>
      </c>
      <c r="K1366" s="5" t="str">
        <f t="shared" si="85"/>
        <v>测试名单无纯氢GPS</v>
      </c>
      <c r="L1366" s="6">
        <f t="shared" si="86"/>
        <v>0</v>
      </c>
      <c r="M1366" s="5">
        <f t="shared" si="87"/>
        <v>0</v>
      </c>
      <c r="N1366" s="5" t="s">
        <v>7440</v>
      </c>
      <c r="O1366" s="5" t="s">
        <v>7441</v>
      </c>
      <c r="P1366" s="5" t="s">
        <v>7442</v>
      </c>
    </row>
    <row r="1367" ht="19" customHeight="1" spans="1:16">
      <c r="A1367" s="5">
        <v>57</v>
      </c>
      <c r="B1367" s="5" t="s">
        <v>223</v>
      </c>
      <c r="C1367" s="5" t="s">
        <v>49</v>
      </c>
      <c r="D1367" s="8" t="s">
        <v>140</v>
      </c>
      <c r="E1367" s="6"/>
      <c r="F1367" s="6">
        <v>0</v>
      </c>
      <c r="G1367" s="6"/>
      <c r="H1367" s="5" t="s">
        <v>113</v>
      </c>
      <c r="I1367" s="6" t="str">
        <f t="shared" si="84"/>
        <v/>
      </c>
      <c r="J1367" s="5" t="str">
        <f>IF(H1367="否","不适用",IF(AND(ISNUMBER(E1367),ISNUMBER(F1367)),IF(I1367&gt;规则与名单!$B$2,"是","否"),"未判定"))</f>
        <v>未判定</v>
      </c>
      <c r="K1367" s="5" t="str">
        <f t="shared" si="85"/>
        <v>测试名单无纯氢GPS</v>
      </c>
      <c r="L1367" s="6">
        <f t="shared" si="86"/>
        <v>0</v>
      </c>
      <c r="M1367" s="5">
        <f t="shared" si="87"/>
        <v>0</v>
      </c>
      <c r="N1367" s="5" t="s">
        <v>7443</v>
      </c>
      <c r="O1367" s="5" t="s">
        <v>7444</v>
      </c>
      <c r="P1367" s="5" t="s">
        <v>7445</v>
      </c>
    </row>
    <row r="1368" ht="19" customHeight="1" spans="1:16">
      <c r="A1368" s="5">
        <v>57</v>
      </c>
      <c r="B1368" s="5" t="s">
        <v>223</v>
      </c>
      <c r="C1368" s="5" t="s">
        <v>49</v>
      </c>
      <c r="D1368" s="8" t="s">
        <v>115</v>
      </c>
      <c r="E1368" s="6"/>
      <c r="F1368" s="6">
        <v>0</v>
      </c>
      <c r="G1368" s="6"/>
      <c r="H1368" s="5" t="s">
        <v>113</v>
      </c>
      <c r="I1368" s="6" t="str">
        <f t="shared" si="84"/>
        <v/>
      </c>
      <c r="J1368" s="5" t="str">
        <f>IF(H1368="否","不适用",IF(AND(ISNUMBER(E1368),ISNUMBER(F1368)),IF(I1368&gt;规则与名单!$B$2,"是","否"),"未判定"))</f>
        <v>未判定</v>
      </c>
      <c r="K1368" s="5" t="str">
        <f t="shared" si="85"/>
        <v>测试名单无纯氢GPS</v>
      </c>
      <c r="L1368" s="6">
        <f t="shared" si="86"/>
        <v>0</v>
      </c>
      <c r="M1368" s="5">
        <f t="shared" si="87"/>
        <v>0</v>
      </c>
      <c r="N1368" s="5" t="s">
        <v>7446</v>
      </c>
      <c r="O1368" s="5" t="s">
        <v>7447</v>
      </c>
      <c r="P1368" s="5" t="s">
        <v>7448</v>
      </c>
    </row>
    <row r="1369" ht="19" customHeight="1" spans="1:16">
      <c r="A1369" s="5">
        <v>58</v>
      </c>
      <c r="B1369" s="5" t="s">
        <v>225</v>
      </c>
      <c r="C1369" s="5" t="s">
        <v>49</v>
      </c>
      <c r="D1369" s="8" t="s">
        <v>114</v>
      </c>
      <c r="E1369" s="6">
        <v>2022.7</v>
      </c>
      <c r="F1369" s="6">
        <v>0</v>
      </c>
      <c r="G1369" s="6">
        <v>2000.6</v>
      </c>
      <c r="H1369" s="5" t="s">
        <v>113</v>
      </c>
      <c r="I1369" s="6">
        <f t="shared" si="84"/>
        <v>2022.7</v>
      </c>
      <c r="J1369" s="5" t="str">
        <f>IF(H1369="否","不适用",IF(AND(ISNUMBER(E1369),ISNUMBER(F1369)),IF(I1369&gt;规则与名单!$B$2,"是","否"),"未判定"))</f>
        <v>是</v>
      </c>
      <c r="K1369" s="5" t="str">
        <f t="shared" si="85"/>
        <v>测试日GPS</v>
      </c>
      <c r="L1369" s="6">
        <f t="shared" si="86"/>
        <v>0</v>
      </c>
      <c r="M1369" s="5">
        <f t="shared" si="87"/>
        <v>0</v>
      </c>
      <c r="N1369" s="5" t="s">
        <v>7449</v>
      </c>
      <c r="O1369" s="5" t="s">
        <v>7450</v>
      </c>
      <c r="P1369" s="5" t="s">
        <v>7451</v>
      </c>
    </row>
    <row r="1370" ht="19" customHeight="1" spans="1:16">
      <c r="A1370" s="5">
        <v>58</v>
      </c>
      <c r="B1370" s="5" t="s">
        <v>225</v>
      </c>
      <c r="C1370" s="5" t="s">
        <v>49</v>
      </c>
      <c r="D1370" s="8" t="s">
        <v>605</v>
      </c>
      <c r="E1370" s="6">
        <v>1907.5</v>
      </c>
      <c r="F1370" s="6">
        <v>8.5</v>
      </c>
      <c r="G1370" s="6">
        <v>1885.9</v>
      </c>
      <c r="H1370" s="5" t="s">
        <v>113</v>
      </c>
      <c r="I1370" s="6">
        <f t="shared" si="84"/>
        <v>1899</v>
      </c>
      <c r="J1370" s="5" t="str">
        <f>IF(H1370="否","不适用",IF(AND(ISNUMBER(E1370),ISNUMBER(F1370)),IF(I1370&gt;规则与名单!$B$2,"是","否"),"未判定"))</f>
        <v>是</v>
      </c>
      <c r="K1370" s="5" t="str">
        <f t="shared" si="85"/>
        <v>测试日GPS</v>
      </c>
      <c r="L1370" s="6">
        <f t="shared" si="86"/>
        <v>8.5</v>
      </c>
      <c r="M1370" s="5">
        <f t="shared" si="87"/>
        <v>0</v>
      </c>
      <c r="N1370" s="5" t="s">
        <v>7452</v>
      </c>
      <c r="O1370" s="5" t="s">
        <v>7453</v>
      </c>
      <c r="P1370" s="5" t="s">
        <v>7454</v>
      </c>
    </row>
    <row r="1371" ht="19" customHeight="1" spans="1:16">
      <c r="A1371" s="5">
        <v>58</v>
      </c>
      <c r="B1371" s="5" t="s">
        <v>225</v>
      </c>
      <c r="C1371" s="5" t="s">
        <v>49</v>
      </c>
      <c r="D1371" s="8" t="s">
        <v>186</v>
      </c>
      <c r="E1371" s="6">
        <v>1945</v>
      </c>
      <c r="F1371" s="6">
        <v>8.3</v>
      </c>
      <c r="G1371" s="6">
        <v>1746.8</v>
      </c>
      <c r="H1371" s="5" t="s">
        <v>113</v>
      </c>
      <c r="I1371" s="6">
        <f t="shared" si="84"/>
        <v>1936.7</v>
      </c>
      <c r="J1371" s="5" t="str">
        <f>IF(H1371="否","不适用",IF(AND(ISNUMBER(E1371),ISNUMBER(F1371)),IF(I1371&gt;规则与名单!$B$2,"是","否"),"未判定"))</f>
        <v>是</v>
      </c>
      <c r="K1371" s="5" t="str">
        <f t="shared" si="85"/>
        <v>测试日GPS</v>
      </c>
      <c r="L1371" s="6">
        <f t="shared" si="86"/>
        <v>8.3</v>
      </c>
      <c r="M1371" s="5">
        <f t="shared" si="87"/>
        <v>0</v>
      </c>
      <c r="N1371" s="5" t="s">
        <v>7455</v>
      </c>
      <c r="O1371" s="5" t="s">
        <v>7456</v>
      </c>
      <c r="P1371" s="5" t="s">
        <v>7457</v>
      </c>
    </row>
    <row r="1372" ht="19" customHeight="1" spans="1:16">
      <c r="A1372" s="5">
        <v>58</v>
      </c>
      <c r="B1372" s="5" t="s">
        <v>225</v>
      </c>
      <c r="C1372" s="5" t="s">
        <v>49</v>
      </c>
      <c r="D1372" s="8" t="s">
        <v>165</v>
      </c>
      <c r="E1372" s="6">
        <v>1726.7</v>
      </c>
      <c r="F1372" s="6">
        <v>0</v>
      </c>
      <c r="G1372" s="6">
        <v>1679.3</v>
      </c>
      <c r="H1372" s="5" t="s">
        <v>113</v>
      </c>
      <c r="I1372" s="6">
        <f t="shared" si="84"/>
        <v>1726.7</v>
      </c>
      <c r="J1372" s="5" t="str">
        <f>IF(H1372="否","不适用",IF(AND(ISNUMBER(E1372),ISNUMBER(F1372)),IF(I1372&gt;规则与名单!$B$2,"是","否"),"未判定"))</f>
        <v>是</v>
      </c>
      <c r="K1372" s="5" t="str">
        <f t="shared" si="85"/>
        <v>测试日GPS</v>
      </c>
      <c r="L1372" s="6">
        <f t="shared" si="86"/>
        <v>0</v>
      </c>
      <c r="M1372" s="5">
        <f t="shared" si="87"/>
        <v>0</v>
      </c>
      <c r="N1372" s="5" t="s">
        <v>7458</v>
      </c>
      <c r="O1372" s="5" t="s">
        <v>7459</v>
      </c>
      <c r="P1372" s="5" t="s">
        <v>7460</v>
      </c>
    </row>
    <row r="1373" ht="19" customHeight="1" spans="1:16">
      <c r="A1373" s="5">
        <v>58</v>
      </c>
      <c r="B1373" s="5" t="s">
        <v>225</v>
      </c>
      <c r="C1373" s="5" t="s">
        <v>49</v>
      </c>
      <c r="D1373" s="8" t="s">
        <v>151</v>
      </c>
      <c r="E1373" s="6">
        <v>1123</v>
      </c>
      <c r="F1373" s="6">
        <v>8.7</v>
      </c>
      <c r="G1373" s="6">
        <v>1118.2</v>
      </c>
      <c r="H1373" s="5" t="s">
        <v>113</v>
      </c>
      <c r="I1373" s="6">
        <f t="shared" si="84"/>
        <v>1114.3</v>
      </c>
      <c r="J1373" s="5" t="str">
        <f>IF(H1373="否","不适用",IF(AND(ISNUMBER(E1373),ISNUMBER(F1373)),IF(I1373&gt;规则与名单!$B$2,"是","否"),"未判定"))</f>
        <v>是</v>
      </c>
      <c r="K1373" s="5" t="str">
        <f t="shared" si="85"/>
        <v>测试日GPS</v>
      </c>
      <c r="L1373" s="6">
        <f t="shared" si="86"/>
        <v>8.7</v>
      </c>
      <c r="M1373" s="5">
        <f t="shared" si="87"/>
        <v>0</v>
      </c>
      <c r="N1373" s="5" t="s">
        <v>7461</v>
      </c>
      <c r="O1373" s="5" t="s">
        <v>7462</v>
      </c>
      <c r="P1373" s="5" t="s">
        <v>7463</v>
      </c>
    </row>
    <row r="1374" ht="19" customHeight="1" spans="1:16">
      <c r="A1374" s="5">
        <v>58</v>
      </c>
      <c r="B1374" s="5" t="s">
        <v>225</v>
      </c>
      <c r="C1374" s="5" t="s">
        <v>49</v>
      </c>
      <c r="D1374" s="8" t="s">
        <v>3358</v>
      </c>
      <c r="E1374" s="6">
        <v>1164.6</v>
      </c>
      <c r="F1374" s="6">
        <v>0.05</v>
      </c>
      <c r="G1374" s="6">
        <v>1164.6</v>
      </c>
      <c r="H1374" s="5" t="s">
        <v>113</v>
      </c>
      <c r="I1374" s="6">
        <f t="shared" si="84"/>
        <v>1164.55</v>
      </c>
      <c r="J1374" s="5" t="str">
        <f>IF(H1374="否","不适用",IF(AND(ISNUMBER(E1374),ISNUMBER(F1374)),IF(I1374&gt;规则与名单!$B$2,"是","否"),"未判定"))</f>
        <v>是</v>
      </c>
      <c r="K1374" s="5" t="str">
        <f t="shared" si="85"/>
        <v>测试日GPS</v>
      </c>
      <c r="L1374" s="6">
        <f t="shared" si="86"/>
        <v>0.05</v>
      </c>
      <c r="M1374" s="5">
        <f t="shared" si="87"/>
        <v>0</v>
      </c>
      <c r="N1374" s="5" t="s">
        <v>7464</v>
      </c>
      <c r="O1374" s="5" t="s">
        <v>7465</v>
      </c>
      <c r="P1374" s="5" t="s">
        <v>7466</v>
      </c>
    </row>
    <row r="1375" ht="19" customHeight="1" spans="1:16">
      <c r="A1375" s="5">
        <v>58</v>
      </c>
      <c r="B1375" s="5" t="s">
        <v>225</v>
      </c>
      <c r="C1375" s="5" t="s">
        <v>49</v>
      </c>
      <c r="D1375" s="8" t="s">
        <v>272</v>
      </c>
      <c r="E1375" s="6">
        <v>1102.3</v>
      </c>
      <c r="F1375" s="6">
        <v>0.04</v>
      </c>
      <c r="G1375" s="6">
        <v>1032</v>
      </c>
      <c r="H1375" s="5" t="s">
        <v>113</v>
      </c>
      <c r="I1375" s="6">
        <f t="shared" si="84"/>
        <v>1102.26</v>
      </c>
      <c r="J1375" s="5" t="str">
        <f>IF(H1375="否","不适用",IF(AND(ISNUMBER(E1375),ISNUMBER(F1375)),IF(I1375&gt;规则与名单!$B$2,"是","否"),"未判定"))</f>
        <v>是</v>
      </c>
      <c r="K1375" s="5" t="str">
        <f t="shared" si="85"/>
        <v>测试日GPS</v>
      </c>
      <c r="L1375" s="6">
        <f t="shared" si="86"/>
        <v>0.04</v>
      </c>
      <c r="M1375" s="5">
        <f t="shared" si="87"/>
        <v>0</v>
      </c>
      <c r="N1375" s="5" t="s">
        <v>7467</v>
      </c>
      <c r="O1375" s="5" t="s">
        <v>7468</v>
      </c>
      <c r="P1375" s="5" t="s">
        <v>7469</v>
      </c>
    </row>
    <row r="1376" ht="19" customHeight="1" spans="1:16">
      <c r="A1376" s="5">
        <v>58</v>
      </c>
      <c r="B1376" s="5" t="s">
        <v>225</v>
      </c>
      <c r="C1376" s="5" t="s">
        <v>49</v>
      </c>
      <c r="D1376" s="8" t="s">
        <v>506</v>
      </c>
      <c r="E1376" s="6">
        <v>8.6</v>
      </c>
      <c r="F1376" s="6">
        <v>8.8</v>
      </c>
      <c r="G1376" s="6">
        <v>6.6</v>
      </c>
      <c r="H1376" s="5" t="s">
        <v>113</v>
      </c>
      <c r="I1376" s="6">
        <f t="shared" si="84"/>
        <v>-0.200000000000001</v>
      </c>
      <c r="J1376" s="5" t="str">
        <f>IF(H1376="否","不适用",IF(AND(ISNUMBER(E1376),ISNUMBER(F1376)),IF(I1376&gt;规则与名单!$B$2,"是","否"),"未判定"))</f>
        <v>否</v>
      </c>
      <c r="K1376" s="5" t="str">
        <f t="shared" si="85"/>
        <v>非测试日纯氢</v>
      </c>
      <c r="L1376" s="6">
        <f t="shared" si="86"/>
        <v>6.6</v>
      </c>
      <c r="M1376" s="5">
        <f t="shared" si="87"/>
        <v>0</v>
      </c>
      <c r="N1376" s="5" t="s">
        <v>7470</v>
      </c>
      <c r="O1376" s="5" t="s">
        <v>7471</v>
      </c>
      <c r="P1376" s="5" t="s">
        <v>7472</v>
      </c>
    </row>
    <row r="1377" ht="19" customHeight="1" spans="1:16">
      <c r="A1377" s="5">
        <v>58</v>
      </c>
      <c r="B1377" s="5" t="s">
        <v>225</v>
      </c>
      <c r="C1377" s="5" t="s">
        <v>49</v>
      </c>
      <c r="D1377" s="8" t="s">
        <v>673</v>
      </c>
      <c r="E1377" s="6"/>
      <c r="F1377" s="6">
        <v>0</v>
      </c>
      <c r="G1377" s="6"/>
      <c r="H1377" s="5" t="s">
        <v>113</v>
      </c>
      <c r="I1377" s="6" t="str">
        <f t="shared" si="84"/>
        <v/>
      </c>
      <c r="J1377" s="5" t="str">
        <f>IF(H1377="否","不适用",IF(AND(ISNUMBER(E1377),ISNUMBER(F1377)),IF(I1377&gt;规则与名单!$B$2,"是","否"),"未判定"))</f>
        <v>未判定</v>
      </c>
      <c r="K1377" s="5" t="str">
        <f t="shared" si="85"/>
        <v>测试名单无纯氢GPS</v>
      </c>
      <c r="L1377" s="6">
        <f t="shared" si="86"/>
        <v>0</v>
      </c>
      <c r="M1377" s="5">
        <f t="shared" si="87"/>
        <v>0</v>
      </c>
      <c r="N1377" s="5" t="s">
        <v>7473</v>
      </c>
      <c r="O1377" s="5" t="s">
        <v>7474</v>
      </c>
      <c r="P1377" s="5" t="s">
        <v>7475</v>
      </c>
    </row>
    <row r="1378" ht="19" customHeight="1" spans="1:16">
      <c r="A1378" s="5">
        <v>58</v>
      </c>
      <c r="B1378" s="5" t="s">
        <v>225</v>
      </c>
      <c r="C1378" s="5" t="s">
        <v>49</v>
      </c>
      <c r="D1378" s="8" t="s">
        <v>183</v>
      </c>
      <c r="E1378" s="6"/>
      <c r="F1378" s="6">
        <v>0</v>
      </c>
      <c r="G1378" s="6"/>
      <c r="H1378" s="5" t="s">
        <v>113</v>
      </c>
      <c r="I1378" s="6" t="str">
        <f t="shared" si="84"/>
        <v/>
      </c>
      <c r="J1378" s="5" t="str">
        <f>IF(H1378="否","不适用",IF(AND(ISNUMBER(E1378),ISNUMBER(F1378)),IF(I1378&gt;规则与名单!$B$2,"是","否"),"未判定"))</f>
        <v>未判定</v>
      </c>
      <c r="K1378" s="5" t="str">
        <f t="shared" si="85"/>
        <v>测试名单无纯氢GPS</v>
      </c>
      <c r="L1378" s="6">
        <f t="shared" si="86"/>
        <v>0</v>
      </c>
      <c r="M1378" s="5">
        <f t="shared" si="87"/>
        <v>0</v>
      </c>
      <c r="N1378" s="5" t="s">
        <v>7476</v>
      </c>
      <c r="O1378" s="5" t="s">
        <v>7477</v>
      </c>
      <c r="P1378" s="5" t="s">
        <v>7478</v>
      </c>
    </row>
    <row r="1379" ht="19" customHeight="1" spans="1:16">
      <c r="A1379" s="5">
        <v>58</v>
      </c>
      <c r="B1379" s="5" t="s">
        <v>225</v>
      </c>
      <c r="C1379" s="5" t="s">
        <v>49</v>
      </c>
      <c r="D1379" s="8" t="s">
        <v>431</v>
      </c>
      <c r="E1379" s="6">
        <v>863.1</v>
      </c>
      <c r="F1379" s="6">
        <v>0.1</v>
      </c>
      <c r="G1379" s="6">
        <v>257.2</v>
      </c>
      <c r="H1379" s="5" t="s">
        <v>113</v>
      </c>
      <c r="I1379" s="6">
        <f t="shared" si="84"/>
        <v>863</v>
      </c>
      <c r="J1379" s="5" t="str">
        <f>IF(H1379="否","不适用",IF(AND(ISNUMBER(E1379),ISNUMBER(F1379)),IF(I1379&gt;规则与名单!$B$2,"是","否"),"未判定"))</f>
        <v>是</v>
      </c>
      <c r="K1379" s="5" t="str">
        <f t="shared" si="85"/>
        <v>测试日GPS</v>
      </c>
      <c r="L1379" s="6">
        <f t="shared" si="86"/>
        <v>0.1</v>
      </c>
      <c r="M1379" s="5">
        <f t="shared" si="87"/>
        <v>0</v>
      </c>
      <c r="N1379" s="5" t="s">
        <v>7479</v>
      </c>
      <c r="O1379" s="5" t="s">
        <v>7480</v>
      </c>
      <c r="P1379" s="5" t="s">
        <v>7481</v>
      </c>
    </row>
    <row r="1380" ht="19" customHeight="1" spans="1:16">
      <c r="A1380" s="5">
        <v>58</v>
      </c>
      <c r="B1380" s="5" t="s">
        <v>225</v>
      </c>
      <c r="C1380" s="5" t="s">
        <v>49</v>
      </c>
      <c r="D1380" s="8" t="s">
        <v>3377</v>
      </c>
      <c r="E1380" s="6">
        <v>1046.8</v>
      </c>
      <c r="F1380" s="6">
        <v>0.07</v>
      </c>
      <c r="G1380" s="6">
        <v>817.5</v>
      </c>
      <c r="H1380" s="5" t="s">
        <v>113</v>
      </c>
      <c r="I1380" s="6">
        <f t="shared" si="84"/>
        <v>1046.73</v>
      </c>
      <c r="J1380" s="5" t="str">
        <f>IF(H1380="否","不适用",IF(AND(ISNUMBER(E1380),ISNUMBER(F1380)),IF(I1380&gt;规则与名单!$B$2,"是","否"),"未判定"))</f>
        <v>是</v>
      </c>
      <c r="K1380" s="5" t="str">
        <f t="shared" si="85"/>
        <v>测试日GPS</v>
      </c>
      <c r="L1380" s="6">
        <f t="shared" si="86"/>
        <v>0.07</v>
      </c>
      <c r="M1380" s="5">
        <f t="shared" si="87"/>
        <v>0</v>
      </c>
      <c r="N1380" s="5" t="s">
        <v>7482</v>
      </c>
      <c r="O1380" s="5" t="s">
        <v>7483</v>
      </c>
      <c r="P1380" s="5" t="s">
        <v>7484</v>
      </c>
    </row>
    <row r="1381" ht="19" customHeight="1" spans="1:16">
      <c r="A1381" s="5">
        <v>58</v>
      </c>
      <c r="B1381" s="5" t="s">
        <v>225</v>
      </c>
      <c r="C1381" s="5" t="s">
        <v>49</v>
      </c>
      <c r="D1381" s="8" t="s">
        <v>407</v>
      </c>
      <c r="E1381" s="6">
        <v>904.1</v>
      </c>
      <c r="F1381" s="6">
        <v>0.08</v>
      </c>
      <c r="G1381" s="6">
        <v>561.4</v>
      </c>
      <c r="H1381" s="5" t="s">
        <v>113</v>
      </c>
      <c r="I1381" s="6">
        <f t="shared" si="84"/>
        <v>904.02</v>
      </c>
      <c r="J1381" s="5" t="str">
        <f>IF(H1381="否","不适用",IF(AND(ISNUMBER(E1381),ISNUMBER(F1381)),IF(I1381&gt;规则与名单!$B$2,"是","否"),"未判定"))</f>
        <v>是</v>
      </c>
      <c r="K1381" s="5" t="str">
        <f t="shared" si="85"/>
        <v>测试日GPS</v>
      </c>
      <c r="L1381" s="6">
        <f t="shared" si="86"/>
        <v>0.08</v>
      </c>
      <c r="M1381" s="5">
        <f t="shared" si="87"/>
        <v>0</v>
      </c>
      <c r="N1381" s="5" t="s">
        <v>7485</v>
      </c>
      <c r="O1381" s="5" t="s">
        <v>7486</v>
      </c>
      <c r="P1381" s="5" t="s">
        <v>7487</v>
      </c>
    </row>
    <row r="1382" ht="19" customHeight="1" spans="1:16">
      <c r="A1382" s="5">
        <v>58</v>
      </c>
      <c r="B1382" s="5" t="s">
        <v>225</v>
      </c>
      <c r="C1382" s="5" t="s">
        <v>49</v>
      </c>
      <c r="D1382" s="8" t="s">
        <v>411</v>
      </c>
      <c r="E1382" s="6">
        <v>39.5</v>
      </c>
      <c r="F1382" s="6">
        <v>8.8</v>
      </c>
      <c r="G1382" s="6">
        <v>5.9</v>
      </c>
      <c r="H1382" s="5" t="s">
        <v>113</v>
      </c>
      <c r="I1382" s="6">
        <f t="shared" si="84"/>
        <v>30.7</v>
      </c>
      <c r="J1382" s="5" t="str">
        <f>IF(H1382="否","不适用",IF(AND(ISNUMBER(E1382),ISNUMBER(F1382)),IF(I1382&gt;规则与名单!$B$2,"是","否"),"未判定"))</f>
        <v>否</v>
      </c>
      <c r="K1382" s="5" t="str">
        <f t="shared" si="85"/>
        <v>非测试日纯氢</v>
      </c>
      <c r="L1382" s="6">
        <f t="shared" si="86"/>
        <v>5.9</v>
      </c>
      <c r="M1382" s="5">
        <f t="shared" si="87"/>
        <v>0</v>
      </c>
      <c r="N1382" s="5" t="s">
        <v>7488</v>
      </c>
      <c r="O1382" s="5" t="s">
        <v>7489</v>
      </c>
      <c r="P1382" s="5" t="s">
        <v>7490</v>
      </c>
    </row>
    <row r="1383" ht="19" customHeight="1" spans="1:16">
      <c r="A1383" s="5">
        <v>58</v>
      </c>
      <c r="B1383" s="5" t="s">
        <v>225</v>
      </c>
      <c r="C1383" s="5" t="s">
        <v>49</v>
      </c>
      <c r="D1383" s="8" t="s">
        <v>251</v>
      </c>
      <c r="E1383" s="6">
        <v>981</v>
      </c>
      <c r="F1383" s="6">
        <v>0.06</v>
      </c>
      <c r="G1383" s="6">
        <v>944.1</v>
      </c>
      <c r="H1383" s="5" t="s">
        <v>113</v>
      </c>
      <c r="I1383" s="6">
        <f t="shared" si="84"/>
        <v>980.94</v>
      </c>
      <c r="J1383" s="5" t="str">
        <f>IF(H1383="否","不适用",IF(AND(ISNUMBER(E1383),ISNUMBER(F1383)),IF(I1383&gt;规则与名单!$B$2,"是","否"),"未判定"))</f>
        <v>是</v>
      </c>
      <c r="K1383" s="5" t="str">
        <f t="shared" si="85"/>
        <v>测试日GPS</v>
      </c>
      <c r="L1383" s="6">
        <f t="shared" si="86"/>
        <v>0.06</v>
      </c>
      <c r="M1383" s="5">
        <f t="shared" si="87"/>
        <v>0</v>
      </c>
      <c r="N1383" s="5" t="s">
        <v>7491</v>
      </c>
      <c r="O1383" s="5" t="s">
        <v>7492</v>
      </c>
      <c r="P1383" s="5" t="s">
        <v>7493</v>
      </c>
    </row>
    <row r="1384" ht="19" customHeight="1" spans="1:16">
      <c r="A1384" s="5">
        <v>58</v>
      </c>
      <c r="B1384" s="5" t="s">
        <v>225</v>
      </c>
      <c r="C1384" s="5" t="s">
        <v>49</v>
      </c>
      <c r="D1384" s="8" t="s">
        <v>472</v>
      </c>
      <c r="E1384" s="6">
        <v>2032.3</v>
      </c>
      <c r="F1384" s="6">
        <v>8.3</v>
      </c>
      <c r="G1384" s="6">
        <v>1944</v>
      </c>
      <c r="H1384" s="5" t="s">
        <v>113</v>
      </c>
      <c r="I1384" s="6">
        <f t="shared" si="84"/>
        <v>2024</v>
      </c>
      <c r="J1384" s="5" t="str">
        <f>IF(H1384="否","不适用",IF(AND(ISNUMBER(E1384),ISNUMBER(F1384)),IF(I1384&gt;规则与名单!$B$2,"是","否"),"未判定"))</f>
        <v>是</v>
      </c>
      <c r="K1384" s="5" t="str">
        <f t="shared" si="85"/>
        <v>测试日GPS</v>
      </c>
      <c r="L1384" s="6">
        <f t="shared" si="86"/>
        <v>8.3</v>
      </c>
      <c r="M1384" s="5">
        <f t="shared" si="87"/>
        <v>0</v>
      </c>
      <c r="N1384" s="5" t="s">
        <v>7494</v>
      </c>
      <c r="O1384" s="5" t="s">
        <v>7495</v>
      </c>
      <c r="P1384" s="5" t="s">
        <v>7496</v>
      </c>
    </row>
    <row r="1385" ht="19" customHeight="1" spans="1:16">
      <c r="A1385" s="5">
        <v>58</v>
      </c>
      <c r="B1385" s="5" t="s">
        <v>225</v>
      </c>
      <c r="C1385" s="5" t="s">
        <v>49</v>
      </c>
      <c r="D1385" s="8" t="s">
        <v>466</v>
      </c>
      <c r="E1385" s="6">
        <v>1947.4</v>
      </c>
      <c r="F1385" s="6">
        <v>0</v>
      </c>
      <c r="G1385" s="6">
        <v>1778</v>
      </c>
      <c r="H1385" s="5" t="s">
        <v>113</v>
      </c>
      <c r="I1385" s="6">
        <f t="shared" si="84"/>
        <v>1947.4</v>
      </c>
      <c r="J1385" s="5" t="str">
        <f>IF(H1385="否","不适用",IF(AND(ISNUMBER(E1385),ISNUMBER(F1385)),IF(I1385&gt;规则与名单!$B$2,"是","否"),"未判定"))</f>
        <v>是</v>
      </c>
      <c r="K1385" s="5" t="str">
        <f t="shared" si="85"/>
        <v>测试日GPS</v>
      </c>
      <c r="L1385" s="6">
        <f t="shared" si="86"/>
        <v>0</v>
      </c>
      <c r="M1385" s="5">
        <f t="shared" si="87"/>
        <v>0</v>
      </c>
      <c r="N1385" s="5" t="s">
        <v>7497</v>
      </c>
      <c r="O1385" s="5" t="s">
        <v>7498</v>
      </c>
      <c r="P1385" s="5" t="s">
        <v>7499</v>
      </c>
    </row>
    <row r="1386" ht="19" customHeight="1" spans="1:16">
      <c r="A1386" s="5">
        <v>58</v>
      </c>
      <c r="B1386" s="5" t="s">
        <v>225</v>
      </c>
      <c r="C1386" s="5" t="s">
        <v>49</v>
      </c>
      <c r="D1386" s="8" t="s">
        <v>333</v>
      </c>
      <c r="E1386" s="6">
        <v>1753.5</v>
      </c>
      <c r="F1386" s="6">
        <v>8.7</v>
      </c>
      <c r="G1386" s="6">
        <v>1410.8</v>
      </c>
      <c r="H1386" s="5" t="s">
        <v>113</v>
      </c>
      <c r="I1386" s="6">
        <f t="shared" si="84"/>
        <v>1744.8</v>
      </c>
      <c r="J1386" s="5" t="str">
        <f>IF(H1386="否","不适用",IF(AND(ISNUMBER(E1386),ISNUMBER(F1386)),IF(I1386&gt;规则与名单!$B$2,"是","否"),"未判定"))</f>
        <v>是</v>
      </c>
      <c r="K1386" s="5" t="str">
        <f t="shared" si="85"/>
        <v>测试日GPS</v>
      </c>
      <c r="L1386" s="6">
        <f t="shared" si="86"/>
        <v>8.7</v>
      </c>
      <c r="M1386" s="5">
        <f t="shared" si="87"/>
        <v>0</v>
      </c>
      <c r="N1386" s="5" t="s">
        <v>7500</v>
      </c>
      <c r="O1386" s="5" t="s">
        <v>7501</v>
      </c>
      <c r="P1386" s="5" t="s">
        <v>7502</v>
      </c>
    </row>
    <row r="1387" ht="19" customHeight="1" spans="1:16">
      <c r="A1387" s="5">
        <v>58</v>
      </c>
      <c r="B1387" s="5" t="s">
        <v>225</v>
      </c>
      <c r="C1387" s="5" t="s">
        <v>49</v>
      </c>
      <c r="D1387" s="8" t="s">
        <v>175</v>
      </c>
      <c r="E1387" s="6">
        <v>1939.6</v>
      </c>
      <c r="F1387" s="6">
        <v>8.6</v>
      </c>
      <c r="G1387" s="6">
        <v>1933.8</v>
      </c>
      <c r="H1387" s="5" t="s">
        <v>113</v>
      </c>
      <c r="I1387" s="6">
        <f t="shared" si="84"/>
        <v>1931</v>
      </c>
      <c r="J1387" s="5" t="str">
        <f>IF(H1387="否","不适用",IF(AND(ISNUMBER(E1387),ISNUMBER(F1387)),IF(I1387&gt;规则与名单!$B$2,"是","否"),"未判定"))</f>
        <v>是</v>
      </c>
      <c r="K1387" s="5" t="str">
        <f t="shared" si="85"/>
        <v>测试日GPS</v>
      </c>
      <c r="L1387" s="6">
        <f t="shared" si="86"/>
        <v>8.6</v>
      </c>
      <c r="M1387" s="5">
        <f t="shared" si="87"/>
        <v>0</v>
      </c>
      <c r="N1387" s="5" t="s">
        <v>7503</v>
      </c>
      <c r="O1387" s="5" t="s">
        <v>7504</v>
      </c>
      <c r="P1387" s="5" t="s">
        <v>7505</v>
      </c>
    </row>
    <row r="1388" ht="19" customHeight="1" spans="1:16">
      <c r="A1388" s="5">
        <v>58</v>
      </c>
      <c r="B1388" s="5" t="s">
        <v>225</v>
      </c>
      <c r="C1388" s="5" t="s">
        <v>49</v>
      </c>
      <c r="D1388" s="8" t="s">
        <v>3402</v>
      </c>
      <c r="E1388" s="6">
        <v>1992.7</v>
      </c>
      <c r="F1388" s="6">
        <v>0</v>
      </c>
      <c r="G1388" s="6">
        <v>1808.1</v>
      </c>
      <c r="H1388" s="5" t="s">
        <v>113</v>
      </c>
      <c r="I1388" s="6">
        <f t="shared" si="84"/>
        <v>1992.7</v>
      </c>
      <c r="J1388" s="5" t="str">
        <f>IF(H1388="否","不适用",IF(AND(ISNUMBER(E1388),ISNUMBER(F1388)),IF(I1388&gt;规则与名单!$B$2,"是","否"),"未判定"))</f>
        <v>是</v>
      </c>
      <c r="K1388" s="5" t="str">
        <f t="shared" si="85"/>
        <v>测试日GPS</v>
      </c>
      <c r="L1388" s="6">
        <f t="shared" si="86"/>
        <v>0</v>
      </c>
      <c r="M1388" s="5">
        <f t="shared" si="87"/>
        <v>0</v>
      </c>
      <c r="N1388" s="5" t="s">
        <v>7506</v>
      </c>
      <c r="O1388" s="5" t="s">
        <v>7507</v>
      </c>
      <c r="P1388" s="5" t="s">
        <v>7508</v>
      </c>
    </row>
    <row r="1389" ht="19" customHeight="1" spans="1:16">
      <c r="A1389" s="5">
        <v>58</v>
      </c>
      <c r="B1389" s="5" t="s">
        <v>225</v>
      </c>
      <c r="C1389" s="5" t="s">
        <v>49</v>
      </c>
      <c r="D1389" s="8" t="s">
        <v>487</v>
      </c>
      <c r="E1389" s="6"/>
      <c r="F1389" s="6">
        <v>0</v>
      </c>
      <c r="G1389" s="6"/>
      <c r="H1389" s="5" t="s">
        <v>113</v>
      </c>
      <c r="I1389" s="6" t="str">
        <f t="shared" si="84"/>
        <v/>
      </c>
      <c r="J1389" s="5" t="str">
        <f>IF(H1389="否","不适用",IF(AND(ISNUMBER(E1389),ISNUMBER(F1389)),IF(I1389&gt;规则与名单!$B$2,"是","否"),"未判定"))</f>
        <v>未判定</v>
      </c>
      <c r="K1389" s="5" t="str">
        <f t="shared" si="85"/>
        <v>测试名单无纯氢GPS</v>
      </c>
      <c r="L1389" s="6">
        <f t="shared" si="86"/>
        <v>0</v>
      </c>
      <c r="M1389" s="5">
        <f t="shared" si="87"/>
        <v>0</v>
      </c>
      <c r="N1389" s="5" t="s">
        <v>7509</v>
      </c>
      <c r="O1389" s="5" t="s">
        <v>7510</v>
      </c>
      <c r="P1389" s="5" t="s">
        <v>7511</v>
      </c>
    </row>
    <row r="1390" ht="19" customHeight="1" spans="1:16">
      <c r="A1390" s="5">
        <v>58</v>
      </c>
      <c r="B1390" s="5" t="s">
        <v>225</v>
      </c>
      <c r="C1390" s="5" t="s">
        <v>49</v>
      </c>
      <c r="D1390" s="8" t="s">
        <v>121</v>
      </c>
      <c r="E1390" s="6">
        <v>0.5</v>
      </c>
      <c r="F1390" s="6">
        <v>1.3</v>
      </c>
      <c r="G1390" s="6">
        <v>0.5</v>
      </c>
      <c r="H1390" s="5" t="s">
        <v>113</v>
      </c>
      <c r="I1390" s="6">
        <f t="shared" si="84"/>
        <v>-0.8</v>
      </c>
      <c r="J1390" s="5" t="str">
        <f>IF(H1390="否","不适用",IF(AND(ISNUMBER(E1390),ISNUMBER(F1390)),IF(I1390&gt;规则与名单!$B$2,"是","否"),"未判定"))</f>
        <v>否</v>
      </c>
      <c r="K1390" s="5" t="str">
        <f t="shared" si="85"/>
        <v>非测试日纯氢</v>
      </c>
      <c r="L1390" s="6">
        <f t="shared" si="86"/>
        <v>0.5</v>
      </c>
      <c r="M1390" s="5">
        <f t="shared" si="87"/>
        <v>0</v>
      </c>
      <c r="N1390" s="5" t="s">
        <v>7512</v>
      </c>
      <c r="O1390" s="5" t="s">
        <v>7513</v>
      </c>
      <c r="P1390" s="5" t="s">
        <v>7514</v>
      </c>
    </row>
    <row r="1391" ht="19" customHeight="1" spans="1:16">
      <c r="A1391" s="5">
        <v>58</v>
      </c>
      <c r="B1391" s="5" t="s">
        <v>225</v>
      </c>
      <c r="C1391" s="5" t="s">
        <v>49</v>
      </c>
      <c r="D1391" s="8" t="s">
        <v>170</v>
      </c>
      <c r="E1391" s="6">
        <v>29.2</v>
      </c>
      <c r="F1391" s="6">
        <v>29.5</v>
      </c>
      <c r="G1391" s="6">
        <v>29.2</v>
      </c>
      <c r="H1391" s="5" t="s">
        <v>113</v>
      </c>
      <c r="I1391" s="6">
        <f t="shared" si="84"/>
        <v>-0.300000000000001</v>
      </c>
      <c r="J1391" s="5" t="str">
        <f>IF(H1391="否","不适用",IF(AND(ISNUMBER(E1391),ISNUMBER(F1391)),IF(I1391&gt;规则与名单!$B$2,"是","否"),"未判定"))</f>
        <v>否</v>
      </c>
      <c r="K1391" s="5" t="str">
        <f t="shared" si="85"/>
        <v>非测试日纯氢</v>
      </c>
      <c r="L1391" s="6">
        <f t="shared" si="86"/>
        <v>29.2</v>
      </c>
      <c r="M1391" s="5">
        <f t="shared" si="87"/>
        <v>0</v>
      </c>
      <c r="N1391" s="5" t="s">
        <v>7515</v>
      </c>
      <c r="O1391" s="5" t="s">
        <v>7516</v>
      </c>
      <c r="P1391" s="5" t="s">
        <v>7517</v>
      </c>
    </row>
    <row r="1392" ht="19" customHeight="1" spans="1:16">
      <c r="A1392" s="5">
        <v>58</v>
      </c>
      <c r="B1392" s="5" t="s">
        <v>225</v>
      </c>
      <c r="C1392" s="5" t="s">
        <v>49</v>
      </c>
      <c r="D1392" s="8" t="s">
        <v>644</v>
      </c>
      <c r="E1392" s="6">
        <v>39.3</v>
      </c>
      <c r="F1392" s="6">
        <v>39.1</v>
      </c>
      <c r="G1392" s="6">
        <v>39.3</v>
      </c>
      <c r="H1392" s="5" t="s">
        <v>113</v>
      </c>
      <c r="I1392" s="6">
        <f t="shared" si="84"/>
        <v>0.199999999999996</v>
      </c>
      <c r="J1392" s="5" t="str">
        <f>IF(H1392="否","不适用",IF(AND(ISNUMBER(E1392),ISNUMBER(F1392)),IF(I1392&gt;规则与名单!$B$2,"是","否"),"未判定"))</f>
        <v>否</v>
      </c>
      <c r="K1392" s="5" t="str">
        <f t="shared" si="85"/>
        <v>非测试日纯氢</v>
      </c>
      <c r="L1392" s="6">
        <f t="shared" si="86"/>
        <v>39.3</v>
      </c>
      <c r="M1392" s="5">
        <f t="shared" si="87"/>
        <v>0</v>
      </c>
      <c r="N1392" s="5" t="s">
        <v>7518</v>
      </c>
      <c r="O1392" s="5" t="s">
        <v>7519</v>
      </c>
      <c r="P1392" s="5" t="s">
        <v>7520</v>
      </c>
    </row>
    <row r="1393" ht="19" customHeight="1" spans="1:16">
      <c r="A1393" s="5">
        <v>58</v>
      </c>
      <c r="B1393" s="5" t="s">
        <v>225</v>
      </c>
      <c r="C1393" s="5" t="s">
        <v>49</v>
      </c>
      <c r="D1393" s="8" t="s">
        <v>3418</v>
      </c>
      <c r="E1393" s="6"/>
      <c r="F1393" s="6">
        <v>0</v>
      </c>
      <c r="G1393" s="6"/>
      <c r="H1393" s="5" t="s">
        <v>113</v>
      </c>
      <c r="I1393" s="6" t="str">
        <f t="shared" si="84"/>
        <v/>
      </c>
      <c r="J1393" s="5" t="str">
        <f>IF(H1393="否","不适用",IF(AND(ISNUMBER(E1393),ISNUMBER(F1393)),IF(I1393&gt;规则与名单!$B$2,"是","否"),"未判定"))</f>
        <v>未判定</v>
      </c>
      <c r="K1393" s="5" t="str">
        <f t="shared" si="85"/>
        <v>测试名单无纯氢GPS</v>
      </c>
      <c r="L1393" s="6">
        <f t="shared" si="86"/>
        <v>0</v>
      </c>
      <c r="M1393" s="5">
        <f t="shared" si="87"/>
        <v>0</v>
      </c>
      <c r="N1393" s="5" t="s">
        <v>7521</v>
      </c>
      <c r="O1393" s="5" t="s">
        <v>7522</v>
      </c>
      <c r="P1393" s="5" t="s">
        <v>7523</v>
      </c>
    </row>
    <row r="1394" ht="19" customHeight="1" spans="1:16">
      <c r="A1394" s="5">
        <v>58</v>
      </c>
      <c r="B1394" s="5" t="s">
        <v>225</v>
      </c>
      <c r="C1394" s="5" t="s">
        <v>49</v>
      </c>
      <c r="D1394" s="8" t="s">
        <v>3422</v>
      </c>
      <c r="E1394" s="6"/>
      <c r="F1394" s="6">
        <v>0</v>
      </c>
      <c r="G1394" s="6"/>
      <c r="H1394" s="5" t="s">
        <v>113</v>
      </c>
      <c r="I1394" s="6" t="str">
        <f t="shared" si="84"/>
        <v/>
      </c>
      <c r="J1394" s="5" t="str">
        <f>IF(H1394="否","不适用",IF(AND(ISNUMBER(E1394),ISNUMBER(F1394)),IF(I1394&gt;规则与名单!$B$2,"是","否"),"未判定"))</f>
        <v>未判定</v>
      </c>
      <c r="K1394" s="5" t="str">
        <f t="shared" si="85"/>
        <v>测试名单无纯氢GPS</v>
      </c>
      <c r="L1394" s="6">
        <f t="shared" si="86"/>
        <v>0</v>
      </c>
      <c r="M1394" s="5">
        <f t="shared" si="87"/>
        <v>0</v>
      </c>
      <c r="N1394" s="5" t="s">
        <v>7524</v>
      </c>
      <c r="O1394" s="5" t="s">
        <v>7525</v>
      </c>
      <c r="P1394" s="5" t="s">
        <v>7526</v>
      </c>
    </row>
    <row r="1395" ht="19" customHeight="1" spans="1:16">
      <c r="A1395" s="5">
        <v>58</v>
      </c>
      <c r="B1395" s="5" t="s">
        <v>225</v>
      </c>
      <c r="C1395" s="5" t="s">
        <v>49</v>
      </c>
      <c r="D1395" s="8" t="s">
        <v>336</v>
      </c>
      <c r="E1395" s="6"/>
      <c r="F1395" s="6">
        <v>0</v>
      </c>
      <c r="G1395" s="6"/>
      <c r="H1395" s="5" t="s">
        <v>113</v>
      </c>
      <c r="I1395" s="6" t="str">
        <f t="shared" si="84"/>
        <v/>
      </c>
      <c r="J1395" s="5" t="str">
        <f>IF(H1395="否","不适用",IF(AND(ISNUMBER(E1395),ISNUMBER(F1395)),IF(I1395&gt;规则与名单!$B$2,"是","否"),"未判定"))</f>
        <v>未判定</v>
      </c>
      <c r="K1395" s="5" t="str">
        <f t="shared" si="85"/>
        <v>测试名单无纯氢GPS</v>
      </c>
      <c r="L1395" s="6">
        <f t="shared" si="86"/>
        <v>0</v>
      </c>
      <c r="M1395" s="5">
        <f t="shared" si="87"/>
        <v>0</v>
      </c>
      <c r="N1395" s="5" t="s">
        <v>7527</v>
      </c>
      <c r="O1395" s="5" t="s">
        <v>7528</v>
      </c>
      <c r="P1395" s="5" t="s">
        <v>7529</v>
      </c>
    </row>
    <row r="1396" ht="19" customHeight="1" spans="1:16">
      <c r="A1396" s="5">
        <v>58</v>
      </c>
      <c r="B1396" s="5" t="s">
        <v>225</v>
      </c>
      <c r="C1396" s="5" t="s">
        <v>49</v>
      </c>
      <c r="D1396" s="8" t="s">
        <v>653</v>
      </c>
      <c r="E1396" s="6"/>
      <c r="F1396" s="6">
        <v>0</v>
      </c>
      <c r="G1396" s="6"/>
      <c r="H1396" s="5" t="s">
        <v>113</v>
      </c>
      <c r="I1396" s="6" t="str">
        <f t="shared" si="84"/>
        <v/>
      </c>
      <c r="J1396" s="5" t="str">
        <f>IF(H1396="否","不适用",IF(AND(ISNUMBER(E1396),ISNUMBER(F1396)),IF(I1396&gt;规则与名单!$B$2,"是","否"),"未判定"))</f>
        <v>未判定</v>
      </c>
      <c r="K1396" s="5" t="str">
        <f t="shared" si="85"/>
        <v>测试名单无纯氢GPS</v>
      </c>
      <c r="L1396" s="6">
        <f t="shared" si="86"/>
        <v>0</v>
      </c>
      <c r="M1396" s="5">
        <f t="shared" si="87"/>
        <v>0</v>
      </c>
      <c r="N1396" s="5" t="s">
        <v>7530</v>
      </c>
      <c r="O1396" s="5" t="s">
        <v>7531</v>
      </c>
      <c r="P1396" s="5" t="s">
        <v>7532</v>
      </c>
    </row>
    <row r="1397" ht="19" customHeight="1" spans="1:16">
      <c r="A1397" s="5">
        <v>58</v>
      </c>
      <c r="B1397" s="5" t="s">
        <v>225</v>
      </c>
      <c r="C1397" s="5" t="s">
        <v>49</v>
      </c>
      <c r="D1397" s="8" t="s">
        <v>140</v>
      </c>
      <c r="E1397" s="6"/>
      <c r="F1397" s="6">
        <v>0</v>
      </c>
      <c r="G1397" s="6"/>
      <c r="H1397" s="5" t="s">
        <v>113</v>
      </c>
      <c r="I1397" s="6" t="str">
        <f t="shared" si="84"/>
        <v/>
      </c>
      <c r="J1397" s="5" t="str">
        <f>IF(H1397="否","不适用",IF(AND(ISNUMBER(E1397),ISNUMBER(F1397)),IF(I1397&gt;规则与名单!$B$2,"是","否"),"未判定"))</f>
        <v>未判定</v>
      </c>
      <c r="K1397" s="5" t="str">
        <f t="shared" si="85"/>
        <v>测试名单无纯氢GPS</v>
      </c>
      <c r="L1397" s="6">
        <f t="shared" si="86"/>
        <v>0</v>
      </c>
      <c r="M1397" s="5">
        <f t="shared" si="87"/>
        <v>0</v>
      </c>
      <c r="N1397" s="5" t="s">
        <v>7533</v>
      </c>
      <c r="O1397" s="5" t="s">
        <v>7534</v>
      </c>
      <c r="P1397" s="5" t="s">
        <v>7535</v>
      </c>
    </row>
    <row r="1398" ht="19" customHeight="1" spans="1:16">
      <c r="A1398" s="5">
        <v>58</v>
      </c>
      <c r="B1398" s="5" t="s">
        <v>225</v>
      </c>
      <c r="C1398" s="5" t="s">
        <v>49</v>
      </c>
      <c r="D1398" s="8" t="s">
        <v>115</v>
      </c>
      <c r="E1398" s="6"/>
      <c r="F1398" s="6">
        <v>0</v>
      </c>
      <c r="G1398" s="6"/>
      <c r="H1398" s="5" t="s">
        <v>113</v>
      </c>
      <c r="I1398" s="6" t="str">
        <f t="shared" si="84"/>
        <v/>
      </c>
      <c r="J1398" s="5" t="str">
        <f>IF(H1398="否","不适用",IF(AND(ISNUMBER(E1398),ISNUMBER(F1398)),IF(I1398&gt;规则与名单!$B$2,"是","否"),"未判定"))</f>
        <v>未判定</v>
      </c>
      <c r="K1398" s="5" t="str">
        <f t="shared" si="85"/>
        <v>测试名单无纯氢GPS</v>
      </c>
      <c r="L1398" s="6">
        <f t="shared" si="86"/>
        <v>0</v>
      </c>
      <c r="M1398" s="5">
        <f t="shared" si="87"/>
        <v>0</v>
      </c>
      <c r="N1398" s="5" t="s">
        <v>7536</v>
      </c>
      <c r="O1398" s="5" t="s">
        <v>7537</v>
      </c>
      <c r="P1398" s="5" t="s">
        <v>7538</v>
      </c>
    </row>
    <row r="1399" ht="19" customHeight="1" spans="1:16">
      <c r="A1399" s="5">
        <v>59</v>
      </c>
      <c r="B1399" s="5" t="s">
        <v>227</v>
      </c>
      <c r="C1399" s="5" t="s">
        <v>49</v>
      </c>
      <c r="D1399" s="8" t="s">
        <v>114</v>
      </c>
      <c r="E1399" s="6">
        <v>107.1</v>
      </c>
      <c r="F1399" s="6">
        <v>115.8</v>
      </c>
      <c r="G1399" s="6">
        <v>101.7</v>
      </c>
      <c r="H1399" s="5" t="s">
        <v>120</v>
      </c>
      <c r="I1399" s="6">
        <f t="shared" si="84"/>
        <v>-8.7</v>
      </c>
      <c r="J1399" s="5" t="str">
        <f>IF(H1399="否","不适用",IF(AND(ISNUMBER(E1399),ISNUMBER(F1399)),IF(I1399&gt;规则与名单!$B$2,"是","否"),"未判定"))</f>
        <v>不适用</v>
      </c>
      <c r="K1399" s="5" t="str">
        <f t="shared" si="85"/>
        <v>非测试日纯氢</v>
      </c>
      <c r="L1399" s="6">
        <f t="shared" si="86"/>
        <v>101.7</v>
      </c>
      <c r="M1399" s="5">
        <f t="shared" si="87"/>
        <v>0</v>
      </c>
      <c r="N1399" s="5" t="s">
        <v>7539</v>
      </c>
      <c r="O1399" s="5" t="s">
        <v>7540</v>
      </c>
      <c r="P1399" s="5" t="s">
        <v>7541</v>
      </c>
    </row>
    <row r="1400" ht="19" customHeight="1" spans="1:16">
      <c r="A1400" s="5">
        <v>59</v>
      </c>
      <c r="B1400" s="5" t="s">
        <v>227</v>
      </c>
      <c r="C1400" s="5" t="s">
        <v>49</v>
      </c>
      <c r="D1400" s="8" t="s">
        <v>605</v>
      </c>
      <c r="E1400" s="6">
        <v>106.1</v>
      </c>
      <c r="F1400" s="6">
        <v>114.7</v>
      </c>
      <c r="G1400" s="6">
        <v>106</v>
      </c>
      <c r="H1400" s="5" t="s">
        <v>120</v>
      </c>
      <c r="I1400" s="6">
        <f t="shared" si="84"/>
        <v>-8.60000000000001</v>
      </c>
      <c r="J1400" s="5" t="str">
        <f>IF(H1400="否","不适用",IF(AND(ISNUMBER(E1400),ISNUMBER(F1400)),IF(I1400&gt;规则与名单!$B$2,"是","否"),"未判定"))</f>
        <v>不适用</v>
      </c>
      <c r="K1400" s="5" t="str">
        <f t="shared" si="85"/>
        <v>非测试日纯氢</v>
      </c>
      <c r="L1400" s="6">
        <f t="shared" si="86"/>
        <v>106</v>
      </c>
      <c r="M1400" s="5">
        <f t="shared" si="87"/>
        <v>0</v>
      </c>
      <c r="N1400" s="5" t="s">
        <v>7542</v>
      </c>
      <c r="O1400" s="5" t="s">
        <v>7543</v>
      </c>
      <c r="P1400" s="5" t="s">
        <v>7544</v>
      </c>
    </row>
    <row r="1401" ht="19" customHeight="1" spans="1:16">
      <c r="A1401" s="5">
        <v>59</v>
      </c>
      <c r="B1401" s="5" t="s">
        <v>227</v>
      </c>
      <c r="C1401" s="5" t="s">
        <v>49</v>
      </c>
      <c r="D1401" s="8" t="s">
        <v>186</v>
      </c>
      <c r="E1401" s="6">
        <v>103.3</v>
      </c>
      <c r="F1401" s="6">
        <v>111.9</v>
      </c>
      <c r="G1401" s="6">
        <v>103.3</v>
      </c>
      <c r="H1401" s="5" t="s">
        <v>120</v>
      </c>
      <c r="I1401" s="6">
        <f t="shared" si="84"/>
        <v>-8.60000000000001</v>
      </c>
      <c r="J1401" s="5" t="str">
        <f>IF(H1401="否","不适用",IF(AND(ISNUMBER(E1401),ISNUMBER(F1401)),IF(I1401&gt;规则与名单!$B$2,"是","否"),"未判定"))</f>
        <v>不适用</v>
      </c>
      <c r="K1401" s="5" t="str">
        <f t="shared" si="85"/>
        <v>非测试日纯氢</v>
      </c>
      <c r="L1401" s="6">
        <f t="shared" si="86"/>
        <v>103.3</v>
      </c>
      <c r="M1401" s="5">
        <f t="shared" si="87"/>
        <v>0</v>
      </c>
      <c r="N1401" s="5" t="s">
        <v>7545</v>
      </c>
      <c r="O1401" s="5" t="s">
        <v>7546</v>
      </c>
      <c r="P1401" s="5" t="s">
        <v>7547</v>
      </c>
    </row>
    <row r="1402" ht="19" customHeight="1" spans="1:16">
      <c r="A1402" s="5">
        <v>59</v>
      </c>
      <c r="B1402" s="5" t="s">
        <v>227</v>
      </c>
      <c r="C1402" s="5" t="s">
        <v>49</v>
      </c>
      <c r="D1402" s="8" t="s">
        <v>165</v>
      </c>
      <c r="E1402" s="6">
        <v>129.2</v>
      </c>
      <c r="F1402" s="6">
        <v>139.7</v>
      </c>
      <c r="G1402" s="6">
        <v>129.2</v>
      </c>
      <c r="H1402" s="5" t="s">
        <v>120</v>
      </c>
      <c r="I1402" s="6">
        <f t="shared" si="84"/>
        <v>-10.5</v>
      </c>
      <c r="J1402" s="5" t="str">
        <f>IF(H1402="否","不适用",IF(AND(ISNUMBER(E1402),ISNUMBER(F1402)),IF(I1402&gt;规则与名单!$B$2,"是","否"),"未判定"))</f>
        <v>不适用</v>
      </c>
      <c r="K1402" s="5" t="str">
        <f t="shared" si="85"/>
        <v>非测试日纯氢</v>
      </c>
      <c r="L1402" s="6">
        <f t="shared" si="86"/>
        <v>129.2</v>
      </c>
      <c r="M1402" s="5">
        <f t="shared" si="87"/>
        <v>0</v>
      </c>
      <c r="N1402" s="5" t="s">
        <v>7548</v>
      </c>
      <c r="O1402" s="5" t="s">
        <v>7549</v>
      </c>
      <c r="P1402" s="5" t="s">
        <v>7550</v>
      </c>
    </row>
    <row r="1403" ht="19" customHeight="1" spans="1:16">
      <c r="A1403" s="5">
        <v>59</v>
      </c>
      <c r="B1403" s="5" t="s">
        <v>227</v>
      </c>
      <c r="C1403" s="5" t="s">
        <v>49</v>
      </c>
      <c r="D1403" s="8" t="s">
        <v>151</v>
      </c>
      <c r="E1403" s="6">
        <v>92</v>
      </c>
      <c r="F1403" s="6">
        <v>97.5</v>
      </c>
      <c r="G1403" s="6">
        <v>91.5</v>
      </c>
      <c r="H1403" s="5" t="s">
        <v>120</v>
      </c>
      <c r="I1403" s="6">
        <f t="shared" si="84"/>
        <v>-5.5</v>
      </c>
      <c r="J1403" s="5" t="str">
        <f>IF(H1403="否","不适用",IF(AND(ISNUMBER(E1403),ISNUMBER(F1403)),IF(I1403&gt;规则与名单!$B$2,"是","否"),"未判定"))</f>
        <v>不适用</v>
      </c>
      <c r="K1403" s="5" t="str">
        <f t="shared" si="85"/>
        <v>非测试日纯氢</v>
      </c>
      <c r="L1403" s="6">
        <f t="shared" si="86"/>
        <v>91.5</v>
      </c>
      <c r="M1403" s="5">
        <f t="shared" si="87"/>
        <v>0</v>
      </c>
      <c r="N1403" s="5" t="s">
        <v>7551</v>
      </c>
      <c r="O1403" s="5" t="s">
        <v>7552</v>
      </c>
      <c r="P1403" s="5" t="s">
        <v>7553</v>
      </c>
    </row>
    <row r="1404" ht="19" customHeight="1" spans="1:16">
      <c r="A1404" s="5">
        <v>59</v>
      </c>
      <c r="B1404" s="5" t="s">
        <v>227</v>
      </c>
      <c r="C1404" s="5" t="s">
        <v>49</v>
      </c>
      <c r="D1404" s="8" t="s">
        <v>3358</v>
      </c>
      <c r="E1404" s="6">
        <v>99.7</v>
      </c>
      <c r="F1404" s="6">
        <v>112.6</v>
      </c>
      <c r="G1404" s="6">
        <v>99.5</v>
      </c>
      <c r="H1404" s="5" t="s">
        <v>120</v>
      </c>
      <c r="I1404" s="6">
        <f t="shared" si="84"/>
        <v>-12.9</v>
      </c>
      <c r="J1404" s="5" t="str">
        <f>IF(H1404="否","不适用",IF(AND(ISNUMBER(E1404),ISNUMBER(F1404)),IF(I1404&gt;规则与名单!$B$2,"是","否"),"未判定"))</f>
        <v>不适用</v>
      </c>
      <c r="K1404" s="5" t="str">
        <f t="shared" si="85"/>
        <v>非测试日纯氢</v>
      </c>
      <c r="L1404" s="6">
        <f t="shared" si="86"/>
        <v>99.5</v>
      </c>
      <c r="M1404" s="5">
        <f t="shared" si="87"/>
        <v>0</v>
      </c>
      <c r="N1404" s="5" t="s">
        <v>7554</v>
      </c>
      <c r="O1404" s="5" t="s">
        <v>7555</v>
      </c>
      <c r="P1404" s="5" t="s">
        <v>7556</v>
      </c>
    </row>
    <row r="1405" ht="19" customHeight="1" spans="1:16">
      <c r="A1405" s="5">
        <v>59</v>
      </c>
      <c r="B1405" s="5" t="s">
        <v>227</v>
      </c>
      <c r="C1405" s="5" t="s">
        <v>49</v>
      </c>
      <c r="D1405" s="8" t="s">
        <v>272</v>
      </c>
      <c r="E1405" s="6">
        <v>102.3</v>
      </c>
      <c r="F1405" s="6">
        <v>112.5</v>
      </c>
      <c r="G1405" s="6">
        <v>102.3</v>
      </c>
      <c r="H1405" s="5" t="s">
        <v>120</v>
      </c>
      <c r="I1405" s="6">
        <f t="shared" si="84"/>
        <v>-10.2</v>
      </c>
      <c r="J1405" s="5" t="str">
        <f>IF(H1405="否","不适用",IF(AND(ISNUMBER(E1405),ISNUMBER(F1405)),IF(I1405&gt;规则与名单!$B$2,"是","否"),"未判定"))</f>
        <v>不适用</v>
      </c>
      <c r="K1405" s="5" t="str">
        <f t="shared" si="85"/>
        <v>非测试日纯氢</v>
      </c>
      <c r="L1405" s="6">
        <f t="shared" si="86"/>
        <v>102.3</v>
      </c>
      <c r="M1405" s="5">
        <f t="shared" si="87"/>
        <v>0</v>
      </c>
      <c r="N1405" s="5" t="s">
        <v>7557</v>
      </c>
      <c r="O1405" s="5" t="s">
        <v>7558</v>
      </c>
      <c r="P1405" s="5" t="s">
        <v>7559</v>
      </c>
    </row>
    <row r="1406" ht="19" customHeight="1" spans="1:16">
      <c r="A1406" s="5">
        <v>59</v>
      </c>
      <c r="B1406" s="5" t="s">
        <v>227</v>
      </c>
      <c r="C1406" s="5" t="s">
        <v>49</v>
      </c>
      <c r="D1406" s="8" t="s">
        <v>506</v>
      </c>
      <c r="E1406" s="6">
        <v>105</v>
      </c>
      <c r="F1406" s="6">
        <v>116.5</v>
      </c>
      <c r="G1406" s="6">
        <v>104</v>
      </c>
      <c r="H1406" s="5" t="s">
        <v>120</v>
      </c>
      <c r="I1406" s="6">
        <f t="shared" si="84"/>
        <v>-11.5</v>
      </c>
      <c r="J1406" s="5" t="str">
        <f>IF(H1406="否","不适用",IF(AND(ISNUMBER(E1406),ISNUMBER(F1406)),IF(I1406&gt;规则与名单!$B$2,"是","否"),"未判定"))</f>
        <v>不适用</v>
      </c>
      <c r="K1406" s="5" t="str">
        <f t="shared" si="85"/>
        <v>非测试日纯氢</v>
      </c>
      <c r="L1406" s="6">
        <f t="shared" si="86"/>
        <v>104</v>
      </c>
      <c r="M1406" s="5">
        <f t="shared" si="87"/>
        <v>0</v>
      </c>
      <c r="N1406" s="5" t="s">
        <v>7560</v>
      </c>
      <c r="O1406" s="5" t="s">
        <v>7561</v>
      </c>
      <c r="P1406" s="5" t="s">
        <v>7562</v>
      </c>
    </row>
    <row r="1407" ht="19" customHeight="1" spans="1:16">
      <c r="A1407" s="5">
        <v>59</v>
      </c>
      <c r="B1407" s="5" t="s">
        <v>227</v>
      </c>
      <c r="C1407" s="5" t="s">
        <v>49</v>
      </c>
      <c r="D1407" s="8" t="s">
        <v>673</v>
      </c>
      <c r="E1407" s="6">
        <v>179.3</v>
      </c>
      <c r="F1407" s="6">
        <v>195.4</v>
      </c>
      <c r="G1407" s="6">
        <v>179.3</v>
      </c>
      <c r="H1407" s="5" t="s">
        <v>120</v>
      </c>
      <c r="I1407" s="6">
        <f t="shared" si="84"/>
        <v>-16.1</v>
      </c>
      <c r="J1407" s="5" t="str">
        <f>IF(H1407="否","不适用",IF(AND(ISNUMBER(E1407),ISNUMBER(F1407)),IF(I1407&gt;规则与名单!$B$2,"是","否"),"未判定"))</f>
        <v>不适用</v>
      </c>
      <c r="K1407" s="5" t="str">
        <f t="shared" si="85"/>
        <v>非测试日纯氢</v>
      </c>
      <c r="L1407" s="6">
        <f t="shared" si="86"/>
        <v>179.3</v>
      </c>
      <c r="M1407" s="5">
        <f t="shared" si="87"/>
        <v>0</v>
      </c>
      <c r="N1407" s="5" t="s">
        <v>7563</v>
      </c>
      <c r="O1407" s="5" t="s">
        <v>7564</v>
      </c>
      <c r="P1407" s="5" t="s">
        <v>7565</v>
      </c>
    </row>
    <row r="1408" ht="19" customHeight="1" spans="1:16">
      <c r="A1408" s="5">
        <v>59</v>
      </c>
      <c r="B1408" s="5" t="s">
        <v>227</v>
      </c>
      <c r="C1408" s="5" t="s">
        <v>49</v>
      </c>
      <c r="D1408" s="8" t="s">
        <v>183</v>
      </c>
      <c r="E1408" s="6">
        <v>213.3</v>
      </c>
      <c r="F1408" s="6">
        <v>225.2</v>
      </c>
      <c r="G1408" s="6">
        <v>209.5</v>
      </c>
      <c r="H1408" s="5" t="s">
        <v>120</v>
      </c>
      <c r="I1408" s="6">
        <f t="shared" si="84"/>
        <v>-11.9</v>
      </c>
      <c r="J1408" s="5" t="str">
        <f>IF(H1408="否","不适用",IF(AND(ISNUMBER(E1408),ISNUMBER(F1408)),IF(I1408&gt;规则与名单!$B$2,"是","否"),"未判定"))</f>
        <v>不适用</v>
      </c>
      <c r="K1408" s="5" t="str">
        <f t="shared" si="85"/>
        <v>非测试日纯氢</v>
      </c>
      <c r="L1408" s="6">
        <f t="shared" si="86"/>
        <v>209.5</v>
      </c>
      <c r="M1408" s="5">
        <f t="shared" si="87"/>
        <v>0</v>
      </c>
      <c r="N1408" s="5" t="s">
        <v>7566</v>
      </c>
      <c r="O1408" s="5" t="s">
        <v>7567</v>
      </c>
      <c r="P1408" s="5" t="s">
        <v>7568</v>
      </c>
    </row>
    <row r="1409" ht="19" customHeight="1" spans="1:16">
      <c r="A1409" s="5">
        <v>59</v>
      </c>
      <c r="B1409" s="5" t="s">
        <v>227</v>
      </c>
      <c r="C1409" s="5" t="s">
        <v>49</v>
      </c>
      <c r="D1409" s="8" t="s">
        <v>431</v>
      </c>
      <c r="E1409" s="6">
        <v>174.6</v>
      </c>
      <c r="F1409" s="6">
        <v>195.5</v>
      </c>
      <c r="G1409" s="6">
        <v>142.5</v>
      </c>
      <c r="H1409" s="5" t="s">
        <v>120</v>
      </c>
      <c r="I1409" s="6">
        <f t="shared" si="84"/>
        <v>-20.9</v>
      </c>
      <c r="J1409" s="5" t="str">
        <f>IF(H1409="否","不适用",IF(AND(ISNUMBER(E1409),ISNUMBER(F1409)),IF(I1409&gt;规则与名单!$B$2,"是","否"),"未判定"))</f>
        <v>不适用</v>
      </c>
      <c r="K1409" s="5" t="str">
        <f t="shared" si="85"/>
        <v>非测试日纯氢</v>
      </c>
      <c r="L1409" s="6">
        <f t="shared" si="86"/>
        <v>142.5</v>
      </c>
      <c r="M1409" s="5">
        <f t="shared" si="87"/>
        <v>0</v>
      </c>
      <c r="N1409" s="5" t="s">
        <v>7569</v>
      </c>
      <c r="O1409" s="5" t="s">
        <v>7570</v>
      </c>
      <c r="P1409" s="5" t="s">
        <v>7571</v>
      </c>
    </row>
    <row r="1410" ht="19" customHeight="1" spans="1:16">
      <c r="A1410" s="5">
        <v>59</v>
      </c>
      <c r="B1410" s="5" t="s">
        <v>227</v>
      </c>
      <c r="C1410" s="5" t="s">
        <v>49</v>
      </c>
      <c r="D1410" s="8" t="s">
        <v>3377</v>
      </c>
      <c r="E1410" s="6">
        <v>268.1</v>
      </c>
      <c r="F1410" s="6">
        <v>284.9</v>
      </c>
      <c r="G1410" s="6">
        <v>165.1</v>
      </c>
      <c r="H1410" s="5" t="s">
        <v>120</v>
      </c>
      <c r="I1410" s="6">
        <f t="shared" ref="I1410:I1473" si="88">IF(AND(ISNUMBER(E1410),ISNUMBER(F1410)),E1410-F1410,"")</f>
        <v>-16.8</v>
      </c>
      <c r="J1410" s="5" t="str">
        <f>IF(H1410="否","不适用",IF(AND(ISNUMBER(E1410),ISNUMBER(F1410)),IF(I1410&gt;规则与名单!$B$2,"是","否"),"未判定"))</f>
        <v>不适用</v>
      </c>
      <c r="K1410" s="5" t="str">
        <f t="shared" ref="K1410:K1473" si="89">IF(J1410="是",IF(ISNUMBER(F1410),"测试日GPS","缺失"),IF(ISNUMBER(G1410),"非测试日纯氢",IF(AND(H1410="是",J1410="未判定"),IF(ISNUMBER(F1410),"测试名单无纯氢GPS","缺失"),IF(ISNUMBER(E1410),"非测试日仪表","缺失"))))</f>
        <v>非测试日纯氢</v>
      </c>
      <c r="L1410" s="6">
        <f t="shared" ref="L1410:L1473" si="90">IF(K1410="缺失","",IF(K1410="非测试日纯氢",G1410,IF(K1410="非测试日仪表",E1410,F1410)))</f>
        <v>165.1</v>
      </c>
      <c r="M1410" s="5">
        <f t="shared" ref="M1410:M1473" si="91">IF(K1410="缺失",1,0)</f>
        <v>0</v>
      </c>
      <c r="N1410" s="5" t="s">
        <v>7572</v>
      </c>
      <c r="O1410" s="5" t="s">
        <v>7573</v>
      </c>
      <c r="P1410" s="5" t="s">
        <v>7574</v>
      </c>
    </row>
    <row r="1411" ht="19" customHeight="1" spans="1:16">
      <c r="A1411" s="5">
        <v>59</v>
      </c>
      <c r="B1411" s="5" t="s">
        <v>227</v>
      </c>
      <c r="C1411" s="5" t="s">
        <v>49</v>
      </c>
      <c r="D1411" s="8" t="s">
        <v>407</v>
      </c>
      <c r="E1411" s="6">
        <v>189.9</v>
      </c>
      <c r="F1411" s="6">
        <v>187.7</v>
      </c>
      <c r="G1411" s="6">
        <v>121.3</v>
      </c>
      <c r="H1411" s="5" t="s">
        <v>120</v>
      </c>
      <c r="I1411" s="6">
        <f t="shared" si="88"/>
        <v>2.20000000000002</v>
      </c>
      <c r="J1411" s="5" t="str">
        <f>IF(H1411="否","不适用",IF(AND(ISNUMBER(E1411),ISNUMBER(F1411)),IF(I1411&gt;规则与名单!$B$2,"是","否"),"未判定"))</f>
        <v>不适用</v>
      </c>
      <c r="K1411" s="5" t="str">
        <f t="shared" si="89"/>
        <v>非测试日纯氢</v>
      </c>
      <c r="L1411" s="6">
        <f t="shared" si="90"/>
        <v>121.3</v>
      </c>
      <c r="M1411" s="5">
        <f t="shared" si="91"/>
        <v>0</v>
      </c>
      <c r="N1411" s="5" t="s">
        <v>7575</v>
      </c>
      <c r="O1411" s="5" t="s">
        <v>7576</v>
      </c>
      <c r="P1411" s="5" t="s">
        <v>7577</v>
      </c>
    </row>
    <row r="1412" ht="19" customHeight="1" spans="1:16">
      <c r="A1412" s="5">
        <v>59</v>
      </c>
      <c r="B1412" s="5" t="s">
        <v>227</v>
      </c>
      <c r="C1412" s="5" t="s">
        <v>49</v>
      </c>
      <c r="D1412" s="8" t="s">
        <v>411</v>
      </c>
      <c r="E1412" s="6">
        <v>161.8</v>
      </c>
      <c r="F1412" s="6">
        <v>175.8</v>
      </c>
      <c r="G1412" s="6">
        <v>125.5</v>
      </c>
      <c r="H1412" s="5" t="s">
        <v>120</v>
      </c>
      <c r="I1412" s="6">
        <f t="shared" si="88"/>
        <v>-14</v>
      </c>
      <c r="J1412" s="5" t="str">
        <f>IF(H1412="否","不适用",IF(AND(ISNUMBER(E1412),ISNUMBER(F1412)),IF(I1412&gt;规则与名单!$B$2,"是","否"),"未判定"))</f>
        <v>不适用</v>
      </c>
      <c r="K1412" s="5" t="str">
        <f t="shared" si="89"/>
        <v>非测试日纯氢</v>
      </c>
      <c r="L1412" s="6">
        <f t="shared" si="90"/>
        <v>125.5</v>
      </c>
      <c r="M1412" s="5">
        <f t="shared" si="91"/>
        <v>0</v>
      </c>
      <c r="N1412" s="5" t="s">
        <v>7578</v>
      </c>
      <c r="O1412" s="5" t="s">
        <v>7579</v>
      </c>
      <c r="P1412" s="5" t="s">
        <v>7580</v>
      </c>
    </row>
    <row r="1413" ht="19" customHeight="1" spans="1:16">
      <c r="A1413" s="5">
        <v>59</v>
      </c>
      <c r="B1413" s="5" t="s">
        <v>227</v>
      </c>
      <c r="C1413" s="5" t="s">
        <v>49</v>
      </c>
      <c r="D1413" s="8" t="s">
        <v>251</v>
      </c>
      <c r="E1413" s="6">
        <v>179.5</v>
      </c>
      <c r="F1413" s="6">
        <v>187.8</v>
      </c>
      <c r="G1413" s="6">
        <v>176.5</v>
      </c>
      <c r="H1413" s="5" t="s">
        <v>120</v>
      </c>
      <c r="I1413" s="6">
        <f t="shared" si="88"/>
        <v>-8.30000000000001</v>
      </c>
      <c r="J1413" s="5" t="str">
        <f>IF(H1413="否","不适用",IF(AND(ISNUMBER(E1413),ISNUMBER(F1413)),IF(I1413&gt;规则与名单!$B$2,"是","否"),"未判定"))</f>
        <v>不适用</v>
      </c>
      <c r="K1413" s="5" t="str">
        <f t="shared" si="89"/>
        <v>非测试日纯氢</v>
      </c>
      <c r="L1413" s="6">
        <f t="shared" si="90"/>
        <v>176.5</v>
      </c>
      <c r="M1413" s="5">
        <f t="shared" si="91"/>
        <v>0</v>
      </c>
      <c r="N1413" s="5" t="s">
        <v>7581</v>
      </c>
      <c r="O1413" s="5" t="s">
        <v>7582</v>
      </c>
      <c r="P1413" s="5" t="s">
        <v>7583</v>
      </c>
    </row>
    <row r="1414" ht="19" customHeight="1" spans="1:16">
      <c r="A1414" s="5">
        <v>59</v>
      </c>
      <c r="B1414" s="5" t="s">
        <v>227</v>
      </c>
      <c r="C1414" s="5" t="s">
        <v>49</v>
      </c>
      <c r="D1414" s="8" t="s">
        <v>472</v>
      </c>
      <c r="E1414" s="6">
        <v>177.9</v>
      </c>
      <c r="F1414" s="6">
        <v>189.7</v>
      </c>
      <c r="G1414" s="6">
        <v>167.2</v>
      </c>
      <c r="H1414" s="5" t="s">
        <v>120</v>
      </c>
      <c r="I1414" s="6">
        <f t="shared" si="88"/>
        <v>-11.8</v>
      </c>
      <c r="J1414" s="5" t="str">
        <f>IF(H1414="否","不适用",IF(AND(ISNUMBER(E1414),ISNUMBER(F1414)),IF(I1414&gt;规则与名单!$B$2,"是","否"),"未判定"))</f>
        <v>不适用</v>
      </c>
      <c r="K1414" s="5" t="str">
        <f t="shared" si="89"/>
        <v>非测试日纯氢</v>
      </c>
      <c r="L1414" s="6">
        <f t="shared" si="90"/>
        <v>167.2</v>
      </c>
      <c r="M1414" s="5">
        <f t="shared" si="91"/>
        <v>0</v>
      </c>
      <c r="N1414" s="5" t="s">
        <v>7584</v>
      </c>
      <c r="O1414" s="5" t="s">
        <v>7585</v>
      </c>
      <c r="P1414" s="5" t="s">
        <v>7586</v>
      </c>
    </row>
    <row r="1415" ht="19" customHeight="1" spans="1:16">
      <c r="A1415" s="5">
        <v>59</v>
      </c>
      <c r="B1415" s="5" t="s">
        <v>227</v>
      </c>
      <c r="C1415" s="5" t="s">
        <v>49</v>
      </c>
      <c r="D1415" s="8" t="s">
        <v>466</v>
      </c>
      <c r="E1415" s="6">
        <v>201.5</v>
      </c>
      <c r="F1415" s="6">
        <v>214.6</v>
      </c>
      <c r="G1415" s="6">
        <v>199.3</v>
      </c>
      <c r="H1415" s="5" t="s">
        <v>120</v>
      </c>
      <c r="I1415" s="6">
        <f t="shared" si="88"/>
        <v>-13.1</v>
      </c>
      <c r="J1415" s="5" t="str">
        <f>IF(H1415="否","不适用",IF(AND(ISNUMBER(E1415),ISNUMBER(F1415)),IF(I1415&gt;规则与名单!$B$2,"是","否"),"未判定"))</f>
        <v>不适用</v>
      </c>
      <c r="K1415" s="5" t="str">
        <f t="shared" si="89"/>
        <v>非测试日纯氢</v>
      </c>
      <c r="L1415" s="6">
        <f t="shared" si="90"/>
        <v>199.3</v>
      </c>
      <c r="M1415" s="5">
        <f t="shared" si="91"/>
        <v>0</v>
      </c>
      <c r="N1415" s="5" t="s">
        <v>7587</v>
      </c>
      <c r="O1415" s="5" t="s">
        <v>7588</v>
      </c>
      <c r="P1415" s="5" t="s">
        <v>7589</v>
      </c>
    </row>
    <row r="1416" ht="19" customHeight="1" spans="1:16">
      <c r="A1416" s="5">
        <v>59</v>
      </c>
      <c r="B1416" s="5" t="s">
        <v>227</v>
      </c>
      <c r="C1416" s="5" t="s">
        <v>49</v>
      </c>
      <c r="D1416" s="8" t="s">
        <v>333</v>
      </c>
      <c r="E1416" s="6">
        <v>200.1</v>
      </c>
      <c r="F1416" s="6">
        <v>212.5</v>
      </c>
      <c r="G1416" s="6">
        <v>146.4</v>
      </c>
      <c r="H1416" s="5" t="s">
        <v>120</v>
      </c>
      <c r="I1416" s="6">
        <f t="shared" si="88"/>
        <v>-12.4</v>
      </c>
      <c r="J1416" s="5" t="str">
        <f>IF(H1416="否","不适用",IF(AND(ISNUMBER(E1416),ISNUMBER(F1416)),IF(I1416&gt;规则与名单!$B$2,"是","否"),"未判定"))</f>
        <v>不适用</v>
      </c>
      <c r="K1416" s="5" t="str">
        <f t="shared" si="89"/>
        <v>非测试日纯氢</v>
      </c>
      <c r="L1416" s="6">
        <f t="shared" si="90"/>
        <v>146.4</v>
      </c>
      <c r="M1416" s="5">
        <f t="shared" si="91"/>
        <v>0</v>
      </c>
      <c r="N1416" s="5" t="s">
        <v>7590</v>
      </c>
      <c r="O1416" s="5" t="s">
        <v>7591</v>
      </c>
      <c r="P1416" s="5" t="s">
        <v>7592</v>
      </c>
    </row>
    <row r="1417" ht="19" customHeight="1" spans="1:16">
      <c r="A1417" s="5">
        <v>59</v>
      </c>
      <c r="B1417" s="5" t="s">
        <v>227</v>
      </c>
      <c r="C1417" s="5" t="s">
        <v>49</v>
      </c>
      <c r="D1417" s="8" t="s">
        <v>175</v>
      </c>
      <c r="E1417" s="6">
        <v>131</v>
      </c>
      <c r="F1417" s="6">
        <v>141.8</v>
      </c>
      <c r="G1417" s="6">
        <v>130.9</v>
      </c>
      <c r="H1417" s="5" t="s">
        <v>120</v>
      </c>
      <c r="I1417" s="6">
        <f t="shared" si="88"/>
        <v>-10.8</v>
      </c>
      <c r="J1417" s="5" t="str">
        <f>IF(H1417="否","不适用",IF(AND(ISNUMBER(E1417),ISNUMBER(F1417)),IF(I1417&gt;规则与名单!$B$2,"是","否"),"未判定"))</f>
        <v>不适用</v>
      </c>
      <c r="K1417" s="5" t="str">
        <f t="shared" si="89"/>
        <v>非测试日纯氢</v>
      </c>
      <c r="L1417" s="6">
        <f t="shared" si="90"/>
        <v>130.9</v>
      </c>
      <c r="M1417" s="5">
        <f t="shared" si="91"/>
        <v>0</v>
      </c>
      <c r="N1417" s="5" t="s">
        <v>7593</v>
      </c>
      <c r="O1417" s="5" t="s">
        <v>7594</v>
      </c>
      <c r="P1417" s="5" t="s">
        <v>7595</v>
      </c>
    </row>
    <row r="1418" ht="19" customHeight="1" spans="1:16">
      <c r="A1418" s="5">
        <v>59</v>
      </c>
      <c r="B1418" s="5" t="s">
        <v>227</v>
      </c>
      <c r="C1418" s="5" t="s">
        <v>49</v>
      </c>
      <c r="D1418" s="8" t="s">
        <v>3402</v>
      </c>
      <c r="E1418" s="6">
        <v>201.9</v>
      </c>
      <c r="F1418" s="6">
        <v>210.9</v>
      </c>
      <c r="G1418" s="6">
        <v>183.7</v>
      </c>
      <c r="H1418" s="5" t="s">
        <v>120</v>
      </c>
      <c r="I1418" s="6">
        <f t="shared" si="88"/>
        <v>-9</v>
      </c>
      <c r="J1418" s="5" t="str">
        <f>IF(H1418="否","不适用",IF(AND(ISNUMBER(E1418),ISNUMBER(F1418)),IF(I1418&gt;规则与名单!$B$2,"是","否"),"未判定"))</f>
        <v>不适用</v>
      </c>
      <c r="K1418" s="5" t="str">
        <f t="shared" si="89"/>
        <v>非测试日纯氢</v>
      </c>
      <c r="L1418" s="6">
        <f t="shared" si="90"/>
        <v>183.7</v>
      </c>
      <c r="M1418" s="5">
        <f t="shared" si="91"/>
        <v>0</v>
      </c>
      <c r="N1418" s="5" t="s">
        <v>7596</v>
      </c>
      <c r="O1418" s="5" t="s">
        <v>7597</v>
      </c>
      <c r="P1418" s="5" t="s">
        <v>7598</v>
      </c>
    </row>
    <row r="1419" ht="19" customHeight="1" spans="1:16">
      <c r="A1419" s="5">
        <v>59</v>
      </c>
      <c r="B1419" s="5" t="s">
        <v>227</v>
      </c>
      <c r="C1419" s="5" t="s">
        <v>49</v>
      </c>
      <c r="D1419" s="8" t="s">
        <v>487</v>
      </c>
      <c r="E1419" s="6">
        <v>214</v>
      </c>
      <c r="F1419" s="6">
        <v>216.8</v>
      </c>
      <c r="G1419" s="6">
        <v>176.6</v>
      </c>
      <c r="H1419" s="5" t="s">
        <v>120</v>
      </c>
      <c r="I1419" s="6">
        <f t="shared" si="88"/>
        <v>-2.80000000000001</v>
      </c>
      <c r="J1419" s="5" t="str">
        <f>IF(H1419="否","不适用",IF(AND(ISNUMBER(E1419),ISNUMBER(F1419)),IF(I1419&gt;规则与名单!$B$2,"是","否"),"未判定"))</f>
        <v>不适用</v>
      </c>
      <c r="K1419" s="5" t="str">
        <f t="shared" si="89"/>
        <v>非测试日纯氢</v>
      </c>
      <c r="L1419" s="6">
        <f t="shared" si="90"/>
        <v>176.6</v>
      </c>
      <c r="M1419" s="5">
        <f t="shared" si="91"/>
        <v>0</v>
      </c>
      <c r="N1419" s="5" t="s">
        <v>7599</v>
      </c>
      <c r="O1419" s="5" t="s">
        <v>7600</v>
      </c>
      <c r="P1419" s="5" t="s">
        <v>7601</v>
      </c>
    </row>
    <row r="1420" ht="19" customHeight="1" spans="1:16">
      <c r="A1420" s="5">
        <v>59</v>
      </c>
      <c r="B1420" s="5" t="s">
        <v>227</v>
      </c>
      <c r="C1420" s="5" t="s">
        <v>49</v>
      </c>
      <c r="D1420" s="8" t="s">
        <v>121</v>
      </c>
      <c r="E1420" s="6">
        <v>172.3</v>
      </c>
      <c r="F1420" s="6">
        <v>180.8</v>
      </c>
      <c r="G1420" s="6">
        <v>168.4</v>
      </c>
      <c r="H1420" s="5" t="s">
        <v>120</v>
      </c>
      <c r="I1420" s="6">
        <f t="shared" si="88"/>
        <v>-8.5</v>
      </c>
      <c r="J1420" s="5" t="str">
        <f>IF(H1420="否","不适用",IF(AND(ISNUMBER(E1420),ISNUMBER(F1420)),IF(I1420&gt;规则与名单!$B$2,"是","否"),"未判定"))</f>
        <v>不适用</v>
      </c>
      <c r="K1420" s="5" t="str">
        <f t="shared" si="89"/>
        <v>非测试日纯氢</v>
      </c>
      <c r="L1420" s="6">
        <f t="shared" si="90"/>
        <v>168.4</v>
      </c>
      <c r="M1420" s="5">
        <f t="shared" si="91"/>
        <v>0</v>
      </c>
      <c r="N1420" s="5" t="s">
        <v>7602</v>
      </c>
      <c r="O1420" s="5" t="s">
        <v>7603</v>
      </c>
      <c r="P1420" s="5" t="s">
        <v>7604</v>
      </c>
    </row>
    <row r="1421" ht="19" customHeight="1" spans="1:16">
      <c r="A1421" s="5">
        <v>59</v>
      </c>
      <c r="B1421" s="5" t="s">
        <v>227</v>
      </c>
      <c r="C1421" s="5" t="s">
        <v>49</v>
      </c>
      <c r="D1421" s="8" t="s">
        <v>170</v>
      </c>
      <c r="E1421" s="6">
        <v>241.8</v>
      </c>
      <c r="F1421" s="6">
        <v>251.7</v>
      </c>
      <c r="G1421" s="6">
        <v>208.9</v>
      </c>
      <c r="H1421" s="5" t="s">
        <v>120</v>
      </c>
      <c r="I1421" s="6">
        <f t="shared" si="88"/>
        <v>-9.89999999999998</v>
      </c>
      <c r="J1421" s="5" t="str">
        <f>IF(H1421="否","不适用",IF(AND(ISNUMBER(E1421),ISNUMBER(F1421)),IF(I1421&gt;规则与名单!$B$2,"是","否"),"未判定"))</f>
        <v>不适用</v>
      </c>
      <c r="K1421" s="5" t="str">
        <f t="shared" si="89"/>
        <v>非测试日纯氢</v>
      </c>
      <c r="L1421" s="6">
        <f t="shared" si="90"/>
        <v>208.9</v>
      </c>
      <c r="M1421" s="5">
        <f t="shared" si="91"/>
        <v>0</v>
      </c>
      <c r="N1421" s="5" t="s">
        <v>7605</v>
      </c>
      <c r="O1421" s="5" t="s">
        <v>7606</v>
      </c>
      <c r="P1421" s="5" t="s">
        <v>7607</v>
      </c>
    </row>
    <row r="1422" ht="19" customHeight="1" spans="1:16">
      <c r="A1422" s="5">
        <v>59</v>
      </c>
      <c r="B1422" s="5" t="s">
        <v>227</v>
      </c>
      <c r="C1422" s="5" t="s">
        <v>49</v>
      </c>
      <c r="D1422" s="8" t="s">
        <v>644</v>
      </c>
      <c r="E1422" s="6">
        <v>201.5</v>
      </c>
      <c r="F1422" s="6">
        <v>206.6</v>
      </c>
      <c r="G1422" s="6">
        <v>201.4</v>
      </c>
      <c r="H1422" s="5" t="s">
        <v>120</v>
      </c>
      <c r="I1422" s="6">
        <f t="shared" si="88"/>
        <v>-5.09999999999999</v>
      </c>
      <c r="J1422" s="5" t="str">
        <f>IF(H1422="否","不适用",IF(AND(ISNUMBER(E1422),ISNUMBER(F1422)),IF(I1422&gt;规则与名单!$B$2,"是","否"),"未判定"))</f>
        <v>不适用</v>
      </c>
      <c r="K1422" s="5" t="str">
        <f t="shared" si="89"/>
        <v>非测试日纯氢</v>
      </c>
      <c r="L1422" s="6">
        <f t="shared" si="90"/>
        <v>201.4</v>
      </c>
      <c r="M1422" s="5">
        <f t="shared" si="91"/>
        <v>0</v>
      </c>
      <c r="N1422" s="5" t="s">
        <v>7608</v>
      </c>
      <c r="O1422" s="5" t="s">
        <v>7609</v>
      </c>
      <c r="P1422" s="5" t="s">
        <v>7610</v>
      </c>
    </row>
    <row r="1423" ht="19" customHeight="1" spans="1:16">
      <c r="A1423" s="5">
        <v>59</v>
      </c>
      <c r="B1423" s="5" t="s">
        <v>227</v>
      </c>
      <c r="C1423" s="5" t="s">
        <v>49</v>
      </c>
      <c r="D1423" s="8" t="s">
        <v>3418</v>
      </c>
      <c r="E1423" s="6">
        <v>39</v>
      </c>
      <c r="F1423" s="6">
        <v>46.6</v>
      </c>
      <c r="G1423" s="6">
        <v>39.1</v>
      </c>
      <c r="H1423" s="5" t="s">
        <v>120</v>
      </c>
      <c r="I1423" s="6">
        <f t="shared" si="88"/>
        <v>-7.6</v>
      </c>
      <c r="J1423" s="5" t="str">
        <f>IF(H1423="否","不适用",IF(AND(ISNUMBER(E1423),ISNUMBER(F1423)),IF(I1423&gt;规则与名单!$B$2,"是","否"),"未判定"))</f>
        <v>不适用</v>
      </c>
      <c r="K1423" s="5" t="str">
        <f t="shared" si="89"/>
        <v>非测试日纯氢</v>
      </c>
      <c r="L1423" s="6">
        <f t="shared" si="90"/>
        <v>39.1</v>
      </c>
      <c r="M1423" s="5">
        <f t="shared" si="91"/>
        <v>0</v>
      </c>
      <c r="N1423" s="5" t="s">
        <v>7611</v>
      </c>
      <c r="O1423" s="5" t="s">
        <v>7612</v>
      </c>
      <c r="P1423" s="5" t="s">
        <v>7613</v>
      </c>
    </row>
    <row r="1424" ht="19" customHeight="1" spans="1:16">
      <c r="A1424" s="5">
        <v>59</v>
      </c>
      <c r="B1424" s="5" t="s">
        <v>227</v>
      </c>
      <c r="C1424" s="5" t="s">
        <v>49</v>
      </c>
      <c r="D1424" s="8" t="s">
        <v>3422</v>
      </c>
      <c r="E1424" s="6">
        <v>0.1</v>
      </c>
      <c r="F1424" s="6">
        <v>0.1</v>
      </c>
      <c r="G1424" s="6"/>
      <c r="H1424" s="5" t="s">
        <v>120</v>
      </c>
      <c r="I1424" s="6">
        <f t="shared" si="88"/>
        <v>0</v>
      </c>
      <c r="J1424" s="5" t="str">
        <f>IF(H1424="否","不适用",IF(AND(ISNUMBER(E1424),ISNUMBER(F1424)),IF(I1424&gt;规则与名单!$B$2,"是","否"),"未判定"))</f>
        <v>不适用</v>
      </c>
      <c r="K1424" s="5" t="str">
        <f t="shared" si="89"/>
        <v>非测试日仪表</v>
      </c>
      <c r="L1424" s="6">
        <f t="shared" si="90"/>
        <v>0.1</v>
      </c>
      <c r="M1424" s="5">
        <f t="shared" si="91"/>
        <v>0</v>
      </c>
      <c r="N1424" s="5" t="s">
        <v>7614</v>
      </c>
      <c r="O1424" s="5" t="s">
        <v>7615</v>
      </c>
      <c r="P1424" s="5" t="s">
        <v>7616</v>
      </c>
    </row>
    <row r="1425" ht="19" customHeight="1" spans="1:16">
      <c r="A1425" s="5">
        <v>59</v>
      </c>
      <c r="B1425" s="5" t="s">
        <v>227</v>
      </c>
      <c r="C1425" s="5" t="s">
        <v>49</v>
      </c>
      <c r="D1425" s="8" t="s">
        <v>336</v>
      </c>
      <c r="E1425" s="6">
        <v>18.8</v>
      </c>
      <c r="F1425" s="6">
        <v>18.4</v>
      </c>
      <c r="G1425" s="6">
        <v>18.7</v>
      </c>
      <c r="H1425" s="5" t="s">
        <v>120</v>
      </c>
      <c r="I1425" s="6">
        <f t="shared" si="88"/>
        <v>0.400000000000002</v>
      </c>
      <c r="J1425" s="5" t="str">
        <f>IF(H1425="否","不适用",IF(AND(ISNUMBER(E1425),ISNUMBER(F1425)),IF(I1425&gt;规则与名单!$B$2,"是","否"),"未判定"))</f>
        <v>不适用</v>
      </c>
      <c r="K1425" s="5" t="str">
        <f t="shared" si="89"/>
        <v>非测试日纯氢</v>
      </c>
      <c r="L1425" s="6">
        <f t="shared" si="90"/>
        <v>18.7</v>
      </c>
      <c r="M1425" s="5">
        <f t="shared" si="91"/>
        <v>0</v>
      </c>
      <c r="N1425" s="5" t="s">
        <v>7617</v>
      </c>
      <c r="O1425" s="5" t="s">
        <v>7618</v>
      </c>
      <c r="P1425" s="5" t="s">
        <v>7619</v>
      </c>
    </row>
    <row r="1426" ht="19" customHeight="1" spans="1:16">
      <c r="A1426" s="5">
        <v>59</v>
      </c>
      <c r="B1426" s="5" t="s">
        <v>227</v>
      </c>
      <c r="C1426" s="5" t="s">
        <v>49</v>
      </c>
      <c r="D1426" s="8" t="s">
        <v>653</v>
      </c>
      <c r="E1426" s="6">
        <v>155</v>
      </c>
      <c r="F1426" s="6">
        <v>156.2</v>
      </c>
      <c r="G1426" s="6">
        <v>131</v>
      </c>
      <c r="H1426" s="5" t="s">
        <v>120</v>
      </c>
      <c r="I1426" s="6">
        <f t="shared" si="88"/>
        <v>-1.19999999999999</v>
      </c>
      <c r="J1426" s="5" t="str">
        <f>IF(H1426="否","不适用",IF(AND(ISNUMBER(E1426),ISNUMBER(F1426)),IF(I1426&gt;规则与名单!$B$2,"是","否"),"未判定"))</f>
        <v>不适用</v>
      </c>
      <c r="K1426" s="5" t="str">
        <f t="shared" si="89"/>
        <v>非测试日纯氢</v>
      </c>
      <c r="L1426" s="6">
        <f t="shared" si="90"/>
        <v>131</v>
      </c>
      <c r="M1426" s="5">
        <f t="shared" si="91"/>
        <v>0</v>
      </c>
      <c r="N1426" s="5" t="s">
        <v>7620</v>
      </c>
      <c r="O1426" s="5" t="s">
        <v>7621</v>
      </c>
      <c r="P1426" s="5" t="s">
        <v>7622</v>
      </c>
    </row>
    <row r="1427" ht="19" customHeight="1" spans="1:16">
      <c r="A1427" s="5">
        <v>59</v>
      </c>
      <c r="B1427" s="5" t="s">
        <v>227</v>
      </c>
      <c r="C1427" s="5" t="s">
        <v>49</v>
      </c>
      <c r="D1427" s="8" t="s">
        <v>140</v>
      </c>
      <c r="E1427" s="6">
        <v>136.3</v>
      </c>
      <c r="F1427" s="6">
        <v>145</v>
      </c>
      <c r="G1427" s="6">
        <v>136.2</v>
      </c>
      <c r="H1427" s="5" t="s">
        <v>120</v>
      </c>
      <c r="I1427" s="6">
        <f t="shared" si="88"/>
        <v>-8.69999999999999</v>
      </c>
      <c r="J1427" s="5" t="str">
        <f>IF(H1427="否","不适用",IF(AND(ISNUMBER(E1427),ISNUMBER(F1427)),IF(I1427&gt;规则与名单!$B$2,"是","否"),"未判定"))</f>
        <v>不适用</v>
      </c>
      <c r="K1427" s="5" t="str">
        <f t="shared" si="89"/>
        <v>非测试日纯氢</v>
      </c>
      <c r="L1427" s="6">
        <f t="shared" si="90"/>
        <v>136.2</v>
      </c>
      <c r="M1427" s="5">
        <f t="shared" si="91"/>
        <v>0</v>
      </c>
      <c r="N1427" s="5" t="s">
        <v>7623</v>
      </c>
      <c r="O1427" s="5" t="s">
        <v>7624</v>
      </c>
      <c r="P1427" s="5" t="s">
        <v>7625</v>
      </c>
    </row>
    <row r="1428" ht="19" customHeight="1" spans="1:16">
      <c r="A1428" s="5">
        <v>59</v>
      </c>
      <c r="B1428" s="5" t="s">
        <v>227</v>
      </c>
      <c r="C1428" s="5" t="s">
        <v>49</v>
      </c>
      <c r="D1428" s="8" t="s">
        <v>115</v>
      </c>
      <c r="E1428" s="6">
        <v>0.1</v>
      </c>
      <c r="F1428" s="6">
        <v>0.3</v>
      </c>
      <c r="G1428" s="6">
        <v>0</v>
      </c>
      <c r="H1428" s="5" t="s">
        <v>120</v>
      </c>
      <c r="I1428" s="6">
        <f t="shared" si="88"/>
        <v>-0.2</v>
      </c>
      <c r="J1428" s="5" t="str">
        <f>IF(H1428="否","不适用",IF(AND(ISNUMBER(E1428),ISNUMBER(F1428)),IF(I1428&gt;规则与名单!$B$2,"是","否"),"未判定"))</f>
        <v>不适用</v>
      </c>
      <c r="K1428" s="5" t="str">
        <f t="shared" si="89"/>
        <v>非测试日纯氢</v>
      </c>
      <c r="L1428" s="6">
        <f t="shared" si="90"/>
        <v>0</v>
      </c>
      <c r="M1428" s="5">
        <f t="shared" si="91"/>
        <v>0</v>
      </c>
      <c r="N1428" s="5" t="s">
        <v>7626</v>
      </c>
      <c r="O1428" s="5" t="s">
        <v>7627</v>
      </c>
      <c r="P1428" s="5" t="s">
        <v>7628</v>
      </c>
    </row>
    <row r="1429" ht="19" customHeight="1" spans="1:16">
      <c r="A1429" s="5">
        <v>60</v>
      </c>
      <c r="B1429" s="5" t="s">
        <v>228</v>
      </c>
      <c r="C1429" s="5" t="s">
        <v>49</v>
      </c>
      <c r="D1429" s="8" t="s">
        <v>114</v>
      </c>
      <c r="E1429" s="6">
        <v>600.2</v>
      </c>
      <c r="F1429" s="6">
        <v>595.8</v>
      </c>
      <c r="G1429" s="6">
        <v>581.1</v>
      </c>
      <c r="H1429" s="5" t="s">
        <v>120</v>
      </c>
      <c r="I1429" s="6">
        <f t="shared" si="88"/>
        <v>4.40000000000009</v>
      </c>
      <c r="J1429" s="5" t="str">
        <f>IF(H1429="否","不适用",IF(AND(ISNUMBER(E1429),ISNUMBER(F1429)),IF(I1429&gt;规则与名单!$B$2,"是","否"),"未判定"))</f>
        <v>不适用</v>
      </c>
      <c r="K1429" s="5" t="str">
        <f t="shared" si="89"/>
        <v>非测试日纯氢</v>
      </c>
      <c r="L1429" s="6">
        <f t="shared" si="90"/>
        <v>581.1</v>
      </c>
      <c r="M1429" s="5">
        <f t="shared" si="91"/>
        <v>0</v>
      </c>
      <c r="N1429" s="5" t="s">
        <v>7629</v>
      </c>
      <c r="O1429" s="5" t="s">
        <v>7630</v>
      </c>
      <c r="P1429" s="5" t="s">
        <v>7631</v>
      </c>
    </row>
    <row r="1430" ht="19" customHeight="1" spans="1:16">
      <c r="A1430" s="5">
        <v>60</v>
      </c>
      <c r="B1430" s="5" t="s">
        <v>228</v>
      </c>
      <c r="C1430" s="5" t="s">
        <v>49</v>
      </c>
      <c r="D1430" s="8" t="s">
        <v>605</v>
      </c>
      <c r="E1430" s="6">
        <v>513.3</v>
      </c>
      <c r="F1430" s="6">
        <v>570.3</v>
      </c>
      <c r="G1430" s="6">
        <v>531.1</v>
      </c>
      <c r="H1430" s="5" t="s">
        <v>120</v>
      </c>
      <c r="I1430" s="6">
        <f t="shared" si="88"/>
        <v>-57</v>
      </c>
      <c r="J1430" s="5" t="str">
        <f>IF(H1430="否","不适用",IF(AND(ISNUMBER(E1430),ISNUMBER(F1430)),IF(I1430&gt;规则与名单!$B$2,"是","否"),"未判定"))</f>
        <v>不适用</v>
      </c>
      <c r="K1430" s="5" t="str">
        <f t="shared" si="89"/>
        <v>非测试日纯氢</v>
      </c>
      <c r="L1430" s="6">
        <f t="shared" si="90"/>
        <v>531.1</v>
      </c>
      <c r="M1430" s="5">
        <f t="shared" si="91"/>
        <v>0</v>
      </c>
      <c r="N1430" s="5" t="s">
        <v>7632</v>
      </c>
      <c r="O1430" s="5" t="s">
        <v>7633</v>
      </c>
      <c r="P1430" s="5" t="s">
        <v>7634</v>
      </c>
    </row>
    <row r="1431" ht="19" customHeight="1" spans="1:16">
      <c r="A1431" s="5">
        <v>60</v>
      </c>
      <c r="B1431" s="5" t="s">
        <v>228</v>
      </c>
      <c r="C1431" s="5" t="s">
        <v>49</v>
      </c>
      <c r="D1431" s="8" t="s">
        <v>186</v>
      </c>
      <c r="E1431" s="6">
        <v>623.1</v>
      </c>
      <c r="F1431" s="6">
        <v>574.1</v>
      </c>
      <c r="G1431" s="6">
        <v>547.6</v>
      </c>
      <c r="H1431" s="5" t="s">
        <v>120</v>
      </c>
      <c r="I1431" s="6">
        <f t="shared" si="88"/>
        <v>49</v>
      </c>
      <c r="J1431" s="5" t="str">
        <f>IF(H1431="否","不适用",IF(AND(ISNUMBER(E1431),ISNUMBER(F1431)),IF(I1431&gt;规则与名单!$B$2,"是","否"),"未判定"))</f>
        <v>不适用</v>
      </c>
      <c r="K1431" s="5" t="str">
        <f t="shared" si="89"/>
        <v>非测试日纯氢</v>
      </c>
      <c r="L1431" s="6">
        <f t="shared" si="90"/>
        <v>547.6</v>
      </c>
      <c r="M1431" s="5">
        <f t="shared" si="91"/>
        <v>0</v>
      </c>
      <c r="N1431" s="5" t="s">
        <v>7635</v>
      </c>
      <c r="O1431" s="5" t="s">
        <v>7636</v>
      </c>
      <c r="P1431" s="5" t="s">
        <v>7637</v>
      </c>
    </row>
    <row r="1432" ht="19" customHeight="1" spans="1:16">
      <c r="A1432" s="5">
        <v>60</v>
      </c>
      <c r="B1432" s="5" t="s">
        <v>228</v>
      </c>
      <c r="C1432" s="5" t="s">
        <v>49</v>
      </c>
      <c r="D1432" s="8" t="s">
        <v>165</v>
      </c>
      <c r="E1432" s="6">
        <v>566.3</v>
      </c>
      <c r="F1432" s="6">
        <v>571.5</v>
      </c>
      <c r="G1432" s="6">
        <v>542.5</v>
      </c>
      <c r="H1432" s="5" t="s">
        <v>120</v>
      </c>
      <c r="I1432" s="6">
        <f t="shared" si="88"/>
        <v>-5.20000000000005</v>
      </c>
      <c r="J1432" s="5" t="str">
        <f>IF(H1432="否","不适用",IF(AND(ISNUMBER(E1432),ISNUMBER(F1432)),IF(I1432&gt;规则与名单!$B$2,"是","否"),"未判定"))</f>
        <v>不适用</v>
      </c>
      <c r="K1432" s="5" t="str">
        <f t="shared" si="89"/>
        <v>非测试日纯氢</v>
      </c>
      <c r="L1432" s="6">
        <f t="shared" si="90"/>
        <v>542.5</v>
      </c>
      <c r="M1432" s="5">
        <f t="shared" si="91"/>
        <v>0</v>
      </c>
      <c r="N1432" s="5" t="s">
        <v>7638</v>
      </c>
      <c r="O1432" s="5" t="s">
        <v>7639</v>
      </c>
      <c r="P1432" s="5" t="s">
        <v>7640</v>
      </c>
    </row>
    <row r="1433" ht="19" customHeight="1" spans="1:16">
      <c r="A1433" s="5">
        <v>60</v>
      </c>
      <c r="B1433" s="5" t="s">
        <v>228</v>
      </c>
      <c r="C1433" s="5" t="s">
        <v>49</v>
      </c>
      <c r="D1433" s="8" t="s">
        <v>151</v>
      </c>
      <c r="E1433" s="6">
        <v>527.6</v>
      </c>
      <c r="F1433" s="6">
        <v>532.5</v>
      </c>
      <c r="G1433" s="6">
        <v>525</v>
      </c>
      <c r="H1433" s="5" t="s">
        <v>120</v>
      </c>
      <c r="I1433" s="6">
        <f t="shared" si="88"/>
        <v>-4.89999999999998</v>
      </c>
      <c r="J1433" s="5" t="str">
        <f>IF(H1433="否","不适用",IF(AND(ISNUMBER(E1433),ISNUMBER(F1433)),IF(I1433&gt;规则与名单!$B$2,"是","否"),"未判定"))</f>
        <v>不适用</v>
      </c>
      <c r="K1433" s="5" t="str">
        <f t="shared" si="89"/>
        <v>非测试日纯氢</v>
      </c>
      <c r="L1433" s="6">
        <f t="shared" si="90"/>
        <v>525</v>
      </c>
      <c r="M1433" s="5">
        <f t="shared" si="91"/>
        <v>0</v>
      </c>
      <c r="N1433" s="5" t="s">
        <v>7641</v>
      </c>
      <c r="O1433" s="5" t="s">
        <v>7642</v>
      </c>
      <c r="P1433" s="5" t="s">
        <v>7643</v>
      </c>
    </row>
    <row r="1434" ht="19" customHeight="1" spans="1:16">
      <c r="A1434" s="5">
        <v>60</v>
      </c>
      <c r="B1434" s="5" t="s">
        <v>228</v>
      </c>
      <c r="C1434" s="5" t="s">
        <v>49</v>
      </c>
      <c r="D1434" s="8" t="s">
        <v>3358</v>
      </c>
      <c r="E1434" s="6">
        <v>42.3</v>
      </c>
      <c r="F1434" s="6">
        <v>41.4</v>
      </c>
      <c r="G1434" s="6">
        <v>42.3</v>
      </c>
      <c r="H1434" s="5" t="s">
        <v>120</v>
      </c>
      <c r="I1434" s="6">
        <f t="shared" si="88"/>
        <v>0.899999999999999</v>
      </c>
      <c r="J1434" s="5" t="str">
        <f>IF(H1434="否","不适用",IF(AND(ISNUMBER(E1434),ISNUMBER(F1434)),IF(I1434&gt;规则与名单!$B$2,"是","否"),"未判定"))</f>
        <v>不适用</v>
      </c>
      <c r="K1434" s="5" t="str">
        <f t="shared" si="89"/>
        <v>非测试日纯氢</v>
      </c>
      <c r="L1434" s="6">
        <f t="shared" si="90"/>
        <v>42.3</v>
      </c>
      <c r="M1434" s="5">
        <f t="shared" si="91"/>
        <v>0</v>
      </c>
      <c r="N1434" s="5" t="s">
        <v>7644</v>
      </c>
      <c r="O1434" s="5" t="s">
        <v>7645</v>
      </c>
      <c r="P1434" s="5" t="s">
        <v>7646</v>
      </c>
    </row>
    <row r="1435" ht="19" customHeight="1" spans="1:16">
      <c r="A1435" s="5">
        <v>60</v>
      </c>
      <c r="B1435" s="5" t="s">
        <v>228</v>
      </c>
      <c r="C1435" s="5" t="s">
        <v>49</v>
      </c>
      <c r="D1435" s="8" t="s">
        <v>272</v>
      </c>
      <c r="E1435" s="6">
        <v>579.1</v>
      </c>
      <c r="F1435" s="6">
        <v>583.6</v>
      </c>
      <c r="G1435" s="6">
        <v>566.6</v>
      </c>
      <c r="H1435" s="5" t="s">
        <v>120</v>
      </c>
      <c r="I1435" s="6">
        <f t="shared" si="88"/>
        <v>-4.5</v>
      </c>
      <c r="J1435" s="5" t="str">
        <f>IF(H1435="否","不适用",IF(AND(ISNUMBER(E1435),ISNUMBER(F1435)),IF(I1435&gt;规则与名单!$B$2,"是","否"),"未判定"))</f>
        <v>不适用</v>
      </c>
      <c r="K1435" s="5" t="str">
        <f t="shared" si="89"/>
        <v>非测试日纯氢</v>
      </c>
      <c r="L1435" s="6">
        <f t="shared" si="90"/>
        <v>566.6</v>
      </c>
      <c r="M1435" s="5">
        <f t="shared" si="91"/>
        <v>0</v>
      </c>
      <c r="N1435" s="5" t="s">
        <v>7647</v>
      </c>
      <c r="O1435" s="5" t="s">
        <v>7648</v>
      </c>
      <c r="P1435" s="5" t="s">
        <v>7649</v>
      </c>
    </row>
    <row r="1436" ht="19" customHeight="1" spans="1:16">
      <c r="A1436" s="5">
        <v>60</v>
      </c>
      <c r="B1436" s="5" t="s">
        <v>228</v>
      </c>
      <c r="C1436" s="5" t="s">
        <v>49</v>
      </c>
      <c r="D1436" s="8" t="s">
        <v>506</v>
      </c>
      <c r="E1436" s="6">
        <v>351.5</v>
      </c>
      <c r="F1436" s="6">
        <v>598.8</v>
      </c>
      <c r="G1436" s="6">
        <v>565</v>
      </c>
      <c r="H1436" s="5" t="s">
        <v>120</v>
      </c>
      <c r="I1436" s="6">
        <f t="shared" si="88"/>
        <v>-247.3</v>
      </c>
      <c r="J1436" s="5" t="str">
        <f>IF(H1436="否","不适用",IF(AND(ISNUMBER(E1436),ISNUMBER(F1436)),IF(I1436&gt;规则与名单!$B$2,"是","否"),"未判定"))</f>
        <v>不适用</v>
      </c>
      <c r="K1436" s="5" t="str">
        <f t="shared" si="89"/>
        <v>非测试日纯氢</v>
      </c>
      <c r="L1436" s="6">
        <f t="shared" si="90"/>
        <v>565</v>
      </c>
      <c r="M1436" s="5">
        <f t="shared" si="91"/>
        <v>0</v>
      </c>
      <c r="N1436" s="5" t="s">
        <v>7650</v>
      </c>
      <c r="O1436" s="5" t="s">
        <v>7651</v>
      </c>
      <c r="P1436" s="5" t="s">
        <v>7652</v>
      </c>
    </row>
    <row r="1437" ht="19" customHeight="1" spans="1:16">
      <c r="A1437" s="5">
        <v>60</v>
      </c>
      <c r="B1437" s="5" t="s">
        <v>228</v>
      </c>
      <c r="C1437" s="5" t="s">
        <v>49</v>
      </c>
      <c r="D1437" s="8" t="s">
        <v>673</v>
      </c>
      <c r="E1437" s="6">
        <v>820.9</v>
      </c>
      <c r="F1437" s="6">
        <v>582.8</v>
      </c>
      <c r="G1437" s="6">
        <v>572.2</v>
      </c>
      <c r="H1437" s="5" t="s">
        <v>120</v>
      </c>
      <c r="I1437" s="6">
        <f t="shared" si="88"/>
        <v>238.1</v>
      </c>
      <c r="J1437" s="5" t="str">
        <f>IF(H1437="否","不适用",IF(AND(ISNUMBER(E1437),ISNUMBER(F1437)),IF(I1437&gt;规则与名单!$B$2,"是","否"),"未判定"))</f>
        <v>不适用</v>
      </c>
      <c r="K1437" s="5" t="str">
        <f t="shared" si="89"/>
        <v>非测试日纯氢</v>
      </c>
      <c r="L1437" s="6">
        <f t="shared" si="90"/>
        <v>572.2</v>
      </c>
      <c r="M1437" s="5">
        <f t="shared" si="91"/>
        <v>0</v>
      </c>
      <c r="N1437" s="5" t="s">
        <v>7653</v>
      </c>
      <c r="O1437" s="5" t="s">
        <v>7654</v>
      </c>
      <c r="P1437" s="5" t="s">
        <v>7655</v>
      </c>
    </row>
    <row r="1438" ht="19" customHeight="1" spans="1:16">
      <c r="A1438" s="5">
        <v>60</v>
      </c>
      <c r="B1438" s="5" t="s">
        <v>228</v>
      </c>
      <c r="C1438" s="5" t="s">
        <v>49</v>
      </c>
      <c r="D1438" s="8" t="s">
        <v>183</v>
      </c>
      <c r="E1438" s="6">
        <v>534.4</v>
      </c>
      <c r="F1438" s="6">
        <v>580.1</v>
      </c>
      <c r="G1438" s="6">
        <v>547.7</v>
      </c>
      <c r="H1438" s="5" t="s">
        <v>120</v>
      </c>
      <c r="I1438" s="6">
        <f t="shared" si="88"/>
        <v>-45.7</v>
      </c>
      <c r="J1438" s="5" t="str">
        <f>IF(H1438="否","不适用",IF(AND(ISNUMBER(E1438),ISNUMBER(F1438)),IF(I1438&gt;规则与名单!$B$2,"是","否"),"未判定"))</f>
        <v>不适用</v>
      </c>
      <c r="K1438" s="5" t="str">
        <f t="shared" si="89"/>
        <v>非测试日纯氢</v>
      </c>
      <c r="L1438" s="6">
        <f t="shared" si="90"/>
        <v>547.7</v>
      </c>
      <c r="M1438" s="5">
        <f t="shared" si="91"/>
        <v>0</v>
      </c>
      <c r="N1438" s="5" t="s">
        <v>7656</v>
      </c>
      <c r="O1438" s="5" t="s">
        <v>7657</v>
      </c>
      <c r="P1438" s="5" t="s">
        <v>7658</v>
      </c>
    </row>
    <row r="1439" ht="19" customHeight="1" spans="1:16">
      <c r="A1439" s="5">
        <v>60</v>
      </c>
      <c r="B1439" s="5" t="s">
        <v>228</v>
      </c>
      <c r="C1439" s="5" t="s">
        <v>49</v>
      </c>
      <c r="D1439" s="8" t="s">
        <v>431</v>
      </c>
      <c r="E1439" s="6">
        <v>712.4</v>
      </c>
      <c r="F1439" s="6">
        <v>676.5</v>
      </c>
      <c r="G1439" s="6">
        <v>495.8</v>
      </c>
      <c r="H1439" s="5" t="s">
        <v>120</v>
      </c>
      <c r="I1439" s="6">
        <f t="shared" si="88"/>
        <v>35.9</v>
      </c>
      <c r="J1439" s="5" t="str">
        <f>IF(H1439="否","不适用",IF(AND(ISNUMBER(E1439),ISNUMBER(F1439)),IF(I1439&gt;规则与名单!$B$2,"是","否"),"未判定"))</f>
        <v>不适用</v>
      </c>
      <c r="K1439" s="5" t="str">
        <f t="shared" si="89"/>
        <v>非测试日纯氢</v>
      </c>
      <c r="L1439" s="6">
        <f t="shared" si="90"/>
        <v>495.8</v>
      </c>
      <c r="M1439" s="5">
        <f t="shared" si="91"/>
        <v>0</v>
      </c>
      <c r="N1439" s="5" t="s">
        <v>7659</v>
      </c>
      <c r="O1439" s="5" t="s">
        <v>7660</v>
      </c>
      <c r="P1439" s="5" t="s">
        <v>7661</v>
      </c>
    </row>
    <row r="1440" ht="19" customHeight="1" spans="1:16">
      <c r="A1440" s="5">
        <v>60</v>
      </c>
      <c r="B1440" s="5" t="s">
        <v>228</v>
      </c>
      <c r="C1440" s="5" t="s">
        <v>49</v>
      </c>
      <c r="D1440" s="8" t="s">
        <v>3377</v>
      </c>
      <c r="E1440" s="6">
        <v>25.9</v>
      </c>
      <c r="F1440" s="6">
        <v>40.9</v>
      </c>
      <c r="G1440" s="6">
        <v>18.1</v>
      </c>
      <c r="H1440" s="5" t="s">
        <v>120</v>
      </c>
      <c r="I1440" s="6">
        <f t="shared" si="88"/>
        <v>-15</v>
      </c>
      <c r="J1440" s="5" t="str">
        <f>IF(H1440="否","不适用",IF(AND(ISNUMBER(E1440),ISNUMBER(F1440)),IF(I1440&gt;规则与名单!$B$2,"是","否"),"未判定"))</f>
        <v>不适用</v>
      </c>
      <c r="K1440" s="5" t="str">
        <f t="shared" si="89"/>
        <v>非测试日纯氢</v>
      </c>
      <c r="L1440" s="6">
        <f t="shared" si="90"/>
        <v>18.1</v>
      </c>
      <c r="M1440" s="5">
        <f t="shared" si="91"/>
        <v>0</v>
      </c>
      <c r="N1440" s="5" t="s">
        <v>7662</v>
      </c>
      <c r="O1440" s="5" t="s">
        <v>7663</v>
      </c>
      <c r="P1440" s="5" t="s">
        <v>7664</v>
      </c>
    </row>
    <row r="1441" ht="19" customHeight="1" spans="1:16">
      <c r="A1441" s="5">
        <v>60</v>
      </c>
      <c r="B1441" s="5" t="s">
        <v>228</v>
      </c>
      <c r="C1441" s="5" t="s">
        <v>49</v>
      </c>
      <c r="D1441" s="8" t="s">
        <v>407</v>
      </c>
      <c r="E1441" s="6">
        <v>590.9</v>
      </c>
      <c r="F1441" s="6">
        <v>579.2</v>
      </c>
      <c r="G1441" s="6">
        <v>293.5</v>
      </c>
      <c r="H1441" s="5" t="s">
        <v>120</v>
      </c>
      <c r="I1441" s="6">
        <f t="shared" si="88"/>
        <v>11.6999999999999</v>
      </c>
      <c r="J1441" s="5" t="str">
        <f>IF(H1441="否","不适用",IF(AND(ISNUMBER(E1441),ISNUMBER(F1441)),IF(I1441&gt;规则与名单!$B$2,"是","否"),"未判定"))</f>
        <v>不适用</v>
      </c>
      <c r="K1441" s="5" t="str">
        <f t="shared" si="89"/>
        <v>非测试日纯氢</v>
      </c>
      <c r="L1441" s="6">
        <f t="shared" si="90"/>
        <v>293.5</v>
      </c>
      <c r="M1441" s="5">
        <f t="shared" si="91"/>
        <v>0</v>
      </c>
      <c r="N1441" s="5" t="s">
        <v>7665</v>
      </c>
      <c r="O1441" s="5" t="s">
        <v>7666</v>
      </c>
      <c r="P1441" s="5" t="s">
        <v>7667</v>
      </c>
    </row>
    <row r="1442" ht="19" customHeight="1" spans="1:16">
      <c r="A1442" s="5">
        <v>60</v>
      </c>
      <c r="B1442" s="5" t="s">
        <v>228</v>
      </c>
      <c r="C1442" s="5" t="s">
        <v>49</v>
      </c>
      <c r="D1442" s="8" t="s">
        <v>411</v>
      </c>
      <c r="E1442" s="6">
        <v>579.9</v>
      </c>
      <c r="F1442" s="6">
        <v>581.8</v>
      </c>
      <c r="G1442" s="6">
        <v>467.3</v>
      </c>
      <c r="H1442" s="5" t="s">
        <v>120</v>
      </c>
      <c r="I1442" s="6">
        <f t="shared" si="88"/>
        <v>-1.89999999999998</v>
      </c>
      <c r="J1442" s="5" t="str">
        <f>IF(H1442="否","不适用",IF(AND(ISNUMBER(E1442),ISNUMBER(F1442)),IF(I1442&gt;规则与名单!$B$2,"是","否"),"未判定"))</f>
        <v>不适用</v>
      </c>
      <c r="K1442" s="5" t="str">
        <f t="shared" si="89"/>
        <v>非测试日纯氢</v>
      </c>
      <c r="L1442" s="6">
        <f t="shared" si="90"/>
        <v>467.3</v>
      </c>
      <c r="M1442" s="5">
        <f t="shared" si="91"/>
        <v>0</v>
      </c>
      <c r="N1442" s="5" t="s">
        <v>7668</v>
      </c>
      <c r="O1442" s="5" t="s">
        <v>7669</v>
      </c>
      <c r="P1442" s="5" t="s">
        <v>7670</v>
      </c>
    </row>
    <row r="1443" ht="19" customHeight="1" spans="1:16">
      <c r="A1443" s="5">
        <v>60</v>
      </c>
      <c r="B1443" s="5" t="s">
        <v>228</v>
      </c>
      <c r="C1443" s="5" t="s">
        <v>49</v>
      </c>
      <c r="D1443" s="8" t="s">
        <v>251</v>
      </c>
      <c r="E1443" s="6">
        <v>399.1</v>
      </c>
      <c r="F1443" s="6">
        <v>573</v>
      </c>
      <c r="G1443" s="6">
        <v>455.1</v>
      </c>
      <c r="H1443" s="5" t="s">
        <v>120</v>
      </c>
      <c r="I1443" s="6">
        <f t="shared" si="88"/>
        <v>-173.9</v>
      </c>
      <c r="J1443" s="5" t="str">
        <f>IF(H1443="否","不适用",IF(AND(ISNUMBER(E1443),ISNUMBER(F1443)),IF(I1443&gt;规则与名单!$B$2,"是","否"),"未判定"))</f>
        <v>不适用</v>
      </c>
      <c r="K1443" s="5" t="str">
        <f t="shared" si="89"/>
        <v>非测试日纯氢</v>
      </c>
      <c r="L1443" s="6">
        <f t="shared" si="90"/>
        <v>455.1</v>
      </c>
      <c r="M1443" s="5">
        <f t="shared" si="91"/>
        <v>0</v>
      </c>
      <c r="N1443" s="5" t="s">
        <v>7671</v>
      </c>
      <c r="O1443" s="5" t="s">
        <v>7672</v>
      </c>
      <c r="P1443" s="5" t="s">
        <v>7673</v>
      </c>
    </row>
    <row r="1444" ht="19" customHeight="1" spans="1:16">
      <c r="A1444" s="5">
        <v>60</v>
      </c>
      <c r="B1444" s="5" t="s">
        <v>228</v>
      </c>
      <c r="C1444" s="5" t="s">
        <v>49</v>
      </c>
      <c r="D1444" s="8" t="s">
        <v>472</v>
      </c>
      <c r="E1444" s="6">
        <v>752.6</v>
      </c>
      <c r="F1444" s="6">
        <v>586.9</v>
      </c>
      <c r="G1444" s="6">
        <v>565.6</v>
      </c>
      <c r="H1444" s="5" t="s">
        <v>120</v>
      </c>
      <c r="I1444" s="6">
        <f t="shared" si="88"/>
        <v>165.7</v>
      </c>
      <c r="J1444" s="5" t="str">
        <f>IF(H1444="否","不适用",IF(AND(ISNUMBER(E1444),ISNUMBER(F1444)),IF(I1444&gt;规则与名单!$B$2,"是","否"),"未判定"))</f>
        <v>不适用</v>
      </c>
      <c r="K1444" s="5" t="str">
        <f t="shared" si="89"/>
        <v>非测试日纯氢</v>
      </c>
      <c r="L1444" s="6">
        <f t="shared" si="90"/>
        <v>565.6</v>
      </c>
      <c r="M1444" s="5">
        <f t="shared" si="91"/>
        <v>0</v>
      </c>
      <c r="N1444" s="5" t="s">
        <v>7674</v>
      </c>
      <c r="O1444" s="5" t="s">
        <v>7675</v>
      </c>
      <c r="P1444" s="5" t="s">
        <v>7676</v>
      </c>
    </row>
    <row r="1445" ht="19" customHeight="1" spans="1:16">
      <c r="A1445" s="5">
        <v>60</v>
      </c>
      <c r="B1445" s="5" t="s">
        <v>228</v>
      </c>
      <c r="C1445" s="5" t="s">
        <v>49</v>
      </c>
      <c r="D1445" s="8" t="s">
        <v>466</v>
      </c>
      <c r="E1445" s="6">
        <v>534.5</v>
      </c>
      <c r="F1445" s="6">
        <v>538.8</v>
      </c>
      <c r="G1445" s="6">
        <v>459.6</v>
      </c>
      <c r="H1445" s="5" t="s">
        <v>120</v>
      </c>
      <c r="I1445" s="6">
        <f t="shared" si="88"/>
        <v>-4.29999999999995</v>
      </c>
      <c r="J1445" s="5" t="str">
        <f>IF(H1445="否","不适用",IF(AND(ISNUMBER(E1445),ISNUMBER(F1445)),IF(I1445&gt;规则与名单!$B$2,"是","否"),"未判定"))</f>
        <v>不适用</v>
      </c>
      <c r="K1445" s="5" t="str">
        <f t="shared" si="89"/>
        <v>非测试日纯氢</v>
      </c>
      <c r="L1445" s="6">
        <f t="shared" si="90"/>
        <v>459.6</v>
      </c>
      <c r="M1445" s="5">
        <f t="shared" si="91"/>
        <v>0</v>
      </c>
      <c r="N1445" s="5" t="s">
        <v>7677</v>
      </c>
      <c r="O1445" s="5" t="s">
        <v>7678</v>
      </c>
      <c r="P1445" s="5" t="s">
        <v>7679</v>
      </c>
    </row>
    <row r="1446" ht="19" customHeight="1" spans="1:16">
      <c r="A1446" s="5">
        <v>60</v>
      </c>
      <c r="B1446" s="5" t="s">
        <v>228</v>
      </c>
      <c r="C1446" s="5" t="s">
        <v>49</v>
      </c>
      <c r="D1446" s="8" t="s">
        <v>333</v>
      </c>
      <c r="E1446" s="6"/>
      <c r="F1446" s="6">
        <v>0</v>
      </c>
      <c r="G1446" s="6"/>
      <c r="H1446" s="5" t="s">
        <v>120</v>
      </c>
      <c r="I1446" s="6" t="str">
        <f t="shared" si="88"/>
        <v/>
      </c>
      <c r="J1446" s="5" t="str">
        <f>IF(H1446="否","不适用",IF(AND(ISNUMBER(E1446),ISNUMBER(F1446)),IF(I1446&gt;规则与名单!$B$2,"是","否"),"未判定"))</f>
        <v>不适用</v>
      </c>
      <c r="K1446" s="5" t="str">
        <f t="shared" si="89"/>
        <v>缺失</v>
      </c>
      <c r="L1446" s="6" t="str">
        <f t="shared" si="90"/>
        <v/>
      </c>
      <c r="M1446" s="5">
        <f t="shared" si="91"/>
        <v>1</v>
      </c>
      <c r="N1446" s="5" t="s">
        <v>7680</v>
      </c>
      <c r="O1446" s="5" t="s">
        <v>7681</v>
      </c>
      <c r="P1446" s="5" t="s">
        <v>7682</v>
      </c>
    </row>
    <row r="1447" ht="19" customHeight="1" spans="1:16">
      <c r="A1447" s="5">
        <v>60</v>
      </c>
      <c r="B1447" s="5" t="s">
        <v>228</v>
      </c>
      <c r="C1447" s="5" t="s">
        <v>49</v>
      </c>
      <c r="D1447" s="8" t="s">
        <v>175</v>
      </c>
      <c r="E1447" s="6">
        <v>41.1</v>
      </c>
      <c r="F1447" s="6">
        <v>40.5</v>
      </c>
      <c r="G1447" s="6">
        <v>41.1</v>
      </c>
      <c r="H1447" s="5" t="s">
        <v>120</v>
      </c>
      <c r="I1447" s="6">
        <f t="shared" si="88"/>
        <v>0.600000000000001</v>
      </c>
      <c r="J1447" s="5" t="str">
        <f>IF(H1447="否","不适用",IF(AND(ISNUMBER(E1447),ISNUMBER(F1447)),IF(I1447&gt;规则与名单!$B$2,"是","否"),"未判定"))</f>
        <v>不适用</v>
      </c>
      <c r="K1447" s="5" t="str">
        <f t="shared" si="89"/>
        <v>非测试日纯氢</v>
      </c>
      <c r="L1447" s="6">
        <f t="shared" si="90"/>
        <v>41.1</v>
      </c>
      <c r="M1447" s="5">
        <f t="shared" si="91"/>
        <v>0</v>
      </c>
      <c r="N1447" s="5" t="s">
        <v>7683</v>
      </c>
      <c r="O1447" s="5" t="s">
        <v>7684</v>
      </c>
      <c r="P1447" s="5" t="s">
        <v>7685</v>
      </c>
    </row>
    <row r="1448" ht="19" customHeight="1" spans="1:16">
      <c r="A1448" s="5">
        <v>60</v>
      </c>
      <c r="B1448" s="5" t="s">
        <v>228</v>
      </c>
      <c r="C1448" s="5" t="s">
        <v>49</v>
      </c>
      <c r="D1448" s="8" t="s">
        <v>3402</v>
      </c>
      <c r="E1448" s="6">
        <v>534.1</v>
      </c>
      <c r="F1448" s="6">
        <v>580.2</v>
      </c>
      <c r="G1448" s="6">
        <v>556.7</v>
      </c>
      <c r="H1448" s="5" t="s">
        <v>120</v>
      </c>
      <c r="I1448" s="6">
        <f t="shared" si="88"/>
        <v>-46.1</v>
      </c>
      <c r="J1448" s="5" t="str">
        <f>IF(H1448="否","不适用",IF(AND(ISNUMBER(E1448),ISNUMBER(F1448)),IF(I1448&gt;规则与名单!$B$2,"是","否"),"未判定"))</f>
        <v>不适用</v>
      </c>
      <c r="K1448" s="5" t="str">
        <f t="shared" si="89"/>
        <v>非测试日纯氢</v>
      </c>
      <c r="L1448" s="6">
        <f t="shared" si="90"/>
        <v>556.7</v>
      </c>
      <c r="M1448" s="5">
        <f t="shared" si="91"/>
        <v>0</v>
      </c>
      <c r="N1448" s="5" t="s">
        <v>7686</v>
      </c>
      <c r="O1448" s="5" t="s">
        <v>7687</v>
      </c>
      <c r="P1448" s="5" t="s">
        <v>7688</v>
      </c>
    </row>
    <row r="1449" ht="19" customHeight="1" spans="1:16">
      <c r="A1449" s="5">
        <v>60</v>
      </c>
      <c r="B1449" s="5" t="s">
        <v>228</v>
      </c>
      <c r="C1449" s="5" t="s">
        <v>49</v>
      </c>
      <c r="D1449" s="8" t="s">
        <v>487</v>
      </c>
      <c r="E1449" s="6">
        <v>569.2</v>
      </c>
      <c r="F1449" s="6">
        <v>573.2</v>
      </c>
      <c r="G1449" s="6">
        <v>503.2</v>
      </c>
      <c r="H1449" s="5" t="s">
        <v>120</v>
      </c>
      <c r="I1449" s="6">
        <f t="shared" si="88"/>
        <v>-4</v>
      </c>
      <c r="J1449" s="5" t="str">
        <f>IF(H1449="否","不适用",IF(AND(ISNUMBER(E1449),ISNUMBER(F1449)),IF(I1449&gt;规则与名单!$B$2,"是","否"),"未判定"))</f>
        <v>不适用</v>
      </c>
      <c r="K1449" s="5" t="str">
        <f t="shared" si="89"/>
        <v>非测试日纯氢</v>
      </c>
      <c r="L1449" s="6">
        <f t="shared" si="90"/>
        <v>503.2</v>
      </c>
      <c r="M1449" s="5">
        <f t="shared" si="91"/>
        <v>0</v>
      </c>
      <c r="N1449" s="5" t="s">
        <v>7689</v>
      </c>
      <c r="O1449" s="5" t="s">
        <v>7690</v>
      </c>
      <c r="P1449" s="5" t="s">
        <v>7691</v>
      </c>
    </row>
    <row r="1450" ht="19" customHeight="1" spans="1:16">
      <c r="A1450" s="5">
        <v>60</v>
      </c>
      <c r="B1450" s="5" t="s">
        <v>228</v>
      </c>
      <c r="C1450" s="5" t="s">
        <v>49</v>
      </c>
      <c r="D1450" s="8" t="s">
        <v>121</v>
      </c>
      <c r="E1450" s="6">
        <v>616.7</v>
      </c>
      <c r="F1450" s="6">
        <v>578.7</v>
      </c>
      <c r="G1450" s="6">
        <v>561.9</v>
      </c>
      <c r="H1450" s="5" t="s">
        <v>120</v>
      </c>
      <c r="I1450" s="6">
        <f t="shared" si="88"/>
        <v>38</v>
      </c>
      <c r="J1450" s="5" t="str">
        <f>IF(H1450="否","不适用",IF(AND(ISNUMBER(E1450),ISNUMBER(F1450)),IF(I1450&gt;规则与名单!$B$2,"是","否"),"未判定"))</f>
        <v>不适用</v>
      </c>
      <c r="K1450" s="5" t="str">
        <f t="shared" si="89"/>
        <v>非测试日纯氢</v>
      </c>
      <c r="L1450" s="6">
        <f t="shared" si="90"/>
        <v>561.9</v>
      </c>
      <c r="M1450" s="5">
        <f t="shared" si="91"/>
        <v>0</v>
      </c>
      <c r="N1450" s="5" t="s">
        <v>7692</v>
      </c>
      <c r="O1450" s="5" t="s">
        <v>7693</v>
      </c>
      <c r="P1450" s="5" t="s">
        <v>7694</v>
      </c>
    </row>
    <row r="1451" ht="19" customHeight="1" spans="1:16">
      <c r="A1451" s="5">
        <v>60</v>
      </c>
      <c r="B1451" s="5" t="s">
        <v>228</v>
      </c>
      <c r="C1451" s="5" t="s">
        <v>49</v>
      </c>
      <c r="D1451" s="8" t="s">
        <v>170</v>
      </c>
      <c r="E1451" s="6">
        <v>663</v>
      </c>
      <c r="F1451" s="6">
        <v>667.4</v>
      </c>
      <c r="G1451" s="6">
        <v>628</v>
      </c>
      <c r="H1451" s="5" t="s">
        <v>120</v>
      </c>
      <c r="I1451" s="6">
        <f t="shared" si="88"/>
        <v>-4.39999999999998</v>
      </c>
      <c r="J1451" s="5" t="str">
        <f>IF(H1451="否","不适用",IF(AND(ISNUMBER(E1451),ISNUMBER(F1451)),IF(I1451&gt;规则与名单!$B$2,"是","否"),"未判定"))</f>
        <v>不适用</v>
      </c>
      <c r="K1451" s="5" t="str">
        <f t="shared" si="89"/>
        <v>非测试日纯氢</v>
      </c>
      <c r="L1451" s="6">
        <f t="shared" si="90"/>
        <v>628</v>
      </c>
      <c r="M1451" s="5">
        <f t="shared" si="91"/>
        <v>0</v>
      </c>
      <c r="N1451" s="5" t="s">
        <v>7695</v>
      </c>
      <c r="O1451" s="5" t="s">
        <v>7696</v>
      </c>
      <c r="P1451" s="5" t="s">
        <v>7697</v>
      </c>
    </row>
    <row r="1452" ht="19" customHeight="1" spans="1:16">
      <c r="A1452" s="5">
        <v>60</v>
      </c>
      <c r="B1452" s="5" t="s">
        <v>228</v>
      </c>
      <c r="C1452" s="5" t="s">
        <v>49</v>
      </c>
      <c r="D1452" s="8" t="s">
        <v>644</v>
      </c>
      <c r="E1452" s="6">
        <v>519.5</v>
      </c>
      <c r="F1452" s="6">
        <v>523.5</v>
      </c>
      <c r="G1452" s="6">
        <v>491.1</v>
      </c>
      <c r="H1452" s="5" t="s">
        <v>120</v>
      </c>
      <c r="I1452" s="6">
        <f t="shared" si="88"/>
        <v>-4</v>
      </c>
      <c r="J1452" s="5" t="str">
        <f>IF(H1452="否","不适用",IF(AND(ISNUMBER(E1452),ISNUMBER(F1452)),IF(I1452&gt;规则与名单!$B$2,"是","否"),"未判定"))</f>
        <v>不适用</v>
      </c>
      <c r="K1452" s="5" t="str">
        <f t="shared" si="89"/>
        <v>非测试日纯氢</v>
      </c>
      <c r="L1452" s="6">
        <f t="shared" si="90"/>
        <v>491.1</v>
      </c>
      <c r="M1452" s="5">
        <f t="shared" si="91"/>
        <v>0</v>
      </c>
      <c r="N1452" s="5" t="s">
        <v>7698</v>
      </c>
      <c r="O1452" s="5" t="s">
        <v>7699</v>
      </c>
      <c r="P1452" s="5" t="s">
        <v>7700</v>
      </c>
    </row>
    <row r="1453" ht="19" customHeight="1" spans="1:16">
      <c r="A1453" s="5">
        <v>60</v>
      </c>
      <c r="B1453" s="5" t="s">
        <v>228</v>
      </c>
      <c r="C1453" s="5" t="s">
        <v>49</v>
      </c>
      <c r="D1453" s="8" t="s">
        <v>3418</v>
      </c>
      <c r="E1453" s="6">
        <v>263</v>
      </c>
      <c r="F1453" s="6">
        <v>264.3</v>
      </c>
      <c r="G1453" s="6">
        <v>262.6</v>
      </c>
      <c r="H1453" s="5" t="s">
        <v>120</v>
      </c>
      <c r="I1453" s="6">
        <f t="shared" si="88"/>
        <v>-1.30000000000001</v>
      </c>
      <c r="J1453" s="5" t="str">
        <f>IF(H1453="否","不适用",IF(AND(ISNUMBER(E1453),ISNUMBER(F1453)),IF(I1453&gt;规则与名单!$B$2,"是","否"),"未判定"))</f>
        <v>不适用</v>
      </c>
      <c r="K1453" s="5" t="str">
        <f t="shared" si="89"/>
        <v>非测试日纯氢</v>
      </c>
      <c r="L1453" s="6">
        <f t="shared" si="90"/>
        <v>262.6</v>
      </c>
      <c r="M1453" s="5">
        <f t="shared" si="91"/>
        <v>0</v>
      </c>
      <c r="N1453" s="5" t="s">
        <v>7701</v>
      </c>
      <c r="O1453" s="5" t="s">
        <v>7702</v>
      </c>
      <c r="P1453" s="5" t="s">
        <v>7703</v>
      </c>
    </row>
    <row r="1454" ht="19" customHeight="1" spans="1:16">
      <c r="A1454" s="5">
        <v>60</v>
      </c>
      <c r="B1454" s="5" t="s">
        <v>228</v>
      </c>
      <c r="C1454" s="5" t="s">
        <v>49</v>
      </c>
      <c r="D1454" s="8" t="s">
        <v>3422</v>
      </c>
      <c r="E1454" s="6">
        <v>555.9</v>
      </c>
      <c r="F1454" s="6">
        <v>567.7</v>
      </c>
      <c r="G1454" s="6">
        <v>424.5</v>
      </c>
      <c r="H1454" s="5" t="s">
        <v>120</v>
      </c>
      <c r="I1454" s="6">
        <f t="shared" si="88"/>
        <v>-11.8000000000001</v>
      </c>
      <c r="J1454" s="5" t="str">
        <f>IF(H1454="否","不适用",IF(AND(ISNUMBER(E1454),ISNUMBER(F1454)),IF(I1454&gt;规则与名单!$B$2,"是","否"),"未判定"))</f>
        <v>不适用</v>
      </c>
      <c r="K1454" s="5" t="str">
        <f t="shared" si="89"/>
        <v>非测试日纯氢</v>
      </c>
      <c r="L1454" s="6">
        <f t="shared" si="90"/>
        <v>424.5</v>
      </c>
      <c r="M1454" s="5">
        <f t="shared" si="91"/>
        <v>0</v>
      </c>
      <c r="N1454" s="5" t="s">
        <v>7704</v>
      </c>
      <c r="O1454" s="5" t="s">
        <v>7705</v>
      </c>
      <c r="P1454" s="5" t="s">
        <v>7706</v>
      </c>
    </row>
    <row r="1455" ht="19" customHeight="1" spans="1:16">
      <c r="A1455" s="5">
        <v>60</v>
      </c>
      <c r="B1455" s="5" t="s">
        <v>228</v>
      </c>
      <c r="C1455" s="5" t="s">
        <v>49</v>
      </c>
      <c r="D1455" s="8" t="s">
        <v>336</v>
      </c>
      <c r="E1455" s="6">
        <v>599.8</v>
      </c>
      <c r="F1455" s="6">
        <v>597.8</v>
      </c>
      <c r="G1455" s="6">
        <v>592.1</v>
      </c>
      <c r="H1455" s="5" t="s">
        <v>120</v>
      </c>
      <c r="I1455" s="6">
        <f t="shared" si="88"/>
        <v>2</v>
      </c>
      <c r="J1455" s="5" t="str">
        <f>IF(H1455="否","不适用",IF(AND(ISNUMBER(E1455),ISNUMBER(F1455)),IF(I1455&gt;规则与名单!$B$2,"是","否"),"未判定"))</f>
        <v>不适用</v>
      </c>
      <c r="K1455" s="5" t="str">
        <f t="shared" si="89"/>
        <v>非测试日纯氢</v>
      </c>
      <c r="L1455" s="6">
        <f t="shared" si="90"/>
        <v>592.1</v>
      </c>
      <c r="M1455" s="5">
        <f t="shared" si="91"/>
        <v>0</v>
      </c>
      <c r="N1455" s="5" t="s">
        <v>7707</v>
      </c>
      <c r="O1455" s="5" t="s">
        <v>7708</v>
      </c>
      <c r="P1455" s="5" t="s">
        <v>7709</v>
      </c>
    </row>
    <row r="1456" ht="19" customHeight="1" spans="1:16">
      <c r="A1456" s="5">
        <v>60</v>
      </c>
      <c r="B1456" s="5" t="s">
        <v>228</v>
      </c>
      <c r="C1456" s="5" t="s">
        <v>49</v>
      </c>
      <c r="D1456" s="8" t="s">
        <v>653</v>
      </c>
      <c r="E1456" s="6">
        <v>525.1</v>
      </c>
      <c r="F1456" s="6">
        <v>531.7</v>
      </c>
      <c r="G1456" s="6">
        <v>462.5</v>
      </c>
      <c r="H1456" s="5" t="s">
        <v>120</v>
      </c>
      <c r="I1456" s="6">
        <f t="shared" si="88"/>
        <v>-6.60000000000002</v>
      </c>
      <c r="J1456" s="5" t="str">
        <f>IF(H1456="否","不适用",IF(AND(ISNUMBER(E1456),ISNUMBER(F1456)),IF(I1456&gt;规则与名单!$B$2,"是","否"),"未判定"))</f>
        <v>不适用</v>
      </c>
      <c r="K1456" s="5" t="str">
        <f t="shared" si="89"/>
        <v>非测试日纯氢</v>
      </c>
      <c r="L1456" s="6">
        <f t="shared" si="90"/>
        <v>462.5</v>
      </c>
      <c r="M1456" s="5">
        <f t="shared" si="91"/>
        <v>0</v>
      </c>
      <c r="N1456" s="5" t="s">
        <v>7710</v>
      </c>
      <c r="O1456" s="5" t="s">
        <v>7711</v>
      </c>
      <c r="P1456" s="5" t="s">
        <v>7712</v>
      </c>
    </row>
    <row r="1457" ht="19" customHeight="1" spans="1:16">
      <c r="A1457" s="5">
        <v>60</v>
      </c>
      <c r="B1457" s="5" t="s">
        <v>228</v>
      </c>
      <c r="C1457" s="5" t="s">
        <v>49</v>
      </c>
      <c r="D1457" s="8" t="s">
        <v>140</v>
      </c>
      <c r="E1457" s="6">
        <v>41.1</v>
      </c>
      <c r="F1457" s="6">
        <v>40.9</v>
      </c>
      <c r="G1457" s="6">
        <v>41.1</v>
      </c>
      <c r="H1457" s="5" t="s">
        <v>120</v>
      </c>
      <c r="I1457" s="6">
        <f t="shared" si="88"/>
        <v>0.200000000000003</v>
      </c>
      <c r="J1457" s="5" t="str">
        <f>IF(H1457="否","不适用",IF(AND(ISNUMBER(E1457),ISNUMBER(F1457)),IF(I1457&gt;规则与名单!$B$2,"是","否"),"未判定"))</f>
        <v>不适用</v>
      </c>
      <c r="K1457" s="5" t="str">
        <f t="shared" si="89"/>
        <v>非测试日纯氢</v>
      </c>
      <c r="L1457" s="6">
        <f t="shared" si="90"/>
        <v>41.1</v>
      </c>
      <c r="M1457" s="5">
        <f t="shared" si="91"/>
        <v>0</v>
      </c>
      <c r="N1457" s="5" t="s">
        <v>7713</v>
      </c>
      <c r="O1457" s="5" t="s">
        <v>7714</v>
      </c>
      <c r="P1457" s="5" t="s">
        <v>7715</v>
      </c>
    </row>
    <row r="1458" ht="19" customHeight="1" spans="1:16">
      <c r="A1458" s="5">
        <v>60</v>
      </c>
      <c r="B1458" s="5" t="s">
        <v>228</v>
      </c>
      <c r="C1458" s="5" t="s">
        <v>49</v>
      </c>
      <c r="D1458" s="8" t="s">
        <v>115</v>
      </c>
      <c r="E1458" s="6">
        <v>569.9</v>
      </c>
      <c r="F1458" s="6">
        <v>571.7</v>
      </c>
      <c r="G1458" s="6">
        <v>569.9</v>
      </c>
      <c r="H1458" s="5" t="s">
        <v>120</v>
      </c>
      <c r="I1458" s="6">
        <f t="shared" si="88"/>
        <v>-1.80000000000007</v>
      </c>
      <c r="J1458" s="5" t="str">
        <f>IF(H1458="否","不适用",IF(AND(ISNUMBER(E1458),ISNUMBER(F1458)),IF(I1458&gt;规则与名单!$B$2,"是","否"),"未判定"))</f>
        <v>不适用</v>
      </c>
      <c r="K1458" s="5" t="str">
        <f t="shared" si="89"/>
        <v>非测试日纯氢</v>
      </c>
      <c r="L1458" s="6">
        <f t="shared" si="90"/>
        <v>569.9</v>
      </c>
      <c r="M1458" s="5">
        <f t="shared" si="91"/>
        <v>0</v>
      </c>
      <c r="N1458" s="5" t="s">
        <v>7716</v>
      </c>
      <c r="O1458" s="5" t="s">
        <v>7717</v>
      </c>
      <c r="P1458" s="5" t="s">
        <v>7718</v>
      </c>
    </row>
    <row r="1459" ht="19" customHeight="1" spans="1:16">
      <c r="A1459" s="5">
        <v>61</v>
      </c>
      <c r="B1459" s="5" t="s">
        <v>231</v>
      </c>
      <c r="C1459" s="5" t="s">
        <v>49</v>
      </c>
      <c r="D1459" s="8" t="s">
        <v>114</v>
      </c>
      <c r="E1459" s="6">
        <v>1944.2</v>
      </c>
      <c r="F1459" s="6">
        <v>0</v>
      </c>
      <c r="G1459" s="6">
        <v>1921.4</v>
      </c>
      <c r="H1459" s="5" t="s">
        <v>113</v>
      </c>
      <c r="I1459" s="6">
        <f t="shared" si="88"/>
        <v>1944.2</v>
      </c>
      <c r="J1459" s="5" t="str">
        <f>IF(H1459="否","不适用",IF(AND(ISNUMBER(E1459),ISNUMBER(F1459)),IF(I1459&gt;规则与名单!$B$2,"是","否"),"未判定"))</f>
        <v>是</v>
      </c>
      <c r="K1459" s="5" t="str">
        <f t="shared" si="89"/>
        <v>测试日GPS</v>
      </c>
      <c r="L1459" s="6">
        <f t="shared" si="90"/>
        <v>0</v>
      </c>
      <c r="M1459" s="5">
        <f t="shared" si="91"/>
        <v>0</v>
      </c>
      <c r="N1459" s="5" t="s">
        <v>7719</v>
      </c>
      <c r="O1459" s="5" t="s">
        <v>7720</v>
      </c>
      <c r="P1459" s="5" t="s">
        <v>7721</v>
      </c>
    </row>
    <row r="1460" ht="19" customHeight="1" spans="1:16">
      <c r="A1460" s="5">
        <v>61</v>
      </c>
      <c r="B1460" s="5" t="s">
        <v>231</v>
      </c>
      <c r="C1460" s="5" t="s">
        <v>49</v>
      </c>
      <c r="D1460" s="8" t="s">
        <v>605</v>
      </c>
      <c r="E1460" s="6">
        <v>1725.3</v>
      </c>
      <c r="F1460" s="6">
        <v>7.8</v>
      </c>
      <c r="G1460" s="6">
        <v>1679.5</v>
      </c>
      <c r="H1460" s="5" t="s">
        <v>113</v>
      </c>
      <c r="I1460" s="6">
        <f t="shared" si="88"/>
        <v>1717.5</v>
      </c>
      <c r="J1460" s="5" t="str">
        <f>IF(H1460="否","不适用",IF(AND(ISNUMBER(E1460),ISNUMBER(F1460)),IF(I1460&gt;规则与名单!$B$2,"是","否"),"未判定"))</f>
        <v>是</v>
      </c>
      <c r="K1460" s="5" t="str">
        <f t="shared" si="89"/>
        <v>测试日GPS</v>
      </c>
      <c r="L1460" s="6">
        <f t="shared" si="90"/>
        <v>7.8</v>
      </c>
      <c r="M1460" s="5">
        <f t="shared" si="91"/>
        <v>0</v>
      </c>
      <c r="N1460" s="5" t="s">
        <v>7722</v>
      </c>
      <c r="O1460" s="5" t="s">
        <v>7723</v>
      </c>
      <c r="P1460" s="5" t="s">
        <v>7724</v>
      </c>
    </row>
    <row r="1461" ht="19" customHeight="1" spans="1:16">
      <c r="A1461" s="5">
        <v>61</v>
      </c>
      <c r="B1461" s="5" t="s">
        <v>231</v>
      </c>
      <c r="C1461" s="5" t="s">
        <v>49</v>
      </c>
      <c r="D1461" s="8" t="s">
        <v>186</v>
      </c>
      <c r="E1461" s="6">
        <v>1902.9</v>
      </c>
      <c r="F1461" s="6">
        <v>7.8</v>
      </c>
      <c r="G1461" s="6">
        <v>1716.2</v>
      </c>
      <c r="H1461" s="5" t="s">
        <v>113</v>
      </c>
      <c r="I1461" s="6">
        <f t="shared" si="88"/>
        <v>1895.1</v>
      </c>
      <c r="J1461" s="5" t="str">
        <f>IF(H1461="否","不适用",IF(AND(ISNUMBER(E1461),ISNUMBER(F1461)),IF(I1461&gt;规则与名单!$B$2,"是","否"),"未判定"))</f>
        <v>是</v>
      </c>
      <c r="K1461" s="5" t="str">
        <f t="shared" si="89"/>
        <v>测试日GPS</v>
      </c>
      <c r="L1461" s="6">
        <f t="shared" si="90"/>
        <v>7.8</v>
      </c>
      <c r="M1461" s="5">
        <f t="shared" si="91"/>
        <v>0</v>
      </c>
      <c r="N1461" s="5" t="s">
        <v>7725</v>
      </c>
      <c r="O1461" s="5" t="s">
        <v>7726</v>
      </c>
      <c r="P1461" s="5" t="s">
        <v>7727</v>
      </c>
    </row>
    <row r="1462" ht="19" customHeight="1" spans="1:16">
      <c r="A1462" s="5">
        <v>61</v>
      </c>
      <c r="B1462" s="5" t="s">
        <v>231</v>
      </c>
      <c r="C1462" s="5" t="s">
        <v>49</v>
      </c>
      <c r="D1462" s="8" t="s">
        <v>165</v>
      </c>
      <c r="E1462" s="6">
        <v>1736.9</v>
      </c>
      <c r="F1462" s="6">
        <v>0</v>
      </c>
      <c r="G1462" s="6">
        <v>1698.4</v>
      </c>
      <c r="H1462" s="5" t="s">
        <v>113</v>
      </c>
      <c r="I1462" s="6">
        <f t="shared" si="88"/>
        <v>1736.9</v>
      </c>
      <c r="J1462" s="5" t="str">
        <f>IF(H1462="否","不适用",IF(AND(ISNUMBER(E1462),ISNUMBER(F1462)),IF(I1462&gt;规则与名单!$B$2,"是","否"),"未判定"))</f>
        <v>是</v>
      </c>
      <c r="K1462" s="5" t="str">
        <f t="shared" si="89"/>
        <v>测试日GPS</v>
      </c>
      <c r="L1462" s="6">
        <f t="shared" si="90"/>
        <v>0</v>
      </c>
      <c r="M1462" s="5">
        <f t="shared" si="91"/>
        <v>0</v>
      </c>
      <c r="N1462" s="5" t="s">
        <v>7728</v>
      </c>
      <c r="O1462" s="5" t="s">
        <v>7729</v>
      </c>
      <c r="P1462" s="5" t="s">
        <v>7730</v>
      </c>
    </row>
    <row r="1463" ht="19" customHeight="1" spans="1:16">
      <c r="A1463" s="5">
        <v>61</v>
      </c>
      <c r="B1463" s="5" t="s">
        <v>231</v>
      </c>
      <c r="C1463" s="5" t="s">
        <v>49</v>
      </c>
      <c r="D1463" s="8" t="s">
        <v>151</v>
      </c>
      <c r="E1463" s="6">
        <v>1121</v>
      </c>
      <c r="F1463" s="6">
        <v>8.4</v>
      </c>
      <c r="G1463" s="6">
        <v>1120.7</v>
      </c>
      <c r="H1463" s="5" t="s">
        <v>113</v>
      </c>
      <c r="I1463" s="6">
        <f t="shared" si="88"/>
        <v>1112.6</v>
      </c>
      <c r="J1463" s="5" t="str">
        <f>IF(H1463="否","不适用",IF(AND(ISNUMBER(E1463),ISNUMBER(F1463)),IF(I1463&gt;规则与名单!$B$2,"是","否"),"未判定"))</f>
        <v>是</v>
      </c>
      <c r="K1463" s="5" t="str">
        <f t="shared" si="89"/>
        <v>测试日GPS</v>
      </c>
      <c r="L1463" s="6">
        <f t="shared" si="90"/>
        <v>8.4</v>
      </c>
      <c r="M1463" s="5">
        <f t="shared" si="91"/>
        <v>0</v>
      </c>
      <c r="N1463" s="5" t="s">
        <v>7731</v>
      </c>
      <c r="O1463" s="5" t="s">
        <v>7732</v>
      </c>
      <c r="P1463" s="5" t="s">
        <v>7733</v>
      </c>
    </row>
    <row r="1464" ht="19" customHeight="1" spans="1:16">
      <c r="A1464" s="5">
        <v>61</v>
      </c>
      <c r="B1464" s="5" t="s">
        <v>231</v>
      </c>
      <c r="C1464" s="5" t="s">
        <v>49</v>
      </c>
      <c r="D1464" s="8" t="s">
        <v>3358</v>
      </c>
      <c r="E1464" s="6">
        <v>1163.3</v>
      </c>
      <c r="F1464" s="6">
        <v>0.07</v>
      </c>
      <c r="G1464" s="6">
        <v>1158.9</v>
      </c>
      <c r="H1464" s="5" t="s">
        <v>113</v>
      </c>
      <c r="I1464" s="6">
        <f t="shared" si="88"/>
        <v>1163.23</v>
      </c>
      <c r="J1464" s="5" t="str">
        <f>IF(H1464="否","不适用",IF(AND(ISNUMBER(E1464),ISNUMBER(F1464)),IF(I1464&gt;规则与名单!$B$2,"是","否"),"未判定"))</f>
        <v>是</v>
      </c>
      <c r="K1464" s="5" t="str">
        <f t="shared" si="89"/>
        <v>测试日GPS</v>
      </c>
      <c r="L1464" s="6">
        <f t="shared" si="90"/>
        <v>0.07</v>
      </c>
      <c r="M1464" s="5">
        <f t="shared" si="91"/>
        <v>0</v>
      </c>
      <c r="N1464" s="5" t="s">
        <v>7734</v>
      </c>
      <c r="O1464" s="5" t="s">
        <v>7735</v>
      </c>
      <c r="P1464" s="5" t="s">
        <v>7736</v>
      </c>
    </row>
    <row r="1465" ht="19" customHeight="1" spans="1:16">
      <c r="A1465" s="5">
        <v>61</v>
      </c>
      <c r="B1465" s="5" t="s">
        <v>231</v>
      </c>
      <c r="C1465" s="5" t="s">
        <v>49</v>
      </c>
      <c r="D1465" s="8" t="s">
        <v>272</v>
      </c>
      <c r="E1465" s="6">
        <v>1115.8</v>
      </c>
      <c r="F1465" s="6">
        <v>0.06</v>
      </c>
      <c r="G1465" s="6">
        <v>1046.6</v>
      </c>
      <c r="H1465" s="5" t="s">
        <v>113</v>
      </c>
      <c r="I1465" s="6">
        <f t="shared" si="88"/>
        <v>1115.74</v>
      </c>
      <c r="J1465" s="5" t="str">
        <f>IF(H1465="否","不适用",IF(AND(ISNUMBER(E1465),ISNUMBER(F1465)),IF(I1465&gt;规则与名单!$B$2,"是","否"),"未判定"))</f>
        <v>是</v>
      </c>
      <c r="K1465" s="5" t="str">
        <f t="shared" si="89"/>
        <v>测试日GPS</v>
      </c>
      <c r="L1465" s="6">
        <f t="shared" si="90"/>
        <v>0.06</v>
      </c>
      <c r="M1465" s="5">
        <f t="shared" si="91"/>
        <v>0</v>
      </c>
      <c r="N1465" s="5" t="s">
        <v>7737</v>
      </c>
      <c r="O1465" s="5" t="s">
        <v>7738</v>
      </c>
      <c r="P1465" s="5" t="s">
        <v>7739</v>
      </c>
    </row>
    <row r="1466" ht="19" customHeight="1" spans="1:16">
      <c r="A1466" s="5">
        <v>61</v>
      </c>
      <c r="B1466" s="5" t="s">
        <v>231</v>
      </c>
      <c r="C1466" s="5" t="s">
        <v>49</v>
      </c>
      <c r="D1466" s="8" t="s">
        <v>506</v>
      </c>
      <c r="E1466" s="6">
        <v>8.1</v>
      </c>
      <c r="F1466" s="6">
        <v>8.4</v>
      </c>
      <c r="G1466" s="6">
        <v>8.1</v>
      </c>
      <c r="H1466" s="5" t="s">
        <v>113</v>
      </c>
      <c r="I1466" s="6">
        <f t="shared" si="88"/>
        <v>-0.300000000000001</v>
      </c>
      <c r="J1466" s="5" t="str">
        <f>IF(H1466="否","不适用",IF(AND(ISNUMBER(E1466),ISNUMBER(F1466)),IF(I1466&gt;规则与名单!$B$2,"是","否"),"未判定"))</f>
        <v>否</v>
      </c>
      <c r="K1466" s="5" t="str">
        <f t="shared" si="89"/>
        <v>非测试日纯氢</v>
      </c>
      <c r="L1466" s="6">
        <f t="shared" si="90"/>
        <v>8.1</v>
      </c>
      <c r="M1466" s="5">
        <f t="shared" si="91"/>
        <v>0</v>
      </c>
      <c r="N1466" s="5" t="s">
        <v>7740</v>
      </c>
      <c r="O1466" s="5" t="s">
        <v>7741</v>
      </c>
      <c r="P1466" s="5" t="s">
        <v>7742</v>
      </c>
    </row>
    <row r="1467" ht="19" customHeight="1" spans="1:16">
      <c r="A1467" s="5">
        <v>61</v>
      </c>
      <c r="B1467" s="5" t="s">
        <v>231</v>
      </c>
      <c r="C1467" s="5" t="s">
        <v>49</v>
      </c>
      <c r="D1467" s="8" t="s">
        <v>673</v>
      </c>
      <c r="E1467" s="6"/>
      <c r="F1467" s="6">
        <v>0</v>
      </c>
      <c r="G1467" s="6"/>
      <c r="H1467" s="5" t="s">
        <v>113</v>
      </c>
      <c r="I1467" s="6" t="str">
        <f t="shared" si="88"/>
        <v/>
      </c>
      <c r="J1467" s="5" t="str">
        <f>IF(H1467="否","不适用",IF(AND(ISNUMBER(E1467),ISNUMBER(F1467)),IF(I1467&gt;规则与名单!$B$2,"是","否"),"未判定"))</f>
        <v>未判定</v>
      </c>
      <c r="K1467" s="5" t="str">
        <f t="shared" si="89"/>
        <v>测试名单无纯氢GPS</v>
      </c>
      <c r="L1467" s="6">
        <f t="shared" si="90"/>
        <v>0</v>
      </c>
      <c r="M1467" s="5">
        <f t="shared" si="91"/>
        <v>0</v>
      </c>
      <c r="N1467" s="5" t="s">
        <v>7743</v>
      </c>
      <c r="O1467" s="5" t="s">
        <v>7744</v>
      </c>
      <c r="P1467" s="5" t="s">
        <v>7745</v>
      </c>
    </row>
    <row r="1468" ht="19" customHeight="1" spans="1:16">
      <c r="A1468" s="5">
        <v>61</v>
      </c>
      <c r="B1468" s="5" t="s">
        <v>231</v>
      </c>
      <c r="C1468" s="5" t="s">
        <v>49</v>
      </c>
      <c r="D1468" s="8" t="s">
        <v>183</v>
      </c>
      <c r="E1468" s="6"/>
      <c r="F1468" s="6">
        <v>0</v>
      </c>
      <c r="G1468" s="6"/>
      <c r="H1468" s="5" t="s">
        <v>113</v>
      </c>
      <c r="I1468" s="6" t="str">
        <f t="shared" si="88"/>
        <v/>
      </c>
      <c r="J1468" s="5" t="str">
        <f>IF(H1468="否","不适用",IF(AND(ISNUMBER(E1468),ISNUMBER(F1468)),IF(I1468&gt;规则与名单!$B$2,"是","否"),"未判定"))</f>
        <v>未判定</v>
      </c>
      <c r="K1468" s="5" t="str">
        <f t="shared" si="89"/>
        <v>测试名单无纯氢GPS</v>
      </c>
      <c r="L1468" s="6">
        <f t="shared" si="90"/>
        <v>0</v>
      </c>
      <c r="M1468" s="5">
        <f t="shared" si="91"/>
        <v>0</v>
      </c>
      <c r="N1468" s="5" t="s">
        <v>7746</v>
      </c>
      <c r="O1468" s="5" t="s">
        <v>7747</v>
      </c>
      <c r="P1468" s="5" t="s">
        <v>7748</v>
      </c>
    </row>
    <row r="1469" ht="19" customHeight="1" spans="1:16">
      <c r="A1469" s="5">
        <v>61</v>
      </c>
      <c r="B1469" s="5" t="s">
        <v>231</v>
      </c>
      <c r="C1469" s="5" t="s">
        <v>49</v>
      </c>
      <c r="D1469" s="8" t="s">
        <v>431</v>
      </c>
      <c r="E1469" s="6">
        <v>756.1</v>
      </c>
      <c r="F1469" s="6">
        <v>0.06</v>
      </c>
      <c r="G1469" s="6">
        <v>175.1</v>
      </c>
      <c r="H1469" s="5" t="s">
        <v>113</v>
      </c>
      <c r="I1469" s="6">
        <f t="shared" si="88"/>
        <v>756.04</v>
      </c>
      <c r="J1469" s="5" t="str">
        <f>IF(H1469="否","不适用",IF(AND(ISNUMBER(E1469),ISNUMBER(F1469)),IF(I1469&gt;规则与名单!$B$2,"是","否"),"未判定"))</f>
        <v>是</v>
      </c>
      <c r="K1469" s="5" t="str">
        <f t="shared" si="89"/>
        <v>测试日GPS</v>
      </c>
      <c r="L1469" s="6">
        <f t="shared" si="90"/>
        <v>0.06</v>
      </c>
      <c r="M1469" s="5">
        <f t="shared" si="91"/>
        <v>0</v>
      </c>
      <c r="N1469" s="5" t="s">
        <v>7749</v>
      </c>
      <c r="O1469" s="5" t="s">
        <v>7750</v>
      </c>
      <c r="P1469" s="5" t="s">
        <v>7751</v>
      </c>
    </row>
    <row r="1470" ht="19" customHeight="1" spans="1:16">
      <c r="A1470" s="5">
        <v>61</v>
      </c>
      <c r="B1470" s="5" t="s">
        <v>231</v>
      </c>
      <c r="C1470" s="5" t="s">
        <v>49</v>
      </c>
      <c r="D1470" s="8" t="s">
        <v>3377</v>
      </c>
      <c r="E1470" s="6">
        <v>1027.7</v>
      </c>
      <c r="F1470" s="6">
        <v>0.07</v>
      </c>
      <c r="G1470" s="6">
        <v>841.5</v>
      </c>
      <c r="H1470" s="5" t="s">
        <v>113</v>
      </c>
      <c r="I1470" s="6">
        <f t="shared" si="88"/>
        <v>1027.63</v>
      </c>
      <c r="J1470" s="5" t="str">
        <f>IF(H1470="否","不适用",IF(AND(ISNUMBER(E1470),ISNUMBER(F1470)),IF(I1470&gt;规则与名单!$B$2,"是","否"),"未判定"))</f>
        <v>是</v>
      </c>
      <c r="K1470" s="5" t="str">
        <f t="shared" si="89"/>
        <v>测试日GPS</v>
      </c>
      <c r="L1470" s="6">
        <f t="shared" si="90"/>
        <v>0.07</v>
      </c>
      <c r="M1470" s="5">
        <f t="shared" si="91"/>
        <v>0</v>
      </c>
      <c r="N1470" s="5" t="s">
        <v>7752</v>
      </c>
      <c r="O1470" s="5" t="s">
        <v>7753</v>
      </c>
      <c r="P1470" s="5" t="s">
        <v>7754</v>
      </c>
    </row>
    <row r="1471" ht="19" customHeight="1" spans="1:16">
      <c r="A1471" s="5">
        <v>61</v>
      </c>
      <c r="B1471" s="5" t="s">
        <v>231</v>
      </c>
      <c r="C1471" s="5" t="s">
        <v>49</v>
      </c>
      <c r="D1471" s="8" t="s">
        <v>407</v>
      </c>
      <c r="E1471" s="6">
        <v>887.5</v>
      </c>
      <c r="F1471" s="6">
        <v>0.04</v>
      </c>
      <c r="G1471" s="6">
        <v>561.9</v>
      </c>
      <c r="H1471" s="5" t="s">
        <v>113</v>
      </c>
      <c r="I1471" s="6">
        <f t="shared" si="88"/>
        <v>887.46</v>
      </c>
      <c r="J1471" s="5" t="str">
        <f>IF(H1471="否","不适用",IF(AND(ISNUMBER(E1471),ISNUMBER(F1471)),IF(I1471&gt;规则与名单!$B$2,"是","否"),"未判定"))</f>
        <v>是</v>
      </c>
      <c r="K1471" s="5" t="str">
        <f t="shared" si="89"/>
        <v>测试日GPS</v>
      </c>
      <c r="L1471" s="6">
        <f t="shared" si="90"/>
        <v>0.04</v>
      </c>
      <c r="M1471" s="5">
        <f t="shared" si="91"/>
        <v>0</v>
      </c>
      <c r="N1471" s="5" t="s">
        <v>7755</v>
      </c>
      <c r="O1471" s="5" t="s">
        <v>7756</v>
      </c>
      <c r="P1471" s="5" t="s">
        <v>7757</v>
      </c>
    </row>
    <row r="1472" ht="19" customHeight="1" spans="1:16">
      <c r="A1472" s="5">
        <v>61</v>
      </c>
      <c r="B1472" s="5" t="s">
        <v>231</v>
      </c>
      <c r="C1472" s="5" t="s">
        <v>49</v>
      </c>
      <c r="D1472" s="8" t="s">
        <v>411</v>
      </c>
      <c r="E1472" s="6">
        <v>41.9</v>
      </c>
      <c r="F1472" s="6">
        <v>9.2</v>
      </c>
      <c r="G1472" s="6"/>
      <c r="H1472" s="5" t="s">
        <v>113</v>
      </c>
      <c r="I1472" s="6">
        <f t="shared" si="88"/>
        <v>32.7</v>
      </c>
      <c r="J1472" s="5" t="str">
        <f>IF(H1472="否","不适用",IF(AND(ISNUMBER(E1472),ISNUMBER(F1472)),IF(I1472&gt;规则与名单!$B$2,"是","否"),"未判定"))</f>
        <v>否</v>
      </c>
      <c r="K1472" s="5" t="str">
        <f t="shared" si="89"/>
        <v>非测试日仪表</v>
      </c>
      <c r="L1472" s="6">
        <f t="shared" si="90"/>
        <v>41.9</v>
      </c>
      <c r="M1472" s="5">
        <f t="shared" si="91"/>
        <v>0</v>
      </c>
      <c r="N1472" s="5" t="s">
        <v>7758</v>
      </c>
      <c r="O1472" s="5" t="s">
        <v>7759</v>
      </c>
      <c r="P1472" s="5" t="s">
        <v>7760</v>
      </c>
    </row>
    <row r="1473" ht="19" customHeight="1" spans="1:16">
      <c r="A1473" s="5">
        <v>61</v>
      </c>
      <c r="B1473" s="5" t="s">
        <v>231</v>
      </c>
      <c r="C1473" s="5" t="s">
        <v>49</v>
      </c>
      <c r="D1473" s="8" t="s">
        <v>251</v>
      </c>
      <c r="E1473" s="6">
        <v>969.3</v>
      </c>
      <c r="F1473" s="6">
        <v>0.08</v>
      </c>
      <c r="G1473" s="6">
        <v>945.3</v>
      </c>
      <c r="H1473" s="5" t="s">
        <v>113</v>
      </c>
      <c r="I1473" s="6">
        <f t="shared" si="88"/>
        <v>969.22</v>
      </c>
      <c r="J1473" s="5" t="str">
        <f>IF(H1473="否","不适用",IF(AND(ISNUMBER(E1473),ISNUMBER(F1473)),IF(I1473&gt;规则与名单!$B$2,"是","否"),"未判定"))</f>
        <v>是</v>
      </c>
      <c r="K1473" s="5" t="str">
        <f t="shared" si="89"/>
        <v>测试日GPS</v>
      </c>
      <c r="L1473" s="6">
        <f t="shared" si="90"/>
        <v>0.08</v>
      </c>
      <c r="M1473" s="5">
        <f t="shared" si="91"/>
        <v>0</v>
      </c>
      <c r="N1473" s="5" t="s">
        <v>7761</v>
      </c>
      <c r="O1473" s="5" t="s">
        <v>7762</v>
      </c>
      <c r="P1473" s="5" t="s">
        <v>7763</v>
      </c>
    </row>
    <row r="1474" ht="19" customHeight="1" spans="1:16">
      <c r="A1474" s="5">
        <v>61</v>
      </c>
      <c r="B1474" s="5" t="s">
        <v>231</v>
      </c>
      <c r="C1474" s="5" t="s">
        <v>49</v>
      </c>
      <c r="D1474" s="8" t="s">
        <v>472</v>
      </c>
      <c r="E1474" s="6">
        <v>1465.8</v>
      </c>
      <c r="F1474" s="6">
        <v>0.4</v>
      </c>
      <c r="G1474" s="6">
        <v>1440.2</v>
      </c>
      <c r="H1474" s="5" t="s">
        <v>113</v>
      </c>
      <c r="I1474" s="6">
        <f t="shared" ref="I1474:I1537" si="92">IF(AND(ISNUMBER(E1474),ISNUMBER(F1474)),E1474-F1474,"")</f>
        <v>1465.4</v>
      </c>
      <c r="J1474" s="5" t="str">
        <f>IF(H1474="否","不适用",IF(AND(ISNUMBER(E1474),ISNUMBER(F1474)),IF(I1474&gt;规则与名单!$B$2,"是","否"),"未判定"))</f>
        <v>是</v>
      </c>
      <c r="K1474" s="5" t="str">
        <f t="shared" ref="K1474:K1537" si="93">IF(J1474="是",IF(ISNUMBER(F1474),"测试日GPS","缺失"),IF(ISNUMBER(G1474),"非测试日纯氢",IF(AND(H1474="是",J1474="未判定"),IF(ISNUMBER(F1474),"测试名单无纯氢GPS","缺失"),IF(ISNUMBER(E1474),"非测试日仪表","缺失"))))</f>
        <v>测试日GPS</v>
      </c>
      <c r="L1474" s="6">
        <f t="shared" ref="L1474:L1537" si="94">IF(K1474="缺失","",IF(K1474="非测试日纯氢",G1474,IF(K1474="非测试日仪表",E1474,F1474)))</f>
        <v>0.4</v>
      </c>
      <c r="M1474" s="5">
        <f t="shared" ref="M1474:M1537" si="95">IF(K1474="缺失",1,0)</f>
        <v>0</v>
      </c>
      <c r="N1474" s="5" t="s">
        <v>7764</v>
      </c>
      <c r="O1474" s="5" t="s">
        <v>7765</v>
      </c>
      <c r="P1474" s="5" t="s">
        <v>7766</v>
      </c>
    </row>
    <row r="1475" ht="19" customHeight="1" spans="1:16">
      <c r="A1475" s="5">
        <v>61</v>
      </c>
      <c r="B1475" s="5" t="s">
        <v>231</v>
      </c>
      <c r="C1475" s="5" t="s">
        <v>49</v>
      </c>
      <c r="D1475" s="8" t="s">
        <v>466</v>
      </c>
      <c r="E1475" s="6"/>
      <c r="F1475" s="6">
        <v>0</v>
      </c>
      <c r="G1475" s="6"/>
      <c r="H1475" s="5" t="s">
        <v>113</v>
      </c>
      <c r="I1475" s="6" t="str">
        <f t="shared" si="92"/>
        <v/>
      </c>
      <c r="J1475" s="5" t="str">
        <f>IF(H1475="否","不适用",IF(AND(ISNUMBER(E1475),ISNUMBER(F1475)),IF(I1475&gt;规则与名单!$B$2,"是","否"),"未判定"))</f>
        <v>未判定</v>
      </c>
      <c r="K1475" s="5" t="str">
        <f t="shared" si="93"/>
        <v>测试名单无纯氢GPS</v>
      </c>
      <c r="L1475" s="6">
        <f t="shared" si="94"/>
        <v>0</v>
      </c>
      <c r="M1475" s="5">
        <f t="shared" si="95"/>
        <v>0</v>
      </c>
      <c r="N1475" s="5" t="s">
        <v>7767</v>
      </c>
      <c r="O1475" s="5" t="s">
        <v>7768</v>
      </c>
      <c r="P1475" s="5" t="s">
        <v>7769</v>
      </c>
    </row>
    <row r="1476" ht="19" customHeight="1" spans="1:16">
      <c r="A1476" s="5">
        <v>61</v>
      </c>
      <c r="B1476" s="5" t="s">
        <v>231</v>
      </c>
      <c r="C1476" s="5" t="s">
        <v>49</v>
      </c>
      <c r="D1476" s="8" t="s">
        <v>333</v>
      </c>
      <c r="E1476" s="6">
        <v>1172</v>
      </c>
      <c r="F1476" s="6">
        <v>8.4</v>
      </c>
      <c r="G1476" s="6">
        <v>1085.9</v>
      </c>
      <c r="H1476" s="5" t="s">
        <v>113</v>
      </c>
      <c r="I1476" s="6">
        <f t="shared" si="92"/>
        <v>1163.6</v>
      </c>
      <c r="J1476" s="5" t="str">
        <f>IF(H1476="否","不适用",IF(AND(ISNUMBER(E1476),ISNUMBER(F1476)),IF(I1476&gt;规则与名单!$B$2,"是","否"),"未判定"))</f>
        <v>是</v>
      </c>
      <c r="K1476" s="5" t="str">
        <f t="shared" si="93"/>
        <v>测试日GPS</v>
      </c>
      <c r="L1476" s="6">
        <f t="shared" si="94"/>
        <v>8.4</v>
      </c>
      <c r="M1476" s="5">
        <f t="shared" si="95"/>
        <v>0</v>
      </c>
      <c r="N1476" s="5" t="s">
        <v>7770</v>
      </c>
      <c r="O1476" s="5" t="s">
        <v>7771</v>
      </c>
      <c r="P1476" s="5" t="s">
        <v>7772</v>
      </c>
    </row>
    <row r="1477" ht="19" customHeight="1" spans="1:16">
      <c r="A1477" s="5">
        <v>61</v>
      </c>
      <c r="B1477" s="5" t="s">
        <v>231</v>
      </c>
      <c r="C1477" s="5" t="s">
        <v>49</v>
      </c>
      <c r="D1477" s="8" t="s">
        <v>175</v>
      </c>
      <c r="E1477" s="6">
        <v>2002.8</v>
      </c>
      <c r="F1477" s="6">
        <v>9.1</v>
      </c>
      <c r="G1477" s="6">
        <v>2002.6</v>
      </c>
      <c r="H1477" s="5" t="s">
        <v>113</v>
      </c>
      <c r="I1477" s="6">
        <f t="shared" si="92"/>
        <v>1993.7</v>
      </c>
      <c r="J1477" s="5" t="str">
        <f>IF(H1477="否","不适用",IF(AND(ISNUMBER(E1477),ISNUMBER(F1477)),IF(I1477&gt;规则与名单!$B$2,"是","否"),"未判定"))</f>
        <v>是</v>
      </c>
      <c r="K1477" s="5" t="str">
        <f t="shared" si="93"/>
        <v>测试日GPS</v>
      </c>
      <c r="L1477" s="6">
        <f t="shared" si="94"/>
        <v>9.1</v>
      </c>
      <c r="M1477" s="5">
        <f t="shared" si="95"/>
        <v>0</v>
      </c>
      <c r="N1477" s="5" t="s">
        <v>7773</v>
      </c>
      <c r="O1477" s="5" t="s">
        <v>7774</v>
      </c>
      <c r="P1477" s="5" t="s">
        <v>7775</v>
      </c>
    </row>
    <row r="1478" ht="19" customHeight="1" spans="1:16">
      <c r="A1478" s="5">
        <v>61</v>
      </c>
      <c r="B1478" s="5" t="s">
        <v>231</v>
      </c>
      <c r="C1478" s="5" t="s">
        <v>49</v>
      </c>
      <c r="D1478" s="8" t="s">
        <v>3402</v>
      </c>
      <c r="E1478" s="6">
        <v>1976.3</v>
      </c>
      <c r="F1478" s="6">
        <v>0</v>
      </c>
      <c r="G1478" s="6">
        <v>1775.4</v>
      </c>
      <c r="H1478" s="5" t="s">
        <v>113</v>
      </c>
      <c r="I1478" s="6">
        <f t="shared" si="92"/>
        <v>1976.3</v>
      </c>
      <c r="J1478" s="5" t="str">
        <f>IF(H1478="否","不适用",IF(AND(ISNUMBER(E1478),ISNUMBER(F1478)),IF(I1478&gt;规则与名单!$B$2,"是","否"),"未判定"))</f>
        <v>是</v>
      </c>
      <c r="K1478" s="5" t="str">
        <f t="shared" si="93"/>
        <v>测试日GPS</v>
      </c>
      <c r="L1478" s="6">
        <f t="shared" si="94"/>
        <v>0</v>
      </c>
      <c r="M1478" s="5">
        <f t="shared" si="95"/>
        <v>0</v>
      </c>
      <c r="N1478" s="5" t="s">
        <v>7776</v>
      </c>
      <c r="O1478" s="5" t="s">
        <v>7777</v>
      </c>
      <c r="P1478" s="5" t="s">
        <v>7778</v>
      </c>
    </row>
    <row r="1479" ht="19" customHeight="1" spans="1:16">
      <c r="A1479" s="5">
        <v>61</v>
      </c>
      <c r="B1479" s="5" t="s">
        <v>231</v>
      </c>
      <c r="C1479" s="5" t="s">
        <v>49</v>
      </c>
      <c r="D1479" s="8" t="s">
        <v>487</v>
      </c>
      <c r="E1479" s="6"/>
      <c r="F1479" s="6">
        <v>0</v>
      </c>
      <c r="G1479" s="6"/>
      <c r="H1479" s="5" t="s">
        <v>113</v>
      </c>
      <c r="I1479" s="6" t="str">
        <f t="shared" si="92"/>
        <v/>
      </c>
      <c r="J1479" s="5" t="str">
        <f>IF(H1479="否","不适用",IF(AND(ISNUMBER(E1479),ISNUMBER(F1479)),IF(I1479&gt;规则与名单!$B$2,"是","否"),"未判定"))</f>
        <v>未判定</v>
      </c>
      <c r="K1479" s="5" t="str">
        <f t="shared" si="93"/>
        <v>测试名单无纯氢GPS</v>
      </c>
      <c r="L1479" s="6">
        <f t="shared" si="94"/>
        <v>0</v>
      </c>
      <c r="M1479" s="5">
        <f t="shared" si="95"/>
        <v>0</v>
      </c>
      <c r="N1479" s="5" t="s">
        <v>7779</v>
      </c>
      <c r="O1479" s="5" t="s">
        <v>7780</v>
      </c>
      <c r="P1479" s="5" t="s">
        <v>7781</v>
      </c>
    </row>
    <row r="1480" ht="19" customHeight="1" spans="1:16">
      <c r="A1480" s="5">
        <v>61</v>
      </c>
      <c r="B1480" s="5" t="s">
        <v>231</v>
      </c>
      <c r="C1480" s="5" t="s">
        <v>49</v>
      </c>
      <c r="D1480" s="8" t="s">
        <v>121</v>
      </c>
      <c r="E1480" s="6">
        <v>0.4</v>
      </c>
      <c r="F1480" s="6">
        <v>0.5</v>
      </c>
      <c r="G1480" s="6">
        <v>0.1</v>
      </c>
      <c r="H1480" s="5" t="s">
        <v>113</v>
      </c>
      <c r="I1480" s="6">
        <f t="shared" si="92"/>
        <v>-0.1</v>
      </c>
      <c r="J1480" s="5" t="str">
        <f>IF(H1480="否","不适用",IF(AND(ISNUMBER(E1480),ISNUMBER(F1480)),IF(I1480&gt;规则与名单!$B$2,"是","否"),"未判定"))</f>
        <v>否</v>
      </c>
      <c r="K1480" s="5" t="str">
        <f t="shared" si="93"/>
        <v>非测试日纯氢</v>
      </c>
      <c r="L1480" s="6">
        <f t="shared" si="94"/>
        <v>0.1</v>
      </c>
      <c r="M1480" s="5">
        <f t="shared" si="95"/>
        <v>0</v>
      </c>
      <c r="N1480" s="5" t="s">
        <v>7782</v>
      </c>
      <c r="O1480" s="5" t="s">
        <v>7783</v>
      </c>
      <c r="P1480" s="5" t="s">
        <v>7784</v>
      </c>
    </row>
    <row r="1481" ht="19" customHeight="1" spans="1:16">
      <c r="A1481" s="5">
        <v>61</v>
      </c>
      <c r="B1481" s="5" t="s">
        <v>231</v>
      </c>
      <c r="C1481" s="5" t="s">
        <v>49</v>
      </c>
      <c r="D1481" s="8" t="s">
        <v>170</v>
      </c>
      <c r="E1481" s="6">
        <v>29.5</v>
      </c>
      <c r="F1481" s="6">
        <v>29.6</v>
      </c>
      <c r="G1481" s="6">
        <v>29.4</v>
      </c>
      <c r="H1481" s="5" t="s">
        <v>113</v>
      </c>
      <c r="I1481" s="6">
        <f t="shared" si="92"/>
        <v>-0.100000000000001</v>
      </c>
      <c r="J1481" s="5" t="str">
        <f>IF(H1481="否","不适用",IF(AND(ISNUMBER(E1481),ISNUMBER(F1481)),IF(I1481&gt;规则与名单!$B$2,"是","否"),"未判定"))</f>
        <v>否</v>
      </c>
      <c r="K1481" s="5" t="str">
        <f t="shared" si="93"/>
        <v>非测试日纯氢</v>
      </c>
      <c r="L1481" s="6">
        <f t="shared" si="94"/>
        <v>29.4</v>
      </c>
      <c r="M1481" s="5">
        <f t="shared" si="95"/>
        <v>0</v>
      </c>
      <c r="N1481" s="5" t="s">
        <v>7785</v>
      </c>
      <c r="O1481" s="5" t="s">
        <v>7786</v>
      </c>
      <c r="P1481" s="5" t="s">
        <v>7787</v>
      </c>
    </row>
    <row r="1482" ht="19" customHeight="1" spans="1:16">
      <c r="A1482" s="5">
        <v>61</v>
      </c>
      <c r="B1482" s="5" t="s">
        <v>231</v>
      </c>
      <c r="C1482" s="5" t="s">
        <v>49</v>
      </c>
      <c r="D1482" s="8" t="s">
        <v>644</v>
      </c>
      <c r="E1482" s="6">
        <v>35.9</v>
      </c>
      <c r="F1482" s="6">
        <v>36.1</v>
      </c>
      <c r="G1482" s="6">
        <v>35.4</v>
      </c>
      <c r="H1482" s="5" t="s">
        <v>113</v>
      </c>
      <c r="I1482" s="6">
        <f t="shared" si="92"/>
        <v>-0.200000000000003</v>
      </c>
      <c r="J1482" s="5" t="str">
        <f>IF(H1482="否","不适用",IF(AND(ISNUMBER(E1482),ISNUMBER(F1482)),IF(I1482&gt;规则与名单!$B$2,"是","否"),"未判定"))</f>
        <v>否</v>
      </c>
      <c r="K1482" s="5" t="str">
        <f t="shared" si="93"/>
        <v>非测试日纯氢</v>
      </c>
      <c r="L1482" s="6">
        <f t="shared" si="94"/>
        <v>35.4</v>
      </c>
      <c r="M1482" s="5">
        <f t="shared" si="95"/>
        <v>0</v>
      </c>
      <c r="N1482" s="5" t="s">
        <v>7788</v>
      </c>
      <c r="O1482" s="5" t="s">
        <v>7789</v>
      </c>
      <c r="P1482" s="5" t="s">
        <v>7790</v>
      </c>
    </row>
    <row r="1483" ht="19" customHeight="1" spans="1:16">
      <c r="A1483" s="5">
        <v>61</v>
      </c>
      <c r="B1483" s="5" t="s">
        <v>231</v>
      </c>
      <c r="C1483" s="5" t="s">
        <v>49</v>
      </c>
      <c r="D1483" s="8" t="s">
        <v>3418</v>
      </c>
      <c r="E1483" s="6"/>
      <c r="F1483" s="6">
        <v>0</v>
      </c>
      <c r="G1483" s="6"/>
      <c r="H1483" s="5" t="s">
        <v>113</v>
      </c>
      <c r="I1483" s="6" t="str">
        <f t="shared" si="92"/>
        <v/>
      </c>
      <c r="J1483" s="5" t="str">
        <f>IF(H1483="否","不适用",IF(AND(ISNUMBER(E1483),ISNUMBER(F1483)),IF(I1483&gt;规则与名单!$B$2,"是","否"),"未判定"))</f>
        <v>未判定</v>
      </c>
      <c r="K1483" s="5" t="str">
        <f t="shared" si="93"/>
        <v>测试名单无纯氢GPS</v>
      </c>
      <c r="L1483" s="6">
        <f t="shared" si="94"/>
        <v>0</v>
      </c>
      <c r="M1483" s="5">
        <f t="shared" si="95"/>
        <v>0</v>
      </c>
      <c r="N1483" s="5" t="s">
        <v>7791</v>
      </c>
      <c r="O1483" s="5" t="s">
        <v>7792</v>
      </c>
      <c r="P1483" s="5" t="s">
        <v>7793</v>
      </c>
    </row>
    <row r="1484" ht="19" customHeight="1" spans="1:16">
      <c r="A1484" s="5">
        <v>61</v>
      </c>
      <c r="B1484" s="5" t="s">
        <v>231</v>
      </c>
      <c r="C1484" s="5" t="s">
        <v>49</v>
      </c>
      <c r="D1484" s="8" t="s">
        <v>3422</v>
      </c>
      <c r="E1484" s="6"/>
      <c r="F1484" s="6">
        <v>0</v>
      </c>
      <c r="G1484" s="6"/>
      <c r="H1484" s="5" t="s">
        <v>113</v>
      </c>
      <c r="I1484" s="6" t="str">
        <f t="shared" si="92"/>
        <v/>
      </c>
      <c r="J1484" s="5" t="str">
        <f>IF(H1484="否","不适用",IF(AND(ISNUMBER(E1484),ISNUMBER(F1484)),IF(I1484&gt;规则与名单!$B$2,"是","否"),"未判定"))</f>
        <v>未判定</v>
      </c>
      <c r="K1484" s="5" t="str">
        <f t="shared" si="93"/>
        <v>测试名单无纯氢GPS</v>
      </c>
      <c r="L1484" s="6">
        <f t="shared" si="94"/>
        <v>0</v>
      </c>
      <c r="M1484" s="5">
        <f t="shared" si="95"/>
        <v>0</v>
      </c>
      <c r="N1484" s="5" t="s">
        <v>7794</v>
      </c>
      <c r="O1484" s="5" t="s">
        <v>7795</v>
      </c>
      <c r="P1484" s="5" t="s">
        <v>7796</v>
      </c>
    </row>
    <row r="1485" ht="19" customHeight="1" spans="1:16">
      <c r="A1485" s="5">
        <v>61</v>
      </c>
      <c r="B1485" s="5" t="s">
        <v>231</v>
      </c>
      <c r="C1485" s="5" t="s">
        <v>49</v>
      </c>
      <c r="D1485" s="8" t="s">
        <v>336</v>
      </c>
      <c r="E1485" s="6"/>
      <c r="F1485" s="6">
        <v>0</v>
      </c>
      <c r="G1485" s="6"/>
      <c r="H1485" s="5" t="s">
        <v>113</v>
      </c>
      <c r="I1485" s="6" t="str">
        <f t="shared" si="92"/>
        <v/>
      </c>
      <c r="J1485" s="5" t="str">
        <f>IF(H1485="否","不适用",IF(AND(ISNUMBER(E1485),ISNUMBER(F1485)),IF(I1485&gt;规则与名单!$B$2,"是","否"),"未判定"))</f>
        <v>未判定</v>
      </c>
      <c r="K1485" s="5" t="str">
        <f t="shared" si="93"/>
        <v>测试名单无纯氢GPS</v>
      </c>
      <c r="L1485" s="6">
        <f t="shared" si="94"/>
        <v>0</v>
      </c>
      <c r="M1485" s="5">
        <f t="shared" si="95"/>
        <v>0</v>
      </c>
      <c r="N1485" s="5" t="s">
        <v>7797</v>
      </c>
      <c r="O1485" s="5" t="s">
        <v>7798</v>
      </c>
      <c r="P1485" s="5" t="s">
        <v>7799</v>
      </c>
    </row>
    <row r="1486" ht="19" customHeight="1" spans="1:16">
      <c r="A1486" s="5">
        <v>61</v>
      </c>
      <c r="B1486" s="5" t="s">
        <v>231</v>
      </c>
      <c r="C1486" s="5" t="s">
        <v>49</v>
      </c>
      <c r="D1486" s="8" t="s">
        <v>653</v>
      </c>
      <c r="E1486" s="6"/>
      <c r="F1486" s="6">
        <v>0</v>
      </c>
      <c r="G1486" s="6"/>
      <c r="H1486" s="5" t="s">
        <v>113</v>
      </c>
      <c r="I1486" s="6" t="str">
        <f t="shared" si="92"/>
        <v/>
      </c>
      <c r="J1486" s="5" t="str">
        <f>IF(H1486="否","不适用",IF(AND(ISNUMBER(E1486),ISNUMBER(F1486)),IF(I1486&gt;规则与名单!$B$2,"是","否"),"未判定"))</f>
        <v>未判定</v>
      </c>
      <c r="K1486" s="5" t="str">
        <f t="shared" si="93"/>
        <v>测试名单无纯氢GPS</v>
      </c>
      <c r="L1486" s="6">
        <f t="shared" si="94"/>
        <v>0</v>
      </c>
      <c r="M1486" s="5">
        <f t="shared" si="95"/>
        <v>0</v>
      </c>
      <c r="N1486" s="5" t="s">
        <v>7800</v>
      </c>
      <c r="O1486" s="5" t="s">
        <v>7801</v>
      </c>
      <c r="P1486" s="5" t="s">
        <v>7802</v>
      </c>
    </row>
    <row r="1487" ht="19" customHeight="1" spans="1:16">
      <c r="A1487" s="5">
        <v>61</v>
      </c>
      <c r="B1487" s="5" t="s">
        <v>231</v>
      </c>
      <c r="C1487" s="5" t="s">
        <v>49</v>
      </c>
      <c r="D1487" s="8" t="s">
        <v>140</v>
      </c>
      <c r="E1487" s="6"/>
      <c r="F1487" s="6">
        <v>0</v>
      </c>
      <c r="G1487" s="6"/>
      <c r="H1487" s="5" t="s">
        <v>113</v>
      </c>
      <c r="I1487" s="6" t="str">
        <f t="shared" si="92"/>
        <v/>
      </c>
      <c r="J1487" s="5" t="str">
        <f>IF(H1487="否","不适用",IF(AND(ISNUMBER(E1487),ISNUMBER(F1487)),IF(I1487&gt;规则与名单!$B$2,"是","否"),"未判定"))</f>
        <v>未判定</v>
      </c>
      <c r="K1487" s="5" t="str">
        <f t="shared" si="93"/>
        <v>测试名单无纯氢GPS</v>
      </c>
      <c r="L1487" s="6">
        <f t="shared" si="94"/>
        <v>0</v>
      </c>
      <c r="M1487" s="5">
        <f t="shared" si="95"/>
        <v>0</v>
      </c>
      <c r="N1487" s="5" t="s">
        <v>7803</v>
      </c>
      <c r="O1487" s="5" t="s">
        <v>7804</v>
      </c>
      <c r="P1487" s="5" t="s">
        <v>7805</v>
      </c>
    </row>
    <row r="1488" ht="19" customHeight="1" spans="1:16">
      <c r="A1488" s="5">
        <v>61</v>
      </c>
      <c r="B1488" s="5" t="s">
        <v>231</v>
      </c>
      <c r="C1488" s="5" t="s">
        <v>49</v>
      </c>
      <c r="D1488" s="8" t="s">
        <v>115</v>
      </c>
      <c r="E1488" s="6"/>
      <c r="F1488" s="6">
        <v>0</v>
      </c>
      <c r="G1488" s="6"/>
      <c r="H1488" s="5" t="s">
        <v>113</v>
      </c>
      <c r="I1488" s="6" t="str">
        <f t="shared" si="92"/>
        <v/>
      </c>
      <c r="J1488" s="5" t="str">
        <f>IF(H1488="否","不适用",IF(AND(ISNUMBER(E1488),ISNUMBER(F1488)),IF(I1488&gt;规则与名单!$B$2,"是","否"),"未判定"))</f>
        <v>未判定</v>
      </c>
      <c r="K1488" s="5" t="str">
        <f t="shared" si="93"/>
        <v>测试名单无纯氢GPS</v>
      </c>
      <c r="L1488" s="6">
        <f t="shared" si="94"/>
        <v>0</v>
      </c>
      <c r="M1488" s="5">
        <f t="shared" si="95"/>
        <v>0</v>
      </c>
      <c r="N1488" s="5" t="s">
        <v>7806</v>
      </c>
      <c r="O1488" s="5" t="s">
        <v>7807</v>
      </c>
      <c r="P1488" s="5" t="s">
        <v>7808</v>
      </c>
    </row>
    <row r="1489" ht="19" customHeight="1" spans="1:16">
      <c r="A1489" s="5">
        <v>62</v>
      </c>
      <c r="B1489" s="5" t="s">
        <v>233</v>
      </c>
      <c r="C1489" s="5" t="s">
        <v>49</v>
      </c>
      <c r="D1489" s="8" t="s">
        <v>114</v>
      </c>
      <c r="E1489" s="6">
        <v>32.31</v>
      </c>
      <c r="F1489" s="6">
        <v>35.8</v>
      </c>
      <c r="G1489" s="6">
        <v>34.9</v>
      </c>
      <c r="H1489" s="5" t="s">
        <v>120</v>
      </c>
      <c r="I1489" s="6">
        <f t="shared" si="92"/>
        <v>-3.48999999999999</v>
      </c>
      <c r="J1489" s="5" t="str">
        <f>IF(H1489="否","不适用",IF(AND(ISNUMBER(E1489),ISNUMBER(F1489)),IF(I1489&gt;规则与名单!$B$2,"是","否"),"未判定"))</f>
        <v>不适用</v>
      </c>
      <c r="K1489" s="5" t="str">
        <f t="shared" si="93"/>
        <v>非测试日纯氢</v>
      </c>
      <c r="L1489" s="6">
        <f t="shared" si="94"/>
        <v>34.9</v>
      </c>
      <c r="M1489" s="5">
        <f t="shared" si="95"/>
        <v>0</v>
      </c>
      <c r="N1489" s="5" t="s">
        <v>7809</v>
      </c>
      <c r="O1489" s="5" t="s">
        <v>7810</v>
      </c>
      <c r="P1489" s="5" t="s">
        <v>7811</v>
      </c>
    </row>
    <row r="1490" ht="19" customHeight="1" spans="1:16">
      <c r="A1490" s="5">
        <v>62</v>
      </c>
      <c r="B1490" s="5" t="s">
        <v>233</v>
      </c>
      <c r="C1490" s="5" t="s">
        <v>49</v>
      </c>
      <c r="D1490" s="8" t="s">
        <v>605</v>
      </c>
      <c r="E1490" s="6">
        <v>196.2</v>
      </c>
      <c r="F1490" s="6">
        <v>170.2</v>
      </c>
      <c r="G1490" s="6">
        <v>161.7</v>
      </c>
      <c r="H1490" s="5" t="s">
        <v>120</v>
      </c>
      <c r="I1490" s="6">
        <f t="shared" si="92"/>
        <v>26</v>
      </c>
      <c r="J1490" s="5" t="str">
        <f>IF(H1490="否","不适用",IF(AND(ISNUMBER(E1490),ISNUMBER(F1490)),IF(I1490&gt;规则与名单!$B$2,"是","否"),"未判定"))</f>
        <v>不适用</v>
      </c>
      <c r="K1490" s="5" t="str">
        <f t="shared" si="93"/>
        <v>非测试日纯氢</v>
      </c>
      <c r="L1490" s="6">
        <f t="shared" si="94"/>
        <v>161.7</v>
      </c>
      <c r="M1490" s="5">
        <f t="shared" si="95"/>
        <v>0</v>
      </c>
      <c r="N1490" s="5" t="s">
        <v>7812</v>
      </c>
      <c r="O1490" s="5" t="s">
        <v>7813</v>
      </c>
      <c r="P1490" s="5" t="s">
        <v>7814</v>
      </c>
    </row>
    <row r="1491" ht="19" customHeight="1" spans="1:16">
      <c r="A1491" s="5">
        <v>62</v>
      </c>
      <c r="B1491" s="5" t="s">
        <v>233</v>
      </c>
      <c r="C1491" s="5" t="s">
        <v>49</v>
      </c>
      <c r="D1491" s="8" t="s">
        <v>186</v>
      </c>
      <c r="E1491" s="6">
        <v>184</v>
      </c>
      <c r="F1491" s="6">
        <v>187.6</v>
      </c>
      <c r="G1491" s="6">
        <v>171.6</v>
      </c>
      <c r="H1491" s="5" t="s">
        <v>120</v>
      </c>
      <c r="I1491" s="6">
        <f t="shared" si="92"/>
        <v>-3.59999999999999</v>
      </c>
      <c r="J1491" s="5" t="str">
        <f>IF(H1491="否","不适用",IF(AND(ISNUMBER(E1491),ISNUMBER(F1491)),IF(I1491&gt;规则与名单!$B$2,"是","否"),"未判定"))</f>
        <v>不适用</v>
      </c>
      <c r="K1491" s="5" t="str">
        <f t="shared" si="93"/>
        <v>非测试日纯氢</v>
      </c>
      <c r="L1491" s="6">
        <f t="shared" si="94"/>
        <v>171.6</v>
      </c>
      <c r="M1491" s="5">
        <f t="shared" si="95"/>
        <v>0</v>
      </c>
      <c r="N1491" s="5" t="s">
        <v>7815</v>
      </c>
      <c r="O1491" s="5" t="s">
        <v>7816</v>
      </c>
      <c r="P1491" s="5" t="s">
        <v>7817</v>
      </c>
    </row>
    <row r="1492" ht="19" customHeight="1" spans="1:16">
      <c r="A1492" s="5">
        <v>62</v>
      </c>
      <c r="B1492" s="5" t="s">
        <v>233</v>
      </c>
      <c r="C1492" s="5" t="s">
        <v>49</v>
      </c>
      <c r="D1492" s="8" t="s">
        <v>165</v>
      </c>
      <c r="E1492" s="6">
        <v>185.1</v>
      </c>
      <c r="F1492" s="6">
        <v>191.3</v>
      </c>
      <c r="G1492" s="6">
        <v>179.9</v>
      </c>
      <c r="H1492" s="5" t="s">
        <v>120</v>
      </c>
      <c r="I1492" s="6">
        <f t="shared" si="92"/>
        <v>-6.20000000000002</v>
      </c>
      <c r="J1492" s="5" t="str">
        <f>IF(H1492="否","不适用",IF(AND(ISNUMBER(E1492),ISNUMBER(F1492)),IF(I1492&gt;规则与名单!$B$2,"是","否"),"未判定"))</f>
        <v>不适用</v>
      </c>
      <c r="K1492" s="5" t="str">
        <f t="shared" si="93"/>
        <v>非测试日纯氢</v>
      </c>
      <c r="L1492" s="6">
        <f t="shared" si="94"/>
        <v>179.9</v>
      </c>
      <c r="M1492" s="5">
        <f t="shared" si="95"/>
        <v>0</v>
      </c>
      <c r="N1492" s="5" t="s">
        <v>7818</v>
      </c>
      <c r="O1492" s="5" t="s">
        <v>7819</v>
      </c>
      <c r="P1492" s="5" t="s">
        <v>7820</v>
      </c>
    </row>
    <row r="1493" ht="19" customHeight="1" spans="1:16">
      <c r="A1493" s="5">
        <v>62</v>
      </c>
      <c r="B1493" s="5" t="s">
        <v>233</v>
      </c>
      <c r="C1493" s="5" t="s">
        <v>49</v>
      </c>
      <c r="D1493" s="8" t="s">
        <v>151</v>
      </c>
      <c r="E1493" s="6"/>
      <c r="F1493" s="6">
        <v>0</v>
      </c>
      <c r="G1493" s="6"/>
      <c r="H1493" s="5" t="s">
        <v>120</v>
      </c>
      <c r="I1493" s="6" t="str">
        <f t="shared" si="92"/>
        <v/>
      </c>
      <c r="J1493" s="5" t="str">
        <f>IF(H1493="否","不适用",IF(AND(ISNUMBER(E1493),ISNUMBER(F1493)),IF(I1493&gt;规则与名单!$B$2,"是","否"),"未判定"))</f>
        <v>不适用</v>
      </c>
      <c r="K1493" s="5" t="str">
        <f t="shared" si="93"/>
        <v>缺失</v>
      </c>
      <c r="L1493" s="6" t="str">
        <f t="shared" si="94"/>
        <v/>
      </c>
      <c r="M1493" s="5">
        <f t="shared" si="95"/>
        <v>1</v>
      </c>
      <c r="N1493" s="5" t="s">
        <v>7821</v>
      </c>
      <c r="O1493" s="5" t="s">
        <v>7822</v>
      </c>
      <c r="P1493" s="5" t="s">
        <v>7823</v>
      </c>
    </row>
    <row r="1494" ht="19" customHeight="1" spans="1:16">
      <c r="A1494" s="5">
        <v>62</v>
      </c>
      <c r="B1494" s="5" t="s">
        <v>233</v>
      </c>
      <c r="C1494" s="5" t="s">
        <v>49</v>
      </c>
      <c r="D1494" s="8" t="s">
        <v>3358</v>
      </c>
      <c r="E1494" s="6"/>
      <c r="F1494" s="6">
        <v>0</v>
      </c>
      <c r="G1494" s="6"/>
      <c r="H1494" s="5" t="s">
        <v>120</v>
      </c>
      <c r="I1494" s="6" t="str">
        <f t="shared" si="92"/>
        <v/>
      </c>
      <c r="J1494" s="5" t="str">
        <f>IF(H1494="否","不适用",IF(AND(ISNUMBER(E1494),ISNUMBER(F1494)),IF(I1494&gt;规则与名单!$B$2,"是","否"),"未判定"))</f>
        <v>不适用</v>
      </c>
      <c r="K1494" s="5" t="str">
        <f t="shared" si="93"/>
        <v>缺失</v>
      </c>
      <c r="L1494" s="6" t="str">
        <f t="shared" si="94"/>
        <v/>
      </c>
      <c r="M1494" s="5">
        <f t="shared" si="95"/>
        <v>1</v>
      </c>
      <c r="N1494" s="5" t="s">
        <v>7824</v>
      </c>
      <c r="O1494" s="5" t="s">
        <v>7825</v>
      </c>
      <c r="P1494" s="5" t="s">
        <v>7826</v>
      </c>
    </row>
    <row r="1495" ht="19" customHeight="1" spans="1:16">
      <c r="A1495" s="5">
        <v>62</v>
      </c>
      <c r="B1495" s="5" t="s">
        <v>233</v>
      </c>
      <c r="C1495" s="5" t="s">
        <v>49</v>
      </c>
      <c r="D1495" s="8" t="s">
        <v>272</v>
      </c>
      <c r="E1495" s="6">
        <v>178.2</v>
      </c>
      <c r="F1495" s="6">
        <v>181.4</v>
      </c>
      <c r="G1495" s="6">
        <v>156.6</v>
      </c>
      <c r="H1495" s="5" t="s">
        <v>120</v>
      </c>
      <c r="I1495" s="6">
        <f t="shared" si="92"/>
        <v>-3.20000000000002</v>
      </c>
      <c r="J1495" s="5" t="str">
        <f>IF(H1495="否","不适用",IF(AND(ISNUMBER(E1495),ISNUMBER(F1495)),IF(I1495&gt;规则与名单!$B$2,"是","否"),"未判定"))</f>
        <v>不适用</v>
      </c>
      <c r="K1495" s="5" t="str">
        <f t="shared" si="93"/>
        <v>非测试日纯氢</v>
      </c>
      <c r="L1495" s="6">
        <f t="shared" si="94"/>
        <v>156.6</v>
      </c>
      <c r="M1495" s="5">
        <f t="shared" si="95"/>
        <v>0</v>
      </c>
      <c r="N1495" s="5" t="s">
        <v>7827</v>
      </c>
      <c r="O1495" s="5" t="s">
        <v>7828</v>
      </c>
      <c r="P1495" s="5" t="s">
        <v>7829</v>
      </c>
    </row>
    <row r="1496" ht="19" customHeight="1" spans="1:16">
      <c r="A1496" s="5">
        <v>62</v>
      </c>
      <c r="B1496" s="5" t="s">
        <v>233</v>
      </c>
      <c r="C1496" s="5" t="s">
        <v>49</v>
      </c>
      <c r="D1496" s="8" t="s">
        <v>506</v>
      </c>
      <c r="E1496" s="6">
        <v>126.1</v>
      </c>
      <c r="F1496" s="6">
        <v>201.1</v>
      </c>
      <c r="G1496" s="6">
        <v>195.2</v>
      </c>
      <c r="H1496" s="5" t="s">
        <v>120</v>
      </c>
      <c r="I1496" s="6">
        <f t="shared" si="92"/>
        <v>-75</v>
      </c>
      <c r="J1496" s="5" t="str">
        <f>IF(H1496="否","不适用",IF(AND(ISNUMBER(E1496),ISNUMBER(F1496)),IF(I1496&gt;规则与名单!$B$2,"是","否"),"未判定"))</f>
        <v>不适用</v>
      </c>
      <c r="K1496" s="5" t="str">
        <f t="shared" si="93"/>
        <v>非测试日纯氢</v>
      </c>
      <c r="L1496" s="6">
        <f t="shared" si="94"/>
        <v>195.2</v>
      </c>
      <c r="M1496" s="5">
        <f t="shared" si="95"/>
        <v>0</v>
      </c>
      <c r="N1496" s="5" t="s">
        <v>7830</v>
      </c>
      <c r="O1496" s="5" t="s">
        <v>7831</v>
      </c>
      <c r="P1496" s="5" t="s">
        <v>7832</v>
      </c>
    </row>
    <row r="1497" ht="19" customHeight="1" spans="1:16">
      <c r="A1497" s="5">
        <v>62</v>
      </c>
      <c r="B1497" s="5" t="s">
        <v>233</v>
      </c>
      <c r="C1497" s="5" t="s">
        <v>49</v>
      </c>
      <c r="D1497" s="8" t="s">
        <v>673</v>
      </c>
      <c r="E1497" s="6">
        <v>252.4</v>
      </c>
      <c r="F1497" s="6">
        <v>186.8</v>
      </c>
      <c r="G1497" s="6">
        <v>179.4</v>
      </c>
      <c r="H1497" s="5" t="s">
        <v>120</v>
      </c>
      <c r="I1497" s="6">
        <f t="shared" si="92"/>
        <v>65.6</v>
      </c>
      <c r="J1497" s="5" t="str">
        <f>IF(H1497="否","不适用",IF(AND(ISNUMBER(E1497),ISNUMBER(F1497)),IF(I1497&gt;规则与名单!$B$2,"是","否"),"未判定"))</f>
        <v>不适用</v>
      </c>
      <c r="K1497" s="5" t="str">
        <f t="shared" si="93"/>
        <v>非测试日纯氢</v>
      </c>
      <c r="L1497" s="6">
        <f t="shared" si="94"/>
        <v>179.4</v>
      </c>
      <c r="M1497" s="5">
        <f t="shared" si="95"/>
        <v>0</v>
      </c>
      <c r="N1497" s="5" t="s">
        <v>7833</v>
      </c>
      <c r="O1497" s="5" t="s">
        <v>7834</v>
      </c>
      <c r="P1497" s="5" t="s">
        <v>7835</v>
      </c>
    </row>
    <row r="1498" ht="19" customHeight="1" spans="1:16">
      <c r="A1498" s="5">
        <v>62</v>
      </c>
      <c r="B1498" s="5" t="s">
        <v>233</v>
      </c>
      <c r="C1498" s="5" t="s">
        <v>49</v>
      </c>
      <c r="D1498" s="8" t="s">
        <v>183</v>
      </c>
      <c r="E1498" s="6">
        <v>79.9</v>
      </c>
      <c r="F1498" s="6">
        <v>81.5</v>
      </c>
      <c r="G1498" s="6">
        <v>79.6</v>
      </c>
      <c r="H1498" s="5" t="s">
        <v>120</v>
      </c>
      <c r="I1498" s="6">
        <f t="shared" si="92"/>
        <v>-1.59999999999999</v>
      </c>
      <c r="J1498" s="5" t="str">
        <f>IF(H1498="否","不适用",IF(AND(ISNUMBER(E1498),ISNUMBER(F1498)),IF(I1498&gt;规则与名单!$B$2,"是","否"),"未判定"))</f>
        <v>不适用</v>
      </c>
      <c r="K1498" s="5" t="str">
        <f t="shared" si="93"/>
        <v>非测试日纯氢</v>
      </c>
      <c r="L1498" s="6">
        <f t="shared" si="94"/>
        <v>79.6</v>
      </c>
      <c r="M1498" s="5">
        <f t="shared" si="95"/>
        <v>0</v>
      </c>
      <c r="N1498" s="5" t="s">
        <v>7836</v>
      </c>
      <c r="O1498" s="5" t="s">
        <v>7837</v>
      </c>
      <c r="P1498" s="5" t="s">
        <v>7838</v>
      </c>
    </row>
    <row r="1499" ht="19" customHeight="1" spans="1:16">
      <c r="A1499" s="5">
        <v>62</v>
      </c>
      <c r="B1499" s="5" t="s">
        <v>233</v>
      </c>
      <c r="C1499" s="5" t="s">
        <v>49</v>
      </c>
      <c r="D1499" s="8" t="s">
        <v>431</v>
      </c>
      <c r="E1499" s="6">
        <v>200.8</v>
      </c>
      <c r="F1499" s="6">
        <v>207.5</v>
      </c>
      <c r="G1499" s="6">
        <v>127.7</v>
      </c>
      <c r="H1499" s="5" t="s">
        <v>120</v>
      </c>
      <c r="I1499" s="6">
        <f t="shared" si="92"/>
        <v>-6.69999999999999</v>
      </c>
      <c r="J1499" s="5" t="str">
        <f>IF(H1499="否","不适用",IF(AND(ISNUMBER(E1499),ISNUMBER(F1499)),IF(I1499&gt;规则与名单!$B$2,"是","否"),"未判定"))</f>
        <v>不适用</v>
      </c>
      <c r="K1499" s="5" t="str">
        <f t="shared" si="93"/>
        <v>非测试日纯氢</v>
      </c>
      <c r="L1499" s="6">
        <f t="shared" si="94"/>
        <v>127.7</v>
      </c>
      <c r="M1499" s="5">
        <f t="shared" si="95"/>
        <v>0</v>
      </c>
      <c r="N1499" s="5" t="s">
        <v>7839</v>
      </c>
      <c r="O1499" s="5" t="s">
        <v>7840</v>
      </c>
      <c r="P1499" s="5" t="s">
        <v>7841</v>
      </c>
    </row>
    <row r="1500" ht="19" customHeight="1" spans="1:16">
      <c r="A1500" s="5">
        <v>62</v>
      </c>
      <c r="B1500" s="5" t="s">
        <v>233</v>
      </c>
      <c r="C1500" s="5" t="s">
        <v>49</v>
      </c>
      <c r="D1500" s="8" t="s">
        <v>3377</v>
      </c>
      <c r="E1500" s="6">
        <v>0.1</v>
      </c>
      <c r="F1500" s="6">
        <v>0.03</v>
      </c>
      <c r="G1500" s="6"/>
      <c r="H1500" s="5" t="s">
        <v>120</v>
      </c>
      <c r="I1500" s="6">
        <f t="shared" si="92"/>
        <v>0.07</v>
      </c>
      <c r="J1500" s="5" t="str">
        <f>IF(H1500="否","不适用",IF(AND(ISNUMBER(E1500),ISNUMBER(F1500)),IF(I1500&gt;规则与名单!$B$2,"是","否"),"未判定"))</f>
        <v>不适用</v>
      </c>
      <c r="K1500" s="5" t="str">
        <f t="shared" si="93"/>
        <v>非测试日仪表</v>
      </c>
      <c r="L1500" s="6">
        <f t="shared" si="94"/>
        <v>0.1</v>
      </c>
      <c r="M1500" s="5">
        <f t="shared" si="95"/>
        <v>0</v>
      </c>
      <c r="N1500" s="5" t="s">
        <v>7842</v>
      </c>
      <c r="O1500" s="5" t="s">
        <v>7843</v>
      </c>
      <c r="P1500" s="5" t="s">
        <v>7844</v>
      </c>
    </row>
    <row r="1501" ht="19" customHeight="1" spans="1:16">
      <c r="A1501" s="5">
        <v>62</v>
      </c>
      <c r="B1501" s="5" t="s">
        <v>233</v>
      </c>
      <c r="C1501" s="5" t="s">
        <v>49</v>
      </c>
      <c r="D1501" s="8" t="s">
        <v>407</v>
      </c>
      <c r="E1501" s="6">
        <v>0</v>
      </c>
      <c r="F1501" s="6">
        <v>0.03</v>
      </c>
      <c r="G1501" s="6"/>
      <c r="H1501" s="5" t="s">
        <v>120</v>
      </c>
      <c r="I1501" s="6">
        <f t="shared" si="92"/>
        <v>-0.03</v>
      </c>
      <c r="J1501" s="5" t="str">
        <f>IF(H1501="否","不适用",IF(AND(ISNUMBER(E1501),ISNUMBER(F1501)),IF(I1501&gt;规则与名单!$B$2,"是","否"),"未判定"))</f>
        <v>不适用</v>
      </c>
      <c r="K1501" s="5" t="str">
        <f t="shared" si="93"/>
        <v>非测试日仪表</v>
      </c>
      <c r="L1501" s="6">
        <f t="shared" si="94"/>
        <v>0</v>
      </c>
      <c r="M1501" s="5">
        <f t="shared" si="95"/>
        <v>0</v>
      </c>
      <c r="N1501" s="5" t="s">
        <v>7845</v>
      </c>
      <c r="O1501" s="5" t="s">
        <v>7846</v>
      </c>
      <c r="P1501" s="5" t="s">
        <v>7847</v>
      </c>
    </row>
    <row r="1502" ht="19" customHeight="1" spans="1:16">
      <c r="A1502" s="5">
        <v>62</v>
      </c>
      <c r="B1502" s="5" t="s">
        <v>233</v>
      </c>
      <c r="C1502" s="5" t="s">
        <v>49</v>
      </c>
      <c r="D1502" s="8" t="s">
        <v>411</v>
      </c>
      <c r="E1502" s="6">
        <v>171.8</v>
      </c>
      <c r="F1502" s="6">
        <v>176.6</v>
      </c>
      <c r="G1502" s="6">
        <v>147.5</v>
      </c>
      <c r="H1502" s="5" t="s">
        <v>120</v>
      </c>
      <c r="I1502" s="6">
        <f t="shared" si="92"/>
        <v>-4.79999999999998</v>
      </c>
      <c r="J1502" s="5" t="str">
        <f>IF(H1502="否","不适用",IF(AND(ISNUMBER(E1502),ISNUMBER(F1502)),IF(I1502&gt;规则与名单!$B$2,"是","否"),"未判定"))</f>
        <v>不适用</v>
      </c>
      <c r="K1502" s="5" t="str">
        <f t="shared" si="93"/>
        <v>非测试日纯氢</v>
      </c>
      <c r="L1502" s="6">
        <f t="shared" si="94"/>
        <v>147.5</v>
      </c>
      <c r="M1502" s="5">
        <f t="shared" si="95"/>
        <v>0</v>
      </c>
      <c r="N1502" s="5" t="s">
        <v>7848</v>
      </c>
      <c r="O1502" s="5" t="s">
        <v>7849</v>
      </c>
      <c r="P1502" s="5" t="s">
        <v>7850</v>
      </c>
    </row>
    <row r="1503" ht="19" customHeight="1" spans="1:16">
      <c r="A1503" s="5">
        <v>62</v>
      </c>
      <c r="B1503" s="5" t="s">
        <v>233</v>
      </c>
      <c r="C1503" s="5" t="s">
        <v>49</v>
      </c>
      <c r="D1503" s="8" t="s">
        <v>251</v>
      </c>
      <c r="E1503" s="6">
        <v>176.3</v>
      </c>
      <c r="F1503" s="6">
        <v>187</v>
      </c>
      <c r="G1503" s="6">
        <v>147.9</v>
      </c>
      <c r="H1503" s="5" t="s">
        <v>120</v>
      </c>
      <c r="I1503" s="6">
        <f t="shared" si="92"/>
        <v>-10.7</v>
      </c>
      <c r="J1503" s="5" t="str">
        <f>IF(H1503="否","不适用",IF(AND(ISNUMBER(E1503),ISNUMBER(F1503)),IF(I1503&gt;规则与名单!$B$2,"是","否"),"未判定"))</f>
        <v>不适用</v>
      </c>
      <c r="K1503" s="5" t="str">
        <f t="shared" si="93"/>
        <v>非测试日纯氢</v>
      </c>
      <c r="L1503" s="6">
        <f t="shared" si="94"/>
        <v>147.9</v>
      </c>
      <c r="M1503" s="5">
        <f t="shared" si="95"/>
        <v>0</v>
      </c>
      <c r="N1503" s="5" t="s">
        <v>7851</v>
      </c>
      <c r="O1503" s="5" t="s">
        <v>7852</v>
      </c>
      <c r="P1503" s="5" t="s">
        <v>7853</v>
      </c>
    </row>
    <row r="1504" ht="19" customHeight="1" spans="1:16">
      <c r="A1504" s="5">
        <v>62</v>
      </c>
      <c r="B1504" s="5" t="s">
        <v>233</v>
      </c>
      <c r="C1504" s="5" t="s">
        <v>49</v>
      </c>
      <c r="D1504" s="8" t="s">
        <v>472</v>
      </c>
      <c r="E1504" s="6">
        <v>83</v>
      </c>
      <c r="F1504" s="6">
        <v>78.1</v>
      </c>
      <c r="G1504" s="6">
        <v>77.5</v>
      </c>
      <c r="H1504" s="5" t="s">
        <v>120</v>
      </c>
      <c r="I1504" s="6">
        <f t="shared" si="92"/>
        <v>4.90000000000001</v>
      </c>
      <c r="J1504" s="5" t="str">
        <f>IF(H1504="否","不适用",IF(AND(ISNUMBER(E1504),ISNUMBER(F1504)),IF(I1504&gt;规则与名单!$B$2,"是","否"),"未判定"))</f>
        <v>不适用</v>
      </c>
      <c r="K1504" s="5" t="str">
        <f t="shared" si="93"/>
        <v>非测试日纯氢</v>
      </c>
      <c r="L1504" s="6">
        <f t="shared" si="94"/>
        <v>77.5</v>
      </c>
      <c r="M1504" s="5">
        <f t="shared" si="95"/>
        <v>0</v>
      </c>
      <c r="N1504" s="5" t="s">
        <v>7854</v>
      </c>
      <c r="O1504" s="5" t="s">
        <v>7855</v>
      </c>
      <c r="P1504" s="5" t="s">
        <v>7856</v>
      </c>
    </row>
    <row r="1505" ht="19" customHeight="1" spans="1:16">
      <c r="A1505" s="5">
        <v>62</v>
      </c>
      <c r="B1505" s="5" t="s">
        <v>233</v>
      </c>
      <c r="C1505" s="5" t="s">
        <v>49</v>
      </c>
      <c r="D1505" s="8" t="s">
        <v>466</v>
      </c>
      <c r="E1505" s="6">
        <v>172.6</v>
      </c>
      <c r="F1505" s="6">
        <v>195.9</v>
      </c>
      <c r="G1505" s="6">
        <v>152.2</v>
      </c>
      <c r="H1505" s="5" t="s">
        <v>120</v>
      </c>
      <c r="I1505" s="6">
        <f t="shared" si="92"/>
        <v>-23.3</v>
      </c>
      <c r="J1505" s="5" t="str">
        <f>IF(H1505="否","不适用",IF(AND(ISNUMBER(E1505),ISNUMBER(F1505)),IF(I1505&gt;规则与名单!$B$2,"是","否"),"未判定"))</f>
        <v>不适用</v>
      </c>
      <c r="K1505" s="5" t="str">
        <f t="shared" si="93"/>
        <v>非测试日纯氢</v>
      </c>
      <c r="L1505" s="6">
        <f t="shared" si="94"/>
        <v>152.2</v>
      </c>
      <c r="M1505" s="5">
        <f t="shared" si="95"/>
        <v>0</v>
      </c>
      <c r="N1505" s="5" t="s">
        <v>7857</v>
      </c>
      <c r="O1505" s="5" t="s">
        <v>7858</v>
      </c>
      <c r="P1505" s="5" t="s">
        <v>7859</v>
      </c>
    </row>
    <row r="1506" ht="19" customHeight="1" spans="1:16">
      <c r="A1506" s="5">
        <v>62</v>
      </c>
      <c r="B1506" s="5" t="s">
        <v>233</v>
      </c>
      <c r="C1506" s="5" t="s">
        <v>49</v>
      </c>
      <c r="D1506" s="8" t="s">
        <v>333</v>
      </c>
      <c r="E1506" s="6">
        <v>244.3</v>
      </c>
      <c r="F1506" s="6">
        <v>231.3</v>
      </c>
      <c r="G1506" s="6">
        <v>153.1</v>
      </c>
      <c r="H1506" s="5" t="s">
        <v>120</v>
      </c>
      <c r="I1506" s="6">
        <f t="shared" si="92"/>
        <v>13</v>
      </c>
      <c r="J1506" s="5" t="str">
        <f>IF(H1506="否","不适用",IF(AND(ISNUMBER(E1506),ISNUMBER(F1506)),IF(I1506&gt;规则与名单!$B$2,"是","否"),"未判定"))</f>
        <v>不适用</v>
      </c>
      <c r="K1506" s="5" t="str">
        <f t="shared" si="93"/>
        <v>非测试日纯氢</v>
      </c>
      <c r="L1506" s="6">
        <f t="shared" si="94"/>
        <v>153.1</v>
      </c>
      <c r="M1506" s="5">
        <f t="shared" si="95"/>
        <v>0</v>
      </c>
      <c r="N1506" s="5" t="s">
        <v>7860</v>
      </c>
      <c r="O1506" s="5" t="s">
        <v>7861</v>
      </c>
      <c r="P1506" s="5" t="s">
        <v>7862</v>
      </c>
    </row>
    <row r="1507" ht="19" customHeight="1" spans="1:16">
      <c r="A1507" s="5">
        <v>62</v>
      </c>
      <c r="B1507" s="5" t="s">
        <v>233</v>
      </c>
      <c r="C1507" s="5" t="s">
        <v>49</v>
      </c>
      <c r="D1507" s="8" t="s">
        <v>175</v>
      </c>
      <c r="E1507" s="6">
        <v>77.5</v>
      </c>
      <c r="F1507" s="6">
        <v>79.7</v>
      </c>
      <c r="G1507" s="6">
        <v>77.5</v>
      </c>
      <c r="H1507" s="5" t="s">
        <v>120</v>
      </c>
      <c r="I1507" s="6">
        <f t="shared" si="92"/>
        <v>-2.2</v>
      </c>
      <c r="J1507" s="5" t="str">
        <f>IF(H1507="否","不适用",IF(AND(ISNUMBER(E1507),ISNUMBER(F1507)),IF(I1507&gt;规则与名单!$B$2,"是","否"),"未判定"))</f>
        <v>不适用</v>
      </c>
      <c r="K1507" s="5" t="str">
        <f t="shared" si="93"/>
        <v>非测试日纯氢</v>
      </c>
      <c r="L1507" s="6">
        <f t="shared" si="94"/>
        <v>77.5</v>
      </c>
      <c r="M1507" s="5">
        <f t="shared" si="95"/>
        <v>0</v>
      </c>
      <c r="N1507" s="5" t="s">
        <v>7863</v>
      </c>
      <c r="O1507" s="5" t="s">
        <v>7864</v>
      </c>
      <c r="P1507" s="5" t="s">
        <v>7865</v>
      </c>
    </row>
    <row r="1508" ht="19" customHeight="1" spans="1:16">
      <c r="A1508" s="5">
        <v>62</v>
      </c>
      <c r="B1508" s="5" t="s">
        <v>233</v>
      </c>
      <c r="C1508" s="5" t="s">
        <v>49</v>
      </c>
      <c r="D1508" s="8" t="s">
        <v>3402</v>
      </c>
      <c r="E1508" s="6">
        <v>79.9</v>
      </c>
      <c r="F1508" s="6">
        <v>81.7</v>
      </c>
      <c r="G1508" s="6">
        <v>79.8</v>
      </c>
      <c r="H1508" s="5" t="s">
        <v>120</v>
      </c>
      <c r="I1508" s="6">
        <f t="shared" si="92"/>
        <v>-1.8</v>
      </c>
      <c r="J1508" s="5" t="str">
        <f>IF(H1508="否","不适用",IF(AND(ISNUMBER(E1508),ISNUMBER(F1508)),IF(I1508&gt;规则与名单!$B$2,"是","否"),"未判定"))</f>
        <v>不适用</v>
      </c>
      <c r="K1508" s="5" t="str">
        <f t="shared" si="93"/>
        <v>非测试日纯氢</v>
      </c>
      <c r="L1508" s="6">
        <f t="shared" si="94"/>
        <v>79.8</v>
      </c>
      <c r="M1508" s="5">
        <f t="shared" si="95"/>
        <v>0</v>
      </c>
      <c r="N1508" s="5" t="s">
        <v>7866</v>
      </c>
      <c r="O1508" s="5" t="s">
        <v>7867</v>
      </c>
      <c r="P1508" s="5" t="s">
        <v>7868</v>
      </c>
    </row>
    <row r="1509" ht="19" customHeight="1" spans="1:16">
      <c r="A1509" s="5">
        <v>62</v>
      </c>
      <c r="B1509" s="5" t="s">
        <v>233</v>
      </c>
      <c r="C1509" s="5" t="s">
        <v>49</v>
      </c>
      <c r="D1509" s="8" t="s">
        <v>487</v>
      </c>
      <c r="E1509" s="6">
        <v>176.5</v>
      </c>
      <c r="F1509" s="6">
        <v>189.9</v>
      </c>
      <c r="G1509" s="6">
        <v>133.2</v>
      </c>
      <c r="H1509" s="5" t="s">
        <v>120</v>
      </c>
      <c r="I1509" s="6">
        <f t="shared" si="92"/>
        <v>-13.4</v>
      </c>
      <c r="J1509" s="5" t="str">
        <f>IF(H1509="否","不适用",IF(AND(ISNUMBER(E1509),ISNUMBER(F1509)),IF(I1509&gt;规则与名单!$B$2,"是","否"),"未判定"))</f>
        <v>不适用</v>
      </c>
      <c r="K1509" s="5" t="str">
        <f t="shared" si="93"/>
        <v>非测试日纯氢</v>
      </c>
      <c r="L1509" s="6">
        <f t="shared" si="94"/>
        <v>133.2</v>
      </c>
      <c r="M1509" s="5">
        <f t="shared" si="95"/>
        <v>0</v>
      </c>
      <c r="N1509" s="5" t="s">
        <v>7869</v>
      </c>
      <c r="O1509" s="5" t="s">
        <v>7870</v>
      </c>
      <c r="P1509" s="5" t="s">
        <v>7871</v>
      </c>
    </row>
    <row r="1510" ht="19" customHeight="1" spans="1:16">
      <c r="A1510" s="5">
        <v>62</v>
      </c>
      <c r="B1510" s="5" t="s">
        <v>233</v>
      </c>
      <c r="C1510" s="5" t="s">
        <v>49</v>
      </c>
      <c r="D1510" s="8" t="s">
        <v>121</v>
      </c>
      <c r="E1510" s="6">
        <v>230.2</v>
      </c>
      <c r="F1510" s="6">
        <v>225.8</v>
      </c>
      <c r="G1510" s="6">
        <v>208.8</v>
      </c>
      <c r="H1510" s="5" t="s">
        <v>120</v>
      </c>
      <c r="I1510" s="6">
        <f t="shared" si="92"/>
        <v>4.39999999999998</v>
      </c>
      <c r="J1510" s="5" t="str">
        <f>IF(H1510="否","不适用",IF(AND(ISNUMBER(E1510),ISNUMBER(F1510)),IF(I1510&gt;规则与名单!$B$2,"是","否"),"未判定"))</f>
        <v>不适用</v>
      </c>
      <c r="K1510" s="5" t="str">
        <f t="shared" si="93"/>
        <v>非测试日纯氢</v>
      </c>
      <c r="L1510" s="6">
        <f t="shared" si="94"/>
        <v>208.8</v>
      </c>
      <c r="M1510" s="5">
        <f t="shared" si="95"/>
        <v>0</v>
      </c>
      <c r="N1510" s="5" t="s">
        <v>7872</v>
      </c>
      <c r="O1510" s="5" t="s">
        <v>7873</v>
      </c>
      <c r="P1510" s="5" t="s">
        <v>7874</v>
      </c>
    </row>
    <row r="1511" ht="19" customHeight="1" spans="1:16">
      <c r="A1511" s="5">
        <v>62</v>
      </c>
      <c r="B1511" s="5" t="s">
        <v>233</v>
      </c>
      <c r="C1511" s="5" t="s">
        <v>49</v>
      </c>
      <c r="D1511" s="8" t="s">
        <v>170</v>
      </c>
      <c r="E1511" s="6">
        <v>114.2</v>
      </c>
      <c r="F1511" s="6">
        <v>152.378</v>
      </c>
      <c r="G1511" s="6">
        <v>147.6</v>
      </c>
      <c r="H1511" s="5" t="s">
        <v>120</v>
      </c>
      <c r="I1511" s="6">
        <f t="shared" si="92"/>
        <v>-38.178</v>
      </c>
      <c r="J1511" s="5" t="str">
        <f>IF(H1511="否","不适用",IF(AND(ISNUMBER(E1511),ISNUMBER(F1511)),IF(I1511&gt;规则与名单!$B$2,"是","否"),"未判定"))</f>
        <v>不适用</v>
      </c>
      <c r="K1511" s="5" t="str">
        <f t="shared" si="93"/>
        <v>非测试日纯氢</v>
      </c>
      <c r="L1511" s="6">
        <f t="shared" si="94"/>
        <v>147.6</v>
      </c>
      <c r="M1511" s="5">
        <f t="shared" si="95"/>
        <v>0</v>
      </c>
      <c r="N1511" s="5" t="s">
        <v>7875</v>
      </c>
      <c r="O1511" s="5" t="s">
        <v>7876</v>
      </c>
      <c r="P1511" s="5" t="s">
        <v>7877</v>
      </c>
    </row>
    <row r="1512" ht="19" customHeight="1" spans="1:16">
      <c r="A1512" s="5">
        <v>62</v>
      </c>
      <c r="B1512" s="5" t="s">
        <v>233</v>
      </c>
      <c r="C1512" s="5" t="s">
        <v>49</v>
      </c>
      <c r="D1512" s="8" t="s">
        <v>644</v>
      </c>
      <c r="E1512" s="6">
        <v>214.7</v>
      </c>
      <c r="F1512" s="6">
        <v>177.5</v>
      </c>
      <c r="G1512" s="6">
        <v>168</v>
      </c>
      <c r="H1512" s="5" t="s">
        <v>120</v>
      </c>
      <c r="I1512" s="6">
        <f t="shared" si="92"/>
        <v>37.2</v>
      </c>
      <c r="J1512" s="5" t="str">
        <f>IF(H1512="否","不适用",IF(AND(ISNUMBER(E1512),ISNUMBER(F1512)),IF(I1512&gt;规则与名单!$B$2,"是","否"),"未判定"))</f>
        <v>不适用</v>
      </c>
      <c r="K1512" s="5" t="str">
        <f t="shared" si="93"/>
        <v>非测试日纯氢</v>
      </c>
      <c r="L1512" s="6">
        <f t="shared" si="94"/>
        <v>168</v>
      </c>
      <c r="M1512" s="5">
        <f t="shared" si="95"/>
        <v>0</v>
      </c>
      <c r="N1512" s="5" t="s">
        <v>7878</v>
      </c>
      <c r="O1512" s="5" t="s">
        <v>7879</v>
      </c>
      <c r="P1512" s="5" t="s">
        <v>7880</v>
      </c>
    </row>
    <row r="1513" ht="19" customHeight="1" spans="1:16">
      <c r="A1513" s="5">
        <v>62</v>
      </c>
      <c r="B1513" s="5" t="s">
        <v>233</v>
      </c>
      <c r="C1513" s="5" t="s">
        <v>49</v>
      </c>
      <c r="D1513" s="8" t="s">
        <v>3418</v>
      </c>
      <c r="E1513" s="6">
        <v>95.7</v>
      </c>
      <c r="F1513" s="6">
        <v>99.9</v>
      </c>
      <c r="G1513" s="6">
        <v>95.6</v>
      </c>
      <c r="H1513" s="5" t="s">
        <v>120</v>
      </c>
      <c r="I1513" s="6">
        <f t="shared" si="92"/>
        <v>-4.2</v>
      </c>
      <c r="J1513" s="5" t="str">
        <f>IF(H1513="否","不适用",IF(AND(ISNUMBER(E1513),ISNUMBER(F1513)),IF(I1513&gt;规则与名单!$B$2,"是","否"),"未判定"))</f>
        <v>不适用</v>
      </c>
      <c r="K1513" s="5" t="str">
        <f t="shared" si="93"/>
        <v>非测试日纯氢</v>
      </c>
      <c r="L1513" s="6">
        <f t="shared" si="94"/>
        <v>95.6</v>
      </c>
      <c r="M1513" s="5">
        <f t="shared" si="95"/>
        <v>0</v>
      </c>
      <c r="N1513" s="5" t="s">
        <v>7881</v>
      </c>
      <c r="O1513" s="5" t="s">
        <v>7882</v>
      </c>
      <c r="P1513" s="5" t="s">
        <v>7883</v>
      </c>
    </row>
    <row r="1514" ht="19" customHeight="1" spans="1:16">
      <c r="A1514" s="5">
        <v>62</v>
      </c>
      <c r="B1514" s="5" t="s">
        <v>233</v>
      </c>
      <c r="C1514" s="5" t="s">
        <v>49</v>
      </c>
      <c r="D1514" s="8" t="s">
        <v>3422</v>
      </c>
      <c r="E1514" s="6"/>
      <c r="F1514" s="6">
        <v>0</v>
      </c>
      <c r="G1514" s="6"/>
      <c r="H1514" s="5" t="s">
        <v>120</v>
      </c>
      <c r="I1514" s="6" t="str">
        <f t="shared" si="92"/>
        <v/>
      </c>
      <c r="J1514" s="5" t="str">
        <f>IF(H1514="否","不适用",IF(AND(ISNUMBER(E1514),ISNUMBER(F1514)),IF(I1514&gt;规则与名单!$B$2,"是","否"),"未判定"))</f>
        <v>不适用</v>
      </c>
      <c r="K1514" s="5" t="str">
        <f t="shared" si="93"/>
        <v>缺失</v>
      </c>
      <c r="L1514" s="6" t="str">
        <f t="shared" si="94"/>
        <v/>
      </c>
      <c r="M1514" s="5">
        <f t="shared" si="95"/>
        <v>1</v>
      </c>
      <c r="N1514" s="5" t="s">
        <v>7884</v>
      </c>
      <c r="O1514" s="5" t="s">
        <v>7885</v>
      </c>
      <c r="P1514" s="5" t="s">
        <v>7886</v>
      </c>
    </row>
    <row r="1515" ht="19" customHeight="1" spans="1:16">
      <c r="A1515" s="5">
        <v>62</v>
      </c>
      <c r="B1515" s="5" t="s">
        <v>233</v>
      </c>
      <c r="C1515" s="5" t="s">
        <v>49</v>
      </c>
      <c r="D1515" s="8" t="s">
        <v>336</v>
      </c>
      <c r="E1515" s="6"/>
      <c r="F1515" s="6">
        <v>0</v>
      </c>
      <c r="G1515" s="6"/>
      <c r="H1515" s="5" t="s">
        <v>120</v>
      </c>
      <c r="I1515" s="6" t="str">
        <f t="shared" si="92"/>
        <v/>
      </c>
      <c r="J1515" s="5" t="str">
        <f>IF(H1515="否","不适用",IF(AND(ISNUMBER(E1515),ISNUMBER(F1515)),IF(I1515&gt;规则与名单!$B$2,"是","否"),"未判定"))</f>
        <v>不适用</v>
      </c>
      <c r="K1515" s="5" t="str">
        <f t="shared" si="93"/>
        <v>缺失</v>
      </c>
      <c r="L1515" s="6" t="str">
        <f t="shared" si="94"/>
        <v/>
      </c>
      <c r="M1515" s="5">
        <f t="shared" si="95"/>
        <v>1</v>
      </c>
      <c r="N1515" s="5" t="s">
        <v>7887</v>
      </c>
      <c r="O1515" s="5" t="s">
        <v>7888</v>
      </c>
      <c r="P1515" s="5" t="s">
        <v>7889</v>
      </c>
    </row>
    <row r="1516" ht="19" customHeight="1" spans="1:16">
      <c r="A1516" s="5">
        <v>62</v>
      </c>
      <c r="B1516" s="5" t="s">
        <v>233</v>
      </c>
      <c r="C1516" s="5" t="s">
        <v>49</v>
      </c>
      <c r="D1516" s="8" t="s">
        <v>653</v>
      </c>
      <c r="E1516" s="6">
        <v>70.7</v>
      </c>
      <c r="F1516" s="6">
        <v>172.1</v>
      </c>
      <c r="G1516" s="6">
        <v>165.3</v>
      </c>
      <c r="H1516" s="5" t="s">
        <v>120</v>
      </c>
      <c r="I1516" s="6">
        <f t="shared" si="92"/>
        <v>-101.4</v>
      </c>
      <c r="J1516" s="5" t="str">
        <f>IF(H1516="否","不适用",IF(AND(ISNUMBER(E1516),ISNUMBER(F1516)),IF(I1516&gt;规则与名单!$B$2,"是","否"),"未判定"))</f>
        <v>不适用</v>
      </c>
      <c r="K1516" s="5" t="str">
        <f t="shared" si="93"/>
        <v>非测试日纯氢</v>
      </c>
      <c r="L1516" s="6">
        <f t="shared" si="94"/>
        <v>165.3</v>
      </c>
      <c r="M1516" s="5">
        <f t="shared" si="95"/>
        <v>0</v>
      </c>
      <c r="N1516" s="5" t="s">
        <v>7890</v>
      </c>
      <c r="O1516" s="5" t="s">
        <v>7891</v>
      </c>
      <c r="P1516" s="5" t="s">
        <v>7892</v>
      </c>
    </row>
    <row r="1517" ht="19" customHeight="1" spans="1:16">
      <c r="A1517" s="5">
        <v>62</v>
      </c>
      <c r="B1517" s="5" t="s">
        <v>233</v>
      </c>
      <c r="C1517" s="5" t="s">
        <v>49</v>
      </c>
      <c r="D1517" s="8" t="s">
        <v>140</v>
      </c>
      <c r="E1517" s="6">
        <v>319.6</v>
      </c>
      <c r="F1517" s="6">
        <v>229.4</v>
      </c>
      <c r="G1517" s="6">
        <v>220</v>
      </c>
      <c r="H1517" s="5" t="s">
        <v>120</v>
      </c>
      <c r="I1517" s="6">
        <f t="shared" si="92"/>
        <v>90.2</v>
      </c>
      <c r="J1517" s="5" t="str">
        <f>IF(H1517="否","不适用",IF(AND(ISNUMBER(E1517),ISNUMBER(F1517)),IF(I1517&gt;规则与名单!$B$2,"是","否"),"未判定"))</f>
        <v>不适用</v>
      </c>
      <c r="K1517" s="5" t="str">
        <f t="shared" si="93"/>
        <v>非测试日纯氢</v>
      </c>
      <c r="L1517" s="6">
        <f t="shared" si="94"/>
        <v>220</v>
      </c>
      <c r="M1517" s="5">
        <f t="shared" si="95"/>
        <v>0</v>
      </c>
      <c r="N1517" s="5" t="s">
        <v>7893</v>
      </c>
      <c r="O1517" s="5" t="s">
        <v>7894</v>
      </c>
      <c r="P1517" s="5" t="s">
        <v>7895</v>
      </c>
    </row>
    <row r="1518" ht="19" customHeight="1" spans="1:16">
      <c r="A1518" s="5">
        <v>62</v>
      </c>
      <c r="B1518" s="5" t="s">
        <v>233</v>
      </c>
      <c r="C1518" s="5" t="s">
        <v>49</v>
      </c>
      <c r="D1518" s="8" t="s">
        <v>115</v>
      </c>
      <c r="E1518" s="6">
        <v>178.3</v>
      </c>
      <c r="F1518" s="6">
        <v>180.4</v>
      </c>
      <c r="G1518" s="6">
        <v>178</v>
      </c>
      <c r="H1518" s="5" t="s">
        <v>120</v>
      </c>
      <c r="I1518" s="6">
        <f t="shared" si="92"/>
        <v>-2.09999999999999</v>
      </c>
      <c r="J1518" s="5" t="str">
        <f>IF(H1518="否","不适用",IF(AND(ISNUMBER(E1518),ISNUMBER(F1518)),IF(I1518&gt;规则与名单!$B$2,"是","否"),"未判定"))</f>
        <v>不适用</v>
      </c>
      <c r="K1518" s="5" t="str">
        <f t="shared" si="93"/>
        <v>非测试日纯氢</v>
      </c>
      <c r="L1518" s="6">
        <f t="shared" si="94"/>
        <v>178</v>
      </c>
      <c r="M1518" s="5">
        <f t="shared" si="95"/>
        <v>0</v>
      </c>
      <c r="N1518" s="5" t="s">
        <v>7896</v>
      </c>
      <c r="O1518" s="5" t="s">
        <v>7897</v>
      </c>
      <c r="P1518" s="5" t="s">
        <v>7898</v>
      </c>
    </row>
    <row r="1519" ht="19" customHeight="1" spans="1:16">
      <c r="A1519" s="5">
        <v>63</v>
      </c>
      <c r="B1519" s="5" t="s">
        <v>235</v>
      </c>
      <c r="C1519" s="5" t="s">
        <v>49</v>
      </c>
      <c r="D1519" s="8" t="s">
        <v>114</v>
      </c>
      <c r="E1519" s="6">
        <v>491.8</v>
      </c>
      <c r="F1519" s="6">
        <v>446.8</v>
      </c>
      <c r="G1519" s="6">
        <v>371.4</v>
      </c>
      <c r="H1519" s="5" t="s">
        <v>120</v>
      </c>
      <c r="I1519" s="6">
        <f t="shared" si="92"/>
        <v>45</v>
      </c>
      <c r="J1519" s="5" t="str">
        <f>IF(H1519="否","不适用",IF(AND(ISNUMBER(E1519),ISNUMBER(F1519)),IF(I1519&gt;规则与名单!$B$2,"是","否"),"未判定"))</f>
        <v>不适用</v>
      </c>
      <c r="K1519" s="5" t="str">
        <f t="shared" si="93"/>
        <v>非测试日纯氢</v>
      </c>
      <c r="L1519" s="6">
        <f t="shared" si="94"/>
        <v>371.4</v>
      </c>
      <c r="M1519" s="5">
        <f t="shared" si="95"/>
        <v>0</v>
      </c>
      <c r="N1519" s="5" t="s">
        <v>7899</v>
      </c>
      <c r="O1519" s="5" t="s">
        <v>7900</v>
      </c>
      <c r="P1519" s="5" t="s">
        <v>7901</v>
      </c>
    </row>
    <row r="1520" ht="19" customHeight="1" spans="1:16">
      <c r="A1520" s="5">
        <v>63</v>
      </c>
      <c r="B1520" s="5" t="s">
        <v>235</v>
      </c>
      <c r="C1520" s="5" t="s">
        <v>49</v>
      </c>
      <c r="D1520" s="8" t="s">
        <v>605</v>
      </c>
      <c r="E1520" s="6"/>
      <c r="F1520" s="6">
        <v>0</v>
      </c>
      <c r="G1520" s="6"/>
      <c r="H1520" s="5" t="s">
        <v>120</v>
      </c>
      <c r="I1520" s="6" t="str">
        <f t="shared" si="92"/>
        <v/>
      </c>
      <c r="J1520" s="5" t="str">
        <f>IF(H1520="否","不适用",IF(AND(ISNUMBER(E1520),ISNUMBER(F1520)),IF(I1520&gt;规则与名单!$B$2,"是","否"),"未判定"))</f>
        <v>不适用</v>
      </c>
      <c r="K1520" s="5" t="str">
        <f t="shared" si="93"/>
        <v>缺失</v>
      </c>
      <c r="L1520" s="6" t="str">
        <f t="shared" si="94"/>
        <v/>
      </c>
      <c r="M1520" s="5">
        <f t="shared" si="95"/>
        <v>1</v>
      </c>
      <c r="N1520" s="5" t="s">
        <v>7902</v>
      </c>
      <c r="O1520" s="5" t="s">
        <v>7903</v>
      </c>
      <c r="P1520" s="5" t="s">
        <v>7904</v>
      </c>
    </row>
    <row r="1521" ht="19" customHeight="1" spans="1:16">
      <c r="A1521" s="5">
        <v>63</v>
      </c>
      <c r="B1521" s="5" t="s">
        <v>235</v>
      </c>
      <c r="C1521" s="5" t="s">
        <v>49</v>
      </c>
      <c r="D1521" s="8" t="s">
        <v>186</v>
      </c>
      <c r="E1521" s="6">
        <v>0.1</v>
      </c>
      <c r="F1521" s="6">
        <v>0</v>
      </c>
      <c r="G1521" s="6"/>
      <c r="H1521" s="5" t="s">
        <v>120</v>
      </c>
      <c r="I1521" s="6">
        <f t="shared" si="92"/>
        <v>0.1</v>
      </c>
      <c r="J1521" s="5" t="str">
        <f>IF(H1521="否","不适用",IF(AND(ISNUMBER(E1521),ISNUMBER(F1521)),IF(I1521&gt;规则与名单!$B$2,"是","否"),"未判定"))</f>
        <v>不适用</v>
      </c>
      <c r="K1521" s="5" t="str">
        <f t="shared" si="93"/>
        <v>非测试日仪表</v>
      </c>
      <c r="L1521" s="6">
        <f t="shared" si="94"/>
        <v>0.1</v>
      </c>
      <c r="M1521" s="5">
        <f t="shared" si="95"/>
        <v>0</v>
      </c>
      <c r="N1521" s="5" t="s">
        <v>7905</v>
      </c>
      <c r="O1521" s="5" t="s">
        <v>7906</v>
      </c>
      <c r="P1521" s="5" t="s">
        <v>7907</v>
      </c>
    </row>
    <row r="1522" ht="19" customHeight="1" spans="1:16">
      <c r="A1522" s="5">
        <v>63</v>
      </c>
      <c r="B1522" s="5" t="s">
        <v>235</v>
      </c>
      <c r="C1522" s="5" t="s">
        <v>49</v>
      </c>
      <c r="D1522" s="8" t="s">
        <v>165</v>
      </c>
      <c r="E1522" s="6">
        <v>339.7</v>
      </c>
      <c r="F1522" s="6">
        <v>346.5</v>
      </c>
      <c r="G1522" s="6">
        <v>339.4</v>
      </c>
      <c r="H1522" s="5" t="s">
        <v>120</v>
      </c>
      <c r="I1522" s="6">
        <f t="shared" si="92"/>
        <v>-6.80000000000001</v>
      </c>
      <c r="J1522" s="5" t="str">
        <f>IF(H1522="否","不适用",IF(AND(ISNUMBER(E1522),ISNUMBER(F1522)),IF(I1522&gt;规则与名单!$B$2,"是","否"),"未判定"))</f>
        <v>不适用</v>
      </c>
      <c r="K1522" s="5" t="str">
        <f t="shared" si="93"/>
        <v>非测试日纯氢</v>
      </c>
      <c r="L1522" s="6">
        <f t="shared" si="94"/>
        <v>339.4</v>
      </c>
      <c r="M1522" s="5">
        <f t="shared" si="95"/>
        <v>0</v>
      </c>
      <c r="N1522" s="5" t="s">
        <v>7908</v>
      </c>
      <c r="O1522" s="5" t="s">
        <v>7909</v>
      </c>
      <c r="P1522" s="5" t="s">
        <v>7910</v>
      </c>
    </row>
    <row r="1523" ht="19" customHeight="1" spans="1:16">
      <c r="A1523" s="5">
        <v>63</v>
      </c>
      <c r="B1523" s="5" t="s">
        <v>235</v>
      </c>
      <c r="C1523" s="5" t="s">
        <v>49</v>
      </c>
      <c r="D1523" s="8" t="s">
        <v>151</v>
      </c>
      <c r="E1523" s="6">
        <v>68.6</v>
      </c>
      <c r="F1523" s="6">
        <v>71.5</v>
      </c>
      <c r="G1523" s="6">
        <v>68.6</v>
      </c>
      <c r="H1523" s="5" t="s">
        <v>120</v>
      </c>
      <c r="I1523" s="6">
        <f t="shared" si="92"/>
        <v>-2.90000000000001</v>
      </c>
      <c r="J1523" s="5" t="str">
        <f>IF(H1523="否","不适用",IF(AND(ISNUMBER(E1523),ISNUMBER(F1523)),IF(I1523&gt;规则与名单!$B$2,"是","否"),"未判定"))</f>
        <v>不适用</v>
      </c>
      <c r="K1523" s="5" t="str">
        <f t="shared" si="93"/>
        <v>非测试日纯氢</v>
      </c>
      <c r="L1523" s="6">
        <f t="shared" si="94"/>
        <v>68.6</v>
      </c>
      <c r="M1523" s="5">
        <f t="shared" si="95"/>
        <v>0</v>
      </c>
      <c r="N1523" s="5" t="s">
        <v>7911</v>
      </c>
      <c r="O1523" s="5" t="s">
        <v>7912</v>
      </c>
      <c r="P1523" s="5" t="s">
        <v>7913</v>
      </c>
    </row>
    <row r="1524" ht="19" customHeight="1" spans="1:16">
      <c r="A1524" s="5">
        <v>63</v>
      </c>
      <c r="B1524" s="5" t="s">
        <v>235</v>
      </c>
      <c r="C1524" s="5" t="s">
        <v>49</v>
      </c>
      <c r="D1524" s="8" t="s">
        <v>3358</v>
      </c>
      <c r="E1524" s="6">
        <v>89.3</v>
      </c>
      <c r="F1524" s="6">
        <v>92.8</v>
      </c>
      <c r="G1524" s="6">
        <v>85.1</v>
      </c>
      <c r="H1524" s="5" t="s">
        <v>120</v>
      </c>
      <c r="I1524" s="6">
        <f t="shared" si="92"/>
        <v>-3.5</v>
      </c>
      <c r="J1524" s="5" t="str">
        <f>IF(H1524="否","不适用",IF(AND(ISNUMBER(E1524),ISNUMBER(F1524)),IF(I1524&gt;规则与名单!$B$2,"是","否"),"未判定"))</f>
        <v>不适用</v>
      </c>
      <c r="K1524" s="5" t="str">
        <f t="shared" si="93"/>
        <v>非测试日纯氢</v>
      </c>
      <c r="L1524" s="6">
        <f t="shared" si="94"/>
        <v>85.1</v>
      </c>
      <c r="M1524" s="5">
        <f t="shared" si="95"/>
        <v>0</v>
      </c>
      <c r="N1524" s="5" t="s">
        <v>7914</v>
      </c>
      <c r="O1524" s="5" t="s">
        <v>7915</v>
      </c>
      <c r="P1524" s="5" t="s">
        <v>7916</v>
      </c>
    </row>
    <row r="1525" ht="19" customHeight="1" spans="1:16">
      <c r="A1525" s="5">
        <v>63</v>
      </c>
      <c r="B1525" s="5" t="s">
        <v>235</v>
      </c>
      <c r="C1525" s="5" t="s">
        <v>49</v>
      </c>
      <c r="D1525" s="8" t="s">
        <v>272</v>
      </c>
      <c r="E1525" s="6">
        <v>148.6</v>
      </c>
      <c r="F1525" s="6">
        <v>152.8</v>
      </c>
      <c r="G1525" s="6">
        <v>127.8</v>
      </c>
      <c r="H1525" s="5" t="s">
        <v>120</v>
      </c>
      <c r="I1525" s="6">
        <f t="shared" si="92"/>
        <v>-4.20000000000002</v>
      </c>
      <c r="J1525" s="5" t="str">
        <f>IF(H1525="否","不适用",IF(AND(ISNUMBER(E1525),ISNUMBER(F1525)),IF(I1525&gt;规则与名单!$B$2,"是","否"),"未判定"))</f>
        <v>不适用</v>
      </c>
      <c r="K1525" s="5" t="str">
        <f t="shared" si="93"/>
        <v>非测试日纯氢</v>
      </c>
      <c r="L1525" s="6">
        <f t="shared" si="94"/>
        <v>127.8</v>
      </c>
      <c r="M1525" s="5">
        <f t="shared" si="95"/>
        <v>0</v>
      </c>
      <c r="N1525" s="5" t="s">
        <v>7917</v>
      </c>
      <c r="O1525" s="5" t="s">
        <v>7918</v>
      </c>
      <c r="P1525" s="5" t="s">
        <v>7919</v>
      </c>
    </row>
    <row r="1526" ht="19" customHeight="1" spans="1:16">
      <c r="A1526" s="5">
        <v>63</v>
      </c>
      <c r="B1526" s="5" t="s">
        <v>235</v>
      </c>
      <c r="C1526" s="5" t="s">
        <v>49</v>
      </c>
      <c r="D1526" s="8" t="s">
        <v>506</v>
      </c>
      <c r="E1526" s="6">
        <v>88.4</v>
      </c>
      <c r="F1526" s="6">
        <v>150.7</v>
      </c>
      <c r="G1526" s="6">
        <v>140.6</v>
      </c>
      <c r="H1526" s="5" t="s">
        <v>120</v>
      </c>
      <c r="I1526" s="6">
        <f t="shared" si="92"/>
        <v>-62.3</v>
      </c>
      <c r="J1526" s="5" t="str">
        <f>IF(H1526="否","不适用",IF(AND(ISNUMBER(E1526),ISNUMBER(F1526)),IF(I1526&gt;规则与名单!$B$2,"是","否"),"未判定"))</f>
        <v>不适用</v>
      </c>
      <c r="K1526" s="5" t="str">
        <f t="shared" si="93"/>
        <v>非测试日纯氢</v>
      </c>
      <c r="L1526" s="6">
        <f t="shared" si="94"/>
        <v>140.6</v>
      </c>
      <c r="M1526" s="5">
        <f t="shared" si="95"/>
        <v>0</v>
      </c>
      <c r="N1526" s="5" t="s">
        <v>7920</v>
      </c>
      <c r="O1526" s="5" t="s">
        <v>7921</v>
      </c>
      <c r="P1526" s="5" t="s">
        <v>7922</v>
      </c>
    </row>
    <row r="1527" ht="19" customHeight="1" spans="1:16">
      <c r="A1527" s="5">
        <v>63</v>
      </c>
      <c r="B1527" s="5" t="s">
        <v>235</v>
      </c>
      <c r="C1527" s="5" t="s">
        <v>49</v>
      </c>
      <c r="D1527" s="8" t="s">
        <v>673</v>
      </c>
      <c r="E1527" s="6">
        <v>174.7</v>
      </c>
      <c r="F1527" s="6">
        <v>128.3</v>
      </c>
      <c r="G1527" s="6">
        <v>120</v>
      </c>
      <c r="H1527" s="5" t="s">
        <v>120</v>
      </c>
      <c r="I1527" s="6">
        <f t="shared" si="92"/>
        <v>46.4</v>
      </c>
      <c r="J1527" s="5" t="str">
        <f>IF(H1527="否","不适用",IF(AND(ISNUMBER(E1527),ISNUMBER(F1527)),IF(I1527&gt;规则与名单!$B$2,"是","否"),"未判定"))</f>
        <v>不适用</v>
      </c>
      <c r="K1527" s="5" t="str">
        <f t="shared" si="93"/>
        <v>非测试日纯氢</v>
      </c>
      <c r="L1527" s="6">
        <f t="shared" si="94"/>
        <v>120</v>
      </c>
      <c r="M1527" s="5">
        <f t="shared" si="95"/>
        <v>0</v>
      </c>
      <c r="N1527" s="5" t="s">
        <v>7923</v>
      </c>
      <c r="O1527" s="5" t="s">
        <v>7924</v>
      </c>
      <c r="P1527" s="5" t="s">
        <v>7925</v>
      </c>
    </row>
    <row r="1528" ht="19" customHeight="1" spans="1:16">
      <c r="A1528" s="5">
        <v>63</v>
      </c>
      <c r="B1528" s="5" t="s">
        <v>235</v>
      </c>
      <c r="C1528" s="5" t="s">
        <v>49</v>
      </c>
      <c r="D1528" s="8" t="s">
        <v>183</v>
      </c>
      <c r="E1528" s="6"/>
      <c r="F1528" s="6">
        <v>0</v>
      </c>
      <c r="G1528" s="6"/>
      <c r="H1528" s="5" t="s">
        <v>120</v>
      </c>
      <c r="I1528" s="6" t="str">
        <f t="shared" si="92"/>
        <v/>
      </c>
      <c r="J1528" s="5" t="str">
        <f>IF(H1528="否","不适用",IF(AND(ISNUMBER(E1528),ISNUMBER(F1528)),IF(I1528&gt;规则与名单!$B$2,"是","否"),"未判定"))</f>
        <v>不适用</v>
      </c>
      <c r="K1528" s="5" t="str">
        <f t="shared" si="93"/>
        <v>缺失</v>
      </c>
      <c r="L1528" s="6" t="str">
        <f t="shared" si="94"/>
        <v/>
      </c>
      <c r="M1528" s="5">
        <f t="shared" si="95"/>
        <v>1</v>
      </c>
      <c r="N1528" s="5" t="s">
        <v>7926</v>
      </c>
      <c r="O1528" s="5" t="s">
        <v>7927</v>
      </c>
      <c r="P1528" s="5" t="s">
        <v>7928</v>
      </c>
    </row>
    <row r="1529" ht="19" customHeight="1" spans="1:16">
      <c r="A1529" s="5">
        <v>63</v>
      </c>
      <c r="B1529" s="5" t="s">
        <v>235</v>
      </c>
      <c r="C1529" s="5" t="s">
        <v>49</v>
      </c>
      <c r="D1529" s="8" t="s">
        <v>431</v>
      </c>
      <c r="E1529" s="6">
        <v>0</v>
      </c>
      <c r="F1529" s="6">
        <v>0.48</v>
      </c>
      <c r="G1529" s="6"/>
      <c r="H1529" s="5" t="s">
        <v>120</v>
      </c>
      <c r="I1529" s="6">
        <f t="shared" si="92"/>
        <v>-0.48</v>
      </c>
      <c r="J1529" s="5" t="str">
        <f>IF(H1529="否","不适用",IF(AND(ISNUMBER(E1529),ISNUMBER(F1529)),IF(I1529&gt;规则与名单!$B$2,"是","否"),"未判定"))</f>
        <v>不适用</v>
      </c>
      <c r="K1529" s="5" t="str">
        <f t="shared" si="93"/>
        <v>非测试日仪表</v>
      </c>
      <c r="L1529" s="6">
        <f t="shared" si="94"/>
        <v>0</v>
      </c>
      <c r="M1529" s="5">
        <f t="shared" si="95"/>
        <v>0</v>
      </c>
      <c r="N1529" s="5" t="s">
        <v>7929</v>
      </c>
      <c r="O1529" s="5" t="s">
        <v>7930</v>
      </c>
      <c r="P1529" s="5" t="s">
        <v>7931</v>
      </c>
    </row>
    <row r="1530" ht="19" customHeight="1" spans="1:16">
      <c r="A1530" s="5">
        <v>63</v>
      </c>
      <c r="B1530" s="5" t="s">
        <v>235</v>
      </c>
      <c r="C1530" s="5" t="s">
        <v>49</v>
      </c>
      <c r="D1530" s="8" t="s">
        <v>3377</v>
      </c>
      <c r="E1530" s="6">
        <v>175.5</v>
      </c>
      <c r="F1530" s="6">
        <v>184.8</v>
      </c>
      <c r="G1530" s="6">
        <v>130.8</v>
      </c>
      <c r="H1530" s="5" t="s">
        <v>120</v>
      </c>
      <c r="I1530" s="6">
        <f t="shared" si="92"/>
        <v>-9.30000000000001</v>
      </c>
      <c r="J1530" s="5" t="str">
        <f>IF(H1530="否","不适用",IF(AND(ISNUMBER(E1530),ISNUMBER(F1530)),IF(I1530&gt;规则与名单!$B$2,"是","否"),"未判定"))</f>
        <v>不适用</v>
      </c>
      <c r="K1530" s="5" t="str">
        <f t="shared" si="93"/>
        <v>非测试日纯氢</v>
      </c>
      <c r="L1530" s="6">
        <f t="shared" si="94"/>
        <v>130.8</v>
      </c>
      <c r="M1530" s="5">
        <f t="shared" si="95"/>
        <v>0</v>
      </c>
      <c r="N1530" s="5" t="s">
        <v>7932</v>
      </c>
      <c r="O1530" s="5" t="s">
        <v>7933</v>
      </c>
      <c r="P1530" s="5" t="s">
        <v>7934</v>
      </c>
    </row>
    <row r="1531" ht="19" customHeight="1" spans="1:16">
      <c r="A1531" s="5">
        <v>63</v>
      </c>
      <c r="B1531" s="5" t="s">
        <v>235</v>
      </c>
      <c r="C1531" s="5" t="s">
        <v>49</v>
      </c>
      <c r="D1531" s="8" t="s">
        <v>407</v>
      </c>
      <c r="E1531" s="6">
        <v>36.5</v>
      </c>
      <c r="F1531" s="6">
        <v>37.4</v>
      </c>
      <c r="G1531" s="6">
        <v>36.3</v>
      </c>
      <c r="H1531" s="5" t="s">
        <v>120</v>
      </c>
      <c r="I1531" s="6">
        <f t="shared" si="92"/>
        <v>-0.899999999999999</v>
      </c>
      <c r="J1531" s="5" t="str">
        <f>IF(H1531="否","不适用",IF(AND(ISNUMBER(E1531),ISNUMBER(F1531)),IF(I1531&gt;规则与名单!$B$2,"是","否"),"未判定"))</f>
        <v>不适用</v>
      </c>
      <c r="K1531" s="5" t="str">
        <f t="shared" si="93"/>
        <v>非测试日纯氢</v>
      </c>
      <c r="L1531" s="6">
        <f t="shared" si="94"/>
        <v>36.3</v>
      </c>
      <c r="M1531" s="5">
        <f t="shared" si="95"/>
        <v>0</v>
      </c>
      <c r="N1531" s="5" t="s">
        <v>7935</v>
      </c>
      <c r="O1531" s="5" t="s">
        <v>7936</v>
      </c>
      <c r="P1531" s="5" t="s">
        <v>7937</v>
      </c>
    </row>
    <row r="1532" ht="19" customHeight="1" spans="1:16">
      <c r="A1532" s="5">
        <v>63</v>
      </c>
      <c r="B1532" s="5" t="s">
        <v>235</v>
      </c>
      <c r="C1532" s="5" t="s">
        <v>49</v>
      </c>
      <c r="D1532" s="8" t="s">
        <v>411</v>
      </c>
      <c r="E1532" s="6">
        <v>176.8</v>
      </c>
      <c r="F1532" s="6">
        <v>184.5</v>
      </c>
      <c r="G1532" s="6">
        <v>154</v>
      </c>
      <c r="H1532" s="5" t="s">
        <v>120</v>
      </c>
      <c r="I1532" s="6">
        <f t="shared" si="92"/>
        <v>-7.69999999999999</v>
      </c>
      <c r="J1532" s="5" t="str">
        <f>IF(H1532="否","不适用",IF(AND(ISNUMBER(E1532),ISNUMBER(F1532)),IF(I1532&gt;规则与名单!$B$2,"是","否"),"未判定"))</f>
        <v>不适用</v>
      </c>
      <c r="K1532" s="5" t="str">
        <f t="shared" si="93"/>
        <v>非测试日纯氢</v>
      </c>
      <c r="L1532" s="6">
        <f t="shared" si="94"/>
        <v>154</v>
      </c>
      <c r="M1532" s="5">
        <f t="shared" si="95"/>
        <v>0</v>
      </c>
      <c r="N1532" s="5" t="s">
        <v>7938</v>
      </c>
      <c r="O1532" s="5" t="s">
        <v>7939</v>
      </c>
      <c r="P1532" s="5" t="s">
        <v>7940</v>
      </c>
    </row>
    <row r="1533" ht="19" customHeight="1" spans="1:16">
      <c r="A1533" s="5">
        <v>63</v>
      </c>
      <c r="B1533" s="5" t="s">
        <v>235</v>
      </c>
      <c r="C1533" s="5" t="s">
        <v>49</v>
      </c>
      <c r="D1533" s="8" t="s">
        <v>251</v>
      </c>
      <c r="E1533" s="6">
        <v>81.3</v>
      </c>
      <c r="F1533" s="6">
        <v>179.2</v>
      </c>
      <c r="G1533" s="6">
        <v>143.7</v>
      </c>
      <c r="H1533" s="5" t="s">
        <v>120</v>
      </c>
      <c r="I1533" s="6">
        <f t="shared" si="92"/>
        <v>-97.9</v>
      </c>
      <c r="J1533" s="5" t="str">
        <f>IF(H1533="否","不适用",IF(AND(ISNUMBER(E1533),ISNUMBER(F1533)),IF(I1533&gt;规则与名单!$B$2,"是","否"),"未判定"))</f>
        <v>不适用</v>
      </c>
      <c r="K1533" s="5" t="str">
        <f t="shared" si="93"/>
        <v>非测试日纯氢</v>
      </c>
      <c r="L1533" s="6">
        <f t="shared" si="94"/>
        <v>143.7</v>
      </c>
      <c r="M1533" s="5">
        <f t="shared" si="95"/>
        <v>0</v>
      </c>
      <c r="N1533" s="5" t="s">
        <v>7941</v>
      </c>
      <c r="O1533" s="5" t="s">
        <v>7942</v>
      </c>
      <c r="P1533" s="5" t="s">
        <v>7943</v>
      </c>
    </row>
    <row r="1534" ht="19" customHeight="1" spans="1:16">
      <c r="A1534" s="5">
        <v>63</v>
      </c>
      <c r="B1534" s="5" t="s">
        <v>235</v>
      </c>
      <c r="C1534" s="5" t="s">
        <v>49</v>
      </c>
      <c r="D1534" s="8" t="s">
        <v>472</v>
      </c>
      <c r="E1534" s="6">
        <v>371.1</v>
      </c>
      <c r="F1534" s="6">
        <v>281.9</v>
      </c>
      <c r="G1534" s="6">
        <v>262.4</v>
      </c>
      <c r="H1534" s="5" t="s">
        <v>120</v>
      </c>
      <c r="I1534" s="6">
        <f t="shared" si="92"/>
        <v>89.2</v>
      </c>
      <c r="J1534" s="5" t="str">
        <f>IF(H1534="否","不适用",IF(AND(ISNUMBER(E1534),ISNUMBER(F1534)),IF(I1534&gt;规则与名单!$B$2,"是","否"),"未判定"))</f>
        <v>不适用</v>
      </c>
      <c r="K1534" s="5" t="str">
        <f t="shared" si="93"/>
        <v>非测试日纯氢</v>
      </c>
      <c r="L1534" s="6">
        <f t="shared" si="94"/>
        <v>262.4</v>
      </c>
      <c r="M1534" s="5">
        <f t="shared" si="95"/>
        <v>0</v>
      </c>
      <c r="N1534" s="5" t="s">
        <v>7944</v>
      </c>
      <c r="O1534" s="5" t="s">
        <v>7945</v>
      </c>
      <c r="P1534" s="5" t="s">
        <v>7946</v>
      </c>
    </row>
    <row r="1535" ht="19" customHeight="1" spans="1:16">
      <c r="A1535" s="5">
        <v>63</v>
      </c>
      <c r="B1535" s="5" t="s">
        <v>235</v>
      </c>
      <c r="C1535" s="5" t="s">
        <v>49</v>
      </c>
      <c r="D1535" s="8" t="s">
        <v>466</v>
      </c>
      <c r="E1535" s="6">
        <v>0.1</v>
      </c>
      <c r="F1535" s="6">
        <v>0.04</v>
      </c>
      <c r="G1535" s="6"/>
      <c r="H1535" s="5" t="s">
        <v>120</v>
      </c>
      <c r="I1535" s="6">
        <f t="shared" si="92"/>
        <v>0.06</v>
      </c>
      <c r="J1535" s="5" t="str">
        <f>IF(H1535="否","不适用",IF(AND(ISNUMBER(E1535),ISNUMBER(F1535)),IF(I1535&gt;规则与名单!$B$2,"是","否"),"未判定"))</f>
        <v>不适用</v>
      </c>
      <c r="K1535" s="5" t="str">
        <f t="shared" si="93"/>
        <v>非测试日仪表</v>
      </c>
      <c r="L1535" s="6">
        <f t="shared" si="94"/>
        <v>0.1</v>
      </c>
      <c r="M1535" s="5">
        <f t="shared" si="95"/>
        <v>0</v>
      </c>
      <c r="N1535" s="5" t="s">
        <v>7947</v>
      </c>
      <c r="O1535" s="5" t="s">
        <v>7948</v>
      </c>
      <c r="P1535" s="5" t="s">
        <v>7949</v>
      </c>
    </row>
    <row r="1536" ht="19" customHeight="1" spans="1:16">
      <c r="A1536" s="5">
        <v>63</v>
      </c>
      <c r="B1536" s="5" t="s">
        <v>235</v>
      </c>
      <c r="C1536" s="5" t="s">
        <v>49</v>
      </c>
      <c r="D1536" s="8" t="s">
        <v>333</v>
      </c>
      <c r="E1536" s="6">
        <v>145.8</v>
      </c>
      <c r="F1536" s="6">
        <v>158.1</v>
      </c>
      <c r="G1536" s="6">
        <v>103.6</v>
      </c>
      <c r="H1536" s="5" t="s">
        <v>120</v>
      </c>
      <c r="I1536" s="6">
        <f t="shared" si="92"/>
        <v>-12.3</v>
      </c>
      <c r="J1536" s="5" t="str">
        <f>IF(H1536="否","不适用",IF(AND(ISNUMBER(E1536),ISNUMBER(F1536)),IF(I1536&gt;规则与名单!$B$2,"是","否"),"未判定"))</f>
        <v>不适用</v>
      </c>
      <c r="K1536" s="5" t="str">
        <f t="shared" si="93"/>
        <v>非测试日纯氢</v>
      </c>
      <c r="L1536" s="6">
        <f t="shared" si="94"/>
        <v>103.6</v>
      </c>
      <c r="M1536" s="5">
        <f t="shared" si="95"/>
        <v>0</v>
      </c>
      <c r="N1536" s="5" t="s">
        <v>7950</v>
      </c>
      <c r="O1536" s="5" t="s">
        <v>7951</v>
      </c>
      <c r="P1536" s="5" t="s">
        <v>7952</v>
      </c>
    </row>
    <row r="1537" ht="19" customHeight="1" spans="1:16">
      <c r="A1537" s="5">
        <v>63</v>
      </c>
      <c r="B1537" s="5" t="s">
        <v>235</v>
      </c>
      <c r="C1537" s="5" t="s">
        <v>49</v>
      </c>
      <c r="D1537" s="8" t="s">
        <v>175</v>
      </c>
      <c r="E1537" s="6">
        <v>146.9</v>
      </c>
      <c r="F1537" s="6">
        <v>153.2</v>
      </c>
      <c r="G1537" s="6">
        <v>146.5</v>
      </c>
      <c r="H1537" s="5" t="s">
        <v>120</v>
      </c>
      <c r="I1537" s="6">
        <f t="shared" si="92"/>
        <v>-6.29999999999998</v>
      </c>
      <c r="J1537" s="5" t="str">
        <f>IF(H1537="否","不适用",IF(AND(ISNUMBER(E1537),ISNUMBER(F1537)),IF(I1537&gt;规则与名单!$B$2,"是","否"),"未判定"))</f>
        <v>不适用</v>
      </c>
      <c r="K1537" s="5" t="str">
        <f t="shared" si="93"/>
        <v>非测试日纯氢</v>
      </c>
      <c r="L1537" s="6">
        <f t="shared" si="94"/>
        <v>146.5</v>
      </c>
      <c r="M1537" s="5">
        <f t="shared" si="95"/>
        <v>0</v>
      </c>
      <c r="N1537" s="5" t="s">
        <v>7953</v>
      </c>
      <c r="O1537" s="5" t="s">
        <v>7954</v>
      </c>
      <c r="P1537" s="5" t="s">
        <v>7955</v>
      </c>
    </row>
    <row r="1538" ht="19" customHeight="1" spans="1:16">
      <c r="A1538" s="5">
        <v>63</v>
      </c>
      <c r="B1538" s="5" t="s">
        <v>235</v>
      </c>
      <c r="C1538" s="5" t="s">
        <v>49</v>
      </c>
      <c r="D1538" s="8" t="s">
        <v>3402</v>
      </c>
      <c r="E1538" s="6">
        <v>172</v>
      </c>
      <c r="F1538" s="6">
        <v>176.6</v>
      </c>
      <c r="G1538" s="6">
        <v>141.9</v>
      </c>
      <c r="H1538" s="5" t="s">
        <v>120</v>
      </c>
      <c r="I1538" s="6">
        <f t="shared" ref="I1538:I1601" si="96">IF(AND(ISNUMBER(E1538),ISNUMBER(F1538)),E1538-F1538,"")</f>
        <v>-4.59999999999999</v>
      </c>
      <c r="J1538" s="5" t="str">
        <f>IF(H1538="否","不适用",IF(AND(ISNUMBER(E1538),ISNUMBER(F1538)),IF(I1538&gt;规则与名单!$B$2,"是","否"),"未判定"))</f>
        <v>不适用</v>
      </c>
      <c r="K1538" s="5" t="str">
        <f t="shared" ref="K1538:K1601" si="97">IF(J1538="是",IF(ISNUMBER(F1538),"测试日GPS","缺失"),IF(ISNUMBER(G1538),"非测试日纯氢",IF(AND(H1538="是",J1538="未判定"),IF(ISNUMBER(F1538),"测试名单无纯氢GPS","缺失"),IF(ISNUMBER(E1538),"非测试日仪表","缺失"))))</f>
        <v>非测试日纯氢</v>
      </c>
      <c r="L1538" s="6">
        <f t="shared" ref="L1538:L1601" si="98">IF(K1538="缺失","",IF(K1538="非测试日纯氢",G1538,IF(K1538="非测试日仪表",E1538,F1538)))</f>
        <v>141.9</v>
      </c>
      <c r="M1538" s="5">
        <f t="shared" ref="M1538:M1601" si="99">IF(K1538="缺失",1,0)</f>
        <v>0</v>
      </c>
      <c r="N1538" s="5" t="s">
        <v>7956</v>
      </c>
      <c r="O1538" s="5" t="s">
        <v>7957</v>
      </c>
      <c r="P1538" s="5" t="s">
        <v>7958</v>
      </c>
    </row>
    <row r="1539" ht="19" customHeight="1" spans="1:16">
      <c r="A1539" s="5">
        <v>63</v>
      </c>
      <c r="B1539" s="5" t="s">
        <v>235</v>
      </c>
      <c r="C1539" s="5" t="s">
        <v>49</v>
      </c>
      <c r="D1539" s="8" t="s">
        <v>487</v>
      </c>
      <c r="E1539" s="6">
        <v>93</v>
      </c>
      <c r="F1539" s="6">
        <v>149.7</v>
      </c>
      <c r="G1539" s="6">
        <v>79.3</v>
      </c>
      <c r="H1539" s="5" t="s">
        <v>120</v>
      </c>
      <c r="I1539" s="6">
        <f t="shared" si="96"/>
        <v>-56.7</v>
      </c>
      <c r="J1539" s="5" t="str">
        <f>IF(H1539="否","不适用",IF(AND(ISNUMBER(E1539),ISNUMBER(F1539)),IF(I1539&gt;规则与名单!$B$2,"是","否"),"未判定"))</f>
        <v>不适用</v>
      </c>
      <c r="K1539" s="5" t="str">
        <f t="shared" si="97"/>
        <v>非测试日纯氢</v>
      </c>
      <c r="L1539" s="6">
        <f t="shared" si="98"/>
        <v>79.3</v>
      </c>
      <c r="M1539" s="5">
        <f t="shared" si="99"/>
        <v>0</v>
      </c>
      <c r="N1539" s="5" t="s">
        <v>7959</v>
      </c>
      <c r="O1539" s="5" t="s">
        <v>7960</v>
      </c>
      <c r="P1539" s="5" t="s">
        <v>7961</v>
      </c>
    </row>
    <row r="1540" ht="19" customHeight="1" spans="1:16">
      <c r="A1540" s="5">
        <v>63</v>
      </c>
      <c r="B1540" s="5" t="s">
        <v>235</v>
      </c>
      <c r="C1540" s="5" t="s">
        <v>49</v>
      </c>
      <c r="D1540" s="8" t="s">
        <v>121</v>
      </c>
      <c r="E1540" s="6">
        <v>145.8</v>
      </c>
      <c r="F1540" s="6">
        <v>96.5</v>
      </c>
      <c r="G1540" s="6">
        <v>91.9</v>
      </c>
      <c r="H1540" s="5" t="s">
        <v>120</v>
      </c>
      <c r="I1540" s="6">
        <f t="shared" si="96"/>
        <v>49.3</v>
      </c>
      <c r="J1540" s="5" t="str">
        <f>IF(H1540="否","不适用",IF(AND(ISNUMBER(E1540),ISNUMBER(F1540)),IF(I1540&gt;规则与名单!$B$2,"是","否"),"未判定"))</f>
        <v>不适用</v>
      </c>
      <c r="K1540" s="5" t="str">
        <f t="shared" si="97"/>
        <v>非测试日纯氢</v>
      </c>
      <c r="L1540" s="6">
        <f t="shared" si="98"/>
        <v>91.9</v>
      </c>
      <c r="M1540" s="5">
        <f t="shared" si="99"/>
        <v>0</v>
      </c>
      <c r="N1540" s="5" t="s">
        <v>7962</v>
      </c>
      <c r="O1540" s="5" t="s">
        <v>7963</v>
      </c>
      <c r="P1540" s="5" t="s">
        <v>7964</v>
      </c>
    </row>
    <row r="1541" ht="19" customHeight="1" spans="1:16">
      <c r="A1541" s="5">
        <v>63</v>
      </c>
      <c r="B1541" s="5" t="s">
        <v>235</v>
      </c>
      <c r="C1541" s="5" t="s">
        <v>49</v>
      </c>
      <c r="D1541" s="8" t="s">
        <v>170</v>
      </c>
      <c r="E1541" s="6">
        <v>117.2</v>
      </c>
      <c r="F1541" s="6">
        <v>186.8</v>
      </c>
      <c r="G1541" s="6">
        <v>154.5</v>
      </c>
      <c r="H1541" s="5" t="s">
        <v>120</v>
      </c>
      <c r="I1541" s="6">
        <f t="shared" si="96"/>
        <v>-69.6</v>
      </c>
      <c r="J1541" s="5" t="str">
        <f>IF(H1541="否","不适用",IF(AND(ISNUMBER(E1541),ISNUMBER(F1541)),IF(I1541&gt;规则与名单!$B$2,"是","否"),"未判定"))</f>
        <v>不适用</v>
      </c>
      <c r="K1541" s="5" t="str">
        <f t="shared" si="97"/>
        <v>非测试日纯氢</v>
      </c>
      <c r="L1541" s="6">
        <f t="shared" si="98"/>
        <v>154.5</v>
      </c>
      <c r="M1541" s="5">
        <f t="shared" si="99"/>
        <v>0</v>
      </c>
      <c r="N1541" s="5" t="s">
        <v>7965</v>
      </c>
      <c r="O1541" s="5" t="s">
        <v>7966</v>
      </c>
      <c r="P1541" s="5" t="s">
        <v>7967</v>
      </c>
    </row>
    <row r="1542" ht="19" customHeight="1" spans="1:16">
      <c r="A1542" s="5">
        <v>63</v>
      </c>
      <c r="B1542" s="5" t="s">
        <v>235</v>
      </c>
      <c r="C1542" s="5" t="s">
        <v>49</v>
      </c>
      <c r="D1542" s="8" t="s">
        <v>644</v>
      </c>
      <c r="E1542" s="6">
        <v>149.7</v>
      </c>
      <c r="F1542" s="6">
        <v>85.6</v>
      </c>
      <c r="G1542" s="6">
        <v>84.8</v>
      </c>
      <c r="H1542" s="5" t="s">
        <v>120</v>
      </c>
      <c r="I1542" s="6">
        <f t="shared" si="96"/>
        <v>64.1</v>
      </c>
      <c r="J1542" s="5" t="str">
        <f>IF(H1542="否","不适用",IF(AND(ISNUMBER(E1542),ISNUMBER(F1542)),IF(I1542&gt;规则与名单!$B$2,"是","否"),"未判定"))</f>
        <v>不适用</v>
      </c>
      <c r="K1542" s="5" t="str">
        <f t="shared" si="97"/>
        <v>非测试日纯氢</v>
      </c>
      <c r="L1542" s="6">
        <f t="shared" si="98"/>
        <v>84.8</v>
      </c>
      <c r="M1542" s="5">
        <f t="shared" si="99"/>
        <v>0</v>
      </c>
      <c r="N1542" s="5" t="s">
        <v>7968</v>
      </c>
      <c r="O1542" s="5" t="s">
        <v>7969</v>
      </c>
      <c r="P1542" s="5" t="s">
        <v>7970</v>
      </c>
    </row>
    <row r="1543" ht="19" customHeight="1" spans="1:16">
      <c r="A1543" s="5">
        <v>63</v>
      </c>
      <c r="B1543" s="5" t="s">
        <v>235</v>
      </c>
      <c r="C1543" s="5" t="s">
        <v>49</v>
      </c>
      <c r="D1543" s="8" t="s">
        <v>3418</v>
      </c>
      <c r="E1543" s="6">
        <v>146.4</v>
      </c>
      <c r="F1543" s="6">
        <v>152.8</v>
      </c>
      <c r="G1543" s="6">
        <v>145.3</v>
      </c>
      <c r="H1543" s="5" t="s">
        <v>120</v>
      </c>
      <c r="I1543" s="6">
        <f t="shared" si="96"/>
        <v>-6.40000000000001</v>
      </c>
      <c r="J1543" s="5" t="str">
        <f>IF(H1543="否","不适用",IF(AND(ISNUMBER(E1543),ISNUMBER(F1543)),IF(I1543&gt;规则与名单!$B$2,"是","否"),"未判定"))</f>
        <v>不适用</v>
      </c>
      <c r="K1543" s="5" t="str">
        <f t="shared" si="97"/>
        <v>非测试日纯氢</v>
      </c>
      <c r="L1543" s="6">
        <f t="shared" si="98"/>
        <v>145.3</v>
      </c>
      <c r="M1543" s="5">
        <f t="shared" si="99"/>
        <v>0</v>
      </c>
      <c r="N1543" s="5" t="s">
        <v>7971</v>
      </c>
      <c r="O1543" s="5" t="s">
        <v>7972</v>
      </c>
      <c r="P1543" s="5" t="s">
        <v>7973</v>
      </c>
    </row>
    <row r="1544" ht="19" customHeight="1" spans="1:16">
      <c r="A1544" s="5">
        <v>63</v>
      </c>
      <c r="B1544" s="5" t="s">
        <v>235</v>
      </c>
      <c r="C1544" s="5" t="s">
        <v>49</v>
      </c>
      <c r="D1544" s="8" t="s">
        <v>3422</v>
      </c>
      <c r="E1544" s="6">
        <v>147.8</v>
      </c>
      <c r="F1544" s="6">
        <v>169.4</v>
      </c>
      <c r="G1544" s="6">
        <v>137.6</v>
      </c>
      <c r="H1544" s="5" t="s">
        <v>120</v>
      </c>
      <c r="I1544" s="6">
        <f t="shared" si="96"/>
        <v>-21.6</v>
      </c>
      <c r="J1544" s="5" t="str">
        <f>IF(H1544="否","不适用",IF(AND(ISNUMBER(E1544),ISNUMBER(F1544)),IF(I1544&gt;规则与名单!$B$2,"是","否"),"未判定"))</f>
        <v>不适用</v>
      </c>
      <c r="K1544" s="5" t="str">
        <f t="shared" si="97"/>
        <v>非测试日纯氢</v>
      </c>
      <c r="L1544" s="6">
        <f t="shared" si="98"/>
        <v>137.6</v>
      </c>
      <c r="M1544" s="5">
        <f t="shared" si="99"/>
        <v>0</v>
      </c>
      <c r="N1544" s="5" t="s">
        <v>7974</v>
      </c>
      <c r="O1544" s="5" t="s">
        <v>7975</v>
      </c>
      <c r="P1544" s="5" t="s">
        <v>7976</v>
      </c>
    </row>
    <row r="1545" ht="19" customHeight="1" spans="1:16">
      <c r="A1545" s="5">
        <v>63</v>
      </c>
      <c r="B1545" s="5" t="s">
        <v>235</v>
      </c>
      <c r="C1545" s="5" t="s">
        <v>49</v>
      </c>
      <c r="D1545" s="8" t="s">
        <v>336</v>
      </c>
      <c r="E1545" s="6">
        <v>242.9</v>
      </c>
      <c r="F1545" s="6">
        <v>230</v>
      </c>
      <c r="G1545" s="6">
        <v>224.6</v>
      </c>
      <c r="H1545" s="5" t="s">
        <v>120</v>
      </c>
      <c r="I1545" s="6">
        <f t="shared" si="96"/>
        <v>12.9</v>
      </c>
      <c r="J1545" s="5" t="str">
        <f>IF(H1545="否","不适用",IF(AND(ISNUMBER(E1545),ISNUMBER(F1545)),IF(I1545&gt;规则与名单!$B$2,"是","否"),"未判定"))</f>
        <v>不适用</v>
      </c>
      <c r="K1545" s="5" t="str">
        <f t="shared" si="97"/>
        <v>非测试日纯氢</v>
      </c>
      <c r="L1545" s="6">
        <f t="shared" si="98"/>
        <v>224.6</v>
      </c>
      <c r="M1545" s="5">
        <f t="shared" si="99"/>
        <v>0</v>
      </c>
      <c r="N1545" s="5" t="s">
        <v>7977</v>
      </c>
      <c r="O1545" s="5" t="s">
        <v>7978</v>
      </c>
      <c r="P1545" s="5" t="s">
        <v>7979</v>
      </c>
    </row>
    <row r="1546" ht="19" customHeight="1" spans="1:16">
      <c r="A1546" s="5">
        <v>63</v>
      </c>
      <c r="B1546" s="5" t="s">
        <v>235</v>
      </c>
      <c r="C1546" s="5" t="s">
        <v>49</v>
      </c>
      <c r="D1546" s="8" t="s">
        <v>653</v>
      </c>
      <c r="E1546" s="6">
        <v>2.8</v>
      </c>
      <c r="F1546" s="6">
        <v>94.8</v>
      </c>
      <c r="G1546" s="6">
        <v>75.2</v>
      </c>
      <c r="H1546" s="5" t="s">
        <v>120</v>
      </c>
      <c r="I1546" s="6">
        <f t="shared" si="96"/>
        <v>-92</v>
      </c>
      <c r="J1546" s="5" t="str">
        <f>IF(H1546="否","不适用",IF(AND(ISNUMBER(E1546),ISNUMBER(F1546)),IF(I1546&gt;规则与名单!$B$2,"是","否"),"未判定"))</f>
        <v>不适用</v>
      </c>
      <c r="K1546" s="5" t="str">
        <f t="shared" si="97"/>
        <v>非测试日纯氢</v>
      </c>
      <c r="L1546" s="6">
        <f t="shared" si="98"/>
        <v>75.2</v>
      </c>
      <c r="M1546" s="5">
        <f t="shared" si="99"/>
        <v>0</v>
      </c>
      <c r="N1546" s="5" t="s">
        <v>7980</v>
      </c>
      <c r="O1546" s="5" t="s">
        <v>7981</v>
      </c>
      <c r="P1546" s="5" t="s">
        <v>7982</v>
      </c>
    </row>
    <row r="1547" ht="19" customHeight="1" spans="1:16">
      <c r="A1547" s="5">
        <v>63</v>
      </c>
      <c r="B1547" s="5" t="s">
        <v>235</v>
      </c>
      <c r="C1547" s="5" t="s">
        <v>49</v>
      </c>
      <c r="D1547" s="8" t="s">
        <v>140</v>
      </c>
      <c r="E1547" s="6">
        <v>262.2</v>
      </c>
      <c r="F1547" s="6">
        <v>182.1</v>
      </c>
      <c r="G1547" s="6">
        <v>173.4</v>
      </c>
      <c r="H1547" s="5" t="s">
        <v>120</v>
      </c>
      <c r="I1547" s="6">
        <f t="shared" si="96"/>
        <v>80.1</v>
      </c>
      <c r="J1547" s="5" t="str">
        <f>IF(H1547="否","不适用",IF(AND(ISNUMBER(E1547),ISNUMBER(F1547)),IF(I1547&gt;规则与名单!$B$2,"是","否"),"未判定"))</f>
        <v>不适用</v>
      </c>
      <c r="K1547" s="5" t="str">
        <f t="shared" si="97"/>
        <v>非测试日纯氢</v>
      </c>
      <c r="L1547" s="6">
        <f t="shared" si="98"/>
        <v>173.4</v>
      </c>
      <c r="M1547" s="5">
        <f t="shared" si="99"/>
        <v>0</v>
      </c>
      <c r="N1547" s="5" t="s">
        <v>7983</v>
      </c>
      <c r="O1547" s="5" t="s">
        <v>7984</v>
      </c>
      <c r="P1547" s="5" t="s">
        <v>7985</v>
      </c>
    </row>
    <row r="1548" ht="19" customHeight="1" spans="1:16">
      <c r="A1548" s="5">
        <v>63</v>
      </c>
      <c r="B1548" s="5" t="s">
        <v>235</v>
      </c>
      <c r="C1548" s="5" t="s">
        <v>49</v>
      </c>
      <c r="D1548" s="8" t="s">
        <v>115</v>
      </c>
      <c r="E1548" s="6">
        <v>174.3</v>
      </c>
      <c r="F1548" s="6">
        <v>178.4</v>
      </c>
      <c r="G1548" s="6">
        <v>174.2</v>
      </c>
      <c r="H1548" s="5" t="s">
        <v>120</v>
      </c>
      <c r="I1548" s="6">
        <f t="shared" si="96"/>
        <v>-4.09999999999999</v>
      </c>
      <c r="J1548" s="5" t="str">
        <f>IF(H1548="否","不适用",IF(AND(ISNUMBER(E1548),ISNUMBER(F1548)),IF(I1548&gt;规则与名单!$B$2,"是","否"),"未判定"))</f>
        <v>不适用</v>
      </c>
      <c r="K1548" s="5" t="str">
        <f t="shared" si="97"/>
        <v>非测试日纯氢</v>
      </c>
      <c r="L1548" s="6">
        <f t="shared" si="98"/>
        <v>174.2</v>
      </c>
      <c r="M1548" s="5">
        <f t="shared" si="99"/>
        <v>0</v>
      </c>
      <c r="N1548" s="5" t="s">
        <v>7986</v>
      </c>
      <c r="O1548" s="5" t="s">
        <v>7987</v>
      </c>
      <c r="P1548" s="5" t="s">
        <v>7988</v>
      </c>
    </row>
    <row r="1549" ht="19" customHeight="1" spans="1:16">
      <c r="A1549" s="5">
        <v>64</v>
      </c>
      <c r="B1549" s="5" t="s">
        <v>237</v>
      </c>
      <c r="C1549" s="5" t="s">
        <v>49</v>
      </c>
      <c r="D1549" s="8" t="s">
        <v>114</v>
      </c>
      <c r="E1549" s="6">
        <v>579</v>
      </c>
      <c r="F1549" s="6">
        <v>585.8</v>
      </c>
      <c r="G1549" s="6">
        <v>578.5</v>
      </c>
      <c r="H1549" s="5" t="s">
        <v>120</v>
      </c>
      <c r="I1549" s="6">
        <f t="shared" si="96"/>
        <v>-6.79999999999995</v>
      </c>
      <c r="J1549" s="5" t="str">
        <f>IF(H1549="否","不适用",IF(AND(ISNUMBER(E1549),ISNUMBER(F1549)),IF(I1549&gt;规则与名单!$B$2,"是","否"),"未判定"))</f>
        <v>不适用</v>
      </c>
      <c r="K1549" s="5" t="str">
        <f t="shared" si="97"/>
        <v>非测试日纯氢</v>
      </c>
      <c r="L1549" s="6">
        <f t="shared" si="98"/>
        <v>578.5</v>
      </c>
      <c r="M1549" s="5">
        <f t="shared" si="99"/>
        <v>0</v>
      </c>
      <c r="N1549" s="5" t="s">
        <v>7989</v>
      </c>
      <c r="O1549" s="5" t="s">
        <v>7990</v>
      </c>
      <c r="P1549" s="5" t="s">
        <v>7991</v>
      </c>
    </row>
    <row r="1550" ht="19" customHeight="1" spans="1:16">
      <c r="A1550" s="5">
        <v>64</v>
      </c>
      <c r="B1550" s="5" t="s">
        <v>237</v>
      </c>
      <c r="C1550" s="5" t="s">
        <v>49</v>
      </c>
      <c r="D1550" s="8" t="s">
        <v>605</v>
      </c>
      <c r="E1550" s="6">
        <v>533.6</v>
      </c>
      <c r="F1550" s="6">
        <v>566.2</v>
      </c>
      <c r="G1550" s="6">
        <v>556</v>
      </c>
      <c r="H1550" s="5" t="s">
        <v>120</v>
      </c>
      <c r="I1550" s="6">
        <f t="shared" si="96"/>
        <v>-32.6</v>
      </c>
      <c r="J1550" s="5" t="str">
        <f>IF(H1550="否","不适用",IF(AND(ISNUMBER(E1550),ISNUMBER(F1550)),IF(I1550&gt;规则与名单!$B$2,"是","否"),"未判定"))</f>
        <v>不适用</v>
      </c>
      <c r="K1550" s="5" t="str">
        <f t="shared" si="97"/>
        <v>非测试日纯氢</v>
      </c>
      <c r="L1550" s="6">
        <f t="shared" si="98"/>
        <v>556</v>
      </c>
      <c r="M1550" s="5">
        <f t="shared" si="99"/>
        <v>0</v>
      </c>
      <c r="N1550" s="5" t="s">
        <v>7992</v>
      </c>
      <c r="O1550" s="5" t="s">
        <v>7993</v>
      </c>
      <c r="P1550" s="5" t="s">
        <v>7994</v>
      </c>
    </row>
    <row r="1551" ht="19" customHeight="1" spans="1:16">
      <c r="A1551" s="5">
        <v>64</v>
      </c>
      <c r="B1551" s="5" t="s">
        <v>237</v>
      </c>
      <c r="C1551" s="5" t="s">
        <v>49</v>
      </c>
      <c r="D1551" s="8" t="s">
        <v>186</v>
      </c>
      <c r="E1551" s="6">
        <v>584.9</v>
      </c>
      <c r="F1551" s="6">
        <v>567.1</v>
      </c>
      <c r="G1551" s="6">
        <v>529.4</v>
      </c>
      <c r="H1551" s="5" t="s">
        <v>120</v>
      </c>
      <c r="I1551" s="6">
        <f t="shared" si="96"/>
        <v>17.8</v>
      </c>
      <c r="J1551" s="5" t="str">
        <f>IF(H1551="否","不适用",IF(AND(ISNUMBER(E1551),ISNUMBER(F1551)),IF(I1551&gt;规则与名单!$B$2,"是","否"),"未判定"))</f>
        <v>不适用</v>
      </c>
      <c r="K1551" s="5" t="str">
        <f t="shared" si="97"/>
        <v>非测试日纯氢</v>
      </c>
      <c r="L1551" s="6">
        <f t="shared" si="98"/>
        <v>529.4</v>
      </c>
      <c r="M1551" s="5">
        <f t="shared" si="99"/>
        <v>0</v>
      </c>
      <c r="N1551" s="5" t="s">
        <v>7995</v>
      </c>
      <c r="O1551" s="5" t="s">
        <v>7996</v>
      </c>
      <c r="P1551" s="5" t="s">
        <v>7997</v>
      </c>
    </row>
    <row r="1552" ht="19" customHeight="1" spans="1:16">
      <c r="A1552" s="5">
        <v>64</v>
      </c>
      <c r="B1552" s="5" t="s">
        <v>237</v>
      </c>
      <c r="C1552" s="5" t="s">
        <v>49</v>
      </c>
      <c r="D1552" s="8" t="s">
        <v>165</v>
      </c>
      <c r="E1552" s="6">
        <v>567.1</v>
      </c>
      <c r="F1552" s="6">
        <v>573.1</v>
      </c>
      <c r="G1552" s="6">
        <v>557.8</v>
      </c>
      <c r="H1552" s="5" t="s">
        <v>120</v>
      </c>
      <c r="I1552" s="6">
        <f t="shared" si="96"/>
        <v>-6</v>
      </c>
      <c r="J1552" s="5" t="str">
        <f>IF(H1552="否","不适用",IF(AND(ISNUMBER(E1552),ISNUMBER(F1552)),IF(I1552&gt;规则与名单!$B$2,"是","否"),"未判定"))</f>
        <v>不适用</v>
      </c>
      <c r="K1552" s="5" t="str">
        <f t="shared" si="97"/>
        <v>非测试日纯氢</v>
      </c>
      <c r="L1552" s="6">
        <f t="shared" si="98"/>
        <v>557.8</v>
      </c>
      <c r="M1552" s="5">
        <f t="shared" si="99"/>
        <v>0</v>
      </c>
      <c r="N1552" s="5" t="s">
        <v>7998</v>
      </c>
      <c r="O1552" s="5" t="s">
        <v>7999</v>
      </c>
      <c r="P1552" s="5" t="s">
        <v>8000</v>
      </c>
    </row>
    <row r="1553" ht="19" customHeight="1" spans="1:16">
      <c r="A1553" s="5">
        <v>64</v>
      </c>
      <c r="B1553" s="5" t="s">
        <v>237</v>
      </c>
      <c r="C1553" s="5" t="s">
        <v>49</v>
      </c>
      <c r="D1553" s="8" t="s">
        <v>151</v>
      </c>
      <c r="E1553" s="6">
        <v>556.1</v>
      </c>
      <c r="F1553" s="6">
        <v>565.5</v>
      </c>
      <c r="G1553" s="6">
        <v>556</v>
      </c>
      <c r="H1553" s="5" t="s">
        <v>120</v>
      </c>
      <c r="I1553" s="6">
        <f t="shared" si="96"/>
        <v>-9.39999999999998</v>
      </c>
      <c r="J1553" s="5" t="str">
        <f>IF(H1553="否","不适用",IF(AND(ISNUMBER(E1553),ISNUMBER(F1553)),IF(I1553&gt;规则与名单!$B$2,"是","否"),"未判定"))</f>
        <v>不适用</v>
      </c>
      <c r="K1553" s="5" t="str">
        <f t="shared" si="97"/>
        <v>非测试日纯氢</v>
      </c>
      <c r="L1553" s="6">
        <f t="shared" si="98"/>
        <v>556</v>
      </c>
      <c r="M1553" s="5">
        <f t="shared" si="99"/>
        <v>0</v>
      </c>
      <c r="N1553" s="5" t="s">
        <v>8001</v>
      </c>
      <c r="O1553" s="5" t="s">
        <v>8002</v>
      </c>
      <c r="P1553" s="5" t="s">
        <v>8003</v>
      </c>
    </row>
    <row r="1554" ht="19" customHeight="1" spans="1:16">
      <c r="A1554" s="5">
        <v>64</v>
      </c>
      <c r="B1554" s="5" t="s">
        <v>237</v>
      </c>
      <c r="C1554" s="5" t="s">
        <v>49</v>
      </c>
      <c r="D1554" s="8" t="s">
        <v>3358</v>
      </c>
      <c r="E1554" s="6">
        <v>557.9</v>
      </c>
      <c r="F1554" s="6">
        <v>565.6</v>
      </c>
      <c r="G1554" s="6">
        <v>556.7</v>
      </c>
      <c r="H1554" s="5" t="s">
        <v>120</v>
      </c>
      <c r="I1554" s="6">
        <f t="shared" si="96"/>
        <v>-7.70000000000005</v>
      </c>
      <c r="J1554" s="5" t="str">
        <f>IF(H1554="否","不适用",IF(AND(ISNUMBER(E1554),ISNUMBER(F1554)),IF(I1554&gt;规则与名单!$B$2,"是","否"),"未判定"))</f>
        <v>不适用</v>
      </c>
      <c r="K1554" s="5" t="str">
        <f t="shared" si="97"/>
        <v>非测试日纯氢</v>
      </c>
      <c r="L1554" s="6">
        <f t="shared" si="98"/>
        <v>556.7</v>
      </c>
      <c r="M1554" s="5">
        <f t="shared" si="99"/>
        <v>0</v>
      </c>
      <c r="N1554" s="5" t="s">
        <v>8004</v>
      </c>
      <c r="O1554" s="5" t="s">
        <v>8005</v>
      </c>
      <c r="P1554" s="5" t="s">
        <v>8006</v>
      </c>
    </row>
    <row r="1555" ht="19" customHeight="1" spans="1:16">
      <c r="A1555" s="5">
        <v>64</v>
      </c>
      <c r="B1555" s="5" t="s">
        <v>237</v>
      </c>
      <c r="C1555" s="5" t="s">
        <v>49</v>
      </c>
      <c r="D1555" s="8" t="s">
        <v>272</v>
      </c>
      <c r="E1555" s="6">
        <v>604.7</v>
      </c>
      <c r="F1555" s="6">
        <v>611.7</v>
      </c>
      <c r="G1555" s="6">
        <v>566</v>
      </c>
      <c r="H1555" s="5" t="s">
        <v>120</v>
      </c>
      <c r="I1555" s="6">
        <f t="shared" si="96"/>
        <v>-7</v>
      </c>
      <c r="J1555" s="5" t="str">
        <f>IF(H1555="否","不适用",IF(AND(ISNUMBER(E1555),ISNUMBER(F1555)),IF(I1555&gt;规则与名单!$B$2,"是","否"),"未判定"))</f>
        <v>不适用</v>
      </c>
      <c r="K1555" s="5" t="str">
        <f t="shared" si="97"/>
        <v>非测试日纯氢</v>
      </c>
      <c r="L1555" s="6">
        <f t="shared" si="98"/>
        <v>566</v>
      </c>
      <c r="M1555" s="5">
        <f t="shared" si="99"/>
        <v>0</v>
      </c>
      <c r="N1555" s="5" t="s">
        <v>8007</v>
      </c>
      <c r="O1555" s="5" t="s">
        <v>8008</v>
      </c>
      <c r="P1555" s="5" t="s">
        <v>8009</v>
      </c>
    </row>
    <row r="1556" ht="19" customHeight="1" spans="1:16">
      <c r="A1556" s="5">
        <v>64</v>
      </c>
      <c r="B1556" s="5" t="s">
        <v>237</v>
      </c>
      <c r="C1556" s="5" t="s">
        <v>49</v>
      </c>
      <c r="D1556" s="8" t="s">
        <v>506</v>
      </c>
      <c r="E1556" s="6">
        <v>0</v>
      </c>
      <c r="F1556" s="6">
        <v>0</v>
      </c>
      <c r="G1556" s="6"/>
      <c r="H1556" s="5" t="s">
        <v>120</v>
      </c>
      <c r="I1556" s="6">
        <f t="shared" si="96"/>
        <v>0</v>
      </c>
      <c r="J1556" s="5" t="str">
        <f>IF(H1556="否","不适用",IF(AND(ISNUMBER(E1556),ISNUMBER(F1556)),IF(I1556&gt;规则与名单!$B$2,"是","否"),"未判定"))</f>
        <v>不适用</v>
      </c>
      <c r="K1556" s="5" t="str">
        <f t="shared" si="97"/>
        <v>非测试日仪表</v>
      </c>
      <c r="L1556" s="6">
        <f t="shared" si="98"/>
        <v>0</v>
      </c>
      <c r="M1556" s="5">
        <f t="shared" si="99"/>
        <v>0</v>
      </c>
      <c r="N1556" s="5" t="s">
        <v>8010</v>
      </c>
      <c r="O1556" s="5" t="s">
        <v>8011</v>
      </c>
      <c r="P1556" s="5" t="s">
        <v>8012</v>
      </c>
    </row>
    <row r="1557" ht="19" customHeight="1" spans="1:16">
      <c r="A1557" s="5">
        <v>64</v>
      </c>
      <c r="B1557" s="5" t="s">
        <v>237</v>
      </c>
      <c r="C1557" s="5" t="s">
        <v>49</v>
      </c>
      <c r="D1557" s="8" t="s">
        <v>673</v>
      </c>
      <c r="E1557" s="6"/>
      <c r="F1557" s="6">
        <v>0</v>
      </c>
      <c r="G1557" s="6"/>
      <c r="H1557" s="5" t="s">
        <v>120</v>
      </c>
      <c r="I1557" s="6" t="str">
        <f t="shared" si="96"/>
        <v/>
      </c>
      <c r="J1557" s="5" t="str">
        <f>IF(H1557="否","不适用",IF(AND(ISNUMBER(E1557),ISNUMBER(F1557)),IF(I1557&gt;规则与名单!$B$2,"是","否"),"未判定"))</f>
        <v>不适用</v>
      </c>
      <c r="K1557" s="5" t="str">
        <f t="shared" si="97"/>
        <v>缺失</v>
      </c>
      <c r="L1557" s="6" t="str">
        <f t="shared" si="98"/>
        <v/>
      </c>
      <c r="M1557" s="5">
        <f t="shared" si="99"/>
        <v>1</v>
      </c>
      <c r="N1557" s="5" t="s">
        <v>8013</v>
      </c>
      <c r="O1557" s="5" t="s">
        <v>8014</v>
      </c>
      <c r="P1557" s="5" t="s">
        <v>8015</v>
      </c>
    </row>
    <row r="1558" ht="19" customHeight="1" spans="1:16">
      <c r="A1558" s="5">
        <v>64</v>
      </c>
      <c r="B1558" s="5" t="s">
        <v>237</v>
      </c>
      <c r="C1558" s="5" t="s">
        <v>49</v>
      </c>
      <c r="D1558" s="8" t="s">
        <v>183</v>
      </c>
      <c r="E1558" s="6">
        <v>93.5</v>
      </c>
      <c r="F1558" s="6">
        <v>94.1</v>
      </c>
      <c r="G1558" s="6">
        <v>93.3</v>
      </c>
      <c r="H1558" s="5" t="s">
        <v>120</v>
      </c>
      <c r="I1558" s="6">
        <f t="shared" si="96"/>
        <v>-0.599999999999994</v>
      </c>
      <c r="J1558" s="5" t="str">
        <f>IF(H1558="否","不适用",IF(AND(ISNUMBER(E1558),ISNUMBER(F1558)),IF(I1558&gt;规则与名单!$B$2,"是","否"),"未判定"))</f>
        <v>不适用</v>
      </c>
      <c r="K1558" s="5" t="str">
        <f t="shared" si="97"/>
        <v>非测试日纯氢</v>
      </c>
      <c r="L1558" s="6">
        <f t="shared" si="98"/>
        <v>93.3</v>
      </c>
      <c r="M1558" s="5">
        <f t="shared" si="99"/>
        <v>0</v>
      </c>
      <c r="N1558" s="5" t="s">
        <v>8016</v>
      </c>
      <c r="O1558" s="5" t="s">
        <v>8017</v>
      </c>
      <c r="P1558" s="5" t="s">
        <v>8018</v>
      </c>
    </row>
    <row r="1559" ht="19" customHeight="1" spans="1:16">
      <c r="A1559" s="5">
        <v>64</v>
      </c>
      <c r="B1559" s="5" t="s">
        <v>237</v>
      </c>
      <c r="C1559" s="5" t="s">
        <v>49</v>
      </c>
      <c r="D1559" s="8" t="s">
        <v>431</v>
      </c>
      <c r="E1559" s="6">
        <v>648.8</v>
      </c>
      <c r="F1559" s="6">
        <v>658.7</v>
      </c>
      <c r="G1559" s="6">
        <v>431.8</v>
      </c>
      <c r="H1559" s="5" t="s">
        <v>120</v>
      </c>
      <c r="I1559" s="6">
        <f t="shared" si="96"/>
        <v>-9.90000000000009</v>
      </c>
      <c r="J1559" s="5" t="str">
        <f>IF(H1559="否","不适用",IF(AND(ISNUMBER(E1559),ISNUMBER(F1559)),IF(I1559&gt;规则与名单!$B$2,"是","否"),"未判定"))</f>
        <v>不适用</v>
      </c>
      <c r="K1559" s="5" t="str">
        <f t="shared" si="97"/>
        <v>非测试日纯氢</v>
      </c>
      <c r="L1559" s="6">
        <f t="shared" si="98"/>
        <v>431.8</v>
      </c>
      <c r="M1559" s="5">
        <f t="shared" si="99"/>
        <v>0</v>
      </c>
      <c r="N1559" s="5" t="s">
        <v>8019</v>
      </c>
      <c r="O1559" s="5" t="s">
        <v>8020</v>
      </c>
      <c r="P1559" s="5" t="s">
        <v>8021</v>
      </c>
    </row>
    <row r="1560" ht="19" customHeight="1" spans="1:16">
      <c r="A1560" s="5">
        <v>64</v>
      </c>
      <c r="B1560" s="5" t="s">
        <v>237</v>
      </c>
      <c r="C1560" s="5" t="s">
        <v>49</v>
      </c>
      <c r="D1560" s="8" t="s">
        <v>3377</v>
      </c>
      <c r="E1560" s="6">
        <v>628.7</v>
      </c>
      <c r="F1560" s="6">
        <v>638.3</v>
      </c>
      <c r="G1560" s="6">
        <v>497.4</v>
      </c>
      <c r="H1560" s="5" t="s">
        <v>120</v>
      </c>
      <c r="I1560" s="6">
        <f t="shared" si="96"/>
        <v>-9.59999999999991</v>
      </c>
      <c r="J1560" s="5" t="str">
        <f>IF(H1560="否","不适用",IF(AND(ISNUMBER(E1560),ISNUMBER(F1560)),IF(I1560&gt;规则与名单!$B$2,"是","否"),"未判定"))</f>
        <v>不适用</v>
      </c>
      <c r="K1560" s="5" t="str">
        <f t="shared" si="97"/>
        <v>非测试日纯氢</v>
      </c>
      <c r="L1560" s="6">
        <f t="shared" si="98"/>
        <v>497.4</v>
      </c>
      <c r="M1560" s="5">
        <f t="shared" si="99"/>
        <v>0</v>
      </c>
      <c r="N1560" s="5" t="s">
        <v>8022</v>
      </c>
      <c r="O1560" s="5" t="s">
        <v>8023</v>
      </c>
      <c r="P1560" s="5" t="s">
        <v>8024</v>
      </c>
    </row>
    <row r="1561" ht="19" customHeight="1" spans="1:16">
      <c r="A1561" s="5">
        <v>64</v>
      </c>
      <c r="B1561" s="5" t="s">
        <v>237</v>
      </c>
      <c r="C1561" s="5" t="s">
        <v>49</v>
      </c>
      <c r="D1561" s="8" t="s">
        <v>407</v>
      </c>
      <c r="E1561" s="6">
        <v>567.9</v>
      </c>
      <c r="F1561" s="6">
        <v>574.4</v>
      </c>
      <c r="G1561" s="6">
        <v>463.1</v>
      </c>
      <c r="H1561" s="5" t="s">
        <v>120</v>
      </c>
      <c r="I1561" s="6">
        <f t="shared" si="96"/>
        <v>-6.5</v>
      </c>
      <c r="J1561" s="5" t="str">
        <f>IF(H1561="否","不适用",IF(AND(ISNUMBER(E1561),ISNUMBER(F1561)),IF(I1561&gt;规则与名单!$B$2,"是","否"),"未判定"))</f>
        <v>不适用</v>
      </c>
      <c r="K1561" s="5" t="str">
        <f t="shared" si="97"/>
        <v>非测试日纯氢</v>
      </c>
      <c r="L1561" s="6">
        <f t="shared" si="98"/>
        <v>463.1</v>
      </c>
      <c r="M1561" s="5">
        <f t="shared" si="99"/>
        <v>0</v>
      </c>
      <c r="N1561" s="5" t="s">
        <v>8025</v>
      </c>
      <c r="O1561" s="5" t="s">
        <v>8026</v>
      </c>
      <c r="P1561" s="5" t="s">
        <v>8027</v>
      </c>
    </row>
    <row r="1562" ht="19" customHeight="1" spans="1:16">
      <c r="A1562" s="5">
        <v>64</v>
      </c>
      <c r="B1562" s="5" t="s">
        <v>237</v>
      </c>
      <c r="C1562" s="5" t="s">
        <v>49</v>
      </c>
      <c r="D1562" s="8" t="s">
        <v>411</v>
      </c>
      <c r="E1562" s="6">
        <v>656.9</v>
      </c>
      <c r="F1562" s="6">
        <v>665.5</v>
      </c>
      <c r="G1562" s="6">
        <v>564.3</v>
      </c>
      <c r="H1562" s="5" t="s">
        <v>120</v>
      </c>
      <c r="I1562" s="6">
        <f t="shared" si="96"/>
        <v>-8.60000000000002</v>
      </c>
      <c r="J1562" s="5" t="str">
        <f>IF(H1562="否","不适用",IF(AND(ISNUMBER(E1562),ISNUMBER(F1562)),IF(I1562&gt;规则与名单!$B$2,"是","否"),"未判定"))</f>
        <v>不适用</v>
      </c>
      <c r="K1562" s="5" t="str">
        <f t="shared" si="97"/>
        <v>非测试日纯氢</v>
      </c>
      <c r="L1562" s="6">
        <f t="shared" si="98"/>
        <v>564.3</v>
      </c>
      <c r="M1562" s="5">
        <f t="shared" si="99"/>
        <v>0</v>
      </c>
      <c r="N1562" s="5" t="s">
        <v>8028</v>
      </c>
      <c r="O1562" s="5" t="s">
        <v>8029</v>
      </c>
      <c r="P1562" s="5" t="s">
        <v>8030</v>
      </c>
    </row>
    <row r="1563" ht="19" customHeight="1" spans="1:16">
      <c r="A1563" s="5">
        <v>64</v>
      </c>
      <c r="B1563" s="5" t="s">
        <v>237</v>
      </c>
      <c r="C1563" s="5" t="s">
        <v>49</v>
      </c>
      <c r="D1563" s="8" t="s">
        <v>251</v>
      </c>
      <c r="E1563" s="6">
        <v>602.6</v>
      </c>
      <c r="F1563" s="6">
        <v>609.4</v>
      </c>
      <c r="G1563" s="6">
        <v>506.8</v>
      </c>
      <c r="H1563" s="5" t="s">
        <v>120</v>
      </c>
      <c r="I1563" s="6">
        <f t="shared" si="96"/>
        <v>-6.79999999999995</v>
      </c>
      <c r="J1563" s="5" t="str">
        <f>IF(H1563="否","不适用",IF(AND(ISNUMBER(E1563),ISNUMBER(F1563)),IF(I1563&gt;规则与名单!$B$2,"是","否"),"未判定"))</f>
        <v>不适用</v>
      </c>
      <c r="K1563" s="5" t="str">
        <f t="shared" si="97"/>
        <v>非测试日纯氢</v>
      </c>
      <c r="L1563" s="6">
        <f t="shared" si="98"/>
        <v>506.8</v>
      </c>
      <c r="M1563" s="5">
        <f t="shared" si="99"/>
        <v>0</v>
      </c>
      <c r="N1563" s="5" t="s">
        <v>8031</v>
      </c>
      <c r="O1563" s="5" t="s">
        <v>8032</v>
      </c>
      <c r="P1563" s="5" t="s">
        <v>8033</v>
      </c>
    </row>
    <row r="1564" ht="19" customHeight="1" spans="1:16">
      <c r="A1564" s="5">
        <v>64</v>
      </c>
      <c r="B1564" s="5" t="s">
        <v>237</v>
      </c>
      <c r="C1564" s="5" t="s">
        <v>49</v>
      </c>
      <c r="D1564" s="8" t="s">
        <v>472</v>
      </c>
      <c r="E1564" s="6">
        <v>557.9</v>
      </c>
      <c r="F1564" s="6">
        <v>567.1</v>
      </c>
      <c r="G1564" s="6">
        <v>554.1</v>
      </c>
      <c r="H1564" s="5" t="s">
        <v>120</v>
      </c>
      <c r="I1564" s="6">
        <f t="shared" si="96"/>
        <v>-9.20000000000005</v>
      </c>
      <c r="J1564" s="5" t="str">
        <f>IF(H1564="否","不适用",IF(AND(ISNUMBER(E1564),ISNUMBER(F1564)),IF(I1564&gt;规则与名单!$B$2,"是","否"),"未判定"))</f>
        <v>不适用</v>
      </c>
      <c r="K1564" s="5" t="str">
        <f t="shared" si="97"/>
        <v>非测试日纯氢</v>
      </c>
      <c r="L1564" s="6">
        <f t="shared" si="98"/>
        <v>554.1</v>
      </c>
      <c r="M1564" s="5">
        <f t="shared" si="99"/>
        <v>0</v>
      </c>
      <c r="N1564" s="5" t="s">
        <v>8034</v>
      </c>
      <c r="O1564" s="5" t="s">
        <v>8035</v>
      </c>
      <c r="P1564" s="5" t="s">
        <v>8036</v>
      </c>
    </row>
    <row r="1565" ht="19" customHeight="1" spans="1:16">
      <c r="A1565" s="5">
        <v>64</v>
      </c>
      <c r="B1565" s="5" t="s">
        <v>237</v>
      </c>
      <c r="C1565" s="5" t="s">
        <v>49</v>
      </c>
      <c r="D1565" s="8" t="s">
        <v>466</v>
      </c>
      <c r="E1565" s="6">
        <v>0.1</v>
      </c>
      <c r="F1565" s="6">
        <v>0.4</v>
      </c>
      <c r="G1565" s="6"/>
      <c r="H1565" s="5" t="s">
        <v>120</v>
      </c>
      <c r="I1565" s="6">
        <f t="shared" si="96"/>
        <v>-0.3</v>
      </c>
      <c r="J1565" s="5" t="str">
        <f>IF(H1565="否","不适用",IF(AND(ISNUMBER(E1565),ISNUMBER(F1565)),IF(I1565&gt;规则与名单!$B$2,"是","否"),"未判定"))</f>
        <v>不适用</v>
      </c>
      <c r="K1565" s="5" t="str">
        <f t="shared" si="97"/>
        <v>非测试日仪表</v>
      </c>
      <c r="L1565" s="6">
        <f t="shared" si="98"/>
        <v>0.1</v>
      </c>
      <c r="M1565" s="5">
        <f t="shared" si="99"/>
        <v>0</v>
      </c>
      <c r="N1565" s="5" t="s">
        <v>8037</v>
      </c>
      <c r="O1565" s="5" t="s">
        <v>8038</v>
      </c>
      <c r="P1565" s="5" t="s">
        <v>8039</v>
      </c>
    </row>
    <row r="1566" ht="19" customHeight="1" spans="1:16">
      <c r="A1566" s="5">
        <v>64</v>
      </c>
      <c r="B1566" s="5" t="s">
        <v>237</v>
      </c>
      <c r="C1566" s="5" t="s">
        <v>49</v>
      </c>
      <c r="D1566" s="8" t="s">
        <v>333</v>
      </c>
      <c r="E1566" s="6">
        <v>0</v>
      </c>
      <c r="F1566" s="6">
        <v>0.4</v>
      </c>
      <c r="G1566" s="6"/>
      <c r="H1566" s="5" t="s">
        <v>120</v>
      </c>
      <c r="I1566" s="6">
        <f t="shared" si="96"/>
        <v>-0.4</v>
      </c>
      <c r="J1566" s="5" t="str">
        <f>IF(H1566="否","不适用",IF(AND(ISNUMBER(E1566),ISNUMBER(F1566)),IF(I1566&gt;规则与名单!$B$2,"是","否"),"未判定"))</f>
        <v>不适用</v>
      </c>
      <c r="K1566" s="5" t="str">
        <f t="shared" si="97"/>
        <v>非测试日仪表</v>
      </c>
      <c r="L1566" s="6">
        <f t="shared" si="98"/>
        <v>0</v>
      </c>
      <c r="M1566" s="5">
        <f t="shared" si="99"/>
        <v>0</v>
      </c>
      <c r="N1566" s="5" t="s">
        <v>8040</v>
      </c>
      <c r="O1566" s="5" t="s">
        <v>8041</v>
      </c>
      <c r="P1566" s="5" t="s">
        <v>8042</v>
      </c>
    </row>
    <row r="1567" ht="19" customHeight="1" spans="1:16">
      <c r="A1567" s="5">
        <v>64</v>
      </c>
      <c r="B1567" s="5" t="s">
        <v>237</v>
      </c>
      <c r="C1567" s="5" t="s">
        <v>49</v>
      </c>
      <c r="D1567" s="8" t="s">
        <v>175</v>
      </c>
      <c r="E1567" s="6">
        <v>0.9</v>
      </c>
      <c r="F1567" s="6">
        <v>2.6</v>
      </c>
      <c r="G1567" s="6">
        <v>0.8</v>
      </c>
      <c r="H1567" s="5" t="s">
        <v>120</v>
      </c>
      <c r="I1567" s="6">
        <f t="shared" si="96"/>
        <v>-1.7</v>
      </c>
      <c r="J1567" s="5" t="str">
        <f>IF(H1567="否","不适用",IF(AND(ISNUMBER(E1567),ISNUMBER(F1567)),IF(I1567&gt;规则与名单!$B$2,"是","否"),"未判定"))</f>
        <v>不适用</v>
      </c>
      <c r="K1567" s="5" t="str">
        <f t="shared" si="97"/>
        <v>非测试日纯氢</v>
      </c>
      <c r="L1567" s="6">
        <f t="shared" si="98"/>
        <v>0.8</v>
      </c>
      <c r="M1567" s="5">
        <f t="shared" si="99"/>
        <v>0</v>
      </c>
      <c r="N1567" s="5" t="s">
        <v>8043</v>
      </c>
      <c r="O1567" s="5" t="s">
        <v>8044</v>
      </c>
      <c r="P1567" s="5" t="s">
        <v>8045</v>
      </c>
    </row>
    <row r="1568" ht="19" customHeight="1" spans="1:16">
      <c r="A1568" s="5">
        <v>64</v>
      </c>
      <c r="B1568" s="5" t="s">
        <v>237</v>
      </c>
      <c r="C1568" s="5" t="s">
        <v>49</v>
      </c>
      <c r="D1568" s="8" t="s">
        <v>3402</v>
      </c>
      <c r="E1568" s="6">
        <v>584.4</v>
      </c>
      <c r="F1568" s="6">
        <v>590.7</v>
      </c>
      <c r="G1568" s="6">
        <v>514.9</v>
      </c>
      <c r="H1568" s="5" t="s">
        <v>120</v>
      </c>
      <c r="I1568" s="6">
        <f t="shared" si="96"/>
        <v>-6.30000000000007</v>
      </c>
      <c r="J1568" s="5" t="str">
        <f>IF(H1568="否","不适用",IF(AND(ISNUMBER(E1568),ISNUMBER(F1568)),IF(I1568&gt;规则与名单!$B$2,"是","否"),"未判定"))</f>
        <v>不适用</v>
      </c>
      <c r="K1568" s="5" t="str">
        <f t="shared" si="97"/>
        <v>非测试日纯氢</v>
      </c>
      <c r="L1568" s="6">
        <f t="shared" si="98"/>
        <v>514.9</v>
      </c>
      <c r="M1568" s="5">
        <f t="shared" si="99"/>
        <v>0</v>
      </c>
      <c r="N1568" s="5" t="s">
        <v>8046</v>
      </c>
      <c r="O1568" s="5" t="s">
        <v>8047</v>
      </c>
      <c r="P1568" s="5" t="s">
        <v>8048</v>
      </c>
    </row>
    <row r="1569" ht="19" customHeight="1" spans="1:16">
      <c r="A1569" s="5">
        <v>64</v>
      </c>
      <c r="B1569" s="5" t="s">
        <v>237</v>
      </c>
      <c r="C1569" s="5" t="s">
        <v>49</v>
      </c>
      <c r="D1569" s="8" t="s">
        <v>487</v>
      </c>
      <c r="E1569" s="6">
        <v>584.2</v>
      </c>
      <c r="F1569" s="6">
        <v>591.5</v>
      </c>
      <c r="G1569" s="6">
        <v>439.7</v>
      </c>
      <c r="H1569" s="5" t="s">
        <v>120</v>
      </c>
      <c r="I1569" s="6">
        <f t="shared" si="96"/>
        <v>-7.29999999999995</v>
      </c>
      <c r="J1569" s="5" t="str">
        <f>IF(H1569="否","不适用",IF(AND(ISNUMBER(E1569),ISNUMBER(F1569)),IF(I1569&gt;规则与名单!$B$2,"是","否"),"未判定"))</f>
        <v>不适用</v>
      </c>
      <c r="K1569" s="5" t="str">
        <f t="shared" si="97"/>
        <v>非测试日纯氢</v>
      </c>
      <c r="L1569" s="6">
        <f t="shared" si="98"/>
        <v>439.7</v>
      </c>
      <c r="M1569" s="5">
        <f t="shared" si="99"/>
        <v>0</v>
      </c>
      <c r="N1569" s="5" t="s">
        <v>8049</v>
      </c>
      <c r="O1569" s="5" t="s">
        <v>8050</v>
      </c>
      <c r="P1569" s="5" t="s">
        <v>8051</v>
      </c>
    </row>
    <row r="1570" ht="19" customHeight="1" spans="1:16">
      <c r="A1570" s="5">
        <v>64</v>
      </c>
      <c r="B1570" s="5" t="s">
        <v>237</v>
      </c>
      <c r="C1570" s="5" t="s">
        <v>49</v>
      </c>
      <c r="D1570" s="8" t="s">
        <v>121</v>
      </c>
      <c r="E1570" s="6">
        <v>587.3</v>
      </c>
      <c r="F1570" s="6">
        <v>594.1</v>
      </c>
      <c r="G1570" s="6">
        <v>558.8</v>
      </c>
      <c r="H1570" s="5" t="s">
        <v>120</v>
      </c>
      <c r="I1570" s="6">
        <f t="shared" si="96"/>
        <v>-6.80000000000007</v>
      </c>
      <c r="J1570" s="5" t="str">
        <f>IF(H1570="否","不适用",IF(AND(ISNUMBER(E1570),ISNUMBER(F1570)),IF(I1570&gt;规则与名单!$B$2,"是","否"),"未判定"))</f>
        <v>不适用</v>
      </c>
      <c r="K1570" s="5" t="str">
        <f t="shared" si="97"/>
        <v>非测试日纯氢</v>
      </c>
      <c r="L1570" s="6">
        <f t="shared" si="98"/>
        <v>558.8</v>
      </c>
      <c r="M1570" s="5">
        <f t="shared" si="99"/>
        <v>0</v>
      </c>
      <c r="N1570" s="5" t="s">
        <v>8052</v>
      </c>
      <c r="O1570" s="5" t="s">
        <v>8053</v>
      </c>
      <c r="P1570" s="5" t="s">
        <v>8054</v>
      </c>
    </row>
    <row r="1571" ht="19" customHeight="1" spans="1:16">
      <c r="A1571" s="5">
        <v>64</v>
      </c>
      <c r="B1571" s="5" t="s">
        <v>237</v>
      </c>
      <c r="C1571" s="5" t="s">
        <v>49</v>
      </c>
      <c r="D1571" s="8" t="s">
        <v>170</v>
      </c>
      <c r="E1571" s="6">
        <v>593.6</v>
      </c>
      <c r="F1571" s="6">
        <v>599.6</v>
      </c>
      <c r="G1571" s="6">
        <v>580.6</v>
      </c>
      <c r="H1571" s="5" t="s">
        <v>120</v>
      </c>
      <c r="I1571" s="6">
        <f t="shared" si="96"/>
        <v>-6</v>
      </c>
      <c r="J1571" s="5" t="str">
        <f>IF(H1571="否","不适用",IF(AND(ISNUMBER(E1571),ISNUMBER(F1571)),IF(I1571&gt;规则与名单!$B$2,"是","否"),"未判定"))</f>
        <v>不适用</v>
      </c>
      <c r="K1571" s="5" t="str">
        <f t="shared" si="97"/>
        <v>非测试日纯氢</v>
      </c>
      <c r="L1571" s="6">
        <f t="shared" si="98"/>
        <v>580.6</v>
      </c>
      <c r="M1571" s="5">
        <f t="shared" si="99"/>
        <v>0</v>
      </c>
      <c r="N1571" s="5" t="s">
        <v>8055</v>
      </c>
      <c r="O1571" s="5" t="s">
        <v>8056</v>
      </c>
      <c r="P1571" s="5" t="s">
        <v>8057</v>
      </c>
    </row>
    <row r="1572" ht="19" customHeight="1" spans="1:16">
      <c r="A1572" s="5">
        <v>64</v>
      </c>
      <c r="B1572" s="5" t="s">
        <v>237</v>
      </c>
      <c r="C1572" s="5" t="s">
        <v>49</v>
      </c>
      <c r="D1572" s="8" t="s">
        <v>644</v>
      </c>
      <c r="E1572" s="6">
        <v>588.2</v>
      </c>
      <c r="F1572" s="6">
        <v>596.9</v>
      </c>
      <c r="G1572" s="6">
        <v>568.8</v>
      </c>
      <c r="H1572" s="5" t="s">
        <v>120</v>
      </c>
      <c r="I1572" s="6">
        <f t="shared" si="96"/>
        <v>-8.69999999999993</v>
      </c>
      <c r="J1572" s="5" t="str">
        <f>IF(H1572="否","不适用",IF(AND(ISNUMBER(E1572),ISNUMBER(F1572)),IF(I1572&gt;规则与名单!$B$2,"是","否"),"未判定"))</f>
        <v>不适用</v>
      </c>
      <c r="K1572" s="5" t="str">
        <f t="shared" si="97"/>
        <v>非测试日纯氢</v>
      </c>
      <c r="L1572" s="6">
        <f t="shared" si="98"/>
        <v>568.8</v>
      </c>
      <c r="M1572" s="5">
        <f t="shared" si="99"/>
        <v>0</v>
      </c>
      <c r="N1572" s="5" t="s">
        <v>8058</v>
      </c>
      <c r="O1572" s="5" t="s">
        <v>8059</v>
      </c>
      <c r="P1572" s="5" t="s">
        <v>8060</v>
      </c>
    </row>
    <row r="1573" ht="19" customHeight="1" spans="1:16">
      <c r="A1573" s="5">
        <v>64</v>
      </c>
      <c r="B1573" s="5" t="s">
        <v>237</v>
      </c>
      <c r="C1573" s="5" t="s">
        <v>49</v>
      </c>
      <c r="D1573" s="8" t="s">
        <v>3418</v>
      </c>
      <c r="E1573" s="6">
        <v>565.6</v>
      </c>
      <c r="F1573" s="6">
        <v>572.9</v>
      </c>
      <c r="G1573" s="6">
        <v>558.9</v>
      </c>
      <c r="H1573" s="5" t="s">
        <v>120</v>
      </c>
      <c r="I1573" s="6">
        <f t="shared" si="96"/>
        <v>-7.29999999999995</v>
      </c>
      <c r="J1573" s="5" t="str">
        <f>IF(H1573="否","不适用",IF(AND(ISNUMBER(E1573),ISNUMBER(F1573)),IF(I1573&gt;规则与名单!$B$2,"是","否"),"未判定"))</f>
        <v>不适用</v>
      </c>
      <c r="K1573" s="5" t="str">
        <f t="shared" si="97"/>
        <v>非测试日纯氢</v>
      </c>
      <c r="L1573" s="6">
        <f t="shared" si="98"/>
        <v>558.9</v>
      </c>
      <c r="M1573" s="5">
        <f t="shared" si="99"/>
        <v>0</v>
      </c>
      <c r="N1573" s="5" t="s">
        <v>8061</v>
      </c>
      <c r="O1573" s="5" t="s">
        <v>8062</v>
      </c>
      <c r="P1573" s="5" t="s">
        <v>8063</v>
      </c>
    </row>
    <row r="1574" ht="19" customHeight="1" spans="1:16">
      <c r="A1574" s="5">
        <v>64</v>
      </c>
      <c r="B1574" s="5" t="s">
        <v>237</v>
      </c>
      <c r="C1574" s="5" t="s">
        <v>49</v>
      </c>
      <c r="D1574" s="8" t="s">
        <v>3422</v>
      </c>
      <c r="E1574" s="6">
        <v>567.2</v>
      </c>
      <c r="F1574" s="6">
        <v>576.9</v>
      </c>
      <c r="G1574" s="6">
        <v>497.7</v>
      </c>
      <c r="H1574" s="5" t="s">
        <v>120</v>
      </c>
      <c r="I1574" s="6">
        <f t="shared" si="96"/>
        <v>-9.69999999999993</v>
      </c>
      <c r="J1574" s="5" t="str">
        <f>IF(H1574="否","不适用",IF(AND(ISNUMBER(E1574),ISNUMBER(F1574)),IF(I1574&gt;规则与名单!$B$2,"是","否"),"未判定"))</f>
        <v>不适用</v>
      </c>
      <c r="K1574" s="5" t="str">
        <f t="shared" si="97"/>
        <v>非测试日纯氢</v>
      </c>
      <c r="L1574" s="6">
        <f t="shared" si="98"/>
        <v>497.7</v>
      </c>
      <c r="M1574" s="5">
        <f t="shared" si="99"/>
        <v>0</v>
      </c>
      <c r="N1574" s="5" t="s">
        <v>8064</v>
      </c>
      <c r="O1574" s="5" t="s">
        <v>8065</v>
      </c>
      <c r="P1574" s="5" t="s">
        <v>8066</v>
      </c>
    </row>
    <row r="1575" ht="19" customHeight="1" spans="1:16">
      <c r="A1575" s="5">
        <v>64</v>
      </c>
      <c r="B1575" s="5" t="s">
        <v>237</v>
      </c>
      <c r="C1575" s="5" t="s">
        <v>49</v>
      </c>
      <c r="D1575" s="8" t="s">
        <v>336</v>
      </c>
      <c r="E1575" s="6">
        <v>571</v>
      </c>
      <c r="F1575" s="6">
        <v>579.7</v>
      </c>
      <c r="G1575" s="6">
        <v>566.7</v>
      </c>
      <c r="H1575" s="5" t="s">
        <v>120</v>
      </c>
      <c r="I1575" s="6">
        <f t="shared" si="96"/>
        <v>-8.70000000000005</v>
      </c>
      <c r="J1575" s="5" t="str">
        <f>IF(H1575="否","不适用",IF(AND(ISNUMBER(E1575),ISNUMBER(F1575)),IF(I1575&gt;规则与名单!$B$2,"是","否"),"未判定"))</f>
        <v>不适用</v>
      </c>
      <c r="K1575" s="5" t="str">
        <f t="shared" si="97"/>
        <v>非测试日纯氢</v>
      </c>
      <c r="L1575" s="6">
        <f t="shared" si="98"/>
        <v>566.7</v>
      </c>
      <c r="M1575" s="5">
        <f t="shared" si="99"/>
        <v>0</v>
      </c>
      <c r="N1575" s="5" t="s">
        <v>8067</v>
      </c>
      <c r="O1575" s="5" t="s">
        <v>8068</v>
      </c>
      <c r="P1575" s="5" t="s">
        <v>8069</v>
      </c>
    </row>
    <row r="1576" ht="19" customHeight="1" spans="1:16">
      <c r="A1576" s="5">
        <v>64</v>
      </c>
      <c r="B1576" s="5" t="s">
        <v>237</v>
      </c>
      <c r="C1576" s="5" t="s">
        <v>49</v>
      </c>
      <c r="D1576" s="8" t="s">
        <v>653</v>
      </c>
      <c r="E1576" s="6">
        <v>562.3</v>
      </c>
      <c r="F1576" s="6">
        <v>569.1</v>
      </c>
      <c r="G1576" s="6">
        <v>526.7</v>
      </c>
      <c r="H1576" s="5" t="s">
        <v>120</v>
      </c>
      <c r="I1576" s="6">
        <f t="shared" si="96"/>
        <v>-6.80000000000007</v>
      </c>
      <c r="J1576" s="5" t="str">
        <f>IF(H1576="否","不适用",IF(AND(ISNUMBER(E1576),ISNUMBER(F1576)),IF(I1576&gt;规则与名单!$B$2,"是","否"),"未判定"))</f>
        <v>不适用</v>
      </c>
      <c r="K1576" s="5" t="str">
        <f t="shared" si="97"/>
        <v>非测试日纯氢</v>
      </c>
      <c r="L1576" s="6">
        <f t="shared" si="98"/>
        <v>526.7</v>
      </c>
      <c r="M1576" s="5">
        <f t="shared" si="99"/>
        <v>0</v>
      </c>
      <c r="N1576" s="5" t="s">
        <v>8070</v>
      </c>
      <c r="O1576" s="5" t="s">
        <v>8071</v>
      </c>
      <c r="P1576" s="5" t="s">
        <v>8072</v>
      </c>
    </row>
    <row r="1577" ht="19" customHeight="1" spans="1:16">
      <c r="A1577" s="5">
        <v>64</v>
      </c>
      <c r="B1577" s="5" t="s">
        <v>237</v>
      </c>
      <c r="C1577" s="5" t="s">
        <v>49</v>
      </c>
      <c r="D1577" s="8" t="s">
        <v>140</v>
      </c>
      <c r="E1577" s="6">
        <v>0.3</v>
      </c>
      <c r="F1577" s="6">
        <v>0.5</v>
      </c>
      <c r="G1577" s="6">
        <v>0.3</v>
      </c>
      <c r="H1577" s="5" t="s">
        <v>120</v>
      </c>
      <c r="I1577" s="6">
        <f t="shared" si="96"/>
        <v>-0.2</v>
      </c>
      <c r="J1577" s="5" t="str">
        <f>IF(H1577="否","不适用",IF(AND(ISNUMBER(E1577),ISNUMBER(F1577)),IF(I1577&gt;规则与名单!$B$2,"是","否"),"未判定"))</f>
        <v>不适用</v>
      </c>
      <c r="K1577" s="5" t="str">
        <f t="shared" si="97"/>
        <v>非测试日纯氢</v>
      </c>
      <c r="L1577" s="6">
        <f t="shared" si="98"/>
        <v>0.3</v>
      </c>
      <c r="M1577" s="5">
        <f t="shared" si="99"/>
        <v>0</v>
      </c>
      <c r="N1577" s="5" t="s">
        <v>8073</v>
      </c>
      <c r="O1577" s="5" t="s">
        <v>8074</v>
      </c>
      <c r="P1577" s="5" t="s">
        <v>8075</v>
      </c>
    </row>
    <row r="1578" ht="19" customHeight="1" spans="1:16">
      <c r="A1578" s="5">
        <v>64</v>
      </c>
      <c r="B1578" s="5" t="s">
        <v>237</v>
      </c>
      <c r="C1578" s="5" t="s">
        <v>49</v>
      </c>
      <c r="D1578" s="8" t="s">
        <v>115</v>
      </c>
      <c r="E1578" s="6">
        <v>538.9</v>
      </c>
      <c r="F1578" s="6">
        <v>543</v>
      </c>
      <c r="G1578" s="6">
        <v>538.7</v>
      </c>
      <c r="H1578" s="5" t="s">
        <v>120</v>
      </c>
      <c r="I1578" s="6">
        <f t="shared" si="96"/>
        <v>-4.10000000000002</v>
      </c>
      <c r="J1578" s="5" t="str">
        <f>IF(H1578="否","不适用",IF(AND(ISNUMBER(E1578),ISNUMBER(F1578)),IF(I1578&gt;规则与名单!$B$2,"是","否"),"未判定"))</f>
        <v>不适用</v>
      </c>
      <c r="K1578" s="5" t="str">
        <f t="shared" si="97"/>
        <v>非测试日纯氢</v>
      </c>
      <c r="L1578" s="6">
        <f t="shared" si="98"/>
        <v>538.7</v>
      </c>
      <c r="M1578" s="5">
        <f t="shared" si="99"/>
        <v>0</v>
      </c>
      <c r="N1578" s="5" t="s">
        <v>8076</v>
      </c>
      <c r="O1578" s="5" t="s">
        <v>8077</v>
      </c>
      <c r="P1578" s="5" t="s">
        <v>8078</v>
      </c>
    </row>
    <row r="1579" ht="19" customHeight="1" spans="1:16">
      <c r="A1579" s="5">
        <v>65</v>
      </c>
      <c r="B1579" s="5" t="s">
        <v>239</v>
      </c>
      <c r="C1579" s="5" t="s">
        <v>49</v>
      </c>
      <c r="D1579" s="8" t="s">
        <v>114</v>
      </c>
      <c r="E1579" s="6">
        <v>105.3</v>
      </c>
      <c r="F1579" s="6">
        <v>121.1</v>
      </c>
      <c r="G1579" s="6">
        <v>114.8</v>
      </c>
      <c r="H1579" s="5" t="s">
        <v>120</v>
      </c>
      <c r="I1579" s="6">
        <f t="shared" si="96"/>
        <v>-15.8</v>
      </c>
      <c r="J1579" s="5" t="str">
        <f>IF(H1579="否","不适用",IF(AND(ISNUMBER(E1579),ISNUMBER(F1579)),IF(I1579&gt;规则与名单!$B$2,"是","否"),"未判定"))</f>
        <v>不适用</v>
      </c>
      <c r="K1579" s="5" t="str">
        <f t="shared" si="97"/>
        <v>非测试日纯氢</v>
      </c>
      <c r="L1579" s="6">
        <f t="shared" si="98"/>
        <v>114.8</v>
      </c>
      <c r="M1579" s="5">
        <f t="shared" si="99"/>
        <v>0</v>
      </c>
      <c r="N1579" s="5" t="s">
        <v>8079</v>
      </c>
      <c r="O1579" s="5" t="s">
        <v>8080</v>
      </c>
      <c r="P1579" s="5" t="s">
        <v>8081</v>
      </c>
    </row>
    <row r="1580" ht="19" customHeight="1" spans="1:16">
      <c r="A1580" s="5">
        <v>65</v>
      </c>
      <c r="B1580" s="5" t="s">
        <v>239</v>
      </c>
      <c r="C1580" s="5" t="s">
        <v>49</v>
      </c>
      <c r="D1580" s="8" t="s">
        <v>605</v>
      </c>
      <c r="E1580" s="6">
        <v>103.4</v>
      </c>
      <c r="F1580" s="6">
        <v>99.8</v>
      </c>
      <c r="G1580" s="6">
        <v>93.9</v>
      </c>
      <c r="H1580" s="5" t="s">
        <v>120</v>
      </c>
      <c r="I1580" s="6">
        <f t="shared" si="96"/>
        <v>3.60000000000001</v>
      </c>
      <c r="J1580" s="5" t="str">
        <f>IF(H1580="否","不适用",IF(AND(ISNUMBER(E1580),ISNUMBER(F1580)),IF(I1580&gt;规则与名单!$B$2,"是","否"),"未判定"))</f>
        <v>不适用</v>
      </c>
      <c r="K1580" s="5" t="str">
        <f t="shared" si="97"/>
        <v>非测试日纯氢</v>
      </c>
      <c r="L1580" s="6">
        <f t="shared" si="98"/>
        <v>93.9</v>
      </c>
      <c r="M1580" s="5">
        <f t="shared" si="99"/>
        <v>0</v>
      </c>
      <c r="N1580" s="5" t="s">
        <v>8082</v>
      </c>
      <c r="O1580" s="5" t="s">
        <v>8083</v>
      </c>
      <c r="P1580" s="5" t="s">
        <v>8084</v>
      </c>
    </row>
    <row r="1581" ht="19" customHeight="1" spans="1:16">
      <c r="A1581" s="5">
        <v>65</v>
      </c>
      <c r="B1581" s="5" t="s">
        <v>239</v>
      </c>
      <c r="C1581" s="5" t="s">
        <v>49</v>
      </c>
      <c r="D1581" s="8" t="s">
        <v>186</v>
      </c>
      <c r="E1581" s="6">
        <v>104</v>
      </c>
      <c r="F1581" s="6">
        <v>109.4</v>
      </c>
      <c r="G1581" s="6">
        <v>104</v>
      </c>
      <c r="H1581" s="5" t="s">
        <v>120</v>
      </c>
      <c r="I1581" s="6">
        <f t="shared" si="96"/>
        <v>-5.40000000000001</v>
      </c>
      <c r="J1581" s="5" t="str">
        <f>IF(H1581="否","不适用",IF(AND(ISNUMBER(E1581),ISNUMBER(F1581)),IF(I1581&gt;规则与名单!$B$2,"是","否"),"未判定"))</f>
        <v>不适用</v>
      </c>
      <c r="K1581" s="5" t="str">
        <f t="shared" si="97"/>
        <v>非测试日纯氢</v>
      </c>
      <c r="L1581" s="6">
        <f t="shared" si="98"/>
        <v>104</v>
      </c>
      <c r="M1581" s="5">
        <f t="shared" si="99"/>
        <v>0</v>
      </c>
      <c r="N1581" s="5" t="s">
        <v>8085</v>
      </c>
      <c r="O1581" s="5" t="s">
        <v>8086</v>
      </c>
      <c r="P1581" s="5" t="s">
        <v>8087</v>
      </c>
    </row>
    <row r="1582" ht="19" customHeight="1" spans="1:16">
      <c r="A1582" s="5">
        <v>65</v>
      </c>
      <c r="B1582" s="5" t="s">
        <v>239</v>
      </c>
      <c r="C1582" s="5" t="s">
        <v>49</v>
      </c>
      <c r="D1582" s="8" t="s">
        <v>165</v>
      </c>
      <c r="E1582" s="6">
        <v>93.9</v>
      </c>
      <c r="F1582" s="6">
        <v>100.5</v>
      </c>
      <c r="G1582" s="6">
        <v>93.9</v>
      </c>
      <c r="H1582" s="5" t="s">
        <v>120</v>
      </c>
      <c r="I1582" s="6">
        <f t="shared" si="96"/>
        <v>-6.59999999999999</v>
      </c>
      <c r="J1582" s="5" t="str">
        <f>IF(H1582="否","不适用",IF(AND(ISNUMBER(E1582),ISNUMBER(F1582)),IF(I1582&gt;规则与名单!$B$2,"是","否"),"未判定"))</f>
        <v>不适用</v>
      </c>
      <c r="K1582" s="5" t="str">
        <f t="shared" si="97"/>
        <v>非测试日纯氢</v>
      </c>
      <c r="L1582" s="6">
        <f t="shared" si="98"/>
        <v>93.9</v>
      </c>
      <c r="M1582" s="5">
        <f t="shared" si="99"/>
        <v>0</v>
      </c>
      <c r="N1582" s="5" t="s">
        <v>8088</v>
      </c>
      <c r="O1582" s="5" t="s">
        <v>8089</v>
      </c>
      <c r="P1582" s="5" t="s">
        <v>8090</v>
      </c>
    </row>
    <row r="1583" ht="19" customHeight="1" spans="1:16">
      <c r="A1583" s="5">
        <v>65</v>
      </c>
      <c r="B1583" s="5" t="s">
        <v>239</v>
      </c>
      <c r="C1583" s="5" t="s">
        <v>49</v>
      </c>
      <c r="D1583" s="8" t="s">
        <v>151</v>
      </c>
      <c r="E1583" s="6">
        <v>132.7</v>
      </c>
      <c r="F1583" s="6">
        <v>141.6</v>
      </c>
      <c r="G1583" s="6">
        <v>135.6</v>
      </c>
      <c r="H1583" s="5" t="s">
        <v>120</v>
      </c>
      <c r="I1583" s="6">
        <f t="shared" si="96"/>
        <v>-8.90000000000001</v>
      </c>
      <c r="J1583" s="5" t="str">
        <f>IF(H1583="否","不适用",IF(AND(ISNUMBER(E1583),ISNUMBER(F1583)),IF(I1583&gt;规则与名单!$B$2,"是","否"),"未判定"))</f>
        <v>不适用</v>
      </c>
      <c r="K1583" s="5" t="str">
        <f t="shared" si="97"/>
        <v>非测试日纯氢</v>
      </c>
      <c r="L1583" s="6">
        <f t="shared" si="98"/>
        <v>135.6</v>
      </c>
      <c r="M1583" s="5">
        <f t="shared" si="99"/>
        <v>0</v>
      </c>
      <c r="N1583" s="5" t="s">
        <v>8091</v>
      </c>
      <c r="O1583" s="5" t="s">
        <v>8092</v>
      </c>
      <c r="P1583" s="5" t="s">
        <v>8093</v>
      </c>
    </row>
    <row r="1584" ht="19" customHeight="1" spans="1:16">
      <c r="A1584" s="5">
        <v>65</v>
      </c>
      <c r="B1584" s="5" t="s">
        <v>239</v>
      </c>
      <c r="C1584" s="5" t="s">
        <v>49</v>
      </c>
      <c r="D1584" s="8" t="s">
        <v>3358</v>
      </c>
      <c r="E1584" s="6">
        <v>73.8</v>
      </c>
      <c r="F1584" s="6">
        <v>75.6</v>
      </c>
      <c r="G1584" s="6">
        <v>70.7</v>
      </c>
      <c r="H1584" s="5" t="s">
        <v>120</v>
      </c>
      <c r="I1584" s="6">
        <f t="shared" si="96"/>
        <v>-1.8</v>
      </c>
      <c r="J1584" s="5" t="str">
        <f>IF(H1584="否","不适用",IF(AND(ISNUMBER(E1584),ISNUMBER(F1584)),IF(I1584&gt;规则与名单!$B$2,"是","否"),"未判定"))</f>
        <v>不适用</v>
      </c>
      <c r="K1584" s="5" t="str">
        <f t="shared" si="97"/>
        <v>非测试日纯氢</v>
      </c>
      <c r="L1584" s="6">
        <f t="shared" si="98"/>
        <v>70.7</v>
      </c>
      <c r="M1584" s="5">
        <f t="shared" si="99"/>
        <v>0</v>
      </c>
      <c r="N1584" s="5" t="s">
        <v>8094</v>
      </c>
      <c r="O1584" s="5" t="s">
        <v>8095</v>
      </c>
      <c r="P1584" s="5" t="s">
        <v>8096</v>
      </c>
    </row>
    <row r="1585" ht="19" customHeight="1" spans="1:16">
      <c r="A1585" s="5">
        <v>65</v>
      </c>
      <c r="B1585" s="5" t="s">
        <v>239</v>
      </c>
      <c r="C1585" s="5" t="s">
        <v>49</v>
      </c>
      <c r="D1585" s="8" t="s">
        <v>272</v>
      </c>
      <c r="E1585" s="6">
        <v>96.2</v>
      </c>
      <c r="F1585" s="6">
        <v>102</v>
      </c>
      <c r="G1585" s="6">
        <v>96.1</v>
      </c>
      <c r="H1585" s="5" t="s">
        <v>120</v>
      </c>
      <c r="I1585" s="6">
        <f t="shared" si="96"/>
        <v>-5.8</v>
      </c>
      <c r="J1585" s="5" t="str">
        <f>IF(H1585="否","不适用",IF(AND(ISNUMBER(E1585),ISNUMBER(F1585)),IF(I1585&gt;规则与名单!$B$2,"是","否"),"未判定"))</f>
        <v>不适用</v>
      </c>
      <c r="K1585" s="5" t="str">
        <f t="shared" si="97"/>
        <v>非测试日纯氢</v>
      </c>
      <c r="L1585" s="6">
        <f t="shared" si="98"/>
        <v>96.1</v>
      </c>
      <c r="M1585" s="5">
        <f t="shared" si="99"/>
        <v>0</v>
      </c>
      <c r="N1585" s="5" t="s">
        <v>8097</v>
      </c>
      <c r="O1585" s="5" t="s">
        <v>8098</v>
      </c>
      <c r="P1585" s="5" t="s">
        <v>8099</v>
      </c>
    </row>
    <row r="1586" ht="19" customHeight="1" spans="1:16">
      <c r="A1586" s="5">
        <v>65</v>
      </c>
      <c r="B1586" s="5" t="s">
        <v>239</v>
      </c>
      <c r="C1586" s="5" t="s">
        <v>49</v>
      </c>
      <c r="D1586" s="8" t="s">
        <v>506</v>
      </c>
      <c r="E1586" s="6">
        <v>111.4</v>
      </c>
      <c r="F1586" s="6">
        <v>130.4</v>
      </c>
      <c r="G1586" s="6">
        <v>120.9</v>
      </c>
      <c r="H1586" s="5" t="s">
        <v>120</v>
      </c>
      <c r="I1586" s="6">
        <f t="shared" si="96"/>
        <v>-19</v>
      </c>
      <c r="J1586" s="5" t="str">
        <f>IF(H1586="否","不适用",IF(AND(ISNUMBER(E1586),ISNUMBER(F1586)),IF(I1586&gt;规则与名单!$B$2,"是","否"),"未判定"))</f>
        <v>不适用</v>
      </c>
      <c r="K1586" s="5" t="str">
        <f t="shared" si="97"/>
        <v>非测试日纯氢</v>
      </c>
      <c r="L1586" s="6">
        <f t="shared" si="98"/>
        <v>120.9</v>
      </c>
      <c r="M1586" s="5">
        <f t="shared" si="99"/>
        <v>0</v>
      </c>
      <c r="N1586" s="5" t="s">
        <v>8100</v>
      </c>
      <c r="O1586" s="5" t="s">
        <v>8101</v>
      </c>
      <c r="P1586" s="5" t="s">
        <v>8102</v>
      </c>
    </row>
    <row r="1587" ht="19" customHeight="1" spans="1:16">
      <c r="A1587" s="5">
        <v>65</v>
      </c>
      <c r="B1587" s="5" t="s">
        <v>239</v>
      </c>
      <c r="C1587" s="5" t="s">
        <v>49</v>
      </c>
      <c r="D1587" s="8" t="s">
        <v>673</v>
      </c>
      <c r="E1587" s="6">
        <v>119.4</v>
      </c>
      <c r="F1587" s="6">
        <v>117.2</v>
      </c>
      <c r="G1587" s="6">
        <v>109.8</v>
      </c>
      <c r="H1587" s="5" t="s">
        <v>120</v>
      </c>
      <c r="I1587" s="6">
        <f t="shared" si="96"/>
        <v>2.2</v>
      </c>
      <c r="J1587" s="5" t="str">
        <f>IF(H1587="否","不适用",IF(AND(ISNUMBER(E1587),ISNUMBER(F1587)),IF(I1587&gt;规则与名单!$B$2,"是","否"),"未判定"))</f>
        <v>不适用</v>
      </c>
      <c r="K1587" s="5" t="str">
        <f t="shared" si="97"/>
        <v>非测试日纯氢</v>
      </c>
      <c r="L1587" s="6">
        <f t="shared" si="98"/>
        <v>109.8</v>
      </c>
      <c r="M1587" s="5">
        <f t="shared" si="99"/>
        <v>0</v>
      </c>
      <c r="N1587" s="5" t="s">
        <v>8103</v>
      </c>
      <c r="O1587" s="5" t="s">
        <v>8104</v>
      </c>
      <c r="P1587" s="5" t="s">
        <v>8105</v>
      </c>
    </row>
    <row r="1588" ht="19" customHeight="1" spans="1:16">
      <c r="A1588" s="5">
        <v>65</v>
      </c>
      <c r="B1588" s="5" t="s">
        <v>239</v>
      </c>
      <c r="C1588" s="5" t="s">
        <v>49</v>
      </c>
      <c r="D1588" s="8" t="s">
        <v>183</v>
      </c>
      <c r="E1588" s="6">
        <v>109.1</v>
      </c>
      <c r="F1588" s="6">
        <v>116.8</v>
      </c>
      <c r="G1588" s="6">
        <v>108.9</v>
      </c>
      <c r="H1588" s="5" t="s">
        <v>120</v>
      </c>
      <c r="I1588" s="6">
        <f t="shared" si="96"/>
        <v>-7.7</v>
      </c>
      <c r="J1588" s="5" t="str">
        <f>IF(H1588="否","不适用",IF(AND(ISNUMBER(E1588),ISNUMBER(F1588)),IF(I1588&gt;规则与名单!$B$2,"是","否"),"未判定"))</f>
        <v>不适用</v>
      </c>
      <c r="K1588" s="5" t="str">
        <f t="shared" si="97"/>
        <v>非测试日纯氢</v>
      </c>
      <c r="L1588" s="6">
        <f t="shared" si="98"/>
        <v>108.9</v>
      </c>
      <c r="M1588" s="5">
        <f t="shared" si="99"/>
        <v>0</v>
      </c>
      <c r="N1588" s="5" t="s">
        <v>8106</v>
      </c>
      <c r="O1588" s="5" t="s">
        <v>8107</v>
      </c>
      <c r="P1588" s="5" t="s">
        <v>8108</v>
      </c>
    </row>
    <row r="1589" ht="19" customHeight="1" spans="1:16">
      <c r="A1589" s="5">
        <v>65</v>
      </c>
      <c r="B1589" s="5" t="s">
        <v>239</v>
      </c>
      <c r="C1589" s="5" t="s">
        <v>49</v>
      </c>
      <c r="D1589" s="8" t="s">
        <v>431</v>
      </c>
      <c r="E1589" s="6">
        <v>114.6</v>
      </c>
      <c r="F1589" s="6">
        <v>124.3</v>
      </c>
      <c r="G1589" s="6">
        <v>68.3</v>
      </c>
      <c r="H1589" s="5" t="s">
        <v>120</v>
      </c>
      <c r="I1589" s="6">
        <f t="shared" si="96"/>
        <v>-9.7</v>
      </c>
      <c r="J1589" s="5" t="str">
        <f>IF(H1589="否","不适用",IF(AND(ISNUMBER(E1589),ISNUMBER(F1589)),IF(I1589&gt;规则与名单!$B$2,"是","否"),"未判定"))</f>
        <v>不适用</v>
      </c>
      <c r="K1589" s="5" t="str">
        <f t="shared" si="97"/>
        <v>非测试日纯氢</v>
      </c>
      <c r="L1589" s="6">
        <f t="shared" si="98"/>
        <v>68.3</v>
      </c>
      <c r="M1589" s="5">
        <f t="shared" si="99"/>
        <v>0</v>
      </c>
      <c r="N1589" s="5" t="s">
        <v>8109</v>
      </c>
      <c r="O1589" s="5" t="s">
        <v>8110</v>
      </c>
      <c r="P1589" s="5" t="s">
        <v>8111</v>
      </c>
    </row>
    <row r="1590" ht="19" customHeight="1" spans="1:16">
      <c r="A1590" s="5">
        <v>65</v>
      </c>
      <c r="B1590" s="5" t="s">
        <v>239</v>
      </c>
      <c r="C1590" s="5" t="s">
        <v>49</v>
      </c>
      <c r="D1590" s="8" t="s">
        <v>3377</v>
      </c>
      <c r="E1590" s="6">
        <v>69.6</v>
      </c>
      <c r="F1590" s="6">
        <v>77</v>
      </c>
      <c r="G1590" s="6">
        <v>62.9</v>
      </c>
      <c r="H1590" s="5" t="s">
        <v>120</v>
      </c>
      <c r="I1590" s="6">
        <f t="shared" si="96"/>
        <v>-7.40000000000001</v>
      </c>
      <c r="J1590" s="5" t="str">
        <f>IF(H1590="否","不适用",IF(AND(ISNUMBER(E1590),ISNUMBER(F1590)),IF(I1590&gt;规则与名单!$B$2,"是","否"),"未判定"))</f>
        <v>不适用</v>
      </c>
      <c r="K1590" s="5" t="str">
        <f t="shared" si="97"/>
        <v>非测试日纯氢</v>
      </c>
      <c r="L1590" s="6">
        <f t="shared" si="98"/>
        <v>62.9</v>
      </c>
      <c r="M1590" s="5">
        <f t="shared" si="99"/>
        <v>0</v>
      </c>
      <c r="N1590" s="5" t="s">
        <v>8112</v>
      </c>
      <c r="O1590" s="5" t="s">
        <v>8113</v>
      </c>
      <c r="P1590" s="5" t="s">
        <v>8114</v>
      </c>
    </row>
    <row r="1591" ht="19" customHeight="1" spans="1:16">
      <c r="A1591" s="5">
        <v>65</v>
      </c>
      <c r="B1591" s="5" t="s">
        <v>239</v>
      </c>
      <c r="C1591" s="5" t="s">
        <v>49</v>
      </c>
      <c r="D1591" s="8" t="s">
        <v>407</v>
      </c>
      <c r="E1591" s="6">
        <v>101</v>
      </c>
      <c r="F1591" s="6">
        <v>102.1</v>
      </c>
      <c r="G1591" s="6">
        <v>92.5</v>
      </c>
      <c r="H1591" s="5" t="s">
        <v>120</v>
      </c>
      <c r="I1591" s="6">
        <f t="shared" si="96"/>
        <v>-1.09999999999999</v>
      </c>
      <c r="J1591" s="5" t="str">
        <f>IF(H1591="否","不适用",IF(AND(ISNUMBER(E1591),ISNUMBER(F1591)),IF(I1591&gt;规则与名单!$B$2,"是","否"),"未判定"))</f>
        <v>不适用</v>
      </c>
      <c r="K1591" s="5" t="str">
        <f t="shared" si="97"/>
        <v>非测试日纯氢</v>
      </c>
      <c r="L1591" s="6">
        <f t="shared" si="98"/>
        <v>92.5</v>
      </c>
      <c r="M1591" s="5">
        <f t="shared" si="99"/>
        <v>0</v>
      </c>
      <c r="N1591" s="5" t="s">
        <v>8115</v>
      </c>
      <c r="O1591" s="5" t="s">
        <v>8116</v>
      </c>
      <c r="P1591" s="5" t="s">
        <v>8117</v>
      </c>
    </row>
    <row r="1592" ht="19" customHeight="1" spans="1:16">
      <c r="A1592" s="5">
        <v>65</v>
      </c>
      <c r="B1592" s="5" t="s">
        <v>239</v>
      </c>
      <c r="C1592" s="5" t="s">
        <v>49</v>
      </c>
      <c r="D1592" s="8" t="s">
        <v>411</v>
      </c>
      <c r="E1592" s="6">
        <v>114.3</v>
      </c>
      <c r="F1592" s="6">
        <v>150.2</v>
      </c>
      <c r="G1592" s="6">
        <v>104.4</v>
      </c>
      <c r="H1592" s="5" t="s">
        <v>120</v>
      </c>
      <c r="I1592" s="6">
        <f t="shared" si="96"/>
        <v>-35.9</v>
      </c>
      <c r="J1592" s="5" t="str">
        <f>IF(H1592="否","不适用",IF(AND(ISNUMBER(E1592),ISNUMBER(F1592)),IF(I1592&gt;规则与名单!$B$2,"是","否"),"未判定"))</f>
        <v>不适用</v>
      </c>
      <c r="K1592" s="5" t="str">
        <f t="shared" si="97"/>
        <v>非测试日纯氢</v>
      </c>
      <c r="L1592" s="6">
        <f t="shared" si="98"/>
        <v>104.4</v>
      </c>
      <c r="M1592" s="5">
        <f t="shared" si="99"/>
        <v>0</v>
      </c>
      <c r="N1592" s="5" t="s">
        <v>8118</v>
      </c>
      <c r="O1592" s="5" t="s">
        <v>8119</v>
      </c>
      <c r="P1592" s="5" t="s">
        <v>8120</v>
      </c>
    </row>
    <row r="1593" ht="19" customHeight="1" spans="1:16">
      <c r="A1593" s="5">
        <v>65</v>
      </c>
      <c r="B1593" s="5" t="s">
        <v>239</v>
      </c>
      <c r="C1593" s="5" t="s">
        <v>49</v>
      </c>
      <c r="D1593" s="8" t="s">
        <v>251</v>
      </c>
      <c r="E1593" s="6">
        <v>104.2</v>
      </c>
      <c r="F1593" s="6">
        <v>136.5</v>
      </c>
      <c r="G1593" s="6">
        <v>103.8</v>
      </c>
      <c r="H1593" s="5" t="s">
        <v>120</v>
      </c>
      <c r="I1593" s="6">
        <f t="shared" si="96"/>
        <v>-32.3</v>
      </c>
      <c r="J1593" s="5" t="str">
        <f>IF(H1593="否","不适用",IF(AND(ISNUMBER(E1593),ISNUMBER(F1593)),IF(I1593&gt;规则与名单!$B$2,"是","否"),"未判定"))</f>
        <v>不适用</v>
      </c>
      <c r="K1593" s="5" t="str">
        <f t="shared" si="97"/>
        <v>非测试日纯氢</v>
      </c>
      <c r="L1593" s="6">
        <f t="shared" si="98"/>
        <v>103.8</v>
      </c>
      <c r="M1593" s="5">
        <f t="shared" si="99"/>
        <v>0</v>
      </c>
      <c r="N1593" s="5" t="s">
        <v>8121</v>
      </c>
      <c r="O1593" s="5" t="s">
        <v>8122</v>
      </c>
      <c r="P1593" s="5" t="s">
        <v>8123</v>
      </c>
    </row>
    <row r="1594" ht="19" customHeight="1" spans="1:16">
      <c r="A1594" s="5">
        <v>65</v>
      </c>
      <c r="B1594" s="5" t="s">
        <v>239</v>
      </c>
      <c r="C1594" s="5" t="s">
        <v>49</v>
      </c>
      <c r="D1594" s="8" t="s">
        <v>472</v>
      </c>
      <c r="E1594" s="6">
        <v>101.8</v>
      </c>
      <c r="F1594" s="6">
        <v>133.4</v>
      </c>
      <c r="G1594" s="6">
        <v>101.8</v>
      </c>
      <c r="H1594" s="5" t="s">
        <v>120</v>
      </c>
      <c r="I1594" s="6">
        <f t="shared" si="96"/>
        <v>-31.6</v>
      </c>
      <c r="J1594" s="5" t="str">
        <f>IF(H1594="否","不适用",IF(AND(ISNUMBER(E1594),ISNUMBER(F1594)),IF(I1594&gt;规则与名单!$B$2,"是","否"),"未判定"))</f>
        <v>不适用</v>
      </c>
      <c r="K1594" s="5" t="str">
        <f t="shared" si="97"/>
        <v>非测试日纯氢</v>
      </c>
      <c r="L1594" s="6">
        <f t="shared" si="98"/>
        <v>101.8</v>
      </c>
      <c r="M1594" s="5">
        <f t="shared" si="99"/>
        <v>0</v>
      </c>
      <c r="N1594" s="5" t="s">
        <v>8124</v>
      </c>
      <c r="O1594" s="5" t="s">
        <v>8125</v>
      </c>
      <c r="P1594" s="5" t="s">
        <v>8126</v>
      </c>
    </row>
    <row r="1595" ht="19" customHeight="1" spans="1:16">
      <c r="A1595" s="5">
        <v>65</v>
      </c>
      <c r="B1595" s="5" t="s">
        <v>239</v>
      </c>
      <c r="C1595" s="5" t="s">
        <v>49</v>
      </c>
      <c r="D1595" s="8" t="s">
        <v>466</v>
      </c>
      <c r="E1595" s="6">
        <v>110.3</v>
      </c>
      <c r="F1595" s="6">
        <v>159.4</v>
      </c>
      <c r="G1595" s="6">
        <v>141.2</v>
      </c>
      <c r="H1595" s="5" t="s">
        <v>120</v>
      </c>
      <c r="I1595" s="6">
        <f t="shared" si="96"/>
        <v>-49.1</v>
      </c>
      <c r="J1595" s="5" t="str">
        <f>IF(H1595="否","不适用",IF(AND(ISNUMBER(E1595),ISNUMBER(F1595)),IF(I1595&gt;规则与名单!$B$2,"是","否"),"未判定"))</f>
        <v>不适用</v>
      </c>
      <c r="K1595" s="5" t="str">
        <f t="shared" si="97"/>
        <v>非测试日纯氢</v>
      </c>
      <c r="L1595" s="6">
        <f t="shared" si="98"/>
        <v>141.2</v>
      </c>
      <c r="M1595" s="5">
        <f t="shared" si="99"/>
        <v>0</v>
      </c>
      <c r="N1595" s="5" t="s">
        <v>8127</v>
      </c>
      <c r="O1595" s="5" t="s">
        <v>8128</v>
      </c>
      <c r="P1595" s="5" t="s">
        <v>8129</v>
      </c>
    </row>
    <row r="1596" ht="19" customHeight="1" spans="1:16">
      <c r="A1596" s="5">
        <v>65</v>
      </c>
      <c r="B1596" s="5" t="s">
        <v>239</v>
      </c>
      <c r="C1596" s="5" t="s">
        <v>49</v>
      </c>
      <c r="D1596" s="8" t="s">
        <v>333</v>
      </c>
      <c r="E1596" s="6">
        <v>186</v>
      </c>
      <c r="F1596" s="6">
        <v>191.1</v>
      </c>
      <c r="G1596" s="6">
        <v>174.7</v>
      </c>
      <c r="H1596" s="5" t="s">
        <v>120</v>
      </c>
      <c r="I1596" s="6">
        <f t="shared" si="96"/>
        <v>-5.09999999999999</v>
      </c>
      <c r="J1596" s="5" t="str">
        <f>IF(H1596="否","不适用",IF(AND(ISNUMBER(E1596),ISNUMBER(F1596)),IF(I1596&gt;规则与名单!$B$2,"是","否"),"未判定"))</f>
        <v>不适用</v>
      </c>
      <c r="K1596" s="5" t="str">
        <f t="shared" si="97"/>
        <v>非测试日纯氢</v>
      </c>
      <c r="L1596" s="6">
        <f t="shared" si="98"/>
        <v>174.7</v>
      </c>
      <c r="M1596" s="5">
        <f t="shared" si="99"/>
        <v>0</v>
      </c>
      <c r="N1596" s="5" t="s">
        <v>8130</v>
      </c>
      <c r="O1596" s="5" t="s">
        <v>8131</v>
      </c>
      <c r="P1596" s="5" t="s">
        <v>8132</v>
      </c>
    </row>
    <row r="1597" ht="19" customHeight="1" spans="1:16">
      <c r="A1597" s="5">
        <v>65</v>
      </c>
      <c r="B1597" s="5" t="s">
        <v>239</v>
      </c>
      <c r="C1597" s="5" t="s">
        <v>49</v>
      </c>
      <c r="D1597" s="8" t="s">
        <v>175</v>
      </c>
      <c r="E1597" s="6">
        <v>137</v>
      </c>
      <c r="F1597" s="6">
        <v>108.8</v>
      </c>
      <c r="G1597" s="6">
        <v>96.7</v>
      </c>
      <c r="H1597" s="5" t="s">
        <v>120</v>
      </c>
      <c r="I1597" s="6">
        <f t="shared" si="96"/>
        <v>28.2</v>
      </c>
      <c r="J1597" s="5" t="str">
        <f>IF(H1597="否","不适用",IF(AND(ISNUMBER(E1597),ISNUMBER(F1597)),IF(I1597&gt;规则与名单!$B$2,"是","否"),"未判定"))</f>
        <v>不适用</v>
      </c>
      <c r="K1597" s="5" t="str">
        <f t="shared" si="97"/>
        <v>非测试日纯氢</v>
      </c>
      <c r="L1597" s="6">
        <f t="shared" si="98"/>
        <v>96.7</v>
      </c>
      <c r="M1597" s="5">
        <f t="shared" si="99"/>
        <v>0</v>
      </c>
      <c r="N1597" s="5" t="s">
        <v>8133</v>
      </c>
      <c r="O1597" s="5" t="s">
        <v>8134</v>
      </c>
      <c r="P1597" s="5" t="s">
        <v>8135</v>
      </c>
    </row>
    <row r="1598" ht="19" customHeight="1" spans="1:16">
      <c r="A1598" s="5">
        <v>65</v>
      </c>
      <c r="B1598" s="5" t="s">
        <v>239</v>
      </c>
      <c r="C1598" s="5" t="s">
        <v>49</v>
      </c>
      <c r="D1598" s="8" t="s">
        <v>3402</v>
      </c>
      <c r="E1598" s="6">
        <v>121.9</v>
      </c>
      <c r="F1598" s="6">
        <v>129.5</v>
      </c>
      <c r="G1598" s="6">
        <v>117</v>
      </c>
      <c r="H1598" s="5" t="s">
        <v>120</v>
      </c>
      <c r="I1598" s="6">
        <f t="shared" si="96"/>
        <v>-7.59999999999999</v>
      </c>
      <c r="J1598" s="5" t="str">
        <f>IF(H1598="否","不适用",IF(AND(ISNUMBER(E1598),ISNUMBER(F1598)),IF(I1598&gt;规则与名单!$B$2,"是","否"),"未判定"))</f>
        <v>不适用</v>
      </c>
      <c r="K1598" s="5" t="str">
        <f t="shared" si="97"/>
        <v>非测试日纯氢</v>
      </c>
      <c r="L1598" s="6">
        <f t="shared" si="98"/>
        <v>117</v>
      </c>
      <c r="M1598" s="5">
        <f t="shared" si="99"/>
        <v>0</v>
      </c>
      <c r="N1598" s="5" t="s">
        <v>8136</v>
      </c>
      <c r="O1598" s="5" t="s">
        <v>8137</v>
      </c>
      <c r="P1598" s="5" t="s">
        <v>8138</v>
      </c>
    </row>
    <row r="1599" ht="19" customHeight="1" spans="1:16">
      <c r="A1599" s="5">
        <v>65</v>
      </c>
      <c r="B1599" s="5" t="s">
        <v>239</v>
      </c>
      <c r="C1599" s="5" t="s">
        <v>49</v>
      </c>
      <c r="D1599" s="8" t="s">
        <v>487</v>
      </c>
      <c r="E1599" s="6">
        <v>94.1</v>
      </c>
      <c r="F1599" s="6">
        <v>99.8</v>
      </c>
      <c r="G1599" s="6">
        <v>91.8</v>
      </c>
      <c r="H1599" s="5" t="s">
        <v>120</v>
      </c>
      <c r="I1599" s="6">
        <f t="shared" si="96"/>
        <v>-5.7</v>
      </c>
      <c r="J1599" s="5" t="str">
        <f>IF(H1599="否","不适用",IF(AND(ISNUMBER(E1599),ISNUMBER(F1599)),IF(I1599&gt;规则与名单!$B$2,"是","否"),"未判定"))</f>
        <v>不适用</v>
      </c>
      <c r="K1599" s="5" t="str">
        <f t="shared" si="97"/>
        <v>非测试日纯氢</v>
      </c>
      <c r="L1599" s="6">
        <f t="shared" si="98"/>
        <v>91.8</v>
      </c>
      <c r="M1599" s="5">
        <f t="shared" si="99"/>
        <v>0</v>
      </c>
      <c r="N1599" s="5" t="s">
        <v>8139</v>
      </c>
      <c r="O1599" s="5" t="s">
        <v>8140</v>
      </c>
      <c r="P1599" s="5" t="s">
        <v>8141</v>
      </c>
    </row>
    <row r="1600" ht="19" customHeight="1" spans="1:16">
      <c r="A1600" s="5">
        <v>65</v>
      </c>
      <c r="B1600" s="5" t="s">
        <v>239</v>
      </c>
      <c r="C1600" s="5" t="s">
        <v>49</v>
      </c>
      <c r="D1600" s="8" t="s">
        <v>121</v>
      </c>
      <c r="E1600" s="6">
        <v>121.8</v>
      </c>
      <c r="F1600" s="6">
        <v>127.3</v>
      </c>
      <c r="G1600" s="6">
        <v>121.7</v>
      </c>
      <c r="H1600" s="5" t="s">
        <v>120</v>
      </c>
      <c r="I1600" s="6">
        <f t="shared" si="96"/>
        <v>-5.5</v>
      </c>
      <c r="J1600" s="5" t="str">
        <f>IF(H1600="否","不适用",IF(AND(ISNUMBER(E1600),ISNUMBER(F1600)),IF(I1600&gt;规则与名单!$B$2,"是","否"),"未判定"))</f>
        <v>不适用</v>
      </c>
      <c r="K1600" s="5" t="str">
        <f t="shared" si="97"/>
        <v>非测试日纯氢</v>
      </c>
      <c r="L1600" s="6">
        <f t="shared" si="98"/>
        <v>121.7</v>
      </c>
      <c r="M1600" s="5">
        <f t="shared" si="99"/>
        <v>0</v>
      </c>
      <c r="N1600" s="5" t="s">
        <v>8142</v>
      </c>
      <c r="O1600" s="5" t="s">
        <v>8143</v>
      </c>
      <c r="P1600" s="5" t="s">
        <v>8144</v>
      </c>
    </row>
    <row r="1601" ht="19" customHeight="1" spans="1:16">
      <c r="A1601" s="5">
        <v>65</v>
      </c>
      <c r="B1601" s="5" t="s">
        <v>239</v>
      </c>
      <c r="C1601" s="5" t="s">
        <v>49</v>
      </c>
      <c r="D1601" s="8" t="s">
        <v>170</v>
      </c>
      <c r="E1601" s="6">
        <v>114.5</v>
      </c>
      <c r="F1601" s="6">
        <v>122.1</v>
      </c>
      <c r="G1601" s="6">
        <v>104.5</v>
      </c>
      <c r="H1601" s="5" t="s">
        <v>120</v>
      </c>
      <c r="I1601" s="6">
        <f t="shared" si="96"/>
        <v>-7.59999999999999</v>
      </c>
      <c r="J1601" s="5" t="str">
        <f>IF(H1601="否","不适用",IF(AND(ISNUMBER(E1601),ISNUMBER(F1601)),IF(I1601&gt;规则与名单!$B$2,"是","否"),"未判定"))</f>
        <v>不适用</v>
      </c>
      <c r="K1601" s="5" t="str">
        <f t="shared" si="97"/>
        <v>非测试日纯氢</v>
      </c>
      <c r="L1601" s="6">
        <f t="shared" si="98"/>
        <v>104.5</v>
      </c>
      <c r="M1601" s="5">
        <f t="shared" si="99"/>
        <v>0</v>
      </c>
      <c r="N1601" s="5" t="s">
        <v>8145</v>
      </c>
      <c r="O1601" s="5" t="s">
        <v>8146</v>
      </c>
      <c r="P1601" s="5" t="s">
        <v>8147</v>
      </c>
    </row>
    <row r="1602" ht="19" customHeight="1" spans="1:16">
      <c r="A1602" s="5">
        <v>65</v>
      </c>
      <c r="B1602" s="5" t="s">
        <v>239</v>
      </c>
      <c r="C1602" s="5" t="s">
        <v>49</v>
      </c>
      <c r="D1602" s="8" t="s">
        <v>644</v>
      </c>
      <c r="E1602" s="6">
        <v>131.9</v>
      </c>
      <c r="F1602" s="6">
        <v>138.6</v>
      </c>
      <c r="G1602" s="6">
        <v>131.9</v>
      </c>
      <c r="H1602" s="5" t="s">
        <v>120</v>
      </c>
      <c r="I1602" s="6">
        <f t="shared" ref="I1602:I1665" si="100">IF(AND(ISNUMBER(E1602),ISNUMBER(F1602)),E1602-F1602,"")</f>
        <v>-6.69999999999999</v>
      </c>
      <c r="J1602" s="5" t="str">
        <f>IF(H1602="否","不适用",IF(AND(ISNUMBER(E1602),ISNUMBER(F1602)),IF(I1602&gt;规则与名单!$B$2,"是","否"),"未判定"))</f>
        <v>不适用</v>
      </c>
      <c r="K1602" s="5" t="str">
        <f t="shared" ref="K1602:K1665" si="101">IF(J1602="是",IF(ISNUMBER(F1602),"测试日GPS","缺失"),IF(ISNUMBER(G1602),"非测试日纯氢",IF(AND(H1602="是",J1602="未判定"),IF(ISNUMBER(F1602),"测试名单无纯氢GPS","缺失"),IF(ISNUMBER(E1602),"非测试日仪表","缺失"))))</f>
        <v>非测试日纯氢</v>
      </c>
      <c r="L1602" s="6">
        <f t="shared" ref="L1602:L1665" si="102">IF(K1602="缺失","",IF(K1602="非测试日纯氢",G1602,IF(K1602="非测试日仪表",E1602,F1602)))</f>
        <v>131.9</v>
      </c>
      <c r="M1602" s="5">
        <f t="shared" ref="M1602:M1665" si="103">IF(K1602="缺失",1,0)</f>
        <v>0</v>
      </c>
      <c r="N1602" s="5" t="s">
        <v>8148</v>
      </c>
      <c r="O1602" s="5" t="s">
        <v>8149</v>
      </c>
      <c r="P1602" s="5" t="s">
        <v>8150</v>
      </c>
    </row>
    <row r="1603" ht="19" customHeight="1" spans="1:16">
      <c r="A1603" s="5">
        <v>65</v>
      </c>
      <c r="B1603" s="5" t="s">
        <v>239</v>
      </c>
      <c r="C1603" s="5" t="s">
        <v>49</v>
      </c>
      <c r="D1603" s="8" t="s">
        <v>3418</v>
      </c>
      <c r="E1603" s="6">
        <v>126.6</v>
      </c>
      <c r="F1603" s="6">
        <v>133</v>
      </c>
      <c r="G1603" s="6">
        <v>126.4</v>
      </c>
      <c r="H1603" s="5" t="s">
        <v>120</v>
      </c>
      <c r="I1603" s="6">
        <f t="shared" si="100"/>
        <v>-6.40000000000001</v>
      </c>
      <c r="J1603" s="5" t="str">
        <f>IF(H1603="否","不适用",IF(AND(ISNUMBER(E1603),ISNUMBER(F1603)),IF(I1603&gt;规则与名单!$B$2,"是","否"),"未判定"))</f>
        <v>不适用</v>
      </c>
      <c r="K1603" s="5" t="str">
        <f t="shared" si="101"/>
        <v>非测试日纯氢</v>
      </c>
      <c r="L1603" s="6">
        <f t="shared" si="102"/>
        <v>126.4</v>
      </c>
      <c r="M1603" s="5">
        <f t="shared" si="103"/>
        <v>0</v>
      </c>
      <c r="N1603" s="5" t="s">
        <v>8151</v>
      </c>
      <c r="O1603" s="5" t="s">
        <v>8152</v>
      </c>
      <c r="P1603" s="5" t="s">
        <v>8153</v>
      </c>
    </row>
    <row r="1604" ht="19" customHeight="1" spans="1:16">
      <c r="A1604" s="5">
        <v>65</v>
      </c>
      <c r="B1604" s="5" t="s">
        <v>239</v>
      </c>
      <c r="C1604" s="5" t="s">
        <v>49</v>
      </c>
      <c r="D1604" s="8" t="s">
        <v>3422</v>
      </c>
      <c r="E1604" s="6">
        <v>63</v>
      </c>
      <c r="F1604" s="6">
        <v>103</v>
      </c>
      <c r="G1604" s="6">
        <v>96.1</v>
      </c>
      <c r="H1604" s="5" t="s">
        <v>120</v>
      </c>
      <c r="I1604" s="6">
        <f t="shared" si="100"/>
        <v>-40</v>
      </c>
      <c r="J1604" s="5" t="str">
        <f>IF(H1604="否","不适用",IF(AND(ISNUMBER(E1604),ISNUMBER(F1604)),IF(I1604&gt;规则与名单!$B$2,"是","否"),"未判定"))</f>
        <v>不适用</v>
      </c>
      <c r="K1604" s="5" t="str">
        <f t="shared" si="101"/>
        <v>非测试日纯氢</v>
      </c>
      <c r="L1604" s="6">
        <f t="shared" si="102"/>
        <v>96.1</v>
      </c>
      <c r="M1604" s="5">
        <f t="shared" si="103"/>
        <v>0</v>
      </c>
      <c r="N1604" s="5" t="s">
        <v>8154</v>
      </c>
      <c r="O1604" s="5" t="s">
        <v>8155</v>
      </c>
      <c r="P1604" s="5" t="s">
        <v>8156</v>
      </c>
    </row>
    <row r="1605" ht="19" customHeight="1" spans="1:16">
      <c r="A1605" s="5">
        <v>65</v>
      </c>
      <c r="B1605" s="5" t="s">
        <v>239</v>
      </c>
      <c r="C1605" s="5" t="s">
        <v>49</v>
      </c>
      <c r="D1605" s="8" t="s">
        <v>336</v>
      </c>
      <c r="E1605" s="6">
        <v>132.4</v>
      </c>
      <c r="F1605" s="6">
        <v>105.5</v>
      </c>
      <c r="G1605" s="6">
        <v>99</v>
      </c>
      <c r="H1605" s="5" t="s">
        <v>120</v>
      </c>
      <c r="I1605" s="6">
        <f t="shared" si="100"/>
        <v>26.9</v>
      </c>
      <c r="J1605" s="5" t="str">
        <f>IF(H1605="否","不适用",IF(AND(ISNUMBER(E1605),ISNUMBER(F1605)),IF(I1605&gt;规则与名单!$B$2,"是","否"),"未判定"))</f>
        <v>不适用</v>
      </c>
      <c r="K1605" s="5" t="str">
        <f t="shared" si="101"/>
        <v>非测试日纯氢</v>
      </c>
      <c r="L1605" s="6">
        <f t="shared" si="102"/>
        <v>99</v>
      </c>
      <c r="M1605" s="5">
        <f t="shared" si="103"/>
        <v>0</v>
      </c>
      <c r="N1605" s="5" t="s">
        <v>8157</v>
      </c>
      <c r="O1605" s="5" t="s">
        <v>8158</v>
      </c>
      <c r="P1605" s="5" t="s">
        <v>8159</v>
      </c>
    </row>
    <row r="1606" ht="19" customHeight="1" spans="1:16">
      <c r="A1606" s="5">
        <v>65</v>
      </c>
      <c r="B1606" s="5" t="s">
        <v>239</v>
      </c>
      <c r="C1606" s="5" t="s">
        <v>49</v>
      </c>
      <c r="D1606" s="8" t="s">
        <v>653</v>
      </c>
      <c r="E1606" s="6">
        <v>82.2</v>
      </c>
      <c r="F1606" s="6">
        <v>88.4</v>
      </c>
      <c r="G1606" s="6">
        <v>82.1</v>
      </c>
      <c r="H1606" s="5" t="s">
        <v>120</v>
      </c>
      <c r="I1606" s="6">
        <f t="shared" si="100"/>
        <v>-6.2</v>
      </c>
      <c r="J1606" s="5" t="str">
        <f>IF(H1606="否","不适用",IF(AND(ISNUMBER(E1606),ISNUMBER(F1606)),IF(I1606&gt;规则与名单!$B$2,"是","否"),"未判定"))</f>
        <v>不适用</v>
      </c>
      <c r="K1606" s="5" t="str">
        <f t="shared" si="101"/>
        <v>非测试日纯氢</v>
      </c>
      <c r="L1606" s="6">
        <f t="shared" si="102"/>
        <v>82.1</v>
      </c>
      <c r="M1606" s="5">
        <f t="shared" si="103"/>
        <v>0</v>
      </c>
      <c r="N1606" s="5" t="s">
        <v>8160</v>
      </c>
      <c r="O1606" s="5" t="s">
        <v>8161</v>
      </c>
      <c r="P1606" s="5" t="s">
        <v>8162</v>
      </c>
    </row>
    <row r="1607" ht="19" customHeight="1" spans="1:16">
      <c r="A1607" s="5">
        <v>65</v>
      </c>
      <c r="B1607" s="5" t="s">
        <v>239</v>
      </c>
      <c r="C1607" s="5" t="s">
        <v>49</v>
      </c>
      <c r="D1607" s="8" t="s">
        <v>140</v>
      </c>
      <c r="E1607" s="6">
        <v>94.1</v>
      </c>
      <c r="F1607" s="6">
        <v>126.5</v>
      </c>
      <c r="G1607" s="6">
        <v>94.1</v>
      </c>
      <c r="H1607" s="5" t="s">
        <v>120</v>
      </c>
      <c r="I1607" s="6">
        <f t="shared" si="100"/>
        <v>-32.4</v>
      </c>
      <c r="J1607" s="5" t="str">
        <f>IF(H1607="否","不适用",IF(AND(ISNUMBER(E1607),ISNUMBER(F1607)),IF(I1607&gt;规则与名单!$B$2,"是","否"),"未判定"))</f>
        <v>不适用</v>
      </c>
      <c r="K1607" s="5" t="str">
        <f t="shared" si="101"/>
        <v>非测试日纯氢</v>
      </c>
      <c r="L1607" s="6">
        <f t="shared" si="102"/>
        <v>94.1</v>
      </c>
      <c r="M1607" s="5">
        <f t="shared" si="103"/>
        <v>0</v>
      </c>
      <c r="N1607" s="5" t="s">
        <v>8163</v>
      </c>
      <c r="O1607" s="5" t="s">
        <v>8164</v>
      </c>
      <c r="P1607" s="5" t="s">
        <v>8165</v>
      </c>
    </row>
    <row r="1608" ht="19" customHeight="1" spans="1:16">
      <c r="A1608" s="5">
        <v>65</v>
      </c>
      <c r="B1608" s="5" t="s">
        <v>239</v>
      </c>
      <c r="C1608" s="5" t="s">
        <v>49</v>
      </c>
      <c r="D1608" s="8" t="s">
        <v>115</v>
      </c>
      <c r="E1608" s="6">
        <v>151.6</v>
      </c>
      <c r="F1608" s="6">
        <v>158.4</v>
      </c>
      <c r="G1608" s="6">
        <v>151.4</v>
      </c>
      <c r="H1608" s="5" t="s">
        <v>120</v>
      </c>
      <c r="I1608" s="6">
        <f t="shared" si="100"/>
        <v>-6.80000000000001</v>
      </c>
      <c r="J1608" s="5" t="str">
        <f>IF(H1608="否","不适用",IF(AND(ISNUMBER(E1608),ISNUMBER(F1608)),IF(I1608&gt;规则与名单!$B$2,"是","否"),"未判定"))</f>
        <v>不适用</v>
      </c>
      <c r="K1608" s="5" t="str">
        <f t="shared" si="101"/>
        <v>非测试日纯氢</v>
      </c>
      <c r="L1608" s="6">
        <f t="shared" si="102"/>
        <v>151.4</v>
      </c>
      <c r="M1608" s="5">
        <f t="shared" si="103"/>
        <v>0</v>
      </c>
      <c r="N1608" s="5" t="s">
        <v>8166</v>
      </c>
      <c r="O1608" s="5" t="s">
        <v>8167</v>
      </c>
      <c r="P1608" s="5" t="s">
        <v>8168</v>
      </c>
    </row>
    <row r="1609" ht="19" customHeight="1" spans="1:16">
      <c r="A1609" s="5">
        <v>66</v>
      </c>
      <c r="B1609" s="5" t="s">
        <v>240</v>
      </c>
      <c r="C1609" s="5" t="s">
        <v>49</v>
      </c>
      <c r="D1609" s="8" t="s">
        <v>114</v>
      </c>
      <c r="E1609" s="6"/>
      <c r="F1609" s="6">
        <v>0</v>
      </c>
      <c r="G1609" s="6"/>
      <c r="H1609" s="5" t="s">
        <v>120</v>
      </c>
      <c r="I1609" s="6" t="str">
        <f t="shared" si="100"/>
        <v/>
      </c>
      <c r="J1609" s="5" t="str">
        <f>IF(H1609="否","不适用",IF(AND(ISNUMBER(E1609),ISNUMBER(F1609)),IF(I1609&gt;规则与名单!$B$2,"是","否"),"未判定"))</f>
        <v>不适用</v>
      </c>
      <c r="K1609" s="5" t="str">
        <f t="shared" si="101"/>
        <v>缺失</v>
      </c>
      <c r="L1609" s="6" t="str">
        <f t="shared" si="102"/>
        <v/>
      </c>
      <c r="M1609" s="5">
        <f t="shared" si="103"/>
        <v>1</v>
      </c>
      <c r="N1609" s="5" t="s">
        <v>8169</v>
      </c>
      <c r="O1609" s="5" t="s">
        <v>8170</v>
      </c>
      <c r="P1609" s="5" t="s">
        <v>8171</v>
      </c>
    </row>
    <row r="1610" ht="19" customHeight="1" spans="1:16">
      <c r="A1610" s="5">
        <v>66</v>
      </c>
      <c r="B1610" s="5" t="s">
        <v>240</v>
      </c>
      <c r="C1610" s="5" t="s">
        <v>49</v>
      </c>
      <c r="D1610" s="8" t="s">
        <v>605</v>
      </c>
      <c r="E1610" s="6">
        <v>357.2</v>
      </c>
      <c r="F1610" s="6">
        <v>360.9</v>
      </c>
      <c r="G1610" s="6">
        <v>351.6</v>
      </c>
      <c r="H1610" s="5" t="s">
        <v>120</v>
      </c>
      <c r="I1610" s="6">
        <f t="shared" si="100"/>
        <v>-3.69999999999999</v>
      </c>
      <c r="J1610" s="5" t="str">
        <f>IF(H1610="否","不适用",IF(AND(ISNUMBER(E1610),ISNUMBER(F1610)),IF(I1610&gt;规则与名单!$B$2,"是","否"),"未判定"))</f>
        <v>不适用</v>
      </c>
      <c r="K1610" s="5" t="str">
        <f t="shared" si="101"/>
        <v>非测试日纯氢</v>
      </c>
      <c r="L1610" s="6">
        <f t="shared" si="102"/>
        <v>351.6</v>
      </c>
      <c r="M1610" s="5">
        <f t="shared" si="103"/>
        <v>0</v>
      </c>
      <c r="N1610" s="5" t="s">
        <v>8172</v>
      </c>
      <c r="O1610" s="5" t="s">
        <v>8173</v>
      </c>
      <c r="P1610" s="5" t="s">
        <v>8174</v>
      </c>
    </row>
    <row r="1611" ht="19" customHeight="1" spans="1:16">
      <c r="A1611" s="5">
        <v>66</v>
      </c>
      <c r="B1611" s="5" t="s">
        <v>240</v>
      </c>
      <c r="C1611" s="5" t="s">
        <v>49</v>
      </c>
      <c r="D1611" s="8" t="s">
        <v>186</v>
      </c>
      <c r="E1611" s="6">
        <v>43.6</v>
      </c>
      <c r="F1611" s="6">
        <v>45.8</v>
      </c>
      <c r="G1611" s="6">
        <v>43.6</v>
      </c>
      <c r="H1611" s="5" t="s">
        <v>120</v>
      </c>
      <c r="I1611" s="6">
        <f t="shared" si="100"/>
        <v>-2.2</v>
      </c>
      <c r="J1611" s="5" t="str">
        <f>IF(H1611="否","不适用",IF(AND(ISNUMBER(E1611),ISNUMBER(F1611)),IF(I1611&gt;规则与名单!$B$2,"是","否"),"未判定"))</f>
        <v>不适用</v>
      </c>
      <c r="K1611" s="5" t="str">
        <f t="shared" si="101"/>
        <v>非测试日纯氢</v>
      </c>
      <c r="L1611" s="6">
        <f t="shared" si="102"/>
        <v>43.6</v>
      </c>
      <c r="M1611" s="5">
        <f t="shared" si="103"/>
        <v>0</v>
      </c>
      <c r="N1611" s="5" t="s">
        <v>8175</v>
      </c>
      <c r="O1611" s="5" t="s">
        <v>8176</v>
      </c>
      <c r="P1611" s="5" t="s">
        <v>8177</v>
      </c>
    </row>
    <row r="1612" ht="19" customHeight="1" spans="1:16">
      <c r="A1612" s="5">
        <v>66</v>
      </c>
      <c r="B1612" s="5" t="s">
        <v>240</v>
      </c>
      <c r="C1612" s="5" t="s">
        <v>49</v>
      </c>
      <c r="D1612" s="8" t="s">
        <v>165</v>
      </c>
      <c r="E1612" s="6">
        <v>145.7</v>
      </c>
      <c r="F1612" s="6">
        <v>146.8</v>
      </c>
      <c r="G1612" s="6">
        <v>143.9</v>
      </c>
      <c r="H1612" s="5" t="s">
        <v>120</v>
      </c>
      <c r="I1612" s="6">
        <f t="shared" si="100"/>
        <v>-1.10000000000002</v>
      </c>
      <c r="J1612" s="5" t="str">
        <f>IF(H1612="否","不适用",IF(AND(ISNUMBER(E1612),ISNUMBER(F1612)),IF(I1612&gt;规则与名单!$B$2,"是","否"),"未判定"))</f>
        <v>不适用</v>
      </c>
      <c r="K1612" s="5" t="str">
        <f t="shared" si="101"/>
        <v>非测试日纯氢</v>
      </c>
      <c r="L1612" s="6">
        <f t="shared" si="102"/>
        <v>143.9</v>
      </c>
      <c r="M1612" s="5">
        <f t="shared" si="103"/>
        <v>0</v>
      </c>
      <c r="N1612" s="5" t="s">
        <v>8178</v>
      </c>
      <c r="O1612" s="5" t="s">
        <v>8179</v>
      </c>
      <c r="P1612" s="5" t="s">
        <v>8180</v>
      </c>
    </row>
    <row r="1613" ht="19" customHeight="1" spans="1:16">
      <c r="A1613" s="5">
        <v>66</v>
      </c>
      <c r="B1613" s="5" t="s">
        <v>240</v>
      </c>
      <c r="C1613" s="5" t="s">
        <v>49</v>
      </c>
      <c r="D1613" s="8" t="s">
        <v>151</v>
      </c>
      <c r="E1613" s="6">
        <v>3.5</v>
      </c>
      <c r="F1613" s="6">
        <v>3.5</v>
      </c>
      <c r="G1613" s="6">
        <v>3.5</v>
      </c>
      <c r="H1613" s="5" t="s">
        <v>120</v>
      </c>
      <c r="I1613" s="6">
        <f t="shared" si="100"/>
        <v>0</v>
      </c>
      <c r="J1613" s="5" t="str">
        <f>IF(H1613="否","不适用",IF(AND(ISNUMBER(E1613),ISNUMBER(F1613)),IF(I1613&gt;规则与名单!$B$2,"是","否"),"未判定"))</f>
        <v>不适用</v>
      </c>
      <c r="K1613" s="5" t="str">
        <f t="shared" si="101"/>
        <v>非测试日纯氢</v>
      </c>
      <c r="L1613" s="6">
        <f t="shared" si="102"/>
        <v>3.5</v>
      </c>
      <c r="M1613" s="5">
        <f t="shared" si="103"/>
        <v>0</v>
      </c>
      <c r="N1613" s="5" t="s">
        <v>8181</v>
      </c>
      <c r="O1613" s="5" t="s">
        <v>8182</v>
      </c>
      <c r="P1613" s="5" t="s">
        <v>8183</v>
      </c>
    </row>
    <row r="1614" ht="19" customHeight="1" spans="1:16">
      <c r="A1614" s="5">
        <v>66</v>
      </c>
      <c r="B1614" s="5" t="s">
        <v>240</v>
      </c>
      <c r="C1614" s="5" t="s">
        <v>49</v>
      </c>
      <c r="D1614" s="8" t="s">
        <v>3358</v>
      </c>
      <c r="E1614" s="6">
        <v>191.3</v>
      </c>
      <c r="F1614" s="6">
        <v>197.8</v>
      </c>
      <c r="G1614" s="6">
        <v>191.2</v>
      </c>
      <c r="H1614" s="5" t="s">
        <v>120</v>
      </c>
      <c r="I1614" s="6">
        <f t="shared" si="100"/>
        <v>-6.5</v>
      </c>
      <c r="J1614" s="5" t="str">
        <f>IF(H1614="否","不适用",IF(AND(ISNUMBER(E1614),ISNUMBER(F1614)),IF(I1614&gt;规则与名单!$B$2,"是","否"),"未判定"))</f>
        <v>不适用</v>
      </c>
      <c r="K1614" s="5" t="str">
        <f t="shared" si="101"/>
        <v>非测试日纯氢</v>
      </c>
      <c r="L1614" s="6">
        <f t="shared" si="102"/>
        <v>191.2</v>
      </c>
      <c r="M1614" s="5">
        <f t="shared" si="103"/>
        <v>0</v>
      </c>
      <c r="N1614" s="5" t="s">
        <v>8184</v>
      </c>
      <c r="O1614" s="5" t="s">
        <v>8185</v>
      </c>
      <c r="P1614" s="5" t="s">
        <v>8186</v>
      </c>
    </row>
    <row r="1615" ht="19" customHeight="1" spans="1:16">
      <c r="A1615" s="5">
        <v>66</v>
      </c>
      <c r="B1615" s="5" t="s">
        <v>240</v>
      </c>
      <c r="C1615" s="5" t="s">
        <v>49</v>
      </c>
      <c r="D1615" s="8" t="s">
        <v>272</v>
      </c>
      <c r="E1615" s="6">
        <v>80.6</v>
      </c>
      <c r="F1615" s="6">
        <v>87.1</v>
      </c>
      <c r="G1615" s="6">
        <v>57.3</v>
      </c>
      <c r="H1615" s="5" t="s">
        <v>120</v>
      </c>
      <c r="I1615" s="6">
        <f t="shared" si="100"/>
        <v>-6.5</v>
      </c>
      <c r="J1615" s="5" t="str">
        <f>IF(H1615="否","不适用",IF(AND(ISNUMBER(E1615),ISNUMBER(F1615)),IF(I1615&gt;规则与名单!$B$2,"是","否"),"未判定"))</f>
        <v>不适用</v>
      </c>
      <c r="K1615" s="5" t="str">
        <f t="shared" si="101"/>
        <v>非测试日纯氢</v>
      </c>
      <c r="L1615" s="6">
        <f t="shared" si="102"/>
        <v>57.3</v>
      </c>
      <c r="M1615" s="5">
        <f t="shared" si="103"/>
        <v>0</v>
      </c>
      <c r="N1615" s="5" t="s">
        <v>8187</v>
      </c>
      <c r="O1615" s="5" t="s">
        <v>8188</v>
      </c>
      <c r="P1615" s="5" t="s">
        <v>8189</v>
      </c>
    </row>
    <row r="1616" ht="19" customHeight="1" spans="1:16">
      <c r="A1616" s="5">
        <v>66</v>
      </c>
      <c r="B1616" s="5" t="s">
        <v>240</v>
      </c>
      <c r="C1616" s="5" t="s">
        <v>49</v>
      </c>
      <c r="D1616" s="8" t="s">
        <v>506</v>
      </c>
      <c r="E1616" s="6">
        <v>107.2</v>
      </c>
      <c r="F1616" s="6">
        <v>112.1</v>
      </c>
      <c r="G1616" s="6">
        <v>107.1</v>
      </c>
      <c r="H1616" s="5" t="s">
        <v>120</v>
      </c>
      <c r="I1616" s="6">
        <f t="shared" si="100"/>
        <v>-4.89999999999999</v>
      </c>
      <c r="J1616" s="5" t="str">
        <f>IF(H1616="否","不适用",IF(AND(ISNUMBER(E1616),ISNUMBER(F1616)),IF(I1616&gt;规则与名单!$B$2,"是","否"),"未判定"))</f>
        <v>不适用</v>
      </c>
      <c r="K1616" s="5" t="str">
        <f t="shared" si="101"/>
        <v>非测试日纯氢</v>
      </c>
      <c r="L1616" s="6">
        <f t="shared" si="102"/>
        <v>107.1</v>
      </c>
      <c r="M1616" s="5">
        <f t="shared" si="103"/>
        <v>0</v>
      </c>
      <c r="N1616" s="5" t="s">
        <v>8190</v>
      </c>
      <c r="O1616" s="5" t="s">
        <v>8191</v>
      </c>
      <c r="P1616" s="5" t="s">
        <v>8192</v>
      </c>
    </row>
    <row r="1617" ht="19" customHeight="1" spans="1:16">
      <c r="A1617" s="5">
        <v>66</v>
      </c>
      <c r="B1617" s="5" t="s">
        <v>240</v>
      </c>
      <c r="C1617" s="5" t="s">
        <v>49</v>
      </c>
      <c r="D1617" s="8" t="s">
        <v>673</v>
      </c>
      <c r="E1617" s="6">
        <v>200.5</v>
      </c>
      <c r="F1617" s="6">
        <v>207.1</v>
      </c>
      <c r="G1617" s="6">
        <v>185.6</v>
      </c>
      <c r="H1617" s="5" t="s">
        <v>120</v>
      </c>
      <c r="I1617" s="6">
        <f t="shared" si="100"/>
        <v>-6.59999999999999</v>
      </c>
      <c r="J1617" s="5" t="str">
        <f>IF(H1617="否","不适用",IF(AND(ISNUMBER(E1617),ISNUMBER(F1617)),IF(I1617&gt;规则与名单!$B$2,"是","否"),"未判定"))</f>
        <v>不适用</v>
      </c>
      <c r="K1617" s="5" t="str">
        <f t="shared" si="101"/>
        <v>非测试日纯氢</v>
      </c>
      <c r="L1617" s="6">
        <f t="shared" si="102"/>
        <v>185.6</v>
      </c>
      <c r="M1617" s="5">
        <f t="shared" si="103"/>
        <v>0</v>
      </c>
      <c r="N1617" s="5" t="s">
        <v>8193</v>
      </c>
      <c r="O1617" s="5" t="s">
        <v>8194</v>
      </c>
      <c r="P1617" s="5" t="s">
        <v>8195</v>
      </c>
    </row>
    <row r="1618" ht="19" customHeight="1" spans="1:16">
      <c r="A1618" s="5">
        <v>66</v>
      </c>
      <c r="B1618" s="5" t="s">
        <v>240</v>
      </c>
      <c r="C1618" s="5" t="s">
        <v>49</v>
      </c>
      <c r="D1618" s="8" t="s">
        <v>183</v>
      </c>
      <c r="E1618" s="6">
        <v>160.3</v>
      </c>
      <c r="F1618" s="6">
        <v>163.5</v>
      </c>
      <c r="G1618" s="6">
        <v>139.6</v>
      </c>
      <c r="H1618" s="5" t="s">
        <v>120</v>
      </c>
      <c r="I1618" s="6">
        <f t="shared" si="100"/>
        <v>-3.19999999999999</v>
      </c>
      <c r="J1618" s="5" t="str">
        <f>IF(H1618="否","不适用",IF(AND(ISNUMBER(E1618),ISNUMBER(F1618)),IF(I1618&gt;规则与名单!$B$2,"是","否"),"未判定"))</f>
        <v>不适用</v>
      </c>
      <c r="K1618" s="5" t="str">
        <f t="shared" si="101"/>
        <v>非测试日纯氢</v>
      </c>
      <c r="L1618" s="6">
        <f t="shared" si="102"/>
        <v>139.6</v>
      </c>
      <c r="M1618" s="5">
        <f t="shared" si="103"/>
        <v>0</v>
      </c>
      <c r="N1618" s="5" t="s">
        <v>8196</v>
      </c>
      <c r="O1618" s="5" t="s">
        <v>8197</v>
      </c>
      <c r="P1618" s="5" t="s">
        <v>8198</v>
      </c>
    </row>
    <row r="1619" ht="19" customHeight="1" spans="1:16">
      <c r="A1619" s="5">
        <v>66</v>
      </c>
      <c r="B1619" s="5" t="s">
        <v>240</v>
      </c>
      <c r="C1619" s="5" t="s">
        <v>49</v>
      </c>
      <c r="D1619" s="8" t="s">
        <v>431</v>
      </c>
      <c r="E1619" s="6">
        <v>83</v>
      </c>
      <c r="F1619" s="6">
        <v>108.8</v>
      </c>
      <c r="G1619" s="6">
        <v>61.7</v>
      </c>
      <c r="H1619" s="5" t="s">
        <v>120</v>
      </c>
      <c r="I1619" s="6">
        <f t="shared" si="100"/>
        <v>-25.8</v>
      </c>
      <c r="J1619" s="5" t="str">
        <f>IF(H1619="否","不适用",IF(AND(ISNUMBER(E1619),ISNUMBER(F1619)),IF(I1619&gt;规则与名单!$B$2,"是","否"),"未判定"))</f>
        <v>不适用</v>
      </c>
      <c r="K1619" s="5" t="str">
        <f t="shared" si="101"/>
        <v>非测试日纯氢</v>
      </c>
      <c r="L1619" s="6">
        <f t="shared" si="102"/>
        <v>61.7</v>
      </c>
      <c r="M1619" s="5">
        <f t="shared" si="103"/>
        <v>0</v>
      </c>
      <c r="N1619" s="5" t="s">
        <v>8199</v>
      </c>
      <c r="O1619" s="5" t="s">
        <v>8200</v>
      </c>
      <c r="P1619" s="5" t="s">
        <v>8201</v>
      </c>
    </row>
    <row r="1620" ht="19" customHeight="1" spans="1:16">
      <c r="A1620" s="5">
        <v>66</v>
      </c>
      <c r="B1620" s="5" t="s">
        <v>240</v>
      </c>
      <c r="C1620" s="5" t="s">
        <v>49</v>
      </c>
      <c r="D1620" s="8" t="s">
        <v>3377</v>
      </c>
      <c r="E1620" s="6">
        <v>86.1</v>
      </c>
      <c r="F1620" s="6">
        <v>60.3</v>
      </c>
      <c r="G1620" s="6">
        <v>60.7</v>
      </c>
      <c r="H1620" s="5" t="s">
        <v>120</v>
      </c>
      <c r="I1620" s="6">
        <f t="shared" si="100"/>
        <v>25.8</v>
      </c>
      <c r="J1620" s="5" t="str">
        <f>IF(H1620="否","不适用",IF(AND(ISNUMBER(E1620),ISNUMBER(F1620)),IF(I1620&gt;规则与名单!$B$2,"是","否"),"未判定"))</f>
        <v>不适用</v>
      </c>
      <c r="K1620" s="5" t="str">
        <f t="shared" si="101"/>
        <v>非测试日纯氢</v>
      </c>
      <c r="L1620" s="6">
        <f t="shared" si="102"/>
        <v>60.7</v>
      </c>
      <c r="M1620" s="5">
        <f t="shared" si="103"/>
        <v>0</v>
      </c>
      <c r="N1620" s="5" t="s">
        <v>8202</v>
      </c>
      <c r="O1620" s="5" t="s">
        <v>8203</v>
      </c>
      <c r="P1620" s="5" t="s">
        <v>8204</v>
      </c>
    </row>
    <row r="1621" ht="19" customHeight="1" spans="1:16">
      <c r="A1621" s="5">
        <v>66</v>
      </c>
      <c r="B1621" s="5" t="s">
        <v>240</v>
      </c>
      <c r="C1621" s="5" t="s">
        <v>49</v>
      </c>
      <c r="D1621" s="8" t="s">
        <v>407</v>
      </c>
      <c r="E1621" s="6">
        <v>236.1</v>
      </c>
      <c r="F1621" s="6">
        <v>243</v>
      </c>
      <c r="G1621" s="6">
        <v>164.7</v>
      </c>
      <c r="H1621" s="5" t="s">
        <v>120</v>
      </c>
      <c r="I1621" s="6">
        <f t="shared" si="100"/>
        <v>-6.90000000000001</v>
      </c>
      <c r="J1621" s="5" t="str">
        <f>IF(H1621="否","不适用",IF(AND(ISNUMBER(E1621),ISNUMBER(F1621)),IF(I1621&gt;规则与名单!$B$2,"是","否"),"未判定"))</f>
        <v>不适用</v>
      </c>
      <c r="K1621" s="5" t="str">
        <f t="shared" si="101"/>
        <v>非测试日纯氢</v>
      </c>
      <c r="L1621" s="6">
        <f t="shared" si="102"/>
        <v>164.7</v>
      </c>
      <c r="M1621" s="5">
        <f t="shared" si="103"/>
        <v>0</v>
      </c>
      <c r="N1621" s="5" t="s">
        <v>8205</v>
      </c>
      <c r="O1621" s="5" t="s">
        <v>8206</v>
      </c>
      <c r="P1621" s="5" t="s">
        <v>8207</v>
      </c>
    </row>
    <row r="1622" ht="19" customHeight="1" spans="1:16">
      <c r="A1622" s="5">
        <v>66</v>
      </c>
      <c r="B1622" s="5" t="s">
        <v>240</v>
      </c>
      <c r="C1622" s="5" t="s">
        <v>49</v>
      </c>
      <c r="D1622" s="8" t="s">
        <v>411</v>
      </c>
      <c r="E1622" s="6">
        <v>94.4</v>
      </c>
      <c r="F1622" s="6">
        <v>103.7</v>
      </c>
      <c r="G1622" s="6">
        <v>51.7</v>
      </c>
      <c r="H1622" s="5" t="s">
        <v>120</v>
      </c>
      <c r="I1622" s="6">
        <f t="shared" si="100"/>
        <v>-9.3</v>
      </c>
      <c r="J1622" s="5" t="str">
        <f>IF(H1622="否","不适用",IF(AND(ISNUMBER(E1622),ISNUMBER(F1622)),IF(I1622&gt;规则与名单!$B$2,"是","否"),"未判定"))</f>
        <v>不适用</v>
      </c>
      <c r="K1622" s="5" t="str">
        <f t="shared" si="101"/>
        <v>非测试日纯氢</v>
      </c>
      <c r="L1622" s="6">
        <f t="shared" si="102"/>
        <v>51.7</v>
      </c>
      <c r="M1622" s="5">
        <f t="shared" si="103"/>
        <v>0</v>
      </c>
      <c r="N1622" s="5" t="s">
        <v>8208</v>
      </c>
      <c r="O1622" s="5" t="s">
        <v>8209</v>
      </c>
      <c r="P1622" s="5" t="s">
        <v>8210</v>
      </c>
    </row>
    <row r="1623" ht="19" customHeight="1" spans="1:16">
      <c r="A1623" s="5">
        <v>66</v>
      </c>
      <c r="B1623" s="5" t="s">
        <v>240</v>
      </c>
      <c r="C1623" s="5" t="s">
        <v>49</v>
      </c>
      <c r="D1623" s="8" t="s">
        <v>251</v>
      </c>
      <c r="E1623" s="6">
        <v>83.9</v>
      </c>
      <c r="F1623" s="6">
        <v>86.3</v>
      </c>
      <c r="G1623" s="6">
        <v>35.4</v>
      </c>
      <c r="H1623" s="5" t="s">
        <v>120</v>
      </c>
      <c r="I1623" s="6">
        <f t="shared" si="100"/>
        <v>-2.39999999999999</v>
      </c>
      <c r="J1623" s="5" t="str">
        <f>IF(H1623="否","不适用",IF(AND(ISNUMBER(E1623),ISNUMBER(F1623)),IF(I1623&gt;规则与名单!$B$2,"是","否"),"未判定"))</f>
        <v>不适用</v>
      </c>
      <c r="K1623" s="5" t="str">
        <f t="shared" si="101"/>
        <v>非测试日纯氢</v>
      </c>
      <c r="L1623" s="6">
        <f t="shared" si="102"/>
        <v>35.4</v>
      </c>
      <c r="M1623" s="5">
        <f t="shared" si="103"/>
        <v>0</v>
      </c>
      <c r="N1623" s="5" t="s">
        <v>8211</v>
      </c>
      <c r="O1623" s="5" t="s">
        <v>8212</v>
      </c>
      <c r="P1623" s="5" t="s">
        <v>8213</v>
      </c>
    </row>
    <row r="1624" ht="19" customHeight="1" spans="1:16">
      <c r="A1624" s="5">
        <v>66</v>
      </c>
      <c r="B1624" s="5" t="s">
        <v>240</v>
      </c>
      <c r="C1624" s="5" t="s">
        <v>49</v>
      </c>
      <c r="D1624" s="8" t="s">
        <v>472</v>
      </c>
      <c r="E1624" s="6">
        <v>0.2</v>
      </c>
      <c r="F1624" s="6">
        <v>0.14</v>
      </c>
      <c r="G1624" s="6">
        <v>0.2</v>
      </c>
      <c r="H1624" s="5" t="s">
        <v>120</v>
      </c>
      <c r="I1624" s="6">
        <f t="shared" si="100"/>
        <v>0.06</v>
      </c>
      <c r="J1624" s="5" t="str">
        <f>IF(H1624="否","不适用",IF(AND(ISNUMBER(E1624),ISNUMBER(F1624)),IF(I1624&gt;规则与名单!$B$2,"是","否"),"未判定"))</f>
        <v>不适用</v>
      </c>
      <c r="K1624" s="5" t="str">
        <f t="shared" si="101"/>
        <v>非测试日纯氢</v>
      </c>
      <c r="L1624" s="6">
        <f t="shared" si="102"/>
        <v>0.2</v>
      </c>
      <c r="M1624" s="5">
        <f t="shared" si="103"/>
        <v>0</v>
      </c>
      <c r="N1624" s="5" t="s">
        <v>8214</v>
      </c>
      <c r="O1624" s="5" t="s">
        <v>8215</v>
      </c>
      <c r="P1624" s="5" t="s">
        <v>8216</v>
      </c>
    </row>
    <row r="1625" ht="19" customHeight="1" spans="1:16">
      <c r="A1625" s="5">
        <v>66</v>
      </c>
      <c r="B1625" s="5" t="s">
        <v>240</v>
      </c>
      <c r="C1625" s="5" t="s">
        <v>49</v>
      </c>
      <c r="D1625" s="8" t="s">
        <v>466</v>
      </c>
      <c r="E1625" s="6">
        <v>169.7</v>
      </c>
      <c r="F1625" s="6">
        <v>174.2</v>
      </c>
      <c r="G1625" s="6">
        <v>148</v>
      </c>
      <c r="H1625" s="5" t="s">
        <v>120</v>
      </c>
      <c r="I1625" s="6">
        <f t="shared" si="100"/>
        <v>-4.5</v>
      </c>
      <c r="J1625" s="5" t="str">
        <f>IF(H1625="否","不适用",IF(AND(ISNUMBER(E1625),ISNUMBER(F1625)),IF(I1625&gt;规则与名单!$B$2,"是","否"),"未判定"))</f>
        <v>不适用</v>
      </c>
      <c r="K1625" s="5" t="str">
        <f t="shared" si="101"/>
        <v>非测试日纯氢</v>
      </c>
      <c r="L1625" s="6">
        <f t="shared" si="102"/>
        <v>148</v>
      </c>
      <c r="M1625" s="5">
        <f t="shared" si="103"/>
        <v>0</v>
      </c>
      <c r="N1625" s="5" t="s">
        <v>8217</v>
      </c>
      <c r="O1625" s="5" t="s">
        <v>8218</v>
      </c>
      <c r="P1625" s="5" t="s">
        <v>8219</v>
      </c>
    </row>
    <row r="1626" ht="19" customHeight="1" spans="1:16">
      <c r="A1626" s="5">
        <v>66</v>
      </c>
      <c r="B1626" s="5" t="s">
        <v>240</v>
      </c>
      <c r="C1626" s="5" t="s">
        <v>49</v>
      </c>
      <c r="D1626" s="8" t="s">
        <v>333</v>
      </c>
      <c r="E1626" s="6">
        <v>0.8</v>
      </c>
      <c r="F1626" s="6">
        <v>0.05</v>
      </c>
      <c r="G1626" s="6"/>
      <c r="H1626" s="5" t="s">
        <v>120</v>
      </c>
      <c r="I1626" s="6">
        <f t="shared" si="100"/>
        <v>0.75</v>
      </c>
      <c r="J1626" s="5" t="str">
        <f>IF(H1626="否","不适用",IF(AND(ISNUMBER(E1626),ISNUMBER(F1626)),IF(I1626&gt;规则与名单!$B$2,"是","否"),"未判定"))</f>
        <v>不适用</v>
      </c>
      <c r="K1626" s="5" t="str">
        <f t="shared" si="101"/>
        <v>非测试日仪表</v>
      </c>
      <c r="L1626" s="6">
        <f t="shared" si="102"/>
        <v>0.8</v>
      </c>
      <c r="M1626" s="5">
        <f t="shared" si="103"/>
        <v>0</v>
      </c>
      <c r="N1626" s="5" t="s">
        <v>8220</v>
      </c>
      <c r="O1626" s="5" t="s">
        <v>8221</v>
      </c>
      <c r="P1626" s="5" t="s">
        <v>8222</v>
      </c>
    </row>
    <row r="1627" ht="19" customHeight="1" spans="1:16">
      <c r="A1627" s="5">
        <v>66</v>
      </c>
      <c r="B1627" s="5" t="s">
        <v>240</v>
      </c>
      <c r="C1627" s="5" t="s">
        <v>49</v>
      </c>
      <c r="D1627" s="8" t="s">
        <v>175</v>
      </c>
      <c r="E1627" s="6">
        <v>130.5</v>
      </c>
      <c r="F1627" s="6">
        <v>132.6</v>
      </c>
      <c r="G1627" s="6">
        <v>130.5</v>
      </c>
      <c r="H1627" s="5" t="s">
        <v>120</v>
      </c>
      <c r="I1627" s="6">
        <f t="shared" si="100"/>
        <v>-2.09999999999999</v>
      </c>
      <c r="J1627" s="5" t="str">
        <f>IF(H1627="否","不适用",IF(AND(ISNUMBER(E1627),ISNUMBER(F1627)),IF(I1627&gt;规则与名单!$B$2,"是","否"),"未判定"))</f>
        <v>不适用</v>
      </c>
      <c r="K1627" s="5" t="str">
        <f t="shared" si="101"/>
        <v>非测试日纯氢</v>
      </c>
      <c r="L1627" s="6">
        <f t="shared" si="102"/>
        <v>130.5</v>
      </c>
      <c r="M1627" s="5">
        <f t="shared" si="103"/>
        <v>0</v>
      </c>
      <c r="N1627" s="5" t="s">
        <v>8223</v>
      </c>
      <c r="O1627" s="5" t="s">
        <v>8224</v>
      </c>
      <c r="P1627" s="5" t="s">
        <v>8225</v>
      </c>
    </row>
    <row r="1628" ht="19" customHeight="1" spans="1:16">
      <c r="A1628" s="5">
        <v>66</v>
      </c>
      <c r="B1628" s="5" t="s">
        <v>240</v>
      </c>
      <c r="C1628" s="5" t="s">
        <v>49</v>
      </c>
      <c r="D1628" s="8" t="s">
        <v>3402</v>
      </c>
      <c r="E1628" s="6"/>
      <c r="F1628" s="6">
        <v>0</v>
      </c>
      <c r="G1628" s="6"/>
      <c r="H1628" s="5" t="s">
        <v>120</v>
      </c>
      <c r="I1628" s="6" t="str">
        <f t="shared" si="100"/>
        <v/>
      </c>
      <c r="J1628" s="5" t="str">
        <f>IF(H1628="否","不适用",IF(AND(ISNUMBER(E1628),ISNUMBER(F1628)),IF(I1628&gt;规则与名单!$B$2,"是","否"),"未判定"))</f>
        <v>不适用</v>
      </c>
      <c r="K1628" s="5" t="str">
        <f t="shared" si="101"/>
        <v>缺失</v>
      </c>
      <c r="L1628" s="6" t="str">
        <f t="shared" si="102"/>
        <v/>
      </c>
      <c r="M1628" s="5">
        <f t="shared" si="103"/>
        <v>1</v>
      </c>
      <c r="N1628" s="5" t="s">
        <v>8226</v>
      </c>
      <c r="O1628" s="5" t="s">
        <v>8227</v>
      </c>
      <c r="P1628" s="5" t="s">
        <v>8228</v>
      </c>
    </row>
    <row r="1629" ht="19" customHeight="1" spans="1:16">
      <c r="A1629" s="5">
        <v>66</v>
      </c>
      <c r="B1629" s="5" t="s">
        <v>240</v>
      </c>
      <c r="C1629" s="5" t="s">
        <v>49</v>
      </c>
      <c r="D1629" s="8" t="s">
        <v>487</v>
      </c>
      <c r="E1629" s="6">
        <v>222.8</v>
      </c>
      <c r="F1629" s="6">
        <v>231.7</v>
      </c>
      <c r="G1629" s="6">
        <v>131.5</v>
      </c>
      <c r="H1629" s="5" t="s">
        <v>120</v>
      </c>
      <c r="I1629" s="6">
        <f t="shared" si="100"/>
        <v>-8.89999999999998</v>
      </c>
      <c r="J1629" s="5" t="str">
        <f>IF(H1629="否","不适用",IF(AND(ISNUMBER(E1629),ISNUMBER(F1629)),IF(I1629&gt;规则与名单!$B$2,"是","否"),"未判定"))</f>
        <v>不适用</v>
      </c>
      <c r="K1629" s="5" t="str">
        <f t="shared" si="101"/>
        <v>非测试日纯氢</v>
      </c>
      <c r="L1629" s="6">
        <f t="shared" si="102"/>
        <v>131.5</v>
      </c>
      <c r="M1629" s="5">
        <f t="shared" si="103"/>
        <v>0</v>
      </c>
      <c r="N1629" s="5" t="s">
        <v>8229</v>
      </c>
      <c r="O1629" s="5" t="s">
        <v>8230</v>
      </c>
      <c r="P1629" s="5" t="s">
        <v>8231</v>
      </c>
    </row>
    <row r="1630" ht="19" customHeight="1" spans="1:16">
      <c r="A1630" s="5">
        <v>66</v>
      </c>
      <c r="B1630" s="5" t="s">
        <v>240</v>
      </c>
      <c r="C1630" s="5" t="s">
        <v>49</v>
      </c>
      <c r="D1630" s="8" t="s">
        <v>121</v>
      </c>
      <c r="E1630" s="6">
        <v>108.7</v>
      </c>
      <c r="F1630" s="6">
        <v>112.1</v>
      </c>
      <c r="G1630" s="6">
        <v>96.2</v>
      </c>
      <c r="H1630" s="5" t="s">
        <v>120</v>
      </c>
      <c r="I1630" s="6">
        <f t="shared" si="100"/>
        <v>-3.39999999999999</v>
      </c>
      <c r="J1630" s="5" t="str">
        <f>IF(H1630="否","不适用",IF(AND(ISNUMBER(E1630),ISNUMBER(F1630)),IF(I1630&gt;规则与名单!$B$2,"是","否"),"未判定"))</f>
        <v>不适用</v>
      </c>
      <c r="K1630" s="5" t="str">
        <f t="shared" si="101"/>
        <v>非测试日纯氢</v>
      </c>
      <c r="L1630" s="6">
        <f t="shared" si="102"/>
        <v>96.2</v>
      </c>
      <c r="M1630" s="5">
        <f t="shared" si="103"/>
        <v>0</v>
      </c>
      <c r="N1630" s="5" t="s">
        <v>8232</v>
      </c>
      <c r="O1630" s="5" t="s">
        <v>8233</v>
      </c>
      <c r="P1630" s="5" t="s">
        <v>8234</v>
      </c>
    </row>
    <row r="1631" ht="19" customHeight="1" spans="1:16">
      <c r="A1631" s="5">
        <v>66</v>
      </c>
      <c r="B1631" s="5" t="s">
        <v>240</v>
      </c>
      <c r="C1631" s="5" t="s">
        <v>49</v>
      </c>
      <c r="D1631" s="8" t="s">
        <v>170</v>
      </c>
      <c r="E1631" s="6">
        <v>176.5</v>
      </c>
      <c r="F1631" s="6">
        <v>184.8</v>
      </c>
      <c r="G1631" s="6">
        <v>173</v>
      </c>
      <c r="H1631" s="5" t="s">
        <v>120</v>
      </c>
      <c r="I1631" s="6">
        <f t="shared" si="100"/>
        <v>-8.30000000000001</v>
      </c>
      <c r="J1631" s="5" t="str">
        <f>IF(H1631="否","不适用",IF(AND(ISNUMBER(E1631),ISNUMBER(F1631)),IF(I1631&gt;规则与名单!$B$2,"是","否"),"未判定"))</f>
        <v>不适用</v>
      </c>
      <c r="K1631" s="5" t="str">
        <f t="shared" si="101"/>
        <v>非测试日纯氢</v>
      </c>
      <c r="L1631" s="6">
        <f t="shared" si="102"/>
        <v>173</v>
      </c>
      <c r="M1631" s="5">
        <f t="shared" si="103"/>
        <v>0</v>
      </c>
      <c r="N1631" s="5" t="s">
        <v>8235</v>
      </c>
      <c r="O1631" s="5" t="s">
        <v>8236</v>
      </c>
      <c r="P1631" s="5" t="s">
        <v>8237</v>
      </c>
    </row>
    <row r="1632" ht="19" customHeight="1" spans="1:16">
      <c r="A1632" s="5">
        <v>66</v>
      </c>
      <c r="B1632" s="5" t="s">
        <v>240</v>
      </c>
      <c r="C1632" s="5" t="s">
        <v>49</v>
      </c>
      <c r="D1632" s="8" t="s">
        <v>644</v>
      </c>
      <c r="E1632" s="6">
        <v>0</v>
      </c>
      <c r="F1632" s="6">
        <v>0.3</v>
      </c>
      <c r="G1632" s="6"/>
      <c r="H1632" s="5" t="s">
        <v>120</v>
      </c>
      <c r="I1632" s="6">
        <f t="shared" si="100"/>
        <v>-0.3</v>
      </c>
      <c r="J1632" s="5" t="str">
        <f>IF(H1632="否","不适用",IF(AND(ISNUMBER(E1632),ISNUMBER(F1632)),IF(I1632&gt;规则与名单!$B$2,"是","否"),"未判定"))</f>
        <v>不适用</v>
      </c>
      <c r="K1632" s="5" t="str">
        <f t="shared" si="101"/>
        <v>非测试日仪表</v>
      </c>
      <c r="L1632" s="6">
        <f t="shared" si="102"/>
        <v>0</v>
      </c>
      <c r="M1632" s="5">
        <f t="shared" si="103"/>
        <v>0</v>
      </c>
      <c r="N1632" s="5" t="s">
        <v>8238</v>
      </c>
      <c r="O1632" s="5" t="s">
        <v>8239</v>
      </c>
      <c r="P1632" s="5" t="s">
        <v>8240</v>
      </c>
    </row>
    <row r="1633" ht="19" customHeight="1" spans="1:16">
      <c r="A1633" s="5">
        <v>66</v>
      </c>
      <c r="B1633" s="5" t="s">
        <v>240</v>
      </c>
      <c r="C1633" s="5" t="s">
        <v>49</v>
      </c>
      <c r="D1633" s="8" t="s">
        <v>3418</v>
      </c>
      <c r="E1633" s="6">
        <v>107.2</v>
      </c>
      <c r="F1633" s="6">
        <v>113.1</v>
      </c>
      <c r="G1633" s="6">
        <v>107.1</v>
      </c>
      <c r="H1633" s="5" t="s">
        <v>120</v>
      </c>
      <c r="I1633" s="6">
        <f t="shared" si="100"/>
        <v>-5.89999999999999</v>
      </c>
      <c r="J1633" s="5" t="str">
        <f>IF(H1633="否","不适用",IF(AND(ISNUMBER(E1633),ISNUMBER(F1633)),IF(I1633&gt;规则与名单!$B$2,"是","否"),"未判定"))</f>
        <v>不适用</v>
      </c>
      <c r="K1633" s="5" t="str">
        <f t="shared" si="101"/>
        <v>非测试日纯氢</v>
      </c>
      <c r="L1633" s="6">
        <f t="shared" si="102"/>
        <v>107.1</v>
      </c>
      <c r="M1633" s="5">
        <f t="shared" si="103"/>
        <v>0</v>
      </c>
      <c r="N1633" s="5" t="s">
        <v>8241</v>
      </c>
      <c r="O1633" s="5" t="s">
        <v>8242</v>
      </c>
      <c r="P1633" s="5" t="s">
        <v>8243</v>
      </c>
    </row>
    <row r="1634" ht="19" customHeight="1" spans="1:16">
      <c r="A1634" s="5">
        <v>66</v>
      </c>
      <c r="B1634" s="5" t="s">
        <v>240</v>
      </c>
      <c r="C1634" s="5" t="s">
        <v>49</v>
      </c>
      <c r="D1634" s="8" t="s">
        <v>3422</v>
      </c>
      <c r="E1634" s="6"/>
      <c r="F1634" s="6">
        <v>0</v>
      </c>
      <c r="G1634" s="6"/>
      <c r="H1634" s="5" t="s">
        <v>120</v>
      </c>
      <c r="I1634" s="6" t="str">
        <f t="shared" si="100"/>
        <v/>
      </c>
      <c r="J1634" s="5" t="str">
        <f>IF(H1634="否","不适用",IF(AND(ISNUMBER(E1634),ISNUMBER(F1634)),IF(I1634&gt;规则与名单!$B$2,"是","否"),"未判定"))</f>
        <v>不适用</v>
      </c>
      <c r="K1634" s="5" t="str">
        <f t="shared" si="101"/>
        <v>缺失</v>
      </c>
      <c r="L1634" s="6" t="str">
        <f t="shared" si="102"/>
        <v/>
      </c>
      <c r="M1634" s="5">
        <f t="shared" si="103"/>
        <v>1</v>
      </c>
      <c r="N1634" s="5" t="s">
        <v>8244</v>
      </c>
      <c r="O1634" s="5" t="s">
        <v>8245</v>
      </c>
      <c r="P1634" s="5" t="s">
        <v>8246</v>
      </c>
    </row>
    <row r="1635" ht="19" customHeight="1" spans="1:16">
      <c r="A1635" s="5">
        <v>66</v>
      </c>
      <c r="B1635" s="5" t="s">
        <v>240</v>
      </c>
      <c r="C1635" s="5" t="s">
        <v>49</v>
      </c>
      <c r="D1635" s="8" t="s">
        <v>336</v>
      </c>
      <c r="E1635" s="6">
        <v>155.8</v>
      </c>
      <c r="F1635" s="6">
        <v>164.2</v>
      </c>
      <c r="G1635" s="6">
        <v>155.8</v>
      </c>
      <c r="H1635" s="5" t="s">
        <v>120</v>
      </c>
      <c r="I1635" s="6">
        <f t="shared" si="100"/>
        <v>-8.39999999999998</v>
      </c>
      <c r="J1635" s="5" t="str">
        <f>IF(H1635="否","不适用",IF(AND(ISNUMBER(E1635),ISNUMBER(F1635)),IF(I1635&gt;规则与名单!$B$2,"是","否"),"未判定"))</f>
        <v>不适用</v>
      </c>
      <c r="K1635" s="5" t="str">
        <f t="shared" si="101"/>
        <v>非测试日纯氢</v>
      </c>
      <c r="L1635" s="6">
        <f t="shared" si="102"/>
        <v>155.8</v>
      </c>
      <c r="M1635" s="5">
        <f t="shared" si="103"/>
        <v>0</v>
      </c>
      <c r="N1635" s="5" t="s">
        <v>8247</v>
      </c>
      <c r="O1635" s="5" t="s">
        <v>8248</v>
      </c>
      <c r="P1635" s="5" t="s">
        <v>8249</v>
      </c>
    </row>
    <row r="1636" ht="19" customHeight="1" spans="1:16">
      <c r="A1636" s="5">
        <v>66</v>
      </c>
      <c r="B1636" s="5" t="s">
        <v>240</v>
      </c>
      <c r="C1636" s="5" t="s">
        <v>49</v>
      </c>
      <c r="D1636" s="8" t="s">
        <v>653</v>
      </c>
      <c r="E1636" s="6">
        <v>210.6</v>
      </c>
      <c r="F1636" s="6">
        <v>215.2</v>
      </c>
      <c r="G1636" s="6">
        <v>164.9</v>
      </c>
      <c r="H1636" s="5" t="s">
        <v>120</v>
      </c>
      <c r="I1636" s="6">
        <f t="shared" si="100"/>
        <v>-4.59999999999999</v>
      </c>
      <c r="J1636" s="5" t="str">
        <f>IF(H1636="否","不适用",IF(AND(ISNUMBER(E1636),ISNUMBER(F1636)),IF(I1636&gt;规则与名单!$B$2,"是","否"),"未判定"))</f>
        <v>不适用</v>
      </c>
      <c r="K1636" s="5" t="str">
        <f t="shared" si="101"/>
        <v>非测试日纯氢</v>
      </c>
      <c r="L1636" s="6">
        <f t="shared" si="102"/>
        <v>164.9</v>
      </c>
      <c r="M1636" s="5">
        <f t="shared" si="103"/>
        <v>0</v>
      </c>
      <c r="N1636" s="5" t="s">
        <v>8250</v>
      </c>
      <c r="O1636" s="5" t="s">
        <v>8251</v>
      </c>
      <c r="P1636" s="5" t="s">
        <v>8252</v>
      </c>
    </row>
    <row r="1637" ht="19" customHeight="1" spans="1:16">
      <c r="A1637" s="5">
        <v>66</v>
      </c>
      <c r="B1637" s="5" t="s">
        <v>240</v>
      </c>
      <c r="C1637" s="5" t="s">
        <v>49</v>
      </c>
      <c r="D1637" s="8" t="s">
        <v>140</v>
      </c>
      <c r="E1637" s="6">
        <v>94.4</v>
      </c>
      <c r="F1637" s="6">
        <v>99.1</v>
      </c>
      <c r="G1637" s="6">
        <v>94.3</v>
      </c>
      <c r="H1637" s="5" t="s">
        <v>120</v>
      </c>
      <c r="I1637" s="6">
        <f t="shared" si="100"/>
        <v>-4.69999999999999</v>
      </c>
      <c r="J1637" s="5" t="str">
        <f>IF(H1637="否","不适用",IF(AND(ISNUMBER(E1637),ISNUMBER(F1637)),IF(I1637&gt;规则与名单!$B$2,"是","否"),"未判定"))</f>
        <v>不适用</v>
      </c>
      <c r="K1637" s="5" t="str">
        <f t="shared" si="101"/>
        <v>非测试日纯氢</v>
      </c>
      <c r="L1637" s="6">
        <f t="shared" si="102"/>
        <v>94.3</v>
      </c>
      <c r="M1637" s="5">
        <f t="shared" si="103"/>
        <v>0</v>
      </c>
      <c r="N1637" s="5" t="s">
        <v>8253</v>
      </c>
      <c r="O1637" s="5" t="s">
        <v>8254</v>
      </c>
      <c r="P1637" s="5" t="s">
        <v>8255</v>
      </c>
    </row>
    <row r="1638" ht="19" customHeight="1" spans="1:16">
      <c r="A1638" s="5">
        <v>66</v>
      </c>
      <c r="B1638" s="5" t="s">
        <v>240</v>
      </c>
      <c r="C1638" s="5" t="s">
        <v>49</v>
      </c>
      <c r="D1638" s="8" t="s">
        <v>115</v>
      </c>
      <c r="E1638" s="6">
        <v>197.6</v>
      </c>
      <c r="F1638" s="6">
        <v>201.4</v>
      </c>
      <c r="G1638" s="6">
        <v>168.7</v>
      </c>
      <c r="H1638" s="5" t="s">
        <v>120</v>
      </c>
      <c r="I1638" s="6">
        <f t="shared" si="100"/>
        <v>-3.80000000000001</v>
      </c>
      <c r="J1638" s="5" t="str">
        <f>IF(H1638="否","不适用",IF(AND(ISNUMBER(E1638),ISNUMBER(F1638)),IF(I1638&gt;规则与名单!$B$2,"是","否"),"未判定"))</f>
        <v>不适用</v>
      </c>
      <c r="K1638" s="5" t="str">
        <f t="shared" si="101"/>
        <v>非测试日纯氢</v>
      </c>
      <c r="L1638" s="6">
        <f t="shared" si="102"/>
        <v>168.7</v>
      </c>
      <c r="M1638" s="5">
        <f t="shared" si="103"/>
        <v>0</v>
      </c>
      <c r="N1638" s="5" t="s">
        <v>8256</v>
      </c>
      <c r="O1638" s="5" t="s">
        <v>8257</v>
      </c>
      <c r="P1638" s="5" t="s">
        <v>8258</v>
      </c>
    </row>
    <row r="1639" ht="19" customHeight="1" spans="1:16">
      <c r="A1639" s="5">
        <v>67</v>
      </c>
      <c r="B1639" s="5" t="s">
        <v>242</v>
      </c>
      <c r="C1639" s="5" t="s">
        <v>49</v>
      </c>
      <c r="D1639" s="8" t="s">
        <v>114</v>
      </c>
      <c r="E1639" s="6">
        <v>1818.5</v>
      </c>
      <c r="F1639" s="6">
        <v>0</v>
      </c>
      <c r="G1639" s="6">
        <v>1773</v>
      </c>
      <c r="H1639" s="5" t="s">
        <v>113</v>
      </c>
      <c r="I1639" s="6">
        <f t="shared" si="100"/>
        <v>1818.5</v>
      </c>
      <c r="J1639" s="5" t="str">
        <f>IF(H1639="否","不适用",IF(AND(ISNUMBER(E1639),ISNUMBER(F1639)),IF(I1639&gt;规则与名单!$B$2,"是","否"),"未判定"))</f>
        <v>是</v>
      </c>
      <c r="K1639" s="5" t="str">
        <f t="shared" si="101"/>
        <v>测试日GPS</v>
      </c>
      <c r="L1639" s="6">
        <f t="shared" si="102"/>
        <v>0</v>
      </c>
      <c r="M1639" s="5">
        <f t="shared" si="103"/>
        <v>0</v>
      </c>
      <c r="N1639" s="5" t="s">
        <v>8259</v>
      </c>
      <c r="O1639" s="5" t="s">
        <v>8260</v>
      </c>
      <c r="P1639" s="5" t="s">
        <v>8261</v>
      </c>
    </row>
    <row r="1640" ht="19" customHeight="1" spans="1:16">
      <c r="A1640" s="5">
        <v>67</v>
      </c>
      <c r="B1640" s="5" t="s">
        <v>242</v>
      </c>
      <c r="C1640" s="5" t="s">
        <v>49</v>
      </c>
      <c r="D1640" s="8" t="s">
        <v>605</v>
      </c>
      <c r="E1640" s="6">
        <v>1562.1</v>
      </c>
      <c r="F1640" s="6">
        <v>8.7</v>
      </c>
      <c r="G1640" s="6">
        <v>1536.1</v>
      </c>
      <c r="H1640" s="5" t="s">
        <v>113</v>
      </c>
      <c r="I1640" s="6">
        <f t="shared" si="100"/>
        <v>1553.4</v>
      </c>
      <c r="J1640" s="5" t="str">
        <f>IF(H1640="否","不适用",IF(AND(ISNUMBER(E1640),ISNUMBER(F1640)),IF(I1640&gt;规则与名单!$B$2,"是","否"),"未判定"))</f>
        <v>是</v>
      </c>
      <c r="K1640" s="5" t="str">
        <f t="shared" si="101"/>
        <v>测试日GPS</v>
      </c>
      <c r="L1640" s="6">
        <f t="shared" si="102"/>
        <v>8.7</v>
      </c>
      <c r="M1640" s="5">
        <f t="shared" si="103"/>
        <v>0</v>
      </c>
      <c r="N1640" s="5" t="s">
        <v>8262</v>
      </c>
      <c r="O1640" s="5" t="s">
        <v>8263</v>
      </c>
      <c r="P1640" s="5" t="s">
        <v>8264</v>
      </c>
    </row>
    <row r="1641" ht="19" customHeight="1" spans="1:16">
      <c r="A1641" s="5">
        <v>67</v>
      </c>
      <c r="B1641" s="5" t="s">
        <v>242</v>
      </c>
      <c r="C1641" s="5" t="s">
        <v>49</v>
      </c>
      <c r="D1641" s="8" t="s">
        <v>186</v>
      </c>
      <c r="E1641" s="6">
        <v>2009.2</v>
      </c>
      <c r="F1641" s="6">
        <v>8.8</v>
      </c>
      <c r="G1641" s="6">
        <v>1853.9</v>
      </c>
      <c r="H1641" s="5" t="s">
        <v>113</v>
      </c>
      <c r="I1641" s="6">
        <f t="shared" si="100"/>
        <v>2000.4</v>
      </c>
      <c r="J1641" s="5" t="str">
        <f>IF(H1641="否","不适用",IF(AND(ISNUMBER(E1641),ISNUMBER(F1641)),IF(I1641&gt;规则与名单!$B$2,"是","否"),"未判定"))</f>
        <v>是</v>
      </c>
      <c r="K1641" s="5" t="str">
        <f t="shared" si="101"/>
        <v>测试日GPS</v>
      </c>
      <c r="L1641" s="6">
        <f t="shared" si="102"/>
        <v>8.8</v>
      </c>
      <c r="M1641" s="5">
        <f t="shared" si="103"/>
        <v>0</v>
      </c>
      <c r="N1641" s="5" t="s">
        <v>8265</v>
      </c>
      <c r="O1641" s="5" t="s">
        <v>8266</v>
      </c>
      <c r="P1641" s="5" t="s">
        <v>8267</v>
      </c>
    </row>
    <row r="1642" ht="19" customHeight="1" spans="1:16">
      <c r="A1642" s="5">
        <v>67</v>
      </c>
      <c r="B1642" s="5" t="s">
        <v>242</v>
      </c>
      <c r="C1642" s="5" t="s">
        <v>49</v>
      </c>
      <c r="D1642" s="8" t="s">
        <v>165</v>
      </c>
      <c r="E1642" s="6">
        <v>1742.7</v>
      </c>
      <c r="F1642" s="6">
        <v>0.256</v>
      </c>
      <c r="G1642" s="6">
        <v>1710</v>
      </c>
      <c r="H1642" s="5" t="s">
        <v>113</v>
      </c>
      <c r="I1642" s="6">
        <f t="shared" si="100"/>
        <v>1742.444</v>
      </c>
      <c r="J1642" s="5" t="str">
        <f>IF(H1642="否","不适用",IF(AND(ISNUMBER(E1642),ISNUMBER(F1642)),IF(I1642&gt;规则与名单!$B$2,"是","否"),"未判定"))</f>
        <v>是</v>
      </c>
      <c r="K1642" s="5" t="str">
        <f t="shared" si="101"/>
        <v>测试日GPS</v>
      </c>
      <c r="L1642" s="6">
        <f t="shared" si="102"/>
        <v>0.256</v>
      </c>
      <c r="M1642" s="5">
        <f t="shared" si="103"/>
        <v>0</v>
      </c>
      <c r="N1642" s="5" t="s">
        <v>8268</v>
      </c>
      <c r="O1642" s="5" t="s">
        <v>8269</v>
      </c>
      <c r="P1642" s="5" t="s">
        <v>8270</v>
      </c>
    </row>
    <row r="1643" ht="19" customHeight="1" spans="1:16">
      <c r="A1643" s="5">
        <v>67</v>
      </c>
      <c r="B1643" s="5" t="s">
        <v>242</v>
      </c>
      <c r="C1643" s="5" t="s">
        <v>49</v>
      </c>
      <c r="D1643" s="8" t="s">
        <v>151</v>
      </c>
      <c r="E1643" s="6">
        <v>1024.9</v>
      </c>
      <c r="F1643" s="6">
        <v>9.3</v>
      </c>
      <c r="G1643" s="6">
        <v>1024.6</v>
      </c>
      <c r="H1643" s="5" t="s">
        <v>113</v>
      </c>
      <c r="I1643" s="6">
        <f t="shared" si="100"/>
        <v>1015.6</v>
      </c>
      <c r="J1643" s="5" t="str">
        <f>IF(H1643="否","不适用",IF(AND(ISNUMBER(E1643),ISNUMBER(F1643)),IF(I1643&gt;规则与名单!$B$2,"是","否"),"未判定"))</f>
        <v>是</v>
      </c>
      <c r="K1643" s="5" t="str">
        <f t="shared" si="101"/>
        <v>测试日GPS</v>
      </c>
      <c r="L1643" s="6">
        <f t="shared" si="102"/>
        <v>9.3</v>
      </c>
      <c r="M1643" s="5">
        <f t="shared" si="103"/>
        <v>0</v>
      </c>
      <c r="N1643" s="5" t="s">
        <v>8271</v>
      </c>
      <c r="O1643" s="5" t="s">
        <v>8272</v>
      </c>
      <c r="P1643" s="5" t="s">
        <v>8273</v>
      </c>
    </row>
    <row r="1644" ht="19" customHeight="1" spans="1:16">
      <c r="A1644" s="5">
        <v>67</v>
      </c>
      <c r="B1644" s="5" t="s">
        <v>242</v>
      </c>
      <c r="C1644" s="5" t="s">
        <v>49</v>
      </c>
      <c r="D1644" s="8" t="s">
        <v>3358</v>
      </c>
      <c r="E1644" s="6">
        <v>1143.2</v>
      </c>
      <c r="F1644" s="6">
        <v>0.08</v>
      </c>
      <c r="G1644" s="6">
        <v>1136.7</v>
      </c>
      <c r="H1644" s="5" t="s">
        <v>113</v>
      </c>
      <c r="I1644" s="6">
        <f t="shared" si="100"/>
        <v>1143.12</v>
      </c>
      <c r="J1644" s="5" t="str">
        <f>IF(H1644="否","不适用",IF(AND(ISNUMBER(E1644),ISNUMBER(F1644)),IF(I1644&gt;规则与名单!$B$2,"是","否"),"未判定"))</f>
        <v>是</v>
      </c>
      <c r="K1644" s="5" t="str">
        <f t="shared" si="101"/>
        <v>测试日GPS</v>
      </c>
      <c r="L1644" s="6">
        <f t="shared" si="102"/>
        <v>0.08</v>
      </c>
      <c r="M1644" s="5">
        <f t="shared" si="103"/>
        <v>0</v>
      </c>
      <c r="N1644" s="5" t="s">
        <v>8274</v>
      </c>
      <c r="O1644" s="5" t="s">
        <v>8275</v>
      </c>
      <c r="P1644" s="5" t="s">
        <v>8276</v>
      </c>
    </row>
    <row r="1645" ht="19" customHeight="1" spans="1:16">
      <c r="A1645" s="5">
        <v>67</v>
      </c>
      <c r="B1645" s="5" t="s">
        <v>242</v>
      </c>
      <c r="C1645" s="5" t="s">
        <v>49</v>
      </c>
      <c r="D1645" s="8" t="s">
        <v>272</v>
      </c>
      <c r="E1645" s="6">
        <v>1096.1</v>
      </c>
      <c r="F1645" s="6">
        <v>0.06</v>
      </c>
      <c r="G1645" s="6">
        <v>1026.6</v>
      </c>
      <c r="H1645" s="5" t="s">
        <v>113</v>
      </c>
      <c r="I1645" s="6">
        <f t="shared" si="100"/>
        <v>1096.04</v>
      </c>
      <c r="J1645" s="5" t="str">
        <f>IF(H1645="否","不适用",IF(AND(ISNUMBER(E1645),ISNUMBER(F1645)),IF(I1645&gt;规则与名单!$B$2,"是","否"),"未判定"))</f>
        <v>是</v>
      </c>
      <c r="K1645" s="5" t="str">
        <f t="shared" si="101"/>
        <v>测试日GPS</v>
      </c>
      <c r="L1645" s="6">
        <f t="shared" si="102"/>
        <v>0.06</v>
      </c>
      <c r="M1645" s="5">
        <f t="shared" si="103"/>
        <v>0</v>
      </c>
      <c r="N1645" s="5" t="s">
        <v>8277</v>
      </c>
      <c r="O1645" s="5" t="s">
        <v>8278</v>
      </c>
      <c r="P1645" s="5" t="s">
        <v>8279</v>
      </c>
    </row>
    <row r="1646" ht="19" customHeight="1" spans="1:16">
      <c r="A1646" s="5">
        <v>67</v>
      </c>
      <c r="B1646" s="5" t="s">
        <v>242</v>
      </c>
      <c r="C1646" s="5" t="s">
        <v>49</v>
      </c>
      <c r="D1646" s="8" t="s">
        <v>506</v>
      </c>
      <c r="E1646" s="6">
        <v>8.4</v>
      </c>
      <c r="F1646" s="6">
        <v>8.6</v>
      </c>
      <c r="G1646" s="6">
        <v>8</v>
      </c>
      <c r="H1646" s="5" t="s">
        <v>113</v>
      </c>
      <c r="I1646" s="6">
        <f t="shared" si="100"/>
        <v>-0.199999999999999</v>
      </c>
      <c r="J1646" s="5" t="str">
        <f>IF(H1646="否","不适用",IF(AND(ISNUMBER(E1646),ISNUMBER(F1646)),IF(I1646&gt;规则与名单!$B$2,"是","否"),"未判定"))</f>
        <v>否</v>
      </c>
      <c r="K1646" s="5" t="str">
        <f t="shared" si="101"/>
        <v>非测试日纯氢</v>
      </c>
      <c r="L1646" s="6">
        <f t="shared" si="102"/>
        <v>8</v>
      </c>
      <c r="M1646" s="5">
        <f t="shared" si="103"/>
        <v>0</v>
      </c>
      <c r="N1646" s="5" t="s">
        <v>8280</v>
      </c>
      <c r="O1646" s="5" t="s">
        <v>8281</v>
      </c>
      <c r="P1646" s="5" t="s">
        <v>8282</v>
      </c>
    </row>
    <row r="1647" ht="19" customHeight="1" spans="1:16">
      <c r="A1647" s="5">
        <v>67</v>
      </c>
      <c r="B1647" s="5" t="s">
        <v>242</v>
      </c>
      <c r="C1647" s="5" t="s">
        <v>49</v>
      </c>
      <c r="D1647" s="8" t="s">
        <v>673</v>
      </c>
      <c r="E1647" s="6"/>
      <c r="F1647" s="6">
        <v>0</v>
      </c>
      <c r="G1647" s="6"/>
      <c r="H1647" s="5" t="s">
        <v>113</v>
      </c>
      <c r="I1647" s="6" t="str">
        <f t="shared" si="100"/>
        <v/>
      </c>
      <c r="J1647" s="5" t="str">
        <f>IF(H1647="否","不适用",IF(AND(ISNUMBER(E1647),ISNUMBER(F1647)),IF(I1647&gt;规则与名单!$B$2,"是","否"),"未判定"))</f>
        <v>未判定</v>
      </c>
      <c r="K1647" s="5" t="str">
        <f t="shared" si="101"/>
        <v>测试名单无纯氢GPS</v>
      </c>
      <c r="L1647" s="6">
        <f t="shared" si="102"/>
        <v>0</v>
      </c>
      <c r="M1647" s="5">
        <f t="shared" si="103"/>
        <v>0</v>
      </c>
      <c r="N1647" s="5" t="s">
        <v>8283</v>
      </c>
      <c r="O1647" s="5" t="s">
        <v>8284</v>
      </c>
      <c r="P1647" s="5" t="s">
        <v>8285</v>
      </c>
    </row>
    <row r="1648" ht="19" customHeight="1" spans="1:16">
      <c r="A1648" s="5">
        <v>67</v>
      </c>
      <c r="B1648" s="5" t="s">
        <v>242</v>
      </c>
      <c r="C1648" s="5" t="s">
        <v>49</v>
      </c>
      <c r="D1648" s="8" t="s">
        <v>183</v>
      </c>
      <c r="E1648" s="6"/>
      <c r="F1648" s="6">
        <v>0</v>
      </c>
      <c r="G1648" s="6"/>
      <c r="H1648" s="5" t="s">
        <v>113</v>
      </c>
      <c r="I1648" s="6" t="str">
        <f t="shared" si="100"/>
        <v/>
      </c>
      <c r="J1648" s="5" t="str">
        <f>IF(H1648="否","不适用",IF(AND(ISNUMBER(E1648),ISNUMBER(F1648)),IF(I1648&gt;规则与名单!$B$2,"是","否"),"未判定"))</f>
        <v>未判定</v>
      </c>
      <c r="K1648" s="5" t="str">
        <f t="shared" si="101"/>
        <v>测试名单无纯氢GPS</v>
      </c>
      <c r="L1648" s="6">
        <f t="shared" si="102"/>
        <v>0</v>
      </c>
      <c r="M1648" s="5">
        <f t="shared" si="103"/>
        <v>0</v>
      </c>
      <c r="N1648" s="5" t="s">
        <v>8286</v>
      </c>
      <c r="O1648" s="5" t="s">
        <v>8287</v>
      </c>
      <c r="P1648" s="5" t="s">
        <v>8288</v>
      </c>
    </row>
    <row r="1649" ht="19" customHeight="1" spans="1:16">
      <c r="A1649" s="5">
        <v>67</v>
      </c>
      <c r="B1649" s="5" t="s">
        <v>242</v>
      </c>
      <c r="C1649" s="5" t="s">
        <v>49</v>
      </c>
      <c r="D1649" s="8" t="s">
        <v>431</v>
      </c>
      <c r="E1649" s="6">
        <v>774.8</v>
      </c>
      <c r="F1649" s="6">
        <v>0.07</v>
      </c>
      <c r="G1649" s="6">
        <v>180.4</v>
      </c>
      <c r="H1649" s="5" t="s">
        <v>113</v>
      </c>
      <c r="I1649" s="6">
        <f t="shared" si="100"/>
        <v>774.73</v>
      </c>
      <c r="J1649" s="5" t="str">
        <f>IF(H1649="否","不适用",IF(AND(ISNUMBER(E1649),ISNUMBER(F1649)),IF(I1649&gt;规则与名单!$B$2,"是","否"),"未判定"))</f>
        <v>是</v>
      </c>
      <c r="K1649" s="5" t="str">
        <f t="shared" si="101"/>
        <v>测试日GPS</v>
      </c>
      <c r="L1649" s="6">
        <f t="shared" si="102"/>
        <v>0.07</v>
      </c>
      <c r="M1649" s="5">
        <f t="shared" si="103"/>
        <v>0</v>
      </c>
      <c r="N1649" s="5" t="s">
        <v>8289</v>
      </c>
      <c r="O1649" s="5" t="s">
        <v>8290</v>
      </c>
      <c r="P1649" s="5" t="s">
        <v>8291</v>
      </c>
    </row>
    <row r="1650" ht="19" customHeight="1" spans="1:16">
      <c r="A1650" s="5">
        <v>67</v>
      </c>
      <c r="B1650" s="5" t="s">
        <v>242</v>
      </c>
      <c r="C1650" s="5" t="s">
        <v>49</v>
      </c>
      <c r="D1650" s="8" t="s">
        <v>3377</v>
      </c>
      <c r="E1650" s="6">
        <v>1127.6</v>
      </c>
      <c r="F1650" s="6">
        <v>0.1</v>
      </c>
      <c r="G1650" s="6">
        <v>850.6</v>
      </c>
      <c r="H1650" s="5" t="s">
        <v>113</v>
      </c>
      <c r="I1650" s="6">
        <f t="shared" si="100"/>
        <v>1127.5</v>
      </c>
      <c r="J1650" s="5" t="str">
        <f>IF(H1650="否","不适用",IF(AND(ISNUMBER(E1650),ISNUMBER(F1650)),IF(I1650&gt;规则与名单!$B$2,"是","否"),"未判定"))</f>
        <v>是</v>
      </c>
      <c r="K1650" s="5" t="str">
        <f t="shared" si="101"/>
        <v>测试日GPS</v>
      </c>
      <c r="L1650" s="6">
        <f t="shared" si="102"/>
        <v>0.1</v>
      </c>
      <c r="M1650" s="5">
        <f t="shared" si="103"/>
        <v>0</v>
      </c>
      <c r="N1650" s="5" t="s">
        <v>8292</v>
      </c>
      <c r="O1650" s="5" t="s">
        <v>8293</v>
      </c>
      <c r="P1650" s="5" t="s">
        <v>8294</v>
      </c>
    </row>
    <row r="1651" ht="19" customHeight="1" spans="1:16">
      <c r="A1651" s="5">
        <v>67</v>
      </c>
      <c r="B1651" s="5" t="s">
        <v>242</v>
      </c>
      <c r="C1651" s="5" t="s">
        <v>49</v>
      </c>
      <c r="D1651" s="8" t="s">
        <v>407</v>
      </c>
      <c r="E1651" s="6">
        <v>873.4</v>
      </c>
      <c r="F1651" s="6">
        <v>0.05</v>
      </c>
      <c r="G1651" s="6">
        <v>518.8</v>
      </c>
      <c r="H1651" s="5" t="s">
        <v>113</v>
      </c>
      <c r="I1651" s="6">
        <f t="shared" si="100"/>
        <v>873.35</v>
      </c>
      <c r="J1651" s="5" t="str">
        <f>IF(H1651="否","不适用",IF(AND(ISNUMBER(E1651),ISNUMBER(F1651)),IF(I1651&gt;规则与名单!$B$2,"是","否"),"未判定"))</f>
        <v>是</v>
      </c>
      <c r="K1651" s="5" t="str">
        <f t="shared" si="101"/>
        <v>测试日GPS</v>
      </c>
      <c r="L1651" s="6">
        <f t="shared" si="102"/>
        <v>0.05</v>
      </c>
      <c r="M1651" s="5">
        <f t="shared" si="103"/>
        <v>0</v>
      </c>
      <c r="N1651" s="5" t="s">
        <v>8295</v>
      </c>
      <c r="O1651" s="5" t="s">
        <v>8296</v>
      </c>
      <c r="P1651" s="5" t="s">
        <v>8297</v>
      </c>
    </row>
    <row r="1652" ht="19" customHeight="1" spans="1:16">
      <c r="A1652" s="5">
        <v>67</v>
      </c>
      <c r="B1652" s="5" t="s">
        <v>242</v>
      </c>
      <c r="C1652" s="5" t="s">
        <v>49</v>
      </c>
      <c r="D1652" s="8" t="s">
        <v>411</v>
      </c>
      <c r="E1652" s="6">
        <v>38.4</v>
      </c>
      <c r="F1652" s="6">
        <v>8.4</v>
      </c>
      <c r="G1652" s="6">
        <v>8.2</v>
      </c>
      <c r="H1652" s="5" t="s">
        <v>113</v>
      </c>
      <c r="I1652" s="6">
        <f t="shared" si="100"/>
        <v>30</v>
      </c>
      <c r="J1652" s="5" t="str">
        <f>IF(H1652="否","不适用",IF(AND(ISNUMBER(E1652),ISNUMBER(F1652)),IF(I1652&gt;规则与名单!$B$2,"是","否"),"未判定"))</f>
        <v>否</v>
      </c>
      <c r="K1652" s="5" t="str">
        <f t="shared" si="101"/>
        <v>非测试日纯氢</v>
      </c>
      <c r="L1652" s="6">
        <f t="shared" si="102"/>
        <v>8.2</v>
      </c>
      <c r="M1652" s="5">
        <f t="shared" si="103"/>
        <v>0</v>
      </c>
      <c r="N1652" s="5" t="s">
        <v>8298</v>
      </c>
      <c r="O1652" s="5" t="s">
        <v>8299</v>
      </c>
      <c r="P1652" s="5" t="s">
        <v>8300</v>
      </c>
    </row>
    <row r="1653" ht="19" customHeight="1" spans="1:16">
      <c r="A1653" s="5">
        <v>67</v>
      </c>
      <c r="B1653" s="5" t="s">
        <v>242</v>
      </c>
      <c r="C1653" s="5" t="s">
        <v>49</v>
      </c>
      <c r="D1653" s="8" t="s">
        <v>251</v>
      </c>
      <c r="E1653" s="6">
        <v>0.5</v>
      </c>
      <c r="F1653" s="6">
        <v>1.4</v>
      </c>
      <c r="G1653" s="6">
        <v>0.3</v>
      </c>
      <c r="H1653" s="5" t="s">
        <v>113</v>
      </c>
      <c r="I1653" s="6">
        <f t="shared" si="100"/>
        <v>-0.9</v>
      </c>
      <c r="J1653" s="5" t="str">
        <f>IF(H1653="否","不适用",IF(AND(ISNUMBER(E1653),ISNUMBER(F1653)),IF(I1653&gt;规则与名单!$B$2,"是","否"),"未判定"))</f>
        <v>否</v>
      </c>
      <c r="K1653" s="5" t="str">
        <f t="shared" si="101"/>
        <v>非测试日纯氢</v>
      </c>
      <c r="L1653" s="6">
        <f t="shared" si="102"/>
        <v>0.3</v>
      </c>
      <c r="M1653" s="5">
        <f t="shared" si="103"/>
        <v>0</v>
      </c>
      <c r="N1653" s="5" t="s">
        <v>8301</v>
      </c>
      <c r="O1653" s="5" t="s">
        <v>8302</v>
      </c>
      <c r="P1653" s="5" t="s">
        <v>8303</v>
      </c>
    </row>
    <row r="1654" ht="19" customHeight="1" spans="1:16">
      <c r="A1654" s="5">
        <v>67</v>
      </c>
      <c r="B1654" s="5" t="s">
        <v>242</v>
      </c>
      <c r="C1654" s="5" t="s">
        <v>49</v>
      </c>
      <c r="D1654" s="8" t="s">
        <v>472</v>
      </c>
      <c r="E1654" s="6">
        <v>0.2</v>
      </c>
      <c r="F1654" s="6">
        <v>0.6</v>
      </c>
      <c r="G1654" s="6"/>
      <c r="H1654" s="5" t="s">
        <v>113</v>
      </c>
      <c r="I1654" s="6">
        <f t="shared" si="100"/>
        <v>-0.4</v>
      </c>
      <c r="J1654" s="5" t="str">
        <f>IF(H1654="否","不适用",IF(AND(ISNUMBER(E1654),ISNUMBER(F1654)),IF(I1654&gt;规则与名单!$B$2,"是","否"),"未判定"))</f>
        <v>否</v>
      </c>
      <c r="K1654" s="5" t="str">
        <f t="shared" si="101"/>
        <v>非测试日仪表</v>
      </c>
      <c r="L1654" s="6">
        <f t="shared" si="102"/>
        <v>0.2</v>
      </c>
      <c r="M1654" s="5">
        <f t="shared" si="103"/>
        <v>0</v>
      </c>
      <c r="N1654" s="5" t="s">
        <v>8304</v>
      </c>
      <c r="O1654" s="5" t="s">
        <v>8305</v>
      </c>
      <c r="P1654" s="5" t="s">
        <v>8306</v>
      </c>
    </row>
    <row r="1655" ht="19" customHeight="1" spans="1:16">
      <c r="A1655" s="5">
        <v>67</v>
      </c>
      <c r="B1655" s="5" t="s">
        <v>242</v>
      </c>
      <c r="C1655" s="5" t="s">
        <v>49</v>
      </c>
      <c r="D1655" s="8" t="s">
        <v>466</v>
      </c>
      <c r="E1655" s="6">
        <v>62.4</v>
      </c>
      <c r="F1655" s="6">
        <v>62.8</v>
      </c>
      <c r="G1655" s="6">
        <v>62.1</v>
      </c>
      <c r="H1655" s="5" t="s">
        <v>113</v>
      </c>
      <c r="I1655" s="6">
        <f t="shared" si="100"/>
        <v>-0.399999999999999</v>
      </c>
      <c r="J1655" s="5" t="str">
        <f>IF(H1655="否","不适用",IF(AND(ISNUMBER(E1655),ISNUMBER(F1655)),IF(I1655&gt;规则与名单!$B$2,"是","否"),"未判定"))</f>
        <v>否</v>
      </c>
      <c r="K1655" s="5" t="str">
        <f t="shared" si="101"/>
        <v>非测试日纯氢</v>
      </c>
      <c r="L1655" s="6">
        <f t="shared" si="102"/>
        <v>62.1</v>
      </c>
      <c r="M1655" s="5">
        <f t="shared" si="103"/>
        <v>0</v>
      </c>
      <c r="N1655" s="5" t="s">
        <v>8307</v>
      </c>
      <c r="O1655" s="5" t="s">
        <v>8308</v>
      </c>
      <c r="P1655" s="5" t="s">
        <v>8309</v>
      </c>
    </row>
    <row r="1656" ht="19" customHeight="1" spans="1:16">
      <c r="A1656" s="5">
        <v>67</v>
      </c>
      <c r="B1656" s="5" t="s">
        <v>242</v>
      </c>
      <c r="C1656" s="5" t="s">
        <v>49</v>
      </c>
      <c r="D1656" s="8" t="s">
        <v>333</v>
      </c>
      <c r="E1656" s="6">
        <v>1095.1</v>
      </c>
      <c r="F1656" s="6">
        <v>0.3</v>
      </c>
      <c r="G1656" s="6">
        <v>1037.9</v>
      </c>
      <c r="H1656" s="5" t="s">
        <v>113</v>
      </c>
      <c r="I1656" s="6">
        <f t="shared" si="100"/>
        <v>1094.8</v>
      </c>
      <c r="J1656" s="5" t="str">
        <f>IF(H1656="否","不适用",IF(AND(ISNUMBER(E1656),ISNUMBER(F1656)),IF(I1656&gt;规则与名单!$B$2,"是","否"),"未判定"))</f>
        <v>是</v>
      </c>
      <c r="K1656" s="5" t="str">
        <f t="shared" si="101"/>
        <v>测试日GPS</v>
      </c>
      <c r="L1656" s="6">
        <f t="shared" si="102"/>
        <v>0.3</v>
      </c>
      <c r="M1656" s="5">
        <f t="shared" si="103"/>
        <v>0</v>
      </c>
      <c r="N1656" s="5" t="s">
        <v>8310</v>
      </c>
      <c r="O1656" s="5" t="s">
        <v>8311</v>
      </c>
      <c r="P1656" s="5" t="s">
        <v>8312</v>
      </c>
    </row>
    <row r="1657" ht="19" customHeight="1" spans="1:16">
      <c r="A1657" s="5">
        <v>67</v>
      </c>
      <c r="B1657" s="5" t="s">
        <v>242</v>
      </c>
      <c r="C1657" s="5" t="s">
        <v>49</v>
      </c>
      <c r="D1657" s="8" t="s">
        <v>175</v>
      </c>
      <c r="E1657" s="6">
        <v>1923.9</v>
      </c>
      <c r="F1657" s="6">
        <v>8.3</v>
      </c>
      <c r="G1657" s="6">
        <v>1918.2</v>
      </c>
      <c r="H1657" s="5" t="s">
        <v>113</v>
      </c>
      <c r="I1657" s="6">
        <f t="shared" si="100"/>
        <v>1915.6</v>
      </c>
      <c r="J1657" s="5" t="str">
        <f>IF(H1657="否","不适用",IF(AND(ISNUMBER(E1657),ISNUMBER(F1657)),IF(I1657&gt;规则与名单!$B$2,"是","否"),"未判定"))</f>
        <v>是</v>
      </c>
      <c r="K1657" s="5" t="str">
        <f t="shared" si="101"/>
        <v>测试日GPS</v>
      </c>
      <c r="L1657" s="6">
        <f t="shared" si="102"/>
        <v>8.3</v>
      </c>
      <c r="M1657" s="5">
        <f t="shared" si="103"/>
        <v>0</v>
      </c>
      <c r="N1657" s="5" t="s">
        <v>8313</v>
      </c>
      <c r="O1657" s="5" t="s">
        <v>8314</v>
      </c>
      <c r="P1657" s="5" t="s">
        <v>8315</v>
      </c>
    </row>
    <row r="1658" ht="19" customHeight="1" spans="1:16">
      <c r="A1658" s="5">
        <v>67</v>
      </c>
      <c r="B1658" s="5" t="s">
        <v>242</v>
      </c>
      <c r="C1658" s="5" t="s">
        <v>49</v>
      </c>
      <c r="D1658" s="8" t="s">
        <v>3402</v>
      </c>
      <c r="E1658" s="6">
        <v>1349.2</v>
      </c>
      <c r="F1658" s="6">
        <v>0.8</v>
      </c>
      <c r="G1658" s="6">
        <v>1264.8</v>
      </c>
      <c r="H1658" s="5" t="s">
        <v>113</v>
      </c>
      <c r="I1658" s="6">
        <f t="shared" si="100"/>
        <v>1348.4</v>
      </c>
      <c r="J1658" s="5" t="str">
        <f>IF(H1658="否","不适用",IF(AND(ISNUMBER(E1658),ISNUMBER(F1658)),IF(I1658&gt;规则与名单!$B$2,"是","否"),"未判定"))</f>
        <v>是</v>
      </c>
      <c r="K1658" s="5" t="str">
        <f t="shared" si="101"/>
        <v>测试日GPS</v>
      </c>
      <c r="L1658" s="6">
        <f t="shared" si="102"/>
        <v>0.8</v>
      </c>
      <c r="M1658" s="5">
        <f t="shared" si="103"/>
        <v>0</v>
      </c>
      <c r="N1658" s="5" t="s">
        <v>8316</v>
      </c>
      <c r="O1658" s="5" t="s">
        <v>8317</v>
      </c>
      <c r="P1658" s="5" t="s">
        <v>8318</v>
      </c>
    </row>
    <row r="1659" ht="19" customHeight="1" spans="1:16">
      <c r="A1659" s="5">
        <v>67</v>
      </c>
      <c r="B1659" s="5" t="s">
        <v>242</v>
      </c>
      <c r="C1659" s="5" t="s">
        <v>49</v>
      </c>
      <c r="D1659" s="8" t="s">
        <v>487</v>
      </c>
      <c r="E1659" s="6"/>
      <c r="F1659" s="6">
        <v>0</v>
      </c>
      <c r="G1659" s="6"/>
      <c r="H1659" s="5" t="s">
        <v>113</v>
      </c>
      <c r="I1659" s="6" t="str">
        <f t="shared" si="100"/>
        <v/>
      </c>
      <c r="J1659" s="5" t="str">
        <f>IF(H1659="否","不适用",IF(AND(ISNUMBER(E1659),ISNUMBER(F1659)),IF(I1659&gt;规则与名单!$B$2,"是","否"),"未判定"))</f>
        <v>未判定</v>
      </c>
      <c r="K1659" s="5" t="str">
        <f t="shared" si="101"/>
        <v>测试名单无纯氢GPS</v>
      </c>
      <c r="L1659" s="6">
        <f t="shared" si="102"/>
        <v>0</v>
      </c>
      <c r="M1659" s="5">
        <f t="shared" si="103"/>
        <v>0</v>
      </c>
      <c r="N1659" s="5" t="s">
        <v>8319</v>
      </c>
      <c r="O1659" s="5" t="s">
        <v>8320</v>
      </c>
      <c r="P1659" s="5" t="s">
        <v>8321</v>
      </c>
    </row>
    <row r="1660" ht="19" customHeight="1" spans="1:16">
      <c r="A1660" s="5">
        <v>67</v>
      </c>
      <c r="B1660" s="5" t="s">
        <v>242</v>
      </c>
      <c r="C1660" s="5" t="s">
        <v>49</v>
      </c>
      <c r="D1660" s="8" t="s">
        <v>121</v>
      </c>
      <c r="E1660" s="6">
        <v>0.2</v>
      </c>
      <c r="F1660" s="6">
        <v>0.3</v>
      </c>
      <c r="G1660" s="6">
        <v>0.2</v>
      </c>
      <c r="H1660" s="5" t="s">
        <v>113</v>
      </c>
      <c r="I1660" s="6">
        <f t="shared" si="100"/>
        <v>-0.1</v>
      </c>
      <c r="J1660" s="5" t="str">
        <f>IF(H1660="否","不适用",IF(AND(ISNUMBER(E1660),ISNUMBER(F1660)),IF(I1660&gt;规则与名单!$B$2,"是","否"),"未判定"))</f>
        <v>否</v>
      </c>
      <c r="K1660" s="5" t="str">
        <f t="shared" si="101"/>
        <v>非测试日纯氢</v>
      </c>
      <c r="L1660" s="6">
        <f t="shared" si="102"/>
        <v>0.2</v>
      </c>
      <c r="M1660" s="5">
        <f t="shared" si="103"/>
        <v>0</v>
      </c>
      <c r="N1660" s="5" t="s">
        <v>8322</v>
      </c>
      <c r="O1660" s="5" t="s">
        <v>8323</v>
      </c>
      <c r="P1660" s="5" t="s">
        <v>8324</v>
      </c>
    </row>
    <row r="1661" ht="19" customHeight="1" spans="1:16">
      <c r="A1661" s="5">
        <v>67</v>
      </c>
      <c r="B1661" s="5" t="s">
        <v>242</v>
      </c>
      <c r="C1661" s="5" t="s">
        <v>49</v>
      </c>
      <c r="D1661" s="8" t="s">
        <v>170</v>
      </c>
      <c r="E1661" s="6">
        <v>54.9</v>
      </c>
      <c r="F1661" s="6">
        <v>54.9</v>
      </c>
      <c r="G1661" s="6">
        <v>54.9</v>
      </c>
      <c r="H1661" s="5" t="s">
        <v>113</v>
      </c>
      <c r="I1661" s="6">
        <f t="shared" si="100"/>
        <v>0</v>
      </c>
      <c r="J1661" s="5" t="str">
        <f>IF(H1661="否","不适用",IF(AND(ISNUMBER(E1661),ISNUMBER(F1661)),IF(I1661&gt;规则与名单!$B$2,"是","否"),"未判定"))</f>
        <v>否</v>
      </c>
      <c r="K1661" s="5" t="str">
        <f t="shared" si="101"/>
        <v>非测试日纯氢</v>
      </c>
      <c r="L1661" s="6">
        <f t="shared" si="102"/>
        <v>54.9</v>
      </c>
      <c r="M1661" s="5">
        <f t="shared" si="103"/>
        <v>0</v>
      </c>
      <c r="N1661" s="5" t="s">
        <v>8325</v>
      </c>
      <c r="O1661" s="5" t="s">
        <v>8326</v>
      </c>
      <c r="P1661" s="5" t="s">
        <v>8327</v>
      </c>
    </row>
    <row r="1662" ht="19" customHeight="1" spans="1:16">
      <c r="A1662" s="5">
        <v>67</v>
      </c>
      <c r="B1662" s="5" t="s">
        <v>242</v>
      </c>
      <c r="C1662" s="5" t="s">
        <v>49</v>
      </c>
      <c r="D1662" s="8" t="s">
        <v>644</v>
      </c>
      <c r="E1662" s="6">
        <v>66.8</v>
      </c>
      <c r="F1662" s="6">
        <v>346.6</v>
      </c>
      <c r="G1662" s="6">
        <v>335.3</v>
      </c>
      <c r="H1662" s="5" t="s">
        <v>113</v>
      </c>
      <c r="I1662" s="6">
        <f t="shared" si="100"/>
        <v>-279.8</v>
      </c>
      <c r="J1662" s="5" t="str">
        <f>IF(H1662="否","不适用",IF(AND(ISNUMBER(E1662),ISNUMBER(F1662)),IF(I1662&gt;规则与名单!$B$2,"是","否"),"未判定"))</f>
        <v>否</v>
      </c>
      <c r="K1662" s="5" t="str">
        <f t="shared" si="101"/>
        <v>非测试日纯氢</v>
      </c>
      <c r="L1662" s="6">
        <f t="shared" si="102"/>
        <v>335.3</v>
      </c>
      <c r="M1662" s="5">
        <f t="shared" si="103"/>
        <v>0</v>
      </c>
      <c r="N1662" s="5" t="s">
        <v>8328</v>
      </c>
      <c r="O1662" s="5" t="s">
        <v>8329</v>
      </c>
      <c r="P1662" s="5" t="s">
        <v>8330</v>
      </c>
    </row>
    <row r="1663" ht="19" customHeight="1" spans="1:16">
      <c r="A1663" s="5">
        <v>67</v>
      </c>
      <c r="B1663" s="5" t="s">
        <v>242</v>
      </c>
      <c r="C1663" s="5" t="s">
        <v>49</v>
      </c>
      <c r="D1663" s="8" t="s">
        <v>3418</v>
      </c>
      <c r="E1663" s="6">
        <v>480.8</v>
      </c>
      <c r="F1663" s="6">
        <v>245.6</v>
      </c>
      <c r="G1663" s="6">
        <v>239.4</v>
      </c>
      <c r="H1663" s="5" t="s">
        <v>113</v>
      </c>
      <c r="I1663" s="6">
        <f t="shared" si="100"/>
        <v>235.2</v>
      </c>
      <c r="J1663" s="5" t="str">
        <f>IF(H1663="否","不适用",IF(AND(ISNUMBER(E1663),ISNUMBER(F1663)),IF(I1663&gt;规则与名单!$B$2,"是","否"),"未判定"))</f>
        <v>是</v>
      </c>
      <c r="K1663" s="5" t="str">
        <f t="shared" si="101"/>
        <v>测试日GPS</v>
      </c>
      <c r="L1663" s="6">
        <f t="shared" si="102"/>
        <v>245.6</v>
      </c>
      <c r="M1663" s="5">
        <f t="shared" si="103"/>
        <v>0</v>
      </c>
      <c r="N1663" s="5" t="s">
        <v>8331</v>
      </c>
      <c r="O1663" s="5" t="s">
        <v>8332</v>
      </c>
      <c r="P1663" s="5" t="s">
        <v>8333</v>
      </c>
    </row>
    <row r="1664" ht="19" customHeight="1" spans="1:16">
      <c r="A1664" s="5">
        <v>67</v>
      </c>
      <c r="B1664" s="5" t="s">
        <v>242</v>
      </c>
      <c r="C1664" s="5" t="s">
        <v>49</v>
      </c>
      <c r="D1664" s="8" t="s">
        <v>3422</v>
      </c>
      <c r="E1664" s="6">
        <v>199.4</v>
      </c>
      <c r="F1664" s="6">
        <v>173</v>
      </c>
      <c r="G1664" s="6">
        <v>165.9</v>
      </c>
      <c r="H1664" s="5" t="s">
        <v>113</v>
      </c>
      <c r="I1664" s="6">
        <f t="shared" si="100"/>
        <v>26.4</v>
      </c>
      <c r="J1664" s="5" t="str">
        <f>IF(H1664="否","不适用",IF(AND(ISNUMBER(E1664),ISNUMBER(F1664)),IF(I1664&gt;规则与名单!$B$2,"是","否"),"未判定"))</f>
        <v>否</v>
      </c>
      <c r="K1664" s="5" t="str">
        <f t="shared" si="101"/>
        <v>非测试日纯氢</v>
      </c>
      <c r="L1664" s="6">
        <f t="shared" si="102"/>
        <v>165.9</v>
      </c>
      <c r="M1664" s="5">
        <f t="shared" si="103"/>
        <v>0</v>
      </c>
      <c r="N1664" s="5" t="s">
        <v>8334</v>
      </c>
      <c r="O1664" s="5" t="s">
        <v>8335</v>
      </c>
      <c r="P1664" s="5" t="s">
        <v>8336</v>
      </c>
    </row>
    <row r="1665" ht="19" customHeight="1" spans="1:16">
      <c r="A1665" s="5">
        <v>67</v>
      </c>
      <c r="B1665" s="5" t="s">
        <v>242</v>
      </c>
      <c r="C1665" s="5" t="s">
        <v>49</v>
      </c>
      <c r="D1665" s="8" t="s">
        <v>336</v>
      </c>
      <c r="E1665" s="6">
        <v>155.5</v>
      </c>
      <c r="F1665" s="6">
        <v>163.8</v>
      </c>
      <c r="G1665" s="6">
        <v>154.9</v>
      </c>
      <c r="H1665" s="5" t="s">
        <v>113</v>
      </c>
      <c r="I1665" s="6">
        <f t="shared" si="100"/>
        <v>-8.30000000000001</v>
      </c>
      <c r="J1665" s="5" t="str">
        <f>IF(H1665="否","不适用",IF(AND(ISNUMBER(E1665),ISNUMBER(F1665)),IF(I1665&gt;规则与名单!$B$2,"是","否"),"未判定"))</f>
        <v>否</v>
      </c>
      <c r="K1665" s="5" t="str">
        <f t="shared" si="101"/>
        <v>非测试日纯氢</v>
      </c>
      <c r="L1665" s="6">
        <f t="shared" si="102"/>
        <v>154.9</v>
      </c>
      <c r="M1665" s="5">
        <f t="shared" si="103"/>
        <v>0</v>
      </c>
      <c r="N1665" s="5" t="s">
        <v>8337</v>
      </c>
      <c r="O1665" s="5" t="s">
        <v>8338</v>
      </c>
      <c r="P1665" s="5" t="s">
        <v>8339</v>
      </c>
    </row>
    <row r="1666" ht="19" customHeight="1" spans="1:16">
      <c r="A1666" s="5">
        <v>67</v>
      </c>
      <c r="B1666" s="5" t="s">
        <v>242</v>
      </c>
      <c r="C1666" s="5" t="s">
        <v>49</v>
      </c>
      <c r="D1666" s="8" t="s">
        <v>653</v>
      </c>
      <c r="E1666" s="6">
        <v>159.7</v>
      </c>
      <c r="F1666" s="6">
        <v>169.2</v>
      </c>
      <c r="G1666" s="6">
        <v>159.7</v>
      </c>
      <c r="H1666" s="5" t="s">
        <v>113</v>
      </c>
      <c r="I1666" s="6">
        <f t="shared" ref="I1666:I1729" si="104">IF(AND(ISNUMBER(E1666),ISNUMBER(F1666)),E1666-F1666,"")</f>
        <v>-9.5</v>
      </c>
      <c r="J1666" s="5" t="str">
        <f>IF(H1666="否","不适用",IF(AND(ISNUMBER(E1666),ISNUMBER(F1666)),IF(I1666&gt;规则与名单!$B$2,"是","否"),"未判定"))</f>
        <v>否</v>
      </c>
      <c r="K1666" s="5" t="str">
        <f t="shared" ref="K1666:K1729" si="105">IF(J1666="是",IF(ISNUMBER(F1666),"测试日GPS","缺失"),IF(ISNUMBER(G1666),"非测试日纯氢",IF(AND(H1666="是",J1666="未判定"),IF(ISNUMBER(F1666),"测试名单无纯氢GPS","缺失"),IF(ISNUMBER(E1666),"非测试日仪表","缺失"))))</f>
        <v>非测试日纯氢</v>
      </c>
      <c r="L1666" s="6">
        <f t="shared" ref="L1666:L1729" si="106">IF(K1666="缺失","",IF(K1666="非测试日纯氢",G1666,IF(K1666="非测试日仪表",E1666,F1666)))</f>
        <v>159.7</v>
      </c>
      <c r="M1666" s="5">
        <f t="shared" ref="M1666:M1729" si="107">IF(K1666="缺失",1,0)</f>
        <v>0</v>
      </c>
      <c r="N1666" s="5" t="s">
        <v>8340</v>
      </c>
      <c r="O1666" s="5" t="s">
        <v>8341</v>
      </c>
      <c r="P1666" s="5" t="s">
        <v>8342</v>
      </c>
    </row>
    <row r="1667" ht="19" customHeight="1" spans="1:16">
      <c r="A1667" s="5">
        <v>67</v>
      </c>
      <c r="B1667" s="5" t="s">
        <v>242</v>
      </c>
      <c r="C1667" s="5" t="s">
        <v>49</v>
      </c>
      <c r="D1667" s="8" t="s">
        <v>140</v>
      </c>
      <c r="E1667" s="6">
        <v>216.2</v>
      </c>
      <c r="F1667" s="6">
        <v>223.1</v>
      </c>
      <c r="G1667" s="6">
        <v>214.7</v>
      </c>
      <c r="H1667" s="5" t="s">
        <v>113</v>
      </c>
      <c r="I1667" s="6">
        <f t="shared" si="104"/>
        <v>-6.90000000000001</v>
      </c>
      <c r="J1667" s="5" t="str">
        <f>IF(H1667="否","不适用",IF(AND(ISNUMBER(E1667),ISNUMBER(F1667)),IF(I1667&gt;规则与名单!$B$2,"是","否"),"未判定"))</f>
        <v>否</v>
      </c>
      <c r="K1667" s="5" t="str">
        <f t="shared" si="105"/>
        <v>非测试日纯氢</v>
      </c>
      <c r="L1667" s="6">
        <f t="shared" si="106"/>
        <v>214.7</v>
      </c>
      <c r="M1667" s="5">
        <f t="shared" si="107"/>
        <v>0</v>
      </c>
      <c r="N1667" s="5" t="s">
        <v>8343</v>
      </c>
      <c r="O1667" s="5" t="s">
        <v>8344</v>
      </c>
      <c r="P1667" s="5" t="s">
        <v>8345</v>
      </c>
    </row>
    <row r="1668" ht="19" customHeight="1" spans="1:16">
      <c r="A1668" s="5">
        <v>67</v>
      </c>
      <c r="B1668" s="5" t="s">
        <v>242</v>
      </c>
      <c r="C1668" s="5" t="s">
        <v>49</v>
      </c>
      <c r="D1668" s="8" t="s">
        <v>115</v>
      </c>
      <c r="E1668" s="6">
        <v>158.2</v>
      </c>
      <c r="F1668" s="6">
        <v>167.6</v>
      </c>
      <c r="G1668" s="6">
        <v>157.9</v>
      </c>
      <c r="H1668" s="5" t="s">
        <v>113</v>
      </c>
      <c r="I1668" s="6">
        <f t="shared" si="104"/>
        <v>-9.40000000000001</v>
      </c>
      <c r="J1668" s="5" t="str">
        <f>IF(H1668="否","不适用",IF(AND(ISNUMBER(E1668),ISNUMBER(F1668)),IF(I1668&gt;规则与名单!$B$2,"是","否"),"未判定"))</f>
        <v>否</v>
      </c>
      <c r="K1668" s="5" t="str">
        <f t="shared" si="105"/>
        <v>非测试日纯氢</v>
      </c>
      <c r="L1668" s="6">
        <f t="shared" si="106"/>
        <v>157.9</v>
      </c>
      <c r="M1668" s="5">
        <f t="shared" si="107"/>
        <v>0</v>
      </c>
      <c r="N1668" s="5" t="s">
        <v>8346</v>
      </c>
      <c r="O1668" s="5" t="s">
        <v>8347</v>
      </c>
      <c r="P1668" s="5" t="s">
        <v>8348</v>
      </c>
    </row>
    <row r="1669" ht="19" customHeight="1" spans="1:16">
      <c r="A1669" s="5">
        <v>68</v>
      </c>
      <c r="B1669" s="5" t="s">
        <v>244</v>
      </c>
      <c r="C1669" s="5" t="s">
        <v>49</v>
      </c>
      <c r="D1669" s="8" t="s">
        <v>114</v>
      </c>
      <c r="E1669" s="6">
        <v>1795.5</v>
      </c>
      <c r="F1669" s="6">
        <v>0</v>
      </c>
      <c r="G1669" s="6">
        <v>1757.8</v>
      </c>
      <c r="H1669" s="5" t="s">
        <v>113</v>
      </c>
      <c r="I1669" s="6">
        <f t="shared" si="104"/>
        <v>1795.5</v>
      </c>
      <c r="J1669" s="5" t="str">
        <f>IF(H1669="否","不适用",IF(AND(ISNUMBER(E1669),ISNUMBER(F1669)),IF(I1669&gt;规则与名单!$B$2,"是","否"),"未判定"))</f>
        <v>是</v>
      </c>
      <c r="K1669" s="5" t="str">
        <f t="shared" si="105"/>
        <v>测试日GPS</v>
      </c>
      <c r="L1669" s="6">
        <f t="shared" si="106"/>
        <v>0</v>
      </c>
      <c r="M1669" s="5">
        <f t="shared" si="107"/>
        <v>0</v>
      </c>
      <c r="N1669" s="5" t="s">
        <v>8349</v>
      </c>
      <c r="O1669" s="5" t="s">
        <v>8350</v>
      </c>
      <c r="P1669" s="5" t="s">
        <v>8351</v>
      </c>
    </row>
    <row r="1670" ht="19" customHeight="1" spans="1:16">
      <c r="A1670" s="5">
        <v>68</v>
      </c>
      <c r="B1670" s="5" t="s">
        <v>244</v>
      </c>
      <c r="C1670" s="5" t="s">
        <v>49</v>
      </c>
      <c r="D1670" s="8" t="s">
        <v>605</v>
      </c>
      <c r="E1670" s="6">
        <v>1600.6</v>
      </c>
      <c r="F1670" s="6">
        <v>9.3</v>
      </c>
      <c r="G1670" s="6">
        <v>1573.3</v>
      </c>
      <c r="H1670" s="5" t="s">
        <v>113</v>
      </c>
      <c r="I1670" s="6">
        <f t="shared" si="104"/>
        <v>1591.3</v>
      </c>
      <c r="J1670" s="5" t="str">
        <f>IF(H1670="否","不适用",IF(AND(ISNUMBER(E1670),ISNUMBER(F1670)),IF(I1670&gt;规则与名单!$B$2,"是","否"),"未判定"))</f>
        <v>是</v>
      </c>
      <c r="K1670" s="5" t="str">
        <f t="shared" si="105"/>
        <v>测试日GPS</v>
      </c>
      <c r="L1670" s="6">
        <f t="shared" si="106"/>
        <v>9.3</v>
      </c>
      <c r="M1670" s="5">
        <f t="shared" si="107"/>
        <v>0</v>
      </c>
      <c r="N1670" s="5" t="s">
        <v>8352</v>
      </c>
      <c r="O1670" s="5" t="s">
        <v>8353</v>
      </c>
      <c r="P1670" s="5" t="s">
        <v>8354</v>
      </c>
    </row>
    <row r="1671" ht="19" customHeight="1" spans="1:16">
      <c r="A1671" s="5">
        <v>68</v>
      </c>
      <c r="B1671" s="5" t="s">
        <v>244</v>
      </c>
      <c r="C1671" s="5" t="s">
        <v>49</v>
      </c>
      <c r="D1671" s="8" t="s">
        <v>186</v>
      </c>
      <c r="E1671" s="6">
        <v>1999.8</v>
      </c>
      <c r="F1671" s="6">
        <v>8.5</v>
      </c>
      <c r="G1671" s="6">
        <v>1812.9</v>
      </c>
      <c r="H1671" s="5" t="s">
        <v>113</v>
      </c>
      <c r="I1671" s="6">
        <f t="shared" si="104"/>
        <v>1991.3</v>
      </c>
      <c r="J1671" s="5" t="str">
        <f>IF(H1671="否","不适用",IF(AND(ISNUMBER(E1671),ISNUMBER(F1671)),IF(I1671&gt;规则与名单!$B$2,"是","否"),"未判定"))</f>
        <v>是</v>
      </c>
      <c r="K1671" s="5" t="str">
        <f t="shared" si="105"/>
        <v>测试日GPS</v>
      </c>
      <c r="L1671" s="6">
        <f t="shared" si="106"/>
        <v>8.5</v>
      </c>
      <c r="M1671" s="5">
        <f t="shared" si="107"/>
        <v>0</v>
      </c>
      <c r="N1671" s="5" t="s">
        <v>8355</v>
      </c>
      <c r="O1671" s="5" t="s">
        <v>8356</v>
      </c>
      <c r="P1671" s="5" t="s">
        <v>8357</v>
      </c>
    </row>
    <row r="1672" ht="19" customHeight="1" spans="1:16">
      <c r="A1672" s="5">
        <v>68</v>
      </c>
      <c r="B1672" s="5" t="s">
        <v>244</v>
      </c>
      <c r="C1672" s="5" t="s">
        <v>49</v>
      </c>
      <c r="D1672" s="8" t="s">
        <v>165</v>
      </c>
      <c r="E1672" s="6">
        <v>1736.8</v>
      </c>
      <c r="F1672" s="6">
        <v>0</v>
      </c>
      <c r="G1672" s="6">
        <v>1713.7</v>
      </c>
      <c r="H1672" s="5" t="s">
        <v>113</v>
      </c>
      <c r="I1672" s="6">
        <f t="shared" si="104"/>
        <v>1736.8</v>
      </c>
      <c r="J1672" s="5" t="str">
        <f>IF(H1672="否","不适用",IF(AND(ISNUMBER(E1672),ISNUMBER(F1672)),IF(I1672&gt;规则与名单!$B$2,"是","否"),"未判定"))</f>
        <v>是</v>
      </c>
      <c r="K1672" s="5" t="str">
        <f t="shared" si="105"/>
        <v>测试日GPS</v>
      </c>
      <c r="L1672" s="6">
        <f t="shared" si="106"/>
        <v>0</v>
      </c>
      <c r="M1672" s="5">
        <f t="shared" si="107"/>
        <v>0</v>
      </c>
      <c r="N1672" s="5" t="s">
        <v>8358</v>
      </c>
      <c r="O1672" s="5" t="s">
        <v>8359</v>
      </c>
      <c r="P1672" s="5" t="s">
        <v>8360</v>
      </c>
    </row>
    <row r="1673" ht="19" customHeight="1" spans="1:16">
      <c r="A1673" s="5">
        <v>68</v>
      </c>
      <c r="B1673" s="5" t="s">
        <v>244</v>
      </c>
      <c r="C1673" s="5" t="s">
        <v>49</v>
      </c>
      <c r="D1673" s="8" t="s">
        <v>151</v>
      </c>
      <c r="E1673" s="6">
        <v>598.1</v>
      </c>
      <c r="F1673" s="6">
        <v>8.9</v>
      </c>
      <c r="G1673" s="6">
        <v>597.9</v>
      </c>
      <c r="H1673" s="5" t="s">
        <v>113</v>
      </c>
      <c r="I1673" s="6">
        <f t="shared" si="104"/>
        <v>589.2</v>
      </c>
      <c r="J1673" s="5" t="str">
        <f>IF(H1673="否","不适用",IF(AND(ISNUMBER(E1673),ISNUMBER(F1673)),IF(I1673&gt;规则与名单!$B$2,"是","否"),"未判定"))</f>
        <v>是</v>
      </c>
      <c r="K1673" s="5" t="str">
        <f t="shared" si="105"/>
        <v>测试日GPS</v>
      </c>
      <c r="L1673" s="6">
        <f t="shared" si="106"/>
        <v>8.9</v>
      </c>
      <c r="M1673" s="5">
        <f t="shared" si="107"/>
        <v>0</v>
      </c>
      <c r="N1673" s="5" t="s">
        <v>8361</v>
      </c>
      <c r="O1673" s="5" t="s">
        <v>8362</v>
      </c>
      <c r="P1673" s="5" t="s">
        <v>8363</v>
      </c>
    </row>
    <row r="1674" ht="19" customHeight="1" spans="1:16">
      <c r="A1674" s="5">
        <v>68</v>
      </c>
      <c r="B1674" s="5" t="s">
        <v>244</v>
      </c>
      <c r="C1674" s="5" t="s">
        <v>49</v>
      </c>
      <c r="D1674" s="8" t="s">
        <v>3358</v>
      </c>
      <c r="E1674" s="6">
        <v>0</v>
      </c>
      <c r="F1674" s="6">
        <v>0</v>
      </c>
      <c r="G1674" s="6"/>
      <c r="H1674" s="5" t="s">
        <v>113</v>
      </c>
      <c r="I1674" s="6">
        <f t="shared" si="104"/>
        <v>0</v>
      </c>
      <c r="J1674" s="5" t="str">
        <f>IF(H1674="否","不适用",IF(AND(ISNUMBER(E1674),ISNUMBER(F1674)),IF(I1674&gt;规则与名单!$B$2,"是","否"),"未判定"))</f>
        <v>否</v>
      </c>
      <c r="K1674" s="5" t="str">
        <f t="shared" si="105"/>
        <v>非测试日仪表</v>
      </c>
      <c r="L1674" s="6">
        <f t="shared" si="106"/>
        <v>0</v>
      </c>
      <c r="M1674" s="5">
        <f t="shared" si="107"/>
        <v>0</v>
      </c>
      <c r="N1674" s="5" t="s">
        <v>8364</v>
      </c>
      <c r="O1674" s="5" t="s">
        <v>8365</v>
      </c>
      <c r="P1674" s="5" t="s">
        <v>8366</v>
      </c>
    </row>
    <row r="1675" ht="19" customHeight="1" spans="1:16">
      <c r="A1675" s="5">
        <v>68</v>
      </c>
      <c r="B1675" s="5" t="s">
        <v>244</v>
      </c>
      <c r="C1675" s="5" t="s">
        <v>49</v>
      </c>
      <c r="D1675" s="8" t="s">
        <v>272</v>
      </c>
      <c r="E1675" s="6"/>
      <c r="F1675" s="6">
        <v>0</v>
      </c>
      <c r="G1675" s="6"/>
      <c r="H1675" s="5" t="s">
        <v>113</v>
      </c>
      <c r="I1675" s="6" t="str">
        <f t="shared" si="104"/>
        <v/>
      </c>
      <c r="J1675" s="5" t="str">
        <f>IF(H1675="否","不适用",IF(AND(ISNUMBER(E1675),ISNUMBER(F1675)),IF(I1675&gt;规则与名单!$B$2,"是","否"),"未判定"))</f>
        <v>未判定</v>
      </c>
      <c r="K1675" s="5" t="str">
        <f t="shared" si="105"/>
        <v>测试名单无纯氢GPS</v>
      </c>
      <c r="L1675" s="6">
        <f t="shared" si="106"/>
        <v>0</v>
      </c>
      <c r="M1675" s="5">
        <f t="shared" si="107"/>
        <v>0</v>
      </c>
      <c r="N1675" s="5" t="s">
        <v>8367</v>
      </c>
      <c r="O1675" s="5" t="s">
        <v>8368</v>
      </c>
      <c r="P1675" s="5" t="s">
        <v>8369</v>
      </c>
    </row>
    <row r="1676" ht="19" customHeight="1" spans="1:16">
      <c r="A1676" s="5">
        <v>68</v>
      </c>
      <c r="B1676" s="5" t="s">
        <v>244</v>
      </c>
      <c r="C1676" s="5" t="s">
        <v>49</v>
      </c>
      <c r="D1676" s="8" t="s">
        <v>506</v>
      </c>
      <c r="E1676" s="6">
        <v>371.4</v>
      </c>
      <c r="F1676" s="6">
        <v>378.3</v>
      </c>
      <c r="G1676" s="6">
        <v>371.2</v>
      </c>
      <c r="H1676" s="5" t="s">
        <v>113</v>
      </c>
      <c r="I1676" s="6">
        <f t="shared" si="104"/>
        <v>-6.90000000000003</v>
      </c>
      <c r="J1676" s="5" t="str">
        <f>IF(H1676="否","不适用",IF(AND(ISNUMBER(E1676),ISNUMBER(F1676)),IF(I1676&gt;规则与名单!$B$2,"是","否"),"未判定"))</f>
        <v>否</v>
      </c>
      <c r="K1676" s="5" t="str">
        <f t="shared" si="105"/>
        <v>非测试日纯氢</v>
      </c>
      <c r="L1676" s="6">
        <f t="shared" si="106"/>
        <v>371.2</v>
      </c>
      <c r="M1676" s="5">
        <f t="shared" si="107"/>
        <v>0</v>
      </c>
      <c r="N1676" s="5" t="s">
        <v>8370</v>
      </c>
      <c r="O1676" s="5" t="s">
        <v>8371</v>
      </c>
      <c r="P1676" s="5" t="s">
        <v>8372</v>
      </c>
    </row>
    <row r="1677" ht="19" customHeight="1" spans="1:16">
      <c r="A1677" s="5">
        <v>68</v>
      </c>
      <c r="B1677" s="5" t="s">
        <v>244</v>
      </c>
      <c r="C1677" s="5" t="s">
        <v>49</v>
      </c>
      <c r="D1677" s="8" t="s">
        <v>673</v>
      </c>
      <c r="E1677" s="6">
        <v>67</v>
      </c>
      <c r="F1677" s="6">
        <v>67.5</v>
      </c>
      <c r="G1677" s="6">
        <v>65.8</v>
      </c>
      <c r="H1677" s="5" t="s">
        <v>113</v>
      </c>
      <c r="I1677" s="6">
        <f t="shared" si="104"/>
        <v>-0.5</v>
      </c>
      <c r="J1677" s="5" t="str">
        <f>IF(H1677="否","不适用",IF(AND(ISNUMBER(E1677),ISNUMBER(F1677)),IF(I1677&gt;规则与名单!$B$2,"是","否"),"未判定"))</f>
        <v>否</v>
      </c>
      <c r="K1677" s="5" t="str">
        <f t="shared" si="105"/>
        <v>非测试日纯氢</v>
      </c>
      <c r="L1677" s="6">
        <f t="shared" si="106"/>
        <v>65.8</v>
      </c>
      <c r="M1677" s="5">
        <f t="shared" si="107"/>
        <v>0</v>
      </c>
      <c r="N1677" s="5" t="s">
        <v>8373</v>
      </c>
      <c r="O1677" s="5" t="s">
        <v>8374</v>
      </c>
      <c r="P1677" s="5" t="s">
        <v>8375</v>
      </c>
    </row>
    <row r="1678" ht="19" customHeight="1" spans="1:16">
      <c r="A1678" s="5">
        <v>68</v>
      </c>
      <c r="B1678" s="5" t="s">
        <v>244</v>
      </c>
      <c r="C1678" s="5" t="s">
        <v>49</v>
      </c>
      <c r="D1678" s="8" t="s">
        <v>183</v>
      </c>
      <c r="E1678" s="6">
        <v>220.5</v>
      </c>
      <c r="F1678" s="6">
        <v>224.7</v>
      </c>
      <c r="G1678" s="6">
        <v>207.2</v>
      </c>
      <c r="H1678" s="5" t="s">
        <v>113</v>
      </c>
      <c r="I1678" s="6">
        <f t="shared" si="104"/>
        <v>-4.19999999999999</v>
      </c>
      <c r="J1678" s="5" t="str">
        <f>IF(H1678="否","不适用",IF(AND(ISNUMBER(E1678),ISNUMBER(F1678)),IF(I1678&gt;规则与名单!$B$2,"是","否"),"未判定"))</f>
        <v>否</v>
      </c>
      <c r="K1678" s="5" t="str">
        <f t="shared" si="105"/>
        <v>非测试日纯氢</v>
      </c>
      <c r="L1678" s="6">
        <f t="shared" si="106"/>
        <v>207.2</v>
      </c>
      <c r="M1678" s="5">
        <f t="shared" si="107"/>
        <v>0</v>
      </c>
      <c r="N1678" s="5" t="s">
        <v>8376</v>
      </c>
      <c r="O1678" s="5" t="s">
        <v>8377</v>
      </c>
      <c r="P1678" s="5" t="s">
        <v>8378</v>
      </c>
    </row>
    <row r="1679" ht="19" customHeight="1" spans="1:16">
      <c r="A1679" s="5">
        <v>68</v>
      </c>
      <c r="B1679" s="5" t="s">
        <v>244</v>
      </c>
      <c r="C1679" s="5" t="s">
        <v>49</v>
      </c>
      <c r="D1679" s="8" t="s">
        <v>431</v>
      </c>
      <c r="E1679" s="6">
        <v>195.8</v>
      </c>
      <c r="F1679" s="6">
        <v>202.9</v>
      </c>
      <c r="G1679" s="6">
        <v>117.1</v>
      </c>
      <c r="H1679" s="5" t="s">
        <v>113</v>
      </c>
      <c r="I1679" s="6">
        <f t="shared" si="104"/>
        <v>-7.09999999999999</v>
      </c>
      <c r="J1679" s="5" t="str">
        <f>IF(H1679="否","不适用",IF(AND(ISNUMBER(E1679),ISNUMBER(F1679)),IF(I1679&gt;规则与名单!$B$2,"是","否"),"未判定"))</f>
        <v>否</v>
      </c>
      <c r="K1679" s="5" t="str">
        <f t="shared" si="105"/>
        <v>非测试日纯氢</v>
      </c>
      <c r="L1679" s="6">
        <f t="shared" si="106"/>
        <v>117.1</v>
      </c>
      <c r="M1679" s="5">
        <f t="shared" si="107"/>
        <v>0</v>
      </c>
      <c r="N1679" s="5" t="s">
        <v>8379</v>
      </c>
      <c r="O1679" s="5" t="s">
        <v>8380</v>
      </c>
      <c r="P1679" s="5" t="s">
        <v>8381</v>
      </c>
    </row>
    <row r="1680" ht="19" customHeight="1" spans="1:16">
      <c r="A1680" s="5">
        <v>68</v>
      </c>
      <c r="B1680" s="5" t="s">
        <v>244</v>
      </c>
      <c r="C1680" s="5" t="s">
        <v>49</v>
      </c>
      <c r="D1680" s="8" t="s">
        <v>3377</v>
      </c>
      <c r="E1680" s="6">
        <v>0.3</v>
      </c>
      <c r="F1680" s="6">
        <v>0.2</v>
      </c>
      <c r="G1680" s="6"/>
      <c r="H1680" s="5" t="s">
        <v>113</v>
      </c>
      <c r="I1680" s="6">
        <f t="shared" si="104"/>
        <v>0.1</v>
      </c>
      <c r="J1680" s="5" t="str">
        <f>IF(H1680="否","不适用",IF(AND(ISNUMBER(E1680),ISNUMBER(F1680)),IF(I1680&gt;规则与名单!$B$2,"是","否"),"未判定"))</f>
        <v>否</v>
      </c>
      <c r="K1680" s="5" t="str">
        <f t="shared" si="105"/>
        <v>非测试日仪表</v>
      </c>
      <c r="L1680" s="6">
        <f t="shared" si="106"/>
        <v>0.3</v>
      </c>
      <c r="M1680" s="5">
        <f t="shared" si="107"/>
        <v>0</v>
      </c>
      <c r="N1680" s="5" t="s">
        <v>8382</v>
      </c>
      <c r="O1680" s="5" t="s">
        <v>8383</v>
      </c>
      <c r="P1680" s="5" t="s">
        <v>8384</v>
      </c>
    </row>
    <row r="1681" ht="19" customHeight="1" spans="1:16">
      <c r="A1681" s="5">
        <v>68</v>
      </c>
      <c r="B1681" s="5" t="s">
        <v>244</v>
      </c>
      <c r="C1681" s="5" t="s">
        <v>49</v>
      </c>
      <c r="D1681" s="8" t="s">
        <v>407</v>
      </c>
      <c r="E1681" s="6"/>
      <c r="F1681" s="6">
        <v>0</v>
      </c>
      <c r="G1681" s="6"/>
      <c r="H1681" s="5" t="s">
        <v>113</v>
      </c>
      <c r="I1681" s="6" t="str">
        <f t="shared" si="104"/>
        <v/>
      </c>
      <c r="J1681" s="5" t="str">
        <f>IF(H1681="否","不适用",IF(AND(ISNUMBER(E1681),ISNUMBER(F1681)),IF(I1681&gt;规则与名单!$B$2,"是","否"),"未判定"))</f>
        <v>未判定</v>
      </c>
      <c r="K1681" s="5" t="str">
        <f t="shared" si="105"/>
        <v>测试名单无纯氢GPS</v>
      </c>
      <c r="L1681" s="6">
        <f t="shared" si="106"/>
        <v>0</v>
      </c>
      <c r="M1681" s="5">
        <f t="shared" si="107"/>
        <v>0</v>
      </c>
      <c r="N1681" s="5" t="s">
        <v>8385</v>
      </c>
      <c r="O1681" s="5" t="s">
        <v>8386</v>
      </c>
      <c r="P1681" s="5" t="s">
        <v>8387</v>
      </c>
    </row>
    <row r="1682" ht="19" customHeight="1" spans="1:16">
      <c r="A1682" s="5">
        <v>68</v>
      </c>
      <c r="B1682" s="5" t="s">
        <v>244</v>
      </c>
      <c r="C1682" s="5" t="s">
        <v>49</v>
      </c>
      <c r="D1682" s="8" t="s">
        <v>411</v>
      </c>
      <c r="E1682" s="6">
        <v>212.7</v>
      </c>
      <c r="F1682" s="6">
        <v>219.5</v>
      </c>
      <c r="G1682" s="6">
        <v>162.5</v>
      </c>
      <c r="H1682" s="5" t="s">
        <v>113</v>
      </c>
      <c r="I1682" s="6">
        <f t="shared" si="104"/>
        <v>-6.80000000000001</v>
      </c>
      <c r="J1682" s="5" t="str">
        <f>IF(H1682="否","不适用",IF(AND(ISNUMBER(E1682),ISNUMBER(F1682)),IF(I1682&gt;规则与名单!$B$2,"是","否"),"未判定"))</f>
        <v>否</v>
      </c>
      <c r="K1682" s="5" t="str">
        <f t="shared" si="105"/>
        <v>非测试日纯氢</v>
      </c>
      <c r="L1682" s="6">
        <f t="shared" si="106"/>
        <v>162.5</v>
      </c>
      <c r="M1682" s="5">
        <f t="shared" si="107"/>
        <v>0</v>
      </c>
      <c r="N1682" s="5" t="s">
        <v>8388</v>
      </c>
      <c r="O1682" s="5" t="s">
        <v>8389</v>
      </c>
      <c r="P1682" s="5" t="s">
        <v>8390</v>
      </c>
    </row>
    <row r="1683" ht="19" customHeight="1" spans="1:16">
      <c r="A1683" s="5">
        <v>68</v>
      </c>
      <c r="B1683" s="5" t="s">
        <v>244</v>
      </c>
      <c r="C1683" s="5" t="s">
        <v>49</v>
      </c>
      <c r="D1683" s="8" t="s">
        <v>251</v>
      </c>
      <c r="E1683" s="6">
        <v>82.6</v>
      </c>
      <c r="F1683" s="6">
        <v>84.3</v>
      </c>
      <c r="G1683" s="6">
        <v>81.9</v>
      </c>
      <c r="H1683" s="5" t="s">
        <v>113</v>
      </c>
      <c r="I1683" s="6">
        <f t="shared" si="104"/>
        <v>-1.7</v>
      </c>
      <c r="J1683" s="5" t="str">
        <f>IF(H1683="否","不适用",IF(AND(ISNUMBER(E1683),ISNUMBER(F1683)),IF(I1683&gt;规则与名单!$B$2,"是","否"),"未判定"))</f>
        <v>否</v>
      </c>
      <c r="K1683" s="5" t="str">
        <f t="shared" si="105"/>
        <v>非测试日纯氢</v>
      </c>
      <c r="L1683" s="6">
        <f t="shared" si="106"/>
        <v>81.9</v>
      </c>
      <c r="M1683" s="5">
        <f t="shared" si="107"/>
        <v>0</v>
      </c>
      <c r="N1683" s="5" t="s">
        <v>8391</v>
      </c>
      <c r="O1683" s="5" t="s">
        <v>8392</v>
      </c>
      <c r="P1683" s="5" t="s">
        <v>8393</v>
      </c>
    </row>
    <row r="1684" ht="19" customHeight="1" spans="1:16">
      <c r="A1684" s="5">
        <v>68</v>
      </c>
      <c r="B1684" s="5" t="s">
        <v>244</v>
      </c>
      <c r="C1684" s="5" t="s">
        <v>49</v>
      </c>
      <c r="D1684" s="8" t="s">
        <v>472</v>
      </c>
      <c r="E1684" s="6">
        <v>154.9</v>
      </c>
      <c r="F1684" s="6">
        <v>161.9</v>
      </c>
      <c r="G1684" s="6">
        <v>152.7</v>
      </c>
      <c r="H1684" s="5" t="s">
        <v>113</v>
      </c>
      <c r="I1684" s="6">
        <f t="shared" si="104"/>
        <v>-7</v>
      </c>
      <c r="J1684" s="5" t="str">
        <f>IF(H1684="否","不适用",IF(AND(ISNUMBER(E1684),ISNUMBER(F1684)),IF(I1684&gt;规则与名单!$B$2,"是","否"),"未判定"))</f>
        <v>否</v>
      </c>
      <c r="K1684" s="5" t="str">
        <f t="shared" si="105"/>
        <v>非测试日纯氢</v>
      </c>
      <c r="L1684" s="6">
        <f t="shared" si="106"/>
        <v>152.7</v>
      </c>
      <c r="M1684" s="5">
        <f t="shared" si="107"/>
        <v>0</v>
      </c>
      <c r="N1684" s="5" t="s">
        <v>8394</v>
      </c>
      <c r="O1684" s="5" t="s">
        <v>8395</v>
      </c>
      <c r="P1684" s="5" t="s">
        <v>8396</v>
      </c>
    </row>
    <row r="1685" ht="19" customHeight="1" spans="1:16">
      <c r="A1685" s="5">
        <v>68</v>
      </c>
      <c r="B1685" s="5" t="s">
        <v>244</v>
      </c>
      <c r="C1685" s="5" t="s">
        <v>49</v>
      </c>
      <c r="D1685" s="8" t="s">
        <v>466</v>
      </c>
      <c r="E1685" s="6">
        <v>173.3</v>
      </c>
      <c r="F1685" s="6">
        <v>177.3</v>
      </c>
      <c r="G1685" s="6">
        <v>138.7</v>
      </c>
      <c r="H1685" s="5" t="s">
        <v>113</v>
      </c>
      <c r="I1685" s="6">
        <f t="shared" si="104"/>
        <v>-4</v>
      </c>
      <c r="J1685" s="5" t="str">
        <f>IF(H1685="否","不适用",IF(AND(ISNUMBER(E1685),ISNUMBER(F1685)),IF(I1685&gt;规则与名单!$B$2,"是","否"),"未判定"))</f>
        <v>否</v>
      </c>
      <c r="K1685" s="5" t="str">
        <f t="shared" si="105"/>
        <v>非测试日纯氢</v>
      </c>
      <c r="L1685" s="6">
        <f t="shared" si="106"/>
        <v>138.7</v>
      </c>
      <c r="M1685" s="5">
        <f t="shared" si="107"/>
        <v>0</v>
      </c>
      <c r="N1685" s="5" t="s">
        <v>8397</v>
      </c>
      <c r="O1685" s="5" t="s">
        <v>8398</v>
      </c>
      <c r="P1685" s="5" t="s">
        <v>8399</v>
      </c>
    </row>
    <row r="1686" ht="19" customHeight="1" spans="1:16">
      <c r="A1686" s="5">
        <v>68</v>
      </c>
      <c r="B1686" s="5" t="s">
        <v>244</v>
      </c>
      <c r="C1686" s="5" t="s">
        <v>49</v>
      </c>
      <c r="D1686" s="8" t="s">
        <v>333</v>
      </c>
      <c r="E1686" s="6">
        <v>214.1</v>
      </c>
      <c r="F1686" s="6">
        <v>220</v>
      </c>
      <c r="G1686" s="6">
        <v>128.7</v>
      </c>
      <c r="H1686" s="5" t="s">
        <v>113</v>
      </c>
      <c r="I1686" s="6">
        <f t="shared" si="104"/>
        <v>-5.90000000000001</v>
      </c>
      <c r="J1686" s="5" t="str">
        <f>IF(H1686="否","不适用",IF(AND(ISNUMBER(E1686),ISNUMBER(F1686)),IF(I1686&gt;规则与名单!$B$2,"是","否"),"未判定"))</f>
        <v>否</v>
      </c>
      <c r="K1686" s="5" t="str">
        <f t="shared" si="105"/>
        <v>非测试日纯氢</v>
      </c>
      <c r="L1686" s="6">
        <f t="shared" si="106"/>
        <v>128.7</v>
      </c>
      <c r="M1686" s="5">
        <f t="shared" si="107"/>
        <v>0</v>
      </c>
      <c r="N1686" s="5" t="s">
        <v>8400</v>
      </c>
      <c r="O1686" s="5" t="s">
        <v>8401</v>
      </c>
      <c r="P1686" s="5" t="s">
        <v>8402</v>
      </c>
    </row>
    <row r="1687" ht="19" customHeight="1" spans="1:16">
      <c r="A1687" s="5">
        <v>68</v>
      </c>
      <c r="B1687" s="5" t="s">
        <v>244</v>
      </c>
      <c r="C1687" s="5" t="s">
        <v>49</v>
      </c>
      <c r="D1687" s="8" t="s">
        <v>175</v>
      </c>
      <c r="E1687" s="6"/>
      <c r="F1687" s="6">
        <v>0</v>
      </c>
      <c r="G1687" s="6"/>
      <c r="H1687" s="5" t="s">
        <v>113</v>
      </c>
      <c r="I1687" s="6" t="str">
        <f t="shared" si="104"/>
        <v/>
      </c>
      <c r="J1687" s="5" t="str">
        <f>IF(H1687="否","不适用",IF(AND(ISNUMBER(E1687),ISNUMBER(F1687)),IF(I1687&gt;规则与名单!$B$2,"是","否"),"未判定"))</f>
        <v>未判定</v>
      </c>
      <c r="K1687" s="5" t="str">
        <f t="shared" si="105"/>
        <v>测试名单无纯氢GPS</v>
      </c>
      <c r="L1687" s="6">
        <f t="shared" si="106"/>
        <v>0</v>
      </c>
      <c r="M1687" s="5">
        <f t="shared" si="107"/>
        <v>0</v>
      </c>
      <c r="N1687" s="5" t="s">
        <v>8403</v>
      </c>
      <c r="O1687" s="5" t="s">
        <v>8404</v>
      </c>
      <c r="P1687" s="5" t="s">
        <v>8405</v>
      </c>
    </row>
    <row r="1688" ht="19" customHeight="1" spans="1:16">
      <c r="A1688" s="5">
        <v>68</v>
      </c>
      <c r="B1688" s="5" t="s">
        <v>244</v>
      </c>
      <c r="C1688" s="5" t="s">
        <v>49</v>
      </c>
      <c r="D1688" s="8" t="s">
        <v>3402</v>
      </c>
      <c r="E1688" s="6">
        <v>83.4</v>
      </c>
      <c r="F1688" s="6">
        <v>85.7</v>
      </c>
      <c r="G1688" s="6">
        <v>79.7</v>
      </c>
      <c r="H1688" s="5" t="s">
        <v>113</v>
      </c>
      <c r="I1688" s="6">
        <f t="shared" si="104"/>
        <v>-2.3</v>
      </c>
      <c r="J1688" s="5" t="str">
        <f>IF(H1688="否","不适用",IF(AND(ISNUMBER(E1688),ISNUMBER(F1688)),IF(I1688&gt;规则与名单!$B$2,"是","否"),"未判定"))</f>
        <v>否</v>
      </c>
      <c r="K1688" s="5" t="str">
        <f t="shared" si="105"/>
        <v>非测试日纯氢</v>
      </c>
      <c r="L1688" s="6">
        <f t="shared" si="106"/>
        <v>79.7</v>
      </c>
      <c r="M1688" s="5">
        <f t="shared" si="107"/>
        <v>0</v>
      </c>
      <c r="N1688" s="5" t="s">
        <v>8406</v>
      </c>
      <c r="O1688" s="5" t="s">
        <v>8407</v>
      </c>
      <c r="P1688" s="5" t="s">
        <v>8408</v>
      </c>
    </row>
    <row r="1689" ht="19" customHeight="1" spans="1:16">
      <c r="A1689" s="5">
        <v>68</v>
      </c>
      <c r="B1689" s="5" t="s">
        <v>244</v>
      </c>
      <c r="C1689" s="5" t="s">
        <v>49</v>
      </c>
      <c r="D1689" s="8" t="s">
        <v>487</v>
      </c>
      <c r="E1689" s="6">
        <v>221.9</v>
      </c>
      <c r="F1689" s="6">
        <v>230.2</v>
      </c>
      <c r="G1689" s="6">
        <v>165.8</v>
      </c>
      <c r="H1689" s="5" t="s">
        <v>113</v>
      </c>
      <c r="I1689" s="6">
        <f t="shared" si="104"/>
        <v>-8.29999999999998</v>
      </c>
      <c r="J1689" s="5" t="str">
        <f>IF(H1689="否","不适用",IF(AND(ISNUMBER(E1689),ISNUMBER(F1689)),IF(I1689&gt;规则与名单!$B$2,"是","否"),"未判定"))</f>
        <v>否</v>
      </c>
      <c r="K1689" s="5" t="str">
        <f t="shared" si="105"/>
        <v>非测试日纯氢</v>
      </c>
      <c r="L1689" s="6">
        <f t="shared" si="106"/>
        <v>165.8</v>
      </c>
      <c r="M1689" s="5">
        <f t="shared" si="107"/>
        <v>0</v>
      </c>
      <c r="N1689" s="5" t="s">
        <v>8409</v>
      </c>
      <c r="O1689" s="5" t="s">
        <v>8410</v>
      </c>
      <c r="P1689" s="5" t="s">
        <v>8411</v>
      </c>
    </row>
    <row r="1690" ht="19" customHeight="1" spans="1:16">
      <c r="A1690" s="5">
        <v>68</v>
      </c>
      <c r="B1690" s="5" t="s">
        <v>244</v>
      </c>
      <c r="C1690" s="5" t="s">
        <v>49</v>
      </c>
      <c r="D1690" s="8" t="s">
        <v>121</v>
      </c>
      <c r="E1690" s="6">
        <v>87</v>
      </c>
      <c r="F1690" s="6">
        <v>89.4</v>
      </c>
      <c r="G1690" s="6">
        <v>86.1</v>
      </c>
      <c r="H1690" s="5" t="s">
        <v>113</v>
      </c>
      <c r="I1690" s="6">
        <f t="shared" si="104"/>
        <v>-2.40000000000001</v>
      </c>
      <c r="J1690" s="5" t="str">
        <f>IF(H1690="否","不适用",IF(AND(ISNUMBER(E1690),ISNUMBER(F1690)),IF(I1690&gt;规则与名单!$B$2,"是","否"),"未判定"))</f>
        <v>否</v>
      </c>
      <c r="K1690" s="5" t="str">
        <f t="shared" si="105"/>
        <v>非测试日纯氢</v>
      </c>
      <c r="L1690" s="6">
        <f t="shared" si="106"/>
        <v>86.1</v>
      </c>
      <c r="M1690" s="5">
        <f t="shared" si="107"/>
        <v>0</v>
      </c>
      <c r="N1690" s="5" t="s">
        <v>8412</v>
      </c>
      <c r="O1690" s="5" t="s">
        <v>8413</v>
      </c>
      <c r="P1690" s="5" t="s">
        <v>8414</v>
      </c>
    </row>
    <row r="1691" ht="19" customHeight="1" spans="1:16">
      <c r="A1691" s="5">
        <v>68</v>
      </c>
      <c r="B1691" s="5" t="s">
        <v>244</v>
      </c>
      <c r="C1691" s="5" t="s">
        <v>49</v>
      </c>
      <c r="D1691" s="8" t="s">
        <v>170</v>
      </c>
      <c r="E1691" s="6">
        <v>81.2</v>
      </c>
      <c r="F1691" s="6">
        <v>93.8</v>
      </c>
      <c r="G1691" s="6">
        <v>90.8</v>
      </c>
      <c r="H1691" s="5" t="s">
        <v>113</v>
      </c>
      <c r="I1691" s="6">
        <f t="shared" si="104"/>
        <v>-12.6</v>
      </c>
      <c r="J1691" s="5" t="str">
        <f>IF(H1691="否","不适用",IF(AND(ISNUMBER(E1691),ISNUMBER(F1691)),IF(I1691&gt;规则与名单!$B$2,"是","否"),"未判定"))</f>
        <v>否</v>
      </c>
      <c r="K1691" s="5" t="str">
        <f t="shared" si="105"/>
        <v>非测试日纯氢</v>
      </c>
      <c r="L1691" s="6">
        <f t="shared" si="106"/>
        <v>90.8</v>
      </c>
      <c r="M1691" s="5">
        <f t="shared" si="107"/>
        <v>0</v>
      </c>
      <c r="N1691" s="5" t="s">
        <v>8415</v>
      </c>
      <c r="O1691" s="5" t="s">
        <v>8416</v>
      </c>
      <c r="P1691" s="5" t="s">
        <v>8417</v>
      </c>
    </row>
    <row r="1692" ht="19" customHeight="1" spans="1:16">
      <c r="A1692" s="5">
        <v>68</v>
      </c>
      <c r="B1692" s="5" t="s">
        <v>244</v>
      </c>
      <c r="C1692" s="5" t="s">
        <v>49</v>
      </c>
      <c r="D1692" s="8" t="s">
        <v>644</v>
      </c>
      <c r="E1692" s="6">
        <v>91.8</v>
      </c>
      <c r="F1692" s="6">
        <v>84.7</v>
      </c>
      <c r="G1692" s="6">
        <v>81.8</v>
      </c>
      <c r="H1692" s="5" t="s">
        <v>113</v>
      </c>
      <c r="I1692" s="6">
        <f t="shared" si="104"/>
        <v>7.09999999999999</v>
      </c>
      <c r="J1692" s="5" t="str">
        <f>IF(H1692="否","不适用",IF(AND(ISNUMBER(E1692),ISNUMBER(F1692)),IF(I1692&gt;规则与名单!$B$2,"是","否"),"未判定"))</f>
        <v>否</v>
      </c>
      <c r="K1692" s="5" t="str">
        <f t="shared" si="105"/>
        <v>非测试日纯氢</v>
      </c>
      <c r="L1692" s="6">
        <f t="shared" si="106"/>
        <v>81.8</v>
      </c>
      <c r="M1692" s="5">
        <f t="shared" si="107"/>
        <v>0</v>
      </c>
      <c r="N1692" s="5" t="s">
        <v>8418</v>
      </c>
      <c r="O1692" s="5" t="s">
        <v>8419</v>
      </c>
      <c r="P1692" s="5" t="s">
        <v>8420</v>
      </c>
    </row>
    <row r="1693" ht="19" customHeight="1" spans="1:16">
      <c r="A1693" s="5">
        <v>68</v>
      </c>
      <c r="B1693" s="5" t="s">
        <v>244</v>
      </c>
      <c r="C1693" s="5" t="s">
        <v>49</v>
      </c>
      <c r="D1693" s="8" t="s">
        <v>3418</v>
      </c>
      <c r="E1693" s="6">
        <v>150.5</v>
      </c>
      <c r="F1693" s="6">
        <v>155.4</v>
      </c>
      <c r="G1693" s="6">
        <v>150.5</v>
      </c>
      <c r="H1693" s="5" t="s">
        <v>113</v>
      </c>
      <c r="I1693" s="6">
        <f t="shared" si="104"/>
        <v>-4.90000000000001</v>
      </c>
      <c r="J1693" s="5" t="str">
        <f>IF(H1693="否","不适用",IF(AND(ISNUMBER(E1693),ISNUMBER(F1693)),IF(I1693&gt;规则与名单!$B$2,"是","否"),"未判定"))</f>
        <v>否</v>
      </c>
      <c r="K1693" s="5" t="str">
        <f t="shared" si="105"/>
        <v>非测试日纯氢</v>
      </c>
      <c r="L1693" s="6">
        <f t="shared" si="106"/>
        <v>150.5</v>
      </c>
      <c r="M1693" s="5">
        <f t="shared" si="107"/>
        <v>0</v>
      </c>
      <c r="N1693" s="5" t="s">
        <v>8421</v>
      </c>
      <c r="O1693" s="5" t="s">
        <v>8422</v>
      </c>
      <c r="P1693" s="5" t="s">
        <v>8423</v>
      </c>
    </row>
    <row r="1694" ht="19" customHeight="1" spans="1:16">
      <c r="A1694" s="5">
        <v>68</v>
      </c>
      <c r="B1694" s="5" t="s">
        <v>244</v>
      </c>
      <c r="C1694" s="5" t="s">
        <v>49</v>
      </c>
      <c r="D1694" s="8" t="s">
        <v>3422</v>
      </c>
      <c r="E1694" s="6"/>
      <c r="F1694" s="6">
        <v>0</v>
      </c>
      <c r="G1694" s="6"/>
      <c r="H1694" s="5" t="s">
        <v>113</v>
      </c>
      <c r="I1694" s="6" t="str">
        <f t="shared" si="104"/>
        <v/>
      </c>
      <c r="J1694" s="5" t="str">
        <f>IF(H1694="否","不适用",IF(AND(ISNUMBER(E1694),ISNUMBER(F1694)),IF(I1694&gt;规则与名单!$B$2,"是","否"),"未判定"))</f>
        <v>未判定</v>
      </c>
      <c r="K1694" s="5" t="str">
        <f t="shared" si="105"/>
        <v>测试名单无纯氢GPS</v>
      </c>
      <c r="L1694" s="6">
        <f t="shared" si="106"/>
        <v>0</v>
      </c>
      <c r="M1694" s="5">
        <f t="shared" si="107"/>
        <v>0</v>
      </c>
      <c r="N1694" s="5" t="s">
        <v>8424</v>
      </c>
      <c r="O1694" s="5" t="s">
        <v>8425</v>
      </c>
      <c r="P1694" s="5" t="s">
        <v>8426</v>
      </c>
    </row>
    <row r="1695" ht="19" customHeight="1" spans="1:16">
      <c r="A1695" s="5">
        <v>68</v>
      </c>
      <c r="B1695" s="5" t="s">
        <v>244</v>
      </c>
      <c r="C1695" s="5" t="s">
        <v>49</v>
      </c>
      <c r="D1695" s="8" t="s">
        <v>336</v>
      </c>
      <c r="E1695" s="6"/>
      <c r="F1695" s="6">
        <v>0</v>
      </c>
      <c r="G1695" s="6"/>
      <c r="H1695" s="5" t="s">
        <v>113</v>
      </c>
      <c r="I1695" s="6" t="str">
        <f t="shared" si="104"/>
        <v/>
      </c>
      <c r="J1695" s="5" t="str">
        <f>IF(H1695="否","不适用",IF(AND(ISNUMBER(E1695),ISNUMBER(F1695)),IF(I1695&gt;规则与名单!$B$2,"是","否"),"未判定"))</f>
        <v>未判定</v>
      </c>
      <c r="K1695" s="5" t="str">
        <f t="shared" si="105"/>
        <v>测试名单无纯氢GPS</v>
      </c>
      <c r="L1695" s="6">
        <f t="shared" si="106"/>
        <v>0</v>
      </c>
      <c r="M1695" s="5">
        <f t="shared" si="107"/>
        <v>0</v>
      </c>
      <c r="N1695" s="5" t="s">
        <v>8427</v>
      </c>
      <c r="O1695" s="5" t="s">
        <v>8428</v>
      </c>
      <c r="P1695" s="5" t="s">
        <v>8429</v>
      </c>
    </row>
    <row r="1696" ht="19" customHeight="1" spans="1:16">
      <c r="A1696" s="5">
        <v>68</v>
      </c>
      <c r="B1696" s="5" t="s">
        <v>244</v>
      </c>
      <c r="C1696" s="5" t="s">
        <v>49</v>
      </c>
      <c r="D1696" s="8" t="s">
        <v>653</v>
      </c>
      <c r="E1696" s="6">
        <v>155.4</v>
      </c>
      <c r="F1696" s="6">
        <v>184.7</v>
      </c>
      <c r="G1696" s="6">
        <v>149.7</v>
      </c>
      <c r="H1696" s="5" t="s">
        <v>113</v>
      </c>
      <c r="I1696" s="6">
        <f t="shared" si="104"/>
        <v>-29.3</v>
      </c>
      <c r="J1696" s="5" t="str">
        <f>IF(H1696="否","不适用",IF(AND(ISNUMBER(E1696),ISNUMBER(F1696)),IF(I1696&gt;规则与名单!$B$2,"是","否"),"未判定"))</f>
        <v>否</v>
      </c>
      <c r="K1696" s="5" t="str">
        <f t="shared" si="105"/>
        <v>非测试日纯氢</v>
      </c>
      <c r="L1696" s="6">
        <f t="shared" si="106"/>
        <v>149.7</v>
      </c>
      <c r="M1696" s="5">
        <f t="shared" si="107"/>
        <v>0</v>
      </c>
      <c r="N1696" s="5" t="s">
        <v>8430</v>
      </c>
      <c r="O1696" s="5" t="s">
        <v>8431</v>
      </c>
      <c r="P1696" s="5" t="s">
        <v>8432</v>
      </c>
    </row>
    <row r="1697" ht="19" customHeight="1" spans="1:16">
      <c r="A1697" s="5">
        <v>68</v>
      </c>
      <c r="B1697" s="5" t="s">
        <v>244</v>
      </c>
      <c r="C1697" s="5" t="s">
        <v>49</v>
      </c>
      <c r="D1697" s="8" t="s">
        <v>140</v>
      </c>
      <c r="E1697" s="6">
        <v>210.6</v>
      </c>
      <c r="F1697" s="6">
        <v>195.2</v>
      </c>
      <c r="G1697" s="6">
        <v>187.7</v>
      </c>
      <c r="H1697" s="5" t="s">
        <v>113</v>
      </c>
      <c r="I1697" s="6">
        <f t="shared" si="104"/>
        <v>15.4</v>
      </c>
      <c r="J1697" s="5" t="str">
        <f>IF(H1697="否","不适用",IF(AND(ISNUMBER(E1697),ISNUMBER(F1697)),IF(I1697&gt;规则与名单!$B$2,"是","否"),"未判定"))</f>
        <v>否</v>
      </c>
      <c r="K1697" s="5" t="str">
        <f t="shared" si="105"/>
        <v>非测试日纯氢</v>
      </c>
      <c r="L1697" s="6">
        <f t="shared" si="106"/>
        <v>187.7</v>
      </c>
      <c r="M1697" s="5">
        <f t="shared" si="107"/>
        <v>0</v>
      </c>
      <c r="N1697" s="5" t="s">
        <v>8433</v>
      </c>
      <c r="O1697" s="5" t="s">
        <v>8434</v>
      </c>
      <c r="P1697" s="5" t="s">
        <v>8435</v>
      </c>
    </row>
    <row r="1698" ht="19" customHeight="1" spans="1:16">
      <c r="A1698" s="5">
        <v>68</v>
      </c>
      <c r="B1698" s="5" t="s">
        <v>244</v>
      </c>
      <c r="C1698" s="5" t="s">
        <v>49</v>
      </c>
      <c r="D1698" s="8" t="s">
        <v>115</v>
      </c>
      <c r="E1698" s="6">
        <v>155.2</v>
      </c>
      <c r="F1698" s="6">
        <v>158.3</v>
      </c>
      <c r="G1698" s="6">
        <v>155.2</v>
      </c>
      <c r="H1698" s="5" t="s">
        <v>113</v>
      </c>
      <c r="I1698" s="6">
        <f t="shared" si="104"/>
        <v>-3.10000000000002</v>
      </c>
      <c r="J1698" s="5" t="str">
        <f>IF(H1698="否","不适用",IF(AND(ISNUMBER(E1698),ISNUMBER(F1698)),IF(I1698&gt;规则与名单!$B$2,"是","否"),"未判定"))</f>
        <v>否</v>
      </c>
      <c r="K1698" s="5" t="str">
        <f t="shared" si="105"/>
        <v>非测试日纯氢</v>
      </c>
      <c r="L1698" s="6">
        <f t="shared" si="106"/>
        <v>155.2</v>
      </c>
      <c r="M1698" s="5">
        <f t="shared" si="107"/>
        <v>0</v>
      </c>
      <c r="N1698" s="5" t="s">
        <v>8436</v>
      </c>
      <c r="O1698" s="5" t="s">
        <v>8437</v>
      </c>
      <c r="P1698" s="5" t="s">
        <v>8438</v>
      </c>
    </row>
    <row r="1699" ht="19" customHeight="1" spans="1:16">
      <c r="A1699" s="5">
        <v>69</v>
      </c>
      <c r="B1699" s="5" t="s">
        <v>246</v>
      </c>
      <c r="C1699" s="5" t="s">
        <v>49</v>
      </c>
      <c r="D1699" s="8" t="s">
        <v>114</v>
      </c>
      <c r="E1699" s="6">
        <v>111.5</v>
      </c>
      <c r="F1699" s="6">
        <v>119.8</v>
      </c>
      <c r="G1699" s="6">
        <v>111.4</v>
      </c>
      <c r="H1699" s="5" t="s">
        <v>120</v>
      </c>
      <c r="I1699" s="6">
        <f t="shared" si="104"/>
        <v>-8.3</v>
      </c>
      <c r="J1699" s="5" t="str">
        <f>IF(H1699="否","不适用",IF(AND(ISNUMBER(E1699),ISNUMBER(F1699)),IF(I1699&gt;规则与名单!$B$2,"是","否"),"未判定"))</f>
        <v>不适用</v>
      </c>
      <c r="K1699" s="5" t="str">
        <f t="shared" si="105"/>
        <v>非测试日纯氢</v>
      </c>
      <c r="L1699" s="6">
        <f t="shared" si="106"/>
        <v>111.4</v>
      </c>
      <c r="M1699" s="5">
        <f t="shared" si="107"/>
        <v>0</v>
      </c>
      <c r="N1699" s="5" t="s">
        <v>8439</v>
      </c>
      <c r="O1699" s="5" t="s">
        <v>8440</v>
      </c>
      <c r="P1699" s="5" t="s">
        <v>8441</v>
      </c>
    </row>
    <row r="1700" ht="19" customHeight="1" spans="1:16">
      <c r="A1700" s="5">
        <v>69</v>
      </c>
      <c r="B1700" s="5" t="s">
        <v>246</v>
      </c>
      <c r="C1700" s="5" t="s">
        <v>49</v>
      </c>
      <c r="D1700" s="8" t="s">
        <v>605</v>
      </c>
      <c r="E1700" s="6">
        <v>119.6</v>
      </c>
      <c r="F1700" s="6">
        <v>127.2</v>
      </c>
      <c r="G1700" s="6">
        <v>119.5</v>
      </c>
      <c r="H1700" s="5" t="s">
        <v>120</v>
      </c>
      <c r="I1700" s="6">
        <f t="shared" si="104"/>
        <v>-7.60000000000001</v>
      </c>
      <c r="J1700" s="5" t="str">
        <f>IF(H1700="否","不适用",IF(AND(ISNUMBER(E1700),ISNUMBER(F1700)),IF(I1700&gt;规则与名单!$B$2,"是","否"),"未判定"))</f>
        <v>不适用</v>
      </c>
      <c r="K1700" s="5" t="str">
        <f t="shared" si="105"/>
        <v>非测试日纯氢</v>
      </c>
      <c r="L1700" s="6">
        <f t="shared" si="106"/>
        <v>119.5</v>
      </c>
      <c r="M1700" s="5">
        <f t="shared" si="107"/>
        <v>0</v>
      </c>
      <c r="N1700" s="5" t="s">
        <v>8442</v>
      </c>
      <c r="O1700" s="5" t="s">
        <v>8443</v>
      </c>
      <c r="P1700" s="5" t="s">
        <v>8444</v>
      </c>
    </row>
    <row r="1701" ht="19" customHeight="1" spans="1:16">
      <c r="A1701" s="5">
        <v>69</v>
      </c>
      <c r="B1701" s="5" t="s">
        <v>246</v>
      </c>
      <c r="C1701" s="5" t="s">
        <v>49</v>
      </c>
      <c r="D1701" s="8" t="s">
        <v>186</v>
      </c>
      <c r="E1701" s="6">
        <v>111.7</v>
      </c>
      <c r="F1701" s="6">
        <v>120.3</v>
      </c>
      <c r="G1701" s="6">
        <v>109.6</v>
      </c>
      <c r="H1701" s="5" t="s">
        <v>120</v>
      </c>
      <c r="I1701" s="6">
        <f t="shared" si="104"/>
        <v>-8.59999999999999</v>
      </c>
      <c r="J1701" s="5" t="str">
        <f>IF(H1701="否","不适用",IF(AND(ISNUMBER(E1701),ISNUMBER(F1701)),IF(I1701&gt;规则与名单!$B$2,"是","否"),"未判定"))</f>
        <v>不适用</v>
      </c>
      <c r="K1701" s="5" t="str">
        <f t="shared" si="105"/>
        <v>非测试日纯氢</v>
      </c>
      <c r="L1701" s="6">
        <f t="shared" si="106"/>
        <v>109.6</v>
      </c>
      <c r="M1701" s="5">
        <f t="shared" si="107"/>
        <v>0</v>
      </c>
      <c r="N1701" s="5" t="s">
        <v>8445</v>
      </c>
      <c r="O1701" s="5" t="s">
        <v>8446</v>
      </c>
      <c r="P1701" s="5" t="s">
        <v>8447</v>
      </c>
    </row>
    <row r="1702" ht="19" customHeight="1" spans="1:16">
      <c r="A1702" s="5">
        <v>69</v>
      </c>
      <c r="B1702" s="5" t="s">
        <v>246</v>
      </c>
      <c r="C1702" s="5" t="s">
        <v>49</v>
      </c>
      <c r="D1702" s="8" t="s">
        <v>165</v>
      </c>
      <c r="E1702" s="6">
        <v>127.2</v>
      </c>
      <c r="F1702" s="6">
        <v>137.8</v>
      </c>
      <c r="G1702" s="6">
        <v>127.1</v>
      </c>
      <c r="H1702" s="5" t="s">
        <v>120</v>
      </c>
      <c r="I1702" s="6">
        <f t="shared" si="104"/>
        <v>-10.6</v>
      </c>
      <c r="J1702" s="5" t="str">
        <f>IF(H1702="否","不适用",IF(AND(ISNUMBER(E1702),ISNUMBER(F1702)),IF(I1702&gt;规则与名单!$B$2,"是","否"),"未判定"))</f>
        <v>不适用</v>
      </c>
      <c r="K1702" s="5" t="str">
        <f t="shared" si="105"/>
        <v>非测试日纯氢</v>
      </c>
      <c r="L1702" s="6">
        <f t="shared" si="106"/>
        <v>127.1</v>
      </c>
      <c r="M1702" s="5">
        <f t="shared" si="107"/>
        <v>0</v>
      </c>
      <c r="N1702" s="5" t="s">
        <v>8448</v>
      </c>
      <c r="O1702" s="5" t="s">
        <v>8449</v>
      </c>
      <c r="P1702" s="5" t="s">
        <v>8450</v>
      </c>
    </row>
    <row r="1703" ht="19" customHeight="1" spans="1:16">
      <c r="A1703" s="5">
        <v>69</v>
      </c>
      <c r="B1703" s="5" t="s">
        <v>246</v>
      </c>
      <c r="C1703" s="5" t="s">
        <v>49</v>
      </c>
      <c r="D1703" s="8" t="s">
        <v>151</v>
      </c>
      <c r="E1703" s="6">
        <v>100.5</v>
      </c>
      <c r="F1703" s="6">
        <v>118.6</v>
      </c>
      <c r="G1703" s="6">
        <v>108.5</v>
      </c>
      <c r="H1703" s="5" t="s">
        <v>120</v>
      </c>
      <c r="I1703" s="6">
        <f t="shared" si="104"/>
        <v>-18.1</v>
      </c>
      <c r="J1703" s="5" t="str">
        <f>IF(H1703="否","不适用",IF(AND(ISNUMBER(E1703),ISNUMBER(F1703)),IF(I1703&gt;规则与名单!$B$2,"是","否"),"未判定"))</f>
        <v>不适用</v>
      </c>
      <c r="K1703" s="5" t="str">
        <f t="shared" si="105"/>
        <v>非测试日纯氢</v>
      </c>
      <c r="L1703" s="6">
        <f t="shared" si="106"/>
        <v>108.5</v>
      </c>
      <c r="M1703" s="5">
        <f t="shared" si="107"/>
        <v>0</v>
      </c>
      <c r="N1703" s="5" t="s">
        <v>8451</v>
      </c>
      <c r="O1703" s="5" t="s">
        <v>8452</v>
      </c>
      <c r="P1703" s="5" t="s">
        <v>8453</v>
      </c>
    </row>
    <row r="1704" ht="19" customHeight="1" spans="1:16">
      <c r="A1704" s="5">
        <v>69</v>
      </c>
      <c r="B1704" s="5" t="s">
        <v>246</v>
      </c>
      <c r="C1704" s="5" t="s">
        <v>49</v>
      </c>
      <c r="D1704" s="8" t="s">
        <v>3358</v>
      </c>
      <c r="E1704" s="6">
        <v>49.8</v>
      </c>
      <c r="F1704" s="6">
        <v>108.5</v>
      </c>
      <c r="G1704" s="6">
        <v>100.4</v>
      </c>
      <c r="H1704" s="5" t="s">
        <v>120</v>
      </c>
      <c r="I1704" s="6">
        <f t="shared" si="104"/>
        <v>-58.7</v>
      </c>
      <c r="J1704" s="5" t="str">
        <f>IF(H1704="否","不适用",IF(AND(ISNUMBER(E1704),ISNUMBER(F1704)),IF(I1704&gt;规则与名单!$B$2,"是","否"),"未判定"))</f>
        <v>不适用</v>
      </c>
      <c r="K1704" s="5" t="str">
        <f t="shared" si="105"/>
        <v>非测试日纯氢</v>
      </c>
      <c r="L1704" s="6">
        <f t="shared" si="106"/>
        <v>100.4</v>
      </c>
      <c r="M1704" s="5">
        <f t="shared" si="107"/>
        <v>0</v>
      </c>
      <c r="N1704" s="5" t="s">
        <v>8454</v>
      </c>
      <c r="O1704" s="5" t="s">
        <v>8455</v>
      </c>
      <c r="P1704" s="5" t="s">
        <v>8456</v>
      </c>
    </row>
    <row r="1705" ht="19" customHeight="1" spans="1:16">
      <c r="A1705" s="5">
        <v>69</v>
      </c>
      <c r="B1705" s="5" t="s">
        <v>246</v>
      </c>
      <c r="C1705" s="5" t="s">
        <v>49</v>
      </c>
      <c r="D1705" s="8" t="s">
        <v>272</v>
      </c>
      <c r="E1705" s="6">
        <v>176.2</v>
      </c>
      <c r="F1705" s="6">
        <v>126.3</v>
      </c>
      <c r="G1705" s="6">
        <v>117.3</v>
      </c>
      <c r="H1705" s="5" t="s">
        <v>120</v>
      </c>
      <c r="I1705" s="6">
        <f t="shared" si="104"/>
        <v>49.9</v>
      </c>
      <c r="J1705" s="5" t="str">
        <f>IF(H1705="否","不适用",IF(AND(ISNUMBER(E1705),ISNUMBER(F1705)),IF(I1705&gt;规则与名单!$B$2,"是","否"),"未判定"))</f>
        <v>不适用</v>
      </c>
      <c r="K1705" s="5" t="str">
        <f t="shared" si="105"/>
        <v>非测试日纯氢</v>
      </c>
      <c r="L1705" s="6">
        <f t="shared" si="106"/>
        <v>117.3</v>
      </c>
      <c r="M1705" s="5">
        <f t="shared" si="107"/>
        <v>0</v>
      </c>
      <c r="N1705" s="5" t="s">
        <v>8457</v>
      </c>
      <c r="O1705" s="5" t="s">
        <v>8458</v>
      </c>
      <c r="P1705" s="5" t="s">
        <v>8459</v>
      </c>
    </row>
    <row r="1706" ht="19" customHeight="1" spans="1:16">
      <c r="A1706" s="5">
        <v>69</v>
      </c>
      <c r="B1706" s="5" t="s">
        <v>246</v>
      </c>
      <c r="C1706" s="5" t="s">
        <v>49</v>
      </c>
      <c r="D1706" s="8" t="s">
        <v>506</v>
      </c>
      <c r="E1706" s="6">
        <v>102.8</v>
      </c>
      <c r="F1706" s="6">
        <v>113.6</v>
      </c>
      <c r="G1706" s="6">
        <v>102.8</v>
      </c>
      <c r="H1706" s="5" t="s">
        <v>120</v>
      </c>
      <c r="I1706" s="6">
        <f t="shared" si="104"/>
        <v>-10.8</v>
      </c>
      <c r="J1706" s="5" t="str">
        <f>IF(H1706="否","不适用",IF(AND(ISNUMBER(E1706),ISNUMBER(F1706)),IF(I1706&gt;规则与名单!$B$2,"是","否"),"未判定"))</f>
        <v>不适用</v>
      </c>
      <c r="K1706" s="5" t="str">
        <f t="shared" si="105"/>
        <v>非测试日纯氢</v>
      </c>
      <c r="L1706" s="6">
        <f t="shared" si="106"/>
        <v>102.8</v>
      </c>
      <c r="M1706" s="5">
        <f t="shared" si="107"/>
        <v>0</v>
      </c>
      <c r="N1706" s="5" t="s">
        <v>8460</v>
      </c>
      <c r="O1706" s="5" t="s">
        <v>8461</v>
      </c>
      <c r="P1706" s="5" t="s">
        <v>8462</v>
      </c>
    </row>
    <row r="1707" ht="19" customHeight="1" spans="1:16">
      <c r="A1707" s="5">
        <v>69</v>
      </c>
      <c r="B1707" s="5" t="s">
        <v>246</v>
      </c>
      <c r="C1707" s="5" t="s">
        <v>49</v>
      </c>
      <c r="D1707" s="8" t="s">
        <v>673</v>
      </c>
      <c r="E1707" s="6">
        <v>103.6</v>
      </c>
      <c r="F1707" s="6">
        <v>113.9</v>
      </c>
      <c r="G1707" s="6">
        <v>103.6</v>
      </c>
      <c r="H1707" s="5" t="s">
        <v>120</v>
      </c>
      <c r="I1707" s="6">
        <f t="shared" si="104"/>
        <v>-10.3</v>
      </c>
      <c r="J1707" s="5" t="str">
        <f>IF(H1707="否","不适用",IF(AND(ISNUMBER(E1707),ISNUMBER(F1707)),IF(I1707&gt;规则与名单!$B$2,"是","否"),"未判定"))</f>
        <v>不适用</v>
      </c>
      <c r="K1707" s="5" t="str">
        <f t="shared" si="105"/>
        <v>非测试日纯氢</v>
      </c>
      <c r="L1707" s="6">
        <f t="shared" si="106"/>
        <v>103.6</v>
      </c>
      <c r="M1707" s="5">
        <f t="shared" si="107"/>
        <v>0</v>
      </c>
      <c r="N1707" s="5" t="s">
        <v>8463</v>
      </c>
      <c r="O1707" s="5" t="s">
        <v>8464</v>
      </c>
      <c r="P1707" s="5" t="s">
        <v>8465</v>
      </c>
    </row>
    <row r="1708" ht="19" customHeight="1" spans="1:16">
      <c r="A1708" s="5">
        <v>69</v>
      </c>
      <c r="B1708" s="5" t="s">
        <v>246</v>
      </c>
      <c r="C1708" s="5" t="s">
        <v>49</v>
      </c>
      <c r="D1708" s="8" t="s">
        <v>183</v>
      </c>
      <c r="E1708" s="6">
        <v>104.4</v>
      </c>
      <c r="F1708" s="6">
        <v>114.5</v>
      </c>
      <c r="G1708" s="6">
        <v>103.1</v>
      </c>
      <c r="H1708" s="5" t="s">
        <v>120</v>
      </c>
      <c r="I1708" s="6">
        <f t="shared" si="104"/>
        <v>-10.1</v>
      </c>
      <c r="J1708" s="5" t="str">
        <f>IF(H1708="否","不适用",IF(AND(ISNUMBER(E1708),ISNUMBER(F1708)),IF(I1708&gt;规则与名单!$B$2,"是","否"),"未判定"))</f>
        <v>不适用</v>
      </c>
      <c r="K1708" s="5" t="str">
        <f t="shared" si="105"/>
        <v>非测试日纯氢</v>
      </c>
      <c r="L1708" s="6">
        <f t="shared" si="106"/>
        <v>103.1</v>
      </c>
      <c r="M1708" s="5">
        <f t="shared" si="107"/>
        <v>0</v>
      </c>
      <c r="N1708" s="5" t="s">
        <v>8466</v>
      </c>
      <c r="O1708" s="5" t="s">
        <v>8467</v>
      </c>
      <c r="P1708" s="5" t="s">
        <v>8468</v>
      </c>
    </row>
    <row r="1709" ht="19" customHeight="1" spans="1:16">
      <c r="A1709" s="5">
        <v>69</v>
      </c>
      <c r="B1709" s="5" t="s">
        <v>246</v>
      </c>
      <c r="C1709" s="5" t="s">
        <v>49</v>
      </c>
      <c r="D1709" s="8" t="s">
        <v>431</v>
      </c>
      <c r="E1709" s="6">
        <v>103.2</v>
      </c>
      <c r="F1709" s="6">
        <v>123.4</v>
      </c>
      <c r="G1709" s="6">
        <v>96.8</v>
      </c>
      <c r="H1709" s="5" t="s">
        <v>120</v>
      </c>
      <c r="I1709" s="6">
        <f t="shared" si="104"/>
        <v>-20.2</v>
      </c>
      <c r="J1709" s="5" t="str">
        <f>IF(H1709="否","不适用",IF(AND(ISNUMBER(E1709),ISNUMBER(F1709)),IF(I1709&gt;规则与名单!$B$2,"是","否"),"未判定"))</f>
        <v>不适用</v>
      </c>
      <c r="K1709" s="5" t="str">
        <f t="shared" si="105"/>
        <v>非测试日纯氢</v>
      </c>
      <c r="L1709" s="6">
        <f t="shared" si="106"/>
        <v>96.8</v>
      </c>
      <c r="M1709" s="5">
        <f t="shared" si="107"/>
        <v>0</v>
      </c>
      <c r="N1709" s="5" t="s">
        <v>8469</v>
      </c>
      <c r="O1709" s="5" t="s">
        <v>8470</v>
      </c>
      <c r="P1709" s="5" t="s">
        <v>8471</v>
      </c>
    </row>
    <row r="1710" ht="19" customHeight="1" spans="1:16">
      <c r="A1710" s="5">
        <v>69</v>
      </c>
      <c r="B1710" s="5" t="s">
        <v>246</v>
      </c>
      <c r="C1710" s="5" t="s">
        <v>49</v>
      </c>
      <c r="D1710" s="8" t="s">
        <v>3377</v>
      </c>
      <c r="E1710" s="6">
        <v>101.3</v>
      </c>
      <c r="F1710" s="6">
        <v>109.1</v>
      </c>
      <c r="G1710" s="6">
        <v>92.6</v>
      </c>
      <c r="H1710" s="5" t="s">
        <v>120</v>
      </c>
      <c r="I1710" s="6">
        <f t="shared" si="104"/>
        <v>-7.8</v>
      </c>
      <c r="J1710" s="5" t="str">
        <f>IF(H1710="否","不适用",IF(AND(ISNUMBER(E1710),ISNUMBER(F1710)),IF(I1710&gt;规则与名单!$B$2,"是","否"),"未判定"))</f>
        <v>不适用</v>
      </c>
      <c r="K1710" s="5" t="str">
        <f t="shared" si="105"/>
        <v>非测试日纯氢</v>
      </c>
      <c r="L1710" s="6">
        <f t="shared" si="106"/>
        <v>92.6</v>
      </c>
      <c r="M1710" s="5">
        <f t="shared" si="107"/>
        <v>0</v>
      </c>
      <c r="N1710" s="5" t="s">
        <v>8472</v>
      </c>
      <c r="O1710" s="5" t="s">
        <v>8473</v>
      </c>
      <c r="P1710" s="5" t="s">
        <v>8474</v>
      </c>
    </row>
    <row r="1711" ht="19" customHeight="1" spans="1:16">
      <c r="A1711" s="5">
        <v>69</v>
      </c>
      <c r="B1711" s="5" t="s">
        <v>246</v>
      </c>
      <c r="C1711" s="5" t="s">
        <v>49</v>
      </c>
      <c r="D1711" s="8" t="s">
        <v>407</v>
      </c>
      <c r="E1711" s="6">
        <v>104.4</v>
      </c>
      <c r="F1711" s="6">
        <v>114.2</v>
      </c>
      <c r="G1711" s="6">
        <v>79</v>
      </c>
      <c r="H1711" s="5" t="s">
        <v>120</v>
      </c>
      <c r="I1711" s="6">
        <f t="shared" si="104"/>
        <v>-9.8</v>
      </c>
      <c r="J1711" s="5" t="str">
        <f>IF(H1711="否","不适用",IF(AND(ISNUMBER(E1711),ISNUMBER(F1711)),IF(I1711&gt;规则与名单!$B$2,"是","否"),"未判定"))</f>
        <v>不适用</v>
      </c>
      <c r="K1711" s="5" t="str">
        <f t="shared" si="105"/>
        <v>非测试日纯氢</v>
      </c>
      <c r="L1711" s="6">
        <f t="shared" si="106"/>
        <v>79</v>
      </c>
      <c r="M1711" s="5">
        <f t="shared" si="107"/>
        <v>0</v>
      </c>
      <c r="N1711" s="5" t="s">
        <v>8475</v>
      </c>
      <c r="O1711" s="5" t="s">
        <v>8476</v>
      </c>
      <c r="P1711" s="5" t="s">
        <v>8477</v>
      </c>
    </row>
    <row r="1712" ht="19" customHeight="1" spans="1:16">
      <c r="A1712" s="5">
        <v>69</v>
      </c>
      <c r="B1712" s="5" t="s">
        <v>246</v>
      </c>
      <c r="C1712" s="5" t="s">
        <v>49</v>
      </c>
      <c r="D1712" s="8" t="s">
        <v>411</v>
      </c>
      <c r="E1712" s="6">
        <v>101.3</v>
      </c>
      <c r="F1712" s="6">
        <v>110.8</v>
      </c>
      <c r="G1712" s="6">
        <v>94.5</v>
      </c>
      <c r="H1712" s="5" t="s">
        <v>120</v>
      </c>
      <c r="I1712" s="6">
        <f t="shared" si="104"/>
        <v>-9.5</v>
      </c>
      <c r="J1712" s="5" t="str">
        <f>IF(H1712="否","不适用",IF(AND(ISNUMBER(E1712),ISNUMBER(F1712)),IF(I1712&gt;规则与名单!$B$2,"是","否"),"未判定"))</f>
        <v>不适用</v>
      </c>
      <c r="K1712" s="5" t="str">
        <f t="shared" si="105"/>
        <v>非测试日纯氢</v>
      </c>
      <c r="L1712" s="6">
        <f t="shared" si="106"/>
        <v>94.5</v>
      </c>
      <c r="M1712" s="5">
        <f t="shared" si="107"/>
        <v>0</v>
      </c>
      <c r="N1712" s="5" t="s">
        <v>8478</v>
      </c>
      <c r="O1712" s="5" t="s">
        <v>8479</v>
      </c>
      <c r="P1712" s="5" t="s">
        <v>8480</v>
      </c>
    </row>
    <row r="1713" ht="19" customHeight="1" spans="1:16">
      <c r="A1713" s="5">
        <v>69</v>
      </c>
      <c r="B1713" s="5" t="s">
        <v>246</v>
      </c>
      <c r="C1713" s="5" t="s">
        <v>49</v>
      </c>
      <c r="D1713" s="8" t="s">
        <v>251</v>
      </c>
      <c r="E1713" s="6">
        <v>103.4</v>
      </c>
      <c r="F1713" s="6">
        <v>112.6</v>
      </c>
      <c r="G1713" s="6">
        <v>103.5</v>
      </c>
      <c r="H1713" s="5" t="s">
        <v>120</v>
      </c>
      <c r="I1713" s="6">
        <f t="shared" si="104"/>
        <v>-9.19999999999999</v>
      </c>
      <c r="J1713" s="5" t="str">
        <f>IF(H1713="否","不适用",IF(AND(ISNUMBER(E1713),ISNUMBER(F1713)),IF(I1713&gt;规则与名单!$B$2,"是","否"),"未判定"))</f>
        <v>不适用</v>
      </c>
      <c r="K1713" s="5" t="str">
        <f t="shared" si="105"/>
        <v>非测试日纯氢</v>
      </c>
      <c r="L1713" s="6">
        <f t="shared" si="106"/>
        <v>103.5</v>
      </c>
      <c r="M1713" s="5">
        <f t="shared" si="107"/>
        <v>0</v>
      </c>
      <c r="N1713" s="5" t="s">
        <v>8481</v>
      </c>
      <c r="O1713" s="5" t="s">
        <v>8482</v>
      </c>
      <c r="P1713" s="5" t="s">
        <v>8483</v>
      </c>
    </row>
    <row r="1714" ht="19" customHeight="1" spans="1:16">
      <c r="A1714" s="5">
        <v>69</v>
      </c>
      <c r="B1714" s="5" t="s">
        <v>246</v>
      </c>
      <c r="C1714" s="5" t="s">
        <v>49</v>
      </c>
      <c r="D1714" s="8" t="s">
        <v>472</v>
      </c>
      <c r="E1714" s="6">
        <v>103.8</v>
      </c>
      <c r="F1714" s="6">
        <v>113.1</v>
      </c>
      <c r="G1714" s="6">
        <v>103.7</v>
      </c>
      <c r="H1714" s="5" t="s">
        <v>120</v>
      </c>
      <c r="I1714" s="6">
        <f t="shared" si="104"/>
        <v>-9.3</v>
      </c>
      <c r="J1714" s="5" t="str">
        <f>IF(H1714="否","不适用",IF(AND(ISNUMBER(E1714),ISNUMBER(F1714)),IF(I1714&gt;规则与名单!$B$2,"是","否"),"未判定"))</f>
        <v>不适用</v>
      </c>
      <c r="K1714" s="5" t="str">
        <f t="shared" si="105"/>
        <v>非测试日纯氢</v>
      </c>
      <c r="L1714" s="6">
        <f t="shared" si="106"/>
        <v>103.7</v>
      </c>
      <c r="M1714" s="5">
        <f t="shared" si="107"/>
        <v>0</v>
      </c>
      <c r="N1714" s="5" t="s">
        <v>8484</v>
      </c>
      <c r="O1714" s="5" t="s">
        <v>8485</v>
      </c>
      <c r="P1714" s="5" t="s">
        <v>8486</v>
      </c>
    </row>
    <row r="1715" ht="19" customHeight="1" spans="1:16">
      <c r="A1715" s="5">
        <v>69</v>
      </c>
      <c r="B1715" s="5" t="s">
        <v>246</v>
      </c>
      <c r="C1715" s="5" t="s">
        <v>49</v>
      </c>
      <c r="D1715" s="8" t="s">
        <v>466</v>
      </c>
      <c r="E1715" s="6">
        <v>103.9</v>
      </c>
      <c r="F1715" s="6">
        <v>112.3</v>
      </c>
      <c r="G1715" s="6">
        <v>102.8</v>
      </c>
      <c r="H1715" s="5" t="s">
        <v>120</v>
      </c>
      <c r="I1715" s="6">
        <f t="shared" si="104"/>
        <v>-8.39999999999999</v>
      </c>
      <c r="J1715" s="5" t="str">
        <f>IF(H1715="否","不适用",IF(AND(ISNUMBER(E1715),ISNUMBER(F1715)),IF(I1715&gt;规则与名单!$B$2,"是","否"),"未判定"))</f>
        <v>不适用</v>
      </c>
      <c r="K1715" s="5" t="str">
        <f t="shared" si="105"/>
        <v>非测试日纯氢</v>
      </c>
      <c r="L1715" s="6">
        <f t="shared" si="106"/>
        <v>102.8</v>
      </c>
      <c r="M1715" s="5">
        <f t="shared" si="107"/>
        <v>0</v>
      </c>
      <c r="N1715" s="5" t="s">
        <v>8487</v>
      </c>
      <c r="O1715" s="5" t="s">
        <v>8488</v>
      </c>
      <c r="P1715" s="5" t="s">
        <v>8489</v>
      </c>
    </row>
    <row r="1716" ht="19" customHeight="1" spans="1:16">
      <c r="A1716" s="5">
        <v>69</v>
      </c>
      <c r="B1716" s="5" t="s">
        <v>246</v>
      </c>
      <c r="C1716" s="5" t="s">
        <v>49</v>
      </c>
      <c r="D1716" s="8" t="s">
        <v>333</v>
      </c>
      <c r="E1716" s="6">
        <v>110.1</v>
      </c>
      <c r="F1716" s="6">
        <v>120</v>
      </c>
      <c r="G1716" s="6">
        <v>83.5</v>
      </c>
      <c r="H1716" s="5" t="s">
        <v>120</v>
      </c>
      <c r="I1716" s="6">
        <f t="shared" si="104"/>
        <v>-9.90000000000001</v>
      </c>
      <c r="J1716" s="5" t="str">
        <f>IF(H1716="否","不适用",IF(AND(ISNUMBER(E1716),ISNUMBER(F1716)),IF(I1716&gt;规则与名单!$B$2,"是","否"),"未判定"))</f>
        <v>不适用</v>
      </c>
      <c r="K1716" s="5" t="str">
        <f t="shared" si="105"/>
        <v>非测试日纯氢</v>
      </c>
      <c r="L1716" s="6">
        <f t="shared" si="106"/>
        <v>83.5</v>
      </c>
      <c r="M1716" s="5">
        <f t="shared" si="107"/>
        <v>0</v>
      </c>
      <c r="N1716" s="5" t="s">
        <v>8490</v>
      </c>
      <c r="O1716" s="5" t="s">
        <v>8491</v>
      </c>
      <c r="P1716" s="5" t="s">
        <v>8492</v>
      </c>
    </row>
    <row r="1717" ht="19" customHeight="1" spans="1:16">
      <c r="A1717" s="5">
        <v>69</v>
      </c>
      <c r="B1717" s="5" t="s">
        <v>246</v>
      </c>
      <c r="C1717" s="5" t="s">
        <v>49</v>
      </c>
      <c r="D1717" s="8" t="s">
        <v>175</v>
      </c>
      <c r="E1717" s="6">
        <v>103.2</v>
      </c>
      <c r="F1717" s="6">
        <v>111.9</v>
      </c>
      <c r="G1717" s="6">
        <v>103.1</v>
      </c>
      <c r="H1717" s="5" t="s">
        <v>120</v>
      </c>
      <c r="I1717" s="6">
        <f t="shared" si="104"/>
        <v>-8.7</v>
      </c>
      <c r="J1717" s="5" t="str">
        <f>IF(H1717="否","不适用",IF(AND(ISNUMBER(E1717),ISNUMBER(F1717)),IF(I1717&gt;规则与名单!$B$2,"是","否"),"未判定"))</f>
        <v>不适用</v>
      </c>
      <c r="K1717" s="5" t="str">
        <f t="shared" si="105"/>
        <v>非测试日纯氢</v>
      </c>
      <c r="L1717" s="6">
        <f t="shared" si="106"/>
        <v>103.1</v>
      </c>
      <c r="M1717" s="5">
        <f t="shared" si="107"/>
        <v>0</v>
      </c>
      <c r="N1717" s="5" t="s">
        <v>8493</v>
      </c>
      <c r="O1717" s="5" t="s">
        <v>8494</v>
      </c>
      <c r="P1717" s="5" t="s">
        <v>8495</v>
      </c>
    </row>
    <row r="1718" ht="19" customHeight="1" spans="1:16">
      <c r="A1718" s="5">
        <v>69</v>
      </c>
      <c r="B1718" s="5" t="s">
        <v>246</v>
      </c>
      <c r="C1718" s="5" t="s">
        <v>49</v>
      </c>
      <c r="D1718" s="8" t="s">
        <v>3402</v>
      </c>
      <c r="E1718" s="6">
        <v>101.2</v>
      </c>
      <c r="F1718" s="6">
        <v>109.3</v>
      </c>
      <c r="G1718" s="6">
        <v>101.2</v>
      </c>
      <c r="H1718" s="5" t="s">
        <v>120</v>
      </c>
      <c r="I1718" s="6">
        <f t="shared" si="104"/>
        <v>-8.09999999999999</v>
      </c>
      <c r="J1718" s="5" t="str">
        <f>IF(H1718="否","不适用",IF(AND(ISNUMBER(E1718),ISNUMBER(F1718)),IF(I1718&gt;规则与名单!$B$2,"是","否"),"未判定"))</f>
        <v>不适用</v>
      </c>
      <c r="K1718" s="5" t="str">
        <f t="shared" si="105"/>
        <v>非测试日纯氢</v>
      </c>
      <c r="L1718" s="6">
        <f t="shared" si="106"/>
        <v>101.2</v>
      </c>
      <c r="M1718" s="5">
        <f t="shared" si="107"/>
        <v>0</v>
      </c>
      <c r="N1718" s="5" t="s">
        <v>8496</v>
      </c>
      <c r="O1718" s="5" t="s">
        <v>8497</v>
      </c>
      <c r="P1718" s="5" t="s">
        <v>8498</v>
      </c>
    </row>
    <row r="1719" ht="19" customHeight="1" spans="1:16">
      <c r="A1719" s="5">
        <v>69</v>
      </c>
      <c r="B1719" s="5" t="s">
        <v>246</v>
      </c>
      <c r="C1719" s="5" t="s">
        <v>49</v>
      </c>
      <c r="D1719" s="8" t="s">
        <v>487</v>
      </c>
      <c r="E1719" s="6">
        <v>104.8</v>
      </c>
      <c r="F1719" s="6">
        <v>112.5</v>
      </c>
      <c r="G1719" s="6">
        <v>99.5</v>
      </c>
      <c r="H1719" s="5" t="s">
        <v>120</v>
      </c>
      <c r="I1719" s="6">
        <f t="shared" si="104"/>
        <v>-7.7</v>
      </c>
      <c r="J1719" s="5" t="str">
        <f>IF(H1719="否","不适用",IF(AND(ISNUMBER(E1719),ISNUMBER(F1719)),IF(I1719&gt;规则与名单!$B$2,"是","否"),"未判定"))</f>
        <v>不适用</v>
      </c>
      <c r="K1719" s="5" t="str">
        <f t="shared" si="105"/>
        <v>非测试日纯氢</v>
      </c>
      <c r="L1719" s="6">
        <f t="shared" si="106"/>
        <v>99.5</v>
      </c>
      <c r="M1719" s="5">
        <f t="shared" si="107"/>
        <v>0</v>
      </c>
      <c r="N1719" s="5" t="s">
        <v>8499</v>
      </c>
      <c r="O1719" s="5" t="s">
        <v>8500</v>
      </c>
      <c r="P1719" s="5" t="s">
        <v>8501</v>
      </c>
    </row>
    <row r="1720" ht="19" customHeight="1" spans="1:16">
      <c r="A1720" s="5">
        <v>69</v>
      </c>
      <c r="B1720" s="5" t="s">
        <v>246</v>
      </c>
      <c r="C1720" s="5" t="s">
        <v>49</v>
      </c>
      <c r="D1720" s="8" t="s">
        <v>121</v>
      </c>
      <c r="E1720" s="6">
        <v>103.1</v>
      </c>
      <c r="F1720" s="6">
        <v>111.9</v>
      </c>
      <c r="G1720" s="6">
        <v>102.5</v>
      </c>
      <c r="H1720" s="5" t="s">
        <v>120</v>
      </c>
      <c r="I1720" s="6">
        <f t="shared" si="104"/>
        <v>-8.80000000000001</v>
      </c>
      <c r="J1720" s="5" t="str">
        <f>IF(H1720="否","不适用",IF(AND(ISNUMBER(E1720),ISNUMBER(F1720)),IF(I1720&gt;规则与名单!$B$2,"是","否"),"未判定"))</f>
        <v>不适用</v>
      </c>
      <c r="K1720" s="5" t="str">
        <f t="shared" si="105"/>
        <v>非测试日纯氢</v>
      </c>
      <c r="L1720" s="6">
        <f t="shared" si="106"/>
        <v>102.5</v>
      </c>
      <c r="M1720" s="5">
        <f t="shared" si="107"/>
        <v>0</v>
      </c>
      <c r="N1720" s="5" t="s">
        <v>8502</v>
      </c>
      <c r="O1720" s="5" t="s">
        <v>8503</v>
      </c>
      <c r="P1720" s="5" t="s">
        <v>8504</v>
      </c>
    </row>
    <row r="1721" ht="19" customHeight="1" spans="1:16">
      <c r="A1721" s="5">
        <v>69</v>
      </c>
      <c r="B1721" s="5" t="s">
        <v>246</v>
      </c>
      <c r="C1721" s="5" t="s">
        <v>49</v>
      </c>
      <c r="D1721" s="8" t="s">
        <v>170</v>
      </c>
      <c r="E1721" s="6">
        <v>95.8</v>
      </c>
      <c r="F1721" s="6">
        <v>115.5</v>
      </c>
      <c r="G1721" s="6">
        <v>104.3</v>
      </c>
      <c r="H1721" s="5" t="s">
        <v>120</v>
      </c>
      <c r="I1721" s="6">
        <f t="shared" si="104"/>
        <v>-19.7</v>
      </c>
      <c r="J1721" s="5" t="str">
        <f>IF(H1721="否","不适用",IF(AND(ISNUMBER(E1721),ISNUMBER(F1721)),IF(I1721&gt;规则与名单!$B$2,"是","否"),"未判定"))</f>
        <v>不适用</v>
      </c>
      <c r="K1721" s="5" t="str">
        <f t="shared" si="105"/>
        <v>非测试日纯氢</v>
      </c>
      <c r="L1721" s="6">
        <f t="shared" si="106"/>
        <v>104.3</v>
      </c>
      <c r="M1721" s="5">
        <f t="shared" si="107"/>
        <v>0</v>
      </c>
      <c r="N1721" s="5" t="s">
        <v>8505</v>
      </c>
      <c r="O1721" s="5" t="s">
        <v>8506</v>
      </c>
      <c r="P1721" s="5" t="s">
        <v>8507</v>
      </c>
    </row>
    <row r="1722" ht="19" customHeight="1" spans="1:16">
      <c r="A1722" s="5">
        <v>69</v>
      </c>
      <c r="B1722" s="5" t="s">
        <v>246</v>
      </c>
      <c r="C1722" s="5" t="s">
        <v>49</v>
      </c>
      <c r="D1722" s="8" t="s">
        <v>644</v>
      </c>
      <c r="E1722" s="6">
        <v>122.7</v>
      </c>
      <c r="F1722" s="6">
        <v>118.9</v>
      </c>
      <c r="G1722" s="6">
        <v>104.7</v>
      </c>
      <c r="H1722" s="5" t="s">
        <v>120</v>
      </c>
      <c r="I1722" s="6">
        <f t="shared" si="104"/>
        <v>3.8</v>
      </c>
      <c r="J1722" s="5" t="str">
        <f>IF(H1722="否","不适用",IF(AND(ISNUMBER(E1722),ISNUMBER(F1722)),IF(I1722&gt;规则与名单!$B$2,"是","否"),"未判定"))</f>
        <v>不适用</v>
      </c>
      <c r="K1722" s="5" t="str">
        <f t="shared" si="105"/>
        <v>非测试日纯氢</v>
      </c>
      <c r="L1722" s="6">
        <f t="shared" si="106"/>
        <v>104.7</v>
      </c>
      <c r="M1722" s="5">
        <f t="shared" si="107"/>
        <v>0</v>
      </c>
      <c r="N1722" s="5" t="s">
        <v>8508</v>
      </c>
      <c r="O1722" s="5" t="s">
        <v>8509</v>
      </c>
      <c r="P1722" s="5" t="s">
        <v>8510</v>
      </c>
    </row>
    <row r="1723" ht="19" customHeight="1" spans="1:16">
      <c r="A1723" s="5">
        <v>69</v>
      </c>
      <c r="B1723" s="5" t="s">
        <v>246</v>
      </c>
      <c r="C1723" s="5" t="s">
        <v>49</v>
      </c>
      <c r="D1723" s="8" t="s">
        <v>3418</v>
      </c>
      <c r="E1723" s="6">
        <v>76.6</v>
      </c>
      <c r="F1723" s="6">
        <v>115.3</v>
      </c>
      <c r="G1723" s="6">
        <v>108.7</v>
      </c>
      <c r="H1723" s="5" t="s">
        <v>120</v>
      </c>
      <c r="I1723" s="6">
        <f t="shared" si="104"/>
        <v>-38.7</v>
      </c>
      <c r="J1723" s="5" t="str">
        <f>IF(H1723="否","不适用",IF(AND(ISNUMBER(E1723),ISNUMBER(F1723)),IF(I1723&gt;规则与名单!$B$2,"是","否"),"未判定"))</f>
        <v>不适用</v>
      </c>
      <c r="K1723" s="5" t="str">
        <f t="shared" si="105"/>
        <v>非测试日纯氢</v>
      </c>
      <c r="L1723" s="6">
        <f t="shared" si="106"/>
        <v>108.7</v>
      </c>
      <c r="M1723" s="5">
        <f t="shared" si="107"/>
        <v>0</v>
      </c>
      <c r="N1723" s="5" t="s">
        <v>8511</v>
      </c>
      <c r="O1723" s="5" t="s">
        <v>8512</v>
      </c>
      <c r="P1723" s="5" t="s">
        <v>8513</v>
      </c>
    </row>
    <row r="1724" ht="19" customHeight="1" spans="1:16">
      <c r="A1724" s="5">
        <v>69</v>
      </c>
      <c r="B1724" s="5" t="s">
        <v>246</v>
      </c>
      <c r="C1724" s="5" t="s">
        <v>49</v>
      </c>
      <c r="D1724" s="8" t="s">
        <v>3422</v>
      </c>
      <c r="E1724" s="6">
        <v>155.6</v>
      </c>
      <c r="F1724" s="6">
        <v>159</v>
      </c>
      <c r="G1724" s="6">
        <v>144.4</v>
      </c>
      <c r="H1724" s="5" t="s">
        <v>120</v>
      </c>
      <c r="I1724" s="6">
        <f t="shared" si="104"/>
        <v>-3.40000000000001</v>
      </c>
      <c r="J1724" s="5" t="str">
        <f>IF(H1724="否","不适用",IF(AND(ISNUMBER(E1724),ISNUMBER(F1724)),IF(I1724&gt;规则与名单!$B$2,"是","否"),"未判定"))</f>
        <v>不适用</v>
      </c>
      <c r="K1724" s="5" t="str">
        <f t="shared" si="105"/>
        <v>非测试日纯氢</v>
      </c>
      <c r="L1724" s="6">
        <f t="shared" si="106"/>
        <v>144.4</v>
      </c>
      <c r="M1724" s="5">
        <f t="shared" si="107"/>
        <v>0</v>
      </c>
      <c r="N1724" s="5" t="s">
        <v>8514</v>
      </c>
      <c r="O1724" s="5" t="s">
        <v>8515</v>
      </c>
      <c r="P1724" s="5" t="s">
        <v>8516</v>
      </c>
    </row>
    <row r="1725" ht="19" customHeight="1" spans="1:16">
      <c r="A1725" s="5">
        <v>69</v>
      </c>
      <c r="B1725" s="5" t="s">
        <v>246</v>
      </c>
      <c r="C1725" s="5" t="s">
        <v>49</v>
      </c>
      <c r="D1725" s="8" t="s">
        <v>336</v>
      </c>
      <c r="E1725" s="6">
        <v>129.8</v>
      </c>
      <c r="F1725" s="6">
        <v>115.5</v>
      </c>
      <c r="G1725" s="6">
        <v>107.8</v>
      </c>
      <c r="H1725" s="5" t="s">
        <v>120</v>
      </c>
      <c r="I1725" s="6">
        <f t="shared" si="104"/>
        <v>14.3</v>
      </c>
      <c r="J1725" s="5" t="str">
        <f>IF(H1725="否","不适用",IF(AND(ISNUMBER(E1725),ISNUMBER(F1725)),IF(I1725&gt;规则与名单!$B$2,"是","否"),"未判定"))</f>
        <v>不适用</v>
      </c>
      <c r="K1725" s="5" t="str">
        <f t="shared" si="105"/>
        <v>非测试日纯氢</v>
      </c>
      <c r="L1725" s="6">
        <f t="shared" si="106"/>
        <v>107.8</v>
      </c>
      <c r="M1725" s="5">
        <f t="shared" si="107"/>
        <v>0</v>
      </c>
      <c r="N1725" s="5" t="s">
        <v>8517</v>
      </c>
      <c r="O1725" s="5" t="s">
        <v>8518</v>
      </c>
      <c r="P1725" s="5" t="s">
        <v>8519</v>
      </c>
    </row>
    <row r="1726" ht="19" customHeight="1" spans="1:16">
      <c r="A1726" s="5">
        <v>69</v>
      </c>
      <c r="B1726" s="5" t="s">
        <v>246</v>
      </c>
      <c r="C1726" s="5" t="s">
        <v>49</v>
      </c>
      <c r="D1726" s="8" t="s">
        <v>653</v>
      </c>
      <c r="E1726" s="6">
        <v>102.7</v>
      </c>
      <c r="F1726" s="6">
        <v>110.1</v>
      </c>
      <c r="G1726" s="6">
        <v>102.3</v>
      </c>
      <c r="H1726" s="5" t="s">
        <v>120</v>
      </c>
      <c r="I1726" s="6">
        <f t="shared" si="104"/>
        <v>-7.39999999999999</v>
      </c>
      <c r="J1726" s="5" t="str">
        <f>IF(H1726="否","不适用",IF(AND(ISNUMBER(E1726),ISNUMBER(F1726)),IF(I1726&gt;规则与名单!$B$2,"是","否"),"未判定"))</f>
        <v>不适用</v>
      </c>
      <c r="K1726" s="5" t="str">
        <f t="shared" si="105"/>
        <v>非测试日纯氢</v>
      </c>
      <c r="L1726" s="6">
        <f t="shared" si="106"/>
        <v>102.3</v>
      </c>
      <c r="M1726" s="5">
        <f t="shared" si="107"/>
        <v>0</v>
      </c>
      <c r="N1726" s="5" t="s">
        <v>8520</v>
      </c>
      <c r="O1726" s="5" t="s">
        <v>8521</v>
      </c>
      <c r="P1726" s="5" t="s">
        <v>8522</v>
      </c>
    </row>
    <row r="1727" ht="19" customHeight="1" spans="1:16">
      <c r="A1727" s="5">
        <v>69</v>
      </c>
      <c r="B1727" s="5" t="s">
        <v>246</v>
      </c>
      <c r="C1727" s="5" t="s">
        <v>49</v>
      </c>
      <c r="D1727" s="8" t="s">
        <v>140</v>
      </c>
      <c r="E1727" s="6">
        <v>105</v>
      </c>
      <c r="F1727" s="6">
        <v>114.3</v>
      </c>
      <c r="G1727" s="6">
        <v>104.3</v>
      </c>
      <c r="H1727" s="5" t="s">
        <v>120</v>
      </c>
      <c r="I1727" s="6">
        <f t="shared" si="104"/>
        <v>-9.3</v>
      </c>
      <c r="J1727" s="5" t="str">
        <f>IF(H1727="否","不适用",IF(AND(ISNUMBER(E1727),ISNUMBER(F1727)),IF(I1727&gt;规则与名单!$B$2,"是","否"),"未判定"))</f>
        <v>不适用</v>
      </c>
      <c r="K1727" s="5" t="str">
        <f t="shared" si="105"/>
        <v>非测试日纯氢</v>
      </c>
      <c r="L1727" s="6">
        <f t="shared" si="106"/>
        <v>104.3</v>
      </c>
      <c r="M1727" s="5">
        <f t="shared" si="107"/>
        <v>0</v>
      </c>
      <c r="N1727" s="5" t="s">
        <v>8523</v>
      </c>
      <c r="O1727" s="5" t="s">
        <v>8524</v>
      </c>
      <c r="P1727" s="5" t="s">
        <v>8525</v>
      </c>
    </row>
    <row r="1728" ht="19" customHeight="1" spans="1:16">
      <c r="A1728" s="5">
        <v>69</v>
      </c>
      <c r="B1728" s="5" t="s">
        <v>246</v>
      </c>
      <c r="C1728" s="5" t="s">
        <v>49</v>
      </c>
      <c r="D1728" s="8" t="s">
        <v>115</v>
      </c>
      <c r="E1728" s="6">
        <v>102.9</v>
      </c>
      <c r="F1728" s="6">
        <v>113.4</v>
      </c>
      <c r="G1728" s="6">
        <v>102.4</v>
      </c>
      <c r="H1728" s="5" t="s">
        <v>120</v>
      </c>
      <c r="I1728" s="6">
        <f t="shared" si="104"/>
        <v>-10.5</v>
      </c>
      <c r="J1728" s="5" t="str">
        <f>IF(H1728="否","不适用",IF(AND(ISNUMBER(E1728),ISNUMBER(F1728)),IF(I1728&gt;规则与名单!$B$2,"是","否"),"未判定"))</f>
        <v>不适用</v>
      </c>
      <c r="K1728" s="5" t="str">
        <f t="shared" si="105"/>
        <v>非测试日纯氢</v>
      </c>
      <c r="L1728" s="6">
        <f t="shared" si="106"/>
        <v>102.4</v>
      </c>
      <c r="M1728" s="5">
        <f t="shared" si="107"/>
        <v>0</v>
      </c>
      <c r="N1728" s="5" t="s">
        <v>8526</v>
      </c>
      <c r="O1728" s="5" t="s">
        <v>8527</v>
      </c>
      <c r="P1728" s="5" t="s">
        <v>8528</v>
      </c>
    </row>
    <row r="1729" ht="19" customHeight="1" spans="1:16">
      <c r="A1729" s="5">
        <v>70</v>
      </c>
      <c r="B1729" s="5" t="s">
        <v>247</v>
      </c>
      <c r="C1729" s="5" t="s">
        <v>49</v>
      </c>
      <c r="D1729" s="8" t="s">
        <v>114</v>
      </c>
      <c r="E1729" s="6">
        <v>264.7</v>
      </c>
      <c r="F1729" s="6">
        <v>252.2</v>
      </c>
      <c r="G1729" s="6">
        <v>246.6</v>
      </c>
      <c r="H1729" s="5" t="s">
        <v>120</v>
      </c>
      <c r="I1729" s="6">
        <f t="shared" si="104"/>
        <v>12.5</v>
      </c>
      <c r="J1729" s="5" t="str">
        <f>IF(H1729="否","不适用",IF(AND(ISNUMBER(E1729),ISNUMBER(F1729)),IF(I1729&gt;规则与名单!$B$2,"是","否"),"未判定"))</f>
        <v>不适用</v>
      </c>
      <c r="K1729" s="5" t="str">
        <f t="shared" si="105"/>
        <v>非测试日纯氢</v>
      </c>
      <c r="L1729" s="6">
        <f t="shared" si="106"/>
        <v>246.6</v>
      </c>
      <c r="M1729" s="5">
        <f t="shared" si="107"/>
        <v>0</v>
      </c>
      <c r="N1729" s="5" t="s">
        <v>8529</v>
      </c>
      <c r="O1729" s="5" t="s">
        <v>8530</v>
      </c>
      <c r="P1729" s="5" t="s">
        <v>8531</v>
      </c>
    </row>
    <row r="1730" ht="19" customHeight="1" spans="1:16">
      <c r="A1730" s="5">
        <v>70</v>
      </c>
      <c r="B1730" s="5" t="s">
        <v>247</v>
      </c>
      <c r="C1730" s="5" t="s">
        <v>49</v>
      </c>
      <c r="D1730" s="8" t="s">
        <v>605</v>
      </c>
      <c r="E1730" s="6">
        <v>220.5</v>
      </c>
      <c r="F1730" s="6">
        <v>329.6</v>
      </c>
      <c r="G1730" s="6">
        <v>320.7</v>
      </c>
      <c r="H1730" s="5" t="s">
        <v>120</v>
      </c>
      <c r="I1730" s="6">
        <f t="shared" ref="I1730:I1793" si="108">IF(AND(ISNUMBER(E1730),ISNUMBER(F1730)),E1730-F1730,"")</f>
        <v>-109.1</v>
      </c>
      <c r="J1730" s="5" t="str">
        <f>IF(H1730="否","不适用",IF(AND(ISNUMBER(E1730),ISNUMBER(F1730)),IF(I1730&gt;规则与名单!$B$2,"是","否"),"未判定"))</f>
        <v>不适用</v>
      </c>
      <c r="K1730" s="5" t="str">
        <f t="shared" ref="K1730:K1793" si="109">IF(J1730="是",IF(ISNUMBER(F1730),"测试日GPS","缺失"),IF(ISNUMBER(G1730),"非测试日纯氢",IF(AND(H1730="是",J1730="未判定"),IF(ISNUMBER(F1730),"测试名单无纯氢GPS","缺失"),IF(ISNUMBER(E1730),"非测试日仪表","缺失"))))</f>
        <v>非测试日纯氢</v>
      </c>
      <c r="L1730" s="6">
        <f t="shared" ref="L1730:L1793" si="110">IF(K1730="缺失","",IF(K1730="非测试日纯氢",G1730,IF(K1730="非测试日仪表",E1730,F1730)))</f>
        <v>320.7</v>
      </c>
      <c r="M1730" s="5">
        <f t="shared" ref="M1730:M1793" si="111">IF(K1730="缺失",1,0)</f>
        <v>0</v>
      </c>
      <c r="N1730" s="5" t="s">
        <v>8532</v>
      </c>
      <c r="O1730" s="5" t="s">
        <v>8533</v>
      </c>
      <c r="P1730" s="5" t="s">
        <v>8534</v>
      </c>
    </row>
    <row r="1731" ht="19" customHeight="1" spans="1:16">
      <c r="A1731" s="5">
        <v>70</v>
      </c>
      <c r="B1731" s="5" t="s">
        <v>247</v>
      </c>
      <c r="C1731" s="5" t="s">
        <v>49</v>
      </c>
      <c r="D1731" s="8" t="s">
        <v>186</v>
      </c>
      <c r="E1731" s="6">
        <v>389.1</v>
      </c>
      <c r="F1731" s="6">
        <v>318.8</v>
      </c>
      <c r="G1731" s="6">
        <v>297.6</v>
      </c>
      <c r="H1731" s="5" t="s">
        <v>120</v>
      </c>
      <c r="I1731" s="6">
        <f t="shared" si="108"/>
        <v>70.3</v>
      </c>
      <c r="J1731" s="5" t="str">
        <f>IF(H1731="否","不适用",IF(AND(ISNUMBER(E1731),ISNUMBER(F1731)),IF(I1731&gt;规则与名单!$B$2,"是","否"),"未判定"))</f>
        <v>不适用</v>
      </c>
      <c r="K1731" s="5" t="str">
        <f t="shared" si="109"/>
        <v>非测试日纯氢</v>
      </c>
      <c r="L1731" s="6">
        <f t="shared" si="110"/>
        <v>297.6</v>
      </c>
      <c r="M1731" s="5">
        <f t="shared" si="111"/>
        <v>0</v>
      </c>
      <c r="N1731" s="5" t="s">
        <v>8535</v>
      </c>
      <c r="O1731" s="5" t="s">
        <v>8536</v>
      </c>
      <c r="P1731" s="5" t="s">
        <v>8537</v>
      </c>
    </row>
    <row r="1732" ht="19" customHeight="1" spans="1:16">
      <c r="A1732" s="5">
        <v>70</v>
      </c>
      <c r="B1732" s="5" t="s">
        <v>247</v>
      </c>
      <c r="C1732" s="5" t="s">
        <v>49</v>
      </c>
      <c r="D1732" s="8" t="s">
        <v>165</v>
      </c>
      <c r="E1732" s="6">
        <v>641.6</v>
      </c>
      <c r="F1732" s="6">
        <v>614.5</v>
      </c>
      <c r="G1732" s="6">
        <v>583.5</v>
      </c>
      <c r="H1732" s="5" t="s">
        <v>120</v>
      </c>
      <c r="I1732" s="6">
        <f t="shared" si="108"/>
        <v>27.1</v>
      </c>
      <c r="J1732" s="5" t="str">
        <f>IF(H1732="否","不适用",IF(AND(ISNUMBER(E1732),ISNUMBER(F1732)),IF(I1732&gt;规则与名单!$B$2,"是","否"),"未判定"))</f>
        <v>不适用</v>
      </c>
      <c r="K1732" s="5" t="str">
        <f t="shared" si="109"/>
        <v>非测试日纯氢</v>
      </c>
      <c r="L1732" s="6">
        <f t="shared" si="110"/>
        <v>583.5</v>
      </c>
      <c r="M1732" s="5">
        <f t="shared" si="111"/>
        <v>0</v>
      </c>
      <c r="N1732" s="5" t="s">
        <v>8538</v>
      </c>
      <c r="O1732" s="5" t="s">
        <v>8539</v>
      </c>
      <c r="P1732" s="5" t="s">
        <v>8540</v>
      </c>
    </row>
    <row r="1733" ht="19" customHeight="1" spans="1:16">
      <c r="A1733" s="5">
        <v>70</v>
      </c>
      <c r="B1733" s="5" t="s">
        <v>247</v>
      </c>
      <c r="C1733" s="5" t="s">
        <v>49</v>
      </c>
      <c r="D1733" s="8" t="s">
        <v>151</v>
      </c>
      <c r="E1733" s="6">
        <v>300</v>
      </c>
      <c r="F1733" s="6">
        <v>344</v>
      </c>
      <c r="G1733" s="6">
        <v>337</v>
      </c>
      <c r="H1733" s="5" t="s">
        <v>120</v>
      </c>
      <c r="I1733" s="6">
        <f t="shared" si="108"/>
        <v>-44</v>
      </c>
      <c r="J1733" s="5" t="str">
        <f>IF(H1733="否","不适用",IF(AND(ISNUMBER(E1733),ISNUMBER(F1733)),IF(I1733&gt;规则与名单!$B$2,"是","否"),"未判定"))</f>
        <v>不适用</v>
      </c>
      <c r="K1733" s="5" t="str">
        <f t="shared" si="109"/>
        <v>非测试日纯氢</v>
      </c>
      <c r="L1733" s="6">
        <f t="shared" si="110"/>
        <v>337</v>
      </c>
      <c r="M1733" s="5">
        <f t="shared" si="111"/>
        <v>0</v>
      </c>
      <c r="N1733" s="5" t="s">
        <v>8541</v>
      </c>
      <c r="O1733" s="5" t="s">
        <v>8542</v>
      </c>
      <c r="P1733" s="5" t="s">
        <v>8543</v>
      </c>
    </row>
    <row r="1734" ht="19" customHeight="1" spans="1:16">
      <c r="A1734" s="5">
        <v>70</v>
      </c>
      <c r="B1734" s="5" t="s">
        <v>247</v>
      </c>
      <c r="C1734" s="5" t="s">
        <v>49</v>
      </c>
      <c r="D1734" s="8" t="s">
        <v>3358</v>
      </c>
      <c r="E1734" s="6">
        <v>326.6</v>
      </c>
      <c r="F1734" s="6">
        <v>365.1</v>
      </c>
      <c r="G1734" s="6">
        <v>345.4</v>
      </c>
      <c r="H1734" s="5" t="s">
        <v>120</v>
      </c>
      <c r="I1734" s="6">
        <f t="shared" si="108"/>
        <v>-38.5</v>
      </c>
      <c r="J1734" s="5" t="str">
        <f>IF(H1734="否","不适用",IF(AND(ISNUMBER(E1734),ISNUMBER(F1734)),IF(I1734&gt;规则与名单!$B$2,"是","否"),"未判定"))</f>
        <v>不适用</v>
      </c>
      <c r="K1734" s="5" t="str">
        <f t="shared" si="109"/>
        <v>非测试日纯氢</v>
      </c>
      <c r="L1734" s="6">
        <f t="shared" si="110"/>
        <v>345.4</v>
      </c>
      <c r="M1734" s="5">
        <f t="shared" si="111"/>
        <v>0</v>
      </c>
      <c r="N1734" s="5" t="s">
        <v>8544</v>
      </c>
      <c r="O1734" s="5" t="s">
        <v>8545</v>
      </c>
      <c r="P1734" s="5" t="s">
        <v>8546</v>
      </c>
    </row>
    <row r="1735" ht="19" customHeight="1" spans="1:16">
      <c r="A1735" s="5">
        <v>70</v>
      </c>
      <c r="B1735" s="5" t="s">
        <v>247</v>
      </c>
      <c r="C1735" s="5" t="s">
        <v>49</v>
      </c>
      <c r="D1735" s="8" t="s">
        <v>272</v>
      </c>
      <c r="E1735" s="6">
        <v>577.1</v>
      </c>
      <c r="F1735" s="6">
        <v>590.2</v>
      </c>
      <c r="G1735" s="6">
        <v>559.8</v>
      </c>
      <c r="H1735" s="5" t="s">
        <v>120</v>
      </c>
      <c r="I1735" s="6">
        <f t="shared" si="108"/>
        <v>-13.1</v>
      </c>
      <c r="J1735" s="5" t="str">
        <f>IF(H1735="否","不适用",IF(AND(ISNUMBER(E1735),ISNUMBER(F1735)),IF(I1735&gt;规则与名单!$B$2,"是","否"),"未判定"))</f>
        <v>不适用</v>
      </c>
      <c r="K1735" s="5" t="str">
        <f t="shared" si="109"/>
        <v>非测试日纯氢</v>
      </c>
      <c r="L1735" s="6">
        <f t="shared" si="110"/>
        <v>559.8</v>
      </c>
      <c r="M1735" s="5">
        <f t="shared" si="111"/>
        <v>0</v>
      </c>
      <c r="N1735" s="5" t="s">
        <v>8547</v>
      </c>
      <c r="O1735" s="5" t="s">
        <v>8548</v>
      </c>
      <c r="P1735" s="5" t="s">
        <v>8549</v>
      </c>
    </row>
    <row r="1736" ht="19" customHeight="1" spans="1:16">
      <c r="A1736" s="5">
        <v>70</v>
      </c>
      <c r="B1736" s="5" t="s">
        <v>247</v>
      </c>
      <c r="C1736" s="5" t="s">
        <v>49</v>
      </c>
      <c r="D1736" s="8" t="s">
        <v>506</v>
      </c>
      <c r="E1736" s="6">
        <v>415.9</v>
      </c>
      <c r="F1736" s="6">
        <v>372.8</v>
      </c>
      <c r="G1736" s="6">
        <v>352.3</v>
      </c>
      <c r="H1736" s="5" t="s">
        <v>120</v>
      </c>
      <c r="I1736" s="6">
        <f t="shared" si="108"/>
        <v>43.1</v>
      </c>
      <c r="J1736" s="5" t="str">
        <f>IF(H1736="否","不适用",IF(AND(ISNUMBER(E1736),ISNUMBER(F1736)),IF(I1736&gt;规则与名单!$B$2,"是","否"),"未判定"))</f>
        <v>不适用</v>
      </c>
      <c r="K1736" s="5" t="str">
        <f t="shared" si="109"/>
        <v>非测试日纯氢</v>
      </c>
      <c r="L1736" s="6">
        <f t="shared" si="110"/>
        <v>352.3</v>
      </c>
      <c r="M1736" s="5">
        <f t="shared" si="111"/>
        <v>0</v>
      </c>
      <c r="N1736" s="5" t="s">
        <v>8550</v>
      </c>
      <c r="O1736" s="5" t="s">
        <v>8551</v>
      </c>
      <c r="P1736" s="5" t="s">
        <v>8552</v>
      </c>
    </row>
    <row r="1737" ht="19" customHeight="1" spans="1:16">
      <c r="A1737" s="5">
        <v>70</v>
      </c>
      <c r="B1737" s="5" t="s">
        <v>247</v>
      </c>
      <c r="C1737" s="5" t="s">
        <v>49</v>
      </c>
      <c r="D1737" s="8" t="s">
        <v>673</v>
      </c>
      <c r="E1737" s="6">
        <v>589.3</v>
      </c>
      <c r="F1737" s="6">
        <v>558.5</v>
      </c>
      <c r="G1737" s="6">
        <v>484.5</v>
      </c>
      <c r="H1737" s="5" t="s">
        <v>120</v>
      </c>
      <c r="I1737" s="6">
        <f t="shared" si="108"/>
        <v>30.8</v>
      </c>
      <c r="J1737" s="5" t="str">
        <f>IF(H1737="否","不适用",IF(AND(ISNUMBER(E1737),ISNUMBER(F1737)),IF(I1737&gt;规则与名单!$B$2,"是","否"),"未判定"))</f>
        <v>不适用</v>
      </c>
      <c r="K1737" s="5" t="str">
        <f t="shared" si="109"/>
        <v>非测试日纯氢</v>
      </c>
      <c r="L1737" s="6">
        <f t="shared" si="110"/>
        <v>484.5</v>
      </c>
      <c r="M1737" s="5">
        <f t="shared" si="111"/>
        <v>0</v>
      </c>
      <c r="N1737" s="5" t="s">
        <v>8553</v>
      </c>
      <c r="O1737" s="5" t="s">
        <v>8554</v>
      </c>
      <c r="P1737" s="5" t="s">
        <v>8555</v>
      </c>
    </row>
    <row r="1738" ht="19" customHeight="1" spans="1:16">
      <c r="A1738" s="5">
        <v>70</v>
      </c>
      <c r="B1738" s="5" t="s">
        <v>247</v>
      </c>
      <c r="C1738" s="5" t="s">
        <v>49</v>
      </c>
      <c r="D1738" s="8" t="s">
        <v>183</v>
      </c>
      <c r="E1738" s="6">
        <v>518.4</v>
      </c>
      <c r="F1738" s="6">
        <v>527.9</v>
      </c>
      <c r="G1738" s="6">
        <v>506.9</v>
      </c>
      <c r="H1738" s="5" t="s">
        <v>120</v>
      </c>
      <c r="I1738" s="6">
        <f t="shared" si="108"/>
        <v>-9.5</v>
      </c>
      <c r="J1738" s="5" t="str">
        <f>IF(H1738="否","不适用",IF(AND(ISNUMBER(E1738),ISNUMBER(F1738)),IF(I1738&gt;规则与名单!$B$2,"是","否"),"未判定"))</f>
        <v>不适用</v>
      </c>
      <c r="K1738" s="5" t="str">
        <f t="shared" si="109"/>
        <v>非测试日纯氢</v>
      </c>
      <c r="L1738" s="6">
        <f t="shared" si="110"/>
        <v>506.9</v>
      </c>
      <c r="M1738" s="5">
        <f t="shared" si="111"/>
        <v>0</v>
      </c>
      <c r="N1738" s="5" t="s">
        <v>8556</v>
      </c>
      <c r="O1738" s="5" t="s">
        <v>8557</v>
      </c>
      <c r="P1738" s="5" t="s">
        <v>8558</v>
      </c>
    </row>
    <row r="1739" ht="19" customHeight="1" spans="1:16">
      <c r="A1739" s="5">
        <v>70</v>
      </c>
      <c r="B1739" s="5" t="s">
        <v>247</v>
      </c>
      <c r="C1739" s="5" t="s">
        <v>49</v>
      </c>
      <c r="D1739" s="8" t="s">
        <v>431</v>
      </c>
      <c r="E1739" s="6">
        <v>565.4</v>
      </c>
      <c r="F1739" s="6">
        <v>574.4</v>
      </c>
      <c r="G1739" s="6">
        <v>324.2</v>
      </c>
      <c r="H1739" s="5" t="s">
        <v>120</v>
      </c>
      <c r="I1739" s="6">
        <f t="shared" si="108"/>
        <v>-9</v>
      </c>
      <c r="J1739" s="5" t="str">
        <f>IF(H1739="否","不适用",IF(AND(ISNUMBER(E1739),ISNUMBER(F1739)),IF(I1739&gt;规则与名单!$B$2,"是","否"),"未判定"))</f>
        <v>不适用</v>
      </c>
      <c r="K1739" s="5" t="str">
        <f t="shared" si="109"/>
        <v>非测试日纯氢</v>
      </c>
      <c r="L1739" s="6">
        <f t="shared" si="110"/>
        <v>324.2</v>
      </c>
      <c r="M1739" s="5">
        <f t="shared" si="111"/>
        <v>0</v>
      </c>
      <c r="N1739" s="5" t="s">
        <v>8559</v>
      </c>
      <c r="O1739" s="5" t="s">
        <v>8560</v>
      </c>
      <c r="P1739" s="5" t="s">
        <v>8561</v>
      </c>
    </row>
    <row r="1740" ht="19" customHeight="1" spans="1:16">
      <c r="A1740" s="5">
        <v>70</v>
      </c>
      <c r="B1740" s="5" t="s">
        <v>247</v>
      </c>
      <c r="C1740" s="5" t="s">
        <v>49</v>
      </c>
      <c r="D1740" s="8" t="s">
        <v>3377</v>
      </c>
      <c r="E1740" s="6">
        <v>165.3</v>
      </c>
      <c r="F1740" s="6">
        <v>207.4</v>
      </c>
      <c r="G1740" s="6">
        <v>111.9</v>
      </c>
      <c r="H1740" s="5" t="s">
        <v>120</v>
      </c>
      <c r="I1740" s="6">
        <f t="shared" si="108"/>
        <v>-42.1</v>
      </c>
      <c r="J1740" s="5" t="str">
        <f>IF(H1740="否","不适用",IF(AND(ISNUMBER(E1740),ISNUMBER(F1740)),IF(I1740&gt;规则与名单!$B$2,"是","否"),"未判定"))</f>
        <v>不适用</v>
      </c>
      <c r="K1740" s="5" t="str">
        <f t="shared" si="109"/>
        <v>非测试日纯氢</v>
      </c>
      <c r="L1740" s="6">
        <f t="shared" si="110"/>
        <v>111.9</v>
      </c>
      <c r="M1740" s="5">
        <f t="shared" si="111"/>
        <v>0</v>
      </c>
      <c r="N1740" s="5" t="s">
        <v>8562</v>
      </c>
      <c r="O1740" s="5" t="s">
        <v>8563</v>
      </c>
      <c r="P1740" s="5" t="s">
        <v>8564</v>
      </c>
    </row>
    <row r="1741" ht="19" customHeight="1" spans="1:16">
      <c r="A1741" s="5">
        <v>70</v>
      </c>
      <c r="B1741" s="5" t="s">
        <v>247</v>
      </c>
      <c r="C1741" s="5" t="s">
        <v>49</v>
      </c>
      <c r="D1741" s="8" t="s">
        <v>407</v>
      </c>
      <c r="E1741" s="6">
        <v>405.9</v>
      </c>
      <c r="F1741" s="6">
        <v>377.6</v>
      </c>
      <c r="G1741" s="6">
        <v>235.7</v>
      </c>
      <c r="H1741" s="5" t="s">
        <v>120</v>
      </c>
      <c r="I1741" s="6">
        <f t="shared" si="108"/>
        <v>28.3</v>
      </c>
      <c r="J1741" s="5" t="str">
        <f>IF(H1741="否","不适用",IF(AND(ISNUMBER(E1741),ISNUMBER(F1741)),IF(I1741&gt;规则与名单!$B$2,"是","否"),"未判定"))</f>
        <v>不适用</v>
      </c>
      <c r="K1741" s="5" t="str">
        <f t="shared" si="109"/>
        <v>非测试日纯氢</v>
      </c>
      <c r="L1741" s="6">
        <f t="shared" si="110"/>
        <v>235.7</v>
      </c>
      <c r="M1741" s="5">
        <f t="shared" si="111"/>
        <v>0</v>
      </c>
      <c r="N1741" s="5" t="s">
        <v>8565</v>
      </c>
      <c r="O1741" s="5" t="s">
        <v>8566</v>
      </c>
      <c r="P1741" s="5" t="s">
        <v>8567</v>
      </c>
    </row>
    <row r="1742" ht="19" customHeight="1" spans="1:16">
      <c r="A1742" s="5">
        <v>70</v>
      </c>
      <c r="B1742" s="5" t="s">
        <v>247</v>
      </c>
      <c r="C1742" s="5" t="s">
        <v>49</v>
      </c>
      <c r="D1742" s="8" t="s">
        <v>411</v>
      </c>
      <c r="E1742" s="6">
        <v>584</v>
      </c>
      <c r="F1742" s="6">
        <v>626.8</v>
      </c>
      <c r="G1742" s="6">
        <v>454.6</v>
      </c>
      <c r="H1742" s="5" t="s">
        <v>120</v>
      </c>
      <c r="I1742" s="6">
        <f t="shared" si="108"/>
        <v>-42.8</v>
      </c>
      <c r="J1742" s="5" t="str">
        <f>IF(H1742="否","不适用",IF(AND(ISNUMBER(E1742),ISNUMBER(F1742)),IF(I1742&gt;规则与名单!$B$2,"是","否"),"未判定"))</f>
        <v>不适用</v>
      </c>
      <c r="K1742" s="5" t="str">
        <f t="shared" si="109"/>
        <v>非测试日纯氢</v>
      </c>
      <c r="L1742" s="6">
        <f t="shared" si="110"/>
        <v>454.6</v>
      </c>
      <c r="M1742" s="5">
        <f t="shared" si="111"/>
        <v>0</v>
      </c>
      <c r="N1742" s="5" t="s">
        <v>8568</v>
      </c>
      <c r="O1742" s="5" t="s">
        <v>8569</v>
      </c>
      <c r="P1742" s="5" t="s">
        <v>8570</v>
      </c>
    </row>
    <row r="1743" ht="19" customHeight="1" spans="1:16">
      <c r="A1743" s="5">
        <v>70</v>
      </c>
      <c r="B1743" s="5" t="s">
        <v>247</v>
      </c>
      <c r="C1743" s="5" t="s">
        <v>49</v>
      </c>
      <c r="D1743" s="8" t="s">
        <v>251</v>
      </c>
      <c r="E1743" s="6">
        <v>346.4</v>
      </c>
      <c r="F1743" s="6">
        <v>549.8</v>
      </c>
      <c r="G1743" s="6">
        <v>465.3</v>
      </c>
      <c r="H1743" s="5" t="s">
        <v>120</v>
      </c>
      <c r="I1743" s="6">
        <f t="shared" si="108"/>
        <v>-203.4</v>
      </c>
      <c r="J1743" s="5" t="str">
        <f>IF(H1743="否","不适用",IF(AND(ISNUMBER(E1743),ISNUMBER(F1743)),IF(I1743&gt;规则与名单!$B$2,"是","否"),"未判定"))</f>
        <v>不适用</v>
      </c>
      <c r="K1743" s="5" t="str">
        <f t="shared" si="109"/>
        <v>非测试日纯氢</v>
      </c>
      <c r="L1743" s="6">
        <f t="shared" si="110"/>
        <v>465.3</v>
      </c>
      <c r="M1743" s="5">
        <f t="shared" si="111"/>
        <v>0</v>
      </c>
      <c r="N1743" s="5" t="s">
        <v>8571</v>
      </c>
      <c r="O1743" s="5" t="s">
        <v>8572</v>
      </c>
      <c r="P1743" s="5" t="s">
        <v>8573</v>
      </c>
    </row>
    <row r="1744" ht="19" customHeight="1" spans="1:16">
      <c r="A1744" s="5">
        <v>70</v>
      </c>
      <c r="B1744" s="5" t="s">
        <v>247</v>
      </c>
      <c r="C1744" s="5" t="s">
        <v>49</v>
      </c>
      <c r="D1744" s="8" t="s">
        <v>472</v>
      </c>
      <c r="E1744" s="6">
        <v>735.2</v>
      </c>
      <c r="F1744" s="6">
        <v>543.4</v>
      </c>
      <c r="G1744" s="6">
        <v>522.9</v>
      </c>
      <c r="H1744" s="5" t="s">
        <v>120</v>
      </c>
      <c r="I1744" s="6">
        <f t="shared" si="108"/>
        <v>191.8</v>
      </c>
      <c r="J1744" s="5" t="str">
        <f>IF(H1744="否","不适用",IF(AND(ISNUMBER(E1744),ISNUMBER(F1744)),IF(I1744&gt;规则与名单!$B$2,"是","否"),"未判定"))</f>
        <v>不适用</v>
      </c>
      <c r="K1744" s="5" t="str">
        <f t="shared" si="109"/>
        <v>非测试日纯氢</v>
      </c>
      <c r="L1744" s="6">
        <f t="shared" si="110"/>
        <v>522.9</v>
      </c>
      <c r="M1744" s="5">
        <f t="shared" si="111"/>
        <v>0</v>
      </c>
      <c r="N1744" s="5" t="s">
        <v>8574</v>
      </c>
      <c r="O1744" s="5" t="s">
        <v>8575</v>
      </c>
      <c r="P1744" s="5" t="s">
        <v>8576</v>
      </c>
    </row>
    <row r="1745" ht="19" customHeight="1" spans="1:16">
      <c r="A1745" s="5">
        <v>70</v>
      </c>
      <c r="B1745" s="5" t="s">
        <v>247</v>
      </c>
      <c r="C1745" s="5" t="s">
        <v>49</v>
      </c>
      <c r="D1745" s="8" t="s">
        <v>466</v>
      </c>
      <c r="E1745" s="6">
        <v>567.7</v>
      </c>
      <c r="F1745" s="6">
        <v>556.7</v>
      </c>
      <c r="G1745" s="6">
        <v>539.2</v>
      </c>
      <c r="H1745" s="5" t="s">
        <v>120</v>
      </c>
      <c r="I1745" s="6">
        <f t="shared" si="108"/>
        <v>11</v>
      </c>
      <c r="J1745" s="5" t="str">
        <f>IF(H1745="否","不适用",IF(AND(ISNUMBER(E1745),ISNUMBER(F1745)),IF(I1745&gt;规则与名单!$B$2,"是","否"),"未判定"))</f>
        <v>不适用</v>
      </c>
      <c r="K1745" s="5" t="str">
        <f t="shared" si="109"/>
        <v>非测试日纯氢</v>
      </c>
      <c r="L1745" s="6">
        <f t="shared" si="110"/>
        <v>539.2</v>
      </c>
      <c r="M1745" s="5">
        <f t="shared" si="111"/>
        <v>0</v>
      </c>
      <c r="N1745" s="5" t="s">
        <v>8577</v>
      </c>
      <c r="O1745" s="5" t="s">
        <v>8578</v>
      </c>
      <c r="P1745" s="5" t="s">
        <v>8579</v>
      </c>
    </row>
    <row r="1746" ht="19" customHeight="1" spans="1:16">
      <c r="A1746" s="5">
        <v>70</v>
      </c>
      <c r="B1746" s="5" t="s">
        <v>247</v>
      </c>
      <c r="C1746" s="5" t="s">
        <v>49</v>
      </c>
      <c r="D1746" s="8" t="s">
        <v>333</v>
      </c>
      <c r="E1746" s="6">
        <v>447.1</v>
      </c>
      <c r="F1746" s="6">
        <v>458.3</v>
      </c>
      <c r="G1746" s="6">
        <v>243.5</v>
      </c>
      <c r="H1746" s="5" t="s">
        <v>120</v>
      </c>
      <c r="I1746" s="6">
        <f t="shared" si="108"/>
        <v>-11.2</v>
      </c>
      <c r="J1746" s="5" t="str">
        <f>IF(H1746="否","不适用",IF(AND(ISNUMBER(E1746),ISNUMBER(F1746)),IF(I1746&gt;规则与名单!$B$2,"是","否"),"未判定"))</f>
        <v>不适用</v>
      </c>
      <c r="K1746" s="5" t="str">
        <f t="shared" si="109"/>
        <v>非测试日纯氢</v>
      </c>
      <c r="L1746" s="6">
        <f t="shared" si="110"/>
        <v>243.5</v>
      </c>
      <c r="M1746" s="5">
        <f t="shared" si="111"/>
        <v>0</v>
      </c>
      <c r="N1746" s="5" t="s">
        <v>8580</v>
      </c>
      <c r="O1746" s="5" t="s">
        <v>8581</v>
      </c>
      <c r="P1746" s="5" t="s">
        <v>8582</v>
      </c>
    </row>
    <row r="1747" ht="19" customHeight="1" spans="1:16">
      <c r="A1747" s="5">
        <v>70</v>
      </c>
      <c r="B1747" s="5" t="s">
        <v>247</v>
      </c>
      <c r="C1747" s="5" t="s">
        <v>49</v>
      </c>
      <c r="D1747" s="8" t="s">
        <v>175</v>
      </c>
      <c r="E1747" s="6">
        <v>291.3</v>
      </c>
      <c r="F1747" s="6">
        <v>506.4</v>
      </c>
      <c r="G1747" s="6">
        <v>493.2</v>
      </c>
      <c r="H1747" s="5" t="s">
        <v>120</v>
      </c>
      <c r="I1747" s="6">
        <f t="shared" si="108"/>
        <v>-215.1</v>
      </c>
      <c r="J1747" s="5" t="str">
        <f>IF(H1747="否","不适用",IF(AND(ISNUMBER(E1747),ISNUMBER(F1747)),IF(I1747&gt;规则与名单!$B$2,"是","否"),"未判定"))</f>
        <v>不适用</v>
      </c>
      <c r="K1747" s="5" t="str">
        <f t="shared" si="109"/>
        <v>非测试日纯氢</v>
      </c>
      <c r="L1747" s="6">
        <f t="shared" si="110"/>
        <v>493.2</v>
      </c>
      <c r="M1747" s="5">
        <f t="shared" si="111"/>
        <v>0</v>
      </c>
      <c r="N1747" s="5" t="s">
        <v>8583</v>
      </c>
      <c r="O1747" s="5" t="s">
        <v>8584</v>
      </c>
      <c r="P1747" s="5" t="s">
        <v>8585</v>
      </c>
    </row>
    <row r="1748" ht="19" customHeight="1" spans="1:16">
      <c r="A1748" s="5">
        <v>70</v>
      </c>
      <c r="B1748" s="5" t="s">
        <v>247</v>
      </c>
      <c r="C1748" s="5" t="s">
        <v>49</v>
      </c>
      <c r="D1748" s="8" t="s">
        <v>3402</v>
      </c>
      <c r="E1748" s="6">
        <v>577.9</v>
      </c>
      <c r="F1748" s="6">
        <v>370.7</v>
      </c>
      <c r="G1748" s="6">
        <v>365.7</v>
      </c>
      <c r="H1748" s="5" t="s">
        <v>120</v>
      </c>
      <c r="I1748" s="6">
        <f t="shared" si="108"/>
        <v>207.2</v>
      </c>
      <c r="J1748" s="5" t="str">
        <f>IF(H1748="否","不适用",IF(AND(ISNUMBER(E1748),ISNUMBER(F1748)),IF(I1748&gt;规则与名单!$B$2,"是","否"),"未判定"))</f>
        <v>不适用</v>
      </c>
      <c r="K1748" s="5" t="str">
        <f t="shared" si="109"/>
        <v>非测试日纯氢</v>
      </c>
      <c r="L1748" s="6">
        <f t="shared" si="110"/>
        <v>365.7</v>
      </c>
      <c r="M1748" s="5">
        <f t="shared" si="111"/>
        <v>0</v>
      </c>
      <c r="N1748" s="5" t="s">
        <v>8586</v>
      </c>
      <c r="O1748" s="5" t="s">
        <v>8587</v>
      </c>
      <c r="P1748" s="5" t="s">
        <v>8588</v>
      </c>
    </row>
    <row r="1749" ht="19" customHeight="1" spans="1:16">
      <c r="A1749" s="5">
        <v>70</v>
      </c>
      <c r="B1749" s="5" t="s">
        <v>247</v>
      </c>
      <c r="C1749" s="5" t="s">
        <v>49</v>
      </c>
      <c r="D1749" s="8" t="s">
        <v>487</v>
      </c>
      <c r="E1749" s="6">
        <v>489.9</v>
      </c>
      <c r="F1749" s="6">
        <v>503.6</v>
      </c>
      <c r="G1749" s="6">
        <v>389.5</v>
      </c>
      <c r="H1749" s="5" t="s">
        <v>120</v>
      </c>
      <c r="I1749" s="6">
        <f t="shared" si="108"/>
        <v>-13.7</v>
      </c>
      <c r="J1749" s="5" t="str">
        <f>IF(H1749="否","不适用",IF(AND(ISNUMBER(E1749),ISNUMBER(F1749)),IF(I1749&gt;规则与名单!$B$2,"是","否"),"未判定"))</f>
        <v>不适用</v>
      </c>
      <c r="K1749" s="5" t="str">
        <f t="shared" si="109"/>
        <v>非测试日纯氢</v>
      </c>
      <c r="L1749" s="6">
        <f t="shared" si="110"/>
        <v>389.5</v>
      </c>
      <c r="M1749" s="5">
        <f t="shared" si="111"/>
        <v>0</v>
      </c>
      <c r="N1749" s="5" t="s">
        <v>8589</v>
      </c>
      <c r="O1749" s="5" t="s">
        <v>8590</v>
      </c>
      <c r="P1749" s="5" t="s">
        <v>8591</v>
      </c>
    </row>
    <row r="1750" ht="19" customHeight="1" spans="1:16">
      <c r="A1750" s="5">
        <v>70</v>
      </c>
      <c r="B1750" s="5" t="s">
        <v>247</v>
      </c>
      <c r="C1750" s="5" t="s">
        <v>49</v>
      </c>
      <c r="D1750" s="8" t="s">
        <v>121</v>
      </c>
      <c r="E1750" s="6">
        <v>390.1</v>
      </c>
      <c r="F1750" s="6">
        <v>391.7</v>
      </c>
      <c r="G1750" s="6">
        <v>352.7</v>
      </c>
      <c r="H1750" s="5" t="s">
        <v>120</v>
      </c>
      <c r="I1750" s="6">
        <f t="shared" si="108"/>
        <v>-1.59999999999997</v>
      </c>
      <c r="J1750" s="5" t="str">
        <f>IF(H1750="否","不适用",IF(AND(ISNUMBER(E1750),ISNUMBER(F1750)),IF(I1750&gt;规则与名单!$B$2,"是","否"),"未判定"))</f>
        <v>不适用</v>
      </c>
      <c r="K1750" s="5" t="str">
        <f t="shared" si="109"/>
        <v>非测试日纯氢</v>
      </c>
      <c r="L1750" s="6">
        <f t="shared" si="110"/>
        <v>352.7</v>
      </c>
      <c r="M1750" s="5">
        <f t="shared" si="111"/>
        <v>0</v>
      </c>
      <c r="N1750" s="5" t="s">
        <v>8592</v>
      </c>
      <c r="O1750" s="5" t="s">
        <v>8593</v>
      </c>
      <c r="P1750" s="5" t="s">
        <v>8594</v>
      </c>
    </row>
    <row r="1751" ht="19" customHeight="1" spans="1:16">
      <c r="A1751" s="5">
        <v>70</v>
      </c>
      <c r="B1751" s="5" t="s">
        <v>247</v>
      </c>
      <c r="C1751" s="5" t="s">
        <v>49</v>
      </c>
      <c r="D1751" s="8" t="s">
        <v>170</v>
      </c>
      <c r="E1751" s="6">
        <v>388.7</v>
      </c>
      <c r="F1751" s="6">
        <v>481.2</v>
      </c>
      <c r="G1751" s="6">
        <v>450.5</v>
      </c>
      <c r="H1751" s="5" t="s">
        <v>120</v>
      </c>
      <c r="I1751" s="6">
        <f t="shared" si="108"/>
        <v>-92.5</v>
      </c>
      <c r="J1751" s="5" t="str">
        <f>IF(H1751="否","不适用",IF(AND(ISNUMBER(E1751),ISNUMBER(F1751)),IF(I1751&gt;规则与名单!$B$2,"是","否"),"未判定"))</f>
        <v>不适用</v>
      </c>
      <c r="K1751" s="5" t="str">
        <f t="shared" si="109"/>
        <v>非测试日纯氢</v>
      </c>
      <c r="L1751" s="6">
        <f t="shared" si="110"/>
        <v>450.5</v>
      </c>
      <c r="M1751" s="5">
        <f t="shared" si="111"/>
        <v>0</v>
      </c>
      <c r="N1751" s="5" t="s">
        <v>8595</v>
      </c>
      <c r="O1751" s="5" t="s">
        <v>8596</v>
      </c>
      <c r="P1751" s="5" t="s">
        <v>8597</v>
      </c>
    </row>
    <row r="1752" ht="19" customHeight="1" spans="1:16">
      <c r="A1752" s="5">
        <v>70</v>
      </c>
      <c r="B1752" s="5" t="s">
        <v>247</v>
      </c>
      <c r="C1752" s="5" t="s">
        <v>49</v>
      </c>
      <c r="D1752" s="8" t="s">
        <v>644</v>
      </c>
      <c r="E1752" s="6">
        <v>246.7</v>
      </c>
      <c r="F1752" s="6">
        <v>290.6</v>
      </c>
      <c r="G1752" s="6">
        <v>287.7</v>
      </c>
      <c r="H1752" s="5" t="s">
        <v>120</v>
      </c>
      <c r="I1752" s="6">
        <f t="shared" si="108"/>
        <v>-43.9</v>
      </c>
      <c r="J1752" s="5" t="str">
        <f>IF(H1752="否","不适用",IF(AND(ISNUMBER(E1752),ISNUMBER(F1752)),IF(I1752&gt;规则与名单!$B$2,"是","否"),"未判定"))</f>
        <v>不适用</v>
      </c>
      <c r="K1752" s="5" t="str">
        <f t="shared" si="109"/>
        <v>非测试日纯氢</v>
      </c>
      <c r="L1752" s="6">
        <f t="shared" si="110"/>
        <v>287.7</v>
      </c>
      <c r="M1752" s="5">
        <f t="shared" si="111"/>
        <v>0</v>
      </c>
      <c r="N1752" s="5" t="s">
        <v>8598</v>
      </c>
      <c r="O1752" s="5" t="s">
        <v>8599</v>
      </c>
      <c r="P1752" s="5" t="s">
        <v>8600</v>
      </c>
    </row>
    <row r="1753" ht="19" customHeight="1" spans="1:16">
      <c r="A1753" s="5">
        <v>70</v>
      </c>
      <c r="B1753" s="5" t="s">
        <v>247</v>
      </c>
      <c r="C1753" s="5" t="s">
        <v>49</v>
      </c>
      <c r="D1753" s="8" t="s">
        <v>3418</v>
      </c>
      <c r="E1753" s="6">
        <v>759.9</v>
      </c>
      <c r="F1753" s="6">
        <v>647.1</v>
      </c>
      <c r="G1753" s="6">
        <v>633.1</v>
      </c>
      <c r="H1753" s="5" t="s">
        <v>120</v>
      </c>
      <c r="I1753" s="6">
        <f t="shared" si="108"/>
        <v>112.8</v>
      </c>
      <c r="J1753" s="5" t="str">
        <f>IF(H1753="否","不适用",IF(AND(ISNUMBER(E1753),ISNUMBER(F1753)),IF(I1753&gt;规则与名单!$B$2,"是","否"),"未判定"))</f>
        <v>不适用</v>
      </c>
      <c r="K1753" s="5" t="str">
        <f t="shared" si="109"/>
        <v>非测试日纯氢</v>
      </c>
      <c r="L1753" s="6">
        <f t="shared" si="110"/>
        <v>633.1</v>
      </c>
      <c r="M1753" s="5">
        <f t="shared" si="111"/>
        <v>0</v>
      </c>
      <c r="N1753" s="5" t="s">
        <v>8601</v>
      </c>
      <c r="O1753" s="5" t="s">
        <v>8602</v>
      </c>
      <c r="P1753" s="5" t="s">
        <v>8603</v>
      </c>
    </row>
    <row r="1754" ht="19" customHeight="1" spans="1:16">
      <c r="A1754" s="5">
        <v>70</v>
      </c>
      <c r="B1754" s="5" t="s">
        <v>247</v>
      </c>
      <c r="C1754" s="5" t="s">
        <v>49</v>
      </c>
      <c r="D1754" s="8" t="s">
        <v>3422</v>
      </c>
      <c r="E1754" s="6">
        <v>567.8</v>
      </c>
      <c r="F1754" s="6">
        <v>627.5</v>
      </c>
      <c r="G1754" s="6">
        <v>529.2</v>
      </c>
      <c r="H1754" s="5" t="s">
        <v>120</v>
      </c>
      <c r="I1754" s="6">
        <f t="shared" si="108"/>
        <v>-59.7</v>
      </c>
      <c r="J1754" s="5" t="str">
        <f>IF(H1754="否","不适用",IF(AND(ISNUMBER(E1754),ISNUMBER(F1754)),IF(I1754&gt;规则与名单!$B$2,"是","否"),"未判定"))</f>
        <v>不适用</v>
      </c>
      <c r="K1754" s="5" t="str">
        <f t="shared" si="109"/>
        <v>非测试日纯氢</v>
      </c>
      <c r="L1754" s="6">
        <f t="shared" si="110"/>
        <v>529.2</v>
      </c>
      <c r="M1754" s="5">
        <f t="shared" si="111"/>
        <v>0</v>
      </c>
      <c r="N1754" s="5" t="s">
        <v>8604</v>
      </c>
      <c r="O1754" s="5" t="s">
        <v>8605</v>
      </c>
      <c r="P1754" s="5" t="s">
        <v>8606</v>
      </c>
    </row>
    <row r="1755" ht="19" customHeight="1" spans="1:16">
      <c r="A1755" s="5">
        <v>70</v>
      </c>
      <c r="B1755" s="5" t="s">
        <v>247</v>
      </c>
      <c r="C1755" s="5" t="s">
        <v>49</v>
      </c>
      <c r="D1755" s="8" t="s">
        <v>336</v>
      </c>
      <c r="E1755" s="6">
        <v>686.1</v>
      </c>
      <c r="F1755" s="6">
        <v>656</v>
      </c>
      <c r="G1755" s="6">
        <v>628.5</v>
      </c>
      <c r="H1755" s="5" t="s">
        <v>120</v>
      </c>
      <c r="I1755" s="6">
        <f t="shared" si="108"/>
        <v>30.1</v>
      </c>
      <c r="J1755" s="5" t="str">
        <f>IF(H1755="否","不适用",IF(AND(ISNUMBER(E1755),ISNUMBER(F1755)),IF(I1755&gt;规则与名单!$B$2,"是","否"),"未判定"))</f>
        <v>不适用</v>
      </c>
      <c r="K1755" s="5" t="str">
        <f t="shared" si="109"/>
        <v>非测试日纯氢</v>
      </c>
      <c r="L1755" s="6">
        <f t="shared" si="110"/>
        <v>628.5</v>
      </c>
      <c r="M1755" s="5">
        <f t="shared" si="111"/>
        <v>0</v>
      </c>
      <c r="N1755" s="5" t="s">
        <v>8607</v>
      </c>
      <c r="O1755" s="5" t="s">
        <v>8608</v>
      </c>
      <c r="P1755" s="5" t="s">
        <v>8609</v>
      </c>
    </row>
    <row r="1756" ht="19" customHeight="1" spans="1:16">
      <c r="A1756" s="5">
        <v>70</v>
      </c>
      <c r="B1756" s="5" t="s">
        <v>247</v>
      </c>
      <c r="C1756" s="5" t="s">
        <v>49</v>
      </c>
      <c r="D1756" s="8" t="s">
        <v>653</v>
      </c>
      <c r="E1756" s="6">
        <v>551.3</v>
      </c>
      <c r="F1756" s="6">
        <v>666.1</v>
      </c>
      <c r="G1756" s="6">
        <v>645.7</v>
      </c>
      <c r="H1756" s="5" t="s">
        <v>120</v>
      </c>
      <c r="I1756" s="6">
        <f t="shared" si="108"/>
        <v>-114.8</v>
      </c>
      <c r="J1756" s="5" t="str">
        <f>IF(H1756="否","不适用",IF(AND(ISNUMBER(E1756),ISNUMBER(F1756)),IF(I1756&gt;规则与名单!$B$2,"是","否"),"未判定"))</f>
        <v>不适用</v>
      </c>
      <c r="K1756" s="5" t="str">
        <f t="shared" si="109"/>
        <v>非测试日纯氢</v>
      </c>
      <c r="L1756" s="6">
        <f t="shared" si="110"/>
        <v>645.7</v>
      </c>
      <c r="M1756" s="5">
        <f t="shared" si="111"/>
        <v>0</v>
      </c>
      <c r="N1756" s="5" t="s">
        <v>8610</v>
      </c>
      <c r="O1756" s="5" t="s">
        <v>8611</v>
      </c>
      <c r="P1756" s="5" t="s">
        <v>8612</v>
      </c>
    </row>
    <row r="1757" ht="19" customHeight="1" spans="1:16">
      <c r="A1757" s="5">
        <v>70</v>
      </c>
      <c r="B1757" s="5" t="s">
        <v>247</v>
      </c>
      <c r="C1757" s="5" t="s">
        <v>49</v>
      </c>
      <c r="D1757" s="8" t="s">
        <v>140</v>
      </c>
      <c r="E1757" s="6">
        <v>652.6</v>
      </c>
      <c r="F1757" s="6">
        <v>560.1</v>
      </c>
      <c r="G1757" s="6">
        <v>545.6</v>
      </c>
      <c r="H1757" s="5" t="s">
        <v>120</v>
      </c>
      <c r="I1757" s="6">
        <f t="shared" si="108"/>
        <v>92.5</v>
      </c>
      <c r="J1757" s="5" t="str">
        <f>IF(H1757="否","不适用",IF(AND(ISNUMBER(E1757),ISNUMBER(F1757)),IF(I1757&gt;规则与名单!$B$2,"是","否"),"未判定"))</f>
        <v>不适用</v>
      </c>
      <c r="K1757" s="5" t="str">
        <f t="shared" si="109"/>
        <v>非测试日纯氢</v>
      </c>
      <c r="L1757" s="6">
        <f t="shared" si="110"/>
        <v>545.6</v>
      </c>
      <c r="M1757" s="5">
        <f t="shared" si="111"/>
        <v>0</v>
      </c>
      <c r="N1757" s="5" t="s">
        <v>8613</v>
      </c>
      <c r="O1757" s="5" t="s">
        <v>8614</v>
      </c>
      <c r="P1757" s="5" t="s">
        <v>8615</v>
      </c>
    </row>
    <row r="1758" ht="19" customHeight="1" spans="1:16">
      <c r="A1758" s="5">
        <v>70</v>
      </c>
      <c r="B1758" s="5" t="s">
        <v>247</v>
      </c>
      <c r="C1758" s="5" t="s">
        <v>49</v>
      </c>
      <c r="D1758" s="8" t="s">
        <v>115</v>
      </c>
      <c r="E1758" s="6">
        <v>543.4</v>
      </c>
      <c r="F1758" s="6">
        <v>549.4</v>
      </c>
      <c r="G1758" s="6">
        <v>543.2</v>
      </c>
      <c r="H1758" s="5" t="s">
        <v>120</v>
      </c>
      <c r="I1758" s="6">
        <f t="shared" si="108"/>
        <v>-6</v>
      </c>
      <c r="J1758" s="5" t="str">
        <f>IF(H1758="否","不适用",IF(AND(ISNUMBER(E1758),ISNUMBER(F1758)),IF(I1758&gt;规则与名单!$B$2,"是","否"),"未判定"))</f>
        <v>不适用</v>
      </c>
      <c r="K1758" s="5" t="str">
        <f t="shared" si="109"/>
        <v>非测试日纯氢</v>
      </c>
      <c r="L1758" s="6">
        <f t="shared" si="110"/>
        <v>543.2</v>
      </c>
      <c r="M1758" s="5">
        <f t="shared" si="111"/>
        <v>0</v>
      </c>
      <c r="N1758" s="5" t="s">
        <v>8616</v>
      </c>
      <c r="O1758" s="5" t="s">
        <v>8617</v>
      </c>
      <c r="P1758" s="5" t="s">
        <v>8618</v>
      </c>
    </row>
    <row r="1759" ht="19" customHeight="1" spans="1:16">
      <c r="A1759" s="5">
        <v>71</v>
      </c>
      <c r="B1759" s="5" t="s">
        <v>248</v>
      </c>
      <c r="C1759" s="5" t="s">
        <v>49</v>
      </c>
      <c r="D1759" s="8" t="s">
        <v>114</v>
      </c>
      <c r="E1759" s="6">
        <v>204.6</v>
      </c>
      <c r="F1759" s="6">
        <v>204</v>
      </c>
      <c r="G1759" s="6">
        <v>202.8</v>
      </c>
      <c r="H1759" s="5" t="s">
        <v>120</v>
      </c>
      <c r="I1759" s="6">
        <f t="shared" si="108"/>
        <v>0.599999999999994</v>
      </c>
      <c r="J1759" s="5" t="str">
        <f>IF(H1759="否","不适用",IF(AND(ISNUMBER(E1759),ISNUMBER(F1759)),IF(I1759&gt;规则与名单!$B$2,"是","否"),"未判定"))</f>
        <v>不适用</v>
      </c>
      <c r="K1759" s="5" t="str">
        <f t="shared" si="109"/>
        <v>非测试日纯氢</v>
      </c>
      <c r="L1759" s="6">
        <f t="shared" si="110"/>
        <v>202.8</v>
      </c>
      <c r="M1759" s="5">
        <f t="shared" si="111"/>
        <v>0</v>
      </c>
      <c r="N1759" s="5" t="s">
        <v>8619</v>
      </c>
      <c r="O1759" s="5" t="s">
        <v>8620</v>
      </c>
      <c r="P1759" s="5" t="s">
        <v>8621</v>
      </c>
    </row>
    <row r="1760" ht="19" customHeight="1" spans="1:16">
      <c r="A1760" s="5">
        <v>71</v>
      </c>
      <c r="B1760" s="5" t="s">
        <v>248</v>
      </c>
      <c r="C1760" s="5" t="s">
        <v>49</v>
      </c>
      <c r="D1760" s="8" t="s">
        <v>605</v>
      </c>
      <c r="E1760" s="6">
        <v>65</v>
      </c>
      <c r="F1760" s="6">
        <v>69.2</v>
      </c>
      <c r="G1760" s="6">
        <v>61.9</v>
      </c>
      <c r="H1760" s="5" t="s">
        <v>120</v>
      </c>
      <c r="I1760" s="6">
        <f t="shared" si="108"/>
        <v>-4.2</v>
      </c>
      <c r="J1760" s="5" t="str">
        <f>IF(H1760="否","不适用",IF(AND(ISNUMBER(E1760),ISNUMBER(F1760)),IF(I1760&gt;规则与名单!$B$2,"是","否"),"未判定"))</f>
        <v>不适用</v>
      </c>
      <c r="K1760" s="5" t="str">
        <f t="shared" si="109"/>
        <v>非测试日纯氢</v>
      </c>
      <c r="L1760" s="6">
        <f t="shared" si="110"/>
        <v>61.9</v>
      </c>
      <c r="M1760" s="5">
        <f t="shared" si="111"/>
        <v>0</v>
      </c>
      <c r="N1760" s="5" t="s">
        <v>8622</v>
      </c>
      <c r="O1760" s="5" t="s">
        <v>8623</v>
      </c>
      <c r="P1760" s="5" t="s">
        <v>8624</v>
      </c>
    </row>
    <row r="1761" ht="19" customHeight="1" spans="1:16">
      <c r="A1761" s="5">
        <v>71</v>
      </c>
      <c r="B1761" s="5" t="s">
        <v>248</v>
      </c>
      <c r="C1761" s="5" t="s">
        <v>49</v>
      </c>
      <c r="D1761" s="8" t="s">
        <v>186</v>
      </c>
      <c r="E1761" s="6">
        <v>154.5</v>
      </c>
      <c r="F1761" s="6">
        <v>159.2</v>
      </c>
      <c r="G1761" s="6">
        <v>101.9</v>
      </c>
      <c r="H1761" s="5" t="s">
        <v>120</v>
      </c>
      <c r="I1761" s="6">
        <f t="shared" si="108"/>
        <v>-4.69999999999999</v>
      </c>
      <c r="J1761" s="5" t="str">
        <f>IF(H1761="否","不适用",IF(AND(ISNUMBER(E1761),ISNUMBER(F1761)),IF(I1761&gt;规则与名单!$B$2,"是","否"),"未判定"))</f>
        <v>不适用</v>
      </c>
      <c r="K1761" s="5" t="str">
        <f t="shared" si="109"/>
        <v>非测试日纯氢</v>
      </c>
      <c r="L1761" s="6">
        <f t="shared" si="110"/>
        <v>101.9</v>
      </c>
      <c r="M1761" s="5">
        <f t="shared" si="111"/>
        <v>0</v>
      </c>
      <c r="N1761" s="5" t="s">
        <v>8625</v>
      </c>
      <c r="O1761" s="5" t="s">
        <v>8626</v>
      </c>
      <c r="P1761" s="5" t="s">
        <v>8627</v>
      </c>
    </row>
    <row r="1762" ht="19" customHeight="1" spans="1:16">
      <c r="A1762" s="5">
        <v>71</v>
      </c>
      <c r="B1762" s="5" t="s">
        <v>248</v>
      </c>
      <c r="C1762" s="5" t="s">
        <v>49</v>
      </c>
      <c r="D1762" s="8" t="s">
        <v>165</v>
      </c>
      <c r="E1762" s="6">
        <v>0.1</v>
      </c>
      <c r="F1762" s="6">
        <v>0.7</v>
      </c>
      <c r="G1762" s="6">
        <v>0</v>
      </c>
      <c r="H1762" s="5" t="s">
        <v>120</v>
      </c>
      <c r="I1762" s="6">
        <f t="shared" si="108"/>
        <v>-0.6</v>
      </c>
      <c r="J1762" s="5" t="str">
        <f>IF(H1762="否","不适用",IF(AND(ISNUMBER(E1762),ISNUMBER(F1762)),IF(I1762&gt;规则与名单!$B$2,"是","否"),"未判定"))</f>
        <v>不适用</v>
      </c>
      <c r="K1762" s="5" t="str">
        <f t="shared" si="109"/>
        <v>非测试日纯氢</v>
      </c>
      <c r="L1762" s="6">
        <f t="shared" si="110"/>
        <v>0</v>
      </c>
      <c r="M1762" s="5">
        <f t="shared" si="111"/>
        <v>0</v>
      </c>
      <c r="N1762" s="5" t="s">
        <v>8628</v>
      </c>
      <c r="O1762" s="5" t="s">
        <v>8629</v>
      </c>
      <c r="P1762" s="5" t="s">
        <v>8630</v>
      </c>
    </row>
    <row r="1763" ht="19" customHeight="1" spans="1:16">
      <c r="A1763" s="5">
        <v>71</v>
      </c>
      <c r="B1763" s="5" t="s">
        <v>248</v>
      </c>
      <c r="C1763" s="5" t="s">
        <v>49</v>
      </c>
      <c r="D1763" s="8" t="s">
        <v>151</v>
      </c>
      <c r="E1763" s="6">
        <v>123.6</v>
      </c>
      <c r="F1763" s="6">
        <v>125</v>
      </c>
      <c r="G1763" s="6">
        <v>123.6</v>
      </c>
      <c r="H1763" s="5" t="s">
        <v>120</v>
      </c>
      <c r="I1763" s="6">
        <f t="shared" si="108"/>
        <v>-1.40000000000001</v>
      </c>
      <c r="J1763" s="5" t="str">
        <f>IF(H1763="否","不适用",IF(AND(ISNUMBER(E1763),ISNUMBER(F1763)),IF(I1763&gt;规则与名单!$B$2,"是","否"),"未判定"))</f>
        <v>不适用</v>
      </c>
      <c r="K1763" s="5" t="str">
        <f t="shared" si="109"/>
        <v>非测试日纯氢</v>
      </c>
      <c r="L1763" s="6">
        <f t="shared" si="110"/>
        <v>123.6</v>
      </c>
      <c r="M1763" s="5">
        <f t="shared" si="111"/>
        <v>0</v>
      </c>
      <c r="N1763" s="5" t="s">
        <v>8631</v>
      </c>
      <c r="O1763" s="5" t="s">
        <v>8632</v>
      </c>
      <c r="P1763" s="5" t="s">
        <v>8633</v>
      </c>
    </row>
    <row r="1764" ht="19" customHeight="1" spans="1:16">
      <c r="A1764" s="5">
        <v>71</v>
      </c>
      <c r="B1764" s="5" t="s">
        <v>248</v>
      </c>
      <c r="C1764" s="5" t="s">
        <v>49</v>
      </c>
      <c r="D1764" s="8" t="s">
        <v>3358</v>
      </c>
      <c r="E1764" s="6">
        <v>0</v>
      </c>
      <c r="F1764" s="6">
        <v>0.1</v>
      </c>
      <c r="G1764" s="6"/>
      <c r="H1764" s="5" t="s">
        <v>120</v>
      </c>
      <c r="I1764" s="6">
        <f t="shared" si="108"/>
        <v>-0.1</v>
      </c>
      <c r="J1764" s="5" t="str">
        <f>IF(H1764="否","不适用",IF(AND(ISNUMBER(E1764),ISNUMBER(F1764)),IF(I1764&gt;规则与名单!$B$2,"是","否"),"未判定"))</f>
        <v>不适用</v>
      </c>
      <c r="K1764" s="5" t="str">
        <f t="shared" si="109"/>
        <v>非测试日仪表</v>
      </c>
      <c r="L1764" s="6">
        <f t="shared" si="110"/>
        <v>0</v>
      </c>
      <c r="M1764" s="5">
        <f t="shared" si="111"/>
        <v>0</v>
      </c>
      <c r="N1764" s="5" t="s">
        <v>8634</v>
      </c>
      <c r="O1764" s="5" t="s">
        <v>8635</v>
      </c>
      <c r="P1764" s="5" t="s">
        <v>8636</v>
      </c>
    </row>
    <row r="1765" ht="19" customHeight="1" spans="1:16">
      <c r="A1765" s="5">
        <v>71</v>
      </c>
      <c r="B1765" s="5" t="s">
        <v>248</v>
      </c>
      <c r="C1765" s="5" t="s">
        <v>49</v>
      </c>
      <c r="D1765" s="8" t="s">
        <v>272</v>
      </c>
      <c r="E1765" s="6">
        <v>94.9</v>
      </c>
      <c r="F1765" s="6">
        <v>96.5</v>
      </c>
      <c r="G1765" s="6">
        <v>84.9</v>
      </c>
      <c r="H1765" s="5" t="s">
        <v>120</v>
      </c>
      <c r="I1765" s="6">
        <f t="shared" si="108"/>
        <v>-1.59999999999999</v>
      </c>
      <c r="J1765" s="5" t="str">
        <f>IF(H1765="否","不适用",IF(AND(ISNUMBER(E1765),ISNUMBER(F1765)),IF(I1765&gt;规则与名单!$B$2,"是","否"),"未判定"))</f>
        <v>不适用</v>
      </c>
      <c r="K1765" s="5" t="str">
        <f t="shared" si="109"/>
        <v>非测试日纯氢</v>
      </c>
      <c r="L1765" s="6">
        <f t="shared" si="110"/>
        <v>84.9</v>
      </c>
      <c r="M1765" s="5">
        <f t="shared" si="111"/>
        <v>0</v>
      </c>
      <c r="N1765" s="5" t="s">
        <v>8637</v>
      </c>
      <c r="O1765" s="5" t="s">
        <v>8638</v>
      </c>
      <c r="P1765" s="5" t="s">
        <v>8639</v>
      </c>
    </row>
    <row r="1766" ht="19" customHeight="1" spans="1:16">
      <c r="A1766" s="5">
        <v>71</v>
      </c>
      <c r="B1766" s="5" t="s">
        <v>248</v>
      </c>
      <c r="C1766" s="5" t="s">
        <v>49</v>
      </c>
      <c r="D1766" s="8" t="s">
        <v>506</v>
      </c>
      <c r="E1766" s="6">
        <v>95.4</v>
      </c>
      <c r="F1766" s="6">
        <v>99.5</v>
      </c>
      <c r="G1766" s="6">
        <v>88.6</v>
      </c>
      <c r="H1766" s="5" t="s">
        <v>120</v>
      </c>
      <c r="I1766" s="6">
        <f t="shared" si="108"/>
        <v>-4.09999999999999</v>
      </c>
      <c r="J1766" s="5" t="str">
        <f>IF(H1766="否","不适用",IF(AND(ISNUMBER(E1766),ISNUMBER(F1766)),IF(I1766&gt;规则与名单!$B$2,"是","否"),"未判定"))</f>
        <v>不适用</v>
      </c>
      <c r="K1766" s="5" t="str">
        <f t="shared" si="109"/>
        <v>非测试日纯氢</v>
      </c>
      <c r="L1766" s="6">
        <f t="shared" si="110"/>
        <v>88.6</v>
      </c>
      <c r="M1766" s="5">
        <f t="shared" si="111"/>
        <v>0</v>
      </c>
      <c r="N1766" s="5" t="s">
        <v>8640</v>
      </c>
      <c r="O1766" s="5" t="s">
        <v>8641</v>
      </c>
      <c r="P1766" s="5" t="s">
        <v>8642</v>
      </c>
    </row>
    <row r="1767" ht="19" customHeight="1" spans="1:16">
      <c r="A1767" s="5">
        <v>71</v>
      </c>
      <c r="B1767" s="5" t="s">
        <v>248</v>
      </c>
      <c r="C1767" s="5" t="s">
        <v>49</v>
      </c>
      <c r="D1767" s="8" t="s">
        <v>673</v>
      </c>
      <c r="E1767" s="6">
        <v>194.6</v>
      </c>
      <c r="F1767" s="6">
        <v>193.6</v>
      </c>
      <c r="G1767" s="6">
        <v>177</v>
      </c>
      <c r="H1767" s="5" t="s">
        <v>120</v>
      </c>
      <c r="I1767" s="6">
        <f t="shared" si="108"/>
        <v>1</v>
      </c>
      <c r="J1767" s="5" t="str">
        <f>IF(H1767="否","不适用",IF(AND(ISNUMBER(E1767),ISNUMBER(F1767)),IF(I1767&gt;规则与名单!$B$2,"是","否"),"未判定"))</f>
        <v>不适用</v>
      </c>
      <c r="K1767" s="5" t="str">
        <f t="shared" si="109"/>
        <v>非测试日纯氢</v>
      </c>
      <c r="L1767" s="6">
        <f t="shared" si="110"/>
        <v>177</v>
      </c>
      <c r="M1767" s="5">
        <f t="shared" si="111"/>
        <v>0</v>
      </c>
      <c r="N1767" s="5" t="s">
        <v>8643</v>
      </c>
      <c r="O1767" s="5" t="s">
        <v>8644</v>
      </c>
      <c r="P1767" s="5" t="s">
        <v>8645</v>
      </c>
    </row>
    <row r="1768" ht="19" customHeight="1" spans="1:16">
      <c r="A1768" s="5">
        <v>71</v>
      </c>
      <c r="B1768" s="5" t="s">
        <v>248</v>
      </c>
      <c r="C1768" s="5" t="s">
        <v>49</v>
      </c>
      <c r="D1768" s="8" t="s">
        <v>183</v>
      </c>
      <c r="E1768" s="6">
        <v>95.8</v>
      </c>
      <c r="F1768" s="6">
        <v>96.9</v>
      </c>
      <c r="G1768" s="6">
        <v>95.5</v>
      </c>
      <c r="H1768" s="5" t="s">
        <v>120</v>
      </c>
      <c r="I1768" s="6">
        <f t="shared" si="108"/>
        <v>-1.10000000000001</v>
      </c>
      <c r="J1768" s="5" t="str">
        <f>IF(H1768="否","不适用",IF(AND(ISNUMBER(E1768),ISNUMBER(F1768)),IF(I1768&gt;规则与名单!$B$2,"是","否"),"未判定"))</f>
        <v>不适用</v>
      </c>
      <c r="K1768" s="5" t="str">
        <f t="shared" si="109"/>
        <v>非测试日纯氢</v>
      </c>
      <c r="L1768" s="6">
        <f t="shared" si="110"/>
        <v>95.5</v>
      </c>
      <c r="M1768" s="5">
        <f t="shared" si="111"/>
        <v>0</v>
      </c>
      <c r="N1768" s="5" t="s">
        <v>8646</v>
      </c>
      <c r="O1768" s="5" t="s">
        <v>8647</v>
      </c>
      <c r="P1768" s="5" t="s">
        <v>8648</v>
      </c>
    </row>
    <row r="1769" ht="19" customHeight="1" spans="1:16">
      <c r="A1769" s="5">
        <v>71</v>
      </c>
      <c r="B1769" s="5" t="s">
        <v>248</v>
      </c>
      <c r="C1769" s="5" t="s">
        <v>49</v>
      </c>
      <c r="D1769" s="8" t="s">
        <v>431</v>
      </c>
      <c r="E1769" s="6">
        <v>133.9</v>
      </c>
      <c r="F1769" s="6">
        <v>141.9</v>
      </c>
      <c r="G1769" s="6">
        <v>37.4</v>
      </c>
      <c r="H1769" s="5" t="s">
        <v>120</v>
      </c>
      <c r="I1769" s="6">
        <f t="shared" si="108"/>
        <v>-8</v>
      </c>
      <c r="J1769" s="5" t="str">
        <f>IF(H1769="否","不适用",IF(AND(ISNUMBER(E1769),ISNUMBER(F1769)),IF(I1769&gt;规则与名单!$B$2,"是","否"),"未判定"))</f>
        <v>不适用</v>
      </c>
      <c r="K1769" s="5" t="str">
        <f t="shared" si="109"/>
        <v>非测试日纯氢</v>
      </c>
      <c r="L1769" s="6">
        <f t="shared" si="110"/>
        <v>37.4</v>
      </c>
      <c r="M1769" s="5">
        <f t="shared" si="111"/>
        <v>0</v>
      </c>
      <c r="N1769" s="5" t="s">
        <v>8649</v>
      </c>
      <c r="O1769" s="5" t="s">
        <v>8650</v>
      </c>
      <c r="P1769" s="5" t="s">
        <v>8651</v>
      </c>
    </row>
    <row r="1770" ht="19" customHeight="1" spans="1:16">
      <c r="A1770" s="5">
        <v>71</v>
      </c>
      <c r="B1770" s="5" t="s">
        <v>248</v>
      </c>
      <c r="C1770" s="5" t="s">
        <v>49</v>
      </c>
      <c r="D1770" s="8" t="s">
        <v>3377</v>
      </c>
      <c r="E1770" s="6">
        <v>166.7</v>
      </c>
      <c r="F1770" s="6">
        <v>115.2</v>
      </c>
      <c r="G1770" s="6">
        <v>84</v>
      </c>
      <c r="H1770" s="5" t="s">
        <v>120</v>
      </c>
      <c r="I1770" s="6">
        <f t="shared" si="108"/>
        <v>51.5</v>
      </c>
      <c r="J1770" s="5" t="str">
        <f>IF(H1770="否","不适用",IF(AND(ISNUMBER(E1770),ISNUMBER(F1770)),IF(I1770&gt;规则与名单!$B$2,"是","否"),"未判定"))</f>
        <v>不适用</v>
      </c>
      <c r="K1770" s="5" t="str">
        <f t="shared" si="109"/>
        <v>非测试日纯氢</v>
      </c>
      <c r="L1770" s="6">
        <f t="shared" si="110"/>
        <v>84</v>
      </c>
      <c r="M1770" s="5">
        <f t="shared" si="111"/>
        <v>0</v>
      </c>
      <c r="N1770" s="5" t="s">
        <v>8652</v>
      </c>
      <c r="O1770" s="5" t="s">
        <v>8653</v>
      </c>
      <c r="P1770" s="5" t="s">
        <v>8654</v>
      </c>
    </row>
    <row r="1771" ht="19" customHeight="1" spans="1:16">
      <c r="A1771" s="5">
        <v>71</v>
      </c>
      <c r="B1771" s="5" t="s">
        <v>248</v>
      </c>
      <c r="C1771" s="5" t="s">
        <v>49</v>
      </c>
      <c r="D1771" s="8" t="s">
        <v>407</v>
      </c>
      <c r="E1771" s="6"/>
      <c r="F1771" s="6">
        <v>0</v>
      </c>
      <c r="G1771" s="6"/>
      <c r="H1771" s="5" t="s">
        <v>120</v>
      </c>
      <c r="I1771" s="6" t="str">
        <f t="shared" si="108"/>
        <v/>
      </c>
      <c r="J1771" s="5" t="str">
        <f>IF(H1771="否","不适用",IF(AND(ISNUMBER(E1771),ISNUMBER(F1771)),IF(I1771&gt;规则与名单!$B$2,"是","否"),"未判定"))</f>
        <v>不适用</v>
      </c>
      <c r="K1771" s="5" t="str">
        <f t="shared" si="109"/>
        <v>缺失</v>
      </c>
      <c r="L1771" s="6" t="str">
        <f t="shared" si="110"/>
        <v/>
      </c>
      <c r="M1771" s="5">
        <f t="shared" si="111"/>
        <v>1</v>
      </c>
      <c r="N1771" s="5" t="s">
        <v>8655</v>
      </c>
      <c r="O1771" s="5" t="s">
        <v>8656</v>
      </c>
      <c r="P1771" s="5" t="s">
        <v>8657</v>
      </c>
    </row>
    <row r="1772" ht="19" customHeight="1" spans="1:16">
      <c r="A1772" s="5">
        <v>71</v>
      </c>
      <c r="B1772" s="5" t="s">
        <v>248</v>
      </c>
      <c r="C1772" s="5" t="s">
        <v>49</v>
      </c>
      <c r="D1772" s="8" t="s">
        <v>411</v>
      </c>
      <c r="E1772" s="6"/>
      <c r="F1772" s="6">
        <v>0</v>
      </c>
      <c r="G1772" s="6"/>
      <c r="H1772" s="5" t="s">
        <v>120</v>
      </c>
      <c r="I1772" s="6" t="str">
        <f t="shared" si="108"/>
        <v/>
      </c>
      <c r="J1772" s="5" t="str">
        <f>IF(H1772="否","不适用",IF(AND(ISNUMBER(E1772),ISNUMBER(F1772)),IF(I1772&gt;规则与名单!$B$2,"是","否"),"未判定"))</f>
        <v>不适用</v>
      </c>
      <c r="K1772" s="5" t="str">
        <f t="shared" si="109"/>
        <v>缺失</v>
      </c>
      <c r="L1772" s="6" t="str">
        <f t="shared" si="110"/>
        <v/>
      </c>
      <c r="M1772" s="5">
        <f t="shared" si="111"/>
        <v>1</v>
      </c>
      <c r="N1772" s="5" t="s">
        <v>8658</v>
      </c>
      <c r="O1772" s="5" t="s">
        <v>8659</v>
      </c>
      <c r="P1772" s="5" t="s">
        <v>8660</v>
      </c>
    </row>
    <row r="1773" ht="19" customHeight="1" spans="1:16">
      <c r="A1773" s="5">
        <v>71</v>
      </c>
      <c r="B1773" s="5" t="s">
        <v>248</v>
      </c>
      <c r="C1773" s="5" t="s">
        <v>49</v>
      </c>
      <c r="D1773" s="8" t="s">
        <v>251</v>
      </c>
      <c r="E1773" s="6"/>
      <c r="F1773" s="6">
        <v>0</v>
      </c>
      <c r="G1773" s="6"/>
      <c r="H1773" s="5" t="s">
        <v>120</v>
      </c>
      <c r="I1773" s="6" t="str">
        <f t="shared" si="108"/>
        <v/>
      </c>
      <c r="J1773" s="5" t="str">
        <f>IF(H1773="否","不适用",IF(AND(ISNUMBER(E1773),ISNUMBER(F1773)),IF(I1773&gt;规则与名单!$B$2,"是","否"),"未判定"))</f>
        <v>不适用</v>
      </c>
      <c r="K1773" s="5" t="str">
        <f t="shared" si="109"/>
        <v>缺失</v>
      </c>
      <c r="L1773" s="6" t="str">
        <f t="shared" si="110"/>
        <v/>
      </c>
      <c r="M1773" s="5">
        <f t="shared" si="111"/>
        <v>1</v>
      </c>
      <c r="N1773" s="5" t="s">
        <v>8661</v>
      </c>
      <c r="O1773" s="5" t="s">
        <v>8662</v>
      </c>
      <c r="P1773" s="5" t="s">
        <v>8663</v>
      </c>
    </row>
    <row r="1774" ht="19" customHeight="1" spans="1:16">
      <c r="A1774" s="5">
        <v>72</v>
      </c>
      <c r="B1774" s="5" t="s">
        <v>252</v>
      </c>
      <c r="C1774" s="5" t="s">
        <v>253</v>
      </c>
      <c r="D1774" s="8" t="s">
        <v>114</v>
      </c>
      <c r="E1774" s="6"/>
      <c r="F1774" s="6">
        <v>0</v>
      </c>
      <c r="G1774" s="6"/>
      <c r="H1774" s="5" t="s">
        <v>120</v>
      </c>
      <c r="I1774" s="6" t="str">
        <f t="shared" si="108"/>
        <v/>
      </c>
      <c r="J1774" s="5" t="str">
        <f>IF(H1774="否","不适用",IF(AND(ISNUMBER(E1774),ISNUMBER(F1774)),IF(I1774&gt;规则与名单!$B$2,"是","否"),"未判定"))</f>
        <v>不适用</v>
      </c>
      <c r="K1774" s="5" t="str">
        <f t="shared" si="109"/>
        <v>缺失</v>
      </c>
      <c r="L1774" s="6" t="str">
        <f t="shared" si="110"/>
        <v/>
      </c>
      <c r="M1774" s="5">
        <f t="shared" si="111"/>
        <v>1</v>
      </c>
      <c r="N1774" s="5" t="s">
        <v>8664</v>
      </c>
      <c r="O1774" s="5" t="s">
        <v>8665</v>
      </c>
      <c r="P1774" s="5" t="s">
        <v>8666</v>
      </c>
    </row>
    <row r="1775" ht="19" customHeight="1" spans="1:16">
      <c r="A1775" s="5">
        <v>72</v>
      </c>
      <c r="B1775" s="5" t="s">
        <v>252</v>
      </c>
      <c r="C1775" s="5" t="s">
        <v>253</v>
      </c>
      <c r="D1775" s="8" t="s">
        <v>605</v>
      </c>
      <c r="E1775" s="6"/>
      <c r="F1775" s="6">
        <v>0</v>
      </c>
      <c r="G1775" s="6"/>
      <c r="H1775" s="5" t="s">
        <v>120</v>
      </c>
      <c r="I1775" s="6" t="str">
        <f t="shared" si="108"/>
        <v/>
      </c>
      <c r="J1775" s="5" t="str">
        <f>IF(H1775="否","不适用",IF(AND(ISNUMBER(E1775),ISNUMBER(F1775)),IF(I1775&gt;规则与名单!$B$2,"是","否"),"未判定"))</f>
        <v>不适用</v>
      </c>
      <c r="K1775" s="5" t="str">
        <f t="shared" si="109"/>
        <v>缺失</v>
      </c>
      <c r="L1775" s="6" t="str">
        <f t="shared" si="110"/>
        <v/>
      </c>
      <c r="M1775" s="5">
        <f t="shared" si="111"/>
        <v>1</v>
      </c>
      <c r="N1775" s="5" t="s">
        <v>8667</v>
      </c>
      <c r="O1775" s="5" t="s">
        <v>8668</v>
      </c>
      <c r="P1775" s="5" t="s">
        <v>8669</v>
      </c>
    </row>
    <row r="1776" ht="19" customHeight="1" spans="1:16">
      <c r="A1776" s="5">
        <v>72</v>
      </c>
      <c r="B1776" s="5" t="s">
        <v>252</v>
      </c>
      <c r="C1776" s="5" t="s">
        <v>253</v>
      </c>
      <c r="D1776" s="8" t="s">
        <v>186</v>
      </c>
      <c r="E1776" s="6"/>
      <c r="F1776" s="6">
        <v>0</v>
      </c>
      <c r="G1776" s="6"/>
      <c r="H1776" s="5" t="s">
        <v>120</v>
      </c>
      <c r="I1776" s="6" t="str">
        <f t="shared" si="108"/>
        <v/>
      </c>
      <c r="J1776" s="5" t="str">
        <f>IF(H1776="否","不适用",IF(AND(ISNUMBER(E1776),ISNUMBER(F1776)),IF(I1776&gt;规则与名单!$B$2,"是","否"),"未判定"))</f>
        <v>不适用</v>
      </c>
      <c r="K1776" s="5" t="str">
        <f t="shared" si="109"/>
        <v>缺失</v>
      </c>
      <c r="L1776" s="6" t="str">
        <f t="shared" si="110"/>
        <v/>
      </c>
      <c r="M1776" s="5">
        <f t="shared" si="111"/>
        <v>1</v>
      </c>
      <c r="N1776" s="5" t="s">
        <v>8670</v>
      </c>
      <c r="O1776" s="5" t="s">
        <v>8671</v>
      </c>
      <c r="P1776" s="5" t="s">
        <v>8672</v>
      </c>
    </row>
    <row r="1777" ht="19" customHeight="1" spans="1:16">
      <c r="A1777" s="5">
        <v>72</v>
      </c>
      <c r="B1777" s="5" t="s">
        <v>252</v>
      </c>
      <c r="C1777" s="5" t="s">
        <v>253</v>
      </c>
      <c r="D1777" s="8" t="s">
        <v>165</v>
      </c>
      <c r="E1777" s="6"/>
      <c r="F1777" s="6">
        <v>0</v>
      </c>
      <c r="G1777" s="6"/>
      <c r="H1777" s="5" t="s">
        <v>120</v>
      </c>
      <c r="I1777" s="6" t="str">
        <f t="shared" si="108"/>
        <v/>
      </c>
      <c r="J1777" s="5" t="str">
        <f>IF(H1777="否","不适用",IF(AND(ISNUMBER(E1777),ISNUMBER(F1777)),IF(I1777&gt;规则与名单!$B$2,"是","否"),"未判定"))</f>
        <v>不适用</v>
      </c>
      <c r="K1777" s="5" t="str">
        <f t="shared" si="109"/>
        <v>缺失</v>
      </c>
      <c r="L1777" s="6" t="str">
        <f t="shared" si="110"/>
        <v/>
      </c>
      <c r="M1777" s="5">
        <f t="shared" si="111"/>
        <v>1</v>
      </c>
      <c r="N1777" s="5" t="s">
        <v>8673</v>
      </c>
      <c r="O1777" s="5" t="s">
        <v>8674</v>
      </c>
      <c r="P1777" s="5" t="s">
        <v>8675</v>
      </c>
    </row>
    <row r="1778" ht="19" customHeight="1" spans="1:16">
      <c r="A1778" s="5">
        <v>72</v>
      </c>
      <c r="B1778" s="5" t="s">
        <v>252</v>
      </c>
      <c r="C1778" s="5" t="s">
        <v>253</v>
      </c>
      <c r="D1778" s="8" t="s">
        <v>151</v>
      </c>
      <c r="E1778" s="6"/>
      <c r="F1778" s="6">
        <v>0</v>
      </c>
      <c r="G1778" s="6"/>
      <c r="H1778" s="5" t="s">
        <v>120</v>
      </c>
      <c r="I1778" s="6" t="str">
        <f t="shared" si="108"/>
        <v/>
      </c>
      <c r="J1778" s="5" t="str">
        <f>IF(H1778="否","不适用",IF(AND(ISNUMBER(E1778),ISNUMBER(F1778)),IF(I1778&gt;规则与名单!$B$2,"是","否"),"未判定"))</f>
        <v>不适用</v>
      </c>
      <c r="K1778" s="5" t="str">
        <f t="shared" si="109"/>
        <v>缺失</v>
      </c>
      <c r="L1778" s="6" t="str">
        <f t="shared" si="110"/>
        <v/>
      </c>
      <c r="M1778" s="5">
        <f t="shared" si="111"/>
        <v>1</v>
      </c>
      <c r="N1778" s="5" t="s">
        <v>8676</v>
      </c>
      <c r="O1778" s="5" t="s">
        <v>8677</v>
      </c>
      <c r="P1778" s="5" t="s">
        <v>8678</v>
      </c>
    </row>
    <row r="1779" ht="19" customHeight="1" spans="1:16">
      <c r="A1779" s="5">
        <v>72</v>
      </c>
      <c r="B1779" s="5" t="s">
        <v>252</v>
      </c>
      <c r="C1779" s="5" t="s">
        <v>253</v>
      </c>
      <c r="D1779" s="8" t="s">
        <v>3358</v>
      </c>
      <c r="E1779" s="6"/>
      <c r="F1779" s="6">
        <v>0</v>
      </c>
      <c r="G1779" s="6"/>
      <c r="H1779" s="5" t="s">
        <v>120</v>
      </c>
      <c r="I1779" s="6" t="str">
        <f t="shared" si="108"/>
        <v/>
      </c>
      <c r="J1779" s="5" t="str">
        <f>IF(H1779="否","不适用",IF(AND(ISNUMBER(E1779),ISNUMBER(F1779)),IF(I1779&gt;规则与名单!$B$2,"是","否"),"未判定"))</f>
        <v>不适用</v>
      </c>
      <c r="K1779" s="5" t="str">
        <f t="shared" si="109"/>
        <v>缺失</v>
      </c>
      <c r="L1779" s="6" t="str">
        <f t="shared" si="110"/>
        <v/>
      </c>
      <c r="M1779" s="5">
        <f t="shared" si="111"/>
        <v>1</v>
      </c>
      <c r="N1779" s="5" t="s">
        <v>8679</v>
      </c>
      <c r="O1779" s="5" t="s">
        <v>8680</v>
      </c>
      <c r="P1779" s="5" t="s">
        <v>8681</v>
      </c>
    </row>
    <row r="1780" ht="19" customHeight="1" spans="1:16">
      <c r="A1780" s="5">
        <v>72</v>
      </c>
      <c r="B1780" s="5" t="s">
        <v>252</v>
      </c>
      <c r="C1780" s="5" t="s">
        <v>253</v>
      </c>
      <c r="D1780" s="8" t="s">
        <v>272</v>
      </c>
      <c r="E1780" s="6">
        <v>67.6</v>
      </c>
      <c r="F1780" s="6">
        <v>64.3</v>
      </c>
      <c r="G1780" s="6">
        <v>10.4</v>
      </c>
      <c r="H1780" s="5" t="s">
        <v>120</v>
      </c>
      <c r="I1780" s="6">
        <f t="shared" si="108"/>
        <v>3.3</v>
      </c>
      <c r="J1780" s="5" t="str">
        <f>IF(H1780="否","不适用",IF(AND(ISNUMBER(E1780),ISNUMBER(F1780)),IF(I1780&gt;规则与名单!$B$2,"是","否"),"未判定"))</f>
        <v>不适用</v>
      </c>
      <c r="K1780" s="5" t="str">
        <f t="shared" si="109"/>
        <v>非测试日纯氢</v>
      </c>
      <c r="L1780" s="6">
        <f t="shared" si="110"/>
        <v>10.4</v>
      </c>
      <c r="M1780" s="5">
        <f t="shared" si="111"/>
        <v>0</v>
      </c>
      <c r="N1780" s="5" t="s">
        <v>8682</v>
      </c>
      <c r="O1780" s="5" t="s">
        <v>8683</v>
      </c>
      <c r="P1780" s="5" t="s">
        <v>8684</v>
      </c>
    </row>
    <row r="1781" ht="19" customHeight="1" spans="1:16">
      <c r="A1781" s="5">
        <v>72</v>
      </c>
      <c r="B1781" s="5" t="s">
        <v>252</v>
      </c>
      <c r="C1781" s="5" t="s">
        <v>253</v>
      </c>
      <c r="D1781" s="8" t="s">
        <v>506</v>
      </c>
      <c r="E1781" s="6">
        <v>67.5</v>
      </c>
      <c r="F1781" s="6">
        <v>64.1</v>
      </c>
      <c r="G1781" s="6">
        <v>6.1</v>
      </c>
      <c r="H1781" s="5" t="s">
        <v>120</v>
      </c>
      <c r="I1781" s="6">
        <f t="shared" si="108"/>
        <v>3.40000000000001</v>
      </c>
      <c r="J1781" s="5" t="str">
        <f>IF(H1781="否","不适用",IF(AND(ISNUMBER(E1781),ISNUMBER(F1781)),IF(I1781&gt;规则与名单!$B$2,"是","否"),"未判定"))</f>
        <v>不适用</v>
      </c>
      <c r="K1781" s="5" t="str">
        <f t="shared" si="109"/>
        <v>非测试日纯氢</v>
      </c>
      <c r="L1781" s="6">
        <f t="shared" si="110"/>
        <v>6.1</v>
      </c>
      <c r="M1781" s="5">
        <f t="shared" si="111"/>
        <v>0</v>
      </c>
      <c r="N1781" s="5" t="s">
        <v>8685</v>
      </c>
      <c r="O1781" s="5" t="s">
        <v>8686</v>
      </c>
      <c r="P1781" s="5" t="s">
        <v>8687</v>
      </c>
    </row>
    <row r="1782" ht="19" customHeight="1" spans="1:16">
      <c r="A1782" s="5">
        <v>72</v>
      </c>
      <c r="B1782" s="5" t="s">
        <v>252</v>
      </c>
      <c r="C1782" s="5" t="s">
        <v>253</v>
      </c>
      <c r="D1782" s="8" t="s">
        <v>673</v>
      </c>
      <c r="E1782" s="6">
        <v>228.7</v>
      </c>
      <c r="F1782" s="6">
        <v>213.6</v>
      </c>
      <c r="G1782" s="6">
        <v>23.9</v>
      </c>
      <c r="H1782" s="5" t="s">
        <v>120</v>
      </c>
      <c r="I1782" s="6">
        <f t="shared" si="108"/>
        <v>15.1</v>
      </c>
      <c r="J1782" s="5" t="str">
        <f>IF(H1782="否","不适用",IF(AND(ISNUMBER(E1782),ISNUMBER(F1782)),IF(I1782&gt;规则与名单!$B$2,"是","否"),"未判定"))</f>
        <v>不适用</v>
      </c>
      <c r="K1782" s="5" t="str">
        <f t="shared" si="109"/>
        <v>非测试日纯氢</v>
      </c>
      <c r="L1782" s="6">
        <f t="shared" si="110"/>
        <v>23.9</v>
      </c>
      <c r="M1782" s="5">
        <f t="shared" si="111"/>
        <v>0</v>
      </c>
      <c r="N1782" s="5" t="s">
        <v>8688</v>
      </c>
      <c r="O1782" s="5" t="s">
        <v>8689</v>
      </c>
      <c r="P1782" s="5" t="s">
        <v>8690</v>
      </c>
    </row>
    <row r="1783" ht="19" customHeight="1" spans="1:16">
      <c r="A1783" s="5">
        <v>72</v>
      </c>
      <c r="B1783" s="5" t="s">
        <v>252</v>
      </c>
      <c r="C1783" s="5" t="s">
        <v>253</v>
      </c>
      <c r="D1783" s="8" t="s">
        <v>183</v>
      </c>
      <c r="E1783" s="6">
        <v>135.5</v>
      </c>
      <c r="F1783" s="6">
        <v>128.4</v>
      </c>
      <c r="G1783" s="6">
        <v>22.5</v>
      </c>
      <c r="H1783" s="5" t="s">
        <v>120</v>
      </c>
      <c r="I1783" s="6">
        <f t="shared" si="108"/>
        <v>7.09999999999999</v>
      </c>
      <c r="J1783" s="5" t="str">
        <f>IF(H1783="否","不适用",IF(AND(ISNUMBER(E1783),ISNUMBER(F1783)),IF(I1783&gt;规则与名单!$B$2,"是","否"),"未判定"))</f>
        <v>不适用</v>
      </c>
      <c r="K1783" s="5" t="str">
        <f t="shared" si="109"/>
        <v>非测试日纯氢</v>
      </c>
      <c r="L1783" s="6">
        <f t="shared" si="110"/>
        <v>22.5</v>
      </c>
      <c r="M1783" s="5">
        <f t="shared" si="111"/>
        <v>0</v>
      </c>
      <c r="N1783" s="5" t="s">
        <v>8691</v>
      </c>
      <c r="O1783" s="5" t="s">
        <v>8692</v>
      </c>
      <c r="P1783" s="5" t="s">
        <v>8693</v>
      </c>
    </row>
    <row r="1784" ht="19" customHeight="1" spans="1:16">
      <c r="A1784" s="5">
        <v>72</v>
      </c>
      <c r="B1784" s="5" t="s">
        <v>252</v>
      </c>
      <c r="C1784" s="5" t="s">
        <v>253</v>
      </c>
      <c r="D1784" s="8" t="s">
        <v>431</v>
      </c>
      <c r="E1784" s="6">
        <v>197.4</v>
      </c>
      <c r="F1784" s="6">
        <v>190.3</v>
      </c>
      <c r="G1784" s="6">
        <v>33.2</v>
      </c>
      <c r="H1784" s="5" t="s">
        <v>120</v>
      </c>
      <c r="I1784" s="6">
        <f t="shared" si="108"/>
        <v>7.09999999999999</v>
      </c>
      <c r="J1784" s="5" t="str">
        <f>IF(H1784="否","不适用",IF(AND(ISNUMBER(E1784),ISNUMBER(F1784)),IF(I1784&gt;规则与名单!$B$2,"是","否"),"未判定"))</f>
        <v>不适用</v>
      </c>
      <c r="K1784" s="5" t="str">
        <f t="shared" si="109"/>
        <v>非测试日纯氢</v>
      </c>
      <c r="L1784" s="6">
        <f t="shared" si="110"/>
        <v>33.2</v>
      </c>
      <c r="M1784" s="5">
        <f t="shared" si="111"/>
        <v>0</v>
      </c>
      <c r="N1784" s="5" t="s">
        <v>8694</v>
      </c>
      <c r="O1784" s="5" t="s">
        <v>8695</v>
      </c>
      <c r="P1784" s="5" t="s">
        <v>8696</v>
      </c>
    </row>
    <row r="1785" ht="19" customHeight="1" spans="1:16">
      <c r="A1785" s="5">
        <v>72</v>
      </c>
      <c r="B1785" s="5" t="s">
        <v>252</v>
      </c>
      <c r="C1785" s="5" t="s">
        <v>253</v>
      </c>
      <c r="D1785" s="8" t="s">
        <v>3377</v>
      </c>
      <c r="E1785" s="6">
        <v>8.1</v>
      </c>
      <c r="F1785" s="6">
        <v>4.2</v>
      </c>
      <c r="G1785" s="6">
        <v>0</v>
      </c>
      <c r="H1785" s="5" t="s">
        <v>120</v>
      </c>
      <c r="I1785" s="6">
        <f t="shared" si="108"/>
        <v>3.9</v>
      </c>
      <c r="J1785" s="5" t="str">
        <f>IF(H1785="否","不适用",IF(AND(ISNUMBER(E1785),ISNUMBER(F1785)),IF(I1785&gt;规则与名单!$B$2,"是","否"),"未判定"))</f>
        <v>不适用</v>
      </c>
      <c r="K1785" s="5" t="str">
        <f t="shared" si="109"/>
        <v>非测试日纯氢</v>
      </c>
      <c r="L1785" s="6">
        <f t="shared" si="110"/>
        <v>0</v>
      </c>
      <c r="M1785" s="5">
        <f t="shared" si="111"/>
        <v>0</v>
      </c>
      <c r="N1785" s="5" t="s">
        <v>8697</v>
      </c>
      <c r="O1785" s="5" t="s">
        <v>8698</v>
      </c>
      <c r="P1785" s="5" t="s">
        <v>8699</v>
      </c>
    </row>
    <row r="1786" ht="19" customHeight="1" spans="1:16">
      <c r="A1786" s="5">
        <v>72</v>
      </c>
      <c r="B1786" s="5" t="s">
        <v>252</v>
      </c>
      <c r="C1786" s="5" t="s">
        <v>253</v>
      </c>
      <c r="D1786" s="8" t="s">
        <v>407</v>
      </c>
      <c r="E1786" s="6">
        <v>33.5</v>
      </c>
      <c r="F1786" s="6">
        <v>31.6</v>
      </c>
      <c r="G1786" s="6">
        <v>6</v>
      </c>
      <c r="H1786" s="5" t="s">
        <v>120</v>
      </c>
      <c r="I1786" s="6">
        <f t="shared" si="108"/>
        <v>1.9</v>
      </c>
      <c r="J1786" s="5" t="str">
        <f>IF(H1786="否","不适用",IF(AND(ISNUMBER(E1786),ISNUMBER(F1786)),IF(I1786&gt;规则与名单!$B$2,"是","否"),"未判定"))</f>
        <v>不适用</v>
      </c>
      <c r="K1786" s="5" t="str">
        <f t="shared" si="109"/>
        <v>非测试日纯氢</v>
      </c>
      <c r="L1786" s="6">
        <f t="shared" si="110"/>
        <v>6</v>
      </c>
      <c r="M1786" s="5">
        <f t="shared" si="111"/>
        <v>0</v>
      </c>
      <c r="N1786" s="5" t="s">
        <v>8700</v>
      </c>
      <c r="O1786" s="5" t="s">
        <v>8701</v>
      </c>
      <c r="P1786" s="5" t="s">
        <v>8702</v>
      </c>
    </row>
    <row r="1787" ht="19" customHeight="1" spans="1:16">
      <c r="A1787" s="5">
        <v>72</v>
      </c>
      <c r="B1787" s="5" t="s">
        <v>252</v>
      </c>
      <c r="C1787" s="5" t="s">
        <v>253</v>
      </c>
      <c r="D1787" s="8" t="s">
        <v>411</v>
      </c>
      <c r="E1787" s="6">
        <v>167.2</v>
      </c>
      <c r="F1787" s="6">
        <v>158.5</v>
      </c>
      <c r="G1787" s="6">
        <v>13.6</v>
      </c>
      <c r="H1787" s="5" t="s">
        <v>120</v>
      </c>
      <c r="I1787" s="6">
        <f t="shared" si="108"/>
        <v>8.69999999999999</v>
      </c>
      <c r="J1787" s="5" t="str">
        <f>IF(H1787="否","不适用",IF(AND(ISNUMBER(E1787),ISNUMBER(F1787)),IF(I1787&gt;规则与名单!$B$2,"是","否"),"未判定"))</f>
        <v>不适用</v>
      </c>
      <c r="K1787" s="5" t="str">
        <f t="shared" si="109"/>
        <v>非测试日纯氢</v>
      </c>
      <c r="L1787" s="6">
        <f t="shared" si="110"/>
        <v>13.6</v>
      </c>
      <c r="M1787" s="5">
        <f t="shared" si="111"/>
        <v>0</v>
      </c>
      <c r="N1787" s="5" t="s">
        <v>8703</v>
      </c>
      <c r="O1787" s="5" t="s">
        <v>8704</v>
      </c>
      <c r="P1787" s="5" t="s">
        <v>8705</v>
      </c>
    </row>
    <row r="1788" ht="19" customHeight="1" spans="1:16">
      <c r="A1788" s="5">
        <v>72</v>
      </c>
      <c r="B1788" s="5" t="s">
        <v>252</v>
      </c>
      <c r="C1788" s="5" t="s">
        <v>253</v>
      </c>
      <c r="D1788" s="8" t="s">
        <v>251</v>
      </c>
      <c r="E1788" s="6">
        <v>171.5</v>
      </c>
      <c r="F1788" s="6">
        <v>161.7</v>
      </c>
      <c r="G1788" s="6">
        <v>27.4</v>
      </c>
      <c r="H1788" s="5" t="s">
        <v>120</v>
      </c>
      <c r="I1788" s="6">
        <f t="shared" si="108"/>
        <v>9.80000000000001</v>
      </c>
      <c r="J1788" s="5" t="str">
        <f>IF(H1788="否","不适用",IF(AND(ISNUMBER(E1788),ISNUMBER(F1788)),IF(I1788&gt;规则与名单!$B$2,"是","否"),"未判定"))</f>
        <v>不适用</v>
      </c>
      <c r="K1788" s="5" t="str">
        <f t="shared" si="109"/>
        <v>非测试日纯氢</v>
      </c>
      <c r="L1788" s="6">
        <f t="shared" si="110"/>
        <v>27.4</v>
      </c>
      <c r="M1788" s="5">
        <f t="shared" si="111"/>
        <v>0</v>
      </c>
      <c r="N1788" s="5" t="s">
        <v>8706</v>
      </c>
      <c r="O1788" s="5" t="s">
        <v>8707</v>
      </c>
      <c r="P1788" s="5" t="s">
        <v>8708</v>
      </c>
    </row>
    <row r="1789" ht="19" customHeight="1" spans="1:16">
      <c r="A1789" s="5">
        <v>72</v>
      </c>
      <c r="B1789" s="5" t="s">
        <v>252</v>
      </c>
      <c r="C1789" s="5" t="s">
        <v>253</v>
      </c>
      <c r="D1789" s="8" t="s">
        <v>472</v>
      </c>
      <c r="E1789" s="6">
        <v>137.6</v>
      </c>
      <c r="F1789" s="6">
        <v>130.3</v>
      </c>
      <c r="G1789" s="6">
        <v>17.1</v>
      </c>
      <c r="H1789" s="5" t="s">
        <v>120</v>
      </c>
      <c r="I1789" s="6">
        <f t="shared" si="108"/>
        <v>7.29999999999998</v>
      </c>
      <c r="J1789" s="5" t="str">
        <f>IF(H1789="否","不适用",IF(AND(ISNUMBER(E1789),ISNUMBER(F1789)),IF(I1789&gt;规则与名单!$B$2,"是","否"),"未判定"))</f>
        <v>不适用</v>
      </c>
      <c r="K1789" s="5" t="str">
        <f t="shared" si="109"/>
        <v>非测试日纯氢</v>
      </c>
      <c r="L1789" s="6">
        <f t="shared" si="110"/>
        <v>17.1</v>
      </c>
      <c r="M1789" s="5">
        <f t="shared" si="111"/>
        <v>0</v>
      </c>
      <c r="N1789" s="5" t="s">
        <v>8709</v>
      </c>
      <c r="O1789" s="5" t="s">
        <v>8710</v>
      </c>
      <c r="P1789" s="5" t="s">
        <v>8711</v>
      </c>
    </row>
    <row r="1790" ht="19" customHeight="1" spans="1:16">
      <c r="A1790" s="5">
        <v>72</v>
      </c>
      <c r="B1790" s="5" t="s">
        <v>252</v>
      </c>
      <c r="C1790" s="5" t="s">
        <v>253</v>
      </c>
      <c r="D1790" s="8" t="s">
        <v>466</v>
      </c>
      <c r="E1790" s="6">
        <v>172.2</v>
      </c>
      <c r="F1790" s="6">
        <v>162.7</v>
      </c>
      <c r="G1790" s="6">
        <v>25.6</v>
      </c>
      <c r="H1790" s="5" t="s">
        <v>120</v>
      </c>
      <c r="I1790" s="6">
        <f t="shared" si="108"/>
        <v>9.5</v>
      </c>
      <c r="J1790" s="5" t="str">
        <f>IF(H1790="否","不适用",IF(AND(ISNUMBER(E1790),ISNUMBER(F1790)),IF(I1790&gt;规则与名单!$B$2,"是","否"),"未判定"))</f>
        <v>不适用</v>
      </c>
      <c r="K1790" s="5" t="str">
        <f t="shared" si="109"/>
        <v>非测试日纯氢</v>
      </c>
      <c r="L1790" s="6">
        <f t="shared" si="110"/>
        <v>25.6</v>
      </c>
      <c r="M1790" s="5">
        <f t="shared" si="111"/>
        <v>0</v>
      </c>
      <c r="N1790" s="5" t="s">
        <v>8712</v>
      </c>
      <c r="O1790" s="5" t="s">
        <v>8713</v>
      </c>
      <c r="P1790" s="5" t="s">
        <v>8714</v>
      </c>
    </row>
    <row r="1791" ht="19" customHeight="1" spans="1:16">
      <c r="A1791" s="5">
        <v>72</v>
      </c>
      <c r="B1791" s="5" t="s">
        <v>252</v>
      </c>
      <c r="C1791" s="5" t="s">
        <v>253</v>
      </c>
      <c r="D1791" s="8" t="s">
        <v>333</v>
      </c>
      <c r="E1791" s="6">
        <v>200.5</v>
      </c>
      <c r="F1791" s="6">
        <v>189.9</v>
      </c>
      <c r="G1791" s="6">
        <v>32.9</v>
      </c>
      <c r="H1791" s="5" t="s">
        <v>120</v>
      </c>
      <c r="I1791" s="6">
        <f t="shared" si="108"/>
        <v>10.6</v>
      </c>
      <c r="J1791" s="5" t="str">
        <f>IF(H1791="否","不适用",IF(AND(ISNUMBER(E1791),ISNUMBER(F1791)),IF(I1791&gt;规则与名单!$B$2,"是","否"),"未判定"))</f>
        <v>不适用</v>
      </c>
      <c r="K1791" s="5" t="str">
        <f t="shared" si="109"/>
        <v>非测试日纯氢</v>
      </c>
      <c r="L1791" s="6">
        <f t="shared" si="110"/>
        <v>32.9</v>
      </c>
      <c r="M1791" s="5">
        <f t="shared" si="111"/>
        <v>0</v>
      </c>
      <c r="N1791" s="5" t="s">
        <v>8715</v>
      </c>
      <c r="O1791" s="5" t="s">
        <v>8716</v>
      </c>
      <c r="P1791" s="5" t="s">
        <v>8717</v>
      </c>
    </row>
    <row r="1792" ht="19" customHeight="1" spans="1:16">
      <c r="A1792" s="5">
        <v>72</v>
      </c>
      <c r="B1792" s="5" t="s">
        <v>252</v>
      </c>
      <c r="C1792" s="5" t="s">
        <v>253</v>
      </c>
      <c r="D1792" s="8" t="s">
        <v>175</v>
      </c>
      <c r="E1792" s="6">
        <v>55.5</v>
      </c>
      <c r="F1792" s="6">
        <v>53.5</v>
      </c>
      <c r="G1792" s="6">
        <v>8</v>
      </c>
      <c r="H1792" s="5" t="s">
        <v>120</v>
      </c>
      <c r="I1792" s="6">
        <f t="shared" si="108"/>
        <v>2</v>
      </c>
      <c r="J1792" s="5" t="str">
        <f>IF(H1792="否","不适用",IF(AND(ISNUMBER(E1792),ISNUMBER(F1792)),IF(I1792&gt;规则与名单!$B$2,"是","否"),"未判定"))</f>
        <v>不适用</v>
      </c>
      <c r="K1792" s="5" t="str">
        <f t="shared" si="109"/>
        <v>非测试日纯氢</v>
      </c>
      <c r="L1792" s="6">
        <f t="shared" si="110"/>
        <v>8</v>
      </c>
      <c r="M1792" s="5">
        <f t="shared" si="111"/>
        <v>0</v>
      </c>
      <c r="N1792" s="5" t="s">
        <v>8718</v>
      </c>
      <c r="O1792" s="5" t="s">
        <v>8719</v>
      </c>
      <c r="P1792" s="5" t="s">
        <v>8720</v>
      </c>
    </row>
    <row r="1793" ht="19" customHeight="1" spans="1:16">
      <c r="A1793" s="5">
        <v>72</v>
      </c>
      <c r="B1793" s="5" t="s">
        <v>252</v>
      </c>
      <c r="C1793" s="5" t="s">
        <v>253</v>
      </c>
      <c r="D1793" s="8" t="s">
        <v>3402</v>
      </c>
      <c r="E1793" s="6">
        <v>72.4</v>
      </c>
      <c r="F1793" s="6">
        <v>68.4</v>
      </c>
      <c r="G1793" s="6">
        <v>8.2</v>
      </c>
      <c r="H1793" s="5" t="s">
        <v>120</v>
      </c>
      <c r="I1793" s="6">
        <f t="shared" si="108"/>
        <v>4</v>
      </c>
      <c r="J1793" s="5" t="str">
        <f>IF(H1793="否","不适用",IF(AND(ISNUMBER(E1793),ISNUMBER(F1793)),IF(I1793&gt;规则与名单!$B$2,"是","否"),"未判定"))</f>
        <v>不适用</v>
      </c>
      <c r="K1793" s="5" t="str">
        <f t="shared" si="109"/>
        <v>非测试日纯氢</v>
      </c>
      <c r="L1793" s="6">
        <f t="shared" si="110"/>
        <v>8.2</v>
      </c>
      <c r="M1793" s="5">
        <f t="shared" si="111"/>
        <v>0</v>
      </c>
      <c r="N1793" s="5" t="s">
        <v>8721</v>
      </c>
      <c r="O1793" s="5" t="s">
        <v>8722</v>
      </c>
      <c r="P1793" s="5" t="s">
        <v>8723</v>
      </c>
    </row>
    <row r="1794" ht="19" customHeight="1" spans="1:16">
      <c r="A1794" s="5">
        <v>72</v>
      </c>
      <c r="B1794" s="5" t="s">
        <v>252</v>
      </c>
      <c r="C1794" s="5" t="s">
        <v>253</v>
      </c>
      <c r="D1794" s="8" t="s">
        <v>487</v>
      </c>
      <c r="E1794" s="6">
        <v>163.5</v>
      </c>
      <c r="F1794" s="6">
        <v>155</v>
      </c>
      <c r="G1794" s="6">
        <v>15.5</v>
      </c>
      <c r="H1794" s="5" t="s">
        <v>120</v>
      </c>
      <c r="I1794" s="6">
        <f t="shared" ref="I1794:I1857" si="112">IF(AND(ISNUMBER(E1794),ISNUMBER(F1794)),E1794-F1794,"")</f>
        <v>8.5</v>
      </c>
      <c r="J1794" s="5" t="str">
        <f>IF(H1794="否","不适用",IF(AND(ISNUMBER(E1794),ISNUMBER(F1794)),IF(I1794&gt;规则与名单!$B$2,"是","否"),"未判定"))</f>
        <v>不适用</v>
      </c>
      <c r="K1794" s="5" t="str">
        <f t="shared" ref="K1794:K1857" si="113">IF(J1794="是",IF(ISNUMBER(F1794),"测试日GPS","缺失"),IF(ISNUMBER(G1794),"非测试日纯氢",IF(AND(H1794="是",J1794="未判定"),IF(ISNUMBER(F1794),"测试名单无纯氢GPS","缺失"),IF(ISNUMBER(E1794),"非测试日仪表","缺失"))))</f>
        <v>非测试日纯氢</v>
      </c>
      <c r="L1794" s="6">
        <f t="shared" ref="L1794:L1857" si="114">IF(K1794="缺失","",IF(K1794="非测试日纯氢",G1794,IF(K1794="非测试日仪表",E1794,F1794)))</f>
        <v>15.5</v>
      </c>
      <c r="M1794" s="5">
        <f t="shared" ref="M1794:M1857" si="115">IF(K1794="缺失",1,0)</f>
        <v>0</v>
      </c>
      <c r="N1794" s="5" t="s">
        <v>8724</v>
      </c>
      <c r="O1794" s="5" t="s">
        <v>8725</v>
      </c>
      <c r="P1794" s="5" t="s">
        <v>8726</v>
      </c>
    </row>
    <row r="1795" ht="19" customHeight="1" spans="1:16">
      <c r="A1795" s="5">
        <v>72</v>
      </c>
      <c r="B1795" s="5" t="s">
        <v>252</v>
      </c>
      <c r="C1795" s="5" t="s">
        <v>253</v>
      </c>
      <c r="D1795" s="8" t="s">
        <v>121</v>
      </c>
      <c r="E1795" s="6">
        <v>187.4</v>
      </c>
      <c r="F1795" s="6">
        <v>177.1</v>
      </c>
      <c r="G1795" s="6">
        <v>24.5</v>
      </c>
      <c r="H1795" s="5" t="s">
        <v>120</v>
      </c>
      <c r="I1795" s="6">
        <f t="shared" si="112"/>
        <v>10.3</v>
      </c>
      <c r="J1795" s="5" t="str">
        <f>IF(H1795="否","不适用",IF(AND(ISNUMBER(E1795),ISNUMBER(F1795)),IF(I1795&gt;规则与名单!$B$2,"是","否"),"未判定"))</f>
        <v>不适用</v>
      </c>
      <c r="K1795" s="5" t="str">
        <f t="shared" si="113"/>
        <v>非测试日纯氢</v>
      </c>
      <c r="L1795" s="6">
        <f t="shared" si="114"/>
        <v>24.5</v>
      </c>
      <c r="M1795" s="5">
        <f t="shared" si="115"/>
        <v>0</v>
      </c>
      <c r="N1795" s="5" t="s">
        <v>8727</v>
      </c>
      <c r="O1795" s="5" t="s">
        <v>8728</v>
      </c>
      <c r="P1795" s="5" t="s">
        <v>8729</v>
      </c>
    </row>
    <row r="1796" ht="19" customHeight="1" spans="1:16">
      <c r="A1796" s="5">
        <v>72</v>
      </c>
      <c r="B1796" s="5" t="s">
        <v>252</v>
      </c>
      <c r="C1796" s="5" t="s">
        <v>253</v>
      </c>
      <c r="D1796" s="8" t="s">
        <v>170</v>
      </c>
      <c r="E1796" s="6">
        <v>193</v>
      </c>
      <c r="F1796" s="6">
        <v>182.9</v>
      </c>
      <c r="G1796" s="6">
        <v>25.6</v>
      </c>
      <c r="H1796" s="5" t="s">
        <v>120</v>
      </c>
      <c r="I1796" s="6">
        <f t="shared" si="112"/>
        <v>10.1</v>
      </c>
      <c r="J1796" s="5" t="str">
        <f>IF(H1796="否","不适用",IF(AND(ISNUMBER(E1796),ISNUMBER(F1796)),IF(I1796&gt;规则与名单!$B$2,"是","否"),"未判定"))</f>
        <v>不适用</v>
      </c>
      <c r="K1796" s="5" t="str">
        <f t="shared" si="113"/>
        <v>非测试日纯氢</v>
      </c>
      <c r="L1796" s="6">
        <f t="shared" si="114"/>
        <v>25.6</v>
      </c>
      <c r="M1796" s="5">
        <f t="shared" si="115"/>
        <v>0</v>
      </c>
      <c r="N1796" s="5" t="s">
        <v>8730</v>
      </c>
      <c r="O1796" s="5" t="s">
        <v>8731</v>
      </c>
      <c r="P1796" s="5" t="s">
        <v>8732</v>
      </c>
    </row>
    <row r="1797" ht="19" customHeight="1" spans="1:16">
      <c r="A1797" s="5">
        <v>72</v>
      </c>
      <c r="B1797" s="5" t="s">
        <v>252</v>
      </c>
      <c r="C1797" s="5" t="s">
        <v>253</v>
      </c>
      <c r="D1797" s="8" t="s">
        <v>644</v>
      </c>
      <c r="E1797" s="6">
        <v>200.8</v>
      </c>
      <c r="F1797" s="6">
        <v>190.4</v>
      </c>
      <c r="G1797" s="6">
        <v>15.9</v>
      </c>
      <c r="H1797" s="5" t="s">
        <v>120</v>
      </c>
      <c r="I1797" s="6">
        <f t="shared" si="112"/>
        <v>10.4</v>
      </c>
      <c r="J1797" s="5" t="str">
        <f>IF(H1797="否","不适用",IF(AND(ISNUMBER(E1797),ISNUMBER(F1797)),IF(I1797&gt;规则与名单!$B$2,"是","否"),"未判定"))</f>
        <v>不适用</v>
      </c>
      <c r="K1797" s="5" t="str">
        <f t="shared" si="113"/>
        <v>非测试日纯氢</v>
      </c>
      <c r="L1797" s="6">
        <f t="shared" si="114"/>
        <v>15.9</v>
      </c>
      <c r="M1797" s="5">
        <f t="shared" si="115"/>
        <v>0</v>
      </c>
      <c r="N1797" s="5" t="s">
        <v>8733</v>
      </c>
      <c r="O1797" s="5" t="s">
        <v>8734</v>
      </c>
      <c r="P1797" s="5" t="s">
        <v>8735</v>
      </c>
    </row>
    <row r="1798" ht="19" customHeight="1" spans="1:16">
      <c r="A1798" s="5">
        <v>72</v>
      </c>
      <c r="B1798" s="5" t="s">
        <v>252</v>
      </c>
      <c r="C1798" s="5" t="s">
        <v>253</v>
      </c>
      <c r="D1798" s="8" t="s">
        <v>3418</v>
      </c>
      <c r="E1798" s="6">
        <v>20.2</v>
      </c>
      <c r="F1798" s="6">
        <v>18.9</v>
      </c>
      <c r="G1798" s="6">
        <v>1.1</v>
      </c>
      <c r="H1798" s="5" t="s">
        <v>120</v>
      </c>
      <c r="I1798" s="6">
        <f t="shared" si="112"/>
        <v>1.3</v>
      </c>
      <c r="J1798" s="5" t="str">
        <f>IF(H1798="否","不适用",IF(AND(ISNUMBER(E1798),ISNUMBER(F1798)),IF(I1798&gt;规则与名单!$B$2,"是","否"),"未判定"))</f>
        <v>不适用</v>
      </c>
      <c r="K1798" s="5" t="str">
        <f t="shared" si="113"/>
        <v>非测试日纯氢</v>
      </c>
      <c r="L1798" s="6">
        <f t="shared" si="114"/>
        <v>1.1</v>
      </c>
      <c r="M1798" s="5">
        <f t="shared" si="115"/>
        <v>0</v>
      </c>
      <c r="N1798" s="5" t="s">
        <v>8736</v>
      </c>
      <c r="O1798" s="5" t="s">
        <v>8737</v>
      </c>
      <c r="P1798" s="5" t="s">
        <v>8738</v>
      </c>
    </row>
    <row r="1799" ht="19" customHeight="1" spans="1:16">
      <c r="A1799" s="5">
        <v>72</v>
      </c>
      <c r="B1799" s="5" t="s">
        <v>252</v>
      </c>
      <c r="C1799" s="5" t="s">
        <v>253</v>
      </c>
      <c r="D1799" s="8" t="s">
        <v>3422</v>
      </c>
      <c r="E1799" s="6">
        <v>195</v>
      </c>
      <c r="F1799" s="6">
        <v>184.7</v>
      </c>
      <c r="G1799" s="6">
        <v>17.6</v>
      </c>
      <c r="H1799" s="5" t="s">
        <v>120</v>
      </c>
      <c r="I1799" s="6">
        <f t="shared" si="112"/>
        <v>10.3</v>
      </c>
      <c r="J1799" s="5" t="str">
        <f>IF(H1799="否","不适用",IF(AND(ISNUMBER(E1799),ISNUMBER(F1799)),IF(I1799&gt;规则与名单!$B$2,"是","否"),"未判定"))</f>
        <v>不适用</v>
      </c>
      <c r="K1799" s="5" t="str">
        <f t="shared" si="113"/>
        <v>非测试日纯氢</v>
      </c>
      <c r="L1799" s="6">
        <f t="shared" si="114"/>
        <v>17.6</v>
      </c>
      <c r="M1799" s="5">
        <f t="shared" si="115"/>
        <v>0</v>
      </c>
      <c r="N1799" s="5" t="s">
        <v>8739</v>
      </c>
      <c r="O1799" s="5" t="s">
        <v>8740</v>
      </c>
      <c r="P1799" s="5" t="s">
        <v>8741</v>
      </c>
    </row>
    <row r="1800" ht="19" customHeight="1" spans="1:16">
      <c r="A1800" s="5">
        <v>72</v>
      </c>
      <c r="B1800" s="5" t="s">
        <v>252</v>
      </c>
      <c r="C1800" s="5" t="s">
        <v>253</v>
      </c>
      <c r="D1800" s="8" t="s">
        <v>336</v>
      </c>
      <c r="E1800" s="6">
        <v>217.4</v>
      </c>
      <c r="F1800" s="6">
        <v>205.1</v>
      </c>
      <c r="G1800" s="6">
        <v>18.6</v>
      </c>
      <c r="H1800" s="5" t="s">
        <v>120</v>
      </c>
      <c r="I1800" s="6">
        <f t="shared" si="112"/>
        <v>12.3</v>
      </c>
      <c r="J1800" s="5" t="str">
        <f>IF(H1800="否","不适用",IF(AND(ISNUMBER(E1800),ISNUMBER(F1800)),IF(I1800&gt;规则与名单!$B$2,"是","否"),"未判定"))</f>
        <v>不适用</v>
      </c>
      <c r="K1800" s="5" t="str">
        <f t="shared" si="113"/>
        <v>非测试日纯氢</v>
      </c>
      <c r="L1800" s="6">
        <f t="shared" si="114"/>
        <v>18.6</v>
      </c>
      <c r="M1800" s="5">
        <f t="shared" si="115"/>
        <v>0</v>
      </c>
      <c r="N1800" s="5" t="s">
        <v>8742</v>
      </c>
      <c r="O1800" s="5" t="s">
        <v>8743</v>
      </c>
      <c r="P1800" s="5" t="s">
        <v>8744</v>
      </c>
    </row>
    <row r="1801" ht="19" customHeight="1" spans="1:16">
      <c r="A1801" s="5">
        <v>72</v>
      </c>
      <c r="B1801" s="5" t="s">
        <v>252</v>
      </c>
      <c r="C1801" s="5" t="s">
        <v>253</v>
      </c>
      <c r="D1801" s="8" t="s">
        <v>653</v>
      </c>
      <c r="E1801" s="6">
        <v>187.6</v>
      </c>
      <c r="F1801" s="6">
        <v>177.3</v>
      </c>
      <c r="G1801" s="6">
        <v>19</v>
      </c>
      <c r="H1801" s="5" t="s">
        <v>120</v>
      </c>
      <c r="I1801" s="6">
        <f t="shared" si="112"/>
        <v>10.3</v>
      </c>
      <c r="J1801" s="5" t="str">
        <f>IF(H1801="否","不适用",IF(AND(ISNUMBER(E1801),ISNUMBER(F1801)),IF(I1801&gt;规则与名单!$B$2,"是","否"),"未判定"))</f>
        <v>不适用</v>
      </c>
      <c r="K1801" s="5" t="str">
        <f t="shared" si="113"/>
        <v>非测试日纯氢</v>
      </c>
      <c r="L1801" s="6">
        <f t="shared" si="114"/>
        <v>19</v>
      </c>
      <c r="M1801" s="5">
        <f t="shared" si="115"/>
        <v>0</v>
      </c>
      <c r="N1801" s="5" t="s">
        <v>8745</v>
      </c>
      <c r="O1801" s="5" t="s">
        <v>8746</v>
      </c>
      <c r="P1801" s="5" t="s">
        <v>8747</v>
      </c>
    </row>
    <row r="1802" ht="19" customHeight="1" spans="1:16">
      <c r="A1802" s="5">
        <v>72</v>
      </c>
      <c r="B1802" s="5" t="s">
        <v>252</v>
      </c>
      <c r="C1802" s="5" t="s">
        <v>253</v>
      </c>
      <c r="D1802" s="8" t="s">
        <v>140</v>
      </c>
      <c r="E1802" s="6">
        <v>286.8</v>
      </c>
      <c r="F1802" s="6">
        <v>262.9</v>
      </c>
      <c r="G1802" s="6">
        <v>21</v>
      </c>
      <c r="H1802" s="5" t="s">
        <v>120</v>
      </c>
      <c r="I1802" s="6">
        <f t="shared" si="112"/>
        <v>23.9</v>
      </c>
      <c r="J1802" s="5" t="str">
        <f>IF(H1802="否","不适用",IF(AND(ISNUMBER(E1802),ISNUMBER(F1802)),IF(I1802&gt;规则与名单!$B$2,"是","否"),"未判定"))</f>
        <v>不适用</v>
      </c>
      <c r="K1802" s="5" t="str">
        <f t="shared" si="113"/>
        <v>非测试日纯氢</v>
      </c>
      <c r="L1802" s="6">
        <f t="shared" si="114"/>
        <v>21</v>
      </c>
      <c r="M1802" s="5">
        <f t="shared" si="115"/>
        <v>0</v>
      </c>
      <c r="N1802" s="5" t="s">
        <v>8748</v>
      </c>
      <c r="O1802" s="5" t="s">
        <v>8749</v>
      </c>
      <c r="P1802" s="5" t="s">
        <v>8750</v>
      </c>
    </row>
    <row r="1803" ht="19" customHeight="1" spans="1:16">
      <c r="A1803" s="5">
        <v>72</v>
      </c>
      <c r="B1803" s="5" t="s">
        <v>252</v>
      </c>
      <c r="C1803" s="5" t="s">
        <v>253</v>
      </c>
      <c r="D1803" s="8" t="s">
        <v>115</v>
      </c>
      <c r="E1803" s="6">
        <v>0</v>
      </c>
      <c r="F1803" s="6">
        <v>0</v>
      </c>
      <c r="G1803" s="6"/>
      <c r="H1803" s="5" t="s">
        <v>120</v>
      </c>
      <c r="I1803" s="6">
        <f t="shared" si="112"/>
        <v>0</v>
      </c>
      <c r="J1803" s="5" t="str">
        <f>IF(H1803="否","不适用",IF(AND(ISNUMBER(E1803),ISNUMBER(F1803)),IF(I1803&gt;规则与名单!$B$2,"是","否"),"未判定"))</f>
        <v>不适用</v>
      </c>
      <c r="K1803" s="5" t="str">
        <f t="shared" si="113"/>
        <v>非测试日仪表</v>
      </c>
      <c r="L1803" s="6">
        <f t="shared" si="114"/>
        <v>0</v>
      </c>
      <c r="M1803" s="5">
        <f t="shared" si="115"/>
        <v>0</v>
      </c>
      <c r="N1803" s="5" t="s">
        <v>8751</v>
      </c>
      <c r="O1803" s="5" t="s">
        <v>8752</v>
      </c>
      <c r="P1803" s="5" t="s">
        <v>8753</v>
      </c>
    </row>
    <row r="1804" ht="19" customHeight="1" spans="1:16">
      <c r="A1804" s="5">
        <v>73</v>
      </c>
      <c r="B1804" s="5" t="s">
        <v>257</v>
      </c>
      <c r="C1804" s="5" t="s">
        <v>253</v>
      </c>
      <c r="D1804" s="8" t="s">
        <v>114</v>
      </c>
      <c r="E1804" s="6">
        <v>149.1</v>
      </c>
      <c r="F1804" s="6">
        <v>140.8</v>
      </c>
      <c r="G1804" s="6">
        <v>99.1</v>
      </c>
      <c r="H1804" s="5" t="s">
        <v>120</v>
      </c>
      <c r="I1804" s="6">
        <f t="shared" si="112"/>
        <v>8.29999999999998</v>
      </c>
      <c r="J1804" s="5" t="str">
        <f>IF(H1804="否","不适用",IF(AND(ISNUMBER(E1804),ISNUMBER(F1804)),IF(I1804&gt;规则与名单!$B$2,"是","否"),"未判定"))</f>
        <v>不适用</v>
      </c>
      <c r="K1804" s="5" t="str">
        <f t="shared" si="113"/>
        <v>非测试日纯氢</v>
      </c>
      <c r="L1804" s="6">
        <f t="shared" si="114"/>
        <v>99.1</v>
      </c>
      <c r="M1804" s="5">
        <f t="shared" si="115"/>
        <v>0</v>
      </c>
      <c r="N1804" s="5" t="s">
        <v>8754</v>
      </c>
      <c r="O1804" s="5" t="s">
        <v>8755</v>
      </c>
      <c r="P1804" s="5" t="s">
        <v>8756</v>
      </c>
    </row>
    <row r="1805" ht="19" customHeight="1" spans="1:16">
      <c r="A1805" s="5">
        <v>73</v>
      </c>
      <c r="B1805" s="5" t="s">
        <v>257</v>
      </c>
      <c r="C1805" s="5" t="s">
        <v>253</v>
      </c>
      <c r="D1805" s="8" t="s">
        <v>605</v>
      </c>
      <c r="E1805" s="6"/>
      <c r="F1805" s="6">
        <v>0</v>
      </c>
      <c r="G1805" s="6"/>
      <c r="H1805" s="5" t="s">
        <v>120</v>
      </c>
      <c r="I1805" s="6" t="str">
        <f t="shared" si="112"/>
        <v/>
      </c>
      <c r="J1805" s="5" t="str">
        <f>IF(H1805="否","不适用",IF(AND(ISNUMBER(E1805),ISNUMBER(F1805)),IF(I1805&gt;规则与名单!$B$2,"是","否"),"未判定"))</f>
        <v>不适用</v>
      </c>
      <c r="K1805" s="5" t="str">
        <f t="shared" si="113"/>
        <v>缺失</v>
      </c>
      <c r="L1805" s="6" t="str">
        <f t="shared" si="114"/>
        <v/>
      </c>
      <c r="M1805" s="5">
        <f t="shared" si="115"/>
        <v>1</v>
      </c>
      <c r="N1805" s="5" t="s">
        <v>8757</v>
      </c>
      <c r="O1805" s="5" t="s">
        <v>8758</v>
      </c>
      <c r="P1805" s="5" t="s">
        <v>8759</v>
      </c>
    </row>
    <row r="1806" ht="19" customHeight="1" spans="1:16">
      <c r="A1806" s="5">
        <v>73</v>
      </c>
      <c r="B1806" s="5" t="s">
        <v>257</v>
      </c>
      <c r="C1806" s="5" t="s">
        <v>253</v>
      </c>
      <c r="D1806" s="8" t="s">
        <v>186</v>
      </c>
      <c r="E1806" s="6">
        <v>4.1</v>
      </c>
      <c r="F1806" s="6">
        <v>4.1</v>
      </c>
      <c r="G1806" s="6">
        <v>0</v>
      </c>
      <c r="H1806" s="5" t="s">
        <v>120</v>
      </c>
      <c r="I1806" s="6">
        <f t="shared" si="112"/>
        <v>0</v>
      </c>
      <c r="J1806" s="5" t="str">
        <f>IF(H1806="否","不适用",IF(AND(ISNUMBER(E1806),ISNUMBER(F1806)),IF(I1806&gt;规则与名单!$B$2,"是","否"),"未判定"))</f>
        <v>不适用</v>
      </c>
      <c r="K1806" s="5" t="str">
        <f t="shared" si="113"/>
        <v>非测试日纯氢</v>
      </c>
      <c r="L1806" s="6">
        <f t="shared" si="114"/>
        <v>0</v>
      </c>
      <c r="M1806" s="5">
        <f t="shared" si="115"/>
        <v>0</v>
      </c>
      <c r="N1806" s="5" t="s">
        <v>8760</v>
      </c>
      <c r="O1806" s="5" t="s">
        <v>8761</v>
      </c>
      <c r="P1806" s="5" t="s">
        <v>8762</v>
      </c>
    </row>
    <row r="1807" ht="19" customHeight="1" spans="1:16">
      <c r="A1807" s="5">
        <v>73</v>
      </c>
      <c r="B1807" s="5" t="s">
        <v>257</v>
      </c>
      <c r="C1807" s="5" t="s">
        <v>253</v>
      </c>
      <c r="D1807" s="8" t="s">
        <v>165</v>
      </c>
      <c r="E1807" s="6">
        <v>62.3</v>
      </c>
      <c r="F1807" s="6">
        <v>58.7</v>
      </c>
      <c r="G1807" s="6">
        <v>11.5</v>
      </c>
      <c r="H1807" s="5" t="s">
        <v>120</v>
      </c>
      <c r="I1807" s="6">
        <f t="shared" si="112"/>
        <v>3.59999999999999</v>
      </c>
      <c r="J1807" s="5" t="str">
        <f>IF(H1807="否","不适用",IF(AND(ISNUMBER(E1807),ISNUMBER(F1807)),IF(I1807&gt;规则与名单!$B$2,"是","否"),"未判定"))</f>
        <v>不适用</v>
      </c>
      <c r="K1807" s="5" t="str">
        <f t="shared" si="113"/>
        <v>非测试日纯氢</v>
      </c>
      <c r="L1807" s="6">
        <f t="shared" si="114"/>
        <v>11.5</v>
      </c>
      <c r="M1807" s="5">
        <f t="shared" si="115"/>
        <v>0</v>
      </c>
      <c r="N1807" s="5" t="s">
        <v>8763</v>
      </c>
      <c r="O1807" s="5" t="s">
        <v>8764</v>
      </c>
      <c r="P1807" s="5" t="s">
        <v>8765</v>
      </c>
    </row>
    <row r="1808" ht="19" customHeight="1" spans="1:16">
      <c r="A1808" s="5">
        <v>73</v>
      </c>
      <c r="B1808" s="5" t="s">
        <v>257</v>
      </c>
      <c r="C1808" s="5" t="s">
        <v>253</v>
      </c>
      <c r="D1808" s="8" t="s">
        <v>151</v>
      </c>
      <c r="E1808" s="6">
        <v>2.3</v>
      </c>
      <c r="F1808" s="6">
        <v>3.7</v>
      </c>
      <c r="G1808" s="6">
        <v>0</v>
      </c>
      <c r="H1808" s="5" t="s">
        <v>120</v>
      </c>
      <c r="I1808" s="6">
        <f t="shared" si="112"/>
        <v>-1.4</v>
      </c>
      <c r="J1808" s="5" t="str">
        <f>IF(H1808="否","不适用",IF(AND(ISNUMBER(E1808),ISNUMBER(F1808)),IF(I1808&gt;规则与名单!$B$2,"是","否"),"未判定"))</f>
        <v>不适用</v>
      </c>
      <c r="K1808" s="5" t="str">
        <f t="shared" si="113"/>
        <v>非测试日纯氢</v>
      </c>
      <c r="L1808" s="6">
        <f t="shared" si="114"/>
        <v>0</v>
      </c>
      <c r="M1808" s="5">
        <f t="shared" si="115"/>
        <v>0</v>
      </c>
      <c r="N1808" s="5" t="s">
        <v>8766</v>
      </c>
      <c r="O1808" s="5" t="s">
        <v>8767</v>
      </c>
      <c r="P1808" s="5" t="s">
        <v>8768</v>
      </c>
    </row>
    <row r="1809" ht="19" customHeight="1" spans="1:16">
      <c r="A1809" s="5">
        <v>73</v>
      </c>
      <c r="B1809" s="5" t="s">
        <v>257</v>
      </c>
      <c r="C1809" s="5" t="s">
        <v>253</v>
      </c>
      <c r="D1809" s="8" t="s">
        <v>3358</v>
      </c>
      <c r="E1809" s="6"/>
      <c r="F1809" s="6">
        <v>0</v>
      </c>
      <c r="G1809" s="6"/>
      <c r="H1809" s="5" t="s">
        <v>120</v>
      </c>
      <c r="I1809" s="6" t="str">
        <f t="shared" si="112"/>
        <v/>
      </c>
      <c r="J1809" s="5" t="str">
        <f>IF(H1809="否","不适用",IF(AND(ISNUMBER(E1809),ISNUMBER(F1809)),IF(I1809&gt;规则与名单!$B$2,"是","否"),"未判定"))</f>
        <v>不适用</v>
      </c>
      <c r="K1809" s="5" t="str">
        <f t="shared" si="113"/>
        <v>缺失</v>
      </c>
      <c r="L1809" s="6" t="str">
        <f t="shared" si="114"/>
        <v/>
      </c>
      <c r="M1809" s="5">
        <f t="shared" si="115"/>
        <v>1</v>
      </c>
      <c r="N1809" s="5" t="s">
        <v>8769</v>
      </c>
      <c r="O1809" s="5" t="s">
        <v>8770</v>
      </c>
      <c r="P1809" s="5" t="s">
        <v>8771</v>
      </c>
    </row>
    <row r="1810" ht="19" customHeight="1" spans="1:16">
      <c r="A1810" s="5">
        <v>73</v>
      </c>
      <c r="B1810" s="5" t="s">
        <v>257</v>
      </c>
      <c r="C1810" s="5" t="s">
        <v>253</v>
      </c>
      <c r="D1810" s="8" t="s">
        <v>272</v>
      </c>
      <c r="E1810" s="6">
        <v>4.6</v>
      </c>
      <c r="F1810" s="6">
        <v>3.2</v>
      </c>
      <c r="G1810" s="6">
        <v>0</v>
      </c>
      <c r="H1810" s="5" t="s">
        <v>120</v>
      </c>
      <c r="I1810" s="6">
        <f t="shared" si="112"/>
        <v>1.4</v>
      </c>
      <c r="J1810" s="5" t="str">
        <f>IF(H1810="否","不适用",IF(AND(ISNUMBER(E1810),ISNUMBER(F1810)),IF(I1810&gt;规则与名单!$B$2,"是","否"),"未判定"))</f>
        <v>不适用</v>
      </c>
      <c r="K1810" s="5" t="str">
        <f t="shared" si="113"/>
        <v>非测试日纯氢</v>
      </c>
      <c r="L1810" s="6">
        <f t="shared" si="114"/>
        <v>0</v>
      </c>
      <c r="M1810" s="5">
        <f t="shared" si="115"/>
        <v>0</v>
      </c>
      <c r="N1810" s="5" t="s">
        <v>8772</v>
      </c>
      <c r="O1810" s="5" t="s">
        <v>8773</v>
      </c>
      <c r="P1810" s="5" t="s">
        <v>8774</v>
      </c>
    </row>
    <row r="1811" ht="19" customHeight="1" spans="1:16">
      <c r="A1811" s="5">
        <v>73</v>
      </c>
      <c r="B1811" s="5" t="s">
        <v>257</v>
      </c>
      <c r="C1811" s="5" t="s">
        <v>253</v>
      </c>
      <c r="D1811" s="8" t="s">
        <v>506</v>
      </c>
      <c r="E1811" s="6">
        <v>3.7</v>
      </c>
      <c r="F1811" s="6">
        <v>3.7</v>
      </c>
      <c r="G1811" s="6">
        <v>0</v>
      </c>
      <c r="H1811" s="5" t="s">
        <v>120</v>
      </c>
      <c r="I1811" s="6">
        <f t="shared" si="112"/>
        <v>0</v>
      </c>
      <c r="J1811" s="5" t="str">
        <f>IF(H1811="否","不适用",IF(AND(ISNUMBER(E1811),ISNUMBER(F1811)),IF(I1811&gt;规则与名单!$B$2,"是","否"),"未判定"))</f>
        <v>不适用</v>
      </c>
      <c r="K1811" s="5" t="str">
        <f t="shared" si="113"/>
        <v>非测试日纯氢</v>
      </c>
      <c r="L1811" s="6">
        <f t="shared" si="114"/>
        <v>0</v>
      </c>
      <c r="M1811" s="5">
        <f t="shared" si="115"/>
        <v>0</v>
      </c>
      <c r="N1811" s="5" t="s">
        <v>8775</v>
      </c>
      <c r="O1811" s="5" t="s">
        <v>8776</v>
      </c>
      <c r="P1811" s="5" t="s">
        <v>8777</v>
      </c>
    </row>
    <row r="1812" ht="19" customHeight="1" spans="1:16">
      <c r="A1812" s="5">
        <v>73</v>
      </c>
      <c r="B1812" s="5" t="s">
        <v>257</v>
      </c>
      <c r="C1812" s="5" t="s">
        <v>253</v>
      </c>
      <c r="D1812" s="8" t="s">
        <v>673</v>
      </c>
      <c r="E1812" s="6">
        <v>0</v>
      </c>
      <c r="F1812" s="6">
        <v>0.1</v>
      </c>
      <c r="G1812" s="6"/>
      <c r="H1812" s="5" t="s">
        <v>120</v>
      </c>
      <c r="I1812" s="6">
        <f t="shared" si="112"/>
        <v>-0.1</v>
      </c>
      <c r="J1812" s="5" t="str">
        <f>IF(H1812="否","不适用",IF(AND(ISNUMBER(E1812),ISNUMBER(F1812)),IF(I1812&gt;规则与名单!$B$2,"是","否"),"未判定"))</f>
        <v>不适用</v>
      </c>
      <c r="K1812" s="5" t="str">
        <f t="shared" si="113"/>
        <v>非测试日仪表</v>
      </c>
      <c r="L1812" s="6">
        <f t="shared" si="114"/>
        <v>0</v>
      </c>
      <c r="M1812" s="5">
        <f t="shared" si="115"/>
        <v>0</v>
      </c>
      <c r="N1812" s="5" t="s">
        <v>8778</v>
      </c>
      <c r="O1812" s="5" t="s">
        <v>8779</v>
      </c>
      <c r="P1812" s="5" t="s">
        <v>8780</v>
      </c>
    </row>
    <row r="1813" ht="19" customHeight="1" spans="1:16">
      <c r="A1813" s="5">
        <v>73</v>
      </c>
      <c r="B1813" s="5" t="s">
        <v>257</v>
      </c>
      <c r="C1813" s="5" t="s">
        <v>253</v>
      </c>
      <c r="D1813" s="8" t="s">
        <v>183</v>
      </c>
      <c r="E1813" s="6">
        <v>20.4</v>
      </c>
      <c r="F1813" s="6">
        <v>20.7</v>
      </c>
      <c r="G1813" s="6">
        <v>1.5</v>
      </c>
      <c r="H1813" s="5" t="s">
        <v>120</v>
      </c>
      <c r="I1813" s="6">
        <f t="shared" si="112"/>
        <v>-0.300000000000001</v>
      </c>
      <c r="J1813" s="5" t="str">
        <f>IF(H1813="否","不适用",IF(AND(ISNUMBER(E1813),ISNUMBER(F1813)),IF(I1813&gt;规则与名单!$B$2,"是","否"),"未判定"))</f>
        <v>不适用</v>
      </c>
      <c r="K1813" s="5" t="str">
        <f t="shared" si="113"/>
        <v>非测试日纯氢</v>
      </c>
      <c r="L1813" s="6">
        <f t="shared" si="114"/>
        <v>1.5</v>
      </c>
      <c r="M1813" s="5">
        <f t="shared" si="115"/>
        <v>0</v>
      </c>
      <c r="N1813" s="5" t="s">
        <v>8781</v>
      </c>
      <c r="O1813" s="5" t="s">
        <v>8782</v>
      </c>
      <c r="P1813" s="5" t="s">
        <v>8783</v>
      </c>
    </row>
    <row r="1814" ht="19" customHeight="1" spans="1:16">
      <c r="A1814" s="5">
        <v>73</v>
      </c>
      <c r="B1814" s="5" t="s">
        <v>257</v>
      </c>
      <c r="C1814" s="5" t="s">
        <v>253</v>
      </c>
      <c r="D1814" s="8" t="s">
        <v>431</v>
      </c>
      <c r="E1814" s="6">
        <v>114</v>
      </c>
      <c r="F1814" s="6">
        <v>107.9</v>
      </c>
      <c r="G1814" s="6">
        <v>6</v>
      </c>
      <c r="H1814" s="5" t="s">
        <v>120</v>
      </c>
      <c r="I1814" s="6">
        <f t="shared" si="112"/>
        <v>6.09999999999999</v>
      </c>
      <c r="J1814" s="5" t="str">
        <f>IF(H1814="否","不适用",IF(AND(ISNUMBER(E1814),ISNUMBER(F1814)),IF(I1814&gt;规则与名单!$B$2,"是","否"),"未判定"))</f>
        <v>不适用</v>
      </c>
      <c r="K1814" s="5" t="str">
        <f t="shared" si="113"/>
        <v>非测试日纯氢</v>
      </c>
      <c r="L1814" s="6">
        <f t="shared" si="114"/>
        <v>6</v>
      </c>
      <c r="M1814" s="5">
        <f t="shared" si="115"/>
        <v>0</v>
      </c>
      <c r="N1814" s="5" t="s">
        <v>8784</v>
      </c>
      <c r="O1814" s="5" t="s">
        <v>8785</v>
      </c>
      <c r="P1814" s="5" t="s">
        <v>8786</v>
      </c>
    </row>
    <row r="1815" ht="19" customHeight="1" spans="1:16">
      <c r="A1815" s="5">
        <v>73</v>
      </c>
      <c r="B1815" s="5" t="s">
        <v>257</v>
      </c>
      <c r="C1815" s="5" t="s">
        <v>253</v>
      </c>
      <c r="D1815" s="8" t="s">
        <v>3377</v>
      </c>
      <c r="E1815" s="6">
        <v>218.8</v>
      </c>
      <c r="F1815" s="6">
        <v>204.6</v>
      </c>
      <c r="G1815" s="6">
        <v>172.3</v>
      </c>
      <c r="H1815" s="5" t="s">
        <v>120</v>
      </c>
      <c r="I1815" s="6">
        <f t="shared" si="112"/>
        <v>14.2</v>
      </c>
      <c r="J1815" s="5" t="str">
        <f>IF(H1815="否","不适用",IF(AND(ISNUMBER(E1815),ISNUMBER(F1815)),IF(I1815&gt;规则与名单!$B$2,"是","否"),"未判定"))</f>
        <v>不适用</v>
      </c>
      <c r="K1815" s="5" t="str">
        <f t="shared" si="113"/>
        <v>非测试日纯氢</v>
      </c>
      <c r="L1815" s="6">
        <f t="shared" si="114"/>
        <v>172.3</v>
      </c>
      <c r="M1815" s="5">
        <f t="shared" si="115"/>
        <v>0</v>
      </c>
      <c r="N1815" s="5" t="s">
        <v>8787</v>
      </c>
      <c r="O1815" s="5" t="s">
        <v>8788</v>
      </c>
      <c r="P1815" s="5" t="s">
        <v>8789</v>
      </c>
    </row>
    <row r="1816" ht="19" customHeight="1" spans="1:16">
      <c r="A1816" s="5">
        <v>73</v>
      </c>
      <c r="B1816" s="5" t="s">
        <v>257</v>
      </c>
      <c r="C1816" s="5" t="s">
        <v>253</v>
      </c>
      <c r="D1816" s="8" t="s">
        <v>407</v>
      </c>
      <c r="E1816" s="6">
        <v>152.3</v>
      </c>
      <c r="F1816" s="6">
        <v>144.3</v>
      </c>
      <c r="G1816" s="6">
        <v>90.9</v>
      </c>
      <c r="H1816" s="5" t="s">
        <v>120</v>
      </c>
      <c r="I1816" s="6">
        <f t="shared" si="112"/>
        <v>8</v>
      </c>
      <c r="J1816" s="5" t="str">
        <f>IF(H1816="否","不适用",IF(AND(ISNUMBER(E1816),ISNUMBER(F1816)),IF(I1816&gt;规则与名单!$B$2,"是","否"),"未判定"))</f>
        <v>不适用</v>
      </c>
      <c r="K1816" s="5" t="str">
        <f t="shared" si="113"/>
        <v>非测试日纯氢</v>
      </c>
      <c r="L1816" s="6">
        <f t="shared" si="114"/>
        <v>90.9</v>
      </c>
      <c r="M1816" s="5">
        <f t="shared" si="115"/>
        <v>0</v>
      </c>
      <c r="N1816" s="5" t="s">
        <v>8790</v>
      </c>
      <c r="O1816" s="5" t="s">
        <v>8791</v>
      </c>
      <c r="P1816" s="5" t="s">
        <v>8792</v>
      </c>
    </row>
    <row r="1817" ht="19" customHeight="1" spans="1:16">
      <c r="A1817" s="5">
        <v>73</v>
      </c>
      <c r="B1817" s="5" t="s">
        <v>257</v>
      </c>
      <c r="C1817" s="5" t="s">
        <v>253</v>
      </c>
      <c r="D1817" s="8" t="s">
        <v>411</v>
      </c>
      <c r="E1817" s="6">
        <v>81.6</v>
      </c>
      <c r="F1817" s="6">
        <v>76.9</v>
      </c>
      <c r="G1817" s="6">
        <v>36.5</v>
      </c>
      <c r="H1817" s="5" t="s">
        <v>120</v>
      </c>
      <c r="I1817" s="6">
        <f t="shared" si="112"/>
        <v>4.69999999999999</v>
      </c>
      <c r="J1817" s="5" t="str">
        <f>IF(H1817="否","不适用",IF(AND(ISNUMBER(E1817),ISNUMBER(F1817)),IF(I1817&gt;规则与名单!$B$2,"是","否"),"未判定"))</f>
        <v>不适用</v>
      </c>
      <c r="K1817" s="5" t="str">
        <f t="shared" si="113"/>
        <v>非测试日纯氢</v>
      </c>
      <c r="L1817" s="6">
        <f t="shared" si="114"/>
        <v>36.5</v>
      </c>
      <c r="M1817" s="5">
        <f t="shared" si="115"/>
        <v>0</v>
      </c>
      <c r="N1817" s="5" t="s">
        <v>8793</v>
      </c>
      <c r="O1817" s="5" t="s">
        <v>8794</v>
      </c>
      <c r="P1817" s="5" t="s">
        <v>8795</v>
      </c>
    </row>
    <row r="1818" ht="19" customHeight="1" spans="1:16">
      <c r="A1818" s="5">
        <v>73</v>
      </c>
      <c r="B1818" s="5" t="s">
        <v>257</v>
      </c>
      <c r="C1818" s="5" t="s">
        <v>253</v>
      </c>
      <c r="D1818" s="8" t="s">
        <v>251</v>
      </c>
      <c r="E1818" s="6">
        <v>132.3</v>
      </c>
      <c r="F1818" s="6">
        <v>126.9</v>
      </c>
      <c r="G1818" s="6">
        <v>80.7</v>
      </c>
      <c r="H1818" s="5" t="s">
        <v>120</v>
      </c>
      <c r="I1818" s="6">
        <f t="shared" si="112"/>
        <v>5.40000000000001</v>
      </c>
      <c r="J1818" s="5" t="str">
        <f>IF(H1818="否","不适用",IF(AND(ISNUMBER(E1818),ISNUMBER(F1818)),IF(I1818&gt;规则与名单!$B$2,"是","否"),"未判定"))</f>
        <v>不适用</v>
      </c>
      <c r="K1818" s="5" t="str">
        <f t="shared" si="113"/>
        <v>非测试日纯氢</v>
      </c>
      <c r="L1818" s="6">
        <f t="shared" si="114"/>
        <v>80.7</v>
      </c>
      <c r="M1818" s="5">
        <f t="shared" si="115"/>
        <v>0</v>
      </c>
      <c r="N1818" s="5" t="s">
        <v>8796</v>
      </c>
      <c r="O1818" s="5" t="s">
        <v>8797</v>
      </c>
      <c r="P1818" s="5" t="s">
        <v>8798</v>
      </c>
    </row>
    <row r="1819" ht="19" customHeight="1" spans="1:16">
      <c r="A1819" s="5">
        <v>73</v>
      </c>
      <c r="B1819" s="5" t="s">
        <v>257</v>
      </c>
      <c r="C1819" s="5" t="s">
        <v>253</v>
      </c>
      <c r="D1819" s="8" t="s">
        <v>472</v>
      </c>
      <c r="E1819" s="6">
        <v>19.5</v>
      </c>
      <c r="F1819" s="6">
        <v>18.2</v>
      </c>
      <c r="G1819" s="6">
        <v>0</v>
      </c>
      <c r="H1819" s="5" t="s">
        <v>120</v>
      </c>
      <c r="I1819" s="6">
        <f t="shared" si="112"/>
        <v>1.3</v>
      </c>
      <c r="J1819" s="5" t="str">
        <f>IF(H1819="否","不适用",IF(AND(ISNUMBER(E1819),ISNUMBER(F1819)),IF(I1819&gt;规则与名单!$B$2,"是","否"),"未判定"))</f>
        <v>不适用</v>
      </c>
      <c r="K1819" s="5" t="str">
        <f t="shared" si="113"/>
        <v>非测试日纯氢</v>
      </c>
      <c r="L1819" s="6">
        <f t="shared" si="114"/>
        <v>0</v>
      </c>
      <c r="M1819" s="5">
        <f t="shared" si="115"/>
        <v>0</v>
      </c>
      <c r="N1819" s="5" t="s">
        <v>8799</v>
      </c>
      <c r="O1819" s="5" t="s">
        <v>8800</v>
      </c>
      <c r="P1819" s="5" t="s">
        <v>8801</v>
      </c>
    </row>
    <row r="1820" ht="19" customHeight="1" spans="1:16">
      <c r="A1820" s="5">
        <v>73</v>
      </c>
      <c r="B1820" s="5" t="s">
        <v>257</v>
      </c>
      <c r="C1820" s="5" t="s">
        <v>253</v>
      </c>
      <c r="D1820" s="8" t="s">
        <v>466</v>
      </c>
      <c r="E1820" s="6">
        <v>51.2</v>
      </c>
      <c r="F1820" s="6">
        <v>48.5</v>
      </c>
      <c r="G1820" s="6">
        <v>0</v>
      </c>
      <c r="H1820" s="5" t="s">
        <v>120</v>
      </c>
      <c r="I1820" s="6">
        <f t="shared" si="112"/>
        <v>2.7</v>
      </c>
      <c r="J1820" s="5" t="str">
        <f>IF(H1820="否","不适用",IF(AND(ISNUMBER(E1820),ISNUMBER(F1820)),IF(I1820&gt;规则与名单!$B$2,"是","否"),"未判定"))</f>
        <v>不适用</v>
      </c>
      <c r="K1820" s="5" t="str">
        <f t="shared" si="113"/>
        <v>非测试日纯氢</v>
      </c>
      <c r="L1820" s="6">
        <f t="shared" si="114"/>
        <v>0</v>
      </c>
      <c r="M1820" s="5">
        <f t="shared" si="115"/>
        <v>0</v>
      </c>
      <c r="N1820" s="5" t="s">
        <v>8802</v>
      </c>
      <c r="O1820" s="5" t="s">
        <v>8803</v>
      </c>
      <c r="P1820" s="5" t="s">
        <v>8804</v>
      </c>
    </row>
    <row r="1821" ht="19" customHeight="1" spans="1:16">
      <c r="A1821" s="5">
        <v>73</v>
      </c>
      <c r="B1821" s="5" t="s">
        <v>257</v>
      </c>
      <c r="C1821" s="5" t="s">
        <v>253</v>
      </c>
      <c r="D1821" s="8" t="s">
        <v>333</v>
      </c>
      <c r="E1821" s="6"/>
      <c r="F1821" s="6">
        <v>0</v>
      </c>
      <c r="G1821" s="6"/>
      <c r="H1821" s="5" t="s">
        <v>120</v>
      </c>
      <c r="I1821" s="6" t="str">
        <f t="shared" si="112"/>
        <v/>
      </c>
      <c r="J1821" s="5" t="str">
        <f>IF(H1821="否","不适用",IF(AND(ISNUMBER(E1821),ISNUMBER(F1821)),IF(I1821&gt;规则与名单!$B$2,"是","否"),"未判定"))</f>
        <v>不适用</v>
      </c>
      <c r="K1821" s="5" t="str">
        <f t="shared" si="113"/>
        <v>缺失</v>
      </c>
      <c r="L1821" s="6" t="str">
        <f t="shared" si="114"/>
        <v/>
      </c>
      <c r="M1821" s="5">
        <f t="shared" si="115"/>
        <v>1</v>
      </c>
      <c r="N1821" s="5" t="s">
        <v>8805</v>
      </c>
      <c r="O1821" s="5" t="s">
        <v>8806</v>
      </c>
      <c r="P1821" s="5" t="s">
        <v>8807</v>
      </c>
    </row>
    <row r="1822" ht="19" customHeight="1" spans="1:16">
      <c r="A1822" s="5">
        <v>73</v>
      </c>
      <c r="B1822" s="5" t="s">
        <v>257</v>
      </c>
      <c r="C1822" s="5" t="s">
        <v>253</v>
      </c>
      <c r="D1822" s="8" t="s">
        <v>175</v>
      </c>
      <c r="E1822" s="6">
        <v>48.7</v>
      </c>
      <c r="F1822" s="6">
        <v>46</v>
      </c>
      <c r="G1822" s="6">
        <v>0</v>
      </c>
      <c r="H1822" s="5" t="s">
        <v>120</v>
      </c>
      <c r="I1822" s="6">
        <f t="shared" si="112"/>
        <v>2.7</v>
      </c>
      <c r="J1822" s="5" t="str">
        <f>IF(H1822="否","不适用",IF(AND(ISNUMBER(E1822),ISNUMBER(F1822)),IF(I1822&gt;规则与名单!$B$2,"是","否"),"未判定"))</f>
        <v>不适用</v>
      </c>
      <c r="K1822" s="5" t="str">
        <f t="shared" si="113"/>
        <v>非测试日纯氢</v>
      </c>
      <c r="L1822" s="6">
        <f t="shared" si="114"/>
        <v>0</v>
      </c>
      <c r="M1822" s="5">
        <f t="shared" si="115"/>
        <v>0</v>
      </c>
      <c r="N1822" s="5" t="s">
        <v>8808</v>
      </c>
      <c r="O1822" s="5" t="s">
        <v>8809</v>
      </c>
      <c r="P1822" s="5" t="s">
        <v>8810</v>
      </c>
    </row>
    <row r="1823" ht="19" customHeight="1" spans="1:16">
      <c r="A1823" s="5">
        <v>73</v>
      </c>
      <c r="B1823" s="5" t="s">
        <v>257</v>
      </c>
      <c r="C1823" s="5" t="s">
        <v>253</v>
      </c>
      <c r="D1823" s="8" t="s">
        <v>3402</v>
      </c>
      <c r="E1823" s="6">
        <v>0</v>
      </c>
      <c r="F1823" s="6">
        <v>0</v>
      </c>
      <c r="G1823" s="6"/>
      <c r="H1823" s="5" t="s">
        <v>120</v>
      </c>
      <c r="I1823" s="6">
        <f t="shared" si="112"/>
        <v>0</v>
      </c>
      <c r="J1823" s="5" t="str">
        <f>IF(H1823="否","不适用",IF(AND(ISNUMBER(E1823),ISNUMBER(F1823)),IF(I1823&gt;规则与名单!$B$2,"是","否"),"未判定"))</f>
        <v>不适用</v>
      </c>
      <c r="K1823" s="5" t="str">
        <f t="shared" si="113"/>
        <v>非测试日仪表</v>
      </c>
      <c r="L1823" s="6">
        <f t="shared" si="114"/>
        <v>0</v>
      </c>
      <c r="M1823" s="5">
        <f t="shared" si="115"/>
        <v>0</v>
      </c>
      <c r="N1823" s="5" t="s">
        <v>8811</v>
      </c>
      <c r="O1823" s="5" t="s">
        <v>8812</v>
      </c>
      <c r="P1823" s="5" t="s">
        <v>8813</v>
      </c>
    </row>
    <row r="1824" ht="19" customHeight="1" spans="1:16">
      <c r="A1824" s="5">
        <v>73</v>
      </c>
      <c r="B1824" s="5" t="s">
        <v>257</v>
      </c>
      <c r="C1824" s="5" t="s">
        <v>253</v>
      </c>
      <c r="D1824" s="8" t="s">
        <v>487</v>
      </c>
      <c r="E1824" s="6">
        <v>92.6</v>
      </c>
      <c r="F1824" s="6">
        <v>87.5</v>
      </c>
      <c r="G1824" s="6">
        <v>48.1</v>
      </c>
      <c r="H1824" s="5" t="s">
        <v>120</v>
      </c>
      <c r="I1824" s="6">
        <f t="shared" si="112"/>
        <v>5.09999999999999</v>
      </c>
      <c r="J1824" s="5" t="str">
        <f>IF(H1824="否","不适用",IF(AND(ISNUMBER(E1824),ISNUMBER(F1824)),IF(I1824&gt;规则与名单!$B$2,"是","否"),"未判定"))</f>
        <v>不适用</v>
      </c>
      <c r="K1824" s="5" t="str">
        <f t="shared" si="113"/>
        <v>非测试日纯氢</v>
      </c>
      <c r="L1824" s="6">
        <f t="shared" si="114"/>
        <v>48.1</v>
      </c>
      <c r="M1824" s="5">
        <f t="shared" si="115"/>
        <v>0</v>
      </c>
      <c r="N1824" s="5" t="s">
        <v>8814</v>
      </c>
      <c r="O1824" s="5" t="s">
        <v>8815</v>
      </c>
      <c r="P1824" s="5" t="s">
        <v>8816</v>
      </c>
    </row>
    <row r="1825" ht="19" customHeight="1" spans="1:16">
      <c r="A1825" s="5">
        <v>73</v>
      </c>
      <c r="B1825" s="5" t="s">
        <v>257</v>
      </c>
      <c r="C1825" s="5" t="s">
        <v>253</v>
      </c>
      <c r="D1825" s="8" t="s">
        <v>121</v>
      </c>
      <c r="E1825" s="6">
        <v>0.9</v>
      </c>
      <c r="F1825" s="6">
        <v>0.9</v>
      </c>
      <c r="G1825" s="6">
        <v>0</v>
      </c>
      <c r="H1825" s="5" t="s">
        <v>120</v>
      </c>
      <c r="I1825" s="6">
        <f t="shared" si="112"/>
        <v>0</v>
      </c>
      <c r="J1825" s="5" t="str">
        <f>IF(H1825="否","不适用",IF(AND(ISNUMBER(E1825),ISNUMBER(F1825)),IF(I1825&gt;规则与名单!$B$2,"是","否"),"未判定"))</f>
        <v>不适用</v>
      </c>
      <c r="K1825" s="5" t="str">
        <f t="shared" si="113"/>
        <v>非测试日纯氢</v>
      </c>
      <c r="L1825" s="6">
        <f t="shared" si="114"/>
        <v>0</v>
      </c>
      <c r="M1825" s="5">
        <f t="shared" si="115"/>
        <v>0</v>
      </c>
      <c r="N1825" s="5" t="s">
        <v>8817</v>
      </c>
      <c r="O1825" s="5" t="s">
        <v>8818</v>
      </c>
      <c r="P1825" s="5" t="s">
        <v>8819</v>
      </c>
    </row>
    <row r="1826" ht="19" customHeight="1" spans="1:16">
      <c r="A1826" s="5">
        <v>73</v>
      </c>
      <c r="B1826" s="5" t="s">
        <v>257</v>
      </c>
      <c r="C1826" s="5" t="s">
        <v>253</v>
      </c>
      <c r="D1826" s="8" t="s">
        <v>170</v>
      </c>
      <c r="E1826" s="6">
        <v>158.9</v>
      </c>
      <c r="F1826" s="6">
        <v>149</v>
      </c>
      <c r="G1826" s="6">
        <v>80.4</v>
      </c>
      <c r="H1826" s="5" t="s">
        <v>120</v>
      </c>
      <c r="I1826" s="6">
        <f t="shared" si="112"/>
        <v>9.90000000000001</v>
      </c>
      <c r="J1826" s="5" t="str">
        <f>IF(H1826="否","不适用",IF(AND(ISNUMBER(E1826),ISNUMBER(F1826)),IF(I1826&gt;规则与名单!$B$2,"是","否"),"未判定"))</f>
        <v>不适用</v>
      </c>
      <c r="K1826" s="5" t="str">
        <f t="shared" si="113"/>
        <v>非测试日纯氢</v>
      </c>
      <c r="L1826" s="6">
        <f t="shared" si="114"/>
        <v>80.4</v>
      </c>
      <c r="M1826" s="5">
        <f t="shared" si="115"/>
        <v>0</v>
      </c>
      <c r="N1826" s="5" t="s">
        <v>8820</v>
      </c>
      <c r="O1826" s="5" t="s">
        <v>8821</v>
      </c>
      <c r="P1826" s="5" t="s">
        <v>8822</v>
      </c>
    </row>
    <row r="1827" ht="19" customHeight="1" spans="1:16">
      <c r="A1827" s="5">
        <v>73</v>
      </c>
      <c r="B1827" s="5" t="s">
        <v>257</v>
      </c>
      <c r="C1827" s="5" t="s">
        <v>253</v>
      </c>
      <c r="D1827" s="8" t="s">
        <v>644</v>
      </c>
      <c r="E1827" s="6">
        <v>218.4</v>
      </c>
      <c r="F1827" s="6">
        <v>206.5</v>
      </c>
      <c r="G1827" s="6">
        <v>138.6</v>
      </c>
      <c r="H1827" s="5" t="s">
        <v>120</v>
      </c>
      <c r="I1827" s="6">
        <f t="shared" si="112"/>
        <v>11.9</v>
      </c>
      <c r="J1827" s="5" t="str">
        <f>IF(H1827="否","不适用",IF(AND(ISNUMBER(E1827),ISNUMBER(F1827)),IF(I1827&gt;规则与名单!$B$2,"是","否"),"未判定"))</f>
        <v>不适用</v>
      </c>
      <c r="K1827" s="5" t="str">
        <f t="shared" si="113"/>
        <v>非测试日纯氢</v>
      </c>
      <c r="L1827" s="6">
        <f t="shared" si="114"/>
        <v>138.6</v>
      </c>
      <c r="M1827" s="5">
        <f t="shared" si="115"/>
        <v>0</v>
      </c>
      <c r="N1827" s="5" t="s">
        <v>8823</v>
      </c>
      <c r="O1827" s="5" t="s">
        <v>8824</v>
      </c>
      <c r="P1827" s="5" t="s">
        <v>8825</v>
      </c>
    </row>
    <row r="1828" ht="19" customHeight="1" spans="1:16">
      <c r="A1828" s="5">
        <v>73</v>
      </c>
      <c r="B1828" s="5" t="s">
        <v>257</v>
      </c>
      <c r="C1828" s="5" t="s">
        <v>253</v>
      </c>
      <c r="D1828" s="8" t="s">
        <v>3418</v>
      </c>
      <c r="E1828" s="6">
        <v>91</v>
      </c>
      <c r="F1828" s="6">
        <v>86</v>
      </c>
      <c r="G1828" s="6">
        <v>45.2</v>
      </c>
      <c r="H1828" s="5" t="s">
        <v>120</v>
      </c>
      <c r="I1828" s="6">
        <f t="shared" si="112"/>
        <v>5</v>
      </c>
      <c r="J1828" s="5" t="str">
        <f>IF(H1828="否","不适用",IF(AND(ISNUMBER(E1828),ISNUMBER(F1828)),IF(I1828&gt;规则与名单!$B$2,"是","否"),"未判定"))</f>
        <v>不适用</v>
      </c>
      <c r="K1828" s="5" t="str">
        <f t="shared" si="113"/>
        <v>非测试日纯氢</v>
      </c>
      <c r="L1828" s="6">
        <f t="shared" si="114"/>
        <v>45.2</v>
      </c>
      <c r="M1828" s="5">
        <f t="shared" si="115"/>
        <v>0</v>
      </c>
      <c r="N1828" s="5" t="s">
        <v>8826</v>
      </c>
      <c r="O1828" s="5" t="s">
        <v>8827</v>
      </c>
      <c r="P1828" s="5" t="s">
        <v>8828</v>
      </c>
    </row>
    <row r="1829" ht="19" customHeight="1" spans="1:16">
      <c r="A1829" s="5">
        <v>73</v>
      </c>
      <c r="B1829" s="5" t="s">
        <v>257</v>
      </c>
      <c r="C1829" s="5" t="s">
        <v>253</v>
      </c>
      <c r="D1829" s="8" t="s">
        <v>3422</v>
      </c>
      <c r="E1829" s="6">
        <v>87.4</v>
      </c>
      <c r="F1829" s="6">
        <v>85.9</v>
      </c>
      <c r="G1829" s="6">
        <v>0</v>
      </c>
      <c r="H1829" s="5" t="s">
        <v>120</v>
      </c>
      <c r="I1829" s="6">
        <f t="shared" si="112"/>
        <v>1.5</v>
      </c>
      <c r="J1829" s="5" t="str">
        <f>IF(H1829="否","不适用",IF(AND(ISNUMBER(E1829),ISNUMBER(F1829)),IF(I1829&gt;规则与名单!$B$2,"是","否"),"未判定"))</f>
        <v>不适用</v>
      </c>
      <c r="K1829" s="5" t="str">
        <f t="shared" si="113"/>
        <v>非测试日纯氢</v>
      </c>
      <c r="L1829" s="6">
        <f t="shared" si="114"/>
        <v>0</v>
      </c>
      <c r="M1829" s="5">
        <f t="shared" si="115"/>
        <v>0</v>
      </c>
      <c r="N1829" s="5" t="s">
        <v>8829</v>
      </c>
      <c r="O1829" s="5" t="s">
        <v>8830</v>
      </c>
      <c r="P1829" s="5" t="s">
        <v>8831</v>
      </c>
    </row>
    <row r="1830" ht="19" customHeight="1" spans="1:16">
      <c r="A1830" s="5">
        <v>73</v>
      </c>
      <c r="B1830" s="5" t="s">
        <v>257</v>
      </c>
      <c r="C1830" s="5" t="s">
        <v>253</v>
      </c>
      <c r="D1830" s="8" t="s">
        <v>336</v>
      </c>
      <c r="E1830" s="6">
        <v>18.6</v>
      </c>
      <c r="F1830" s="6">
        <v>17.4</v>
      </c>
      <c r="G1830" s="6">
        <v>1.5</v>
      </c>
      <c r="H1830" s="5" t="s">
        <v>120</v>
      </c>
      <c r="I1830" s="6">
        <f t="shared" si="112"/>
        <v>1.2</v>
      </c>
      <c r="J1830" s="5" t="str">
        <f>IF(H1830="否","不适用",IF(AND(ISNUMBER(E1830),ISNUMBER(F1830)),IF(I1830&gt;规则与名单!$B$2,"是","否"),"未判定"))</f>
        <v>不适用</v>
      </c>
      <c r="K1830" s="5" t="str">
        <f t="shared" si="113"/>
        <v>非测试日纯氢</v>
      </c>
      <c r="L1830" s="6">
        <f t="shared" si="114"/>
        <v>1.5</v>
      </c>
      <c r="M1830" s="5">
        <f t="shared" si="115"/>
        <v>0</v>
      </c>
      <c r="N1830" s="5" t="s">
        <v>8832</v>
      </c>
      <c r="O1830" s="5" t="s">
        <v>8833</v>
      </c>
      <c r="P1830" s="5" t="s">
        <v>8834</v>
      </c>
    </row>
    <row r="1831" ht="19" customHeight="1" spans="1:16">
      <c r="A1831" s="5">
        <v>73</v>
      </c>
      <c r="B1831" s="5" t="s">
        <v>257</v>
      </c>
      <c r="C1831" s="5" t="s">
        <v>253</v>
      </c>
      <c r="D1831" s="8" t="s">
        <v>653</v>
      </c>
      <c r="E1831" s="6">
        <v>128.1</v>
      </c>
      <c r="F1831" s="6">
        <v>120.2</v>
      </c>
      <c r="G1831" s="6">
        <v>79.6</v>
      </c>
      <c r="H1831" s="5" t="s">
        <v>120</v>
      </c>
      <c r="I1831" s="6">
        <f t="shared" si="112"/>
        <v>7.89999999999999</v>
      </c>
      <c r="J1831" s="5" t="str">
        <f>IF(H1831="否","不适用",IF(AND(ISNUMBER(E1831),ISNUMBER(F1831)),IF(I1831&gt;规则与名单!$B$2,"是","否"),"未判定"))</f>
        <v>不适用</v>
      </c>
      <c r="K1831" s="5" t="str">
        <f t="shared" si="113"/>
        <v>非测试日纯氢</v>
      </c>
      <c r="L1831" s="6">
        <f t="shared" si="114"/>
        <v>79.6</v>
      </c>
      <c r="M1831" s="5">
        <f t="shared" si="115"/>
        <v>0</v>
      </c>
      <c r="N1831" s="5" t="s">
        <v>8835</v>
      </c>
      <c r="O1831" s="5" t="s">
        <v>8836</v>
      </c>
      <c r="P1831" s="5" t="s">
        <v>8837</v>
      </c>
    </row>
    <row r="1832" ht="19" customHeight="1" spans="1:16">
      <c r="A1832" s="5">
        <v>73</v>
      </c>
      <c r="B1832" s="5" t="s">
        <v>257</v>
      </c>
      <c r="C1832" s="5" t="s">
        <v>253</v>
      </c>
      <c r="D1832" s="8" t="s">
        <v>140</v>
      </c>
      <c r="E1832" s="6">
        <v>167.2</v>
      </c>
      <c r="F1832" s="6">
        <v>158.2</v>
      </c>
      <c r="G1832" s="6">
        <v>64.3</v>
      </c>
      <c r="H1832" s="5" t="s">
        <v>120</v>
      </c>
      <c r="I1832" s="6">
        <f t="shared" si="112"/>
        <v>9</v>
      </c>
      <c r="J1832" s="5" t="str">
        <f>IF(H1832="否","不适用",IF(AND(ISNUMBER(E1832),ISNUMBER(F1832)),IF(I1832&gt;规则与名单!$B$2,"是","否"),"未判定"))</f>
        <v>不适用</v>
      </c>
      <c r="K1832" s="5" t="str">
        <f t="shared" si="113"/>
        <v>非测试日纯氢</v>
      </c>
      <c r="L1832" s="6">
        <f t="shared" si="114"/>
        <v>64.3</v>
      </c>
      <c r="M1832" s="5">
        <f t="shared" si="115"/>
        <v>0</v>
      </c>
      <c r="N1832" s="5" t="s">
        <v>8838</v>
      </c>
      <c r="O1832" s="5" t="s">
        <v>8839</v>
      </c>
      <c r="P1832" s="5" t="s">
        <v>8840</v>
      </c>
    </row>
    <row r="1833" ht="19" customHeight="1" spans="1:16">
      <c r="A1833" s="5">
        <v>73</v>
      </c>
      <c r="B1833" s="5" t="s">
        <v>257</v>
      </c>
      <c r="C1833" s="5" t="s">
        <v>253</v>
      </c>
      <c r="D1833" s="8" t="s">
        <v>115</v>
      </c>
      <c r="E1833" s="6">
        <v>75.6</v>
      </c>
      <c r="F1833" s="6">
        <v>71.6</v>
      </c>
      <c r="G1833" s="6">
        <v>3.9</v>
      </c>
      <c r="H1833" s="5" t="s">
        <v>120</v>
      </c>
      <c r="I1833" s="6">
        <f t="shared" si="112"/>
        <v>4</v>
      </c>
      <c r="J1833" s="5" t="str">
        <f>IF(H1833="否","不适用",IF(AND(ISNUMBER(E1833),ISNUMBER(F1833)),IF(I1833&gt;规则与名单!$B$2,"是","否"),"未判定"))</f>
        <v>不适用</v>
      </c>
      <c r="K1833" s="5" t="str">
        <f t="shared" si="113"/>
        <v>非测试日纯氢</v>
      </c>
      <c r="L1833" s="6">
        <f t="shared" si="114"/>
        <v>3.9</v>
      </c>
      <c r="M1833" s="5">
        <f t="shared" si="115"/>
        <v>0</v>
      </c>
      <c r="N1833" s="5" t="s">
        <v>8841</v>
      </c>
      <c r="O1833" s="5" t="s">
        <v>8842</v>
      </c>
      <c r="P1833" s="5" t="s">
        <v>8843</v>
      </c>
    </row>
    <row r="1834" ht="19" customHeight="1" spans="1:16">
      <c r="A1834" s="5">
        <v>74</v>
      </c>
      <c r="B1834" s="5" t="s">
        <v>260</v>
      </c>
      <c r="C1834" s="5" t="s">
        <v>253</v>
      </c>
      <c r="D1834" s="8" t="s">
        <v>114</v>
      </c>
      <c r="E1834" s="6"/>
      <c r="F1834" s="6">
        <v>0</v>
      </c>
      <c r="G1834" s="6"/>
      <c r="H1834" s="5" t="s">
        <v>120</v>
      </c>
      <c r="I1834" s="6" t="str">
        <f t="shared" si="112"/>
        <v/>
      </c>
      <c r="J1834" s="5" t="str">
        <f>IF(H1834="否","不适用",IF(AND(ISNUMBER(E1834),ISNUMBER(F1834)),IF(I1834&gt;规则与名单!$B$2,"是","否"),"未判定"))</f>
        <v>不适用</v>
      </c>
      <c r="K1834" s="5" t="str">
        <f t="shared" si="113"/>
        <v>缺失</v>
      </c>
      <c r="L1834" s="6" t="str">
        <f t="shared" si="114"/>
        <v/>
      </c>
      <c r="M1834" s="5">
        <f t="shared" si="115"/>
        <v>1</v>
      </c>
      <c r="N1834" s="5" t="s">
        <v>8844</v>
      </c>
      <c r="O1834" s="5" t="s">
        <v>8845</v>
      </c>
      <c r="P1834" s="5" t="s">
        <v>8846</v>
      </c>
    </row>
    <row r="1835" ht="19" customHeight="1" spans="1:16">
      <c r="A1835" s="5">
        <v>74</v>
      </c>
      <c r="B1835" s="5" t="s">
        <v>260</v>
      </c>
      <c r="C1835" s="5" t="s">
        <v>253</v>
      </c>
      <c r="D1835" s="8" t="s">
        <v>605</v>
      </c>
      <c r="E1835" s="6">
        <v>0</v>
      </c>
      <c r="F1835" s="6">
        <v>0</v>
      </c>
      <c r="G1835" s="6"/>
      <c r="H1835" s="5" t="s">
        <v>120</v>
      </c>
      <c r="I1835" s="6">
        <f t="shared" si="112"/>
        <v>0</v>
      </c>
      <c r="J1835" s="5" t="str">
        <f>IF(H1835="否","不适用",IF(AND(ISNUMBER(E1835),ISNUMBER(F1835)),IF(I1835&gt;规则与名单!$B$2,"是","否"),"未判定"))</f>
        <v>不适用</v>
      </c>
      <c r="K1835" s="5" t="str">
        <f t="shared" si="113"/>
        <v>非测试日仪表</v>
      </c>
      <c r="L1835" s="6">
        <f t="shared" si="114"/>
        <v>0</v>
      </c>
      <c r="M1835" s="5">
        <f t="shared" si="115"/>
        <v>0</v>
      </c>
      <c r="N1835" s="5" t="s">
        <v>8847</v>
      </c>
      <c r="O1835" s="5" t="s">
        <v>8848</v>
      </c>
      <c r="P1835" s="5" t="s">
        <v>8849</v>
      </c>
    </row>
    <row r="1836" ht="19" customHeight="1" spans="1:16">
      <c r="A1836" s="5">
        <v>74</v>
      </c>
      <c r="B1836" s="5" t="s">
        <v>260</v>
      </c>
      <c r="C1836" s="5" t="s">
        <v>253</v>
      </c>
      <c r="D1836" s="8" t="s">
        <v>186</v>
      </c>
      <c r="E1836" s="6">
        <v>61.4</v>
      </c>
      <c r="F1836" s="6">
        <v>58.1</v>
      </c>
      <c r="G1836" s="6">
        <v>12.6</v>
      </c>
      <c r="H1836" s="5" t="s">
        <v>120</v>
      </c>
      <c r="I1836" s="6">
        <f t="shared" si="112"/>
        <v>3.3</v>
      </c>
      <c r="J1836" s="5" t="str">
        <f>IF(H1836="否","不适用",IF(AND(ISNUMBER(E1836),ISNUMBER(F1836)),IF(I1836&gt;规则与名单!$B$2,"是","否"),"未判定"))</f>
        <v>不适用</v>
      </c>
      <c r="K1836" s="5" t="str">
        <f t="shared" si="113"/>
        <v>非测试日纯氢</v>
      </c>
      <c r="L1836" s="6">
        <f t="shared" si="114"/>
        <v>12.6</v>
      </c>
      <c r="M1836" s="5">
        <f t="shared" si="115"/>
        <v>0</v>
      </c>
      <c r="N1836" s="5" t="s">
        <v>8850</v>
      </c>
      <c r="O1836" s="5" t="s">
        <v>8851</v>
      </c>
      <c r="P1836" s="5" t="s">
        <v>8852</v>
      </c>
    </row>
    <row r="1837" ht="19" customHeight="1" spans="1:16">
      <c r="A1837" s="5">
        <v>74</v>
      </c>
      <c r="B1837" s="5" t="s">
        <v>260</v>
      </c>
      <c r="C1837" s="5" t="s">
        <v>253</v>
      </c>
      <c r="D1837" s="8" t="s">
        <v>165</v>
      </c>
      <c r="E1837" s="6">
        <v>0.4</v>
      </c>
      <c r="F1837" s="6">
        <v>0.4</v>
      </c>
      <c r="G1837" s="6">
        <v>0.3</v>
      </c>
      <c r="H1837" s="5" t="s">
        <v>120</v>
      </c>
      <c r="I1837" s="6">
        <f t="shared" si="112"/>
        <v>0</v>
      </c>
      <c r="J1837" s="5" t="str">
        <f>IF(H1837="否","不适用",IF(AND(ISNUMBER(E1837),ISNUMBER(F1837)),IF(I1837&gt;规则与名单!$B$2,"是","否"),"未判定"))</f>
        <v>不适用</v>
      </c>
      <c r="K1837" s="5" t="str">
        <f t="shared" si="113"/>
        <v>非测试日纯氢</v>
      </c>
      <c r="L1837" s="6">
        <f t="shared" si="114"/>
        <v>0.3</v>
      </c>
      <c r="M1837" s="5">
        <f t="shared" si="115"/>
        <v>0</v>
      </c>
      <c r="N1837" s="5" t="s">
        <v>8853</v>
      </c>
      <c r="O1837" s="5" t="s">
        <v>8854</v>
      </c>
      <c r="P1837" s="5" t="s">
        <v>8855</v>
      </c>
    </row>
    <row r="1838" ht="19" customHeight="1" spans="1:16">
      <c r="A1838" s="5">
        <v>74</v>
      </c>
      <c r="B1838" s="5" t="s">
        <v>260</v>
      </c>
      <c r="C1838" s="5" t="s">
        <v>253</v>
      </c>
      <c r="D1838" s="8" t="s">
        <v>151</v>
      </c>
      <c r="E1838" s="6">
        <v>43.8</v>
      </c>
      <c r="F1838" s="6">
        <v>366.7</v>
      </c>
      <c r="G1838" s="6">
        <v>346.1</v>
      </c>
      <c r="H1838" s="5" t="s">
        <v>120</v>
      </c>
      <c r="I1838" s="6">
        <f t="shared" si="112"/>
        <v>-322.9</v>
      </c>
      <c r="J1838" s="5" t="str">
        <f>IF(H1838="否","不适用",IF(AND(ISNUMBER(E1838),ISNUMBER(F1838)),IF(I1838&gt;规则与名单!$B$2,"是","否"),"未判定"))</f>
        <v>不适用</v>
      </c>
      <c r="K1838" s="5" t="str">
        <f t="shared" si="113"/>
        <v>非测试日纯氢</v>
      </c>
      <c r="L1838" s="6">
        <f t="shared" si="114"/>
        <v>346.1</v>
      </c>
      <c r="M1838" s="5">
        <f t="shared" si="115"/>
        <v>0</v>
      </c>
      <c r="N1838" s="5" t="s">
        <v>8856</v>
      </c>
      <c r="O1838" s="5" t="s">
        <v>8857</v>
      </c>
      <c r="P1838" s="5" t="s">
        <v>8858</v>
      </c>
    </row>
    <row r="1839" ht="19" customHeight="1" spans="1:16">
      <c r="A1839" s="5">
        <v>75</v>
      </c>
      <c r="B1839" s="5" t="s">
        <v>263</v>
      </c>
      <c r="C1839" s="5" t="s">
        <v>253</v>
      </c>
      <c r="D1839" s="8" t="s">
        <v>114</v>
      </c>
      <c r="E1839" s="6">
        <v>255</v>
      </c>
      <c r="F1839" s="6">
        <v>241</v>
      </c>
      <c r="G1839" s="6">
        <v>209.6</v>
      </c>
      <c r="H1839" s="5" t="s">
        <v>120</v>
      </c>
      <c r="I1839" s="6">
        <f t="shared" si="112"/>
        <v>14</v>
      </c>
      <c r="J1839" s="5" t="str">
        <f>IF(H1839="否","不适用",IF(AND(ISNUMBER(E1839),ISNUMBER(F1839)),IF(I1839&gt;规则与名单!$B$2,"是","否"),"未判定"))</f>
        <v>不适用</v>
      </c>
      <c r="K1839" s="5" t="str">
        <f t="shared" si="113"/>
        <v>非测试日纯氢</v>
      </c>
      <c r="L1839" s="6">
        <f t="shared" si="114"/>
        <v>209.6</v>
      </c>
      <c r="M1839" s="5">
        <f t="shared" si="115"/>
        <v>0</v>
      </c>
      <c r="N1839" s="5" t="s">
        <v>8859</v>
      </c>
      <c r="O1839" s="5" t="s">
        <v>8860</v>
      </c>
      <c r="P1839" s="5" t="s">
        <v>8861</v>
      </c>
    </row>
    <row r="1840" ht="19" customHeight="1" spans="1:16">
      <c r="A1840" s="5">
        <v>75</v>
      </c>
      <c r="B1840" s="5" t="s">
        <v>263</v>
      </c>
      <c r="C1840" s="5" t="s">
        <v>253</v>
      </c>
      <c r="D1840" s="8" t="s">
        <v>605</v>
      </c>
      <c r="E1840" s="6">
        <v>257.3</v>
      </c>
      <c r="F1840" s="6">
        <v>243</v>
      </c>
      <c r="G1840" s="6">
        <v>212.8</v>
      </c>
      <c r="H1840" s="5" t="s">
        <v>120</v>
      </c>
      <c r="I1840" s="6">
        <f t="shared" si="112"/>
        <v>14.3</v>
      </c>
      <c r="J1840" s="5" t="str">
        <f>IF(H1840="否","不适用",IF(AND(ISNUMBER(E1840),ISNUMBER(F1840)),IF(I1840&gt;规则与名单!$B$2,"是","否"),"未判定"))</f>
        <v>不适用</v>
      </c>
      <c r="K1840" s="5" t="str">
        <f t="shared" si="113"/>
        <v>非测试日纯氢</v>
      </c>
      <c r="L1840" s="6">
        <f t="shared" si="114"/>
        <v>212.8</v>
      </c>
      <c r="M1840" s="5">
        <f t="shared" si="115"/>
        <v>0</v>
      </c>
      <c r="N1840" s="5" t="s">
        <v>8862</v>
      </c>
      <c r="O1840" s="5" t="s">
        <v>8863</v>
      </c>
      <c r="P1840" s="5" t="s">
        <v>8864</v>
      </c>
    </row>
    <row r="1841" ht="19" customHeight="1" spans="1:16">
      <c r="A1841" s="5">
        <v>75</v>
      </c>
      <c r="B1841" s="5" t="s">
        <v>263</v>
      </c>
      <c r="C1841" s="5" t="s">
        <v>253</v>
      </c>
      <c r="D1841" s="8" t="s">
        <v>186</v>
      </c>
      <c r="E1841" s="6">
        <v>254.9</v>
      </c>
      <c r="F1841" s="6">
        <v>240.8</v>
      </c>
      <c r="G1841" s="6">
        <v>211.6</v>
      </c>
      <c r="H1841" s="5" t="s">
        <v>120</v>
      </c>
      <c r="I1841" s="6">
        <f t="shared" si="112"/>
        <v>14.1</v>
      </c>
      <c r="J1841" s="5" t="str">
        <f>IF(H1841="否","不适用",IF(AND(ISNUMBER(E1841),ISNUMBER(F1841)),IF(I1841&gt;规则与名单!$B$2,"是","否"),"未判定"))</f>
        <v>不适用</v>
      </c>
      <c r="K1841" s="5" t="str">
        <f t="shared" si="113"/>
        <v>非测试日纯氢</v>
      </c>
      <c r="L1841" s="6">
        <f t="shared" si="114"/>
        <v>211.6</v>
      </c>
      <c r="M1841" s="5">
        <f t="shared" si="115"/>
        <v>0</v>
      </c>
      <c r="N1841" s="5" t="s">
        <v>8865</v>
      </c>
      <c r="O1841" s="5" t="s">
        <v>8866</v>
      </c>
      <c r="P1841" s="5" t="s">
        <v>8867</v>
      </c>
    </row>
    <row r="1842" ht="19" customHeight="1" spans="1:16">
      <c r="A1842" s="5">
        <v>75</v>
      </c>
      <c r="B1842" s="5" t="s">
        <v>263</v>
      </c>
      <c r="C1842" s="5" t="s">
        <v>253</v>
      </c>
      <c r="D1842" s="8" t="s">
        <v>165</v>
      </c>
      <c r="E1842" s="6">
        <v>254.5</v>
      </c>
      <c r="F1842" s="6">
        <v>240.7</v>
      </c>
      <c r="G1842" s="6">
        <v>225.4</v>
      </c>
      <c r="H1842" s="5" t="s">
        <v>120</v>
      </c>
      <c r="I1842" s="6">
        <f t="shared" si="112"/>
        <v>13.8</v>
      </c>
      <c r="J1842" s="5" t="str">
        <f>IF(H1842="否","不适用",IF(AND(ISNUMBER(E1842),ISNUMBER(F1842)),IF(I1842&gt;规则与名单!$B$2,"是","否"),"未判定"))</f>
        <v>不适用</v>
      </c>
      <c r="K1842" s="5" t="str">
        <f t="shared" si="113"/>
        <v>非测试日纯氢</v>
      </c>
      <c r="L1842" s="6">
        <f t="shared" si="114"/>
        <v>225.4</v>
      </c>
      <c r="M1842" s="5">
        <f t="shared" si="115"/>
        <v>0</v>
      </c>
      <c r="N1842" s="5" t="s">
        <v>8868</v>
      </c>
      <c r="O1842" s="5" t="s">
        <v>8869</v>
      </c>
      <c r="P1842" s="5" t="s">
        <v>8870</v>
      </c>
    </row>
    <row r="1843" ht="19" customHeight="1" spans="1:16">
      <c r="A1843" s="5">
        <v>75</v>
      </c>
      <c r="B1843" s="5" t="s">
        <v>263</v>
      </c>
      <c r="C1843" s="5" t="s">
        <v>253</v>
      </c>
      <c r="D1843" s="8" t="s">
        <v>151</v>
      </c>
      <c r="E1843" s="6">
        <v>125.1</v>
      </c>
      <c r="F1843" s="6">
        <v>240.9</v>
      </c>
      <c r="G1843" s="6">
        <v>212.3</v>
      </c>
      <c r="H1843" s="5" t="s">
        <v>120</v>
      </c>
      <c r="I1843" s="6">
        <f t="shared" si="112"/>
        <v>-115.8</v>
      </c>
      <c r="J1843" s="5" t="str">
        <f>IF(H1843="否","不适用",IF(AND(ISNUMBER(E1843),ISNUMBER(F1843)),IF(I1843&gt;规则与名单!$B$2,"是","否"),"未判定"))</f>
        <v>不适用</v>
      </c>
      <c r="K1843" s="5" t="str">
        <f t="shared" si="113"/>
        <v>非测试日纯氢</v>
      </c>
      <c r="L1843" s="6">
        <f t="shared" si="114"/>
        <v>212.3</v>
      </c>
      <c r="M1843" s="5">
        <f t="shared" si="115"/>
        <v>0</v>
      </c>
      <c r="N1843" s="5" t="s">
        <v>8871</v>
      </c>
      <c r="O1843" s="5" t="s">
        <v>8872</v>
      </c>
      <c r="P1843" s="5" t="s">
        <v>8873</v>
      </c>
    </row>
    <row r="1844" ht="19" customHeight="1" spans="1:16">
      <c r="A1844" s="5">
        <v>75</v>
      </c>
      <c r="B1844" s="5" t="s">
        <v>263</v>
      </c>
      <c r="C1844" s="5" t="s">
        <v>253</v>
      </c>
      <c r="D1844" s="8" t="s">
        <v>3358</v>
      </c>
      <c r="E1844" s="6"/>
      <c r="F1844" s="6">
        <v>0</v>
      </c>
      <c r="G1844" s="6"/>
      <c r="H1844" s="5" t="s">
        <v>120</v>
      </c>
      <c r="I1844" s="6" t="str">
        <f t="shared" si="112"/>
        <v/>
      </c>
      <c r="J1844" s="5" t="str">
        <f>IF(H1844="否","不适用",IF(AND(ISNUMBER(E1844),ISNUMBER(F1844)),IF(I1844&gt;规则与名单!$B$2,"是","否"),"未判定"))</f>
        <v>不适用</v>
      </c>
      <c r="K1844" s="5" t="str">
        <f t="shared" si="113"/>
        <v>缺失</v>
      </c>
      <c r="L1844" s="6" t="str">
        <f t="shared" si="114"/>
        <v/>
      </c>
      <c r="M1844" s="5">
        <f t="shared" si="115"/>
        <v>1</v>
      </c>
      <c r="N1844" s="5" t="s">
        <v>8874</v>
      </c>
      <c r="O1844" s="5" t="s">
        <v>8875</v>
      </c>
      <c r="P1844" s="5" t="s">
        <v>8876</v>
      </c>
    </row>
    <row r="1845" ht="19" customHeight="1" spans="1:16">
      <c r="A1845" s="5">
        <v>75</v>
      </c>
      <c r="B1845" s="5" t="s">
        <v>263</v>
      </c>
      <c r="C1845" s="5" t="s">
        <v>253</v>
      </c>
      <c r="D1845" s="8" t="s">
        <v>272</v>
      </c>
      <c r="E1845" s="6">
        <v>387</v>
      </c>
      <c r="F1845" s="6">
        <v>243.1</v>
      </c>
      <c r="G1845" s="6">
        <v>203.8</v>
      </c>
      <c r="H1845" s="5" t="s">
        <v>120</v>
      </c>
      <c r="I1845" s="6">
        <f t="shared" si="112"/>
        <v>143.9</v>
      </c>
      <c r="J1845" s="5" t="str">
        <f>IF(H1845="否","不适用",IF(AND(ISNUMBER(E1845),ISNUMBER(F1845)),IF(I1845&gt;规则与名单!$B$2,"是","否"),"未判定"))</f>
        <v>不适用</v>
      </c>
      <c r="K1845" s="5" t="str">
        <f t="shared" si="113"/>
        <v>非测试日纯氢</v>
      </c>
      <c r="L1845" s="6">
        <f t="shared" si="114"/>
        <v>203.8</v>
      </c>
      <c r="M1845" s="5">
        <f t="shared" si="115"/>
        <v>0</v>
      </c>
      <c r="N1845" s="5" t="s">
        <v>8877</v>
      </c>
      <c r="O1845" s="5" t="s">
        <v>8878</v>
      </c>
      <c r="P1845" s="5" t="s">
        <v>8879</v>
      </c>
    </row>
    <row r="1846" ht="19" customHeight="1" spans="1:16">
      <c r="A1846" s="5">
        <v>75</v>
      </c>
      <c r="B1846" s="5" t="s">
        <v>263</v>
      </c>
      <c r="C1846" s="5" t="s">
        <v>253</v>
      </c>
      <c r="D1846" s="8" t="s">
        <v>506</v>
      </c>
      <c r="E1846" s="6">
        <v>254.9</v>
      </c>
      <c r="F1846" s="6">
        <v>241</v>
      </c>
      <c r="G1846" s="6">
        <v>214.5</v>
      </c>
      <c r="H1846" s="5" t="s">
        <v>120</v>
      </c>
      <c r="I1846" s="6">
        <f t="shared" si="112"/>
        <v>13.9</v>
      </c>
      <c r="J1846" s="5" t="str">
        <f>IF(H1846="否","不适用",IF(AND(ISNUMBER(E1846),ISNUMBER(F1846)),IF(I1846&gt;规则与名单!$B$2,"是","否"),"未判定"))</f>
        <v>不适用</v>
      </c>
      <c r="K1846" s="5" t="str">
        <f t="shared" si="113"/>
        <v>非测试日纯氢</v>
      </c>
      <c r="L1846" s="6">
        <f t="shared" si="114"/>
        <v>214.5</v>
      </c>
      <c r="M1846" s="5">
        <f t="shared" si="115"/>
        <v>0</v>
      </c>
      <c r="N1846" s="5" t="s">
        <v>8880</v>
      </c>
      <c r="O1846" s="5" t="s">
        <v>8881</v>
      </c>
      <c r="P1846" s="5" t="s">
        <v>8882</v>
      </c>
    </row>
    <row r="1847" ht="19" customHeight="1" spans="1:16">
      <c r="A1847" s="5">
        <v>75</v>
      </c>
      <c r="B1847" s="5" t="s">
        <v>263</v>
      </c>
      <c r="C1847" s="5" t="s">
        <v>253</v>
      </c>
      <c r="D1847" s="8" t="s">
        <v>673</v>
      </c>
      <c r="E1847" s="6">
        <v>257.1</v>
      </c>
      <c r="F1847" s="6">
        <v>242.7</v>
      </c>
      <c r="G1847" s="6">
        <v>219.2</v>
      </c>
      <c r="H1847" s="5" t="s">
        <v>120</v>
      </c>
      <c r="I1847" s="6">
        <f t="shared" si="112"/>
        <v>14.4</v>
      </c>
      <c r="J1847" s="5" t="str">
        <f>IF(H1847="否","不适用",IF(AND(ISNUMBER(E1847),ISNUMBER(F1847)),IF(I1847&gt;规则与名单!$B$2,"是","否"),"未判定"))</f>
        <v>不适用</v>
      </c>
      <c r="K1847" s="5" t="str">
        <f t="shared" si="113"/>
        <v>非测试日纯氢</v>
      </c>
      <c r="L1847" s="6">
        <f t="shared" si="114"/>
        <v>219.2</v>
      </c>
      <c r="M1847" s="5">
        <f t="shared" si="115"/>
        <v>0</v>
      </c>
      <c r="N1847" s="5" t="s">
        <v>8883</v>
      </c>
      <c r="O1847" s="5" t="s">
        <v>8884</v>
      </c>
      <c r="P1847" s="5" t="s">
        <v>8885</v>
      </c>
    </row>
    <row r="1848" ht="19" customHeight="1" spans="1:16">
      <c r="A1848" s="5">
        <v>75</v>
      </c>
      <c r="B1848" s="5" t="s">
        <v>263</v>
      </c>
      <c r="C1848" s="5" t="s">
        <v>253</v>
      </c>
      <c r="D1848" s="8" t="s">
        <v>183</v>
      </c>
      <c r="E1848" s="6">
        <v>194.9</v>
      </c>
      <c r="F1848" s="6">
        <v>184.4</v>
      </c>
      <c r="G1848" s="6">
        <v>147.6</v>
      </c>
      <c r="H1848" s="5" t="s">
        <v>120</v>
      </c>
      <c r="I1848" s="6">
        <f t="shared" si="112"/>
        <v>10.5</v>
      </c>
      <c r="J1848" s="5" t="str">
        <f>IF(H1848="否","不适用",IF(AND(ISNUMBER(E1848),ISNUMBER(F1848)),IF(I1848&gt;规则与名单!$B$2,"是","否"),"未判定"))</f>
        <v>不适用</v>
      </c>
      <c r="K1848" s="5" t="str">
        <f t="shared" si="113"/>
        <v>非测试日纯氢</v>
      </c>
      <c r="L1848" s="6">
        <f t="shared" si="114"/>
        <v>147.6</v>
      </c>
      <c r="M1848" s="5">
        <f t="shared" si="115"/>
        <v>0</v>
      </c>
      <c r="N1848" s="5" t="s">
        <v>8886</v>
      </c>
      <c r="O1848" s="5" t="s">
        <v>8887</v>
      </c>
      <c r="P1848" s="5" t="s">
        <v>8888</v>
      </c>
    </row>
    <row r="1849" ht="19" customHeight="1" spans="1:16">
      <c r="A1849" s="5">
        <v>75</v>
      </c>
      <c r="B1849" s="5" t="s">
        <v>263</v>
      </c>
      <c r="C1849" s="5" t="s">
        <v>253</v>
      </c>
      <c r="D1849" s="8" t="s">
        <v>431</v>
      </c>
      <c r="E1849" s="6">
        <v>261.5</v>
      </c>
      <c r="F1849" s="6">
        <v>246.8</v>
      </c>
      <c r="G1849" s="6">
        <v>213.3</v>
      </c>
      <c r="H1849" s="5" t="s">
        <v>120</v>
      </c>
      <c r="I1849" s="6">
        <f t="shared" si="112"/>
        <v>14.7</v>
      </c>
      <c r="J1849" s="5" t="str">
        <f>IF(H1849="否","不适用",IF(AND(ISNUMBER(E1849),ISNUMBER(F1849)),IF(I1849&gt;规则与名单!$B$2,"是","否"),"未判定"))</f>
        <v>不适用</v>
      </c>
      <c r="K1849" s="5" t="str">
        <f t="shared" si="113"/>
        <v>非测试日纯氢</v>
      </c>
      <c r="L1849" s="6">
        <f t="shared" si="114"/>
        <v>213.3</v>
      </c>
      <c r="M1849" s="5">
        <f t="shared" si="115"/>
        <v>0</v>
      </c>
      <c r="N1849" s="5" t="s">
        <v>8889</v>
      </c>
      <c r="O1849" s="5" t="s">
        <v>8890</v>
      </c>
      <c r="P1849" s="5" t="s">
        <v>8891</v>
      </c>
    </row>
    <row r="1850" ht="19" customHeight="1" spans="1:16">
      <c r="A1850" s="5">
        <v>75</v>
      </c>
      <c r="B1850" s="5" t="s">
        <v>263</v>
      </c>
      <c r="C1850" s="5" t="s">
        <v>253</v>
      </c>
      <c r="D1850" s="8" t="s">
        <v>3377</v>
      </c>
      <c r="E1850" s="6">
        <v>213.7</v>
      </c>
      <c r="F1850" s="6">
        <v>241.7</v>
      </c>
      <c r="G1850" s="6">
        <v>227.4</v>
      </c>
      <c r="H1850" s="5" t="s">
        <v>120</v>
      </c>
      <c r="I1850" s="6">
        <f t="shared" si="112"/>
        <v>-28</v>
      </c>
      <c r="J1850" s="5" t="str">
        <f>IF(H1850="否","不适用",IF(AND(ISNUMBER(E1850),ISNUMBER(F1850)),IF(I1850&gt;规则与名单!$B$2,"是","否"),"未判定"))</f>
        <v>不适用</v>
      </c>
      <c r="K1850" s="5" t="str">
        <f t="shared" si="113"/>
        <v>非测试日纯氢</v>
      </c>
      <c r="L1850" s="6">
        <f t="shared" si="114"/>
        <v>227.4</v>
      </c>
      <c r="M1850" s="5">
        <f t="shared" si="115"/>
        <v>0</v>
      </c>
      <c r="N1850" s="5" t="s">
        <v>8892</v>
      </c>
      <c r="O1850" s="5" t="s">
        <v>8893</v>
      </c>
      <c r="P1850" s="5" t="s">
        <v>8894</v>
      </c>
    </row>
    <row r="1851" ht="19" customHeight="1" spans="1:16">
      <c r="A1851" s="5">
        <v>75</v>
      </c>
      <c r="B1851" s="5" t="s">
        <v>263</v>
      </c>
      <c r="C1851" s="5" t="s">
        <v>253</v>
      </c>
      <c r="D1851" s="8" t="s">
        <v>407</v>
      </c>
      <c r="E1851" s="6"/>
      <c r="F1851" s="6">
        <v>0</v>
      </c>
      <c r="G1851" s="6"/>
      <c r="H1851" s="5" t="s">
        <v>120</v>
      </c>
      <c r="I1851" s="6" t="str">
        <f t="shared" si="112"/>
        <v/>
      </c>
      <c r="J1851" s="5" t="str">
        <f>IF(H1851="否","不适用",IF(AND(ISNUMBER(E1851),ISNUMBER(F1851)),IF(I1851&gt;规则与名单!$B$2,"是","否"),"未判定"))</f>
        <v>不适用</v>
      </c>
      <c r="K1851" s="5" t="str">
        <f t="shared" si="113"/>
        <v>缺失</v>
      </c>
      <c r="L1851" s="6" t="str">
        <f t="shared" si="114"/>
        <v/>
      </c>
      <c r="M1851" s="5">
        <f t="shared" si="115"/>
        <v>1</v>
      </c>
      <c r="N1851" s="5" t="s">
        <v>8895</v>
      </c>
      <c r="O1851" s="5" t="s">
        <v>8896</v>
      </c>
      <c r="P1851" s="5" t="s">
        <v>8897</v>
      </c>
    </row>
    <row r="1852" ht="19" customHeight="1" spans="1:16">
      <c r="A1852" s="5">
        <v>75</v>
      </c>
      <c r="B1852" s="5" t="s">
        <v>263</v>
      </c>
      <c r="C1852" s="5" t="s">
        <v>253</v>
      </c>
      <c r="D1852" s="8" t="s">
        <v>411</v>
      </c>
      <c r="E1852" s="6">
        <v>298.8</v>
      </c>
      <c r="F1852" s="6">
        <v>242.7</v>
      </c>
      <c r="G1852" s="6">
        <v>225.9</v>
      </c>
      <c r="H1852" s="5" t="s">
        <v>120</v>
      </c>
      <c r="I1852" s="6">
        <f t="shared" si="112"/>
        <v>56.1</v>
      </c>
      <c r="J1852" s="5" t="str">
        <f>IF(H1852="否","不适用",IF(AND(ISNUMBER(E1852),ISNUMBER(F1852)),IF(I1852&gt;规则与名单!$B$2,"是","否"),"未判定"))</f>
        <v>不适用</v>
      </c>
      <c r="K1852" s="5" t="str">
        <f t="shared" si="113"/>
        <v>非测试日纯氢</v>
      </c>
      <c r="L1852" s="6">
        <f t="shared" si="114"/>
        <v>225.9</v>
      </c>
      <c r="M1852" s="5">
        <f t="shared" si="115"/>
        <v>0</v>
      </c>
      <c r="N1852" s="5" t="s">
        <v>8898</v>
      </c>
      <c r="O1852" s="5" t="s">
        <v>8899</v>
      </c>
      <c r="P1852" s="5" t="s">
        <v>8900</v>
      </c>
    </row>
    <row r="1853" ht="19" customHeight="1" spans="1:16">
      <c r="A1853" s="5">
        <v>75</v>
      </c>
      <c r="B1853" s="5" t="s">
        <v>263</v>
      </c>
      <c r="C1853" s="5" t="s">
        <v>253</v>
      </c>
      <c r="D1853" s="8" t="s">
        <v>251</v>
      </c>
      <c r="E1853" s="6">
        <v>254.9</v>
      </c>
      <c r="F1853" s="6">
        <v>241.1</v>
      </c>
      <c r="G1853" s="6">
        <v>211.2</v>
      </c>
      <c r="H1853" s="5" t="s">
        <v>120</v>
      </c>
      <c r="I1853" s="6">
        <f t="shared" si="112"/>
        <v>13.8</v>
      </c>
      <c r="J1853" s="5" t="str">
        <f>IF(H1853="否","不适用",IF(AND(ISNUMBER(E1853),ISNUMBER(F1853)),IF(I1853&gt;规则与名单!$B$2,"是","否"),"未判定"))</f>
        <v>不适用</v>
      </c>
      <c r="K1853" s="5" t="str">
        <f t="shared" si="113"/>
        <v>非测试日纯氢</v>
      </c>
      <c r="L1853" s="6">
        <f t="shared" si="114"/>
        <v>211.2</v>
      </c>
      <c r="M1853" s="5">
        <f t="shared" si="115"/>
        <v>0</v>
      </c>
      <c r="N1853" s="5" t="s">
        <v>8901</v>
      </c>
      <c r="O1853" s="5" t="s">
        <v>8902</v>
      </c>
      <c r="P1853" s="5" t="s">
        <v>8903</v>
      </c>
    </row>
    <row r="1854" ht="19" customHeight="1" spans="1:16">
      <c r="A1854" s="5">
        <v>75</v>
      </c>
      <c r="B1854" s="5" t="s">
        <v>263</v>
      </c>
      <c r="C1854" s="5" t="s">
        <v>253</v>
      </c>
      <c r="D1854" s="8" t="s">
        <v>472</v>
      </c>
      <c r="E1854" s="6">
        <v>256.8</v>
      </c>
      <c r="F1854" s="6">
        <v>242.8</v>
      </c>
      <c r="G1854" s="6">
        <v>206.1</v>
      </c>
      <c r="H1854" s="5" t="s">
        <v>120</v>
      </c>
      <c r="I1854" s="6">
        <f t="shared" si="112"/>
        <v>14</v>
      </c>
      <c r="J1854" s="5" t="str">
        <f>IF(H1854="否","不适用",IF(AND(ISNUMBER(E1854),ISNUMBER(F1854)),IF(I1854&gt;规则与名单!$B$2,"是","否"),"未判定"))</f>
        <v>不适用</v>
      </c>
      <c r="K1854" s="5" t="str">
        <f t="shared" si="113"/>
        <v>非测试日纯氢</v>
      </c>
      <c r="L1854" s="6">
        <f t="shared" si="114"/>
        <v>206.1</v>
      </c>
      <c r="M1854" s="5">
        <f t="shared" si="115"/>
        <v>0</v>
      </c>
      <c r="N1854" s="5" t="s">
        <v>8904</v>
      </c>
      <c r="O1854" s="5" t="s">
        <v>8905</v>
      </c>
      <c r="P1854" s="5" t="s">
        <v>8906</v>
      </c>
    </row>
    <row r="1855" ht="19" customHeight="1" spans="1:16">
      <c r="A1855" s="5">
        <v>75</v>
      </c>
      <c r="B1855" s="5" t="s">
        <v>263</v>
      </c>
      <c r="C1855" s="5" t="s">
        <v>253</v>
      </c>
      <c r="D1855" s="8" t="s">
        <v>466</v>
      </c>
      <c r="E1855" s="6">
        <v>255</v>
      </c>
      <c r="F1855" s="6">
        <v>241.1</v>
      </c>
      <c r="G1855" s="6">
        <v>200.9</v>
      </c>
      <c r="H1855" s="5" t="s">
        <v>120</v>
      </c>
      <c r="I1855" s="6">
        <f t="shared" si="112"/>
        <v>13.9</v>
      </c>
      <c r="J1855" s="5" t="str">
        <f>IF(H1855="否","不适用",IF(AND(ISNUMBER(E1855),ISNUMBER(F1855)),IF(I1855&gt;规则与名单!$B$2,"是","否"),"未判定"))</f>
        <v>不适用</v>
      </c>
      <c r="K1855" s="5" t="str">
        <f t="shared" si="113"/>
        <v>非测试日纯氢</v>
      </c>
      <c r="L1855" s="6">
        <f t="shared" si="114"/>
        <v>200.9</v>
      </c>
      <c r="M1855" s="5">
        <f t="shared" si="115"/>
        <v>0</v>
      </c>
      <c r="N1855" s="5" t="s">
        <v>8907</v>
      </c>
      <c r="O1855" s="5" t="s">
        <v>8908</v>
      </c>
      <c r="P1855" s="5" t="s">
        <v>8909</v>
      </c>
    </row>
    <row r="1856" ht="19" customHeight="1" spans="1:16">
      <c r="A1856" s="5">
        <v>75</v>
      </c>
      <c r="B1856" s="5" t="s">
        <v>263</v>
      </c>
      <c r="C1856" s="5" t="s">
        <v>253</v>
      </c>
      <c r="D1856" s="8" t="s">
        <v>333</v>
      </c>
      <c r="E1856" s="6">
        <v>256.6</v>
      </c>
      <c r="F1856" s="6">
        <v>242.5</v>
      </c>
      <c r="G1856" s="6">
        <v>180.4</v>
      </c>
      <c r="H1856" s="5" t="s">
        <v>120</v>
      </c>
      <c r="I1856" s="6">
        <f t="shared" si="112"/>
        <v>14.1</v>
      </c>
      <c r="J1856" s="5" t="str">
        <f>IF(H1856="否","不适用",IF(AND(ISNUMBER(E1856),ISNUMBER(F1856)),IF(I1856&gt;规则与名单!$B$2,"是","否"),"未判定"))</f>
        <v>不适用</v>
      </c>
      <c r="K1856" s="5" t="str">
        <f t="shared" si="113"/>
        <v>非测试日纯氢</v>
      </c>
      <c r="L1856" s="6">
        <f t="shared" si="114"/>
        <v>180.4</v>
      </c>
      <c r="M1856" s="5">
        <f t="shared" si="115"/>
        <v>0</v>
      </c>
      <c r="N1856" s="5" t="s">
        <v>8910</v>
      </c>
      <c r="O1856" s="5" t="s">
        <v>8911</v>
      </c>
      <c r="P1856" s="5" t="s">
        <v>8912</v>
      </c>
    </row>
    <row r="1857" ht="19" customHeight="1" spans="1:16">
      <c r="A1857" s="5">
        <v>75</v>
      </c>
      <c r="B1857" s="5" t="s">
        <v>263</v>
      </c>
      <c r="C1857" s="5" t="s">
        <v>253</v>
      </c>
      <c r="D1857" s="8" t="s">
        <v>175</v>
      </c>
      <c r="E1857" s="6">
        <v>254.9</v>
      </c>
      <c r="F1857" s="6">
        <v>240.7</v>
      </c>
      <c r="G1857" s="6">
        <v>198.3</v>
      </c>
      <c r="H1857" s="5" t="s">
        <v>120</v>
      </c>
      <c r="I1857" s="6">
        <f t="shared" si="112"/>
        <v>14.2</v>
      </c>
      <c r="J1857" s="5" t="str">
        <f>IF(H1857="否","不适用",IF(AND(ISNUMBER(E1857),ISNUMBER(F1857)),IF(I1857&gt;规则与名单!$B$2,"是","否"),"未判定"))</f>
        <v>不适用</v>
      </c>
      <c r="K1857" s="5" t="str">
        <f t="shared" si="113"/>
        <v>非测试日纯氢</v>
      </c>
      <c r="L1857" s="6">
        <f t="shared" si="114"/>
        <v>198.3</v>
      </c>
      <c r="M1857" s="5">
        <f t="shared" si="115"/>
        <v>0</v>
      </c>
      <c r="N1857" s="5" t="s">
        <v>8913</v>
      </c>
      <c r="O1857" s="5" t="s">
        <v>8914</v>
      </c>
      <c r="P1857" s="5" t="s">
        <v>8915</v>
      </c>
    </row>
    <row r="1858" ht="19" customHeight="1" spans="1:16">
      <c r="A1858" s="5">
        <v>75</v>
      </c>
      <c r="B1858" s="5" t="s">
        <v>263</v>
      </c>
      <c r="C1858" s="5" t="s">
        <v>253</v>
      </c>
      <c r="D1858" s="8" t="s">
        <v>3402</v>
      </c>
      <c r="E1858" s="6">
        <v>258.2</v>
      </c>
      <c r="F1858" s="6">
        <v>244.1</v>
      </c>
      <c r="G1858" s="6">
        <v>166</v>
      </c>
      <c r="H1858" s="5" t="s">
        <v>120</v>
      </c>
      <c r="I1858" s="6">
        <f t="shared" ref="I1858:I1921" si="116">IF(AND(ISNUMBER(E1858),ISNUMBER(F1858)),E1858-F1858,"")</f>
        <v>14.1</v>
      </c>
      <c r="J1858" s="5" t="str">
        <f>IF(H1858="否","不适用",IF(AND(ISNUMBER(E1858),ISNUMBER(F1858)),IF(I1858&gt;规则与名单!$B$2,"是","否"),"未判定"))</f>
        <v>不适用</v>
      </c>
      <c r="K1858" s="5" t="str">
        <f t="shared" ref="K1858:K1921" si="117">IF(J1858="是",IF(ISNUMBER(F1858),"测试日GPS","缺失"),IF(ISNUMBER(G1858),"非测试日纯氢",IF(AND(H1858="是",J1858="未判定"),IF(ISNUMBER(F1858),"测试名单无纯氢GPS","缺失"),IF(ISNUMBER(E1858),"非测试日仪表","缺失"))))</f>
        <v>非测试日纯氢</v>
      </c>
      <c r="L1858" s="6">
        <f t="shared" ref="L1858:L1921" si="118">IF(K1858="缺失","",IF(K1858="非测试日纯氢",G1858,IF(K1858="非测试日仪表",E1858,F1858)))</f>
        <v>166</v>
      </c>
      <c r="M1858" s="5">
        <f t="shared" ref="M1858:M1921" si="119">IF(K1858="缺失",1,0)</f>
        <v>0</v>
      </c>
      <c r="N1858" s="5" t="s">
        <v>8916</v>
      </c>
      <c r="O1858" s="5" t="s">
        <v>8917</v>
      </c>
      <c r="P1858" s="5" t="s">
        <v>8918</v>
      </c>
    </row>
    <row r="1859" ht="19" customHeight="1" spans="1:16">
      <c r="A1859" s="5">
        <v>75</v>
      </c>
      <c r="B1859" s="5" t="s">
        <v>263</v>
      </c>
      <c r="C1859" s="5" t="s">
        <v>253</v>
      </c>
      <c r="D1859" s="8" t="s">
        <v>487</v>
      </c>
      <c r="E1859" s="6">
        <v>255.1</v>
      </c>
      <c r="F1859" s="6">
        <v>240.9</v>
      </c>
      <c r="G1859" s="6">
        <v>214.2</v>
      </c>
      <c r="H1859" s="5" t="s">
        <v>120</v>
      </c>
      <c r="I1859" s="6">
        <f t="shared" si="116"/>
        <v>14.2</v>
      </c>
      <c r="J1859" s="5" t="str">
        <f>IF(H1859="否","不适用",IF(AND(ISNUMBER(E1859),ISNUMBER(F1859)),IF(I1859&gt;规则与名单!$B$2,"是","否"),"未判定"))</f>
        <v>不适用</v>
      </c>
      <c r="K1859" s="5" t="str">
        <f t="shared" si="117"/>
        <v>非测试日纯氢</v>
      </c>
      <c r="L1859" s="6">
        <f t="shared" si="118"/>
        <v>214.2</v>
      </c>
      <c r="M1859" s="5">
        <f t="shared" si="119"/>
        <v>0</v>
      </c>
      <c r="N1859" s="5" t="s">
        <v>8919</v>
      </c>
      <c r="O1859" s="5" t="s">
        <v>8920</v>
      </c>
      <c r="P1859" s="5" t="s">
        <v>8921</v>
      </c>
    </row>
    <row r="1860" ht="19" customHeight="1" spans="1:16">
      <c r="A1860" s="5">
        <v>75</v>
      </c>
      <c r="B1860" s="5" t="s">
        <v>263</v>
      </c>
      <c r="C1860" s="5" t="s">
        <v>253</v>
      </c>
      <c r="D1860" s="8" t="s">
        <v>121</v>
      </c>
      <c r="E1860" s="6">
        <v>256.6</v>
      </c>
      <c r="F1860" s="6">
        <v>242.6</v>
      </c>
      <c r="G1860" s="6">
        <v>204</v>
      </c>
      <c r="H1860" s="5" t="s">
        <v>120</v>
      </c>
      <c r="I1860" s="6">
        <f t="shared" si="116"/>
        <v>14</v>
      </c>
      <c r="J1860" s="5" t="str">
        <f>IF(H1860="否","不适用",IF(AND(ISNUMBER(E1860),ISNUMBER(F1860)),IF(I1860&gt;规则与名单!$B$2,"是","否"),"未判定"))</f>
        <v>不适用</v>
      </c>
      <c r="K1860" s="5" t="str">
        <f t="shared" si="117"/>
        <v>非测试日纯氢</v>
      </c>
      <c r="L1860" s="6">
        <f t="shared" si="118"/>
        <v>204</v>
      </c>
      <c r="M1860" s="5">
        <f t="shared" si="119"/>
        <v>0</v>
      </c>
      <c r="N1860" s="5" t="s">
        <v>8922</v>
      </c>
      <c r="O1860" s="5" t="s">
        <v>8923</v>
      </c>
      <c r="P1860" s="5" t="s">
        <v>8924</v>
      </c>
    </row>
    <row r="1861" ht="19" customHeight="1" spans="1:16">
      <c r="A1861" s="5">
        <v>75</v>
      </c>
      <c r="B1861" s="5" t="s">
        <v>263</v>
      </c>
      <c r="C1861" s="5" t="s">
        <v>253</v>
      </c>
      <c r="D1861" s="8" t="s">
        <v>170</v>
      </c>
      <c r="E1861" s="6">
        <v>255</v>
      </c>
      <c r="F1861" s="6">
        <v>240.7</v>
      </c>
      <c r="G1861" s="6">
        <v>216.4</v>
      </c>
      <c r="H1861" s="5" t="s">
        <v>120</v>
      </c>
      <c r="I1861" s="6">
        <f t="shared" si="116"/>
        <v>14.3</v>
      </c>
      <c r="J1861" s="5" t="str">
        <f>IF(H1861="否","不适用",IF(AND(ISNUMBER(E1861),ISNUMBER(F1861)),IF(I1861&gt;规则与名单!$B$2,"是","否"),"未判定"))</f>
        <v>不适用</v>
      </c>
      <c r="K1861" s="5" t="str">
        <f t="shared" si="117"/>
        <v>非测试日纯氢</v>
      </c>
      <c r="L1861" s="6">
        <f t="shared" si="118"/>
        <v>216.4</v>
      </c>
      <c r="M1861" s="5">
        <f t="shared" si="119"/>
        <v>0</v>
      </c>
      <c r="N1861" s="5" t="s">
        <v>8925</v>
      </c>
      <c r="O1861" s="5" t="s">
        <v>8926</v>
      </c>
      <c r="P1861" s="5" t="s">
        <v>8927</v>
      </c>
    </row>
    <row r="1862" ht="19" customHeight="1" spans="1:16">
      <c r="A1862" s="5">
        <v>75</v>
      </c>
      <c r="B1862" s="5" t="s">
        <v>263</v>
      </c>
      <c r="C1862" s="5" t="s">
        <v>253</v>
      </c>
      <c r="D1862" s="8" t="s">
        <v>644</v>
      </c>
      <c r="E1862" s="6">
        <v>256.7</v>
      </c>
      <c r="F1862" s="6">
        <v>242.5</v>
      </c>
      <c r="G1862" s="6">
        <v>225.5</v>
      </c>
      <c r="H1862" s="5" t="s">
        <v>120</v>
      </c>
      <c r="I1862" s="6">
        <f t="shared" si="116"/>
        <v>14.2</v>
      </c>
      <c r="J1862" s="5" t="str">
        <f>IF(H1862="否","不适用",IF(AND(ISNUMBER(E1862),ISNUMBER(F1862)),IF(I1862&gt;规则与名单!$B$2,"是","否"),"未判定"))</f>
        <v>不适用</v>
      </c>
      <c r="K1862" s="5" t="str">
        <f t="shared" si="117"/>
        <v>非测试日纯氢</v>
      </c>
      <c r="L1862" s="6">
        <f t="shared" si="118"/>
        <v>225.5</v>
      </c>
      <c r="M1862" s="5">
        <f t="shared" si="119"/>
        <v>0</v>
      </c>
      <c r="N1862" s="5" t="s">
        <v>8928</v>
      </c>
      <c r="O1862" s="5" t="s">
        <v>8929</v>
      </c>
      <c r="P1862" s="5" t="s">
        <v>8930</v>
      </c>
    </row>
    <row r="1863" ht="19" customHeight="1" spans="1:16">
      <c r="A1863" s="5">
        <v>75</v>
      </c>
      <c r="B1863" s="5" t="s">
        <v>263</v>
      </c>
      <c r="C1863" s="5" t="s">
        <v>253</v>
      </c>
      <c r="D1863" s="8" t="s">
        <v>3418</v>
      </c>
      <c r="E1863" s="6"/>
      <c r="F1863" s="6">
        <v>0</v>
      </c>
      <c r="G1863" s="6"/>
      <c r="H1863" s="5" t="s">
        <v>120</v>
      </c>
      <c r="I1863" s="6" t="str">
        <f t="shared" si="116"/>
        <v/>
      </c>
      <c r="J1863" s="5" t="str">
        <f>IF(H1863="否","不适用",IF(AND(ISNUMBER(E1863),ISNUMBER(F1863)),IF(I1863&gt;规则与名单!$B$2,"是","否"),"未判定"))</f>
        <v>不适用</v>
      </c>
      <c r="K1863" s="5" t="str">
        <f t="shared" si="117"/>
        <v>缺失</v>
      </c>
      <c r="L1863" s="6" t="str">
        <f t="shared" si="118"/>
        <v/>
      </c>
      <c r="M1863" s="5">
        <f t="shared" si="119"/>
        <v>1</v>
      </c>
      <c r="N1863" s="5" t="s">
        <v>8931</v>
      </c>
      <c r="O1863" s="5" t="s">
        <v>8932</v>
      </c>
      <c r="P1863" s="5" t="s">
        <v>8933</v>
      </c>
    </row>
    <row r="1864" ht="19" customHeight="1" spans="1:16">
      <c r="A1864" s="5">
        <v>75</v>
      </c>
      <c r="B1864" s="5" t="s">
        <v>263</v>
      </c>
      <c r="C1864" s="5" t="s">
        <v>253</v>
      </c>
      <c r="D1864" s="8" t="s">
        <v>3422</v>
      </c>
      <c r="E1864" s="6">
        <v>255.1</v>
      </c>
      <c r="F1864" s="6">
        <v>241</v>
      </c>
      <c r="G1864" s="6">
        <v>201.8</v>
      </c>
      <c r="H1864" s="5" t="s">
        <v>120</v>
      </c>
      <c r="I1864" s="6">
        <f t="shared" si="116"/>
        <v>14.1</v>
      </c>
      <c r="J1864" s="5" t="str">
        <f>IF(H1864="否","不适用",IF(AND(ISNUMBER(E1864),ISNUMBER(F1864)),IF(I1864&gt;规则与名单!$B$2,"是","否"),"未判定"))</f>
        <v>不适用</v>
      </c>
      <c r="K1864" s="5" t="str">
        <f t="shared" si="117"/>
        <v>非测试日纯氢</v>
      </c>
      <c r="L1864" s="6">
        <f t="shared" si="118"/>
        <v>201.8</v>
      </c>
      <c r="M1864" s="5">
        <f t="shared" si="119"/>
        <v>0</v>
      </c>
      <c r="N1864" s="5" t="s">
        <v>8934</v>
      </c>
      <c r="O1864" s="5" t="s">
        <v>8935</v>
      </c>
      <c r="P1864" s="5" t="s">
        <v>8936</v>
      </c>
    </row>
    <row r="1865" ht="19" customHeight="1" spans="1:16">
      <c r="A1865" s="5">
        <v>75</v>
      </c>
      <c r="B1865" s="5" t="s">
        <v>263</v>
      </c>
      <c r="C1865" s="5" t="s">
        <v>253</v>
      </c>
      <c r="D1865" s="8" t="s">
        <v>336</v>
      </c>
      <c r="E1865" s="6">
        <v>256.8</v>
      </c>
      <c r="F1865" s="6">
        <v>242.5</v>
      </c>
      <c r="G1865" s="6">
        <v>203.4</v>
      </c>
      <c r="H1865" s="5" t="s">
        <v>120</v>
      </c>
      <c r="I1865" s="6">
        <f t="shared" si="116"/>
        <v>14.3</v>
      </c>
      <c r="J1865" s="5" t="str">
        <f>IF(H1865="否","不适用",IF(AND(ISNUMBER(E1865),ISNUMBER(F1865)),IF(I1865&gt;规则与名单!$B$2,"是","否"),"未判定"))</f>
        <v>不适用</v>
      </c>
      <c r="K1865" s="5" t="str">
        <f t="shared" si="117"/>
        <v>非测试日纯氢</v>
      </c>
      <c r="L1865" s="6">
        <f t="shared" si="118"/>
        <v>203.4</v>
      </c>
      <c r="M1865" s="5">
        <f t="shared" si="119"/>
        <v>0</v>
      </c>
      <c r="N1865" s="5" t="s">
        <v>8937</v>
      </c>
      <c r="O1865" s="5" t="s">
        <v>8938</v>
      </c>
      <c r="P1865" s="5" t="s">
        <v>8939</v>
      </c>
    </row>
    <row r="1866" ht="19" customHeight="1" spans="1:16">
      <c r="A1866" s="5">
        <v>75</v>
      </c>
      <c r="B1866" s="5" t="s">
        <v>263</v>
      </c>
      <c r="C1866" s="5" t="s">
        <v>253</v>
      </c>
      <c r="D1866" s="8" t="s">
        <v>653</v>
      </c>
      <c r="E1866" s="6">
        <v>255.6</v>
      </c>
      <c r="F1866" s="6">
        <v>241.4</v>
      </c>
      <c r="G1866" s="6">
        <v>201.5</v>
      </c>
      <c r="H1866" s="5" t="s">
        <v>120</v>
      </c>
      <c r="I1866" s="6">
        <f t="shared" si="116"/>
        <v>14.2</v>
      </c>
      <c r="J1866" s="5" t="str">
        <f>IF(H1866="否","不适用",IF(AND(ISNUMBER(E1866),ISNUMBER(F1866)),IF(I1866&gt;规则与名单!$B$2,"是","否"),"未判定"))</f>
        <v>不适用</v>
      </c>
      <c r="K1866" s="5" t="str">
        <f t="shared" si="117"/>
        <v>非测试日纯氢</v>
      </c>
      <c r="L1866" s="6">
        <f t="shared" si="118"/>
        <v>201.5</v>
      </c>
      <c r="M1866" s="5">
        <f t="shared" si="119"/>
        <v>0</v>
      </c>
      <c r="N1866" s="5" t="s">
        <v>8940</v>
      </c>
      <c r="O1866" s="5" t="s">
        <v>8941</v>
      </c>
      <c r="P1866" s="5" t="s">
        <v>8942</v>
      </c>
    </row>
    <row r="1867" ht="19" customHeight="1" spans="1:16">
      <c r="A1867" s="5">
        <v>75</v>
      </c>
      <c r="B1867" s="5" t="s">
        <v>263</v>
      </c>
      <c r="C1867" s="5" t="s">
        <v>253</v>
      </c>
      <c r="D1867" s="8" t="s">
        <v>140</v>
      </c>
      <c r="E1867" s="6">
        <v>255.6</v>
      </c>
      <c r="F1867" s="6">
        <v>240.8</v>
      </c>
      <c r="G1867" s="6">
        <v>217.2</v>
      </c>
      <c r="H1867" s="5" t="s">
        <v>120</v>
      </c>
      <c r="I1867" s="6">
        <f t="shared" si="116"/>
        <v>14.8</v>
      </c>
      <c r="J1867" s="5" t="str">
        <f>IF(H1867="否","不适用",IF(AND(ISNUMBER(E1867),ISNUMBER(F1867)),IF(I1867&gt;规则与名单!$B$2,"是","否"),"未判定"))</f>
        <v>不适用</v>
      </c>
      <c r="K1867" s="5" t="str">
        <f t="shared" si="117"/>
        <v>非测试日纯氢</v>
      </c>
      <c r="L1867" s="6">
        <f t="shared" si="118"/>
        <v>217.2</v>
      </c>
      <c r="M1867" s="5">
        <f t="shared" si="119"/>
        <v>0</v>
      </c>
      <c r="N1867" s="5" t="s">
        <v>8943</v>
      </c>
      <c r="O1867" s="5" t="s">
        <v>8944</v>
      </c>
      <c r="P1867" s="5" t="s">
        <v>8945</v>
      </c>
    </row>
    <row r="1868" ht="19" customHeight="1" spans="1:16">
      <c r="A1868" s="5">
        <v>75</v>
      </c>
      <c r="B1868" s="5" t="s">
        <v>263</v>
      </c>
      <c r="C1868" s="5" t="s">
        <v>253</v>
      </c>
      <c r="D1868" s="8" t="s">
        <v>115</v>
      </c>
      <c r="E1868" s="6">
        <v>255.7</v>
      </c>
      <c r="F1868" s="6">
        <v>241.3</v>
      </c>
      <c r="G1868" s="6">
        <v>243.4</v>
      </c>
      <c r="H1868" s="5" t="s">
        <v>120</v>
      </c>
      <c r="I1868" s="6">
        <f t="shared" si="116"/>
        <v>14.4</v>
      </c>
      <c r="J1868" s="5" t="str">
        <f>IF(H1868="否","不适用",IF(AND(ISNUMBER(E1868),ISNUMBER(F1868)),IF(I1868&gt;规则与名单!$B$2,"是","否"),"未判定"))</f>
        <v>不适用</v>
      </c>
      <c r="K1868" s="5" t="str">
        <f t="shared" si="117"/>
        <v>非测试日纯氢</v>
      </c>
      <c r="L1868" s="6">
        <f t="shared" si="118"/>
        <v>243.4</v>
      </c>
      <c r="M1868" s="5">
        <f t="shared" si="119"/>
        <v>0</v>
      </c>
      <c r="N1868" s="5" t="s">
        <v>8946</v>
      </c>
      <c r="O1868" s="5" t="s">
        <v>8947</v>
      </c>
      <c r="P1868" s="5" t="s">
        <v>8948</v>
      </c>
    </row>
    <row r="1869" ht="19" customHeight="1" spans="1:16">
      <c r="A1869" s="5">
        <v>76</v>
      </c>
      <c r="B1869" s="5" t="s">
        <v>266</v>
      </c>
      <c r="C1869" s="5" t="s">
        <v>253</v>
      </c>
      <c r="D1869" s="8" t="s">
        <v>114</v>
      </c>
      <c r="E1869" s="6">
        <v>281.6</v>
      </c>
      <c r="F1869" s="6">
        <v>266</v>
      </c>
      <c r="G1869" s="6">
        <v>219.5</v>
      </c>
      <c r="H1869" s="5" t="s">
        <v>120</v>
      </c>
      <c r="I1869" s="6">
        <f t="shared" si="116"/>
        <v>15.6</v>
      </c>
      <c r="J1869" s="5" t="str">
        <f>IF(H1869="否","不适用",IF(AND(ISNUMBER(E1869),ISNUMBER(F1869)),IF(I1869&gt;规则与名单!$B$2,"是","否"),"未判定"))</f>
        <v>不适用</v>
      </c>
      <c r="K1869" s="5" t="str">
        <f t="shared" si="117"/>
        <v>非测试日纯氢</v>
      </c>
      <c r="L1869" s="6">
        <f t="shared" si="118"/>
        <v>219.5</v>
      </c>
      <c r="M1869" s="5">
        <f t="shared" si="119"/>
        <v>0</v>
      </c>
      <c r="N1869" s="5" t="s">
        <v>8949</v>
      </c>
      <c r="O1869" s="5" t="s">
        <v>8950</v>
      </c>
      <c r="P1869" s="5" t="s">
        <v>8951</v>
      </c>
    </row>
    <row r="1870" ht="19" customHeight="1" spans="1:16">
      <c r="A1870" s="5">
        <v>76</v>
      </c>
      <c r="B1870" s="5" t="s">
        <v>266</v>
      </c>
      <c r="C1870" s="5" t="s">
        <v>253</v>
      </c>
      <c r="D1870" s="8" t="s">
        <v>605</v>
      </c>
      <c r="E1870" s="6">
        <v>254.3</v>
      </c>
      <c r="F1870" s="6">
        <v>240</v>
      </c>
      <c r="G1870" s="6">
        <v>197.6</v>
      </c>
      <c r="H1870" s="5" t="s">
        <v>120</v>
      </c>
      <c r="I1870" s="6">
        <f t="shared" si="116"/>
        <v>14.3</v>
      </c>
      <c r="J1870" s="5" t="str">
        <f>IF(H1870="否","不适用",IF(AND(ISNUMBER(E1870),ISNUMBER(F1870)),IF(I1870&gt;规则与名单!$B$2,"是","否"),"未判定"))</f>
        <v>不适用</v>
      </c>
      <c r="K1870" s="5" t="str">
        <f t="shared" si="117"/>
        <v>非测试日纯氢</v>
      </c>
      <c r="L1870" s="6">
        <f t="shared" si="118"/>
        <v>197.6</v>
      </c>
      <c r="M1870" s="5">
        <f t="shared" si="119"/>
        <v>0</v>
      </c>
      <c r="N1870" s="5" t="s">
        <v>8952</v>
      </c>
      <c r="O1870" s="5" t="s">
        <v>8953</v>
      </c>
      <c r="P1870" s="5" t="s">
        <v>8954</v>
      </c>
    </row>
    <row r="1871" ht="19" customHeight="1" spans="1:16">
      <c r="A1871" s="5">
        <v>76</v>
      </c>
      <c r="B1871" s="5" t="s">
        <v>266</v>
      </c>
      <c r="C1871" s="5" t="s">
        <v>253</v>
      </c>
      <c r="D1871" s="8" t="s">
        <v>186</v>
      </c>
      <c r="E1871" s="6">
        <v>258.6</v>
      </c>
      <c r="F1871" s="6">
        <v>244.3</v>
      </c>
      <c r="G1871" s="6">
        <v>204.2</v>
      </c>
      <c r="H1871" s="5" t="s">
        <v>120</v>
      </c>
      <c r="I1871" s="6">
        <f t="shared" si="116"/>
        <v>14.3</v>
      </c>
      <c r="J1871" s="5" t="str">
        <f>IF(H1871="否","不适用",IF(AND(ISNUMBER(E1871),ISNUMBER(F1871)),IF(I1871&gt;规则与名单!$B$2,"是","否"),"未判定"))</f>
        <v>不适用</v>
      </c>
      <c r="K1871" s="5" t="str">
        <f t="shared" si="117"/>
        <v>非测试日纯氢</v>
      </c>
      <c r="L1871" s="6">
        <f t="shared" si="118"/>
        <v>204.2</v>
      </c>
      <c r="M1871" s="5">
        <f t="shared" si="119"/>
        <v>0</v>
      </c>
      <c r="N1871" s="5" t="s">
        <v>8955</v>
      </c>
      <c r="O1871" s="5" t="s">
        <v>8956</v>
      </c>
      <c r="P1871" s="5" t="s">
        <v>8957</v>
      </c>
    </row>
    <row r="1872" ht="19" customHeight="1" spans="1:16">
      <c r="A1872" s="5">
        <v>76</v>
      </c>
      <c r="B1872" s="5" t="s">
        <v>266</v>
      </c>
      <c r="C1872" s="5" t="s">
        <v>253</v>
      </c>
      <c r="D1872" s="8" t="s">
        <v>165</v>
      </c>
      <c r="E1872" s="6">
        <v>169.5</v>
      </c>
      <c r="F1872" s="6">
        <v>239.8</v>
      </c>
      <c r="G1872" s="6">
        <v>193.5</v>
      </c>
      <c r="H1872" s="5" t="s">
        <v>120</v>
      </c>
      <c r="I1872" s="6">
        <f t="shared" si="116"/>
        <v>-70.3</v>
      </c>
      <c r="J1872" s="5" t="str">
        <f>IF(H1872="否","不适用",IF(AND(ISNUMBER(E1872),ISNUMBER(F1872)),IF(I1872&gt;规则与名单!$B$2,"是","否"),"未判定"))</f>
        <v>不适用</v>
      </c>
      <c r="K1872" s="5" t="str">
        <f t="shared" si="117"/>
        <v>非测试日纯氢</v>
      </c>
      <c r="L1872" s="6">
        <f t="shared" si="118"/>
        <v>193.5</v>
      </c>
      <c r="M1872" s="5">
        <f t="shared" si="119"/>
        <v>0</v>
      </c>
      <c r="N1872" s="5" t="s">
        <v>8958</v>
      </c>
      <c r="O1872" s="5" t="s">
        <v>8959</v>
      </c>
      <c r="P1872" s="5" t="s">
        <v>8960</v>
      </c>
    </row>
    <row r="1873" ht="19" customHeight="1" spans="1:16">
      <c r="A1873" s="5">
        <v>76</v>
      </c>
      <c r="B1873" s="5" t="s">
        <v>266</v>
      </c>
      <c r="C1873" s="5" t="s">
        <v>253</v>
      </c>
      <c r="D1873" s="8" t="s">
        <v>151</v>
      </c>
      <c r="E1873" s="6">
        <v>180.9</v>
      </c>
      <c r="F1873" s="6">
        <v>243.8</v>
      </c>
      <c r="G1873" s="6">
        <v>202.4</v>
      </c>
      <c r="H1873" s="5" t="s">
        <v>120</v>
      </c>
      <c r="I1873" s="6">
        <f t="shared" si="116"/>
        <v>-62.9</v>
      </c>
      <c r="J1873" s="5" t="str">
        <f>IF(H1873="否","不适用",IF(AND(ISNUMBER(E1873),ISNUMBER(F1873)),IF(I1873&gt;规则与名单!$B$2,"是","否"),"未判定"))</f>
        <v>不适用</v>
      </c>
      <c r="K1873" s="5" t="str">
        <f t="shared" si="117"/>
        <v>非测试日纯氢</v>
      </c>
      <c r="L1873" s="6">
        <f t="shared" si="118"/>
        <v>202.4</v>
      </c>
      <c r="M1873" s="5">
        <f t="shared" si="119"/>
        <v>0</v>
      </c>
      <c r="N1873" s="5" t="s">
        <v>8961</v>
      </c>
      <c r="O1873" s="5" t="s">
        <v>8962</v>
      </c>
      <c r="P1873" s="5" t="s">
        <v>8963</v>
      </c>
    </row>
    <row r="1874" ht="19" customHeight="1" spans="1:16">
      <c r="A1874" s="5">
        <v>76</v>
      </c>
      <c r="B1874" s="5" t="s">
        <v>266</v>
      </c>
      <c r="C1874" s="5" t="s">
        <v>253</v>
      </c>
      <c r="D1874" s="8" t="s">
        <v>3358</v>
      </c>
      <c r="E1874" s="6"/>
      <c r="F1874" s="6">
        <v>0</v>
      </c>
      <c r="G1874" s="6"/>
      <c r="H1874" s="5" t="s">
        <v>120</v>
      </c>
      <c r="I1874" s="6" t="str">
        <f t="shared" si="116"/>
        <v/>
      </c>
      <c r="J1874" s="5" t="str">
        <f>IF(H1874="否","不适用",IF(AND(ISNUMBER(E1874),ISNUMBER(F1874)),IF(I1874&gt;规则与名单!$B$2,"是","否"),"未判定"))</f>
        <v>不适用</v>
      </c>
      <c r="K1874" s="5" t="str">
        <f t="shared" si="117"/>
        <v>缺失</v>
      </c>
      <c r="L1874" s="6" t="str">
        <f t="shared" si="118"/>
        <v/>
      </c>
      <c r="M1874" s="5">
        <f t="shared" si="119"/>
        <v>1</v>
      </c>
      <c r="N1874" s="5" t="s">
        <v>8964</v>
      </c>
      <c r="O1874" s="5" t="s">
        <v>8965</v>
      </c>
      <c r="P1874" s="5" t="s">
        <v>8966</v>
      </c>
    </row>
    <row r="1875" ht="19" customHeight="1" spans="1:16">
      <c r="A1875" s="5">
        <v>76</v>
      </c>
      <c r="B1875" s="5" t="s">
        <v>266</v>
      </c>
      <c r="C1875" s="5" t="s">
        <v>253</v>
      </c>
      <c r="D1875" s="8" t="s">
        <v>272</v>
      </c>
      <c r="E1875" s="6">
        <v>417.3</v>
      </c>
      <c r="F1875" s="6">
        <v>241.2</v>
      </c>
      <c r="G1875" s="6">
        <v>191.6</v>
      </c>
      <c r="H1875" s="5" t="s">
        <v>120</v>
      </c>
      <c r="I1875" s="6">
        <f t="shared" si="116"/>
        <v>176.1</v>
      </c>
      <c r="J1875" s="5" t="str">
        <f>IF(H1875="否","不适用",IF(AND(ISNUMBER(E1875),ISNUMBER(F1875)),IF(I1875&gt;规则与名单!$B$2,"是","否"),"未判定"))</f>
        <v>不适用</v>
      </c>
      <c r="K1875" s="5" t="str">
        <f t="shared" si="117"/>
        <v>非测试日纯氢</v>
      </c>
      <c r="L1875" s="6">
        <f t="shared" si="118"/>
        <v>191.6</v>
      </c>
      <c r="M1875" s="5">
        <f t="shared" si="119"/>
        <v>0</v>
      </c>
      <c r="N1875" s="5" t="s">
        <v>8967</v>
      </c>
      <c r="O1875" s="5" t="s">
        <v>8968</v>
      </c>
      <c r="P1875" s="5" t="s">
        <v>8969</v>
      </c>
    </row>
    <row r="1876" ht="19" customHeight="1" spans="1:16">
      <c r="A1876" s="5">
        <v>76</v>
      </c>
      <c r="B1876" s="5" t="s">
        <v>266</v>
      </c>
      <c r="C1876" s="5" t="s">
        <v>253</v>
      </c>
      <c r="D1876" s="8" t="s">
        <v>506</v>
      </c>
      <c r="E1876" s="6">
        <v>256.5</v>
      </c>
      <c r="F1876" s="6">
        <v>242.3</v>
      </c>
      <c r="G1876" s="6">
        <v>198.2</v>
      </c>
      <c r="H1876" s="5" t="s">
        <v>120</v>
      </c>
      <c r="I1876" s="6">
        <f t="shared" si="116"/>
        <v>14.2</v>
      </c>
      <c r="J1876" s="5" t="str">
        <f>IF(H1876="否","不适用",IF(AND(ISNUMBER(E1876),ISNUMBER(F1876)),IF(I1876&gt;规则与名单!$B$2,"是","否"),"未判定"))</f>
        <v>不适用</v>
      </c>
      <c r="K1876" s="5" t="str">
        <f t="shared" si="117"/>
        <v>非测试日纯氢</v>
      </c>
      <c r="L1876" s="6">
        <f t="shared" si="118"/>
        <v>198.2</v>
      </c>
      <c r="M1876" s="5">
        <f t="shared" si="119"/>
        <v>0</v>
      </c>
      <c r="N1876" s="5" t="s">
        <v>8970</v>
      </c>
      <c r="O1876" s="5" t="s">
        <v>8971</v>
      </c>
      <c r="P1876" s="5" t="s">
        <v>8972</v>
      </c>
    </row>
    <row r="1877" ht="19" customHeight="1" spans="1:16">
      <c r="A1877" s="5">
        <v>76</v>
      </c>
      <c r="B1877" s="5" t="s">
        <v>266</v>
      </c>
      <c r="C1877" s="5" t="s">
        <v>253</v>
      </c>
      <c r="D1877" s="8" t="s">
        <v>673</v>
      </c>
      <c r="E1877" s="6">
        <v>254.2</v>
      </c>
      <c r="F1877" s="6">
        <v>240</v>
      </c>
      <c r="G1877" s="6">
        <v>198.1</v>
      </c>
      <c r="H1877" s="5" t="s">
        <v>120</v>
      </c>
      <c r="I1877" s="6">
        <f t="shared" si="116"/>
        <v>14.2</v>
      </c>
      <c r="J1877" s="5" t="str">
        <f>IF(H1877="否","不适用",IF(AND(ISNUMBER(E1877),ISNUMBER(F1877)),IF(I1877&gt;规则与名单!$B$2,"是","否"),"未判定"))</f>
        <v>不适用</v>
      </c>
      <c r="K1877" s="5" t="str">
        <f t="shared" si="117"/>
        <v>非测试日纯氢</v>
      </c>
      <c r="L1877" s="6">
        <f t="shared" si="118"/>
        <v>198.1</v>
      </c>
      <c r="M1877" s="5">
        <f t="shared" si="119"/>
        <v>0</v>
      </c>
      <c r="N1877" s="5" t="s">
        <v>8973</v>
      </c>
      <c r="O1877" s="5" t="s">
        <v>8974</v>
      </c>
      <c r="P1877" s="5" t="s">
        <v>8975</v>
      </c>
    </row>
    <row r="1878" ht="19" customHeight="1" spans="1:16">
      <c r="A1878" s="5">
        <v>76</v>
      </c>
      <c r="B1878" s="5" t="s">
        <v>266</v>
      </c>
      <c r="C1878" s="5" t="s">
        <v>253</v>
      </c>
      <c r="D1878" s="8" t="s">
        <v>183</v>
      </c>
      <c r="E1878" s="6">
        <v>257</v>
      </c>
      <c r="F1878" s="6">
        <v>242.7</v>
      </c>
      <c r="G1878" s="6">
        <v>196.7</v>
      </c>
      <c r="H1878" s="5" t="s">
        <v>120</v>
      </c>
      <c r="I1878" s="6">
        <f t="shared" si="116"/>
        <v>14.3</v>
      </c>
      <c r="J1878" s="5" t="str">
        <f>IF(H1878="否","不适用",IF(AND(ISNUMBER(E1878),ISNUMBER(F1878)),IF(I1878&gt;规则与名单!$B$2,"是","否"),"未判定"))</f>
        <v>不适用</v>
      </c>
      <c r="K1878" s="5" t="str">
        <f t="shared" si="117"/>
        <v>非测试日纯氢</v>
      </c>
      <c r="L1878" s="6">
        <f t="shared" si="118"/>
        <v>196.7</v>
      </c>
      <c r="M1878" s="5">
        <f t="shared" si="119"/>
        <v>0</v>
      </c>
      <c r="N1878" s="5" t="s">
        <v>8976</v>
      </c>
      <c r="O1878" s="5" t="s">
        <v>8977</v>
      </c>
      <c r="P1878" s="5" t="s">
        <v>8978</v>
      </c>
    </row>
    <row r="1879" ht="19" customHeight="1" spans="1:16">
      <c r="A1879" s="5">
        <v>76</v>
      </c>
      <c r="B1879" s="5" t="s">
        <v>266</v>
      </c>
      <c r="C1879" s="5" t="s">
        <v>253</v>
      </c>
      <c r="D1879" s="8" t="s">
        <v>431</v>
      </c>
      <c r="E1879" s="6">
        <v>253.6</v>
      </c>
      <c r="F1879" s="6">
        <v>239.2</v>
      </c>
      <c r="G1879" s="6">
        <v>201</v>
      </c>
      <c r="H1879" s="5" t="s">
        <v>120</v>
      </c>
      <c r="I1879" s="6">
        <f t="shared" si="116"/>
        <v>14.4</v>
      </c>
      <c r="J1879" s="5" t="str">
        <f>IF(H1879="否","不适用",IF(AND(ISNUMBER(E1879),ISNUMBER(F1879)),IF(I1879&gt;规则与名单!$B$2,"是","否"),"未判定"))</f>
        <v>不适用</v>
      </c>
      <c r="K1879" s="5" t="str">
        <f t="shared" si="117"/>
        <v>非测试日纯氢</v>
      </c>
      <c r="L1879" s="6">
        <f t="shared" si="118"/>
        <v>201</v>
      </c>
      <c r="M1879" s="5">
        <f t="shared" si="119"/>
        <v>0</v>
      </c>
      <c r="N1879" s="5" t="s">
        <v>8979</v>
      </c>
      <c r="O1879" s="5" t="s">
        <v>8980</v>
      </c>
      <c r="P1879" s="5" t="s">
        <v>8981</v>
      </c>
    </row>
    <row r="1880" ht="19" customHeight="1" spans="1:16">
      <c r="A1880" s="5">
        <v>76</v>
      </c>
      <c r="B1880" s="5" t="s">
        <v>266</v>
      </c>
      <c r="C1880" s="5" t="s">
        <v>253</v>
      </c>
      <c r="D1880" s="8" t="s">
        <v>3377</v>
      </c>
      <c r="E1880" s="6">
        <v>254.1</v>
      </c>
      <c r="F1880" s="6">
        <v>241.6</v>
      </c>
      <c r="G1880" s="6">
        <v>207.8</v>
      </c>
      <c r="H1880" s="5" t="s">
        <v>120</v>
      </c>
      <c r="I1880" s="6">
        <f t="shared" si="116"/>
        <v>12.5</v>
      </c>
      <c r="J1880" s="5" t="str">
        <f>IF(H1880="否","不适用",IF(AND(ISNUMBER(E1880),ISNUMBER(F1880)),IF(I1880&gt;规则与名单!$B$2,"是","否"),"未判定"))</f>
        <v>不适用</v>
      </c>
      <c r="K1880" s="5" t="str">
        <f t="shared" si="117"/>
        <v>非测试日纯氢</v>
      </c>
      <c r="L1880" s="6">
        <f t="shared" si="118"/>
        <v>207.8</v>
      </c>
      <c r="M1880" s="5">
        <f t="shared" si="119"/>
        <v>0</v>
      </c>
      <c r="N1880" s="5" t="s">
        <v>8982</v>
      </c>
      <c r="O1880" s="5" t="s">
        <v>8983</v>
      </c>
      <c r="P1880" s="5" t="s">
        <v>8984</v>
      </c>
    </row>
    <row r="1881" ht="19" customHeight="1" spans="1:16">
      <c r="A1881" s="5">
        <v>76</v>
      </c>
      <c r="B1881" s="5" t="s">
        <v>266</v>
      </c>
      <c r="C1881" s="5" t="s">
        <v>253</v>
      </c>
      <c r="D1881" s="8" t="s">
        <v>407</v>
      </c>
      <c r="E1881" s="6"/>
      <c r="F1881" s="6">
        <v>0</v>
      </c>
      <c r="G1881" s="6"/>
      <c r="H1881" s="5" t="s">
        <v>120</v>
      </c>
      <c r="I1881" s="6" t="str">
        <f t="shared" si="116"/>
        <v/>
      </c>
      <c r="J1881" s="5" t="str">
        <f>IF(H1881="否","不适用",IF(AND(ISNUMBER(E1881),ISNUMBER(F1881)),IF(I1881&gt;规则与名单!$B$2,"是","否"),"未判定"))</f>
        <v>不适用</v>
      </c>
      <c r="K1881" s="5" t="str">
        <f t="shared" si="117"/>
        <v>缺失</v>
      </c>
      <c r="L1881" s="6" t="str">
        <f t="shared" si="118"/>
        <v/>
      </c>
      <c r="M1881" s="5">
        <f t="shared" si="119"/>
        <v>1</v>
      </c>
      <c r="N1881" s="5" t="s">
        <v>8985</v>
      </c>
      <c r="O1881" s="5" t="s">
        <v>8986</v>
      </c>
      <c r="P1881" s="5" t="s">
        <v>8987</v>
      </c>
    </row>
    <row r="1882" ht="19" customHeight="1" spans="1:16">
      <c r="A1882" s="5">
        <v>76</v>
      </c>
      <c r="B1882" s="5" t="s">
        <v>266</v>
      </c>
      <c r="C1882" s="5" t="s">
        <v>253</v>
      </c>
      <c r="D1882" s="8" t="s">
        <v>411</v>
      </c>
      <c r="E1882" s="6">
        <v>228.8</v>
      </c>
      <c r="F1882" s="6">
        <v>239.7</v>
      </c>
      <c r="G1882" s="6">
        <v>198.5</v>
      </c>
      <c r="H1882" s="5" t="s">
        <v>120</v>
      </c>
      <c r="I1882" s="6">
        <f t="shared" si="116"/>
        <v>-10.9</v>
      </c>
      <c r="J1882" s="5" t="str">
        <f>IF(H1882="否","不适用",IF(AND(ISNUMBER(E1882),ISNUMBER(F1882)),IF(I1882&gt;规则与名单!$B$2,"是","否"),"未判定"))</f>
        <v>不适用</v>
      </c>
      <c r="K1882" s="5" t="str">
        <f t="shared" si="117"/>
        <v>非测试日纯氢</v>
      </c>
      <c r="L1882" s="6">
        <f t="shared" si="118"/>
        <v>198.5</v>
      </c>
      <c r="M1882" s="5">
        <f t="shared" si="119"/>
        <v>0</v>
      </c>
      <c r="N1882" s="5" t="s">
        <v>8988</v>
      </c>
      <c r="O1882" s="5" t="s">
        <v>8989</v>
      </c>
      <c r="P1882" s="5" t="s">
        <v>8990</v>
      </c>
    </row>
    <row r="1883" ht="19" customHeight="1" spans="1:16">
      <c r="A1883" s="5">
        <v>76</v>
      </c>
      <c r="B1883" s="5" t="s">
        <v>266</v>
      </c>
      <c r="C1883" s="5" t="s">
        <v>253</v>
      </c>
      <c r="D1883" s="8" t="s">
        <v>251</v>
      </c>
      <c r="E1883" s="6">
        <v>282.9</v>
      </c>
      <c r="F1883" s="6">
        <v>241.6</v>
      </c>
      <c r="G1883" s="6">
        <v>193</v>
      </c>
      <c r="H1883" s="5" t="s">
        <v>120</v>
      </c>
      <c r="I1883" s="6">
        <f t="shared" si="116"/>
        <v>41.3</v>
      </c>
      <c r="J1883" s="5" t="str">
        <f>IF(H1883="否","不适用",IF(AND(ISNUMBER(E1883),ISNUMBER(F1883)),IF(I1883&gt;规则与名单!$B$2,"是","否"),"未判定"))</f>
        <v>不适用</v>
      </c>
      <c r="K1883" s="5" t="str">
        <f t="shared" si="117"/>
        <v>非测试日纯氢</v>
      </c>
      <c r="L1883" s="6">
        <f t="shared" si="118"/>
        <v>193</v>
      </c>
      <c r="M1883" s="5">
        <f t="shared" si="119"/>
        <v>0</v>
      </c>
      <c r="N1883" s="5" t="s">
        <v>8991</v>
      </c>
      <c r="O1883" s="5" t="s">
        <v>8992</v>
      </c>
      <c r="P1883" s="5" t="s">
        <v>8993</v>
      </c>
    </row>
    <row r="1884" ht="19" customHeight="1" spans="1:16">
      <c r="A1884" s="5">
        <v>76</v>
      </c>
      <c r="B1884" s="5" t="s">
        <v>266</v>
      </c>
      <c r="C1884" s="5" t="s">
        <v>253</v>
      </c>
      <c r="D1884" s="8" t="s">
        <v>472</v>
      </c>
      <c r="E1884" s="6">
        <v>253.8</v>
      </c>
      <c r="F1884" s="6">
        <v>239.6</v>
      </c>
      <c r="G1884" s="6">
        <v>198.2</v>
      </c>
      <c r="H1884" s="5" t="s">
        <v>120</v>
      </c>
      <c r="I1884" s="6">
        <f t="shared" si="116"/>
        <v>14.2</v>
      </c>
      <c r="J1884" s="5" t="str">
        <f>IF(H1884="否","不适用",IF(AND(ISNUMBER(E1884),ISNUMBER(F1884)),IF(I1884&gt;规则与名单!$B$2,"是","否"),"未判定"))</f>
        <v>不适用</v>
      </c>
      <c r="K1884" s="5" t="str">
        <f t="shared" si="117"/>
        <v>非测试日纯氢</v>
      </c>
      <c r="L1884" s="6">
        <f t="shared" si="118"/>
        <v>198.2</v>
      </c>
      <c r="M1884" s="5">
        <f t="shared" si="119"/>
        <v>0</v>
      </c>
      <c r="N1884" s="5" t="s">
        <v>8994</v>
      </c>
      <c r="O1884" s="5" t="s">
        <v>8995</v>
      </c>
      <c r="P1884" s="5" t="s">
        <v>8996</v>
      </c>
    </row>
    <row r="1885" ht="19" customHeight="1" spans="1:16">
      <c r="A1885" s="5">
        <v>76</v>
      </c>
      <c r="B1885" s="5" t="s">
        <v>266</v>
      </c>
      <c r="C1885" s="5" t="s">
        <v>253</v>
      </c>
      <c r="D1885" s="8" t="s">
        <v>466</v>
      </c>
      <c r="E1885" s="6">
        <v>255.6</v>
      </c>
      <c r="F1885" s="6">
        <v>241.4</v>
      </c>
      <c r="G1885" s="6">
        <v>198.7</v>
      </c>
      <c r="H1885" s="5" t="s">
        <v>120</v>
      </c>
      <c r="I1885" s="6">
        <f t="shared" si="116"/>
        <v>14.2</v>
      </c>
      <c r="J1885" s="5" t="str">
        <f>IF(H1885="否","不适用",IF(AND(ISNUMBER(E1885),ISNUMBER(F1885)),IF(I1885&gt;规则与名单!$B$2,"是","否"),"未判定"))</f>
        <v>不适用</v>
      </c>
      <c r="K1885" s="5" t="str">
        <f t="shared" si="117"/>
        <v>非测试日纯氢</v>
      </c>
      <c r="L1885" s="6">
        <f t="shared" si="118"/>
        <v>198.7</v>
      </c>
      <c r="M1885" s="5">
        <f t="shared" si="119"/>
        <v>0</v>
      </c>
      <c r="N1885" s="5" t="s">
        <v>8997</v>
      </c>
      <c r="O1885" s="5" t="s">
        <v>8998</v>
      </c>
      <c r="P1885" s="5" t="s">
        <v>8999</v>
      </c>
    </row>
    <row r="1886" ht="19" customHeight="1" spans="1:16">
      <c r="A1886" s="5">
        <v>76</v>
      </c>
      <c r="B1886" s="5" t="s">
        <v>266</v>
      </c>
      <c r="C1886" s="5" t="s">
        <v>253</v>
      </c>
      <c r="D1886" s="8" t="s">
        <v>333</v>
      </c>
      <c r="E1886" s="6">
        <v>253.7</v>
      </c>
      <c r="F1886" s="6">
        <v>239.4</v>
      </c>
      <c r="G1886" s="6">
        <v>202.5</v>
      </c>
      <c r="H1886" s="5" t="s">
        <v>120</v>
      </c>
      <c r="I1886" s="6">
        <f t="shared" si="116"/>
        <v>14.3</v>
      </c>
      <c r="J1886" s="5" t="str">
        <f>IF(H1886="否","不适用",IF(AND(ISNUMBER(E1886),ISNUMBER(F1886)),IF(I1886&gt;规则与名单!$B$2,"是","否"),"未判定"))</f>
        <v>不适用</v>
      </c>
      <c r="K1886" s="5" t="str">
        <f t="shared" si="117"/>
        <v>非测试日纯氢</v>
      </c>
      <c r="L1886" s="6">
        <f t="shared" si="118"/>
        <v>202.5</v>
      </c>
      <c r="M1886" s="5">
        <f t="shared" si="119"/>
        <v>0</v>
      </c>
      <c r="N1886" s="5" t="s">
        <v>9000</v>
      </c>
      <c r="O1886" s="5" t="s">
        <v>9001</v>
      </c>
      <c r="P1886" s="5" t="s">
        <v>9002</v>
      </c>
    </row>
    <row r="1887" ht="19" customHeight="1" spans="1:16">
      <c r="A1887" s="5">
        <v>76</v>
      </c>
      <c r="B1887" s="5" t="s">
        <v>266</v>
      </c>
      <c r="C1887" s="5" t="s">
        <v>253</v>
      </c>
      <c r="D1887" s="8" t="s">
        <v>175</v>
      </c>
      <c r="E1887" s="6">
        <v>255.9</v>
      </c>
      <c r="F1887" s="6">
        <v>241.5</v>
      </c>
      <c r="G1887" s="6">
        <v>196</v>
      </c>
      <c r="H1887" s="5" t="s">
        <v>120</v>
      </c>
      <c r="I1887" s="6">
        <f t="shared" si="116"/>
        <v>14.4</v>
      </c>
      <c r="J1887" s="5" t="str">
        <f>IF(H1887="否","不适用",IF(AND(ISNUMBER(E1887),ISNUMBER(F1887)),IF(I1887&gt;规则与名单!$B$2,"是","否"),"未判定"))</f>
        <v>不适用</v>
      </c>
      <c r="K1887" s="5" t="str">
        <f t="shared" si="117"/>
        <v>非测试日纯氢</v>
      </c>
      <c r="L1887" s="6">
        <f t="shared" si="118"/>
        <v>196</v>
      </c>
      <c r="M1887" s="5">
        <f t="shared" si="119"/>
        <v>0</v>
      </c>
      <c r="N1887" s="5" t="s">
        <v>9003</v>
      </c>
      <c r="O1887" s="5" t="s">
        <v>9004</v>
      </c>
      <c r="P1887" s="5" t="s">
        <v>9005</v>
      </c>
    </row>
    <row r="1888" ht="19" customHeight="1" spans="1:16">
      <c r="A1888" s="5">
        <v>76</v>
      </c>
      <c r="B1888" s="5" t="s">
        <v>266</v>
      </c>
      <c r="C1888" s="5" t="s">
        <v>253</v>
      </c>
      <c r="D1888" s="8" t="s">
        <v>3402</v>
      </c>
      <c r="E1888" s="6">
        <v>254.1</v>
      </c>
      <c r="F1888" s="6">
        <v>239.9</v>
      </c>
      <c r="G1888" s="6">
        <v>200.1</v>
      </c>
      <c r="H1888" s="5" t="s">
        <v>120</v>
      </c>
      <c r="I1888" s="6">
        <f t="shared" si="116"/>
        <v>14.2</v>
      </c>
      <c r="J1888" s="5" t="str">
        <f>IF(H1888="否","不适用",IF(AND(ISNUMBER(E1888),ISNUMBER(F1888)),IF(I1888&gt;规则与名单!$B$2,"是","否"),"未判定"))</f>
        <v>不适用</v>
      </c>
      <c r="K1888" s="5" t="str">
        <f t="shared" si="117"/>
        <v>非测试日纯氢</v>
      </c>
      <c r="L1888" s="6">
        <f t="shared" si="118"/>
        <v>200.1</v>
      </c>
      <c r="M1888" s="5">
        <f t="shared" si="119"/>
        <v>0</v>
      </c>
      <c r="N1888" s="5" t="s">
        <v>9006</v>
      </c>
      <c r="O1888" s="5" t="s">
        <v>9007</v>
      </c>
      <c r="P1888" s="5" t="s">
        <v>9008</v>
      </c>
    </row>
    <row r="1889" ht="19" customHeight="1" spans="1:16">
      <c r="A1889" s="5">
        <v>76</v>
      </c>
      <c r="B1889" s="5" t="s">
        <v>266</v>
      </c>
      <c r="C1889" s="5" t="s">
        <v>253</v>
      </c>
      <c r="D1889" s="8" t="s">
        <v>487</v>
      </c>
      <c r="E1889" s="6">
        <v>255.7</v>
      </c>
      <c r="F1889" s="6">
        <v>241.5</v>
      </c>
      <c r="G1889" s="6">
        <v>200.1</v>
      </c>
      <c r="H1889" s="5" t="s">
        <v>120</v>
      </c>
      <c r="I1889" s="6">
        <f t="shared" si="116"/>
        <v>14.2</v>
      </c>
      <c r="J1889" s="5" t="str">
        <f>IF(H1889="否","不适用",IF(AND(ISNUMBER(E1889),ISNUMBER(F1889)),IF(I1889&gt;规则与名单!$B$2,"是","否"),"未判定"))</f>
        <v>不适用</v>
      </c>
      <c r="K1889" s="5" t="str">
        <f t="shared" si="117"/>
        <v>非测试日纯氢</v>
      </c>
      <c r="L1889" s="6">
        <f t="shared" si="118"/>
        <v>200.1</v>
      </c>
      <c r="M1889" s="5">
        <f t="shared" si="119"/>
        <v>0</v>
      </c>
      <c r="N1889" s="5" t="s">
        <v>9009</v>
      </c>
      <c r="O1889" s="5" t="s">
        <v>9010</v>
      </c>
      <c r="P1889" s="5" t="s">
        <v>9011</v>
      </c>
    </row>
    <row r="1890" ht="19" customHeight="1" spans="1:16">
      <c r="A1890" s="5">
        <v>76</v>
      </c>
      <c r="B1890" s="5" t="s">
        <v>266</v>
      </c>
      <c r="C1890" s="5" t="s">
        <v>253</v>
      </c>
      <c r="D1890" s="8" t="s">
        <v>121</v>
      </c>
      <c r="E1890" s="6">
        <v>254.1</v>
      </c>
      <c r="F1890" s="6">
        <v>239.8</v>
      </c>
      <c r="G1890" s="6">
        <v>213.2</v>
      </c>
      <c r="H1890" s="5" t="s">
        <v>120</v>
      </c>
      <c r="I1890" s="6">
        <f t="shared" si="116"/>
        <v>14.3</v>
      </c>
      <c r="J1890" s="5" t="str">
        <f>IF(H1890="否","不适用",IF(AND(ISNUMBER(E1890),ISNUMBER(F1890)),IF(I1890&gt;规则与名单!$B$2,"是","否"),"未判定"))</f>
        <v>不适用</v>
      </c>
      <c r="K1890" s="5" t="str">
        <f t="shared" si="117"/>
        <v>非测试日纯氢</v>
      </c>
      <c r="L1890" s="6">
        <f t="shared" si="118"/>
        <v>213.2</v>
      </c>
      <c r="M1890" s="5">
        <f t="shared" si="119"/>
        <v>0</v>
      </c>
      <c r="N1890" s="5" t="s">
        <v>9012</v>
      </c>
      <c r="O1890" s="5" t="s">
        <v>9013</v>
      </c>
      <c r="P1890" s="5" t="s">
        <v>9014</v>
      </c>
    </row>
    <row r="1891" ht="19" customHeight="1" spans="1:16">
      <c r="A1891" s="5">
        <v>76</v>
      </c>
      <c r="B1891" s="5" t="s">
        <v>266</v>
      </c>
      <c r="C1891" s="5" t="s">
        <v>253</v>
      </c>
      <c r="D1891" s="8" t="s">
        <v>170</v>
      </c>
      <c r="E1891" s="6">
        <v>256</v>
      </c>
      <c r="F1891" s="6">
        <v>241.6</v>
      </c>
      <c r="G1891" s="6">
        <v>196.8</v>
      </c>
      <c r="H1891" s="5" t="s">
        <v>120</v>
      </c>
      <c r="I1891" s="6">
        <f t="shared" si="116"/>
        <v>14.4</v>
      </c>
      <c r="J1891" s="5" t="str">
        <f>IF(H1891="否","不适用",IF(AND(ISNUMBER(E1891),ISNUMBER(F1891)),IF(I1891&gt;规则与名单!$B$2,"是","否"),"未判定"))</f>
        <v>不适用</v>
      </c>
      <c r="K1891" s="5" t="str">
        <f t="shared" si="117"/>
        <v>非测试日纯氢</v>
      </c>
      <c r="L1891" s="6">
        <f t="shared" si="118"/>
        <v>196.8</v>
      </c>
      <c r="M1891" s="5">
        <f t="shared" si="119"/>
        <v>0</v>
      </c>
      <c r="N1891" s="5" t="s">
        <v>9015</v>
      </c>
      <c r="O1891" s="5" t="s">
        <v>9016</v>
      </c>
      <c r="P1891" s="5" t="s">
        <v>9017</v>
      </c>
    </row>
    <row r="1892" ht="19" customHeight="1" spans="1:16">
      <c r="A1892" s="5">
        <v>76</v>
      </c>
      <c r="B1892" s="5" t="s">
        <v>266</v>
      </c>
      <c r="C1892" s="5" t="s">
        <v>253</v>
      </c>
      <c r="D1892" s="8" t="s">
        <v>644</v>
      </c>
      <c r="E1892" s="6">
        <v>168.8</v>
      </c>
      <c r="F1892" s="6">
        <v>159.2</v>
      </c>
      <c r="G1892" s="6">
        <v>163.1</v>
      </c>
      <c r="H1892" s="5" t="s">
        <v>120</v>
      </c>
      <c r="I1892" s="6">
        <f t="shared" si="116"/>
        <v>9.60000000000002</v>
      </c>
      <c r="J1892" s="5" t="str">
        <f>IF(H1892="否","不适用",IF(AND(ISNUMBER(E1892),ISNUMBER(F1892)),IF(I1892&gt;规则与名单!$B$2,"是","否"),"未判定"))</f>
        <v>不适用</v>
      </c>
      <c r="K1892" s="5" t="str">
        <f t="shared" si="117"/>
        <v>非测试日纯氢</v>
      </c>
      <c r="L1892" s="6">
        <f t="shared" si="118"/>
        <v>163.1</v>
      </c>
      <c r="M1892" s="5">
        <f t="shared" si="119"/>
        <v>0</v>
      </c>
      <c r="N1892" s="5" t="s">
        <v>9018</v>
      </c>
      <c r="O1892" s="5" t="s">
        <v>9019</v>
      </c>
      <c r="P1892" s="5" t="s">
        <v>9020</v>
      </c>
    </row>
    <row r="1893" ht="19" customHeight="1" spans="1:16">
      <c r="A1893" s="5">
        <v>76</v>
      </c>
      <c r="B1893" s="5" t="s">
        <v>266</v>
      </c>
      <c r="C1893" s="5" t="s">
        <v>253</v>
      </c>
      <c r="D1893" s="8" t="s">
        <v>3418</v>
      </c>
      <c r="E1893" s="6"/>
      <c r="F1893" s="6">
        <v>0</v>
      </c>
      <c r="G1893" s="6"/>
      <c r="H1893" s="5" t="s">
        <v>120</v>
      </c>
      <c r="I1893" s="6" t="str">
        <f t="shared" si="116"/>
        <v/>
      </c>
      <c r="J1893" s="5" t="str">
        <f>IF(H1893="否","不适用",IF(AND(ISNUMBER(E1893),ISNUMBER(F1893)),IF(I1893&gt;规则与名单!$B$2,"是","否"),"未判定"))</f>
        <v>不适用</v>
      </c>
      <c r="K1893" s="5" t="str">
        <f t="shared" si="117"/>
        <v>缺失</v>
      </c>
      <c r="L1893" s="6" t="str">
        <f t="shared" si="118"/>
        <v/>
      </c>
      <c r="M1893" s="5">
        <f t="shared" si="119"/>
        <v>1</v>
      </c>
      <c r="N1893" s="5" t="s">
        <v>9021</v>
      </c>
      <c r="O1893" s="5" t="s">
        <v>9022</v>
      </c>
      <c r="P1893" s="5" t="s">
        <v>9023</v>
      </c>
    </row>
    <row r="1894" ht="19" customHeight="1" spans="1:16">
      <c r="A1894" s="5">
        <v>76</v>
      </c>
      <c r="B1894" s="5" t="s">
        <v>266</v>
      </c>
      <c r="C1894" s="5" t="s">
        <v>253</v>
      </c>
      <c r="D1894" s="8" t="s">
        <v>3422</v>
      </c>
      <c r="E1894" s="6">
        <v>257.4</v>
      </c>
      <c r="F1894" s="6">
        <v>242.9</v>
      </c>
      <c r="G1894" s="6">
        <v>222.7</v>
      </c>
      <c r="H1894" s="5" t="s">
        <v>120</v>
      </c>
      <c r="I1894" s="6">
        <f t="shared" si="116"/>
        <v>14.5</v>
      </c>
      <c r="J1894" s="5" t="str">
        <f>IF(H1894="否","不适用",IF(AND(ISNUMBER(E1894),ISNUMBER(F1894)),IF(I1894&gt;规则与名单!$B$2,"是","否"),"未判定"))</f>
        <v>不适用</v>
      </c>
      <c r="K1894" s="5" t="str">
        <f t="shared" si="117"/>
        <v>非测试日纯氢</v>
      </c>
      <c r="L1894" s="6">
        <f t="shared" si="118"/>
        <v>222.7</v>
      </c>
      <c r="M1894" s="5">
        <f t="shared" si="119"/>
        <v>0</v>
      </c>
      <c r="N1894" s="5" t="s">
        <v>9024</v>
      </c>
      <c r="O1894" s="5" t="s">
        <v>9025</v>
      </c>
      <c r="P1894" s="5" t="s">
        <v>9026</v>
      </c>
    </row>
    <row r="1895" ht="19" customHeight="1" spans="1:16">
      <c r="A1895" s="5">
        <v>76</v>
      </c>
      <c r="B1895" s="5" t="s">
        <v>266</v>
      </c>
      <c r="C1895" s="5" t="s">
        <v>253</v>
      </c>
      <c r="D1895" s="8" t="s">
        <v>336</v>
      </c>
      <c r="E1895" s="6">
        <v>254.2</v>
      </c>
      <c r="F1895" s="6">
        <v>239.8</v>
      </c>
      <c r="G1895" s="6">
        <v>238.5</v>
      </c>
      <c r="H1895" s="5" t="s">
        <v>120</v>
      </c>
      <c r="I1895" s="6">
        <f t="shared" si="116"/>
        <v>14.4</v>
      </c>
      <c r="J1895" s="5" t="str">
        <f>IF(H1895="否","不适用",IF(AND(ISNUMBER(E1895),ISNUMBER(F1895)),IF(I1895&gt;规则与名单!$B$2,"是","否"),"未判定"))</f>
        <v>不适用</v>
      </c>
      <c r="K1895" s="5" t="str">
        <f t="shared" si="117"/>
        <v>非测试日纯氢</v>
      </c>
      <c r="L1895" s="6">
        <f t="shared" si="118"/>
        <v>238.5</v>
      </c>
      <c r="M1895" s="5">
        <f t="shared" si="119"/>
        <v>0</v>
      </c>
      <c r="N1895" s="5" t="s">
        <v>9027</v>
      </c>
      <c r="O1895" s="5" t="s">
        <v>9028</v>
      </c>
      <c r="P1895" s="5" t="s">
        <v>9029</v>
      </c>
    </row>
    <row r="1896" ht="19" customHeight="1" spans="1:16">
      <c r="A1896" s="5">
        <v>76</v>
      </c>
      <c r="B1896" s="5" t="s">
        <v>266</v>
      </c>
      <c r="C1896" s="5" t="s">
        <v>253</v>
      </c>
      <c r="D1896" s="8" t="s">
        <v>653</v>
      </c>
      <c r="E1896" s="6">
        <v>255.4</v>
      </c>
      <c r="F1896" s="6">
        <v>240.9</v>
      </c>
      <c r="G1896" s="6">
        <v>213.9</v>
      </c>
      <c r="H1896" s="5" t="s">
        <v>120</v>
      </c>
      <c r="I1896" s="6">
        <f t="shared" si="116"/>
        <v>14.5</v>
      </c>
      <c r="J1896" s="5" t="str">
        <f>IF(H1896="否","不适用",IF(AND(ISNUMBER(E1896),ISNUMBER(F1896)),IF(I1896&gt;规则与名单!$B$2,"是","否"),"未判定"))</f>
        <v>不适用</v>
      </c>
      <c r="K1896" s="5" t="str">
        <f t="shared" si="117"/>
        <v>非测试日纯氢</v>
      </c>
      <c r="L1896" s="6">
        <f t="shared" si="118"/>
        <v>213.9</v>
      </c>
      <c r="M1896" s="5">
        <f t="shared" si="119"/>
        <v>0</v>
      </c>
      <c r="N1896" s="5" t="s">
        <v>9030</v>
      </c>
      <c r="O1896" s="5" t="s">
        <v>9031</v>
      </c>
      <c r="P1896" s="5" t="s">
        <v>9032</v>
      </c>
    </row>
    <row r="1897" ht="19" customHeight="1" spans="1:16">
      <c r="A1897" s="5">
        <v>76</v>
      </c>
      <c r="B1897" s="5" t="s">
        <v>266</v>
      </c>
      <c r="C1897" s="5" t="s">
        <v>253</v>
      </c>
      <c r="D1897" s="8" t="s">
        <v>140</v>
      </c>
      <c r="E1897" s="6">
        <v>254.2</v>
      </c>
      <c r="F1897" s="6">
        <v>239.8</v>
      </c>
      <c r="G1897" s="6">
        <v>237.5</v>
      </c>
      <c r="H1897" s="5" t="s">
        <v>120</v>
      </c>
      <c r="I1897" s="6">
        <f t="shared" si="116"/>
        <v>14.4</v>
      </c>
      <c r="J1897" s="5" t="str">
        <f>IF(H1897="否","不适用",IF(AND(ISNUMBER(E1897),ISNUMBER(F1897)),IF(I1897&gt;规则与名单!$B$2,"是","否"),"未判定"))</f>
        <v>不适用</v>
      </c>
      <c r="K1897" s="5" t="str">
        <f t="shared" si="117"/>
        <v>非测试日纯氢</v>
      </c>
      <c r="L1897" s="6">
        <f t="shared" si="118"/>
        <v>237.5</v>
      </c>
      <c r="M1897" s="5">
        <f t="shared" si="119"/>
        <v>0</v>
      </c>
      <c r="N1897" s="5" t="s">
        <v>9033</v>
      </c>
      <c r="O1897" s="5" t="s">
        <v>9034</v>
      </c>
      <c r="P1897" s="5" t="s">
        <v>9035</v>
      </c>
    </row>
    <row r="1898" ht="19" customHeight="1" spans="1:16">
      <c r="A1898" s="5">
        <v>76</v>
      </c>
      <c r="B1898" s="5" t="s">
        <v>266</v>
      </c>
      <c r="C1898" s="5" t="s">
        <v>253</v>
      </c>
      <c r="D1898" s="8" t="s">
        <v>115</v>
      </c>
      <c r="E1898" s="6">
        <v>259.2</v>
      </c>
      <c r="F1898" s="6">
        <v>244.6</v>
      </c>
      <c r="G1898" s="6">
        <v>212</v>
      </c>
      <c r="H1898" s="5" t="s">
        <v>120</v>
      </c>
      <c r="I1898" s="6">
        <f t="shared" si="116"/>
        <v>14.6</v>
      </c>
      <c r="J1898" s="5" t="str">
        <f>IF(H1898="否","不适用",IF(AND(ISNUMBER(E1898),ISNUMBER(F1898)),IF(I1898&gt;规则与名单!$B$2,"是","否"),"未判定"))</f>
        <v>不适用</v>
      </c>
      <c r="K1898" s="5" t="str">
        <f t="shared" si="117"/>
        <v>非测试日纯氢</v>
      </c>
      <c r="L1898" s="6">
        <f t="shared" si="118"/>
        <v>212</v>
      </c>
      <c r="M1898" s="5">
        <f t="shared" si="119"/>
        <v>0</v>
      </c>
      <c r="N1898" s="5" t="s">
        <v>9036</v>
      </c>
      <c r="O1898" s="5" t="s">
        <v>9037</v>
      </c>
      <c r="P1898" s="5" t="s">
        <v>9038</v>
      </c>
    </row>
    <row r="1899" ht="19" customHeight="1" spans="1:16">
      <c r="A1899" s="5">
        <v>77</v>
      </c>
      <c r="B1899" s="5" t="s">
        <v>268</v>
      </c>
      <c r="C1899" s="5" t="s">
        <v>253</v>
      </c>
      <c r="D1899" s="8" t="s">
        <v>114</v>
      </c>
      <c r="E1899" s="6">
        <v>261.1</v>
      </c>
      <c r="F1899" s="6">
        <v>246.7</v>
      </c>
      <c r="G1899" s="6">
        <v>16</v>
      </c>
      <c r="H1899" s="5" t="s">
        <v>120</v>
      </c>
      <c r="I1899" s="6">
        <f t="shared" si="116"/>
        <v>14.4</v>
      </c>
      <c r="J1899" s="5" t="str">
        <f>IF(H1899="否","不适用",IF(AND(ISNUMBER(E1899),ISNUMBER(F1899)),IF(I1899&gt;规则与名单!$B$2,"是","否"),"未判定"))</f>
        <v>不适用</v>
      </c>
      <c r="K1899" s="5" t="str">
        <f t="shared" si="117"/>
        <v>非测试日纯氢</v>
      </c>
      <c r="L1899" s="6">
        <f t="shared" si="118"/>
        <v>16</v>
      </c>
      <c r="M1899" s="5">
        <f t="shared" si="119"/>
        <v>0</v>
      </c>
      <c r="N1899" s="5" t="s">
        <v>9039</v>
      </c>
      <c r="O1899" s="5" t="s">
        <v>9040</v>
      </c>
      <c r="P1899" s="5" t="s">
        <v>9041</v>
      </c>
    </row>
    <row r="1900" ht="19" customHeight="1" spans="1:16">
      <c r="A1900" s="5">
        <v>77</v>
      </c>
      <c r="B1900" s="5" t="s">
        <v>268</v>
      </c>
      <c r="C1900" s="5" t="s">
        <v>253</v>
      </c>
      <c r="D1900" s="8" t="s">
        <v>605</v>
      </c>
      <c r="E1900" s="6">
        <v>380.3</v>
      </c>
      <c r="F1900" s="6">
        <v>359.4</v>
      </c>
      <c r="G1900" s="6">
        <v>15.1</v>
      </c>
      <c r="H1900" s="5" t="s">
        <v>120</v>
      </c>
      <c r="I1900" s="6">
        <f t="shared" si="116"/>
        <v>20.9</v>
      </c>
      <c r="J1900" s="5" t="str">
        <f>IF(H1900="否","不适用",IF(AND(ISNUMBER(E1900),ISNUMBER(F1900)),IF(I1900&gt;规则与名单!$B$2,"是","否"),"未判定"))</f>
        <v>不适用</v>
      </c>
      <c r="K1900" s="5" t="str">
        <f t="shared" si="117"/>
        <v>非测试日纯氢</v>
      </c>
      <c r="L1900" s="6">
        <f t="shared" si="118"/>
        <v>15.1</v>
      </c>
      <c r="M1900" s="5">
        <f t="shared" si="119"/>
        <v>0</v>
      </c>
      <c r="N1900" s="5" t="s">
        <v>9042</v>
      </c>
      <c r="O1900" s="5" t="s">
        <v>9043</v>
      </c>
      <c r="P1900" s="5" t="s">
        <v>9044</v>
      </c>
    </row>
    <row r="1901" ht="19" customHeight="1" spans="1:16">
      <c r="A1901" s="5">
        <v>77</v>
      </c>
      <c r="B1901" s="5" t="s">
        <v>268</v>
      </c>
      <c r="C1901" s="5" t="s">
        <v>253</v>
      </c>
      <c r="D1901" s="8" t="s">
        <v>186</v>
      </c>
      <c r="E1901" s="6">
        <v>378.2</v>
      </c>
      <c r="F1901" s="6">
        <v>357.5</v>
      </c>
      <c r="G1901" s="6">
        <v>25.7</v>
      </c>
      <c r="H1901" s="5" t="s">
        <v>120</v>
      </c>
      <c r="I1901" s="6">
        <f t="shared" si="116"/>
        <v>20.7</v>
      </c>
      <c r="J1901" s="5" t="str">
        <f>IF(H1901="否","不适用",IF(AND(ISNUMBER(E1901),ISNUMBER(F1901)),IF(I1901&gt;规则与名单!$B$2,"是","否"),"未判定"))</f>
        <v>不适用</v>
      </c>
      <c r="K1901" s="5" t="str">
        <f t="shared" si="117"/>
        <v>非测试日纯氢</v>
      </c>
      <c r="L1901" s="6">
        <f t="shared" si="118"/>
        <v>25.7</v>
      </c>
      <c r="M1901" s="5">
        <f t="shared" si="119"/>
        <v>0</v>
      </c>
      <c r="N1901" s="5" t="s">
        <v>9045</v>
      </c>
      <c r="O1901" s="5" t="s">
        <v>9046</v>
      </c>
      <c r="P1901" s="5" t="s">
        <v>9047</v>
      </c>
    </row>
    <row r="1902" ht="19" customHeight="1" spans="1:16">
      <c r="A1902" s="5">
        <v>77</v>
      </c>
      <c r="B1902" s="5" t="s">
        <v>268</v>
      </c>
      <c r="C1902" s="5" t="s">
        <v>253</v>
      </c>
      <c r="D1902" s="8" t="s">
        <v>165</v>
      </c>
      <c r="E1902" s="6">
        <v>382.7</v>
      </c>
      <c r="F1902" s="6">
        <v>428.2</v>
      </c>
      <c r="G1902" s="6">
        <v>41.7</v>
      </c>
      <c r="H1902" s="5" t="s">
        <v>120</v>
      </c>
      <c r="I1902" s="6">
        <f t="shared" si="116"/>
        <v>-45.5</v>
      </c>
      <c r="J1902" s="5" t="str">
        <f>IF(H1902="否","不适用",IF(AND(ISNUMBER(E1902),ISNUMBER(F1902)),IF(I1902&gt;规则与名单!$B$2,"是","否"),"未判定"))</f>
        <v>不适用</v>
      </c>
      <c r="K1902" s="5" t="str">
        <f t="shared" si="117"/>
        <v>非测试日纯氢</v>
      </c>
      <c r="L1902" s="6">
        <f t="shared" si="118"/>
        <v>41.7</v>
      </c>
      <c r="M1902" s="5">
        <f t="shared" si="119"/>
        <v>0</v>
      </c>
      <c r="N1902" s="5" t="s">
        <v>9048</v>
      </c>
      <c r="O1902" s="5" t="s">
        <v>9049</v>
      </c>
      <c r="P1902" s="5" t="s">
        <v>9050</v>
      </c>
    </row>
    <row r="1903" ht="19" customHeight="1" spans="1:16">
      <c r="A1903" s="5">
        <v>77</v>
      </c>
      <c r="B1903" s="5" t="s">
        <v>268</v>
      </c>
      <c r="C1903" s="5" t="s">
        <v>253</v>
      </c>
      <c r="D1903" s="8" t="s">
        <v>151</v>
      </c>
      <c r="E1903" s="6">
        <v>371.1</v>
      </c>
      <c r="F1903" s="6">
        <v>396.6</v>
      </c>
      <c r="G1903" s="6">
        <v>31</v>
      </c>
      <c r="H1903" s="5" t="s">
        <v>120</v>
      </c>
      <c r="I1903" s="6">
        <f t="shared" si="116"/>
        <v>-25.5</v>
      </c>
      <c r="J1903" s="5" t="str">
        <f>IF(H1903="否","不适用",IF(AND(ISNUMBER(E1903),ISNUMBER(F1903)),IF(I1903&gt;规则与名单!$B$2,"是","否"),"未判定"))</f>
        <v>不适用</v>
      </c>
      <c r="K1903" s="5" t="str">
        <f t="shared" si="117"/>
        <v>非测试日纯氢</v>
      </c>
      <c r="L1903" s="6">
        <f t="shared" si="118"/>
        <v>31</v>
      </c>
      <c r="M1903" s="5">
        <f t="shared" si="119"/>
        <v>0</v>
      </c>
      <c r="N1903" s="5" t="s">
        <v>9051</v>
      </c>
      <c r="O1903" s="5" t="s">
        <v>9052</v>
      </c>
      <c r="P1903" s="5" t="s">
        <v>9053</v>
      </c>
    </row>
    <row r="1904" ht="19" customHeight="1" spans="1:16">
      <c r="A1904" s="5">
        <v>77</v>
      </c>
      <c r="B1904" s="5" t="s">
        <v>268</v>
      </c>
      <c r="C1904" s="5" t="s">
        <v>253</v>
      </c>
      <c r="D1904" s="8" t="s">
        <v>3358</v>
      </c>
      <c r="E1904" s="6">
        <v>217.9</v>
      </c>
      <c r="F1904" s="6">
        <v>94.3</v>
      </c>
      <c r="G1904" s="6">
        <v>11.2</v>
      </c>
      <c r="H1904" s="5" t="s">
        <v>120</v>
      </c>
      <c r="I1904" s="6">
        <f t="shared" si="116"/>
        <v>123.6</v>
      </c>
      <c r="J1904" s="5" t="str">
        <f>IF(H1904="否","不适用",IF(AND(ISNUMBER(E1904),ISNUMBER(F1904)),IF(I1904&gt;规则与名单!$B$2,"是","否"),"未判定"))</f>
        <v>不适用</v>
      </c>
      <c r="K1904" s="5" t="str">
        <f t="shared" si="117"/>
        <v>非测试日纯氢</v>
      </c>
      <c r="L1904" s="6">
        <f t="shared" si="118"/>
        <v>11.2</v>
      </c>
      <c r="M1904" s="5">
        <f t="shared" si="119"/>
        <v>0</v>
      </c>
      <c r="N1904" s="5" t="s">
        <v>9054</v>
      </c>
      <c r="O1904" s="5" t="s">
        <v>9055</v>
      </c>
      <c r="P1904" s="5" t="s">
        <v>9056</v>
      </c>
    </row>
    <row r="1905" ht="19" customHeight="1" spans="1:16">
      <c r="A1905" s="5">
        <v>77</v>
      </c>
      <c r="B1905" s="5" t="s">
        <v>268</v>
      </c>
      <c r="C1905" s="5" t="s">
        <v>253</v>
      </c>
      <c r="D1905" s="8" t="s">
        <v>272</v>
      </c>
      <c r="E1905" s="6">
        <v>258</v>
      </c>
      <c r="F1905" s="6">
        <v>244.9</v>
      </c>
      <c r="G1905" s="6">
        <v>10.7</v>
      </c>
      <c r="H1905" s="5" t="s">
        <v>120</v>
      </c>
      <c r="I1905" s="6">
        <f t="shared" si="116"/>
        <v>13.1</v>
      </c>
      <c r="J1905" s="5" t="str">
        <f>IF(H1905="否","不适用",IF(AND(ISNUMBER(E1905),ISNUMBER(F1905)),IF(I1905&gt;规则与名单!$B$2,"是","否"),"未判定"))</f>
        <v>不适用</v>
      </c>
      <c r="K1905" s="5" t="str">
        <f t="shared" si="117"/>
        <v>非测试日纯氢</v>
      </c>
      <c r="L1905" s="6">
        <f t="shared" si="118"/>
        <v>10.7</v>
      </c>
      <c r="M1905" s="5">
        <f t="shared" si="119"/>
        <v>0</v>
      </c>
      <c r="N1905" s="5" t="s">
        <v>9057</v>
      </c>
      <c r="O1905" s="5" t="s">
        <v>9058</v>
      </c>
      <c r="P1905" s="5" t="s">
        <v>9059</v>
      </c>
    </row>
    <row r="1906" ht="19" customHeight="1" spans="1:16">
      <c r="A1906" s="5">
        <v>77</v>
      </c>
      <c r="B1906" s="5" t="s">
        <v>268</v>
      </c>
      <c r="C1906" s="5" t="s">
        <v>253</v>
      </c>
      <c r="D1906" s="8" t="s">
        <v>506</v>
      </c>
      <c r="E1906" s="6">
        <v>434.3</v>
      </c>
      <c r="F1906" s="6">
        <v>412</v>
      </c>
      <c r="G1906" s="6">
        <v>22.8</v>
      </c>
      <c r="H1906" s="5" t="s">
        <v>120</v>
      </c>
      <c r="I1906" s="6">
        <f t="shared" si="116"/>
        <v>22.3</v>
      </c>
      <c r="J1906" s="5" t="str">
        <f>IF(H1906="否","不适用",IF(AND(ISNUMBER(E1906),ISNUMBER(F1906)),IF(I1906&gt;规则与名单!$B$2,"是","否"),"未判定"))</f>
        <v>不适用</v>
      </c>
      <c r="K1906" s="5" t="str">
        <f t="shared" si="117"/>
        <v>非测试日纯氢</v>
      </c>
      <c r="L1906" s="6">
        <f t="shared" si="118"/>
        <v>22.8</v>
      </c>
      <c r="M1906" s="5">
        <f t="shared" si="119"/>
        <v>0</v>
      </c>
      <c r="N1906" s="5" t="s">
        <v>9060</v>
      </c>
      <c r="O1906" s="5" t="s">
        <v>9061</v>
      </c>
      <c r="P1906" s="5" t="s">
        <v>9062</v>
      </c>
    </row>
    <row r="1907" ht="19" customHeight="1" spans="1:16">
      <c r="A1907" s="5">
        <v>77</v>
      </c>
      <c r="B1907" s="5" t="s">
        <v>268</v>
      </c>
      <c r="C1907" s="5" t="s">
        <v>253</v>
      </c>
      <c r="D1907" s="8" t="s">
        <v>673</v>
      </c>
      <c r="E1907" s="6">
        <v>481.4</v>
      </c>
      <c r="F1907" s="6">
        <v>450.3</v>
      </c>
      <c r="G1907" s="6">
        <v>15.8</v>
      </c>
      <c r="H1907" s="5" t="s">
        <v>120</v>
      </c>
      <c r="I1907" s="6">
        <f t="shared" si="116"/>
        <v>31.1</v>
      </c>
      <c r="J1907" s="5" t="str">
        <f>IF(H1907="否","不适用",IF(AND(ISNUMBER(E1907),ISNUMBER(F1907)),IF(I1907&gt;规则与名单!$B$2,"是","否"),"未判定"))</f>
        <v>不适用</v>
      </c>
      <c r="K1907" s="5" t="str">
        <f t="shared" si="117"/>
        <v>非测试日纯氢</v>
      </c>
      <c r="L1907" s="6">
        <f t="shared" si="118"/>
        <v>15.8</v>
      </c>
      <c r="M1907" s="5">
        <f t="shared" si="119"/>
        <v>0</v>
      </c>
      <c r="N1907" s="5" t="s">
        <v>9063</v>
      </c>
      <c r="O1907" s="5" t="s">
        <v>9064</v>
      </c>
      <c r="P1907" s="5" t="s">
        <v>9065</v>
      </c>
    </row>
    <row r="1908" ht="19" customHeight="1" spans="1:16">
      <c r="A1908" s="5">
        <v>77</v>
      </c>
      <c r="B1908" s="5" t="s">
        <v>268</v>
      </c>
      <c r="C1908" s="5" t="s">
        <v>253</v>
      </c>
      <c r="D1908" s="8" t="s">
        <v>183</v>
      </c>
      <c r="E1908" s="6">
        <v>411.3</v>
      </c>
      <c r="F1908" s="6">
        <v>389.2</v>
      </c>
      <c r="G1908" s="6">
        <v>21</v>
      </c>
      <c r="H1908" s="5" t="s">
        <v>120</v>
      </c>
      <c r="I1908" s="6">
        <f t="shared" si="116"/>
        <v>22.1</v>
      </c>
      <c r="J1908" s="5" t="str">
        <f>IF(H1908="否","不适用",IF(AND(ISNUMBER(E1908),ISNUMBER(F1908)),IF(I1908&gt;规则与名单!$B$2,"是","否"),"未判定"))</f>
        <v>不适用</v>
      </c>
      <c r="K1908" s="5" t="str">
        <f t="shared" si="117"/>
        <v>非测试日纯氢</v>
      </c>
      <c r="L1908" s="6">
        <f t="shared" si="118"/>
        <v>21</v>
      </c>
      <c r="M1908" s="5">
        <f t="shared" si="119"/>
        <v>0</v>
      </c>
      <c r="N1908" s="5" t="s">
        <v>9066</v>
      </c>
      <c r="O1908" s="5" t="s">
        <v>9067</v>
      </c>
      <c r="P1908" s="5" t="s">
        <v>9068</v>
      </c>
    </row>
    <row r="1909" ht="19" customHeight="1" spans="1:16">
      <c r="A1909" s="5">
        <v>77</v>
      </c>
      <c r="B1909" s="5" t="s">
        <v>268</v>
      </c>
      <c r="C1909" s="5" t="s">
        <v>253</v>
      </c>
      <c r="D1909" s="8" t="s">
        <v>431</v>
      </c>
      <c r="E1909" s="6">
        <v>442.4</v>
      </c>
      <c r="F1909" s="6">
        <v>429.7</v>
      </c>
      <c r="G1909" s="6">
        <v>18.8</v>
      </c>
      <c r="H1909" s="5" t="s">
        <v>120</v>
      </c>
      <c r="I1909" s="6">
        <f t="shared" si="116"/>
        <v>12.7</v>
      </c>
      <c r="J1909" s="5" t="str">
        <f>IF(H1909="否","不适用",IF(AND(ISNUMBER(E1909),ISNUMBER(F1909)),IF(I1909&gt;规则与名单!$B$2,"是","否"),"未判定"))</f>
        <v>不适用</v>
      </c>
      <c r="K1909" s="5" t="str">
        <f t="shared" si="117"/>
        <v>非测试日纯氢</v>
      </c>
      <c r="L1909" s="6">
        <f t="shared" si="118"/>
        <v>18.8</v>
      </c>
      <c r="M1909" s="5">
        <f t="shared" si="119"/>
        <v>0</v>
      </c>
      <c r="N1909" s="5" t="s">
        <v>9069</v>
      </c>
      <c r="O1909" s="5" t="s">
        <v>9070</v>
      </c>
      <c r="P1909" s="5" t="s">
        <v>9071</v>
      </c>
    </row>
    <row r="1910" ht="19" customHeight="1" spans="1:16">
      <c r="A1910" s="5">
        <v>77</v>
      </c>
      <c r="B1910" s="5" t="s">
        <v>268</v>
      </c>
      <c r="C1910" s="5" t="s">
        <v>253</v>
      </c>
      <c r="D1910" s="8" t="s">
        <v>3377</v>
      </c>
      <c r="E1910" s="6">
        <v>146.5</v>
      </c>
      <c r="F1910" s="6">
        <v>155.7</v>
      </c>
      <c r="G1910" s="6">
        <v>11</v>
      </c>
      <c r="H1910" s="5" t="s">
        <v>120</v>
      </c>
      <c r="I1910" s="6">
        <f t="shared" si="116"/>
        <v>-9.19999999999999</v>
      </c>
      <c r="J1910" s="5" t="str">
        <f>IF(H1910="否","不适用",IF(AND(ISNUMBER(E1910),ISNUMBER(F1910)),IF(I1910&gt;规则与名单!$B$2,"是","否"),"未判定"))</f>
        <v>不适用</v>
      </c>
      <c r="K1910" s="5" t="str">
        <f t="shared" si="117"/>
        <v>非测试日纯氢</v>
      </c>
      <c r="L1910" s="6">
        <f t="shared" si="118"/>
        <v>11</v>
      </c>
      <c r="M1910" s="5">
        <f t="shared" si="119"/>
        <v>0</v>
      </c>
      <c r="N1910" s="5" t="s">
        <v>9072</v>
      </c>
      <c r="O1910" s="5" t="s">
        <v>9073</v>
      </c>
      <c r="P1910" s="5" t="s">
        <v>9074</v>
      </c>
    </row>
    <row r="1911" ht="19" customHeight="1" spans="1:16">
      <c r="A1911" s="5">
        <v>77</v>
      </c>
      <c r="B1911" s="5" t="s">
        <v>268</v>
      </c>
      <c r="C1911" s="5" t="s">
        <v>253</v>
      </c>
      <c r="D1911" s="8" t="s">
        <v>407</v>
      </c>
      <c r="E1911" s="6"/>
      <c r="F1911" s="6">
        <v>0</v>
      </c>
      <c r="G1911" s="6"/>
      <c r="H1911" s="5" t="s">
        <v>120</v>
      </c>
      <c r="I1911" s="6" t="str">
        <f t="shared" si="116"/>
        <v/>
      </c>
      <c r="J1911" s="5" t="str">
        <f>IF(H1911="否","不适用",IF(AND(ISNUMBER(E1911),ISNUMBER(F1911)),IF(I1911&gt;规则与名单!$B$2,"是","否"),"未判定"))</f>
        <v>不适用</v>
      </c>
      <c r="K1911" s="5" t="str">
        <f t="shared" si="117"/>
        <v>缺失</v>
      </c>
      <c r="L1911" s="6" t="str">
        <f t="shared" si="118"/>
        <v/>
      </c>
      <c r="M1911" s="5">
        <f t="shared" si="119"/>
        <v>1</v>
      </c>
      <c r="N1911" s="5" t="s">
        <v>9075</v>
      </c>
      <c r="O1911" s="5" t="s">
        <v>9076</v>
      </c>
      <c r="P1911" s="5" t="s">
        <v>9077</v>
      </c>
    </row>
    <row r="1912" ht="19" customHeight="1" spans="1:16">
      <c r="A1912" s="5">
        <v>77</v>
      </c>
      <c r="B1912" s="5" t="s">
        <v>268</v>
      </c>
      <c r="C1912" s="5" t="s">
        <v>253</v>
      </c>
      <c r="D1912" s="8" t="s">
        <v>411</v>
      </c>
      <c r="E1912" s="6">
        <v>216.8</v>
      </c>
      <c r="F1912" s="6">
        <v>204.8</v>
      </c>
      <c r="G1912" s="6">
        <v>12.2</v>
      </c>
      <c r="H1912" s="5" t="s">
        <v>120</v>
      </c>
      <c r="I1912" s="6">
        <f t="shared" si="116"/>
        <v>12</v>
      </c>
      <c r="J1912" s="5" t="str">
        <f>IF(H1912="否","不适用",IF(AND(ISNUMBER(E1912),ISNUMBER(F1912)),IF(I1912&gt;规则与名单!$B$2,"是","否"),"未判定"))</f>
        <v>不适用</v>
      </c>
      <c r="K1912" s="5" t="str">
        <f t="shared" si="117"/>
        <v>非测试日纯氢</v>
      </c>
      <c r="L1912" s="6">
        <f t="shared" si="118"/>
        <v>12.2</v>
      </c>
      <c r="M1912" s="5">
        <f t="shared" si="119"/>
        <v>0</v>
      </c>
      <c r="N1912" s="5" t="s">
        <v>9078</v>
      </c>
      <c r="O1912" s="5" t="s">
        <v>9079</v>
      </c>
      <c r="P1912" s="5" t="s">
        <v>9080</v>
      </c>
    </row>
    <row r="1913" ht="19" customHeight="1" spans="1:16">
      <c r="A1913" s="5">
        <v>77</v>
      </c>
      <c r="B1913" s="5" t="s">
        <v>268</v>
      </c>
      <c r="C1913" s="5" t="s">
        <v>253</v>
      </c>
      <c r="D1913" s="8" t="s">
        <v>251</v>
      </c>
      <c r="E1913" s="6">
        <v>128.7</v>
      </c>
      <c r="F1913" s="6">
        <v>121.9</v>
      </c>
      <c r="G1913" s="6">
        <v>11</v>
      </c>
      <c r="H1913" s="5" t="s">
        <v>120</v>
      </c>
      <c r="I1913" s="6">
        <f t="shared" si="116"/>
        <v>6.79999999999998</v>
      </c>
      <c r="J1913" s="5" t="str">
        <f>IF(H1913="否","不适用",IF(AND(ISNUMBER(E1913),ISNUMBER(F1913)),IF(I1913&gt;规则与名单!$B$2,"是","否"),"未判定"))</f>
        <v>不适用</v>
      </c>
      <c r="K1913" s="5" t="str">
        <f t="shared" si="117"/>
        <v>非测试日纯氢</v>
      </c>
      <c r="L1913" s="6">
        <f t="shared" si="118"/>
        <v>11</v>
      </c>
      <c r="M1913" s="5">
        <f t="shared" si="119"/>
        <v>0</v>
      </c>
      <c r="N1913" s="5" t="s">
        <v>9081</v>
      </c>
      <c r="O1913" s="5" t="s">
        <v>9082</v>
      </c>
      <c r="P1913" s="5" t="s">
        <v>9083</v>
      </c>
    </row>
    <row r="1914" ht="19" customHeight="1" spans="1:16">
      <c r="A1914" s="5">
        <v>77</v>
      </c>
      <c r="B1914" s="5" t="s">
        <v>268</v>
      </c>
      <c r="C1914" s="5" t="s">
        <v>253</v>
      </c>
      <c r="D1914" s="8" t="s">
        <v>472</v>
      </c>
      <c r="E1914" s="6">
        <v>160.8</v>
      </c>
      <c r="F1914" s="6">
        <v>152.7</v>
      </c>
      <c r="G1914" s="6">
        <v>11.3</v>
      </c>
      <c r="H1914" s="5" t="s">
        <v>120</v>
      </c>
      <c r="I1914" s="6">
        <f t="shared" si="116"/>
        <v>8.10000000000002</v>
      </c>
      <c r="J1914" s="5" t="str">
        <f>IF(H1914="否","不适用",IF(AND(ISNUMBER(E1914),ISNUMBER(F1914)),IF(I1914&gt;规则与名单!$B$2,"是","否"),"未判定"))</f>
        <v>不适用</v>
      </c>
      <c r="K1914" s="5" t="str">
        <f t="shared" si="117"/>
        <v>非测试日纯氢</v>
      </c>
      <c r="L1914" s="6">
        <f t="shared" si="118"/>
        <v>11.3</v>
      </c>
      <c r="M1914" s="5">
        <f t="shared" si="119"/>
        <v>0</v>
      </c>
      <c r="N1914" s="5" t="s">
        <v>9084</v>
      </c>
      <c r="O1914" s="5" t="s">
        <v>9085</v>
      </c>
      <c r="P1914" s="5" t="s">
        <v>9086</v>
      </c>
    </row>
    <row r="1915" ht="19" customHeight="1" spans="1:16">
      <c r="A1915" s="5">
        <v>77</v>
      </c>
      <c r="B1915" s="5" t="s">
        <v>268</v>
      </c>
      <c r="C1915" s="5" t="s">
        <v>253</v>
      </c>
      <c r="D1915" s="8" t="s">
        <v>466</v>
      </c>
      <c r="E1915" s="6">
        <v>291.6</v>
      </c>
      <c r="F1915" s="6">
        <v>275.8</v>
      </c>
      <c r="G1915" s="6">
        <v>19.6</v>
      </c>
      <c r="H1915" s="5" t="s">
        <v>120</v>
      </c>
      <c r="I1915" s="6">
        <f t="shared" si="116"/>
        <v>15.8</v>
      </c>
      <c r="J1915" s="5" t="str">
        <f>IF(H1915="否","不适用",IF(AND(ISNUMBER(E1915),ISNUMBER(F1915)),IF(I1915&gt;规则与名单!$B$2,"是","否"),"未判定"))</f>
        <v>不适用</v>
      </c>
      <c r="K1915" s="5" t="str">
        <f t="shared" si="117"/>
        <v>非测试日纯氢</v>
      </c>
      <c r="L1915" s="6">
        <f t="shared" si="118"/>
        <v>19.6</v>
      </c>
      <c r="M1915" s="5">
        <f t="shared" si="119"/>
        <v>0</v>
      </c>
      <c r="N1915" s="5" t="s">
        <v>9087</v>
      </c>
      <c r="O1915" s="5" t="s">
        <v>9088</v>
      </c>
      <c r="P1915" s="5" t="s">
        <v>9089</v>
      </c>
    </row>
    <row r="1916" ht="19" customHeight="1" spans="1:16">
      <c r="A1916" s="5">
        <v>77</v>
      </c>
      <c r="B1916" s="5" t="s">
        <v>268</v>
      </c>
      <c r="C1916" s="5" t="s">
        <v>253</v>
      </c>
      <c r="D1916" s="8" t="s">
        <v>333</v>
      </c>
      <c r="E1916" s="6">
        <v>444.6</v>
      </c>
      <c r="F1916" s="6">
        <v>420.6</v>
      </c>
      <c r="G1916" s="6">
        <v>14.6</v>
      </c>
      <c r="H1916" s="5" t="s">
        <v>120</v>
      </c>
      <c r="I1916" s="6">
        <f t="shared" si="116"/>
        <v>24</v>
      </c>
      <c r="J1916" s="5" t="str">
        <f>IF(H1916="否","不适用",IF(AND(ISNUMBER(E1916),ISNUMBER(F1916)),IF(I1916&gt;规则与名单!$B$2,"是","否"),"未判定"))</f>
        <v>不适用</v>
      </c>
      <c r="K1916" s="5" t="str">
        <f t="shared" si="117"/>
        <v>非测试日纯氢</v>
      </c>
      <c r="L1916" s="6">
        <f t="shared" si="118"/>
        <v>14.6</v>
      </c>
      <c r="M1916" s="5">
        <f t="shared" si="119"/>
        <v>0</v>
      </c>
      <c r="N1916" s="5" t="s">
        <v>9090</v>
      </c>
      <c r="O1916" s="5" t="s">
        <v>9091</v>
      </c>
      <c r="P1916" s="5" t="s">
        <v>9092</v>
      </c>
    </row>
    <row r="1917" ht="19" customHeight="1" spans="1:16">
      <c r="A1917" s="5">
        <v>77</v>
      </c>
      <c r="B1917" s="5" t="s">
        <v>268</v>
      </c>
      <c r="C1917" s="5" t="s">
        <v>253</v>
      </c>
      <c r="D1917" s="8" t="s">
        <v>175</v>
      </c>
      <c r="E1917" s="6">
        <v>215.6</v>
      </c>
      <c r="F1917" s="6">
        <v>202.5</v>
      </c>
      <c r="G1917" s="6">
        <v>5.1</v>
      </c>
      <c r="H1917" s="5" t="s">
        <v>120</v>
      </c>
      <c r="I1917" s="6">
        <f t="shared" si="116"/>
        <v>13.1</v>
      </c>
      <c r="J1917" s="5" t="str">
        <f>IF(H1917="否","不适用",IF(AND(ISNUMBER(E1917),ISNUMBER(F1917)),IF(I1917&gt;规则与名单!$B$2,"是","否"),"未判定"))</f>
        <v>不适用</v>
      </c>
      <c r="K1917" s="5" t="str">
        <f t="shared" si="117"/>
        <v>非测试日纯氢</v>
      </c>
      <c r="L1917" s="6">
        <f t="shared" si="118"/>
        <v>5.1</v>
      </c>
      <c r="M1917" s="5">
        <f t="shared" si="119"/>
        <v>0</v>
      </c>
      <c r="N1917" s="5" t="s">
        <v>9093</v>
      </c>
      <c r="O1917" s="5" t="s">
        <v>9094</v>
      </c>
      <c r="P1917" s="5" t="s">
        <v>9095</v>
      </c>
    </row>
    <row r="1918" ht="19" customHeight="1" spans="1:16">
      <c r="A1918" s="5">
        <v>77</v>
      </c>
      <c r="B1918" s="5" t="s">
        <v>268</v>
      </c>
      <c r="C1918" s="5" t="s">
        <v>253</v>
      </c>
      <c r="D1918" s="8" t="s">
        <v>3402</v>
      </c>
      <c r="E1918" s="6">
        <v>0.1</v>
      </c>
      <c r="F1918" s="6">
        <v>0.3</v>
      </c>
      <c r="G1918" s="6">
        <v>0.2</v>
      </c>
      <c r="H1918" s="5" t="s">
        <v>120</v>
      </c>
      <c r="I1918" s="6">
        <f t="shared" si="116"/>
        <v>-0.2</v>
      </c>
      <c r="J1918" s="5" t="str">
        <f>IF(H1918="否","不适用",IF(AND(ISNUMBER(E1918),ISNUMBER(F1918)),IF(I1918&gt;规则与名单!$B$2,"是","否"),"未判定"))</f>
        <v>不适用</v>
      </c>
      <c r="K1918" s="5" t="str">
        <f t="shared" si="117"/>
        <v>非测试日纯氢</v>
      </c>
      <c r="L1918" s="6">
        <f t="shared" si="118"/>
        <v>0.2</v>
      </c>
      <c r="M1918" s="5">
        <f t="shared" si="119"/>
        <v>0</v>
      </c>
      <c r="N1918" s="5" t="s">
        <v>9096</v>
      </c>
      <c r="O1918" s="5" t="s">
        <v>9097</v>
      </c>
      <c r="P1918" s="5" t="s">
        <v>9098</v>
      </c>
    </row>
    <row r="1919" ht="19" customHeight="1" spans="1:16">
      <c r="A1919" s="5">
        <v>77</v>
      </c>
      <c r="B1919" s="5" t="s">
        <v>268</v>
      </c>
      <c r="C1919" s="5" t="s">
        <v>253</v>
      </c>
      <c r="D1919" s="8" t="s">
        <v>487</v>
      </c>
      <c r="E1919" s="6">
        <v>251.2</v>
      </c>
      <c r="F1919" s="6">
        <v>236.1</v>
      </c>
      <c r="G1919" s="6">
        <v>27.1</v>
      </c>
      <c r="H1919" s="5" t="s">
        <v>120</v>
      </c>
      <c r="I1919" s="6">
        <f t="shared" si="116"/>
        <v>15.1</v>
      </c>
      <c r="J1919" s="5" t="str">
        <f>IF(H1919="否","不适用",IF(AND(ISNUMBER(E1919),ISNUMBER(F1919)),IF(I1919&gt;规则与名单!$B$2,"是","否"),"未判定"))</f>
        <v>不适用</v>
      </c>
      <c r="K1919" s="5" t="str">
        <f t="shared" si="117"/>
        <v>非测试日纯氢</v>
      </c>
      <c r="L1919" s="6">
        <f t="shared" si="118"/>
        <v>27.1</v>
      </c>
      <c r="M1919" s="5">
        <f t="shared" si="119"/>
        <v>0</v>
      </c>
      <c r="N1919" s="5" t="s">
        <v>9099</v>
      </c>
      <c r="O1919" s="5" t="s">
        <v>9100</v>
      </c>
      <c r="P1919" s="5" t="s">
        <v>9101</v>
      </c>
    </row>
    <row r="1920" ht="19" customHeight="1" spans="1:16">
      <c r="A1920" s="5">
        <v>77</v>
      </c>
      <c r="B1920" s="5" t="s">
        <v>268</v>
      </c>
      <c r="C1920" s="5" t="s">
        <v>253</v>
      </c>
      <c r="D1920" s="8" t="s">
        <v>121</v>
      </c>
      <c r="E1920" s="6">
        <v>296.7</v>
      </c>
      <c r="F1920" s="6">
        <v>279.5</v>
      </c>
      <c r="G1920" s="6">
        <v>4.3</v>
      </c>
      <c r="H1920" s="5" t="s">
        <v>120</v>
      </c>
      <c r="I1920" s="6">
        <f t="shared" si="116"/>
        <v>17.2</v>
      </c>
      <c r="J1920" s="5" t="str">
        <f>IF(H1920="否","不适用",IF(AND(ISNUMBER(E1920),ISNUMBER(F1920)),IF(I1920&gt;规则与名单!$B$2,"是","否"),"未判定"))</f>
        <v>不适用</v>
      </c>
      <c r="K1920" s="5" t="str">
        <f t="shared" si="117"/>
        <v>非测试日纯氢</v>
      </c>
      <c r="L1920" s="6">
        <f t="shared" si="118"/>
        <v>4.3</v>
      </c>
      <c r="M1920" s="5">
        <f t="shared" si="119"/>
        <v>0</v>
      </c>
      <c r="N1920" s="5" t="s">
        <v>9102</v>
      </c>
      <c r="O1920" s="5" t="s">
        <v>9103</v>
      </c>
      <c r="P1920" s="5" t="s">
        <v>9104</v>
      </c>
    </row>
    <row r="1921" ht="19" customHeight="1" spans="1:16">
      <c r="A1921" s="5">
        <v>77</v>
      </c>
      <c r="B1921" s="5" t="s">
        <v>268</v>
      </c>
      <c r="C1921" s="5" t="s">
        <v>253</v>
      </c>
      <c r="D1921" s="8" t="s">
        <v>170</v>
      </c>
      <c r="E1921" s="6">
        <v>466.7</v>
      </c>
      <c r="F1921" s="6">
        <v>436.6</v>
      </c>
      <c r="G1921" s="6">
        <v>24</v>
      </c>
      <c r="H1921" s="5" t="s">
        <v>120</v>
      </c>
      <c r="I1921" s="6">
        <f t="shared" si="116"/>
        <v>30.1</v>
      </c>
      <c r="J1921" s="5" t="str">
        <f>IF(H1921="否","不适用",IF(AND(ISNUMBER(E1921),ISNUMBER(F1921)),IF(I1921&gt;规则与名单!$B$2,"是","否"),"未判定"))</f>
        <v>不适用</v>
      </c>
      <c r="K1921" s="5" t="str">
        <f t="shared" si="117"/>
        <v>非测试日纯氢</v>
      </c>
      <c r="L1921" s="6">
        <f t="shared" si="118"/>
        <v>24</v>
      </c>
      <c r="M1921" s="5">
        <f t="shared" si="119"/>
        <v>0</v>
      </c>
      <c r="N1921" s="5" t="s">
        <v>9105</v>
      </c>
      <c r="O1921" s="5" t="s">
        <v>9106</v>
      </c>
      <c r="P1921" s="5" t="s">
        <v>9107</v>
      </c>
    </row>
    <row r="1922" ht="19" customHeight="1" spans="1:16">
      <c r="A1922" s="5">
        <v>77</v>
      </c>
      <c r="B1922" s="5" t="s">
        <v>268</v>
      </c>
      <c r="C1922" s="5" t="s">
        <v>253</v>
      </c>
      <c r="D1922" s="8" t="s">
        <v>644</v>
      </c>
      <c r="E1922" s="6">
        <v>381.9</v>
      </c>
      <c r="F1922" s="6">
        <v>360.4</v>
      </c>
      <c r="G1922" s="6">
        <v>12.2</v>
      </c>
      <c r="H1922" s="5" t="s">
        <v>120</v>
      </c>
      <c r="I1922" s="6">
        <f t="shared" ref="I1922:I1985" si="120">IF(AND(ISNUMBER(E1922),ISNUMBER(F1922)),E1922-F1922,"")</f>
        <v>21.5</v>
      </c>
      <c r="J1922" s="5" t="str">
        <f>IF(H1922="否","不适用",IF(AND(ISNUMBER(E1922),ISNUMBER(F1922)),IF(I1922&gt;规则与名单!$B$2,"是","否"),"未判定"))</f>
        <v>不适用</v>
      </c>
      <c r="K1922" s="5" t="str">
        <f t="shared" ref="K1922:K1985" si="121">IF(J1922="是",IF(ISNUMBER(F1922),"测试日GPS","缺失"),IF(ISNUMBER(G1922),"非测试日纯氢",IF(AND(H1922="是",J1922="未判定"),IF(ISNUMBER(F1922),"测试名单无纯氢GPS","缺失"),IF(ISNUMBER(E1922),"非测试日仪表","缺失"))))</f>
        <v>非测试日纯氢</v>
      </c>
      <c r="L1922" s="6">
        <f t="shared" ref="L1922:L1985" si="122">IF(K1922="缺失","",IF(K1922="非测试日纯氢",G1922,IF(K1922="非测试日仪表",E1922,F1922)))</f>
        <v>12.2</v>
      </c>
      <c r="M1922" s="5">
        <f t="shared" ref="M1922:M1985" si="123">IF(K1922="缺失",1,0)</f>
        <v>0</v>
      </c>
      <c r="N1922" s="5" t="s">
        <v>9108</v>
      </c>
      <c r="O1922" s="5" t="s">
        <v>9109</v>
      </c>
      <c r="P1922" s="5" t="s">
        <v>9110</v>
      </c>
    </row>
    <row r="1923" ht="19" customHeight="1" spans="1:16">
      <c r="A1923" s="5">
        <v>77</v>
      </c>
      <c r="B1923" s="5" t="s">
        <v>268</v>
      </c>
      <c r="C1923" s="5" t="s">
        <v>253</v>
      </c>
      <c r="D1923" s="8" t="s">
        <v>3418</v>
      </c>
      <c r="E1923" s="6">
        <v>134.9</v>
      </c>
      <c r="F1923" s="6">
        <v>127.7</v>
      </c>
      <c r="G1923" s="6">
        <v>5.7</v>
      </c>
      <c r="H1923" s="5" t="s">
        <v>120</v>
      </c>
      <c r="I1923" s="6">
        <f t="shared" si="120"/>
        <v>7.2</v>
      </c>
      <c r="J1923" s="5" t="str">
        <f>IF(H1923="否","不适用",IF(AND(ISNUMBER(E1923),ISNUMBER(F1923)),IF(I1923&gt;规则与名单!$B$2,"是","否"),"未判定"))</f>
        <v>不适用</v>
      </c>
      <c r="K1923" s="5" t="str">
        <f t="shared" si="121"/>
        <v>非测试日纯氢</v>
      </c>
      <c r="L1923" s="6">
        <f t="shared" si="122"/>
        <v>5.7</v>
      </c>
      <c r="M1923" s="5">
        <f t="shared" si="123"/>
        <v>0</v>
      </c>
      <c r="N1923" s="5" t="s">
        <v>9111</v>
      </c>
      <c r="O1923" s="5" t="s">
        <v>9112</v>
      </c>
      <c r="P1923" s="5" t="s">
        <v>9113</v>
      </c>
    </row>
    <row r="1924" ht="19" customHeight="1" spans="1:16">
      <c r="A1924" s="5">
        <v>77</v>
      </c>
      <c r="B1924" s="5" t="s">
        <v>268</v>
      </c>
      <c r="C1924" s="5" t="s">
        <v>253</v>
      </c>
      <c r="D1924" s="8" t="s">
        <v>3422</v>
      </c>
      <c r="E1924" s="6">
        <v>250.8</v>
      </c>
      <c r="F1924" s="6">
        <v>236.2</v>
      </c>
      <c r="G1924" s="6">
        <v>17.1</v>
      </c>
      <c r="H1924" s="5" t="s">
        <v>120</v>
      </c>
      <c r="I1924" s="6">
        <f t="shared" si="120"/>
        <v>14.6</v>
      </c>
      <c r="J1924" s="5" t="str">
        <f>IF(H1924="否","不适用",IF(AND(ISNUMBER(E1924),ISNUMBER(F1924)),IF(I1924&gt;规则与名单!$B$2,"是","否"),"未判定"))</f>
        <v>不适用</v>
      </c>
      <c r="K1924" s="5" t="str">
        <f t="shared" si="121"/>
        <v>非测试日纯氢</v>
      </c>
      <c r="L1924" s="6">
        <f t="shared" si="122"/>
        <v>17.1</v>
      </c>
      <c r="M1924" s="5">
        <f t="shared" si="123"/>
        <v>0</v>
      </c>
      <c r="N1924" s="5" t="s">
        <v>9114</v>
      </c>
      <c r="O1924" s="5" t="s">
        <v>9115</v>
      </c>
      <c r="P1924" s="5" t="s">
        <v>9116</v>
      </c>
    </row>
    <row r="1925" ht="19" customHeight="1" spans="1:16">
      <c r="A1925" s="5">
        <v>77</v>
      </c>
      <c r="B1925" s="5" t="s">
        <v>268</v>
      </c>
      <c r="C1925" s="5" t="s">
        <v>253</v>
      </c>
      <c r="D1925" s="8" t="s">
        <v>336</v>
      </c>
      <c r="E1925" s="6">
        <v>460.1</v>
      </c>
      <c r="F1925" s="6">
        <v>432.9</v>
      </c>
      <c r="G1925" s="6">
        <v>23.8</v>
      </c>
      <c r="H1925" s="5" t="s">
        <v>120</v>
      </c>
      <c r="I1925" s="6">
        <f t="shared" si="120"/>
        <v>27.2</v>
      </c>
      <c r="J1925" s="5" t="str">
        <f>IF(H1925="否","不适用",IF(AND(ISNUMBER(E1925),ISNUMBER(F1925)),IF(I1925&gt;规则与名单!$B$2,"是","否"),"未判定"))</f>
        <v>不适用</v>
      </c>
      <c r="K1925" s="5" t="str">
        <f t="shared" si="121"/>
        <v>非测试日纯氢</v>
      </c>
      <c r="L1925" s="6">
        <f t="shared" si="122"/>
        <v>23.8</v>
      </c>
      <c r="M1925" s="5">
        <f t="shared" si="123"/>
        <v>0</v>
      </c>
      <c r="N1925" s="5" t="s">
        <v>9117</v>
      </c>
      <c r="O1925" s="5" t="s">
        <v>9118</v>
      </c>
      <c r="P1925" s="5" t="s">
        <v>9119</v>
      </c>
    </row>
    <row r="1926" ht="19" customHeight="1" spans="1:16">
      <c r="A1926" s="5">
        <v>77</v>
      </c>
      <c r="B1926" s="5" t="s">
        <v>268</v>
      </c>
      <c r="C1926" s="5" t="s">
        <v>253</v>
      </c>
      <c r="D1926" s="8" t="s">
        <v>653</v>
      </c>
      <c r="E1926" s="6">
        <v>284.6</v>
      </c>
      <c r="F1926" s="6">
        <v>269.5</v>
      </c>
      <c r="G1926" s="6">
        <v>7.5</v>
      </c>
      <c r="H1926" s="5" t="s">
        <v>120</v>
      </c>
      <c r="I1926" s="6">
        <f t="shared" si="120"/>
        <v>15.1</v>
      </c>
      <c r="J1926" s="5" t="str">
        <f>IF(H1926="否","不适用",IF(AND(ISNUMBER(E1926),ISNUMBER(F1926)),IF(I1926&gt;规则与名单!$B$2,"是","否"),"未判定"))</f>
        <v>不适用</v>
      </c>
      <c r="K1926" s="5" t="str">
        <f t="shared" si="121"/>
        <v>非测试日纯氢</v>
      </c>
      <c r="L1926" s="6">
        <f t="shared" si="122"/>
        <v>7.5</v>
      </c>
      <c r="M1926" s="5">
        <f t="shared" si="123"/>
        <v>0</v>
      </c>
      <c r="N1926" s="5" t="s">
        <v>9120</v>
      </c>
      <c r="O1926" s="5" t="s">
        <v>9121</v>
      </c>
      <c r="P1926" s="5" t="s">
        <v>9122</v>
      </c>
    </row>
    <row r="1927" ht="19" customHeight="1" spans="1:16">
      <c r="A1927" s="5">
        <v>77</v>
      </c>
      <c r="B1927" s="5" t="s">
        <v>268</v>
      </c>
      <c r="C1927" s="5" t="s">
        <v>253</v>
      </c>
      <c r="D1927" s="8" t="s">
        <v>140</v>
      </c>
      <c r="E1927" s="6">
        <v>79.6</v>
      </c>
      <c r="F1927" s="6">
        <v>75</v>
      </c>
      <c r="G1927" s="6">
        <v>0</v>
      </c>
      <c r="H1927" s="5" t="s">
        <v>120</v>
      </c>
      <c r="I1927" s="6">
        <f t="shared" si="120"/>
        <v>4.59999999999999</v>
      </c>
      <c r="J1927" s="5" t="str">
        <f>IF(H1927="否","不适用",IF(AND(ISNUMBER(E1927),ISNUMBER(F1927)),IF(I1927&gt;规则与名单!$B$2,"是","否"),"未判定"))</f>
        <v>不适用</v>
      </c>
      <c r="K1927" s="5" t="str">
        <f t="shared" si="121"/>
        <v>非测试日纯氢</v>
      </c>
      <c r="L1927" s="6">
        <f t="shared" si="122"/>
        <v>0</v>
      </c>
      <c r="M1927" s="5">
        <f t="shared" si="123"/>
        <v>0</v>
      </c>
      <c r="N1927" s="5" t="s">
        <v>9123</v>
      </c>
      <c r="O1927" s="5" t="s">
        <v>9124</v>
      </c>
      <c r="P1927" s="5" t="s">
        <v>9125</v>
      </c>
    </row>
    <row r="1928" ht="19" customHeight="1" spans="1:16">
      <c r="A1928" s="5">
        <v>77</v>
      </c>
      <c r="B1928" s="5" t="s">
        <v>268</v>
      </c>
      <c r="C1928" s="5" t="s">
        <v>253</v>
      </c>
      <c r="D1928" s="8" t="s">
        <v>115</v>
      </c>
      <c r="E1928" s="6"/>
      <c r="F1928" s="6">
        <v>0</v>
      </c>
      <c r="G1928" s="6"/>
      <c r="H1928" s="5" t="s">
        <v>120</v>
      </c>
      <c r="I1928" s="6" t="str">
        <f t="shared" si="120"/>
        <v/>
      </c>
      <c r="J1928" s="5" t="str">
        <f>IF(H1928="否","不适用",IF(AND(ISNUMBER(E1928),ISNUMBER(F1928)),IF(I1928&gt;规则与名单!$B$2,"是","否"),"未判定"))</f>
        <v>不适用</v>
      </c>
      <c r="K1928" s="5" t="str">
        <f t="shared" si="121"/>
        <v>缺失</v>
      </c>
      <c r="L1928" s="6" t="str">
        <f t="shared" si="122"/>
        <v/>
      </c>
      <c r="M1928" s="5">
        <f t="shared" si="123"/>
        <v>1</v>
      </c>
      <c r="N1928" s="5" t="s">
        <v>9126</v>
      </c>
      <c r="O1928" s="5" t="s">
        <v>9127</v>
      </c>
      <c r="P1928" s="5" t="s">
        <v>9128</v>
      </c>
    </row>
    <row r="1929" ht="19" customHeight="1" spans="1:16">
      <c r="A1929" s="5">
        <v>78</v>
      </c>
      <c r="B1929" s="5" t="s">
        <v>122</v>
      </c>
      <c r="C1929" s="5" t="s">
        <v>253</v>
      </c>
      <c r="D1929" s="8" t="s">
        <v>114</v>
      </c>
      <c r="E1929" s="6">
        <v>86.4</v>
      </c>
      <c r="F1929" s="6">
        <v>81.5</v>
      </c>
      <c r="G1929" s="6">
        <v>39.9</v>
      </c>
      <c r="H1929" s="5" t="s">
        <v>113</v>
      </c>
      <c r="I1929" s="6">
        <f t="shared" si="120"/>
        <v>4.90000000000001</v>
      </c>
      <c r="J1929" s="5" t="str">
        <f>IF(H1929="否","不适用",IF(AND(ISNUMBER(E1929),ISNUMBER(F1929)),IF(I1929&gt;规则与名单!$B$2,"是","否"),"未判定"))</f>
        <v>否</v>
      </c>
      <c r="K1929" s="5" t="str">
        <f t="shared" si="121"/>
        <v>非测试日纯氢</v>
      </c>
      <c r="L1929" s="6">
        <f t="shared" si="122"/>
        <v>39.9</v>
      </c>
      <c r="M1929" s="5">
        <f t="shared" si="123"/>
        <v>0</v>
      </c>
      <c r="N1929" s="5" t="s">
        <v>9129</v>
      </c>
      <c r="O1929" s="5" t="s">
        <v>9130</v>
      </c>
      <c r="P1929" s="5" t="s">
        <v>9131</v>
      </c>
    </row>
    <row r="1930" ht="19" customHeight="1" spans="1:16">
      <c r="A1930" s="5">
        <v>78</v>
      </c>
      <c r="B1930" s="5" t="s">
        <v>122</v>
      </c>
      <c r="C1930" s="5" t="s">
        <v>253</v>
      </c>
      <c r="D1930" s="8" t="s">
        <v>605</v>
      </c>
      <c r="E1930" s="6">
        <v>151.5</v>
      </c>
      <c r="F1930" s="6">
        <v>142.7</v>
      </c>
      <c r="G1930" s="6">
        <v>26</v>
      </c>
      <c r="H1930" s="5" t="s">
        <v>113</v>
      </c>
      <c r="I1930" s="6">
        <f t="shared" si="120"/>
        <v>8.80000000000001</v>
      </c>
      <c r="J1930" s="5" t="str">
        <f>IF(H1930="否","不适用",IF(AND(ISNUMBER(E1930),ISNUMBER(F1930)),IF(I1930&gt;规则与名单!$B$2,"是","否"),"未判定"))</f>
        <v>否</v>
      </c>
      <c r="K1930" s="5" t="str">
        <f t="shared" si="121"/>
        <v>非测试日纯氢</v>
      </c>
      <c r="L1930" s="6">
        <f t="shared" si="122"/>
        <v>26</v>
      </c>
      <c r="M1930" s="5">
        <f t="shared" si="123"/>
        <v>0</v>
      </c>
      <c r="N1930" s="5" t="s">
        <v>9132</v>
      </c>
      <c r="O1930" s="5" t="s">
        <v>9133</v>
      </c>
      <c r="P1930" s="5" t="s">
        <v>9134</v>
      </c>
    </row>
    <row r="1931" ht="19" customHeight="1" spans="1:16">
      <c r="A1931" s="5">
        <v>78</v>
      </c>
      <c r="B1931" s="5" t="s">
        <v>122</v>
      </c>
      <c r="C1931" s="5" t="s">
        <v>253</v>
      </c>
      <c r="D1931" s="8" t="s">
        <v>186</v>
      </c>
      <c r="E1931" s="6">
        <v>167.7</v>
      </c>
      <c r="F1931" s="6">
        <v>158.1</v>
      </c>
      <c r="G1931" s="6">
        <v>21.9</v>
      </c>
      <c r="H1931" s="5" t="s">
        <v>113</v>
      </c>
      <c r="I1931" s="6">
        <f t="shared" si="120"/>
        <v>9.59999999999999</v>
      </c>
      <c r="J1931" s="5" t="str">
        <f>IF(H1931="否","不适用",IF(AND(ISNUMBER(E1931),ISNUMBER(F1931)),IF(I1931&gt;规则与名单!$B$2,"是","否"),"未判定"))</f>
        <v>否</v>
      </c>
      <c r="K1931" s="5" t="str">
        <f t="shared" si="121"/>
        <v>非测试日纯氢</v>
      </c>
      <c r="L1931" s="6">
        <f t="shared" si="122"/>
        <v>21.9</v>
      </c>
      <c r="M1931" s="5">
        <f t="shared" si="123"/>
        <v>0</v>
      </c>
      <c r="N1931" s="5" t="s">
        <v>9135</v>
      </c>
      <c r="O1931" s="5" t="s">
        <v>9136</v>
      </c>
      <c r="P1931" s="5" t="s">
        <v>9137</v>
      </c>
    </row>
    <row r="1932" ht="19" customHeight="1" spans="1:16">
      <c r="A1932" s="5">
        <v>78</v>
      </c>
      <c r="B1932" s="5" t="s">
        <v>122</v>
      </c>
      <c r="C1932" s="5" t="s">
        <v>253</v>
      </c>
      <c r="D1932" s="8" t="s">
        <v>165</v>
      </c>
      <c r="E1932" s="6">
        <v>105.6</v>
      </c>
      <c r="F1932" s="6">
        <v>125.4</v>
      </c>
      <c r="G1932" s="6">
        <v>52.2</v>
      </c>
      <c r="H1932" s="5" t="s">
        <v>113</v>
      </c>
      <c r="I1932" s="6">
        <f t="shared" si="120"/>
        <v>-19.8</v>
      </c>
      <c r="J1932" s="5" t="str">
        <f>IF(H1932="否","不适用",IF(AND(ISNUMBER(E1932),ISNUMBER(F1932)),IF(I1932&gt;规则与名单!$B$2,"是","否"),"未判定"))</f>
        <v>否</v>
      </c>
      <c r="K1932" s="5" t="str">
        <f t="shared" si="121"/>
        <v>非测试日纯氢</v>
      </c>
      <c r="L1932" s="6">
        <f t="shared" si="122"/>
        <v>52.2</v>
      </c>
      <c r="M1932" s="5">
        <f t="shared" si="123"/>
        <v>0</v>
      </c>
      <c r="N1932" s="5" t="s">
        <v>9138</v>
      </c>
      <c r="O1932" s="5" t="s">
        <v>9139</v>
      </c>
      <c r="P1932" s="5" t="s">
        <v>9140</v>
      </c>
    </row>
    <row r="1933" ht="19" customHeight="1" spans="1:16">
      <c r="A1933" s="5">
        <v>78</v>
      </c>
      <c r="B1933" s="5" t="s">
        <v>122</v>
      </c>
      <c r="C1933" s="5" t="s">
        <v>253</v>
      </c>
      <c r="D1933" s="8" t="s">
        <v>151</v>
      </c>
      <c r="E1933" s="6">
        <v>124.9</v>
      </c>
      <c r="F1933" s="6">
        <v>416.8</v>
      </c>
      <c r="G1933" s="6">
        <v>356.2</v>
      </c>
      <c r="H1933" s="5" t="s">
        <v>113</v>
      </c>
      <c r="I1933" s="6">
        <f t="shared" si="120"/>
        <v>-291.9</v>
      </c>
      <c r="J1933" s="5" t="str">
        <f>IF(H1933="否","不适用",IF(AND(ISNUMBER(E1933),ISNUMBER(F1933)),IF(I1933&gt;规则与名单!$B$2,"是","否"),"未判定"))</f>
        <v>否</v>
      </c>
      <c r="K1933" s="5" t="str">
        <f t="shared" si="121"/>
        <v>非测试日纯氢</v>
      </c>
      <c r="L1933" s="6">
        <f t="shared" si="122"/>
        <v>356.2</v>
      </c>
      <c r="M1933" s="5">
        <f t="shared" si="123"/>
        <v>0</v>
      </c>
      <c r="N1933" s="5" t="s">
        <v>9141</v>
      </c>
      <c r="O1933" s="5" t="s">
        <v>9142</v>
      </c>
      <c r="P1933" s="5" t="s">
        <v>9143</v>
      </c>
    </row>
    <row r="1934" ht="19" customHeight="1" spans="1:16">
      <c r="A1934" s="5">
        <v>78</v>
      </c>
      <c r="B1934" s="5" t="s">
        <v>122</v>
      </c>
      <c r="C1934" s="5" t="s">
        <v>253</v>
      </c>
      <c r="D1934" s="8" t="s">
        <v>3358</v>
      </c>
      <c r="E1934" s="6"/>
      <c r="F1934" s="6">
        <v>0</v>
      </c>
      <c r="G1934" s="6"/>
      <c r="H1934" s="5" t="s">
        <v>113</v>
      </c>
      <c r="I1934" s="6" t="str">
        <f t="shared" si="120"/>
        <v/>
      </c>
      <c r="J1934" s="5" t="str">
        <f>IF(H1934="否","不适用",IF(AND(ISNUMBER(E1934),ISNUMBER(F1934)),IF(I1934&gt;规则与名单!$B$2,"是","否"),"未判定"))</f>
        <v>未判定</v>
      </c>
      <c r="K1934" s="5" t="str">
        <f t="shared" si="121"/>
        <v>测试名单无纯氢GPS</v>
      </c>
      <c r="L1934" s="6">
        <f t="shared" si="122"/>
        <v>0</v>
      </c>
      <c r="M1934" s="5">
        <f t="shared" si="123"/>
        <v>0</v>
      </c>
      <c r="N1934" s="5" t="s">
        <v>9144</v>
      </c>
      <c r="O1934" s="5" t="s">
        <v>9145</v>
      </c>
      <c r="P1934" s="5" t="s">
        <v>9146</v>
      </c>
    </row>
    <row r="1935" ht="19" customHeight="1" spans="1:16">
      <c r="A1935" s="5">
        <v>78</v>
      </c>
      <c r="B1935" s="5" t="s">
        <v>122</v>
      </c>
      <c r="C1935" s="5" t="s">
        <v>253</v>
      </c>
      <c r="D1935" s="8" t="s">
        <v>272</v>
      </c>
      <c r="E1935" s="6"/>
      <c r="F1935" s="6">
        <v>0</v>
      </c>
      <c r="G1935" s="6"/>
      <c r="H1935" s="5" t="s">
        <v>113</v>
      </c>
      <c r="I1935" s="6" t="str">
        <f t="shared" si="120"/>
        <v/>
      </c>
      <c r="J1935" s="5" t="str">
        <f>IF(H1935="否","不适用",IF(AND(ISNUMBER(E1935),ISNUMBER(F1935)),IF(I1935&gt;规则与名单!$B$2,"是","否"),"未判定"))</f>
        <v>未判定</v>
      </c>
      <c r="K1935" s="5" t="str">
        <f t="shared" si="121"/>
        <v>测试名单无纯氢GPS</v>
      </c>
      <c r="L1935" s="6">
        <f t="shared" si="122"/>
        <v>0</v>
      </c>
      <c r="M1935" s="5">
        <f t="shared" si="123"/>
        <v>0</v>
      </c>
      <c r="N1935" s="5" t="s">
        <v>9147</v>
      </c>
      <c r="O1935" s="5" t="s">
        <v>9148</v>
      </c>
      <c r="P1935" s="5" t="s">
        <v>9149</v>
      </c>
    </row>
    <row r="1936" ht="19" customHeight="1" spans="1:16">
      <c r="A1936" s="5">
        <v>79</v>
      </c>
      <c r="B1936" s="5" t="s">
        <v>273</v>
      </c>
      <c r="C1936" s="5" t="s">
        <v>253</v>
      </c>
      <c r="D1936" s="8" t="s">
        <v>114</v>
      </c>
      <c r="E1936" s="6">
        <v>54.3</v>
      </c>
      <c r="F1936" s="6">
        <v>50.6</v>
      </c>
      <c r="G1936" s="6">
        <v>12.3</v>
      </c>
      <c r="H1936" s="5" t="s">
        <v>120</v>
      </c>
      <c r="I1936" s="6">
        <f t="shared" si="120"/>
        <v>3.7</v>
      </c>
      <c r="J1936" s="5" t="str">
        <f>IF(H1936="否","不适用",IF(AND(ISNUMBER(E1936),ISNUMBER(F1936)),IF(I1936&gt;规则与名单!$B$2,"是","否"),"未判定"))</f>
        <v>不适用</v>
      </c>
      <c r="K1936" s="5" t="str">
        <f t="shared" si="121"/>
        <v>非测试日纯氢</v>
      </c>
      <c r="L1936" s="6">
        <f t="shared" si="122"/>
        <v>12.3</v>
      </c>
      <c r="M1936" s="5">
        <f t="shared" si="123"/>
        <v>0</v>
      </c>
      <c r="N1936" s="5" t="s">
        <v>9150</v>
      </c>
      <c r="O1936" s="5" t="s">
        <v>9151</v>
      </c>
      <c r="P1936" s="5" t="s">
        <v>9152</v>
      </c>
    </row>
    <row r="1937" ht="19" customHeight="1" spans="1:16">
      <c r="A1937" s="5">
        <v>79</v>
      </c>
      <c r="B1937" s="5" t="s">
        <v>273</v>
      </c>
      <c r="C1937" s="5" t="s">
        <v>253</v>
      </c>
      <c r="D1937" s="8" t="s">
        <v>605</v>
      </c>
      <c r="E1937" s="6">
        <v>119</v>
      </c>
      <c r="F1937" s="6">
        <v>152.8</v>
      </c>
      <c r="G1937" s="6">
        <v>25.3</v>
      </c>
      <c r="H1937" s="5" t="s">
        <v>120</v>
      </c>
      <c r="I1937" s="6">
        <f t="shared" si="120"/>
        <v>-33.8</v>
      </c>
      <c r="J1937" s="5" t="str">
        <f>IF(H1937="否","不适用",IF(AND(ISNUMBER(E1937),ISNUMBER(F1937)),IF(I1937&gt;规则与名单!$B$2,"是","否"),"未判定"))</f>
        <v>不适用</v>
      </c>
      <c r="K1937" s="5" t="str">
        <f t="shared" si="121"/>
        <v>非测试日纯氢</v>
      </c>
      <c r="L1937" s="6">
        <f t="shared" si="122"/>
        <v>25.3</v>
      </c>
      <c r="M1937" s="5">
        <f t="shared" si="123"/>
        <v>0</v>
      </c>
      <c r="N1937" s="5" t="s">
        <v>9153</v>
      </c>
      <c r="O1937" s="5" t="s">
        <v>9154</v>
      </c>
      <c r="P1937" s="5" t="s">
        <v>9155</v>
      </c>
    </row>
    <row r="1938" ht="19" customHeight="1" spans="1:16">
      <c r="A1938" s="5">
        <v>79</v>
      </c>
      <c r="B1938" s="5" t="s">
        <v>273</v>
      </c>
      <c r="C1938" s="5" t="s">
        <v>253</v>
      </c>
      <c r="D1938" s="8" t="s">
        <v>186</v>
      </c>
      <c r="E1938" s="6">
        <v>139.9</v>
      </c>
      <c r="F1938" s="6">
        <v>131.7</v>
      </c>
      <c r="G1938" s="6">
        <v>30.7</v>
      </c>
      <c r="H1938" s="5" t="s">
        <v>120</v>
      </c>
      <c r="I1938" s="6">
        <f t="shared" si="120"/>
        <v>8.20000000000002</v>
      </c>
      <c r="J1938" s="5" t="str">
        <f>IF(H1938="否","不适用",IF(AND(ISNUMBER(E1938),ISNUMBER(F1938)),IF(I1938&gt;规则与名单!$B$2,"是","否"),"未判定"))</f>
        <v>不适用</v>
      </c>
      <c r="K1938" s="5" t="str">
        <f t="shared" si="121"/>
        <v>非测试日纯氢</v>
      </c>
      <c r="L1938" s="6">
        <f t="shared" si="122"/>
        <v>30.7</v>
      </c>
      <c r="M1938" s="5">
        <f t="shared" si="123"/>
        <v>0</v>
      </c>
      <c r="N1938" s="5" t="s">
        <v>9156</v>
      </c>
      <c r="O1938" s="5" t="s">
        <v>9157</v>
      </c>
      <c r="P1938" s="5" t="s">
        <v>9158</v>
      </c>
    </row>
    <row r="1939" ht="19" customHeight="1" spans="1:16">
      <c r="A1939" s="5">
        <v>79</v>
      </c>
      <c r="B1939" s="5" t="s">
        <v>273</v>
      </c>
      <c r="C1939" s="5" t="s">
        <v>253</v>
      </c>
      <c r="D1939" s="8" t="s">
        <v>165</v>
      </c>
      <c r="E1939" s="6">
        <v>105</v>
      </c>
      <c r="F1939" s="6">
        <v>113.7</v>
      </c>
      <c r="G1939" s="6">
        <v>18.3</v>
      </c>
      <c r="H1939" s="5" t="s">
        <v>120</v>
      </c>
      <c r="I1939" s="6">
        <f t="shared" si="120"/>
        <v>-8.7</v>
      </c>
      <c r="J1939" s="5" t="str">
        <f>IF(H1939="否","不适用",IF(AND(ISNUMBER(E1939),ISNUMBER(F1939)),IF(I1939&gt;规则与名单!$B$2,"是","否"),"未判定"))</f>
        <v>不适用</v>
      </c>
      <c r="K1939" s="5" t="str">
        <f t="shared" si="121"/>
        <v>非测试日纯氢</v>
      </c>
      <c r="L1939" s="6">
        <f t="shared" si="122"/>
        <v>18.3</v>
      </c>
      <c r="M1939" s="5">
        <f t="shared" si="123"/>
        <v>0</v>
      </c>
      <c r="N1939" s="5" t="s">
        <v>9159</v>
      </c>
      <c r="O1939" s="5" t="s">
        <v>9160</v>
      </c>
      <c r="P1939" s="5" t="s">
        <v>9161</v>
      </c>
    </row>
    <row r="1940" ht="19" customHeight="1" spans="1:16">
      <c r="A1940" s="5">
        <v>79</v>
      </c>
      <c r="B1940" s="5" t="s">
        <v>273</v>
      </c>
      <c r="C1940" s="5" t="s">
        <v>253</v>
      </c>
      <c r="D1940" s="8" t="s">
        <v>151</v>
      </c>
      <c r="E1940" s="6">
        <v>101.3</v>
      </c>
      <c r="F1940" s="6">
        <v>99.5</v>
      </c>
      <c r="G1940" s="6">
        <v>38.2</v>
      </c>
      <c r="H1940" s="5" t="s">
        <v>120</v>
      </c>
      <c r="I1940" s="6">
        <f t="shared" si="120"/>
        <v>1.8</v>
      </c>
      <c r="J1940" s="5" t="str">
        <f>IF(H1940="否","不适用",IF(AND(ISNUMBER(E1940),ISNUMBER(F1940)),IF(I1940&gt;规则与名单!$B$2,"是","否"),"未判定"))</f>
        <v>不适用</v>
      </c>
      <c r="K1940" s="5" t="str">
        <f t="shared" si="121"/>
        <v>非测试日纯氢</v>
      </c>
      <c r="L1940" s="6">
        <f t="shared" si="122"/>
        <v>38.2</v>
      </c>
      <c r="M1940" s="5">
        <f t="shared" si="123"/>
        <v>0</v>
      </c>
      <c r="N1940" s="5" t="s">
        <v>9162</v>
      </c>
      <c r="O1940" s="5" t="s">
        <v>9163</v>
      </c>
      <c r="P1940" s="5" t="s">
        <v>9164</v>
      </c>
    </row>
    <row r="1941" ht="19" customHeight="1" spans="1:16">
      <c r="A1941" s="5">
        <v>79</v>
      </c>
      <c r="B1941" s="5" t="s">
        <v>273</v>
      </c>
      <c r="C1941" s="5" t="s">
        <v>253</v>
      </c>
      <c r="D1941" s="8" t="s">
        <v>3358</v>
      </c>
      <c r="E1941" s="6">
        <v>80</v>
      </c>
      <c r="F1941" s="6">
        <v>56.7</v>
      </c>
      <c r="G1941" s="6">
        <v>14.4</v>
      </c>
      <c r="H1941" s="5" t="s">
        <v>120</v>
      </c>
      <c r="I1941" s="6">
        <f t="shared" si="120"/>
        <v>23.3</v>
      </c>
      <c r="J1941" s="5" t="str">
        <f>IF(H1941="否","不适用",IF(AND(ISNUMBER(E1941),ISNUMBER(F1941)),IF(I1941&gt;规则与名单!$B$2,"是","否"),"未判定"))</f>
        <v>不适用</v>
      </c>
      <c r="K1941" s="5" t="str">
        <f t="shared" si="121"/>
        <v>非测试日纯氢</v>
      </c>
      <c r="L1941" s="6">
        <f t="shared" si="122"/>
        <v>14.4</v>
      </c>
      <c r="M1941" s="5">
        <f t="shared" si="123"/>
        <v>0</v>
      </c>
      <c r="N1941" s="5" t="s">
        <v>9165</v>
      </c>
      <c r="O1941" s="5" t="s">
        <v>9166</v>
      </c>
      <c r="P1941" s="5" t="s">
        <v>9167</v>
      </c>
    </row>
    <row r="1942" ht="19" customHeight="1" spans="1:16">
      <c r="A1942" s="5">
        <v>79</v>
      </c>
      <c r="B1942" s="5" t="s">
        <v>273</v>
      </c>
      <c r="C1942" s="5" t="s">
        <v>253</v>
      </c>
      <c r="D1942" s="8" t="s">
        <v>272</v>
      </c>
      <c r="E1942" s="6">
        <v>40.6</v>
      </c>
      <c r="F1942" s="6">
        <v>38.5</v>
      </c>
      <c r="G1942" s="6">
        <v>7.4</v>
      </c>
      <c r="H1942" s="5" t="s">
        <v>120</v>
      </c>
      <c r="I1942" s="6">
        <f t="shared" si="120"/>
        <v>2.1</v>
      </c>
      <c r="J1942" s="5" t="str">
        <f>IF(H1942="否","不适用",IF(AND(ISNUMBER(E1942),ISNUMBER(F1942)),IF(I1942&gt;规则与名单!$B$2,"是","否"),"未判定"))</f>
        <v>不适用</v>
      </c>
      <c r="K1942" s="5" t="str">
        <f t="shared" si="121"/>
        <v>非测试日纯氢</v>
      </c>
      <c r="L1942" s="6">
        <f t="shared" si="122"/>
        <v>7.4</v>
      </c>
      <c r="M1942" s="5">
        <f t="shared" si="123"/>
        <v>0</v>
      </c>
      <c r="N1942" s="5" t="s">
        <v>9168</v>
      </c>
      <c r="O1942" s="5" t="s">
        <v>9169</v>
      </c>
      <c r="P1942" s="5" t="s">
        <v>9170</v>
      </c>
    </row>
    <row r="1943" ht="19" customHeight="1" spans="1:16">
      <c r="A1943" s="5">
        <v>79</v>
      </c>
      <c r="B1943" s="5" t="s">
        <v>273</v>
      </c>
      <c r="C1943" s="5" t="s">
        <v>253</v>
      </c>
      <c r="D1943" s="8" t="s">
        <v>506</v>
      </c>
      <c r="E1943" s="6">
        <v>121.9</v>
      </c>
      <c r="F1943" s="6">
        <v>114.2</v>
      </c>
      <c r="G1943" s="6">
        <v>25.4</v>
      </c>
      <c r="H1943" s="5" t="s">
        <v>120</v>
      </c>
      <c r="I1943" s="6">
        <f t="shared" si="120"/>
        <v>7.7</v>
      </c>
      <c r="J1943" s="5" t="str">
        <f>IF(H1943="否","不适用",IF(AND(ISNUMBER(E1943),ISNUMBER(F1943)),IF(I1943&gt;规则与名单!$B$2,"是","否"),"未判定"))</f>
        <v>不适用</v>
      </c>
      <c r="K1943" s="5" t="str">
        <f t="shared" si="121"/>
        <v>非测试日纯氢</v>
      </c>
      <c r="L1943" s="6">
        <f t="shared" si="122"/>
        <v>25.4</v>
      </c>
      <c r="M1943" s="5">
        <f t="shared" si="123"/>
        <v>0</v>
      </c>
      <c r="N1943" s="5" t="s">
        <v>9171</v>
      </c>
      <c r="O1943" s="5" t="s">
        <v>9172</v>
      </c>
      <c r="P1943" s="5" t="s">
        <v>9173</v>
      </c>
    </row>
    <row r="1944" ht="19" customHeight="1" spans="1:16">
      <c r="A1944" s="5">
        <v>79</v>
      </c>
      <c r="B1944" s="5" t="s">
        <v>273</v>
      </c>
      <c r="C1944" s="5" t="s">
        <v>253</v>
      </c>
      <c r="D1944" s="8" t="s">
        <v>673</v>
      </c>
      <c r="E1944" s="6">
        <v>136.4</v>
      </c>
      <c r="F1944" s="6">
        <v>128.5</v>
      </c>
      <c r="G1944" s="6">
        <v>26.4</v>
      </c>
      <c r="H1944" s="5" t="s">
        <v>120</v>
      </c>
      <c r="I1944" s="6">
        <f t="shared" si="120"/>
        <v>7.90000000000001</v>
      </c>
      <c r="J1944" s="5" t="str">
        <f>IF(H1944="否","不适用",IF(AND(ISNUMBER(E1944),ISNUMBER(F1944)),IF(I1944&gt;规则与名单!$B$2,"是","否"),"未判定"))</f>
        <v>不适用</v>
      </c>
      <c r="K1944" s="5" t="str">
        <f t="shared" si="121"/>
        <v>非测试日纯氢</v>
      </c>
      <c r="L1944" s="6">
        <f t="shared" si="122"/>
        <v>26.4</v>
      </c>
      <c r="M1944" s="5">
        <f t="shared" si="123"/>
        <v>0</v>
      </c>
      <c r="N1944" s="5" t="s">
        <v>9174</v>
      </c>
      <c r="O1944" s="5" t="s">
        <v>9175</v>
      </c>
      <c r="P1944" s="5" t="s">
        <v>9176</v>
      </c>
    </row>
    <row r="1945" ht="19" customHeight="1" spans="1:16">
      <c r="A1945" s="5">
        <v>79</v>
      </c>
      <c r="B1945" s="5" t="s">
        <v>273</v>
      </c>
      <c r="C1945" s="5" t="s">
        <v>253</v>
      </c>
      <c r="D1945" s="8" t="s">
        <v>183</v>
      </c>
      <c r="E1945" s="6">
        <v>125.7</v>
      </c>
      <c r="F1945" s="6">
        <v>118.5</v>
      </c>
      <c r="G1945" s="6">
        <v>25.1</v>
      </c>
      <c r="H1945" s="5" t="s">
        <v>120</v>
      </c>
      <c r="I1945" s="6">
        <f t="shared" si="120"/>
        <v>7.2</v>
      </c>
      <c r="J1945" s="5" t="str">
        <f>IF(H1945="否","不适用",IF(AND(ISNUMBER(E1945),ISNUMBER(F1945)),IF(I1945&gt;规则与名单!$B$2,"是","否"),"未判定"))</f>
        <v>不适用</v>
      </c>
      <c r="K1945" s="5" t="str">
        <f t="shared" si="121"/>
        <v>非测试日纯氢</v>
      </c>
      <c r="L1945" s="6">
        <f t="shared" si="122"/>
        <v>25.1</v>
      </c>
      <c r="M1945" s="5">
        <f t="shared" si="123"/>
        <v>0</v>
      </c>
      <c r="N1945" s="5" t="s">
        <v>9177</v>
      </c>
      <c r="O1945" s="5" t="s">
        <v>9178</v>
      </c>
      <c r="P1945" s="5" t="s">
        <v>9179</v>
      </c>
    </row>
    <row r="1946" ht="19" customHeight="1" spans="1:16">
      <c r="A1946" s="5">
        <v>79</v>
      </c>
      <c r="B1946" s="5" t="s">
        <v>273</v>
      </c>
      <c r="C1946" s="5" t="s">
        <v>253</v>
      </c>
      <c r="D1946" s="8" t="s">
        <v>431</v>
      </c>
      <c r="E1946" s="6">
        <v>133.8</v>
      </c>
      <c r="F1946" s="6">
        <v>126.5</v>
      </c>
      <c r="G1946" s="6">
        <v>23.5</v>
      </c>
      <c r="H1946" s="5" t="s">
        <v>120</v>
      </c>
      <c r="I1946" s="6">
        <f t="shared" si="120"/>
        <v>7.30000000000001</v>
      </c>
      <c r="J1946" s="5" t="str">
        <f>IF(H1946="否","不适用",IF(AND(ISNUMBER(E1946),ISNUMBER(F1946)),IF(I1946&gt;规则与名单!$B$2,"是","否"),"未判定"))</f>
        <v>不适用</v>
      </c>
      <c r="K1946" s="5" t="str">
        <f t="shared" si="121"/>
        <v>非测试日纯氢</v>
      </c>
      <c r="L1946" s="6">
        <f t="shared" si="122"/>
        <v>23.5</v>
      </c>
      <c r="M1946" s="5">
        <f t="shared" si="123"/>
        <v>0</v>
      </c>
      <c r="N1946" s="5" t="s">
        <v>9180</v>
      </c>
      <c r="O1946" s="5" t="s">
        <v>9181</v>
      </c>
      <c r="P1946" s="5" t="s">
        <v>9182</v>
      </c>
    </row>
    <row r="1947" ht="19" customHeight="1" spans="1:16">
      <c r="A1947" s="5">
        <v>79</v>
      </c>
      <c r="B1947" s="5" t="s">
        <v>273</v>
      </c>
      <c r="C1947" s="5" t="s">
        <v>253</v>
      </c>
      <c r="D1947" s="8" t="s">
        <v>3377</v>
      </c>
      <c r="E1947" s="6">
        <v>115.3</v>
      </c>
      <c r="F1947" s="6">
        <v>109.9</v>
      </c>
      <c r="G1947" s="6">
        <v>21.6</v>
      </c>
      <c r="H1947" s="5" t="s">
        <v>120</v>
      </c>
      <c r="I1947" s="6">
        <f t="shared" si="120"/>
        <v>5.39999999999999</v>
      </c>
      <c r="J1947" s="5" t="str">
        <f>IF(H1947="否","不适用",IF(AND(ISNUMBER(E1947),ISNUMBER(F1947)),IF(I1947&gt;规则与名单!$B$2,"是","否"),"未判定"))</f>
        <v>不适用</v>
      </c>
      <c r="K1947" s="5" t="str">
        <f t="shared" si="121"/>
        <v>非测试日纯氢</v>
      </c>
      <c r="L1947" s="6">
        <f t="shared" si="122"/>
        <v>21.6</v>
      </c>
      <c r="M1947" s="5">
        <f t="shared" si="123"/>
        <v>0</v>
      </c>
      <c r="N1947" s="5" t="s">
        <v>9183</v>
      </c>
      <c r="O1947" s="5" t="s">
        <v>9184</v>
      </c>
      <c r="P1947" s="5" t="s">
        <v>9185</v>
      </c>
    </row>
    <row r="1948" ht="19" customHeight="1" spans="1:16">
      <c r="A1948" s="5">
        <v>79</v>
      </c>
      <c r="B1948" s="5" t="s">
        <v>273</v>
      </c>
      <c r="C1948" s="5" t="s">
        <v>253</v>
      </c>
      <c r="D1948" s="8" t="s">
        <v>407</v>
      </c>
      <c r="E1948" s="6">
        <v>144.1</v>
      </c>
      <c r="F1948" s="6">
        <v>135.4</v>
      </c>
      <c r="G1948" s="6">
        <v>15.3</v>
      </c>
      <c r="H1948" s="5" t="s">
        <v>120</v>
      </c>
      <c r="I1948" s="6">
        <f t="shared" si="120"/>
        <v>8.69999999999999</v>
      </c>
      <c r="J1948" s="5" t="str">
        <f>IF(H1948="否","不适用",IF(AND(ISNUMBER(E1948),ISNUMBER(F1948)),IF(I1948&gt;规则与名单!$B$2,"是","否"),"未判定"))</f>
        <v>不适用</v>
      </c>
      <c r="K1948" s="5" t="str">
        <f t="shared" si="121"/>
        <v>非测试日纯氢</v>
      </c>
      <c r="L1948" s="6">
        <f t="shared" si="122"/>
        <v>15.3</v>
      </c>
      <c r="M1948" s="5">
        <f t="shared" si="123"/>
        <v>0</v>
      </c>
      <c r="N1948" s="5" t="s">
        <v>9186</v>
      </c>
      <c r="O1948" s="5" t="s">
        <v>9187</v>
      </c>
      <c r="P1948" s="5" t="s">
        <v>9188</v>
      </c>
    </row>
    <row r="1949" ht="19" customHeight="1" spans="1:16">
      <c r="A1949" s="5">
        <v>79</v>
      </c>
      <c r="B1949" s="5" t="s">
        <v>273</v>
      </c>
      <c r="C1949" s="5" t="s">
        <v>253</v>
      </c>
      <c r="D1949" s="8" t="s">
        <v>411</v>
      </c>
      <c r="E1949" s="6">
        <v>116.6</v>
      </c>
      <c r="F1949" s="6">
        <v>109.9</v>
      </c>
      <c r="G1949" s="6">
        <v>16.6</v>
      </c>
      <c r="H1949" s="5" t="s">
        <v>120</v>
      </c>
      <c r="I1949" s="6">
        <f t="shared" si="120"/>
        <v>6.69999999999999</v>
      </c>
      <c r="J1949" s="5" t="str">
        <f>IF(H1949="否","不适用",IF(AND(ISNUMBER(E1949),ISNUMBER(F1949)),IF(I1949&gt;规则与名单!$B$2,"是","否"),"未判定"))</f>
        <v>不适用</v>
      </c>
      <c r="K1949" s="5" t="str">
        <f t="shared" si="121"/>
        <v>非测试日纯氢</v>
      </c>
      <c r="L1949" s="6">
        <f t="shared" si="122"/>
        <v>16.6</v>
      </c>
      <c r="M1949" s="5">
        <f t="shared" si="123"/>
        <v>0</v>
      </c>
      <c r="N1949" s="5" t="s">
        <v>9189</v>
      </c>
      <c r="O1949" s="5" t="s">
        <v>9190</v>
      </c>
      <c r="P1949" s="5" t="s">
        <v>9191</v>
      </c>
    </row>
    <row r="1950" ht="19" customHeight="1" spans="1:16">
      <c r="A1950" s="5">
        <v>79</v>
      </c>
      <c r="B1950" s="5" t="s">
        <v>273</v>
      </c>
      <c r="C1950" s="5" t="s">
        <v>253</v>
      </c>
      <c r="D1950" s="8" t="s">
        <v>251</v>
      </c>
      <c r="E1950" s="6">
        <v>148</v>
      </c>
      <c r="F1950" s="6">
        <v>139.5</v>
      </c>
      <c r="G1950" s="6">
        <v>22.2</v>
      </c>
      <c r="H1950" s="5" t="s">
        <v>120</v>
      </c>
      <c r="I1950" s="6">
        <f t="shared" si="120"/>
        <v>8.5</v>
      </c>
      <c r="J1950" s="5" t="str">
        <f>IF(H1950="否","不适用",IF(AND(ISNUMBER(E1950),ISNUMBER(F1950)),IF(I1950&gt;规则与名单!$B$2,"是","否"),"未判定"))</f>
        <v>不适用</v>
      </c>
      <c r="K1950" s="5" t="str">
        <f t="shared" si="121"/>
        <v>非测试日纯氢</v>
      </c>
      <c r="L1950" s="6">
        <f t="shared" si="122"/>
        <v>22.2</v>
      </c>
      <c r="M1950" s="5">
        <f t="shared" si="123"/>
        <v>0</v>
      </c>
      <c r="N1950" s="5" t="s">
        <v>9192</v>
      </c>
      <c r="O1950" s="5" t="s">
        <v>9193</v>
      </c>
      <c r="P1950" s="5" t="s">
        <v>9194</v>
      </c>
    </row>
    <row r="1951" ht="19" customHeight="1" spans="1:16">
      <c r="A1951" s="5">
        <v>79</v>
      </c>
      <c r="B1951" s="5" t="s">
        <v>273</v>
      </c>
      <c r="C1951" s="5" t="s">
        <v>253</v>
      </c>
      <c r="D1951" s="8" t="s">
        <v>472</v>
      </c>
      <c r="E1951" s="6">
        <v>136.8</v>
      </c>
      <c r="F1951" s="6">
        <v>128.5</v>
      </c>
      <c r="G1951" s="6">
        <v>9.9</v>
      </c>
      <c r="H1951" s="5" t="s">
        <v>120</v>
      </c>
      <c r="I1951" s="6">
        <f t="shared" si="120"/>
        <v>8.30000000000001</v>
      </c>
      <c r="J1951" s="5" t="str">
        <f>IF(H1951="否","不适用",IF(AND(ISNUMBER(E1951),ISNUMBER(F1951)),IF(I1951&gt;规则与名单!$B$2,"是","否"),"未判定"))</f>
        <v>不适用</v>
      </c>
      <c r="K1951" s="5" t="str">
        <f t="shared" si="121"/>
        <v>非测试日纯氢</v>
      </c>
      <c r="L1951" s="6">
        <f t="shared" si="122"/>
        <v>9.9</v>
      </c>
      <c r="M1951" s="5">
        <f t="shared" si="123"/>
        <v>0</v>
      </c>
      <c r="N1951" s="5" t="s">
        <v>9195</v>
      </c>
      <c r="O1951" s="5" t="s">
        <v>9196</v>
      </c>
      <c r="P1951" s="5" t="s">
        <v>9197</v>
      </c>
    </row>
    <row r="1952" ht="19" customHeight="1" spans="1:16">
      <c r="A1952" s="5">
        <v>79</v>
      </c>
      <c r="B1952" s="5" t="s">
        <v>273</v>
      </c>
      <c r="C1952" s="5" t="s">
        <v>253</v>
      </c>
      <c r="D1952" s="8" t="s">
        <v>466</v>
      </c>
      <c r="E1952" s="6">
        <v>139.2</v>
      </c>
      <c r="F1952" s="6">
        <v>131.5</v>
      </c>
      <c r="G1952" s="6">
        <v>22.4</v>
      </c>
      <c r="H1952" s="5" t="s">
        <v>120</v>
      </c>
      <c r="I1952" s="6">
        <f t="shared" si="120"/>
        <v>7.69999999999999</v>
      </c>
      <c r="J1952" s="5" t="str">
        <f>IF(H1952="否","不适用",IF(AND(ISNUMBER(E1952),ISNUMBER(F1952)),IF(I1952&gt;规则与名单!$B$2,"是","否"),"未判定"))</f>
        <v>不适用</v>
      </c>
      <c r="K1952" s="5" t="str">
        <f t="shared" si="121"/>
        <v>非测试日纯氢</v>
      </c>
      <c r="L1952" s="6">
        <f t="shared" si="122"/>
        <v>22.4</v>
      </c>
      <c r="M1952" s="5">
        <f t="shared" si="123"/>
        <v>0</v>
      </c>
      <c r="N1952" s="5" t="s">
        <v>9198</v>
      </c>
      <c r="O1952" s="5" t="s">
        <v>9199</v>
      </c>
      <c r="P1952" s="5" t="s">
        <v>9200</v>
      </c>
    </row>
    <row r="1953" ht="19" customHeight="1" spans="1:16">
      <c r="A1953" s="5">
        <v>79</v>
      </c>
      <c r="B1953" s="5" t="s">
        <v>273</v>
      </c>
      <c r="C1953" s="5" t="s">
        <v>253</v>
      </c>
      <c r="D1953" s="8" t="s">
        <v>333</v>
      </c>
      <c r="E1953" s="6">
        <v>152.9</v>
      </c>
      <c r="F1953" s="6">
        <v>144.6</v>
      </c>
      <c r="G1953" s="6">
        <v>10.9</v>
      </c>
      <c r="H1953" s="5" t="s">
        <v>120</v>
      </c>
      <c r="I1953" s="6">
        <f t="shared" si="120"/>
        <v>8.30000000000001</v>
      </c>
      <c r="J1953" s="5" t="str">
        <f>IF(H1953="否","不适用",IF(AND(ISNUMBER(E1953),ISNUMBER(F1953)),IF(I1953&gt;规则与名单!$B$2,"是","否"),"未判定"))</f>
        <v>不适用</v>
      </c>
      <c r="K1953" s="5" t="str">
        <f t="shared" si="121"/>
        <v>非测试日纯氢</v>
      </c>
      <c r="L1953" s="6">
        <f t="shared" si="122"/>
        <v>10.9</v>
      </c>
      <c r="M1953" s="5">
        <f t="shared" si="123"/>
        <v>0</v>
      </c>
      <c r="N1953" s="5" t="s">
        <v>9201</v>
      </c>
      <c r="O1953" s="5" t="s">
        <v>9202</v>
      </c>
      <c r="P1953" s="5" t="s">
        <v>9203</v>
      </c>
    </row>
    <row r="1954" ht="19" customHeight="1" spans="1:16">
      <c r="A1954" s="5">
        <v>79</v>
      </c>
      <c r="B1954" s="5" t="s">
        <v>273</v>
      </c>
      <c r="C1954" s="5" t="s">
        <v>253</v>
      </c>
      <c r="D1954" s="8" t="s">
        <v>175</v>
      </c>
      <c r="E1954" s="6">
        <v>159.2</v>
      </c>
      <c r="F1954" s="6">
        <v>150.3</v>
      </c>
      <c r="G1954" s="6">
        <v>24</v>
      </c>
      <c r="H1954" s="5" t="s">
        <v>120</v>
      </c>
      <c r="I1954" s="6">
        <f t="shared" si="120"/>
        <v>8.89999999999998</v>
      </c>
      <c r="J1954" s="5" t="str">
        <f>IF(H1954="否","不适用",IF(AND(ISNUMBER(E1954),ISNUMBER(F1954)),IF(I1954&gt;规则与名单!$B$2,"是","否"),"未判定"))</f>
        <v>不适用</v>
      </c>
      <c r="K1954" s="5" t="str">
        <f t="shared" si="121"/>
        <v>非测试日纯氢</v>
      </c>
      <c r="L1954" s="6">
        <f t="shared" si="122"/>
        <v>24</v>
      </c>
      <c r="M1954" s="5">
        <f t="shared" si="123"/>
        <v>0</v>
      </c>
      <c r="N1954" s="5" t="s">
        <v>9204</v>
      </c>
      <c r="O1954" s="5" t="s">
        <v>9205</v>
      </c>
      <c r="P1954" s="5" t="s">
        <v>9206</v>
      </c>
    </row>
    <row r="1955" ht="19" customHeight="1" spans="1:16">
      <c r="A1955" s="5">
        <v>79</v>
      </c>
      <c r="B1955" s="5" t="s">
        <v>273</v>
      </c>
      <c r="C1955" s="5" t="s">
        <v>253</v>
      </c>
      <c r="D1955" s="8" t="s">
        <v>3402</v>
      </c>
      <c r="E1955" s="6">
        <v>140.6</v>
      </c>
      <c r="F1955" s="6">
        <v>132.9</v>
      </c>
      <c r="G1955" s="6">
        <v>11.8</v>
      </c>
      <c r="H1955" s="5" t="s">
        <v>120</v>
      </c>
      <c r="I1955" s="6">
        <f t="shared" si="120"/>
        <v>7.69999999999999</v>
      </c>
      <c r="J1955" s="5" t="str">
        <f>IF(H1955="否","不适用",IF(AND(ISNUMBER(E1955),ISNUMBER(F1955)),IF(I1955&gt;规则与名单!$B$2,"是","否"),"未判定"))</f>
        <v>不适用</v>
      </c>
      <c r="K1955" s="5" t="str">
        <f t="shared" si="121"/>
        <v>非测试日纯氢</v>
      </c>
      <c r="L1955" s="6">
        <f t="shared" si="122"/>
        <v>11.8</v>
      </c>
      <c r="M1955" s="5">
        <f t="shared" si="123"/>
        <v>0</v>
      </c>
      <c r="N1955" s="5" t="s">
        <v>9207</v>
      </c>
      <c r="O1955" s="5" t="s">
        <v>9208</v>
      </c>
      <c r="P1955" s="5" t="s">
        <v>9209</v>
      </c>
    </row>
    <row r="1956" ht="19" customHeight="1" spans="1:16">
      <c r="A1956" s="5">
        <v>79</v>
      </c>
      <c r="B1956" s="5" t="s">
        <v>273</v>
      </c>
      <c r="C1956" s="5" t="s">
        <v>253</v>
      </c>
      <c r="D1956" s="8" t="s">
        <v>487</v>
      </c>
      <c r="E1956" s="6">
        <v>157.8</v>
      </c>
      <c r="F1956" s="6">
        <v>148.6</v>
      </c>
      <c r="G1956" s="6">
        <v>16.7</v>
      </c>
      <c r="H1956" s="5" t="s">
        <v>120</v>
      </c>
      <c r="I1956" s="6">
        <f t="shared" si="120"/>
        <v>9.20000000000002</v>
      </c>
      <c r="J1956" s="5" t="str">
        <f>IF(H1956="否","不适用",IF(AND(ISNUMBER(E1956),ISNUMBER(F1956)),IF(I1956&gt;规则与名单!$B$2,"是","否"),"未判定"))</f>
        <v>不适用</v>
      </c>
      <c r="K1956" s="5" t="str">
        <f t="shared" si="121"/>
        <v>非测试日纯氢</v>
      </c>
      <c r="L1956" s="6">
        <f t="shared" si="122"/>
        <v>16.7</v>
      </c>
      <c r="M1956" s="5">
        <f t="shared" si="123"/>
        <v>0</v>
      </c>
      <c r="N1956" s="5" t="s">
        <v>9210</v>
      </c>
      <c r="O1956" s="5" t="s">
        <v>9211</v>
      </c>
      <c r="P1956" s="5" t="s">
        <v>9212</v>
      </c>
    </row>
    <row r="1957" ht="19" customHeight="1" spans="1:16">
      <c r="A1957" s="5">
        <v>79</v>
      </c>
      <c r="B1957" s="5" t="s">
        <v>273</v>
      </c>
      <c r="C1957" s="5" t="s">
        <v>253</v>
      </c>
      <c r="D1957" s="8" t="s">
        <v>121</v>
      </c>
      <c r="E1957" s="6">
        <v>142.6</v>
      </c>
      <c r="F1957" s="6">
        <v>134.3</v>
      </c>
      <c r="G1957" s="6">
        <v>11.9</v>
      </c>
      <c r="H1957" s="5" t="s">
        <v>120</v>
      </c>
      <c r="I1957" s="6">
        <f t="shared" si="120"/>
        <v>8.29999999999998</v>
      </c>
      <c r="J1957" s="5" t="str">
        <f>IF(H1957="否","不适用",IF(AND(ISNUMBER(E1957),ISNUMBER(F1957)),IF(I1957&gt;规则与名单!$B$2,"是","否"),"未判定"))</f>
        <v>不适用</v>
      </c>
      <c r="K1957" s="5" t="str">
        <f t="shared" si="121"/>
        <v>非测试日纯氢</v>
      </c>
      <c r="L1957" s="6">
        <f t="shared" si="122"/>
        <v>11.9</v>
      </c>
      <c r="M1957" s="5">
        <f t="shared" si="123"/>
        <v>0</v>
      </c>
      <c r="N1957" s="5" t="s">
        <v>9213</v>
      </c>
      <c r="O1957" s="5" t="s">
        <v>9214</v>
      </c>
      <c r="P1957" s="5" t="s">
        <v>9215</v>
      </c>
    </row>
    <row r="1958" ht="19" customHeight="1" spans="1:16">
      <c r="A1958" s="5">
        <v>79</v>
      </c>
      <c r="B1958" s="5" t="s">
        <v>273</v>
      </c>
      <c r="C1958" s="5" t="s">
        <v>253</v>
      </c>
      <c r="D1958" s="8" t="s">
        <v>170</v>
      </c>
      <c r="E1958" s="6">
        <v>148.1</v>
      </c>
      <c r="F1958" s="6">
        <v>139.7</v>
      </c>
      <c r="G1958" s="6">
        <v>20.6</v>
      </c>
      <c r="H1958" s="5" t="s">
        <v>120</v>
      </c>
      <c r="I1958" s="6">
        <f t="shared" si="120"/>
        <v>8.40000000000001</v>
      </c>
      <c r="J1958" s="5" t="str">
        <f>IF(H1958="否","不适用",IF(AND(ISNUMBER(E1958),ISNUMBER(F1958)),IF(I1958&gt;规则与名单!$B$2,"是","否"),"未判定"))</f>
        <v>不适用</v>
      </c>
      <c r="K1958" s="5" t="str">
        <f t="shared" si="121"/>
        <v>非测试日纯氢</v>
      </c>
      <c r="L1958" s="6">
        <f t="shared" si="122"/>
        <v>20.6</v>
      </c>
      <c r="M1958" s="5">
        <f t="shared" si="123"/>
        <v>0</v>
      </c>
      <c r="N1958" s="5" t="s">
        <v>9216</v>
      </c>
      <c r="O1958" s="5" t="s">
        <v>9217</v>
      </c>
      <c r="P1958" s="5" t="s">
        <v>9218</v>
      </c>
    </row>
    <row r="1959" ht="19" customHeight="1" spans="1:16">
      <c r="A1959" s="5">
        <v>79</v>
      </c>
      <c r="B1959" s="5" t="s">
        <v>273</v>
      </c>
      <c r="C1959" s="5" t="s">
        <v>253</v>
      </c>
      <c r="D1959" s="8" t="s">
        <v>644</v>
      </c>
      <c r="E1959" s="6">
        <v>132.5</v>
      </c>
      <c r="F1959" s="6">
        <v>125</v>
      </c>
      <c r="G1959" s="6">
        <v>7</v>
      </c>
      <c r="H1959" s="5" t="s">
        <v>120</v>
      </c>
      <c r="I1959" s="6">
        <f t="shared" si="120"/>
        <v>7.5</v>
      </c>
      <c r="J1959" s="5" t="str">
        <f>IF(H1959="否","不适用",IF(AND(ISNUMBER(E1959),ISNUMBER(F1959)),IF(I1959&gt;规则与名单!$B$2,"是","否"),"未判定"))</f>
        <v>不适用</v>
      </c>
      <c r="K1959" s="5" t="str">
        <f t="shared" si="121"/>
        <v>非测试日纯氢</v>
      </c>
      <c r="L1959" s="6">
        <f t="shared" si="122"/>
        <v>7</v>
      </c>
      <c r="M1959" s="5">
        <f t="shared" si="123"/>
        <v>0</v>
      </c>
      <c r="N1959" s="5" t="s">
        <v>9219</v>
      </c>
      <c r="O1959" s="5" t="s">
        <v>9220</v>
      </c>
      <c r="P1959" s="5" t="s">
        <v>9221</v>
      </c>
    </row>
    <row r="1960" ht="19" customHeight="1" spans="1:16">
      <c r="A1960" s="5">
        <v>79</v>
      </c>
      <c r="B1960" s="5" t="s">
        <v>273</v>
      </c>
      <c r="C1960" s="5" t="s">
        <v>253</v>
      </c>
      <c r="D1960" s="8" t="s">
        <v>3418</v>
      </c>
      <c r="E1960" s="6">
        <v>58.1</v>
      </c>
      <c r="F1960" s="6">
        <v>635.6</v>
      </c>
      <c r="G1960" s="6">
        <v>13.8</v>
      </c>
      <c r="H1960" s="5" t="s">
        <v>120</v>
      </c>
      <c r="I1960" s="6">
        <f t="shared" si="120"/>
        <v>-577.5</v>
      </c>
      <c r="J1960" s="5" t="str">
        <f>IF(H1960="否","不适用",IF(AND(ISNUMBER(E1960),ISNUMBER(F1960)),IF(I1960&gt;规则与名单!$B$2,"是","否"),"未判定"))</f>
        <v>不适用</v>
      </c>
      <c r="K1960" s="5" t="str">
        <f t="shared" si="121"/>
        <v>非测试日纯氢</v>
      </c>
      <c r="L1960" s="6">
        <f t="shared" si="122"/>
        <v>13.8</v>
      </c>
      <c r="M1960" s="5">
        <f t="shared" si="123"/>
        <v>0</v>
      </c>
      <c r="N1960" s="5" t="s">
        <v>9222</v>
      </c>
      <c r="O1960" s="5" t="s">
        <v>9223</v>
      </c>
      <c r="P1960" s="5" t="s">
        <v>9224</v>
      </c>
    </row>
    <row r="1961" ht="19" customHeight="1" spans="1:16">
      <c r="A1961" s="5">
        <v>79</v>
      </c>
      <c r="B1961" s="5" t="s">
        <v>273</v>
      </c>
      <c r="C1961" s="5" t="s">
        <v>253</v>
      </c>
      <c r="D1961" s="8" t="s">
        <v>3422</v>
      </c>
      <c r="E1961" s="6">
        <v>19.7</v>
      </c>
      <c r="F1961" s="6">
        <v>18.5</v>
      </c>
      <c r="G1961" s="6">
        <v>1.9</v>
      </c>
      <c r="H1961" s="5" t="s">
        <v>120</v>
      </c>
      <c r="I1961" s="6">
        <f t="shared" si="120"/>
        <v>1.2</v>
      </c>
      <c r="J1961" s="5" t="str">
        <f>IF(H1961="否","不适用",IF(AND(ISNUMBER(E1961),ISNUMBER(F1961)),IF(I1961&gt;规则与名单!$B$2,"是","否"),"未判定"))</f>
        <v>不适用</v>
      </c>
      <c r="K1961" s="5" t="str">
        <f t="shared" si="121"/>
        <v>非测试日纯氢</v>
      </c>
      <c r="L1961" s="6">
        <f t="shared" si="122"/>
        <v>1.9</v>
      </c>
      <c r="M1961" s="5">
        <f t="shared" si="123"/>
        <v>0</v>
      </c>
      <c r="N1961" s="5" t="s">
        <v>9225</v>
      </c>
      <c r="O1961" s="5" t="s">
        <v>9226</v>
      </c>
      <c r="P1961" s="5" t="s">
        <v>9227</v>
      </c>
    </row>
    <row r="1962" ht="19" customHeight="1" spans="1:16">
      <c r="A1962" s="5">
        <v>79</v>
      </c>
      <c r="B1962" s="5" t="s">
        <v>273</v>
      </c>
      <c r="C1962" s="5" t="s">
        <v>253</v>
      </c>
      <c r="D1962" s="8" t="s">
        <v>336</v>
      </c>
      <c r="E1962" s="6">
        <v>94.5</v>
      </c>
      <c r="F1962" s="6">
        <v>87.3</v>
      </c>
      <c r="G1962" s="6">
        <v>6.7</v>
      </c>
      <c r="H1962" s="5" t="s">
        <v>120</v>
      </c>
      <c r="I1962" s="6">
        <f t="shared" si="120"/>
        <v>7.2</v>
      </c>
      <c r="J1962" s="5" t="str">
        <f>IF(H1962="否","不适用",IF(AND(ISNUMBER(E1962),ISNUMBER(F1962)),IF(I1962&gt;规则与名单!$B$2,"是","否"),"未判定"))</f>
        <v>不适用</v>
      </c>
      <c r="K1962" s="5" t="str">
        <f t="shared" si="121"/>
        <v>非测试日纯氢</v>
      </c>
      <c r="L1962" s="6">
        <f t="shared" si="122"/>
        <v>6.7</v>
      </c>
      <c r="M1962" s="5">
        <f t="shared" si="123"/>
        <v>0</v>
      </c>
      <c r="N1962" s="5" t="s">
        <v>9228</v>
      </c>
      <c r="O1962" s="5" t="s">
        <v>9229</v>
      </c>
      <c r="P1962" s="5" t="s">
        <v>9230</v>
      </c>
    </row>
    <row r="1963" ht="19" customHeight="1" spans="1:16">
      <c r="A1963" s="5">
        <v>79</v>
      </c>
      <c r="B1963" s="5" t="s">
        <v>273</v>
      </c>
      <c r="C1963" s="5" t="s">
        <v>253</v>
      </c>
      <c r="D1963" s="8" t="s">
        <v>653</v>
      </c>
      <c r="E1963" s="6">
        <v>115.8</v>
      </c>
      <c r="F1963" s="6">
        <v>109.4</v>
      </c>
      <c r="G1963" s="6">
        <v>12.6</v>
      </c>
      <c r="H1963" s="5" t="s">
        <v>120</v>
      </c>
      <c r="I1963" s="6">
        <f t="shared" si="120"/>
        <v>6.39999999999999</v>
      </c>
      <c r="J1963" s="5" t="str">
        <f>IF(H1963="否","不适用",IF(AND(ISNUMBER(E1963),ISNUMBER(F1963)),IF(I1963&gt;规则与名单!$B$2,"是","否"),"未判定"))</f>
        <v>不适用</v>
      </c>
      <c r="K1963" s="5" t="str">
        <f t="shared" si="121"/>
        <v>非测试日纯氢</v>
      </c>
      <c r="L1963" s="6">
        <f t="shared" si="122"/>
        <v>12.6</v>
      </c>
      <c r="M1963" s="5">
        <f t="shared" si="123"/>
        <v>0</v>
      </c>
      <c r="N1963" s="5" t="s">
        <v>9231</v>
      </c>
      <c r="O1963" s="5" t="s">
        <v>9232</v>
      </c>
      <c r="P1963" s="5" t="s">
        <v>9233</v>
      </c>
    </row>
    <row r="1964" ht="19" customHeight="1" spans="1:16">
      <c r="A1964" s="5">
        <v>79</v>
      </c>
      <c r="B1964" s="5" t="s">
        <v>273</v>
      </c>
      <c r="C1964" s="5" t="s">
        <v>253</v>
      </c>
      <c r="D1964" s="8" t="s">
        <v>140</v>
      </c>
      <c r="E1964" s="6">
        <v>61.1</v>
      </c>
      <c r="F1964" s="6">
        <v>57</v>
      </c>
      <c r="G1964" s="6">
        <v>11.1</v>
      </c>
      <c r="H1964" s="5" t="s">
        <v>120</v>
      </c>
      <c r="I1964" s="6">
        <f t="shared" si="120"/>
        <v>4.1</v>
      </c>
      <c r="J1964" s="5" t="str">
        <f>IF(H1964="否","不适用",IF(AND(ISNUMBER(E1964),ISNUMBER(F1964)),IF(I1964&gt;规则与名单!$B$2,"是","否"),"未判定"))</f>
        <v>不适用</v>
      </c>
      <c r="K1964" s="5" t="str">
        <f t="shared" si="121"/>
        <v>非测试日纯氢</v>
      </c>
      <c r="L1964" s="6">
        <f t="shared" si="122"/>
        <v>11.1</v>
      </c>
      <c r="M1964" s="5">
        <f t="shared" si="123"/>
        <v>0</v>
      </c>
      <c r="N1964" s="5" t="s">
        <v>9234</v>
      </c>
      <c r="O1964" s="5" t="s">
        <v>9235</v>
      </c>
      <c r="P1964" s="5" t="s">
        <v>9236</v>
      </c>
    </row>
    <row r="1965" ht="19" customHeight="1" spans="1:16">
      <c r="A1965" s="5">
        <v>79</v>
      </c>
      <c r="B1965" s="5" t="s">
        <v>273</v>
      </c>
      <c r="C1965" s="5" t="s">
        <v>253</v>
      </c>
      <c r="D1965" s="8" t="s">
        <v>115</v>
      </c>
      <c r="E1965" s="6"/>
      <c r="F1965" s="6">
        <v>166.9</v>
      </c>
      <c r="G1965" s="6"/>
      <c r="H1965" s="5" t="s">
        <v>120</v>
      </c>
      <c r="I1965" s="6" t="str">
        <f t="shared" si="120"/>
        <v/>
      </c>
      <c r="J1965" s="5" t="str">
        <f>IF(H1965="否","不适用",IF(AND(ISNUMBER(E1965),ISNUMBER(F1965)),IF(I1965&gt;规则与名单!$B$2,"是","否"),"未判定"))</f>
        <v>不适用</v>
      </c>
      <c r="K1965" s="5" t="str">
        <f t="shared" si="121"/>
        <v>缺失</v>
      </c>
      <c r="L1965" s="6" t="str">
        <f t="shared" si="122"/>
        <v/>
      </c>
      <c r="M1965" s="5">
        <f t="shared" si="123"/>
        <v>1</v>
      </c>
      <c r="N1965" s="5" t="s">
        <v>9237</v>
      </c>
      <c r="O1965" s="5" t="s">
        <v>9238</v>
      </c>
      <c r="P1965" s="5" t="s">
        <v>9239</v>
      </c>
    </row>
    <row r="1966" ht="19" customHeight="1" spans="1:16">
      <c r="A1966" s="5">
        <v>80</v>
      </c>
      <c r="B1966" s="5" t="s">
        <v>274</v>
      </c>
      <c r="C1966" s="5" t="s">
        <v>253</v>
      </c>
      <c r="D1966" s="8" t="s">
        <v>114</v>
      </c>
      <c r="E1966" s="6">
        <v>223.9</v>
      </c>
      <c r="F1966" s="6">
        <v>211.9</v>
      </c>
      <c r="G1966" s="6">
        <v>26.9</v>
      </c>
      <c r="H1966" s="5" t="s">
        <v>120</v>
      </c>
      <c r="I1966" s="6">
        <f t="shared" si="120"/>
        <v>12</v>
      </c>
      <c r="J1966" s="5" t="str">
        <f>IF(H1966="否","不适用",IF(AND(ISNUMBER(E1966),ISNUMBER(F1966)),IF(I1966&gt;规则与名单!$B$2,"是","否"),"未判定"))</f>
        <v>不适用</v>
      </c>
      <c r="K1966" s="5" t="str">
        <f t="shared" si="121"/>
        <v>非测试日纯氢</v>
      </c>
      <c r="L1966" s="6">
        <f t="shared" si="122"/>
        <v>26.9</v>
      </c>
      <c r="M1966" s="5">
        <f t="shared" si="123"/>
        <v>0</v>
      </c>
      <c r="N1966" s="5" t="s">
        <v>9240</v>
      </c>
      <c r="O1966" s="5" t="s">
        <v>9241</v>
      </c>
      <c r="P1966" s="5" t="s">
        <v>9242</v>
      </c>
    </row>
    <row r="1967" ht="19" customHeight="1" spans="1:16">
      <c r="A1967" s="5">
        <v>80</v>
      </c>
      <c r="B1967" s="5" t="s">
        <v>274</v>
      </c>
      <c r="C1967" s="5" t="s">
        <v>253</v>
      </c>
      <c r="D1967" s="8" t="s">
        <v>605</v>
      </c>
      <c r="E1967" s="6">
        <v>364.8</v>
      </c>
      <c r="F1967" s="6">
        <v>344.6</v>
      </c>
      <c r="G1967" s="6">
        <v>32.1</v>
      </c>
      <c r="H1967" s="5" t="s">
        <v>120</v>
      </c>
      <c r="I1967" s="6">
        <f t="shared" si="120"/>
        <v>20.2</v>
      </c>
      <c r="J1967" s="5" t="str">
        <f>IF(H1967="否","不适用",IF(AND(ISNUMBER(E1967),ISNUMBER(F1967)),IF(I1967&gt;规则与名单!$B$2,"是","否"),"未判定"))</f>
        <v>不适用</v>
      </c>
      <c r="K1967" s="5" t="str">
        <f t="shared" si="121"/>
        <v>非测试日纯氢</v>
      </c>
      <c r="L1967" s="6">
        <f t="shared" si="122"/>
        <v>32.1</v>
      </c>
      <c r="M1967" s="5">
        <f t="shared" si="123"/>
        <v>0</v>
      </c>
      <c r="N1967" s="5" t="s">
        <v>9243</v>
      </c>
      <c r="O1967" s="5" t="s">
        <v>9244</v>
      </c>
      <c r="P1967" s="5" t="s">
        <v>9245</v>
      </c>
    </row>
    <row r="1968" ht="19" customHeight="1" spans="1:16">
      <c r="A1968" s="5">
        <v>80</v>
      </c>
      <c r="B1968" s="5" t="s">
        <v>274</v>
      </c>
      <c r="C1968" s="5" t="s">
        <v>253</v>
      </c>
      <c r="D1968" s="8" t="s">
        <v>186</v>
      </c>
      <c r="E1968" s="6">
        <v>507.8</v>
      </c>
      <c r="F1968" s="6">
        <v>480.5</v>
      </c>
      <c r="G1968" s="6">
        <v>82.7</v>
      </c>
      <c r="H1968" s="5" t="s">
        <v>120</v>
      </c>
      <c r="I1968" s="6">
        <f t="shared" si="120"/>
        <v>27.3</v>
      </c>
      <c r="J1968" s="5" t="str">
        <f>IF(H1968="否","不适用",IF(AND(ISNUMBER(E1968),ISNUMBER(F1968)),IF(I1968&gt;规则与名单!$B$2,"是","否"),"未判定"))</f>
        <v>不适用</v>
      </c>
      <c r="K1968" s="5" t="str">
        <f t="shared" si="121"/>
        <v>非测试日纯氢</v>
      </c>
      <c r="L1968" s="6">
        <f t="shared" si="122"/>
        <v>82.7</v>
      </c>
      <c r="M1968" s="5">
        <f t="shared" si="123"/>
        <v>0</v>
      </c>
      <c r="N1968" s="5" t="s">
        <v>9246</v>
      </c>
      <c r="O1968" s="5" t="s">
        <v>9247</v>
      </c>
      <c r="P1968" s="5" t="s">
        <v>9248</v>
      </c>
    </row>
    <row r="1969" ht="19" customHeight="1" spans="1:16">
      <c r="A1969" s="5">
        <v>80</v>
      </c>
      <c r="B1969" s="5" t="s">
        <v>274</v>
      </c>
      <c r="C1969" s="5" t="s">
        <v>253</v>
      </c>
      <c r="D1969" s="8" t="s">
        <v>165</v>
      </c>
      <c r="E1969" s="6">
        <v>290.4</v>
      </c>
      <c r="F1969" s="6">
        <v>308.6</v>
      </c>
      <c r="G1969" s="6">
        <v>25.8</v>
      </c>
      <c r="H1969" s="5" t="s">
        <v>120</v>
      </c>
      <c r="I1969" s="6">
        <f t="shared" si="120"/>
        <v>-18.2</v>
      </c>
      <c r="J1969" s="5" t="str">
        <f>IF(H1969="否","不适用",IF(AND(ISNUMBER(E1969),ISNUMBER(F1969)),IF(I1969&gt;规则与名单!$B$2,"是","否"),"未判定"))</f>
        <v>不适用</v>
      </c>
      <c r="K1969" s="5" t="str">
        <f t="shared" si="121"/>
        <v>非测试日纯氢</v>
      </c>
      <c r="L1969" s="6">
        <f t="shared" si="122"/>
        <v>25.8</v>
      </c>
      <c r="M1969" s="5">
        <f t="shared" si="123"/>
        <v>0</v>
      </c>
      <c r="N1969" s="5" t="s">
        <v>9249</v>
      </c>
      <c r="O1969" s="5" t="s">
        <v>9250</v>
      </c>
      <c r="P1969" s="5" t="s">
        <v>9251</v>
      </c>
    </row>
    <row r="1970" ht="19" customHeight="1" spans="1:16">
      <c r="A1970" s="5">
        <v>80</v>
      </c>
      <c r="B1970" s="5" t="s">
        <v>274</v>
      </c>
      <c r="C1970" s="5" t="s">
        <v>253</v>
      </c>
      <c r="D1970" s="8" t="s">
        <v>151</v>
      </c>
      <c r="E1970" s="6">
        <v>381.5</v>
      </c>
      <c r="F1970" s="6">
        <v>425</v>
      </c>
      <c r="G1970" s="6">
        <v>34.6</v>
      </c>
      <c r="H1970" s="5" t="s">
        <v>120</v>
      </c>
      <c r="I1970" s="6">
        <f t="shared" si="120"/>
        <v>-43.5</v>
      </c>
      <c r="J1970" s="5" t="str">
        <f>IF(H1970="否","不适用",IF(AND(ISNUMBER(E1970),ISNUMBER(F1970)),IF(I1970&gt;规则与名单!$B$2,"是","否"),"未判定"))</f>
        <v>不适用</v>
      </c>
      <c r="K1970" s="5" t="str">
        <f t="shared" si="121"/>
        <v>非测试日纯氢</v>
      </c>
      <c r="L1970" s="6">
        <f t="shared" si="122"/>
        <v>34.6</v>
      </c>
      <c r="M1970" s="5">
        <f t="shared" si="123"/>
        <v>0</v>
      </c>
      <c r="N1970" s="5" t="s">
        <v>9252</v>
      </c>
      <c r="O1970" s="5" t="s">
        <v>9253</v>
      </c>
      <c r="P1970" s="5" t="s">
        <v>9254</v>
      </c>
    </row>
    <row r="1971" ht="19" customHeight="1" spans="1:16">
      <c r="A1971" s="5">
        <v>80</v>
      </c>
      <c r="B1971" s="5" t="s">
        <v>274</v>
      </c>
      <c r="C1971" s="5" t="s">
        <v>253</v>
      </c>
      <c r="D1971" s="8" t="s">
        <v>3358</v>
      </c>
      <c r="E1971" s="6">
        <v>210.4</v>
      </c>
      <c r="F1971" s="6">
        <v>100.6</v>
      </c>
      <c r="G1971" s="6">
        <v>9.5</v>
      </c>
      <c r="H1971" s="5" t="s">
        <v>120</v>
      </c>
      <c r="I1971" s="6">
        <f t="shared" si="120"/>
        <v>109.8</v>
      </c>
      <c r="J1971" s="5" t="str">
        <f>IF(H1971="否","不适用",IF(AND(ISNUMBER(E1971),ISNUMBER(F1971)),IF(I1971&gt;规则与名单!$B$2,"是","否"),"未判定"))</f>
        <v>不适用</v>
      </c>
      <c r="K1971" s="5" t="str">
        <f t="shared" si="121"/>
        <v>非测试日纯氢</v>
      </c>
      <c r="L1971" s="6">
        <f t="shared" si="122"/>
        <v>9.5</v>
      </c>
      <c r="M1971" s="5">
        <f t="shared" si="123"/>
        <v>0</v>
      </c>
      <c r="N1971" s="5" t="s">
        <v>9255</v>
      </c>
      <c r="O1971" s="5" t="s">
        <v>9256</v>
      </c>
      <c r="P1971" s="5" t="s">
        <v>9257</v>
      </c>
    </row>
    <row r="1972" ht="19" customHeight="1" spans="1:16">
      <c r="A1972" s="5">
        <v>80</v>
      </c>
      <c r="B1972" s="5" t="s">
        <v>274</v>
      </c>
      <c r="C1972" s="5" t="s">
        <v>253</v>
      </c>
      <c r="D1972" s="8" t="s">
        <v>272</v>
      </c>
      <c r="E1972" s="6">
        <v>290.7</v>
      </c>
      <c r="F1972" s="6">
        <v>274.7</v>
      </c>
      <c r="G1972" s="6">
        <v>18.9</v>
      </c>
      <c r="H1972" s="5" t="s">
        <v>120</v>
      </c>
      <c r="I1972" s="6">
        <f t="shared" si="120"/>
        <v>16</v>
      </c>
      <c r="J1972" s="5" t="str">
        <f>IF(H1972="否","不适用",IF(AND(ISNUMBER(E1972),ISNUMBER(F1972)),IF(I1972&gt;规则与名单!$B$2,"是","否"),"未判定"))</f>
        <v>不适用</v>
      </c>
      <c r="K1972" s="5" t="str">
        <f t="shared" si="121"/>
        <v>非测试日纯氢</v>
      </c>
      <c r="L1972" s="6">
        <f t="shared" si="122"/>
        <v>18.9</v>
      </c>
      <c r="M1972" s="5">
        <f t="shared" si="123"/>
        <v>0</v>
      </c>
      <c r="N1972" s="5" t="s">
        <v>9258</v>
      </c>
      <c r="O1972" s="5" t="s">
        <v>9259</v>
      </c>
      <c r="P1972" s="5" t="s">
        <v>9260</v>
      </c>
    </row>
    <row r="1973" ht="19" customHeight="1" spans="1:16">
      <c r="A1973" s="5">
        <v>80</v>
      </c>
      <c r="B1973" s="5" t="s">
        <v>274</v>
      </c>
      <c r="C1973" s="5" t="s">
        <v>253</v>
      </c>
      <c r="D1973" s="8" t="s">
        <v>506</v>
      </c>
      <c r="E1973" s="6">
        <v>416.9</v>
      </c>
      <c r="F1973" s="6">
        <v>394.3</v>
      </c>
      <c r="G1973" s="6">
        <v>36.9</v>
      </c>
      <c r="H1973" s="5" t="s">
        <v>120</v>
      </c>
      <c r="I1973" s="6">
        <f t="shared" si="120"/>
        <v>22.6</v>
      </c>
      <c r="J1973" s="5" t="str">
        <f>IF(H1973="否","不适用",IF(AND(ISNUMBER(E1973),ISNUMBER(F1973)),IF(I1973&gt;规则与名单!$B$2,"是","否"),"未判定"))</f>
        <v>不适用</v>
      </c>
      <c r="K1973" s="5" t="str">
        <f t="shared" si="121"/>
        <v>非测试日纯氢</v>
      </c>
      <c r="L1973" s="6">
        <f t="shared" si="122"/>
        <v>36.9</v>
      </c>
      <c r="M1973" s="5">
        <f t="shared" si="123"/>
        <v>0</v>
      </c>
      <c r="N1973" s="5" t="s">
        <v>9261</v>
      </c>
      <c r="O1973" s="5" t="s">
        <v>9262</v>
      </c>
      <c r="P1973" s="5" t="s">
        <v>9263</v>
      </c>
    </row>
    <row r="1974" ht="19" customHeight="1" spans="1:16">
      <c r="A1974" s="5">
        <v>80</v>
      </c>
      <c r="B1974" s="5" t="s">
        <v>274</v>
      </c>
      <c r="C1974" s="5" t="s">
        <v>253</v>
      </c>
      <c r="D1974" s="8" t="s">
        <v>673</v>
      </c>
      <c r="E1974" s="6">
        <v>450.5</v>
      </c>
      <c r="F1974" s="6">
        <v>426.1</v>
      </c>
      <c r="G1974" s="6">
        <v>35.3</v>
      </c>
      <c r="H1974" s="5" t="s">
        <v>120</v>
      </c>
      <c r="I1974" s="6">
        <f t="shared" si="120"/>
        <v>24.4</v>
      </c>
      <c r="J1974" s="5" t="str">
        <f>IF(H1974="否","不适用",IF(AND(ISNUMBER(E1974),ISNUMBER(F1974)),IF(I1974&gt;规则与名单!$B$2,"是","否"),"未判定"))</f>
        <v>不适用</v>
      </c>
      <c r="K1974" s="5" t="str">
        <f t="shared" si="121"/>
        <v>非测试日纯氢</v>
      </c>
      <c r="L1974" s="6">
        <f t="shared" si="122"/>
        <v>35.3</v>
      </c>
      <c r="M1974" s="5">
        <f t="shared" si="123"/>
        <v>0</v>
      </c>
      <c r="N1974" s="5" t="s">
        <v>9264</v>
      </c>
      <c r="O1974" s="5" t="s">
        <v>9265</v>
      </c>
      <c r="P1974" s="5" t="s">
        <v>9266</v>
      </c>
    </row>
    <row r="1975" ht="19" customHeight="1" spans="1:16">
      <c r="A1975" s="5">
        <v>80</v>
      </c>
      <c r="B1975" s="5" t="s">
        <v>274</v>
      </c>
      <c r="C1975" s="5" t="s">
        <v>253</v>
      </c>
      <c r="D1975" s="8" t="s">
        <v>183</v>
      </c>
      <c r="E1975" s="6">
        <v>416.1</v>
      </c>
      <c r="F1975" s="6">
        <v>393.9</v>
      </c>
      <c r="G1975" s="6">
        <v>30.6</v>
      </c>
      <c r="H1975" s="5" t="s">
        <v>120</v>
      </c>
      <c r="I1975" s="6">
        <f t="shared" si="120"/>
        <v>22.2</v>
      </c>
      <c r="J1975" s="5" t="str">
        <f>IF(H1975="否","不适用",IF(AND(ISNUMBER(E1975),ISNUMBER(F1975)),IF(I1975&gt;规则与名单!$B$2,"是","否"),"未判定"))</f>
        <v>不适用</v>
      </c>
      <c r="K1975" s="5" t="str">
        <f t="shared" si="121"/>
        <v>非测试日纯氢</v>
      </c>
      <c r="L1975" s="6">
        <f t="shared" si="122"/>
        <v>30.6</v>
      </c>
      <c r="M1975" s="5">
        <f t="shared" si="123"/>
        <v>0</v>
      </c>
      <c r="N1975" s="5" t="s">
        <v>9267</v>
      </c>
      <c r="O1975" s="5" t="s">
        <v>9268</v>
      </c>
      <c r="P1975" s="5" t="s">
        <v>9269</v>
      </c>
    </row>
    <row r="1976" ht="19" customHeight="1" spans="1:16">
      <c r="A1976" s="5">
        <v>80</v>
      </c>
      <c r="B1976" s="5" t="s">
        <v>274</v>
      </c>
      <c r="C1976" s="5" t="s">
        <v>253</v>
      </c>
      <c r="D1976" s="8" t="s">
        <v>431</v>
      </c>
      <c r="E1976" s="6">
        <v>368.8</v>
      </c>
      <c r="F1976" s="6">
        <v>357.6</v>
      </c>
      <c r="G1976" s="6">
        <v>40.2</v>
      </c>
      <c r="H1976" s="5" t="s">
        <v>120</v>
      </c>
      <c r="I1976" s="6">
        <f t="shared" si="120"/>
        <v>11.2</v>
      </c>
      <c r="J1976" s="5" t="str">
        <f>IF(H1976="否","不适用",IF(AND(ISNUMBER(E1976),ISNUMBER(F1976)),IF(I1976&gt;规则与名单!$B$2,"是","否"),"未判定"))</f>
        <v>不适用</v>
      </c>
      <c r="K1976" s="5" t="str">
        <f t="shared" si="121"/>
        <v>非测试日纯氢</v>
      </c>
      <c r="L1976" s="6">
        <f t="shared" si="122"/>
        <v>40.2</v>
      </c>
      <c r="M1976" s="5">
        <f t="shared" si="123"/>
        <v>0</v>
      </c>
      <c r="N1976" s="5" t="s">
        <v>9270</v>
      </c>
      <c r="O1976" s="5" t="s">
        <v>9271</v>
      </c>
      <c r="P1976" s="5" t="s">
        <v>9272</v>
      </c>
    </row>
    <row r="1977" ht="19" customHeight="1" spans="1:16">
      <c r="A1977" s="5">
        <v>80</v>
      </c>
      <c r="B1977" s="5" t="s">
        <v>274</v>
      </c>
      <c r="C1977" s="5" t="s">
        <v>253</v>
      </c>
      <c r="D1977" s="8" t="s">
        <v>3377</v>
      </c>
      <c r="E1977" s="6">
        <v>188.1</v>
      </c>
      <c r="F1977" s="6">
        <v>169.6</v>
      </c>
      <c r="G1977" s="6">
        <v>13.1</v>
      </c>
      <c r="H1977" s="5" t="s">
        <v>120</v>
      </c>
      <c r="I1977" s="6">
        <f t="shared" si="120"/>
        <v>18.5</v>
      </c>
      <c r="J1977" s="5" t="str">
        <f>IF(H1977="否","不适用",IF(AND(ISNUMBER(E1977),ISNUMBER(F1977)),IF(I1977&gt;规则与名单!$B$2,"是","否"),"未判定"))</f>
        <v>不适用</v>
      </c>
      <c r="K1977" s="5" t="str">
        <f t="shared" si="121"/>
        <v>非测试日纯氢</v>
      </c>
      <c r="L1977" s="6">
        <f t="shared" si="122"/>
        <v>13.1</v>
      </c>
      <c r="M1977" s="5">
        <f t="shared" si="123"/>
        <v>0</v>
      </c>
      <c r="N1977" s="5" t="s">
        <v>9273</v>
      </c>
      <c r="O1977" s="5" t="s">
        <v>9274</v>
      </c>
      <c r="P1977" s="5" t="s">
        <v>9275</v>
      </c>
    </row>
    <row r="1978" ht="19" customHeight="1" spans="1:16">
      <c r="A1978" s="5">
        <v>80</v>
      </c>
      <c r="B1978" s="5" t="s">
        <v>274</v>
      </c>
      <c r="C1978" s="5" t="s">
        <v>253</v>
      </c>
      <c r="D1978" s="8" t="s">
        <v>407</v>
      </c>
      <c r="E1978" s="6"/>
      <c r="F1978" s="6">
        <v>0</v>
      </c>
      <c r="G1978" s="6"/>
      <c r="H1978" s="5" t="s">
        <v>120</v>
      </c>
      <c r="I1978" s="6" t="str">
        <f t="shared" si="120"/>
        <v/>
      </c>
      <c r="J1978" s="5" t="str">
        <f>IF(H1978="否","不适用",IF(AND(ISNUMBER(E1978),ISNUMBER(F1978)),IF(I1978&gt;规则与名单!$B$2,"是","否"),"未判定"))</f>
        <v>不适用</v>
      </c>
      <c r="K1978" s="5" t="str">
        <f t="shared" si="121"/>
        <v>缺失</v>
      </c>
      <c r="L1978" s="6" t="str">
        <f t="shared" si="122"/>
        <v/>
      </c>
      <c r="M1978" s="5">
        <f t="shared" si="123"/>
        <v>1</v>
      </c>
      <c r="N1978" s="5" t="s">
        <v>9276</v>
      </c>
      <c r="O1978" s="5" t="s">
        <v>9277</v>
      </c>
      <c r="P1978" s="5" t="s">
        <v>9278</v>
      </c>
    </row>
    <row r="1979" ht="19" customHeight="1" spans="1:16">
      <c r="A1979" s="5">
        <v>80</v>
      </c>
      <c r="B1979" s="5" t="s">
        <v>274</v>
      </c>
      <c r="C1979" s="5" t="s">
        <v>253</v>
      </c>
      <c r="D1979" s="8" t="s">
        <v>411</v>
      </c>
      <c r="E1979" s="6">
        <v>199</v>
      </c>
      <c r="F1979" s="6">
        <v>188.7</v>
      </c>
      <c r="G1979" s="6">
        <v>14.4</v>
      </c>
      <c r="H1979" s="5" t="s">
        <v>120</v>
      </c>
      <c r="I1979" s="6">
        <f t="shared" si="120"/>
        <v>10.3</v>
      </c>
      <c r="J1979" s="5" t="str">
        <f>IF(H1979="否","不适用",IF(AND(ISNUMBER(E1979),ISNUMBER(F1979)),IF(I1979&gt;规则与名单!$B$2,"是","否"),"未判定"))</f>
        <v>不适用</v>
      </c>
      <c r="K1979" s="5" t="str">
        <f t="shared" si="121"/>
        <v>非测试日纯氢</v>
      </c>
      <c r="L1979" s="6">
        <f t="shared" si="122"/>
        <v>14.4</v>
      </c>
      <c r="M1979" s="5">
        <f t="shared" si="123"/>
        <v>0</v>
      </c>
      <c r="N1979" s="5" t="s">
        <v>9279</v>
      </c>
      <c r="O1979" s="5" t="s">
        <v>9280</v>
      </c>
      <c r="P1979" s="5" t="s">
        <v>9281</v>
      </c>
    </row>
    <row r="1980" ht="19" customHeight="1" spans="1:16">
      <c r="A1980" s="5">
        <v>80</v>
      </c>
      <c r="B1980" s="5" t="s">
        <v>274</v>
      </c>
      <c r="C1980" s="5" t="s">
        <v>253</v>
      </c>
      <c r="D1980" s="8" t="s">
        <v>251</v>
      </c>
      <c r="E1980" s="6">
        <v>381.6</v>
      </c>
      <c r="F1980" s="6">
        <v>360.8</v>
      </c>
      <c r="G1980" s="6">
        <v>29.4</v>
      </c>
      <c r="H1980" s="5" t="s">
        <v>120</v>
      </c>
      <c r="I1980" s="6">
        <f t="shared" si="120"/>
        <v>20.8</v>
      </c>
      <c r="J1980" s="5" t="str">
        <f>IF(H1980="否","不适用",IF(AND(ISNUMBER(E1980),ISNUMBER(F1980)),IF(I1980&gt;规则与名单!$B$2,"是","否"),"未判定"))</f>
        <v>不适用</v>
      </c>
      <c r="K1980" s="5" t="str">
        <f t="shared" si="121"/>
        <v>非测试日纯氢</v>
      </c>
      <c r="L1980" s="6">
        <f t="shared" si="122"/>
        <v>29.4</v>
      </c>
      <c r="M1980" s="5">
        <f t="shared" si="123"/>
        <v>0</v>
      </c>
      <c r="N1980" s="5" t="s">
        <v>9282</v>
      </c>
      <c r="O1980" s="5" t="s">
        <v>9283</v>
      </c>
      <c r="P1980" s="5" t="s">
        <v>9284</v>
      </c>
    </row>
    <row r="1981" ht="19" customHeight="1" spans="1:16">
      <c r="A1981" s="5">
        <v>80</v>
      </c>
      <c r="B1981" s="5" t="s">
        <v>274</v>
      </c>
      <c r="C1981" s="5" t="s">
        <v>253</v>
      </c>
      <c r="D1981" s="8" t="s">
        <v>472</v>
      </c>
      <c r="E1981" s="6">
        <v>262.8</v>
      </c>
      <c r="F1981" s="6">
        <v>248.7</v>
      </c>
      <c r="G1981" s="6">
        <v>9</v>
      </c>
      <c r="H1981" s="5" t="s">
        <v>120</v>
      </c>
      <c r="I1981" s="6">
        <f t="shared" si="120"/>
        <v>14.1</v>
      </c>
      <c r="J1981" s="5" t="str">
        <f>IF(H1981="否","不适用",IF(AND(ISNUMBER(E1981),ISNUMBER(F1981)),IF(I1981&gt;规则与名单!$B$2,"是","否"),"未判定"))</f>
        <v>不适用</v>
      </c>
      <c r="K1981" s="5" t="str">
        <f t="shared" si="121"/>
        <v>非测试日纯氢</v>
      </c>
      <c r="L1981" s="6">
        <f t="shared" si="122"/>
        <v>9</v>
      </c>
      <c r="M1981" s="5">
        <f t="shared" si="123"/>
        <v>0</v>
      </c>
      <c r="N1981" s="5" t="s">
        <v>9285</v>
      </c>
      <c r="O1981" s="5" t="s">
        <v>9286</v>
      </c>
      <c r="P1981" s="5" t="s">
        <v>9287</v>
      </c>
    </row>
    <row r="1982" ht="19" customHeight="1" spans="1:16">
      <c r="A1982" s="5">
        <v>80</v>
      </c>
      <c r="B1982" s="5" t="s">
        <v>274</v>
      </c>
      <c r="C1982" s="5" t="s">
        <v>253</v>
      </c>
      <c r="D1982" s="8" t="s">
        <v>466</v>
      </c>
      <c r="E1982" s="6">
        <v>182.5</v>
      </c>
      <c r="F1982" s="6">
        <v>172.6</v>
      </c>
      <c r="G1982" s="6">
        <v>12.6</v>
      </c>
      <c r="H1982" s="5" t="s">
        <v>120</v>
      </c>
      <c r="I1982" s="6">
        <f t="shared" si="120"/>
        <v>9.90000000000001</v>
      </c>
      <c r="J1982" s="5" t="str">
        <f>IF(H1982="否","不适用",IF(AND(ISNUMBER(E1982),ISNUMBER(F1982)),IF(I1982&gt;规则与名单!$B$2,"是","否"),"未判定"))</f>
        <v>不适用</v>
      </c>
      <c r="K1982" s="5" t="str">
        <f t="shared" si="121"/>
        <v>非测试日纯氢</v>
      </c>
      <c r="L1982" s="6">
        <f t="shared" si="122"/>
        <v>12.6</v>
      </c>
      <c r="M1982" s="5">
        <f t="shared" si="123"/>
        <v>0</v>
      </c>
      <c r="N1982" s="5" t="s">
        <v>9288</v>
      </c>
      <c r="O1982" s="5" t="s">
        <v>9289</v>
      </c>
      <c r="P1982" s="5" t="s">
        <v>9290</v>
      </c>
    </row>
    <row r="1983" ht="19" customHeight="1" spans="1:16">
      <c r="A1983" s="5">
        <v>80</v>
      </c>
      <c r="B1983" s="5" t="s">
        <v>274</v>
      </c>
      <c r="C1983" s="5" t="s">
        <v>253</v>
      </c>
      <c r="D1983" s="8" t="s">
        <v>333</v>
      </c>
      <c r="E1983" s="6">
        <v>187.3</v>
      </c>
      <c r="F1983" s="6">
        <v>177.4</v>
      </c>
      <c r="G1983" s="6">
        <v>2</v>
      </c>
      <c r="H1983" s="5" t="s">
        <v>120</v>
      </c>
      <c r="I1983" s="6">
        <f t="shared" si="120"/>
        <v>9.90000000000001</v>
      </c>
      <c r="J1983" s="5" t="str">
        <f>IF(H1983="否","不适用",IF(AND(ISNUMBER(E1983),ISNUMBER(F1983)),IF(I1983&gt;规则与名单!$B$2,"是","否"),"未判定"))</f>
        <v>不适用</v>
      </c>
      <c r="K1983" s="5" t="str">
        <f t="shared" si="121"/>
        <v>非测试日纯氢</v>
      </c>
      <c r="L1983" s="6">
        <f t="shared" si="122"/>
        <v>2</v>
      </c>
      <c r="M1983" s="5">
        <f t="shared" si="123"/>
        <v>0</v>
      </c>
      <c r="N1983" s="5" t="s">
        <v>9291</v>
      </c>
      <c r="O1983" s="5" t="s">
        <v>9292</v>
      </c>
      <c r="P1983" s="5" t="s">
        <v>9293</v>
      </c>
    </row>
    <row r="1984" ht="19" customHeight="1" spans="1:16">
      <c r="A1984" s="5">
        <v>80</v>
      </c>
      <c r="B1984" s="5" t="s">
        <v>274</v>
      </c>
      <c r="C1984" s="5" t="s">
        <v>253</v>
      </c>
      <c r="D1984" s="8" t="s">
        <v>175</v>
      </c>
      <c r="E1984" s="6">
        <v>186</v>
      </c>
      <c r="F1984" s="6">
        <v>176.1</v>
      </c>
      <c r="G1984" s="6">
        <v>11.7</v>
      </c>
      <c r="H1984" s="5" t="s">
        <v>120</v>
      </c>
      <c r="I1984" s="6">
        <f t="shared" si="120"/>
        <v>9.90000000000001</v>
      </c>
      <c r="J1984" s="5" t="str">
        <f>IF(H1984="否","不适用",IF(AND(ISNUMBER(E1984),ISNUMBER(F1984)),IF(I1984&gt;规则与名单!$B$2,"是","否"),"未判定"))</f>
        <v>不适用</v>
      </c>
      <c r="K1984" s="5" t="str">
        <f t="shared" si="121"/>
        <v>非测试日纯氢</v>
      </c>
      <c r="L1984" s="6">
        <f t="shared" si="122"/>
        <v>11.7</v>
      </c>
      <c r="M1984" s="5">
        <f t="shared" si="123"/>
        <v>0</v>
      </c>
      <c r="N1984" s="5" t="s">
        <v>9294</v>
      </c>
      <c r="O1984" s="5" t="s">
        <v>9295</v>
      </c>
      <c r="P1984" s="5" t="s">
        <v>9296</v>
      </c>
    </row>
    <row r="1985" ht="19" customHeight="1" spans="1:16">
      <c r="A1985" s="5">
        <v>80</v>
      </c>
      <c r="B1985" s="5" t="s">
        <v>274</v>
      </c>
      <c r="C1985" s="5" t="s">
        <v>253</v>
      </c>
      <c r="D1985" s="8" t="s">
        <v>3402</v>
      </c>
      <c r="E1985" s="6"/>
      <c r="F1985" s="6">
        <v>0</v>
      </c>
      <c r="G1985" s="6"/>
      <c r="H1985" s="5" t="s">
        <v>120</v>
      </c>
      <c r="I1985" s="6" t="str">
        <f t="shared" si="120"/>
        <v/>
      </c>
      <c r="J1985" s="5" t="str">
        <f>IF(H1985="否","不适用",IF(AND(ISNUMBER(E1985),ISNUMBER(F1985)),IF(I1985&gt;规则与名单!$B$2,"是","否"),"未判定"))</f>
        <v>不适用</v>
      </c>
      <c r="K1985" s="5" t="str">
        <f t="shared" si="121"/>
        <v>缺失</v>
      </c>
      <c r="L1985" s="6" t="str">
        <f t="shared" si="122"/>
        <v/>
      </c>
      <c r="M1985" s="5">
        <f t="shared" si="123"/>
        <v>1</v>
      </c>
      <c r="N1985" s="5" t="s">
        <v>9297</v>
      </c>
      <c r="O1985" s="5" t="s">
        <v>9298</v>
      </c>
      <c r="P1985" s="5" t="s">
        <v>9299</v>
      </c>
    </row>
    <row r="1986" ht="19" customHeight="1" spans="1:16">
      <c r="A1986" s="5">
        <v>80</v>
      </c>
      <c r="B1986" s="5" t="s">
        <v>274</v>
      </c>
      <c r="C1986" s="5" t="s">
        <v>253</v>
      </c>
      <c r="D1986" s="8" t="s">
        <v>487</v>
      </c>
      <c r="E1986" s="6">
        <v>208.1</v>
      </c>
      <c r="F1986" s="6">
        <v>196.5</v>
      </c>
      <c r="G1986" s="6">
        <v>7.5</v>
      </c>
      <c r="H1986" s="5" t="s">
        <v>120</v>
      </c>
      <c r="I1986" s="6">
        <f t="shared" ref="I1986:I2049" si="124">IF(AND(ISNUMBER(E1986),ISNUMBER(F1986)),E1986-F1986,"")</f>
        <v>11.6</v>
      </c>
      <c r="J1986" s="5" t="str">
        <f>IF(H1986="否","不适用",IF(AND(ISNUMBER(E1986),ISNUMBER(F1986)),IF(I1986&gt;规则与名单!$B$2,"是","否"),"未判定"))</f>
        <v>不适用</v>
      </c>
      <c r="K1986" s="5" t="str">
        <f t="shared" ref="K1986:K2049" si="125">IF(J1986="是",IF(ISNUMBER(F1986),"测试日GPS","缺失"),IF(ISNUMBER(G1986),"非测试日纯氢",IF(AND(H1986="是",J1986="未判定"),IF(ISNUMBER(F1986),"测试名单无纯氢GPS","缺失"),IF(ISNUMBER(E1986),"非测试日仪表","缺失"))))</f>
        <v>非测试日纯氢</v>
      </c>
      <c r="L1986" s="6">
        <f t="shared" ref="L1986:L2049" si="126">IF(K1986="缺失","",IF(K1986="非测试日纯氢",G1986,IF(K1986="非测试日仪表",E1986,F1986)))</f>
        <v>7.5</v>
      </c>
      <c r="M1986" s="5">
        <f t="shared" ref="M1986:M2049" si="127">IF(K1986="缺失",1,0)</f>
        <v>0</v>
      </c>
      <c r="N1986" s="5" t="s">
        <v>9300</v>
      </c>
      <c r="O1986" s="5" t="s">
        <v>9301</v>
      </c>
      <c r="P1986" s="5" t="s">
        <v>9302</v>
      </c>
    </row>
    <row r="1987" ht="19" customHeight="1" spans="1:16">
      <c r="A1987" s="5">
        <v>80</v>
      </c>
      <c r="B1987" s="5" t="s">
        <v>274</v>
      </c>
      <c r="C1987" s="5" t="s">
        <v>253</v>
      </c>
      <c r="D1987" s="8" t="s">
        <v>121</v>
      </c>
      <c r="E1987" s="6">
        <v>459.4</v>
      </c>
      <c r="F1987" s="6">
        <v>434.4</v>
      </c>
      <c r="G1987" s="6">
        <v>43.2</v>
      </c>
      <c r="H1987" s="5" t="s">
        <v>120</v>
      </c>
      <c r="I1987" s="6">
        <f t="shared" si="124"/>
        <v>25</v>
      </c>
      <c r="J1987" s="5" t="str">
        <f>IF(H1987="否","不适用",IF(AND(ISNUMBER(E1987),ISNUMBER(F1987)),IF(I1987&gt;规则与名单!$B$2,"是","否"),"未判定"))</f>
        <v>不适用</v>
      </c>
      <c r="K1987" s="5" t="str">
        <f t="shared" si="125"/>
        <v>非测试日纯氢</v>
      </c>
      <c r="L1987" s="6">
        <f t="shared" si="126"/>
        <v>43.2</v>
      </c>
      <c r="M1987" s="5">
        <f t="shared" si="127"/>
        <v>0</v>
      </c>
      <c r="N1987" s="5" t="s">
        <v>9303</v>
      </c>
      <c r="O1987" s="5" t="s">
        <v>9304</v>
      </c>
      <c r="P1987" s="5" t="s">
        <v>9305</v>
      </c>
    </row>
    <row r="1988" ht="19" customHeight="1" spans="1:16">
      <c r="A1988" s="5">
        <v>80</v>
      </c>
      <c r="B1988" s="5" t="s">
        <v>274</v>
      </c>
      <c r="C1988" s="5" t="s">
        <v>253</v>
      </c>
      <c r="D1988" s="8" t="s">
        <v>170</v>
      </c>
      <c r="E1988" s="6">
        <v>417.4</v>
      </c>
      <c r="F1988" s="6">
        <v>395.2</v>
      </c>
      <c r="G1988" s="6">
        <v>20.7</v>
      </c>
      <c r="H1988" s="5" t="s">
        <v>120</v>
      </c>
      <c r="I1988" s="6">
        <f t="shared" si="124"/>
        <v>22.2</v>
      </c>
      <c r="J1988" s="5" t="str">
        <f>IF(H1988="否","不适用",IF(AND(ISNUMBER(E1988),ISNUMBER(F1988)),IF(I1988&gt;规则与名单!$B$2,"是","否"),"未判定"))</f>
        <v>不适用</v>
      </c>
      <c r="K1988" s="5" t="str">
        <f t="shared" si="125"/>
        <v>非测试日纯氢</v>
      </c>
      <c r="L1988" s="6">
        <f t="shared" si="126"/>
        <v>20.7</v>
      </c>
      <c r="M1988" s="5">
        <f t="shared" si="127"/>
        <v>0</v>
      </c>
      <c r="N1988" s="5" t="s">
        <v>9306</v>
      </c>
      <c r="O1988" s="5" t="s">
        <v>9307</v>
      </c>
      <c r="P1988" s="5" t="s">
        <v>9308</v>
      </c>
    </row>
    <row r="1989" ht="19" customHeight="1" spans="1:16">
      <c r="A1989" s="5">
        <v>80</v>
      </c>
      <c r="B1989" s="5" t="s">
        <v>274</v>
      </c>
      <c r="C1989" s="5" t="s">
        <v>253</v>
      </c>
      <c r="D1989" s="8" t="s">
        <v>644</v>
      </c>
      <c r="E1989" s="6">
        <v>365.9</v>
      </c>
      <c r="F1989" s="6">
        <v>346</v>
      </c>
      <c r="G1989" s="6">
        <v>16.4</v>
      </c>
      <c r="H1989" s="5" t="s">
        <v>120</v>
      </c>
      <c r="I1989" s="6">
        <f t="shared" si="124"/>
        <v>19.9</v>
      </c>
      <c r="J1989" s="5" t="str">
        <f>IF(H1989="否","不适用",IF(AND(ISNUMBER(E1989),ISNUMBER(F1989)),IF(I1989&gt;规则与名单!$B$2,"是","否"),"未判定"))</f>
        <v>不适用</v>
      </c>
      <c r="K1989" s="5" t="str">
        <f t="shared" si="125"/>
        <v>非测试日纯氢</v>
      </c>
      <c r="L1989" s="6">
        <f t="shared" si="126"/>
        <v>16.4</v>
      </c>
      <c r="M1989" s="5">
        <f t="shared" si="127"/>
        <v>0</v>
      </c>
      <c r="N1989" s="5" t="s">
        <v>9309</v>
      </c>
      <c r="O1989" s="5" t="s">
        <v>9310</v>
      </c>
      <c r="P1989" s="5" t="s">
        <v>9311</v>
      </c>
    </row>
    <row r="1990" ht="19" customHeight="1" spans="1:16">
      <c r="A1990" s="5">
        <v>80</v>
      </c>
      <c r="B1990" s="5" t="s">
        <v>274</v>
      </c>
      <c r="C1990" s="5" t="s">
        <v>253</v>
      </c>
      <c r="D1990" s="8" t="s">
        <v>3418</v>
      </c>
      <c r="E1990" s="6">
        <v>175.2</v>
      </c>
      <c r="F1990" s="6">
        <v>165.7</v>
      </c>
      <c r="G1990" s="6">
        <v>18.7</v>
      </c>
      <c r="H1990" s="5" t="s">
        <v>120</v>
      </c>
      <c r="I1990" s="6">
        <f t="shared" si="124"/>
        <v>9.5</v>
      </c>
      <c r="J1990" s="5" t="str">
        <f>IF(H1990="否","不适用",IF(AND(ISNUMBER(E1990),ISNUMBER(F1990)),IF(I1990&gt;规则与名单!$B$2,"是","否"),"未判定"))</f>
        <v>不适用</v>
      </c>
      <c r="K1990" s="5" t="str">
        <f t="shared" si="125"/>
        <v>非测试日纯氢</v>
      </c>
      <c r="L1990" s="6">
        <f t="shared" si="126"/>
        <v>18.7</v>
      </c>
      <c r="M1990" s="5">
        <f t="shared" si="127"/>
        <v>0</v>
      </c>
      <c r="N1990" s="5" t="s">
        <v>9312</v>
      </c>
      <c r="O1990" s="5" t="s">
        <v>9313</v>
      </c>
      <c r="P1990" s="5" t="s">
        <v>9314</v>
      </c>
    </row>
    <row r="1991" ht="19" customHeight="1" spans="1:16">
      <c r="A1991" s="5">
        <v>80</v>
      </c>
      <c r="B1991" s="5" t="s">
        <v>274</v>
      </c>
      <c r="C1991" s="5" t="s">
        <v>253</v>
      </c>
      <c r="D1991" s="8" t="s">
        <v>3422</v>
      </c>
      <c r="E1991" s="6">
        <v>68.5</v>
      </c>
      <c r="F1991" s="6">
        <v>73.1</v>
      </c>
      <c r="G1991" s="6">
        <v>3.4</v>
      </c>
      <c r="H1991" s="5" t="s">
        <v>120</v>
      </c>
      <c r="I1991" s="6">
        <f t="shared" si="124"/>
        <v>-4.59999999999999</v>
      </c>
      <c r="J1991" s="5" t="str">
        <f>IF(H1991="否","不适用",IF(AND(ISNUMBER(E1991),ISNUMBER(F1991)),IF(I1991&gt;规则与名单!$B$2,"是","否"),"未判定"))</f>
        <v>不适用</v>
      </c>
      <c r="K1991" s="5" t="str">
        <f t="shared" si="125"/>
        <v>非测试日纯氢</v>
      </c>
      <c r="L1991" s="6">
        <f t="shared" si="126"/>
        <v>3.4</v>
      </c>
      <c r="M1991" s="5">
        <f t="shared" si="127"/>
        <v>0</v>
      </c>
      <c r="N1991" s="5" t="s">
        <v>9315</v>
      </c>
      <c r="O1991" s="5" t="s">
        <v>9316</v>
      </c>
      <c r="P1991" s="5" t="s">
        <v>9317</v>
      </c>
    </row>
    <row r="1992" ht="19" customHeight="1" spans="1:16">
      <c r="A1992" s="5">
        <v>80</v>
      </c>
      <c r="B1992" s="5" t="s">
        <v>274</v>
      </c>
      <c r="C1992" s="5" t="s">
        <v>253</v>
      </c>
      <c r="D1992" s="8" t="s">
        <v>336</v>
      </c>
      <c r="E1992" s="6"/>
      <c r="F1992" s="6">
        <v>0</v>
      </c>
      <c r="G1992" s="6"/>
      <c r="H1992" s="5" t="s">
        <v>120</v>
      </c>
      <c r="I1992" s="6" t="str">
        <f t="shared" si="124"/>
        <v/>
      </c>
      <c r="J1992" s="5" t="str">
        <f>IF(H1992="否","不适用",IF(AND(ISNUMBER(E1992),ISNUMBER(F1992)),IF(I1992&gt;规则与名单!$B$2,"是","否"),"未判定"))</f>
        <v>不适用</v>
      </c>
      <c r="K1992" s="5" t="str">
        <f t="shared" si="125"/>
        <v>缺失</v>
      </c>
      <c r="L1992" s="6" t="str">
        <f t="shared" si="126"/>
        <v/>
      </c>
      <c r="M1992" s="5">
        <f t="shared" si="127"/>
        <v>1</v>
      </c>
      <c r="N1992" s="5" t="s">
        <v>9318</v>
      </c>
      <c r="O1992" s="5" t="s">
        <v>9319</v>
      </c>
      <c r="P1992" s="5" t="s">
        <v>9320</v>
      </c>
    </row>
    <row r="1993" ht="19" customHeight="1" spans="1:16">
      <c r="A1993" s="5">
        <v>80</v>
      </c>
      <c r="B1993" s="5" t="s">
        <v>274</v>
      </c>
      <c r="C1993" s="5" t="s">
        <v>253</v>
      </c>
      <c r="D1993" s="8" t="s">
        <v>653</v>
      </c>
      <c r="E1993" s="6"/>
      <c r="F1993" s="6">
        <v>0</v>
      </c>
      <c r="G1993" s="6"/>
      <c r="H1993" s="5" t="s">
        <v>120</v>
      </c>
      <c r="I1993" s="6" t="str">
        <f t="shared" si="124"/>
        <v/>
      </c>
      <c r="J1993" s="5" t="str">
        <f>IF(H1993="否","不适用",IF(AND(ISNUMBER(E1993),ISNUMBER(F1993)),IF(I1993&gt;规则与名单!$B$2,"是","否"),"未判定"))</f>
        <v>不适用</v>
      </c>
      <c r="K1993" s="5" t="str">
        <f t="shared" si="125"/>
        <v>缺失</v>
      </c>
      <c r="L1993" s="6" t="str">
        <f t="shared" si="126"/>
        <v/>
      </c>
      <c r="M1993" s="5">
        <f t="shared" si="127"/>
        <v>1</v>
      </c>
      <c r="N1993" s="5" t="s">
        <v>9321</v>
      </c>
      <c r="O1993" s="5" t="s">
        <v>9322</v>
      </c>
      <c r="P1993" s="5" t="s">
        <v>9323</v>
      </c>
    </row>
    <row r="1994" ht="19" customHeight="1" spans="1:16">
      <c r="A1994" s="5">
        <v>80</v>
      </c>
      <c r="B1994" s="5" t="s">
        <v>274</v>
      </c>
      <c r="C1994" s="5" t="s">
        <v>253</v>
      </c>
      <c r="D1994" s="8" t="s">
        <v>140</v>
      </c>
      <c r="E1994" s="6">
        <v>91.3</v>
      </c>
      <c r="F1994" s="6">
        <v>77.9</v>
      </c>
      <c r="G1994" s="6">
        <v>5.8</v>
      </c>
      <c r="H1994" s="5" t="s">
        <v>120</v>
      </c>
      <c r="I1994" s="6">
        <f t="shared" si="124"/>
        <v>13.4</v>
      </c>
      <c r="J1994" s="5" t="str">
        <f>IF(H1994="否","不适用",IF(AND(ISNUMBER(E1994),ISNUMBER(F1994)),IF(I1994&gt;规则与名单!$B$2,"是","否"),"未判定"))</f>
        <v>不适用</v>
      </c>
      <c r="K1994" s="5" t="str">
        <f t="shared" si="125"/>
        <v>非测试日纯氢</v>
      </c>
      <c r="L1994" s="6">
        <f t="shared" si="126"/>
        <v>5.8</v>
      </c>
      <c r="M1994" s="5">
        <f t="shared" si="127"/>
        <v>0</v>
      </c>
      <c r="N1994" s="5" t="s">
        <v>9324</v>
      </c>
      <c r="O1994" s="5" t="s">
        <v>9325</v>
      </c>
      <c r="P1994" s="5" t="s">
        <v>9326</v>
      </c>
    </row>
    <row r="1995" ht="19" customHeight="1" spans="1:16">
      <c r="A1995" s="5">
        <v>80</v>
      </c>
      <c r="B1995" s="5" t="s">
        <v>274</v>
      </c>
      <c r="C1995" s="5" t="s">
        <v>253</v>
      </c>
      <c r="D1995" s="8" t="s">
        <v>115</v>
      </c>
      <c r="E1995" s="6"/>
      <c r="F1995" s="6">
        <v>0</v>
      </c>
      <c r="G1995" s="6"/>
      <c r="H1995" s="5" t="s">
        <v>120</v>
      </c>
      <c r="I1995" s="6" t="str">
        <f t="shared" si="124"/>
        <v/>
      </c>
      <c r="J1995" s="5" t="str">
        <f>IF(H1995="否","不适用",IF(AND(ISNUMBER(E1995),ISNUMBER(F1995)),IF(I1995&gt;规则与名单!$B$2,"是","否"),"未判定"))</f>
        <v>不适用</v>
      </c>
      <c r="K1995" s="5" t="str">
        <f t="shared" si="125"/>
        <v>缺失</v>
      </c>
      <c r="L1995" s="6" t="str">
        <f t="shared" si="126"/>
        <v/>
      </c>
      <c r="M1995" s="5">
        <f t="shared" si="127"/>
        <v>1</v>
      </c>
      <c r="N1995" s="5" t="s">
        <v>9327</v>
      </c>
      <c r="O1995" s="5" t="s">
        <v>9328</v>
      </c>
      <c r="P1995" s="5" t="s">
        <v>9329</v>
      </c>
    </row>
    <row r="1996" ht="19" customHeight="1" spans="1:16">
      <c r="A1996" s="5">
        <v>81</v>
      </c>
      <c r="B1996" s="5" t="s">
        <v>276</v>
      </c>
      <c r="C1996" s="5" t="s">
        <v>253</v>
      </c>
      <c r="D1996" s="8" t="s">
        <v>114</v>
      </c>
      <c r="E1996" s="6">
        <v>45.1</v>
      </c>
      <c r="F1996" s="6">
        <v>43.1</v>
      </c>
      <c r="G1996" s="6">
        <v>45.1</v>
      </c>
      <c r="H1996" s="5" t="s">
        <v>120</v>
      </c>
      <c r="I1996" s="6">
        <f t="shared" si="124"/>
        <v>2</v>
      </c>
      <c r="J1996" s="5" t="str">
        <f>IF(H1996="否","不适用",IF(AND(ISNUMBER(E1996),ISNUMBER(F1996)),IF(I1996&gt;规则与名单!$B$2,"是","否"),"未判定"))</f>
        <v>不适用</v>
      </c>
      <c r="K1996" s="5" t="str">
        <f t="shared" si="125"/>
        <v>非测试日纯氢</v>
      </c>
      <c r="L1996" s="6">
        <f t="shared" si="126"/>
        <v>45.1</v>
      </c>
      <c r="M1996" s="5">
        <f t="shared" si="127"/>
        <v>0</v>
      </c>
      <c r="N1996" s="5" t="s">
        <v>9330</v>
      </c>
      <c r="O1996" s="5" t="s">
        <v>9331</v>
      </c>
      <c r="P1996" s="5" t="s">
        <v>9332</v>
      </c>
    </row>
    <row r="1997" ht="19" customHeight="1" spans="1:16">
      <c r="A1997" s="5">
        <v>81</v>
      </c>
      <c r="B1997" s="5" t="s">
        <v>276</v>
      </c>
      <c r="C1997" s="5" t="s">
        <v>253</v>
      </c>
      <c r="D1997" s="8" t="s">
        <v>605</v>
      </c>
      <c r="E1997" s="6">
        <v>63.6</v>
      </c>
      <c r="F1997" s="6">
        <v>60</v>
      </c>
      <c r="G1997" s="6">
        <v>63.6</v>
      </c>
      <c r="H1997" s="5" t="s">
        <v>120</v>
      </c>
      <c r="I1997" s="6">
        <f t="shared" si="124"/>
        <v>3.6</v>
      </c>
      <c r="J1997" s="5" t="str">
        <f>IF(H1997="否","不适用",IF(AND(ISNUMBER(E1997),ISNUMBER(F1997)),IF(I1997&gt;规则与名单!$B$2,"是","否"),"未判定"))</f>
        <v>不适用</v>
      </c>
      <c r="K1997" s="5" t="str">
        <f t="shared" si="125"/>
        <v>非测试日纯氢</v>
      </c>
      <c r="L1997" s="6">
        <f t="shared" si="126"/>
        <v>63.6</v>
      </c>
      <c r="M1997" s="5">
        <f t="shared" si="127"/>
        <v>0</v>
      </c>
      <c r="N1997" s="5" t="s">
        <v>9333</v>
      </c>
      <c r="O1997" s="5" t="s">
        <v>9334</v>
      </c>
      <c r="P1997" s="5" t="s">
        <v>9335</v>
      </c>
    </row>
    <row r="1998" ht="19" customHeight="1" spans="1:16">
      <c r="A1998" s="5">
        <v>81</v>
      </c>
      <c r="B1998" s="5" t="s">
        <v>276</v>
      </c>
      <c r="C1998" s="5" t="s">
        <v>253</v>
      </c>
      <c r="D1998" s="8" t="s">
        <v>186</v>
      </c>
      <c r="E1998" s="6">
        <v>48.4</v>
      </c>
      <c r="F1998" s="6">
        <v>47.8</v>
      </c>
      <c r="G1998" s="6">
        <v>48.4</v>
      </c>
      <c r="H1998" s="5" t="s">
        <v>120</v>
      </c>
      <c r="I1998" s="6">
        <f t="shared" si="124"/>
        <v>0.600000000000001</v>
      </c>
      <c r="J1998" s="5" t="str">
        <f>IF(H1998="否","不适用",IF(AND(ISNUMBER(E1998),ISNUMBER(F1998)),IF(I1998&gt;规则与名单!$B$2,"是","否"),"未判定"))</f>
        <v>不适用</v>
      </c>
      <c r="K1998" s="5" t="str">
        <f t="shared" si="125"/>
        <v>非测试日纯氢</v>
      </c>
      <c r="L1998" s="6">
        <f t="shared" si="126"/>
        <v>48.4</v>
      </c>
      <c r="M1998" s="5">
        <f t="shared" si="127"/>
        <v>0</v>
      </c>
      <c r="N1998" s="5" t="s">
        <v>9336</v>
      </c>
      <c r="O1998" s="5" t="s">
        <v>9337</v>
      </c>
      <c r="P1998" s="5" t="s">
        <v>9338</v>
      </c>
    </row>
    <row r="1999" ht="19" customHeight="1" spans="1:16">
      <c r="A1999" s="5">
        <v>81</v>
      </c>
      <c r="B1999" s="5" t="s">
        <v>276</v>
      </c>
      <c r="C1999" s="5" t="s">
        <v>253</v>
      </c>
      <c r="D1999" s="8" t="s">
        <v>165</v>
      </c>
      <c r="E1999" s="6">
        <v>69.5</v>
      </c>
      <c r="F1999" s="6">
        <v>66.8</v>
      </c>
      <c r="G1999" s="6">
        <v>70.3</v>
      </c>
      <c r="H1999" s="5" t="s">
        <v>120</v>
      </c>
      <c r="I1999" s="6">
        <f t="shared" si="124"/>
        <v>2.7</v>
      </c>
      <c r="J1999" s="5" t="str">
        <f>IF(H1999="否","不适用",IF(AND(ISNUMBER(E1999),ISNUMBER(F1999)),IF(I1999&gt;规则与名单!$B$2,"是","否"),"未判定"))</f>
        <v>不适用</v>
      </c>
      <c r="K1999" s="5" t="str">
        <f t="shared" si="125"/>
        <v>非测试日纯氢</v>
      </c>
      <c r="L1999" s="6">
        <f t="shared" si="126"/>
        <v>70.3</v>
      </c>
      <c r="M1999" s="5">
        <f t="shared" si="127"/>
        <v>0</v>
      </c>
      <c r="N1999" s="5" t="s">
        <v>9339</v>
      </c>
      <c r="O1999" s="5" t="s">
        <v>9340</v>
      </c>
      <c r="P1999" s="5" t="s">
        <v>9341</v>
      </c>
    </row>
    <row r="2000" ht="19" customHeight="1" spans="1:16">
      <c r="A2000" s="5">
        <v>81</v>
      </c>
      <c r="B2000" s="5" t="s">
        <v>276</v>
      </c>
      <c r="C2000" s="5" t="s">
        <v>253</v>
      </c>
      <c r="D2000" s="8" t="s">
        <v>151</v>
      </c>
      <c r="E2000" s="6">
        <v>63.5</v>
      </c>
      <c r="F2000" s="6">
        <v>77.8</v>
      </c>
      <c r="G2000" s="6">
        <v>81.9</v>
      </c>
      <c r="H2000" s="5" t="s">
        <v>120</v>
      </c>
      <c r="I2000" s="6">
        <f t="shared" si="124"/>
        <v>-14.3</v>
      </c>
      <c r="J2000" s="5" t="str">
        <f>IF(H2000="否","不适用",IF(AND(ISNUMBER(E2000),ISNUMBER(F2000)),IF(I2000&gt;规则与名单!$B$2,"是","否"),"未判定"))</f>
        <v>不适用</v>
      </c>
      <c r="K2000" s="5" t="str">
        <f t="shared" si="125"/>
        <v>非测试日纯氢</v>
      </c>
      <c r="L2000" s="6">
        <f t="shared" si="126"/>
        <v>81.9</v>
      </c>
      <c r="M2000" s="5">
        <f t="shared" si="127"/>
        <v>0</v>
      </c>
      <c r="N2000" s="5" t="s">
        <v>9342</v>
      </c>
      <c r="O2000" s="5" t="s">
        <v>9343</v>
      </c>
      <c r="P2000" s="5" t="s">
        <v>9344</v>
      </c>
    </row>
    <row r="2001" ht="19" customHeight="1" spans="1:16">
      <c r="A2001" s="5">
        <v>81</v>
      </c>
      <c r="B2001" s="5" t="s">
        <v>276</v>
      </c>
      <c r="C2001" s="5" t="s">
        <v>253</v>
      </c>
      <c r="D2001" s="8" t="s">
        <v>3358</v>
      </c>
      <c r="E2001" s="6">
        <v>86.5</v>
      </c>
      <c r="F2001" s="6">
        <v>63.5</v>
      </c>
      <c r="G2001" s="6">
        <v>67.2</v>
      </c>
      <c r="H2001" s="5" t="s">
        <v>120</v>
      </c>
      <c r="I2001" s="6">
        <f t="shared" si="124"/>
        <v>23</v>
      </c>
      <c r="J2001" s="5" t="str">
        <f>IF(H2001="否","不适用",IF(AND(ISNUMBER(E2001),ISNUMBER(F2001)),IF(I2001&gt;规则与名单!$B$2,"是","否"),"未判定"))</f>
        <v>不适用</v>
      </c>
      <c r="K2001" s="5" t="str">
        <f t="shared" si="125"/>
        <v>非测试日纯氢</v>
      </c>
      <c r="L2001" s="6">
        <f t="shared" si="126"/>
        <v>67.2</v>
      </c>
      <c r="M2001" s="5">
        <f t="shared" si="127"/>
        <v>0</v>
      </c>
      <c r="N2001" s="5" t="s">
        <v>9345</v>
      </c>
      <c r="O2001" s="5" t="s">
        <v>9346</v>
      </c>
      <c r="P2001" s="5" t="s">
        <v>9347</v>
      </c>
    </row>
    <row r="2002" ht="19" customHeight="1" spans="1:16">
      <c r="A2002" s="5">
        <v>81</v>
      </c>
      <c r="B2002" s="5" t="s">
        <v>276</v>
      </c>
      <c r="C2002" s="5" t="s">
        <v>253</v>
      </c>
      <c r="D2002" s="8" t="s">
        <v>272</v>
      </c>
      <c r="E2002" s="6">
        <v>22.1</v>
      </c>
      <c r="F2002" s="6">
        <v>21.3</v>
      </c>
      <c r="G2002" s="6">
        <v>22.1</v>
      </c>
      <c r="H2002" s="5" t="s">
        <v>120</v>
      </c>
      <c r="I2002" s="6">
        <f t="shared" si="124"/>
        <v>0.800000000000001</v>
      </c>
      <c r="J2002" s="5" t="str">
        <f>IF(H2002="否","不适用",IF(AND(ISNUMBER(E2002),ISNUMBER(F2002)),IF(I2002&gt;规则与名单!$B$2,"是","否"),"未判定"))</f>
        <v>不适用</v>
      </c>
      <c r="K2002" s="5" t="str">
        <f t="shared" si="125"/>
        <v>非测试日纯氢</v>
      </c>
      <c r="L2002" s="6">
        <f t="shared" si="126"/>
        <v>22.1</v>
      </c>
      <c r="M2002" s="5">
        <f t="shared" si="127"/>
        <v>0</v>
      </c>
      <c r="N2002" s="5" t="s">
        <v>9348</v>
      </c>
      <c r="O2002" s="5" t="s">
        <v>9349</v>
      </c>
      <c r="P2002" s="5" t="s">
        <v>9350</v>
      </c>
    </row>
    <row r="2003" ht="19" customHeight="1" spans="1:16">
      <c r="A2003" s="5">
        <v>81</v>
      </c>
      <c r="B2003" s="5" t="s">
        <v>276</v>
      </c>
      <c r="C2003" s="5" t="s">
        <v>253</v>
      </c>
      <c r="D2003" s="8" t="s">
        <v>506</v>
      </c>
      <c r="E2003" s="6">
        <v>0</v>
      </c>
      <c r="F2003" s="6">
        <v>0</v>
      </c>
      <c r="G2003" s="6"/>
      <c r="H2003" s="5" t="s">
        <v>120</v>
      </c>
      <c r="I2003" s="6">
        <f t="shared" si="124"/>
        <v>0</v>
      </c>
      <c r="J2003" s="5" t="str">
        <f>IF(H2003="否","不适用",IF(AND(ISNUMBER(E2003),ISNUMBER(F2003)),IF(I2003&gt;规则与名单!$B$2,"是","否"),"未判定"))</f>
        <v>不适用</v>
      </c>
      <c r="K2003" s="5" t="str">
        <f t="shared" si="125"/>
        <v>非测试日仪表</v>
      </c>
      <c r="L2003" s="6">
        <f t="shared" si="126"/>
        <v>0</v>
      </c>
      <c r="M2003" s="5">
        <f t="shared" si="127"/>
        <v>0</v>
      </c>
      <c r="N2003" s="5" t="s">
        <v>9351</v>
      </c>
      <c r="O2003" s="5" t="s">
        <v>9352</v>
      </c>
      <c r="P2003" s="5" t="s">
        <v>9353</v>
      </c>
    </row>
    <row r="2004" ht="19" customHeight="1" spans="1:16">
      <c r="A2004" s="5">
        <v>81</v>
      </c>
      <c r="B2004" s="5" t="s">
        <v>276</v>
      </c>
      <c r="C2004" s="5" t="s">
        <v>253</v>
      </c>
      <c r="D2004" s="8" t="s">
        <v>673</v>
      </c>
      <c r="E2004" s="6">
        <v>66.4</v>
      </c>
      <c r="F2004" s="6">
        <v>63.1</v>
      </c>
      <c r="G2004" s="6">
        <v>66.4</v>
      </c>
      <c r="H2004" s="5" t="s">
        <v>120</v>
      </c>
      <c r="I2004" s="6">
        <f t="shared" si="124"/>
        <v>3.3</v>
      </c>
      <c r="J2004" s="5" t="str">
        <f>IF(H2004="否","不适用",IF(AND(ISNUMBER(E2004),ISNUMBER(F2004)),IF(I2004&gt;规则与名单!$B$2,"是","否"),"未判定"))</f>
        <v>不适用</v>
      </c>
      <c r="K2004" s="5" t="str">
        <f t="shared" si="125"/>
        <v>非测试日纯氢</v>
      </c>
      <c r="L2004" s="6">
        <f t="shared" si="126"/>
        <v>66.4</v>
      </c>
      <c r="M2004" s="5">
        <f t="shared" si="127"/>
        <v>0</v>
      </c>
      <c r="N2004" s="5" t="s">
        <v>9354</v>
      </c>
      <c r="O2004" s="5" t="s">
        <v>9355</v>
      </c>
      <c r="P2004" s="5" t="s">
        <v>9356</v>
      </c>
    </row>
    <row r="2005" ht="19" customHeight="1" spans="1:16">
      <c r="A2005" s="5">
        <v>81</v>
      </c>
      <c r="B2005" s="5" t="s">
        <v>276</v>
      </c>
      <c r="C2005" s="5" t="s">
        <v>253</v>
      </c>
      <c r="D2005" s="8" t="s">
        <v>183</v>
      </c>
      <c r="E2005" s="6">
        <v>47.4</v>
      </c>
      <c r="F2005" s="6">
        <v>44.7</v>
      </c>
      <c r="G2005" s="6">
        <v>47.4</v>
      </c>
      <c r="H2005" s="5" t="s">
        <v>120</v>
      </c>
      <c r="I2005" s="6">
        <f t="shared" si="124"/>
        <v>2.7</v>
      </c>
      <c r="J2005" s="5" t="str">
        <f>IF(H2005="否","不适用",IF(AND(ISNUMBER(E2005),ISNUMBER(F2005)),IF(I2005&gt;规则与名单!$B$2,"是","否"),"未判定"))</f>
        <v>不适用</v>
      </c>
      <c r="K2005" s="5" t="str">
        <f t="shared" si="125"/>
        <v>非测试日纯氢</v>
      </c>
      <c r="L2005" s="6">
        <f t="shared" si="126"/>
        <v>47.4</v>
      </c>
      <c r="M2005" s="5">
        <f t="shared" si="127"/>
        <v>0</v>
      </c>
      <c r="N2005" s="5" t="s">
        <v>9357</v>
      </c>
      <c r="O2005" s="5" t="s">
        <v>9358</v>
      </c>
      <c r="P2005" s="5" t="s">
        <v>9359</v>
      </c>
    </row>
    <row r="2006" ht="19" customHeight="1" spans="1:16">
      <c r="A2006" s="5">
        <v>81</v>
      </c>
      <c r="B2006" s="5" t="s">
        <v>276</v>
      </c>
      <c r="C2006" s="5" t="s">
        <v>253</v>
      </c>
      <c r="D2006" s="8" t="s">
        <v>431</v>
      </c>
      <c r="E2006" s="6"/>
      <c r="F2006" s="6">
        <v>21.1</v>
      </c>
      <c r="G2006" s="6">
        <v>22.3</v>
      </c>
      <c r="H2006" s="5" t="s">
        <v>120</v>
      </c>
      <c r="I2006" s="6" t="str">
        <f t="shared" si="124"/>
        <v/>
      </c>
      <c r="J2006" s="5" t="str">
        <f>IF(H2006="否","不适用",IF(AND(ISNUMBER(E2006),ISNUMBER(F2006)),IF(I2006&gt;规则与名单!$B$2,"是","否"),"未判定"))</f>
        <v>不适用</v>
      </c>
      <c r="K2006" s="5" t="str">
        <f t="shared" si="125"/>
        <v>非测试日纯氢</v>
      </c>
      <c r="L2006" s="6">
        <f t="shared" si="126"/>
        <v>22.3</v>
      </c>
      <c r="M2006" s="5">
        <f t="shared" si="127"/>
        <v>0</v>
      </c>
      <c r="N2006" s="5" t="s">
        <v>9360</v>
      </c>
      <c r="O2006" s="5" t="s">
        <v>9361</v>
      </c>
      <c r="P2006" s="5" t="s">
        <v>9362</v>
      </c>
    </row>
    <row r="2007" ht="19" customHeight="1" spans="1:16">
      <c r="A2007" s="5">
        <v>81</v>
      </c>
      <c r="B2007" s="5" t="s">
        <v>276</v>
      </c>
      <c r="C2007" s="5" t="s">
        <v>253</v>
      </c>
      <c r="D2007" s="8" t="s">
        <v>3377</v>
      </c>
      <c r="E2007" s="6">
        <v>69.6</v>
      </c>
      <c r="F2007" s="6">
        <v>44.7</v>
      </c>
      <c r="G2007" s="6">
        <v>47.3</v>
      </c>
      <c r="H2007" s="5" t="s">
        <v>120</v>
      </c>
      <c r="I2007" s="6">
        <f t="shared" si="124"/>
        <v>24.9</v>
      </c>
      <c r="J2007" s="5" t="str">
        <f>IF(H2007="否","不适用",IF(AND(ISNUMBER(E2007),ISNUMBER(F2007)),IF(I2007&gt;规则与名单!$B$2,"是","否"),"未判定"))</f>
        <v>不适用</v>
      </c>
      <c r="K2007" s="5" t="str">
        <f t="shared" si="125"/>
        <v>非测试日纯氢</v>
      </c>
      <c r="L2007" s="6">
        <f t="shared" si="126"/>
        <v>47.3</v>
      </c>
      <c r="M2007" s="5">
        <f t="shared" si="127"/>
        <v>0</v>
      </c>
      <c r="N2007" s="5" t="s">
        <v>9363</v>
      </c>
      <c r="O2007" s="5" t="s">
        <v>9364</v>
      </c>
      <c r="P2007" s="5" t="s">
        <v>9365</v>
      </c>
    </row>
    <row r="2008" ht="19" customHeight="1" spans="1:16">
      <c r="A2008" s="5">
        <v>81</v>
      </c>
      <c r="B2008" s="5" t="s">
        <v>276</v>
      </c>
      <c r="C2008" s="5" t="s">
        <v>253</v>
      </c>
      <c r="D2008" s="8" t="s">
        <v>407</v>
      </c>
      <c r="E2008" s="6">
        <v>21.2</v>
      </c>
      <c r="F2008" s="6">
        <v>20</v>
      </c>
      <c r="G2008" s="6">
        <v>21.2</v>
      </c>
      <c r="H2008" s="5" t="s">
        <v>120</v>
      </c>
      <c r="I2008" s="6">
        <f t="shared" si="124"/>
        <v>1.2</v>
      </c>
      <c r="J2008" s="5" t="str">
        <f>IF(H2008="否","不适用",IF(AND(ISNUMBER(E2008),ISNUMBER(F2008)),IF(I2008&gt;规则与名单!$B$2,"是","否"),"未判定"))</f>
        <v>不适用</v>
      </c>
      <c r="K2008" s="5" t="str">
        <f t="shared" si="125"/>
        <v>非测试日纯氢</v>
      </c>
      <c r="L2008" s="6">
        <f t="shared" si="126"/>
        <v>21.2</v>
      </c>
      <c r="M2008" s="5">
        <f t="shared" si="127"/>
        <v>0</v>
      </c>
      <c r="N2008" s="5" t="s">
        <v>9366</v>
      </c>
      <c r="O2008" s="5" t="s">
        <v>9367</v>
      </c>
      <c r="P2008" s="5" t="s">
        <v>9368</v>
      </c>
    </row>
    <row r="2009" ht="19" customHeight="1" spans="1:16">
      <c r="A2009" s="5">
        <v>81</v>
      </c>
      <c r="B2009" s="5" t="s">
        <v>276</v>
      </c>
      <c r="C2009" s="5" t="s">
        <v>253</v>
      </c>
      <c r="D2009" s="8" t="s">
        <v>411</v>
      </c>
      <c r="E2009" s="6">
        <v>35.6</v>
      </c>
      <c r="F2009" s="6">
        <v>33.3</v>
      </c>
      <c r="G2009" s="6">
        <v>35.3</v>
      </c>
      <c r="H2009" s="5" t="s">
        <v>120</v>
      </c>
      <c r="I2009" s="6">
        <f t="shared" si="124"/>
        <v>2.3</v>
      </c>
      <c r="J2009" s="5" t="str">
        <f>IF(H2009="否","不适用",IF(AND(ISNUMBER(E2009),ISNUMBER(F2009)),IF(I2009&gt;规则与名单!$B$2,"是","否"),"未判定"))</f>
        <v>不适用</v>
      </c>
      <c r="K2009" s="5" t="str">
        <f t="shared" si="125"/>
        <v>非测试日纯氢</v>
      </c>
      <c r="L2009" s="6">
        <f t="shared" si="126"/>
        <v>35.3</v>
      </c>
      <c r="M2009" s="5">
        <f t="shared" si="127"/>
        <v>0</v>
      </c>
      <c r="N2009" s="5" t="s">
        <v>9369</v>
      </c>
      <c r="O2009" s="5" t="s">
        <v>9370</v>
      </c>
      <c r="P2009" s="5" t="s">
        <v>9371</v>
      </c>
    </row>
    <row r="2010" ht="19" customHeight="1" spans="1:16">
      <c r="A2010" s="5">
        <v>81</v>
      </c>
      <c r="B2010" s="5" t="s">
        <v>276</v>
      </c>
      <c r="C2010" s="5" t="s">
        <v>253</v>
      </c>
      <c r="D2010" s="8" t="s">
        <v>251</v>
      </c>
      <c r="E2010" s="6">
        <v>30.4</v>
      </c>
      <c r="F2010" s="6">
        <v>29</v>
      </c>
      <c r="G2010" s="6">
        <v>29.8</v>
      </c>
      <c r="H2010" s="5" t="s">
        <v>120</v>
      </c>
      <c r="I2010" s="6">
        <f t="shared" si="124"/>
        <v>1.4</v>
      </c>
      <c r="J2010" s="5" t="str">
        <f>IF(H2010="否","不适用",IF(AND(ISNUMBER(E2010),ISNUMBER(F2010)),IF(I2010&gt;规则与名单!$B$2,"是","否"),"未判定"))</f>
        <v>不适用</v>
      </c>
      <c r="K2010" s="5" t="str">
        <f t="shared" si="125"/>
        <v>非测试日纯氢</v>
      </c>
      <c r="L2010" s="6">
        <f t="shared" si="126"/>
        <v>29.8</v>
      </c>
      <c r="M2010" s="5">
        <f t="shared" si="127"/>
        <v>0</v>
      </c>
      <c r="N2010" s="5" t="s">
        <v>9372</v>
      </c>
      <c r="O2010" s="5" t="s">
        <v>9373</v>
      </c>
      <c r="P2010" s="5" t="s">
        <v>9374</v>
      </c>
    </row>
    <row r="2011" ht="19" customHeight="1" spans="1:16">
      <c r="A2011" s="5">
        <v>81</v>
      </c>
      <c r="B2011" s="5" t="s">
        <v>276</v>
      </c>
      <c r="C2011" s="5" t="s">
        <v>253</v>
      </c>
      <c r="D2011" s="8" t="s">
        <v>472</v>
      </c>
      <c r="E2011" s="6">
        <v>45.6</v>
      </c>
      <c r="F2011" s="6">
        <v>43</v>
      </c>
      <c r="G2011" s="6">
        <v>45.2</v>
      </c>
      <c r="H2011" s="5" t="s">
        <v>120</v>
      </c>
      <c r="I2011" s="6">
        <f t="shared" si="124"/>
        <v>2.6</v>
      </c>
      <c r="J2011" s="5" t="str">
        <f>IF(H2011="否","不适用",IF(AND(ISNUMBER(E2011),ISNUMBER(F2011)),IF(I2011&gt;规则与名单!$B$2,"是","否"),"未判定"))</f>
        <v>不适用</v>
      </c>
      <c r="K2011" s="5" t="str">
        <f t="shared" si="125"/>
        <v>非测试日纯氢</v>
      </c>
      <c r="L2011" s="6">
        <f t="shared" si="126"/>
        <v>45.2</v>
      </c>
      <c r="M2011" s="5">
        <f t="shared" si="127"/>
        <v>0</v>
      </c>
      <c r="N2011" s="5" t="s">
        <v>9375</v>
      </c>
      <c r="O2011" s="5" t="s">
        <v>9376</v>
      </c>
      <c r="P2011" s="5" t="s">
        <v>9377</v>
      </c>
    </row>
    <row r="2012" ht="19" customHeight="1" spans="1:16">
      <c r="A2012" s="5">
        <v>81</v>
      </c>
      <c r="B2012" s="5" t="s">
        <v>276</v>
      </c>
      <c r="C2012" s="5" t="s">
        <v>253</v>
      </c>
      <c r="D2012" s="8" t="s">
        <v>466</v>
      </c>
      <c r="E2012" s="6">
        <v>89.3</v>
      </c>
      <c r="F2012" s="6">
        <v>84.5</v>
      </c>
      <c r="G2012" s="6">
        <v>89.1</v>
      </c>
      <c r="H2012" s="5" t="s">
        <v>120</v>
      </c>
      <c r="I2012" s="6">
        <f t="shared" si="124"/>
        <v>4.8</v>
      </c>
      <c r="J2012" s="5" t="str">
        <f>IF(H2012="否","不适用",IF(AND(ISNUMBER(E2012),ISNUMBER(F2012)),IF(I2012&gt;规则与名单!$B$2,"是","否"),"未判定"))</f>
        <v>不适用</v>
      </c>
      <c r="K2012" s="5" t="str">
        <f t="shared" si="125"/>
        <v>非测试日纯氢</v>
      </c>
      <c r="L2012" s="6">
        <f t="shared" si="126"/>
        <v>89.1</v>
      </c>
      <c r="M2012" s="5">
        <f t="shared" si="127"/>
        <v>0</v>
      </c>
      <c r="N2012" s="5" t="s">
        <v>9378</v>
      </c>
      <c r="O2012" s="5" t="s">
        <v>9379</v>
      </c>
      <c r="P2012" s="5" t="s">
        <v>9380</v>
      </c>
    </row>
    <row r="2013" ht="19" customHeight="1" spans="1:16">
      <c r="A2013" s="5">
        <v>81</v>
      </c>
      <c r="B2013" s="5" t="s">
        <v>276</v>
      </c>
      <c r="C2013" s="5" t="s">
        <v>253</v>
      </c>
      <c r="D2013" s="8" t="s">
        <v>333</v>
      </c>
      <c r="E2013" s="6">
        <v>80</v>
      </c>
      <c r="F2013" s="6">
        <v>75.9</v>
      </c>
      <c r="G2013" s="6">
        <v>78.8</v>
      </c>
      <c r="H2013" s="5" t="s">
        <v>120</v>
      </c>
      <c r="I2013" s="6">
        <f t="shared" si="124"/>
        <v>4.09999999999999</v>
      </c>
      <c r="J2013" s="5" t="str">
        <f>IF(H2013="否","不适用",IF(AND(ISNUMBER(E2013),ISNUMBER(F2013)),IF(I2013&gt;规则与名单!$B$2,"是","否"),"未判定"))</f>
        <v>不适用</v>
      </c>
      <c r="K2013" s="5" t="str">
        <f t="shared" si="125"/>
        <v>非测试日纯氢</v>
      </c>
      <c r="L2013" s="6">
        <f t="shared" si="126"/>
        <v>78.8</v>
      </c>
      <c r="M2013" s="5">
        <f t="shared" si="127"/>
        <v>0</v>
      </c>
      <c r="N2013" s="5" t="s">
        <v>9381</v>
      </c>
      <c r="O2013" s="5" t="s">
        <v>9382</v>
      </c>
      <c r="P2013" s="5" t="s">
        <v>9383</v>
      </c>
    </row>
    <row r="2014" ht="19" customHeight="1" spans="1:16">
      <c r="A2014" s="5">
        <v>81</v>
      </c>
      <c r="B2014" s="5" t="s">
        <v>276</v>
      </c>
      <c r="C2014" s="5" t="s">
        <v>253</v>
      </c>
      <c r="D2014" s="8" t="s">
        <v>175</v>
      </c>
      <c r="E2014" s="6">
        <v>68</v>
      </c>
      <c r="F2014" s="6">
        <v>64.6</v>
      </c>
      <c r="G2014" s="6">
        <v>65.6</v>
      </c>
      <c r="H2014" s="5" t="s">
        <v>120</v>
      </c>
      <c r="I2014" s="6">
        <f t="shared" si="124"/>
        <v>3.40000000000001</v>
      </c>
      <c r="J2014" s="5" t="str">
        <f>IF(H2014="否","不适用",IF(AND(ISNUMBER(E2014),ISNUMBER(F2014)),IF(I2014&gt;规则与名单!$B$2,"是","否"),"未判定"))</f>
        <v>不适用</v>
      </c>
      <c r="K2014" s="5" t="str">
        <f t="shared" si="125"/>
        <v>非测试日纯氢</v>
      </c>
      <c r="L2014" s="6">
        <f t="shared" si="126"/>
        <v>65.6</v>
      </c>
      <c r="M2014" s="5">
        <f t="shared" si="127"/>
        <v>0</v>
      </c>
      <c r="N2014" s="5" t="s">
        <v>9384</v>
      </c>
      <c r="O2014" s="5" t="s">
        <v>9385</v>
      </c>
      <c r="P2014" s="5" t="s">
        <v>9386</v>
      </c>
    </row>
    <row r="2015" ht="19" customHeight="1" spans="1:16">
      <c r="A2015" s="5">
        <v>81</v>
      </c>
      <c r="B2015" s="5" t="s">
        <v>276</v>
      </c>
      <c r="C2015" s="5" t="s">
        <v>253</v>
      </c>
      <c r="D2015" s="8" t="s">
        <v>3402</v>
      </c>
      <c r="E2015" s="6">
        <v>69.7</v>
      </c>
      <c r="F2015" s="6">
        <v>65.9</v>
      </c>
      <c r="G2015" s="6">
        <v>69.6</v>
      </c>
      <c r="H2015" s="5" t="s">
        <v>120</v>
      </c>
      <c r="I2015" s="6">
        <f t="shared" si="124"/>
        <v>3.8</v>
      </c>
      <c r="J2015" s="5" t="str">
        <f>IF(H2015="否","不适用",IF(AND(ISNUMBER(E2015),ISNUMBER(F2015)),IF(I2015&gt;规则与名单!$B$2,"是","否"),"未判定"))</f>
        <v>不适用</v>
      </c>
      <c r="K2015" s="5" t="str">
        <f t="shared" si="125"/>
        <v>非测试日纯氢</v>
      </c>
      <c r="L2015" s="6">
        <f t="shared" si="126"/>
        <v>69.6</v>
      </c>
      <c r="M2015" s="5">
        <f t="shared" si="127"/>
        <v>0</v>
      </c>
      <c r="N2015" s="5" t="s">
        <v>9387</v>
      </c>
      <c r="O2015" s="5" t="s">
        <v>9388</v>
      </c>
      <c r="P2015" s="5" t="s">
        <v>9389</v>
      </c>
    </row>
    <row r="2016" ht="19" customHeight="1" spans="1:16">
      <c r="A2016" s="5">
        <v>81</v>
      </c>
      <c r="B2016" s="5" t="s">
        <v>276</v>
      </c>
      <c r="C2016" s="5" t="s">
        <v>253</v>
      </c>
      <c r="D2016" s="8" t="s">
        <v>487</v>
      </c>
      <c r="E2016" s="6">
        <v>69.5</v>
      </c>
      <c r="F2016" s="6">
        <v>65.9</v>
      </c>
      <c r="G2016" s="6">
        <v>65.8</v>
      </c>
      <c r="H2016" s="5" t="s">
        <v>120</v>
      </c>
      <c r="I2016" s="6">
        <f t="shared" si="124"/>
        <v>3.59999999999999</v>
      </c>
      <c r="J2016" s="5" t="str">
        <f>IF(H2016="否","不适用",IF(AND(ISNUMBER(E2016),ISNUMBER(F2016)),IF(I2016&gt;规则与名单!$B$2,"是","否"),"未判定"))</f>
        <v>不适用</v>
      </c>
      <c r="K2016" s="5" t="str">
        <f t="shared" si="125"/>
        <v>非测试日纯氢</v>
      </c>
      <c r="L2016" s="6">
        <f t="shared" si="126"/>
        <v>65.8</v>
      </c>
      <c r="M2016" s="5">
        <f t="shared" si="127"/>
        <v>0</v>
      </c>
      <c r="N2016" s="5" t="s">
        <v>9390</v>
      </c>
      <c r="O2016" s="5" t="s">
        <v>9391</v>
      </c>
      <c r="P2016" s="5" t="s">
        <v>9392</v>
      </c>
    </row>
    <row r="2017" ht="19" customHeight="1" spans="1:16">
      <c r="A2017" s="5">
        <v>81</v>
      </c>
      <c r="B2017" s="5" t="s">
        <v>276</v>
      </c>
      <c r="C2017" s="5" t="s">
        <v>253</v>
      </c>
      <c r="D2017" s="8" t="s">
        <v>121</v>
      </c>
      <c r="E2017" s="6">
        <v>69.1</v>
      </c>
      <c r="F2017" s="6">
        <v>65.6</v>
      </c>
      <c r="G2017" s="6">
        <v>69.1</v>
      </c>
      <c r="H2017" s="5" t="s">
        <v>120</v>
      </c>
      <c r="I2017" s="6">
        <f t="shared" si="124"/>
        <v>3.5</v>
      </c>
      <c r="J2017" s="5" t="str">
        <f>IF(H2017="否","不适用",IF(AND(ISNUMBER(E2017),ISNUMBER(F2017)),IF(I2017&gt;规则与名单!$B$2,"是","否"),"未判定"))</f>
        <v>不适用</v>
      </c>
      <c r="K2017" s="5" t="str">
        <f t="shared" si="125"/>
        <v>非测试日纯氢</v>
      </c>
      <c r="L2017" s="6">
        <f t="shared" si="126"/>
        <v>69.1</v>
      </c>
      <c r="M2017" s="5">
        <f t="shared" si="127"/>
        <v>0</v>
      </c>
      <c r="N2017" s="5" t="s">
        <v>9393</v>
      </c>
      <c r="O2017" s="5" t="s">
        <v>9394</v>
      </c>
      <c r="P2017" s="5" t="s">
        <v>9395</v>
      </c>
    </row>
    <row r="2018" ht="19" customHeight="1" spans="1:16">
      <c r="A2018" s="5">
        <v>81</v>
      </c>
      <c r="B2018" s="5" t="s">
        <v>276</v>
      </c>
      <c r="C2018" s="5" t="s">
        <v>253</v>
      </c>
      <c r="D2018" s="8" t="s">
        <v>170</v>
      </c>
      <c r="E2018" s="6">
        <v>71.6</v>
      </c>
      <c r="F2018" s="6">
        <v>67.8</v>
      </c>
      <c r="G2018" s="6">
        <v>71.5</v>
      </c>
      <c r="H2018" s="5" t="s">
        <v>120</v>
      </c>
      <c r="I2018" s="6">
        <f t="shared" si="124"/>
        <v>3.8</v>
      </c>
      <c r="J2018" s="5" t="str">
        <f>IF(H2018="否","不适用",IF(AND(ISNUMBER(E2018),ISNUMBER(F2018)),IF(I2018&gt;规则与名单!$B$2,"是","否"),"未判定"))</f>
        <v>不适用</v>
      </c>
      <c r="K2018" s="5" t="str">
        <f t="shared" si="125"/>
        <v>非测试日纯氢</v>
      </c>
      <c r="L2018" s="6">
        <f t="shared" si="126"/>
        <v>71.5</v>
      </c>
      <c r="M2018" s="5">
        <f t="shared" si="127"/>
        <v>0</v>
      </c>
      <c r="N2018" s="5" t="s">
        <v>9396</v>
      </c>
      <c r="O2018" s="5" t="s">
        <v>9397</v>
      </c>
      <c r="P2018" s="5" t="s">
        <v>9398</v>
      </c>
    </row>
    <row r="2019" ht="19" customHeight="1" spans="1:16">
      <c r="A2019" s="5">
        <v>81</v>
      </c>
      <c r="B2019" s="5" t="s">
        <v>276</v>
      </c>
      <c r="C2019" s="5" t="s">
        <v>253</v>
      </c>
      <c r="D2019" s="8" t="s">
        <v>644</v>
      </c>
      <c r="E2019" s="6">
        <v>69.2</v>
      </c>
      <c r="F2019" s="6">
        <v>65.8</v>
      </c>
      <c r="G2019" s="6">
        <v>69.1</v>
      </c>
      <c r="H2019" s="5" t="s">
        <v>120</v>
      </c>
      <c r="I2019" s="6">
        <f t="shared" si="124"/>
        <v>3.40000000000001</v>
      </c>
      <c r="J2019" s="5" t="str">
        <f>IF(H2019="否","不适用",IF(AND(ISNUMBER(E2019),ISNUMBER(F2019)),IF(I2019&gt;规则与名单!$B$2,"是","否"),"未判定"))</f>
        <v>不适用</v>
      </c>
      <c r="K2019" s="5" t="str">
        <f t="shared" si="125"/>
        <v>非测试日纯氢</v>
      </c>
      <c r="L2019" s="6">
        <f t="shared" si="126"/>
        <v>69.1</v>
      </c>
      <c r="M2019" s="5">
        <f t="shared" si="127"/>
        <v>0</v>
      </c>
      <c r="N2019" s="5" t="s">
        <v>9399</v>
      </c>
      <c r="O2019" s="5" t="s">
        <v>9400</v>
      </c>
      <c r="P2019" s="5" t="s">
        <v>9401</v>
      </c>
    </row>
    <row r="2020" ht="19" customHeight="1" spans="1:16">
      <c r="A2020" s="5">
        <v>81</v>
      </c>
      <c r="B2020" s="5" t="s">
        <v>276</v>
      </c>
      <c r="C2020" s="5" t="s">
        <v>253</v>
      </c>
      <c r="D2020" s="8" t="s">
        <v>3418</v>
      </c>
      <c r="E2020" s="6">
        <v>69.7</v>
      </c>
      <c r="F2020" s="6">
        <v>66.1</v>
      </c>
      <c r="G2020" s="6">
        <v>69.7</v>
      </c>
      <c r="H2020" s="5" t="s">
        <v>120</v>
      </c>
      <c r="I2020" s="6">
        <f t="shared" si="124"/>
        <v>3.60000000000001</v>
      </c>
      <c r="J2020" s="5" t="str">
        <f>IF(H2020="否","不适用",IF(AND(ISNUMBER(E2020),ISNUMBER(F2020)),IF(I2020&gt;规则与名单!$B$2,"是","否"),"未判定"))</f>
        <v>不适用</v>
      </c>
      <c r="K2020" s="5" t="str">
        <f t="shared" si="125"/>
        <v>非测试日纯氢</v>
      </c>
      <c r="L2020" s="6">
        <f t="shared" si="126"/>
        <v>69.7</v>
      </c>
      <c r="M2020" s="5">
        <f t="shared" si="127"/>
        <v>0</v>
      </c>
      <c r="N2020" s="5" t="s">
        <v>9402</v>
      </c>
      <c r="O2020" s="5" t="s">
        <v>9403</v>
      </c>
      <c r="P2020" s="5" t="s">
        <v>9404</v>
      </c>
    </row>
    <row r="2021" ht="19" customHeight="1" spans="1:16">
      <c r="A2021" s="5">
        <v>81</v>
      </c>
      <c r="B2021" s="5" t="s">
        <v>276</v>
      </c>
      <c r="C2021" s="5" t="s">
        <v>253</v>
      </c>
      <c r="D2021" s="8" t="s">
        <v>3422</v>
      </c>
      <c r="E2021" s="6">
        <v>40.8</v>
      </c>
      <c r="F2021" s="6">
        <v>38.5</v>
      </c>
      <c r="G2021" s="6">
        <v>40.6</v>
      </c>
      <c r="H2021" s="5" t="s">
        <v>120</v>
      </c>
      <c r="I2021" s="6">
        <f t="shared" si="124"/>
        <v>2.3</v>
      </c>
      <c r="J2021" s="5" t="str">
        <f>IF(H2021="否","不适用",IF(AND(ISNUMBER(E2021),ISNUMBER(F2021)),IF(I2021&gt;规则与名单!$B$2,"是","否"),"未判定"))</f>
        <v>不适用</v>
      </c>
      <c r="K2021" s="5" t="str">
        <f t="shared" si="125"/>
        <v>非测试日纯氢</v>
      </c>
      <c r="L2021" s="6">
        <f t="shared" si="126"/>
        <v>40.6</v>
      </c>
      <c r="M2021" s="5">
        <f t="shared" si="127"/>
        <v>0</v>
      </c>
      <c r="N2021" s="5" t="s">
        <v>9405</v>
      </c>
      <c r="O2021" s="5" t="s">
        <v>9406</v>
      </c>
      <c r="P2021" s="5" t="s">
        <v>9407</v>
      </c>
    </row>
    <row r="2022" ht="19" customHeight="1" spans="1:16">
      <c r="A2022" s="5">
        <v>81</v>
      </c>
      <c r="B2022" s="5" t="s">
        <v>276</v>
      </c>
      <c r="C2022" s="5" t="s">
        <v>253</v>
      </c>
      <c r="D2022" s="8" t="s">
        <v>336</v>
      </c>
      <c r="E2022" s="6">
        <v>85</v>
      </c>
      <c r="F2022" s="6">
        <v>80.6</v>
      </c>
      <c r="G2022" s="6">
        <v>84.5</v>
      </c>
      <c r="H2022" s="5" t="s">
        <v>120</v>
      </c>
      <c r="I2022" s="6">
        <f t="shared" si="124"/>
        <v>4.40000000000001</v>
      </c>
      <c r="J2022" s="5" t="str">
        <f>IF(H2022="否","不适用",IF(AND(ISNUMBER(E2022),ISNUMBER(F2022)),IF(I2022&gt;规则与名单!$B$2,"是","否"),"未判定"))</f>
        <v>不适用</v>
      </c>
      <c r="K2022" s="5" t="str">
        <f t="shared" si="125"/>
        <v>非测试日纯氢</v>
      </c>
      <c r="L2022" s="6">
        <f t="shared" si="126"/>
        <v>84.5</v>
      </c>
      <c r="M2022" s="5">
        <f t="shared" si="127"/>
        <v>0</v>
      </c>
      <c r="N2022" s="5" t="s">
        <v>9408</v>
      </c>
      <c r="O2022" s="5" t="s">
        <v>9409</v>
      </c>
      <c r="P2022" s="5" t="s">
        <v>9410</v>
      </c>
    </row>
    <row r="2023" ht="19" customHeight="1" spans="1:16">
      <c r="A2023" s="5">
        <v>81</v>
      </c>
      <c r="B2023" s="5" t="s">
        <v>276</v>
      </c>
      <c r="C2023" s="5" t="s">
        <v>253</v>
      </c>
      <c r="D2023" s="8" t="s">
        <v>653</v>
      </c>
      <c r="E2023" s="6">
        <v>67.1</v>
      </c>
      <c r="F2023" s="6">
        <v>63.2</v>
      </c>
      <c r="G2023" s="6">
        <v>66.4</v>
      </c>
      <c r="H2023" s="5" t="s">
        <v>120</v>
      </c>
      <c r="I2023" s="6">
        <f t="shared" si="124"/>
        <v>3.89999999999999</v>
      </c>
      <c r="J2023" s="5" t="str">
        <f>IF(H2023="否","不适用",IF(AND(ISNUMBER(E2023),ISNUMBER(F2023)),IF(I2023&gt;规则与名单!$B$2,"是","否"),"未判定"))</f>
        <v>不适用</v>
      </c>
      <c r="K2023" s="5" t="str">
        <f t="shared" si="125"/>
        <v>非测试日纯氢</v>
      </c>
      <c r="L2023" s="6">
        <f t="shared" si="126"/>
        <v>66.4</v>
      </c>
      <c r="M2023" s="5">
        <f t="shared" si="127"/>
        <v>0</v>
      </c>
      <c r="N2023" s="5" t="s">
        <v>9411</v>
      </c>
      <c r="O2023" s="5" t="s">
        <v>9412</v>
      </c>
      <c r="P2023" s="5" t="s">
        <v>9413</v>
      </c>
    </row>
    <row r="2024" ht="19" customHeight="1" spans="1:16">
      <c r="A2024" s="5">
        <v>81</v>
      </c>
      <c r="B2024" s="5" t="s">
        <v>276</v>
      </c>
      <c r="C2024" s="5" t="s">
        <v>253</v>
      </c>
      <c r="D2024" s="8" t="s">
        <v>140</v>
      </c>
      <c r="E2024" s="6">
        <v>69.2</v>
      </c>
      <c r="F2024" s="6">
        <v>65.6</v>
      </c>
      <c r="G2024" s="6">
        <v>69.1</v>
      </c>
      <c r="H2024" s="5" t="s">
        <v>120</v>
      </c>
      <c r="I2024" s="6">
        <f t="shared" si="124"/>
        <v>3.60000000000001</v>
      </c>
      <c r="J2024" s="5" t="str">
        <f>IF(H2024="否","不适用",IF(AND(ISNUMBER(E2024),ISNUMBER(F2024)),IF(I2024&gt;规则与名单!$B$2,"是","否"),"未判定"))</f>
        <v>不适用</v>
      </c>
      <c r="K2024" s="5" t="str">
        <f t="shared" si="125"/>
        <v>非测试日纯氢</v>
      </c>
      <c r="L2024" s="6">
        <f t="shared" si="126"/>
        <v>69.1</v>
      </c>
      <c r="M2024" s="5">
        <f t="shared" si="127"/>
        <v>0</v>
      </c>
      <c r="N2024" s="5" t="s">
        <v>9414</v>
      </c>
      <c r="O2024" s="5" t="s">
        <v>9415</v>
      </c>
      <c r="P2024" s="5" t="s">
        <v>9416</v>
      </c>
    </row>
    <row r="2025" ht="19" customHeight="1" spans="1:16">
      <c r="A2025" s="5">
        <v>81</v>
      </c>
      <c r="B2025" s="5" t="s">
        <v>276</v>
      </c>
      <c r="C2025" s="5" t="s">
        <v>253</v>
      </c>
      <c r="D2025" s="8" t="s">
        <v>115</v>
      </c>
      <c r="E2025" s="6">
        <v>69.9</v>
      </c>
      <c r="F2025" s="6">
        <v>66.1</v>
      </c>
      <c r="G2025" s="6">
        <v>69.9</v>
      </c>
      <c r="H2025" s="5" t="s">
        <v>120</v>
      </c>
      <c r="I2025" s="6">
        <f t="shared" si="124"/>
        <v>3.80000000000001</v>
      </c>
      <c r="J2025" s="5" t="str">
        <f>IF(H2025="否","不适用",IF(AND(ISNUMBER(E2025),ISNUMBER(F2025)),IF(I2025&gt;规则与名单!$B$2,"是","否"),"未判定"))</f>
        <v>不适用</v>
      </c>
      <c r="K2025" s="5" t="str">
        <f t="shared" si="125"/>
        <v>非测试日纯氢</v>
      </c>
      <c r="L2025" s="6">
        <f t="shared" si="126"/>
        <v>69.9</v>
      </c>
      <c r="M2025" s="5">
        <f t="shared" si="127"/>
        <v>0</v>
      </c>
      <c r="N2025" s="5" t="s">
        <v>9417</v>
      </c>
      <c r="O2025" s="5" t="s">
        <v>9418</v>
      </c>
      <c r="P2025" s="5" t="s">
        <v>9419</v>
      </c>
    </row>
    <row r="2026" ht="19" customHeight="1" spans="1:16">
      <c r="A2026" s="5">
        <v>82</v>
      </c>
      <c r="B2026" s="5" t="s">
        <v>279</v>
      </c>
      <c r="C2026" s="5" t="s">
        <v>253</v>
      </c>
      <c r="D2026" s="8" t="s">
        <v>114</v>
      </c>
      <c r="E2026" s="6">
        <v>86.7</v>
      </c>
      <c r="F2026" s="6">
        <v>81.9</v>
      </c>
      <c r="G2026" s="6">
        <v>86.7</v>
      </c>
      <c r="H2026" s="5" t="s">
        <v>120</v>
      </c>
      <c r="I2026" s="6">
        <f t="shared" si="124"/>
        <v>4.8</v>
      </c>
      <c r="J2026" s="5" t="str">
        <f>IF(H2026="否","不适用",IF(AND(ISNUMBER(E2026),ISNUMBER(F2026)),IF(I2026&gt;规则与名单!$B$2,"是","否"),"未判定"))</f>
        <v>不适用</v>
      </c>
      <c r="K2026" s="5" t="str">
        <f t="shared" si="125"/>
        <v>非测试日纯氢</v>
      </c>
      <c r="L2026" s="6">
        <f t="shared" si="126"/>
        <v>86.7</v>
      </c>
      <c r="M2026" s="5">
        <f t="shared" si="127"/>
        <v>0</v>
      </c>
      <c r="N2026" s="5" t="s">
        <v>9420</v>
      </c>
      <c r="O2026" s="5" t="s">
        <v>9421</v>
      </c>
      <c r="P2026" s="5" t="s">
        <v>9422</v>
      </c>
    </row>
    <row r="2027" ht="19" customHeight="1" spans="1:16">
      <c r="A2027" s="5">
        <v>82</v>
      </c>
      <c r="B2027" s="5" t="s">
        <v>279</v>
      </c>
      <c r="C2027" s="5" t="s">
        <v>253</v>
      </c>
      <c r="D2027" s="8" t="s">
        <v>605</v>
      </c>
      <c r="E2027" s="6">
        <v>65.7</v>
      </c>
      <c r="F2027" s="6">
        <v>62.6</v>
      </c>
      <c r="G2027" s="6">
        <v>65.7</v>
      </c>
      <c r="H2027" s="5" t="s">
        <v>120</v>
      </c>
      <c r="I2027" s="6">
        <f t="shared" si="124"/>
        <v>3.1</v>
      </c>
      <c r="J2027" s="5" t="str">
        <f>IF(H2027="否","不适用",IF(AND(ISNUMBER(E2027),ISNUMBER(F2027)),IF(I2027&gt;规则与名单!$B$2,"是","否"),"未判定"))</f>
        <v>不适用</v>
      </c>
      <c r="K2027" s="5" t="str">
        <f t="shared" si="125"/>
        <v>非测试日纯氢</v>
      </c>
      <c r="L2027" s="6">
        <f t="shared" si="126"/>
        <v>65.7</v>
      </c>
      <c r="M2027" s="5">
        <f t="shared" si="127"/>
        <v>0</v>
      </c>
      <c r="N2027" s="5" t="s">
        <v>9423</v>
      </c>
      <c r="O2027" s="5" t="s">
        <v>9424</v>
      </c>
      <c r="P2027" s="5" t="s">
        <v>9425</v>
      </c>
    </row>
    <row r="2028" ht="19" customHeight="1" spans="1:16">
      <c r="A2028" s="5">
        <v>82</v>
      </c>
      <c r="B2028" s="5" t="s">
        <v>279</v>
      </c>
      <c r="C2028" s="5" t="s">
        <v>253</v>
      </c>
      <c r="D2028" s="8" t="s">
        <v>186</v>
      </c>
      <c r="E2028" s="6">
        <v>44.3</v>
      </c>
      <c r="F2028" s="6">
        <v>42.3</v>
      </c>
      <c r="G2028" s="6">
        <v>44.3</v>
      </c>
      <c r="H2028" s="5" t="s">
        <v>120</v>
      </c>
      <c r="I2028" s="6">
        <f t="shared" si="124"/>
        <v>2</v>
      </c>
      <c r="J2028" s="5" t="str">
        <f>IF(H2028="否","不适用",IF(AND(ISNUMBER(E2028),ISNUMBER(F2028)),IF(I2028&gt;规则与名单!$B$2,"是","否"),"未判定"))</f>
        <v>不适用</v>
      </c>
      <c r="K2028" s="5" t="str">
        <f t="shared" si="125"/>
        <v>非测试日纯氢</v>
      </c>
      <c r="L2028" s="6">
        <f t="shared" si="126"/>
        <v>44.3</v>
      </c>
      <c r="M2028" s="5">
        <f t="shared" si="127"/>
        <v>0</v>
      </c>
      <c r="N2028" s="5" t="s">
        <v>9426</v>
      </c>
      <c r="O2028" s="5" t="s">
        <v>9427</v>
      </c>
      <c r="P2028" s="5" t="s">
        <v>9428</v>
      </c>
    </row>
    <row r="2029" ht="19" customHeight="1" spans="1:16">
      <c r="A2029" s="5">
        <v>82</v>
      </c>
      <c r="B2029" s="5" t="s">
        <v>279</v>
      </c>
      <c r="C2029" s="5" t="s">
        <v>253</v>
      </c>
      <c r="D2029" s="8" t="s">
        <v>165</v>
      </c>
      <c r="E2029" s="6">
        <v>22.7</v>
      </c>
      <c r="F2029" s="6">
        <v>43.4</v>
      </c>
      <c r="G2029" s="6">
        <v>45.4</v>
      </c>
      <c r="H2029" s="5" t="s">
        <v>120</v>
      </c>
      <c r="I2029" s="6">
        <f t="shared" si="124"/>
        <v>-20.7</v>
      </c>
      <c r="J2029" s="5" t="str">
        <f>IF(H2029="否","不适用",IF(AND(ISNUMBER(E2029),ISNUMBER(F2029)),IF(I2029&gt;规则与名单!$B$2,"是","否"),"未判定"))</f>
        <v>不适用</v>
      </c>
      <c r="K2029" s="5" t="str">
        <f t="shared" si="125"/>
        <v>非测试日纯氢</v>
      </c>
      <c r="L2029" s="6">
        <f t="shared" si="126"/>
        <v>45.4</v>
      </c>
      <c r="M2029" s="5">
        <f t="shared" si="127"/>
        <v>0</v>
      </c>
      <c r="N2029" s="5" t="s">
        <v>9429</v>
      </c>
      <c r="O2029" s="5" t="s">
        <v>9430</v>
      </c>
      <c r="P2029" s="5" t="s">
        <v>9431</v>
      </c>
    </row>
    <row r="2030" ht="19" customHeight="1" spans="1:16">
      <c r="A2030" s="5">
        <v>82</v>
      </c>
      <c r="B2030" s="5" t="s">
        <v>279</v>
      </c>
      <c r="C2030" s="5" t="s">
        <v>253</v>
      </c>
      <c r="D2030" s="8" t="s">
        <v>151</v>
      </c>
      <c r="E2030" s="6">
        <v>22.7</v>
      </c>
      <c r="F2030" s="6">
        <v>69</v>
      </c>
      <c r="G2030" s="6">
        <v>73</v>
      </c>
      <c r="H2030" s="5" t="s">
        <v>120</v>
      </c>
      <c r="I2030" s="6">
        <f t="shared" si="124"/>
        <v>-46.3</v>
      </c>
      <c r="J2030" s="5" t="str">
        <f>IF(H2030="否","不适用",IF(AND(ISNUMBER(E2030),ISNUMBER(F2030)),IF(I2030&gt;规则与名单!$B$2,"是","否"),"未判定"))</f>
        <v>不适用</v>
      </c>
      <c r="K2030" s="5" t="str">
        <f t="shared" si="125"/>
        <v>非测试日纯氢</v>
      </c>
      <c r="L2030" s="6">
        <f t="shared" si="126"/>
        <v>73</v>
      </c>
      <c r="M2030" s="5">
        <f t="shared" si="127"/>
        <v>0</v>
      </c>
      <c r="N2030" s="5" t="s">
        <v>9432</v>
      </c>
      <c r="O2030" s="5" t="s">
        <v>9433</v>
      </c>
      <c r="P2030" s="5" t="s">
        <v>9434</v>
      </c>
    </row>
    <row r="2031" ht="19" customHeight="1" spans="1:16">
      <c r="A2031" s="5">
        <v>82</v>
      </c>
      <c r="B2031" s="5" t="s">
        <v>279</v>
      </c>
      <c r="C2031" s="5" t="s">
        <v>253</v>
      </c>
      <c r="D2031" s="8" t="s">
        <v>3358</v>
      </c>
      <c r="E2031" s="6">
        <v>117.8</v>
      </c>
      <c r="F2031" s="6">
        <v>42.7</v>
      </c>
      <c r="G2031" s="6">
        <v>44.8</v>
      </c>
      <c r="H2031" s="5" t="s">
        <v>120</v>
      </c>
      <c r="I2031" s="6">
        <f t="shared" si="124"/>
        <v>75.1</v>
      </c>
      <c r="J2031" s="5" t="str">
        <f>IF(H2031="否","不适用",IF(AND(ISNUMBER(E2031),ISNUMBER(F2031)),IF(I2031&gt;规则与名单!$B$2,"是","否"),"未判定"))</f>
        <v>不适用</v>
      </c>
      <c r="K2031" s="5" t="str">
        <f t="shared" si="125"/>
        <v>非测试日纯氢</v>
      </c>
      <c r="L2031" s="6">
        <f t="shared" si="126"/>
        <v>44.8</v>
      </c>
      <c r="M2031" s="5">
        <f t="shared" si="127"/>
        <v>0</v>
      </c>
      <c r="N2031" s="5" t="s">
        <v>9435</v>
      </c>
      <c r="O2031" s="5" t="s">
        <v>9436</v>
      </c>
      <c r="P2031" s="5" t="s">
        <v>9437</v>
      </c>
    </row>
    <row r="2032" ht="19" customHeight="1" spans="1:16">
      <c r="A2032" s="5">
        <v>82</v>
      </c>
      <c r="B2032" s="5" t="s">
        <v>279</v>
      </c>
      <c r="C2032" s="5" t="s">
        <v>253</v>
      </c>
      <c r="D2032" s="8" t="s">
        <v>272</v>
      </c>
      <c r="E2032" s="6">
        <v>45.9</v>
      </c>
      <c r="F2032" s="6">
        <v>43.8</v>
      </c>
      <c r="G2032" s="6">
        <v>40.7</v>
      </c>
      <c r="H2032" s="5" t="s">
        <v>120</v>
      </c>
      <c r="I2032" s="6">
        <f t="shared" si="124"/>
        <v>2.1</v>
      </c>
      <c r="J2032" s="5" t="str">
        <f>IF(H2032="否","不适用",IF(AND(ISNUMBER(E2032),ISNUMBER(F2032)),IF(I2032&gt;规则与名单!$B$2,"是","否"),"未判定"))</f>
        <v>不适用</v>
      </c>
      <c r="K2032" s="5" t="str">
        <f t="shared" si="125"/>
        <v>非测试日纯氢</v>
      </c>
      <c r="L2032" s="6">
        <f t="shared" si="126"/>
        <v>40.7</v>
      </c>
      <c r="M2032" s="5">
        <f t="shared" si="127"/>
        <v>0</v>
      </c>
      <c r="N2032" s="5" t="s">
        <v>9438</v>
      </c>
      <c r="O2032" s="5" t="s">
        <v>9439</v>
      </c>
      <c r="P2032" s="5" t="s">
        <v>9440</v>
      </c>
    </row>
    <row r="2033" ht="19" customHeight="1" spans="1:16">
      <c r="A2033" s="5">
        <v>82</v>
      </c>
      <c r="B2033" s="5" t="s">
        <v>279</v>
      </c>
      <c r="C2033" s="5" t="s">
        <v>253</v>
      </c>
      <c r="D2033" s="8" t="s">
        <v>506</v>
      </c>
      <c r="E2033" s="6">
        <v>46.9</v>
      </c>
      <c r="F2033" s="6">
        <v>44.3</v>
      </c>
      <c r="G2033" s="6">
        <v>46.9</v>
      </c>
      <c r="H2033" s="5" t="s">
        <v>120</v>
      </c>
      <c r="I2033" s="6">
        <f t="shared" si="124"/>
        <v>2.6</v>
      </c>
      <c r="J2033" s="5" t="str">
        <f>IF(H2033="否","不适用",IF(AND(ISNUMBER(E2033),ISNUMBER(F2033)),IF(I2033&gt;规则与名单!$B$2,"是","否"),"未判定"))</f>
        <v>不适用</v>
      </c>
      <c r="K2033" s="5" t="str">
        <f t="shared" si="125"/>
        <v>非测试日纯氢</v>
      </c>
      <c r="L2033" s="6">
        <f t="shared" si="126"/>
        <v>46.9</v>
      </c>
      <c r="M2033" s="5">
        <f t="shared" si="127"/>
        <v>0</v>
      </c>
      <c r="N2033" s="5" t="s">
        <v>9441</v>
      </c>
      <c r="O2033" s="5" t="s">
        <v>9442</v>
      </c>
      <c r="P2033" s="5" t="s">
        <v>9443</v>
      </c>
    </row>
    <row r="2034" ht="19" customHeight="1" spans="1:16">
      <c r="A2034" s="5">
        <v>82</v>
      </c>
      <c r="B2034" s="5" t="s">
        <v>279</v>
      </c>
      <c r="C2034" s="5" t="s">
        <v>253</v>
      </c>
      <c r="D2034" s="8" t="s">
        <v>673</v>
      </c>
      <c r="E2034" s="6">
        <v>46.5</v>
      </c>
      <c r="F2034" s="6">
        <v>44.1</v>
      </c>
      <c r="G2034" s="6">
        <v>46</v>
      </c>
      <c r="H2034" s="5" t="s">
        <v>120</v>
      </c>
      <c r="I2034" s="6">
        <f t="shared" si="124"/>
        <v>2.4</v>
      </c>
      <c r="J2034" s="5" t="str">
        <f>IF(H2034="否","不适用",IF(AND(ISNUMBER(E2034),ISNUMBER(F2034)),IF(I2034&gt;规则与名单!$B$2,"是","否"),"未判定"))</f>
        <v>不适用</v>
      </c>
      <c r="K2034" s="5" t="str">
        <f t="shared" si="125"/>
        <v>非测试日纯氢</v>
      </c>
      <c r="L2034" s="6">
        <f t="shared" si="126"/>
        <v>46</v>
      </c>
      <c r="M2034" s="5">
        <f t="shared" si="127"/>
        <v>0</v>
      </c>
      <c r="N2034" s="5" t="s">
        <v>9444</v>
      </c>
      <c r="O2034" s="5" t="s">
        <v>9445</v>
      </c>
      <c r="P2034" s="5" t="s">
        <v>9446</v>
      </c>
    </row>
    <row r="2035" ht="19" customHeight="1" spans="1:16">
      <c r="A2035" s="5">
        <v>82</v>
      </c>
      <c r="B2035" s="5" t="s">
        <v>279</v>
      </c>
      <c r="C2035" s="5" t="s">
        <v>253</v>
      </c>
      <c r="D2035" s="8" t="s">
        <v>183</v>
      </c>
      <c r="E2035" s="6">
        <v>46.3</v>
      </c>
      <c r="F2035" s="6">
        <v>43.7</v>
      </c>
      <c r="G2035" s="6">
        <v>46.3</v>
      </c>
      <c r="H2035" s="5" t="s">
        <v>120</v>
      </c>
      <c r="I2035" s="6">
        <f t="shared" si="124"/>
        <v>2.59999999999999</v>
      </c>
      <c r="J2035" s="5" t="str">
        <f>IF(H2035="否","不适用",IF(AND(ISNUMBER(E2035),ISNUMBER(F2035)),IF(I2035&gt;规则与名单!$B$2,"是","否"),"未判定"))</f>
        <v>不适用</v>
      </c>
      <c r="K2035" s="5" t="str">
        <f t="shared" si="125"/>
        <v>非测试日纯氢</v>
      </c>
      <c r="L2035" s="6">
        <f t="shared" si="126"/>
        <v>46.3</v>
      </c>
      <c r="M2035" s="5">
        <f t="shared" si="127"/>
        <v>0</v>
      </c>
      <c r="N2035" s="5" t="s">
        <v>9447</v>
      </c>
      <c r="O2035" s="5" t="s">
        <v>9448</v>
      </c>
      <c r="P2035" s="5" t="s">
        <v>9449</v>
      </c>
    </row>
    <row r="2036" ht="19" customHeight="1" spans="1:16">
      <c r="A2036" s="5">
        <v>82</v>
      </c>
      <c r="B2036" s="5" t="s">
        <v>279</v>
      </c>
      <c r="C2036" s="5" t="s">
        <v>253</v>
      </c>
      <c r="D2036" s="8" t="s">
        <v>431</v>
      </c>
      <c r="E2036" s="6">
        <v>22.8</v>
      </c>
      <c r="F2036" s="6">
        <v>41.6</v>
      </c>
      <c r="G2036" s="6">
        <v>44</v>
      </c>
      <c r="H2036" s="5" t="s">
        <v>120</v>
      </c>
      <c r="I2036" s="6">
        <f t="shared" si="124"/>
        <v>-18.8</v>
      </c>
      <c r="J2036" s="5" t="str">
        <f>IF(H2036="否","不适用",IF(AND(ISNUMBER(E2036),ISNUMBER(F2036)),IF(I2036&gt;规则与名单!$B$2,"是","否"),"未判定"))</f>
        <v>不适用</v>
      </c>
      <c r="K2036" s="5" t="str">
        <f t="shared" si="125"/>
        <v>非测试日纯氢</v>
      </c>
      <c r="L2036" s="6">
        <f t="shared" si="126"/>
        <v>44</v>
      </c>
      <c r="M2036" s="5">
        <f t="shared" si="127"/>
        <v>0</v>
      </c>
      <c r="N2036" s="5" t="s">
        <v>9450</v>
      </c>
      <c r="O2036" s="5" t="s">
        <v>9451</v>
      </c>
      <c r="P2036" s="5" t="s">
        <v>9452</v>
      </c>
    </row>
    <row r="2037" ht="19" customHeight="1" spans="1:16">
      <c r="A2037" s="5">
        <v>82</v>
      </c>
      <c r="B2037" s="5" t="s">
        <v>279</v>
      </c>
      <c r="C2037" s="5" t="s">
        <v>253</v>
      </c>
      <c r="D2037" s="8" t="s">
        <v>3377</v>
      </c>
      <c r="E2037" s="6">
        <v>44</v>
      </c>
      <c r="F2037" s="6">
        <v>21.8</v>
      </c>
      <c r="G2037" s="6">
        <v>22.8</v>
      </c>
      <c r="H2037" s="5" t="s">
        <v>120</v>
      </c>
      <c r="I2037" s="6">
        <f t="shared" si="124"/>
        <v>22.2</v>
      </c>
      <c r="J2037" s="5" t="str">
        <f>IF(H2037="否","不适用",IF(AND(ISNUMBER(E2037),ISNUMBER(F2037)),IF(I2037&gt;规则与名单!$B$2,"是","否"),"未判定"))</f>
        <v>不适用</v>
      </c>
      <c r="K2037" s="5" t="str">
        <f t="shared" si="125"/>
        <v>非测试日纯氢</v>
      </c>
      <c r="L2037" s="6">
        <f t="shared" si="126"/>
        <v>22.8</v>
      </c>
      <c r="M2037" s="5">
        <f t="shared" si="127"/>
        <v>0</v>
      </c>
      <c r="N2037" s="5" t="s">
        <v>9453</v>
      </c>
      <c r="O2037" s="5" t="s">
        <v>9454</v>
      </c>
      <c r="P2037" s="5" t="s">
        <v>9455</v>
      </c>
    </row>
    <row r="2038" ht="19" customHeight="1" spans="1:16">
      <c r="A2038" s="5">
        <v>82</v>
      </c>
      <c r="B2038" s="5" t="s">
        <v>279</v>
      </c>
      <c r="C2038" s="5" t="s">
        <v>253</v>
      </c>
      <c r="D2038" s="8" t="s">
        <v>407</v>
      </c>
      <c r="E2038" s="6">
        <v>72.1</v>
      </c>
      <c r="F2038" s="6">
        <v>68.3</v>
      </c>
      <c r="G2038" s="6">
        <v>72.1</v>
      </c>
      <c r="H2038" s="5" t="s">
        <v>120</v>
      </c>
      <c r="I2038" s="6">
        <f t="shared" si="124"/>
        <v>3.8</v>
      </c>
      <c r="J2038" s="5" t="str">
        <f>IF(H2038="否","不适用",IF(AND(ISNUMBER(E2038),ISNUMBER(F2038)),IF(I2038&gt;规则与名单!$B$2,"是","否"),"未判定"))</f>
        <v>不适用</v>
      </c>
      <c r="K2038" s="5" t="str">
        <f t="shared" si="125"/>
        <v>非测试日纯氢</v>
      </c>
      <c r="L2038" s="6">
        <f t="shared" si="126"/>
        <v>72.1</v>
      </c>
      <c r="M2038" s="5">
        <f t="shared" si="127"/>
        <v>0</v>
      </c>
      <c r="N2038" s="5" t="s">
        <v>9456</v>
      </c>
      <c r="O2038" s="5" t="s">
        <v>9457</v>
      </c>
      <c r="P2038" s="5" t="s">
        <v>9458</v>
      </c>
    </row>
    <row r="2039" ht="19" customHeight="1" spans="1:16">
      <c r="A2039" s="5">
        <v>82</v>
      </c>
      <c r="B2039" s="5" t="s">
        <v>279</v>
      </c>
      <c r="C2039" s="5" t="s">
        <v>253</v>
      </c>
      <c r="D2039" s="8" t="s">
        <v>411</v>
      </c>
      <c r="E2039" s="6">
        <v>44.5</v>
      </c>
      <c r="F2039" s="6">
        <v>42.2</v>
      </c>
      <c r="G2039" s="6">
        <v>43.9</v>
      </c>
      <c r="H2039" s="5" t="s">
        <v>120</v>
      </c>
      <c r="I2039" s="6">
        <f t="shared" si="124"/>
        <v>2.3</v>
      </c>
      <c r="J2039" s="5" t="str">
        <f>IF(H2039="否","不适用",IF(AND(ISNUMBER(E2039),ISNUMBER(F2039)),IF(I2039&gt;规则与名单!$B$2,"是","否"),"未判定"))</f>
        <v>不适用</v>
      </c>
      <c r="K2039" s="5" t="str">
        <f t="shared" si="125"/>
        <v>非测试日纯氢</v>
      </c>
      <c r="L2039" s="6">
        <f t="shared" si="126"/>
        <v>43.9</v>
      </c>
      <c r="M2039" s="5">
        <f t="shared" si="127"/>
        <v>0</v>
      </c>
      <c r="N2039" s="5" t="s">
        <v>9459</v>
      </c>
      <c r="O2039" s="5" t="s">
        <v>9460</v>
      </c>
      <c r="P2039" s="5" t="s">
        <v>9461</v>
      </c>
    </row>
    <row r="2040" ht="19" customHeight="1" spans="1:16">
      <c r="A2040" s="5">
        <v>82</v>
      </c>
      <c r="B2040" s="5" t="s">
        <v>279</v>
      </c>
      <c r="C2040" s="5" t="s">
        <v>253</v>
      </c>
      <c r="D2040" s="8" t="s">
        <v>251</v>
      </c>
      <c r="E2040" s="6">
        <v>51.4</v>
      </c>
      <c r="F2040" s="6">
        <v>48.5</v>
      </c>
      <c r="G2040" s="6">
        <v>51.3</v>
      </c>
      <c r="H2040" s="5" t="s">
        <v>120</v>
      </c>
      <c r="I2040" s="6">
        <f t="shared" si="124"/>
        <v>2.9</v>
      </c>
      <c r="J2040" s="5" t="str">
        <f>IF(H2040="否","不适用",IF(AND(ISNUMBER(E2040),ISNUMBER(F2040)),IF(I2040&gt;规则与名单!$B$2,"是","否"),"未判定"))</f>
        <v>不适用</v>
      </c>
      <c r="K2040" s="5" t="str">
        <f t="shared" si="125"/>
        <v>非测试日纯氢</v>
      </c>
      <c r="L2040" s="6">
        <f t="shared" si="126"/>
        <v>51.3</v>
      </c>
      <c r="M2040" s="5">
        <f t="shared" si="127"/>
        <v>0</v>
      </c>
      <c r="N2040" s="5" t="s">
        <v>9462</v>
      </c>
      <c r="O2040" s="5" t="s">
        <v>9463</v>
      </c>
      <c r="P2040" s="5" t="s">
        <v>9464</v>
      </c>
    </row>
    <row r="2041" ht="19" customHeight="1" spans="1:16">
      <c r="A2041" s="5">
        <v>82</v>
      </c>
      <c r="B2041" s="5" t="s">
        <v>279</v>
      </c>
      <c r="C2041" s="5" t="s">
        <v>253</v>
      </c>
      <c r="D2041" s="8" t="s">
        <v>472</v>
      </c>
      <c r="E2041" s="6">
        <v>56.3</v>
      </c>
      <c r="F2041" s="6">
        <v>53.6</v>
      </c>
      <c r="G2041" s="6">
        <v>55.7</v>
      </c>
      <c r="H2041" s="5" t="s">
        <v>120</v>
      </c>
      <c r="I2041" s="6">
        <f t="shared" si="124"/>
        <v>2.7</v>
      </c>
      <c r="J2041" s="5" t="str">
        <f>IF(H2041="否","不适用",IF(AND(ISNUMBER(E2041),ISNUMBER(F2041)),IF(I2041&gt;规则与名单!$B$2,"是","否"),"未判定"))</f>
        <v>不适用</v>
      </c>
      <c r="K2041" s="5" t="str">
        <f t="shared" si="125"/>
        <v>非测试日纯氢</v>
      </c>
      <c r="L2041" s="6">
        <f t="shared" si="126"/>
        <v>55.7</v>
      </c>
      <c r="M2041" s="5">
        <f t="shared" si="127"/>
        <v>0</v>
      </c>
      <c r="N2041" s="5" t="s">
        <v>9465</v>
      </c>
      <c r="O2041" s="5" t="s">
        <v>9466</v>
      </c>
      <c r="P2041" s="5" t="s">
        <v>9467</v>
      </c>
    </row>
    <row r="2042" ht="19" customHeight="1" spans="1:16">
      <c r="A2042" s="5">
        <v>82</v>
      </c>
      <c r="B2042" s="5" t="s">
        <v>279</v>
      </c>
      <c r="C2042" s="5" t="s">
        <v>253</v>
      </c>
      <c r="D2042" s="8" t="s">
        <v>466</v>
      </c>
      <c r="E2042" s="6">
        <v>43.3</v>
      </c>
      <c r="F2042" s="6">
        <v>41.2</v>
      </c>
      <c r="G2042" s="6">
        <v>43.2</v>
      </c>
      <c r="H2042" s="5" t="s">
        <v>120</v>
      </c>
      <c r="I2042" s="6">
        <f t="shared" si="124"/>
        <v>2.09999999999999</v>
      </c>
      <c r="J2042" s="5" t="str">
        <f>IF(H2042="否","不适用",IF(AND(ISNUMBER(E2042),ISNUMBER(F2042)),IF(I2042&gt;规则与名单!$B$2,"是","否"),"未判定"))</f>
        <v>不适用</v>
      </c>
      <c r="K2042" s="5" t="str">
        <f t="shared" si="125"/>
        <v>非测试日纯氢</v>
      </c>
      <c r="L2042" s="6">
        <f t="shared" si="126"/>
        <v>43.2</v>
      </c>
      <c r="M2042" s="5">
        <f t="shared" si="127"/>
        <v>0</v>
      </c>
      <c r="N2042" s="5" t="s">
        <v>9468</v>
      </c>
      <c r="O2042" s="5" t="s">
        <v>9469</v>
      </c>
      <c r="P2042" s="5" t="s">
        <v>9470</v>
      </c>
    </row>
    <row r="2043" ht="19" customHeight="1" spans="1:16">
      <c r="A2043" s="5">
        <v>82</v>
      </c>
      <c r="B2043" s="5" t="s">
        <v>279</v>
      </c>
      <c r="C2043" s="5" t="s">
        <v>253</v>
      </c>
      <c r="D2043" s="8" t="s">
        <v>333</v>
      </c>
      <c r="E2043" s="6">
        <v>43.1</v>
      </c>
      <c r="F2043" s="6">
        <v>40.8</v>
      </c>
      <c r="G2043" s="6">
        <v>43.1</v>
      </c>
      <c r="H2043" s="5" t="s">
        <v>120</v>
      </c>
      <c r="I2043" s="6">
        <f t="shared" si="124"/>
        <v>2.3</v>
      </c>
      <c r="J2043" s="5" t="str">
        <f>IF(H2043="否","不适用",IF(AND(ISNUMBER(E2043),ISNUMBER(F2043)),IF(I2043&gt;规则与名单!$B$2,"是","否"),"未判定"))</f>
        <v>不适用</v>
      </c>
      <c r="K2043" s="5" t="str">
        <f t="shared" si="125"/>
        <v>非测试日纯氢</v>
      </c>
      <c r="L2043" s="6">
        <f t="shared" si="126"/>
        <v>43.1</v>
      </c>
      <c r="M2043" s="5">
        <f t="shared" si="127"/>
        <v>0</v>
      </c>
      <c r="N2043" s="5" t="s">
        <v>9471</v>
      </c>
      <c r="O2043" s="5" t="s">
        <v>9472</v>
      </c>
      <c r="P2043" s="5" t="s">
        <v>9473</v>
      </c>
    </row>
    <row r="2044" ht="19" customHeight="1" spans="1:16">
      <c r="A2044" s="5">
        <v>82</v>
      </c>
      <c r="B2044" s="5" t="s">
        <v>279</v>
      </c>
      <c r="C2044" s="5" t="s">
        <v>253</v>
      </c>
      <c r="D2044" s="8" t="s">
        <v>175</v>
      </c>
      <c r="E2044" s="6">
        <v>21.2</v>
      </c>
      <c r="F2044" s="6">
        <v>20</v>
      </c>
      <c r="G2044" s="6">
        <v>21.2</v>
      </c>
      <c r="H2044" s="5" t="s">
        <v>120</v>
      </c>
      <c r="I2044" s="6">
        <f t="shared" si="124"/>
        <v>1.2</v>
      </c>
      <c r="J2044" s="5" t="str">
        <f>IF(H2044="否","不适用",IF(AND(ISNUMBER(E2044),ISNUMBER(F2044)),IF(I2044&gt;规则与名单!$B$2,"是","否"),"未判定"))</f>
        <v>不适用</v>
      </c>
      <c r="K2044" s="5" t="str">
        <f t="shared" si="125"/>
        <v>非测试日纯氢</v>
      </c>
      <c r="L2044" s="6">
        <f t="shared" si="126"/>
        <v>21.2</v>
      </c>
      <c r="M2044" s="5">
        <f t="shared" si="127"/>
        <v>0</v>
      </c>
      <c r="N2044" s="5" t="s">
        <v>9474</v>
      </c>
      <c r="O2044" s="5" t="s">
        <v>9475</v>
      </c>
      <c r="P2044" s="5" t="s">
        <v>9476</v>
      </c>
    </row>
    <row r="2045" ht="19" customHeight="1" spans="1:16">
      <c r="A2045" s="5">
        <v>82</v>
      </c>
      <c r="B2045" s="5" t="s">
        <v>279</v>
      </c>
      <c r="C2045" s="5" t="s">
        <v>253</v>
      </c>
      <c r="D2045" s="8" t="s">
        <v>3402</v>
      </c>
      <c r="E2045" s="6">
        <v>86.6</v>
      </c>
      <c r="F2045" s="6">
        <v>82.5</v>
      </c>
      <c r="G2045" s="6">
        <v>84.3</v>
      </c>
      <c r="H2045" s="5" t="s">
        <v>120</v>
      </c>
      <c r="I2045" s="6">
        <f t="shared" si="124"/>
        <v>4.09999999999999</v>
      </c>
      <c r="J2045" s="5" t="str">
        <f>IF(H2045="否","不适用",IF(AND(ISNUMBER(E2045),ISNUMBER(F2045)),IF(I2045&gt;规则与名单!$B$2,"是","否"),"未判定"))</f>
        <v>不适用</v>
      </c>
      <c r="K2045" s="5" t="str">
        <f t="shared" si="125"/>
        <v>非测试日纯氢</v>
      </c>
      <c r="L2045" s="6">
        <f t="shared" si="126"/>
        <v>84.3</v>
      </c>
      <c r="M2045" s="5">
        <f t="shared" si="127"/>
        <v>0</v>
      </c>
      <c r="N2045" s="5" t="s">
        <v>9477</v>
      </c>
      <c r="O2045" s="5" t="s">
        <v>9478</v>
      </c>
      <c r="P2045" s="5" t="s">
        <v>9479</v>
      </c>
    </row>
    <row r="2046" ht="19" customHeight="1" spans="1:16">
      <c r="A2046" s="5">
        <v>82</v>
      </c>
      <c r="B2046" s="5" t="s">
        <v>279</v>
      </c>
      <c r="C2046" s="5" t="s">
        <v>253</v>
      </c>
      <c r="D2046" s="8" t="s">
        <v>487</v>
      </c>
      <c r="E2046" s="6">
        <v>46.3</v>
      </c>
      <c r="F2046" s="6">
        <v>43.8</v>
      </c>
      <c r="G2046" s="6">
        <v>46.3</v>
      </c>
      <c r="H2046" s="5" t="s">
        <v>120</v>
      </c>
      <c r="I2046" s="6">
        <f t="shared" si="124"/>
        <v>2.5</v>
      </c>
      <c r="J2046" s="5" t="str">
        <f>IF(H2046="否","不适用",IF(AND(ISNUMBER(E2046),ISNUMBER(F2046)),IF(I2046&gt;规则与名单!$B$2,"是","否"),"未判定"))</f>
        <v>不适用</v>
      </c>
      <c r="K2046" s="5" t="str">
        <f t="shared" si="125"/>
        <v>非测试日纯氢</v>
      </c>
      <c r="L2046" s="6">
        <f t="shared" si="126"/>
        <v>46.3</v>
      </c>
      <c r="M2046" s="5">
        <f t="shared" si="127"/>
        <v>0</v>
      </c>
      <c r="N2046" s="5" t="s">
        <v>9480</v>
      </c>
      <c r="O2046" s="5" t="s">
        <v>9481</v>
      </c>
      <c r="P2046" s="5" t="s">
        <v>9482</v>
      </c>
    </row>
    <row r="2047" ht="19" customHeight="1" spans="1:16">
      <c r="A2047" s="5">
        <v>82</v>
      </c>
      <c r="B2047" s="5" t="s">
        <v>279</v>
      </c>
      <c r="C2047" s="5" t="s">
        <v>253</v>
      </c>
      <c r="D2047" s="8" t="s">
        <v>121</v>
      </c>
      <c r="E2047" s="6">
        <v>10.3</v>
      </c>
      <c r="F2047" s="6">
        <v>9.7</v>
      </c>
      <c r="G2047" s="6">
        <v>10.3</v>
      </c>
      <c r="H2047" s="5" t="s">
        <v>120</v>
      </c>
      <c r="I2047" s="6">
        <f t="shared" si="124"/>
        <v>0.600000000000001</v>
      </c>
      <c r="J2047" s="5" t="str">
        <f>IF(H2047="否","不适用",IF(AND(ISNUMBER(E2047),ISNUMBER(F2047)),IF(I2047&gt;规则与名单!$B$2,"是","否"),"未判定"))</f>
        <v>不适用</v>
      </c>
      <c r="K2047" s="5" t="str">
        <f t="shared" si="125"/>
        <v>非测试日纯氢</v>
      </c>
      <c r="L2047" s="6">
        <f t="shared" si="126"/>
        <v>10.3</v>
      </c>
      <c r="M2047" s="5">
        <f t="shared" si="127"/>
        <v>0</v>
      </c>
      <c r="N2047" s="5" t="s">
        <v>9483</v>
      </c>
      <c r="O2047" s="5" t="s">
        <v>9484</v>
      </c>
      <c r="P2047" s="5" t="s">
        <v>9485</v>
      </c>
    </row>
    <row r="2048" ht="19" customHeight="1" spans="1:16">
      <c r="A2048" s="5">
        <v>83</v>
      </c>
      <c r="B2048" s="5" t="s">
        <v>283</v>
      </c>
      <c r="C2048" s="5" t="s">
        <v>253</v>
      </c>
      <c r="D2048" s="8" t="s">
        <v>114</v>
      </c>
      <c r="E2048" s="6">
        <v>203.2</v>
      </c>
      <c r="F2048" s="6">
        <v>192.3</v>
      </c>
      <c r="G2048" s="6">
        <v>21.9</v>
      </c>
      <c r="H2048" s="5" t="s">
        <v>120</v>
      </c>
      <c r="I2048" s="6">
        <f t="shared" si="124"/>
        <v>10.9</v>
      </c>
      <c r="J2048" s="5" t="str">
        <f>IF(H2048="否","不适用",IF(AND(ISNUMBER(E2048),ISNUMBER(F2048)),IF(I2048&gt;规则与名单!$B$2,"是","否"),"未判定"))</f>
        <v>不适用</v>
      </c>
      <c r="K2048" s="5" t="str">
        <f t="shared" si="125"/>
        <v>非测试日纯氢</v>
      </c>
      <c r="L2048" s="6">
        <f t="shared" si="126"/>
        <v>21.9</v>
      </c>
      <c r="M2048" s="5">
        <f t="shared" si="127"/>
        <v>0</v>
      </c>
      <c r="N2048" s="5" t="s">
        <v>9486</v>
      </c>
      <c r="O2048" s="5" t="s">
        <v>9487</v>
      </c>
      <c r="P2048" s="5" t="s">
        <v>9488</v>
      </c>
    </row>
    <row r="2049" ht="19" customHeight="1" spans="1:16">
      <c r="A2049" s="5">
        <v>83</v>
      </c>
      <c r="B2049" s="5" t="s">
        <v>283</v>
      </c>
      <c r="C2049" s="5" t="s">
        <v>253</v>
      </c>
      <c r="D2049" s="8" t="s">
        <v>605</v>
      </c>
      <c r="E2049" s="6">
        <v>209.6</v>
      </c>
      <c r="F2049" s="6">
        <v>198.3</v>
      </c>
      <c r="G2049" s="6">
        <v>17.2</v>
      </c>
      <c r="H2049" s="5" t="s">
        <v>120</v>
      </c>
      <c r="I2049" s="6">
        <f t="shared" si="124"/>
        <v>11.3</v>
      </c>
      <c r="J2049" s="5" t="str">
        <f>IF(H2049="否","不适用",IF(AND(ISNUMBER(E2049),ISNUMBER(F2049)),IF(I2049&gt;规则与名单!$B$2,"是","否"),"未判定"))</f>
        <v>不适用</v>
      </c>
      <c r="K2049" s="5" t="str">
        <f t="shared" si="125"/>
        <v>非测试日纯氢</v>
      </c>
      <c r="L2049" s="6">
        <f t="shared" si="126"/>
        <v>17.2</v>
      </c>
      <c r="M2049" s="5">
        <f t="shared" si="127"/>
        <v>0</v>
      </c>
      <c r="N2049" s="5" t="s">
        <v>9489</v>
      </c>
      <c r="O2049" s="5" t="s">
        <v>9490</v>
      </c>
      <c r="P2049" s="5" t="s">
        <v>9491</v>
      </c>
    </row>
    <row r="2050" ht="19" customHeight="1" spans="1:16">
      <c r="A2050" s="5">
        <v>83</v>
      </c>
      <c r="B2050" s="5" t="s">
        <v>283</v>
      </c>
      <c r="C2050" s="5" t="s">
        <v>253</v>
      </c>
      <c r="D2050" s="8" t="s">
        <v>186</v>
      </c>
      <c r="E2050" s="6">
        <v>281</v>
      </c>
      <c r="F2050" s="6">
        <v>265.9</v>
      </c>
      <c r="G2050" s="6">
        <v>25.7</v>
      </c>
      <c r="H2050" s="5" t="s">
        <v>120</v>
      </c>
      <c r="I2050" s="6">
        <f t="shared" ref="I2050:I2113" si="128">IF(AND(ISNUMBER(E2050),ISNUMBER(F2050)),E2050-F2050,"")</f>
        <v>15.1</v>
      </c>
      <c r="J2050" s="5" t="str">
        <f>IF(H2050="否","不适用",IF(AND(ISNUMBER(E2050),ISNUMBER(F2050)),IF(I2050&gt;规则与名单!$B$2,"是","否"),"未判定"))</f>
        <v>不适用</v>
      </c>
      <c r="K2050" s="5" t="str">
        <f t="shared" ref="K2050:K2113" si="129">IF(J2050="是",IF(ISNUMBER(F2050),"测试日GPS","缺失"),IF(ISNUMBER(G2050),"非测试日纯氢",IF(AND(H2050="是",J2050="未判定"),IF(ISNUMBER(F2050),"测试名单无纯氢GPS","缺失"),IF(ISNUMBER(E2050),"非测试日仪表","缺失"))))</f>
        <v>非测试日纯氢</v>
      </c>
      <c r="L2050" s="6">
        <f t="shared" ref="L2050:L2113" si="130">IF(K2050="缺失","",IF(K2050="非测试日纯氢",G2050,IF(K2050="非测试日仪表",E2050,F2050)))</f>
        <v>25.7</v>
      </c>
      <c r="M2050" s="5">
        <f t="shared" ref="M2050:M2113" si="131">IF(K2050="缺失",1,0)</f>
        <v>0</v>
      </c>
      <c r="N2050" s="5" t="s">
        <v>9492</v>
      </c>
      <c r="O2050" s="5" t="s">
        <v>9493</v>
      </c>
      <c r="P2050" s="5" t="s">
        <v>9494</v>
      </c>
    </row>
    <row r="2051" ht="19" customHeight="1" spans="1:16">
      <c r="A2051" s="5">
        <v>83</v>
      </c>
      <c r="B2051" s="5" t="s">
        <v>283</v>
      </c>
      <c r="C2051" s="5" t="s">
        <v>253</v>
      </c>
      <c r="D2051" s="8" t="s">
        <v>165</v>
      </c>
      <c r="E2051" s="6">
        <v>212.6</v>
      </c>
      <c r="F2051" s="6">
        <v>201.6</v>
      </c>
      <c r="G2051" s="6">
        <v>27.2</v>
      </c>
      <c r="H2051" s="5" t="s">
        <v>120</v>
      </c>
      <c r="I2051" s="6">
        <f t="shared" si="128"/>
        <v>11</v>
      </c>
      <c r="J2051" s="5" t="str">
        <f>IF(H2051="否","不适用",IF(AND(ISNUMBER(E2051),ISNUMBER(F2051)),IF(I2051&gt;规则与名单!$B$2,"是","否"),"未判定"))</f>
        <v>不适用</v>
      </c>
      <c r="K2051" s="5" t="str">
        <f t="shared" si="129"/>
        <v>非测试日纯氢</v>
      </c>
      <c r="L2051" s="6">
        <f t="shared" si="130"/>
        <v>27.2</v>
      </c>
      <c r="M2051" s="5">
        <f t="shared" si="131"/>
        <v>0</v>
      </c>
      <c r="N2051" s="5" t="s">
        <v>9495</v>
      </c>
      <c r="O2051" s="5" t="s">
        <v>9496</v>
      </c>
      <c r="P2051" s="5" t="s">
        <v>9497</v>
      </c>
    </row>
    <row r="2052" ht="19" customHeight="1" spans="1:16">
      <c r="A2052" s="5">
        <v>83</v>
      </c>
      <c r="B2052" s="5" t="s">
        <v>283</v>
      </c>
      <c r="C2052" s="5" t="s">
        <v>253</v>
      </c>
      <c r="D2052" s="8" t="s">
        <v>151</v>
      </c>
      <c r="E2052" s="6">
        <v>135.3</v>
      </c>
      <c r="F2052" s="6">
        <v>190.6</v>
      </c>
      <c r="G2052" s="6">
        <v>21.8</v>
      </c>
      <c r="H2052" s="5" t="s">
        <v>120</v>
      </c>
      <c r="I2052" s="6">
        <f t="shared" si="128"/>
        <v>-55.3</v>
      </c>
      <c r="J2052" s="5" t="str">
        <f>IF(H2052="否","不适用",IF(AND(ISNUMBER(E2052),ISNUMBER(F2052)),IF(I2052&gt;规则与名单!$B$2,"是","否"),"未判定"))</f>
        <v>不适用</v>
      </c>
      <c r="K2052" s="5" t="str">
        <f t="shared" si="129"/>
        <v>非测试日纯氢</v>
      </c>
      <c r="L2052" s="6">
        <f t="shared" si="130"/>
        <v>21.8</v>
      </c>
      <c r="M2052" s="5">
        <f t="shared" si="131"/>
        <v>0</v>
      </c>
      <c r="N2052" s="5" t="s">
        <v>9498</v>
      </c>
      <c r="O2052" s="5" t="s">
        <v>9499</v>
      </c>
      <c r="P2052" s="5" t="s">
        <v>9500</v>
      </c>
    </row>
    <row r="2053" ht="19" customHeight="1" spans="1:16">
      <c r="A2053" s="5">
        <v>83</v>
      </c>
      <c r="B2053" s="5" t="s">
        <v>283</v>
      </c>
      <c r="C2053" s="5" t="s">
        <v>253</v>
      </c>
      <c r="D2053" s="8" t="s">
        <v>3358</v>
      </c>
      <c r="E2053" s="6"/>
      <c r="F2053" s="6">
        <v>8.5</v>
      </c>
      <c r="G2053" s="6">
        <v>2.4</v>
      </c>
      <c r="H2053" s="5" t="s">
        <v>120</v>
      </c>
      <c r="I2053" s="6" t="str">
        <f t="shared" si="128"/>
        <v/>
      </c>
      <c r="J2053" s="5" t="str">
        <f>IF(H2053="否","不适用",IF(AND(ISNUMBER(E2053),ISNUMBER(F2053)),IF(I2053&gt;规则与名单!$B$2,"是","否"),"未判定"))</f>
        <v>不适用</v>
      </c>
      <c r="K2053" s="5" t="str">
        <f t="shared" si="129"/>
        <v>非测试日纯氢</v>
      </c>
      <c r="L2053" s="6">
        <f t="shared" si="130"/>
        <v>2.4</v>
      </c>
      <c r="M2053" s="5">
        <f t="shared" si="131"/>
        <v>0</v>
      </c>
      <c r="N2053" s="5" t="s">
        <v>9501</v>
      </c>
      <c r="O2053" s="5" t="s">
        <v>9502</v>
      </c>
      <c r="P2053" s="5" t="s">
        <v>9503</v>
      </c>
    </row>
    <row r="2054" ht="19" customHeight="1" spans="1:16">
      <c r="A2054" s="5">
        <v>83</v>
      </c>
      <c r="B2054" s="5" t="s">
        <v>283</v>
      </c>
      <c r="C2054" s="5" t="s">
        <v>253</v>
      </c>
      <c r="D2054" s="8" t="s">
        <v>272</v>
      </c>
      <c r="E2054" s="6">
        <v>279.9</v>
      </c>
      <c r="F2054" s="6">
        <v>193.7</v>
      </c>
      <c r="G2054" s="6">
        <v>21.3</v>
      </c>
      <c r="H2054" s="5" t="s">
        <v>120</v>
      </c>
      <c r="I2054" s="6">
        <f t="shared" si="128"/>
        <v>86.2</v>
      </c>
      <c r="J2054" s="5" t="str">
        <f>IF(H2054="否","不适用",IF(AND(ISNUMBER(E2054),ISNUMBER(F2054)),IF(I2054&gt;规则与名单!$B$2,"是","否"),"未判定"))</f>
        <v>不适用</v>
      </c>
      <c r="K2054" s="5" t="str">
        <f t="shared" si="129"/>
        <v>非测试日纯氢</v>
      </c>
      <c r="L2054" s="6">
        <f t="shared" si="130"/>
        <v>21.3</v>
      </c>
      <c r="M2054" s="5">
        <f t="shared" si="131"/>
        <v>0</v>
      </c>
      <c r="N2054" s="5" t="s">
        <v>9504</v>
      </c>
      <c r="O2054" s="5" t="s">
        <v>9505</v>
      </c>
      <c r="P2054" s="5" t="s">
        <v>9506</v>
      </c>
    </row>
    <row r="2055" ht="19" customHeight="1" spans="1:16">
      <c r="A2055" s="5">
        <v>83</v>
      </c>
      <c r="B2055" s="5" t="s">
        <v>283</v>
      </c>
      <c r="C2055" s="5" t="s">
        <v>253</v>
      </c>
      <c r="D2055" s="8" t="s">
        <v>506</v>
      </c>
      <c r="E2055" s="6">
        <v>210.9</v>
      </c>
      <c r="F2055" s="6">
        <v>199.7</v>
      </c>
      <c r="G2055" s="6">
        <v>23.7</v>
      </c>
      <c r="H2055" s="5" t="s">
        <v>120</v>
      </c>
      <c r="I2055" s="6">
        <f t="shared" si="128"/>
        <v>11.2</v>
      </c>
      <c r="J2055" s="5" t="str">
        <f>IF(H2055="否","不适用",IF(AND(ISNUMBER(E2055),ISNUMBER(F2055)),IF(I2055&gt;规则与名单!$B$2,"是","否"),"未判定"))</f>
        <v>不适用</v>
      </c>
      <c r="K2055" s="5" t="str">
        <f t="shared" si="129"/>
        <v>非测试日纯氢</v>
      </c>
      <c r="L2055" s="6">
        <f t="shared" si="130"/>
        <v>23.7</v>
      </c>
      <c r="M2055" s="5">
        <f t="shared" si="131"/>
        <v>0</v>
      </c>
      <c r="N2055" s="5" t="s">
        <v>9507</v>
      </c>
      <c r="O2055" s="5" t="s">
        <v>9508</v>
      </c>
      <c r="P2055" s="5" t="s">
        <v>9509</v>
      </c>
    </row>
    <row r="2056" ht="19" customHeight="1" spans="1:16">
      <c r="A2056" s="5">
        <v>83</v>
      </c>
      <c r="B2056" s="5" t="s">
        <v>283</v>
      </c>
      <c r="C2056" s="5" t="s">
        <v>253</v>
      </c>
      <c r="D2056" s="8" t="s">
        <v>673</v>
      </c>
      <c r="E2056" s="6">
        <v>216.3</v>
      </c>
      <c r="F2056" s="6">
        <v>204.7</v>
      </c>
      <c r="G2056" s="6">
        <v>24.6</v>
      </c>
      <c r="H2056" s="5" t="s">
        <v>120</v>
      </c>
      <c r="I2056" s="6">
        <f t="shared" si="128"/>
        <v>11.6</v>
      </c>
      <c r="J2056" s="5" t="str">
        <f>IF(H2056="否","不适用",IF(AND(ISNUMBER(E2056),ISNUMBER(F2056)),IF(I2056&gt;规则与名单!$B$2,"是","否"),"未判定"))</f>
        <v>不适用</v>
      </c>
      <c r="K2056" s="5" t="str">
        <f t="shared" si="129"/>
        <v>非测试日纯氢</v>
      </c>
      <c r="L2056" s="6">
        <f t="shared" si="130"/>
        <v>24.6</v>
      </c>
      <c r="M2056" s="5">
        <f t="shared" si="131"/>
        <v>0</v>
      </c>
      <c r="N2056" s="5" t="s">
        <v>9510</v>
      </c>
      <c r="O2056" s="5" t="s">
        <v>9511</v>
      </c>
      <c r="P2056" s="5" t="s">
        <v>9512</v>
      </c>
    </row>
    <row r="2057" ht="19" customHeight="1" spans="1:16">
      <c r="A2057" s="5">
        <v>83</v>
      </c>
      <c r="B2057" s="5" t="s">
        <v>283</v>
      </c>
      <c r="C2057" s="5" t="s">
        <v>253</v>
      </c>
      <c r="D2057" s="8" t="s">
        <v>183</v>
      </c>
      <c r="E2057" s="6">
        <v>200.8</v>
      </c>
      <c r="F2057" s="6">
        <v>189.8</v>
      </c>
      <c r="G2057" s="6">
        <v>16.2</v>
      </c>
      <c r="H2057" s="5" t="s">
        <v>120</v>
      </c>
      <c r="I2057" s="6">
        <f t="shared" si="128"/>
        <v>11</v>
      </c>
      <c r="J2057" s="5" t="str">
        <f>IF(H2057="否","不适用",IF(AND(ISNUMBER(E2057),ISNUMBER(F2057)),IF(I2057&gt;规则与名单!$B$2,"是","否"),"未判定"))</f>
        <v>不适用</v>
      </c>
      <c r="K2057" s="5" t="str">
        <f t="shared" si="129"/>
        <v>非测试日纯氢</v>
      </c>
      <c r="L2057" s="6">
        <f t="shared" si="130"/>
        <v>16.2</v>
      </c>
      <c r="M2057" s="5">
        <f t="shared" si="131"/>
        <v>0</v>
      </c>
      <c r="N2057" s="5" t="s">
        <v>9513</v>
      </c>
      <c r="O2057" s="5" t="s">
        <v>9514</v>
      </c>
      <c r="P2057" s="5" t="s">
        <v>9515</v>
      </c>
    </row>
    <row r="2058" ht="19" customHeight="1" spans="1:16">
      <c r="A2058" s="5">
        <v>83</v>
      </c>
      <c r="B2058" s="5" t="s">
        <v>283</v>
      </c>
      <c r="C2058" s="5" t="s">
        <v>253</v>
      </c>
      <c r="D2058" s="8" t="s">
        <v>431</v>
      </c>
      <c r="E2058" s="6">
        <v>284.3</v>
      </c>
      <c r="F2058" s="6">
        <v>269</v>
      </c>
      <c r="G2058" s="6">
        <v>26</v>
      </c>
      <c r="H2058" s="5" t="s">
        <v>120</v>
      </c>
      <c r="I2058" s="6">
        <f t="shared" si="128"/>
        <v>15.3</v>
      </c>
      <c r="J2058" s="5" t="str">
        <f>IF(H2058="否","不适用",IF(AND(ISNUMBER(E2058),ISNUMBER(F2058)),IF(I2058&gt;规则与名单!$B$2,"是","否"),"未判定"))</f>
        <v>不适用</v>
      </c>
      <c r="K2058" s="5" t="str">
        <f t="shared" si="129"/>
        <v>非测试日纯氢</v>
      </c>
      <c r="L2058" s="6">
        <f t="shared" si="130"/>
        <v>26</v>
      </c>
      <c r="M2058" s="5">
        <f t="shared" si="131"/>
        <v>0</v>
      </c>
      <c r="N2058" s="5" t="s">
        <v>9516</v>
      </c>
      <c r="O2058" s="5" t="s">
        <v>9517</v>
      </c>
      <c r="P2058" s="5" t="s">
        <v>9518</v>
      </c>
    </row>
    <row r="2059" ht="19" customHeight="1" spans="1:16">
      <c r="A2059" s="5">
        <v>83</v>
      </c>
      <c r="B2059" s="5" t="s">
        <v>283</v>
      </c>
      <c r="C2059" s="5" t="s">
        <v>253</v>
      </c>
      <c r="D2059" s="8" t="s">
        <v>3377</v>
      </c>
      <c r="E2059" s="6">
        <v>6</v>
      </c>
      <c r="F2059" s="6">
        <v>5.8</v>
      </c>
      <c r="G2059" s="6">
        <v>0</v>
      </c>
      <c r="H2059" s="5" t="s">
        <v>120</v>
      </c>
      <c r="I2059" s="6">
        <f t="shared" si="128"/>
        <v>0.2</v>
      </c>
      <c r="J2059" s="5" t="str">
        <f>IF(H2059="否","不适用",IF(AND(ISNUMBER(E2059),ISNUMBER(F2059)),IF(I2059&gt;规则与名单!$B$2,"是","否"),"未判定"))</f>
        <v>不适用</v>
      </c>
      <c r="K2059" s="5" t="str">
        <f t="shared" si="129"/>
        <v>非测试日纯氢</v>
      </c>
      <c r="L2059" s="6">
        <f t="shared" si="130"/>
        <v>0</v>
      </c>
      <c r="M2059" s="5">
        <f t="shared" si="131"/>
        <v>0</v>
      </c>
      <c r="N2059" s="5" t="s">
        <v>9519</v>
      </c>
      <c r="O2059" s="5" t="s">
        <v>9520</v>
      </c>
      <c r="P2059" s="5" t="s">
        <v>9521</v>
      </c>
    </row>
    <row r="2060" ht="19" customHeight="1" spans="1:16">
      <c r="A2060" s="5">
        <v>83</v>
      </c>
      <c r="B2060" s="5" t="s">
        <v>283</v>
      </c>
      <c r="C2060" s="5" t="s">
        <v>253</v>
      </c>
      <c r="D2060" s="8" t="s">
        <v>407</v>
      </c>
      <c r="E2060" s="6"/>
      <c r="F2060" s="6">
        <v>0</v>
      </c>
      <c r="G2060" s="6"/>
      <c r="H2060" s="5" t="s">
        <v>120</v>
      </c>
      <c r="I2060" s="6" t="str">
        <f t="shared" si="128"/>
        <v/>
      </c>
      <c r="J2060" s="5" t="str">
        <f>IF(H2060="否","不适用",IF(AND(ISNUMBER(E2060),ISNUMBER(F2060)),IF(I2060&gt;规则与名单!$B$2,"是","否"),"未判定"))</f>
        <v>不适用</v>
      </c>
      <c r="K2060" s="5" t="str">
        <f t="shared" si="129"/>
        <v>缺失</v>
      </c>
      <c r="L2060" s="6" t="str">
        <f t="shared" si="130"/>
        <v/>
      </c>
      <c r="M2060" s="5">
        <f t="shared" si="131"/>
        <v>1</v>
      </c>
      <c r="N2060" s="5" t="s">
        <v>9522</v>
      </c>
      <c r="O2060" s="5" t="s">
        <v>9523</v>
      </c>
      <c r="P2060" s="5" t="s">
        <v>9524</v>
      </c>
    </row>
    <row r="2061" ht="19" customHeight="1" spans="1:16">
      <c r="A2061" s="5">
        <v>83</v>
      </c>
      <c r="B2061" s="5" t="s">
        <v>283</v>
      </c>
      <c r="C2061" s="5" t="s">
        <v>253</v>
      </c>
      <c r="D2061" s="8" t="s">
        <v>411</v>
      </c>
      <c r="E2061" s="6">
        <v>145.7</v>
      </c>
      <c r="F2061" s="6">
        <v>137.7</v>
      </c>
      <c r="G2061" s="6">
        <v>3.5</v>
      </c>
      <c r="H2061" s="5" t="s">
        <v>120</v>
      </c>
      <c r="I2061" s="6">
        <f t="shared" si="128"/>
        <v>8</v>
      </c>
      <c r="J2061" s="5" t="str">
        <f>IF(H2061="否","不适用",IF(AND(ISNUMBER(E2061),ISNUMBER(F2061)),IF(I2061&gt;规则与名单!$B$2,"是","否"),"未判定"))</f>
        <v>不适用</v>
      </c>
      <c r="K2061" s="5" t="str">
        <f t="shared" si="129"/>
        <v>非测试日纯氢</v>
      </c>
      <c r="L2061" s="6">
        <f t="shared" si="130"/>
        <v>3.5</v>
      </c>
      <c r="M2061" s="5">
        <f t="shared" si="131"/>
        <v>0</v>
      </c>
      <c r="N2061" s="5" t="s">
        <v>9525</v>
      </c>
      <c r="O2061" s="5" t="s">
        <v>9526</v>
      </c>
      <c r="P2061" s="5" t="s">
        <v>9527</v>
      </c>
    </row>
    <row r="2062" ht="19" customHeight="1" spans="1:16">
      <c r="A2062" s="5">
        <v>83</v>
      </c>
      <c r="B2062" s="5" t="s">
        <v>283</v>
      </c>
      <c r="C2062" s="5" t="s">
        <v>253</v>
      </c>
      <c r="D2062" s="8" t="s">
        <v>251</v>
      </c>
      <c r="E2062" s="6">
        <v>273.1</v>
      </c>
      <c r="F2062" s="6">
        <v>258.6</v>
      </c>
      <c r="G2062" s="6">
        <v>16.1</v>
      </c>
      <c r="H2062" s="5" t="s">
        <v>120</v>
      </c>
      <c r="I2062" s="6">
        <f t="shared" si="128"/>
        <v>14.5</v>
      </c>
      <c r="J2062" s="5" t="str">
        <f>IF(H2062="否","不适用",IF(AND(ISNUMBER(E2062),ISNUMBER(F2062)),IF(I2062&gt;规则与名单!$B$2,"是","否"),"未判定"))</f>
        <v>不适用</v>
      </c>
      <c r="K2062" s="5" t="str">
        <f t="shared" si="129"/>
        <v>非测试日纯氢</v>
      </c>
      <c r="L2062" s="6">
        <f t="shared" si="130"/>
        <v>16.1</v>
      </c>
      <c r="M2062" s="5">
        <f t="shared" si="131"/>
        <v>0</v>
      </c>
      <c r="N2062" s="5" t="s">
        <v>9528</v>
      </c>
      <c r="O2062" s="5" t="s">
        <v>9529</v>
      </c>
      <c r="P2062" s="5" t="s">
        <v>9530</v>
      </c>
    </row>
    <row r="2063" ht="19" customHeight="1" spans="1:16">
      <c r="A2063" s="5">
        <v>83</v>
      </c>
      <c r="B2063" s="5" t="s">
        <v>283</v>
      </c>
      <c r="C2063" s="5" t="s">
        <v>253</v>
      </c>
      <c r="D2063" s="8" t="s">
        <v>472</v>
      </c>
      <c r="E2063" s="6">
        <v>212.5</v>
      </c>
      <c r="F2063" s="6">
        <v>201.1</v>
      </c>
      <c r="G2063" s="6">
        <v>4.1</v>
      </c>
      <c r="H2063" s="5" t="s">
        <v>120</v>
      </c>
      <c r="I2063" s="6">
        <f t="shared" si="128"/>
        <v>11.4</v>
      </c>
      <c r="J2063" s="5" t="str">
        <f>IF(H2063="否","不适用",IF(AND(ISNUMBER(E2063),ISNUMBER(F2063)),IF(I2063&gt;规则与名单!$B$2,"是","否"),"未判定"))</f>
        <v>不适用</v>
      </c>
      <c r="K2063" s="5" t="str">
        <f t="shared" si="129"/>
        <v>非测试日纯氢</v>
      </c>
      <c r="L2063" s="6">
        <f t="shared" si="130"/>
        <v>4.1</v>
      </c>
      <c r="M2063" s="5">
        <f t="shared" si="131"/>
        <v>0</v>
      </c>
      <c r="N2063" s="5" t="s">
        <v>9531</v>
      </c>
      <c r="O2063" s="5" t="s">
        <v>9532</v>
      </c>
      <c r="P2063" s="5" t="s">
        <v>9533</v>
      </c>
    </row>
    <row r="2064" ht="19" customHeight="1" spans="1:16">
      <c r="A2064" s="5">
        <v>83</v>
      </c>
      <c r="B2064" s="5" t="s">
        <v>283</v>
      </c>
      <c r="C2064" s="5" t="s">
        <v>253</v>
      </c>
      <c r="D2064" s="8" t="s">
        <v>466</v>
      </c>
      <c r="E2064" s="6">
        <v>78.2</v>
      </c>
      <c r="F2064" s="6">
        <v>74.1</v>
      </c>
      <c r="G2064" s="6">
        <v>7.9</v>
      </c>
      <c r="H2064" s="5" t="s">
        <v>120</v>
      </c>
      <c r="I2064" s="6">
        <f t="shared" si="128"/>
        <v>4.10000000000001</v>
      </c>
      <c r="J2064" s="5" t="str">
        <f>IF(H2064="否","不适用",IF(AND(ISNUMBER(E2064),ISNUMBER(F2064)),IF(I2064&gt;规则与名单!$B$2,"是","否"),"未判定"))</f>
        <v>不适用</v>
      </c>
      <c r="K2064" s="5" t="str">
        <f t="shared" si="129"/>
        <v>非测试日纯氢</v>
      </c>
      <c r="L2064" s="6">
        <f t="shared" si="130"/>
        <v>7.9</v>
      </c>
      <c r="M2064" s="5">
        <f t="shared" si="131"/>
        <v>0</v>
      </c>
      <c r="N2064" s="5" t="s">
        <v>9534</v>
      </c>
      <c r="O2064" s="5" t="s">
        <v>9535</v>
      </c>
      <c r="P2064" s="5" t="s">
        <v>9536</v>
      </c>
    </row>
    <row r="2065" ht="19" customHeight="1" spans="1:16">
      <c r="A2065" s="5">
        <v>83</v>
      </c>
      <c r="B2065" s="5" t="s">
        <v>283</v>
      </c>
      <c r="C2065" s="5" t="s">
        <v>253</v>
      </c>
      <c r="D2065" s="8" t="s">
        <v>333</v>
      </c>
      <c r="E2065" s="6">
        <v>213.1</v>
      </c>
      <c r="F2065" s="6">
        <v>201.4</v>
      </c>
      <c r="G2065" s="6">
        <v>10.9</v>
      </c>
      <c r="H2065" s="5" t="s">
        <v>120</v>
      </c>
      <c r="I2065" s="6">
        <f t="shared" si="128"/>
        <v>11.7</v>
      </c>
      <c r="J2065" s="5" t="str">
        <f>IF(H2065="否","不适用",IF(AND(ISNUMBER(E2065),ISNUMBER(F2065)),IF(I2065&gt;规则与名单!$B$2,"是","否"),"未判定"))</f>
        <v>不适用</v>
      </c>
      <c r="K2065" s="5" t="str">
        <f t="shared" si="129"/>
        <v>非测试日纯氢</v>
      </c>
      <c r="L2065" s="6">
        <f t="shared" si="130"/>
        <v>10.9</v>
      </c>
      <c r="M2065" s="5">
        <f t="shared" si="131"/>
        <v>0</v>
      </c>
      <c r="N2065" s="5" t="s">
        <v>9537</v>
      </c>
      <c r="O2065" s="5" t="s">
        <v>9538</v>
      </c>
      <c r="P2065" s="5" t="s">
        <v>9539</v>
      </c>
    </row>
    <row r="2066" ht="19" customHeight="1" spans="1:16">
      <c r="A2066" s="5">
        <v>83</v>
      </c>
      <c r="B2066" s="5" t="s">
        <v>283</v>
      </c>
      <c r="C2066" s="5" t="s">
        <v>253</v>
      </c>
      <c r="D2066" s="8" t="s">
        <v>175</v>
      </c>
      <c r="E2066" s="6">
        <v>1.4</v>
      </c>
      <c r="F2066" s="6">
        <v>1.5</v>
      </c>
      <c r="G2066" s="6">
        <v>0.6</v>
      </c>
      <c r="H2066" s="5" t="s">
        <v>120</v>
      </c>
      <c r="I2066" s="6">
        <f t="shared" si="128"/>
        <v>-0.1</v>
      </c>
      <c r="J2066" s="5" t="str">
        <f>IF(H2066="否","不适用",IF(AND(ISNUMBER(E2066),ISNUMBER(F2066)),IF(I2066&gt;规则与名单!$B$2,"是","否"),"未判定"))</f>
        <v>不适用</v>
      </c>
      <c r="K2066" s="5" t="str">
        <f t="shared" si="129"/>
        <v>非测试日纯氢</v>
      </c>
      <c r="L2066" s="6">
        <f t="shared" si="130"/>
        <v>0.6</v>
      </c>
      <c r="M2066" s="5">
        <f t="shared" si="131"/>
        <v>0</v>
      </c>
      <c r="N2066" s="5" t="s">
        <v>9540</v>
      </c>
      <c r="O2066" s="5" t="s">
        <v>9541</v>
      </c>
      <c r="P2066" s="5" t="s">
        <v>9542</v>
      </c>
    </row>
    <row r="2067" ht="19" customHeight="1" spans="1:16">
      <c r="A2067" s="5">
        <v>83</v>
      </c>
      <c r="B2067" s="5" t="s">
        <v>283</v>
      </c>
      <c r="C2067" s="5" t="s">
        <v>253</v>
      </c>
      <c r="D2067" s="8" t="s">
        <v>3402</v>
      </c>
      <c r="E2067" s="6">
        <v>25.3</v>
      </c>
      <c r="F2067" s="6">
        <v>24.7</v>
      </c>
      <c r="G2067" s="6">
        <v>4.7</v>
      </c>
      <c r="H2067" s="5" t="s">
        <v>120</v>
      </c>
      <c r="I2067" s="6">
        <f t="shared" si="128"/>
        <v>0.600000000000001</v>
      </c>
      <c r="J2067" s="5" t="str">
        <f>IF(H2067="否","不适用",IF(AND(ISNUMBER(E2067),ISNUMBER(F2067)),IF(I2067&gt;规则与名单!$B$2,"是","否"),"未判定"))</f>
        <v>不适用</v>
      </c>
      <c r="K2067" s="5" t="str">
        <f t="shared" si="129"/>
        <v>非测试日纯氢</v>
      </c>
      <c r="L2067" s="6">
        <f t="shared" si="130"/>
        <v>4.7</v>
      </c>
      <c r="M2067" s="5">
        <f t="shared" si="131"/>
        <v>0</v>
      </c>
      <c r="N2067" s="5" t="s">
        <v>9543</v>
      </c>
      <c r="O2067" s="5" t="s">
        <v>9544</v>
      </c>
      <c r="P2067" s="5" t="s">
        <v>9545</v>
      </c>
    </row>
    <row r="2068" ht="19" customHeight="1" spans="1:16">
      <c r="A2068" s="5">
        <v>83</v>
      </c>
      <c r="B2068" s="5" t="s">
        <v>283</v>
      </c>
      <c r="C2068" s="5" t="s">
        <v>253</v>
      </c>
      <c r="D2068" s="8" t="s">
        <v>487</v>
      </c>
      <c r="E2068" s="6">
        <v>32</v>
      </c>
      <c r="F2068" s="6">
        <v>31.7</v>
      </c>
      <c r="G2068" s="6">
        <v>0</v>
      </c>
      <c r="H2068" s="5" t="s">
        <v>120</v>
      </c>
      <c r="I2068" s="6">
        <f t="shared" si="128"/>
        <v>0.300000000000001</v>
      </c>
      <c r="J2068" s="5" t="str">
        <f>IF(H2068="否","不适用",IF(AND(ISNUMBER(E2068),ISNUMBER(F2068)),IF(I2068&gt;规则与名单!$B$2,"是","否"),"未判定"))</f>
        <v>不适用</v>
      </c>
      <c r="K2068" s="5" t="str">
        <f t="shared" si="129"/>
        <v>非测试日纯氢</v>
      </c>
      <c r="L2068" s="6">
        <f t="shared" si="130"/>
        <v>0</v>
      </c>
      <c r="M2068" s="5">
        <f t="shared" si="131"/>
        <v>0</v>
      </c>
      <c r="N2068" s="5" t="s">
        <v>9546</v>
      </c>
      <c r="O2068" s="5" t="s">
        <v>9547</v>
      </c>
      <c r="P2068" s="5" t="s">
        <v>9548</v>
      </c>
    </row>
    <row r="2069" ht="19" customHeight="1" spans="1:16">
      <c r="A2069" s="5">
        <v>83</v>
      </c>
      <c r="B2069" s="5" t="s">
        <v>283</v>
      </c>
      <c r="C2069" s="5" t="s">
        <v>253</v>
      </c>
      <c r="D2069" s="8" t="s">
        <v>121</v>
      </c>
      <c r="E2069" s="6">
        <v>28.1</v>
      </c>
      <c r="F2069" s="6">
        <v>28.1</v>
      </c>
      <c r="G2069" s="6">
        <v>0.1</v>
      </c>
      <c r="H2069" s="5" t="s">
        <v>120</v>
      </c>
      <c r="I2069" s="6">
        <f t="shared" si="128"/>
        <v>0</v>
      </c>
      <c r="J2069" s="5" t="str">
        <f>IF(H2069="否","不适用",IF(AND(ISNUMBER(E2069),ISNUMBER(F2069)),IF(I2069&gt;规则与名单!$B$2,"是","否"),"未判定"))</f>
        <v>不适用</v>
      </c>
      <c r="K2069" s="5" t="str">
        <f t="shared" si="129"/>
        <v>非测试日纯氢</v>
      </c>
      <c r="L2069" s="6">
        <f t="shared" si="130"/>
        <v>0.1</v>
      </c>
      <c r="M2069" s="5">
        <f t="shared" si="131"/>
        <v>0</v>
      </c>
      <c r="N2069" s="5" t="s">
        <v>9549</v>
      </c>
      <c r="O2069" s="5" t="s">
        <v>9550</v>
      </c>
      <c r="P2069" s="5" t="s">
        <v>9551</v>
      </c>
    </row>
    <row r="2070" ht="19" customHeight="1" spans="1:16">
      <c r="A2070" s="5">
        <v>83</v>
      </c>
      <c r="B2070" s="5" t="s">
        <v>283</v>
      </c>
      <c r="C2070" s="5" t="s">
        <v>253</v>
      </c>
      <c r="D2070" s="8" t="s">
        <v>170</v>
      </c>
      <c r="E2070" s="6">
        <v>38.6</v>
      </c>
      <c r="F2070" s="6">
        <v>36.7</v>
      </c>
      <c r="G2070" s="6">
        <v>1.3</v>
      </c>
      <c r="H2070" s="5" t="s">
        <v>120</v>
      </c>
      <c r="I2070" s="6">
        <f t="shared" si="128"/>
        <v>1.9</v>
      </c>
      <c r="J2070" s="5" t="str">
        <f>IF(H2070="否","不适用",IF(AND(ISNUMBER(E2070),ISNUMBER(F2070)),IF(I2070&gt;规则与名单!$B$2,"是","否"),"未判定"))</f>
        <v>不适用</v>
      </c>
      <c r="K2070" s="5" t="str">
        <f t="shared" si="129"/>
        <v>非测试日纯氢</v>
      </c>
      <c r="L2070" s="6">
        <f t="shared" si="130"/>
        <v>1.3</v>
      </c>
      <c r="M2070" s="5">
        <f t="shared" si="131"/>
        <v>0</v>
      </c>
      <c r="N2070" s="5" t="s">
        <v>9552</v>
      </c>
      <c r="O2070" s="5" t="s">
        <v>9553</v>
      </c>
      <c r="P2070" s="5" t="s">
        <v>9554</v>
      </c>
    </row>
    <row r="2071" ht="19" customHeight="1" spans="1:16">
      <c r="A2071" s="5">
        <v>83</v>
      </c>
      <c r="B2071" s="5" t="s">
        <v>283</v>
      </c>
      <c r="C2071" s="5" t="s">
        <v>253</v>
      </c>
      <c r="D2071" s="8" t="s">
        <v>644</v>
      </c>
      <c r="E2071" s="6">
        <v>42.6</v>
      </c>
      <c r="F2071" s="6">
        <v>41.2</v>
      </c>
      <c r="G2071" s="6">
        <v>0</v>
      </c>
      <c r="H2071" s="5" t="s">
        <v>120</v>
      </c>
      <c r="I2071" s="6">
        <f t="shared" si="128"/>
        <v>1.4</v>
      </c>
      <c r="J2071" s="5" t="str">
        <f>IF(H2071="否","不适用",IF(AND(ISNUMBER(E2071),ISNUMBER(F2071)),IF(I2071&gt;规则与名单!$B$2,"是","否"),"未判定"))</f>
        <v>不适用</v>
      </c>
      <c r="K2071" s="5" t="str">
        <f t="shared" si="129"/>
        <v>非测试日纯氢</v>
      </c>
      <c r="L2071" s="6">
        <f t="shared" si="130"/>
        <v>0</v>
      </c>
      <c r="M2071" s="5">
        <f t="shared" si="131"/>
        <v>0</v>
      </c>
      <c r="N2071" s="5" t="s">
        <v>9555</v>
      </c>
      <c r="O2071" s="5" t="s">
        <v>9556</v>
      </c>
      <c r="P2071" s="5" t="s">
        <v>9557</v>
      </c>
    </row>
    <row r="2072" ht="19" customHeight="1" spans="1:16">
      <c r="A2072" s="5">
        <v>83</v>
      </c>
      <c r="B2072" s="5" t="s">
        <v>283</v>
      </c>
      <c r="C2072" s="5" t="s">
        <v>253</v>
      </c>
      <c r="D2072" s="8" t="s">
        <v>3418</v>
      </c>
      <c r="E2072" s="6">
        <v>14</v>
      </c>
      <c r="F2072" s="6">
        <v>13.2</v>
      </c>
      <c r="G2072" s="6">
        <v>0</v>
      </c>
      <c r="H2072" s="5" t="s">
        <v>120</v>
      </c>
      <c r="I2072" s="6">
        <f t="shared" si="128"/>
        <v>0.800000000000001</v>
      </c>
      <c r="J2072" s="5" t="str">
        <f>IF(H2072="否","不适用",IF(AND(ISNUMBER(E2072),ISNUMBER(F2072)),IF(I2072&gt;规则与名单!$B$2,"是","否"),"未判定"))</f>
        <v>不适用</v>
      </c>
      <c r="K2072" s="5" t="str">
        <f t="shared" si="129"/>
        <v>非测试日纯氢</v>
      </c>
      <c r="L2072" s="6">
        <f t="shared" si="130"/>
        <v>0</v>
      </c>
      <c r="M2072" s="5">
        <f t="shared" si="131"/>
        <v>0</v>
      </c>
      <c r="N2072" s="5" t="s">
        <v>9558</v>
      </c>
      <c r="O2072" s="5" t="s">
        <v>9559</v>
      </c>
      <c r="P2072" s="5" t="s">
        <v>9560</v>
      </c>
    </row>
    <row r="2073" ht="19" customHeight="1" spans="1:16">
      <c r="A2073" s="5">
        <v>83</v>
      </c>
      <c r="B2073" s="5" t="s">
        <v>283</v>
      </c>
      <c r="C2073" s="5" t="s">
        <v>253</v>
      </c>
      <c r="D2073" s="8" t="s">
        <v>3422</v>
      </c>
      <c r="E2073" s="6">
        <v>21.2</v>
      </c>
      <c r="F2073" s="6">
        <v>21.4</v>
      </c>
      <c r="G2073" s="6">
        <v>0.7</v>
      </c>
      <c r="H2073" s="5" t="s">
        <v>120</v>
      </c>
      <c r="I2073" s="6">
        <f t="shared" si="128"/>
        <v>-0.199999999999999</v>
      </c>
      <c r="J2073" s="5" t="str">
        <f>IF(H2073="否","不适用",IF(AND(ISNUMBER(E2073),ISNUMBER(F2073)),IF(I2073&gt;规则与名单!$B$2,"是","否"),"未判定"))</f>
        <v>不适用</v>
      </c>
      <c r="K2073" s="5" t="str">
        <f t="shared" si="129"/>
        <v>非测试日纯氢</v>
      </c>
      <c r="L2073" s="6">
        <f t="shared" si="130"/>
        <v>0.7</v>
      </c>
      <c r="M2073" s="5">
        <f t="shared" si="131"/>
        <v>0</v>
      </c>
      <c r="N2073" s="5" t="s">
        <v>9561</v>
      </c>
      <c r="O2073" s="5" t="s">
        <v>9562</v>
      </c>
      <c r="P2073" s="5" t="s">
        <v>9563</v>
      </c>
    </row>
    <row r="2074" ht="19" customHeight="1" spans="1:16">
      <c r="A2074" s="5">
        <v>83</v>
      </c>
      <c r="B2074" s="5" t="s">
        <v>283</v>
      </c>
      <c r="C2074" s="5" t="s">
        <v>253</v>
      </c>
      <c r="D2074" s="8" t="s">
        <v>336</v>
      </c>
      <c r="E2074" s="6">
        <v>39.2</v>
      </c>
      <c r="F2074" s="6">
        <v>37.3</v>
      </c>
      <c r="G2074" s="6">
        <v>0.1</v>
      </c>
      <c r="H2074" s="5" t="s">
        <v>120</v>
      </c>
      <c r="I2074" s="6">
        <f t="shared" si="128"/>
        <v>1.90000000000001</v>
      </c>
      <c r="J2074" s="5" t="str">
        <f>IF(H2074="否","不适用",IF(AND(ISNUMBER(E2074),ISNUMBER(F2074)),IF(I2074&gt;规则与名单!$B$2,"是","否"),"未判定"))</f>
        <v>不适用</v>
      </c>
      <c r="K2074" s="5" t="str">
        <f t="shared" si="129"/>
        <v>非测试日纯氢</v>
      </c>
      <c r="L2074" s="6">
        <f t="shared" si="130"/>
        <v>0.1</v>
      </c>
      <c r="M2074" s="5">
        <f t="shared" si="131"/>
        <v>0</v>
      </c>
      <c r="N2074" s="5" t="s">
        <v>9564</v>
      </c>
      <c r="O2074" s="5" t="s">
        <v>9565</v>
      </c>
      <c r="P2074" s="5" t="s">
        <v>9566</v>
      </c>
    </row>
    <row r="2075" ht="19" customHeight="1" spans="1:16">
      <c r="A2075" s="5">
        <v>83</v>
      </c>
      <c r="B2075" s="5" t="s">
        <v>283</v>
      </c>
      <c r="C2075" s="5" t="s">
        <v>253</v>
      </c>
      <c r="D2075" s="8" t="s">
        <v>653</v>
      </c>
      <c r="E2075" s="6">
        <v>51.1</v>
      </c>
      <c r="F2075" s="6">
        <v>49.1</v>
      </c>
      <c r="G2075" s="6">
        <v>1.1</v>
      </c>
      <c r="H2075" s="5" t="s">
        <v>120</v>
      </c>
      <c r="I2075" s="6">
        <f t="shared" si="128"/>
        <v>2</v>
      </c>
      <c r="J2075" s="5" t="str">
        <f>IF(H2075="否","不适用",IF(AND(ISNUMBER(E2075),ISNUMBER(F2075)),IF(I2075&gt;规则与名单!$B$2,"是","否"),"未判定"))</f>
        <v>不适用</v>
      </c>
      <c r="K2075" s="5" t="str">
        <f t="shared" si="129"/>
        <v>非测试日纯氢</v>
      </c>
      <c r="L2075" s="6">
        <f t="shared" si="130"/>
        <v>1.1</v>
      </c>
      <c r="M2075" s="5">
        <f t="shared" si="131"/>
        <v>0</v>
      </c>
      <c r="N2075" s="5" t="s">
        <v>9567</v>
      </c>
      <c r="O2075" s="5" t="s">
        <v>9568</v>
      </c>
      <c r="P2075" s="5" t="s">
        <v>9569</v>
      </c>
    </row>
    <row r="2076" ht="19" customHeight="1" spans="1:16">
      <c r="A2076" s="5">
        <v>83</v>
      </c>
      <c r="B2076" s="5" t="s">
        <v>283</v>
      </c>
      <c r="C2076" s="5" t="s">
        <v>253</v>
      </c>
      <c r="D2076" s="8" t="s">
        <v>140</v>
      </c>
      <c r="E2076" s="6">
        <v>300.8</v>
      </c>
      <c r="F2076" s="6">
        <v>284.6</v>
      </c>
      <c r="G2076" s="6">
        <v>39</v>
      </c>
      <c r="H2076" s="5" t="s">
        <v>120</v>
      </c>
      <c r="I2076" s="6">
        <f t="shared" si="128"/>
        <v>16.2</v>
      </c>
      <c r="J2076" s="5" t="str">
        <f>IF(H2076="否","不适用",IF(AND(ISNUMBER(E2076),ISNUMBER(F2076)),IF(I2076&gt;规则与名单!$B$2,"是","否"),"未判定"))</f>
        <v>不适用</v>
      </c>
      <c r="K2076" s="5" t="str">
        <f t="shared" si="129"/>
        <v>非测试日纯氢</v>
      </c>
      <c r="L2076" s="6">
        <f t="shared" si="130"/>
        <v>39</v>
      </c>
      <c r="M2076" s="5">
        <f t="shared" si="131"/>
        <v>0</v>
      </c>
      <c r="N2076" s="5" t="s">
        <v>9570</v>
      </c>
      <c r="O2076" s="5" t="s">
        <v>9571</v>
      </c>
      <c r="P2076" s="5" t="s">
        <v>9572</v>
      </c>
    </row>
    <row r="2077" ht="19" customHeight="1" spans="1:16">
      <c r="A2077" s="5">
        <v>83</v>
      </c>
      <c r="B2077" s="5" t="s">
        <v>283</v>
      </c>
      <c r="C2077" s="5" t="s">
        <v>253</v>
      </c>
      <c r="D2077" s="8" t="s">
        <v>115</v>
      </c>
      <c r="E2077" s="6">
        <v>0</v>
      </c>
      <c r="F2077" s="6">
        <v>0</v>
      </c>
      <c r="G2077" s="6"/>
      <c r="H2077" s="5" t="s">
        <v>120</v>
      </c>
      <c r="I2077" s="6">
        <f t="shared" si="128"/>
        <v>0</v>
      </c>
      <c r="J2077" s="5" t="str">
        <f>IF(H2077="否","不适用",IF(AND(ISNUMBER(E2077),ISNUMBER(F2077)),IF(I2077&gt;规则与名单!$B$2,"是","否"),"未判定"))</f>
        <v>不适用</v>
      </c>
      <c r="K2077" s="5" t="str">
        <f t="shared" si="129"/>
        <v>非测试日仪表</v>
      </c>
      <c r="L2077" s="6">
        <f t="shared" si="130"/>
        <v>0</v>
      </c>
      <c r="M2077" s="5">
        <f t="shared" si="131"/>
        <v>0</v>
      </c>
      <c r="N2077" s="5" t="s">
        <v>9573</v>
      </c>
      <c r="O2077" s="5" t="s">
        <v>9574</v>
      </c>
      <c r="P2077" s="5" t="s">
        <v>9575</v>
      </c>
    </row>
    <row r="2078" ht="19" customHeight="1" spans="1:16">
      <c r="A2078" s="5">
        <v>84</v>
      </c>
      <c r="B2078" s="5" t="s">
        <v>284</v>
      </c>
      <c r="C2078" s="5" t="s">
        <v>253</v>
      </c>
      <c r="D2078" s="8" t="s">
        <v>114</v>
      </c>
      <c r="E2078" s="6">
        <v>112.2</v>
      </c>
      <c r="F2078" s="6">
        <v>106.3</v>
      </c>
      <c r="G2078" s="6">
        <v>112.2</v>
      </c>
      <c r="H2078" s="5" t="s">
        <v>120</v>
      </c>
      <c r="I2078" s="6">
        <f t="shared" si="128"/>
        <v>5.90000000000001</v>
      </c>
      <c r="J2078" s="5" t="str">
        <f>IF(H2078="否","不适用",IF(AND(ISNUMBER(E2078),ISNUMBER(F2078)),IF(I2078&gt;规则与名单!$B$2,"是","否"),"未判定"))</f>
        <v>不适用</v>
      </c>
      <c r="K2078" s="5" t="str">
        <f t="shared" si="129"/>
        <v>非测试日纯氢</v>
      </c>
      <c r="L2078" s="6">
        <f t="shared" si="130"/>
        <v>112.2</v>
      </c>
      <c r="M2078" s="5">
        <f t="shared" si="131"/>
        <v>0</v>
      </c>
      <c r="N2078" s="5" t="s">
        <v>9576</v>
      </c>
      <c r="O2078" s="5" t="s">
        <v>9577</v>
      </c>
      <c r="P2078" s="5" t="s">
        <v>9578</v>
      </c>
    </row>
    <row r="2079" ht="19" customHeight="1" spans="1:16">
      <c r="A2079" s="5">
        <v>84</v>
      </c>
      <c r="B2079" s="5" t="s">
        <v>284</v>
      </c>
      <c r="C2079" s="5" t="s">
        <v>253</v>
      </c>
      <c r="D2079" s="8" t="s">
        <v>605</v>
      </c>
      <c r="E2079" s="6">
        <v>111.5</v>
      </c>
      <c r="F2079" s="6">
        <v>105.6</v>
      </c>
      <c r="G2079" s="6">
        <v>111.5</v>
      </c>
      <c r="H2079" s="5" t="s">
        <v>120</v>
      </c>
      <c r="I2079" s="6">
        <f t="shared" si="128"/>
        <v>5.90000000000001</v>
      </c>
      <c r="J2079" s="5" t="str">
        <f>IF(H2079="否","不适用",IF(AND(ISNUMBER(E2079),ISNUMBER(F2079)),IF(I2079&gt;规则与名单!$B$2,"是","否"),"未判定"))</f>
        <v>不适用</v>
      </c>
      <c r="K2079" s="5" t="str">
        <f t="shared" si="129"/>
        <v>非测试日纯氢</v>
      </c>
      <c r="L2079" s="6">
        <f t="shared" si="130"/>
        <v>111.5</v>
      </c>
      <c r="M2079" s="5">
        <f t="shared" si="131"/>
        <v>0</v>
      </c>
      <c r="N2079" s="5" t="s">
        <v>9579</v>
      </c>
      <c r="O2079" s="5" t="s">
        <v>9580</v>
      </c>
      <c r="P2079" s="5" t="s">
        <v>9581</v>
      </c>
    </row>
    <row r="2080" ht="19" customHeight="1" spans="1:16">
      <c r="A2080" s="5">
        <v>84</v>
      </c>
      <c r="B2080" s="5" t="s">
        <v>284</v>
      </c>
      <c r="C2080" s="5" t="s">
        <v>253</v>
      </c>
      <c r="D2080" s="8" t="s">
        <v>186</v>
      </c>
      <c r="E2080" s="6">
        <v>114.8</v>
      </c>
      <c r="F2080" s="6">
        <v>108.7</v>
      </c>
      <c r="G2080" s="6">
        <v>114.8</v>
      </c>
      <c r="H2080" s="5" t="s">
        <v>120</v>
      </c>
      <c r="I2080" s="6">
        <f t="shared" si="128"/>
        <v>6.09999999999999</v>
      </c>
      <c r="J2080" s="5" t="str">
        <f>IF(H2080="否","不适用",IF(AND(ISNUMBER(E2080),ISNUMBER(F2080)),IF(I2080&gt;规则与名单!$B$2,"是","否"),"未判定"))</f>
        <v>不适用</v>
      </c>
      <c r="K2080" s="5" t="str">
        <f t="shared" si="129"/>
        <v>非测试日纯氢</v>
      </c>
      <c r="L2080" s="6">
        <f t="shared" si="130"/>
        <v>114.8</v>
      </c>
      <c r="M2080" s="5">
        <f t="shared" si="131"/>
        <v>0</v>
      </c>
      <c r="N2080" s="5" t="s">
        <v>9582</v>
      </c>
      <c r="O2080" s="5" t="s">
        <v>9583</v>
      </c>
      <c r="P2080" s="5" t="s">
        <v>9584</v>
      </c>
    </row>
    <row r="2081" ht="19" customHeight="1" spans="1:16">
      <c r="A2081" s="5">
        <v>84</v>
      </c>
      <c r="B2081" s="5" t="s">
        <v>284</v>
      </c>
      <c r="C2081" s="5" t="s">
        <v>253</v>
      </c>
      <c r="D2081" s="8" t="s">
        <v>165</v>
      </c>
      <c r="E2081" s="6">
        <v>119.6</v>
      </c>
      <c r="F2081" s="6">
        <v>131.2</v>
      </c>
      <c r="G2081" s="6">
        <v>139</v>
      </c>
      <c r="H2081" s="5" t="s">
        <v>120</v>
      </c>
      <c r="I2081" s="6">
        <f t="shared" si="128"/>
        <v>-11.6</v>
      </c>
      <c r="J2081" s="5" t="str">
        <f>IF(H2081="否","不适用",IF(AND(ISNUMBER(E2081),ISNUMBER(F2081)),IF(I2081&gt;规则与名单!$B$2,"是","否"),"未判定"))</f>
        <v>不适用</v>
      </c>
      <c r="K2081" s="5" t="str">
        <f t="shared" si="129"/>
        <v>非测试日纯氢</v>
      </c>
      <c r="L2081" s="6">
        <f t="shared" si="130"/>
        <v>139</v>
      </c>
      <c r="M2081" s="5">
        <f t="shared" si="131"/>
        <v>0</v>
      </c>
      <c r="N2081" s="5" t="s">
        <v>9585</v>
      </c>
      <c r="O2081" s="5" t="s">
        <v>9586</v>
      </c>
      <c r="P2081" s="5" t="s">
        <v>9587</v>
      </c>
    </row>
    <row r="2082" ht="19" customHeight="1" spans="1:16">
      <c r="A2082" s="5">
        <v>84</v>
      </c>
      <c r="B2082" s="5" t="s">
        <v>284</v>
      </c>
      <c r="C2082" s="5" t="s">
        <v>253</v>
      </c>
      <c r="D2082" s="8" t="s">
        <v>151</v>
      </c>
      <c r="E2082" s="6">
        <v>119.5</v>
      </c>
      <c r="F2082" s="6">
        <v>94.9</v>
      </c>
      <c r="G2082" s="6">
        <v>99.9</v>
      </c>
      <c r="H2082" s="5" t="s">
        <v>120</v>
      </c>
      <c r="I2082" s="6">
        <f t="shared" si="128"/>
        <v>24.6</v>
      </c>
      <c r="J2082" s="5" t="str">
        <f>IF(H2082="否","不适用",IF(AND(ISNUMBER(E2082),ISNUMBER(F2082)),IF(I2082&gt;规则与名单!$B$2,"是","否"),"未判定"))</f>
        <v>不适用</v>
      </c>
      <c r="K2082" s="5" t="str">
        <f t="shared" si="129"/>
        <v>非测试日纯氢</v>
      </c>
      <c r="L2082" s="6">
        <f t="shared" si="130"/>
        <v>99.9</v>
      </c>
      <c r="M2082" s="5">
        <f t="shared" si="131"/>
        <v>0</v>
      </c>
      <c r="N2082" s="5" t="s">
        <v>9588</v>
      </c>
      <c r="O2082" s="5" t="s">
        <v>9589</v>
      </c>
      <c r="P2082" s="5" t="s">
        <v>9590</v>
      </c>
    </row>
    <row r="2083" ht="19" customHeight="1" spans="1:16">
      <c r="A2083" s="5">
        <v>84</v>
      </c>
      <c r="B2083" s="5" t="s">
        <v>284</v>
      </c>
      <c r="C2083" s="5" t="s">
        <v>253</v>
      </c>
      <c r="D2083" s="8" t="s">
        <v>3358</v>
      </c>
      <c r="E2083" s="6">
        <v>122.9</v>
      </c>
      <c r="F2083" s="6">
        <v>116.1</v>
      </c>
      <c r="G2083" s="6">
        <v>122.9</v>
      </c>
      <c r="H2083" s="5" t="s">
        <v>120</v>
      </c>
      <c r="I2083" s="6">
        <f t="shared" si="128"/>
        <v>6.80000000000001</v>
      </c>
      <c r="J2083" s="5" t="str">
        <f>IF(H2083="否","不适用",IF(AND(ISNUMBER(E2083),ISNUMBER(F2083)),IF(I2083&gt;规则与名单!$B$2,"是","否"),"未判定"))</f>
        <v>不适用</v>
      </c>
      <c r="K2083" s="5" t="str">
        <f t="shared" si="129"/>
        <v>非测试日纯氢</v>
      </c>
      <c r="L2083" s="6">
        <f t="shared" si="130"/>
        <v>122.9</v>
      </c>
      <c r="M2083" s="5">
        <f t="shared" si="131"/>
        <v>0</v>
      </c>
      <c r="N2083" s="5" t="s">
        <v>9591</v>
      </c>
      <c r="O2083" s="5" t="s">
        <v>9592</v>
      </c>
      <c r="P2083" s="5" t="s">
        <v>9593</v>
      </c>
    </row>
    <row r="2084" ht="19" customHeight="1" spans="1:16">
      <c r="A2084" s="5">
        <v>84</v>
      </c>
      <c r="B2084" s="5" t="s">
        <v>284</v>
      </c>
      <c r="C2084" s="5" t="s">
        <v>253</v>
      </c>
      <c r="D2084" s="8" t="s">
        <v>272</v>
      </c>
      <c r="E2084" s="6">
        <v>111.4</v>
      </c>
      <c r="F2084" s="6">
        <v>105.6</v>
      </c>
      <c r="G2084" s="6">
        <v>111.4</v>
      </c>
      <c r="H2084" s="5" t="s">
        <v>120</v>
      </c>
      <c r="I2084" s="6">
        <f t="shared" si="128"/>
        <v>5.80000000000001</v>
      </c>
      <c r="J2084" s="5" t="str">
        <f>IF(H2084="否","不适用",IF(AND(ISNUMBER(E2084),ISNUMBER(F2084)),IF(I2084&gt;规则与名单!$B$2,"是","否"),"未判定"))</f>
        <v>不适用</v>
      </c>
      <c r="K2084" s="5" t="str">
        <f t="shared" si="129"/>
        <v>非测试日纯氢</v>
      </c>
      <c r="L2084" s="6">
        <f t="shared" si="130"/>
        <v>111.4</v>
      </c>
      <c r="M2084" s="5">
        <f t="shared" si="131"/>
        <v>0</v>
      </c>
      <c r="N2084" s="5" t="s">
        <v>9594</v>
      </c>
      <c r="O2084" s="5" t="s">
        <v>9595</v>
      </c>
      <c r="P2084" s="5" t="s">
        <v>9596</v>
      </c>
    </row>
    <row r="2085" ht="19" customHeight="1" spans="1:16">
      <c r="A2085" s="5">
        <v>84</v>
      </c>
      <c r="B2085" s="5" t="s">
        <v>284</v>
      </c>
      <c r="C2085" s="5" t="s">
        <v>253</v>
      </c>
      <c r="D2085" s="8" t="s">
        <v>506</v>
      </c>
      <c r="E2085" s="6">
        <v>111.4</v>
      </c>
      <c r="F2085" s="6">
        <v>105.5</v>
      </c>
      <c r="G2085" s="6">
        <v>111.4</v>
      </c>
      <c r="H2085" s="5" t="s">
        <v>120</v>
      </c>
      <c r="I2085" s="6">
        <f t="shared" si="128"/>
        <v>5.90000000000001</v>
      </c>
      <c r="J2085" s="5" t="str">
        <f>IF(H2085="否","不适用",IF(AND(ISNUMBER(E2085),ISNUMBER(F2085)),IF(I2085&gt;规则与名单!$B$2,"是","否"),"未判定"))</f>
        <v>不适用</v>
      </c>
      <c r="K2085" s="5" t="str">
        <f t="shared" si="129"/>
        <v>非测试日纯氢</v>
      </c>
      <c r="L2085" s="6">
        <f t="shared" si="130"/>
        <v>111.4</v>
      </c>
      <c r="M2085" s="5">
        <f t="shared" si="131"/>
        <v>0</v>
      </c>
      <c r="N2085" s="5" t="s">
        <v>9597</v>
      </c>
      <c r="O2085" s="5" t="s">
        <v>9598</v>
      </c>
      <c r="P2085" s="5" t="s">
        <v>9599</v>
      </c>
    </row>
    <row r="2086" ht="19" customHeight="1" spans="1:16">
      <c r="A2086" s="5">
        <v>84</v>
      </c>
      <c r="B2086" s="5" t="s">
        <v>284</v>
      </c>
      <c r="C2086" s="5" t="s">
        <v>253</v>
      </c>
      <c r="D2086" s="8" t="s">
        <v>673</v>
      </c>
      <c r="E2086" s="6">
        <v>111.2</v>
      </c>
      <c r="F2086" s="6">
        <v>105.3</v>
      </c>
      <c r="G2086" s="6">
        <v>111.2</v>
      </c>
      <c r="H2086" s="5" t="s">
        <v>120</v>
      </c>
      <c r="I2086" s="6">
        <f t="shared" si="128"/>
        <v>5.90000000000001</v>
      </c>
      <c r="J2086" s="5" t="str">
        <f>IF(H2086="否","不适用",IF(AND(ISNUMBER(E2086),ISNUMBER(F2086)),IF(I2086&gt;规则与名单!$B$2,"是","否"),"未判定"))</f>
        <v>不适用</v>
      </c>
      <c r="K2086" s="5" t="str">
        <f t="shared" si="129"/>
        <v>非测试日纯氢</v>
      </c>
      <c r="L2086" s="6">
        <f t="shared" si="130"/>
        <v>111.2</v>
      </c>
      <c r="M2086" s="5">
        <f t="shared" si="131"/>
        <v>0</v>
      </c>
      <c r="N2086" s="5" t="s">
        <v>9600</v>
      </c>
      <c r="O2086" s="5" t="s">
        <v>9601</v>
      </c>
      <c r="P2086" s="5" t="s">
        <v>9602</v>
      </c>
    </row>
    <row r="2087" ht="19" customHeight="1" spans="1:16">
      <c r="A2087" s="5">
        <v>84</v>
      </c>
      <c r="B2087" s="5" t="s">
        <v>284</v>
      </c>
      <c r="C2087" s="5" t="s">
        <v>253</v>
      </c>
      <c r="D2087" s="8" t="s">
        <v>183</v>
      </c>
      <c r="E2087" s="6">
        <v>117.2</v>
      </c>
      <c r="F2087" s="6">
        <v>110.9</v>
      </c>
      <c r="G2087" s="6">
        <v>117.1</v>
      </c>
      <c r="H2087" s="5" t="s">
        <v>120</v>
      </c>
      <c r="I2087" s="6">
        <f t="shared" si="128"/>
        <v>6.3</v>
      </c>
      <c r="J2087" s="5" t="str">
        <f>IF(H2087="否","不适用",IF(AND(ISNUMBER(E2087),ISNUMBER(F2087)),IF(I2087&gt;规则与名单!$B$2,"是","否"),"未判定"))</f>
        <v>不适用</v>
      </c>
      <c r="K2087" s="5" t="str">
        <f t="shared" si="129"/>
        <v>非测试日纯氢</v>
      </c>
      <c r="L2087" s="6">
        <f t="shared" si="130"/>
        <v>117.1</v>
      </c>
      <c r="M2087" s="5">
        <f t="shared" si="131"/>
        <v>0</v>
      </c>
      <c r="N2087" s="5" t="s">
        <v>9603</v>
      </c>
      <c r="O2087" s="5" t="s">
        <v>9604</v>
      </c>
      <c r="P2087" s="5" t="s">
        <v>9605</v>
      </c>
    </row>
    <row r="2088" ht="19" customHeight="1" spans="1:16">
      <c r="A2088" s="5">
        <v>84</v>
      </c>
      <c r="B2088" s="5" t="s">
        <v>284</v>
      </c>
      <c r="C2088" s="5" t="s">
        <v>253</v>
      </c>
      <c r="D2088" s="8" t="s">
        <v>431</v>
      </c>
      <c r="E2088" s="6">
        <v>113.9</v>
      </c>
      <c r="F2088" s="6">
        <v>108.7</v>
      </c>
      <c r="G2088" s="6">
        <v>114.9</v>
      </c>
      <c r="H2088" s="5" t="s">
        <v>120</v>
      </c>
      <c r="I2088" s="6">
        <f t="shared" si="128"/>
        <v>5.2</v>
      </c>
      <c r="J2088" s="5" t="str">
        <f>IF(H2088="否","不适用",IF(AND(ISNUMBER(E2088),ISNUMBER(F2088)),IF(I2088&gt;规则与名单!$B$2,"是","否"),"未判定"))</f>
        <v>不适用</v>
      </c>
      <c r="K2088" s="5" t="str">
        <f t="shared" si="129"/>
        <v>非测试日纯氢</v>
      </c>
      <c r="L2088" s="6">
        <f t="shared" si="130"/>
        <v>114.9</v>
      </c>
      <c r="M2088" s="5">
        <f t="shared" si="131"/>
        <v>0</v>
      </c>
      <c r="N2088" s="5" t="s">
        <v>9606</v>
      </c>
      <c r="O2088" s="5" t="s">
        <v>9607</v>
      </c>
      <c r="P2088" s="5" t="s">
        <v>9608</v>
      </c>
    </row>
    <row r="2089" ht="19" customHeight="1" spans="1:16">
      <c r="A2089" s="5">
        <v>84</v>
      </c>
      <c r="B2089" s="5" t="s">
        <v>284</v>
      </c>
      <c r="C2089" s="5" t="s">
        <v>253</v>
      </c>
      <c r="D2089" s="8" t="s">
        <v>3377</v>
      </c>
      <c r="E2089" s="6">
        <v>113.9</v>
      </c>
      <c r="F2089" s="6">
        <v>115.1</v>
      </c>
      <c r="G2089" s="6">
        <v>121.3</v>
      </c>
      <c r="H2089" s="5" t="s">
        <v>120</v>
      </c>
      <c r="I2089" s="6">
        <f t="shared" si="128"/>
        <v>-1.19999999999999</v>
      </c>
      <c r="J2089" s="5" t="str">
        <f>IF(H2089="否","不适用",IF(AND(ISNUMBER(E2089),ISNUMBER(F2089)),IF(I2089&gt;规则与名单!$B$2,"是","否"),"未判定"))</f>
        <v>不适用</v>
      </c>
      <c r="K2089" s="5" t="str">
        <f t="shared" si="129"/>
        <v>非测试日纯氢</v>
      </c>
      <c r="L2089" s="6">
        <f t="shared" si="130"/>
        <v>121.3</v>
      </c>
      <c r="M2089" s="5">
        <f t="shared" si="131"/>
        <v>0</v>
      </c>
      <c r="N2089" s="5" t="s">
        <v>9609</v>
      </c>
      <c r="O2089" s="5" t="s">
        <v>9610</v>
      </c>
      <c r="P2089" s="5" t="s">
        <v>9611</v>
      </c>
    </row>
    <row r="2090" ht="19" customHeight="1" spans="1:16">
      <c r="A2090" s="5">
        <v>84</v>
      </c>
      <c r="B2090" s="5" t="s">
        <v>284</v>
      </c>
      <c r="C2090" s="5" t="s">
        <v>253</v>
      </c>
      <c r="D2090" s="8" t="s">
        <v>407</v>
      </c>
      <c r="E2090" s="6">
        <v>156.3</v>
      </c>
      <c r="F2090" s="6">
        <v>139.6</v>
      </c>
      <c r="G2090" s="6">
        <v>147.7</v>
      </c>
      <c r="H2090" s="5" t="s">
        <v>120</v>
      </c>
      <c r="I2090" s="6">
        <f t="shared" si="128"/>
        <v>16.7</v>
      </c>
      <c r="J2090" s="5" t="str">
        <f>IF(H2090="否","不适用",IF(AND(ISNUMBER(E2090),ISNUMBER(F2090)),IF(I2090&gt;规则与名单!$B$2,"是","否"),"未判定"))</f>
        <v>不适用</v>
      </c>
      <c r="K2090" s="5" t="str">
        <f t="shared" si="129"/>
        <v>非测试日纯氢</v>
      </c>
      <c r="L2090" s="6">
        <f t="shared" si="130"/>
        <v>147.7</v>
      </c>
      <c r="M2090" s="5">
        <f t="shared" si="131"/>
        <v>0</v>
      </c>
      <c r="N2090" s="5" t="s">
        <v>9612</v>
      </c>
      <c r="O2090" s="5" t="s">
        <v>9613</v>
      </c>
      <c r="P2090" s="5" t="s">
        <v>9614</v>
      </c>
    </row>
    <row r="2091" ht="19" customHeight="1" spans="1:16">
      <c r="A2091" s="5">
        <v>84</v>
      </c>
      <c r="B2091" s="5" t="s">
        <v>284</v>
      </c>
      <c r="C2091" s="5" t="s">
        <v>253</v>
      </c>
      <c r="D2091" s="8" t="s">
        <v>411</v>
      </c>
      <c r="E2091" s="6">
        <v>78.8</v>
      </c>
      <c r="F2091" s="6">
        <v>76.5</v>
      </c>
      <c r="G2091" s="6">
        <v>79.6</v>
      </c>
      <c r="H2091" s="5" t="s">
        <v>120</v>
      </c>
      <c r="I2091" s="6">
        <f t="shared" si="128"/>
        <v>2.3</v>
      </c>
      <c r="J2091" s="5" t="str">
        <f>IF(H2091="否","不适用",IF(AND(ISNUMBER(E2091),ISNUMBER(F2091)),IF(I2091&gt;规则与名单!$B$2,"是","否"),"未判定"))</f>
        <v>不适用</v>
      </c>
      <c r="K2091" s="5" t="str">
        <f t="shared" si="129"/>
        <v>非测试日纯氢</v>
      </c>
      <c r="L2091" s="6">
        <f t="shared" si="130"/>
        <v>79.6</v>
      </c>
      <c r="M2091" s="5">
        <f t="shared" si="131"/>
        <v>0</v>
      </c>
      <c r="N2091" s="5" t="s">
        <v>9615</v>
      </c>
      <c r="O2091" s="5" t="s">
        <v>9616</v>
      </c>
      <c r="P2091" s="5" t="s">
        <v>9617</v>
      </c>
    </row>
    <row r="2092" ht="19" customHeight="1" spans="1:16">
      <c r="A2092" s="5">
        <v>84</v>
      </c>
      <c r="B2092" s="5" t="s">
        <v>284</v>
      </c>
      <c r="C2092" s="5" t="s">
        <v>253</v>
      </c>
      <c r="D2092" s="8" t="s">
        <v>251</v>
      </c>
      <c r="E2092" s="6">
        <v>174.7</v>
      </c>
      <c r="F2092" s="6">
        <v>163.9</v>
      </c>
      <c r="G2092" s="6">
        <v>173.3</v>
      </c>
      <c r="H2092" s="5" t="s">
        <v>120</v>
      </c>
      <c r="I2092" s="6">
        <f t="shared" si="128"/>
        <v>10.8</v>
      </c>
      <c r="J2092" s="5" t="str">
        <f>IF(H2092="否","不适用",IF(AND(ISNUMBER(E2092),ISNUMBER(F2092)),IF(I2092&gt;规则与名单!$B$2,"是","否"),"未判定"))</f>
        <v>不适用</v>
      </c>
      <c r="K2092" s="5" t="str">
        <f t="shared" si="129"/>
        <v>非测试日纯氢</v>
      </c>
      <c r="L2092" s="6">
        <f t="shared" si="130"/>
        <v>173.3</v>
      </c>
      <c r="M2092" s="5">
        <f t="shared" si="131"/>
        <v>0</v>
      </c>
      <c r="N2092" s="5" t="s">
        <v>9618</v>
      </c>
      <c r="O2092" s="5" t="s">
        <v>9619</v>
      </c>
      <c r="P2092" s="5" t="s">
        <v>9620</v>
      </c>
    </row>
    <row r="2093" ht="19" customHeight="1" spans="1:16">
      <c r="A2093" s="5">
        <v>84</v>
      </c>
      <c r="B2093" s="5" t="s">
        <v>284</v>
      </c>
      <c r="C2093" s="5" t="s">
        <v>253</v>
      </c>
      <c r="D2093" s="8" t="s">
        <v>472</v>
      </c>
      <c r="E2093" s="6">
        <v>170.6</v>
      </c>
      <c r="F2093" s="6">
        <v>162.7</v>
      </c>
      <c r="G2093" s="6">
        <v>170.5</v>
      </c>
      <c r="H2093" s="5" t="s">
        <v>120</v>
      </c>
      <c r="I2093" s="6">
        <f t="shared" si="128"/>
        <v>7.90000000000001</v>
      </c>
      <c r="J2093" s="5" t="str">
        <f>IF(H2093="否","不适用",IF(AND(ISNUMBER(E2093),ISNUMBER(F2093)),IF(I2093&gt;规则与名单!$B$2,"是","否"),"未判定"))</f>
        <v>不适用</v>
      </c>
      <c r="K2093" s="5" t="str">
        <f t="shared" si="129"/>
        <v>非测试日纯氢</v>
      </c>
      <c r="L2093" s="6">
        <f t="shared" si="130"/>
        <v>170.5</v>
      </c>
      <c r="M2093" s="5">
        <f t="shared" si="131"/>
        <v>0</v>
      </c>
      <c r="N2093" s="5" t="s">
        <v>9621</v>
      </c>
      <c r="O2093" s="5" t="s">
        <v>9622</v>
      </c>
      <c r="P2093" s="5" t="s">
        <v>9623</v>
      </c>
    </row>
    <row r="2094" ht="19" customHeight="1" spans="1:16">
      <c r="A2094" s="5">
        <v>84</v>
      </c>
      <c r="B2094" s="5" t="s">
        <v>284</v>
      </c>
      <c r="C2094" s="5" t="s">
        <v>253</v>
      </c>
      <c r="D2094" s="8" t="s">
        <v>466</v>
      </c>
      <c r="E2094" s="6">
        <v>69.1</v>
      </c>
      <c r="F2094" s="6">
        <v>65.5</v>
      </c>
      <c r="G2094" s="6">
        <v>69.1</v>
      </c>
      <c r="H2094" s="5" t="s">
        <v>120</v>
      </c>
      <c r="I2094" s="6">
        <f t="shared" si="128"/>
        <v>3.59999999999999</v>
      </c>
      <c r="J2094" s="5" t="str">
        <f>IF(H2094="否","不适用",IF(AND(ISNUMBER(E2094),ISNUMBER(F2094)),IF(I2094&gt;规则与名单!$B$2,"是","否"),"未判定"))</f>
        <v>不适用</v>
      </c>
      <c r="K2094" s="5" t="str">
        <f t="shared" si="129"/>
        <v>非测试日纯氢</v>
      </c>
      <c r="L2094" s="6">
        <f t="shared" si="130"/>
        <v>69.1</v>
      </c>
      <c r="M2094" s="5">
        <f t="shared" si="131"/>
        <v>0</v>
      </c>
      <c r="N2094" s="5" t="s">
        <v>9624</v>
      </c>
      <c r="O2094" s="5" t="s">
        <v>9625</v>
      </c>
      <c r="P2094" s="5" t="s">
        <v>9626</v>
      </c>
    </row>
    <row r="2095" ht="19" customHeight="1" spans="1:16">
      <c r="A2095" s="5">
        <v>84</v>
      </c>
      <c r="B2095" s="5" t="s">
        <v>284</v>
      </c>
      <c r="C2095" s="5" t="s">
        <v>253</v>
      </c>
      <c r="D2095" s="8" t="s">
        <v>333</v>
      </c>
      <c r="E2095" s="6">
        <v>170.2</v>
      </c>
      <c r="F2095" s="6">
        <v>163</v>
      </c>
      <c r="G2095" s="6">
        <v>114.2</v>
      </c>
      <c r="H2095" s="5" t="s">
        <v>120</v>
      </c>
      <c r="I2095" s="6">
        <f t="shared" si="128"/>
        <v>7.19999999999999</v>
      </c>
      <c r="J2095" s="5" t="str">
        <f>IF(H2095="否","不适用",IF(AND(ISNUMBER(E2095),ISNUMBER(F2095)),IF(I2095&gt;规则与名单!$B$2,"是","否"),"未判定"))</f>
        <v>不适用</v>
      </c>
      <c r="K2095" s="5" t="str">
        <f t="shared" si="129"/>
        <v>非测试日纯氢</v>
      </c>
      <c r="L2095" s="6">
        <f t="shared" si="130"/>
        <v>114.2</v>
      </c>
      <c r="M2095" s="5">
        <f t="shared" si="131"/>
        <v>0</v>
      </c>
      <c r="N2095" s="5" t="s">
        <v>9627</v>
      </c>
      <c r="O2095" s="5" t="s">
        <v>9628</v>
      </c>
      <c r="P2095" s="5" t="s">
        <v>9629</v>
      </c>
    </row>
    <row r="2096" ht="19" customHeight="1" spans="1:16">
      <c r="A2096" s="5">
        <v>84</v>
      </c>
      <c r="B2096" s="5" t="s">
        <v>284</v>
      </c>
      <c r="C2096" s="5" t="s">
        <v>253</v>
      </c>
      <c r="D2096" s="8" t="s">
        <v>175</v>
      </c>
      <c r="E2096" s="6">
        <v>131.3</v>
      </c>
      <c r="F2096" s="6">
        <v>125.5</v>
      </c>
      <c r="G2096" s="6">
        <v>131.2</v>
      </c>
      <c r="H2096" s="5" t="s">
        <v>120</v>
      </c>
      <c r="I2096" s="6">
        <f t="shared" si="128"/>
        <v>5.80000000000001</v>
      </c>
      <c r="J2096" s="5" t="str">
        <f>IF(H2096="否","不适用",IF(AND(ISNUMBER(E2096),ISNUMBER(F2096)),IF(I2096&gt;规则与名单!$B$2,"是","否"),"未判定"))</f>
        <v>不适用</v>
      </c>
      <c r="K2096" s="5" t="str">
        <f t="shared" si="129"/>
        <v>非测试日纯氢</v>
      </c>
      <c r="L2096" s="6">
        <f t="shared" si="130"/>
        <v>131.2</v>
      </c>
      <c r="M2096" s="5">
        <f t="shared" si="131"/>
        <v>0</v>
      </c>
      <c r="N2096" s="5" t="s">
        <v>9630</v>
      </c>
      <c r="O2096" s="5" t="s">
        <v>9631</v>
      </c>
      <c r="P2096" s="5" t="s">
        <v>9632</v>
      </c>
    </row>
    <row r="2097" ht="19" customHeight="1" spans="1:16">
      <c r="A2097" s="5">
        <v>84</v>
      </c>
      <c r="B2097" s="5" t="s">
        <v>284</v>
      </c>
      <c r="C2097" s="5" t="s">
        <v>253</v>
      </c>
      <c r="D2097" s="8" t="s">
        <v>3402</v>
      </c>
      <c r="E2097" s="6">
        <v>130.9</v>
      </c>
      <c r="F2097" s="6">
        <v>125.2</v>
      </c>
      <c r="G2097" s="6">
        <v>130.8</v>
      </c>
      <c r="H2097" s="5" t="s">
        <v>120</v>
      </c>
      <c r="I2097" s="6">
        <f t="shared" si="128"/>
        <v>5.7</v>
      </c>
      <c r="J2097" s="5" t="str">
        <f>IF(H2097="否","不适用",IF(AND(ISNUMBER(E2097),ISNUMBER(F2097)),IF(I2097&gt;规则与名单!$B$2,"是","否"),"未判定"))</f>
        <v>不适用</v>
      </c>
      <c r="K2097" s="5" t="str">
        <f t="shared" si="129"/>
        <v>非测试日纯氢</v>
      </c>
      <c r="L2097" s="6">
        <f t="shared" si="130"/>
        <v>130.8</v>
      </c>
      <c r="M2097" s="5">
        <f t="shared" si="131"/>
        <v>0</v>
      </c>
      <c r="N2097" s="5" t="s">
        <v>9633</v>
      </c>
      <c r="O2097" s="5" t="s">
        <v>9634</v>
      </c>
      <c r="P2097" s="5" t="s">
        <v>9635</v>
      </c>
    </row>
    <row r="2098" ht="19" customHeight="1" spans="1:16">
      <c r="A2098" s="5">
        <v>84</v>
      </c>
      <c r="B2098" s="5" t="s">
        <v>284</v>
      </c>
      <c r="C2098" s="5" t="s">
        <v>253</v>
      </c>
      <c r="D2098" s="8" t="s">
        <v>487</v>
      </c>
      <c r="E2098" s="6">
        <v>68.2</v>
      </c>
      <c r="F2098" s="6">
        <v>65</v>
      </c>
      <c r="G2098" s="6">
        <v>68.5</v>
      </c>
      <c r="H2098" s="5" t="s">
        <v>120</v>
      </c>
      <c r="I2098" s="6">
        <f t="shared" si="128"/>
        <v>3.2</v>
      </c>
      <c r="J2098" s="5" t="str">
        <f>IF(H2098="否","不适用",IF(AND(ISNUMBER(E2098),ISNUMBER(F2098)),IF(I2098&gt;规则与名单!$B$2,"是","否"),"未判定"))</f>
        <v>不适用</v>
      </c>
      <c r="K2098" s="5" t="str">
        <f t="shared" si="129"/>
        <v>非测试日纯氢</v>
      </c>
      <c r="L2098" s="6">
        <f t="shared" si="130"/>
        <v>68.5</v>
      </c>
      <c r="M2098" s="5">
        <f t="shared" si="131"/>
        <v>0</v>
      </c>
      <c r="N2098" s="5" t="s">
        <v>9636</v>
      </c>
      <c r="O2098" s="5" t="s">
        <v>9637</v>
      </c>
      <c r="P2098" s="5" t="s">
        <v>9638</v>
      </c>
    </row>
    <row r="2099" ht="19" customHeight="1" spans="1:16">
      <c r="A2099" s="5">
        <v>84</v>
      </c>
      <c r="B2099" s="5" t="s">
        <v>284</v>
      </c>
      <c r="C2099" s="5" t="s">
        <v>253</v>
      </c>
      <c r="D2099" s="8" t="s">
        <v>121</v>
      </c>
      <c r="E2099" s="6">
        <v>170</v>
      </c>
      <c r="F2099" s="6">
        <v>161.3</v>
      </c>
      <c r="G2099" s="6">
        <v>114.4</v>
      </c>
      <c r="H2099" s="5" t="s">
        <v>120</v>
      </c>
      <c r="I2099" s="6">
        <f t="shared" si="128"/>
        <v>8.69999999999999</v>
      </c>
      <c r="J2099" s="5" t="str">
        <f>IF(H2099="否","不适用",IF(AND(ISNUMBER(E2099),ISNUMBER(F2099)),IF(I2099&gt;规则与名单!$B$2,"是","否"),"未判定"))</f>
        <v>不适用</v>
      </c>
      <c r="K2099" s="5" t="str">
        <f t="shared" si="129"/>
        <v>非测试日纯氢</v>
      </c>
      <c r="L2099" s="6">
        <f t="shared" si="130"/>
        <v>114.4</v>
      </c>
      <c r="M2099" s="5">
        <f t="shared" si="131"/>
        <v>0</v>
      </c>
      <c r="N2099" s="5" t="s">
        <v>9639</v>
      </c>
      <c r="O2099" s="5" t="s">
        <v>9640</v>
      </c>
      <c r="P2099" s="5" t="s">
        <v>9641</v>
      </c>
    </row>
    <row r="2100" ht="19" customHeight="1" spans="1:16">
      <c r="A2100" s="5">
        <v>84</v>
      </c>
      <c r="B2100" s="5" t="s">
        <v>284</v>
      </c>
      <c r="C2100" s="5" t="s">
        <v>253</v>
      </c>
      <c r="D2100" s="8" t="s">
        <v>170</v>
      </c>
      <c r="E2100" s="6">
        <v>145.1</v>
      </c>
      <c r="F2100" s="6">
        <v>136.9</v>
      </c>
      <c r="G2100" s="6">
        <v>145.2</v>
      </c>
      <c r="H2100" s="5" t="s">
        <v>120</v>
      </c>
      <c r="I2100" s="6">
        <f t="shared" si="128"/>
        <v>8.19999999999999</v>
      </c>
      <c r="J2100" s="5" t="str">
        <f>IF(H2100="否","不适用",IF(AND(ISNUMBER(E2100),ISNUMBER(F2100)),IF(I2100&gt;规则与名单!$B$2,"是","否"),"未判定"))</f>
        <v>不适用</v>
      </c>
      <c r="K2100" s="5" t="str">
        <f t="shared" si="129"/>
        <v>非测试日纯氢</v>
      </c>
      <c r="L2100" s="6">
        <f t="shared" si="130"/>
        <v>145.2</v>
      </c>
      <c r="M2100" s="5">
        <f t="shared" si="131"/>
        <v>0</v>
      </c>
      <c r="N2100" s="5" t="s">
        <v>9642</v>
      </c>
      <c r="O2100" s="5" t="s">
        <v>9643</v>
      </c>
      <c r="P2100" s="5" t="s">
        <v>9644</v>
      </c>
    </row>
    <row r="2101" ht="19" customHeight="1" spans="1:16">
      <c r="A2101" s="5">
        <v>84</v>
      </c>
      <c r="B2101" s="5" t="s">
        <v>284</v>
      </c>
      <c r="C2101" s="5" t="s">
        <v>253</v>
      </c>
      <c r="D2101" s="8" t="s">
        <v>644</v>
      </c>
      <c r="E2101" s="6">
        <v>102.8</v>
      </c>
      <c r="F2101" s="6">
        <v>98.7</v>
      </c>
      <c r="G2101" s="6">
        <v>102.2</v>
      </c>
      <c r="H2101" s="5" t="s">
        <v>120</v>
      </c>
      <c r="I2101" s="6">
        <f t="shared" si="128"/>
        <v>4.09999999999999</v>
      </c>
      <c r="J2101" s="5" t="str">
        <f>IF(H2101="否","不适用",IF(AND(ISNUMBER(E2101),ISNUMBER(F2101)),IF(I2101&gt;规则与名单!$B$2,"是","否"),"未判定"))</f>
        <v>不适用</v>
      </c>
      <c r="K2101" s="5" t="str">
        <f t="shared" si="129"/>
        <v>非测试日纯氢</v>
      </c>
      <c r="L2101" s="6">
        <f t="shared" si="130"/>
        <v>102.2</v>
      </c>
      <c r="M2101" s="5">
        <f t="shared" si="131"/>
        <v>0</v>
      </c>
      <c r="N2101" s="5" t="s">
        <v>9645</v>
      </c>
      <c r="O2101" s="5" t="s">
        <v>9646</v>
      </c>
      <c r="P2101" s="5" t="s">
        <v>9647</v>
      </c>
    </row>
    <row r="2102" ht="19" customHeight="1" spans="1:16">
      <c r="A2102" s="5">
        <v>84</v>
      </c>
      <c r="B2102" s="5" t="s">
        <v>284</v>
      </c>
      <c r="C2102" s="5" t="s">
        <v>253</v>
      </c>
      <c r="D2102" s="8" t="s">
        <v>3418</v>
      </c>
      <c r="E2102" s="6">
        <v>121.4</v>
      </c>
      <c r="F2102" s="6">
        <v>115.1</v>
      </c>
      <c r="G2102" s="6">
        <v>121.4</v>
      </c>
      <c r="H2102" s="5" t="s">
        <v>120</v>
      </c>
      <c r="I2102" s="6">
        <f t="shared" si="128"/>
        <v>6.30000000000001</v>
      </c>
      <c r="J2102" s="5" t="str">
        <f>IF(H2102="否","不适用",IF(AND(ISNUMBER(E2102),ISNUMBER(F2102)),IF(I2102&gt;规则与名单!$B$2,"是","否"),"未判定"))</f>
        <v>不适用</v>
      </c>
      <c r="K2102" s="5" t="str">
        <f t="shared" si="129"/>
        <v>非测试日纯氢</v>
      </c>
      <c r="L2102" s="6">
        <f t="shared" si="130"/>
        <v>121.4</v>
      </c>
      <c r="M2102" s="5">
        <f t="shared" si="131"/>
        <v>0</v>
      </c>
      <c r="N2102" s="5" t="s">
        <v>9648</v>
      </c>
      <c r="O2102" s="5" t="s">
        <v>9649</v>
      </c>
      <c r="P2102" s="5" t="s">
        <v>9650</v>
      </c>
    </row>
    <row r="2103" ht="19" customHeight="1" spans="1:16">
      <c r="A2103" s="5">
        <v>84</v>
      </c>
      <c r="B2103" s="5" t="s">
        <v>284</v>
      </c>
      <c r="C2103" s="5" t="s">
        <v>253</v>
      </c>
      <c r="D2103" s="8" t="s">
        <v>3422</v>
      </c>
      <c r="E2103" s="6">
        <v>48.3</v>
      </c>
      <c r="F2103" s="6">
        <v>45.6</v>
      </c>
      <c r="G2103" s="6">
        <v>48.3</v>
      </c>
      <c r="H2103" s="5" t="s">
        <v>120</v>
      </c>
      <c r="I2103" s="6">
        <f t="shared" si="128"/>
        <v>2.7</v>
      </c>
      <c r="J2103" s="5" t="str">
        <f>IF(H2103="否","不适用",IF(AND(ISNUMBER(E2103),ISNUMBER(F2103)),IF(I2103&gt;规则与名单!$B$2,"是","否"),"未判定"))</f>
        <v>不适用</v>
      </c>
      <c r="K2103" s="5" t="str">
        <f t="shared" si="129"/>
        <v>非测试日纯氢</v>
      </c>
      <c r="L2103" s="6">
        <f t="shared" si="130"/>
        <v>48.3</v>
      </c>
      <c r="M2103" s="5">
        <f t="shared" si="131"/>
        <v>0</v>
      </c>
      <c r="N2103" s="5" t="s">
        <v>9651</v>
      </c>
      <c r="O2103" s="5" t="s">
        <v>9652</v>
      </c>
      <c r="P2103" s="5" t="s">
        <v>9653</v>
      </c>
    </row>
    <row r="2104" ht="19" customHeight="1" spans="1:16">
      <c r="A2104" s="5">
        <v>84</v>
      </c>
      <c r="B2104" s="5" t="s">
        <v>284</v>
      </c>
      <c r="C2104" s="5" t="s">
        <v>253</v>
      </c>
      <c r="D2104" s="8" t="s">
        <v>336</v>
      </c>
      <c r="E2104" s="6">
        <v>117.6</v>
      </c>
      <c r="F2104" s="6">
        <v>111.5</v>
      </c>
      <c r="G2104" s="6">
        <v>117.5</v>
      </c>
      <c r="H2104" s="5" t="s">
        <v>120</v>
      </c>
      <c r="I2104" s="6">
        <f t="shared" si="128"/>
        <v>6.09999999999999</v>
      </c>
      <c r="J2104" s="5" t="str">
        <f>IF(H2104="否","不适用",IF(AND(ISNUMBER(E2104),ISNUMBER(F2104)),IF(I2104&gt;规则与名单!$B$2,"是","否"),"未判定"))</f>
        <v>不适用</v>
      </c>
      <c r="K2104" s="5" t="str">
        <f t="shared" si="129"/>
        <v>非测试日纯氢</v>
      </c>
      <c r="L2104" s="6">
        <f t="shared" si="130"/>
        <v>117.5</v>
      </c>
      <c r="M2104" s="5">
        <f t="shared" si="131"/>
        <v>0</v>
      </c>
      <c r="N2104" s="5" t="s">
        <v>9654</v>
      </c>
      <c r="O2104" s="5" t="s">
        <v>9655</v>
      </c>
      <c r="P2104" s="5" t="s">
        <v>9656</v>
      </c>
    </row>
    <row r="2105" ht="19" customHeight="1" spans="1:16">
      <c r="A2105" s="5">
        <v>84</v>
      </c>
      <c r="B2105" s="5" t="s">
        <v>284</v>
      </c>
      <c r="C2105" s="5" t="s">
        <v>253</v>
      </c>
      <c r="D2105" s="8" t="s">
        <v>653</v>
      </c>
      <c r="E2105" s="6">
        <v>171.6</v>
      </c>
      <c r="F2105" s="6">
        <v>163.6</v>
      </c>
      <c r="G2105" s="6">
        <v>171.6</v>
      </c>
      <c r="H2105" s="5" t="s">
        <v>120</v>
      </c>
      <c r="I2105" s="6">
        <f t="shared" si="128"/>
        <v>8</v>
      </c>
      <c r="J2105" s="5" t="str">
        <f>IF(H2105="否","不适用",IF(AND(ISNUMBER(E2105),ISNUMBER(F2105)),IF(I2105&gt;规则与名单!$B$2,"是","否"),"未判定"))</f>
        <v>不适用</v>
      </c>
      <c r="K2105" s="5" t="str">
        <f t="shared" si="129"/>
        <v>非测试日纯氢</v>
      </c>
      <c r="L2105" s="6">
        <f t="shared" si="130"/>
        <v>171.6</v>
      </c>
      <c r="M2105" s="5">
        <f t="shared" si="131"/>
        <v>0</v>
      </c>
      <c r="N2105" s="5" t="s">
        <v>9657</v>
      </c>
      <c r="O2105" s="5" t="s">
        <v>9658</v>
      </c>
      <c r="P2105" s="5" t="s">
        <v>9659</v>
      </c>
    </row>
    <row r="2106" ht="19" customHeight="1" spans="1:16">
      <c r="A2106" s="5">
        <v>84</v>
      </c>
      <c r="B2106" s="5" t="s">
        <v>284</v>
      </c>
      <c r="C2106" s="5" t="s">
        <v>253</v>
      </c>
      <c r="D2106" s="8" t="s">
        <v>140</v>
      </c>
      <c r="E2106" s="6">
        <v>69</v>
      </c>
      <c r="F2106" s="6">
        <v>65.4</v>
      </c>
      <c r="G2106" s="6">
        <v>68.9</v>
      </c>
      <c r="H2106" s="5" t="s">
        <v>120</v>
      </c>
      <c r="I2106" s="6">
        <f t="shared" si="128"/>
        <v>3.59999999999999</v>
      </c>
      <c r="J2106" s="5" t="str">
        <f>IF(H2106="否","不适用",IF(AND(ISNUMBER(E2106),ISNUMBER(F2106)),IF(I2106&gt;规则与名单!$B$2,"是","否"),"未判定"))</f>
        <v>不适用</v>
      </c>
      <c r="K2106" s="5" t="str">
        <f t="shared" si="129"/>
        <v>非测试日纯氢</v>
      </c>
      <c r="L2106" s="6">
        <f t="shared" si="130"/>
        <v>68.9</v>
      </c>
      <c r="M2106" s="5">
        <f t="shared" si="131"/>
        <v>0</v>
      </c>
      <c r="N2106" s="5" t="s">
        <v>9660</v>
      </c>
      <c r="O2106" s="5" t="s">
        <v>9661</v>
      </c>
      <c r="P2106" s="5" t="s">
        <v>9662</v>
      </c>
    </row>
    <row r="2107" ht="19" customHeight="1" spans="1:16">
      <c r="A2107" s="5">
        <v>84</v>
      </c>
      <c r="B2107" s="5" t="s">
        <v>284</v>
      </c>
      <c r="C2107" s="5" t="s">
        <v>253</v>
      </c>
      <c r="D2107" s="8" t="s">
        <v>115</v>
      </c>
      <c r="E2107" s="6">
        <v>185.9</v>
      </c>
      <c r="F2107" s="6">
        <v>177.7</v>
      </c>
      <c r="G2107" s="6">
        <v>185.9</v>
      </c>
      <c r="H2107" s="5" t="s">
        <v>120</v>
      </c>
      <c r="I2107" s="6">
        <f t="shared" si="128"/>
        <v>8.20000000000002</v>
      </c>
      <c r="J2107" s="5" t="str">
        <f>IF(H2107="否","不适用",IF(AND(ISNUMBER(E2107),ISNUMBER(F2107)),IF(I2107&gt;规则与名单!$B$2,"是","否"),"未判定"))</f>
        <v>不适用</v>
      </c>
      <c r="K2107" s="5" t="str">
        <f t="shared" si="129"/>
        <v>非测试日纯氢</v>
      </c>
      <c r="L2107" s="6">
        <f t="shared" si="130"/>
        <v>185.9</v>
      </c>
      <c r="M2107" s="5">
        <f t="shared" si="131"/>
        <v>0</v>
      </c>
      <c r="N2107" s="5" t="s">
        <v>9663</v>
      </c>
      <c r="O2107" s="5" t="s">
        <v>9664</v>
      </c>
      <c r="P2107" s="5" t="s">
        <v>9665</v>
      </c>
    </row>
    <row r="2108" ht="19" customHeight="1" spans="1:16">
      <c r="A2108" s="5">
        <v>85</v>
      </c>
      <c r="B2108" s="5" t="s">
        <v>287</v>
      </c>
      <c r="C2108" s="5" t="s">
        <v>253</v>
      </c>
      <c r="D2108" s="8" t="s">
        <v>114</v>
      </c>
      <c r="E2108" s="6">
        <v>204.1</v>
      </c>
      <c r="F2108" s="6">
        <v>193.1</v>
      </c>
      <c r="G2108" s="6">
        <v>16.1</v>
      </c>
      <c r="H2108" s="5" t="s">
        <v>120</v>
      </c>
      <c r="I2108" s="6">
        <f t="shared" si="128"/>
        <v>11</v>
      </c>
      <c r="J2108" s="5" t="str">
        <f>IF(H2108="否","不适用",IF(AND(ISNUMBER(E2108),ISNUMBER(F2108)),IF(I2108&gt;规则与名单!$B$2,"是","否"),"未判定"))</f>
        <v>不适用</v>
      </c>
      <c r="K2108" s="5" t="str">
        <f t="shared" si="129"/>
        <v>非测试日纯氢</v>
      </c>
      <c r="L2108" s="6">
        <f t="shared" si="130"/>
        <v>16.1</v>
      </c>
      <c r="M2108" s="5">
        <f t="shared" si="131"/>
        <v>0</v>
      </c>
      <c r="N2108" s="5" t="s">
        <v>9666</v>
      </c>
      <c r="O2108" s="5" t="s">
        <v>9667</v>
      </c>
      <c r="P2108" s="5" t="s">
        <v>9668</v>
      </c>
    </row>
    <row r="2109" ht="19" customHeight="1" spans="1:16">
      <c r="A2109" s="5">
        <v>85</v>
      </c>
      <c r="B2109" s="5" t="s">
        <v>287</v>
      </c>
      <c r="C2109" s="5" t="s">
        <v>253</v>
      </c>
      <c r="D2109" s="8" t="s">
        <v>605</v>
      </c>
      <c r="E2109" s="6">
        <v>206.8</v>
      </c>
      <c r="F2109" s="6">
        <v>195.8</v>
      </c>
      <c r="G2109" s="6">
        <v>14.1</v>
      </c>
      <c r="H2109" s="5" t="s">
        <v>120</v>
      </c>
      <c r="I2109" s="6">
        <f t="shared" si="128"/>
        <v>11</v>
      </c>
      <c r="J2109" s="5" t="str">
        <f>IF(H2109="否","不适用",IF(AND(ISNUMBER(E2109),ISNUMBER(F2109)),IF(I2109&gt;规则与名单!$B$2,"是","否"),"未判定"))</f>
        <v>不适用</v>
      </c>
      <c r="K2109" s="5" t="str">
        <f t="shared" si="129"/>
        <v>非测试日纯氢</v>
      </c>
      <c r="L2109" s="6">
        <f t="shared" si="130"/>
        <v>14.1</v>
      </c>
      <c r="M2109" s="5">
        <f t="shared" si="131"/>
        <v>0</v>
      </c>
      <c r="N2109" s="5" t="s">
        <v>9669</v>
      </c>
      <c r="O2109" s="5" t="s">
        <v>9670</v>
      </c>
      <c r="P2109" s="5" t="s">
        <v>9671</v>
      </c>
    </row>
    <row r="2110" ht="19" customHeight="1" spans="1:16">
      <c r="A2110" s="5">
        <v>85</v>
      </c>
      <c r="B2110" s="5" t="s">
        <v>287</v>
      </c>
      <c r="C2110" s="5" t="s">
        <v>253</v>
      </c>
      <c r="D2110" s="8" t="s">
        <v>186</v>
      </c>
      <c r="E2110" s="6">
        <v>206.2</v>
      </c>
      <c r="F2110" s="6">
        <v>193.6</v>
      </c>
      <c r="G2110" s="6">
        <v>25.6</v>
      </c>
      <c r="H2110" s="5" t="s">
        <v>120</v>
      </c>
      <c r="I2110" s="6">
        <f t="shared" si="128"/>
        <v>12.6</v>
      </c>
      <c r="J2110" s="5" t="str">
        <f>IF(H2110="否","不适用",IF(AND(ISNUMBER(E2110),ISNUMBER(F2110)),IF(I2110&gt;规则与名单!$B$2,"是","否"),"未判定"))</f>
        <v>不适用</v>
      </c>
      <c r="K2110" s="5" t="str">
        <f t="shared" si="129"/>
        <v>非测试日纯氢</v>
      </c>
      <c r="L2110" s="6">
        <f t="shared" si="130"/>
        <v>25.6</v>
      </c>
      <c r="M2110" s="5">
        <f t="shared" si="131"/>
        <v>0</v>
      </c>
      <c r="N2110" s="5" t="s">
        <v>9672</v>
      </c>
      <c r="O2110" s="5" t="s">
        <v>9673</v>
      </c>
      <c r="P2110" s="5" t="s">
        <v>9674</v>
      </c>
    </row>
    <row r="2111" ht="19" customHeight="1" spans="1:16">
      <c r="A2111" s="5">
        <v>85</v>
      </c>
      <c r="B2111" s="5" t="s">
        <v>287</v>
      </c>
      <c r="C2111" s="5" t="s">
        <v>253</v>
      </c>
      <c r="D2111" s="8" t="s">
        <v>165</v>
      </c>
      <c r="E2111" s="6">
        <v>201.1</v>
      </c>
      <c r="F2111" s="6">
        <v>194.4</v>
      </c>
      <c r="G2111" s="6">
        <v>13.8</v>
      </c>
      <c r="H2111" s="5" t="s">
        <v>120</v>
      </c>
      <c r="I2111" s="6">
        <f t="shared" si="128"/>
        <v>6.69999999999999</v>
      </c>
      <c r="J2111" s="5" t="str">
        <f>IF(H2111="否","不适用",IF(AND(ISNUMBER(E2111),ISNUMBER(F2111)),IF(I2111&gt;规则与名单!$B$2,"是","否"),"未判定"))</f>
        <v>不适用</v>
      </c>
      <c r="K2111" s="5" t="str">
        <f t="shared" si="129"/>
        <v>非测试日纯氢</v>
      </c>
      <c r="L2111" s="6">
        <f t="shared" si="130"/>
        <v>13.8</v>
      </c>
      <c r="M2111" s="5">
        <f t="shared" si="131"/>
        <v>0</v>
      </c>
      <c r="N2111" s="5" t="s">
        <v>9675</v>
      </c>
      <c r="O2111" s="5" t="s">
        <v>9676</v>
      </c>
      <c r="P2111" s="5" t="s">
        <v>9677</v>
      </c>
    </row>
    <row r="2112" ht="19" customHeight="1" spans="1:16">
      <c r="A2112" s="5">
        <v>85</v>
      </c>
      <c r="B2112" s="5" t="s">
        <v>287</v>
      </c>
      <c r="C2112" s="5" t="s">
        <v>253</v>
      </c>
      <c r="D2112" s="8" t="s">
        <v>151</v>
      </c>
      <c r="E2112" s="6">
        <v>211.6</v>
      </c>
      <c r="F2112" s="6">
        <v>193.6</v>
      </c>
      <c r="G2112" s="6">
        <v>10.5</v>
      </c>
      <c r="H2112" s="5" t="s">
        <v>120</v>
      </c>
      <c r="I2112" s="6">
        <f t="shared" si="128"/>
        <v>18</v>
      </c>
      <c r="J2112" s="5" t="str">
        <f>IF(H2112="否","不适用",IF(AND(ISNUMBER(E2112),ISNUMBER(F2112)),IF(I2112&gt;规则与名单!$B$2,"是","否"),"未判定"))</f>
        <v>不适用</v>
      </c>
      <c r="K2112" s="5" t="str">
        <f t="shared" si="129"/>
        <v>非测试日纯氢</v>
      </c>
      <c r="L2112" s="6">
        <f t="shared" si="130"/>
        <v>10.5</v>
      </c>
      <c r="M2112" s="5">
        <f t="shared" si="131"/>
        <v>0</v>
      </c>
      <c r="N2112" s="5" t="s">
        <v>9678</v>
      </c>
      <c r="O2112" s="5" t="s">
        <v>9679</v>
      </c>
      <c r="P2112" s="5" t="s">
        <v>9680</v>
      </c>
    </row>
    <row r="2113" ht="19" customHeight="1" spans="1:16">
      <c r="A2113" s="5">
        <v>85</v>
      </c>
      <c r="B2113" s="5" t="s">
        <v>287</v>
      </c>
      <c r="C2113" s="5" t="s">
        <v>253</v>
      </c>
      <c r="D2113" s="8" t="s">
        <v>3358</v>
      </c>
      <c r="E2113" s="6">
        <v>70.1</v>
      </c>
      <c r="F2113" s="6">
        <v>65.1</v>
      </c>
      <c r="G2113" s="6">
        <v>6.3</v>
      </c>
      <c r="H2113" s="5" t="s">
        <v>120</v>
      </c>
      <c r="I2113" s="6">
        <f t="shared" si="128"/>
        <v>5</v>
      </c>
      <c r="J2113" s="5" t="str">
        <f>IF(H2113="否","不适用",IF(AND(ISNUMBER(E2113),ISNUMBER(F2113)),IF(I2113&gt;规则与名单!$B$2,"是","否"),"未判定"))</f>
        <v>不适用</v>
      </c>
      <c r="K2113" s="5" t="str">
        <f t="shared" si="129"/>
        <v>非测试日纯氢</v>
      </c>
      <c r="L2113" s="6">
        <f t="shared" si="130"/>
        <v>6.3</v>
      </c>
      <c r="M2113" s="5">
        <f t="shared" si="131"/>
        <v>0</v>
      </c>
      <c r="N2113" s="5" t="s">
        <v>9681</v>
      </c>
      <c r="O2113" s="5" t="s">
        <v>9682</v>
      </c>
      <c r="P2113" s="5" t="s">
        <v>9683</v>
      </c>
    </row>
    <row r="2114" ht="19" customHeight="1" spans="1:16">
      <c r="A2114" s="5">
        <v>85</v>
      </c>
      <c r="B2114" s="5" t="s">
        <v>287</v>
      </c>
      <c r="C2114" s="5" t="s">
        <v>253</v>
      </c>
      <c r="D2114" s="8" t="s">
        <v>272</v>
      </c>
      <c r="E2114" s="6">
        <v>139.8</v>
      </c>
      <c r="F2114" s="6">
        <v>131.1</v>
      </c>
      <c r="G2114" s="6">
        <v>5.8</v>
      </c>
      <c r="H2114" s="5" t="s">
        <v>120</v>
      </c>
      <c r="I2114" s="6">
        <f t="shared" ref="I2114:I2177" si="132">IF(AND(ISNUMBER(E2114),ISNUMBER(F2114)),E2114-F2114,"")</f>
        <v>8.70000000000002</v>
      </c>
      <c r="J2114" s="5" t="str">
        <f>IF(H2114="否","不适用",IF(AND(ISNUMBER(E2114),ISNUMBER(F2114)),IF(I2114&gt;规则与名单!$B$2,"是","否"),"未判定"))</f>
        <v>不适用</v>
      </c>
      <c r="K2114" s="5" t="str">
        <f t="shared" ref="K2114:K2177" si="133">IF(J2114="是",IF(ISNUMBER(F2114),"测试日GPS","缺失"),IF(ISNUMBER(G2114),"非测试日纯氢",IF(AND(H2114="是",J2114="未判定"),IF(ISNUMBER(F2114),"测试名单无纯氢GPS","缺失"),IF(ISNUMBER(E2114),"非测试日仪表","缺失"))))</f>
        <v>非测试日纯氢</v>
      </c>
      <c r="L2114" s="6">
        <f t="shared" ref="L2114:L2177" si="134">IF(K2114="缺失","",IF(K2114="非测试日纯氢",G2114,IF(K2114="非测试日仪表",E2114,F2114)))</f>
        <v>5.8</v>
      </c>
      <c r="M2114" s="5">
        <f t="shared" ref="M2114:M2177" si="135">IF(K2114="缺失",1,0)</f>
        <v>0</v>
      </c>
      <c r="N2114" s="5" t="s">
        <v>9684</v>
      </c>
      <c r="O2114" s="5" t="s">
        <v>9685</v>
      </c>
      <c r="P2114" s="5" t="s">
        <v>9686</v>
      </c>
    </row>
    <row r="2115" ht="19" customHeight="1" spans="1:16">
      <c r="A2115" s="5">
        <v>85</v>
      </c>
      <c r="B2115" s="5" t="s">
        <v>287</v>
      </c>
      <c r="C2115" s="5" t="s">
        <v>253</v>
      </c>
      <c r="D2115" s="8" t="s">
        <v>506</v>
      </c>
      <c r="E2115" s="6">
        <v>201.4</v>
      </c>
      <c r="F2115" s="6">
        <v>187.5</v>
      </c>
      <c r="G2115" s="6">
        <v>17.3</v>
      </c>
      <c r="H2115" s="5" t="s">
        <v>120</v>
      </c>
      <c r="I2115" s="6">
        <f t="shared" si="132"/>
        <v>13.9</v>
      </c>
      <c r="J2115" s="5" t="str">
        <f>IF(H2115="否","不适用",IF(AND(ISNUMBER(E2115),ISNUMBER(F2115)),IF(I2115&gt;规则与名单!$B$2,"是","否"),"未判定"))</f>
        <v>不适用</v>
      </c>
      <c r="K2115" s="5" t="str">
        <f t="shared" si="133"/>
        <v>非测试日纯氢</v>
      </c>
      <c r="L2115" s="6">
        <f t="shared" si="134"/>
        <v>17.3</v>
      </c>
      <c r="M2115" s="5">
        <f t="shared" si="135"/>
        <v>0</v>
      </c>
      <c r="N2115" s="5" t="s">
        <v>9687</v>
      </c>
      <c r="O2115" s="5" t="s">
        <v>9688</v>
      </c>
      <c r="P2115" s="5" t="s">
        <v>9689</v>
      </c>
    </row>
    <row r="2116" ht="19" customHeight="1" spans="1:16">
      <c r="A2116" s="5">
        <v>85</v>
      </c>
      <c r="B2116" s="5" t="s">
        <v>287</v>
      </c>
      <c r="C2116" s="5" t="s">
        <v>253</v>
      </c>
      <c r="D2116" s="8" t="s">
        <v>673</v>
      </c>
      <c r="E2116" s="6">
        <v>204</v>
      </c>
      <c r="F2116" s="6">
        <v>193.2</v>
      </c>
      <c r="G2116" s="6">
        <v>19.5</v>
      </c>
      <c r="H2116" s="5" t="s">
        <v>120</v>
      </c>
      <c r="I2116" s="6">
        <f t="shared" si="132"/>
        <v>10.8</v>
      </c>
      <c r="J2116" s="5" t="str">
        <f>IF(H2116="否","不适用",IF(AND(ISNUMBER(E2116),ISNUMBER(F2116)),IF(I2116&gt;规则与名单!$B$2,"是","否"),"未判定"))</f>
        <v>不适用</v>
      </c>
      <c r="K2116" s="5" t="str">
        <f t="shared" si="133"/>
        <v>非测试日纯氢</v>
      </c>
      <c r="L2116" s="6">
        <f t="shared" si="134"/>
        <v>19.5</v>
      </c>
      <c r="M2116" s="5">
        <f t="shared" si="135"/>
        <v>0</v>
      </c>
      <c r="N2116" s="5" t="s">
        <v>9690</v>
      </c>
      <c r="O2116" s="5" t="s">
        <v>9691</v>
      </c>
      <c r="P2116" s="5" t="s">
        <v>9692</v>
      </c>
    </row>
    <row r="2117" ht="19" customHeight="1" spans="1:16">
      <c r="A2117" s="5">
        <v>85</v>
      </c>
      <c r="B2117" s="5" t="s">
        <v>287</v>
      </c>
      <c r="C2117" s="5" t="s">
        <v>253</v>
      </c>
      <c r="D2117" s="8" t="s">
        <v>183</v>
      </c>
      <c r="E2117" s="6">
        <v>201.1</v>
      </c>
      <c r="F2117" s="6">
        <v>189</v>
      </c>
      <c r="G2117" s="6">
        <v>12.4</v>
      </c>
      <c r="H2117" s="5" t="s">
        <v>120</v>
      </c>
      <c r="I2117" s="6">
        <f t="shared" si="132"/>
        <v>12.1</v>
      </c>
      <c r="J2117" s="5" t="str">
        <f>IF(H2117="否","不适用",IF(AND(ISNUMBER(E2117),ISNUMBER(F2117)),IF(I2117&gt;规则与名单!$B$2,"是","否"),"未判定"))</f>
        <v>不适用</v>
      </c>
      <c r="K2117" s="5" t="str">
        <f t="shared" si="133"/>
        <v>非测试日纯氢</v>
      </c>
      <c r="L2117" s="6">
        <f t="shared" si="134"/>
        <v>12.4</v>
      </c>
      <c r="M2117" s="5">
        <f t="shared" si="135"/>
        <v>0</v>
      </c>
      <c r="N2117" s="5" t="s">
        <v>9693</v>
      </c>
      <c r="O2117" s="5" t="s">
        <v>9694</v>
      </c>
      <c r="P2117" s="5" t="s">
        <v>9695</v>
      </c>
    </row>
    <row r="2118" ht="19" customHeight="1" spans="1:16">
      <c r="A2118" s="5">
        <v>85</v>
      </c>
      <c r="B2118" s="5" t="s">
        <v>287</v>
      </c>
      <c r="C2118" s="5" t="s">
        <v>253</v>
      </c>
      <c r="D2118" s="8" t="s">
        <v>431</v>
      </c>
      <c r="E2118" s="6">
        <v>201</v>
      </c>
      <c r="F2118" s="6">
        <v>189.9</v>
      </c>
      <c r="G2118" s="6">
        <v>16.2</v>
      </c>
      <c r="H2118" s="5" t="s">
        <v>120</v>
      </c>
      <c r="I2118" s="6">
        <f t="shared" si="132"/>
        <v>11.1</v>
      </c>
      <c r="J2118" s="5" t="str">
        <f>IF(H2118="否","不适用",IF(AND(ISNUMBER(E2118),ISNUMBER(F2118)),IF(I2118&gt;规则与名单!$B$2,"是","否"),"未判定"))</f>
        <v>不适用</v>
      </c>
      <c r="K2118" s="5" t="str">
        <f t="shared" si="133"/>
        <v>非测试日纯氢</v>
      </c>
      <c r="L2118" s="6">
        <f t="shared" si="134"/>
        <v>16.2</v>
      </c>
      <c r="M2118" s="5">
        <f t="shared" si="135"/>
        <v>0</v>
      </c>
      <c r="N2118" s="5" t="s">
        <v>9696</v>
      </c>
      <c r="O2118" s="5" t="s">
        <v>9697</v>
      </c>
      <c r="P2118" s="5" t="s">
        <v>9698</v>
      </c>
    </row>
    <row r="2119" ht="19" customHeight="1" spans="1:16">
      <c r="A2119" s="5">
        <v>85</v>
      </c>
      <c r="B2119" s="5" t="s">
        <v>287</v>
      </c>
      <c r="C2119" s="5" t="s">
        <v>253</v>
      </c>
      <c r="D2119" s="8" t="s">
        <v>3377</v>
      </c>
      <c r="E2119" s="6"/>
      <c r="F2119" s="6">
        <v>0</v>
      </c>
      <c r="G2119" s="6"/>
      <c r="H2119" s="5" t="s">
        <v>120</v>
      </c>
      <c r="I2119" s="6" t="str">
        <f t="shared" si="132"/>
        <v/>
      </c>
      <c r="J2119" s="5" t="str">
        <f>IF(H2119="否","不适用",IF(AND(ISNUMBER(E2119),ISNUMBER(F2119)),IF(I2119&gt;规则与名单!$B$2,"是","否"),"未判定"))</f>
        <v>不适用</v>
      </c>
      <c r="K2119" s="5" t="str">
        <f t="shared" si="133"/>
        <v>缺失</v>
      </c>
      <c r="L2119" s="6" t="str">
        <f t="shared" si="134"/>
        <v/>
      </c>
      <c r="M2119" s="5">
        <f t="shared" si="135"/>
        <v>1</v>
      </c>
      <c r="N2119" s="5" t="s">
        <v>9699</v>
      </c>
      <c r="O2119" s="5" t="s">
        <v>9700</v>
      </c>
      <c r="P2119" s="5" t="s">
        <v>9701</v>
      </c>
    </row>
    <row r="2120" ht="19" customHeight="1" spans="1:16">
      <c r="A2120" s="5">
        <v>85</v>
      </c>
      <c r="B2120" s="5" t="s">
        <v>287</v>
      </c>
      <c r="C2120" s="5" t="s">
        <v>253</v>
      </c>
      <c r="D2120" s="8" t="s">
        <v>407</v>
      </c>
      <c r="E2120" s="6"/>
      <c r="F2120" s="6">
        <v>0</v>
      </c>
      <c r="G2120" s="6"/>
      <c r="H2120" s="5" t="s">
        <v>120</v>
      </c>
      <c r="I2120" s="6" t="str">
        <f t="shared" si="132"/>
        <v/>
      </c>
      <c r="J2120" s="5" t="str">
        <f>IF(H2120="否","不适用",IF(AND(ISNUMBER(E2120),ISNUMBER(F2120)),IF(I2120&gt;规则与名单!$B$2,"是","否"),"未判定"))</f>
        <v>不适用</v>
      </c>
      <c r="K2120" s="5" t="str">
        <f t="shared" si="133"/>
        <v>缺失</v>
      </c>
      <c r="L2120" s="6" t="str">
        <f t="shared" si="134"/>
        <v/>
      </c>
      <c r="M2120" s="5">
        <f t="shared" si="135"/>
        <v>1</v>
      </c>
      <c r="N2120" s="5" t="s">
        <v>9702</v>
      </c>
      <c r="O2120" s="5" t="s">
        <v>9703</v>
      </c>
      <c r="P2120" s="5" t="s">
        <v>9704</v>
      </c>
    </row>
    <row r="2121" ht="19" customHeight="1" spans="1:16">
      <c r="A2121" s="5">
        <v>85</v>
      </c>
      <c r="B2121" s="5" t="s">
        <v>287</v>
      </c>
      <c r="C2121" s="5" t="s">
        <v>253</v>
      </c>
      <c r="D2121" s="8" t="s">
        <v>411</v>
      </c>
      <c r="E2121" s="6">
        <v>139.9</v>
      </c>
      <c r="F2121" s="6">
        <v>132.4</v>
      </c>
      <c r="G2121" s="6">
        <v>7</v>
      </c>
      <c r="H2121" s="5" t="s">
        <v>120</v>
      </c>
      <c r="I2121" s="6">
        <f t="shared" si="132"/>
        <v>7.5</v>
      </c>
      <c r="J2121" s="5" t="str">
        <f>IF(H2121="否","不适用",IF(AND(ISNUMBER(E2121),ISNUMBER(F2121)),IF(I2121&gt;规则与名单!$B$2,"是","否"),"未判定"))</f>
        <v>不适用</v>
      </c>
      <c r="K2121" s="5" t="str">
        <f t="shared" si="133"/>
        <v>非测试日纯氢</v>
      </c>
      <c r="L2121" s="6">
        <f t="shared" si="134"/>
        <v>7</v>
      </c>
      <c r="M2121" s="5">
        <f t="shared" si="135"/>
        <v>0</v>
      </c>
      <c r="N2121" s="5" t="s">
        <v>9705</v>
      </c>
      <c r="O2121" s="5" t="s">
        <v>9706</v>
      </c>
      <c r="P2121" s="5" t="s">
        <v>9707</v>
      </c>
    </row>
    <row r="2122" ht="19" customHeight="1" spans="1:16">
      <c r="A2122" s="5">
        <v>85</v>
      </c>
      <c r="B2122" s="5" t="s">
        <v>287</v>
      </c>
      <c r="C2122" s="5" t="s">
        <v>253</v>
      </c>
      <c r="D2122" s="8" t="s">
        <v>251</v>
      </c>
      <c r="E2122" s="6">
        <v>135.4</v>
      </c>
      <c r="F2122" s="6">
        <v>124.6</v>
      </c>
      <c r="G2122" s="6">
        <v>10.4</v>
      </c>
      <c r="H2122" s="5" t="s">
        <v>120</v>
      </c>
      <c r="I2122" s="6">
        <f t="shared" si="132"/>
        <v>10.8</v>
      </c>
      <c r="J2122" s="5" t="str">
        <f>IF(H2122="否","不适用",IF(AND(ISNUMBER(E2122),ISNUMBER(F2122)),IF(I2122&gt;规则与名单!$B$2,"是","否"),"未判定"))</f>
        <v>不适用</v>
      </c>
      <c r="K2122" s="5" t="str">
        <f t="shared" si="133"/>
        <v>非测试日纯氢</v>
      </c>
      <c r="L2122" s="6">
        <f t="shared" si="134"/>
        <v>10.4</v>
      </c>
      <c r="M2122" s="5">
        <f t="shared" si="135"/>
        <v>0</v>
      </c>
      <c r="N2122" s="5" t="s">
        <v>9708</v>
      </c>
      <c r="O2122" s="5" t="s">
        <v>9709</v>
      </c>
      <c r="P2122" s="5" t="s">
        <v>9710</v>
      </c>
    </row>
    <row r="2123" ht="19" customHeight="1" spans="1:16">
      <c r="A2123" s="5">
        <v>85</v>
      </c>
      <c r="B2123" s="5" t="s">
        <v>287</v>
      </c>
      <c r="C2123" s="5" t="s">
        <v>253</v>
      </c>
      <c r="D2123" s="8" t="s">
        <v>472</v>
      </c>
      <c r="E2123" s="6">
        <v>136</v>
      </c>
      <c r="F2123" s="6">
        <v>384.7</v>
      </c>
      <c r="G2123" s="6">
        <v>7</v>
      </c>
      <c r="H2123" s="5" t="s">
        <v>120</v>
      </c>
      <c r="I2123" s="6">
        <f t="shared" si="132"/>
        <v>-248.7</v>
      </c>
      <c r="J2123" s="5" t="str">
        <f>IF(H2123="否","不适用",IF(AND(ISNUMBER(E2123),ISNUMBER(F2123)),IF(I2123&gt;规则与名单!$B$2,"是","否"),"未判定"))</f>
        <v>不适用</v>
      </c>
      <c r="K2123" s="5" t="str">
        <f t="shared" si="133"/>
        <v>非测试日纯氢</v>
      </c>
      <c r="L2123" s="6">
        <f t="shared" si="134"/>
        <v>7</v>
      </c>
      <c r="M2123" s="5">
        <f t="shared" si="135"/>
        <v>0</v>
      </c>
      <c r="N2123" s="5" t="s">
        <v>9711</v>
      </c>
      <c r="O2123" s="5" t="s">
        <v>9712</v>
      </c>
      <c r="P2123" s="5" t="s">
        <v>9713</v>
      </c>
    </row>
    <row r="2124" ht="19" customHeight="1" spans="1:16">
      <c r="A2124" s="5">
        <v>85</v>
      </c>
      <c r="B2124" s="5" t="s">
        <v>287</v>
      </c>
      <c r="C2124" s="5" t="s">
        <v>253</v>
      </c>
      <c r="D2124" s="8" t="s">
        <v>466</v>
      </c>
      <c r="E2124" s="6">
        <v>205.7</v>
      </c>
      <c r="F2124" s="6">
        <v>193.5</v>
      </c>
      <c r="G2124" s="6">
        <v>12.8</v>
      </c>
      <c r="H2124" s="5" t="s">
        <v>120</v>
      </c>
      <c r="I2124" s="6">
        <f t="shared" si="132"/>
        <v>12.2</v>
      </c>
      <c r="J2124" s="5" t="str">
        <f>IF(H2124="否","不适用",IF(AND(ISNUMBER(E2124),ISNUMBER(F2124)),IF(I2124&gt;规则与名单!$B$2,"是","否"),"未判定"))</f>
        <v>不适用</v>
      </c>
      <c r="K2124" s="5" t="str">
        <f t="shared" si="133"/>
        <v>非测试日纯氢</v>
      </c>
      <c r="L2124" s="6">
        <f t="shared" si="134"/>
        <v>12.8</v>
      </c>
      <c r="M2124" s="5">
        <f t="shared" si="135"/>
        <v>0</v>
      </c>
      <c r="N2124" s="5" t="s">
        <v>9714</v>
      </c>
      <c r="O2124" s="5" t="s">
        <v>9715</v>
      </c>
      <c r="P2124" s="5" t="s">
        <v>9716</v>
      </c>
    </row>
    <row r="2125" ht="19" customHeight="1" spans="1:16">
      <c r="A2125" s="5">
        <v>85</v>
      </c>
      <c r="B2125" s="5" t="s">
        <v>287</v>
      </c>
      <c r="C2125" s="5" t="s">
        <v>253</v>
      </c>
      <c r="D2125" s="8" t="s">
        <v>333</v>
      </c>
      <c r="E2125" s="6">
        <v>209.3</v>
      </c>
      <c r="F2125" s="6">
        <v>198.1</v>
      </c>
      <c r="G2125" s="6">
        <v>6.9</v>
      </c>
      <c r="H2125" s="5" t="s">
        <v>120</v>
      </c>
      <c r="I2125" s="6">
        <f t="shared" si="132"/>
        <v>11.2</v>
      </c>
      <c r="J2125" s="5" t="str">
        <f>IF(H2125="否","不适用",IF(AND(ISNUMBER(E2125),ISNUMBER(F2125)),IF(I2125&gt;规则与名单!$B$2,"是","否"),"未判定"))</f>
        <v>不适用</v>
      </c>
      <c r="K2125" s="5" t="str">
        <f t="shared" si="133"/>
        <v>非测试日纯氢</v>
      </c>
      <c r="L2125" s="6">
        <f t="shared" si="134"/>
        <v>6.9</v>
      </c>
      <c r="M2125" s="5">
        <f t="shared" si="135"/>
        <v>0</v>
      </c>
      <c r="N2125" s="5" t="s">
        <v>9717</v>
      </c>
      <c r="O2125" s="5" t="s">
        <v>9718</v>
      </c>
      <c r="P2125" s="5" t="s">
        <v>9719</v>
      </c>
    </row>
    <row r="2126" ht="19" customHeight="1" spans="1:16">
      <c r="A2126" s="5">
        <v>85</v>
      </c>
      <c r="B2126" s="5" t="s">
        <v>287</v>
      </c>
      <c r="C2126" s="5" t="s">
        <v>253</v>
      </c>
      <c r="D2126" s="8" t="s">
        <v>175</v>
      </c>
      <c r="E2126" s="6">
        <v>91.1</v>
      </c>
      <c r="F2126" s="6">
        <v>86.7</v>
      </c>
      <c r="G2126" s="6">
        <v>14.7</v>
      </c>
      <c r="H2126" s="5" t="s">
        <v>120</v>
      </c>
      <c r="I2126" s="6">
        <f t="shared" si="132"/>
        <v>4.39999999999999</v>
      </c>
      <c r="J2126" s="5" t="str">
        <f>IF(H2126="否","不适用",IF(AND(ISNUMBER(E2126),ISNUMBER(F2126)),IF(I2126&gt;规则与名单!$B$2,"是","否"),"未判定"))</f>
        <v>不适用</v>
      </c>
      <c r="K2126" s="5" t="str">
        <f t="shared" si="133"/>
        <v>非测试日纯氢</v>
      </c>
      <c r="L2126" s="6">
        <f t="shared" si="134"/>
        <v>14.7</v>
      </c>
      <c r="M2126" s="5">
        <f t="shared" si="135"/>
        <v>0</v>
      </c>
      <c r="N2126" s="5" t="s">
        <v>9720</v>
      </c>
      <c r="O2126" s="5" t="s">
        <v>9721</v>
      </c>
      <c r="P2126" s="5" t="s">
        <v>9722</v>
      </c>
    </row>
    <row r="2127" ht="19" customHeight="1" spans="1:16">
      <c r="A2127" s="5">
        <v>85</v>
      </c>
      <c r="B2127" s="5" t="s">
        <v>287</v>
      </c>
      <c r="C2127" s="5" t="s">
        <v>253</v>
      </c>
      <c r="D2127" s="8" t="s">
        <v>3402</v>
      </c>
      <c r="E2127" s="6">
        <v>8.3</v>
      </c>
      <c r="F2127" s="6">
        <v>8</v>
      </c>
      <c r="G2127" s="6">
        <v>1.1</v>
      </c>
      <c r="H2127" s="5" t="s">
        <v>120</v>
      </c>
      <c r="I2127" s="6">
        <f t="shared" si="132"/>
        <v>0.300000000000001</v>
      </c>
      <c r="J2127" s="5" t="str">
        <f>IF(H2127="否","不适用",IF(AND(ISNUMBER(E2127),ISNUMBER(F2127)),IF(I2127&gt;规则与名单!$B$2,"是","否"),"未判定"))</f>
        <v>不适用</v>
      </c>
      <c r="K2127" s="5" t="str">
        <f t="shared" si="133"/>
        <v>非测试日纯氢</v>
      </c>
      <c r="L2127" s="6">
        <f t="shared" si="134"/>
        <v>1.1</v>
      </c>
      <c r="M2127" s="5">
        <f t="shared" si="135"/>
        <v>0</v>
      </c>
      <c r="N2127" s="5" t="s">
        <v>9723</v>
      </c>
      <c r="O2127" s="5" t="s">
        <v>9724</v>
      </c>
      <c r="P2127" s="5" t="s">
        <v>9725</v>
      </c>
    </row>
    <row r="2128" ht="19" customHeight="1" spans="1:16">
      <c r="A2128" s="5">
        <v>85</v>
      </c>
      <c r="B2128" s="5" t="s">
        <v>287</v>
      </c>
      <c r="C2128" s="5" t="s">
        <v>253</v>
      </c>
      <c r="D2128" s="8" t="s">
        <v>487</v>
      </c>
      <c r="E2128" s="6">
        <v>131.9</v>
      </c>
      <c r="F2128" s="6">
        <v>125.1</v>
      </c>
      <c r="G2128" s="6">
        <v>9.1</v>
      </c>
      <c r="H2128" s="5" t="s">
        <v>120</v>
      </c>
      <c r="I2128" s="6">
        <f t="shared" si="132"/>
        <v>6.80000000000001</v>
      </c>
      <c r="J2128" s="5" t="str">
        <f>IF(H2128="否","不适用",IF(AND(ISNUMBER(E2128),ISNUMBER(F2128)),IF(I2128&gt;规则与名单!$B$2,"是","否"),"未判定"))</f>
        <v>不适用</v>
      </c>
      <c r="K2128" s="5" t="str">
        <f t="shared" si="133"/>
        <v>非测试日纯氢</v>
      </c>
      <c r="L2128" s="6">
        <f t="shared" si="134"/>
        <v>9.1</v>
      </c>
      <c r="M2128" s="5">
        <f t="shared" si="135"/>
        <v>0</v>
      </c>
      <c r="N2128" s="5" t="s">
        <v>9726</v>
      </c>
      <c r="O2128" s="5" t="s">
        <v>9727</v>
      </c>
      <c r="P2128" s="5" t="s">
        <v>9728</v>
      </c>
    </row>
    <row r="2129" ht="19" customHeight="1" spans="1:16">
      <c r="A2129" s="5">
        <v>85</v>
      </c>
      <c r="B2129" s="5" t="s">
        <v>287</v>
      </c>
      <c r="C2129" s="5" t="s">
        <v>253</v>
      </c>
      <c r="D2129" s="8" t="s">
        <v>121</v>
      </c>
      <c r="E2129" s="6">
        <v>221.4</v>
      </c>
      <c r="F2129" s="6">
        <v>206.8</v>
      </c>
      <c r="G2129" s="6">
        <v>2.2</v>
      </c>
      <c r="H2129" s="5" t="s">
        <v>120</v>
      </c>
      <c r="I2129" s="6">
        <f t="shared" si="132"/>
        <v>14.6</v>
      </c>
      <c r="J2129" s="5" t="str">
        <f>IF(H2129="否","不适用",IF(AND(ISNUMBER(E2129),ISNUMBER(F2129)),IF(I2129&gt;规则与名单!$B$2,"是","否"),"未判定"))</f>
        <v>不适用</v>
      </c>
      <c r="K2129" s="5" t="str">
        <f t="shared" si="133"/>
        <v>非测试日纯氢</v>
      </c>
      <c r="L2129" s="6">
        <f t="shared" si="134"/>
        <v>2.2</v>
      </c>
      <c r="M2129" s="5">
        <f t="shared" si="135"/>
        <v>0</v>
      </c>
      <c r="N2129" s="5" t="s">
        <v>9729</v>
      </c>
      <c r="O2129" s="5" t="s">
        <v>9730</v>
      </c>
      <c r="P2129" s="5" t="s">
        <v>9731</v>
      </c>
    </row>
    <row r="2130" ht="19" customHeight="1" spans="1:16">
      <c r="A2130" s="5">
        <v>85</v>
      </c>
      <c r="B2130" s="5" t="s">
        <v>287</v>
      </c>
      <c r="C2130" s="5" t="s">
        <v>253</v>
      </c>
      <c r="D2130" s="8" t="s">
        <v>170</v>
      </c>
      <c r="E2130" s="6">
        <v>133.1</v>
      </c>
      <c r="F2130" s="6">
        <v>920.1</v>
      </c>
      <c r="G2130" s="6">
        <v>7.8</v>
      </c>
      <c r="H2130" s="5" t="s">
        <v>120</v>
      </c>
      <c r="I2130" s="6">
        <f t="shared" si="132"/>
        <v>-787</v>
      </c>
      <c r="J2130" s="5" t="str">
        <f>IF(H2130="否","不适用",IF(AND(ISNUMBER(E2130),ISNUMBER(F2130)),IF(I2130&gt;规则与名单!$B$2,"是","否"),"未判定"))</f>
        <v>不适用</v>
      </c>
      <c r="K2130" s="5" t="str">
        <f t="shared" si="133"/>
        <v>非测试日纯氢</v>
      </c>
      <c r="L2130" s="6">
        <f t="shared" si="134"/>
        <v>7.8</v>
      </c>
      <c r="M2130" s="5">
        <f t="shared" si="135"/>
        <v>0</v>
      </c>
      <c r="N2130" s="5" t="s">
        <v>9732</v>
      </c>
      <c r="O2130" s="5" t="s">
        <v>9733</v>
      </c>
      <c r="P2130" s="5" t="s">
        <v>9734</v>
      </c>
    </row>
    <row r="2131" ht="19" customHeight="1" spans="1:16">
      <c r="A2131" s="5">
        <v>85</v>
      </c>
      <c r="B2131" s="5" t="s">
        <v>287</v>
      </c>
      <c r="C2131" s="5" t="s">
        <v>253</v>
      </c>
      <c r="D2131" s="8" t="s">
        <v>644</v>
      </c>
      <c r="E2131" s="6">
        <v>239.9</v>
      </c>
      <c r="F2131" s="6">
        <v>225.4</v>
      </c>
      <c r="G2131" s="6">
        <v>2</v>
      </c>
      <c r="H2131" s="5" t="s">
        <v>120</v>
      </c>
      <c r="I2131" s="6">
        <f t="shared" si="132"/>
        <v>14.5</v>
      </c>
      <c r="J2131" s="5" t="str">
        <f>IF(H2131="否","不适用",IF(AND(ISNUMBER(E2131),ISNUMBER(F2131)),IF(I2131&gt;规则与名单!$B$2,"是","否"),"未判定"))</f>
        <v>不适用</v>
      </c>
      <c r="K2131" s="5" t="str">
        <f t="shared" si="133"/>
        <v>非测试日纯氢</v>
      </c>
      <c r="L2131" s="6">
        <f t="shared" si="134"/>
        <v>2</v>
      </c>
      <c r="M2131" s="5">
        <f t="shared" si="135"/>
        <v>0</v>
      </c>
      <c r="N2131" s="5" t="s">
        <v>9735</v>
      </c>
      <c r="O2131" s="5" t="s">
        <v>9736</v>
      </c>
      <c r="P2131" s="5" t="s">
        <v>9737</v>
      </c>
    </row>
    <row r="2132" ht="19" customHeight="1" spans="1:16">
      <c r="A2132" s="5">
        <v>85</v>
      </c>
      <c r="B2132" s="5" t="s">
        <v>287</v>
      </c>
      <c r="C2132" s="5" t="s">
        <v>253</v>
      </c>
      <c r="D2132" s="8" t="s">
        <v>3418</v>
      </c>
      <c r="E2132" s="6">
        <v>49.8</v>
      </c>
      <c r="F2132" s="6">
        <v>738.5</v>
      </c>
      <c r="G2132" s="6">
        <v>2.3</v>
      </c>
      <c r="H2132" s="5" t="s">
        <v>120</v>
      </c>
      <c r="I2132" s="6">
        <f t="shared" si="132"/>
        <v>-688.7</v>
      </c>
      <c r="J2132" s="5" t="str">
        <f>IF(H2132="否","不适用",IF(AND(ISNUMBER(E2132),ISNUMBER(F2132)),IF(I2132&gt;规则与名单!$B$2,"是","否"),"未判定"))</f>
        <v>不适用</v>
      </c>
      <c r="K2132" s="5" t="str">
        <f t="shared" si="133"/>
        <v>非测试日纯氢</v>
      </c>
      <c r="L2132" s="6">
        <f t="shared" si="134"/>
        <v>2.3</v>
      </c>
      <c r="M2132" s="5">
        <f t="shared" si="135"/>
        <v>0</v>
      </c>
      <c r="N2132" s="5" t="s">
        <v>9738</v>
      </c>
      <c r="O2132" s="5" t="s">
        <v>9739</v>
      </c>
      <c r="P2132" s="5" t="s">
        <v>9740</v>
      </c>
    </row>
    <row r="2133" ht="19" customHeight="1" spans="1:16">
      <c r="A2133" s="5">
        <v>85</v>
      </c>
      <c r="B2133" s="5" t="s">
        <v>287</v>
      </c>
      <c r="C2133" s="5" t="s">
        <v>253</v>
      </c>
      <c r="D2133" s="8" t="s">
        <v>3422</v>
      </c>
      <c r="E2133" s="6">
        <v>210</v>
      </c>
      <c r="F2133" s="6">
        <v>936.9</v>
      </c>
      <c r="G2133" s="6">
        <v>4.6</v>
      </c>
      <c r="H2133" s="5" t="s">
        <v>120</v>
      </c>
      <c r="I2133" s="6">
        <f t="shared" si="132"/>
        <v>-726.9</v>
      </c>
      <c r="J2133" s="5" t="str">
        <f>IF(H2133="否","不适用",IF(AND(ISNUMBER(E2133),ISNUMBER(F2133)),IF(I2133&gt;规则与名单!$B$2,"是","否"),"未判定"))</f>
        <v>不适用</v>
      </c>
      <c r="K2133" s="5" t="str">
        <f t="shared" si="133"/>
        <v>非测试日纯氢</v>
      </c>
      <c r="L2133" s="6">
        <f t="shared" si="134"/>
        <v>4.6</v>
      </c>
      <c r="M2133" s="5">
        <f t="shared" si="135"/>
        <v>0</v>
      </c>
      <c r="N2133" s="5" t="s">
        <v>9741</v>
      </c>
      <c r="O2133" s="5" t="s">
        <v>9742</v>
      </c>
      <c r="P2133" s="5" t="s">
        <v>9743</v>
      </c>
    </row>
    <row r="2134" ht="19" customHeight="1" spans="1:16">
      <c r="A2134" s="5">
        <v>85</v>
      </c>
      <c r="B2134" s="5" t="s">
        <v>287</v>
      </c>
      <c r="C2134" s="5" t="s">
        <v>253</v>
      </c>
      <c r="D2134" s="8" t="s">
        <v>336</v>
      </c>
      <c r="E2134" s="6">
        <v>288.4</v>
      </c>
      <c r="F2134" s="6">
        <v>272.6</v>
      </c>
      <c r="G2134" s="6">
        <v>7.7</v>
      </c>
      <c r="H2134" s="5" t="s">
        <v>120</v>
      </c>
      <c r="I2134" s="6">
        <f t="shared" si="132"/>
        <v>15.8</v>
      </c>
      <c r="J2134" s="5" t="str">
        <f>IF(H2134="否","不适用",IF(AND(ISNUMBER(E2134),ISNUMBER(F2134)),IF(I2134&gt;规则与名单!$B$2,"是","否"),"未判定"))</f>
        <v>不适用</v>
      </c>
      <c r="K2134" s="5" t="str">
        <f t="shared" si="133"/>
        <v>非测试日纯氢</v>
      </c>
      <c r="L2134" s="6">
        <f t="shared" si="134"/>
        <v>7.7</v>
      </c>
      <c r="M2134" s="5">
        <f t="shared" si="135"/>
        <v>0</v>
      </c>
      <c r="N2134" s="5" t="s">
        <v>9744</v>
      </c>
      <c r="O2134" s="5" t="s">
        <v>9745</v>
      </c>
      <c r="P2134" s="5" t="s">
        <v>9746</v>
      </c>
    </row>
    <row r="2135" ht="19" customHeight="1" spans="1:16">
      <c r="A2135" s="5">
        <v>85</v>
      </c>
      <c r="B2135" s="5" t="s">
        <v>287</v>
      </c>
      <c r="C2135" s="5" t="s">
        <v>253</v>
      </c>
      <c r="D2135" s="8" t="s">
        <v>653</v>
      </c>
      <c r="E2135" s="6">
        <v>206.8</v>
      </c>
      <c r="F2135" s="6">
        <v>195.8</v>
      </c>
      <c r="G2135" s="6">
        <v>9.7</v>
      </c>
      <c r="H2135" s="5" t="s">
        <v>120</v>
      </c>
      <c r="I2135" s="6">
        <f t="shared" si="132"/>
        <v>11</v>
      </c>
      <c r="J2135" s="5" t="str">
        <f>IF(H2135="否","不适用",IF(AND(ISNUMBER(E2135),ISNUMBER(F2135)),IF(I2135&gt;规则与名单!$B$2,"是","否"),"未判定"))</f>
        <v>不适用</v>
      </c>
      <c r="K2135" s="5" t="str">
        <f t="shared" si="133"/>
        <v>非测试日纯氢</v>
      </c>
      <c r="L2135" s="6">
        <f t="shared" si="134"/>
        <v>9.7</v>
      </c>
      <c r="M2135" s="5">
        <f t="shared" si="135"/>
        <v>0</v>
      </c>
      <c r="N2135" s="5" t="s">
        <v>9747</v>
      </c>
      <c r="O2135" s="5" t="s">
        <v>9748</v>
      </c>
      <c r="P2135" s="5" t="s">
        <v>9749</v>
      </c>
    </row>
    <row r="2136" ht="19" customHeight="1" spans="1:16">
      <c r="A2136" s="5">
        <v>85</v>
      </c>
      <c r="B2136" s="5" t="s">
        <v>287</v>
      </c>
      <c r="C2136" s="5" t="s">
        <v>253</v>
      </c>
      <c r="D2136" s="8" t="s">
        <v>140</v>
      </c>
      <c r="E2136" s="6">
        <v>9</v>
      </c>
      <c r="F2136" s="6">
        <v>8.5</v>
      </c>
      <c r="G2136" s="6">
        <v>0</v>
      </c>
      <c r="H2136" s="5" t="s">
        <v>120</v>
      </c>
      <c r="I2136" s="6">
        <f t="shared" si="132"/>
        <v>0.5</v>
      </c>
      <c r="J2136" s="5" t="str">
        <f>IF(H2136="否","不适用",IF(AND(ISNUMBER(E2136),ISNUMBER(F2136)),IF(I2136&gt;规则与名单!$B$2,"是","否"),"未判定"))</f>
        <v>不适用</v>
      </c>
      <c r="K2136" s="5" t="str">
        <f t="shared" si="133"/>
        <v>非测试日纯氢</v>
      </c>
      <c r="L2136" s="6">
        <f t="shared" si="134"/>
        <v>0</v>
      </c>
      <c r="M2136" s="5">
        <f t="shared" si="135"/>
        <v>0</v>
      </c>
      <c r="N2136" s="5" t="s">
        <v>9750</v>
      </c>
      <c r="O2136" s="5" t="s">
        <v>9751</v>
      </c>
      <c r="P2136" s="5" t="s">
        <v>9752</v>
      </c>
    </row>
    <row r="2137" ht="19" customHeight="1" spans="1:16">
      <c r="A2137" s="5">
        <v>85</v>
      </c>
      <c r="B2137" s="5" t="s">
        <v>287</v>
      </c>
      <c r="C2137" s="5" t="s">
        <v>253</v>
      </c>
      <c r="D2137" s="8" t="s">
        <v>115</v>
      </c>
      <c r="E2137" s="6"/>
      <c r="F2137" s="6">
        <v>8.5</v>
      </c>
      <c r="G2137" s="6"/>
      <c r="H2137" s="5" t="s">
        <v>120</v>
      </c>
      <c r="I2137" s="6" t="str">
        <f t="shared" si="132"/>
        <v/>
      </c>
      <c r="J2137" s="5" t="str">
        <f>IF(H2137="否","不适用",IF(AND(ISNUMBER(E2137),ISNUMBER(F2137)),IF(I2137&gt;规则与名单!$B$2,"是","否"),"未判定"))</f>
        <v>不适用</v>
      </c>
      <c r="K2137" s="5" t="str">
        <f t="shared" si="133"/>
        <v>缺失</v>
      </c>
      <c r="L2137" s="6" t="str">
        <f t="shared" si="134"/>
        <v/>
      </c>
      <c r="M2137" s="5">
        <f t="shared" si="135"/>
        <v>1</v>
      </c>
      <c r="N2137" s="5" t="s">
        <v>9753</v>
      </c>
      <c r="O2137" s="5" t="s">
        <v>9754</v>
      </c>
      <c r="P2137" s="5" t="s">
        <v>9755</v>
      </c>
    </row>
    <row r="2138" ht="19" customHeight="1" spans="1:16">
      <c r="A2138" s="5">
        <v>86</v>
      </c>
      <c r="B2138" s="5" t="s">
        <v>288</v>
      </c>
      <c r="C2138" s="5" t="s">
        <v>253</v>
      </c>
      <c r="D2138" s="8" t="s">
        <v>114</v>
      </c>
      <c r="E2138" s="6">
        <v>63</v>
      </c>
      <c r="F2138" s="6">
        <v>58.7</v>
      </c>
      <c r="G2138" s="6">
        <v>63</v>
      </c>
      <c r="H2138" s="5" t="s">
        <v>120</v>
      </c>
      <c r="I2138" s="6">
        <f t="shared" si="132"/>
        <v>4.3</v>
      </c>
      <c r="J2138" s="5" t="str">
        <f>IF(H2138="否","不适用",IF(AND(ISNUMBER(E2138),ISNUMBER(F2138)),IF(I2138&gt;规则与名单!$B$2,"是","否"),"未判定"))</f>
        <v>不适用</v>
      </c>
      <c r="K2138" s="5" t="str">
        <f t="shared" si="133"/>
        <v>非测试日纯氢</v>
      </c>
      <c r="L2138" s="6">
        <f t="shared" si="134"/>
        <v>63</v>
      </c>
      <c r="M2138" s="5">
        <f t="shared" si="135"/>
        <v>0</v>
      </c>
      <c r="N2138" s="5" t="s">
        <v>9756</v>
      </c>
      <c r="O2138" s="5" t="s">
        <v>9757</v>
      </c>
      <c r="P2138" s="5" t="s">
        <v>9758</v>
      </c>
    </row>
    <row r="2139" ht="19" customHeight="1" spans="1:16">
      <c r="A2139" s="5">
        <v>86</v>
      </c>
      <c r="B2139" s="5" t="s">
        <v>288</v>
      </c>
      <c r="C2139" s="5" t="s">
        <v>253</v>
      </c>
      <c r="D2139" s="8" t="s">
        <v>605</v>
      </c>
      <c r="E2139" s="6">
        <v>231.3</v>
      </c>
      <c r="F2139" s="6">
        <v>217.7</v>
      </c>
      <c r="G2139" s="6">
        <v>194.7</v>
      </c>
      <c r="H2139" s="5" t="s">
        <v>120</v>
      </c>
      <c r="I2139" s="6">
        <f t="shared" si="132"/>
        <v>13.6</v>
      </c>
      <c r="J2139" s="5" t="str">
        <f>IF(H2139="否","不适用",IF(AND(ISNUMBER(E2139),ISNUMBER(F2139)),IF(I2139&gt;规则与名单!$B$2,"是","否"),"未判定"))</f>
        <v>不适用</v>
      </c>
      <c r="K2139" s="5" t="str">
        <f t="shared" si="133"/>
        <v>非测试日纯氢</v>
      </c>
      <c r="L2139" s="6">
        <f t="shared" si="134"/>
        <v>194.7</v>
      </c>
      <c r="M2139" s="5">
        <f t="shared" si="135"/>
        <v>0</v>
      </c>
      <c r="N2139" s="5" t="s">
        <v>9759</v>
      </c>
      <c r="O2139" s="5" t="s">
        <v>9760</v>
      </c>
      <c r="P2139" s="5" t="s">
        <v>9761</v>
      </c>
    </row>
    <row r="2140" ht="19" customHeight="1" spans="1:16">
      <c r="A2140" s="5">
        <v>86</v>
      </c>
      <c r="B2140" s="5" t="s">
        <v>288</v>
      </c>
      <c r="C2140" s="5" t="s">
        <v>253</v>
      </c>
      <c r="D2140" s="8" t="s">
        <v>186</v>
      </c>
      <c r="E2140" s="6">
        <v>56</v>
      </c>
      <c r="F2140" s="6">
        <v>53</v>
      </c>
      <c r="G2140" s="6">
        <v>55.7</v>
      </c>
      <c r="H2140" s="5" t="s">
        <v>120</v>
      </c>
      <c r="I2140" s="6">
        <f t="shared" si="132"/>
        <v>3</v>
      </c>
      <c r="J2140" s="5" t="str">
        <f>IF(H2140="否","不适用",IF(AND(ISNUMBER(E2140),ISNUMBER(F2140)),IF(I2140&gt;规则与名单!$B$2,"是","否"),"未判定"))</f>
        <v>不适用</v>
      </c>
      <c r="K2140" s="5" t="str">
        <f t="shared" si="133"/>
        <v>非测试日纯氢</v>
      </c>
      <c r="L2140" s="6">
        <f t="shared" si="134"/>
        <v>55.7</v>
      </c>
      <c r="M2140" s="5">
        <f t="shared" si="135"/>
        <v>0</v>
      </c>
      <c r="N2140" s="5" t="s">
        <v>9762</v>
      </c>
      <c r="O2140" s="5" t="s">
        <v>9763</v>
      </c>
      <c r="P2140" s="5" t="s">
        <v>9764</v>
      </c>
    </row>
    <row r="2141" ht="19" customHeight="1" spans="1:16">
      <c r="A2141" s="5">
        <v>86</v>
      </c>
      <c r="B2141" s="5" t="s">
        <v>288</v>
      </c>
      <c r="C2141" s="5" t="s">
        <v>253</v>
      </c>
      <c r="D2141" s="8" t="s">
        <v>165</v>
      </c>
      <c r="E2141" s="6">
        <v>255</v>
      </c>
      <c r="F2141" s="6">
        <v>371.1</v>
      </c>
      <c r="G2141" s="6">
        <v>393.6</v>
      </c>
      <c r="H2141" s="5" t="s">
        <v>120</v>
      </c>
      <c r="I2141" s="6">
        <f t="shared" si="132"/>
        <v>-116.1</v>
      </c>
      <c r="J2141" s="5" t="str">
        <f>IF(H2141="否","不适用",IF(AND(ISNUMBER(E2141),ISNUMBER(F2141)),IF(I2141&gt;规则与名单!$B$2,"是","否"),"未判定"))</f>
        <v>不适用</v>
      </c>
      <c r="K2141" s="5" t="str">
        <f t="shared" si="133"/>
        <v>非测试日纯氢</v>
      </c>
      <c r="L2141" s="6">
        <f t="shared" si="134"/>
        <v>393.6</v>
      </c>
      <c r="M2141" s="5">
        <f t="shared" si="135"/>
        <v>0</v>
      </c>
      <c r="N2141" s="5" t="s">
        <v>9765</v>
      </c>
      <c r="O2141" s="5" t="s">
        <v>9766</v>
      </c>
      <c r="P2141" s="5" t="s">
        <v>9767</v>
      </c>
    </row>
    <row r="2142" ht="19" customHeight="1" spans="1:16">
      <c r="A2142" s="5">
        <v>86</v>
      </c>
      <c r="B2142" s="5" t="s">
        <v>288</v>
      </c>
      <c r="C2142" s="5" t="s">
        <v>253</v>
      </c>
      <c r="D2142" s="8" t="s">
        <v>151</v>
      </c>
      <c r="E2142" s="6">
        <v>307.5</v>
      </c>
      <c r="F2142" s="6">
        <v>163.7</v>
      </c>
      <c r="G2142" s="6">
        <v>172.9</v>
      </c>
      <c r="H2142" s="5" t="s">
        <v>120</v>
      </c>
      <c r="I2142" s="6">
        <f t="shared" si="132"/>
        <v>143.8</v>
      </c>
      <c r="J2142" s="5" t="str">
        <f>IF(H2142="否","不适用",IF(AND(ISNUMBER(E2142),ISNUMBER(F2142)),IF(I2142&gt;规则与名单!$B$2,"是","否"),"未判定"))</f>
        <v>不适用</v>
      </c>
      <c r="K2142" s="5" t="str">
        <f t="shared" si="133"/>
        <v>非测试日纯氢</v>
      </c>
      <c r="L2142" s="6">
        <f t="shared" si="134"/>
        <v>172.9</v>
      </c>
      <c r="M2142" s="5">
        <f t="shared" si="135"/>
        <v>0</v>
      </c>
      <c r="N2142" s="5" t="s">
        <v>9768</v>
      </c>
      <c r="O2142" s="5" t="s">
        <v>9769</v>
      </c>
      <c r="P2142" s="5" t="s">
        <v>9770</v>
      </c>
    </row>
    <row r="2143" ht="19" customHeight="1" spans="1:16">
      <c r="A2143" s="5">
        <v>86</v>
      </c>
      <c r="B2143" s="5" t="s">
        <v>288</v>
      </c>
      <c r="C2143" s="5" t="s">
        <v>253</v>
      </c>
      <c r="D2143" s="8" t="s">
        <v>3358</v>
      </c>
      <c r="E2143" s="6">
        <v>247.2</v>
      </c>
      <c r="F2143" s="6">
        <v>227.8</v>
      </c>
      <c r="G2143" s="6">
        <v>242.3</v>
      </c>
      <c r="H2143" s="5" t="s">
        <v>120</v>
      </c>
      <c r="I2143" s="6">
        <f t="shared" si="132"/>
        <v>19.4</v>
      </c>
      <c r="J2143" s="5" t="str">
        <f>IF(H2143="否","不适用",IF(AND(ISNUMBER(E2143),ISNUMBER(F2143)),IF(I2143&gt;规则与名单!$B$2,"是","否"),"未判定"))</f>
        <v>不适用</v>
      </c>
      <c r="K2143" s="5" t="str">
        <f t="shared" si="133"/>
        <v>非测试日纯氢</v>
      </c>
      <c r="L2143" s="6">
        <f t="shared" si="134"/>
        <v>242.3</v>
      </c>
      <c r="M2143" s="5">
        <f t="shared" si="135"/>
        <v>0</v>
      </c>
      <c r="N2143" s="5" t="s">
        <v>9771</v>
      </c>
      <c r="O2143" s="5" t="s">
        <v>9772</v>
      </c>
      <c r="P2143" s="5" t="s">
        <v>9773</v>
      </c>
    </row>
    <row r="2144" ht="19" customHeight="1" spans="1:16">
      <c r="A2144" s="5">
        <v>86</v>
      </c>
      <c r="B2144" s="5" t="s">
        <v>288</v>
      </c>
      <c r="C2144" s="5" t="s">
        <v>253</v>
      </c>
      <c r="D2144" s="8" t="s">
        <v>272</v>
      </c>
      <c r="E2144" s="6">
        <v>0</v>
      </c>
      <c r="F2144" s="6">
        <v>0</v>
      </c>
      <c r="G2144" s="6"/>
      <c r="H2144" s="5" t="s">
        <v>120</v>
      </c>
      <c r="I2144" s="6">
        <f t="shared" si="132"/>
        <v>0</v>
      </c>
      <c r="J2144" s="5" t="str">
        <f>IF(H2144="否","不适用",IF(AND(ISNUMBER(E2144),ISNUMBER(F2144)),IF(I2144&gt;规则与名单!$B$2,"是","否"),"未判定"))</f>
        <v>不适用</v>
      </c>
      <c r="K2144" s="5" t="str">
        <f t="shared" si="133"/>
        <v>非测试日仪表</v>
      </c>
      <c r="L2144" s="6">
        <f t="shared" si="134"/>
        <v>0</v>
      </c>
      <c r="M2144" s="5">
        <f t="shared" si="135"/>
        <v>0</v>
      </c>
      <c r="N2144" s="5" t="s">
        <v>9774</v>
      </c>
      <c r="O2144" s="5" t="s">
        <v>9775</v>
      </c>
      <c r="P2144" s="5" t="s">
        <v>9776</v>
      </c>
    </row>
    <row r="2145" ht="19" customHeight="1" spans="1:16">
      <c r="A2145" s="5">
        <v>86</v>
      </c>
      <c r="B2145" s="5" t="s">
        <v>288</v>
      </c>
      <c r="C2145" s="5" t="s">
        <v>253</v>
      </c>
      <c r="D2145" s="8" t="s">
        <v>506</v>
      </c>
      <c r="E2145" s="6">
        <v>337.8</v>
      </c>
      <c r="F2145" s="6">
        <v>318.9</v>
      </c>
      <c r="G2145" s="6">
        <v>333.7</v>
      </c>
      <c r="H2145" s="5" t="s">
        <v>120</v>
      </c>
      <c r="I2145" s="6">
        <f t="shared" si="132"/>
        <v>18.9</v>
      </c>
      <c r="J2145" s="5" t="str">
        <f>IF(H2145="否","不适用",IF(AND(ISNUMBER(E2145),ISNUMBER(F2145)),IF(I2145&gt;规则与名单!$B$2,"是","否"),"未判定"))</f>
        <v>不适用</v>
      </c>
      <c r="K2145" s="5" t="str">
        <f t="shared" si="133"/>
        <v>非测试日纯氢</v>
      </c>
      <c r="L2145" s="6">
        <f t="shared" si="134"/>
        <v>333.7</v>
      </c>
      <c r="M2145" s="5">
        <f t="shared" si="135"/>
        <v>0</v>
      </c>
      <c r="N2145" s="5" t="s">
        <v>9777</v>
      </c>
      <c r="O2145" s="5" t="s">
        <v>9778</v>
      </c>
      <c r="P2145" s="5" t="s">
        <v>9779</v>
      </c>
    </row>
    <row r="2146" ht="19" customHeight="1" spans="1:16">
      <c r="A2146" s="5">
        <v>86</v>
      </c>
      <c r="B2146" s="5" t="s">
        <v>288</v>
      </c>
      <c r="C2146" s="5" t="s">
        <v>253</v>
      </c>
      <c r="D2146" s="8" t="s">
        <v>673</v>
      </c>
      <c r="E2146" s="6">
        <v>348</v>
      </c>
      <c r="F2146" s="6">
        <v>328.7</v>
      </c>
      <c r="G2146" s="6">
        <v>347.2</v>
      </c>
      <c r="H2146" s="5" t="s">
        <v>120</v>
      </c>
      <c r="I2146" s="6">
        <f t="shared" si="132"/>
        <v>19.3</v>
      </c>
      <c r="J2146" s="5" t="str">
        <f>IF(H2146="否","不适用",IF(AND(ISNUMBER(E2146),ISNUMBER(F2146)),IF(I2146&gt;规则与名单!$B$2,"是","否"),"未判定"))</f>
        <v>不适用</v>
      </c>
      <c r="K2146" s="5" t="str">
        <f t="shared" si="133"/>
        <v>非测试日纯氢</v>
      </c>
      <c r="L2146" s="6">
        <f t="shared" si="134"/>
        <v>347.2</v>
      </c>
      <c r="M2146" s="5">
        <f t="shared" si="135"/>
        <v>0</v>
      </c>
      <c r="N2146" s="5" t="s">
        <v>9780</v>
      </c>
      <c r="O2146" s="5" t="s">
        <v>9781</v>
      </c>
      <c r="P2146" s="5" t="s">
        <v>9782</v>
      </c>
    </row>
    <row r="2147" ht="19" customHeight="1" spans="1:16">
      <c r="A2147" s="5">
        <v>86</v>
      </c>
      <c r="B2147" s="5" t="s">
        <v>288</v>
      </c>
      <c r="C2147" s="5" t="s">
        <v>253</v>
      </c>
      <c r="D2147" s="8" t="s">
        <v>183</v>
      </c>
      <c r="E2147" s="6">
        <v>418.7</v>
      </c>
      <c r="F2147" s="6">
        <v>394.5</v>
      </c>
      <c r="G2147" s="6">
        <v>418.1</v>
      </c>
      <c r="H2147" s="5" t="s">
        <v>120</v>
      </c>
      <c r="I2147" s="6">
        <f t="shared" si="132"/>
        <v>24.2</v>
      </c>
      <c r="J2147" s="5" t="str">
        <f>IF(H2147="否","不适用",IF(AND(ISNUMBER(E2147),ISNUMBER(F2147)),IF(I2147&gt;规则与名单!$B$2,"是","否"),"未判定"))</f>
        <v>不适用</v>
      </c>
      <c r="K2147" s="5" t="str">
        <f t="shared" si="133"/>
        <v>非测试日纯氢</v>
      </c>
      <c r="L2147" s="6">
        <f t="shared" si="134"/>
        <v>418.1</v>
      </c>
      <c r="M2147" s="5">
        <f t="shared" si="135"/>
        <v>0</v>
      </c>
      <c r="N2147" s="5" t="s">
        <v>9783</v>
      </c>
      <c r="O2147" s="5" t="s">
        <v>9784</v>
      </c>
      <c r="P2147" s="5" t="s">
        <v>9785</v>
      </c>
    </row>
    <row r="2148" ht="19" customHeight="1" spans="1:16">
      <c r="A2148" s="5">
        <v>86</v>
      </c>
      <c r="B2148" s="5" t="s">
        <v>288</v>
      </c>
      <c r="C2148" s="5" t="s">
        <v>253</v>
      </c>
      <c r="D2148" s="8" t="s">
        <v>431</v>
      </c>
      <c r="E2148" s="6">
        <v>355.3</v>
      </c>
      <c r="F2148" s="6">
        <v>341.8</v>
      </c>
      <c r="G2148" s="6">
        <v>361.8</v>
      </c>
      <c r="H2148" s="5" t="s">
        <v>120</v>
      </c>
      <c r="I2148" s="6">
        <f t="shared" si="132"/>
        <v>13.5</v>
      </c>
      <c r="J2148" s="5" t="str">
        <f>IF(H2148="否","不适用",IF(AND(ISNUMBER(E2148),ISNUMBER(F2148)),IF(I2148&gt;规则与名单!$B$2,"是","否"),"未判定"))</f>
        <v>不适用</v>
      </c>
      <c r="K2148" s="5" t="str">
        <f t="shared" si="133"/>
        <v>非测试日纯氢</v>
      </c>
      <c r="L2148" s="6">
        <f t="shared" si="134"/>
        <v>361.8</v>
      </c>
      <c r="M2148" s="5">
        <f t="shared" si="135"/>
        <v>0</v>
      </c>
      <c r="N2148" s="5" t="s">
        <v>9786</v>
      </c>
      <c r="O2148" s="5" t="s">
        <v>9787</v>
      </c>
      <c r="P2148" s="5" t="s">
        <v>9788</v>
      </c>
    </row>
    <row r="2149" ht="19" customHeight="1" spans="1:16">
      <c r="A2149" s="5">
        <v>86</v>
      </c>
      <c r="B2149" s="5" t="s">
        <v>288</v>
      </c>
      <c r="C2149" s="5" t="s">
        <v>253</v>
      </c>
      <c r="D2149" s="8" t="s">
        <v>3377</v>
      </c>
      <c r="E2149" s="6">
        <v>28.1</v>
      </c>
      <c r="F2149" s="6">
        <v>20.5</v>
      </c>
      <c r="G2149" s="6">
        <v>21.2</v>
      </c>
      <c r="H2149" s="5" t="s">
        <v>120</v>
      </c>
      <c r="I2149" s="6">
        <f t="shared" si="132"/>
        <v>7.6</v>
      </c>
      <c r="J2149" s="5" t="str">
        <f>IF(H2149="否","不适用",IF(AND(ISNUMBER(E2149),ISNUMBER(F2149)),IF(I2149&gt;规则与名单!$B$2,"是","否"),"未判定"))</f>
        <v>不适用</v>
      </c>
      <c r="K2149" s="5" t="str">
        <f t="shared" si="133"/>
        <v>非测试日纯氢</v>
      </c>
      <c r="L2149" s="6">
        <f t="shared" si="134"/>
        <v>21.2</v>
      </c>
      <c r="M2149" s="5">
        <f t="shared" si="135"/>
        <v>0</v>
      </c>
      <c r="N2149" s="5" t="s">
        <v>9789</v>
      </c>
      <c r="O2149" s="5" t="s">
        <v>9790</v>
      </c>
      <c r="P2149" s="5" t="s">
        <v>9791</v>
      </c>
    </row>
    <row r="2150" ht="19" customHeight="1" spans="1:16">
      <c r="A2150" s="5">
        <v>86</v>
      </c>
      <c r="B2150" s="5" t="s">
        <v>288</v>
      </c>
      <c r="C2150" s="5" t="s">
        <v>253</v>
      </c>
      <c r="D2150" s="8" t="s">
        <v>407</v>
      </c>
      <c r="E2150" s="6">
        <v>250.2</v>
      </c>
      <c r="F2150" s="6">
        <v>236</v>
      </c>
      <c r="G2150" s="6">
        <v>248.6</v>
      </c>
      <c r="H2150" s="5" t="s">
        <v>120</v>
      </c>
      <c r="I2150" s="6">
        <f t="shared" si="132"/>
        <v>14.2</v>
      </c>
      <c r="J2150" s="5" t="str">
        <f>IF(H2150="否","不适用",IF(AND(ISNUMBER(E2150),ISNUMBER(F2150)),IF(I2150&gt;规则与名单!$B$2,"是","否"),"未判定"))</f>
        <v>不适用</v>
      </c>
      <c r="K2150" s="5" t="str">
        <f t="shared" si="133"/>
        <v>非测试日纯氢</v>
      </c>
      <c r="L2150" s="6">
        <f t="shared" si="134"/>
        <v>248.6</v>
      </c>
      <c r="M2150" s="5">
        <f t="shared" si="135"/>
        <v>0</v>
      </c>
      <c r="N2150" s="5" t="s">
        <v>9792</v>
      </c>
      <c r="O2150" s="5" t="s">
        <v>9793</v>
      </c>
      <c r="P2150" s="5" t="s">
        <v>9794</v>
      </c>
    </row>
    <row r="2151" ht="19" customHeight="1" spans="1:16">
      <c r="A2151" s="5">
        <v>86</v>
      </c>
      <c r="B2151" s="5" t="s">
        <v>288</v>
      </c>
      <c r="C2151" s="5" t="s">
        <v>253</v>
      </c>
      <c r="D2151" s="8" t="s">
        <v>411</v>
      </c>
      <c r="E2151" s="6">
        <v>281.5</v>
      </c>
      <c r="F2151" s="6">
        <v>265.7</v>
      </c>
      <c r="G2151" s="6">
        <v>281.1</v>
      </c>
      <c r="H2151" s="5" t="s">
        <v>120</v>
      </c>
      <c r="I2151" s="6">
        <f t="shared" si="132"/>
        <v>15.8</v>
      </c>
      <c r="J2151" s="5" t="str">
        <f>IF(H2151="否","不适用",IF(AND(ISNUMBER(E2151),ISNUMBER(F2151)),IF(I2151&gt;规则与名单!$B$2,"是","否"),"未判定"))</f>
        <v>不适用</v>
      </c>
      <c r="K2151" s="5" t="str">
        <f t="shared" si="133"/>
        <v>非测试日纯氢</v>
      </c>
      <c r="L2151" s="6">
        <f t="shared" si="134"/>
        <v>281.1</v>
      </c>
      <c r="M2151" s="5">
        <f t="shared" si="135"/>
        <v>0</v>
      </c>
      <c r="N2151" s="5" t="s">
        <v>9795</v>
      </c>
      <c r="O2151" s="5" t="s">
        <v>9796</v>
      </c>
      <c r="P2151" s="5" t="s">
        <v>9797</v>
      </c>
    </row>
    <row r="2152" ht="19" customHeight="1" spans="1:16">
      <c r="A2152" s="5">
        <v>86</v>
      </c>
      <c r="B2152" s="5" t="s">
        <v>288</v>
      </c>
      <c r="C2152" s="5" t="s">
        <v>253</v>
      </c>
      <c r="D2152" s="8" t="s">
        <v>251</v>
      </c>
      <c r="E2152" s="6">
        <v>251.7</v>
      </c>
      <c r="F2152" s="6">
        <v>235.9</v>
      </c>
      <c r="G2152" s="6">
        <v>251.4</v>
      </c>
      <c r="H2152" s="5" t="s">
        <v>120</v>
      </c>
      <c r="I2152" s="6">
        <f t="shared" si="132"/>
        <v>15.8</v>
      </c>
      <c r="J2152" s="5" t="str">
        <f>IF(H2152="否","不适用",IF(AND(ISNUMBER(E2152),ISNUMBER(F2152)),IF(I2152&gt;规则与名单!$B$2,"是","否"),"未判定"))</f>
        <v>不适用</v>
      </c>
      <c r="K2152" s="5" t="str">
        <f t="shared" si="133"/>
        <v>非测试日纯氢</v>
      </c>
      <c r="L2152" s="6">
        <f t="shared" si="134"/>
        <v>251.4</v>
      </c>
      <c r="M2152" s="5">
        <f t="shared" si="135"/>
        <v>0</v>
      </c>
      <c r="N2152" s="5" t="s">
        <v>9798</v>
      </c>
      <c r="O2152" s="5" t="s">
        <v>9799</v>
      </c>
      <c r="P2152" s="5" t="s">
        <v>9800</v>
      </c>
    </row>
    <row r="2153" ht="19" customHeight="1" spans="1:16">
      <c r="A2153" s="5">
        <v>86</v>
      </c>
      <c r="B2153" s="5" t="s">
        <v>288</v>
      </c>
      <c r="C2153" s="5" t="s">
        <v>253</v>
      </c>
      <c r="D2153" s="8" t="s">
        <v>472</v>
      </c>
      <c r="E2153" s="6">
        <v>372.7</v>
      </c>
      <c r="F2153" s="6">
        <v>352.4</v>
      </c>
      <c r="G2153" s="6">
        <v>371.5</v>
      </c>
      <c r="H2153" s="5" t="s">
        <v>120</v>
      </c>
      <c r="I2153" s="6">
        <f t="shared" si="132"/>
        <v>20.3</v>
      </c>
      <c r="J2153" s="5" t="str">
        <f>IF(H2153="否","不适用",IF(AND(ISNUMBER(E2153),ISNUMBER(F2153)),IF(I2153&gt;规则与名单!$B$2,"是","否"),"未判定"))</f>
        <v>不适用</v>
      </c>
      <c r="K2153" s="5" t="str">
        <f t="shared" si="133"/>
        <v>非测试日纯氢</v>
      </c>
      <c r="L2153" s="6">
        <f t="shared" si="134"/>
        <v>371.5</v>
      </c>
      <c r="M2153" s="5">
        <f t="shared" si="135"/>
        <v>0</v>
      </c>
      <c r="N2153" s="5" t="s">
        <v>9801</v>
      </c>
      <c r="O2153" s="5" t="s">
        <v>9802</v>
      </c>
      <c r="P2153" s="5" t="s">
        <v>9803</v>
      </c>
    </row>
    <row r="2154" ht="19" customHeight="1" spans="1:16">
      <c r="A2154" s="5">
        <v>86</v>
      </c>
      <c r="B2154" s="5" t="s">
        <v>288</v>
      </c>
      <c r="C2154" s="5" t="s">
        <v>253</v>
      </c>
      <c r="D2154" s="8" t="s">
        <v>466</v>
      </c>
      <c r="E2154" s="6">
        <v>223</v>
      </c>
      <c r="F2154" s="6">
        <v>210.5</v>
      </c>
      <c r="G2154" s="6">
        <v>205.3</v>
      </c>
      <c r="H2154" s="5" t="s">
        <v>120</v>
      </c>
      <c r="I2154" s="6">
        <f t="shared" si="132"/>
        <v>12.5</v>
      </c>
      <c r="J2154" s="5" t="str">
        <f>IF(H2154="否","不适用",IF(AND(ISNUMBER(E2154),ISNUMBER(F2154)),IF(I2154&gt;规则与名单!$B$2,"是","否"),"未判定"))</f>
        <v>不适用</v>
      </c>
      <c r="K2154" s="5" t="str">
        <f t="shared" si="133"/>
        <v>非测试日纯氢</v>
      </c>
      <c r="L2154" s="6">
        <f t="shared" si="134"/>
        <v>205.3</v>
      </c>
      <c r="M2154" s="5">
        <f t="shared" si="135"/>
        <v>0</v>
      </c>
      <c r="N2154" s="5" t="s">
        <v>9804</v>
      </c>
      <c r="O2154" s="5" t="s">
        <v>9805</v>
      </c>
      <c r="P2154" s="5" t="s">
        <v>9806</v>
      </c>
    </row>
    <row r="2155" ht="19" customHeight="1" spans="1:16">
      <c r="A2155" s="5">
        <v>86</v>
      </c>
      <c r="B2155" s="5" t="s">
        <v>288</v>
      </c>
      <c r="C2155" s="5" t="s">
        <v>253</v>
      </c>
      <c r="D2155" s="8" t="s">
        <v>333</v>
      </c>
      <c r="E2155" s="6">
        <v>285.2</v>
      </c>
      <c r="F2155" s="6">
        <v>267.6</v>
      </c>
      <c r="G2155" s="6">
        <v>187.7</v>
      </c>
      <c r="H2155" s="5" t="s">
        <v>120</v>
      </c>
      <c r="I2155" s="6">
        <f t="shared" si="132"/>
        <v>17.6</v>
      </c>
      <c r="J2155" s="5" t="str">
        <f>IF(H2155="否","不适用",IF(AND(ISNUMBER(E2155),ISNUMBER(F2155)),IF(I2155&gt;规则与名单!$B$2,"是","否"),"未判定"))</f>
        <v>不适用</v>
      </c>
      <c r="K2155" s="5" t="str">
        <f t="shared" si="133"/>
        <v>非测试日纯氢</v>
      </c>
      <c r="L2155" s="6">
        <f t="shared" si="134"/>
        <v>187.7</v>
      </c>
      <c r="M2155" s="5">
        <f t="shared" si="135"/>
        <v>0</v>
      </c>
      <c r="N2155" s="5" t="s">
        <v>9807</v>
      </c>
      <c r="O2155" s="5" t="s">
        <v>9808</v>
      </c>
      <c r="P2155" s="5" t="s">
        <v>9809</v>
      </c>
    </row>
    <row r="2156" ht="19" customHeight="1" spans="1:16">
      <c r="A2156" s="5">
        <v>86</v>
      </c>
      <c r="B2156" s="5" t="s">
        <v>288</v>
      </c>
      <c r="C2156" s="5" t="s">
        <v>253</v>
      </c>
      <c r="D2156" s="8" t="s">
        <v>175</v>
      </c>
      <c r="E2156" s="6">
        <v>333.7</v>
      </c>
      <c r="F2156" s="6">
        <v>314.7</v>
      </c>
      <c r="G2156" s="6">
        <v>333.4</v>
      </c>
      <c r="H2156" s="5" t="s">
        <v>120</v>
      </c>
      <c r="I2156" s="6">
        <f t="shared" si="132"/>
        <v>19</v>
      </c>
      <c r="J2156" s="5" t="str">
        <f>IF(H2156="否","不适用",IF(AND(ISNUMBER(E2156),ISNUMBER(F2156)),IF(I2156&gt;规则与名单!$B$2,"是","否"),"未判定"))</f>
        <v>不适用</v>
      </c>
      <c r="K2156" s="5" t="str">
        <f t="shared" si="133"/>
        <v>非测试日纯氢</v>
      </c>
      <c r="L2156" s="6">
        <f t="shared" si="134"/>
        <v>333.4</v>
      </c>
      <c r="M2156" s="5">
        <f t="shared" si="135"/>
        <v>0</v>
      </c>
      <c r="N2156" s="5" t="s">
        <v>9810</v>
      </c>
      <c r="O2156" s="5" t="s">
        <v>9811</v>
      </c>
      <c r="P2156" s="5" t="s">
        <v>9812</v>
      </c>
    </row>
    <row r="2157" ht="19" customHeight="1" spans="1:16">
      <c r="A2157" s="5">
        <v>86</v>
      </c>
      <c r="B2157" s="5" t="s">
        <v>288</v>
      </c>
      <c r="C2157" s="5" t="s">
        <v>253</v>
      </c>
      <c r="D2157" s="8" t="s">
        <v>3402</v>
      </c>
      <c r="E2157" s="6">
        <v>364.7</v>
      </c>
      <c r="F2157" s="6">
        <v>343.9</v>
      </c>
      <c r="G2157" s="6">
        <v>360.8</v>
      </c>
      <c r="H2157" s="5" t="s">
        <v>120</v>
      </c>
      <c r="I2157" s="6">
        <f t="shared" si="132"/>
        <v>20.8</v>
      </c>
      <c r="J2157" s="5" t="str">
        <f>IF(H2157="否","不适用",IF(AND(ISNUMBER(E2157),ISNUMBER(F2157)),IF(I2157&gt;规则与名单!$B$2,"是","否"),"未判定"))</f>
        <v>不适用</v>
      </c>
      <c r="K2157" s="5" t="str">
        <f t="shared" si="133"/>
        <v>非测试日纯氢</v>
      </c>
      <c r="L2157" s="6">
        <f t="shared" si="134"/>
        <v>360.8</v>
      </c>
      <c r="M2157" s="5">
        <f t="shared" si="135"/>
        <v>0</v>
      </c>
      <c r="N2157" s="5" t="s">
        <v>9813</v>
      </c>
      <c r="O2157" s="5" t="s">
        <v>9814</v>
      </c>
      <c r="P2157" s="5" t="s">
        <v>9815</v>
      </c>
    </row>
    <row r="2158" ht="19" customHeight="1" spans="1:16">
      <c r="A2158" s="5">
        <v>86</v>
      </c>
      <c r="B2158" s="5" t="s">
        <v>288</v>
      </c>
      <c r="C2158" s="5" t="s">
        <v>253</v>
      </c>
      <c r="D2158" s="8" t="s">
        <v>487</v>
      </c>
      <c r="E2158" s="6">
        <v>319.8</v>
      </c>
      <c r="F2158" s="6">
        <v>301.2</v>
      </c>
      <c r="G2158" s="6">
        <v>319.5</v>
      </c>
      <c r="H2158" s="5" t="s">
        <v>120</v>
      </c>
      <c r="I2158" s="6">
        <f t="shared" si="132"/>
        <v>18.6</v>
      </c>
      <c r="J2158" s="5" t="str">
        <f>IF(H2158="否","不适用",IF(AND(ISNUMBER(E2158),ISNUMBER(F2158)),IF(I2158&gt;规则与名单!$B$2,"是","否"),"未判定"))</f>
        <v>不适用</v>
      </c>
      <c r="K2158" s="5" t="str">
        <f t="shared" si="133"/>
        <v>非测试日纯氢</v>
      </c>
      <c r="L2158" s="6">
        <f t="shared" si="134"/>
        <v>319.5</v>
      </c>
      <c r="M2158" s="5">
        <f t="shared" si="135"/>
        <v>0</v>
      </c>
      <c r="N2158" s="5" t="s">
        <v>9816</v>
      </c>
      <c r="O2158" s="5" t="s">
        <v>9817</v>
      </c>
      <c r="P2158" s="5" t="s">
        <v>9818</v>
      </c>
    </row>
    <row r="2159" ht="19" customHeight="1" spans="1:16">
      <c r="A2159" s="5">
        <v>86</v>
      </c>
      <c r="B2159" s="5" t="s">
        <v>288</v>
      </c>
      <c r="C2159" s="5" t="s">
        <v>253</v>
      </c>
      <c r="D2159" s="8" t="s">
        <v>121</v>
      </c>
      <c r="E2159" s="6">
        <v>248.7</v>
      </c>
      <c r="F2159" s="6">
        <v>234.5</v>
      </c>
      <c r="G2159" s="6">
        <v>248.4</v>
      </c>
      <c r="H2159" s="5" t="s">
        <v>120</v>
      </c>
      <c r="I2159" s="6">
        <f t="shared" si="132"/>
        <v>14.2</v>
      </c>
      <c r="J2159" s="5" t="str">
        <f>IF(H2159="否","不适用",IF(AND(ISNUMBER(E2159),ISNUMBER(F2159)),IF(I2159&gt;规则与名单!$B$2,"是","否"),"未判定"))</f>
        <v>不适用</v>
      </c>
      <c r="K2159" s="5" t="str">
        <f t="shared" si="133"/>
        <v>非测试日纯氢</v>
      </c>
      <c r="L2159" s="6">
        <f t="shared" si="134"/>
        <v>248.4</v>
      </c>
      <c r="M2159" s="5">
        <f t="shared" si="135"/>
        <v>0</v>
      </c>
      <c r="N2159" s="5" t="s">
        <v>9819</v>
      </c>
      <c r="O2159" s="5" t="s">
        <v>9820</v>
      </c>
      <c r="P2159" s="5" t="s">
        <v>9821</v>
      </c>
    </row>
    <row r="2160" ht="19" customHeight="1" spans="1:16">
      <c r="A2160" s="5">
        <v>86</v>
      </c>
      <c r="B2160" s="5" t="s">
        <v>288</v>
      </c>
      <c r="C2160" s="5" t="s">
        <v>253</v>
      </c>
      <c r="D2160" s="8" t="s">
        <v>170</v>
      </c>
      <c r="E2160" s="6">
        <v>605.1</v>
      </c>
      <c r="F2160" s="6">
        <v>570.1</v>
      </c>
      <c r="G2160" s="6">
        <v>604.9</v>
      </c>
      <c r="H2160" s="5" t="s">
        <v>120</v>
      </c>
      <c r="I2160" s="6">
        <f t="shared" si="132"/>
        <v>35</v>
      </c>
      <c r="J2160" s="5" t="str">
        <f>IF(H2160="否","不适用",IF(AND(ISNUMBER(E2160),ISNUMBER(F2160)),IF(I2160&gt;规则与名单!$B$2,"是","否"),"未判定"))</f>
        <v>不适用</v>
      </c>
      <c r="K2160" s="5" t="str">
        <f t="shared" si="133"/>
        <v>非测试日纯氢</v>
      </c>
      <c r="L2160" s="6">
        <f t="shared" si="134"/>
        <v>604.9</v>
      </c>
      <c r="M2160" s="5">
        <f t="shared" si="135"/>
        <v>0</v>
      </c>
      <c r="N2160" s="5" t="s">
        <v>9822</v>
      </c>
      <c r="O2160" s="5" t="s">
        <v>9823</v>
      </c>
      <c r="P2160" s="5" t="s">
        <v>9824</v>
      </c>
    </row>
    <row r="2161" ht="19" customHeight="1" spans="1:16">
      <c r="A2161" s="5">
        <v>87</v>
      </c>
      <c r="B2161" s="5" t="s">
        <v>292</v>
      </c>
      <c r="C2161" s="5" t="s">
        <v>253</v>
      </c>
      <c r="D2161" s="8" t="s">
        <v>114</v>
      </c>
      <c r="E2161" s="6">
        <v>260.3</v>
      </c>
      <c r="F2161" s="6">
        <v>245.3</v>
      </c>
      <c r="G2161" s="6">
        <v>14.6</v>
      </c>
      <c r="H2161" s="5" t="s">
        <v>120</v>
      </c>
      <c r="I2161" s="6">
        <f t="shared" si="132"/>
        <v>15</v>
      </c>
      <c r="J2161" s="5" t="str">
        <f>IF(H2161="否","不适用",IF(AND(ISNUMBER(E2161),ISNUMBER(F2161)),IF(I2161&gt;规则与名单!$B$2,"是","否"),"未判定"))</f>
        <v>不适用</v>
      </c>
      <c r="K2161" s="5" t="str">
        <f t="shared" si="133"/>
        <v>非测试日纯氢</v>
      </c>
      <c r="L2161" s="6">
        <f t="shared" si="134"/>
        <v>14.6</v>
      </c>
      <c r="M2161" s="5">
        <f t="shared" si="135"/>
        <v>0</v>
      </c>
      <c r="N2161" s="5" t="s">
        <v>9825</v>
      </c>
      <c r="O2161" s="5" t="s">
        <v>9826</v>
      </c>
      <c r="P2161" s="5" t="s">
        <v>9827</v>
      </c>
    </row>
    <row r="2162" ht="19" customHeight="1" spans="1:16">
      <c r="A2162" s="5">
        <v>87</v>
      </c>
      <c r="B2162" s="5" t="s">
        <v>292</v>
      </c>
      <c r="C2162" s="5" t="s">
        <v>253</v>
      </c>
      <c r="D2162" s="8" t="s">
        <v>605</v>
      </c>
      <c r="E2162" s="6">
        <v>363.7</v>
      </c>
      <c r="F2162" s="6">
        <v>341.6</v>
      </c>
      <c r="G2162" s="6">
        <v>12.7</v>
      </c>
      <c r="H2162" s="5" t="s">
        <v>120</v>
      </c>
      <c r="I2162" s="6">
        <f t="shared" si="132"/>
        <v>22.1</v>
      </c>
      <c r="J2162" s="5" t="str">
        <f>IF(H2162="否","不适用",IF(AND(ISNUMBER(E2162),ISNUMBER(F2162)),IF(I2162&gt;规则与名单!$B$2,"是","否"),"未判定"))</f>
        <v>不适用</v>
      </c>
      <c r="K2162" s="5" t="str">
        <f t="shared" si="133"/>
        <v>非测试日纯氢</v>
      </c>
      <c r="L2162" s="6">
        <f t="shared" si="134"/>
        <v>12.7</v>
      </c>
      <c r="M2162" s="5">
        <f t="shared" si="135"/>
        <v>0</v>
      </c>
      <c r="N2162" s="5" t="s">
        <v>9828</v>
      </c>
      <c r="O2162" s="5" t="s">
        <v>9829</v>
      </c>
      <c r="P2162" s="5" t="s">
        <v>9830</v>
      </c>
    </row>
    <row r="2163" ht="19" customHeight="1" spans="1:16">
      <c r="A2163" s="5">
        <v>87</v>
      </c>
      <c r="B2163" s="5" t="s">
        <v>292</v>
      </c>
      <c r="C2163" s="5" t="s">
        <v>253</v>
      </c>
      <c r="D2163" s="8" t="s">
        <v>186</v>
      </c>
      <c r="E2163" s="6">
        <v>373</v>
      </c>
      <c r="F2163" s="6">
        <v>352.2</v>
      </c>
      <c r="G2163" s="6">
        <v>9.1</v>
      </c>
      <c r="H2163" s="5" t="s">
        <v>120</v>
      </c>
      <c r="I2163" s="6">
        <f t="shared" si="132"/>
        <v>20.8</v>
      </c>
      <c r="J2163" s="5" t="str">
        <f>IF(H2163="否","不适用",IF(AND(ISNUMBER(E2163),ISNUMBER(F2163)),IF(I2163&gt;规则与名单!$B$2,"是","否"),"未判定"))</f>
        <v>不适用</v>
      </c>
      <c r="K2163" s="5" t="str">
        <f t="shared" si="133"/>
        <v>非测试日纯氢</v>
      </c>
      <c r="L2163" s="6">
        <f t="shared" si="134"/>
        <v>9.1</v>
      </c>
      <c r="M2163" s="5">
        <f t="shared" si="135"/>
        <v>0</v>
      </c>
      <c r="N2163" s="5" t="s">
        <v>9831</v>
      </c>
      <c r="O2163" s="5" t="s">
        <v>9832</v>
      </c>
      <c r="P2163" s="5" t="s">
        <v>9833</v>
      </c>
    </row>
    <row r="2164" ht="19" customHeight="1" spans="1:16">
      <c r="A2164" s="5">
        <v>87</v>
      </c>
      <c r="B2164" s="5" t="s">
        <v>292</v>
      </c>
      <c r="C2164" s="5" t="s">
        <v>253</v>
      </c>
      <c r="D2164" s="8" t="s">
        <v>165</v>
      </c>
      <c r="E2164" s="6">
        <v>317</v>
      </c>
      <c r="F2164" s="6">
        <v>347.9</v>
      </c>
      <c r="G2164" s="6">
        <v>13</v>
      </c>
      <c r="H2164" s="5" t="s">
        <v>120</v>
      </c>
      <c r="I2164" s="6">
        <f t="shared" si="132"/>
        <v>-30.9</v>
      </c>
      <c r="J2164" s="5" t="str">
        <f>IF(H2164="否","不适用",IF(AND(ISNUMBER(E2164),ISNUMBER(F2164)),IF(I2164&gt;规则与名单!$B$2,"是","否"),"未判定"))</f>
        <v>不适用</v>
      </c>
      <c r="K2164" s="5" t="str">
        <f t="shared" si="133"/>
        <v>非测试日纯氢</v>
      </c>
      <c r="L2164" s="6">
        <f t="shared" si="134"/>
        <v>13</v>
      </c>
      <c r="M2164" s="5">
        <f t="shared" si="135"/>
        <v>0</v>
      </c>
      <c r="N2164" s="5" t="s">
        <v>9834</v>
      </c>
      <c r="O2164" s="5" t="s">
        <v>9835</v>
      </c>
      <c r="P2164" s="5" t="s">
        <v>9836</v>
      </c>
    </row>
    <row r="2165" ht="19" customHeight="1" spans="1:16">
      <c r="A2165" s="5">
        <v>87</v>
      </c>
      <c r="B2165" s="5" t="s">
        <v>292</v>
      </c>
      <c r="C2165" s="5" t="s">
        <v>253</v>
      </c>
      <c r="D2165" s="8" t="s">
        <v>151</v>
      </c>
      <c r="E2165" s="6">
        <v>365.2</v>
      </c>
      <c r="F2165" s="6">
        <v>329.3</v>
      </c>
      <c r="G2165" s="6">
        <v>16</v>
      </c>
      <c r="H2165" s="5" t="s">
        <v>120</v>
      </c>
      <c r="I2165" s="6">
        <f t="shared" si="132"/>
        <v>35.9</v>
      </c>
      <c r="J2165" s="5" t="str">
        <f>IF(H2165="否","不适用",IF(AND(ISNUMBER(E2165),ISNUMBER(F2165)),IF(I2165&gt;规则与名单!$B$2,"是","否"),"未判定"))</f>
        <v>不适用</v>
      </c>
      <c r="K2165" s="5" t="str">
        <f t="shared" si="133"/>
        <v>非测试日纯氢</v>
      </c>
      <c r="L2165" s="6">
        <f t="shared" si="134"/>
        <v>16</v>
      </c>
      <c r="M2165" s="5">
        <f t="shared" si="135"/>
        <v>0</v>
      </c>
      <c r="N2165" s="5" t="s">
        <v>9837</v>
      </c>
      <c r="O2165" s="5" t="s">
        <v>9838</v>
      </c>
      <c r="P2165" s="5" t="s">
        <v>9839</v>
      </c>
    </row>
    <row r="2166" ht="19" customHeight="1" spans="1:16">
      <c r="A2166" s="5">
        <v>87</v>
      </c>
      <c r="B2166" s="5" t="s">
        <v>292</v>
      </c>
      <c r="C2166" s="5" t="s">
        <v>253</v>
      </c>
      <c r="D2166" s="8" t="s">
        <v>3358</v>
      </c>
      <c r="E2166" s="6">
        <v>143.5</v>
      </c>
      <c r="F2166" s="6">
        <v>100.5</v>
      </c>
      <c r="G2166" s="6">
        <v>4.7</v>
      </c>
      <c r="H2166" s="5" t="s">
        <v>120</v>
      </c>
      <c r="I2166" s="6">
        <f t="shared" si="132"/>
        <v>43</v>
      </c>
      <c r="J2166" s="5" t="str">
        <f>IF(H2166="否","不适用",IF(AND(ISNUMBER(E2166),ISNUMBER(F2166)),IF(I2166&gt;规则与名单!$B$2,"是","否"),"未判定"))</f>
        <v>不适用</v>
      </c>
      <c r="K2166" s="5" t="str">
        <f t="shared" si="133"/>
        <v>非测试日纯氢</v>
      </c>
      <c r="L2166" s="6">
        <f t="shared" si="134"/>
        <v>4.7</v>
      </c>
      <c r="M2166" s="5">
        <f t="shared" si="135"/>
        <v>0</v>
      </c>
      <c r="N2166" s="5" t="s">
        <v>9840</v>
      </c>
      <c r="O2166" s="5" t="s">
        <v>9841</v>
      </c>
      <c r="P2166" s="5" t="s">
        <v>9842</v>
      </c>
    </row>
    <row r="2167" ht="19" customHeight="1" spans="1:16">
      <c r="A2167" s="5">
        <v>87</v>
      </c>
      <c r="B2167" s="5" t="s">
        <v>292</v>
      </c>
      <c r="C2167" s="5" t="s">
        <v>253</v>
      </c>
      <c r="D2167" s="8" t="s">
        <v>272</v>
      </c>
      <c r="E2167" s="6">
        <v>202.1</v>
      </c>
      <c r="F2167" s="6">
        <v>190.6</v>
      </c>
      <c r="G2167" s="6">
        <v>1.1</v>
      </c>
      <c r="H2167" s="5" t="s">
        <v>120</v>
      </c>
      <c r="I2167" s="6">
        <f t="shared" si="132"/>
        <v>11.5</v>
      </c>
      <c r="J2167" s="5" t="str">
        <f>IF(H2167="否","不适用",IF(AND(ISNUMBER(E2167),ISNUMBER(F2167)),IF(I2167&gt;规则与名单!$B$2,"是","否"),"未判定"))</f>
        <v>不适用</v>
      </c>
      <c r="K2167" s="5" t="str">
        <f t="shared" si="133"/>
        <v>非测试日纯氢</v>
      </c>
      <c r="L2167" s="6">
        <f t="shared" si="134"/>
        <v>1.1</v>
      </c>
      <c r="M2167" s="5">
        <f t="shared" si="135"/>
        <v>0</v>
      </c>
      <c r="N2167" s="5" t="s">
        <v>9843</v>
      </c>
      <c r="O2167" s="5" t="s">
        <v>9844</v>
      </c>
      <c r="P2167" s="5" t="s">
        <v>9845</v>
      </c>
    </row>
    <row r="2168" ht="19" customHeight="1" spans="1:16">
      <c r="A2168" s="5">
        <v>87</v>
      </c>
      <c r="B2168" s="5" t="s">
        <v>292</v>
      </c>
      <c r="C2168" s="5" t="s">
        <v>253</v>
      </c>
      <c r="D2168" s="8" t="s">
        <v>506</v>
      </c>
      <c r="E2168" s="6">
        <v>378.2</v>
      </c>
      <c r="F2168" s="6">
        <v>355.7</v>
      </c>
      <c r="G2168" s="6">
        <v>9.9</v>
      </c>
      <c r="H2168" s="5" t="s">
        <v>120</v>
      </c>
      <c r="I2168" s="6">
        <f t="shared" si="132"/>
        <v>22.5</v>
      </c>
      <c r="J2168" s="5" t="str">
        <f>IF(H2168="否","不适用",IF(AND(ISNUMBER(E2168),ISNUMBER(F2168)),IF(I2168&gt;规则与名单!$B$2,"是","否"),"未判定"))</f>
        <v>不适用</v>
      </c>
      <c r="K2168" s="5" t="str">
        <f t="shared" si="133"/>
        <v>非测试日纯氢</v>
      </c>
      <c r="L2168" s="6">
        <f t="shared" si="134"/>
        <v>9.9</v>
      </c>
      <c r="M2168" s="5">
        <f t="shared" si="135"/>
        <v>0</v>
      </c>
      <c r="N2168" s="5" t="s">
        <v>9846</v>
      </c>
      <c r="O2168" s="5" t="s">
        <v>9847</v>
      </c>
      <c r="P2168" s="5" t="s">
        <v>9848</v>
      </c>
    </row>
    <row r="2169" ht="19" customHeight="1" spans="1:16">
      <c r="A2169" s="5">
        <v>87</v>
      </c>
      <c r="B2169" s="5" t="s">
        <v>292</v>
      </c>
      <c r="C2169" s="5" t="s">
        <v>253</v>
      </c>
      <c r="D2169" s="8" t="s">
        <v>673</v>
      </c>
      <c r="E2169" s="6">
        <v>442</v>
      </c>
      <c r="F2169" s="6">
        <v>416.9</v>
      </c>
      <c r="G2169" s="6">
        <v>15.4</v>
      </c>
      <c r="H2169" s="5" t="s">
        <v>120</v>
      </c>
      <c r="I2169" s="6">
        <f t="shared" si="132"/>
        <v>25.1</v>
      </c>
      <c r="J2169" s="5" t="str">
        <f>IF(H2169="否","不适用",IF(AND(ISNUMBER(E2169),ISNUMBER(F2169)),IF(I2169&gt;规则与名单!$B$2,"是","否"),"未判定"))</f>
        <v>不适用</v>
      </c>
      <c r="K2169" s="5" t="str">
        <f t="shared" si="133"/>
        <v>非测试日纯氢</v>
      </c>
      <c r="L2169" s="6">
        <f t="shared" si="134"/>
        <v>15.4</v>
      </c>
      <c r="M2169" s="5">
        <f t="shared" si="135"/>
        <v>0</v>
      </c>
      <c r="N2169" s="5" t="s">
        <v>9849</v>
      </c>
      <c r="O2169" s="5" t="s">
        <v>9850</v>
      </c>
      <c r="P2169" s="5" t="s">
        <v>9851</v>
      </c>
    </row>
    <row r="2170" ht="19" customHeight="1" spans="1:16">
      <c r="A2170" s="5">
        <v>87</v>
      </c>
      <c r="B2170" s="5" t="s">
        <v>292</v>
      </c>
      <c r="C2170" s="5" t="s">
        <v>253</v>
      </c>
      <c r="D2170" s="8" t="s">
        <v>183</v>
      </c>
      <c r="E2170" s="6">
        <v>435.7</v>
      </c>
      <c r="F2170" s="6">
        <v>412.3</v>
      </c>
      <c r="G2170" s="6">
        <v>17.6</v>
      </c>
      <c r="H2170" s="5" t="s">
        <v>120</v>
      </c>
      <c r="I2170" s="6">
        <f t="shared" si="132"/>
        <v>23.4</v>
      </c>
      <c r="J2170" s="5" t="str">
        <f>IF(H2170="否","不适用",IF(AND(ISNUMBER(E2170),ISNUMBER(F2170)),IF(I2170&gt;规则与名单!$B$2,"是","否"),"未判定"))</f>
        <v>不适用</v>
      </c>
      <c r="K2170" s="5" t="str">
        <f t="shared" si="133"/>
        <v>非测试日纯氢</v>
      </c>
      <c r="L2170" s="6">
        <f t="shared" si="134"/>
        <v>17.6</v>
      </c>
      <c r="M2170" s="5">
        <f t="shared" si="135"/>
        <v>0</v>
      </c>
      <c r="N2170" s="5" t="s">
        <v>9852</v>
      </c>
      <c r="O2170" s="5" t="s">
        <v>9853</v>
      </c>
      <c r="P2170" s="5" t="s">
        <v>9854</v>
      </c>
    </row>
    <row r="2171" ht="19" customHeight="1" spans="1:16">
      <c r="A2171" s="5">
        <v>87</v>
      </c>
      <c r="B2171" s="5" t="s">
        <v>292</v>
      </c>
      <c r="C2171" s="5" t="s">
        <v>253</v>
      </c>
      <c r="D2171" s="8" t="s">
        <v>431</v>
      </c>
      <c r="E2171" s="6">
        <v>346.1</v>
      </c>
      <c r="F2171" s="6">
        <v>341.1</v>
      </c>
      <c r="G2171" s="6">
        <v>16.6</v>
      </c>
      <c r="H2171" s="5" t="s">
        <v>120</v>
      </c>
      <c r="I2171" s="6">
        <f t="shared" si="132"/>
        <v>5</v>
      </c>
      <c r="J2171" s="5" t="str">
        <f>IF(H2171="否","不适用",IF(AND(ISNUMBER(E2171),ISNUMBER(F2171)),IF(I2171&gt;规则与名单!$B$2,"是","否"),"未判定"))</f>
        <v>不适用</v>
      </c>
      <c r="K2171" s="5" t="str">
        <f t="shared" si="133"/>
        <v>非测试日纯氢</v>
      </c>
      <c r="L2171" s="6">
        <f t="shared" si="134"/>
        <v>16.6</v>
      </c>
      <c r="M2171" s="5">
        <f t="shared" si="135"/>
        <v>0</v>
      </c>
      <c r="N2171" s="5" t="s">
        <v>9855</v>
      </c>
      <c r="O2171" s="5" t="s">
        <v>9856</v>
      </c>
      <c r="P2171" s="5" t="s">
        <v>9857</v>
      </c>
    </row>
    <row r="2172" ht="19" customHeight="1" spans="1:16">
      <c r="A2172" s="5">
        <v>87</v>
      </c>
      <c r="B2172" s="5" t="s">
        <v>292</v>
      </c>
      <c r="C2172" s="5" t="s">
        <v>253</v>
      </c>
      <c r="D2172" s="8" t="s">
        <v>3377</v>
      </c>
      <c r="E2172" s="6">
        <v>90.8</v>
      </c>
      <c r="F2172" s="6">
        <v>99.6</v>
      </c>
      <c r="G2172" s="6">
        <v>8.7</v>
      </c>
      <c r="H2172" s="5" t="s">
        <v>120</v>
      </c>
      <c r="I2172" s="6">
        <f t="shared" si="132"/>
        <v>-8.8</v>
      </c>
      <c r="J2172" s="5" t="str">
        <f>IF(H2172="否","不适用",IF(AND(ISNUMBER(E2172),ISNUMBER(F2172)),IF(I2172&gt;规则与名单!$B$2,"是","否"),"未判定"))</f>
        <v>不适用</v>
      </c>
      <c r="K2172" s="5" t="str">
        <f t="shared" si="133"/>
        <v>非测试日纯氢</v>
      </c>
      <c r="L2172" s="6">
        <f t="shared" si="134"/>
        <v>8.7</v>
      </c>
      <c r="M2172" s="5">
        <f t="shared" si="135"/>
        <v>0</v>
      </c>
      <c r="N2172" s="5" t="s">
        <v>9858</v>
      </c>
      <c r="O2172" s="5" t="s">
        <v>9859</v>
      </c>
      <c r="P2172" s="5" t="s">
        <v>9860</v>
      </c>
    </row>
    <row r="2173" ht="19" customHeight="1" spans="1:16">
      <c r="A2173" s="5">
        <v>87</v>
      </c>
      <c r="B2173" s="5" t="s">
        <v>292</v>
      </c>
      <c r="C2173" s="5" t="s">
        <v>253</v>
      </c>
      <c r="D2173" s="8" t="s">
        <v>407</v>
      </c>
      <c r="E2173" s="6"/>
      <c r="F2173" s="6">
        <v>0</v>
      </c>
      <c r="G2173" s="6"/>
      <c r="H2173" s="5" t="s">
        <v>120</v>
      </c>
      <c r="I2173" s="6" t="str">
        <f t="shared" si="132"/>
        <v/>
      </c>
      <c r="J2173" s="5" t="str">
        <f>IF(H2173="否","不适用",IF(AND(ISNUMBER(E2173),ISNUMBER(F2173)),IF(I2173&gt;规则与名单!$B$2,"是","否"),"未判定"))</f>
        <v>不适用</v>
      </c>
      <c r="K2173" s="5" t="str">
        <f t="shared" si="133"/>
        <v>缺失</v>
      </c>
      <c r="L2173" s="6" t="str">
        <f t="shared" si="134"/>
        <v/>
      </c>
      <c r="M2173" s="5">
        <f t="shared" si="135"/>
        <v>1</v>
      </c>
      <c r="N2173" s="5" t="s">
        <v>9861</v>
      </c>
      <c r="O2173" s="5" t="s">
        <v>9862</v>
      </c>
      <c r="P2173" s="5" t="s">
        <v>9863</v>
      </c>
    </row>
    <row r="2174" ht="19" customHeight="1" spans="1:16">
      <c r="A2174" s="5">
        <v>87</v>
      </c>
      <c r="B2174" s="5" t="s">
        <v>292</v>
      </c>
      <c r="C2174" s="5" t="s">
        <v>253</v>
      </c>
      <c r="D2174" s="8" t="s">
        <v>411</v>
      </c>
      <c r="E2174" s="6">
        <v>222.7</v>
      </c>
      <c r="F2174" s="6">
        <v>181.4</v>
      </c>
      <c r="G2174" s="6">
        <v>4</v>
      </c>
      <c r="H2174" s="5" t="s">
        <v>120</v>
      </c>
      <c r="I2174" s="6">
        <f t="shared" si="132"/>
        <v>41.3</v>
      </c>
      <c r="J2174" s="5" t="str">
        <f>IF(H2174="否","不适用",IF(AND(ISNUMBER(E2174),ISNUMBER(F2174)),IF(I2174&gt;规则与名单!$B$2,"是","否"),"未判定"))</f>
        <v>不适用</v>
      </c>
      <c r="K2174" s="5" t="str">
        <f t="shared" si="133"/>
        <v>非测试日纯氢</v>
      </c>
      <c r="L2174" s="6">
        <f t="shared" si="134"/>
        <v>4</v>
      </c>
      <c r="M2174" s="5">
        <f t="shared" si="135"/>
        <v>0</v>
      </c>
      <c r="N2174" s="5" t="s">
        <v>9864</v>
      </c>
      <c r="O2174" s="5" t="s">
        <v>9865</v>
      </c>
      <c r="P2174" s="5" t="s">
        <v>9866</v>
      </c>
    </row>
    <row r="2175" ht="19" customHeight="1" spans="1:16">
      <c r="A2175" s="5">
        <v>87</v>
      </c>
      <c r="B2175" s="5" t="s">
        <v>292</v>
      </c>
      <c r="C2175" s="5" t="s">
        <v>253</v>
      </c>
      <c r="D2175" s="8" t="s">
        <v>251</v>
      </c>
      <c r="E2175" s="6">
        <v>357.2</v>
      </c>
      <c r="F2175" s="6">
        <v>337.3</v>
      </c>
      <c r="G2175" s="6">
        <v>8.3</v>
      </c>
      <c r="H2175" s="5" t="s">
        <v>120</v>
      </c>
      <c r="I2175" s="6">
        <f t="shared" si="132"/>
        <v>19.9</v>
      </c>
      <c r="J2175" s="5" t="str">
        <f>IF(H2175="否","不适用",IF(AND(ISNUMBER(E2175),ISNUMBER(F2175)),IF(I2175&gt;规则与名单!$B$2,"是","否"),"未判定"))</f>
        <v>不适用</v>
      </c>
      <c r="K2175" s="5" t="str">
        <f t="shared" si="133"/>
        <v>非测试日纯氢</v>
      </c>
      <c r="L2175" s="6">
        <f t="shared" si="134"/>
        <v>8.3</v>
      </c>
      <c r="M2175" s="5">
        <f t="shared" si="135"/>
        <v>0</v>
      </c>
      <c r="N2175" s="5" t="s">
        <v>9867</v>
      </c>
      <c r="O2175" s="5" t="s">
        <v>9868</v>
      </c>
      <c r="P2175" s="5" t="s">
        <v>9869</v>
      </c>
    </row>
    <row r="2176" ht="19" customHeight="1" spans="1:16">
      <c r="A2176" s="5">
        <v>87</v>
      </c>
      <c r="B2176" s="5" t="s">
        <v>292</v>
      </c>
      <c r="C2176" s="5" t="s">
        <v>253</v>
      </c>
      <c r="D2176" s="8" t="s">
        <v>472</v>
      </c>
      <c r="E2176" s="6">
        <v>397.9</v>
      </c>
      <c r="F2176" s="6">
        <v>374.2</v>
      </c>
      <c r="G2176" s="6">
        <v>20.8</v>
      </c>
      <c r="H2176" s="5" t="s">
        <v>120</v>
      </c>
      <c r="I2176" s="6">
        <f t="shared" si="132"/>
        <v>23.7</v>
      </c>
      <c r="J2176" s="5" t="str">
        <f>IF(H2176="否","不适用",IF(AND(ISNUMBER(E2176),ISNUMBER(F2176)),IF(I2176&gt;规则与名单!$B$2,"是","否"),"未判定"))</f>
        <v>不适用</v>
      </c>
      <c r="K2176" s="5" t="str">
        <f t="shared" si="133"/>
        <v>非测试日纯氢</v>
      </c>
      <c r="L2176" s="6">
        <f t="shared" si="134"/>
        <v>20.8</v>
      </c>
      <c r="M2176" s="5">
        <f t="shared" si="135"/>
        <v>0</v>
      </c>
      <c r="N2176" s="5" t="s">
        <v>9870</v>
      </c>
      <c r="O2176" s="5" t="s">
        <v>9871</v>
      </c>
      <c r="P2176" s="5" t="s">
        <v>9872</v>
      </c>
    </row>
    <row r="2177" ht="19" customHeight="1" spans="1:16">
      <c r="A2177" s="5">
        <v>87</v>
      </c>
      <c r="B2177" s="5" t="s">
        <v>292</v>
      </c>
      <c r="C2177" s="5" t="s">
        <v>253</v>
      </c>
      <c r="D2177" s="8" t="s">
        <v>466</v>
      </c>
      <c r="E2177" s="6">
        <v>411.5</v>
      </c>
      <c r="F2177" s="6">
        <v>386.8</v>
      </c>
      <c r="G2177" s="6">
        <v>2.2</v>
      </c>
      <c r="H2177" s="5" t="s">
        <v>120</v>
      </c>
      <c r="I2177" s="6">
        <f t="shared" si="132"/>
        <v>24.7</v>
      </c>
      <c r="J2177" s="5" t="str">
        <f>IF(H2177="否","不适用",IF(AND(ISNUMBER(E2177),ISNUMBER(F2177)),IF(I2177&gt;规则与名单!$B$2,"是","否"),"未判定"))</f>
        <v>不适用</v>
      </c>
      <c r="K2177" s="5" t="str">
        <f t="shared" si="133"/>
        <v>非测试日纯氢</v>
      </c>
      <c r="L2177" s="6">
        <f t="shared" si="134"/>
        <v>2.2</v>
      </c>
      <c r="M2177" s="5">
        <f t="shared" si="135"/>
        <v>0</v>
      </c>
      <c r="N2177" s="5" t="s">
        <v>9873</v>
      </c>
      <c r="O2177" s="5" t="s">
        <v>9874</v>
      </c>
      <c r="P2177" s="5" t="s">
        <v>9875</v>
      </c>
    </row>
    <row r="2178" ht="19" customHeight="1" spans="1:16">
      <c r="A2178" s="5">
        <v>87</v>
      </c>
      <c r="B2178" s="5" t="s">
        <v>292</v>
      </c>
      <c r="C2178" s="5" t="s">
        <v>253</v>
      </c>
      <c r="D2178" s="8" t="s">
        <v>333</v>
      </c>
      <c r="E2178" s="6">
        <v>413</v>
      </c>
      <c r="F2178" s="6">
        <v>389.1</v>
      </c>
      <c r="G2178" s="6">
        <v>4.2</v>
      </c>
      <c r="H2178" s="5" t="s">
        <v>120</v>
      </c>
      <c r="I2178" s="6">
        <f t="shared" ref="I2178:I2241" si="136">IF(AND(ISNUMBER(E2178),ISNUMBER(F2178)),E2178-F2178,"")</f>
        <v>23.9</v>
      </c>
      <c r="J2178" s="5" t="str">
        <f>IF(H2178="否","不适用",IF(AND(ISNUMBER(E2178),ISNUMBER(F2178)),IF(I2178&gt;规则与名单!$B$2,"是","否"),"未判定"))</f>
        <v>不适用</v>
      </c>
      <c r="K2178" s="5" t="str">
        <f t="shared" ref="K2178:K2241" si="137">IF(J2178="是",IF(ISNUMBER(F2178),"测试日GPS","缺失"),IF(ISNUMBER(G2178),"非测试日纯氢",IF(AND(H2178="是",J2178="未判定"),IF(ISNUMBER(F2178),"测试名单无纯氢GPS","缺失"),IF(ISNUMBER(E2178),"非测试日仪表","缺失"))))</f>
        <v>非测试日纯氢</v>
      </c>
      <c r="L2178" s="6">
        <f t="shared" ref="L2178:L2241" si="138">IF(K2178="缺失","",IF(K2178="非测试日纯氢",G2178,IF(K2178="非测试日仪表",E2178,F2178)))</f>
        <v>4.2</v>
      </c>
      <c r="M2178" s="5">
        <f t="shared" ref="M2178:M2241" si="139">IF(K2178="缺失",1,0)</f>
        <v>0</v>
      </c>
      <c r="N2178" s="5" t="s">
        <v>9876</v>
      </c>
      <c r="O2178" s="5" t="s">
        <v>9877</v>
      </c>
      <c r="P2178" s="5" t="s">
        <v>9878</v>
      </c>
    </row>
    <row r="2179" ht="19" customHeight="1" spans="1:16">
      <c r="A2179" s="5">
        <v>87</v>
      </c>
      <c r="B2179" s="5" t="s">
        <v>292</v>
      </c>
      <c r="C2179" s="5" t="s">
        <v>253</v>
      </c>
      <c r="D2179" s="8" t="s">
        <v>175</v>
      </c>
      <c r="E2179" s="6">
        <v>153</v>
      </c>
      <c r="F2179" s="6">
        <v>144.4</v>
      </c>
      <c r="G2179" s="6">
        <v>2.8</v>
      </c>
      <c r="H2179" s="5" t="s">
        <v>120</v>
      </c>
      <c r="I2179" s="6">
        <f t="shared" si="136"/>
        <v>8.59999999999999</v>
      </c>
      <c r="J2179" s="5" t="str">
        <f>IF(H2179="否","不适用",IF(AND(ISNUMBER(E2179),ISNUMBER(F2179)),IF(I2179&gt;规则与名单!$B$2,"是","否"),"未判定"))</f>
        <v>不适用</v>
      </c>
      <c r="K2179" s="5" t="str">
        <f t="shared" si="137"/>
        <v>非测试日纯氢</v>
      </c>
      <c r="L2179" s="6">
        <f t="shared" si="138"/>
        <v>2.8</v>
      </c>
      <c r="M2179" s="5">
        <f t="shared" si="139"/>
        <v>0</v>
      </c>
      <c r="N2179" s="5" t="s">
        <v>9879</v>
      </c>
      <c r="O2179" s="5" t="s">
        <v>9880</v>
      </c>
      <c r="P2179" s="5" t="s">
        <v>9881</v>
      </c>
    </row>
    <row r="2180" ht="19" customHeight="1" spans="1:16">
      <c r="A2180" s="5">
        <v>87</v>
      </c>
      <c r="B2180" s="5" t="s">
        <v>292</v>
      </c>
      <c r="C2180" s="5" t="s">
        <v>253</v>
      </c>
      <c r="D2180" s="8" t="s">
        <v>3402</v>
      </c>
      <c r="E2180" s="6">
        <v>0.4</v>
      </c>
      <c r="F2180" s="6">
        <v>0.5</v>
      </c>
      <c r="G2180" s="6">
        <v>0.1</v>
      </c>
      <c r="H2180" s="5" t="s">
        <v>120</v>
      </c>
      <c r="I2180" s="6">
        <f t="shared" si="136"/>
        <v>-0.1</v>
      </c>
      <c r="J2180" s="5" t="str">
        <f>IF(H2180="否","不适用",IF(AND(ISNUMBER(E2180),ISNUMBER(F2180)),IF(I2180&gt;规则与名单!$B$2,"是","否"),"未判定"))</f>
        <v>不适用</v>
      </c>
      <c r="K2180" s="5" t="str">
        <f t="shared" si="137"/>
        <v>非测试日纯氢</v>
      </c>
      <c r="L2180" s="6">
        <f t="shared" si="138"/>
        <v>0.1</v>
      </c>
      <c r="M2180" s="5">
        <f t="shared" si="139"/>
        <v>0</v>
      </c>
      <c r="N2180" s="5" t="s">
        <v>9882</v>
      </c>
      <c r="O2180" s="5" t="s">
        <v>9883</v>
      </c>
      <c r="P2180" s="5" t="s">
        <v>9884</v>
      </c>
    </row>
    <row r="2181" ht="19" customHeight="1" spans="1:16">
      <c r="A2181" s="5">
        <v>87</v>
      </c>
      <c r="B2181" s="5" t="s">
        <v>292</v>
      </c>
      <c r="C2181" s="5" t="s">
        <v>253</v>
      </c>
      <c r="D2181" s="8" t="s">
        <v>487</v>
      </c>
      <c r="E2181" s="6">
        <v>195</v>
      </c>
      <c r="F2181" s="6">
        <v>183.9</v>
      </c>
      <c r="G2181" s="6">
        <v>3.6</v>
      </c>
      <c r="H2181" s="5" t="s">
        <v>120</v>
      </c>
      <c r="I2181" s="6">
        <f t="shared" si="136"/>
        <v>11.1</v>
      </c>
      <c r="J2181" s="5" t="str">
        <f>IF(H2181="否","不适用",IF(AND(ISNUMBER(E2181),ISNUMBER(F2181)),IF(I2181&gt;规则与名单!$B$2,"是","否"),"未判定"))</f>
        <v>不适用</v>
      </c>
      <c r="K2181" s="5" t="str">
        <f t="shared" si="137"/>
        <v>非测试日纯氢</v>
      </c>
      <c r="L2181" s="6">
        <f t="shared" si="138"/>
        <v>3.6</v>
      </c>
      <c r="M2181" s="5">
        <f t="shared" si="139"/>
        <v>0</v>
      </c>
      <c r="N2181" s="5" t="s">
        <v>9885</v>
      </c>
      <c r="O2181" s="5" t="s">
        <v>9886</v>
      </c>
      <c r="P2181" s="5" t="s">
        <v>9887</v>
      </c>
    </row>
    <row r="2182" ht="19" customHeight="1" spans="1:16">
      <c r="A2182" s="5">
        <v>87</v>
      </c>
      <c r="B2182" s="5" t="s">
        <v>292</v>
      </c>
      <c r="C2182" s="5" t="s">
        <v>253</v>
      </c>
      <c r="D2182" s="8" t="s">
        <v>121</v>
      </c>
      <c r="E2182" s="6">
        <v>314.1</v>
      </c>
      <c r="F2182" s="6">
        <v>296.4</v>
      </c>
      <c r="G2182" s="6">
        <v>11.2</v>
      </c>
      <c r="H2182" s="5" t="s">
        <v>120</v>
      </c>
      <c r="I2182" s="6">
        <f t="shared" si="136"/>
        <v>17.7</v>
      </c>
      <c r="J2182" s="5" t="str">
        <f>IF(H2182="否","不适用",IF(AND(ISNUMBER(E2182),ISNUMBER(F2182)),IF(I2182&gt;规则与名单!$B$2,"是","否"),"未判定"))</f>
        <v>不适用</v>
      </c>
      <c r="K2182" s="5" t="str">
        <f t="shared" si="137"/>
        <v>非测试日纯氢</v>
      </c>
      <c r="L2182" s="6">
        <f t="shared" si="138"/>
        <v>11.2</v>
      </c>
      <c r="M2182" s="5">
        <f t="shared" si="139"/>
        <v>0</v>
      </c>
      <c r="N2182" s="5" t="s">
        <v>9888</v>
      </c>
      <c r="O2182" s="5" t="s">
        <v>9889</v>
      </c>
      <c r="P2182" s="5" t="s">
        <v>9890</v>
      </c>
    </row>
    <row r="2183" ht="19" customHeight="1" spans="1:16">
      <c r="A2183" s="5">
        <v>87</v>
      </c>
      <c r="B2183" s="5" t="s">
        <v>292</v>
      </c>
      <c r="C2183" s="5" t="s">
        <v>253</v>
      </c>
      <c r="D2183" s="8" t="s">
        <v>170</v>
      </c>
      <c r="E2183" s="6">
        <v>298.8</v>
      </c>
      <c r="F2183" s="6">
        <v>280.2</v>
      </c>
      <c r="G2183" s="6">
        <v>9.2</v>
      </c>
      <c r="H2183" s="5" t="s">
        <v>120</v>
      </c>
      <c r="I2183" s="6">
        <f t="shared" si="136"/>
        <v>18.6</v>
      </c>
      <c r="J2183" s="5" t="str">
        <f>IF(H2183="否","不适用",IF(AND(ISNUMBER(E2183),ISNUMBER(F2183)),IF(I2183&gt;规则与名单!$B$2,"是","否"),"未判定"))</f>
        <v>不适用</v>
      </c>
      <c r="K2183" s="5" t="str">
        <f t="shared" si="137"/>
        <v>非测试日纯氢</v>
      </c>
      <c r="L2183" s="6">
        <f t="shared" si="138"/>
        <v>9.2</v>
      </c>
      <c r="M2183" s="5">
        <f t="shared" si="139"/>
        <v>0</v>
      </c>
      <c r="N2183" s="5" t="s">
        <v>9891</v>
      </c>
      <c r="O2183" s="5" t="s">
        <v>9892</v>
      </c>
      <c r="P2183" s="5" t="s">
        <v>9893</v>
      </c>
    </row>
    <row r="2184" ht="19" customHeight="1" spans="1:16">
      <c r="A2184" s="5">
        <v>87</v>
      </c>
      <c r="B2184" s="5" t="s">
        <v>292</v>
      </c>
      <c r="C2184" s="5" t="s">
        <v>253</v>
      </c>
      <c r="D2184" s="8" t="s">
        <v>644</v>
      </c>
      <c r="E2184" s="6">
        <v>175.1</v>
      </c>
      <c r="F2184" s="6">
        <v>165.1</v>
      </c>
      <c r="G2184" s="6">
        <v>4.3</v>
      </c>
      <c r="H2184" s="5" t="s">
        <v>120</v>
      </c>
      <c r="I2184" s="6">
        <f t="shared" si="136"/>
        <v>10</v>
      </c>
      <c r="J2184" s="5" t="str">
        <f>IF(H2184="否","不适用",IF(AND(ISNUMBER(E2184),ISNUMBER(F2184)),IF(I2184&gt;规则与名单!$B$2,"是","否"),"未判定"))</f>
        <v>不适用</v>
      </c>
      <c r="K2184" s="5" t="str">
        <f t="shared" si="137"/>
        <v>非测试日纯氢</v>
      </c>
      <c r="L2184" s="6">
        <f t="shared" si="138"/>
        <v>4.3</v>
      </c>
      <c r="M2184" s="5">
        <f t="shared" si="139"/>
        <v>0</v>
      </c>
      <c r="N2184" s="5" t="s">
        <v>9894</v>
      </c>
      <c r="O2184" s="5" t="s">
        <v>9895</v>
      </c>
      <c r="P2184" s="5" t="s">
        <v>9896</v>
      </c>
    </row>
    <row r="2185" ht="19" customHeight="1" spans="1:16">
      <c r="A2185" s="5">
        <v>87</v>
      </c>
      <c r="B2185" s="5" t="s">
        <v>292</v>
      </c>
      <c r="C2185" s="5" t="s">
        <v>253</v>
      </c>
      <c r="D2185" s="8" t="s">
        <v>3418</v>
      </c>
      <c r="E2185" s="6">
        <v>185.9</v>
      </c>
      <c r="F2185" s="6">
        <v>176.1</v>
      </c>
      <c r="G2185" s="6">
        <v>15.4</v>
      </c>
      <c r="H2185" s="5" t="s">
        <v>120</v>
      </c>
      <c r="I2185" s="6">
        <f t="shared" si="136"/>
        <v>9.80000000000001</v>
      </c>
      <c r="J2185" s="5" t="str">
        <f>IF(H2185="否","不适用",IF(AND(ISNUMBER(E2185),ISNUMBER(F2185)),IF(I2185&gt;规则与名单!$B$2,"是","否"),"未判定"))</f>
        <v>不适用</v>
      </c>
      <c r="K2185" s="5" t="str">
        <f t="shared" si="137"/>
        <v>非测试日纯氢</v>
      </c>
      <c r="L2185" s="6">
        <f t="shared" si="138"/>
        <v>15.4</v>
      </c>
      <c r="M2185" s="5">
        <f t="shared" si="139"/>
        <v>0</v>
      </c>
      <c r="N2185" s="5" t="s">
        <v>9897</v>
      </c>
      <c r="O2185" s="5" t="s">
        <v>9898</v>
      </c>
      <c r="P2185" s="5" t="s">
        <v>9899</v>
      </c>
    </row>
    <row r="2186" ht="19" customHeight="1" spans="1:16">
      <c r="A2186" s="5">
        <v>87</v>
      </c>
      <c r="B2186" s="5" t="s">
        <v>292</v>
      </c>
      <c r="C2186" s="5" t="s">
        <v>253</v>
      </c>
      <c r="D2186" s="8" t="s">
        <v>3422</v>
      </c>
      <c r="E2186" s="6">
        <v>314.9</v>
      </c>
      <c r="F2186" s="6">
        <v>295.3</v>
      </c>
      <c r="G2186" s="6">
        <v>9</v>
      </c>
      <c r="H2186" s="5" t="s">
        <v>120</v>
      </c>
      <c r="I2186" s="6">
        <f t="shared" si="136"/>
        <v>19.6</v>
      </c>
      <c r="J2186" s="5" t="str">
        <f>IF(H2186="否","不适用",IF(AND(ISNUMBER(E2186),ISNUMBER(F2186)),IF(I2186&gt;规则与名单!$B$2,"是","否"),"未判定"))</f>
        <v>不适用</v>
      </c>
      <c r="K2186" s="5" t="str">
        <f t="shared" si="137"/>
        <v>非测试日纯氢</v>
      </c>
      <c r="L2186" s="6">
        <f t="shared" si="138"/>
        <v>9</v>
      </c>
      <c r="M2186" s="5">
        <f t="shared" si="139"/>
        <v>0</v>
      </c>
      <c r="N2186" s="5" t="s">
        <v>9900</v>
      </c>
      <c r="O2186" s="5" t="s">
        <v>9901</v>
      </c>
      <c r="P2186" s="5" t="s">
        <v>9902</v>
      </c>
    </row>
    <row r="2187" ht="19" customHeight="1" spans="1:16">
      <c r="A2187" s="5">
        <v>87</v>
      </c>
      <c r="B2187" s="5" t="s">
        <v>292</v>
      </c>
      <c r="C2187" s="5" t="s">
        <v>253</v>
      </c>
      <c r="D2187" s="8" t="s">
        <v>336</v>
      </c>
      <c r="E2187" s="6">
        <v>338.6</v>
      </c>
      <c r="F2187" s="6">
        <v>318.7</v>
      </c>
      <c r="G2187" s="6">
        <v>11.9</v>
      </c>
      <c r="H2187" s="5" t="s">
        <v>120</v>
      </c>
      <c r="I2187" s="6">
        <f t="shared" si="136"/>
        <v>19.9</v>
      </c>
      <c r="J2187" s="5" t="str">
        <f>IF(H2187="否","不适用",IF(AND(ISNUMBER(E2187),ISNUMBER(F2187)),IF(I2187&gt;规则与名单!$B$2,"是","否"),"未判定"))</f>
        <v>不适用</v>
      </c>
      <c r="K2187" s="5" t="str">
        <f t="shared" si="137"/>
        <v>非测试日纯氢</v>
      </c>
      <c r="L2187" s="6">
        <f t="shared" si="138"/>
        <v>11.9</v>
      </c>
      <c r="M2187" s="5">
        <f t="shared" si="139"/>
        <v>0</v>
      </c>
      <c r="N2187" s="5" t="s">
        <v>9903</v>
      </c>
      <c r="O2187" s="5" t="s">
        <v>9904</v>
      </c>
      <c r="P2187" s="5" t="s">
        <v>9905</v>
      </c>
    </row>
    <row r="2188" ht="19" customHeight="1" spans="1:16">
      <c r="A2188" s="5">
        <v>87</v>
      </c>
      <c r="B2188" s="5" t="s">
        <v>292</v>
      </c>
      <c r="C2188" s="5" t="s">
        <v>253</v>
      </c>
      <c r="D2188" s="8" t="s">
        <v>653</v>
      </c>
      <c r="E2188" s="6">
        <v>362</v>
      </c>
      <c r="F2188" s="6">
        <v>341.7</v>
      </c>
      <c r="G2188" s="6">
        <v>11.1</v>
      </c>
      <c r="H2188" s="5" t="s">
        <v>120</v>
      </c>
      <c r="I2188" s="6">
        <f t="shared" si="136"/>
        <v>20.3</v>
      </c>
      <c r="J2188" s="5" t="str">
        <f>IF(H2188="否","不适用",IF(AND(ISNUMBER(E2188),ISNUMBER(F2188)),IF(I2188&gt;规则与名单!$B$2,"是","否"),"未判定"))</f>
        <v>不适用</v>
      </c>
      <c r="K2188" s="5" t="str">
        <f t="shared" si="137"/>
        <v>非测试日纯氢</v>
      </c>
      <c r="L2188" s="6">
        <f t="shared" si="138"/>
        <v>11.1</v>
      </c>
      <c r="M2188" s="5">
        <f t="shared" si="139"/>
        <v>0</v>
      </c>
      <c r="N2188" s="5" t="s">
        <v>9906</v>
      </c>
      <c r="O2188" s="5" t="s">
        <v>9907</v>
      </c>
      <c r="P2188" s="5" t="s">
        <v>9908</v>
      </c>
    </row>
    <row r="2189" ht="19" customHeight="1" spans="1:16">
      <c r="A2189" s="5">
        <v>87</v>
      </c>
      <c r="B2189" s="5" t="s">
        <v>292</v>
      </c>
      <c r="C2189" s="5" t="s">
        <v>253</v>
      </c>
      <c r="D2189" s="8" t="s">
        <v>140</v>
      </c>
      <c r="E2189" s="6">
        <v>376.9</v>
      </c>
      <c r="F2189" s="6">
        <v>353.1</v>
      </c>
      <c r="G2189" s="6">
        <v>59.9</v>
      </c>
      <c r="H2189" s="5" t="s">
        <v>120</v>
      </c>
      <c r="I2189" s="6">
        <f t="shared" si="136"/>
        <v>23.8</v>
      </c>
      <c r="J2189" s="5" t="str">
        <f>IF(H2189="否","不适用",IF(AND(ISNUMBER(E2189),ISNUMBER(F2189)),IF(I2189&gt;规则与名单!$B$2,"是","否"),"未判定"))</f>
        <v>不适用</v>
      </c>
      <c r="K2189" s="5" t="str">
        <f t="shared" si="137"/>
        <v>非测试日纯氢</v>
      </c>
      <c r="L2189" s="6">
        <f t="shared" si="138"/>
        <v>59.9</v>
      </c>
      <c r="M2189" s="5">
        <f t="shared" si="139"/>
        <v>0</v>
      </c>
      <c r="N2189" s="5" t="s">
        <v>9909</v>
      </c>
      <c r="O2189" s="5" t="s">
        <v>9910</v>
      </c>
      <c r="P2189" s="5" t="s">
        <v>9911</v>
      </c>
    </row>
    <row r="2190" ht="19" customHeight="1" spans="1:16">
      <c r="A2190" s="5">
        <v>87</v>
      </c>
      <c r="B2190" s="5" t="s">
        <v>292</v>
      </c>
      <c r="C2190" s="5" t="s">
        <v>253</v>
      </c>
      <c r="D2190" s="8" t="s">
        <v>115</v>
      </c>
      <c r="E2190" s="6">
        <v>0</v>
      </c>
      <c r="F2190" s="6">
        <v>0</v>
      </c>
      <c r="G2190" s="6"/>
      <c r="H2190" s="5" t="s">
        <v>120</v>
      </c>
      <c r="I2190" s="6">
        <f t="shared" si="136"/>
        <v>0</v>
      </c>
      <c r="J2190" s="5" t="str">
        <f>IF(H2190="否","不适用",IF(AND(ISNUMBER(E2190),ISNUMBER(F2190)),IF(I2190&gt;规则与名单!$B$2,"是","否"),"未判定"))</f>
        <v>不适用</v>
      </c>
      <c r="K2190" s="5" t="str">
        <f t="shared" si="137"/>
        <v>非测试日仪表</v>
      </c>
      <c r="L2190" s="6">
        <f t="shared" si="138"/>
        <v>0</v>
      </c>
      <c r="M2190" s="5">
        <f t="shared" si="139"/>
        <v>0</v>
      </c>
      <c r="N2190" s="5" t="s">
        <v>9912</v>
      </c>
      <c r="O2190" s="5" t="s">
        <v>9913</v>
      </c>
      <c r="P2190" s="5" t="s">
        <v>9914</v>
      </c>
    </row>
    <row r="2191" ht="19" customHeight="1" spans="1:16">
      <c r="A2191" s="5">
        <v>88</v>
      </c>
      <c r="B2191" s="5" t="s">
        <v>173</v>
      </c>
      <c r="C2191" s="5" t="s">
        <v>253</v>
      </c>
      <c r="D2191" s="8" t="s">
        <v>114</v>
      </c>
      <c r="E2191" s="6">
        <v>90.5</v>
      </c>
      <c r="F2191" s="6">
        <v>85.5</v>
      </c>
      <c r="G2191" s="6">
        <v>8</v>
      </c>
      <c r="H2191" s="5" t="s">
        <v>113</v>
      </c>
      <c r="I2191" s="6">
        <f t="shared" si="136"/>
        <v>5</v>
      </c>
      <c r="J2191" s="5" t="str">
        <f>IF(H2191="否","不适用",IF(AND(ISNUMBER(E2191),ISNUMBER(F2191)),IF(I2191&gt;规则与名单!$B$2,"是","否"),"未判定"))</f>
        <v>否</v>
      </c>
      <c r="K2191" s="5" t="str">
        <f t="shared" si="137"/>
        <v>非测试日纯氢</v>
      </c>
      <c r="L2191" s="6">
        <f t="shared" si="138"/>
        <v>8</v>
      </c>
      <c r="M2191" s="5">
        <f t="shared" si="139"/>
        <v>0</v>
      </c>
      <c r="N2191" s="5" t="s">
        <v>9915</v>
      </c>
      <c r="O2191" s="5" t="s">
        <v>9916</v>
      </c>
      <c r="P2191" s="5" t="s">
        <v>9917</v>
      </c>
    </row>
    <row r="2192" ht="19" customHeight="1" spans="1:16">
      <c r="A2192" s="5">
        <v>88</v>
      </c>
      <c r="B2192" s="5" t="s">
        <v>173</v>
      </c>
      <c r="C2192" s="5" t="s">
        <v>253</v>
      </c>
      <c r="D2192" s="8" t="s">
        <v>605</v>
      </c>
      <c r="E2192" s="6">
        <v>175.8</v>
      </c>
      <c r="F2192" s="6">
        <v>165.9</v>
      </c>
      <c r="G2192" s="6">
        <v>43</v>
      </c>
      <c r="H2192" s="5" t="s">
        <v>113</v>
      </c>
      <c r="I2192" s="6">
        <f t="shared" si="136"/>
        <v>9.90000000000001</v>
      </c>
      <c r="J2192" s="5" t="str">
        <f>IF(H2192="否","不适用",IF(AND(ISNUMBER(E2192),ISNUMBER(F2192)),IF(I2192&gt;规则与名单!$B$2,"是","否"),"未判定"))</f>
        <v>否</v>
      </c>
      <c r="K2192" s="5" t="str">
        <f t="shared" si="137"/>
        <v>非测试日纯氢</v>
      </c>
      <c r="L2192" s="6">
        <f t="shared" si="138"/>
        <v>43</v>
      </c>
      <c r="M2192" s="5">
        <f t="shared" si="139"/>
        <v>0</v>
      </c>
      <c r="N2192" s="5" t="s">
        <v>9918</v>
      </c>
      <c r="O2192" s="5" t="s">
        <v>9919</v>
      </c>
      <c r="P2192" s="5" t="s">
        <v>9920</v>
      </c>
    </row>
    <row r="2193" ht="19" customHeight="1" spans="1:16">
      <c r="A2193" s="5">
        <v>88</v>
      </c>
      <c r="B2193" s="5" t="s">
        <v>173</v>
      </c>
      <c r="C2193" s="5" t="s">
        <v>253</v>
      </c>
      <c r="D2193" s="8" t="s">
        <v>186</v>
      </c>
      <c r="E2193" s="6">
        <v>99.2</v>
      </c>
      <c r="F2193" s="6">
        <v>93.9</v>
      </c>
      <c r="G2193" s="6">
        <v>48.2</v>
      </c>
      <c r="H2193" s="5" t="s">
        <v>113</v>
      </c>
      <c r="I2193" s="6">
        <f t="shared" si="136"/>
        <v>5.3</v>
      </c>
      <c r="J2193" s="5" t="str">
        <f>IF(H2193="否","不适用",IF(AND(ISNUMBER(E2193),ISNUMBER(F2193)),IF(I2193&gt;规则与名单!$B$2,"是","否"),"未判定"))</f>
        <v>否</v>
      </c>
      <c r="K2193" s="5" t="str">
        <f t="shared" si="137"/>
        <v>非测试日纯氢</v>
      </c>
      <c r="L2193" s="6">
        <f t="shared" si="138"/>
        <v>48.2</v>
      </c>
      <c r="M2193" s="5">
        <f t="shared" si="139"/>
        <v>0</v>
      </c>
      <c r="N2193" s="5" t="s">
        <v>9921</v>
      </c>
      <c r="O2193" s="5" t="s">
        <v>9922</v>
      </c>
      <c r="P2193" s="5" t="s">
        <v>9923</v>
      </c>
    </row>
    <row r="2194" ht="19" customHeight="1" spans="1:16">
      <c r="A2194" s="5">
        <v>88</v>
      </c>
      <c r="B2194" s="5" t="s">
        <v>173</v>
      </c>
      <c r="C2194" s="5" t="s">
        <v>253</v>
      </c>
      <c r="D2194" s="8" t="s">
        <v>165</v>
      </c>
      <c r="E2194" s="6">
        <v>13.9</v>
      </c>
      <c r="F2194" s="6">
        <v>13.1</v>
      </c>
      <c r="G2194" s="6">
        <v>0</v>
      </c>
      <c r="H2194" s="5" t="s">
        <v>113</v>
      </c>
      <c r="I2194" s="6">
        <f t="shared" si="136"/>
        <v>0.800000000000001</v>
      </c>
      <c r="J2194" s="5" t="str">
        <f>IF(H2194="否","不适用",IF(AND(ISNUMBER(E2194),ISNUMBER(F2194)),IF(I2194&gt;规则与名单!$B$2,"是","否"),"未判定"))</f>
        <v>否</v>
      </c>
      <c r="K2194" s="5" t="str">
        <f t="shared" si="137"/>
        <v>非测试日纯氢</v>
      </c>
      <c r="L2194" s="6">
        <f t="shared" si="138"/>
        <v>0</v>
      </c>
      <c r="M2194" s="5">
        <f t="shared" si="139"/>
        <v>0</v>
      </c>
      <c r="N2194" s="5" t="s">
        <v>9924</v>
      </c>
      <c r="O2194" s="5" t="s">
        <v>9925</v>
      </c>
      <c r="P2194" s="5" t="s">
        <v>9926</v>
      </c>
    </row>
    <row r="2195" ht="19" customHeight="1" spans="1:16">
      <c r="A2195" s="5">
        <v>88</v>
      </c>
      <c r="B2195" s="5" t="s">
        <v>173</v>
      </c>
      <c r="C2195" s="5" t="s">
        <v>253</v>
      </c>
      <c r="D2195" s="8" t="s">
        <v>151</v>
      </c>
      <c r="E2195" s="6">
        <v>387.2</v>
      </c>
      <c r="F2195" s="6">
        <v>366.8</v>
      </c>
      <c r="G2195" s="6">
        <v>339.7</v>
      </c>
      <c r="H2195" s="5" t="s">
        <v>113</v>
      </c>
      <c r="I2195" s="6">
        <f t="shared" si="136"/>
        <v>20.4</v>
      </c>
      <c r="J2195" s="5" t="str">
        <f>IF(H2195="否","不适用",IF(AND(ISNUMBER(E2195),ISNUMBER(F2195)),IF(I2195&gt;规则与名单!$B$2,"是","否"),"未判定"))</f>
        <v>否</v>
      </c>
      <c r="K2195" s="5" t="str">
        <f t="shared" si="137"/>
        <v>非测试日纯氢</v>
      </c>
      <c r="L2195" s="6">
        <f t="shared" si="138"/>
        <v>339.7</v>
      </c>
      <c r="M2195" s="5">
        <f t="shared" si="139"/>
        <v>0</v>
      </c>
      <c r="N2195" s="5" t="s">
        <v>9927</v>
      </c>
      <c r="O2195" s="5" t="s">
        <v>9928</v>
      </c>
      <c r="P2195" s="5" t="s">
        <v>9929</v>
      </c>
    </row>
    <row r="2196" ht="19" customHeight="1" spans="1:16">
      <c r="A2196" s="5">
        <v>88</v>
      </c>
      <c r="B2196" s="5" t="s">
        <v>173</v>
      </c>
      <c r="C2196" s="5" t="s">
        <v>253</v>
      </c>
      <c r="D2196" s="8" t="s">
        <v>3358</v>
      </c>
      <c r="E2196" s="6"/>
      <c r="F2196" s="6">
        <v>0</v>
      </c>
      <c r="G2196" s="6"/>
      <c r="H2196" s="5" t="s">
        <v>113</v>
      </c>
      <c r="I2196" s="6" t="str">
        <f t="shared" si="136"/>
        <v/>
      </c>
      <c r="J2196" s="5" t="str">
        <f>IF(H2196="否","不适用",IF(AND(ISNUMBER(E2196),ISNUMBER(F2196)),IF(I2196&gt;规则与名单!$B$2,"是","否"),"未判定"))</f>
        <v>未判定</v>
      </c>
      <c r="K2196" s="5" t="str">
        <f t="shared" si="137"/>
        <v>测试名单无纯氢GPS</v>
      </c>
      <c r="L2196" s="6">
        <f t="shared" si="138"/>
        <v>0</v>
      </c>
      <c r="M2196" s="5">
        <f t="shared" si="139"/>
        <v>0</v>
      </c>
      <c r="N2196" s="5" t="s">
        <v>9930</v>
      </c>
      <c r="O2196" s="5" t="s">
        <v>9931</v>
      </c>
      <c r="P2196" s="5" t="s">
        <v>9932</v>
      </c>
    </row>
    <row r="2197" ht="19" customHeight="1" spans="1:16">
      <c r="A2197" s="5">
        <v>88</v>
      </c>
      <c r="B2197" s="5" t="s">
        <v>173</v>
      </c>
      <c r="C2197" s="5" t="s">
        <v>253</v>
      </c>
      <c r="D2197" s="8" t="s">
        <v>272</v>
      </c>
      <c r="E2197" s="6"/>
      <c r="F2197" s="6">
        <v>0</v>
      </c>
      <c r="G2197" s="6"/>
      <c r="H2197" s="5" t="s">
        <v>113</v>
      </c>
      <c r="I2197" s="6" t="str">
        <f t="shared" si="136"/>
        <v/>
      </c>
      <c r="J2197" s="5" t="str">
        <f>IF(H2197="否","不适用",IF(AND(ISNUMBER(E2197),ISNUMBER(F2197)),IF(I2197&gt;规则与名单!$B$2,"是","否"),"未判定"))</f>
        <v>未判定</v>
      </c>
      <c r="K2197" s="5" t="str">
        <f t="shared" si="137"/>
        <v>测试名单无纯氢GPS</v>
      </c>
      <c r="L2197" s="6">
        <f t="shared" si="138"/>
        <v>0</v>
      </c>
      <c r="M2197" s="5">
        <f t="shared" si="139"/>
        <v>0</v>
      </c>
      <c r="N2197" s="5" t="s">
        <v>9933</v>
      </c>
      <c r="O2197" s="5" t="s">
        <v>9934</v>
      </c>
      <c r="P2197" s="5" t="s">
        <v>9935</v>
      </c>
    </row>
    <row r="2198" ht="19" customHeight="1" spans="1:16">
      <c r="A2198" s="5">
        <v>89</v>
      </c>
      <c r="B2198" s="5" t="s">
        <v>293</v>
      </c>
      <c r="C2198" s="5" t="s">
        <v>253</v>
      </c>
      <c r="D2198" s="8" t="s">
        <v>114</v>
      </c>
      <c r="E2198" s="6">
        <v>205.9</v>
      </c>
      <c r="F2198" s="6">
        <v>193</v>
      </c>
      <c r="G2198" s="6">
        <v>15.6</v>
      </c>
      <c r="H2198" s="5" t="s">
        <v>120</v>
      </c>
      <c r="I2198" s="6">
        <f t="shared" si="136"/>
        <v>12.9</v>
      </c>
      <c r="J2198" s="5" t="str">
        <f>IF(H2198="否","不适用",IF(AND(ISNUMBER(E2198),ISNUMBER(F2198)),IF(I2198&gt;规则与名单!$B$2,"是","否"),"未判定"))</f>
        <v>不适用</v>
      </c>
      <c r="K2198" s="5" t="str">
        <f t="shared" si="137"/>
        <v>非测试日纯氢</v>
      </c>
      <c r="L2198" s="6">
        <f t="shared" si="138"/>
        <v>15.6</v>
      </c>
      <c r="M2198" s="5">
        <f t="shared" si="139"/>
        <v>0</v>
      </c>
      <c r="N2198" s="5" t="s">
        <v>9936</v>
      </c>
      <c r="O2198" s="5" t="s">
        <v>9937</v>
      </c>
      <c r="P2198" s="5" t="s">
        <v>9938</v>
      </c>
    </row>
    <row r="2199" ht="19" customHeight="1" spans="1:16">
      <c r="A2199" s="5">
        <v>89</v>
      </c>
      <c r="B2199" s="5" t="s">
        <v>293</v>
      </c>
      <c r="C2199" s="5" t="s">
        <v>253</v>
      </c>
      <c r="D2199" s="8" t="s">
        <v>605</v>
      </c>
      <c r="E2199" s="6">
        <v>211.7</v>
      </c>
      <c r="F2199" s="6">
        <v>199.2</v>
      </c>
      <c r="G2199" s="6">
        <v>10.3</v>
      </c>
      <c r="H2199" s="5" t="s">
        <v>120</v>
      </c>
      <c r="I2199" s="6">
        <f t="shared" si="136"/>
        <v>12.5</v>
      </c>
      <c r="J2199" s="5" t="str">
        <f>IF(H2199="否","不适用",IF(AND(ISNUMBER(E2199),ISNUMBER(F2199)),IF(I2199&gt;规则与名单!$B$2,"是","否"),"未判定"))</f>
        <v>不适用</v>
      </c>
      <c r="K2199" s="5" t="str">
        <f t="shared" si="137"/>
        <v>非测试日纯氢</v>
      </c>
      <c r="L2199" s="6">
        <f t="shared" si="138"/>
        <v>10.3</v>
      </c>
      <c r="M2199" s="5">
        <f t="shared" si="139"/>
        <v>0</v>
      </c>
      <c r="N2199" s="5" t="s">
        <v>9939</v>
      </c>
      <c r="O2199" s="5" t="s">
        <v>9940</v>
      </c>
      <c r="P2199" s="5" t="s">
        <v>9941</v>
      </c>
    </row>
    <row r="2200" ht="19" customHeight="1" spans="1:16">
      <c r="A2200" s="5">
        <v>89</v>
      </c>
      <c r="B2200" s="5" t="s">
        <v>293</v>
      </c>
      <c r="C2200" s="5" t="s">
        <v>253</v>
      </c>
      <c r="D2200" s="8" t="s">
        <v>186</v>
      </c>
      <c r="E2200" s="6">
        <v>202.1</v>
      </c>
      <c r="F2200" s="6">
        <v>191.6</v>
      </c>
      <c r="G2200" s="6">
        <v>16.5</v>
      </c>
      <c r="H2200" s="5" t="s">
        <v>120</v>
      </c>
      <c r="I2200" s="6">
        <f t="shared" si="136"/>
        <v>10.5</v>
      </c>
      <c r="J2200" s="5" t="str">
        <f>IF(H2200="否","不适用",IF(AND(ISNUMBER(E2200),ISNUMBER(F2200)),IF(I2200&gt;规则与名单!$B$2,"是","否"),"未判定"))</f>
        <v>不适用</v>
      </c>
      <c r="K2200" s="5" t="str">
        <f t="shared" si="137"/>
        <v>非测试日纯氢</v>
      </c>
      <c r="L2200" s="6">
        <f t="shared" si="138"/>
        <v>16.5</v>
      </c>
      <c r="M2200" s="5">
        <f t="shared" si="139"/>
        <v>0</v>
      </c>
      <c r="N2200" s="5" t="s">
        <v>9942</v>
      </c>
      <c r="O2200" s="5" t="s">
        <v>9943</v>
      </c>
      <c r="P2200" s="5" t="s">
        <v>9944</v>
      </c>
    </row>
    <row r="2201" ht="19" customHeight="1" spans="1:16">
      <c r="A2201" s="5">
        <v>89</v>
      </c>
      <c r="B2201" s="5" t="s">
        <v>293</v>
      </c>
      <c r="C2201" s="5" t="s">
        <v>253</v>
      </c>
      <c r="D2201" s="8" t="s">
        <v>165</v>
      </c>
      <c r="E2201" s="6">
        <v>175.6</v>
      </c>
      <c r="F2201" s="6">
        <v>192.6</v>
      </c>
      <c r="G2201" s="6">
        <v>16.2</v>
      </c>
      <c r="H2201" s="5" t="s">
        <v>120</v>
      </c>
      <c r="I2201" s="6">
        <f t="shared" si="136"/>
        <v>-17</v>
      </c>
      <c r="J2201" s="5" t="str">
        <f>IF(H2201="否","不适用",IF(AND(ISNUMBER(E2201),ISNUMBER(F2201)),IF(I2201&gt;规则与名单!$B$2,"是","否"),"未判定"))</f>
        <v>不适用</v>
      </c>
      <c r="K2201" s="5" t="str">
        <f t="shared" si="137"/>
        <v>非测试日纯氢</v>
      </c>
      <c r="L2201" s="6">
        <f t="shared" si="138"/>
        <v>16.2</v>
      </c>
      <c r="M2201" s="5">
        <f t="shared" si="139"/>
        <v>0</v>
      </c>
      <c r="N2201" s="5" t="s">
        <v>9945</v>
      </c>
      <c r="O2201" s="5" t="s">
        <v>9946</v>
      </c>
      <c r="P2201" s="5" t="s">
        <v>9947</v>
      </c>
    </row>
    <row r="2202" ht="19" customHeight="1" spans="1:16">
      <c r="A2202" s="5">
        <v>89</v>
      </c>
      <c r="B2202" s="5" t="s">
        <v>293</v>
      </c>
      <c r="C2202" s="5" t="s">
        <v>253</v>
      </c>
      <c r="D2202" s="8" t="s">
        <v>151</v>
      </c>
      <c r="E2202" s="6">
        <v>160.3</v>
      </c>
      <c r="F2202" s="6">
        <v>136.7</v>
      </c>
      <c r="G2202" s="6">
        <v>7.7</v>
      </c>
      <c r="H2202" s="5" t="s">
        <v>120</v>
      </c>
      <c r="I2202" s="6">
        <f t="shared" si="136"/>
        <v>23.6</v>
      </c>
      <c r="J2202" s="5" t="str">
        <f>IF(H2202="否","不适用",IF(AND(ISNUMBER(E2202),ISNUMBER(F2202)),IF(I2202&gt;规则与名单!$B$2,"是","否"),"未判定"))</f>
        <v>不适用</v>
      </c>
      <c r="K2202" s="5" t="str">
        <f t="shared" si="137"/>
        <v>非测试日纯氢</v>
      </c>
      <c r="L2202" s="6">
        <f t="shared" si="138"/>
        <v>7.7</v>
      </c>
      <c r="M2202" s="5">
        <f t="shared" si="139"/>
        <v>0</v>
      </c>
      <c r="N2202" s="5" t="s">
        <v>9948</v>
      </c>
      <c r="O2202" s="5" t="s">
        <v>9949</v>
      </c>
      <c r="P2202" s="5" t="s">
        <v>9950</v>
      </c>
    </row>
    <row r="2203" ht="19" customHeight="1" spans="1:16">
      <c r="A2203" s="5">
        <v>89</v>
      </c>
      <c r="B2203" s="5" t="s">
        <v>293</v>
      </c>
      <c r="C2203" s="5" t="s">
        <v>253</v>
      </c>
      <c r="D2203" s="8" t="s">
        <v>3358</v>
      </c>
      <c r="E2203" s="6"/>
      <c r="F2203" s="6">
        <v>0</v>
      </c>
      <c r="G2203" s="6"/>
      <c r="H2203" s="5" t="s">
        <v>120</v>
      </c>
      <c r="I2203" s="6" t="str">
        <f t="shared" si="136"/>
        <v/>
      </c>
      <c r="J2203" s="5" t="str">
        <f>IF(H2203="否","不适用",IF(AND(ISNUMBER(E2203),ISNUMBER(F2203)),IF(I2203&gt;规则与名单!$B$2,"是","否"),"未判定"))</f>
        <v>不适用</v>
      </c>
      <c r="K2203" s="5" t="str">
        <f t="shared" si="137"/>
        <v>缺失</v>
      </c>
      <c r="L2203" s="6" t="str">
        <f t="shared" si="138"/>
        <v/>
      </c>
      <c r="M2203" s="5">
        <f t="shared" si="139"/>
        <v>1</v>
      </c>
      <c r="N2203" s="5" t="s">
        <v>9951</v>
      </c>
      <c r="O2203" s="5" t="s">
        <v>9952</v>
      </c>
      <c r="P2203" s="5" t="s">
        <v>9953</v>
      </c>
    </row>
    <row r="2204" ht="19" customHeight="1" spans="1:16">
      <c r="A2204" s="5">
        <v>89</v>
      </c>
      <c r="B2204" s="5" t="s">
        <v>293</v>
      </c>
      <c r="C2204" s="5" t="s">
        <v>253</v>
      </c>
      <c r="D2204" s="8" t="s">
        <v>272</v>
      </c>
      <c r="E2204" s="6">
        <v>215.3</v>
      </c>
      <c r="F2204" s="6">
        <v>191.3</v>
      </c>
      <c r="G2204" s="6">
        <v>5.5</v>
      </c>
      <c r="H2204" s="5" t="s">
        <v>120</v>
      </c>
      <c r="I2204" s="6">
        <f t="shared" si="136"/>
        <v>24</v>
      </c>
      <c r="J2204" s="5" t="str">
        <f>IF(H2204="否","不适用",IF(AND(ISNUMBER(E2204),ISNUMBER(F2204)),IF(I2204&gt;规则与名单!$B$2,"是","否"),"未判定"))</f>
        <v>不适用</v>
      </c>
      <c r="K2204" s="5" t="str">
        <f t="shared" si="137"/>
        <v>非测试日纯氢</v>
      </c>
      <c r="L2204" s="6">
        <f t="shared" si="138"/>
        <v>5.5</v>
      </c>
      <c r="M2204" s="5">
        <f t="shared" si="139"/>
        <v>0</v>
      </c>
      <c r="N2204" s="5" t="s">
        <v>9954</v>
      </c>
      <c r="O2204" s="5" t="s">
        <v>9955</v>
      </c>
      <c r="P2204" s="5" t="s">
        <v>9956</v>
      </c>
    </row>
    <row r="2205" ht="19" customHeight="1" spans="1:16">
      <c r="A2205" s="5">
        <v>89</v>
      </c>
      <c r="B2205" s="5" t="s">
        <v>293</v>
      </c>
      <c r="C2205" s="5" t="s">
        <v>253</v>
      </c>
      <c r="D2205" s="8" t="s">
        <v>506</v>
      </c>
      <c r="E2205" s="6">
        <v>207.7</v>
      </c>
      <c r="F2205" s="6">
        <v>195.9</v>
      </c>
      <c r="G2205" s="6">
        <v>5.3</v>
      </c>
      <c r="H2205" s="5" t="s">
        <v>120</v>
      </c>
      <c r="I2205" s="6">
        <f t="shared" si="136"/>
        <v>11.8</v>
      </c>
      <c r="J2205" s="5" t="str">
        <f>IF(H2205="否","不适用",IF(AND(ISNUMBER(E2205),ISNUMBER(F2205)),IF(I2205&gt;规则与名单!$B$2,"是","否"),"未判定"))</f>
        <v>不适用</v>
      </c>
      <c r="K2205" s="5" t="str">
        <f t="shared" si="137"/>
        <v>非测试日纯氢</v>
      </c>
      <c r="L2205" s="6">
        <f t="shared" si="138"/>
        <v>5.3</v>
      </c>
      <c r="M2205" s="5">
        <f t="shared" si="139"/>
        <v>0</v>
      </c>
      <c r="N2205" s="5" t="s">
        <v>9957</v>
      </c>
      <c r="O2205" s="5" t="s">
        <v>9958</v>
      </c>
      <c r="P2205" s="5" t="s">
        <v>9959</v>
      </c>
    </row>
    <row r="2206" ht="19" customHeight="1" spans="1:16">
      <c r="A2206" s="5">
        <v>89</v>
      </c>
      <c r="B2206" s="5" t="s">
        <v>293</v>
      </c>
      <c r="C2206" s="5" t="s">
        <v>253</v>
      </c>
      <c r="D2206" s="8" t="s">
        <v>673</v>
      </c>
      <c r="E2206" s="6">
        <v>202.9</v>
      </c>
      <c r="F2206" s="6">
        <v>192.2</v>
      </c>
      <c r="G2206" s="6">
        <v>12.9</v>
      </c>
      <c r="H2206" s="5" t="s">
        <v>120</v>
      </c>
      <c r="I2206" s="6">
        <f t="shared" si="136"/>
        <v>10.7</v>
      </c>
      <c r="J2206" s="5" t="str">
        <f>IF(H2206="否","不适用",IF(AND(ISNUMBER(E2206),ISNUMBER(F2206)),IF(I2206&gt;规则与名单!$B$2,"是","否"),"未判定"))</f>
        <v>不适用</v>
      </c>
      <c r="K2206" s="5" t="str">
        <f t="shared" si="137"/>
        <v>非测试日纯氢</v>
      </c>
      <c r="L2206" s="6">
        <f t="shared" si="138"/>
        <v>12.9</v>
      </c>
      <c r="M2206" s="5">
        <f t="shared" si="139"/>
        <v>0</v>
      </c>
      <c r="N2206" s="5" t="s">
        <v>9960</v>
      </c>
      <c r="O2206" s="5" t="s">
        <v>9961</v>
      </c>
      <c r="P2206" s="5" t="s">
        <v>9962</v>
      </c>
    </row>
    <row r="2207" ht="19" customHeight="1" spans="1:16">
      <c r="A2207" s="5">
        <v>89</v>
      </c>
      <c r="B2207" s="5" t="s">
        <v>293</v>
      </c>
      <c r="C2207" s="5" t="s">
        <v>253</v>
      </c>
      <c r="D2207" s="8" t="s">
        <v>183</v>
      </c>
      <c r="E2207" s="6">
        <v>209.2</v>
      </c>
      <c r="F2207" s="6">
        <v>325.1</v>
      </c>
      <c r="G2207" s="6">
        <v>13.6</v>
      </c>
      <c r="H2207" s="5" t="s">
        <v>120</v>
      </c>
      <c r="I2207" s="6">
        <f t="shared" si="136"/>
        <v>-115.9</v>
      </c>
      <c r="J2207" s="5" t="str">
        <f>IF(H2207="否","不适用",IF(AND(ISNUMBER(E2207),ISNUMBER(F2207)),IF(I2207&gt;规则与名单!$B$2,"是","否"),"未判定"))</f>
        <v>不适用</v>
      </c>
      <c r="K2207" s="5" t="str">
        <f t="shared" si="137"/>
        <v>非测试日纯氢</v>
      </c>
      <c r="L2207" s="6">
        <f t="shared" si="138"/>
        <v>13.6</v>
      </c>
      <c r="M2207" s="5">
        <f t="shared" si="139"/>
        <v>0</v>
      </c>
      <c r="N2207" s="5" t="s">
        <v>9963</v>
      </c>
      <c r="O2207" s="5" t="s">
        <v>9964</v>
      </c>
      <c r="P2207" s="5" t="s">
        <v>9965</v>
      </c>
    </row>
    <row r="2208" ht="19" customHeight="1" spans="1:16">
      <c r="A2208" s="5">
        <v>89</v>
      </c>
      <c r="B2208" s="5" t="s">
        <v>293</v>
      </c>
      <c r="C2208" s="5" t="s">
        <v>253</v>
      </c>
      <c r="D2208" s="8" t="s">
        <v>431</v>
      </c>
      <c r="E2208" s="6">
        <v>73.9</v>
      </c>
      <c r="F2208" s="6">
        <v>70</v>
      </c>
      <c r="G2208" s="6">
        <v>3.3</v>
      </c>
      <c r="H2208" s="5" t="s">
        <v>120</v>
      </c>
      <c r="I2208" s="6">
        <f t="shared" si="136"/>
        <v>3.90000000000001</v>
      </c>
      <c r="J2208" s="5" t="str">
        <f>IF(H2208="否","不适用",IF(AND(ISNUMBER(E2208),ISNUMBER(F2208)),IF(I2208&gt;规则与名单!$B$2,"是","否"),"未判定"))</f>
        <v>不适用</v>
      </c>
      <c r="K2208" s="5" t="str">
        <f t="shared" si="137"/>
        <v>非测试日纯氢</v>
      </c>
      <c r="L2208" s="6">
        <f t="shared" si="138"/>
        <v>3.3</v>
      </c>
      <c r="M2208" s="5">
        <f t="shared" si="139"/>
        <v>0</v>
      </c>
      <c r="N2208" s="5" t="s">
        <v>9966</v>
      </c>
      <c r="O2208" s="5" t="s">
        <v>9967</v>
      </c>
      <c r="P2208" s="5" t="s">
        <v>9968</v>
      </c>
    </row>
    <row r="2209" ht="19" customHeight="1" spans="1:16">
      <c r="A2209" s="5">
        <v>89</v>
      </c>
      <c r="B2209" s="5" t="s">
        <v>293</v>
      </c>
      <c r="C2209" s="5" t="s">
        <v>253</v>
      </c>
      <c r="D2209" s="8" t="s">
        <v>3377</v>
      </c>
      <c r="E2209" s="6"/>
      <c r="F2209" s="6">
        <v>0</v>
      </c>
      <c r="G2209" s="6"/>
      <c r="H2209" s="5" t="s">
        <v>120</v>
      </c>
      <c r="I2209" s="6" t="str">
        <f t="shared" si="136"/>
        <v/>
      </c>
      <c r="J2209" s="5" t="str">
        <f>IF(H2209="否","不适用",IF(AND(ISNUMBER(E2209),ISNUMBER(F2209)),IF(I2209&gt;规则与名单!$B$2,"是","否"),"未判定"))</f>
        <v>不适用</v>
      </c>
      <c r="K2209" s="5" t="str">
        <f t="shared" si="137"/>
        <v>缺失</v>
      </c>
      <c r="L2209" s="6" t="str">
        <f t="shared" si="138"/>
        <v/>
      </c>
      <c r="M2209" s="5">
        <f t="shared" si="139"/>
        <v>1</v>
      </c>
      <c r="N2209" s="5" t="s">
        <v>9969</v>
      </c>
      <c r="O2209" s="5" t="s">
        <v>9970</v>
      </c>
      <c r="P2209" s="5" t="s">
        <v>9971</v>
      </c>
    </row>
    <row r="2210" ht="19" customHeight="1" spans="1:16">
      <c r="A2210" s="5">
        <v>89</v>
      </c>
      <c r="B2210" s="5" t="s">
        <v>293</v>
      </c>
      <c r="C2210" s="5" t="s">
        <v>253</v>
      </c>
      <c r="D2210" s="8" t="s">
        <v>407</v>
      </c>
      <c r="E2210" s="6"/>
      <c r="F2210" s="6">
        <v>0</v>
      </c>
      <c r="G2210" s="6"/>
      <c r="H2210" s="5" t="s">
        <v>120</v>
      </c>
      <c r="I2210" s="6" t="str">
        <f t="shared" si="136"/>
        <v/>
      </c>
      <c r="J2210" s="5" t="str">
        <f>IF(H2210="否","不适用",IF(AND(ISNUMBER(E2210),ISNUMBER(F2210)),IF(I2210&gt;规则与名单!$B$2,"是","否"),"未判定"))</f>
        <v>不适用</v>
      </c>
      <c r="K2210" s="5" t="str">
        <f t="shared" si="137"/>
        <v>缺失</v>
      </c>
      <c r="L2210" s="6" t="str">
        <f t="shared" si="138"/>
        <v/>
      </c>
      <c r="M2210" s="5">
        <f t="shared" si="139"/>
        <v>1</v>
      </c>
      <c r="N2210" s="5" t="s">
        <v>9972</v>
      </c>
      <c r="O2210" s="5" t="s">
        <v>9973</v>
      </c>
      <c r="P2210" s="5" t="s">
        <v>9974</v>
      </c>
    </row>
    <row r="2211" ht="19" customHeight="1" spans="1:16">
      <c r="A2211" s="5">
        <v>89</v>
      </c>
      <c r="B2211" s="5" t="s">
        <v>293</v>
      </c>
      <c r="C2211" s="5" t="s">
        <v>253</v>
      </c>
      <c r="D2211" s="8" t="s">
        <v>411</v>
      </c>
      <c r="E2211" s="6">
        <v>278.1</v>
      </c>
      <c r="F2211" s="6">
        <v>263.2</v>
      </c>
      <c r="G2211" s="6">
        <v>11.4</v>
      </c>
      <c r="H2211" s="5" t="s">
        <v>120</v>
      </c>
      <c r="I2211" s="6">
        <f t="shared" si="136"/>
        <v>14.9</v>
      </c>
      <c r="J2211" s="5" t="str">
        <f>IF(H2211="否","不适用",IF(AND(ISNUMBER(E2211),ISNUMBER(F2211)),IF(I2211&gt;规则与名单!$B$2,"是","否"),"未判定"))</f>
        <v>不适用</v>
      </c>
      <c r="K2211" s="5" t="str">
        <f t="shared" si="137"/>
        <v>非测试日纯氢</v>
      </c>
      <c r="L2211" s="6">
        <f t="shared" si="138"/>
        <v>11.4</v>
      </c>
      <c r="M2211" s="5">
        <f t="shared" si="139"/>
        <v>0</v>
      </c>
      <c r="N2211" s="5" t="s">
        <v>9975</v>
      </c>
      <c r="O2211" s="5" t="s">
        <v>9976</v>
      </c>
      <c r="P2211" s="5" t="s">
        <v>9977</v>
      </c>
    </row>
    <row r="2212" ht="19" customHeight="1" spans="1:16">
      <c r="A2212" s="5">
        <v>89</v>
      </c>
      <c r="B2212" s="5" t="s">
        <v>293</v>
      </c>
      <c r="C2212" s="5" t="s">
        <v>253</v>
      </c>
      <c r="D2212" s="8" t="s">
        <v>251</v>
      </c>
      <c r="E2212" s="6">
        <v>137.3</v>
      </c>
      <c r="F2212" s="6">
        <v>130.2</v>
      </c>
      <c r="G2212" s="6">
        <v>4</v>
      </c>
      <c r="H2212" s="5" t="s">
        <v>120</v>
      </c>
      <c r="I2212" s="6">
        <f t="shared" si="136"/>
        <v>7.10000000000002</v>
      </c>
      <c r="J2212" s="5" t="str">
        <f>IF(H2212="否","不适用",IF(AND(ISNUMBER(E2212),ISNUMBER(F2212)),IF(I2212&gt;规则与名单!$B$2,"是","否"),"未判定"))</f>
        <v>不适用</v>
      </c>
      <c r="K2212" s="5" t="str">
        <f t="shared" si="137"/>
        <v>非测试日纯氢</v>
      </c>
      <c r="L2212" s="6">
        <f t="shared" si="138"/>
        <v>4</v>
      </c>
      <c r="M2212" s="5">
        <f t="shared" si="139"/>
        <v>0</v>
      </c>
      <c r="N2212" s="5" t="s">
        <v>9978</v>
      </c>
      <c r="O2212" s="5" t="s">
        <v>9979</v>
      </c>
      <c r="P2212" s="5" t="s">
        <v>9980</v>
      </c>
    </row>
    <row r="2213" ht="19" customHeight="1" spans="1:16">
      <c r="A2213" s="5">
        <v>89</v>
      </c>
      <c r="B2213" s="5" t="s">
        <v>293</v>
      </c>
      <c r="C2213" s="5" t="s">
        <v>253</v>
      </c>
      <c r="D2213" s="8" t="s">
        <v>472</v>
      </c>
      <c r="E2213" s="6">
        <v>135.3</v>
      </c>
      <c r="F2213" s="6">
        <v>129.3</v>
      </c>
      <c r="G2213" s="6">
        <v>5.1</v>
      </c>
      <c r="H2213" s="5" t="s">
        <v>120</v>
      </c>
      <c r="I2213" s="6">
        <f t="shared" si="136"/>
        <v>6</v>
      </c>
      <c r="J2213" s="5" t="str">
        <f>IF(H2213="否","不适用",IF(AND(ISNUMBER(E2213),ISNUMBER(F2213)),IF(I2213&gt;规则与名单!$B$2,"是","否"),"未判定"))</f>
        <v>不适用</v>
      </c>
      <c r="K2213" s="5" t="str">
        <f t="shared" si="137"/>
        <v>非测试日纯氢</v>
      </c>
      <c r="L2213" s="6">
        <f t="shared" si="138"/>
        <v>5.1</v>
      </c>
      <c r="M2213" s="5">
        <f t="shared" si="139"/>
        <v>0</v>
      </c>
      <c r="N2213" s="5" t="s">
        <v>9981</v>
      </c>
      <c r="O2213" s="5" t="s">
        <v>9982</v>
      </c>
      <c r="P2213" s="5" t="s">
        <v>9983</v>
      </c>
    </row>
    <row r="2214" ht="19" customHeight="1" spans="1:16">
      <c r="A2214" s="5">
        <v>89</v>
      </c>
      <c r="B2214" s="5" t="s">
        <v>293</v>
      </c>
      <c r="C2214" s="5" t="s">
        <v>253</v>
      </c>
      <c r="D2214" s="8" t="s">
        <v>466</v>
      </c>
      <c r="E2214" s="6">
        <v>140.5</v>
      </c>
      <c r="F2214" s="6">
        <v>130.3</v>
      </c>
      <c r="G2214" s="6">
        <v>4.7</v>
      </c>
      <c r="H2214" s="5" t="s">
        <v>120</v>
      </c>
      <c r="I2214" s="6">
        <f t="shared" si="136"/>
        <v>10.2</v>
      </c>
      <c r="J2214" s="5" t="str">
        <f>IF(H2214="否","不适用",IF(AND(ISNUMBER(E2214),ISNUMBER(F2214)),IF(I2214&gt;规则与名单!$B$2,"是","否"),"未判定"))</f>
        <v>不适用</v>
      </c>
      <c r="K2214" s="5" t="str">
        <f t="shared" si="137"/>
        <v>非测试日纯氢</v>
      </c>
      <c r="L2214" s="6">
        <f t="shared" si="138"/>
        <v>4.7</v>
      </c>
      <c r="M2214" s="5">
        <f t="shared" si="139"/>
        <v>0</v>
      </c>
      <c r="N2214" s="5" t="s">
        <v>9984</v>
      </c>
      <c r="O2214" s="5" t="s">
        <v>9985</v>
      </c>
      <c r="P2214" s="5" t="s">
        <v>9986</v>
      </c>
    </row>
    <row r="2215" ht="19" customHeight="1" spans="1:16">
      <c r="A2215" s="5">
        <v>89</v>
      </c>
      <c r="B2215" s="5" t="s">
        <v>293</v>
      </c>
      <c r="C2215" s="5" t="s">
        <v>253</v>
      </c>
      <c r="D2215" s="8" t="s">
        <v>333</v>
      </c>
      <c r="E2215" s="6">
        <v>206.3</v>
      </c>
      <c r="F2215" s="6">
        <v>195.4</v>
      </c>
      <c r="G2215" s="6">
        <v>9.9</v>
      </c>
      <c r="H2215" s="5" t="s">
        <v>120</v>
      </c>
      <c r="I2215" s="6">
        <f t="shared" si="136"/>
        <v>10.9</v>
      </c>
      <c r="J2215" s="5" t="str">
        <f>IF(H2215="否","不适用",IF(AND(ISNUMBER(E2215),ISNUMBER(F2215)),IF(I2215&gt;规则与名单!$B$2,"是","否"),"未判定"))</f>
        <v>不适用</v>
      </c>
      <c r="K2215" s="5" t="str">
        <f t="shared" si="137"/>
        <v>非测试日纯氢</v>
      </c>
      <c r="L2215" s="6">
        <f t="shared" si="138"/>
        <v>9.9</v>
      </c>
      <c r="M2215" s="5">
        <f t="shared" si="139"/>
        <v>0</v>
      </c>
      <c r="N2215" s="5" t="s">
        <v>9987</v>
      </c>
      <c r="O2215" s="5" t="s">
        <v>9988</v>
      </c>
      <c r="P2215" s="5" t="s">
        <v>9989</v>
      </c>
    </row>
    <row r="2216" ht="19" customHeight="1" spans="1:16">
      <c r="A2216" s="5">
        <v>89</v>
      </c>
      <c r="B2216" s="5" t="s">
        <v>293</v>
      </c>
      <c r="C2216" s="5" t="s">
        <v>253</v>
      </c>
      <c r="D2216" s="8" t="s">
        <v>175</v>
      </c>
      <c r="E2216" s="6"/>
      <c r="F2216" s="6">
        <v>0</v>
      </c>
      <c r="G2216" s="6"/>
      <c r="H2216" s="5" t="s">
        <v>120</v>
      </c>
      <c r="I2216" s="6" t="str">
        <f t="shared" si="136"/>
        <v/>
      </c>
      <c r="J2216" s="5" t="str">
        <f>IF(H2216="否","不适用",IF(AND(ISNUMBER(E2216),ISNUMBER(F2216)),IF(I2216&gt;规则与名单!$B$2,"是","否"),"未判定"))</f>
        <v>不适用</v>
      </c>
      <c r="K2216" s="5" t="str">
        <f t="shared" si="137"/>
        <v>缺失</v>
      </c>
      <c r="L2216" s="6" t="str">
        <f t="shared" si="138"/>
        <v/>
      </c>
      <c r="M2216" s="5">
        <f t="shared" si="139"/>
        <v>1</v>
      </c>
      <c r="N2216" s="5" t="s">
        <v>9990</v>
      </c>
      <c r="O2216" s="5" t="s">
        <v>9991</v>
      </c>
      <c r="P2216" s="5" t="s">
        <v>9992</v>
      </c>
    </row>
    <row r="2217" ht="19" customHeight="1" spans="1:16">
      <c r="A2217" s="5">
        <v>89</v>
      </c>
      <c r="B2217" s="5" t="s">
        <v>293</v>
      </c>
      <c r="C2217" s="5" t="s">
        <v>253</v>
      </c>
      <c r="D2217" s="8" t="s">
        <v>3402</v>
      </c>
      <c r="E2217" s="6"/>
      <c r="F2217" s="6">
        <v>0</v>
      </c>
      <c r="G2217" s="6"/>
      <c r="H2217" s="5" t="s">
        <v>120</v>
      </c>
      <c r="I2217" s="6" t="str">
        <f t="shared" si="136"/>
        <v/>
      </c>
      <c r="J2217" s="5" t="str">
        <f>IF(H2217="否","不适用",IF(AND(ISNUMBER(E2217),ISNUMBER(F2217)),IF(I2217&gt;规则与名单!$B$2,"是","否"),"未判定"))</f>
        <v>不适用</v>
      </c>
      <c r="K2217" s="5" t="str">
        <f t="shared" si="137"/>
        <v>缺失</v>
      </c>
      <c r="L2217" s="6" t="str">
        <f t="shared" si="138"/>
        <v/>
      </c>
      <c r="M2217" s="5">
        <f t="shared" si="139"/>
        <v>1</v>
      </c>
      <c r="N2217" s="5" t="s">
        <v>9993</v>
      </c>
      <c r="O2217" s="5" t="s">
        <v>9994</v>
      </c>
      <c r="P2217" s="5" t="s">
        <v>9995</v>
      </c>
    </row>
    <row r="2218" ht="19" customHeight="1" spans="1:16">
      <c r="A2218" s="5">
        <v>89</v>
      </c>
      <c r="B2218" s="5" t="s">
        <v>293</v>
      </c>
      <c r="C2218" s="5" t="s">
        <v>253</v>
      </c>
      <c r="D2218" s="8" t="s">
        <v>487</v>
      </c>
      <c r="E2218" s="6">
        <v>200.5</v>
      </c>
      <c r="F2218" s="6">
        <v>188.6</v>
      </c>
      <c r="G2218" s="6">
        <v>15.4</v>
      </c>
      <c r="H2218" s="5" t="s">
        <v>120</v>
      </c>
      <c r="I2218" s="6">
        <f t="shared" si="136"/>
        <v>11.9</v>
      </c>
      <c r="J2218" s="5" t="str">
        <f>IF(H2218="否","不适用",IF(AND(ISNUMBER(E2218),ISNUMBER(F2218)),IF(I2218&gt;规则与名单!$B$2,"是","否"),"未判定"))</f>
        <v>不适用</v>
      </c>
      <c r="K2218" s="5" t="str">
        <f t="shared" si="137"/>
        <v>非测试日纯氢</v>
      </c>
      <c r="L2218" s="6">
        <f t="shared" si="138"/>
        <v>15.4</v>
      </c>
      <c r="M2218" s="5">
        <f t="shared" si="139"/>
        <v>0</v>
      </c>
      <c r="N2218" s="5" t="s">
        <v>9996</v>
      </c>
      <c r="O2218" s="5" t="s">
        <v>9997</v>
      </c>
      <c r="P2218" s="5" t="s">
        <v>9998</v>
      </c>
    </row>
    <row r="2219" ht="19" customHeight="1" spans="1:16">
      <c r="A2219" s="5">
        <v>89</v>
      </c>
      <c r="B2219" s="5" t="s">
        <v>293</v>
      </c>
      <c r="C2219" s="5" t="s">
        <v>253</v>
      </c>
      <c r="D2219" s="8" t="s">
        <v>121</v>
      </c>
      <c r="E2219" s="6">
        <v>200.9</v>
      </c>
      <c r="F2219" s="6">
        <v>189</v>
      </c>
      <c r="G2219" s="6">
        <v>11.8</v>
      </c>
      <c r="H2219" s="5" t="s">
        <v>120</v>
      </c>
      <c r="I2219" s="6">
        <f t="shared" si="136"/>
        <v>11.9</v>
      </c>
      <c r="J2219" s="5" t="str">
        <f>IF(H2219="否","不适用",IF(AND(ISNUMBER(E2219),ISNUMBER(F2219)),IF(I2219&gt;规则与名单!$B$2,"是","否"),"未判定"))</f>
        <v>不适用</v>
      </c>
      <c r="K2219" s="5" t="str">
        <f t="shared" si="137"/>
        <v>非测试日纯氢</v>
      </c>
      <c r="L2219" s="6">
        <f t="shared" si="138"/>
        <v>11.8</v>
      </c>
      <c r="M2219" s="5">
        <f t="shared" si="139"/>
        <v>0</v>
      </c>
      <c r="N2219" s="5" t="s">
        <v>9999</v>
      </c>
      <c r="O2219" s="5" t="s">
        <v>10000</v>
      </c>
      <c r="P2219" s="5" t="s">
        <v>10001</v>
      </c>
    </row>
    <row r="2220" ht="19" customHeight="1" spans="1:16">
      <c r="A2220" s="5">
        <v>89</v>
      </c>
      <c r="B2220" s="5" t="s">
        <v>293</v>
      </c>
      <c r="C2220" s="5" t="s">
        <v>253</v>
      </c>
      <c r="D2220" s="8" t="s">
        <v>170</v>
      </c>
      <c r="E2220" s="6">
        <v>202.9</v>
      </c>
      <c r="F2220" s="6">
        <v>191.9</v>
      </c>
      <c r="G2220" s="6">
        <v>4.5</v>
      </c>
      <c r="H2220" s="5" t="s">
        <v>120</v>
      </c>
      <c r="I2220" s="6">
        <f t="shared" si="136"/>
        <v>11</v>
      </c>
      <c r="J2220" s="5" t="str">
        <f>IF(H2220="否","不适用",IF(AND(ISNUMBER(E2220),ISNUMBER(F2220)),IF(I2220&gt;规则与名单!$B$2,"是","否"),"未判定"))</f>
        <v>不适用</v>
      </c>
      <c r="K2220" s="5" t="str">
        <f t="shared" si="137"/>
        <v>非测试日纯氢</v>
      </c>
      <c r="L2220" s="6">
        <f t="shared" si="138"/>
        <v>4.5</v>
      </c>
      <c r="M2220" s="5">
        <f t="shared" si="139"/>
        <v>0</v>
      </c>
      <c r="N2220" s="5" t="s">
        <v>10002</v>
      </c>
      <c r="O2220" s="5" t="s">
        <v>10003</v>
      </c>
      <c r="P2220" s="5" t="s">
        <v>10004</v>
      </c>
    </row>
    <row r="2221" ht="19" customHeight="1" spans="1:16">
      <c r="A2221" s="5">
        <v>89</v>
      </c>
      <c r="B2221" s="5" t="s">
        <v>293</v>
      </c>
      <c r="C2221" s="5" t="s">
        <v>253</v>
      </c>
      <c r="D2221" s="8" t="s">
        <v>644</v>
      </c>
      <c r="E2221" s="6">
        <v>202.9</v>
      </c>
      <c r="F2221" s="6">
        <v>188.6</v>
      </c>
      <c r="G2221" s="6">
        <v>0.8</v>
      </c>
      <c r="H2221" s="5" t="s">
        <v>120</v>
      </c>
      <c r="I2221" s="6">
        <f t="shared" si="136"/>
        <v>14.3</v>
      </c>
      <c r="J2221" s="5" t="str">
        <f>IF(H2221="否","不适用",IF(AND(ISNUMBER(E2221),ISNUMBER(F2221)),IF(I2221&gt;规则与名单!$B$2,"是","否"),"未判定"))</f>
        <v>不适用</v>
      </c>
      <c r="K2221" s="5" t="str">
        <f t="shared" si="137"/>
        <v>非测试日纯氢</v>
      </c>
      <c r="L2221" s="6">
        <f t="shared" si="138"/>
        <v>0.8</v>
      </c>
      <c r="M2221" s="5">
        <f t="shared" si="139"/>
        <v>0</v>
      </c>
      <c r="N2221" s="5" t="s">
        <v>10005</v>
      </c>
      <c r="O2221" s="5" t="s">
        <v>10006</v>
      </c>
      <c r="P2221" s="5" t="s">
        <v>10007</v>
      </c>
    </row>
    <row r="2222" ht="19" customHeight="1" spans="1:16">
      <c r="A2222" s="5">
        <v>89</v>
      </c>
      <c r="B2222" s="5" t="s">
        <v>293</v>
      </c>
      <c r="C2222" s="5" t="s">
        <v>253</v>
      </c>
      <c r="D2222" s="8" t="s">
        <v>3418</v>
      </c>
      <c r="E2222" s="6"/>
      <c r="F2222" s="6">
        <v>0</v>
      </c>
      <c r="G2222" s="6"/>
      <c r="H2222" s="5" t="s">
        <v>120</v>
      </c>
      <c r="I2222" s="6" t="str">
        <f t="shared" si="136"/>
        <v/>
      </c>
      <c r="J2222" s="5" t="str">
        <f>IF(H2222="否","不适用",IF(AND(ISNUMBER(E2222),ISNUMBER(F2222)),IF(I2222&gt;规则与名单!$B$2,"是","否"),"未判定"))</f>
        <v>不适用</v>
      </c>
      <c r="K2222" s="5" t="str">
        <f t="shared" si="137"/>
        <v>缺失</v>
      </c>
      <c r="L2222" s="6" t="str">
        <f t="shared" si="138"/>
        <v/>
      </c>
      <c r="M2222" s="5">
        <f t="shared" si="139"/>
        <v>1</v>
      </c>
      <c r="N2222" s="5" t="s">
        <v>10008</v>
      </c>
      <c r="O2222" s="5" t="s">
        <v>10009</v>
      </c>
      <c r="P2222" s="5" t="s">
        <v>10010</v>
      </c>
    </row>
    <row r="2223" ht="19" customHeight="1" spans="1:16">
      <c r="A2223" s="5">
        <v>89</v>
      </c>
      <c r="B2223" s="5" t="s">
        <v>293</v>
      </c>
      <c r="C2223" s="5" t="s">
        <v>253</v>
      </c>
      <c r="D2223" s="8" t="s">
        <v>3422</v>
      </c>
      <c r="E2223" s="6">
        <v>204.5</v>
      </c>
      <c r="F2223" s="6">
        <v>192.4</v>
      </c>
      <c r="G2223" s="6">
        <v>6.9</v>
      </c>
      <c r="H2223" s="5" t="s">
        <v>120</v>
      </c>
      <c r="I2223" s="6">
        <f t="shared" si="136"/>
        <v>12.1</v>
      </c>
      <c r="J2223" s="5" t="str">
        <f>IF(H2223="否","不适用",IF(AND(ISNUMBER(E2223),ISNUMBER(F2223)),IF(I2223&gt;规则与名单!$B$2,"是","否"),"未判定"))</f>
        <v>不适用</v>
      </c>
      <c r="K2223" s="5" t="str">
        <f t="shared" si="137"/>
        <v>非测试日纯氢</v>
      </c>
      <c r="L2223" s="6">
        <f t="shared" si="138"/>
        <v>6.9</v>
      </c>
      <c r="M2223" s="5">
        <f t="shared" si="139"/>
        <v>0</v>
      </c>
      <c r="N2223" s="5" t="s">
        <v>10011</v>
      </c>
      <c r="O2223" s="5" t="s">
        <v>10012</v>
      </c>
      <c r="P2223" s="5" t="s">
        <v>10013</v>
      </c>
    </row>
    <row r="2224" ht="19" customHeight="1" spans="1:16">
      <c r="A2224" s="5">
        <v>89</v>
      </c>
      <c r="B2224" s="5" t="s">
        <v>293</v>
      </c>
      <c r="C2224" s="5" t="s">
        <v>253</v>
      </c>
      <c r="D2224" s="8" t="s">
        <v>336</v>
      </c>
      <c r="E2224" s="6">
        <v>204.4</v>
      </c>
      <c r="F2224" s="6">
        <v>193.5</v>
      </c>
      <c r="G2224" s="6">
        <v>5.9</v>
      </c>
      <c r="H2224" s="5" t="s">
        <v>120</v>
      </c>
      <c r="I2224" s="6">
        <f t="shared" si="136"/>
        <v>10.9</v>
      </c>
      <c r="J2224" s="5" t="str">
        <f>IF(H2224="否","不适用",IF(AND(ISNUMBER(E2224),ISNUMBER(F2224)),IF(I2224&gt;规则与名单!$B$2,"是","否"),"未判定"))</f>
        <v>不适用</v>
      </c>
      <c r="K2224" s="5" t="str">
        <f t="shared" si="137"/>
        <v>非测试日纯氢</v>
      </c>
      <c r="L2224" s="6">
        <f t="shared" si="138"/>
        <v>5.9</v>
      </c>
      <c r="M2224" s="5">
        <f t="shared" si="139"/>
        <v>0</v>
      </c>
      <c r="N2224" s="5" t="s">
        <v>10014</v>
      </c>
      <c r="O2224" s="5" t="s">
        <v>10015</v>
      </c>
      <c r="P2224" s="5" t="s">
        <v>10016</v>
      </c>
    </row>
    <row r="2225" ht="19" customHeight="1" spans="1:16">
      <c r="A2225" s="5">
        <v>89</v>
      </c>
      <c r="B2225" s="5" t="s">
        <v>293</v>
      </c>
      <c r="C2225" s="5" t="s">
        <v>253</v>
      </c>
      <c r="D2225" s="8" t="s">
        <v>653</v>
      </c>
      <c r="E2225" s="6">
        <v>200</v>
      </c>
      <c r="F2225" s="6">
        <v>189.4</v>
      </c>
      <c r="G2225" s="6">
        <v>2</v>
      </c>
      <c r="H2225" s="5" t="s">
        <v>120</v>
      </c>
      <c r="I2225" s="6">
        <f t="shared" si="136"/>
        <v>10.6</v>
      </c>
      <c r="J2225" s="5" t="str">
        <f>IF(H2225="否","不适用",IF(AND(ISNUMBER(E2225),ISNUMBER(F2225)),IF(I2225&gt;规则与名单!$B$2,"是","否"),"未判定"))</f>
        <v>不适用</v>
      </c>
      <c r="K2225" s="5" t="str">
        <f t="shared" si="137"/>
        <v>非测试日纯氢</v>
      </c>
      <c r="L2225" s="6">
        <f t="shared" si="138"/>
        <v>2</v>
      </c>
      <c r="M2225" s="5">
        <f t="shared" si="139"/>
        <v>0</v>
      </c>
      <c r="N2225" s="5" t="s">
        <v>10017</v>
      </c>
      <c r="O2225" s="5" t="s">
        <v>10018</v>
      </c>
      <c r="P2225" s="5" t="s">
        <v>10019</v>
      </c>
    </row>
    <row r="2226" ht="19" customHeight="1" spans="1:16">
      <c r="A2226" s="5">
        <v>89</v>
      </c>
      <c r="B2226" s="5" t="s">
        <v>293</v>
      </c>
      <c r="C2226" s="5" t="s">
        <v>253</v>
      </c>
      <c r="D2226" s="8" t="s">
        <v>140</v>
      </c>
      <c r="E2226" s="6">
        <v>352.6</v>
      </c>
      <c r="F2226" s="6">
        <v>333.4</v>
      </c>
      <c r="G2226" s="6">
        <v>35.3</v>
      </c>
      <c r="H2226" s="5" t="s">
        <v>120</v>
      </c>
      <c r="I2226" s="6">
        <f t="shared" si="136"/>
        <v>19.2</v>
      </c>
      <c r="J2226" s="5" t="str">
        <f>IF(H2226="否","不适用",IF(AND(ISNUMBER(E2226),ISNUMBER(F2226)),IF(I2226&gt;规则与名单!$B$2,"是","否"),"未判定"))</f>
        <v>不适用</v>
      </c>
      <c r="K2226" s="5" t="str">
        <f t="shared" si="137"/>
        <v>非测试日纯氢</v>
      </c>
      <c r="L2226" s="6">
        <f t="shared" si="138"/>
        <v>35.3</v>
      </c>
      <c r="M2226" s="5">
        <f t="shared" si="139"/>
        <v>0</v>
      </c>
      <c r="N2226" s="5" t="s">
        <v>10020</v>
      </c>
      <c r="O2226" s="5" t="s">
        <v>10021</v>
      </c>
      <c r="P2226" s="5" t="s">
        <v>10022</v>
      </c>
    </row>
    <row r="2227" ht="19" customHeight="1" spans="1:16">
      <c r="A2227" s="5">
        <v>89</v>
      </c>
      <c r="B2227" s="5" t="s">
        <v>293</v>
      </c>
      <c r="C2227" s="5" t="s">
        <v>253</v>
      </c>
      <c r="D2227" s="8" t="s">
        <v>115</v>
      </c>
      <c r="E2227" s="6">
        <v>0</v>
      </c>
      <c r="F2227" s="6">
        <v>333.4</v>
      </c>
      <c r="G2227" s="6"/>
      <c r="H2227" s="5" t="s">
        <v>120</v>
      </c>
      <c r="I2227" s="6">
        <f t="shared" si="136"/>
        <v>-333.4</v>
      </c>
      <c r="J2227" s="5" t="str">
        <f>IF(H2227="否","不适用",IF(AND(ISNUMBER(E2227),ISNUMBER(F2227)),IF(I2227&gt;规则与名单!$B$2,"是","否"),"未判定"))</f>
        <v>不适用</v>
      </c>
      <c r="K2227" s="5" t="str">
        <f t="shared" si="137"/>
        <v>非测试日仪表</v>
      </c>
      <c r="L2227" s="6">
        <f t="shared" si="138"/>
        <v>0</v>
      </c>
      <c r="M2227" s="5">
        <f t="shared" si="139"/>
        <v>0</v>
      </c>
      <c r="N2227" s="5" t="s">
        <v>10023</v>
      </c>
      <c r="O2227" s="5" t="s">
        <v>10024</v>
      </c>
      <c r="P2227" s="5" t="s">
        <v>10025</v>
      </c>
    </row>
    <row r="2228" ht="19" customHeight="1" spans="1:16">
      <c r="A2228" s="5">
        <v>90</v>
      </c>
      <c r="B2228" s="5" t="s">
        <v>295</v>
      </c>
      <c r="C2228" s="5" t="s">
        <v>253</v>
      </c>
      <c r="D2228" s="8" t="s">
        <v>114</v>
      </c>
      <c r="E2228" s="6">
        <v>172.4</v>
      </c>
      <c r="F2228" s="6">
        <v>162.6</v>
      </c>
      <c r="G2228" s="6">
        <v>55.9</v>
      </c>
      <c r="H2228" s="5" t="s">
        <v>120</v>
      </c>
      <c r="I2228" s="6">
        <f t="shared" si="136"/>
        <v>9.80000000000001</v>
      </c>
      <c r="J2228" s="5" t="str">
        <f>IF(H2228="否","不适用",IF(AND(ISNUMBER(E2228),ISNUMBER(F2228)),IF(I2228&gt;规则与名单!$B$2,"是","否"),"未判定"))</f>
        <v>不适用</v>
      </c>
      <c r="K2228" s="5" t="str">
        <f t="shared" si="137"/>
        <v>非测试日纯氢</v>
      </c>
      <c r="L2228" s="6">
        <f t="shared" si="138"/>
        <v>55.9</v>
      </c>
      <c r="M2228" s="5">
        <f t="shared" si="139"/>
        <v>0</v>
      </c>
      <c r="N2228" s="5" t="s">
        <v>10026</v>
      </c>
      <c r="O2228" s="5" t="s">
        <v>10027</v>
      </c>
      <c r="P2228" s="5" t="s">
        <v>10028</v>
      </c>
    </row>
    <row r="2229" ht="19" customHeight="1" spans="1:16">
      <c r="A2229" s="5">
        <v>90</v>
      </c>
      <c r="B2229" s="5" t="s">
        <v>295</v>
      </c>
      <c r="C2229" s="5" t="s">
        <v>253</v>
      </c>
      <c r="D2229" s="8" t="s">
        <v>605</v>
      </c>
      <c r="E2229" s="6">
        <v>200.6</v>
      </c>
      <c r="F2229" s="6">
        <v>189.6</v>
      </c>
      <c r="G2229" s="6">
        <v>69</v>
      </c>
      <c r="H2229" s="5" t="s">
        <v>120</v>
      </c>
      <c r="I2229" s="6">
        <f t="shared" si="136"/>
        <v>11</v>
      </c>
      <c r="J2229" s="5" t="str">
        <f>IF(H2229="否","不适用",IF(AND(ISNUMBER(E2229),ISNUMBER(F2229)),IF(I2229&gt;规则与名单!$B$2,"是","否"),"未判定"))</f>
        <v>不适用</v>
      </c>
      <c r="K2229" s="5" t="str">
        <f t="shared" si="137"/>
        <v>非测试日纯氢</v>
      </c>
      <c r="L2229" s="6">
        <f t="shared" si="138"/>
        <v>69</v>
      </c>
      <c r="M2229" s="5">
        <f t="shared" si="139"/>
        <v>0</v>
      </c>
      <c r="N2229" s="5" t="s">
        <v>10029</v>
      </c>
      <c r="O2229" s="5" t="s">
        <v>10030</v>
      </c>
      <c r="P2229" s="5" t="s">
        <v>10031</v>
      </c>
    </row>
    <row r="2230" ht="19" customHeight="1" spans="1:16">
      <c r="A2230" s="5">
        <v>90</v>
      </c>
      <c r="B2230" s="5" t="s">
        <v>295</v>
      </c>
      <c r="C2230" s="5" t="s">
        <v>253</v>
      </c>
      <c r="D2230" s="8" t="s">
        <v>186</v>
      </c>
      <c r="E2230" s="6">
        <v>38.9</v>
      </c>
      <c r="F2230" s="6">
        <v>36.7</v>
      </c>
      <c r="G2230" s="6">
        <v>0.1</v>
      </c>
      <c r="H2230" s="5" t="s">
        <v>120</v>
      </c>
      <c r="I2230" s="6">
        <f t="shared" si="136"/>
        <v>2.2</v>
      </c>
      <c r="J2230" s="5" t="str">
        <f>IF(H2230="否","不适用",IF(AND(ISNUMBER(E2230),ISNUMBER(F2230)),IF(I2230&gt;规则与名单!$B$2,"是","否"),"未判定"))</f>
        <v>不适用</v>
      </c>
      <c r="K2230" s="5" t="str">
        <f t="shared" si="137"/>
        <v>非测试日纯氢</v>
      </c>
      <c r="L2230" s="6">
        <f t="shared" si="138"/>
        <v>0.1</v>
      </c>
      <c r="M2230" s="5">
        <f t="shared" si="139"/>
        <v>0</v>
      </c>
      <c r="N2230" s="5" t="s">
        <v>10032</v>
      </c>
      <c r="O2230" s="5" t="s">
        <v>10033</v>
      </c>
      <c r="P2230" s="5" t="s">
        <v>10034</v>
      </c>
    </row>
    <row r="2231" ht="19" customHeight="1" spans="1:16">
      <c r="A2231" s="5">
        <v>90</v>
      </c>
      <c r="B2231" s="5" t="s">
        <v>295</v>
      </c>
      <c r="C2231" s="5" t="s">
        <v>253</v>
      </c>
      <c r="D2231" s="8" t="s">
        <v>165</v>
      </c>
      <c r="E2231" s="6"/>
      <c r="F2231" s="6">
        <v>0</v>
      </c>
      <c r="G2231" s="6"/>
      <c r="H2231" s="5" t="s">
        <v>120</v>
      </c>
      <c r="I2231" s="6" t="str">
        <f t="shared" si="136"/>
        <v/>
      </c>
      <c r="J2231" s="5" t="str">
        <f>IF(H2231="否","不适用",IF(AND(ISNUMBER(E2231),ISNUMBER(F2231)),IF(I2231&gt;规则与名单!$B$2,"是","否"),"未判定"))</f>
        <v>不适用</v>
      </c>
      <c r="K2231" s="5" t="str">
        <f t="shared" si="137"/>
        <v>缺失</v>
      </c>
      <c r="L2231" s="6" t="str">
        <f t="shared" si="138"/>
        <v/>
      </c>
      <c r="M2231" s="5">
        <f t="shared" si="139"/>
        <v>1</v>
      </c>
      <c r="N2231" s="5" t="s">
        <v>10035</v>
      </c>
      <c r="O2231" s="5" t="s">
        <v>10036</v>
      </c>
      <c r="P2231" s="5" t="s">
        <v>10037</v>
      </c>
    </row>
    <row r="2232" ht="19" customHeight="1" spans="1:16">
      <c r="A2232" s="5">
        <v>90</v>
      </c>
      <c r="B2232" s="5" t="s">
        <v>295</v>
      </c>
      <c r="C2232" s="5" t="s">
        <v>253</v>
      </c>
      <c r="D2232" s="8" t="s">
        <v>151</v>
      </c>
      <c r="E2232" s="6"/>
      <c r="F2232" s="6">
        <v>0</v>
      </c>
      <c r="G2232" s="6"/>
      <c r="H2232" s="5" t="s">
        <v>120</v>
      </c>
      <c r="I2232" s="6" t="str">
        <f t="shared" si="136"/>
        <v/>
      </c>
      <c r="J2232" s="5" t="str">
        <f>IF(H2232="否","不适用",IF(AND(ISNUMBER(E2232),ISNUMBER(F2232)),IF(I2232&gt;规则与名单!$B$2,"是","否"),"未判定"))</f>
        <v>不适用</v>
      </c>
      <c r="K2232" s="5" t="str">
        <f t="shared" si="137"/>
        <v>缺失</v>
      </c>
      <c r="L2232" s="6" t="str">
        <f t="shared" si="138"/>
        <v/>
      </c>
      <c r="M2232" s="5">
        <f t="shared" si="139"/>
        <v>1</v>
      </c>
      <c r="N2232" s="5" t="s">
        <v>10038</v>
      </c>
      <c r="O2232" s="5" t="s">
        <v>10039</v>
      </c>
      <c r="P2232" s="5" t="s">
        <v>10040</v>
      </c>
    </row>
    <row r="2233" ht="19" customHeight="1" spans="1:16">
      <c r="A2233" s="5">
        <v>90</v>
      </c>
      <c r="B2233" s="5" t="s">
        <v>295</v>
      </c>
      <c r="C2233" s="5" t="s">
        <v>253</v>
      </c>
      <c r="D2233" s="8" t="s">
        <v>3358</v>
      </c>
      <c r="E2233" s="6">
        <v>0</v>
      </c>
      <c r="F2233" s="6">
        <v>0.2</v>
      </c>
      <c r="G2233" s="6"/>
      <c r="H2233" s="5" t="s">
        <v>120</v>
      </c>
      <c r="I2233" s="6">
        <f t="shared" si="136"/>
        <v>-0.2</v>
      </c>
      <c r="J2233" s="5" t="str">
        <f>IF(H2233="否","不适用",IF(AND(ISNUMBER(E2233),ISNUMBER(F2233)),IF(I2233&gt;规则与名单!$B$2,"是","否"),"未判定"))</f>
        <v>不适用</v>
      </c>
      <c r="K2233" s="5" t="str">
        <f t="shared" si="137"/>
        <v>非测试日仪表</v>
      </c>
      <c r="L2233" s="6">
        <f t="shared" si="138"/>
        <v>0</v>
      </c>
      <c r="M2233" s="5">
        <f t="shared" si="139"/>
        <v>0</v>
      </c>
      <c r="N2233" s="5" t="s">
        <v>10041</v>
      </c>
      <c r="O2233" s="5" t="s">
        <v>10042</v>
      </c>
      <c r="P2233" s="5" t="s">
        <v>10043</v>
      </c>
    </row>
    <row r="2234" ht="19" customHeight="1" spans="1:16">
      <c r="A2234" s="5">
        <v>90</v>
      </c>
      <c r="B2234" s="5" t="s">
        <v>295</v>
      </c>
      <c r="C2234" s="5" t="s">
        <v>253</v>
      </c>
      <c r="D2234" s="8" t="s">
        <v>272</v>
      </c>
      <c r="E2234" s="6">
        <v>149.8</v>
      </c>
      <c r="F2234" s="6">
        <v>139.7</v>
      </c>
      <c r="G2234" s="6">
        <v>27.8</v>
      </c>
      <c r="H2234" s="5" t="s">
        <v>120</v>
      </c>
      <c r="I2234" s="6">
        <f t="shared" si="136"/>
        <v>10.1</v>
      </c>
      <c r="J2234" s="5" t="str">
        <f>IF(H2234="否","不适用",IF(AND(ISNUMBER(E2234),ISNUMBER(F2234)),IF(I2234&gt;规则与名单!$B$2,"是","否"),"未判定"))</f>
        <v>不适用</v>
      </c>
      <c r="K2234" s="5" t="str">
        <f t="shared" si="137"/>
        <v>非测试日纯氢</v>
      </c>
      <c r="L2234" s="6">
        <f t="shared" si="138"/>
        <v>27.8</v>
      </c>
      <c r="M2234" s="5">
        <f t="shared" si="139"/>
        <v>0</v>
      </c>
      <c r="N2234" s="5" t="s">
        <v>10044</v>
      </c>
      <c r="O2234" s="5" t="s">
        <v>10045</v>
      </c>
      <c r="P2234" s="5" t="s">
        <v>10046</v>
      </c>
    </row>
    <row r="2235" ht="19" customHeight="1" spans="1:16">
      <c r="A2235" s="5">
        <v>90</v>
      </c>
      <c r="B2235" s="5" t="s">
        <v>295</v>
      </c>
      <c r="C2235" s="5" t="s">
        <v>253</v>
      </c>
      <c r="D2235" s="8" t="s">
        <v>506</v>
      </c>
      <c r="E2235" s="6">
        <v>165.7</v>
      </c>
      <c r="F2235" s="6">
        <v>156.5</v>
      </c>
      <c r="G2235" s="6">
        <v>0.1</v>
      </c>
      <c r="H2235" s="5" t="s">
        <v>120</v>
      </c>
      <c r="I2235" s="6">
        <f t="shared" si="136"/>
        <v>9.19999999999999</v>
      </c>
      <c r="J2235" s="5" t="str">
        <f>IF(H2235="否","不适用",IF(AND(ISNUMBER(E2235),ISNUMBER(F2235)),IF(I2235&gt;规则与名单!$B$2,"是","否"),"未判定"))</f>
        <v>不适用</v>
      </c>
      <c r="K2235" s="5" t="str">
        <f t="shared" si="137"/>
        <v>非测试日纯氢</v>
      </c>
      <c r="L2235" s="6">
        <f t="shared" si="138"/>
        <v>0.1</v>
      </c>
      <c r="M2235" s="5">
        <f t="shared" si="139"/>
        <v>0</v>
      </c>
      <c r="N2235" s="5" t="s">
        <v>10047</v>
      </c>
      <c r="O2235" s="5" t="s">
        <v>10048</v>
      </c>
      <c r="P2235" s="5" t="s">
        <v>10049</v>
      </c>
    </row>
    <row r="2236" ht="19" customHeight="1" spans="1:16">
      <c r="A2236" s="5">
        <v>90</v>
      </c>
      <c r="B2236" s="5" t="s">
        <v>295</v>
      </c>
      <c r="C2236" s="5" t="s">
        <v>253</v>
      </c>
      <c r="D2236" s="8" t="s">
        <v>673</v>
      </c>
      <c r="E2236" s="6">
        <v>299.5</v>
      </c>
      <c r="F2236" s="6">
        <v>282.8</v>
      </c>
      <c r="G2236" s="6">
        <v>49.3</v>
      </c>
      <c r="H2236" s="5" t="s">
        <v>120</v>
      </c>
      <c r="I2236" s="6">
        <f t="shared" si="136"/>
        <v>16.7</v>
      </c>
      <c r="J2236" s="5" t="str">
        <f>IF(H2236="否","不适用",IF(AND(ISNUMBER(E2236),ISNUMBER(F2236)),IF(I2236&gt;规则与名单!$B$2,"是","否"),"未判定"))</f>
        <v>不适用</v>
      </c>
      <c r="K2236" s="5" t="str">
        <f t="shared" si="137"/>
        <v>非测试日纯氢</v>
      </c>
      <c r="L2236" s="6">
        <f t="shared" si="138"/>
        <v>49.3</v>
      </c>
      <c r="M2236" s="5">
        <f t="shared" si="139"/>
        <v>0</v>
      </c>
      <c r="N2236" s="5" t="s">
        <v>10050</v>
      </c>
      <c r="O2236" s="5" t="s">
        <v>10051</v>
      </c>
      <c r="P2236" s="5" t="s">
        <v>10052</v>
      </c>
    </row>
    <row r="2237" ht="19" customHeight="1" spans="1:16">
      <c r="A2237" s="5">
        <v>90</v>
      </c>
      <c r="B2237" s="5" t="s">
        <v>295</v>
      </c>
      <c r="C2237" s="5" t="s">
        <v>253</v>
      </c>
      <c r="D2237" s="8" t="s">
        <v>183</v>
      </c>
      <c r="E2237" s="6">
        <v>229.1</v>
      </c>
      <c r="F2237" s="6">
        <v>216.2</v>
      </c>
      <c r="G2237" s="6">
        <v>97.8</v>
      </c>
      <c r="H2237" s="5" t="s">
        <v>120</v>
      </c>
      <c r="I2237" s="6">
        <f t="shared" si="136"/>
        <v>12.9</v>
      </c>
      <c r="J2237" s="5" t="str">
        <f>IF(H2237="否","不适用",IF(AND(ISNUMBER(E2237),ISNUMBER(F2237)),IF(I2237&gt;规则与名单!$B$2,"是","否"),"未判定"))</f>
        <v>不适用</v>
      </c>
      <c r="K2237" s="5" t="str">
        <f t="shared" si="137"/>
        <v>非测试日纯氢</v>
      </c>
      <c r="L2237" s="6">
        <f t="shared" si="138"/>
        <v>97.8</v>
      </c>
      <c r="M2237" s="5">
        <f t="shared" si="139"/>
        <v>0</v>
      </c>
      <c r="N2237" s="5" t="s">
        <v>10053</v>
      </c>
      <c r="O2237" s="5" t="s">
        <v>10054</v>
      </c>
      <c r="P2237" s="5" t="s">
        <v>10055</v>
      </c>
    </row>
    <row r="2238" ht="19" customHeight="1" spans="1:16">
      <c r="A2238" s="5">
        <v>90</v>
      </c>
      <c r="B2238" s="5" t="s">
        <v>295</v>
      </c>
      <c r="C2238" s="5" t="s">
        <v>253</v>
      </c>
      <c r="D2238" s="8" t="s">
        <v>431</v>
      </c>
      <c r="E2238" s="6">
        <v>192.4</v>
      </c>
      <c r="F2238" s="6">
        <v>182.1</v>
      </c>
      <c r="G2238" s="6">
        <v>18.2</v>
      </c>
      <c r="H2238" s="5" t="s">
        <v>120</v>
      </c>
      <c r="I2238" s="6">
        <f t="shared" si="136"/>
        <v>10.3</v>
      </c>
      <c r="J2238" s="5" t="str">
        <f>IF(H2238="否","不适用",IF(AND(ISNUMBER(E2238),ISNUMBER(F2238)),IF(I2238&gt;规则与名单!$B$2,"是","否"),"未判定"))</f>
        <v>不适用</v>
      </c>
      <c r="K2238" s="5" t="str">
        <f t="shared" si="137"/>
        <v>非测试日纯氢</v>
      </c>
      <c r="L2238" s="6">
        <f t="shared" si="138"/>
        <v>18.2</v>
      </c>
      <c r="M2238" s="5">
        <f t="shared" si="139"/>
        <v>0</v>
      </c>
      <c r="N2238" s="5" t="s">
        <v>10056</v>
      </c>
      <c r="O2238" s="5" t="s">
        <v>10057</v>
      </c>
      <c r="P2238" s="5" t="s">
        <v>10058</v>
      </c>
    </row>
    <row r="2239" ht="19" customHeight="1" spans="1:16">
      <c r="A2239" s="5">
        <v>90</v>
      </c>
      <c r="B2239" s="5" t="s">
        <v>295</v>
      </c>
      <c r="C2239" s="5" t="s">
        <v>253</v>
      </c>
      <c r="D2239" s="8" t="s">
        <v>3377</v>
      </c>
      <c r="E2239" s="6">
        <v>125.2</v>
      </c>
      <c r="F2239" s="6">
        <v>117.2</v>
      </c>
      <c r="G2239" s="6">
        <v>15.2</v>
      </c>
      <c r="H2239" s="5" t="s">
        <v>120</v>
      </c>
      <c r="I2239" s="6">
        <f t="shared" si="136"/>
        <v>8</v>
      </c>
      <c r="J2239" s="5" t="str">
        <f>IF(H2239="否","不适用",IF(AND(ISNUMBER(E2239),ISNUMBER(F2239)),IF(I2239&gt;规则与名单!$B$2,"是","否"),"未判定"))</f>
        <v>不适用</v>
      </c>
      <c r="K2239" s="5" t="str">
        <f t="shared" si="137"/>
        <v>非测试日纯氢</v>
      </c>
      <c r="L2239" s="6">
        <f t="shared" si="138"/>
        <v>15.2</v>
      </c>
      <c r="M2239" s="5">
        <f t="shared" si="139"/>
        <v>0</v>
      </c>
      <c r="N2239" s="5" t="s">
        <v>10059</v>
      </c>
      <c r="O2239" s="5" t="s">
        <v>10060</v>
      </c>
      <c r="P2239" s="5" t="s">
        <v>10061</v>
      </c>
    </row>
    <row r="2240" ht="19" customHeight="1" spans="1:16">
      <c r="A2240" s="5">
        <v>90</v>
      </c>
      <c r="B2240" s="5" t="s">
        <v>295</v>
      </c>
      <c r="C2240" s="5" t="s">
        <v>253</v>
      </c>
      <c r="D2240" s="8" t="s">
        <v>407</v>
      </c>
      <c r="E2240" s="6">
        <v>135.8</v>
      </c>
      <c r="F2240" s="6">
        <v>128.2</v>
      </c>
      <c r="G2240" s="6">
        <v>77</v>
      </c>
      <c r="H2240" s="5" t="s">
        <v>120</v>
      </c>
      <c r="I2240" s="6">
        <f t="shared" si="136"/>
        <v>7.60000000000002</v>
      </c>
      <c r="J2240" s="5" t="str">
        <f>IF(H2240="否","不适用",IF(AND(ISNUMBER(E2240),ISNUMBER(F2240)),IF(I2240&gt;规则与名单!$B$2,"是","否"),"未判定"))</f>
        <v>不适用</v>
      </c>
      <c r="K2240" s="5" t="str">
        <f t="shared" si="137"/>
        <v>非测试日纯氢</v>
      </c>
      <c r="L2240" s="6">
        <f t="shared" si="138"/>
        <v>77</v>
      </c>
      <c r="M2240" s="5">
        <f t="shared" si="139"/>
        <v>0</v>
      </c>
      <c r="N2240" s="5" t="s">
        <v>10062</v>
      </c>
      <c r="O2240" s="5" t="s">
        <v>10063</v>
      </c>
      <c r="P2240" s="5" t="s">
        <v>10064</v>
      </c>
    </row>
    <row r="2241" ht="19" customHeight="1" spans="1:16">
      <c r="A2241" s="5">
        <v>90</v>
      </c>
      <c r="B2241" s="5" t="s">
        <v>295</v>
      </c>
      <c r="C2241" s="5" t="s">
        <v>253</v>
      </c>
      <c r="D2241" s="8" t="s">
        <v>411</v>
      </c>
      <c r="E2241" s="6">
        <v>107.1</v>
      </c>
      <c r="F2241" s="6">
        <v>101.1</v>
      </c>
      <c r="G2241" s="6">
        <v>12.8</v>
      </c>
      <c r="H2241" s="5" t="s">
        <v>120</v>
      </c>
      <c r="I2241" s="6">
        <f t="shared" si="136"/>
        <v>6</v>
      </c>
      <c r="J2241" s="5" t="str">
        <f>IF(H2241="否","不适用",IF(AND(ISNUMBER(E2241),ISNUMBER(F2241)),IF(I2241&gt;规则与名单!$B$2,"是","否"),"未判定"))</f>
        <v>不适用</v>
      </c>
      <c r="K2241" s="5" t="str">
        <f t="shared" si="137"/>
        <v>非测试日纯氢</v>
      </c>
      <c r="L2241" s="6">
        <f t="shared" si="138"/>
        <v>12.8</v>
      </c>
      <c r="M2241" s="5">
        <f t="shared" si="139"/>
        <v>0</v>
      </c>
      <c r="N2241" s="5" t="s">
        <v>10065</v>
      </c>
      <c r="O2241" s="5" t="s">
        <v>10066</v>
      </c>
      <c r="P2241" s="5" t="s">
        <v>10067</v>
      </c>
    </row>
    <row r="2242" ht="19" customHeight="1" spans="1:16">
      <c r="A2242" s="5">
        <v>90</v>
      </c>
      <c r="B2242" s="5" t="s">
        <v>295</v>
      </c>
      <c r="C2242" s="5" t="s">
        <v>253</v>
      </c>
      <c r="D2242" s="8" t="s">
        <v>251</v>
      </c>
      <c r="E2242" s="6">
        <v>191.8</v>
      </c>
      <c r="F2242" s="6">
        <v>181</v>
      </c>
      <c r="G2242" s="6">
        <v>49.8</v>
      </c>
      <c r="H2242" s="5" t="s">
        <v>120</v>
      </c>
      <c r="I2242" s="6">
        <f t="shared" ref="I2242:I2305" si="140">IF(AND(ISNUMBER(E2242),ISNUMBER(F2242)),E2242-F2242,"")</f>
        <v>10.8</v>
      </c>
      <c r="J2242" s="5" t="str">
        <f>IF(H2242="否","不适用",IF(AND(ISNUMBER(E2242),ISNUMBER(F2242)),IF(I2242&gt;规则与名单!$B$2,"是","否"),"未判定"))</f>
        <v>不适用</v>
      </c>
      <c r="K2242" s="5" t="str">
        <f t="shared" ref="K2242:K2305" si="141">IF(J2242="是",IF(ISNUMBER(F2242),"测试日GPS","缺失"),IF(ISNUMBER(G2242),"非测试日纯氢",IF(AND(H2242="是",J2242="未判定"),IF(ISNUMBER(F2242),"测试名单无纯氢GPS","缺失"),IF(ISNUMBER(E2242),"非测试日仪表","缺失"))))</f>
        <v>非测试日纯氢</v>
      </c>
      <c r="L2242" s="6">
        <f t="shared" ref="L2242:L2305" si="142">IF(K2242="缺失","",IF(K2242="非测试日纯氢",G2242,IF(K2242="非测试日仪表",E2242,F2242)))</f>
        <v>49.8</v>
      </c>
      <c r="M2242" s="5">
        <f t="shared" ref="M2242:M2305" si="143">IF(K2242="缺失",1,0)</f>
        <v>0</v>
      </c>
      <c r="N2242" s="5" t="s">
        <v>10068</v>
      </c>
      <c r="O2242" s="5" t="s">
        <v>10069</v>
      </c>
      <c r="P2242" s="5" t="s">
        <v>10070</v>
      </c>
    </row>
    <row r="2243" ht="19" customHeight="1" spans="1:16">
      <c r="A2243" s="5">
        <v>90</v>
      </c>
      <c r="B2243" s="5" t="s">
        <v>295</v>
      </c>
      <c r="C2243" s="5" t="s">
        <v>253</v>
      </c>
      <c r="D2243" s="8" t="s">
        <v>472</v>
      </c>
      <c r="E2243" s="6">
        <v>93.2</v>
      </c>
      <c r="F2243" s="6">
        <v>88</v>
      </c>
      <c r="G2243" s="6">
        <v>16</v>
      </c>
      <c r="H2243" s="5" t="s">
        <v>120</v>
      </c>
      <c r="I2243" s="6">
        <f t="shared" si="140"/>
        <v>5.2</v>
      </c>
      <c r="J2243" s="5" t="str">
        <f>IF(H2243="否","不适用",IF(AND(ISNUMBER(E2243),ISNUMBER(F2243)),IF(I2243&gt;规则与名单!$B$2,"是","否"),"未判定"))</f>
        <v>不适用</v>
      </c>
      <c r="K2243" s="5" t="str">
        <f t="shared" si="141"/>
        <v>非测试日纯氢</v>
      </c>
      <c r="L2243" s="6">
        <f t="shared" si="142"/>
        <v>16</v>
      </c>
      <c r="M2243" s="5">
        <f t="shared" si="143"/>
        <v>0</v>
      </c>
      <c r="N2243" s="5" t="s">
        <v>10071</v>
      </c>
      <c r="O2243" s="5" t="s">
        <v>10072</v>
      </c>
      <c r="P2243" s="5" t="s">
        <v>10073</v>
      </c>
    </row>
    <row r="2244" ht="19" customHeight="1" spans="1:16">
      <c r="A2244" s="5">
        <v>90</v>
      </c>
      <c r="B2244" s="5" t="s">
        <v>295</v>
      </c>
      <c r="C2244" s="5" t="s">
        <v>253</v>
      </c>
      <c r="D2244" s="8" t="s">
        <v>466</v>
      </c>
      <c r="E2244" s="6">
        <v>186.3</v>
      </c>
      <c r="F2244" s="6">
        <v>175.9</v>
      </c>
      <c r="G2244" s="6">
        <v>30.4</v>
      </c>
      <c r="H2244" s="5" t="s">
        <v>120</v>
      </c>
      <c r="I2244" s="6">
        <f t="shared" si="140"/>
        <v>10.4</v>
      </c>
      <c r="J2244" s="5" t="str">
        <f>IF(H2244="否","不适用",IF(AND(ISNUMBER(E2244),ISNUMBER(F2244)),IF(I2244&gt;规则与名单!$B$2,"是","否"),"未判定"))</f>
        <v>不适用</v>
      </c>
      <c r="K2244" s="5" t="str">
        <f t="shared" si="141"/>
        <v>非测试日纯氢</v>
      </c>
      <c r="L2244" s="6">
        <f t="shared" si="142"/>
        <v>30.4</v>
      </c>
      <c r="M2244" s="5">
        <f t="shared" si="143"/>
        <v>0</v>
      </c>
      <c r="N2244" s="5" t="s">
        <v>10074</v>
      </c>
      <c r="O2244" s="5" t="s">
        <v>10075</v>
      </c>
      <c r="P2244" s="5" t="s">
        <v>10076</v>
      </c>
    </row>
    <row r="2245" ht="19" customHeight="1" spans="1:16">
      <c r="A2245" s="5">
        <v>90</v>
      </c>
      <c r="B2245" s="5" t="s">
        <v>295</v>
      </c>
      <c r="C2245" s="5" t="s">
        <v>253</v>
      </c>
      <c r="D2245" s="8" t="s">
        <v>333</v>
      </c>
      <c r="E2245" s="6">
        <v>180.4</v>
      </c>
      <c r="F2245" s="6">
        <v>345.2</v>
      </c>
      <c r="G2245" s="6">
        <v>13.9</v>
      </c>
      <c r="H2245" s="5" t="s">
        <v>120</v>
      </c>
      <c r="I2245" s="6">
        <f t="shared" si="140"/>
        <v>-164.8</v>
      </c>
      <c r="J2245" s="5" t="str">
        <f>IF(H2245="否","不适用",IF(AND(ISNUMBER(E2245),ISNUMBER(F2245)),IF(I2245&gt;规则与名单!$B$2,"是","否"),"未判定"))</f>
        <v>不适用</v>
      </c>
      <c r="K2245" s="5" t="str">
        <f t="shared" si="141"/>
        <v>非测试日纯氢</v>
      </c>
      <c r="L2245" s="6">
        <f t="shared" si="142"/>
        <v>13.9</v>
      </c>
      <c r="M2245" s="5">
        <f t="shared" si="143"/>
        <v>0</v>
      </c>
      <c r="N2245" s="5" t="s">
        <v>10077</v>
      </c>
      <c r="O2245" s="5" t="s">
        <v>10078</v>
      </c>
      <c r="P2245" s="5" t="s">
        <v>10079</v>
      </c>
    </row>
    <row r="2246" ht="19" customHeight="1" spans="1:16">
      <c r="A2246" s="5">
        <v>90</v>
      </c>
      <c r="B2246" s="5" t="s">
        <v>295</v>
      </c>
      <c r="C2246" s="5" t="s">
        <v>253</v>
      </c>
      <c r="D2246" s="8" t="s">
        <v>175</v>
      </c>
      <c r="E2246" s="6">
        <v>342.7</v>
      </c>
      <c r="F2246" s="6">
        <v>323.7</v>
      </c>
      <c r="G2246" s="6">
        <v>51</v>
      </c>
      <c r="H2246" s="5" t="s">
        <v>120</v>
      </c>
      <c r="I2246" s="6">
        <f t="shared" si="140"/>
        <v>19</v>
      </c>
      <c r="J2246" s="5" t="str">
        <f>IF(H2246="否","不适用",IF(AND(ISNUMBER(E2246),ISNUMBER(F2246)),IF(I2246&gt;规则与名单!$B$2,"是","否"),"未判定"))</f>
        <v>不适用</v>
      </c>
      <c r="K2246" s="5" t="str">
        <f t="shared" si="141"/>
        <v>非测试日纯氢</v>
      </c>
      <c r="L2246" s="6">
        <f t="shared" si="142"/>
        <v>51</v>
      </c>
      <c r="M2246" s="5">
        <f t="shared" si="143"/>
        <v>0</v>
      </c>
      <c r="N2246" s="5" t="s">
        <v>10080</v>
      </c>
      <c r="O2246" s="5" t="s">
        <v>10081</v>
      </c>
      <c r="P2246" s="5" t="s">
        <v>10082</v>
      </c>
    </row>
    <row r="2247" ht="19" customHeight="1" spans="1:16">
      <c r="A2247" s="5">
        <v>90</v>
      </c>
      <c r="B2247" s="5" t="s">
        <v>295</v>
      </c>
      <c r="C2247" s="5" t="s">
        <v>253</v>
      </c>
      <c r="D2247" s="8" t="s">
        <v>3402</v>
      </c>
      <c r="E2247" s="6"/>
      <c r="F2247" s="6">
        <v>0</v>
      </c>
      <c r="G2247" s="6"/>
      <c r="H2247" s="5" t="s">
        <v>120</v>
      </c>
      <c r="I2247" s="6" t="str">
        <f t="shared" si="140"/>
        <v/>
      </c>
      <c r="J2247" s="5" t="str">
        <f>IF(H2247="否","不适用",IF(AND(ISNUMBER(E2247),ISNUMBER(F2247)),IF(I2247&gt;规则与名单!$B$2,"是","否"),"未判定"))</f>
        <v>不适用</v>
      </c>
      <c r="K2247" s="5" t="str">
        <f t="shared" si="141"/>
        <v>缺失</v>
      </c>
      <c r="L2247" s="6" t="str">
        <f t="shared" si="142"/>
        <v/>
      </c>
      <c r="M2247" s="5">
        <f t="shared" si="143"/>
        <v>1</v>
      </c>
      <c r="N2247" s="5" t="s">
        <v>10083</v>
      </c>
      <c r="O2247" s="5" t="s">
        <v>10084</v>
      </c>
      <c r="P2247" s="5" t="s">
        <v>10085</v>
      </c>
    </row>
    <row r="2248" ht="19" customHeight="1" spans="1:16">
      <c r="A2248" s="5">
        <v>90</v>
      </c>
      <c r="B2248" s="5" t="s">
        <v>295</v>
      </c>
      <c r="C2248" s="5" t="s">
        <v>253</v>
      </c>
      <c r="D2248" s="8" t="s">
        <v>487</v>
      </c>
      <c r="E2248" s="6">
        <v>307.4</v>
      </c>
      <c r="F2248" s="6">
        <v>289.9</v>
      </c>
      <c r="G2248" s="6">
        <v>75.2</v>
      </c>
      <c r="H2248" s="5" t="s">
        <v>120</v>
      </c>
      <c r="I2248" s="6">
        <f t="shared" si="140"/>
        <v>17.5</v>
      </c>
      <c r="J2248" s="5" t="str">
        <f>IF(H2248="否","不适用",IF(AND(ISNUMBER(E2248),ISNUMBER(F2248)),IF(I2248&gt;规则与名单!$B$2,"是","否"),"未判定"))</f>
        <v>不适用</v>
      </c>
      <c r="K2248" s="5" t="str">
        <f t="shared" si="141"/>
        <v>非测试日纯氢</v>
      </c>
      <c r="L2248" s="6">
        <f t="shared" si="142"/>
        <v>75.2</v>
      </c>
      <c r="M2248" s="5">
        <f t="shared" si="143"/>
        <v>0</v>
      </c>
      <c r="N2248" s="5" t="s">
        <v>10086</v>
      </c>
      <c r="O2248" s="5" t="s">
        <v>10087</v>
      </c>
      <c r="P2248" s="5" t="s">
        <v>10088</v>
      </c>
    </row>
    <row r="2249" ht="19" customHeight="1" spans="1:16">
      <c r="A2249" s="5">
        <v>90</v>
      </c>
      <c r="B2249" s="5" t="s">
        <v>295</v>
      </c>
      <c r="C2249" s="5" t="s">
        <v>253</v>
      </c>
      <c r="D2249" s="8" t="s">
        <v>121</v>
      </c>
      <c r="E2249" s="6">
        <v>114.5</v>
      </c>
      <c r="F2249" s="6">
        <v>108.2</v>
      </c>
      <c r="G2249" s="6">
        <v>14.5</v>
      </c>
      <c r="H2249" s="5" t="s">
        <v>120</v>
      </c>
      <c r="I2249" s="6">
        <f t="shared" si="140"/>
        <v>6.3</v>
      </c>
      <c r="J2249" s="5" t="str">
        <f>IF(H2249="否","不适用",IF(AND(ISNUMBER(E2249),ISNUMBER(F2249)),IF(I2249&gt;规则与名单!$B$2,"是","否"),"未判定"))</f>
        <v>不适用</v>
      </c>
      <c r="K2249" s="5" t="str">
        <f t="shared" si="141"/>
        <v>非测试日纯氢</v>
      </c>
      <c r="L2249" s="6">
        <f t="shared" si="142"/>
        <v>14.5</v>
      </c>
      <c r="M2249" s="5">
        <f t="shared" si="143"/>
        <v>0</v>
      </c>
      <c r="N2249" s="5" t="s">
        <v>10089</v>
      </c>
      <c r="O2249" s="5" t="s">
        <v>10090</v>
      </c>
      <c r="P2249" s="5" t="s">
        <v>10091</v>
      </c>
    </row>
    <row r="2250" ht="19" customHeight="1" spans="1:16">
      <c r="A2250" s="5">
        <v>90</v>
      </c>
      <c r="B2250" s="5" t="s">
        <v>295</v>
      </c>
      <c r="C2250" s="5" t="s">
        <v>253</v>
      </c>
      <c r="D2250" s="8" t="s">
        <v>170</v>
      </c>
      <c r="E2250" s="6">
        <v>182.9</v>
      </c>
      <c r="F2250" s="6">
        <v>172.9</v>
      </c>
      <c r="G2250" s="6">
        <v>15.2</v>
      </c>
      <c r="H2250" s="5" t="s">
        <v>120</v>
      </c>
      <c r="I2250" s="6">
        <f t="shared" si="140"/>
        <v>10</v>
      </c>
      <c r="J2250" s="5" t="str">
        <f>IF(H2250="否","不适用",IF(AND(ISNUMBER(E2250),ISNUMBER(F2250)),IF(I2250&gt;规则与名单!$B$2,"是","否"),"未判定"))</f>
        <v>不适用</v>
      </c>
      <c r="K2250" s="5" t="str">
        <f t="shared" si="141"/>
        <v>非测试日纯氢</v>
      </c>
      <c r="L2250" s="6">
        <f t="shared" si="142"/>
        <v>15.2</v>
      </c>
      <c r="M2250" s="5">
        <f t="shared" si="143"/>
        <v>0</v>
      </c>
      <c r="N2250" s="5" t="s">
        <v>10092</v>
      </c>
      <c r="O2250" s="5" t="s">
        <v>10093</v>
      </c>
      <c r="P2250" s="5" t="s">
        <v>10094</v>
      </c>
    </row>
    <row r="2251" ht="19" customHeight="1" spans="1:16">
      <c r="A2251" s="5">
        <v>90</v>
      </c>
      <c r="B2251" s="5" t="s">
        <v>295</v>
      </c>
      <c r="C2251" s="5" t="s">
        <v>253</v>
      </c>
      <c r="D2251" s="8" t="s">
        <v>644</v>
      </c>
      <c r="E2251" s="6">
        <v>252.6</v>
      </c>
      <c r="F2251" s="6">
        <v>238.4</v>
      </c>
      <c r="G2251" s="6">
        <v>52.5</v>
      </c>
      <c r="H2251" s="5" t="s">
        <v>120</v>
      </c>
      <c r="I2251" s="6">
        <f t="shared" si="140"/>
        <v>14.2</v>
      </c>
      <c r="J2251" s="5" t="str">
        <f>IF(H2251="否","不适用",IF(AND(ISNUMBER(E2251),ISNUMBER(F2251)),IF(I2251&gt;规则与名单!$B$2,"是","否"),"未判定"))</f>
        <v>不适用</v>
      </c>
      <c r="K2251" s="5" t="str">
        <f t="shared" si="141"/>
        <v>非测试日纯氢</v>
      </c>
      <c r="L2251" s="6">
        <f t="shared" si="142"/>
        <v>52.5</v>
      </c>
      <c r="M2251" s="5">
        <f t="shared" si="143"/>
        <v>0</v>
      </c>
      <c r="N2251" s="5" t="s">
        <v>10095</v>
      </c>
      <c r="O2251" s="5" t="s">
        <v>10096</v>
      </c>
      <c r="P2251" s="5" t="s">
        <v>10097</v>
      </c>
    </row>
    <row r="2252" ht="19" customHeight="1" spans="1:16">
      <c r="A2252" s="5">
        <v>90</v>
      </c>
      <c r="B2252" s="5" t="s">
        <v>295</v>
      </c>
      <c r="C2252" s="5" t="s">
        <v>253</v>
      </c>
      <c r="D2252" s="8" t="s">
        <v>3418</v>
      </c>
      <c r="E2252" s="6"/>
      <c r="F2252" s="6">
        <v>0</v>
      </c>
      <c r="G2252" s="6"/>
      <c r="H2252" s="5" t="s">
        <v>120</v>
      </c>
      <c r="I2252" s="6" t="str">
        <f t="shared" si="140"/>
        <v/>
      </c>
      <c r="J2252" s="5" t="str">
        <f>IF(H2252="否","不适用",IF(AND(ISNUMBER(E2252),ISNUMBER(F2252)),IF(I2252&gt;规则与名单!$B$2,"是","否"),"未判定"))</f>
        <v>不适用</v>
      </c>
      <c r="K2252" s="5" t="str">
        <f t="shared" si="141"/>
        <v>缺失</v>
      </c>
      <c r="L2252" s="6" t="str">
        <f t="shared" si="142"/>
        <v/>
      </c>
      <c r="M2252" s="5">
        <f t="shared" si="143"/>
        <v>1</v>
      </c>
      <c r="N2252" s="5" t="s">
        <v>10098</v>
      </c>
      <c r="O2252" s="5" t="s">
        <v>10099</v>
      </c>
      <c r="P2252" s="5" t="s">
        <v>10100</v>
      </c>
    </row>
    <row r="2253" ht="19" customHeight="1" spans="1:16">
      <c r="A2253" s="5">
        <v>90</v>
      </c>
      <c r="B2253" s="5" t="s">
        <v>295</v>
      </c>
      <c r="C2253" s="5" t="s">
        <v>253</v>
      </c>
      <c r="D2253" s="8" t="s">
        <v>3422</v>
      </c>
      <c r="E2253" s="6">
        <v>351.8</v>
      </c>
      <c r="F2253" s="6">
        <v>332.4</v>
      </c>
      <c r="G2253" s="6">
        <v>113.1</v>
      </c>
      <c r="H2253" s="5" t="s">
        <v>120</v>
      </c>
      <c r="I2253" s="6">
        <f t="shared" si="140"/>
        <v>19.4</v>
      </c>
      <c r="J2253" s="5" t="str">
        <f>IF(H2253="否","不适用",IF(AND(ISNUMBER(E2253),ISNUMBER(F2253)),IF(I2253&gt;规则与名单!$B$2,"是","否"),"未判定"))</f>
        <v>不适用</v>
      </c>
      <c r="K2253" s="5" t="str">
        <f t="shared" si="141"/>
        <v>非测试日纯氢</v>
      </c>
      <c r="L2253" s="6">
        <f t="shared" si="142"/>
        <v>113.1</v>
      </c>
      <c r="M2253" s="5">
        <f t="shared" si="143"/>
        <v>0</v>
      </c>
      <c r="N2253" s="5" t="s">
        <v>10101</v>
      </c>
      <c r="O2253" s="5" t="s">
        <v>10102</v>
      </c>
      <c r="P2253" s="5" t="s">
        <v>10103</v>
      </c>
    </row>
    <row r="2254" ht="19" customHeight="1" spans="1:16">
      <c r="A2254" s="5">
        <v>90</v>
      </c>
      <c r="B2254" s="5" t="s">
        <v>295</v>
      </c>
      <c r="C2254" s="5" t="s">
        <v>253</v>
      </c>
      <c r="D2254" s="8" t="s">
        <v>336</v>
      </c>
      <c r="E2254" s="6">
        <v>126.7</v>
      </c>
      <c r="F2254" s="6">
        <v>119.7</v>
      </c>
      <c r="G2254" s="6">
        <v>18.7</v>
      </c>
      <c r="H2254" s="5" t="s">
        <v>120</v>
      </c>
      <c r="I2254" s="6">
        <f t="shared" si="140"/>
        <v>7</v>
      </c>
      <c r="J2254" s="5" t="str">
        <f>IF(H2254="否","不适用",IF(AND(ISNUMBER(E2254),ISNUMBER(F2254)),IF(I2254&gt;规则与名单!$B$2,"是","否"),"未判定"))</f>
        <v>不适用</v>
      </c>
      <c r="K2254" s="5" t="str">
        <f t="shared" si="141"/>
        <v>非测试日纯氢</v>
      </c>
      <c r="L2254" s="6">
        <f t="shared" si="142"/>
        <v>18.7</v>
      </c>
      <c r="M2254" s="5">
        <f t="shared" si="143"/>
        <v>0</v>
      </c>
      <c r="N2254" s="5" t="s">
        <v>10104</v>
      </c>
      <c r="O2254" s="5" t="s">
        <v>10105</v>
      </c>
      <c r="P2254" s="5" t="s">
        <v>10106</v>
      </c>
    </row>
    <row r="2255" ht="19" customHeight="1" spans="1:16">
      <c r="A2255" s="5">
        <v>90</v>
      </c>
      <c r="B2255" s="5" t="s">
        <v>295</v>
      </c>
      <c r="C2255" s="5" t="s">
        <v>253</v>
      </c>
      <c r="D2255" s="8" t="s">
        <v>653</v>
      </c>
      <c r="E2255" s="6">
        <v>292.3</v>
      </c>
      <c r="F2255" s="6">
        <v>276.2</v>
      </c>
      <c r="G2255" s="6">
        <v>100.1</v>
      </c>
      <c r="H2255" s="5" t="s">
        <v>120</v>
      </c>
      <c r="I2255" s="6">
        <f t="shared" si="140"/>
        <v>16.1</v>
      </c>
      <c r="J2255" s="5" t="str">
        <f>IF(H2255="否","不适用",IF(AND(ISNUMBER(E2255),ISNUMBER(F2255)),IF(I2255&gt;规则与名单!$B$2,"是","否"),"未判定"))</f>
        <v>不适用</v>
      </c>
      <c r="K2255" s="5" t="str">
        <f t="shared" si="141"/>
        <v>非测试日纯氢</v>
      </c>
      <c r="L2255" s="6">
        <f t="shared" si="142"/>
        <v>100.1</v>
      </c>
      <c r="M2255" s="5">
        <f t="shared" si="143"/>
        <v>0</v>
      </c>
      <c r="N2255" s="5" t="s">
        <v>10107</v>
      </c>
      <c r="O2255" s="5" t="s">
        <v>10108</v>
      </c>
      <c r="P2255" s="5" t="s">
        <v>10109</v>
      </c>
    </row>
    <row r="2256" ht="19" customHeight="1" spans="1:16">
      <c r="A2256" s="5">
        <v>90</v>
      </c>
      <c r="B2256" s="5" t="s">
        <v>295</v>
      </c>
      <c r="C2256" s="5" t="s">
        <v>253</v>
      </c>
      <c r="D2256" s="8" t="s">
        <v>140</v>
      </c>
      <c r="E2256" s="6">
        <v>164.8</v>
      </c>
      <c r="F2256" s="6">
        <v>154.2</v>
      </c>
      <c r="G2256" s="6">
        <v>78.7</v>
      </c>
      <c r="H2256" s="5" t="s">
        <v>120</v>
      </c>
      <c r="I2256" s="6">
        <f t="shared" si="140"/>
        <v>10.6</v>
      </c>
      <c r="J2256" s="5" t="str">
        <f>IF(H2256="否","不适用",IF(AND(ISNUMBER(E2256),ISNUMBER(F2256)),IF(I2256&gt;规则与名单!$B$2,"是","否"),"未判定"))</f>
        <v>不适用</v>
      </c>
      <c r="K2256" s="5" t="str">
        <f t="shared" si="141"/>
        <v>非测试日纯氢</v>
      </c>
      <c r="L2256" s="6">
        <f t="shared" si="142"/>
        <v>78.7</v>
      </c>
      <c r="M2256" s="5">
        <f t="shared" si="143"/>
        <v>0</v>
      </c>
      <c r="N2256" s="5" t="s">
        <v>10110</v>
      </c>
      <c r="O2256" s="5" t="s">
        <v>10111</v>
      </c>
      <c r="P2256" s="5" t="s">
        <v>10112</v>
      </c>
    </row>
    <row r="2257" ht="19" customHeight="1" spans="1:16">
      <c r="A2257" s="5">
        <v>90</v>
      </c>
      <c r="B2257" s="5" t="s">
        <v>295</v>
      </c>
      <c r="C2257" s="5" t="s">
        <v>253</v>
      </c>
      <c r="D2257" s="8" t="s">
        <v>115</v>
      </c>
      <c r="E2257" s="6">
        <v>274</v>
      </c>
      <c r="F2257" s="6">
        <v>257.8</v>
      </c>
      <c r="G2257" s="6">
        <v>87.3</v>
      </c>
      <c r="H2257" s="5" t="s">
        <v>120</v>
      </c>
      <c r="I2257" s="6">
        <f t="shared" si="140"/>
        <v>16.2</v>
      </c>
      <c r="J2257" s="5" t="str">
        <f>IF(H2257="否","不适用",IF(AND(ISNUMBER(E2257),ISNUMBER(F2257)),IF(I2257&gt;规则与名单!$B$2,"是","否"),"未判定"))</f>
        <v>不适用</v>
      </c>
      <c r="K2257" s="5" t="str">
        <f t="shared" si="141"/>
        <v>非测试日纯氢</v>
      </c>
      <c r="L2257" s="6">
        <f t="shared" si="142"/>
        <v>87.3</v>
      </c>
      <c r="M2257" s="5">
        <f t="shared" si="143"/>
        <v>0</v>
      </c>
      <c r="N2257" s="5" t="s">
        <v>10113</v>
      </c>
      <c r="O2257" s="5" t="s">
        <v>10114</v>
      </c>
      <c r="P2257" s="5" t="s">
        <v>10115</v>
      </c>
    </row>
    <row r="2258" ht="19" customHeight="1" spans="1:16">
      <c r="A2258" s="5">
        <v>91</v>
      </c>
      <c r="B2258" s="5" t="s">
        <v>299</v>
      </c>
      <c r="C2258" s="5" t="s">
        <v>253</v>
      </c>
      <c r="D2258" s="8" t="s">
        <v>114</v>
      </c>
      <c r="E2258" s="6">
        <v>93.4</v>
      </c>
      <c r="F2258" s="6">
        <v>88.1</v>
      </c>
      <c r="G2258" s="6">
        <v>31.8</v>
      </c>
      <c r="H2258" s="5" t="s">
        <v>120</v>
      </c>
      <c r="I2258" s="6">
        <f t="shared" si="140"/>
        <v>5.30000000000001</v>
      </c>
      <c r="J2258" s="5" t="str">
        <f>IF(H2258="否","不适用",IF(AND(ISNUMBER(E2258),ISNUMBER(F2258)),IF(I2258&gt;规则与名单!$B$2,"是","否"),"未判定"))</f>
        <v>不适用</v>
      </c>
      <c r="K2258" s="5" t="str">
        <f t="shared" si="141"/>
        <v>非测试日纯氢</v>
      </c>
      <c r="L2258" s="6">
        <f t="shared" si="142"/>
        <v>31.8</v>
      </c>
      <c r="M2258" s="5">
        <f t="shared" si="143"/>
        <v>0</v>
      </c>
      <c r="N2258" s="5" t="s">
        <v>10116</v>
      </c>
      <c r="O2258" s="5" t="s">
        <v>10117</v>
      </c>
      <c r="P2258" s="5" t="s">
        <v>10118</v>
      </c>
    </row>
    <row r="2259" ht="19" customHeight="1" spans="1:16">
      <c r="A2259" s="5">
        <v>91</v>
      </c>
      <c r="B2259" s="5" t="s">
        <v>299</v>
      </c>
      <c r="C2259" s="5" t="s">
        <v>253</v>
      </c>
      <c r="D2259" s="8" t="s">
        <v>605</v>
      </c>
      <c r="E2259" s="6">
        <v>93.2</v>
      </c>
      <c r="F2259" s="6">
        <v>88.2</v>
      </c>
      <c r="G2259" s="6">
        <v>47.2</v>
      </c>
      <c r="H2259" s="5" t="s">
        <v>120</v>
      </c>
      <c r="I2259" s="6">
        <f t="shared" si="140"/>
        <v>5</v>
      </c>
      <c r="J2259" s="5" t="str">
        <f>IF(H2259="否","不适用",IF(AND(ISNUMBER(E2259),ISNUMBER(F2259)),IF(I2259&gt;规则与名单!$B$2,"是","否"),"未判定"))</f>
        <v>不适用</v>
      </c>
      <c r="K2259" s="5" t="str">
        <f t="shared" si="141"/>
        <v>非测试日纯氢</v>
      </c>
      <c r="L2259" s="6">
        <f t="shared" si="142"/>
        <v>47.2</v>
      </c>
      <c r="M2259" s="5">
        <f t="shared" si="143"/>
        <v>0</v>
      </c>
      <c r="N2259" s="5" t="s">
        <v>10119</v>
      </c>
      <c r="O2259" s="5" t="s">
        <v>10120</v>
      </c>
      <c r="P2259" s="5" t="s">
        <v>10121</v>
      </c>
    </row>
    <row r="2260" ht="19" customHeight="1" spans="1:16">
      <c r="A2260" s="5">
        <v>91</v>
      </c>
      <c r="B2260" s="5" t="s">
        <v>299</v>
      </c>
      <c r="C2260" s="5" t="s">
        <v>253</v>
      </c>
      <c r="D2260" s="8" t="s">
        <v>186</v>
      </c>
      <c r="E2260" s="6">
        <v>38.3</v>
      </c>
      <c r="F2260" s="6">
        <v>36.2</v>
      </c>
      <c r="G2260" s="6">
        <v>27.6</v>
      </c>
      <c r="H2260" s="5" t="s">
        <v>120</v>
      </c>
      <c r="I2260" s="6">
        <f t="shared" si="140"/>
        <v>2.09999999999999</v>
      </c>
      <c r="J2260" s="5" t="str">
        <f>IF(H2260="否","不适用",IF(AND(ISNUMBER(E2260),ISNUMBER(F2260)),IF(I2260&gt;规则与名单!$B$2,"是","否"),"未判定"))</f>
        <v>不适用</v>
      </c>
      <c r="K2260" s="5" t="str">
        <f t="shared" si="141"/>
        <v>非测试日纯氢</v>
      </c>
      <c r="L2260" s="6">
        <f t="shared" si="142"/>
        <v>27.6</v>
      </c>
      <c r="M2260" s="5">
        <f t="shared" si="143"/>
        <v>0</v>
      </c>
      <c r="N2260" s="5" t="s">
        <v>10122</v>
      </c>
      <c r="O2260" s="5" t="s">
        <v>10123</v>
      </c>
      <c r="P2260" s="5" t="s">
        <v>10124</v>
      </c>
    </row>
    <row r="2261" ht="19" customHeight="1" spans="1:16">
      <c r="A2261" s="5">
        <v>91</v>
      </c>
      <c r="B2261" s="5" t="s">
        <v>299</v>
      </c>
      <c r="C2261" s="5" t="s">
        <v>253</v>
      </c>
      <c r="D2261" s="8" t="s">
        <v>165</v>
      </c>
      <c r="E2261" s="6">
        <v>0</v>
      </c>
      <c r="F2261" s="6">
        <v>0</v>
      </c>
      <c r="G2261" s="6"/>
      <c r="H2261" s="5" t="s">
        <v>120</v>
      </c>
      <c r="I2261" s="6">
        <f t="shared" si="140"/>
        <v>0</v>
      </c>
      <c r="J2261" s="5" t="str">
        <f>IF(H2261="否","不适用",IF(AND(ISNUMBER(E2261),ISNUMBER(F2261)),IF(I2261&gt;规则与名单!$B$2,"是","否"),"未判定"))</f>
        <v>不适用</v>
      </c>
      <c r="K2261" s="5" t="str">
        <f t="shared" si="141"/>
        <v>非测试日仪表</v>
      </c>
      <c r="L2261" s="6">
        <f t="shared" si="142"/>
        <v>0</v>
      </c>
      <c r="M2261" s="5">
        <f t="shared" si="143"/>
        <v>0</v>
      </c>
      <c r="N2261" s="5" t="s">
        <v>10125</v>
      </c>
      <c r="O2261" s="5" t="s">
        <v>10126</v>
      </c>
      <c r="P2261" s="5" t="s">
        <v>10127</v>
      </c>
    </row>
    <row r="2262" ht="19" customHeight="1" spans="1:16">
      <c r="A2262" s="5">
        <v>92</v>
      </c>
      <c r="B2262" s="5" t="s">
        <v>303</v>
      </c>
      <c r="C2262" s="5" t="s">
        <v>253</v>
      </c>
      <c r="D2262" s="8" t="s">
        <v>114</v>
      </c>
      <c r="E2262" s="6">
        <v>101</v>
      </c>
      <c r="F2262" s="6">
        <v>95.8</v>
      </c>
      <c r="G2262" s="6">
        <v>13.9</v>
      </c>
      <c r="H2262" s="5" t="s">
        <v>113</v>
      </c>
      <c r="I2262" s="6">
        <f t="shared" si="140"/>
        <v>5.2</v>
      </c>
      <c r="J2262" s="5" t="str">
        <f>IF(H2262="否","不适用",IF(AND(ISNUMBER(E2262),ISNUMBER(F2262)),IF(I2262&gt;规则与名单!$B$2,"是","否"),"未判定"))</f>
        <v>否</v>
      </c>
      <c r="K2262" s="5" t="str">
        <f t="shared" si="141"/>
        <v>非测试日纯氢</v>
      </c>
      <c r="L2262" s="6">
        <f t="shared" si="142"/>
        <v>13.9</v>
      </c>
      <c r="M2262" s="5">
        <f t="shared" si="143"/>
        <v>0</v>
      </c>
      <c r="N2262" s="5" t="s">
        <v>10128</v>
      </c>
      <c r="O2262" s="5" t="s">
        <v>10129</v>
      </c>
      <c r="P2262" s="5" t="s">
        <v>10130</v>
      </c>
    </row>
    <row r="2263" ht="19" customHeight="1" spans="1:16">
      <c r="A2263" s="5">
        <v>92</v>
      </c>
      <c r="B2263" s="5" t="s">
        <v>303</v>
      </c>
      <c r="C2263" s="5" t="s">
        <v>253</v>
      </c>
      <c r="D2263" s="8" t="s">
        <v>605</v>
      </c>
      <c r="E2263" s="6">
        <v>132.6</v>
      </c>
      <c r="F2263" s="6">
        <v>125.3</v>
      </c>
      <c r="G2263" s="6">
        <v>18.8</v>
      </c>
      <c r="H2263" s="5" t="s">
        <v>113</v>
      </c>
      <c r="I2263" s="6">
        <f t="shared" si="140"/>
        <v>7.3</v>
      </c>
      <c r="J2263" s="5" t="str">
        <f>IF(H2263="否","不适用",IF(AND(ISNUMBER(E2263),ISNUMBER(F2263)),IF(I2263&gt;规则与名单!$B$2,"是","否"),"未判定"))</f>
        <v>否</v>
      </c>
      <c r="K2263" s="5" t="str">
        <f t="shared" si="141"/>
        <v>非测试日纯氢</v>
      </c>
      <c r="L2263" s="6">
        <f t="shared" si="142"/>
        <v>18.8</v>
      </c>
      <c r="M2263" s="5">
        <f t="shared" si="143"/>
        <v>0</v>
      </c>
      <c r="N2263" s="5" t="s">
        <v>10131</v>
      </c>
      <c r="O2263" s="5" t="s">
        <v>10132</v>
      </c>
      <c r="P2263" s="5" t="s">
        <v>10133</v>
      </c>
    </row>
    <row r="2264" ht="19" customHeight="1" spans="1:16">
      <c r="A2264" s="5">
        <v>92</v>
      </c>
      <c r="B2264" s="5" t="s">
        <v>303</v>
      </c>
      <c r="C2264" s="5" t="s">
        <v>253</v>
      </c>
      <c r="D2264" s="8" t="s">
        <v>186</v>
      </c>
      <c r="E2264" s="6">
        <v>127.1</v>
      </c>
      <c r="F2264" s="6">
        <v>120.4</v>
      </c>
      <c r="G2264" s="6">
        <v>17.8</v>
      </c>
      <c r="H2264" s="5" t="s">
        <v>113</v>
      </c>
      <c r="I2264" s="6">
        <f t="shared" si="140"/>
        <v>6.69999999999999</v>
      </c>
      <c r="J2264" s="5" t="str">
        <f>IF(H2264="否","不适用",IF(AND(ISNUMBER(E2264),ISNUMBER(F2264)),IF(I2264&gt;规则与名单!$B$2,"是","否"),"未判定"))</f>
        <v>否</v>
      </c>
      <c r="K2264" s="5" t="str">
        <f t="shared" si="141"/>
        <v>非测试日纯氢</v>
      </c>
      <c r="L2264" s="6">
        <f t="shared" si="142"/>
        <v>17.8</v>
      </c>
      <c r="M2264" s="5">
        <f t="shared" si="143"/>
        <v>0</v>
      </c>
      <c r="N2264" s="5" t="s">
        <v>10134</v>
      </c>
      <c r="O2264" s="5" t="s">
        <v>10135</v>
      </c>
      <c r="P2264" s="5" t="s">
        <v>10136</v>
      </c>
    </row>
    <row r="2265" ht="19" customHeight="1" spans="1:16">
      <c r="A2265" s="5">
        <v>92</v>
      </c>
      <c r="B2265" s="5" t="s">
        <v>303</v>
      </c>
      <c r="C2265" s="5" t="s">
        <v>253</v>
      </c>
      <c r="D2265" s="8" t="s">
        <v>165</v>
      </c>
      <c r="E2265" s="6">
        <v>0.9</v>
      </c>
      <c r="F2265" s="6">
        <v>0.8</v>
      </c>
      <c r="G2265" s="6">
        <v>0.3</v>
      </c>
      <c r="H2265" s="5" t="s">
        <v>113</v>
      </c>
      <c r="I2265" s="6">
        <f t="shared" si="140"/>
        <v>0.1</v>
      </c>
      <c r="J2265" s="5" t="str">
        <f>IF(H2265="否","不适用",IF(AND(ISNUMBER(E2265),ISNUMBER(F2265)),IF(I2265&gt;规则与名单!$B$2,"是","否"),"未判定"))</f>
        <v>否</v>
      </c>
      <c r="K2265" s="5" t="str">
        <f t="shared" si="141"/>
        <v>非测试日纯氢</v>
      </c>
      <c r="L2265" s="6">
        <f t="shared" si="142"/>
        <v>0.3</v>
      </c>
      <c r="M2265" s="5">
        <f t="shared" si="143"/>
        <v>0</v>
      </c>
      <c r="N2265" s="5" t="s">
        <v>10137</v>
      </c>
      <c r="O2265" s="5" t="s">
        <v>10138</v>
      </c>
      <c r="P2265" s="5" t="s">
        <v>10139</v>
      </c>
    </row>
    <row r="2266" ht="19" customHeight="1" spans="1:16">
      <c r="A2266" s="5">
        <v>92</v>
      </c>
      <c r="B2266" s="5" t="s">
        <v>303</v>
      </c>
      <c r="C2266" s="5" t="s">
        <v>253</v>
      </c>
      <c r="D2266" s="8" t="s">
        <v>151</v>
      </c>
      <c r="E2266" s="6">
        <v>386.5</v>
      </c>
      <c r="F2266" s="6">
        <v>366.8</v>
      </c>
      <c r="G2266" s="6">
        <v>337.5</v>
      </c>
      <c r="H2266" s="5" t="s">
        <v>113</v>
      </c>
      <c r="I2266" s="6">
        <f t="shared" si="140"/>
        <v>19.7</v>
      </c>
      <c r="J2266" s="5" t="str">
        <f>IF(H2266="否","不适用",IF(AND(ISNUMBER(E2266),ISNUMBER(F2266)),IF(I2266&gt;规则与名单!$B$2,"是","否"),"未判定"))</f>
        <v>否</v>
      </c>
      <c r="K2266" s="5" t="str">
        <f t="shared" si="141"/>
        <v>非测试日纯氢</v>
      </c>
      <c r="L2266" s="6">
        <f t="shared" si="142"/>
        <v>337.5</v>
      </c>
      <c r="M2266" s="5">
        <f t="shared" si="143"/>
        <v>0</v>
      </c>
      <c r="N2266" s="5" t="s">
        <v>10140</v>
      </c>
      <c r="O2266" s="5" t="s">
        <v>10141</v>
      </c>
      <c r="P2266" s="5" t="s">
        <v>10142</v>
      </c>
    </row>
    <row r="2267" ht="19" customHeight="1" spans="1:16">
      <c r="A2267" s="5">
        <v>93</v>
      </c>
      <c r="B2267" s="5" t="s">
        <v>305</v>
      </c>
      <c r="C2267" s="5" t="s">
        <v>253</v>
      </c>
      <c r="D2267" s="8" t="s">
        <v>114</v>
      </c>
      <c r="E2267" s="6">
        <v>0</v>
      </c>
      <c r="F2267" s="6">
        <v>0</v>
      </c>
      <c r="G2267" s="6"/>
      <c r="H2267" s="5" t="s">
        <v>120</v>
      </c>
      <c r="I2267" s="6">
        <f t="shared" si="140"/>
        <v>0</v>
      </c>
      <c r="J2267" s="5" t="str">
        <f>IF(H2267="否","不适用",IF(AND(ISNUMBER(E2267),ISNUMBER(F2267)),IF(I2267&gt;规则与名单!$B$2,"是","否"),"未判定"))</f>
        <v>不适用</v>
      </c>
      <c r="K2267" s="5" t="str">
        <f t="shared" si="141"/>
        <v>非测试日仪表</v>
      </c>
      <c r="L2267" s="6">
        <f t="shared" si="142"/>
        <v>0</v>
      </c>
      <c r="M2267" s="5">
        <f t="shared" si="143"/>
        <v>0</v>
      </c>
      <c r="N2267" s="5" t="s">
        <v>10143</v>
      </c>
      <c r="O2267" s="5" t="s">
        <v>10144</v>
      </c>
      <c r="P2267" s="5" t="s">
        <v>10145</v>
      </c>
    </row>
    <row r="2268" ht="19" customHeight="1" spans="1:16">
      <c r="A2268" s="5">
        <v>93</v>
      </c>
      <c r="B2268" s="5" t="s">
        <v>305</v>
      </c>
      <c r="C2268" s="5" t="s">
        <v>253</v>
      </c>
      <c r="D2268" s="8" t="s">
        <v>605</v>
      </c>
      <c r="E2268" s="6">
        <v>204.9</v>
      </c>
      <c r="F2268" s="6">
        <v>191.9</v>
      </c>
      <c r="G2268" s="6">
        <v>204.9</v>
      </c>
      <c r="H2268" s="5" t="s">
        <v>120</v>
      </c>
      <c r="I2268" s="6">
        <f t="shared" si="140"/>
        <v>13</v>
      </c>
      <c r="J2268" s="5" t="str">
        <f>IF(H2268="否","不适用",IF(AND(ISNUMBER(E2268),ISNUMBER(F2268)),IF(I2268&gt;规则与名单!$B$2,"是","否"),"未判定"))</f>
        <v>不适用</v>
      </c>
      <c r="K2268" s="5" t="str">
        <f t="shared" si="141"/>
        <v>非测试日纯氢</v>
      </c>
      <c r="L2268" s="6">
        <f t="shared" si="142"/>
        <v>204.9</v>
      </c>
      <c r="M2268" s="5">
        <f t="shared" si="143"/>
        <v>0</v>
      </c>
      <c r="N2268" s="5" t="s">
        <v>10146</v>
      </c>
      <c r="O2268" s="5" t="s">
        <v>10147</v>
      </c>
      <c r="P2268" s="5" t="s">
        <v>10148</v>
      </c>
    </row>
    <row r="2269" ht="19" customHeight="1" spans="1:16">
      <c r="A2269" s="5">
        <v>93</v>
      </c>
      <c r="B2269" s="5" t="s">
        <v>305</v>
      </c>
      <c r="C2269" s="5" t="s">
        <v>253</v>
      </c>
      <c r="D2269" s="8" t="s">
        <v>186</v>
      </c>
      <c r="E2269" s="6">
        <v>396.6</v>
      </c>
      <c r="F2269" s="6">
        <v>374.9</v>
      </c>
      <c r="G2269" s="6">
        <v>395.8</v>
      </c>
      <c r="H2269" s="5" t="s">
        <v>120</v>
      </c>
      <c r="I2269" s="6">
        <f t="shared" si="140"/>
        <v>21.7</v>
      </c>
      <c r="J2269" s="5" t="str">
        <f>IF(H2269="否","不适用",IF(AND(ISNUMBER(E2269),ISNUMBER(F2269)),IF(I2269&gt;规则与名单!$B$2,"是","否"),"未判定"))</f>
        <v>不适用</v>
      </c>
      <c r="K2269" s="5" t="str">
        <f t="shared" si="141"/>
        <v>非测试日纯氢</v>
      </c>
      <c r="L2269" s="6">
        <f t="shared" si="142"/>
        <v>395.8</v>
      </c>
      <c r="M2269" s="5">
        <f t="shared" si="143"/>
        <v>0</v>
      </c>
      <c r="N2269" s="5" t="s">
        <v>10149</v>
      </c>
      <c r="O2269" s="5" t="s">
        <v>10150</v>
      </c>
      <c r="P2269" s="5" t="s">
        <v>10151</v>
      </c>
    </row>
    <row r="2270" ht="19" customHeight="1" spans="1:16">
      <c r="A2270" s="5">
        <v>93</v>
      </c>
      <c r="B2270" s="5" t="s">
        <v>305</v>
      </c>
      <c r="C2270" s="5" t="s">
        <v>253</v>
      </c>
      <c r="D2270" s="8" t="s">
        <v>165</v>
      </c>
      <c r="E2270" s="6">
        <v>333.5</v>
      </c>
      <c r="F2270" s="6">
        <v>315.7</v>
      </c>
      <c r="G2270" s="6">
        <v>332.9</v>
      </c>
      <c r="H2270" s="5" t="s">
        <v>120</v>
      </c>
      <c r="I2270" s="6">
        <f t="shared" si="140"/>
        <v>17.8</v>
      </c>
      <c r="J2270" s="5" t="str">
        <f>IF(H2270="否","不适用",IF(AND(ISNUMBER(E2270),ISNUMBER(F2270)),IF(I2270&gt;规则与名单!$B$2,"是","否"),"未判定"))</f>
        <v>不适用</v>
      </c>
      <c r="K2270" s="5" t="str">
        <f t="shared" si="141"/>
        <v>非测试日纯氢</v>
      </c>
      <c r="L2270" s="6">
        <f t="shared" si="142"/>
        <v>332.9</v>
      </c>
      <c r="M2270" s="5">
        <f t="shared" si="143"/>
        <v>0</v>
      </c>
      <c r="N2270" s="5" t="s">
        <v>10152</v>
      </c>
      <c r="O2270" s="5" t="s">
        <v>10153</v>
      </c>
      <c r="P2270" s="5" t="s">
        <v>10154</v>
      </c>
    </row>
    <row r="2271" ht="19" customHeight="1" spans="1:16">
      <c r="A2271" s="5">
        <v>93</v>
      </c>
      <c r="B2271" s="5" t="s">
        <v>305</v>
      </c>
      <c r="C2271" s="5" t="s">
        <v>253</v>
      </c>
      <c r="D2271" s="8" t="s">
        <v>151</v>
      </c>
      <c r="E2271" s="6"/>
      <c r="F2271" s="6">
        <v>0</v>
      </c>
      <c r="G2271" s="6"/>
      <c r="H2271" s="5" t="s">
        <v>120</v>
      </c>
      <c r="I2271" s="6" t="str">
        <f t="shared" si="140"/>
        <v/>
      </c>
      <c r="J2271" s="5" t="str">
        <f>IF(H2271="否","不适用",IF(AND(ISNUMBER(E2271),ISNUMBER(F2271)),IF(I2271&gt;规则与名单!$B$2,"是","否"),"未判定"))</f>
        <v>不适用</v>
      </c>
      <c r="K2271" s="5" t="str">
        <f t="shared" si="141"/>
        <v>缺失</v>
      </c>
      <c r="L2271" s="6" t="str">
        <f t="shared" si="142"/>
        <v/>
      </c>
      <c r="M2271" s="5">
        <f t="shared" si="143"/>
        <v>1</v>
      </c>
      <c r="N2271" s="5" t="s">
        <v>10155</v>
      </c>
      <c r="O2271" s="5" t="s">
        <v>10156</v>
      </c>
      <c r="P2271" s="5" t="s">
        <v>10157</v>
      </c>
    </row>
    <row r="2272" ht="19" customHeight="1" spans="1:16">
      <c r="A2272" s="5">
        <v>93</v>
      </c>
      <c r="B2272" s="5" t="s">
        <v>305</v>
      </c>
      <c r="C2272" s="5" t="s">
        <v>253</v>
      </c>
      <c r="D2272" s="8" t="s">
        <v>3358</v>
      </c>
      <c r="E2272" s="6"/>
      <c r="F2272" s="6">
        <v>0</v>
      </c>
      <c r="G2272" s="6"/>
      <c r="H2272" s="5" t="s">
        <v>120</v>
      </c>
      <c r="I2272" s="6" t="str">
        <f t="shared" si="140"/>
        <v/>
      </c>
      <c r="J2272" s="5" t="str">
        <f>IF(H2272="否","不适用",IF(AND(ISNUMBER(E2272),ISNUMBER(F2272)),IF(I2272&gt;规则与名单!$B$2,"是","否"),"未判定"))</f>
        <v>不适用</v>
      </c>
      <c r="K2272" s="5" t="str">
        <f t="shared" si="141"/>
        <v>缺失</v>
      </c>
      <c r="L2272" s="6" t="str">
        <f t="shared" si="142"/>
        <v/>
      </c>
      <c r="M2272" s="5">
        <f t="shared" si="143"/>
        <v>1</v>
      </c>
      <c r="N2272" s="5" t="s">
        <v>10158</v>
      </c>
      <c r="O2272" s="5" t="s">
        <v>10159</v>
      </c>
      <c r="P2272" s="5" t="s">
        <v>10160</v>
      </c>
    </row>
    <row r="2273" ht="19" customHeight="1" spans="1:16">
      <c r="A2273" s="5">
        <v>93</v>
      </c>
      <c r="B2273" s="5" t="s">
        <v>305</v>
      </c>
      <c r="C2273" s="5" t="s">
        <v>253</v>
      </c>
      <c r="D2273" s="8" t="s">
        <v>272</v>
      </c>
      <c r="E2273" s="6">
        <v>54.4</v>
      </c>
      <c r="F2273" s="6">
        <v>51.7</v>
      </c>
      <c r="G2273" s="6">
        <v>50.1</v>
      </c>
      <c r="H2273" s="5" t="s">
        <v>120</v>
      </c>
      <c r="I2273" s="6">
        <f t="shared" si="140"/>
        <v>2.7</v>
      </c>
      <c r="J2273" s="5" t="str">
        <f>IF(H2273="否","不适用",IF(AND(ISNUMBER(E2273),ISNUMBER(F2273)),IF(I2273&gt;规则与名单!$B$2,"是","否"),"未判定"))</f>
        <v>不适用</v>
      </c>
      <c r="K2273" s="5" t="str">
        <f t="shared" si="141"/>
        <v>非测试日纯氢</v>
      </c>
      <c r="L2273" s="6">
        <f t="shared" si="142"/>
        <v>50.1</v>
      </c>
      <c r="M2273" s="5">
        <f t="shared" si="143"/>
        <v>0</v>
      </c>
      <c r="N2273" s="5" t="s">
        <v>10161</v>
      </c>
      <c r="O2273" s="5" t="s">
        <v>10162</v>
      </c>
      <c r="P2273" s="5" t="s">
        <v>10163</v>
      </c>
    </row>
    <row r="2274" ht="19" customHeight="1" spans="1:16">
      <c r="A2274" s="5">
        <v>93</v>
      </c>
      <c r="B2274" s="5" t="s">
        <v>305</v>
      </c>
      <c r="C2274" s="5" t="s">
        <v>253</v>
      </c>
      <c r="D2274" s="8" t="s">
        <v>506</v>
      </c>
      <c r="E2274" s="6">
        <v>217</v>
      </c>
      <c r="F2274" s="6">
        <v>205.7</v>
      </c>
      <c r="G2274" s="6">
        <v>216.5</v>
      </c>
      <c r="H2274" s="5" t="s">
        <v>120</v>
      </c>
      <c r="I2274" s="6">
        <f t="shared" si="140"/>
        <v>11.3</v>
      </c>
      <c r="J2274" s="5" t="str">
        <f>IF(H2274="否","不适用",IF(AND(ISNUMBER(E2274),ISNUMBER(F2274)),IF(I2274&gt;规则与名单!$B$2,"是","否"),"未判定"))</f>
        <v>不适用</v>
      </c>
      <c r="K2274" s="5" t="str">
        <f t="shared" si="141"/>
        <v>非测试日纯氢</v>
      </c>
      <c r="L2274" s="6">
        <f t="shared" si="142"/>
        <v>216.5</v>
      </c>
      <c r="M2274" s="5">
        <f t="shared" si="143"/>
        <v>0</v>
      </c>
      <c r="N2274" s="5" t="s">
        <v>10164</v>
      </c>
      <c r="O2274" s="5" t="s">
        <v>10165</v>
      </c>
      <c r="P2274" s="5" t="s">
        <v>10166</v>
      </c>
    </row>
    <row r="2275" ht="19" customHeight="1" spans="1:16">
      <c r="A2275" s="5">
        <v>93</v>
      </c>
      <c r="B2275" s="5" t="s">
        <v>305</v>
      </c>
      <c r="C2275" s="5" t="s">
        <v>253</v>
      </c>
      <c r="D2275" s="8" t="s">
        <v>673</v>
      </c>
      <c r="E2275" s="6">
        <v>820</v>
      </c>
      <c r="F2275" s="6">
        <v>774.2</v>
      </c>
      <c r="G2275" s="6">
        <v>819.6</v>
      </c>
      <c r="H2275" s="5" t="s">
        <v>120</v>
      </c>
      <c r="I2275" s="6">
        <f t="shared" si="140"/>
        <v>45.8</v>
      </c>
      <c r="J2275" s="5" t="str">
        <f>IF(H2275="否","不适用",IF(AND(ISNUMBER(E2275),ISNUMBER(F2275)),IF(I2275&gt;规则与名单!$B$2,"是","否"),"未判定"))</f>
        <v>不适用</v>
      </c>
      <c r="K2275" s="5" t="str">
        <f t="shared" si="141"/>
        <v>非测试日纯氢</v>
      </c>
      <c r="L2275" s="6">
        <f t="shared" si="142"/>
        <v>819.6</v>
      </c>
      <c r="M2275" s="5">
        <f t="shared" si="143"/>
        <v>0</v>
      </c>
      <c r="N2275" s="5" t="s">
        <v>10167</v>
      </c>
      <c r="O2275" s="5" t="s">
        <v>10168</v>
      </c>
      <c r="P2275" s="5" t="s">
        <v>10169</v>
      </c>
    </row>
    <row r="2276" ht="19" customHeight="1" spans="1:16">
      <c r="A2276" s="5">
        <v>93</v>
      </c>
      <c r="B2276" s="5" t="s">
        <v>305</v>
      </c>
      <c r="C2276" s="5" t="s">
        <v>253</v>
      </c>
      <c r="D2276" s="8" t="s">
        <v>183</v>
      </c>
      <c r="E2276" s="6">
        <v>278.7</v>
      </c>
      <c r="F2276" s="6">
        <v>261.8</v>
      </c>
      <c r="G2276" s="6">
        <v>278.7</v>
      </c>
      <c r="H2276" s="5" t="s">
        <v>120</v>
      </c>
      <c r="I2276" s="6">
        <f t="shared" si="140"/>
        <v>16.9</v>
      </c>
      <c r="J2276" s="5" t="str">
        <f>IF(H2276="否","不适用",IF(AND(ISNUMBER(E2276),ISNUMBER(F2276)),IF(I2276&gt;规则与名单!$B$2,"是","否"),"未判定"))</f>
        <v>不适用</v>
      </c>
      <c r="K2276" s="5" t="str">
        <f t="shared" si="141"/>
        <v>非测试日纯氢</v>
      </c>
      <c r="L2276" s="6">
        <f t="shared" si="142"/>
        <v>278.7</v>
      </c>
      <c r="M2276" s="5">
        <f t="shared" si="143"/>
        <v>0</v>
      </c>
      <c r="N2276" s="5" t="s">
        <v>10170</v>
      </c>
      <c r="O2276" s="5" t="s">
        <v>10171</v>
      </c>
      <c r="P2276" s="5" t="s">
        <v>10172</v>
      </c>
    </row>
    <row r="2277" ht="19" customHeight="1" spans="1:16">
      <c r="A2277" s="5">
        <v>93</v>
      </c>
      <c r="B2277" s="5" t="s">
        <v>305</v>
      </c>
      <c r="C2277" s="5" t="s">
        <v>253</v>
      </c>
      <c r="D2277" s="8" t="s">
        <v>431</v>
      </c>
      <c r="E2277" s="6"/>
      <c r="F2277" s="6">
        <v>0</v>
      </c>
      <c r="G2277" s="6"/>
      <c r="H2277" s="5" t="s">
        <v>120</v>
      </c>
      <c r="I2277" s="6" t="str">
        <f t="shared" si="140"/>
        <v/>
      </c>
      <c r="J2277" s="5" t="str">
        <f>IF(H2277="否","不适用",IF(AND(ISNUMBER(E2277),ISNUMBER(F2277)),IF(I2277&gt;规则与名单!$B$2,"是","否"),"未判定"))</f>
        <v>不适用</v>
      </c>
      <c r="K2277" s="5" t="str">
        <f t="shared" si="141"/>
        <v>缺失</v>
      </c>
      <c r="L2277" s="6" t="str">
        <f t="shared" si="142"/>
        <v/>
      </c>
      <c r="M2277" s="5">
        <f t="shared" si="143"/>
        <v>1</v>
      </c>
      <c r="N2277" s="5" t="s">
        <v>10173</v>
      </c>
      <c r="O2277" s="5" t="s">
        <v>10174</v>
      </c>
      <c r="P2277" s="5" t="s">
        <v>10175</v>
      </c>
    </row>
    <row r="2278" ht="19" customHeight="1" spans="1:16">
      <c r="A2278" s="5">
        <v>93</v>
      </c>
      <c r="B2278" s="5" t="s">
        <v>305</v>
      </c>
      <c r="C2278" s="5" t="s">
        <v>253</v>
      </c>
      <c r="D2278" s="8" t="s">
        <v>3377</v>
      </c>
      <c r="E2278" s="6">
        <v>269</v>
      </c>
      <c r="F2278" s="6">
        <v>258.9</v>
      </c>
      <c r="G2278" s="6">
        <v>273.7</v>
      </c>
      <c r="H2278" s="5" t="s">
        <v>120</v>
      </c>
      <c r="I2278" s="6">
        <f t="shared" si="140"/>
        <v>10.1</v>
      </c>
      <c r="J2278" s="5" t="str">
        <f>IF(H2278="否","不适用",IF(AND(ISNUMBER(E2278),ISNUMBER(F2278)),IF(I2278&gt;规则与名单!$B$2,"是","否"),"未判定"))</f>
        <v>不适用</v>
      </c>
      <c r="K2278" s="5" t="str">
        <f t="shared" si="141"/>
        <v>非测试日纯氢</v>
      </c>
      <c r="L2278" s="6">
        <f t="shared" si="142"/>
        <v>273.7</v>
      </c>
      <c r="M2278" s="5">
        <f t="shared" si="143"/>
        <v>0</v>
      </c>
      <c r="N2278" s="5" t="s">
        <v>10176</v>
      </c>
      <c r="O2278" s="5" t="s">
        <v>10177</v>
      </c>
      <c r="P2278" s="5" t="s">
        <v>10178</v>
      </c>
    </row>
    <row r="2279" ht="19" customHeight="1" spans="1:16">
      <c r="A2279" s="5">
        <v>93</v>
      </c>
      <c r="B2279" s="5" t="s">
        <v>305</v>
      </c>
      <c r="C2279" s="5" t="s">
        <v>253</v>
      </c>
      <c r="D2279" s="8" t="s">
        <v>407</v>
      </c>
      <c r="E2279" s="6"/>
      <c r="F2279" s="6">
        <v>0</v>
      </c>
      <c r="G2279" s="6"/>
      <c r="H2279" s="5" t="s">
        <v>120</v>
      </c>
      <c r="I2279" s="6" t="str">
        <f t="shared" si="140"/>
        <v/>
      </c>
      <c r="J2279" s="5" t="str">
        <f>IF(H2279="否","不适用",IF(AND(ISNUMBER(E2279),ISNUMBER(F2279)),IF(I2279&gt;规则与名单!$B$2,"是","否"),"未判定"))</f>
        <v>不适用</v>
      </c>
      <c r="K2279" s="5" t="str">
        <f t="shared" si="141"/>
        <v>缺失</v>
      </c>
      <c r="L2279" s="6" t="str">
        <f t="shared" si="142"/>
        <v/>
      </c>
      <c r="M2279" s="5">
        <f t="shared" si="143"/>
        <v>1</v>
      </c>
      <c r="N2279" s="5" t="s">
        <v>10179</v>
      </c>
      <c r="O2279" s="5" t="s">
        <v>10180</v>
      </c>
      <c r="P2279" s="5" t="s">
        <v>10181</v>
      </c>
    </row>
    <row r="2280" ht="19" customHeight="1" spans="1:16">
      <c r="A2280" s="5">
        <v>93</v>
      </c>
      <c r="B2280" s="5" t="s">
        <v>305</v>
      </c>
      <c r="C2280" s="5" t="s">
        <v>253</v>
      </c>
      <c r="D2280" s="8" t="s">
        <v>411</v>
      </c>
      <c r="E2280" s="6">
        <v>284.1</v>
      </c>
      <c r="F2280" s="6">
        <v>263.7</v>
      </c>
      <c r="G2280" s="6">
        <v>278.7</v>
      </c>
      <c r="H2280" s="5" t="s">
        <v>120</v>
      </c>
      <c r="I2280" s="6">
        <f t="shared" si="140"/>
        <v>20.4</v>
      </c>
      <c r="J2280" s="5" t="str">
        <f>IF(H2280="否","不适用",IF(AND(ISNUMBER(E2280),ISNUMBER(F2280)),IF(I2280&gt;规则与名单!$B$2,"是","否"),"未判定"))</f>
        <v>不适用</v>
      </c>
      <c r="K2280" s="5" t="str">
        <f t="shared" si="141"/>
        <v>非测试日纯氢</v>
      </c>
      <c r="L2280" s="6">
        <f t="shared" si="142"/>
        <v>278.7</v>
      </c>
      <c r="M2280" s="5">
        <f t="shared" si="143"/>
        <v>0</v>
      </c>
      <c r="N2280" s="5" t="s">
        <v>10182</v>
      </c>
      <c r="O2280" s="5" t="s">
        <v>10183</v>
      </c>
      <c r="P2280" s="5" t="s">
        <v>10184</v>
      </c>
    </row>
    <row r="2281" ht="19" customHeight="1" spans="1:16">
      <c r="A2281" s="5">
        <v>93</v>
      </c>
      <c r="B2281" s="5" t="s">
        <v>305</v>
      </c>
      <c r="C2281" s="5" t="s">
        <v>253</v>
      </c>
      <c r="D2281" s="8" t="s">
        <v>251</v>
      </c>
      <c r="E2281" s="6">
        <v>646.6</v>
      </c>
      <c r="F2281" s="6">
        <v>609.2</v>
      </c>
      <c r="G2281" s="6">
        <v>646.2</v>
      </c>
      <c r="H2281" s="5" t="s">
        <v>120</v>
      </c>
      <c r="I2281" s="6">
        <f t="shared" si="140"/>
        <v>37.4</v>
      </c>
      <c r="J2281" s="5" t="str">
        <f>IF(H2281="否","不适用",IF(AND(ISNUMBER(E2281),ISNUMBER(F2281)),IF(I2281&gt;规则与名单!$B$2,"是","否"),"未判定"))</f>
        <v>不适用</v>
      </c>
      <c r="K2281" s="5" t="str">
        <f t="shared" si="141"/>
        <v>非测试日纯氢</v>
      </c>
      <c r="L2281" s="6">
        <f t="shared" si="142"/>
        <v>646.2</v>
      </c>
      <c r="M2281" s="5">
        <f t="shared" si="143"/>
        <v>0</v>
      </c>
      <c r="N2281" s="5" t="s">
        <v>10185</v>
      </c>
      <c r="O2281" s="5" t="s">
        <v>10186</v>
      </c>
      <c r="P2281" s="5" t="s">
        <v>10187</v>
      </c>
    </row>
    <row r="2282" ht="19" customHeight="1" spans="1:16">
      <c r="A2282" s="5">
        <v>93</v>
      </c>
      <c r="B2282" s="5" t="s">
        <v>305</v>
      </c>
      <c r="C2282" s="5" t="s">
        <v>253</v>
      </c>
      <c r="D2282" s="8" t="s">
        <v>472</v>
      </c>
      <c r="E2282" s="6">
        <v>201.5</v>
      </c>
      <c r="F2282" s="6">
        <v>190.5</v>
      </c>
      <c r="G2282" s="6">
        <v>200.8</v>
      </c>
      <c r="H2282" s="5" t="s">
        <v>120</v>
      </c>
      <c r="I2282" s="6">
        <f t="shared" si="140"/>
        <v>11</v>
      </c>
      <c r="J2282" s="5" t="str">
        <f>IF(H2282="否","不适用",IF(AND(ISNUMBER(E2282),ISNUMBER(F2282)),IF(I2282&gt;规则与名单!$B$2,"是","否"),"未判定"))</f>
        <v>不适用</v>
      </c>
      <c r="K2282" s="5" t="str">
        <f t="shared" si="141"/>
        <v>非测试日纯氢</v>
      </c>
      <c r="L2282" s="6">
        <f t="shared" si="142"/>
        <v>200.8</v>
      </c>
      <c r="M2282" s="5">
        <f t="shared" si="143"/>
        <v>0</v>
      </c>
      <c r="N2282" s="5" t="s">
        <v>10188</v>
      </c>
      <c r="O2282" s="5" t="s">
        <v>10189</v>
      </c>
      <c r="P2282" s="5" t="s">
        <v>10190</v>
      </c>
    </row>
    <row r="2283" ht="19" customHeight="1" spans="1:16">
      <c r="A2283" s="5">
        <v>93</v>
      </c>
      <c r="B2283" s="5" t="s">
        <v>305</v>
      </c>
      <c r="C2283" s="5" t="s">
        <v>253</v>
      </c>
      <c r="D2283" s="8" t="s">
        <v>466</v>
      </c>
      <c r="E2283" s="6">
        <v>252.2</v>
      </c>
      <c r="F2283" s="6">
        <v>238</v>
      </c>
      <c r="G2283" s="6">
        <v>251.5</v>
      </c>
      <c r="H2283" s="5" t="s">
        <v>120</v>
      </c>
      <c r="I2283" s="6">
        <f t="shared" si="140"/>
        <v>14.2</v>
      </c>
      <c r="J2283" s="5" t="str">
        <f>IF(H2283="否","不适用",IF(AND(ISNUMBER(E2283),ISNUMBER(F2283)),IF(I2283&gt;规则与名单!$B$2,"是","否"),"未判定"))</f>
        <v>不适用</v>
      </c>
      <c r="K2283" s="5" t="str">
        <f t="shared" si="141"/>
        <v>非测试日纯氢</v>
      </c>
      <c r="L2283" s="6">
        <f t="shared" si="142"/>
        <v>251.5</v>
      </c>
      <c r="M2283" s="5">
        <f t="shared" si="143"/>
        <v>0</v>
      </c>
      <c r="N2283" s="5" t="s">
        <v>10191</v>
      </c>
      <c r="O2283" s="5" t="s">
        <v>10192</v>
      </c>
      <c r="P2283" s="5" t="s">
        <v>10193</v>
      </c>
    </row>
    <row r="2284" ht="19" customHeight="1" spans="1:16">
      <c r="A2284" s="5">
        <v>93</v>
      </c>
      <c r="B2284" s="5" t="s">
        <v>305</v>
      </c>
      <c r="C2284" s="5" t="s">
        <v>253</v>
      </c>
      <c r="D2284" s="8" t="s">
        <v>333</v>
      </c>
      <c r="E2284" s="6">
        <v>100.3</v>
      </c>
      <c r="F2284" s="6">
        <v>94</v>
      </c>
      <c r="G2284" s="6">
        <v>97.2</v>
      </c>
      <c r="H2284" s="5" t="s">
        <v>120</v>
      </c>
      <c r="I2284" s="6">
        <f t="shared" si="140"/>
        <v>6.3</v>
      </c>
      <c r="J2284" s="5" t="str">
        <f>IF(H2284="否","不适用",IF(AND(ISNUMBER(E2284),ISNUMBER(F2284)),IF(I2284&gt;规则与名单!$B$2,"是","否"),"未判定"))</f>
        <v>不适用</v>
      </c>
      <c r="K2284" s="5" t="str">
        <f t="shared" si="141"/>
        <v>非测试日纯氢</v>
      </c>
      <c r="L2284" s="6">
        <f t="shared" si="142"/>
        <v>97.2</v>
      </c>
      <c r="M2284" s="5">
        <f t="shared" si="143"/>
        <v>0</v>
      </c>
      <c r="N2284" s="5" t="s">
        <v>10194</v>
      </c>
      <c r="O2284" s="5" t="s">
        <v>10195</v>
      </c>
      <c r="P2284" s="5" t="s">
        <v>10196</v>
      </c>
    </row>
    <row r="2285" ht="19" customHeight="1" spans="1:16">
      <c r="A2285" s="5">
        <v>93</v>
      </c>
      <c r="B2285" s="5" t="s">
        <v>305</v>
      </c>
      <c r="C2285" s="5" t="s">
        <v>253</v>
      </c>
      <c r="D2285" s="8" t="s">
        <v>175</v>
      </c>
      <c r="E2285" s="6">
        <v>52.2</v>
      </c>
      <c r="F2285" s="6">
        <v>49.4</v>
      </c>
      <c r="G2285" s="6">
        <v>52.2</v>
      </c>
      <c r="H2285" s="5" t="s">
        <v>120</v>
      </c>
      <c r="I2285" s="6">
        <f t="shared" si="140"/>
        <v>2.8</v>
      </c>
      <c r="J2285" s="5" t="str">
        <f>IF(H2285="否","不适用",IF(AND(ISNUMBER(E2285),ISNUMBER(F2285)),IF(I2285&gt;规则与名单!$B$2,"是","否"),"未判定"))</f>
        <v>不适用</v>
      </c>
      <c r="K2285" s="5" t="str">
        <f t="shared" si="141"/>
        <v>非测试日纯氢</v>
      </c>
      <c r="L2285" s="6">
        <f t="shared" si="142"/>
        <v>52.2</v>
      </c>
      <c r="M2285" s="5">
        <f t="shared" si="143"/>
        <v>0</v>
      </c>
      <c r="N2285" s="5" t="s">
        <v>10197</v>
      </c>
      <c r="O2285" s="5" t="s">
        <v>10198</v>
      </c>
      <c r="P2285" s="5" t="s">
        <v>10199</v>
      </c>
    </row>
    <row r="2286" ht="19" customHeight="1" spans="1:16">
      <c r="A2286" s="5">
        <v>93</v>
      </c>
      <c r="B2286" s="5" t="s">
        <v>305</v>
      </c>
      <c r="C2286" s="5" t="s">
        <v>253</v>
      </c>
      <c r="D2286" s="8" t="s">
        <v>3402</v>
      </c>
      <c r="E2286" s="6">
        <v>32.8</v>
      </c>
      <c r="F2286" s="6">
        <v>31.1</v>
      </c>
      <c r="G2286" s="6">
        <v>32.6</v>
      </c>
      <c r="H2286" s="5" t="s">
        <v>120</v>
      </c>
      <c r="I2286" s="6">
        <f t="shared" si="140"/>
        <v>1.7</v>
      </c>
      <c r="J2286" s="5" t="str">
        <f>IF(H2286="否","不适用",IF(AND(ISNUMBER(E2286),ISNUMBER(F2286)),IF(I2286&gt;规则与名单!$B$2,"是","否"),"未判定"))</f>
        <v>不适用</v>
      </c>
      <c r="K2286" s="5" t="str">
        <f t="shared" si="141"/>
        <v>非测试日纯氢</v>
      </c>
      <c r="L2286" s="6">
        <f t="shared" si="142"/>
        <v>32.6</v>
      </c>
      <c r="M2286" s="5">
        <f t="shared" si="143"/>
        <v>0</v>
      </c>
      <c r="N2286" s="5" t="s">
        <v>10200</v>
      </c>
      <c r="O2286" s="5" t="s">
        <v>10201</v>
      </c>
      <c r="P2286" s="5" t="s">
        <v>10202</v>
      </c>
    </row>
    <row r="2287" ht="19" customHeight="1" spans="1:16">
      <c r="A2287" s="5">
        <v>93</v>
      </c>
      <c r="B2287" s="5" t="s">
        <v>305</v>
      </c>
      <c r="C2287" s="5" t="s">
        <v>253</v>
      </c>
      <c r="D2287" s="8" t="s">
        <v>487</v>
      </c>
      <c r="E2287" s="6">
        <v>317.9</v>
      </c>
      <c r="F2287" s="6">
        <v>299.4</v>
      </c>
      <c r="G2287" s="6">
        <v>317.9</v>
      </c>
      <c r="H2287" s="5" t="s">
        <v>120</v>
      </c>
      <c r="I2287" s="6">
        <f t="shared" si="140"/>
        <v>18.5</v>
      </c>
      <c r="J2287" s="5" t="str">
        <f>IF(H2287="否","不适用",IF(AND(ISNUMBER(E2287),ISNUMBER(F2287)),IF(I2287&gt;规则与名单!$B$2,"是","否"),"未判定"))</f>
        <v>不适用</v>
      </c>
      <c r="K2287" s="5" t="str">
        <f t="shared" si="141"/>
        <v>非测试日纯氢</v>
      </c>
      <c r="L2287" s="6">
        <f t="shared" si="142"/>
        <v>317.9</v>
      </c>
      <c r="M2287" s="5">
        <f t="shared" si="143"/>
        <v>0</v>
      </c>
      <c r="N2287" s="5" t="s">
        <v>10203</v>
      </c>
      <c r="O2287" s="5" t="s">
        <v>10204</v>
      </c>
      <c r="P2287" s="5" t="s">
        <v>10205</v>
      </c>
    </row>
    <row r="2288" ht="19" customHeight="1" spans="1:16">
      <c r="A2288" s="5">
        <v>93</v>
      </c>
      <c r="B2288" s="5" t="s">
        <v>305</v>
      </c>
      <c r="C2288" s="5" t="s">
        <v>253</v>
      </c>
      <c r="D2288" s="8" t="s">
        <v>121</v>
      </c>
      <c r="E2288" s="6">
        <v>287.5</v>
      </c>
      <c r="F2288" s="6">
        <v>270.8</v>
      </c>
      <c r="G2288" s="6">
        <v>287.3</v>
      </c>
      <c r="H2288" s="5" t="s">
        <v>120</v>
      </c>
      <c r="I2288" s="6">
        <f t="shared" si="140"/>
        <v>16.7</v>
      </c>
      <c r="J2288" s="5" t="str">
        <f>IF(H2288="否","不适用",IF(AND(ISNUMBER(E2288),ISNUMBER(F2288)),IF(I2288&gt;规则与名单!$B$2,"是","否"),"未判定"))</f>
        <v>不适用</v>
      </c>
      <c r="K2288" s="5" t="str">
        <f t="shared" si="141"/>
        <v>非测试日纯氢</v>
      </c>
      <c r="L2288" s="6">
        <f t="shared" si="142"/>
        <v>287.3</v>
      </c>
      <c r="M2288" s="5">
        <f t="shared" si="143"/>
        <v>0</v>
      </c>
      <c r="N2288" s="5" t="s">
        <v>10206</v>
      </c>
      <c r="O2288" s="5" t="s">
        <v>10207</v>
      </c>
      <c r="P2288" s="5" t="s">
        <v>10208</v>
      </c>
    </row>
    <row r="2289" ht="19" customHeight="1" spans="1:16">
      <c r="A2289" s="5">
        <v>93</v>
      </c>
      <c r="B2289" s="5" t="s">
        <v>305</v>
      </c>
      <c r="C2289" s="5" t="s">
        <v>253</v>
      </c>
      <c r="D2289" s="8" t="s">
        <v>170</v>
      </c>
      <c r="E2289" s="6">
        <v>55.8</v>
      </c>
      <c r="F2289" s="6">
        <v>52.7</v>
      </c>
      <c r="G2289" s="6">
        <v>55.8</v>
      </c>
      <c r="H2289" s="5" t="s">
        <v>120</v>
      </c>
      <c r="I2289" s="6">
        <f t="shared" si="140"/>
        <v>3.09999999999999</v>
      </c>
      <c r="J2289" s="5" t="str">
        <f>IF(H2289="否","不适用",IF(AND(ISNUMBER(E2289),ISNUMBER(F2289)),IF(I2289&gt;规则与名单!$B$2,"是","否"),"未判定"))</f>
        <v>不适用</v>
      </c>
      <c r="K2289" s="5" t="str">
        <f t="shared" si="141"/>
        <v>非测试日纯氢</v>
      </c>
      <c r="L2289" s="6">
        <f t="shared" si="142"/>
        <v>55.8</v>
      </c>
      <c r="M2289" s="5">
        <f t="shared" si="143"/>
        <v>0</v>
      </c>
      <c r="N2289" s="5" t="s">
        <v>10209</v>
      </c>
      <c r="O2289" s="5" t="s">
        <v>10210</v>
      </c>
      <c r="P2289" s="5" t="s">
        <v>10211</v>
      </c>
    </row>
    <row r="2290" ht="19" customHeight="1" spans="1:16">
      <c r="A2290" s="5">
        <v>94</v>
      </c>
      <c r="B2290" s="5" t="s">
        <v>307</v>
      </c>
      <c r="C2290" s="5" t="s">
        <v>253</v>
      </c>
      <c r="D2290" s="8" t="s">
        <v>114</v>
      </c>
      <c r="E2290" s="6">
        <v>216.7</v>
      </c>
      <c r="F2290" s="6">
        <v>205.3</v>
      </c>
      <c r="G2290" s="6">
        <v>14.3</v>
      </c>
      <c r="H2290" s="5" t="s">
        <v>120</v>
      </c>
      <c r="I2290" s="6">
        <f t="shared" si="140"/>
        <v>11.4</v>
      </c>
      <c r="J2290" s="5" t="str">
        <f>IF(H2290="否","不适用",IF(AND(ISNUMBER(E2290),ISNUMBER(F2290)),IF(I2290&gt;规则与名单!$B$2,"是","否"),"未判定"))</f>
        <v>不适用</v>
      </c>
      <c r="K2290" s="5" t="str">
        <f t="shared" si="141"/>
        <v>非测试日纯氢</v>
      </c>
      <c r="L2290" s="6">
        <f t="shared" si="142"/>
        <v>14.3</v>
      </c>
      <c r="M2290" s="5">
        <f t="shared" si="143"/>
        <v>0</v>
      </c>
      <c r="N2290" s="5" t="s">
        <v>10212</v>
      </c>
      <c r="O2290" s="5" t="s">
        <v>10213</v>
      </c>
      <c r="P2290" s="5" t="s">
        <v>10214</v>
      </c>
    </row>
    <row r="2291" ht="19" customHeight="1" spans="1:16">
      <c r="A2291" s="5">
        <v>94</v>
      </c>
      <c r="B2291" s="5" t="s">
        <v>307</v>
      </c>
      <c r="C2291" s="5" t="s">
        <v>253</v>
      </c>
      <c r="D2291" s="8" t="s">
        <v>605</v>
      </c>
      <c r="E2291" s="6">
        <v>203.3</v>
      </c>
      <c r="F2291" s="6">
        <v>192.9</v>
      </c>
      <c r="G2291" s="6">
        <v>18.7</v>
      </c>
      <c r="H2291" s="5" t="s">
        <v>120</v>
      </c>
      <c r="I2291" s="6">
        <f t="shared" si="140"/>
        <v>10.4</v>
      </c>
      <c r="J2291" s="5" t="str">
        <f>IF(H2291="否","不适用",IF(AND(ISNUMBER(E2291),ISNUMBER(F2291)),IF(I2291&gt;规则与名单!$B$2,"是","否"),"未判定"))</f>
        <v>不适用</v>
      </c>
      <c r="K2291" s="5" t="str">
        <f t="shared" si="141"/>
        <v>非测试日纯氢</v>
      </c>
      <c r="L2291" s="6">
        <f t="shared" si="142"/>
        <v>18.7</v>
      </c>
      <c r="M2291" s="5">
        <f t="shared" si="143"/>
        <v>0</v>
      </c>
      <c r="N2291" s="5" t="s">
        <v>10215</v>
      </c>
      <c r="O2291" s="5" t="s">
        <v>10216</v>
      </c>
      <c r="P2291" s="5" t="s">
        <v>10217</v>
      </c>
    </row>
    <row r="2292" ht="19" customHeight="1" spans="1:16">
      <c r="A2292" s="5">
        <v>94</v>
      </c>
      <c r="B2292" s="5" t="s">
        <v>307</v>
      </c>
      <c r="C2292" s="5" t="s">
        <v>253</v>
      </c>
      <c r="D2292" s="8" t="s">
        <v>186</v>
      </c>
      <c r="E2292" s="6">
        <v>196</v>
      </c>
      <c r="F2292" s="6">
        <v>185.7</v>
      </c>
      <c r="G2292" s="6">
        <v>11.7</v>
      </c>
      <c r="H2292" s="5" t="s">
        <v>120</v>
      </c>
      <c r="I2292" s="6">
        <f t="shared" si="140"/>
        <v>10.3</v>
      </c>
      <c r="J2292" s="5" t="str">
        <f>IF(H2292="否","不适用",IF(AND(ISNUMBER(E2292),ISNUMBER(F2292)),IF(I2292&gt;规则与名单!$B$2,"是","否"),"未判定"))</f>
        <v>不适用</v>
      </c>
      <c r="K2292" s="5" t="str">
        <f t="shared" si="141"/>
        <v>非测试日纯氢</v>
      </c>
      <c r="L2292" s="6">
        <f t="shared" si="142"/>
        <v>11.7</v>
      </c>
      <c r="M2292" s="5">
        <f t="shared" si="143"/>
        <v>0</v>
      </c>
      <c r="N2292" s="5" t="s">
        <v>10218</v>
      </c>
      <c r="O2292" s="5" t="s">
        <v>10219</v>
      </c>
      <c r="P2292" s="5" t="s">
        <v>10220</v>
      </c>
    </row>
    <row r="2293" ht="19" customHeight="1" spans="1:16">
      <c r="A2293" s="5">
        <v>94</v>
      </c>
      <c r="B2293" s="5" t="s">
        <v>307</v>
      </c>
      <c r="C2293" s="5" t="s">
        <v>253</v>
      </c>
      <c r="D2293" s="8" t="s">
        <v>165</v>
      </c>
      <c r="E2293" s="6">
        <v>163.5</v>
      </c>
      <c r="F2293" s="6">
        <v>194.8</v>
      </c>
      <c r="G2293" s="6">
        <v>20.3</v>
      </c>
      <c r="H2293" s="5" t="s">
        <v>120</v>
      </c>
      <c r="I2293" s="6">
        <f t="shared" si="140"/>
        <v>-31.3</v>
      </c>
      <c r="J2293" s="5" t="str">
        <f>IF(H2293="否","不适用",IF(AND(ISNUMBER(E2293),ISNUMBER(F2293)),IF(I2293&gt;规则与名单!$B$2,"是","否"),"未判定"))</f>
        <v>不适用</v>
      </c>
      <c r="K2293" s="5" t="str">
        <f t="shared" si="141"/>
        <v>非测试日纯氢</v>
      </c>
      <c r="L2293" s="6">
        <f t="shared" si="142"/>
        <v>20.3</v>
      </c>
      <c r="M2293" s="5">
        <f t="shared" si="143"/>
        <v>0</v>
      </c>
      <c r="N2293" s="5" t="s">
        <v>10221</v>
      </c>
      <c r="O2293" s="5" t="s">
        <v>10222</v>
      </c>
      <c r="P2293" s="5" t="s">
        <v>10223</v>
      </c>
    </row>
    <row r="2294" ht="19" customHeight="1" spans="1:16">
      <c r="A2294" s="5">
        <v>94</v>
      </c>
      <c r="B2294" s="5" t="s">
        <v>307</v>
      </c>
      <c r="C2294" s="5" t="s">
        <v>253</v>
      </c>
      <c r="D2294" s="8" t="s">
        <v>151</v>
      </c>
      <c r="E2294" s="6">
        <v>185.6</v>
      </c>
      <c r="F2294" s="6">
        <v>189.5</v>
      </c>
      <c r="G2294" s="6">
        <v>29.9</v>
      </c>
      <c r="H2294" s="5" t="s">
        <v>120</v>
      </c>
      <c r="I2294" s="6">
        <f t="shared" si="140"/>
        <v>-3.90000000000001</v>
      </c>
      <c r="J2294" s="5" t="str">
        <f>IF(H2294="否","不适用",IF(AND(ISNUMBER(E2294),ISNUMBER(F2294)),IF(I2294&gt;规则与名单!$B$2,"是","否"),"未判定"))</f>
        <v>不适用</v>
      </c>
      <c r="K2294" s="5" t="str">
        <f t="shared" si="141"/>
        <v>非测试日纯氢</v>
      </c>
      <c r="L2294" s="6">
        <f t="shared" si="142"/>
        <v>29.9</v>
      </c>
      <c r="M2294" s="5">
        <f t="shared" si="143"/>
        <v>0</v>
      </c>
      <c r="N2294" s="5" t="s">
        <v>10224</v>
      </c>
      <c r="O2294" s="5" t="s">
        <v>10225</v>
      </c>
      <c r="P2294" s="5" t="s">
        <v>10226</v>
      </c>
    </row>
    <row r="2295" ht="19" customHeight="1" spans="1:16">
      <c r="A2295" s="5">
        <v>94</v>
      </c>
      <c r="B2295" s="5" t="s">
        <v>307</v>
      </c>
      <c r="C2295" s="5" t="s">
        <v>253</v>
      </c>
      <c r="D2295" s="8" t="s">
        <v>3358</v>
      </c>
      <c r="E2295" s="6">
        <v>118.8</v>
      </c>
      <c r="F2295" s="6">
        <v>59</v>
      </c>
      <c r="G2295" s="6">
        <v>8.1</v>
      </c>
      <c r="H2295" s="5" t="s">
        <v>120</v>
      </c>
      <c r="I2295" s="6">
        <f t="shared" si="140"/>
        <v>59.8</v>
      </c>
      <c r="J2295" s="5" t="str">
        <f>IF(H2295="否","不适用",IF(AND(ISNUMBER(E2295),ISNUMBER(F2295)),IF(I2295&gt;规则与名单!$B$2,"是","否"),"未判定"))</f>
        <v>不适用</v>
      </c>
      <c r="K2295" s="5" t="str">
        <f t="shared" si="141"/>
        <v>非测试日纯氢</v>
      </c>
      <c r="L2295" s="6">
        <f t="shared" si="142"/>
        <v>8.1</v>
      </c>
      <c r="M2295" s="5">
        <f t="shared" si="143"/>
        <v>0</v>
      </c>
      <c r="N2295" s="5" t="s">
        <v>10227</v>
      </c>
      <c r="O2295" s="5" t="s">
        <v>10228</v>
      </c>
      <c r="P2295" s="5" t="s">
        <v>10229</v>
      </c>
    </row>
    <row r="2296" ht="19" customHeight="1" spans="1:16">
      <c r="A2296" s="5">
        <v>94</v>
      </c>
      <c r="B2296" s="5" t="s">
        <v>307</v>
      </c>
      <c r="C2296" s="5" t="s">
        <v>253</v>
      </c>
      <c r="D2296" s="8" t="s">
        <v>272</v>
      </c>
      <c r="E2296" s="6">
        <v>213.8</v>
      </c>
      <c r="F2296" s="6">
        <v>202.6</v>
      </c>
      <c r="G2296" s="6">
        <v>16.8</v>
      </c>
      <c r="H2296" s="5" t="s">
        <v>120</v>
      </c>
      <c r="I2296" s="6">
        <f t="shared" si="140"/>
        <v>11.2</v>
      </c>
      <c r="J2296" s="5" t="str">
        <f>IF(H2296="否","不适用",IF(AND(ISNUMBER(E2296),ISNUMBER(F2296)),IF(I2296&gt;规则与名单!$B$2,"是","否"),"未判定"))</f>
        <v>不适用</v>
      </c>
      <c r="K2296" s="5" t="str">
        <f t="shared" si="141"/>
        <v>非测试日纯氢</v>
      </c>
      <c r="L2296" s="6">
        <f t="shared" si="142"/>
        <v>16.8</v>
      </c>
      <c r="M2296" s="5">
        <f t="shared" si="143"/>
        <v>0</v>
      </c>
      <c r="N2296" s="5" t="s">
        <v>10230</v>
      </c>
      <c r="O2296" s="5" t="s">
        <v>10231</v>
      </c>
      <c r="P2296" s="5" t="s">
        <v>10232</v>
      </c>
    </row>
    <row r="2297" ht="19" customHeight="1" spans="1:16">
      <c r="A2297" s="5">
        <v>94</v>
      </c>
      <c r="B2297" s="5" t="s">
        <v>307</v>
      </c>
      <c r="C2297" s="5" t="s">
        <v>253</v>
      </c>
      <c r="D2297" s="8" t="s">
        <v>506</v>
      </c>
      <c r="E2297" s="6">
        <v>208.8</v>
      </c>
      <c r="F2297" s="6">
        <v>198.1</v>
      </c>
      <c r="G2297" s="6">
        <v>20</v>
      </c>
      <c r="H2297" s="5" t="s">
        <v>120</v>
      </c>
      <c r="I2297" s="6">
        <f t="shared" si="140"/>
        <v>10.7</v>
      </c>
      <c r="J2297" s="5" t="str">
        <f>IF(H2297="否","不适用",IF(AND(ISNUMBER(E2297),ISNUMBER(F2297)),IF(I2297&gt;规则与名单!$B$2,"是","否"),"未判定"))</f>
        <v>不适用</v>
      </c>
      <c r="K2297" s="5" t="str">
        <f t="shared" si="141"/>
        <v>非测试日纯氢</v>
      </c>
      <c r="L2297" s="6">
        <f t="shared" si="142"/>
        <v>20</v>
      </c>
      <c r="M2297" s="5">
        <f t="shared" si="143"/>
        <v>0</v>
      </c>
      <c r="N2297" s="5" t="s">
        <v>10233</v>
      </c>
      <c r="O2297" s="5" t="s">
        <v>10234</v>
      </c>
      <c r="P2297" s="5" t="s">
        <v>10235</v>
      </c>
    </row>
    <row r="2298" ht="19" customHeight="1" spans="1:16">
      <c r="A2298" s="5">
        <v>94</v>
      </c>
      <c r="B2298" s="5" t="s">
        <v>307</v>
      </c>
      <c r="C2298" s="5" t="s">
        <v>253</v>
      </c>
      <c r="D2298" s="8" t="s">
        <v>673</v>
      </c>
      <c r="E2298" s="6">
        <v>200.5</v>
      </c>
      <c r="F2298" s="6">
        <v>189.9</v>
      </c>
      <c r="G2298" s="6">
        <v>16.8</v>
      </c>
      <c r="H2298" s="5" t="s">
        <v>120</v>
      </c>
      <c r="I2298" s="6">
        <f t="shared" si="140"/>
        <v>10.6</v>
      </c>
      <c r="J2298" s="5" t="str">
        <f>IF(H2298="否","不适用",IF(AND(ISNUMBER(E2298),ISNUMBER(F2298)),IF(I2298&gt;规则与名单!$B$2,"是","否"),"未判定"))</f>
        <v>不适用</v>
      </c>
      <c r="K2298" s="5" t="str">
        <f t="shared" si="141"/>
        <v>非测试日纯氢</v>
      </c>
      <c r="L2298" s="6">
        <f t="shared" si="142"/>
        <v>16.8</v>
      </c>
      <c r="M2298" s="5">
        <f t="shared" si="143"/>
        <v>0</v>
      </c>
      <c r="N2298" s="5" t="s">
        <v>10236</v>
      </c>
      <c r="O2298" s="5" t="s">
        <v>10237</v>
      </c>
      <c r="P2298" s="5" t="s">
        <v>10238</v>
      </c>
    </row>
    <row r="2299" ht="19" customHeight="1" spans="1:16">
      <c r="A2299" s="5">
        <v>94</v>
      </c>
      <c r="B2299" s="5" t="s">
        <v>307</v>
      </c>
      <c r="C2299" s="5" t="s">
        <v>253</v>
      </c>
      <c r="D2299" s="8" t="s">
        <v>183</v>
      </c>
      <c r="E2299" s="6">
        <v>195.9</v>
      </c>
      <c r="F2299" s="6">
        <v>185.8</v>
      </c>
      <c r="G2299" s="6">
        <v>12</v>
      </c>
      <c r="H2299" s="5" t="s">
        <v>120</v>
      </c>
      <c r="I2299" s="6">
        <f t="shared" si="140"/>
        <v>10.1</v>
      </c>
      <c r="J2299" s="5" t="str">
        <f>IF(H2299="否","不适用",IF(AND(ISNUMBER(E2299),ISNUMBER(F2299)),IF(I2299&gt;规则与名单!$B$2,"是","否"),"未判定"))</f>
        <v>不适用</v>
      </c>
      <c r="K2299" s="5" t="str">
        <f t="shared" si="141"/>
        <v>非测试日纯氢</v>
      </c>
      <c r="L2299" s="6">
        <f t="shared" si="142"/>
        <v>12</v>
      </c>
      <c r="M2299" s="5">
        <f t="shared" si="143"/>
        <v>0</v>
      </c>
      <c r="N2299" s="5" t="s">
        <v>10239</v>
      </c>
      <c r="O2299" s="5" t="s">
        <v>10240</v>
      </c>
      <c r="P2299" s="5" t="s">
        <v>10241</v>
      </c>
    </row>
    <row r="2300" ht="19" customHeight="1" spans="1:16">
      <c r="A2300" s="5">
        <v>94</v>
      </c>
      <c r="B2300" s="5" t="s">
        <v>307</v>
      </c>
      <c r="C2300" s="5" t="s">
        <v>253</v>
      </c>
      <c r="D2300" s="8" t="s">
        <v>431</v>
      </c>
      <c r="E2300" s="6">
        <v>139.8</v>
      </c>
      <c r="F2300" s="6">
        <v>132.4</v>
      </c>
      <c r="G2300" s="6">
        <v>8.4</v>
      </c>
      <c r="H2300" s="5" t="s">
        <v>120</v>
      </c>
      <c r="I2300" s="6">
        <f t="shared" si="140"/>
        <v>7.40000000000001</v>
      </c>
      <c r="J2300" s="5" t="str">
        <f>IF(H2300="否","不适用",IF(AND(ISNUMBER(E2300),ISNUMBER(F2300)),IF(I2300&gt;规则与名单!$B$2,"是","否"),"未判定"))</f>
        <v>不适用</v>
      </c>
      <c r="K2300" s="5" t="str">
        <f t="shared" si="141"/>
        <v>非测试日纯氢</v>
      </c>
      <c r="L2300" s="6">
        <f t="shared" si="142"/>
        <v>8.4</v>
      </c>
      <c r="M2300" s="5">
        <f t="shared" si="143"/>
        <v>0</v>
      </c>
      <c r="N2300" s="5" t="s">
        <v>10242</v>
      </c>
      <c r="O2300" s="5" t="s">
        <v>10243</v>
      </c>
      <c r="P2300" s="5" t="s">
        <v>10244</v>
      </c>
    </row>
    <row r="2301" ht="19" customHeight="1" spans="1:16">
      <c r="A2301" s="5">
        <v>94</v>
      </c>
      <c r="B2301" s="5" t="s">
        <v>307</v>
      </c>
      <c r="C2301" s="5" t="s">
        <v>253</v>
      </c>
      <c r="D2301" s="8" t="s">
        <v>3377</v>
      </c>
      <c r="E2301" s="6"/>
      <c r="F2301" s="6">
        <v>0</v>
      </c>
      <c r="G2301" s="6"/>
      <c r="H2301" s="5" t="s">
        <v>120</v>
      </c>
      <c r="I2301" s="6" t="str">
        <f t="shared" si="140"/>
        <v/>
      </c>
      <c r="J2301" s="5" t="str">
        <f>IF(H2301="否","不适用",IF(AND(ISNUMBER(E2301),ISNUMBER(F2301)),IF(I2301&gt;规则与名单!$B$2,"是","否"),"未判定"))</f>
        <v>不适用</v>
      </c>
      <c r="K2301" s="5" t="str">
        <f t="shared" si="141"/>
        <v>缺失</v>
      </c>
      <c r="L2301" s="6" t="str">
        <f t="shared" si="142"/>
        <v/>
      </c>
      <c r="M2301" s="5">
        <f t="shared" si="143"/>
        <v>1</v>
      </c>
      <c r="N2301" s="5" t="s">
        <v>10245</v>
      </c>
      <c r="O2301" s="5" t="s">
        <v>10246</v>
      </c>
      <c r="P2301" s="5" t="s">
        <v>10247</v>
      </c>
    </row>
    <row r="2302" ht="19" customHeight="1" spans="1:16">
      <c r="A2302" s="5">
        <v>94</v>
      </c>
      <c r="B2302" s="5" t="s">
        <v>307</v>
      </c>
      <c r="C2302" s="5" t="s">
        <v>253</v>
      </c>
      <c r="D2302" s="8" t="s">
        <v>407</v>
      </c>
      <c r="E2302" s="6"/>
      <c r="F2302" s="6">
        <v>0</v>
      </c>
      <c r="G2302" s="6"/>
      <c r="H2302" s="5" t="s">
        <v>120</v>
      </c>
      <c r="I2302" s="6" t="str">
        <f t="shared" si="140"/>
        <v/>
      </c>
      <c r="J2302" s="5" t="str">
        <f>IF(H2302="否","不适用",IF(AND(ISNUMBER(E2302),ISNUMBER(F2302)),IF(I2302&gt;规则与名单!$B$2,"是","否"),"未判定"))</f>
        <v>不适用</v>
      </c>
      <c r="K2302" s="5" t="str">
        <f t="shared" si="141"/>
        <v>缺失</v>
      </c>
      <c r="L2302" s="6" t="str">
        <f t="shared" si="142"/>
        <v/>
      </c>
      <c r="M2302" s="5">
        <f t="shared" si="143"/>
        <v>1</v>
      </c>
      <c r="N2302" s="5" t="s">
        <v>10248</v>
      </c>
      <c r="O2302" s="5" t="s">
        <v>10249</v>
      </c>
      <c r="P2302" s="5" t="s">
        <v>10250</v>
      </c>
    </row>
    <row r="2303" ht="19" customHeight="1" spans="1:16">
      <c r="A2303" s="5">
        <v>94</v>
      </c>
      <c r="B2303" s="5" t="s">
        <v>307</v>
      </c>
      <c r="C2303" s="5" t="s">
        <v>253</v>
      </c>
      <c r="D2303" s="8" t="s">
        <v>411</v>
      </c>
      <c r="E2303" s="6">
        <v>191.6</v>
      </c>
      <c r="F2303" s="6">
        <v>181.5</v>
      </c>
      <c r="G2303" s="6">
        <v>7.1</v>
      </c>
      <c r="H2303" s="5" t="s">
        <v>120</v>
      </c>
      <c r="I2303" s="6">
        <f t="shared" si="140"/>
        <v>10.1</v>
      </c>
      <c r="J2303" s="5" t="str">
        <f>IF(H2303="否","不适用",IF(AND(ISNUMBER(E2303),ISNUMBER(F2303)),IF(I2303&gt;规则与名单!$B$2,"是","否"),"未判定"))</f>
        <v>不适用</v>
      </c>
      <c r="K2303" s="5" t="str">
        <f t="shared" si="141"/>
        <v>非测试日纯氢</v>
      </c>
      <c r="L2303" s="6">
        <f t="shared" si="142"/>
        <v>7.1</v>
      </c>
      <c r="M2303" s="5">
        <f t="shared" si="143"/>
        <v>0</v>
      </c>
      <c r="N2303" s="5" t="s">
        <v>10251</v>
      </c>
      <c r="O2303" s="5" t="s">
        <v>10252</v>
      </c>
      <c r="P2303" s="5" t="s">
        <v>10253</v>
      </c>
    </row>
    <row r="2304" ht="19" customHeight="1" spans="1:16">
      <c r="A2304" s="5">
        <v>94</v>
      </c>
      <c r="B2304" s="5" t="s">
        <v>307</v>
      </c>
      <c r="C2304" s="5" t="s">
        <v>253</v>
      </c>
      <c r="D2304" s="8" t="s">
        <v>251</v>
      </c>
      <c r="E2304" s="6">
        <v>143.8</v>
      </c>
      <c r="F2304" s="6">
        <v>136.4</v>
      </c>
      <c r="G2304" s="6">
        <v>8.8</v>
      </c>
      <c r="H2304" s="5" t="s">
        <v>120</v>
      </c>
      <c r="I2304" s="6">
        <f t="shared" si="140"/>
        <v>7.40000000000001</v>
      </c>
      <c r="J2304" s="5" t="str">
        <f>IF(H2304="否","不适用",IF(AND(ISNUMBER(E2304),ISNUMBER(F2304)),IF(I2304&gt;规则与名单!$B$2,"是","否"),"未判定"))</f>
        <v>不适用</v>
      </c>
      <c r="K2304" s="5" t="str">
        <f t="shared" si="141"/>
        <v>非测试日纯氢</v>
      </c>
      <c r="L2304" s="6">
        <f t="shared" si="142"/>
        <v>8.8</v>
      </c>
      <c r="M2304" s="5">
        <f t="shared" si="143"/>
        <v>0</v>
      </c>
      <c r="N2304" s="5" t="s">
        <v>10254</v>
      </c>
      <c r="O2304" s="5" t="s">
        <v>10255</v>
      </c>
      <c r="P2304" s="5" t="s">
        <v>10256</v>
      </c>
    </row>
    <row r="2305" ht="19" customHeight="1" spans="1:16">
      <c r="A2305" s="5">
        <v>94</v>
      </c>
      <c r="B2305" s="5" t="s">
        <v>307</v>
      </c>
      <c r="C2305" s="5" t="s">
        <v>253</v>
      </c>
      <c r="D2305" s="8" t="s">
        <v>472</v>
      </c>
      <c r="E2305" s="6">
        <v>134</v>
      </c>
      <c r="F2305" s="6">
        <v>128.4</v>
      </c>
      <c r="G2305" s="6">
        <v>6.7</v>
      </c>
      <c r="H2305" s="5" t="s">
        <v>120</v>
      </c>
      <c r="I2305" s="6">
        <f t="shared" si="140"/>
        <v>5.59999999999999</v>
      </c>
      <c r="J2305" s="5" t="str">
        <f>IF(H2305="否","不适用",IF(AND(ISNUMBER(E2305),ISNUMBER(F2305)),IF(I2305&gt;规则与名单!$B$2,"是","否"),"未判定"))</f>
        <v>不适用</v>
      </c>
      <c r="K2305" s="5" t="str">
        <f t="shared" si="141"/>
        <v>非测试日纯氢</v>
      </c>
      <c r="L2305" s="6">
        <f t="shared" si="142"/>
        <v>6.7</v>
      </c>
      <c r="M2305" s="5">
        <f t="shared" si="143"/>
        <v>0</v>
      </c>
      <c r="N2305" s="5" t="s">
        <v>10257</v>
      </c>
      <c r="O2305" s="5" t="s">
        <v>10258</v>
      </c>
      <c r="P2305" s="5" t="s">
        <v>10259</v>
      </c>
    </row>
    <row r="2306" ht="19" customHeight="1" spans="1:16">
      <c r="A2306" s="5">
        <v>94</v>
      </c>
      <c r="B2306" s="5" t="s">
        <v>307</v>
      </c>
      <c r="C2306" s="5" t="s">
        <v>253</v>
      </c>
      <c r="D2306" s="8" t="s">
        <v>466</v>
      </c>
      <c r="E2306" s="6">
        <v>137.4</v>
      </c>
      <c r="F2306" s="6">
        <v>128.4</v>
      </c>
      <c r="G2306" s="6">
        <v>9.8</v>
      </c>
      <c r="H2306" s="5" t="s">
        <v>120</v>
      </c>
      <c r="I2306" s="6">
        <f t="shared" ref="I2306:I2369" si="144">IF(AND(ISNUMBER(E2306),ISNUMBER(F2306)),E2306-F2306,"")</f>
        <v>9</v>
      </c>
      <c r="J2306" s="5" t="str">
        <f>IF(H2306="否","不适用",IF(AND(ISNUMBER(E2306),ISNUMBER(F2306)),IF(I2306&gt;规则与名单!$B$2,"是","否"),"未判定"))</f>
        <v>不适用</v>
      </c>
      <c r="K2306" s="5" t="str">
        <f t="shared" ref="K2306:K2369" si="145">IF(J2306="是",IF(ISNUMBER(F2306),"测试日GPS","缺失"),IF(ISNUMBER(G2306),"非测试日纯氢",IF(AND(H2306="是",J2306="未判定"),IF(ISNUMBER(F2306),"测试名单无纯氢GPS","缺失"),IF(ISNUMBER(E2306),"非测试日仪表","缺失"))))</f>
        <v>非测试日纯氢</v>
      </c>
      <c r="L2306" s="6">
        <f t="shared" ref="L2306:L2369" si="146">IF(K2306="缺失","",IF(K2306="非测试日纯氢",G2306,IF(K2306="非测试日仪表",E2306,F2306)))</f>
        <v>9.8</v>
      </c>
      <c r="M2306" s="5">
        <f t="shared" ref="M2306:M2369" si="147">IF(K2306="缺失",1,0)</f>
        <v>0</v>
      </c>
      <c r="N2306" s="5" t="s">
        <v>10260</v>
      </c>
      <c r="O2306" s="5" t="s">
        <v>10261</v>
      </c>
      <c r="P2306" s="5" t="s">
        <v>10262</v>
      </c>
    </row>
    <row r="2307" ht="19" customHeight="1" spans="1:16">
      <c r="A2307" s="5">
        <v>94</v>
      </c>
      <c r="B2307" s="5" t="s">
        <v>307</v>
      </c>
      <c r="C2307" s="5" t="s">
        <v>253</v>
      </c>
      <c r="D2307" s="8" t="s">
        <v>333</v>
      </c>
      <c r="E2307" s="6">
        <v>148.9</v>
      </c>
      <c r="F2307" s="6">
        <v>141</v>
      </c>
      <c r="G2307" s="6">
        <v>6.2</v>
      </c>
      <c r="H2307" s="5" t="s">
        <v>120</v>
      </c>
      <c r="I2307" s="6">
        <f t="shared" si="144"/>
        <v>7.90000000000001</v>
      </c>
      <c r="J2307" s="5" t="str">
        <f>IF(H2307="否","不适用",IF(AND(ISNUMBER(E2307),ISNUMBER(F2307)),IF(I2307&gt;规则与名单!$B$2,"是","否"),"未判定"))</f>
        <v>不适用</v>
      </c>
      <c r="K2307" s="5" t="str">
        <f t="shared" si="145"/>
        <v>非测试日纯氢</v>
      </c>
      <c r="L2307" s="6">
        <f t="shared" si="146"/>
        <v>6.2</v>
      </c>
      <c r="M2307" s="5">
        <f t="shared" si="147"/>
        <v>0</v>
      </c>
      <c r="N2307" s="5" t="s">
        <v>10263</v>
      </c>
      <c r="O2307" s="5" t="s">
        <v>10264</v>
      </c>
      <c r="P2307" s="5" t="s">
        <v>10265</v>
      </c>
    </row>
    <row r="2308" ht="19" customHeight="1" spans="1:16">
      <c r="A2308" s="5">
        <v>94</v>
      </c>
      <c r="B2308" s="5" t="s">
        <v>307</v>
      </c>
      <c r="C2308" s="5" t="s">
        <v>253</v>
      </c>
      <c r="D2308" s="8" t="s">
        <v>175</v>
      </c>
      <c r="E2308" s="6">
        <v>52.6</v>
      </c>
      <c r="F2308" s="6">
        <v>49.5</v>
      </c>
      <c r="G2308" s="6">
        <v>11.9</v>
      </c>
      <c r="H2308" s="5" t="s">
        <v>120</v>
      </c>
      <c r="I2308" s="6">
        <f t="shared" si="144"/>
        <v>3.1</v>
      </c>
      <c r="J2308" s="5" t="str">
        <f>IF(H2308="否","不适用",IF(AND(ISNUMBER(E2308),ISNUMBER(F2308)),IF(I2308&gt;规则与名单!$B$2,"是","否"),"未判定"))</f>
        <v>不适用</v>
      </c>
      <c r="K2308" s="5" t="str">
        <f t="shared" si="145"/>
        <v>非测试日纯氢</v>
      </c>
      <c r="L2308" s="6">
        <f t="shared" si="146"/>
        <v>11.9</v>
      </c>
      <c r="M2308" s="5">
        <f t="shared" si="147"/>
        <v>0</v>
      </c>
      <c r="N2308" s="5" t="s">
        <v>10266</v>
      </c>
      <c r="O2308" s="5" t="s">
        <v>10267</v>
      </c>
      <c r="P2308" s="5" t="s">
        <v>10268</v>
      </c>
    </row>
    <row r="2309" ht="19" customHeight="1" spans="1:16">
      <c r="A2309" s="5">
        <v>94</v>
      </c>
      <c r="B2309" s="5" t="s">
        <v>307</v>
      </c>
      <c r="C2309" s="5" t="s">
        <v>253</v>
      </c>
      <c r="D2309" s="8" t="s">
        <v>3402</v>
      </c>
      <c r="E2309" s="6">
        <v>134.5</v>
      </c>
      <c r="F2309" s="6">
        <v>127.4</v>
      </c>
      <c r="G2309" s="6">
        <v>9.3</v>
      </c>
      <c r="H2309" s="5" t="s">
        <v>120</v>
      </c>
      <c r="I2309" s="6">
        <f t="shared" si="144"/>
        <v>7.09999999999999</v>
      </c>
      <c r="J2309" s="5" t="str">
        <f>IF(H2309="否","不适用",IF(AND(ISNUMBER(E2309),ISNUMBER(F2309)),IF(I2309&gt;规则与名单!$B$2,"是","否"),"未判定"))</f>
        <v>不适用</v>
      </c>
      <c r="K2309" s="5" t="str">
        <f t="shared" si="145"/>
        <v>非测试日纯氢</v>
      </c>
      <c r="L2309" s="6">
        <f t="shared" si="146"/>
        <v>9.3</v>
      </c>
      <c r="M2309" s="5">
        <f t="shared" si="147"/>
        <v>0</v>
      </c>
      <c r="N2309" s="5" t="s">
        <v>10269</v>
      </c>
      <c r="O2309" s="5" t="s">
        <v>10270</v>
      </c>
      <c r="P2309" s="5" t="s">
        <v>10271</v>
      </c>
    </row>
    <row r="2310" ht="19" customHeight="1" spans="1:16">
      <c r="A2310" s="5">
        <v>94</v>
      </c>
      <c r="B2310" s="5" t="s">
        <v>307</v>
      </c>
      <c r="C2310" s="5" t="s">
        <v>253</v>
      </c>
      <c r="D2310" s="8" t="s">
        <v>487</v>
      </c>
      <c r="E2310" s="6">
        <v>134.3</v>
      </c>
      <c r="F2310" s="6">
        <v>127.5</v>
      </c>
      <c r="G2310" s="6">
        <v>8.5</v>
      </c>
      <c r="H2310" s="5" t="s">
        <v>120</v>
      </c>
      <c r="I2310" s="6">
        <f t="shared" si="144"/>
        <v>6.80000000000001</v>
      </c>
      <c r="J2310" s="5" t="str">
        <f>IF(H2310="否","不适用",IF(AND(ISNUMBER(E2310),ISNUMBER(F2310)),IF(I2310&gt;规则与名单!$B$2,"是","否"),"未判定"))</f>
        <v>不适用</v>
      </c>
      <c r="K2310" s="5" t="str">
        <f t="shared" si="145"/>
        <v>非测试日纯氢</v>
      </c>
      <c r="L2310" s="6">
        <f t="shared" si="146"/>
        <v>8.5</v>
      </c>
      <c r="M2310" s="5">
        <f t="shared" si="147"/>
        <v>0</v>
      </c>
      <c r="N2310" s="5" t="s">
        <v>10272</v>
      </c>
      <c r="O2310" s="5" t="s">
        <v>10273</v>
      </c>
      <c r="P2310" s="5" t="s">
        <v>10274</v>
      </c>
    </row>
    <row r="2311" ht="19" customHeight="1" spans="1:16">
      <c r="A2311" s="5">
        <v>94</v>
      </c>
      <c r="B2311" s="5" t="s">
        <v>307</v>
      </c>
      <c r="C2311" s="5" t="s">
        <v>253</v>
      </c>
      <c r="D2311" s="8" t="s">
        <v>121</v>
      </c>
      <c r="E2311" s="6">
        <v>152.2</v>
      </c>
      <c r="F2311" s="6">
        <v>144.3</v>
      </c>
      <c r="G2311" s="6">
        <v>8.4</v>
      </c>
      <c r="H2311" s="5" t="s">
        <v>120</v>
      </c>
      <c r="I2311" s="6">
        <f t="shared" si="144"/>
        <v>7.89999999999998</v>
      </c>
      <c r="J2311" s="5" t="str">
        <f>IF(H2311="否","不适用",IF(AND(ISNUMBER(E2311),ISNUMBER(F2311)),IF(I2311&gt;规则与名单!$B$2,"是","否"),"未判定"))</f>
        <v>不适用</v>
      </c>
      <c r="K2311" s="5" t="str">
        <f t="shared" si="145"/>
        <v>非测试日纯氢</v>
      </c>
      <c r="L2311" s="6">
        <f t="shared" si="146"/>
        <v>8.4</v>
      </c>
      <c r="M2311" s="5">
        <f t="shared" si="147"/>
        <v>0</v>
      </c>
      <c r="N2311" s="5" t="s">
        <v>10275</v>
      </c>
      <c r="O2311" s="5" t="s">
        <v>10276</v>
      </c>
      <c r="P2311" s="5" t="s">
        <v>10277</v>
      </c>
    </row>
    <row r="2312" ht="19" customHeight="1" spans="1:16">
      <c r="A2312" s="5">
        <v>94</v>
      </c>
      <c r="B2312" s="5" t="s">
        <v>307</v>
      </c>
      <c r="C2312" s="5" t="s">
        <v>253</v>
      </c>
      <c r="D2312" s="8" t="s">
        <v>170</v>
      </c>
      <c r="E2312" s="6">
        <v>206.9</v>
      </c>
      <c r="F2312" s="6">
        <v>196.2</v>
      </c>
      <c r="G2312" s="6">
        <v>11.7</v>
      </c>
      <c r="H2312" s="5" t="s">
        <v>120</v>
      </c>
      <c r="I2312" s="6">
        <f t="shared" si="144"/>
        <v>10.7</v>
      </c>
      <c r="J2312" s="5" t="str">
        <f>IF(H2312="否","不适用",IF(AND(ISNUMBER(E2312),ISNUMBER(F2312)),IF(I2312&gt;规则与名单!$B$2,"是","否"),"未判定"))</f>
        <v>不适用</v>
      </c>
      <c r="K2312" s="5" t="str">
        <f t="shared" si="145"/>
        <v>非测试日纯氢</v>
      </c>
      <c r="L2312" s="6">
        <f t="shared" si="146"/>
        <v>11.7</v>
      </c>
      <c r="M2312" s="5">
        <f t="shared" si="147"/>
        <v>0</v>
      </c>
      <c r="N2312" s="5" t="s">
        <v>10278</v>
      </c>
      <c r="O2312" s="5" t="s">
        <v>10279</v>
      </c>
      <c r="P2312" s="5" t="s">
        <v>10280</v>
      </c>
    </row>
    <row r="2313" ht="19" customHeight="1" spans="1:16">
      <c r="A2313" s="5">
        <v>94</v>
      </c>
      <c r="B2313" s="5" t="s">
        <v>307</v>
      </c>
      <c r="C2313" s="5" t="s">
        <v>253</v>
      </c>
      <c r="D2313" s="8" t="s">
        <v>644</v>
      </c>
      <c r="E2313" s="6">
        <v>140.7</v>
      </c>
      <c r="F2313" s="6">
        <v>133.3</v>
      </c>
      <c r="G2313" s="6">
        <v>3.6</v>
      </c>
      <c r="H2313" s="5" t="s">
        <v>120</v>
      </c>
      <c r="I2313" s="6">
        <f t="shared" si="144"/>
        <v>7.39999999999998</v>
      </c>
      <c r="J2313" s="5" t="str">
        <f>IF(H2313="否","不适用",IF(AND(ISNUMBER(E2313),ISNUMBER(F2313)),IF(I2313&gt;规则与名单!$B$2,"是","否"),"未判定"))</f>
        <v>不适用</v>
      </c>
      <c r="K2313" s="5" t="str">
        <f t="shared" si="145"/>
        <v>非测试日纯氢</v>
      </c>
      <c r="L2313" s="6">
        <f t="shared" si="146"/>
        <v>3.6</v>
      </c>
      <c r="M2313" s="5">
        <f t="shared" si="147"/>
        <v>0</v>
      </c>
      <c r="N2313" s="5" t="s">
        <v>10281</v>
      </c>
      <c r="O2313" s="5" t="s">
        <v>10282</v>
      </c>
      <c r="P2313" s="5" t="s">
        <v>10283</v>
      </c>
    </row>
    <row r="2314" ht="19" customHeight="1" spans="1:16">
      <c r="A2314" s="5">
        <v>94</v>
      </c>
      <c r="B2314" s="5" t="s">
        <v>307</v>
      </c>
      <c r="C2314" s="5" t="s">
        <v>253</v>
      </c>
      <c r="D2314" s="8" t="s">
        <v>3418</v>
      </c>
      <c r="E2314" s="6"/>
      <c r="F2314" s="6">
        <v>0</v>
      </c>
      <c r="G2314" s="6"/>
      <c r="H2314" s="5" t="s">
        <v>120</v>
      </c>
      <c r="I2314" s="6" t="str">
        <f t="shared" si="144"/>
        <v/>
      </c>
      <c r="J2314" s="5" t="str">
        <f>IF(H2314="否","不适用",IF(AND(ISNUMBER(E2314),ISNUMBER(F2314)),IF(I2314&gt;规则与名单!$B$2,"是","否"),"未判定"))</f>
        <v>不适用</v>
      </c>
      <c r="K2314" s="5" t="str">
        <f t="shared" si="145"/>
        <v>缺失</v>
      </c>
      <c r="L2314" s="6" t="str">
        <f t="shared" si="146"/>
        <v/>
      </c>
      <c r="M2314" s="5">
        <f t="shared" si="147"/>
        <v>1</v>
      </c>
      <c r="N2314" s="5" t="s">
        <v>10284</v>
      </c>
      <c r="O2314" s="5" t="s">
        <v>10285</v>
      </c>
      <c r="P2314" s="5" t="s">
        <v>10286</v>
      </c>
    </row>
    <row r="2315" ht="19" customHeight="1" spans="1:16">
      <c r="A2315" s="5">
        <v>94</v>
      </c>
      <c r="B2315" s="5" t="s">
        <v>307</v>
      </c>
      <c r="C2315" s="5" t="s">
        <v>253</v>
      </c>
      <c r="D2315" s="8" t="s">
        <v>3422</v>
      </c>
      <c r="E2315" s="6">
        <v>213.3</v>
      </c>
      <c r="F2315" s="6">
        <v>202.4</v>
      </c>
      <c r="G2315" s="6">
        <v>11.4</v>
      </c>
      <c r="H2315" s="5" t="s">
        <v>120</v>
      </c>
      <c r="I2315" s="6">
        <f t="shared" si="144"/>
        <v>10.9</v>
      </c>
      <c r="J2315" s="5" t="str">
        <f>IF(H2315="否","不适用",IF(AND(ISNUMBER(E2315),ISNUMBER(F2315)),IF(I2315&gt;规则与名单!$B$2,"是","否"),"未判定"))</f>
        <v>不适用</v>
      </c>
      <c r="K2315" s="5" t="str">
        <f t="shared" si="145"/>
        <v>非测试日纯氢</v>
      </c>
      <c r="L2315" s="6">
        <f t="shared" si="146"/>
        <v>11.4</v>
      </c>
      <c r="M2315" s="5">
        <f t="shared" si="147"/>
        <v>0</v>
      </c>
      <c r="N2315" s="5" t="s">
        <v>10287</v>
      </c>
      <c r="O2315" s="5" t="s">
        <v>10288</v>
      </c>
      <c r="P2315" s="5" t="s">
        <v>10289</v>
      </c>
    </row>
    <row r="2316" ht="19" customHeight="1" spans="1:16">
      <c r="A2316" s="5">
        <v>94</v>
      </c>
      <c r="B2316" s="5" t="s">
        <v>307</v>
      </c>
      <c r="C2316" s="5" t="s">
        <v>253</v>
      </c>
      <c r="D2316" s="8" t="s">
        <v>336</v>
      </c>
      <c r="E2316" s="6">
        <v>201.4</v>
      </c>
      <c r="F2316" s="6">
        <v>190.9</v>
      </c>
      <c r="G2316" s="6">
        <v>12.2</v>
      </c>
      <c r="H2316" s="5" t="s">
        <v>120</v>
      </c>
      <c r="I2316" s="6">
        <f t="shared" si="144"/>
        <v>10.5</v>
      </c>
      <c r="J2316" s="5" t="str">
        <f>IF(H2316="否","不适用",IF(AND(ISNUMBER(E2316),ISNUMBER(F2316)),IF(I2316&gt;规则与名单!$B$2,"是","否"),"未判定"))</f>
        <v>不适用</v>
      </c>
      <c r="K2316" s="5" t="str">
        <f t="shared" si="145"/>
        <v>非测试日纯氢</v>
      </c>
      <c r="L2316" s="6">
        <f t="shared" si="146"/>
        <v>12.2</v>
      </c>
      <c r="M2316" s="5">
        <f t="shared" si="147"/>
        <v>0</v>
      </c>
      <c r="N2316" s="5" t="s">
        <v>10290</v>
      </c>
      <c r="O2316" s="5" t="s">
        <v>10291</v>
      </c>
      <c r="P2316" s="5" t="s">
        <v>10292</v>
      </c>
    </row>
    <row r="2317" ht="19" customHeight="1" spans="1:16">
      <c r="A2317" s="5">
        <v>94</v>
      </c>
      <c r="B2317" s="5" t="s">
        <v>307</v>
      </c>
      <c r="C2317" s="5" t="s">
        <v>253</v>
      </c>
      <c r="D2317" s="8" t="s">
        <v>653</v>
      </c>
      <c r="E2317" s="6">
        <v>199</v>
      </c>
      <c r="F2317" s="6">
        <v>188.9</v>
      </c>
      <c r="G2317" s="6">
        <v>8.8</v>
      </c>
      <c r="H2317" s="5" t="s">
        <v>120</v>
      </c>
      <c r="I2317" s="6">
        <f t="shared" si="144"/>
        <v>10.1</v>
      </c>
      <c r="J2317" s="5" t="str">
        <f>IF(H2317="否","不适用",IF(AND(ISNUMBER(E2317),ISNUMBER(F2317)),IF(I2317&gt;规则与名单!$B$2,"是","否"),"未判定"))</f>
        <v>不适用</v>
      </c>
      <c r="K2317" s="5" t="str">
        <f t="shared" si="145"/>
        <v>非测试日纯氢</v>
      </c>
      <c r="L2317" s="6">
        <f t="shared" si="146"/>
        <v>8.8</v>
      </c>
      <c r="M2317" s="5">
        <f t="shared" si="147"/>
        <v>0</v>
      </c>
      <c r="N2317" s="5" t="s">
        <v>10293</v>
      </c>
      <c r="O2317" s="5" t="s">
        <v>10294</v>
      </c>
      <c r="P2317" s="5" t="s">
        <v>10295</v>
      </c>
    </row>
    <row r="2318" ht="19" customHeight="1" spans="1:16">
      <c r="A2318" s="5">
        <v>94</v>
      </c>
      <c r="B2318" s="5" t="s">
        <v>307</v>
      </c>
      <c r="C2318" s="5" t="s">
        <v>253</v>
      </c>
      <c r="D2318" s="8" t="s">
        <v>140</v>
      </c>
      <c r="E2318" s="6">
        <v>137.2</v>
      </c>
      <c r="F2318" s="6">
        <v>129.7</v>
      </c>
      <c r="G2318" s="6">
        <v>8.4</v>
      </c>
      <c r="H2318" s="5" t="s">
        <v>120</v>
      </c>
      <c r="I2318" s="6">
        <f t="shared" si="144"/>
        <v>7.5</v>
      </c>
      <c r="J2318" s="5" t="str">
        <f>IF(H2318="否","不适用",IF(AND(ISNUMBER(E2318),ISNUMBER(F2318)),IF(I2318&gt;规则与名单!$B$2,"是","否"),"未判定"))</f>
        <v>不适用</v>
      </c>
      <c r="K2318" s="5" t="str">
        <f t="shared" si="145"/>
        <v>非测试日纯氢</v>
      </c>
      <c r="L2318" s="6">
        <f t="shared" si="146"/>
        <v>8.4</v>
      </c>
      <c r="M2318" s="5">
        <f t="shared" si="147"/>
        <v>0</v>
      </c>
      <c r="N2318" s="5" t="s">
        <v>10296</v>
      </c>
      <c r="O2318" s="5" t="s">
        <v>10297</v>
      </c>
      <c r="P2318" s="5" t="s">
        <v>10298</v>
      </c>
    </row>
    <row r="2319" ht="19" customHeight="1" spans="1:16">
      <c r="A2319" s="5">
        <v>94</v>
      </c>
      <c r="B2319" s="5" t="s">
        <v>307</v>
      </c>
      <c r="C2319" s="5" t="s">
        <v>253</v>
      </c>
      <c r="D2319" s="8" t="s">
        <v>115</v>
      </c>
      <c r="E2319" s="6">
        <v>0</v>
      </c>
      <c r="F2319" s="6">
        <v>0</v>
      </c>
      <c r="G2319" s="6"/>
      <c r="H2319" s="5" t="s">
        <v>120</v>
      </c>
      <c r="I2319" s="6">
        <f t="shared" si="144"/>
        <v>0</v>
      </c>
      <c r="J2319" s="5" t="str">
        <f>IF(H2319="否","不适用",IF(AND(ISNUMBER(E2319),ISNUMBER(F2319)),IF(I2319&gt;规则与名单!$B$2,"是","否"),"未判定"))</f>
        <v>不适用</v>
      </c>
      <c r="K2319" s="5" t="str">
        <f t="shared" si="145"/>
        <v>非测试日仪表</v>
      </c>
      <c r="L2319" s="6">
        <f t="shared" si="146"/>
        <v>0</v>
      </c>
      <c r="M2319" s="5">
        <f t="shared" si="147"/>
        <v>0</v>
      </c>
      <c r="N2319" s="5" t="s">
        <v>10299</v>
      </c>
      <c r="O2319" s="5" t="s">
        <v>10300</v>
      </c>
      <c r="P2319" s="5" t="s">
        <v>10301</v>
      </c>
    </row>
    <row r="2320" ht="19" customHeight="1" spans="1:16">
      <c r="A2320" s="5">
        <v>95</v>
      </c>
      <c r="B2320" s="5" t="s">
        <v>309</v>
      </c>
      <c r="C2320" s="5" t="s">
        <v>253</v>
      </c>
      <c r="D2320" s="8" t="s">
        <v>114</v>
      </c>
      <c r="E2320" s="6"/>
      <c r="F2320" s="6">
        <v>0</v>
      </c>
      <c r="G2320" s="6"/>
      <c r="H2320" s="5" t="s">
        <v>120</v>
      </c>
      <c r="I2320" s="6" t="str">
        <f t="shared" si="144"/>
        <v/>
      </c>
      <c r="J2320" s="5" t="str">
        <f>IF(H2320="否","不适用",IF(AND(ISNUMBER(E2320),ISNUMBER(F2320)),IF(I2320&gt;规则与名单!$B$2,"是","否"),"未判定"))</f>
        <v>不适用</v>
      </c>
      <c r="K2320" s="5" t="str">
        <f t="shared" si="145"/>
        <v>缺失</v>
      </c>
      <c r="L2320" s="6" t="str">
        <f t="shared" si="146"/>
        <v/>
      </c>
      <c r="M2320" s="5">
        <f t="shared" si="147"/>
        <v>1</v>
      </c>
      <c r="N2320" s="5" t="s">
        <v>10302</v>
      </c>
      <c r="O2320" s="5" t="s">
        <v>10303</v>
      </c>
      <c r="P2320" s="5" t="s">
        <v>10304</v>
      </c>
    </row>
    <row r="2321" ht="19" customHeight="1" spans="1:16">
      <c r="A2321" s="5">
        <v>95</v>
      </c>
      <c r="B2321" s="5" t="s">
        <v>309</v>
      </c>
      <c r="C2321" s="5" t="s">
        <v>253</v>
      </c>
      <c r="D2321" s="8" t="s">
        <v>605</v>
      </c>
      <c r="E2321" s="6">
        <v>42</v>
      </c>
      <c r="F2321" s="6">
        <v>102.7</v>
      </c>
      <c r="G2321" s="6"/>
      <c r="H2321" s="5" t="s">
        <v>120</v>
      </c>
      <c r="I2321" s="6">
        <f t="shared" si="144"/>
        <v>-60.7</v>
      </c>
      <c r="J2321" s="5" t="str">
        <f>IF(H2321="否","不适用",IF(AND(ISNUMBER(E2321),ISNUMBER(F2321)),IF(I2321&gt;规则与名单!$B$2,"是","否"),"未判定"))</f>
        <v>不适用</v>
      </c>
      <c r="K2321" s="5" t="str">
        <f t="shared" si="145"/>
        <v>非测试日仪表</v>
      </c>
      <c r="L2321" s="6">
        <f t="shared" si="146"/>
        <v>42</v>
      </c>
      <c r="M2321" s="5">
        <f t="shared" si="147"/>
        <v>0</v>
      </c>
      <c r="N2321" s="5" t="s">
        <v>10305</v>
      </c>
      <c r="O2321" s="5" t="s">
        <v>10306</v>
      </c>
      <c r="P2321" s="5" t="s">
        <v>10307</v>
      </c>
    </row>
    <row r="2322" ht="19" customHeight="1" spans="1:16">
      <c r="A2322" s="5">
        <v>95</v>
      </c>
      <c r="B2322" s="5" t="s">
        <v>309</v>
      </c>
      <c r="C2322" s="5" t="s">
        <v>253</v>
      </c>
      <c r="D2322" s="8" t="s">
        <v>186</v>
      </c>
      <c r="E2322" s="6">
        <v>166.9</v>
      </c>
      <c r="F2322" s="6">
        <v>105.2</v>
      </c>
      <c r="G2322" s="6"/>
      <c r="H2322" s="5" t="s">
        <v>120</v>
      </c>
      <c r="I2322" s="6">
        <f t="shared" si="144"/>
        <v>61.7</v>
      </c>
      <c r="J2322" s="5" t="str">
        <f>IF(H2322="否","不适用",IF(AND(ISNUMBER(E2322),ISNUMBER(F2322)),IF(I2322&gt;规则与名单!$B$2,"是","否"),"未判定"))</f>
        <v>不适用</v>
      </c>
      <c r="K2322" s="5" t="str">
        <f t="shared" si="145"/>
        <v>非测试日仪表</v>
      </c>
      <c r="L2322" s="6">
        <f t="shared" si="146"/>
        <v>166.9</v>
      </c>
      <c r="M2322" s="5">
        <f t="shared" si="147"/>
        <v>0</v>
      </c>
      <c r="N2322" s="5" t="s">
        <v>10308</v>
      </c>
      <c r="O2322" s="5" t="s">
        <v>10309</v>
      </c>
      <c r="P2322" s="5" t="s">
        <v>10310</v>
      </c>
    </row>
    <row r="2323" ht="19" customHeight="1" spans="1:16">
      <c r="A2323" s="5">
        <v>95</v>
      </c>
      <c r="B2323" s="5" t="s">
        <v>309</v>
      </c>
      <c r="C2323" s="5" t="s">
        <v>253</v>
      </c>
      <c r="D2323" s="8" t="s">
        <v>165</v>
      </c>
      <c r="E2323" s="6">
        <v>37.1</v>
      </c>
      <c r="F2323" s="6">
        <v>37.1</v>
      </c>
      <c r="G2323" s="6"/>
      <c r="H2323" s="5" t="s">
        <v>120</v>
      </c>
      <c r="I2323" s="6">
        <f t="shared" si="144"/>
        <v>0</v>
      </c>
      <c r="J2323" s="5" t="str">
        <f>IF(H2323="否","不适用",IF(AND(ISNUMBER(E2323),ISNUMBER(F2323)),IF(I2323&gt;规则与名单!$B$2,"是","否"),"未判定"))</f>
        <v>不适用</v>
      </c>
      <c r="K2323" s="5" t="str">
        <f t="shared" si="145"/>
        <v>非测试日仪表</v>
      </c>
      <c r="L2323" s="6">
        <f t="shared" si="146"/>
        <v>37.1</v>
      </c>
      <c r="M2323" s="5">
        <f t="shared" si="147"/>
        <v>0</v>
      </c>
      <c r="N2323" s="5" t="s">
        <v>10311</v>
      </c>
      <c r="O2323" s="5" t="s">
        <v>10312</v>
      </c>
      <c r="P2323" s="5" t="s">
        <v>10313</v>
      </c>
    </row>
    <row r="2324" ht="19" customHeight="1" spans="1:16">
      <c r="A2324" s="5">
        <v>95</v>
      </c>
      <c r="B2324" s="5" t="s">
        <v>309</v>
      </c>
      <c r="C2324" s="5" t="s">
        <v>253</v>
      </c>
      <c r="D2324" s="8" t="s">
        <v>151</v>
      </c>
      <c r="E2324" s="6">
        <v>37.6</v>
      </c>
      <c r="F2324" s="6">
        <v>38.2</v>
      </c>
      <c r="G2324" s="6"/>
      <c r="H2324" s="5" t="s">
        <v>120</v>
      </c>
      <c r="I2324" s="6">
        <f t="shared" si="144"/>
        <v>-0.600000000000001</v>
      </c>
      <c r="J2324" s="5" t="str">
        <f>IF(H2324="否","不适用",IF(AND(ISNUMBER(E2324),ISNUMBER(F2324)),IF(I2324&gt;规则与名单!$B$2,"是","否"),"未判定"))</f>
        <v>不适用</v>
      </c>
      <c r="K2324" s="5" t="str">
        <f t="shared" si="145"/>
        <v>非测试日仪表</v>
      </c>
      <c r="L2324" s="6">
        <f t="shared" si="146"/>
        <v>37.6</v>
      </c>
      <c r="M2324" s="5">
        <f t="shared" si="147"/>
        <v>0</v>
      </c>
      <c r="N2324" s="5" t="s">
        <v>10314</v>
      </c>
      <c r="O2324" s="5" t="s">
        <v>10315</v>
      </c>
      <c r="P2324" s="5" t="s">
        <v>10316</v>
      </c>
    </row>
    <row r="2325" ht="19" customHeight="1" spans="1:16">
      <c r="A2325" s="5">
        <v>95</v>
      </c>
      <c r="B2325" s="5" t="s">
        <v>309</v>
      </c>
      <c r="C2325" s="5" t="s">
        <v>253</v>
      </c>
      <c r="D2325" s="8" t="s">
        <v>3358</v>
      </c>
      <c r="E2325" s="6">
        <v>33.4</v>
      </c>
      <c r="F2325" s="6">
        <v>33.7</v>
      </c>
      <c r="G2325" s="6"/>
      <c r="H2325" s="5" t="s">
        <v>120</v>
      </c>
      <c r="I2325" s="6">
        <f t="shared" si="144"/>
        <v>-0.300000000000004</v>
      </c>
      <c r="J2325" s="5" t="str">
        <f>IF(H2325="否","不适用",IF(AND(ISNUMBER(E2325),ISNUMBER(F2325)),IF(I2325&gt;规则与名单!$B$2,"是","否"),"未判定"))</f>
        <v>不适用</v>
      </c>
      <c r="K2325" s="5" t="str">
        <f t="shared" si="145"/>
        <v>非测试日仪表</v>
      </c>
      <c r="L2325" s="6">
        <f t="shared" si="146"/>
        <v>33.4</v>
      </c>
      <c r="M2325" s="5">
        <f t="shared" si="147"/>
        <v>0</v>
      </c>
      <c r="N2325" s="5" t="s">
        <v>10317</v>
      </c>
      <c r="O2325" s="5" t="s">
        <v>10318</v>
      </c>
      <c r="P2325" s="5" t="s">
        <v>10319</v>
      </c>
    </row>
    <row r="2326" ht="19" customHeight="1" spans="1:16">
      <c r="A2326" s="5">
        <v>95</v>
      </c>
      <c r="B2326" s="5" t="s">
        <v>309</v>
      </c>
      <c r="C2326" s="5" t="s">
        <v>253</v>
      </c>
      <c r="D2326" s="8" t="s">
        <v>272</v>
      </c>
      <c r="E2326" s="6">
        <v>33.6</v>
      </c>
      <c r="F2326" s="6">
        <v>33.7</v>
      </c>
      <c r="G2326" s="6"/>
      <c r="H2326" s="5" t="s">
        <v>120</v>
      </c>
      <c r="I2326" s="6">
        <f t="shared" si="144"/>
        <v>-0.100000000000001</v>
      </c>
      <c r="J2326" s="5" t="str">
        <f>IF(H2326="否","不适用",IF(AND(ISNUMBER(E2326),ISNUMBER(F2326)),IF(I2326&gt;规则与名单!$B$2,"是","否"),"未判定"))</f>
        <v>不适用</v>
      </c>
      <c r="K2326" s="5" t="str">
        <f t="shared" si="145"/>
        <v>非测试日仪表</v>
      </c>
      <c r="L2326" s="6">
        <f t="shared" si="146"/>
        <v>33.6</v>
      </c>
      <c r="M2326" s="5">
        <f t="shared" si="147"/>
        <v>0</v>
      </c>
      <c r="N2326" s="5" t="s">
        <v>10320</v>
      </c>
      <c r="O2326" s="5" t="s">
        <v>10321</v>
      </c>
      <c r="P2326" s="5" t="s">
        <v>10322</v>
      </c>
    </row>
    <row r="2327" ht="19" customHeight="1" spans="1:16">
      <c r="A2327" s="5">
        <v>95</v>
      </c>
      <c r="B2327" s="5" t="s">
        <v>309</v>
      </c>
      <c r="C2327" s="5" t="s">
        <v>253</v>
      </c>
      <c r="D2327" s="8" t="s">
        <v>506</v>
      </c>
      <c r="E2327" s="6">
        <v>34.6</v>
      </c>
      <c r="F2327" s="6">
        <v>34.9</v>
      </c>
      <c r="G2327" s="6"/>
      <c r="H2327" s="5" t="s">
        <v>120</v>
      </c>
      <c r="I2327" s="6">
        <f t="shared" si="144"/>
        <v>-0.299999999999997</v>
      </c>
      <c r="J2327" s="5" t="str">
        <f>IF(H2327="否","不适用",IF(AND(ISNUMBER(E2327),ISNUMBER(F2327)),IF(I2327&gt;规则与名单!$B$2,"是","否"),"未判定"))</f>
        <v>不适用</v>
      </c>
      <c r="K2327" s="5" t="str">
        <f t="shared" si="145"/>
        <v>非测试日仪表</v>
      </c>
      <c r="L2327" s="6">
        <f t="shared" si="146"/>
        <v>34.6</v>
      </c>
      <c r="M2327" s="5">
        <f t="shared" si="147"/>
        <v>0</v>
      </c>
      <c r="N2327" s="5" t="s">
        <v>10323</v>
      </c>
      <c r="O2327" s="5" t="s">
        <v>10324</v>
      </c>
      <c r="P2327" s="5" t="s">
        <v>10325</v>
      </c>
    </row>
    <row r="2328" ht="19" customHeight="1" spans="1:16">
      <c r="A2328" s="5">
        <v>95</v>
      </c>
      <c r="B2328" s="5" t="s">
        <v>309</v>
      </c>
      <c r="C2328" s="5" t="s">
        <v>253</v>
      </c>
      <c r="D2328" s="8" t="s">
        <v>673</v>
      </c>
      <c r="E2328" s="6">
        <v>0.3</v>
      </c>
      <c r="F2328" s="6">
        <v>0.3</v>
      </c>
      <c r="G2328" s="6"/>
      <c r="H2328" s="5" t="s">
        <v>120</v>
      </c>
      <c r="I2328" s="6">
        <f t="shared" si="144"/>
        <v>0</v>
      </c>
      <c r="J2328" s="5" t="str">
        <f>IF(H2328="否","不适用",IF(AND(ISNUMBER(E2328),ISNUMBER(F2328)),IF(I2328&gt;规则与名单!$B$2,"是","否"),"未判定"))</f>
        <v>不适用</v>
      </c>
      <c r="K2328" s="5" t="str">
        <f t="shared" si="145"/>
        <v>非测试日仪表</v>
      </c>
      <c r="L2328" s="6">
        <f t="shared" si="146"/>
        <v>0.3</v>
      </c>
      <c r="M2328" s="5">
        <f t="shared" si="147"/>
        <v>0</v>
      </c>
      <c r="N2328" s="5" t="s">
        <v>10326</v>
      </c>
      <c r="O2328" s="5" t="s">
        <v>10327</v>
      </c>
      <c r="P2328" s="5" t="s">
        <v>10328</v>
      </c>
    </row>
    <row r="2329" ht="19" customHeight="1" spans="1:16">
      <c r="A2329" s="5">
        <v>95</v>
      </c>
      <c r="B2329" s="5" t="s">
        <v>309</v>
      </c>
      <c r="C2329" s="5" t="s">
        <v>253</v>
      </c>
      <c r="D2329" s="8" t="s">
        <v>183</v>
      </c>
      <c r="E2329" s="6">
        <v>52.4</v>
      </c>
      <c r="F2329" s="6">
        <v>52.1</v>
      </c>
      <c r="G2329" s="6"/>
      <c r="H2329" s="5" t="s">
        <v>120</v>
      </c>
      <c r="I2329" s="6">
        <f t="shared" si="144"/>
        <v>0.299999999999997</v>
      </c>
      <c r="J2329" s="5" t="str">
        <f>IF(H2329="否","不适用",IF(AND(ISNUMBER(E2329),ISNUMBER(F2329)),IF(I2329&gt;规则与名单!$B$2,"是","否"),"未判定"))</f>
        <v>不适用</v>
      </c>
      <c r="K2329" s="5" t="str">
        <f t="shared" si="145"/>
        <v>非测试日仪表</v>
      </c>
      <c r="L2329" s="6">
        <f t="shared" si="146"/>
        <v>52.4</v>
      </c>
      <c r="M2329" s="5">
        <f t="shared" si="147"/>
        <v>0</v>
      </c>
      <c r="N2329" s="5" t="s">
        <v>10329</v>
      </c>
      <c r="O2329" s="5" t="s">
        <v>10330</v>
      </c>
      <c r="P2329" s="5" t="s">
        <v>10331</v>
      </c>
    </row>
    <row r="2330" ht="19" customHeight="1" spans="1:16">
      <c r="A2330" s="5">
        <v>95</v>
      </c>
      <c r="B2330" s="5" t="s">
        <v>309</v>
      </c>
      <c r="C2330" s="5" t="s">
        <v>253</v>
      </c>
      <c r="D2330" s="8" t="s">
        <v>431</v>
      </c>
      <c r="E2330" s="6">
        <v>27.2</v>
      </c>
      <c r="F2330" s="6">
        <v>40.9</v>
      </c>
      <c r="G2330" s="6"/>
      <c r="H2330" s="5" t="s">
        <v>120</v>
      </c>
      <c r="I2330" s="6">
        <f t="shared" si="144"/>
        <v>-13.7</v>
      </c>
      <c r="J2330" s="5" t="str">
        <f>IF(H2330="否","不适用",IF(AND(ISNUMBER(E2330),ISNUMBER(F2330)),IF(I2330&gt;规则与名单!$B$2,"是","否"),"未判定"))</f>
        <v>不适用</v>
      </c>
      <c r="K2330" s="5" t="str">
        <f t="shared" si="145"/>
        <v>非测试日仪表</v>
      </c>
      <c r="L2330" s="6">
        <f t="shared" si="146"/>
        <v>27.2</v>
      </c>
      <c r="M2330" s="5">
        <f t="shared" si="147"/>
        <v>0</v>
      </c>
      <c r="N2330" s="5" t="s">
        <v>10332</v>
      </c>
      <c r="O2330" s="5" t="s">
        <v>10333</v>
      </c>
      <c r="P2330" s="5" t="s">
        <v>10334</v>
      </c>
    </row>
    <row r="2331" ht="19" customHeight="1" spans="1:16">
      <c r="A2331" s="5">
        <v>95</v>
      </c>
      <c r="B2331" s="5" t="s">
        <v>309</v>
      </c>
      <c r="C2331" s="5" t="s">
        <v>253</v>
      </c>
      <c r="D2331" s="8" t="s">
        <v>3377</v>
      </c>
      <c r="E2331" s="6">
        <v>37.5</v>
      </c>
      <c r="F2331" s="6">
        <v>37.5</v>
      </c>
      <c r="G2331" s="6"/>
      <c r="H2331" s="5" t="s">
        <v>120</v>
      </c>
      <c r="I2331" s="6">
        <f t="shared" si="144"/>
        <v>0</v>
      </c>
      <c r="J2331" s="5" t="str">
        <f>IF(H2331="否","不适用",IF(AND(ISNUMBER(E2331),ISNUMBER(F2331)),IF(I2331&gt;规则与名单!$B$2,"是","否"),"未判定"))</f>
        <v>不适用</v>
      </c>
      <c r="K2331" s="5" t="str">
        <f t="shared" si="145"/>
        <v>非测试日仪表</v>
      </c>
      <c r="L2331" s="6">
        <f t="shared" si="146"/>
        <v>37.5</v>
      </c>
      <c r="M2331" s="5">
        <f t="shared" si="147"/>
        <v>0</v>
      </c>
      <c r="N2331" s="5" t="s">
        <v>10335</v>
      </c>
      <c r="O2331" s="5" t="s">
        <v>10336</v>
      </c>
      <c r="P2331" s="5" t="s">
        <v>10337</v>
      </c>
    </row>
    <row r="2332" ht="19" customHeight="1" spans="1:16">
      <c r="A2332" s="5">
        <v>95</v>
      </c>
      <c r="B2332" s="5" t="s">
        <v>309</v>
      </c>
      <c r="C2332" s="5" t="s">
        <v>253</v>
      </c>
      <c r="D2332" s="8" t="s">
        <v>407</v>
      </c>
      <c r="E2332" s="6">
        <v>48.2</v>
      </c>
      <c r="F2332" s="6">
        <v>37.4</v>
      </c>
      <c r="G2332" s="6"/>
      <c r="H2332" s="5" t="s">
        <v>120</v>
      </c>
      <c r="I2332" s="6">
        <f t="shared" si="144"/>
        <v>10.8</v>
      </c>
      <c r="J2332" s="5" t="str">
        <f>IF(H2332="否","不适用",IF(AND(ISNUMBER(E2332),ISNUMBER(F2332)),IF(I2332&gt;规则与名单!$B$2,"是","否"),"未判定"))</f>
        <v>不适用</v>
      </c>
      <c r="K2332" s="5" t="str">
        <f t="shared" si="145"/>
        <v>非测试日仪表</v>
      </c>
      <c r="L2332" s="6">
        <f t="shared" si="146"/>
        <v>48.2</v>
      </c>
      <c r="M2332" s="5">
        <f t="shared" si="147"/>
        <v>0</v>
      </c>
      <c r="N2332" s="5" t="s">
        <v>10338</v>
      </c>
      <c r="O2332" s="5" t="s">
        <v>10339</v>
      </c>
      <c r="P2332" s="5" t="s">
        <v>10340</v>
      </c>
    </row>
    <row r="2333" ht="19" customHeight="1" spans="1:16">
      <c r="A2333" s="5">
        <v>95</v>
      </c>
      <c r="B2333" s="5" t="s">
        <v>309</v>
      </c>
      <c r="C2333" s="5" t="s">
        <v>253</v>
      </c>
      <c r="D2333" s="8" t="s">
        <v>411</v>
      </c>
      <c r="E2333" s="6">
        <v>35.4</v>
      </c>
      <c r="F2333" s="6">
        <v>35.7</v>
      </c>
      <c r="G2333" s="6"/>
      <c r="H2333" s="5" t="s">
        <v>120</v>
      </c>
      <c r="I2333" s="6">
        <f t="shared" si="144"/>
        <v>-0.300000000000004</v>
      </c>
      <c r="J2333" s="5" t="str">
        <f>IF(H2333="否","不适用",IF(AND(ISNUMBER(E2333),ISNUMBER(F2333)),IF(I2333&gt;规则与名单!$B$2,"是","否"),"未判定"))</f>
        <v>不适用</v>
      </c>
      <c r="K2333" s="5" t="str">
        <f t="shared" si="145"/>
        <v>非测试日仪表</v>
      </c>
      <c r="L2333" s="6">
        <f t="shared" si="146"/>
        <v>35.4</v>
      </c>
      <c r="M2333" s="5">
        <f t="shared" si="147"/>
        <v>0</v>
      </c>
      <c r="N2333" s="5" t="s">
        <v>10341</v>
      </c>
      <c r="O2333" s="5" t="s">
        <v>10342</v>
      </c>
      <c r="P2333" s="5" t="s">
        <v>10343</v>
      </c>
    </row>
    <row r="2334" ht="19" customHeight="1" spans="1:16">
      <c r="A2334" s="5">
        <v>95</v>
      </c>
      <c r="B2334" s="5" t="s">
        <v>309</v>
      </c>
      <c r="C2334" s="5" t="s">
        <v>253</v>
      </c>
      <c r="D2334" s="8" t="s">
        <v>251</v>
      </c>
      <c r="E2334" s="6">
        <v>97</v>
      </c>
      <c r="F2334" s="6">
        <v>96.2</v>
      </c>
      <c r="G2334" s="6"/>
      <c r="H2334" s="5" t="s">
        <v>120</v>
      </c>
      <c r="I2334" s="6">
        <f t="shared" si="144"/>
        <v>0.799999999999997</v>
      </c>
      <c r="J2334" s="5" t="str">
        <f>IF(H2334="否","不适用",IF(AND(ISNUMBER(E2334),ISNUMBER(F2334)),IF(I2334&gt;规则与名单!$B$2,"是","否"),"未判定"))</f>
        <v>不适用</v>
      </c>
      <c r="K2334" s="5" t="str">
        <f t="shared" si="145"/>
        <v>非测试日仪表</v>
      </c>
      <c r="L2334" s="6">
        <f t="shared" si="146"/>
        <v>97</v>
      </c>
      <c r="M2334" s="5">
        <f t="shared" si="147"/>
        <v>0</v>
      </c>
      <c r="N2334" s="5" t="s">
        <v>10344</v>
      </c>
      <c r="O2334" s="5" t="s">
        <v>10345</v>
      </c>
      <c r="P2334" s="5" t="s">
        <v>10346</v>
      </c>
    </row>
    <row r="2335" ht="19" customHeight="1" spans="1:16">
      <c r="A2335" s="5">
        <v>95</v>
      </c>
      <c r="B2335" s="5" t="s">
        <v>309</v>
      </c>
      <c r="C2335" s="5" t="s">
        <v>253</v>
      </c>
      <c r="D2335" s="8" t="s">
        <v>472</v>
      </c>
      <c r="E2335" s="6">
        <v>36.1</v>
      </c>
      <c r="F2335" s="6">
        <v>36.9</v>
      </c>
      <c r="G2335" s="6"/>
      <c r="H2335" s="5" t="s">
        <v>120</v>
      </c>
      <c r="I2335" s="6">
        <f t="shared" si="144"/>
        <v>-0.799999999999997</v>
      </c>
      <c r="J2335" s="5" t="str">
        <f>IF(H2335="否","不适用",IF(AND(ISNUMBER(E2335),ISNUMBER(F2335)),IF(I2335&gt;规则与名单!$B$2,"是","否"),"未判定"))</f>
        <v>不适用</v>
      </c>
      <c r="K2335" s="5" t="str">
        <f t="shared" si="145"/>
        <v>非测试日仪表</v>
      </c>
      <c r="L2335" s="6">
        <f t="shared" si="146"/>
        <v>36.1</v>
      </c>
      <c r="M2335" s="5">
        <f t="shared" si="147"/>
        <v>0</v>
      </c>
      <c r="N2335" s="5" t="s">
        <v>10347</v>
      </c>
      <c r="O2335" s="5" t="s">
        <v>10348</v>
      </c>
      <c r="P2335" s="5" t="s">
        <v>10349</v>
      </c>
    </row>
    <row r="2336" ht="19" customHeight="1" spans="1:16">
      <c r="A2336" s="5">
        <v>95</v>
      </c>
      <c r="B2336" s="5" t="s">
        <v>309</v>
      </c>
      <c r="C2336" s="5" t="s">
        <v>253</v>
      </c>
      <c r="D2336" s="8" t="s">
        <v>466</v>
      </c>
      <c r="E2336" s="6">
        <v>43.1</v>
      </c>
      <c r="F2336" s="6">
        <v>43.6</v>
      </c>
      <c r="G2336" s="6"/>
      <c r="H2336" s="5" t="s">
        <v>120</v>
      </c>
      <c r="I2336" s="6">
        <f t="shared" si="144"/>
        <v>-0.5</v>
      </c>
      <c r="J2336" s="5" t="str">
        <f>IF(H2336="否","不适用",IF(AND(ISNUMBER(E2336),ISNUMBER(F2336)),IF(I2336&gt;规则与名单!$B$2,"是","否"),"未判定"))</f>
        <v>不适用</v>
      </c>
      <c r="K2336" s="5" t="str">
        <f t="shared" si="145"/>
        <v>非测试日仪表</v>
      </c>
      <c r="L2336" s="6">
        <f t="shared" si="146"/>
        <v>43.1</v>
      </c>
      <c r="M2336" s="5">
        <f t="shared" si="147"/>
        <v>0</v>
      </c>
      <c r="N2336" s="5" t="s">
        <v>10350</v>
      </c>
      <c r="O2336" s="5" t="s">
        <v>10351</v>
      </c>
      <c r="P2336" s="5" t="s">
        <v>10352</v>
      </c>
    </row>
    <row r="2337" ht="19" customHeight="1" spans="1:16">
      <c r="A2337" s="5">
        <v>95</v>
      </c>
      <c r="B2337" s="5" t="s">
        <v>309</v>
      </c>
      <c r="C2337" s="5" t="s">
        <v>253</v>
      </c>
      <c r="D2337" s="8" t="s">
        <v>333</v>
      </c>
      <c r="E2337" s="6">
        <v>39.8</v>
      </c>
      <c r="F2337" s="6">
        <v>40.2</v>
      </c>
      <c r="G2337" s="6"/>
      <c r="H2337" s="5" t="s">
        <v>120</v>
      </c>
      <c r="I2337" s="6">
        <f t="shared" si="144"/>
        <v>-0.400000000000006</v>
      </c>
      <c r="J2337" s="5" t="str">
        <f>IF(H2337="否","不适用",IF(AND(ISNUMBER(E2337),ISNUMBER(F2337)),IF(I2337&gt;规则与名单!$B$2,"是","否"),"未判定"))</f>
        <v>不适用</v>
      </c>
      <c r="K2337" s="5" t="str">
        <f t="shared" si="145"/>
        <v>非测试日仪表</v>
      </c>
      <c r="L2337" s="6">
        <f t="shared" si="146"/>
        <v>39.8</v>
      </c>
      <c r="M2337" s="5">
        <f t="shared" si="147"/>
        <v>0</v>
      </c>
      <c r="N2337" s="5" t="s">
        <v>10353</v>
      </c>
      <c r="O2337" s="5" t="s">
        <v>10354</v>
      </c>
      <c r="P2337" s="5" t="s">
        <v>10355</v>
      </c>
    </row>
    <row r="2338" ht="19" customHeight="1" spans="1:16">
      <c r="A2338" s="5">
        <v>95</v>
      </c>
      <c r="B2338" s="5" t="s">
        <v>309</v>
      </c>
      <c r="C2338" s="5" t="s">
        <v>253</v>
      </c>
      <c r="D2338" s="8" t="s">
        <v>175</v>
      </c>
      <c r="E2338" s="6">
        <v>42.9</v>
      </c>
      <c r="F2338" s="6">
        <v>43.4</v>
      </c>
      <c r="G2338" s="6"/>
      <c r="H2338" s="5" t="s">
        <v>120</v>
      </c>
      <c r="I2338" s="6">
        <f t="shared" si="144"/>
        <v>-0.5</v>
      </c>
      <c r="J2338" s="5" t="str">
        <f>IF(H2338="否","不适用",IF(AND(ISNUMBER(E2338),ISNUMBER(F2338)),IF(I2338&gt;规则与名单!$B$2,"是","否"),"未判定"))</f>
        <v>不适用</v>
      </c>
      <c r="K2338" s="5" t="str">
        <f t="shared" si="145"/>
        <v>非测试日仪表</v>
      </c>
      <c r="L2338" s="6">
        <f t="shared" si="146"/>
        <v>42.9</v>
      </c>
      <c r="M2338" s="5">
        <f t="shared" si="147"/>
        <v>0</v>
      </c>
      <c r="N2338" s="5" t="s">
        <v>10356</v>
      </c>
      <c r="O2338" s="5" t="s">
        <v>10357</v>
      </c>
      <c r="P2338" s="5" t="s">
        <v>10358</v>
      </c>
    </row>
    <row r="2339" ht="19" customHeight="1" spans="1:16">
      <c r="A2339" s="5">
        <v>95</v>
      </c>
      <c r="B2339" s="5" t="s">
        <v>309</v>
      </c>
      <c r="C2339" s="5" t="s">
        <v>253</v>
      </c>
      <c r="D2339" s="8" t="s">
        <v>3402</v>
      </c>
      <c r="E2339" s="6">
        <v>56</v>
      </c>
      <c r="F2339" s="6">
        <v>56.3</v>
      </c>
      <c r="G2339" s="6"/>
      <c r="H2339" s="5" t="s">
        <v>120</v>
      </c>
      <c r="I2339" s="6">
        <f t="shared" si="144"/>
        <v>-0.299999999999997</v>
      </c>
      <c r="J2339" s="5" t="str">
        <f>IF(H2339="否","不适用",IF(AND(ISNUMBER(E2339),ISNUMBER(F2339)),IF(I2339&gt;规则与名单!$B$2,"是","否"),"未判定"))</f>
        <v>不适用</v>
      </c>
      <c r="K2339" s="5" t="str">
        <f t="shared" si="145"/>
        <v>非测试日仪表</v>
      </c>
      <c r="L2339" s="6">
        <f t="shared" si="146"/>
        <v>56</v>
      </c>
      <c r="M2339" s="5">
        <f t="shared" si="147"/>
        <v>0</v>
      </c>
      <c r="N2339" s="5" t="s">
        <v>10359</v>
      </c>
      <c r="O2339" s="5" t="s">
        <v>10360</v>
      </c>
      <c r="P2339" s="5" t="s">
        <v>10361</v>
      </c>
    </row>
    <row r="2340" ht="19" customHeight="1" spans="1:16">
      <c r="A2340" s="5">
        <v>95</v>
      </c>
      <c r="B2340" s="5" t="s">
        <v>309</v>
      </c>
      <c r="C2340" s="5" t="s">
        <v>253</v>
      </c>
      <c r="D2340" s="8" t="s">
        <v>487</v>
      </c>
      <c r="E2340" s="6">
        <v>82.8</v>
      </c>
      <c r="F2340" s="6">
        <v>91.2</v>
      </c>
      <c r="G2340" s="6"/>
      <c r="H2340" s="5" t="s">
        <v>120</v>
      </c>
      <c r="I2340" s="6">
        <f t="shared" si="144"/>
        <v>-8.40000000000001</v>
      </c>
      <c r="J2340" s="5" t="str">
        <f>IF(H2340="否","不适用",IF(AND(ISNUMBER(E2340),ISNUMBER(F2340)),IF(I2340&gt;规则与名单!$B$2,"是","否"),"未判定"))</f>
        <v>不适用</v>
      </c>
      <c r="K2340" s="5" t="str">
        <f t="shared" si="145"/>
        <v>非测试日仪表</v>
      </c>
      <c r="L2340" s="6">
        <f t="shared" si="146"/>
        <v>82.8</v>
      </c>
      <c r="M2340" s="5">
        <f t="shared" si="147"/>
        <v>0</v>
      </c>
      <c r="N2340" s="5" t="s">
        <v>10362</v>
      </c>
      <c r="O2340" s="5" t="s">
        <v>10363</v>
      </c>
      <c r="P2340" s="5" t="s">
        <v>10364</v>
      </c>
    </row>
    <row r="2341" ht="19" customHeight="1" spans="1:16">
      <c r="A2341" s="5">
        <v>95</v>
      </c>
      <c r="B2341" s="5" t="s">
        <v>309</v>
      </c>
      <c r="C2341" s="5" t="s">
        <v>253</v>
      </c>
      <c r="D2341" s="8" t="s">
        <v>121</v>
      </c>
      <c r="E2341" s="6">
        <v>78.4</v>
      </c>
      <c r="F2341" s="6">
        <v>69</v>
      </c>
      <c r="G2341" s="6"/>
      <c r="H2341" s="5" t="s">
        <v>120</v>
      </c>
      <c r="I2341" s="6">
        <f t="shared" si="144"/>
        <v>9.40000000000001</v>
      </c>
      <c r="J2341" s="5" t="str">
        <f>IF(H2341="否","不适用",IF(AND(ISNUMBER(E2341),ISNUMBER(F2341)),IF(I2341&gt;规则与名单!$B$2,"是","否"),"未判定"))</f>
        <v>不适用</v>
      </c>
      <c r="K2341" s="5" t="str">
        <f t="shared" si="145"/>
        <v>非测试日仪表</v>
      </c>
      <c r="L2341" s="6">
        <f t="shared" si="146"/>
        <v>78.4</v>
      </c>
      <c r="M2341" s="5">
        <f t="shared" si="147"/>
        <v>0</v>
      </c>
      <c r="N2341" s="5" t="s">
        <v>10365</v>
      </c>
      <c r="O2341" s="5" t="s">
        <v>10366</v>
      </c>
      <c r="P2341" s="5" t="s">
        <v>10367</v>
      </c>
    </row>
    <row r="2342" ht="19" customHeight="1" spans="1:16">
      <c r="A2342" s="5">
        <v>95</v>
      </c>
      <c r="B2342" s="5" t="s">
        <v>309</v>
      </c>
      <c r="C2342" s="5" t="s">
        <v>253</v>
      </c>
      <c r="D2342" s="8" t="s">
        <v>170</v>
      </c>
      <c r="E2342" s="6">
        <v>28</v>
      </c>
      <c r="F2342" s="6">
        <v>28.2</v>
      </c>
      <c r="G2342" s="6"/>
      <c r="H2342" s="5" t="s">
        <v>120</v>
      </c>
      <c r="I2342" s="6">
        <f t="shared" si="144"/>
        <v>-0.199999999999999</v>
      </c>
      <c r="J2342" s="5" t="str">
        <f>IF(H2342="否","不适用",IF(AND(ISNUMBER(E2342),ISNUMBER(F2342)),IF(I2342&gt;规则与名单!$B$2,"是","否"),"未判定"))</f>
        <v>不适用</v>
      </c>
      <c r="K2342" s="5" t="str">
        <f t="shared" si="145"/>
        <v>非测试日仪表</v>
      </c>
      <c r="L2342" s="6">
        <f t="shared" si="146"/>
        <v>28</v>
      </c>
      <c r="M2342" s="5">
        <f t="shared" si="147"/>
        <v>0</v>
      </c>
      <c r="N2342" s="5" t="s">
        <v>10368</v>
      </c>
      <c r="O2342" s="5" t="s">
        <v>10369</v>
      </c>
      <c r="P2342" s="5" t="s">
        <v>10370</v>
      </c>
    </row>
    <row r="2343" ht="19" customHeight="1" spans="1:16">
      <c r="A2343" s="5">
        <v>95</v>
      </c>
      <c r="B2343" s="5" t="s">
        <v>309</v>
      </c>
      <c r="C2343" s="5" t="s">
        <v>253</v>
      </c>
      <c r="D2343" s="8" t="s">
        <v>644</v>
      </c>
      <c r="E2343" s="6">
        <v>84.9</v>
      </c>
      <c r="F2343" s="6">
        <v>84.6</v>
      </c>
      <c r="G2343" s="6"/>
      <c r="H2343" s="5" t="s">
        <v>120</v>
      </c>
      <c r="I2343" s="6">
        <f t="shared" si="144"/>
        <v>0.300000000000011</v>
      </c>
      <c r="J2343" s="5" t="str">
        <f>IF(H2343="否","不适用",IF(AND(ISNUMBER(E2343),ISNUMBER(F2343)),IF(I2343&gt;规则与名单!$B$2,"是","否"),"未判定"))</f>
        <v>不适用</v>
      </c>
      <c r="K2343" s="5" t="str">
        <f t="shared" si="145"/>
        <v>非测试日仪表</v>
      </c>
      <c r="L2343" s="6">
        <f t="shared" si="146"/>
        <v>84.9</v>
      </c>
      <c r="M2343" s="5">
        <f t="shared" si="147"/>
        <v>0</v>
      </c>
      <c r="N2343" s="5" t="s">
        <v>10371</v>
      </c>
      <c r="O2343" s="5" t="s">
        <v>10372</v>
      </c>
      <c r="P2343" s="5" t="s">
        <v>10373</v>
      </c>
    </row>
    <row r="2344" ht="19" customHeight="1" spans="1:16">
      <c r="A2344" s="5">
        <v>95</v>
      </c>
      <c r="B2344" s="5" t="s">
        <v>309</v>
      </c>
      <c r="C2344" s="5" t="s">
        <v>253</v>
      </c>
      <c r="D2344" s="8" t="s">
        <v>3418</v>
      </c>
      <c r="E2344" s="6">
        <v>28.3</v>
      </c>
      <c r="F2344" s="6">
        <v>28.1</v>
      </c>
      <c r="G2344" s="6"/>
      <c r="H2344" s="5" t="s">
        <v>120</v>
      </c>
      <c r="I2344" s="6">
        <f t="shared" si="144"/>
        <v>0.199999999999999</v>
      </c>
      <c r="J2344" s="5" t="str">
        <f>IF(H2344="否","不适用",IF(AND(ISNUMBER(E2344),ISNUMBER(F2344)),IF(I2344&gt;规则与名单!$B$2,"是","否"),"未判定"))</f>
        <v>不适用</v>
      </c>
      <c r="K2344" s="5" t="str">
        <f t="shared" si="145"/>
        <v>非测试日仪表</v>
      </c>
      <c r="L2344" s="6">
        <f t="shared" si="146"/>
        <v>28.3</v>
      </c>
      <c r="M2344" s="5">
        <f t="shared" si="147"/>
        <v>0</v>
      </c>
      <c r="N2344" s="5" t="s">
        <v>10374</v>
      </c>
      <c r="O2344" s="5" t="s">
        <v>10375</v>
      </c>
      <c r="P2344" s="5" t="s">
        <v>10376</v>
      </c>
    </row>
    <row r="2345" ht="19" customHeight="1" spans="1:16">
      <c r="A2345" s="5">
        <v>95</v>
      </c>
      <c r="B2345" s="5" t="s">
        <v>309</v>
      </c>
      <c r="C2345" s="5" t="s">
        <v>253</v>
      </c>
      <c r="D2345" s="8" t="s">
        <v>3422</v>
      </c>
      <c r="E2345" s="6">
        <v>84.4</v>
      </c>
      <c r="F2345" s="6">
        <v>84.3</v>
      </c>
      <c r="G2345" s="6"/>
      <c r="H2345" s="5" t="s">
        <v>120</v>
      </c>
      <c r="I2345" s="6">
        <f t="shared" si="144"/>
        <v>0.100000000000009</v>
      </c>
      <c r="J2345" s="5" t="str">
        <f>IF(H2345="否","不适用",IF(AND(ISNUMBER(E2345),ISNUMBER(F2345)),IF(I2345&gt;规则与名单!$B$2,"是","否"),"未判定"))</f>
        <v>不适用</v>
      </c>
      <c r="K2345" s="5" t="str">
        <f t="shared" si="145"/>
        <v>非测试日仪表</v>
      </c>
      <c r="L2345" s="6">
        <f t="shared" si="146"/>
        <v>84.4</v>
      </c>
      <c r="M2345" s="5">
        <f t="shared" si="147"/>
        <v>0</v>
      </c>
      <c r="N2345" s="5" t="s">
        <v>10377</v>
      </c>
      <c r="O2345" s="5" t="s">
        <v>10378</v>
      </c>
      <c r="P2345" s="5" t="s">
        <v>10379</v>
      </c>
    </row>
    <row r="2346" ht="19" customHeight="1" spans="1:16">
      <c r="A2346" s="5">
        <v>95</v>
      </c>
      <c r="B2346" s="5" t="s">
        <v>309</v>
      </c>
      <c r="C2346" s="5" t="s">
        <v>253</v>
      </c>
      <c r="D2346" s="8" t="s">
        <v>336</v>
      </c>
      <c r="E2346" s="6">
        <v>111.7</v>
      </c>
      <c r="F2346" s="6">
        <v>149.2</v>
      </c>
      <c r="G2346" s="6"/>
      <c r="H2346" s="5" t="s">
        <v>120</v>
      </c>
      <c r="I2346" s="6">
        <f t="shared" si="144"/>
        <v>-37.5</v>
      </c>
      <c r="J2346" s="5" t="str">
        <f>IF(H2346="否","不适用",IF(AND(ISNUMBER(E2346),ISNUMBER(F2346)),IF(I2346&gt;规则与名单!$B$2,"是","否"),"未判定"))</f>
        <v>不适用</v>
      </c>
      <c r="K2346" s="5" t="str">
        <f t="shared" si="145"/>
        <v>非测试日仪表</v>
      </c>
      <c r="L2346" s="6">
        <f t="shared" si="146"/>
        <v>111.7</v>
      </c>
      <c r="M2346" s="5">
        <f t="shared" si="147"/>
        <v>0</v>
      </c>
      <c r="N2346" s="5" t="s">
        <v>10380</v>
      </c>
      <c r="O2346" s="5" t="s">
        <v>10381</v>
      </c>
      <c r="P2346" s="5" t="s">
        <v>10382</v>
      </c>
    </row>
    <row r="2347" ht="19" customHeight="1" spans="1:16">
      <c r="A2347" s="5">
        <v>95</v>
      </c>
      <c r="B2347" s="5" t="s">
        <v>309</v>
      </c>
      <c r="C2347" s="5" t="s">
        <v>253</v>
      </c>
      <c r="D2347" s="8" t="s">
        <v>653</v>
      </c>
      <c r="E2347" s="6">
        <v>99.3</v>
      </c>
      <c r="F2347" s="6">
        <v>60.3</v>
      </c>
      <c r="G2347" s="6"/>
      <c r="H2347" s="5" t="s">
        <v>120</v>
      </c>
      <c r="I2347" s="6">
        <f t="shared" si="144"/>
        <v>39</v>
      </c>
      <c r="J2347" s="5" t="str">
        <f>IF(H2347="否","不适用",IF(AND(ISNUMBER(E2347),ISNUMBER(F2347)),IF(I2347&gt;规则与名单!$B$2,"是","否"),"未判定"))</f>
        <v>不适用</v>
      </c>
      <c r="K2347" s="5" t="str">
        <f t="shared" si="145"/>
        <v>非测试日仪表</v>
      </c>
      <c r="L2347" s="6">
        <f t="shared" si="146"/>
        <v>99.3</v>
      </c>
      <c r="M2347" s="5">
        <f t="shared" si="147"/>
        <v>0</v>
      </c>
      <c r="N2347" s="5" t="s">
        <v>10383</v>
      </c>
      <c r="O2347" s="5" t="s">
        <v>10384</v>
      </c>
      <c r="P2347" s="5" t="s">
        <v>10385</v>
      </c>
    </row>
    <row r="2348" ht="19" customHeight="1" spans="1:16">
      <c r="A2348" s="5">
        <v>95</v>
      </c>
      <c r="B2348" s="5" t="s">
        <v>309</v>
      </c>
      <c r="C2348" s="5" t="s">
        <v>253</v>
      </c>
      <c r="D2348" s="8" t="s">
        <v>140</v>
      </c>
      <c r="E2348" s="6">
        <v>104.8</v>
      </c>
      <c r="F2348" s="6">
        <v>104</v>
      </c>
      <c r="G2348" s="6"/>
      <c r="H2348" s="5" t="s">
        <v>120</v>
      </c>
      <c r="I2348" s="6">
        <f t="shared" si="144"/>
        <v>0.799999999999997</v>
      </c>
      <c r="J2348" s="5" t="str">
        <f>IF(H2348="否","不适用",IF(AND(ISNUMBER(E2348),ISNUMBER(F2348)),IF(I2348&gt;规则与名单!$B$2,"是","否"),"未判定"))</f>
        <v>不适用</v>
      </c>
      <c r="K2348" s="5" t="str">
        <f t="shared" si="145"/>
        <v>非测试日仪表</v>
      </c>
      <c r="L2348" s="6">
        <f t="shared" si="146"/>
        <v>104.8</v>
      </c>
      <c r="M2348" s="5">
        <f t="shared" si="147"/>
        <v>0</v>
      </c>
      <c r="N2348" s="5" t="s">
        <v>10386</v>
      </c>
      <c r="O2348" s="5" t="s">
        <v>10387</v>
      </c>
      <c r="P2348" s="5" t="s">
        <v>10388</v>
      </c>
    </row>
    <row r="2349" ht="19" customHeight="1" spans="1:16">
      <c r="A2349" s="5">
        <v>95</v>
      </c>
      <c r="B2349" s="5" t="s">
        <v>309</v>
      </c>
      <c r="C2349" s="5" t="s">
        <v>253</v>
      </c>
      <c r="D2349" s="8" t="s">
        <v>115</v>
      </c>
      <c r="E2349" s="6">
        <v>91.5</v>
      </c>
      <c r="F2349" s="6">
        <v>91.3</v>
      </c>
      <c r="G2349" s="6"/>
      <c r="H2349" s="5" t="s">
        <v>120</v>
      </c>
      <c r="I2349" s="6">
        <f t="shared" si="144"/>
        <v>0.200000000000003</v>
      </c>
      <c r="J2349" s="5" t="str">
        <f>IF(H2349="否","不适用",IF(AND(ISNUMBER(E2349),ISNUMBER(F2349)),IF(I2349&gt;规则与名单!$B$2,"是","否"),"未判定"))</f>
        <v>不适用</v>
      </c>
      <c r="K2349" s="5" t="str">
        <f t="shared" si="145"/>
        <v>非测试日仪表</v>
      </c>
      <c r="L2349" s="6">
        <f t="shared" si="146"/>
        <v>91.5</v>
      </c>
      <c r="M2349" s="5">
        <f t="shared" si="147"/>
        <v>0</v>
      </c>
      <c r="N2349" s="5" t="s">
        <v>10389</v>
      </c>
      <c r="O2349" s="5" t="s">
        <v>10390</v>
      </c>
      <c r="P2349" s="5" t="s">
        <v>10391</v>
      </c>
    </row>
    <row r="2350" ht="19" customHeight="1" spans="1:16">
      <c r="A2350" s="5">
        <v>96</v>
      </c>
      <c r="B2350" s="5" t="s">
        <v>313</v>
      </c>
      <c r="C2350" s="5" t="s">
        <v>253</v>
      </c>
      <c r="D2350" s="8" t="s">
        <v>114</v>
      </c>
      <c r="E2350" s="6">
        <v>43.6</v>
      </c>
      <c r="F2350" s="6">
        <v>62.3</v>
      </c>
      <c r="G2350" s="6"/>
      <c r="H2350" s="5" t="s">
        <v>120</v>
      </c>
      <c r="I2350" s="6">
        <f t="shared" si="144"/>
        <v>-18.7</v>
      </c>
      <c r="J2350" s="5" t="str">
        <f>IF(H2350="否","不适用",IF(AND(ISNUMBER(E2350),ISNUMBER(F2350)),IF(I2350&gt;规则与名单!$B$2,"是","否"),"未判定"))</f>
        <v>不适用</v>
      </c>
      <c r="K2350" s="5" t="str">
        <f t="shared" si="145"/>
        <v>非测试日仪表</v>
      </c>
      <c r="L2350" s="6">
        <f t="shared" si="146"/>
        <v>43.6</v>
      </c>
      <c r="M2350" s="5">
        <f t="shared" si="147"/>
        <v>0</v>
      </c>
      <c r="N2350" s="5" t="s">
        <v>10392</v>
      </c>
      <c r="O2350" s="5" t="s">
        <v>10393</v>
      </c>
      <c r="P2350" s="5" t="s">
        <v>10394</v>
      </c>
    </row>
    <row r="2351" ht="19" customHeight="1" spans="1:16">
      <c r="A2351" s="5">
        <v>96</v>
      </c>
      <c r="B2351" s="5" t="s">
        <v>313</v>
      </c>
      <c r="C2351" s="5" t="s">
        <v>253</v>
      </c>
      <c r="D2351" s="8" t="s">
        <v>605</v>
      </c>
      <c r="E2351" s="6">
        <v>45.6</v>
      </c>
      <c r="F2351" s="6">
        <v>26.5</v>
      </c>
      <c r="G2351" s="6"/>
      <c r="H2351" s="5" t="s">
        <v>120</v>
      </c>
      <c r="I2351" s="6">
        <f t="shared" si="144"/>
        <v>19.1</v>
      </c>
      <c r="J2351" s="5" t="str">
        <f>IF(H2351="否","不适用",IF(AND(ISNUMBER(E2351),ISNUMBER(F2351)),IF(I2351&gt;规则与名单!$B$2,"是","否"),"未判定"))</f>
        <v>不适用</v>
      </c>
      <c r="K2351" s="5" t="str">
        <f t="shared" si="145"/>
        <v>非测试日仪表</v>
      </c>
      <c r="L2351" s="6">
        <f t="shared" si="146"/>
        <v>45.6</v>
      </c>
      <c r="M2351" s="5">
        <f t="shared" si="147"/>
        <v>0</v>
      </c>
      <c r="N2351" s="5" t="s">
        <v>10395</v>
      </c>
      <c r="O2351" s="5" t="s">
        <v>10396</v>
      </c>
      <c r="P2351" s="5" t="s">
        <v>10397</v>
      </c>
    </row>
    <row r="2352" ht="19" customHeight="1" spans="1:16">
      <c r="A2352" s="5">
        <v>96</v>
      </c>
      <c r="B2352" s="5" t="s">
        <v>313</v>
      </c>
      <c r="C2352" s="5" t="s">
        <v>253</v>
      </c>
      <c r="D2352" s="8" t="s">
        <v>186</v>
      </c>
      <c r="E2352" s="6">
        <v>16.4</v>
      </c>
      <c r="F2352" s="6">
        <v>23.3</v>
      </c>
      <c r="G2352" s="6"/>
      <c r="H2352" s="5" t="s">
        <v>120</v>
      </c>
      <c r="I2352" s="6">
        <f t="shared" si="144"/>
        <v>-6.9</v>
      </c>
      <c r="J2352" s="5" t="str">
        <f>IF(H2352="否","不适用",IF(AND(ISNUMBER(E2352),ISNUMBER(F2352)),IF(I2352&gt;规则与名单!$B$2,"是","否"),"未判定"))</f>
        <v>不适用</v>
      </c>
      <c r="K2352" s="5" t="str">
        <f t="shared" si="145"/>
        <v>非测试日仪表</v>
      </c>
      <c r="L2352" s="6">
        <f t="shared" si="146"/>
        <v>16.4</v>
      </c>
      <c r="M2352" s="5">
        <f t="shared" si="147"/>
        <v>0</v>
      </c>
      <c r="N2352" s="5" t="s">
        <v>10398</v>
      </c>
      <c r="O2352" s="5" t="s">
        <v>10399</v>
      </c>
      <c r="P2352" s="5" t="s">
        <v>10400</v>
      </c>
    </row>
    <row r="2353" ht="19" customHeight="1" spans="1:16">
      <c r="A2353" s="5">
        <v>96</v>
      </c>
      <c r="B2353" s="5" t="s">
        <v>313</v>
      </c>
      <c r="C2353" s="5" t="s">
        <v>253</v>
      </c>
      <c r="D2353" s="8" t="s">
        <v>165</v>
      </c>
      <c r="E2353" s="6">
        <v>30.9</v>
      </c>
      <c r="F2353" s="6">
        <v>23.8</v>
      </c>
      <c r="G2353" s="6"/>
      <c r="H2353" s="5" t="s">
        <v>120</v>
      </c>
      <c r="I2353" s="6">
        <f t="shared" si="144"/>
        <v>7.1</v>
      </c>
      <c r="J2353" s="5" t="str">
        <f>IF(H2353="否","不适用",IF(AND(ISNUMBER(E2353),ISNUMBER(F2353)),IF(I2353&gt;规则与名单!$B$2,"是","否"),"未判定"))</f>
        <v>不适用</v>
      </c>
      <c r="K2353" s="5" t="str">
        <f t="shared" si="145"/>
        <v>非测试日仪表</v>
      </c>
      <c r="L2353" s="6">
        <f t="shared" si="146"/>
        <v>30.9</v>
      </c>
      <c r="M2353" s="5">
        <f t="shared" si="147"/>
        <v>0</v>
      </c>
      <c r="N2353" s="5" t="s">
        <v>10401</v>
      </c>
      <c r="O2353" s="5" t="s">
        <v>10402</v>
      </c>
      <c r="P2353" s="5" t="s">
        <v>10403</v>
      </c>
    </row>
    <row r="2354" ht="19" customHeight="1" spans="1:16">
      <c r="A2354" s="5">
        <v>96</v>
      </c>
      <c r="B2354" s="5" t="s">
        <v>313</v>
      </c>
      <c r="C2354" s="5" t="s">
        <v>253</v>
      </c>
      <c r="D2354" s="8" t="s">
        <v>151</v>
      </c>
      <c r="E2354" s="6">
        <v>23.5</v>
      </c>
      <c r="F2354" s="6">
        <v>23.9</v>
      </c>
      <c r="G2354" s="6"/>
      <c r="H2354" s="5" t="s">
        <v>120</v>
      </c>
      <c r="I2354" s="6">
        <f t="shared" si="144"/>
        <v>-0.399999999999999</v>
      </c>
      <c r="J2354" s="5" t="str">
        <f>IF(H2354="否","不适用",IF(AND(ISNUMBER(E2354),ISNUMBER(F2354)),IF(I2354&gt;规则与名单!$B$2,"是","否"),"未判定"))</f>
        <v>不适用</v>
      </c>
      <c r="K2354" s="5" t="str">
        <f t="shared" si="145"/>
        <v>非测试日仪表</v>
      </c>
      <c r="L2354" s="6">
        <f t="shared" si="146"/>
        <v>23.5</v>
      </c>
      <c r="M2354" s="5">
        <f t="shared" si="147"/>
        <v>0</v>
      </c>
      <c r="N2354" s="5" t="s">
        <v>10404</v>
      </c>
      <c r="O2354" s="5" t="s">
        <v>10405</v>
      </c>
      <c r="P2354" s="5" t="s">
        <v>10406</v>
      </c>
    </row>
    <row r="2355" ht="19" customHeight="1" spans="1:16">
      <c r="A2355" s="5">
        <v>96</v>
      </c>
      <c r="B2355" s="5" t="s">
        <v>313</v>
      </c>
      <c r="C2355" s="5" t="s">
        <v>253</v>
      </c>
      <c r="D2355" s="8" t="s">
        <v>3358</v>
      </c>
      <c r="E2355" s="6">
        <v>38.7</v>
      </c>
      <c r="F2355" s="6">
        <v>38.3</v>
      </c>
      <c r="G2355" s="6"/>
      <c r="H2355" s="5" t="s">
        <v>120</v>
      </c>
      <c r="I2355" s="6">
        <f t="shared" si="144"/>
        <v>0.400000000000006</v>
      </c>
      <c r="J2355" s="5" t="str">
        <f>IF(H2355="否","不适用",IF(AND(ISNUMBER(E2355),ISNUMBER(F2355)),IF(I2355&gt;规则与名单!$B$2,"是","否"),"未判定"))</f>
        <v>不适用</v>
      </c>
      <c r="K2355" s="5" t="str">
        <f t="shared" si="145"/>
        <v>非测试日仪表</v>
      </c>
      <c r="L2355" s="6">
        <f t="shared" si="146"/>
        <v>38.7</v>
      </c>
      <c r="M2355" s="5">
        <f t="shared" si="147"/>
        <v>0</v>
      </c>
      <c r="N2355" s="5" t="s">
        <v>10407</v>
      </c>
      <c r="O2355" s="5" t="s">
        <v>10408</v>
      </c>
      <c r="P2355" s="5" t="s">
        <v>10409</v>
      </c>
    </row>
    <row r="2356" ht="19" customHeight="1" spans="1:16">
      <c r="A2356" s="5">
        <v>96</v>
      </c>
      <c r="B2356" s="5" t="s">
        <v>313</v>
      </c>
      <c r="C2356" s="5" t="s">
        <v>253</v>
      </c>
      <c r="D2356" s="8" t="s">
        <v>272</v>
      </c>
      <c r="E2356" s="6">
        <v>35.6</v>
      </c>
      <c r="F2356" s="6">
        <v>35.3</v>
      </c>
      <c r="G2356" s="6"/>
      <c r="H2356" s="5" t="s">
        <v>120</v>
      </c>
      <c r="I2356" s="6">
        <f t="shared" si="144"/>
        <v>0.300000000000004</v>
      </c>
      <c r="J2356" s="5" t="str">
        <f>IF(H2356="否","不适用",IF(AND(ISNUMBER(E2356),ISNUMBER(F2356)),IF(I2356&gt;规则与名单!$B$2,"是","否"),"未判定"))</f>
        <v>不适用</v>
      </c>
      <c r="K2356" s="5" t="str">
        <f t="shared" si="145"/>
        <v>非测试日仪表</v>
      </c>
      <c r="L2356" s="6">
        <f t="shared" si="146"/>
        <v>35.6</v>
      </c>
      <c r="M2356" s="5">
        <f t="shared" si="147"/>
        <v>0</v>
      </c>
      <c r="N2356" s="5" t="s">
        <v>10410</v>
      </c>
      <c r="O2356" s="5" t="s">
        <v>10411</v>
      </c>
      <c r="P2356" s="5" t="s">
        <v>10412</v>
      </c>
    </row>
    <row r="2357" ht="19" customHeight="1" spans="1:16">
      <c r="A2357" s="5">
        <v>96</v>
      </c>
      <c r="B2357" s="5" t="s">
        <v>313</v>
      </c>
      <c r="C2357" s="5" t="s">
        <v>253</v>
      </c>
      <c r="D2357" s="8" t="s">
        <v>506</v>
      </c>
      <c r="E2357" s="6">
        <v>22.6</v>
      </c>
      <c r="F2357" s="6">
        <v>22.3</v>
      </c>
      <c r="G2357" s="6"/>
      <c r="H2357" s="5" t="s">
        <v>120</v>
      </c>
      <c r="I2357" s="6">
        <f t="shared" si="144"/>
        <v>0.300000000000001</v>
      </c>
      <c r="J2357" s="5" t="str">
        <f>IF(H2357="否","不适用",IF(AND(ISNUMBER(E2357),ISNUMBER(F2357)),IF(I2357&gt;规则与名单!$B$2,"是","否"),"未判定"))</f>
        <v>不适用</v>
      </c>
      <c r="K2357" s="5" t="str">
        <f t="shared" si="145"/>
        <v>非测试日仪表</v>
      </c>
      <c r="L2357" s="6">
        <f t="shared" si="146"/>
        <v>22.6</v>
      </c>
      <c r="M2357" s="5">
        <f t="shared" si="147"/>
        <v>0</v>
      </c>
      <c r="N2357" s="5" t="s">
        <v>10413</v>
      </c>
      <c r="O2357" s="5" t="s">
        <v>10414</v>
      </c>
      <c r="P2357" s="5" t="s">
        <v>10415</v>
      </c>
    </row>
    <row r="2358" ht="19" customHeight="1" spans="1:16">
      <c r="A2358" s="5">
        <v>96</v>
      </c>
      <c r="B2358" s="5" t="s">
        <v>313</v>
      </c>
      <c r="C2358" s="5" t="s">
        <v>253</v>
      </c>
      <c r="D2358" s="8" t="s">
        <v>673</v>
      </c>
      <c r="E2358" s="6">
        <v>22.6</v>
      </c>
      <c r="F2358" s="6">
        <v>22.5</v>
      </c>
      <c r="G2358" s="6"/>
      <c r="H2358" s="5" t="s">
        <v>120</v>
      </c>
      <c r="I2358" s="6">
        <f t="shared" si="144"/>
        <v>0.100000000000001</v>
      </c>
      <c r="J2358" s="5" t="str">
        <f>IF(H2358="否","不适用",IF(AND(ISNUMBER(E2358),ISNUMBER(F2358)),IF(I2358&gt;规则与名单!$B$2,"是","否"),"未判定"))</f>
        <v>不适用</v>
      </c>
      <c r="K2358" s="5" t="str">
        <f t="shared" si="145"/>
        <v>非测试日仪表</v>
      </c>
      <c r="L2358" s="6">
        <f t="shared" si="146"/>
        <v>22.6</v>
      </c>
      <c r="M2358" s="5">
        <f t="shared" si="147"/>
        <v>0</v>
      </c>
      <c r="N2358" s="5" t="s">
        <v>10416</v>
      </c>
      <c r="O2358" s="5" t="s">
        <v>10417</v>
      </c>
      <c r="P2358" s="5" t="s">
        <v>10418</v>
      </c>
    </row>
    <row r="2359" ht="19" customHeight="1" spans="1:16">
      <c r="A2359" s="5">
        <v>96</v>
      </c>
      <c r="B2359" s="5" t="s">
        <v>313</v>
      </c>
      <c r="C2359" s="5" t="s">
        <v>253</v>
      </c>
      <c r="D2359" s="8" t="s">
        <v>183</v>
      </c>
      <c r="E2359" s="6">
        <v>67.1</v>
      </c>
      <c r="F2359" s="6">
        <v>66</v>
      </c>
      <c r="G2359" s="6"/>
      <c r="H2359" s="5" t="s">
        <v>120</v>
      </c>
      <c r="I2359" s="6">
        <f t="shared" si="144"/>
        <v>1.09999999999999</v>
      </c>
      <c r="J2359" s="5" t="str">
        <f>IF(H2359="否","不适用",IF(AND(ISNUMBER(E2359),ISNUMBER(F2359)),IF(I2359&gt;规则与名单!$B$2,"是","否"),"未判定"))</f>
        <v>不适用</v>
      </c>
      <c r="K2359" s="5" t="str">
        <f t="shared" si="145"/>
        <v>非测试日仪表</v>
      </c>
      <c r="L2359" s="6">
        <f t="shared" si="146"/>
        <v>67.1</v>
      </c>
      <c r="M2359" s="5">
        <f t="shared" si="147"/>
        <v>0</v>
      </c>
      <c r="N2359" s="5" t="s">
        <v>10419</v>
      </c>
      <c r="O2359" s="5" t="s">
        <v>10420</v>
      </c>
      <c r="P2359" s="5" t="s">
        <v>10421</v>
      </c>
    </row>
    <row r="2360" ht="19" customHeight="1" spans="1:16">
      <c r="A2360" s="5">
        <v>96</v>
      </c>
      <c r="B2360" s="5" t="s">
        <v>313</v>
      </c>
      <c r="C2360" s="5" t="s">
        <v>253</v>
      </c>
      <c r="D2360" s="8" t="s">
        <v>431</v>
      </c>
      <c r="E2360" s="6">
        <v>52.6</v>
      </c>
      <c r="F2360" s="6">
        <v>52.7</v>
      </c>
      <c r="G2360" s="6"/>
      <c r="H2360" s="5" t="s">
        <v>120</v>
      </c>
      <c r="I2360" s="6">
        <f t="shared" si="144"/>
        <v>-0.100000000000001</v>
      </c>
      <c r="J2360" s="5" t="str">
        <f>IF(H2360="否","不适用",IF(AND(ISNUMBER(E2360),ISNUMBER(F2360)),IF(I2360&gt;规则与名单!$B$2,"是","否"),"未判定"))</f>
        <v>不适用</v>
      </c>
      <c r="K2360" s="5" t="str">
        <f t="shared" si="145"/>
        <v>非测试日仪表</v>
      </c>
      <c r="L2360" s="6">
        <f t="shared" si="146"/>
        <v>52.6</v>
      </c>
      <c r="M2360" s="5">
        <f t="shared" si="147"/>
        <v>0</v>
      </c>
      <c r="N2360" s="5" t="s">
        <v>10422</v>
      </c>
      <c r="O2360" s="5" t="s">
        <v>10423</v>
      </c>
      <c r="P2360" s="5" t="s">
        <v>10424</v>
      </c>
    </row>
    <row r="2361" ht="19" customHeight="1" spans="1:16">
      <c r="A2361" s="5">
        <v>96</v>
      </c>
      <c r="B2361" s="5" t="s">
        <v>313</v>
      </c>
      <c r="C2361" s="5" t="s">
        <v>253</v>
      </c>
      <c r="D2361" s="8" t="s">
        <v>3377</v>
      </c>
      <c r="E2361" s="6">
        <v>54.2</v>
      </c>
      <c r="F2361" s="6">
        <v>53.8</v>
      </c>
      <c r="G2361" s="6"/>
      <c r="H2361" s="5" t="s">
        <v>120</v>
      </c>
      <c r="I2361" s="6">
        <f t="shared" si="144"/>
        <v>0.400000000000006</v>
      </c>
      <c r="J2361" s="5" t="str">
        <f>IF(H2361="否","不适用",IF(AND(ISNUMBER(E2361),ISNUMBER(F2361)),IF(I2361&gt;规则与名单!$B$2,"是","否"),"未判定"))</f>
        <v>不适用</v>
      </c>
      <c r="K2361" s="5" t="str">
        <f t="shared" si="145"/>
        <v>非测试日仪表</v>
      </c>
      <c r="L2361" s="6">
        <f t="shared" si="146"/>
        <v>54.2</v>
      </c>
      <c r="M2361" s="5">
        <f t="shared" si="147"/>
        <v>0</v>
      </c>
      <c r="N2361" s="5" t="s">
        <v>10425</v>
      </c>
      <c r="O2361" s="5" t="s">
        <v>10426</v>
      </c>
      <c r="P2361" s="5" t="s">
        <v>10427</v>
      </c>
    </row>
    <row r="2362" ht="19" customHeight="1" spans="1:16">
      <c r="A2362" s="5">
        <v>96</v>
      </c>
      <c r="B2362" s="5" t="s">
        <v>313</v>
      </c>
      <c r="C2362" s="5" t="s">
        <v>253</v>
      </c>
      <c r="D2362" s="8" t="s">
        <v>407</v>
      </c>
      <c r="E2362" s="6">
        <v>54.2</v>
      </c>
      <c r="F2362" s="6">
        <v>53.5</v>
      </c>
      <c r="G2362" s="6"/>
      <c r="H2362" s="5" t="s">
        <v>120</v>
      </c>
      <c r="I2362" s="6">
        <f t="shared" si="144"/>
        <v>0.700000000000003</v>
      </c>
      <c r="J2362" s="5" t="str">
        <f>IF(H2362="否","不适用",IF(AND(ISNUMBER(E2362),ISNUMBER(F2362)),IF(I2362&gt;规则与名单!$B$2,"是","否"),"未判定"))</f>
        <v>不适用</v>
      </c>
      <c r="K2362" s="5" t="str">
        <f t="shared" si="145"/>
        <v>非测试日仪表</v>
      </c>
      <c r="L2362" s="6">
        <f t="shared" si="146"/>
        <v>54.2</v>
      </c>
      <c r="M2362" s="5">
        <f t="shared" si="147"/>
        <v>0</v>
      </c>
      <c r="N2362" s="5" t="s">
        <v>10428</v>
      </c>
      <c r="O2362" s="5" t="s">
        <v>10429</v>
      </c>
      <c r="P2362" s="5" t="s">
        <v>10430</v>
      </c>
    </row>
    <row r="2363" ht="19" customHeight="1" spans="1:16">
      <c r="A2363" s="5">
        <v>96</v>
      </c>
      <c r="B2363" s="5" t="s">
        <v>313</v>
      </c>
      <c r="C2363" s="5" t="s">
        <v>253</v>
      </c>
      <c r="D2363" s="8" t="s">
        <v>411</v>
      </c>
      <c r="E2363" s="6">
        <v>41.7</v>
      </c>
      <c r="F2363" s="6">
        <v>41.5</v>
      </c>
      <c r="G2363" s="6"/>
      <c r="H2363" s="5" t="s">
        <v>120</v>
      </c>
      <c r="I2363" s="6">
        <f t="shared" si="144"/>
        <v>0.200000000000003</v>
      </c>
      <c r="J2363" s="5" t="str">
        <f>IF(H2363="否","不适用",IF(AND(ISNUMBER(E2363),ISNUMBER(F2363)),IF(I2363&gt;规则与名单!$B$2,"是","否"),"未判定"))</f>
        <v>不适用</v>
      </c>
      <c r="K2363" s="5" t="str">
        <f t="shared" si="145"/>
        <v>非测试日仪表</v>
      </c>
      <c r="L2363" s="6">
        <f t="shared" si="146"/>
        <v>41.7</v>
      </c>
      <c r="M2363" s="5">
        <f t="shared" si="147"/>
        <v>0</v>
      </c>
      <c r="N2363" s="5" t="s">
        <v>10431</v>
      </c>
      <c r="O2363" s="5" t="s">
        <v>10432</v>
      </c>
      <c r="P2363" s="5" t="s">
        <v>10433</v>
      </c>
    </row>
    <row r="2364" ht="19" customHeight="1" spans="1:16">
      <c r="A2364" s="5">
        <v>96</v>
      </c>
      <c r="B2364" s="5" t="s">
        <v>313</v>
      </c>
      <c r="C2364" s="5" t="s">
        <v>253</v>
      </c>
      <c r="D2364" s="8" t="s">
        <v>251</v>
      </c>
      <c r="E2364" s="6">
        <v>43.6</v>
      </c>
      <c r="F2364" s="6">
        <v>43.1</v>
      </c>
      <c r="G2364" s="6"/>
      <c r="H2364" s="5" t="s">
        <v>120</v>
      </c>
      <c r="I2364" s="6">
        <f t="shared" si="144"/>
        <v>0.5</v>
      </c>
      <c r="J2364" s="5" t="str">
        <f>IF(H2364="否","不适用",IF(AND(ISNUMBER(E2364),ISNUMBER(F2364)),IF(I2364&gt;规则与名单!$B$2,"是","否"),"未判定"))</f>
        <v>不适用</v>
      </c>
      <c r="K2364" s="5" t="str">
        <f t="shared" si="145"/>
        <v>非测试日仪表</v>
      </c>
      <c r="L2364" s="6">
        <f t="shared" si="146"/>
        <v>43.6</v>
      </c>
      <c r="M2364" s="5">
        <f t="shared" si="147"/>
        <v>0</v>
      </c>
      <c r="N2364" s="5" t="s">
        <v>10434</v>
      </c>
      <c r="O2364" s="5" t="s">
        <v>10435</v>
      </c>
      <c r="P2364" s="5" t="s">
        <v>10436</v>
      </c>
    </row>
    <row r="2365" ht="19" customHeight="1" spans="1:16">
      <c r="A2365" s="5">
        <v>96</v>
      </c>
      <c r="B2365" s="5" t="s">
        <v>313</v>
      </c>
      <c r="C2365" s="5" t="s">
        <v>253</v>
      </c>
      <c r="D2365" s="8" t="s">
        <v>472</v>
      </c>
      <c r="E2365" s="6">
        <v>49.1</v>
      </c>
      <c r="F2365" s="6">
        <v>48.5</v>
      </c>
      <c r="G2365" s="6"/>
      <c r="H2365" s="5" t="s">
        <v>120</v>
      </c>
      <c r="I2365" s="6">
        <f t="shared" si="144"/>
        <v>0.600000000000001</v>
      </c>
      <c r="J2365" s="5" t="str">
        <f>IF(H2365="否","不适用",IF(AND(ISNUMBER(E2365),ISNUMBER(F2365)),IF(I2365&gt;规则与名单!$B$2,"是","否"),"未判定"))</f>
        <v>不适用</v>
      </c>
      <c r="K2365" s="5" t="str">
        <f t="shared" si="145"/>
        <v>非测试日仪表</v>
      </c>
      <c r="L2365" s="6">
        <f t="shared" si="146"/>
        <v>49.1</v>
      </c>
      <c r="M2365" s="5">
        <f t="shared" si="147"/>
        <v>0</v>
      </c>
      <c r="N2365" s="5" t="s">
        <v>10437</v>
      </c>
      <c r="O2365" s="5" t="s">
        <v>10438</v>
      </c>
      <c r="P2365" s="5" t="s">
        <v>10439</v>
      </c>
    </row>
    <row r="2366" ht="19" customHeight="1" spans="1:16">
      <c r="A2366" s="5">
        <v>96</v>
      </c>
      <c r="B2366" s="5" t="s">
        <v>313</v>
      </c>
      <c r="C2366" s="5" t="s">
        <v>253</v>
      </c>
      <c r="D2366" s="8" t="s">
        <v>466</v>
      </c>
      <c r="E2366" s="6">
        <v>99.2</v>
      </c>
      <c r="F2366" s="6">
        <v>97.7</v>
      </c>
      <c r="G2366" s="6"/>
      <c r="H2366" s="5" t="s">
        <v>120</v>
      </c>
      <c r="I2366" s="6">
        <f t="shared" si="144"/>
        <v>1.5</v>
      </c>
      <c r="J2366" s="5" t="str">
        <f>IF(H2366="否","不适用",IF(AND(ISNUMBER(E2366),ISNUMBER(F2366)),IF(I2366&gt;规则与名单!$B$2,"是","否"),"未判定"))</f>
        <v>不适用</v>
      </c>
      <c r="K2366" s="5" t="str">
        <f t="shared" si="145"/>
        <v>非测试日仪表</v>
      </c>
      <c r="L2366" s="6">
        <f t="shared" si="146"/>
        <v>99.2</v>
      </c>
      <c r="M2366" s="5">
        <f t="shared" si="147"/>
        <v>0</v>
      </c>
      <c r="N2366" s="5" t="s">
        <v>10440</v>
      </c>
      <c r="O2366" s="5" t="s">
        <v>10441</v>
      </c>
      <c r="P2366" s="5" t="s">
        <v>10442</v>
      </c>
    </row>
    <row r="2367" ht="19" customHeight="1" spans="1:16">
      <c r="A2367" s="5">
        <v>96</v>
      </c>
      <c r="B2367" s="5" t="s">
        <v>313</v>
      </c>
      <c r="C2367" s="5" t="s">
        <v>253</v>
      </c>
      <c r="D2367" s="8" t="s">
        <v>333</v>
      </c>
      <c r="E2367" s="6">
        <v>38.6</v>
      </c>
      <c r="F2367" s="6">
        <v>38.6</v>
      </c>
      <c r="G2367" s="6"/>
      <c r="H2367" s="5" t="s">
        <v>120</v>
      </c>
      <c r="I2367" s="6">
        <f t="shared" si="144"/>
        <v>0</v>
      </c>
      <c r="J2367" s="5" t="str">
        <f>IF(H2367="否","不适用",IF(AND(ISNUMBER(E2367),ISNUMBER(F2367)),IF(I2367&gt;规则与名单!$B$2,"是","否"),"未判定"))</f>
        <v>不适用</v>
      </c>
      <c r="K2367" s="5" t="str">
        <f t="shared" si="145"/>
        <v>非测试日仪表</v>
      </c>
      <c r="L2367" s="6">
        <f t="shared" si="146"/>
        <v>38.6</v>
      </c>
      <c r="M2367" s="5">
        <f t="shared" si="147"/>
        <v>0</v>
      </c>
      <c r="N2367" s="5" t="s">
        <v>10443</v>
      </c>
      <c r="O2367" s="5" t="s">
        <v>10444</v>
      </c>
      <c r="P2367" s="5" t="s">
        <v>10445</v>
      </c>
    </row>
    <row r="2368" ht="19" customHeight="1" spans="1:16">
      <c r="A2368" s="5">
        <v>96</v>
      </c>
      <c r="B2368" s="5" t="s">
        <v>313</v>
      </c>
      <c r="C2368" s="5" t="s">
        <v>253</v>
      </c>
      <c r="D2368" s="8" t="s">
        <v>175</v>
      </c>
      <c r="E2368" s="6">
        <v>38.9</v>
      </c>
      <c r="F2368" s="6">
        <v>38.7</v>
      </c>
      <c r="G2368" s="6"/>
      <c r="H2368" s="5" t="s">
        <v>120</v>
      </c>
      <c r="I2368" s="6">
        <f t="shared" si="144"/>
        <v>0.199999999999996</v>
      </c>
      <c r="J2368" s="5" t="str">
        <f>IF(H2368="否","不适用",IF(AND(ISNUMBER(E2368),ISNUMBER(F2368)),IF(I2368&gt;规则与名单!$B$2,"是","否"),"未判定"))</f>
        <v>不适用</v>
      </c>
      <c r="K2368" s="5" t="str">
        <f t="shared" si="145"/>
        <v>非测试日仪表</v>
      </c>
      <c r="L2368" s="6">
        <f t="shared" si="146"/>
        <v>38.9</v>
      </c>
      <c r="M2368" s="5">
        <f t="shared" si="147"/>
        <v>0</v>
      </c>
      <c r="N2368" s="5" t="s">
        <v>10446</v>
      </c>
      <c r="O2368" s="5" t="s">
        <v>10447</v>
      </c>
      <c r="P2368" s="5" t="s">
        <v>10448</v>
      </c>
    </row>
    <row r="2369" ht="19" customHeight="1" spans="1:16">
      <c r="A2369" s="5">
        <v>96</v>
      </c>
      <c r="B2369" s="5" t="s">
        <v>313</v>
      </c>
      <c r="C2369" s="5" t="s">
        <v>253</v>
      </c>
      <c r="D2369" s="8" t="s">
        <v>3402</v>
      </c>
      <c r="E2369" s="6">
        <v>15.4</v>
      </c>
      <c r="F2369" s="6">
        <v>33.1</v>
      </c>
      <c r="G2369" s="6"/>
      <c r="H2369" s="5" t="s">
        <v>120</v>
      </c>
      <c r="I2369" s="6">
        <f t="shared" si="144"/>
        <v>-17.7</v>
      </c>
      <c r="J2369" s="5" t="str">
        <f>IF(H2369="否","不适用",IF(AND(ISNUMBER(E2369),ISNUMBER(F2369)),IF(I2369&gt;规则与名单!$B$2,"是","否"),"未判定"))</f>
        <v>不适用</v>
      </c>
      <c r="K2369" s="5" t="str">
        <f t="shared" si="145"/>
        <v>非测试日仪表</v>
      </c>
      <c r="L2369" s="6">
        <f t="shared" si="146"/>
        <v>15.4</v>
      </c>
      <c r="M2369" s="5">
        <f t="shared" si="147"/>
        <v>0</v>
      </c>
      <c r="N2369" s="5" t="s">
        <v>10449</v>
      </c>
      <c r="O2369" s="5" t="s">
        <v>10450</v>
      </c>
      <c r="P2369" s="5" t="s">
        <v>10451</v>
      </c>
    </row>
    <row r="2370" ht="19" customHeight="1" spans="1:16">
      <c r="A2370" s="5">
        <v>96</v>
      </c>
      <c r="B2370" s="5" t="s">
        <v>313</v>
      </c>
      <c r="C2370" s="5" t="s">
        <v>253</v>
      </c>
      <c r="D2370" s="8" t="s">
        <v>487</v>
      </c>
      <c r="E2370" s="6">
        <v>35.9</v>
      </c>
      <c r="F2370" s="6">
        <v>39.3</v>
      </c>
      <c r="G2370" s="6"/>
      <c r="H2370" s="5" t="s">
        <v>120</v>
      </c>
      <c r="I2370" s="6">
        <f t="shared" ref="I2370:I2433" si="148">IF(AND(ISNUMBER(E2370),ISNUMBER(F2370)),E2370-F2370,"")</f>
        <v>-3.4</v>
      </c>
      <c r="J2370" s="5" t="str">
        <f>IF(H2370="否","不适用",IF(AND(ISNUMBER(E2370),ISNUMBER(F2370)),IF(I2370&gt;规则与名单!$B$2,"是","否"),"未判定"))</f>
        <v>不适用</v>
      </c>
      <c r="K2370" s="5" t="str">
        <f t="shared" ref="K2370:K2433" si="149">IF(J2370="是",IF(ISNUMBER(F2370),"测试日GPS","缺失"),IF(ISNUMBER(G2370),"非测试日纯氢",IF(AND(H2370="是",J2370="未判定"),IF(ISNUMBER(F2370),"测试名单无纯氢GPS","缺失"),IF(ISNUMBER(E2370),"非测试日仪表","缺失"))))</f>
        <v>非测试日仪表</v>
      </c>
      <c r="L2370" s="6">
        <f t="shared" ref="L2370:L2433" si="150">IF(K2370="缺失","",IF(K2370="非测试日纯氢",G2370,IF(K2370="非测试日仪表",E2370,F2370)))</f>
        <v>35.9</v>
      </c>
      <c r="M2370" s="5">
        <f t="shared" ref="M2370:M2433" si="151">IF(K2370="缺失",1,0)</f>
        <v>0</v>
      </c>
      <c r="N2370" s="5" t="s">
        <v>10452</v>
      </c>
      <c r="O2370" s="5" t="s">
        <v>10453</v>
      </c>
      <c r="P2370" s="5" t="s">
        <v>10454</v>
      </c>
    </row>
    <row r="2371" ht="19" customHeight="1" spans="1:16">
      <c r="A2371" s="5">
        <v>96</v>
      </c>
      <c r="B2371" s="5" t="s">
        <v>313</v>
      </c>
      <c r="C2371" s="5" t="s">
        <v>253</v>
      </c>
      <c r="D2371" s="8" t="s">
        <v>121</v>
      </c>
      <c r="E2371" s="6">
        <v>61.5</v>
      </c>
      <c r="F2371" s="6">
        <v>40.2</v>
      </c>
      <c r="G2371" s="6"/>
      <c r="H2371" s="5" t="s">
        <v>120</v>
      </c>
      <c r="I2371" s="6">
        <f t="shared" si="148"/>
        <v>21.3</v>
      </c>
      <c r="J2371" s="5" t="str">
        <f>IF(H2371="否","不适用",IF(AND(ISNUMBER(E2371),ISNUMBER(F2371)),IF(I2371&gt;规则与名单!$B$2,"是","否"),"未判定"))</f>
        <v>不适用</v>
      </c>
      <c r="K2371" s="5" t="str">
        <f t="shared" si="149"/>
        <v>非测试日仪表</v>
      </c>
      <c r="L2371" s="6">
        <f t="shared" si="150"/>
        <v>61.5</v>
      </c>
      <c r="M2371" s="5">
        <f t="shared" si="151"/>
        <v>0</v>
      </c>
      <c r="N2371" s="5" t="s">
        <v>10455</v>
      </c>
      <c r="O2371" s="5" t="s">
        <v>10456</v>
      </c>
      <c r="P2371" s="5" t="s">
        <v>10457</v>
      </c>
    </row>
    <row r="2372" ht="19" customHeight="1" spans="1:16">
      <c r="A2372" s="5">
        <v>96</v>
      </c>
      <c r="B2372" s="5" t="s">
        <v>313</v>
      </c>
      <c r="C2372" s="5" t="s">
        <v>253</v>
      </c>
      <c r="D2372" s="8" t="s">
        <v>170</v>
      </c>
      <c r="E2372" s="6">
        <v>11.3</v>
      </c>
      <c r="F2372" s="6">
        <v>49.6</v>
      </c>
      <c r="G2372" s="6"/>
      <c r="H2372" s="5" t="s">
        <v>120</v>
      </c>
      <c r="I2372" s="6">
        <f t="shared" si="148"/>
        <v>-38.3</v>
      </c>
      <c r="J2372" s="5" t="str">
        <f>IF(H2372="否","不适用",IF(AND(ISNUMBER(E2372),ISNUMBER(F2372)),IF(I2372&gt;规则与名单!$B$2,"是","否"),"未判定"))</f>
        <v>不适用</v>
      </c>
      <c r="K2372" s="5" t="str">
        <f t="shared" si="149"/>
        <v>非测试日仪表</v>
      </c>
      <c r="L2372" s="6">
        <f t="shared" si="150"/>
        <v>11.3</v>
      </c>
      <c r="M2372" s="5">
        <f t="shared" si="151"/>
        <v>0</v>
      </c>
      <c r="N2372" s="5" t="s">
        <v>10458</v>
      </c>
      <c r="O2372" s="5" t="s">
        <v>10459</v>
      </c>
      <c r="P2372" s="5" t="s">
        <v>10460</v>
      </c>
    </row>
    <row r="2373" ht="19" customHeight="1" spans="1:16">
      <c r="A2373" s="5">
        <v>96</v>
      </c>
      <c r="B2373" s="5" t="s">
        <v>313</v>
      </c>
      <c r="C2373" s="5" t="s">
        <v>253</v>
      </c>
      <c r="D2373" s="8" t="s">
        <v>644</v>
      </c>
      <c r="E2373" s="6">
        <v>79.2</v>
      </c>
      <c r="F2373" s="6">
        <v>40.4</v>
      </c>
      <c r="G2373" s="6"/>
      <c r="H2373" s="5" t="s">
        <v>120</v>
      </c>
      <c r="I2373" s="6">
        <f t="shared" si="148"/>
        <v>38.8</v>
      </c>
      <c r="J2373" s="5" t="str">
        <f>IF(H2373="否","不适用",IF(AND(ISNUMBER(E2373),ISNUMBER(F2373)),IF(I2373&gt;规则与名单!$B$2,"是","否"),"未判定"))</f>
        <v>不适用</v>
      </c>
      <c r="K2373" s="5" t="str">
        <f t="shared" si="149"/>
        <v>非测试日仪表</v>
      </c>
      <c r="L2373" s="6">
        <f t="shared" si="150"/>
        <v>79.2</v>
      </c>
      <c r="M2373" s="5">
        <f t="shared" si="151"/>
        <v>0</v>
      </c>
      <c r="N2373" s="5" t="s">
        <v>10461</v>
      </c>
      <c r="O2373" s="5" t="s">
        <v>10462</v>
      </c>
      <c r="P2373" s="5" t="s">
        <v>10463</v>
      </c>
    </row>
    <row r="2374" ht="19" customHeight="1" spans="1:16">
      <c r="A2374" s="5">
        <v>96</v>
      </c>
      <c r="B2374" s="5" t="s">
        <v>313</v>
      </c>
      <c r="C2374" s="5" t="s">
        <v>253</v>
      </c>
      <c r="D2374" s="8" t="s">
        <v>3418</v>
      </c>
      <c r="E2374" s="6">
        <v>12.9</v>
      </c>
      <c r="F2374" s="6">
        <v>41.4</v>
      </c>
      <c r="G2374" s="6"/>
      <c r="H2374" s="5" t="s">
        <v>120</v>
      </c>
      <c r="I2374" s="6">
        <f t="shared" si="148"/>
        <v>-28.5</v>
      </c>
      <c r="J2374" s="5" t="str">
        <f>IF(H2374="否","不适用",IF(AND(ISNUMBER(E2374),ISNUMBER(F2374)),IF(I2374&gt;规则与名单!$B$2,"是","否"),"未判定"))</f>
        <v>不适用</v>
      </c>
      <c r="K2374" s="5" t="str">
        <f t="shared" si="149"/>
        <v>非测试日仪表</v>
      </c>
      <c r="L2374" s="6">
        <f t="shared" si="150"/>
        <v>12.9</v>
      </c>
      <c r="M2374" s="5">
        <f t="shared" si="151"/>
        <v>0</v>
      </c>
      <c r="N2374" s="5" t="s">
        <v>10464</v>
      </c>
      <c r="O2374" s="5" t="s">
        <v>10465</v>
      </c>
      <c r="P2374" s="5" t="s">
        <v>10466</v>
      </c>
    </row>
    <row r="2375" ht="19" customHeight="1" spans="1:16">
      <c r="A2375" s="5">
        <v>96</v>
      </c>
      <c r="B2375" s="5" t="s">
        <v>313</v>
      </c>
      <c r="C2375" s="5" t="s">
        <v>253</v>
      </c>
      <c r="D2375" s="8" t="s">
        <v>3422</v>
      </c>
      <c r="E2375" s="6">
        <v>71.4</v>
      </c>
      <c r="F2375" s="6">
        <v>43.7</v>
      </c>
      <c r="G2375" s="6"/>
      <c r="H2375" s="5" t="s">
        <v>120</v>
      </c>
      <c r="I2375" s="6">
        <f t="shared" si="148"/>
        <v>27.7</v>
      </c>
      <c r="J2375" s="5" t="str">
        <f>IF(H2375="否","不适用",IF(AND(ISNUMBER(E2375),ISNUMBER(F2375)),IF(I2375&gt;规则与名单!$B$2,"是","否"),"未判定"))</f>
        <v>不适用</v>
      </c>
      <c r="K2375" s="5" t="str">
        <f t="shared" si="149"/>
        <v>非测试日仪表</v>
      </c>
      <c r="L2375" s="6">
        <f t="shared" si="150"/>
        <v>71.4</v>
      </c>
      <c r="M2375" s="5">
        <f t="shared" si="151"/>
        <v>0</v>
      </c>
      <c r="N2375" s="5" t="s">
        <v>10467</v>
      </c>
      <c r="O2375" s="5" t="s">
        <v>10468</v>
      </c>
      <c r="P2375" s="5" t="s">
        <v>10469</v>
      </c>
    </row>
    <row r="2376" ht="19" customHeight="1" spans="1:16">
      <c r="A2376" s="5">
        <v>96</v>
      </c>
      <c r="B2376" s="5" t="s">
        <v>313</v>
      </c>
      <c r="C2376" s="5" t="s">
        <v>253</v>
      </c>
      <c r="D2376" s="8" t="s">
        <v>336</v>
      </c>
      <c r="E2376" s="6">
        <v>51.2</v>
      </c>
      <c r="F2376" s="6">
        <v>51.1</v>
      </c>
      <c r="G2376" s="6"/>
      <c r="H2376" s="5" t="s">
        <v>120</v>
      </c>
      <c r="I2376" s="6">
        <f t="shared" si="148"/>
        <v>0.100000000000001</v>
      </c>
      <c r="J2376" s="5" t="str">
        <f>IF(H2376="否","不适用",IF(AND(ISNUMBER(E2376),ISNUMBER(F2376)),IF(I2376&gt;规则与名单!$B$2,"是","否"),"未判定"))</f>
        <v>不适用</v>
      </c>
      <c r="K2376" s="5" t="str">
        <f t="shared" si="149"/>
        <v>非测试日仪表</v>
      </c>
      <c r="L2376" s="6">
        <f t="shared" si="150"/>
        <v>51.2</v>
      </c>
      <c r="M2376" s="5">
        <f t="shared" si="151"/>
        <v>0</v>
      </c>
      <c r="N2376" s="5" t="s">
        <v>10470</v>
      </c>
      <c r="O2376" s="5" t="s">
        <v>10471</v>
      </c>
      <c r="P2376" s="5" t="s">
        <v>10472</v>
      </c>
    </row>
    <row r="2377" ht="19" customHeight="1" spans="1:16">
      <c r="A2377" s="5">
        <v>96</v>
      </c>
      <c r="B2377" s="5" t="s">
        <v>313</v>
      </c>
      <c r="C2377" s="5" t="s">
        <v>253</v>
      </c>
      <c r="D2377" s="8" t="s">
        <v>653</v>
      </c>
      <c r="E2377" s="6">
        <v>39.3</v>
      </c>
      <c r="F2377" s="6">
        <v>39.5</v>
      </c>
      <c r="G2377" s="6"/>
      <c r="H2377" s="5" t="s">
        <v>120</v>
      </c>
      <c r="I2377" s="6">
        <f t="shared" si="148"/>
        <v>-0.200000000000003</v>
      </c>
      <c r="J2377" s="5" t="str">
        <f>IF(H2377="否","不适用",IF(AND(ISNUMBER(E2377),ISNUMBER(F2377)),IF(I2377&gt;规则与名单!$B$2,"是","否"),"未判定"))</f>
        <v>不适用</v>
      </c>
      <c r="K2377" s="5" t="str">
        <f t="shared" si="149"/>
        <v>非测试日仪表</v>
      </c>
      <c r="L2377" s="6">
        <f t="shared" si="150"/>
        <v>39.3</v>
      </c>
      <c r="M2377" s="5">
        <f t="shared" si="151"/>
        <v>0</v>
      </c>
      <c r="N2377" s="5" t="s">
        <v>10473</v>
      </c>
      <c r="O2377" s="5" t="s">
        <v>10474</v>
      </c>
      <c r="P2377" s="5" t="s">
        <v>10475</v>
      </c>
    </row>
    <row r="2378" ht="19" customHeight="1" spans="1:16">
      <c r="A2378" s="5">
        <v>96</v>
      </c>
      <c r="B2378" s="5" t="s">
        <v>313</v>
      </c>
      <c r="C2378" s="5" t="s">
        <v>253</v>
      </c>
      <c r="D2378" s="8" t="s">
        <v>140</v>
      </c>
      <c r="E2378" s="6">
        <v>39</v>
      </c>
      <c r="F2378" s="6">
        <v>39.1</v>
      </c>
      <c r="G2378" s="6"/>
      <c r="H2378" s="5" t="s">
        <v>120</v>
      </c>
      <c r="I2378" s="6">
        <f t="shared" si="148"/>
        <v>-0.100000000000001</v>
      </c>
      <c r="J2378" s="5" t="str">
        <f>IF(H2378="否","不适用",IF(AND(ISNUMBER(E2378),ISNUMBER(F2378)),IF(I2378&gt;规则与名单!$B$2,"是","否"),"未判定"))</f>
        <v>不适用</v>
      </c>
      <c r="K2378" s="5" t="str">
        <f t="shared" si="149"/>
        <v>非测试日仪表</v>
      </c>
      <c r="L2378" s="6">
        <f t="shared" si="150"/>
        <v>39</v>
      </c>
      <c r="M2378" s="5">
        <f t="shared" si="151"/>
        <v>0</v>
      </c>
      <c r="N2378" s="5" t="s">
        <v>10476</v>
      </c>
      <c r="O2378" s="5" t="s">
        <v>10477</v>
      </c>
      <c r="P2378" s="5" t="s">
        <v>10478</v>
      </c>
    </row>
    <row r="2379" ht="19" customHeight="1" spans="1:16">
      <c r="A2379" s="5">
        <v>96</v>
      </c>
      <c r="B2379" s="5" t="s">
        <v>313</v>
      </c>
      <c r="C2379" s="5" t="s">
        <v>253</v>
      </c>
      <c r="D2379" s="8" t="s">
        <v>115</v>
      </c>
      <c r="E2379" s="6">
        <v>49.9</v>
      </c>
      <c r="F2379" s="6">
        <v>49.9</v>
      </c>
      <c r="G2379" s="6"/>
      <c r="H2379" s="5" t="s">
        <v>120</v>
      </c>
      <c r="I2379" s="6">
        <f t="shared" si="148"/>
        <v>0</v>
      </c>
      <c r="J2379" s="5" t="str">
        <f>IF(H2379="否","不适用",IF(AND(ISNUMBER(E2379),ISNUMBER(F2379)),IF(I2379&gt;规则与名单!$B$2,"是","否"),"未判定"))</f>
        <v>不适用</v>
      </c>
      <c r="K2379" s="5" t="str">
        <f t="shared" si="149"/>
        <v>非测试日仪表</v>
      </c>
      <c r="L2379" s="6">
        <f t="shared" si="150"/>
        <v>49.9</v>
      </c>
      <c r="M2379" s="5">
        <f t="shared" si="151"/>
        <v>0</v>
      </c>
      <c r="N2379" s="5" t="s">
        <v>10479</v>
      </c>
      <c r="O2379" s="5" t="s">
        <v>10480</v>
      </c>
      <c r="P2379" s="5" t="s">
        <v>10481</v>
      </c>
    </row>
    <row r="2380" ht="19" customHeight="1" spans="1:16">
      <c r="A2380" s="5">
        <v>97</v>
      </c>
      <c r="B2380" s="5" t="s">
        <v>316</v>
      </c>
      <c r="C2380" s="5" t="s">
        <v>253</v>
      </c>
      <c r="D2380" s="8" t="s">
        <v>114</v>
      </c>
      <c r="E2380" s="6">
        <v>69.6</v>
      </c>
      <c r="F2380" s="6">
        <v>73.1</v>
      </c>
      <c r="G2380" s="6"/>
      <c r="H2380" s="5" t="s">
        <v>120</v>
      </c>
      <c r="I2380" s="6">
        <f t="shared" si="148"/>
        <v>-3.5</v>
      </c>
      <c r="J2380" s="5" t="str">
        <f>IF(H2380="否","不适用",IF(AND(ISNUMBER(E2380),ISNUMBER(F2380)),IF(I2380&gt;规则与名单!$B$2,"是","否"),"未判定"))</f>
        <v>不适用</v>
      </c>
      <c r="K2380" s="5" t="str">
        <f t="shared" si="149"/>
        <v>非测试日仪表</v>
      </c>
      <c r="L2380" s="6">
        <f t="shared" si="150"/>
        <v>69.6</v>
      </c>
      <c r="M2380" s="5">
        <f t="shared" si="151"/>
        <v>0</v>
      </c>
      <c r="N2380" s="5" t="s">
        <v>10482</v>
      </c>
      <c r="O2380" s="5" t="s">
        <v>10483</v>
      </c>
      <c r="P2380" s="5" t="s">
        <v>10484</v>
      </c>
    </row>
    <row r="2381" ht="19" customHeight="1" spans="1:16">
      <c r="A2381" s="5">
        <v>97</v>
      </c>
      <c r="B2381" s="5" t="s">
        <v>316</v>
      </c>
      <c r="C2381" s="5" t="s">
        <v>253</v>
      </c>
      <c r="D2381" s="8" t="s">
        <v>605</v>
      </c>
      <c r="E2381" s="6">
        <v>27.7</v>
      </c>
      <c r="F2381" s="6">
        <v>66.4</v>
      </c>
      <c r="G2381" s="6"/>
      <c r="H2381" s="5" t="s">
        <v>120</v>
      </c>
      <c r="I2381" s="6">
        <f t="shared" si="148"/>
        <v>-38.7</v>
      </c>
      <c r="J2381" s="5" t="str">
        <f>IF(H2381="否","不适用",IF(AND(ISNUMBER(E2381),ISNUMBER(F2381)),IF(I2381&gt;规则与名单!$B$2,"是","否"),"未判定"))</f>
        <v>不适用</v>
      </c>
      <c r="K2381" s="5" t="str">
        <f t="shared" si="149"/>
        <v>非测试日仪表</v>
      </c>
      <c r="L2381" s="6">
        <f t="shared" si="150"/>
        <v>27.7</v>
      </c>
      <c r="M2381" s="5">
        <f t="shared" si="151"/>
        <v>0</v>
      </c>
      <c r="N2381" s="5" t="s">
        <v>10485</v>
      </c>
      <c r="O2381" s="5" t="s">
        <v>10486</v>
      </c>
      <c r="P2381" s="5" t="s">
        <v>10487</v>
      </c>
    </row>
    <row r="2382" ht="19" customHeight="1" spans="1:16">
      <c r="A2382" s="5">
        <v>97</v>
      </c>
      <c r="B2382" s="5" t="s">
        <v>316</v>
      </c>
      <c r="C2382" s="5" t="s">
        <v>253</v>
      </c>
      <c r="D2382" s="8" t="s">
        <v>186</v>
      </c>
      <c r="E2382" s="6">
        <v>110.4</v>
      </c>
      <c r="F2382" s="6">
        <v>68.8</v>
      </c>
      <c r="G2382" s="6"/>
      <c r="H2382" s="5" t="s">
        <v>120</v>
      </c>
      <c r="I2382" s="6">
        <f t="shared" si="148"/>
        <v>41.6</v>
      </c>
      <c r="J2382" s="5" t="str">
        <f>IF(H2382="否","不适用",IF(AND(ISNUMBER(E2382),ISNUMBER(F2382)),IF(I2382&gt;规则与名单!$B$2,"是","否"),"未判定"))</f>
        <v>不适用</v>
      </c>
      <c r="K2382" s="5" t="str">
        <f t="shared" si="149"/>
        <v>非测试日仪表</v>
      </c>
      <c r="L2382" s="6">
        <f t="shared" si="150"/>
        <v>110.4</v>
      </c>
      <c r="M2382" s="5">
        <f t="shared" si="151"/>
        <v>0</v>
      </c>
      <c r="N2382" s="5" t="s">
        <v>10488</v>
      </c>
      <c r="O2382" s="5" t="s">
        <v>10489</v>
      </c>
      <c r="P2382" s="5" t="s">
        <v>10490</v>
      </c>
    </row>
    <row r="2383" ht="19" customHeight="1" spans="1:16">
      <c r="A2383" s="5">
        <v>97</v>
      </c>
      <c r="B2383" s="5" t="s">
        <v>316</v>
      </c>
      <c r="C2383" s="5" t="s">
        <v>253</v>
      </c>
      <c r="D2383" s="8" t="s">
        <v>165</v>
      </c>
      <c r="E2383" s="6">
        <v>74</v>
      </c>
      <c r="F2383" s="6">
        <v>71.8</v>
      </c>
      <c r="G2383" s="6"/>
      <c r="H2383" s="5" t="s">
        <v>120</v>
      </c>
      <c r="I2383" s="6">
        <f t="shared" si="148"/>
        <v>2.2</v>
      </c>
      <c r="J2383" s="5" t="str">
        <f>IF(H2383="否","不适用",IF(AND(ISNUMBER(E2383),ISNUMBER(F2383)),IF(I2383&gt;规则与名单!$B$2,"是","否"),"未判定"))</f>
        <v>不适用</v>
      </c>
      <c r="K2383" s="5" t="str">
        <f t="shared" si="149"/>
        <v>非测试日仪表</v>
      </c>
      <c r="L2383" s="6">
        <f t="shared" si="150"/>
        <v>74</v>
      </c>
      <c r="M2383" s="5">
        <f t="shared" si="151"/>
        <v>0</v>
      </c>
      <c r="N2383" s="5" t="s">
        <v>10491</v>
      </c>
      <c r="O2383" s="5" t="s">
        <v>10492</v>
      </c>
      <c r="P2383" s="5" t="s">
        <v>10493</v>
      </c>
    </row>
    <row r="2384" ht="19" customHeight="1" spans="1:16">
      <c r="A2384" s="5">
        <v>97</v>
      </c>
      <c r="B2384" s="5" t="s">
        <v>316</v>
      </c>
      <c r="C2384" s="5" t="s">
        <v>253</v>
      </c>
      <c r="D2384" s="8" t="s">
        <v>151</v>
      </c>
      <c r="E2384" s="6">
        <v>67</v>
      </c>
      <c r="F2384" s="6">
        <v>68</v>
      </c>
      <c r="G2384" s="6"/>
      <c r="H2384" s="5" t="s">
        <v>120</v>
      </c>
      <c r="I2384" s="6">
        <f t="shared" si="148"/>
        <v>-1</v>
      </c>
      <c r="J2384" s="5" t="str">
        <f>IF(H2384="否","不适用",IF(AND(ISNUMBER(E2384),ISNUMBER(F2384)),IF(I2384&gt;规则与名单!$B$2,"是","否"),"未判定"))</f>
        <v>不适用</v>
      </c>
      <c r="K2384" s="5" t="str">
        <f t="shared" si="149"/>
        <v>非测试日仪表</v>
      </c>
      <c r="L2384" s="6">
        <f t="shared" si="150"/>
        <v>67</v>
      </c>
      <c r="M2384" s="5">
        <f t="shared" si="151"/>
        <v>0</v>
      </c>
      <c r="N2384" s="5" t="s">
        <v>10494</v>
      </c>
      <c r="O2384" s="5" t="s">
        <v>10495</v>
      </c>
      <c r="P2384" s="5" t="s">
        <v>10496</v>
      </c>
    </row>
    <row r="2385" ht="19" customHeight="1" spans="1:16">
      <c r="A2385" s="5">
        <v>97</v>
      </c>
      <c r="B2385" s="5" t="s">
        <v>316</v>
      </c>
      <c r="C2385" s="5" t="s">
        <v>253</v>
      </c>
      <c r="D2385" s="8" t="s">
        <v>3358</v>
      </c>
      <c r="E2385" s="6">
        <v>66.3</v>
      </c>
      <c r="F2385" s="6">
        <v>69.3</v>
      </c>
      <c r="G2385" s="6"/>
      <c r="H2385" s="5" t="s">
        <v>120</v>
      </c>
      <c r="I2385" s="6">
        <f t="shared" si="148"/>
        <v>-3</v>
      </c>
      <c r="J2385" s="5" t="str">
        <f>IF(H2385="否","不适用",IF(AND(ISNUMBER(E2385),ISNUMBER(F2385)),IF(I2385&gt;规则与名单!$B$2,"是","否"),"未判定"))</f>
        <v>不适用</v>
      </c>
      <c r="K2385" s="5" t="str">
        <f t="shared" si="149"/>
        <v>非测试日仪表</v>
      </c>
      <c r="L2385" s="6">
        <f t="shared" si="150"/>
        <v>66.3</v>
      </c>
      <c r="M2385" s="5">
        <f t="shared" si="151"/>
        <v>0</v>
      </c>
      <c r="N2385" s="5" t="s">
        <v>10497</v>
      </c>
      <c r="O2385" s="5" t="s">
        <v>10498</v>
      </c>
      <c r="P2385" s="5" t="s">
        <v>10499</v>
      </c>
    </row>
    <row r="2386" ht="19" customHeight="1" spans="1:16">
      <c r="A2386" s="5">
        <v>97</v>
      </c>
      <c r="B2386" s="5" t="s">
        <v>316</v>
      </c>
      <c r="C2386" s="5" t="s">
        <v>253</v>
      </c>
      <c r="D2386" s="8" t="s">
        <v>272</v>
      </c>
      <c r="E2386" s="6">
        <v>82.2</v>
      </c>
      <c r="F2386" s="6">
        <v>77.6</v>
      </c>
      <c r="G2386" s="6"/>
      <c r="H2386" s="5" t="s">
        <v>120</v>
      </c>
      <c r="I2386" s="6">
        <f t="shared" si="148"/>
        <v>4.60000000000001</v>
      </c>
      <c r="J2386" s="5" t="str">
        <f>IF(H2386="否","不适用",IF(AND(ISNUMBER(E2386),ISNUMBER(F2386)),IF(I2386&gt;规则与名单!$B$2,"是","否"),"未判定"))</f>
        <v>不适用</v>
      </c>
      <c r="K2386" s="5" t="str">
        <f t="shared" si="149"/>
        <v>非测试日仪表</v>
      </c>
      <c r="L2386" s="6">
        <f t="shared" si="150"/>
        <v>82.2</v>
      </c>
      <c r="M2386" s="5">
        <f t="shared" si="151"/>
        <v>0</v>
      </c>
      <c r="N2386" s="5" t="s">
        <v>10500</v>
      </c>
      <c r="O2386" s="5" t="s">
        <v>10501</v>
      </c>
      <c r="P2386" s="5" t="s">
        <v>10502</v>
      </c>
    </row>
    <row r="2387" ht="19" customHeight="1" spans="1:16">
      <c r="A2387" s="5">
        <v>97</v>
      </c>
      <c r="B2387" s="5" t="s">
        <v>316</v>
      </c>
      <c r="C2387" s="5" t="s">
        <v>253</v>
      </c>
      <c r="D2387" s="8" t="s">
        <v>506</v>
      </c>
      <c r="E2387" s="6">
        <v>69.3</v>
      </c>
      <c r="F2387" s="6">
        <v>69.2</v>
      </c>
      <c r="G2387" s="6"/>
      <c r="H2387" s="5" t="s">
        <v>120</v>
      </c>
      <c r="I2387" s="6">
        <f t="shared" si="148"/>
        <v>0.0999999999999943</v>
      </c>
      <c r="J2387" s="5" t="str">
        <f>IF(H2387="否","不适用",IF(AND(ISNUMBER(E2387),ISNUMBER(F2387)),IF(I2387&gt;规则与名单!$B$2,"是","否"),"未判定"))</f>
        <v>不适用</v>
      </c>
      <c r="K2387" s="5" t="str">
        <f t="shared" si="149"/>
        <v>非测试日仪表</v>
      </c>
      <c r="L2387" s="6">
        <f t="shared" si="150"/>
        <v>69.3</v>
      </c>
      <c r="M2387" s="5">
        <f t="shared" si="151"/>
        <v>0</v>
      </c>
      <c r="N2387" s="5" t="s">
        <v>10503</v>
      </c>
      <c r="O2387" s="5" t="s">
        <v>10504</v>
      </c>
      <c r="P2387" s="5" t="s">
        <v>10505</v>
      </c>
    </row>
    <row r="2388" ht="19" customHeight="1" spans="1:16">
      <c r="A2388" s="5">
        <v>97</v>
      </c>
      <c r="B2388" s="5" t="s">
        <v>316</v>
      </c>
      <c r="C2388" s="5" t="s">
        <v>253</v>
      </c>
      <c r="D2388" s="8" t="s">
        <v>673</v>
      </c>
      <c r="E2388" s="6">
        <v>69.2</v>
      </c>
      <c r="F2388" s="6">
        <v>71</v>
      </c>
      <c r="G2388" s="6"/>
      <c r="H2388" s="5" t="s">
        <v>120</v>
      </c>
      <c r="I2388" s="6">
        <f t="shared" si="148"/>
        <v>-1.8</v>
      </c>
      <c r="J2388" s="5" t="str">
        <f>IF(H2388="否","不适用",IF(AND(ISNUMBER(E2388),ISNUMBER(F2388)),IF(I2388&gt;规则与名单!$B$2,"是","否"),"未判定"))</f>
        <v>不适用</v>
      </c>
      <c r="K2388" s="5" t="str">
        <f t="shared" si="149"/>
        <v>非测试日仪表</v>
      </c>
      <c r="L2388" s="6">
        <f t="shared" si="150"/>
        <v>69.2</v>
      </c>
      <c r="M2388" s="5">
        <f t="shared" si="151"/>
        <v>0</v>
      </c>
      <c r="N2388" s="5" t="s">
        <v>10506</v>
      </c>
      <c r="O2388" s="5" t="s">
        <v>10507</v>
      </c>
      <c r="P2388" s="5" t="s">
        <v>10508</v>
      </c>
    </row>
    <row r="2389" ht="19" customHeight="1" spans="1:16">
      <c r="A2389" s="5">
        <v>97</v>
      </c>
      <c r="B2389" s="5" t="s">
        <v>316</v>
      </c>
      <c r="C2389" s="5" t="s">
        <v>253</v>
      </c>
      <c r="D2389" s="8" t="s">
        <v>183</v>
      </c>
      <c r="E2389" s="6">
        <v>64.5</v>
      </c>
      <c r="F2389" s="6">
        <v>64.2</v>
      </c>
      <c r="G2389" s="6"/>
      <c r="H2389" s="5" t="s">
        <v>120</v>
      </c>
      <c r="I2389" s="6">
        <f t="shared" si="148"/>
        <v>0.299999999999997</v>
      </c>
      <c r="J2389" s="5" t="str">
        <f>IF(H2389="否","不适用",IF(AND(ISNUMBER(E2389),ISNUMBER(F2389)),IF(I2389&gt;规则与名单!$B$2,"是","否"),"未判定"))</f>
        <v>不适用</v>
      </c>
      <c r="K2389" s="5" t="str">
        <f t="shared" si="149"/>
        <v>非测试日仪表</v>
      </c>
      <c r="L2389" s="6">
        <f t="shared" si="150"/>
        <v>64.5</v>
      </c>
      <c r="M2389" s="5">
        <f t="shared" si="151"/>
        <v>0</v>
      </c>
      <c r="N2389" s="5" t="s">
        <v>10509</v>
      </c>
      <c r="O2389" s="5" t="s">
        <v>10510</v>
      </c>
      <c r="P2389" s="5" t="s">
        <v>10511</v>
      </c>
    </row>
    <row r="2390" ht="19" customHeight="1" spans="1:16">
      <c r="A2390" s="5">
        <v>97</v>
      </c>
      <c r="B2390" s="5" t="s">
        <v>316</v>
      </c>
      <c r="C2390" s="5" t="s">
        <v>253</v>
      </c>
      <c r="D2390" s="8" t="s">
        <v>431</v>
      </c>
      <c r="E2390" s="6">
        <v>33.6</v>
      </c>
      <c r="F2390" s="6">
        <v>64.1</v>
      </c>
      <c r="G2390" s="6"/>
      <c r="H2390" s="5" t="s">
        <v>120</v>
      </c>
      <c r="I2390" s="6">
        <f t="shared" si="148"/>
        <v>-30.5</v>
      </c>
      <c r="J2390" s="5" t="str">
        <f>IF(H2390="否","不适用",IF(AND(ISNUMBER(E2390),ISNUMBER(F2390)),IF(I2390&gt;规则与名单!$B$2,"是","否"),"未判定"))</f>
        <v>不适用</v>
      </c>
      <c r="K2390" s="5" t="str">
        <f t="shared" si="149"/>
        <v>非测试日仪表</v>
      </c>
      <c r="L2390" s="6">
        <f t="shared" si="150"/>
        <v>33.6</v>
      </c>
      <c r="M2390" s="5">
        <f t="shared" si="151"/>
        <v>0</v>
      </c>
      <c r="N2390" s="5" t="s">
        <v>10512</v>
      </c>
      <c r="O2390" s="5" t="s">
        <v>10513</v>
      </c>
      <c r="P2390" s="5" t="s">
        <v>10514</v>
      </c>
    </row>
    <row r="2391" ht="19" customHeight="1" spans="1:16">
      <c r="A2391" s="5">
        <v>97</v>
      </c>
      <c r="B2391" s="5" t="s">
        <v>316</v>
      </c>
      <c r="C2391" s="5" t="s">
        <v>253</v>
      </c>
      <c r="D2391" s="8" t="s">
        <v>3377</v>
      </c>
      <c r="E2391" s="6">
        <v>100.5</v>
      </c>
      <c r="F2391" s="6">
        <v>70</v>
      </c>
      <c r="G2391" s="6"/>
      <c r="H2391" s="5" t="s">
        <v>120</v>
      </c>
      <c r="I2391" s="6">
        <f t="shared" si="148"/>
        <v>30.5</v>
      </c>
      <c r="J2391" s="5" t="str">
        <f>IF(H2391="否","不适用",IF(AND(ISNUMBER(E2391),ISNUMBER(F2391)),IF(I2391&gt;规则与名单!$B$2,"是","否"),"未判定"))</f>
        <v>不适用</v>
      </c>
      <c r="K2391" s="5" t="str">
        <f t="shared" si="149"/>
        <v>非测试日仪表</v>
      </c>
      <c r="L2391" s="6">
        <f t="shared" si="150"/>
        <v>100.5</v>
      </c>
      <c r="M2391" s="5">
        <f t="shared" si="151"/>
        <v>0</v>
      </c>
      <c r="N2391" s="5" t="s">
        <v>10515</v>
      </c>
      <c r="O2391" s="5" t="s">
        <v>10516</v>
      </c>
      <c r="P2391" s="5" t="s">
        <v>10517</v>
      </c>
    </row>
    <row r="2392" ht="19" customHeight="1" spans="1:16">
      <c r="A2392" s="5">
        <v>97</v>
      </c>
      <c r="B2392" s="5" t="s">
        <v>316</v>
      </c>
      <c r="C2392" s="5" t="s">
        <v>253</v>
      </c>
      <c r="D2392" s="8" t="s">
        <v>407</v>
      </c>
      <c r="E2392" s="6">
        <v>61.5</v>
      </c>
      <c r="F2392" s="6">
        <v>63.5</v>
      </c>
      <c r="G2392" s="6"/>
      <c r="H2392" s="5" t="s">
        <v>120</v>
      </c>
      <c r="I2392" s="6">
        <f t="shared" si="148"/>
        <v>-2</v>
      </c>
      <c r="J2392" s="5" t="str">
        <f>IF(H2392="否","不适用",IF(AND(ISNUMBER(E2392),ISNUMBER(F2392)),IF(I2392&gt;规则与名单!$B$2,"是","否"),"未判定"))</f>
        <v>不适用</v>
      </c>
      <c r="K2392" s="5" t="str">
        <f t="shared" si="149"/>
        <v>非测试日仪表</v>
      </c>
      <c r="L2392" s="6">
        <f t="shared" si="150"/>
        <v>61.5</v>
      </c>
      <c r="M2392" s="5">
        <f t="shared" si="151"/>
        <v>0</v>
      </c>
      <c r="N2392" s="5" t="s">
        <v>10518</v>
      </c>
      <c r="O2392" s="5" t="s">
        <v>10519</v>
      </c>
      <c r="P2392" s="5" t="s">
        <v>10520</v>
      </c>
    </row>
    <row r="2393" ht="19" customHeight="1" spans="1:16">
      <c r="A2393" s="5">
        <v>97</v>
      </c>
      <c r="B2393" s="5" t="s">
        <v>316</v>
      </c>
      <c r="C2393" s="5" t="s">
        <v>253</v>
      </c>
      <c r="D2393" s="8" t="s">
        <v>411</v>
      </c>
      <c r="E2393" s="6">
        <v>70.3</v>
      </c>
      <c r="F2393" s="6">
        <v>67.5</v>
      </c>
      <c r="G2393" s="6"/>
      <c r="H2393" s="5" t="s">
        <v>120</v>
      </c>
      <c r="I2393" s="6">
        <f t="shared" si="148"/>
        <v>2.8</v>
      </c>
      <c r="J2393" s="5" t="str">
        <f>IF(H2393="否","不适用",IF(AND(ISNUMBER(E2393),ISNUMBER(F2393)),IF(I2393&gt;规则与名单!$B$2,"是","否"),"未判定"))</f>
        <v>不适用</v>
      </c>
      <c r="K2393" s="5" t="str">
        <f t="shared" si="149"/>
        <v>非测试日仪表</v>
      </c>
      <c r="L2393" s="6">
        <f t="shared" si="150"/>
        <v>70.3</v>
      </c>
      <c r="M2393" s="5">
        <f t="shared" si="151"/>
        <v>0</v>
      </c>
      <c r="N2393" s="5" t="s">
        <v>10521</v>
      </c>
      <c r="O2393" s="5" t="s">
        <v>10522</v>
      </c>
      <c r="P2393" s="5" t="s">
        <v>10523</v>
      </c>
    </row>
    <row r="2394" ht="19" customHeight="1" spans="1:16">
      <c r="A2394" s="5">
        <v>97</v>
      </c>
      <c r="B2394" s="5" t="s">
        <v>316</v>
      </c>
      <c r="C2394" s="5" t="s">
        <v>253</v>
      </c>
      <c r="D2394" s="8" t="s">
        <v>251</v>
      </c>
      <c r="E2394" s="6">
        <v>14.5</v>
      </c>
      <c r="F2394" s="6">
        <v>66.4</v>
      </c>
      <c r="G2394" s="6"/>
      <c r="H2394" s="5" t="s">
        <v>120</v>
      </c>
      <c r="I2394" s="6">
        <f t="shared" si="148"/>
        <v>-51.9</v>
      </c>
      <c r="J2394" s="5" t="str">
        <f>IF(H2394="否","不适用",IF(AND(ISNUMBER(E2394),ISNUMBER(F2394)),IF(I2394&gt;规则与名单!$B$2,"是","否"),"未判定"))</f>
        <v>不适用</v>
      </c>
      <c r="K2394" s="5" t="str">
        <f t="shared" si="149"/>
        <v>非测试日仪表</v>
      </c>
      <c r="L2394" s="6">
        <f t="shared" si="150"/>
        <v>14.5</v>
      </c>
      <c r="M2394" s="5">
        <f t="shared" si="151"/>
        <v>0</v>
      </c>
      <c r="N2394" s="5" t="s">
        <v>10524</v>
      </c>
      <c r="O2394" s="5" t="s">
        <v>10525</v>
      </c>
      <c r="P2394" s="5" t="s">
        <v>10526</v>
      </c>
    </row>
    <row r="2395" ht="19" customHeight="1" spans="1:16">
      <c r="A2395" s="5">
        <v>97</v>
      </c>
      <c r="B2395" s="5" t="s">
        <v>316</v>
      </c>
      <c r="C2395" s="5" t="s">
        <v>253</v>
      </c>
      <c r="D2395" s="8" t="s">
        <v>472</v>
      </c>
      <c r="E2395" s="6">
        <v>120.6</v>
      </c>
      <c r="F2395" s="6">
        <v>67.5</v>
      </c>
      <c r="G2395" s="6"/>
      <c r="H2395" s="5" t="s">
        <v>120</v>
      </c>
      <c r="I2395" s="6">
        <f t="shared" si="148"/>
        <v>53.1</v>
      </c>
      <c r="J2395" s="5" t="str">
        <f>IF(H2395="否","不适用",IF(AND(ISNUMBER(E2395),ISNUMBER(F2395)),IF(I2395&gt;规则与名单!$B$2,"是","否"),"未判定"))</f>
        <v>不适用</v>
      </c>
      <c r="K2395" s="5" t="str">
        <f t="shared" si="149"/>
        <v>非测试日仪表</v>
      </c>
      <c r="L2395" s="6">
        <f t="shared" si="150"/>
        <v>120.6</v>
      </c>
      <c r="M2395" s="5">
        <f t="shared" si="151"/>
        <v>0</v>
      </c>
      <c r="N2395" s="5" t="s">
        <v>10527</v>
      </c>
      <c r="O2395" s="5" t="s">
        <v>10528</v>
      </c>
      <c r="P2395" s="5" t="s">
        <v>10529</v>
      </c>
    </row>
    <row r="2396" ht="19" customHeight="1" spans="1:16">
      <c r="A2396" s="5">
        <v>97</v>
      </c>
      <c r="B2396" s="5" t="s">
        <v>316</v>
      </c>
      <c r="C2396" s="5" t="s">
        <v>253</v>
      </c>
      <c r="D2396" s="8" t="s">
        <v>466</v>
      </c>
      <c r="E2396" s="6">
        <v>73.1</v>
      </c>
      <c r="F2396" s="6">
        <v>72</v>
      </c>
      <c r="G2396" s="6"/>
      <c r="H2396" s="5" t="s">
        <v>120</v>
      </c>
      <c r="I2396" s="6">
        <f t="shared" si="148"/>
        <v>1.09999999999999</v>
      </c>
      <c r="J2396" s="5" t="str">
        <f>IF(H2396="否","不适用",IF(AND(ISNUMBER(E2396),ISNUMBER(F2396)),IF(I2396&gt;规则与名单!$B$2,"是","否"),"未判定"))</f>
        <v>不适用</v>
      </c>
      <c r="K2396" s="5" t="str">
        <f t="shared" si="149"/>
        <v>非测试日仪表</v>
      </c>
      <c r="L2396" s="6">
        <f t="shared" si="150"/>
        <v>73.1</v>
      </c>
      <c r="M2396" s="5">
        <f t="shared" si="151"/>
        <v>0</v>
      </c>
      <c r="N2396" s="5" t="s">
        <v>10530</v>
      </c>
      <c r="O2396" s="5" t="s">
        <v>10531</v>
      </c>
      <c r="P2396" s="5" t="s">
        <v>10532</v>
      </c>
    </row>
    <row r="2397" ht="19" customHeight="1" spans="1:16">
      <c r="A2397" s="5">
        <v>97</v>
      </c>
      <c r="B2397" s="5" t="s">
        <v>316</v>
      </c>
      <c r="C2397" s="5" t="s">
        <v>253</v>
      </c>
      <c r="D2397" s="8" t="s">
        <v>333</v>
      </c>
      <c r="E2397" s="6">
        <v>45.4</v>
      </c>
      <c r="F2397" s="6">
        <v>65.3</v>
      </c>
      <c r="G2397" s="6"/>
      <c r="H2397" s="5" t="s">
        <v>120</v>
      </c>
      <c r="I2397" s="6">
        <f t="shared" si="148"/>
        <v>-19.9</v>
      </c>
      <c r="J2397" s="5" t="str">
        <f>IF(H2397="否","不适用",IF(AND(ISNUMBER(E2397),ISNUMBER(F2397)),IF(I2397&gt;规则与名单!$B$2,"是","否"),"未判定"))</f>
        <v>不适用</v>
      </c>
      <c r="K2397" s="5" t="str">
        <f t="shared" si="149"/>
        <v>非测试日仪表</v>
      </c>
      <c r="L2397" s="6">
        <f t="shared" si="150"/>
        <v>45.4</v>
      </c>
      <c r="M2397" s="5">
        <f t="shared" si="151"/>
        <v>0</v>
      </c>
      <c r="N2397" s="5" t="s">
        <v>10533</v>
      </c>
      <c r="O2397" s="5" t="s">
        <v>10534</v>
      </c>
      <c r="P2397" s="5" t="s">
        <v>10535</v>
      </c>
    </row>
    <row r="2398" ht="19" customHeight="1" spans="1:16">
      <c r="A2398" s="5">
        <v>97</v>
      </c>
      <c r="B2398" s="5" t="s">
        <v>316</v>
      </c>
      <c r="C2398" s="5" t="s">
        <v>253</v>
      </c>
      <c r="D2398" s="8" t="s">
        <v>175</v>
      </c>
      <c r="E2398" s="6">
        <v>89</v>
      </c>
      <c r="F2398" s="6">
        <v>67.3</v>
      </c>
      <c r="G2398" s="6"/>
      <c r="H2398" s="5" t="s">
        <v>120</v>
      </c>
      <c r="I2398" s="6">
        <f t="shared" si="148"/>
        <v>21.7</v>
      </c>
      <c r="J2398" s="5" t="str">
        <f>IF(H2398="否","不适用",IF(AND(ISNUMBER(E2398),ISNUMBER(F2398)),IF(I2398&gt;规则与名单!$B$2,"是","否"),"未判定"))</f>
        <v>不适用</v>
      </c>
      <c r="K2398" s="5" t="str">
        <f t="shared" si="149"/>
        <v>非测试日仪表</v>
      </c>
      <c r="L2398" s="6">
        <f t="shared" si="150"/>
        <v>89</v>
      </c>
      <c r="M2398" s="5">
        <f t="shared" si="151"/>
        <v>0</v>
      </c>
      <c r="N2398" s="5" t="s">
        <v>10536</v>
      </c>
      <c r="O2398" s="5" t="s">
        <v>10537</v>
      </c>
      <c r="P2398" s="5" t="s">
        <v>10538</v>
      </c>
    </row>
    <row r="2399" ht="19" customHeight="1" spans="1:16">
      <c r="A2399" s="5">
        <v>97</v>
      </c>
      <c r="B2399" s="5" t="s">
        <v>316</v>
      </c>
      <c r="C2399" s="5" t="s">
        <v>253</v>
      </c>
      <c r="D2399" s="8" t="s">
        <v>3402</v>
      </c>
      <c r="E2399" s="6">
        <v>24.9</v>
      </c>
      <c r="F2399" s="6">
        <v>69</v>
      </c>
      <c r="G2399" s="6"/>
      <c r="H2399" s="5" t="s">
        <v>120</v>
      </c>
      <c r="I2399" s="6">
        <f t="shared" si="148"/>
        <v>-44.1</v>
      </c>
      <c r="J2399" s="5" t="str">
        <f>IF(H2399="否","不适用",IF(AND(ISNUMBER(E2399),ISNUMBER(F2399)),IF(I2399&gt;规则与名单!$B$2,"是","否"),"未判定"))</f>
        <v>不适用</v>
      </c>
      <c r="K2399" s="5" t="str">
        <f t="shared" si="149"/>
        <v>非测试日仪表</v>
      </c>
      <c r="L2399" s="6">
        <f t="shared" si="150"/>
        <v>24.9</v>
      </c>
      <c r="M2399" s="5">
        <f t="shared" si="151"/>
        <v>0</v>
      </c>
      <c r="N2399" s="5" t="s">
        <v>10539</v>
      </c>
      <c r="O2399" s="5" t="s">
        <v>10540</v>
      </c>
      <c r="P2399" s="5" t="s">
        <v>10541</v>
      </c>
    </row>
    <row r="2400" ht="19" customHeight="1" spans="1:16">
      <c r="A2400" s="5">
        <v>97</v>
      </c>
      <c r="B2400" s="5" t="s">
        <v>316</v>
      </c>
      <c r="C2400" s="5" t="s">
        <v>253</v>
      </c>
      <c r="D2400" s="8" t="s">
        <v>487</v>
      </c>
      <c r="E2400" s="6">
        <v>67.5</v>
      </c>
      <c r="F2400" s="6">
        <v>67.5</v>
      </c>
      <c r="G2400" s="6"/>
      <c r="H2400" s="5" t="s">
        <v>120</v>
      </c>
      <c r="I2400" s="6">
        <f t="shared" si="148"/>
        <v>0</v>
      </c>
      <c r="J2400" s="5" t="str">
        <f>IF(H2400="否","不适用",IF(AND(ISNUMBER(E2400),ISNUMBER(F2400)),IF(I2400&gt;规则与名单!$B$2,"是","否"),"未判定"))</f>
        <v>不适用</v>
      </c>
      <c r="K2400" s="5" t="str">
        <f t="shared" si="149"/>
        <v>非测试日仪表</v>
      </c>
      <c r="L2400" s="6">
        <f t="shared" si="150"/>
        <v>67.5</v>
      </c>
      <c r="M2400" s="5">
        <f t="shared" si="151"/>
        <v>0</v>
      </c>
      <c r="N2400" s="5" t="s">
        <v>10542</v>
      </c>
      <c r="O2400" s="5" t="s">
        <v>10543</v>
      </c>
      <c r="P2400" s="5" t="s">
        <v>10544</v>
      </c>
    </row>
    <row r="2401" ht="19" customHeight="1" spans="1:16">
      <c r="A2401" s="5">
        <v>97</v>
      </c>
      <c r="B2401" s="5" t="s">
        <v>316</v>
      </c>
      <c r="C2401" s="5" t="s">
        <v>253</v>
      </c>
      <c r="D2401" s="8" t="s">
        <v>121</v>
      </c>
      <c r="E2401" s="6">
        <v>109.4</v>
      </c>
      <c r="F2401" s="6">
        <v>63.7</v>
      </c>
      <c r="G2401" s="6"/>
      <c r="H2401" s="5" t="s">
        <v>120</v>
      </c>
      <c r="I2401" s="6">
        <f t="shared" si="148"/>
        <v>45.7</v>
      </c>
      <c r="J2401" s="5" t="str">
        <f>IF(H2401="否","不适用",IF(AND(ISNUMBER(E2401),ISNUMBER(F2401)),IF(I2401&gt;规则与名单!$B$2,"是","否"),"未判定"))</f>
        <v>不适用</v>
      </c>
      <c r="K2401" s="5" t="str">
        <f t="shared" si="149"/>
        <v>非测试日仪表</v>
      </c>
      <c r="L2401" s="6">
        <f t="shared" si="150"/>
        <v>109.4</v>
      </c>
      <c r="M2401" s="5">
        <f t="shared" si="151"/>
        <v>0</v>
      </c>
      <c r="N2401" s="5" t="s">
        <v>10545</v>
      </c>
      <c r="O2401" s="5" t="s">
        <v>10546</v>
      </c>
      <c r="P2401" s="5" t="s">
        <v>10547</v>
      </c>
    </row>
    <row r="2402" ht="19" customHeight="1" spans="1:16">
      <c r="A2402" s="5">
        <v>97</v>
      </c>
      <c r="B2402" s="5" t="s">
        <v>316</v>
      </c>
      <c r="C2402" s="5" t="s">
        <v>253</v>
      </c>
      <c r="D2402" s="8" t="s">
        <v>170</v>
      </c>
      <c r="E2402" s="6">
        <v>13.8</v>
      </c>
      <c r="F2402" s="6">
        <v>64</v>
      </c>
      <c r="G2402" s="6"/>
      <c r="H2402" s="5" t="s">
        <v>120</v>
      </c>
      <c r="I2402" s="6">
        <f t="shared" si="148"/>
        <v>-50.2</v>
      </c>
      <c r="J2402" s="5" t="str">
        <f>IF(H2402="否","不适用",IF(AND(ISNUMBER(E2402),ISNUMBER(F2402)),IF(I2402&gt;规则与名单!$B$2,"是","否"),"未判定"))</f>
        <v>不适用</v>
      </c>
      <c r="K2402" s="5" t="str">
        <f t="shared" si="149"/>
        <v>非测试日仪表</v>
      </c>
      <c r="L2402" s="6">
        <f t="shared" si="150"/>
        <v>13.8</v>
      </c>
      <c r="M2402" s="5">
        <f t="shared" si="151"/>
        <v>0</v>
      </c>
      <c r="N2402" s="5" t="s">
        <v>10548</v>
      </c>
      <c r="O2402" s="5" t="s">
        <v>10549</v>
      </c>
      <c r="P2402" s="5" t="s">
        <v>10550</v>
      </c>
    </row>
    <row r="2403" ht="19" customHeight="1" spans="1:16">
      <c r="A2403" s="5">
        <v>97</v>
      </c>
      <c r="B2403" s="5" t="s">
        <v>316</v>
      </c>
      <c r="C2403" s="5" t="s">
        <v>253</v>
      </c>
      <c r="D2403" s="8" t="s">
        <v>644</v>
      </c>
      <c r="E2403" s="6">
        <v>121.4</v>
      </c>
      <c r="F2403" s="6">
        <v>69.8</v>
      </c>
      <c r="G2403" s="6"/>
      <c r="H2403" s="5" t="s">
        <v>120</v>
      </c>
      <c r="I2403" s="6">
        <f t="shared" si="148"/>
        <v>51.6</v>
      </c>
      <c r="J2403" s="5" t="str">
        <f>IF(H2403="否","不适用",IF(AND(ISNUMBER(E2403),ISNUMBER(F2403)),IF(I2403&gt;规则与名单!$B$2,"是","否"),"未判定"))</f>
        <v>不适用</v>
      </c>
      <c r="K2403" s="5" t="str">
        <f t="shared" si="149"/>
        <v>非测试日仪表</v>
      </c>
      <c r="L2403" s="6">
        <f t="shared" si="150"/>
        <v>121.4</v>
      </c>
      <c r="M2403" s="5">
        <f t="shared" si="151"/>
        <v>0</v>
      </c>
      <c r="N2403" s="5" t="s">
        <v>10551</v>
      </c>
      <c r="O2403" s="5" t="s">
        <v>10552</v>
      </c>
      <c r="P2403" s="5" t="s">
        <v>10553</v>
      </c>
    </row>
    <row r="2404" ht="19" customHeight="1" spans="1:16">
      <c r="A2404" s="5">
        <v>97</v>
      </c>
      <c r="B2404" s="5" t="s">
        <v>316</v>
      </c>
      <c r="C2404" s="5" t="s">
        <v>253</v>
      </c>
      <c r="D2404" s="8" t="s">
        <v>3418</v>
      </c>
      <c r="E2404" s="6">
        <v>62</v>
      </c>
      <c r="F2404" s="6">
        <v>62</v>
      </c>
      <c r="G2404" s="6"/>
      <c r="H2404" s="5" t="s">
        <v>120</v>
      </c>
      <c r="I2404" s="6">
        <f t="shared" si="148"/>
        <v>0</v>
      </c>
      <c r="J2404" s="5" t="str">
        <f>IF(H2404="否","不适用",IF(AND(ISNUMBER(E2404),ISNUMBER(F2404)),IF(I2404&gt;规则与名单!$B$2,"是","否"),"未判定"))</f>
        <v>不适用</v>
      </c>
      <c r="K2404" s="5" t="str">
        <f t="shared" si="149"/>
        <v>非测试日仪表</v>
      </c>
      <c r="L2404" s="6">
        <f t="shared" si="150"/>
        <v>62</v>
      </c>
      <c r="M2404" s="5">
        <f t="shared" si="151"/>
        <v>0</v>
      </c>
      <c r="N2404" s="5" t="s">
        <v>10554</v>
      </c>
      <c r="O2404" s="5" t="s">
        <v>10555</v>
      </c>
      <c r="P2404" s="5" t="s">
        <v>10556</v>
      </c>
    </row>
    <row r="2405" ht="19" customHeight="1" spans="1:16">
      <c r="A2405" s="5">
        <v>97</v>
      </c>
      <c r="B2405" s="5" t="s">
        <v>316</v>
      </c>
      <c r="C2405" s="5" t="s">
        <v>253</v>
      </c>
      <c r="D2405" s="8" t="s">
        <v>3422</v>
      </c>
      <c r="E2405" s="6">
        <v>83.1</v>
      </c>
      <c r="F2405" s="6">
        <v>82.1</v>
      </c>
      <c r="G2405" s="6"/>
      <c r="H2405" s="5" t="s">
        <v>120</v>
      </c>
      <c r="I2405" s="6">
        <f t="shared" si="148"/>
        <v>1</v>
      </c>
      <c r="J2405" s="5" t="str">
        <f>IF(H2405="否","不适用",IF(AND(ISNUMBER(E2405),ISNUMBER(F2405)),IF(I2405&gt;规则与名单!$B$2,"是","否"),"未判定"))</f>
        <v>不适用</v>
      </c>
      <c r="K2405" s="5" t="str">
        <f t="shared" si="149"/>
        <v>非测试日仪表</v>
      </c>
      <c r="L2405" s="6">
        <f t="shared" si="150"/>
        <v>83.1</v>
      </c>
      <c r="M2405" s="5">
        <f t="shared" si="151"/>
        <v>0</v>
      </c>
      <c r="N2405" s="5" t="s">
        <v>10557</v>
      </c>
      <c r="O2405" s="5" t="s">
        <v>10558</v>
      </c>
      <c r="P2405" s="5" t="s">
        <v>10559</v>
      </c>
    </row>
    <row r="2406" ht="19" customHeight="1" spans="1:16">
      <c r="A2406" s="5">
        <v>97</v>
      </c>
      <c r="B2406" s="5" t="s">
        <v>316</v>
      </c>
      <c r="C2406" s="5" t="s">
        <v>253</v>
      </c>
      <c r="D2406" s="8" t="s">
        <v>336</v>
      </c>
      <c r="E2406" s="6">
        <v>76.3</v>
      </c>
      <c r="F2406" s="6">
        <v>75.9</v>
      </c>
      <c r="G2406" s="6"/>
      <c r="H2406" s="5" t="s">
        <v>120</v>
      </c>
      <c r="I2406" s="6">
        <f t="shared" si="148"/>
        <v>0.399999999999991</v>
      </c>
      <c r="J2406" s="5" t="str">
        <f>IF(H2406="否","不适用",IF(AND(ISNUMBER(E2406),ISNUMBER(F2406)),IF(I2406&gt;规则与名单!$B$2,"是","否"),"未判定"))</f>
        <v>不适用</v>
      </c>
      <c r="K2406" s="5" t="str">
        <f t="shared" si="149"/>
        <v>非测试日仪表</v>
      </c>
      <c r="L2406" s="6">
        <f t="shared" si="150"/>
        <v>76.3</v>
      </c>
      <c r="M2406" s="5">
        <f t="shared" si="151"/>
        <v>0</v>
      </c>
      <c r="N2406" s="5" t="s">
        <v>10560</v>
      </c>
      <c r="O2406" s="5" t="s">
        <v>10561</v>
      </c>
      <c r="P2406" s="5" t="s">
        <v>10562</v>
      </c>
    </row>
    <row r="2407" ht="19" customHeight="1" spans="1:16">
      <c r="A2407" s="5">
        <v>97</v>
      </c>
      <c r="B2407" s="5" t="s">
        <v>316</v>
      </c>
      <c r="C2407" s="5" t="s">
        <v>253</v>
      </c>
      <c r="D2407" s="8" t="s">
        <v>653</v>
      </c>
      <c r="E2407" s="6">
        <v>79.5</v>
      </c>
      <c r="F2407" s="6">
        <v>78.4</v>
      </c>
      <c r="G2407" s="6"/>
      <c r="H2407" s="5" t="s">
        <v>120</v>
      </c>
      <c r="I2407" s="6">
        <f t="shared" si="148"/>
        <v>1.09999999999999</v>
      </c>
      <c r="J2407" s="5" t="str">
        <f>IF(H2407="否","不适用",IF(AND(ISNUMBER(E2407),ISNUMBER(F2407)),IF(I2407&gt;规则与名单!$B$2,"是","否"),"未判定"))</f>
        <v>不适用</v>
      </c>
      <c r="K2407" s="5" t="str">
        <f t="shared" si="149"/>
        <v>非测试日仪表</v>
      </c>
      <c r="L2407" s="6">
        <f t="shared" si="150"/>
        <v>79.5</v>
      </c>
      <c r="M2407" s="5">
        <f t="shared" si="151"/>
        <v>0</v>
      </c>
      <c r="N2407" s="5" t="s">
        <v>10563</v>
      </c>
      <c r="O2407" s="5" t="s">
        <v>10564</v>
      </c>
      <c r="P2407" s="5" t="s">
        <v>10565</v>
      </c>
    </row>
    <row r="2408" ht="19" customHeight="1" spans="1:16">
      <c r="A2408" s="5">
        <v>97</v>
      </c>
      <c r="B2408" s="5" t="s">
        <v>316</v>
      </c>
      <c r="C2408" s="5" t="s">
        <v>253</v>
      </c>
      <c r="D2408" s="8" t="s">
        <v>140</v>
      </c>
      <c r="E2408" s="6">
        <v>76.9</v>
      </c>
      <c r="F2408" s="6">
        <v>75.9</v>
      </c>
      <c r="G2408" s="6"/>
      <c r="H2408" s="5" t="s">
        <v>120</v>
      </c>
      <c r="I2408" s="6">
        <f t="shared" si="148"/>
        <v>1</v>
      </c>
      <c r="J2408" s="5" t="str">
        <f>IF(H2408="否","不适用",IF(AND(ISNUMBER(E2408),ISNUMBER(F2408)),IF(I2408&gt;规则与名单!$B$2,"是","否"),"未判定"))</f>
        <v>不适用</v>
      </c>
      <c r="K2408" s="5" t="str">
        <f t="shared" si="149"/>
        <v>非测试日仪表</v>
      </c>
      <c r="L2408" s="6">
        <f t="shared" si="150"/>
        <v>76.9</v>
      </c>
      <c r="M2408" s="5">
        <f t="shared" si="151"/>
        <v>0</v>
      </c>
      <c r="N2408" s="5" t="s">
        <v>10566</v>
      </c>
      <c r="O2408" s="5" t="s">
        <v>10567</v>
      </c>
      <c r="P2408" s="5" t="s">
        <v>10568</v>
      </c>
    </row>
    <row r="2409" ht="19" customHeight="1" spans="1:16">
      <c r="A2409" s="5">
        <v>97</v>
      </c>
      <c r="B2409" s="5" t="s">
        <v>316</v>
      </c>
      <c r="C2409" s="5" t="s">
        <v>253</v>
      </c>
      <c r="D2409" s="8" t="s">
        <v>115</v>
      </c>
      <c r="E2409" s="6">
        <v>71.7</v>
      </c>
      <c r="F2409" s="6">
        <v>70.7</v>
      </c>
      <c r="G2409" s="6"/>
      <c r="H2409" s="5" t="s">
        <v>120</v>
      </c>
      <c r="I2409" s="6">
        <f t="shared" si="148"/>
        <v>1</v>
      </c>
      <c r="J2409" s="5" t="str">
        <f>IF(H2409="否","不适用",IF(AND(ISNUMBER(E2409),ISNUMBER(F2409)),IF(I2409&gt;规则与名单!$B$2,"是","否"),"未判定"))</f>
        <v>不适用</v>
      </c>
      <c r="K2409" s="5" t="str">
        <f t="shared" si="149"/>
        <v>非测试日仪表</v>
      </c>
      <c r="L2409" s="6">
        <f t="shared" si="150"/>
        <v>71.7</v>
      </c>
      <c r="M2409" s="5">
        <f t="shared" si="151"/>
        <v>0</v>
      </c>
      <c r="N2409" s="5" t="s">
        <v>10569</v>
      </c>
      <c r="O2409" s="5" t="s">
        <v>10570</v>
      </c>
      <c r="P2409" s="5" t="s">
        <v>10571</v>
      </c>
    </row>
    <row r="2410" ht="19" customHeight="1" spans="1:16">
      <c r="A2410" s="5">
        <v>98</v>
      </c>
      <c r="B2410" s="5" t="s">
        <v>318</v>
      </c>
      <c r="C2410" s="5" t="s">
        <v>253</v>
      </c>
      <c r="D2410" s="8" t="s">
        <v>114</v>
      </c>
      <c r="E2410" s="6">
        <v>55.3</v>
      </c>
      <c r="F2410" s="6">
        <v>39.6</v>
      </c>
      <c r="G2410" s="6"/>
      <c r="H2410" s="5" t="s">
        <v>120</v>
      </c>
      <c r="I2410" s="6">
        <f t="shared" si="148"/>
        <v>15.7</v>
      </c>
      <c r="J2410" s="5" t="str">
        <f>IF(H2410="否","不适用",IF(AND(ISNUMBER(E2410),ISNUMBER(F2410)),IF(I2410&gt;规则与名单!$B$2,"是","否"),"未判定"))</f>
        <v>不适用</v>
      </c>
      <c r="K2410" s="5" t="str">
        <f t="shared" si="149"/>
        <v>非测试日仪表</v>
      </c>
      <c r="L2410" s="6">
        <f t="shared" si="150"/>
        <v>55.3</v>
      </c>
      <c r="M2410" s="5">
        <f t="shared" si="151"/>
        <v>0</v>
      </c>
      <c r="N2410" s="5" t="s">
        <v>10572</v>
      </c>
      <c r="O2410" s="5" t="s">
        <v>10573</v>
      </c>
      <c r="P2410" s="5" t="s">
        <v>10574</v>
      </c>
    </row>
    <row r="2411" ht="19" customHeight="1" spans="1:16">
      <c r="A2411" s="5">
        <v>98</v>
      </c>
      <c r="B2411" s="5" t="s">
        <v>318</v>
      </c>
      <c r="C2411" s="5" t="s">
        <v>253</v>
      </c>
      <c r="D2411" s="8" t="s">
        <v>605</v>
      </c>
      <c r="E2411" s="6">
        <v>53</v>
      </c>
      <c r="F2411" s="6">
        <v>36.4</v>
      </c>
      <c r="G2411" s="6"/>
      <c r="H2411" s="5" t="s">
        <v>120</v>
      </c>
      <c r="I2411" s="6">
        <f t="shared" si="148"/>
        <v>16.6</v>
      </c>
      <c r="J2411" s="5" t="str">
        <f>IF(H2411="否","不适用",IF(AND(ISNUMBER(E2411),ISNUMBER(F2411)),IF(I2411&gt;规则与名单!$B$2,"是","否"),"未判定"))</f>
        <v>不适用</v>
      </c>
      <c r="K2411" s="5" t="str">
        <f t="shared" si="149"/>
        <v>非测试日仪表</v>
      </c>
      <c r="L2411" s="6">
        <f t="shared" si="150"/>
        <v>53</v>
      </c>
      <c r="M2411" s="5">
        <f t="shared" si="151"/>
        <v>0</v>
      </c>
      <c r="N2411" s="5" t="s">
        <v>10575</v>
      </c>
      <c r="O2411" s="5" t="s">
        <v>10576</v>
      </c>
      <c r="P2411" s="5" t="s">
        <v>10577</v>
      </c>
    </row>
    <row r="2412" ht="19" customHeight="1" spans="1:16">
      <c r="A2412" s="5">
        <v>98</v>
      </c>
      <c r="B2412" s="5" t="s">
        <v>318</v>
      </c>
      <c r="C2412" s="5" t="s">
        <v>253</v>
      </c>
      <c r="D2412" s="8" t="s">
        <v>186</v>
      </c>
      <c r="E2412" s="6">
        <v>28.6</v>
      </c>
      <c r="F2412" s="6">
        <v>42</v>
      </c>
      <c r="G2412" s="6"/>
      <c r="H2412" s="5" t="s">
        <v>120</v>
      </c>
      <c r="I2412" s="6">
        <f t="shared" si="148"/>
        <v>-13.4</v>
      </c>
      <c r="J2412" s="5" t="str">
        <f>IF(H2412="否","不适用",IF(AND(ISNUMBER(E2412),ISNUMBER(F2412)),IF(I2412&gt;规则与名单!$B$2,"是","否"),"未判定"))</f>
        <v>不适用</v>
      </c>
      <c r="K2412" s="5" t="str">
        <f t="shared" si="149"/>
        <v>非测试日仪表</v>
      </c>
      <c r="L2412" s="6">
        <f t="shared" si="150"/>
        <v>28.6</v>
      </c>
      <c r="M2412" s="5">
        <f t="shared" si="151"/>
        <v>0</v>
      </c>
      <c r="N2412" s="5" t="s">
        <v>10578</v>
      </c>
      <c r="O2412" s="5" t="s">
        <v>10579</v>
      </c>
      <c r="P2412" s="5" t="s">
        <v>10580</v>
      </c>
    </row>
    <row r="2413" ht="19" customHeight="1" spans="1:16">
      <c r="A2413" s="5">
        <v>98</v>
      </c>
      <c r="B2413" s="5" t="s">
        <v>318</v>
      </c>
      <c r="C2413" s="5" t="s">
        <v>253</v>
      </c>
      <c r="D2413" s="8" t="s">
        <v>165</v>
      </c>
      <c r="E2413" s="6">
        <v>55</v>
      </c>
      <c r="F2413" s="6">
        <v>41.5</v>
      </c>
      <c r="G2413" s="6"/>
      <c r="H2413" s="5" t="s">
        <v>120</v>
      </c>
      <c r="I2413" s="6">
        <f t="shared" si="148"/>
        <v>13.5</v>
      </c>
      <c r="J2413" s="5" t="str">
        <f>IF(H2413="否","不适用",IF(AND(ISNUMBER(E2413),ISNUMBER(F2413)),IF(I2413&gt;规则与名单!$B$2,"是","否"),"未判定"))</f>
        <v>不适用</v>
      </c>
      <c r="K2413" s="5" t="str">
        <f t="shared" si="149"/>
        <v>非测试日仪表</v>
      </c>
      <c r="L2413" s="6">
        <f t="shared" si="150"/>
        <v>55</v>
      </c>
      <c r="M2413" s="5">
        <f t="shared" si="151"/>
        <v>0</v>
      </c>
      <c r="N2413" s="5" t="s">
        <v>10581</v>
      </c>
      <c r="O2413" s="5" t="s">
        <v>10582</v>
      </c>
      <c r="P2413" s="5" t="s">
        <v>10583</v>
      </c>
    </row>
    <row r="2414" ht="19" customHeight="1" spans="1:16">
      <c r="A2414" s="5">
        <v>98</v>
      </c>
      <c r="B2414" s="5" t="s">
        <v>318</v>
      </c>
      <c r="C2414" s="5" t="s">
        <v>253</v>
      </c>
      <c r="D2414" s="8" t="s">
        <v>151</v>
      </c>
      <c r="E2414" s="6">
        <v>36.1</v>
      </c>
      <c r="F2414" s="6">
        <v>37.3</v>
      </c>
      <c r="G2414" s="6"/>
      <c r="H2414" s="5" t="s">
        <v>120</v>
      </c>
      <c r="I2414" s="6">
        <f t="shared" si="148"/>
        <v>-1.2</v>
      </c>
      <c r="J2414" s="5" t="str">
        <f>IF(H2414="否","不适用",IF(AND(ISNUMBER(E2414),ISNUMBER(F2414)),IF(I2414&gt;规则与名单!$B$2,"是","否"),"未判定"))</f>
        <v>不适用</v>
      </c>
      <c r="K2414" s="5" t="str">
        <f t="shared" si="149"/>
        <v>非测试日仪表</v>
      </c>
      <c r="L2414" s="6">
        <f t="shared" si="150"/>
        <v>36.1</v>
      </c>
      <c r="M2414" s="5">
        <f t="shared" si="151"/>
        <v>0</v>
      </c>
      <c r="N2414" s="5" t="s">
        <v>10584</v>
      </c>
      <c r="O2414" s="5" t="s">
        <v>10585</v>
      </c>
      <c r="P2414" s="5" t="s">
        <v>10586</v>
      </c>
    </row>
    <row r="2415" ht="19" customHeight="1" spans="1:16">
      <c r="A2415" s="5">
        <v>98</v>
      </c>
      <c r="B2415" s="5" t="s">
        <v>318</v>
      </c>
      <c r="C2415" s="5" t="s">
        <v>253</v>
      </c>
      <c r="D2415" s="8" t="s">
        <v>3358</v>
      </c>
      <c r="E2415" s="6">
        <v>40.9</v>
      </c>
      <c r="F2415" s="6">
        <v>41.8</v>
      </c>
      <c r="G2415" s="6"/>
      <c r="H2415" s="5" t="s">
        <v>120</v>
      </c>
      <c r="I2415" s="6">
        <f t="shared" si="148"/>
        <v>-0.899999999999999</v>
      </c>
      <c r="J2415" s="5" t="str">
        <f>IF(H2415="否","不适用",IF(AND(ISNUMBER(E2415),ISNUMBER(F2415)),IF(I2415&gt;规则与名单!$B$2,"是","否"),"未判定"))</f>
        <v>不适用</v>
      </c>
      <c r="K2415" s="5" t="str">
        <f t="shared" si="149"/>
        <v>非测试日仪表</v>
      </c>
      <c r="L2415" s="6">
        <f t="shared" si="150"/>
        <v>40.9</v>
      </c>
      <c r="M2415" s="5">
        <f t="shared" si="151"/>
        <v>0</v>
      </c>
      <c r="N2415" s="5" t="s">
        <v>10587</v>
      </c>
      <c r="O2415" s="5" t="s">
        <v>10588</v>
      </c>
      <c r="P2415" s="5" t="s">
        <v>10589</v>
      </c>
    </row>
    <row r="2416" ht="19" customHeight="1" spans="1:16">
      <c r="A2416" s="5">
        <v>98</v>
      </c>
      <c r="B2416" s="5" t="s">
        <v>318</v>
      </c>
      <c r="C2416" s="5" t="s">
        <v>253</v>
      </c>
      <c r="D2416" s="8" t="s">
        <v>272</v>
      </c>
      <c r="E2416" s="6">
        <v>42.9</v>
      </c>
      <c r="F2416" s="6">
        <v>43.1</v>
      </c>
      <c r="G2416" s="6"/>
      <c r="H2416" s="5" t="s">
        <v>120</v>
      </c>
      <c r="I2416" s="6">
        <f t="shared" si="148"/>
        <v>-0.200000000000003</v>
      </c>
      <c r="J2416" s="5" t="str">
        <f>IF(H2416="否","不适用",IF(AND(ISNUMBER(E2416),ISNUMBER(F2416)),IF(I2416&gt;规则与名单!$B$2,"是","否"),"未判定"))</f>
        <v>不适用</v>
      </c>
      <c r="K2416" s="5" t="str">
        <f t="shared" si="149"/>
        <v>非测试日仪表</v>
      </c>
      <c r="L2416" s="6">
        <f t="shared" si="150"/>
        <v>42.9</v>
      </c>
      <c r="M2416" s="5">
        <f t="shared" si="151"/>
        <v>0</v>
      </c>
      <c r="N2416" s="5" t="s">
        <v>10590</v>
      </c>
      <c r="O2416" s="5" t="s">
        <v>10591</v>
      </c>
      <c r="P2416" s="5" t="s">
        <v>10592</v>
      </c>
    </row>
    <row r="2417" ht="19" customHeight="1" spans="1:16">
      <c r="A2417" s="5">
        <v>98</v>
      </c>
      <c r="B2417" s="5" t="s">
        <v>318</v>
      </c>
      <c r="C2417" s="5" t="s">
        <v>253</v>
      </c>
      <c r="D2417" s="8" t="s">
        <v>506</v>
      </c>
      <c r="E2417" s="6">
        <v>38.1</v>
      </c>
      <c r="F2417" s="6">
        <v>38.8</v>
      </c>
      <c r="G2417" s="6"/>
      <c r="H2417" s="5" t="s">
        <v>120</v>
      </c>
      <c r="I2417" s="6">
        <f t="shared" si="148"/>
        <v>-0.699999999999996</v>
      </c>
      <c r="J2417" s="5" t="str">
        <f>IF(H2417="否","不适用",IF(AND(ISNUMBER(E2417),ISNUMBER(F2417)),IF(I2417&gt;规则与名单!$B$2,"是","否"),"未判定"))</f>
        <v>不适用</v>
      </c>
      <c r="K2417" s="5" t="str">
        <f t="shared" si="149"/>
        <v>非测试日仪表</v>
      </c>
      <c r="L2417" s="6">
        <f t="shared" si="150"/>
        <v>38.1</v>
      </c>
      <c r="M2417" s="5">
        <f t="shared" si="151"/>
        <v>0</v>
      </c>
      <c r="N2417" s="5" t="s">
        <v>10593</v>
      </c>
      <c r="O2417" s="5" t="s">
        <v>10594</v>
      </c>
      <c r="P2417" s="5" t="s">
        <v>10595</v>
      </c>
    </row>
    <row r="2418" ht="19" customHeight="1" spans="1:16">
      <c r="A2418" s="5">
        <v>98</v>
      </c>
      <c r="B2418" s="5" t="s">
        <v>318</v>
      </c>
      <c r="C2418" s="5" t="s">
        <v>253</v>
      </c>
      <c r="D2418" s="8" t="s">
        <v>673</v>
      </c>
      <c r="E2418" s="6">
        <v>42.6</v>
      </c>
      <c r="F2418" s="6">
        <v>43.5</v>
      </c>
      <c r="G2418" s="6"/>
      <c r="H2418" s="5" t="s">
        <v>120</v>
      </c>
      <c r="I2418" s="6">
        <f t="shared" si="148"/>
        <v>-0.899999999999999</v>
      </c>
      <c r="J2418" s="5" t="str">
        <f>IF(H2418="否","不适用",IF(AND(ISNUMBER(E2418),ISNUMBER(F2418)),IF(I2418&gt;规则与名单!$B$2,"是","否"),"未判定"))</f>
        <v>不适用</v>
      </c>
      <c r="K2418" s="5" t="str">
        <f t="shared" si="149"/>
        <v>非测试日仪表</v>
      </c>
      <c r="L2418" s="6">
        <f t="shared" si="150"/>
        <v>42.6</v>
      </c>
      <c r="M2418" s="5">
        <f t="shared" si="151"/>
        <v>0</v>
      </c>
      <c r="N2418" s="5" t="s">
        <v>10596</v>
      </c>
      <c r="O2418" s="5" t="s">
        <v>10597</v>
      </c>
      <c r="P2418" s="5" t="s">
        <v>10598</v>
      </c>
    </row>
    <row r="2419" ht="19" customHeight="1" spans="1:16">
      <c r="A2419" s="5">
        <v>98</v>
      </c>
      <c r="B2419" s="5" t="s">
        <v>318</v>
      </c>
      <c r="C2419" s="5" t="s">
        <v>253</v>
      </c>
      <c r="D2419" s="8" t="s">
        <v>183</v>
      </c>
      <c r="E2419" s="6">
        <v>40.6</v>
      </c>
      <c r="F2419" s="6">
        <v>41.1</v>
      </c>
      <c r="G2419" s="6"/>
      <c r="H2419" s="5" t="s">
        <v>120</v>
      </c>
      <c r="I2419" s="6">
        <f t="shared" si="148"/>
        <v>-0.5</v>
      </c>
      <c r="J2419" s="5" t="str">
        <f>IF(H2419="否","不适用",IF(AND(ISNUMBER(E2419),ISNUMBER(F2419)),IF(I2419&gt;规则与名单!$B$2,"是","否"),"未判定"))</f>
        <v>不适用</v>
      </c>
      <c r="K2419" s="5" t="str">
        <f t="shared" si="149"/>
        <v>非测试日仪表</v>
      </c>
      <c r="L2419" s="6">
        <f t="shared" si="150"/>
        <v>40.6</v>
      </c>
      <c r="M2419" s="5">
        <f t="shared" si="151"/>
        <v>0</v>
      </c>
      <c r="N2419" s="5" t="s">
        <v>10599</v>
      </c>
      <c r="O2419" s="5" t="s">
        <v>10600</v>
      </c>
      <c r="P2419" s="5" t="s">
        <v>10601</v>
      </c>
    </row>
    <row r="2420" ht="19" customHeight="1" spans="1:16">
      <c r="A2420" s="5">
        <v>98</v>
      </c>
      <c r="B2420" s="5" t="s">
        <v>318</v>
      </c>
      <c r="C2420" s="5" t="s">
        <v>253</v>
      </c>
      <c r="D2420" s="8" t="s">
        <v>431</v>
      </c>
      <c r="E2420" s="6">
        <v>39.6</v>
      </c>
      <c r="F2420" s="6">
        <v>45.8</v>
      </c>
      <c r="G2420" s="6"/>
      <c r="H2420" s="5" t="s">
        <v>120</v>
      </c>
      <c r="I2420" s="6">
        <f t="shared" si="148"/>
        <v>-6.2</v>
      </c>
      <c r="J2420" s="5" t="str">
        <f>IF(H2420="否","不适用",IF(AND(ISNUMBER(E2420),ISNUMBER(F2420)),IF(I2420&gt;规则与名单!$B$2,"是","否"),"未判定"))</f>
        <v>不适用</v>
      </c>
      <c r="K2420" s="5" t="str">
        <f t="shared" si="149"/>
        <v>非测试日仪表</v>
      </c>
      <c r="L2420" s="6">
        <f t="shared" si="150"/>
        <v>39.6</v>
      </c>
      <c r="M2420" s="5">
        <f t="shared" si="151"/>
        <v>0</v>
      </c>
      <c r="N2420" s="5" t="s">
        <v>10602</v>
      </c>
      <c r="O2420" s="5" t="s">
        <v>10603</v>
      </c>
      <c r="P2420" s="5" t="s">
        <v>10604</v>
      </c>
    </row>
    <row r="2421" ht="19" customHeight="1" spans="1:16">
      <c r="A2421" s="5">
        <v>98</v>
      </c>
      <c r="B2421" s="5" t="s">
        <v>318</v>
      </c>
      <c r="C2421" s="5" t="s">
        <v>253</v>
      </c>
      <c r="D2421" s="8" t="s">
        <v>3377</v>
      </c>
      <c r="E2421" s="6">
        <v>50.9</v>
      </c>
      <c r="F2421" s="6">
        <v>46.9</v>
      </c>
      <c r="G2421" s="6"/>
      <c r="H2421" s="5" t="s">
        <v>120</v>
      </c>
      <c r="I2421" s="6">
        <f t="shared" si="148"/>
        <v>4</v>
      </c>
      <c r="J2421" s="5" t="str">
        <f>IF(H2421="否","不适用",IF(AND(ISNUMBER(E2421),ISNUMBER(F2421)),IF(I2421&gt;规则与名单!$B$2,"是","否"),"未判定"))</f>
        <v>不适用</v>
      </c>
      <c r="K2421" s="5" t="str">
        <f t="shared" si="149"/>
        <v>非测试日仪表</v>
      </c>
      <c r="L2421" s="6">
        <f t="shared" si="150"/>
        <v>50.9</v>
      </c>
      <c r="M2421" s="5">
        <f t="shared" si="151"/>
        <v>0</v>
      </c>
      <c r="N2421" s="5" t="s">
        <v>10605</v>
      </c>
      <c r="O2421" s="5" t="s">
        <v>10606</v>
      </c>
      <c r="P2421" s="5" t="s">
        <v>10607</v>
      </c>
    </row>
    <row r="2422" ht="19" customHeight="1" spans="1:16">
      <c r="A2422" s="5">
        <v>98</v>
      </c>
      <c r="B2422" s="5" t="s">
        <v>318</v>
      </c>
      <c r="C2422" s="5" t="s">
        <v>253</v>
      </c>
      <c r="D2422" s="8" t="s">
        <v>407</v>
      </c>
      <c r="E2422" s="6">
        <v>36.2</v>
      </c>
      <c r="F2422" s="6">
        <v>38.7</v>
      </c>
      <c r="G2422" s="6"/>
      <c r="H2422" s="5" t="s">
        <v>120</v>
      </c>
      <c r="I2422" s="6">
        <f t="shared" si="148"/>
        <v>-2.5</v>
      </c>
      <c r="J2422" s="5" t="str">
        <f>IF(H2422="否","不适用",IF(AND(ISNUMBER(E2422),ISNUMBER(F2422)),IF(I2422&gt;规则与名单!$B$2,"是","否"),"未判定"))</f>
        <v>不适用</v>
      </c>
      <c r="K2422" s="5" t="str">
        <f t="shared" si="149"/>
        <v>非测试日仪表</v>
      </c>
      <c r="L2422" s="6">
        <f t="shared" si="150"/>
        <v>36.2</v>
      </c>
      <c r="M2422" s="5">
        <f t="shared" si="151"/>
        <v>0</v>
      </c>
      <c r="N2422" s="5" t="s">
        <v>10608</v>
      </c>
      <c r="O2422" s="5" t="s">
        <v>10609</v>
      </c>
      <c r="P2422" s="5" t="s">
        <v>10610</v>
      </c>
    </row>
    <row r="2423" ht="19" customHeight="1" spans="1:16">
      <c r="A2423" s="5">
        <v>98</v>
      </c>
      <c r="B2423" s="5" t="s">
        <v>318</v>
      </c>
      <c r="C2423" s="5" t="s">
        <v>253</v>
      </c>
      <c r="D2423" s="8" t="s">
        <v>411</v>
      </c>
      <c r="E2423" s="6">
        <v>40.6</v>
      </c>
      <c r="F2423" s="6">
        <v>41.3</v>
      </c>
      <c r="G2423" s="6"/>
      <c r="H2423" s="5" t="s">
        <v>120</v>
      </c>
      <c r="I2423" s="6">
        <f t="shared" si="148"/>
        <v>-0.699999999999996</v>
      </c>
      <c r="J2423" s="5" t="str">
        <f>IF(H2423="否","不适用",IF(AND(ISNUMBER(E2423),ISNUMBER(F2423)),IF(I2423&gt;规则与名单!$B$2,"是","否"),"未判定"))</f>
        <v>不适用</v>
      </c>
      <c r="K2423" s="5" t="str">
        <f t="shared" si="149"/>
        <v>非测试日仪表</v>
      </c>
      <c r="L2423" s="6">
        <f t="shared" si="150"/>
        <v>40.6</v>
      </c>
      <c r="M2423" s="5">
        <f t="shared" si="151"/>
        <v>0</v>
      </c>
      <c r="N2423" s="5" t="s">
        <v>10611</v>
      </c>
      <c r="O2423" s="5" t="s">
        <v>10612</v>
      </c>
      <c r="P2423" s="5" t="s">
        <v>10613</v>
      </c>
    </row>
    <row r="2424" ht="19" customHeight="1" spans="1:16">
      <c r="A2424" s="5">
        <v>98</v>
      </c>
      <c r="B2424" s="5" t="s">
        <v>318</v>
      </c>
      <c r="C2424" s="5" t="s">
        <v>253</v>
      </c>
      <c r="D2424" s="8" t="s">
        <v>251</v>
      </c>
      <c r="E2424" s="6">
        <v>2.5</v>
      </c>
      <c r="F2424" s="6">
        <v>3.5</v>
      </c>
      <c r="G2424" s="6"/>
      <c r="H2424" s="5" t="s">
        <v>120</v>
      </c>
      <c r="I2424" s="6">
        <f t="shared" si="148"/>
        <v>-1</v>
      </c>
      <c r="J2424" s="5" t="str">
        <f>IF(H2424="否","不适用",IF(AND(ISNUMBER(E2424),ISNUMBER(F2424)),IF(I2424&gt;规则与名单!$B$2,"是","否"),"未判定"))</f>
        <v>不适用</v>
      </c>
      <c r="K2424" s="5" t="str">
        <f t="shared" si="149"/>
        <v>非测试日仪表</v>
      </c>
      <c r="L2424" s="6">
        <f t="shared" si="150"/>
        <v>2.5</v>
      </c>
      <c r="M2424" s="5">
        <f t="shared" si="151"/>
        <v>0</v>
      </c>
      <c r="N2424" s="5" t="s">
        <v>10614</v>
      </c>
      <c r="O2424" s="5" t="s">
        <v>10615</v>
      </c>
      <c r="P2424" s="5" t="s">
        <v>10616</v>
      </c>
    </row>
    <row r="2425" ht="19" customHeight="1" spans="1:16">
      <c r="A2425" s="5">
        <v>98</v>
      </c>
      <c r="B2425" s="5" t="s">
        <v>318</v>
      </c>
      <c r="C2425" s="5" t="s">
        <v>253</v>
      </c>
      <c r="D2425" s="8" t="s">
        <v>472</v>
      </c>
      <c r="E2425" s="6">
        <v>2.6</v>
      </c>
      <c r="F2425" s="6">
        <v>3.8</v>
      </c>
      <c r="G2425" s="6"/>
      <c r="H2425" s="5" t="s">
        <v>120</v>
      </c>
      <c r="I2425" s="6">
        <f t="shared" si="148"/>
        <v>-1.2</v>
      </c>
      <c r="J2425" s="5" t="str">
        <f>IF(H2425="否","不适用",IF(AND(ISNUMBER(E2425),ISNUMBER(F2425)),IF(I2425&gt;规则与名单!$B$2,"是","否"),"未判定"))</f>
        <v>不适用</v>
      </c>
      <c r="K2425" s="5" t="str">
        <f t="shared" si="149"/>
        <v>非测试日仪表</v>
      </c>
      <c r="L2425" s="6">
        <f t="shared" si="150"/>
        <v>2.6</v>
      </c>
      <c r="M2425" s="5">
        <f t="shared" si="151"/>
        <v>0</v>
      </c>
      <c r="N2425" s="5" t="s">
        <v>10617</v>
      </c>
      <c r="O2425" s="5" t="s">
        <v>10618</v>
      </c>
      <c r="P2425" s="5" t="s">
        <v>10619</v>
      </c>
    </row>
    <row r="2426" ht="19" customHeight="1" spans="1:16">
      <c r="A2426" s="5">
        <v>98</v>
      </c>
      <c r="B2426" s="5" t="s">
        <v>318</v>
      </c>
      <c r="C2426" s="5" t="s">
        <v>253</v>
      </c>
      <c r="D2426" s="8" t="s">
        <v>466</v>
      </c>
      <c r="E2426" s="6">
        <v>37.9</v>
      </c>
      <c r="F2426" s="6">
        <v>38.2</v>
      </c>
      <c r="G2426" s="6"/>
      <c r="H2426" s="5" t="s">
        <v>120</v>
      </c>
      <c r="I2426" s="6">
        <f t="shared" si="148"/>
        <v>-0.300000000000004</v>
      </c>
      <c r="J2426" s="5" t="str">
        <f>IF(H2426="否","不适用",IF(AND(ISNUMBER(E2426),ISNUMBER(F2426)),IF(I2426&gt;规则与名单!$B$2,"是","否"),"未判定"))</f>
        <v>不适用</v>
      </c>
      <c r="K2426" s="5" t="str">
        <f t="shared" si="149"/>
        <v>非测试日仪表</v>
      </c>
      <c r="L2426" s="6">
        <f t="shared" si="150"/>
        <v>37.9</v>
      </c>
      <c r="M2426" s="5">
        <f t="shared" si="151"/>
        <v>0</v>
      </c>
      <c r="N2426" s="5" t="s">
        <v>10620</v>
      </c>
      <c r="O2426" s="5" t="s">
        <v>10621</v>
      </c>
      <c r="P2426" s="5" t="s">
        <v>10622</v>
      </c>
    </row>
    <row r="2427" ht="19" customHeight="1" spans="1:16">
      <c r="A2427" s="5">
        <v>98</v>
      </c>
      <c r="B2427" s="5" t="s">
        <v>318</v>
      </c>
      <c r="C2427" s="5" t="s">
        <v>253</v>
      </c>
      <c r="D2427" s="8" t="s">
        <v>333</v>
      </c>
      <c r="E2427" s="6">
        <v>0.9</v>
      </c>
      <c r="F2427" s="6">
        <v>34.3</v>
      </c>
      <c r="G2427" s="6"/>
      <c r="H2427" s="5" t="s">
        <v>120</v>
      </c>
      <c r="I2427" s="6">
        <f t="shared" si="148"/>
        <v>-33.4</v>
      </c>
      <c r="J2427" s="5" t="str">
        <f>IF(H2427="否","不适用",IF(AND(ISNUMBER(E2427),ISNUMBER(F2427)),IF(I2427&gt;规则与名单!$B$2,"是","否"),"未判定"))</f>
        <v>不适用</v>
      </c>
      <c r="K2427" s="5" t="str">
        <f t="shared" si="149"/>
        <v>非测试日仪表</v>
      </c>
      <c r="L2427" s="6">
        <f t="shared" si="150"/>
        <v>0.9</v>
      </c>
      <c r="M2427" s="5">
        <f t="shared" si="151"/>
        <v>0</v>
      </c>
      <c r="N2427" s="5" t="s">
        <v>10623</v>
      </c>
      <c r="O2427" s="5" t="s">
        <v>10624</v>
      </c>
      <c r="P2427" s="5" t="s">
        <v>10625</v>
      </c>
    </row>
    <row r="2428" ht="19" customHeight="1" spans="1:16">
      <c r="A2428" s="5">
        <v>98</v>
      </c>
      <c r="B2428" s="5" t="s">
        <v>318</v>
      </c>
      <c r="C2428" s="5" t="s">
        <v>253</v>
      </c>
      <c r="D2428" s="8" t="s">
        <v>175</v>
      </c>
      <c r="E2428" s="6">
        <v>81.2</v>
      </c>
      <c r="F2428" s="6">
        <v>47.8</v>
      </c>
      <c r="G2428" s="6"/>
      <c r="H2428" s="5" t="s">
        <v>120</v>
      </c>
      <c r="I2428" s="6">
        <f t="shared" si="148"/>
        <v>33.4</v>
      </c>
      <c r="J2428" s="5" t="str">
        <f>IF(H2428="否","不适用",IF(AND(ISNUMBER(E2428),ISNUMBER(F2428)),IF(I2428&gt;规则与名单!$B$2,"是","否"),"未判定"))</f>
        <v>不适用</v>
      </c>
      <c r="K2428" s="5" t="str">
        <f t="shared" si="149"/>
        <v>非测试日仪表</v>
      </c>
      <c r="L2428" s="6">
        <f t="shared" si="150"/>
        <v>81.2</v>
      </c>
      <c r="M2428" s="5">
        <f t="shared" si="151"/>
        <v>0</v>
      </c>
      <c r="N2428" s="5" t="s">
        <v>10626</v>
      </c>
      <c r="O2428" s="5" t="s">
        <v>10627</v>
      </c>
      <c r="P2428" s="5" t="s">
        <v>10628</v>
      </c>
    </row>
    <row r="2429" ht="19" customHeight="1" spans="1:16">
      <c r="A2429" s="5">
        <v>98</v>
      </c>
      <c r="B2429" s="5" t="s">
        <v>318</v>
      </c>
      <c r="C2429" s="5" t="s">
        <v>253</v>
      </c>
      <c r="D2429" s="8" t="s">
        <v>3402</v>
      </c>
      <c r="E2429" s="6">
        <v>39.2</v>
      </c>
      <c r="F2429" s="6">
        <v>38.3</v>
      </c>
      <c r="G2429" s="6"/>
      <c r="H2429" s="5" t="s">
        <v>120</v>
      </c>
      <c r="I2429" s="6">
        <f t="shared" si="148"/>
        <v>0.900000000000006</v>
      </c>
      <c r="J2429" s="5" t="str">
        <f>IF(H2429="否","不适用",IF(AND(ISNUMBER(E2429),ISNUMBER(F2429)),IF(I2429&gt;规则与名单!$B$2,"是","否"),"未判定"))</f>
        <v>不适用</v>
      </c>
      <c r="K2429" s="5" t="str">
        <f t="shared" si="149"/>
        <v>非测试日仪表</v>
      </c>
      <c r="L2429" s="6">
        <f t="shared" si="150"/>
        <v>39.2</v>
      </c>
      <c r="M2429" s="5">
        <f t="shared" si="151"/>
        <v>0</v>
      </c>
      <c r="N2429" s="5" t="s">
        <v>10629</v>
      </c>
      <c r="O2429" s="5" t="s">
        <v>10630</v>
      </c>
      <c r="P2429" s="5" t="s">
        <v>10631</v>
      </c>
    </row>
    <row r="2430" ht="19" customHeight="1" spans="1:16">
      <c r="A2430" s="5">
        <v>98</v>
      </c>
      <c r="B2430" s="5" t="s">
        <v>318</v>
      </c>
      <c r="C2430" s="5" t="s">
        <v>253</v>
      </c>
      <c r="D2430" s="8" t="s">
        <v>487</v>
      </c>
      <c r="E2430" s="6">
        <v>35.1</v>
      </c>
      <c r="F2430" s="6">
        <v>35.1</v>
      </c>
      <c r="G2430" s="6"/>
      <c r="H2430" s="5" t="s">
        <v>120</v>
      </c>
      <c r="I2430" s="6">
        <f t="shared" si="148"/>
        <v>0</v>
      </c>
      <c r="J2430" s="5" t="str">
        <f>IF(H2430="否","不适用",IF(AND(ISNUMBER(E2430),ISNUMBER(F2430)),IF(I2430&gt;规则与名单!$B$2,"是","否"),"未判定"))</f>
        <v>不适用</v>
      </c>
      <c r="K2430" s="5" t="str">
        <f t="shared" si="149"/>
        <v>非测试日仪表</v>
      </c>
      <c r="L2430" s="6">
        <f t="shared" si="150"/>
        <v>35.1</v>
      </c>
      <c r="M2430" s="5">
        <f t="shared" si="151"/>
        <v>0</v>
      </c>
      <c r="N2430" s="5" t="s">
        <v>10632</v>
      </c>
      <c r="O2430" s="5" t="s">
        <v>10633</v>
      </c>
      <c r="P2430" s="5" t="s">
        <v>10634</v>
      </c>
    </row>
    <row r="2431" ht="19" customHeight="1" spans="1:16">
      <c r="A2431" s="5">
        <v>98</v>
      </c>
      <c r="B2431" s="5" t="s">
        <v>318</v>
      </c>
      <c r="C2431" s="5" t="s">
        <v>253</v>
      </c>
      <c r="D2431" s="8" t="s">
        <v>121</v>
      </c>
      <c r="E2431" s="6">
        <v>50.3</v>
      </c>
      <c r="F2431" s="6">
        <v>49.6</v>
      </c>
      <c r="G2431" s="6"/>
      <c r="H2431" s="5" t="s">
        <v>120</v>
      </c>
      <c r="I2431" s="6">
        <f t="shared" si="148"/>
        <v>0.699999999999996</v>
      </c>
      <c r="J2431" s="5" t="str">
        <f>IF(H2431="否","不适用",IF(AND(ISNUMBER(E2431),ISNUMBER(F2431)),IF(I2431&gt;规则与名单!$B$2,"是","否"),"未判定"))</f>
        <v>不适用</v>
      </c>
      <c r="K2431" s="5" t="str">
        <f t="shared" si="149"/>
        <v>非测试日仪表</v>
      </c>
      <c r="L2431" s="6">
        <f t="shared" si="150"/>
        <v>50.3</v>
      </c>
      <c r="M2431" s="5">
        <f t="shared" si="151"/>
        <v>0</v>
      </c>
      <c r="N2431" s="5" t="s">
        <v>10635</v>
      </c>
      <c r="O2431" s="5" t="s">
        <v>10636</v>
      </c>
      <c r="P2431" s="5" t="s">
        <v>10637</v>
      </c>
    </row>
    <row r="2432" ht="19" customHeight="1" spans="1:16">
      <c r="A2432" s="5">
        <v>98</v>
      </c>
      <c r="B2432" s="5" t="s">
        <v>318</v>
      </c>
      <c r="C2432" s="5" t="s">
        <v>253</v>
      </c>
      <c r="D2432" s="8" t="s">
        <v>170</v>
      </c>
      <c r="E2432" s="6">
        <v>53.7</v>
      </c>
      <c r="F2432" s="6">
        <v>53.6</v>
      </c>
      <c r="G2432" s="6"/>
      <c r="H2432" s="5" t="s">
        <v>120</v>
      </c>
      <c r="I2432" s="6">
        <f t="shared" si="148"/>
        <v>0.100000000000001</v>
      </c>
      <c r="J2432" s="5" t="str">
        <f>IF(H2432="否","不适用",IF(AND(ISNUMBER(E2432),ISNUMBER(F2432)),IF(I2432&gt;规则与名单!$B$2,"是","否"),"未判定"))</f>
        <v>不适用</v>
      </c>
      <c r="K2432" s="5" t="str">
        <f t="shared" si="149"/>
        <v>非测试日仪表</v>
      </c>
      <c r="L2432" s="6">
        <f t="shared" si="150"/>
        <v>53.7</v>
      </c>
      <c r="M2432" s="5">
        <f t="shared" si="151"/>
        <v>0</v>
      </c>
      <c r="N2432" s="5" t="s">
        <v>10638</v>
      </c>
      <c r="O2432" s="5" t="s">
        <v>10639</v>
      </c>
      <c r="P2432" s="5" t="s">
        <v>10640</v>
      </c>
    </row>
    <row r="2433" ht="19" customHeight="1" spans="1:16">
      <c r="A2433" s="5">
        <v>98</v>
      </c>
      <c r="B2433" s="5" t="s">
        <v>318</v>
      </c>
      <c r="C2433" s="5" t="s">
        <v>253</v>
      </c>
      <c r="D2433" s="8" t="s">
        <v>644</v>
      </c>
      <c r="E2433" s="6">
        <v>6.1</v>
      </c>
      <c r="F2433" s="6">
        <v>6.4</v>
      </c>
      <c r="G2433" s="6"/>
      <c r="H2433" s="5" t="s">
        <v>120</v>
      </c>
      <c r="I2433" s="6">
        <f t="shared" si="148"/>
        <v>-0.300000000000001</v>
      </c>
      <c r="J2433" s="5" t="str">
        <f>IF(H2433="否","不适用",IF(AND(ISNUMBER(E2433),ISNUMBER(F2433)),IF(I2433&gt;规则与名单!$B$2,"是","否"),"未判定"))</f>
        <v>不适用</v>
      </c>
      <c r="K2433" s="5" t="str">
        <f t="shared" si="149"/>
        <v>非测试日仪表</v>
      </c>
      <c r="L2433" s="6">
        <f t="shared" si="150"/>
        <v>6.1</v>
      </c>
      <c r="M2433" s="5">
        <f t="shared" si="151"/>
        <v>0</v>
      </c>
      <c r="N2433" s="5" t="s">
        <v>10641</v>
      </c>
      <c r="O2433" s="5" t="s">
        <v>10642</v>
      </c>
      <c r="P2433" s="5" t="s">
        <v>10643</v>
      </c>
    </row>
    <row r="2434" ht="19" customHeight="1" spans="1:16">
      <c r="A2434" s="5">
        <v>98</v>
      </c>
      <c r="B2434" s="5" t="s">
        <v>318</v>
      </c>
      <c r="C2434" s="5" t="s">
        <v>253</v>
      </c>
      <c r="D2434" s="8" t="s">
        <v>3418</v>
      </c>
      <c r="E2434" s="6">
        <v>20.7</v>
      </c>
      <c r="F2434" s="6">
        <v>20.6</v>
      </c>
      <c r="G2434" s="6"/>
      <c r="H2434" s="5" t="s">
        <v>120</v>
      </c>
      <c r="I2434" s="6">
        <f t="shared" ref="I2434:I2497" si="152">IF(AND(ISNUMBER(E2434),ISNUMBER(F2434)),E2434-F2434,"")</f>
        <v>0.0999999999999979</v>
      </c>
      <c r="J2434" s="5" t="str">
        <f>IF(H2434="否","不适用",IF(AND(ISNUMBER(E2434),ISNUMBER(F2434)),IF(I2434&gt;规则与名单!$B$2,"是","否"),"未判定"))</f>
        <v>不适用</v>
      </c>
      <c r="K2434" s="5" t="str">
        <f t="shared" ref="K2434:K2497" si="153">IF(J2434="是",IF(ISNUMBER(F2434),"测试日GPS","缺失"),IF(ISNUMBER(G2434),"非测试日纯氢",IF(AND(H2434="是",J2434="未判定"),IF(ISNUMBER(F2434),"测试名单无纯氢GPS","缺失"),IF(ISNUMBER(E2434),"非测试日仪表","缺失"))))</f>
        <v>非测试日仪表</v>
      </c>
      <c r="L2434" s="6">
        <f t="shared" ref="L2434:L2497" si="154">IF(K2434="缺失","",IF(K2434="非测试日纯氢",G2434,IF(K2434="非测试日仪表",E2434,F2434)))</f>
        <v>20.7</v>
      </c>
      <c r="M2434" s="5">
        <f t="shared" ref="M2434:M2497" si="155">IF(K2434="缺失",1,0)</f>
        <v>0</v>
      </c>
      <c r="N2434" s="5" t="s">
        <v>10644</v>
      </c>
      <c r="O2434" s="5" t="s">
        <v>10645</v>
      </c>
      <c r="P2434" s="5" t="s">
        <v>10646</v>
      </c>
    </row>
    <row r="2435" ht="19" customHeight="1" spans="1:16">
      <c r="A2435" s="5">
        <v>98</v>
      </c>
      <c r="B2435" s="5" t="s">
        <v>318</v>
      </c>
      <c r="C2435" s="5" t="s">
        <v>253</v>
      </c>
      <c r="D2435" s="8" t="s">
        <v>3422</v>
      </c>
      <c r="E2435" s="6">
        <v>23.2</v>
      </c>
      <c r="F2435" s="6">
        <v>42</v>
      </c>
      <c r="G2435" s="6"/>
      <c r="H2435" s="5" t="s">
        <v>120</v>
      </c>
      <c r="I2435" s="6">
        <f t="shared" si="152"/>
        <v>-18.8</v>
      </c>
      <c r="J2435" s="5" t="str">
        <f>IF(H2435="否","不适用",IF(AND(ISNUMBER(E2435),ISNUMBER(F2435)),IF(I2435&gt;规则与名单!$B$2,"是","否"),"未判定"))</f>
        <v>不适用</v>
      </c>
      <c r="K2435" s="5" t="str">
        <f t="shared" si="153"/>
        <v>非测试日仪表</v>
      </c>
      <c r="L2435" s="6">
        <f t="shared" si="154"/>
        <v>23.2</v>
      </c>
      <c r="M2435" s="5">
        <f t="shared" si="155"/>
        <v>0</v>
      </c>
      <c r="N2435" s="5" t="s">
        <v>10647</v>
      </c>
      <c r="O2435" s="5" t="s">
        <v>10648</v>
      </c>
      <c r="P2435" s="5" t="s">
        <v>10649</v>
      </c>
    </row>
    <row r="2436" ht="19" customHeight="1" spans="1:16">
      <c r="A2436" s="5">
        <v>98</v>
      </c>
      <c r="B2436" s="5" t="s">
        <v>318</v>
      </c>
      <c r="C2436" s="5" t="s">
        <v>253</v>
      </c>
      <c r="D2436" s="8" t="s">
        <v>336</v>
      </c>
      <c r="E2436" s="6">
        <v>23.7</v>
      </c>
      <c r="F2436" s="6">
        <v>7.1</v>
      </c>
      <c r="G2436" s="6"/>
      <c r="H2436" s="5" t="s">
        <v>120</v>
      </c>
      <c r="I2436" s="6">
        <f t="shared" si="152"/>
        <v>16.6</v>
      </c>
      <c r="J2436" s="5" t="str">
        <f>IF(H2436="否","不适用",IF(AND(ISNUMBER(E2436),ISNUMBER(F2436)),IF(I2436&gt;规则与名单!$B$2,"是","否"),"未判定"))</f>
        <v>不适用</v>
      </c>
      <c r="K2436" s="5" t="str">
        <f t="shared" si="153"/>
        <v>非测试日仪表</v>
      </c>
      <c r="L2436" s="6">
        <f t="shared" si="154"/>
        <v>23.7</v>
      </c>
      <c r="M2436" s="5">
        <f t="shared" si="155"/>
        <v>0</v>
      </c>
      <c r="N2436" s="5" t="s">
        <v>10650</v>
      </c>
      <c r="O2436" s="5" t="s">
        <v>10651</v>
      </c>
      <c r="P2436" s="5" t="s">
        <v>10652</v>
      </c>
    </row>
    <row r="2437" ht="19" customHeight="1" spans="1:16">
      <c r="A2437" s="5">
        <v>98</v>
      </c>
      <c r="B2437" s="5" t="s">
        <v>318</v>
      </c>
      <c r="C2437" s="5" t="s">
        <v>253</v>
      </c>
      <c r="D2437" s="8" t="s">
        <v>653</v>
      </c>
      <c r="E2437" s="6">
        <v>23.6</v>
      </c>
      <c r="F2437" s="6">
        <v>23.9</v>
      </c>
      <c r="G2437" s="6"/>
      <c r="H2437" s="5" t="s">
        <v>120</v>
      </c>
      <c r="I2437" s="6">
        <f t="shared" si="152"/>
        <v>-0.299999999999997</v>
      </c>
      <c r="J2437" s="5" t="str">
        <f>IF(H2437="否","不适用",IF(AND(ISNUMBER(E2437),ISNUMBER(F2437)),IF(I2437&gt;规则与名单!$B$2,"是","否"),"未判定"))</f>
        <v>不适用</v>
      </c>
      <c r="K2437" s="5" t="str">
        <f t="shared" si="153"/>
        <v>非测试日仪表</v>
      </c>
      <c r="L2437" s="6">
        <f t="shared" si="154"/>
        <v>23.6</v>
      </c>
      <c r="M2437" s="5">
        <f t="shared" si="155"/>
        <v>0</v>
      </c>
      <c r="N2437" s="5" t="s">
        <v>10653</v>
      </c>
      <c r="O2437" s="5" t="s">
        <v>10654</v>
      </c>
      <c r="P2437" s="5" t="s">
        <v>10655</v>
      </c>
    </row>
    <row r="2438" ht="19" customHeight="1" spans="1:16">
      <c r="A2438" s="5">
        <v>98</v>
      </c>
      <c r="B2438" s="5" t="s">
        <v>318</v>
      </c>
      <c r="C2438" s="5" t="s">
        <v>253</v>
      </c>
      <c r="D2438" s="8" t="s">
        <v>140</v>
      </c>
      <c r="E2438" s="6">
        <v>69.6</v>
      </c>
      <c r="F2438" s="6">
        <v>67.7</v>
      </c>
      <c r="G2438" s="6"/>
      <c r="H2438" s="5" t="s">
        <v>120</v>
      </c>
      <c r="I2438" s="6">
        <f t="shared" si="152"/>
        <v>1.89999999999999</v>
      </c>
      <c r="J2438" s="5" t="str">
        <f>IF(H2438="否","不适用",IF(AND(ISNUMBER(E2438),ISNUMBER(F2438)),IF(I2438&gt;规则与名单!$B$2,"是","否"),"未判定"))</f>
        <v>不适用</v>
      </c>
      <c r="K2438" s="5" t="str">
        <f t="shared" si="153"/>
        <v>非测试日仪表</v>
      </c>
      <c r="L2438" s="6">
        <f t="shared" si="154"/>
        <v>69.6</v>
      </c>
      <c r="M2438" s="5">
        <f t="shared" si="155"/>
        <v>0</v>
      </c>
      <c r="N2438" s="5" t="s">
        <v>10656</v>
      </c>
      <c r="O2438" s="5" t="s">
        <v>10657</v>
      </c>
      <c r="P2438" s="5" t="s">
        <v>10658</v>
      </c>
    </row>
    <row r="2439" ht="19" customHeight="1" spans="1:16">
      <c r="A2439" s="5">
        <v>98</v>
      </c>
      <c r="B2439" s="5" t="s">
        <v>318</v>
      </c>
      <c r="C2439" s="5" t="s">
        <v>253</v>
      </c>
      <c r="D2439" s="8" t="s">
        <v>115</v>
      </c>
      <c r="E2439" s="6">
        <v>38.1</v>
      </c>
      <c r="F2439" s="6">
        <v>39.1</v>
      </c>
      <c r="G2439" s="6"/>
      <c r="H2439" s="5" t="s">
        <v>120</v>
      </c>
      <c r="I2439" s="6">
        <f t="shared" si="152"/>
        <v>-1</v>
      </c>
      <c r="J2439" s="5" t="str">
        <f>IF(H2439="否","不适用",IF(AND(ISNUMBER(E2439),ISNUMBER(F2439)),IF(I2439&gt;规则与名单!$B$2,"是","否"),"未判定"))</f>
        <v>不适用</v>
      </c>
      <c r="K2439" s="5" t="str">
        <f t="shared" si="153"/>
        <v>非测试日仪表</v>
      </c>
      <c r="L2439" s="6">
        <f t="shared" si="154"/>
        <v>38.1</v>
      </c>
      <c r="M2439" s="5">
        <f t="shared" si="155"/>
        <v>0</v>
      </c>
      <c r="N2439" s="5" t="s">
        <v>10659</v>
      </c>
      <c r="O2439" s="5" t="s">
        <v>10660</v>
      </c>
      <c r="P2439" s="5" t="s">
        <v>10661</v>
      </c>
    </row>
    <row r="2440" ht="19" customHeight="1" spans="1:16">
      <c r="A2440" s="5">
        <v>99</v>
      </c>
      <c r="B2440" s="5" t="s">
        <v>320</v>
      </c>
      <c r="C2440" s="5" t="s">
        <v>253</v>
      </c>
      <c r="D2440" s="8" t="s">
        <v>114</v>
      </c>
      <c r="E2440" s="6">
        <v>19.6</v>
      </c>
      <c r="F2440" s="6">
        <v>300.7</v>
      </c>
      <c r="G2440" s="6">
        <v>292.8</v>
      </c>
      <c r="H2440" s="5" t="s">
        <v>113</v>
      </c>
      <c r="I2440" s="6">
        <f t="shared" si="152"/>
        <v>-281.1</v>
      </c>
      <c r="J2440" s="5" t="str">
        <f>IF(H2440="否","不适用",IF(AND(ISNUMBER(E2440),ISNUMBER(F2440)),IF(I2440&gt;规则与名单!$B$2,"是","否"),"未判定"))</f>
        <v>否</v>
      </c>
      <c r="K2440" s="5" t="str">
        <f t="shared" si="153"/>
        <v>非测试日纯氢</v>
      </c>
      <c r="L2440" s="6">
        <f t="shared" si="154"/>
        <v>292.8</v>
      </c>
      <c r="M2440" s="5">
        <f t="shared" si="155"/>
        <v>0</v>
      </c>
      <c r="N2440" s="5" t="s">
        <v>10662</v>
      </c>
      <c r="O2440" s="5" t="s">
        <v>10663</v>
      </c>
      <c r="P2440" s="5" t="s">
        <v>10664</v>
      </c>
    </row>
    <row r="2441" ht="19" customHeight="1" spans="1:16">
      <c r="A2441" s="5">
        <v>99</v>
      </c>
      <c r="B2441" s="5" t="s">
        <v>320</v>
      </c>
      <c r="C2441" s="5" t="s">
        <v>253</v>
      </c>
      <c r="D2441" s="8" t="s">
        <v>605</v>
      </c>
      <c r="E2441" s="6">
        <v>548.2</v>
      </c>
      <c r="F2441" s="6">
        <v>255.8</v>
      </c>
      <c r="G2441" s="6">
        <v>254.8</v>
      </c>
      <c r="H2441" s="5" t="s">
        <v>113</v>
      </c>
      <c r="I2441" s="6">
        <f t="shared" si="152"/>
        <v>292.4</v>
      </c>
      <c r="J2441" s="5" t="str">
        <f>IF(H2441="否","不适用",IF(AND(ISNUMBER(E2441),ISNUMBER(F2441)),IF(I2441&gt;规则与名单!$B$2,"是","否"),"未判定"))</f>
        <v>是</v>
      </c>
      <c r="K2441" s="5" t="str">
        <f t="shared" si="153"/>
        <v>测试日GPS</v>
      </c>
      <c r="L2441" s="6">
        <f t="shared" si="154"/>
        <v>255.8</v>
      </c>
      <c r="M2441" s="5">
        <f t="shared" si="155"/>
        <v>0</v>
      </c>
      <c r="N2441" s="5" t="s">
        <v>10665</v>
      </c>
      <c r="O2441" s="5" t="s">
        <v>10666</v>
      </c>
      <c r="P2441" s="5" t="s">
        <v>10667</v>
      </c>
    </row>
    <row r="2442" ht="19" customHeight="1" spans="1:16">
      <c r="A2442" s="5">
        <v>99</v>
      </c>
      <c r="B2442" s="5" t="s">
        <v>320</v>
      </c>
      <c r="C2442" s="5" t="s">
        <v>253</v>
      </c>
      <c r="D2442" s="8" t="s">
        <v>186</v>
      </c>
      <c r="E2442" s="6">
        <v>68.7</v>
      </c>
      <c r="F2442" s="6">
        <v>73</v>
      </c>
      <c r="G2442" s="6">
        <v>66.7</v>
      </c>
      <c r="H2442" s="5" t="s">
        <v>113</v>
      </c>
      <c r="I2442" s="6">
        <f t="shared" si="152"/>
        <v>-4.3</v>
      </c>
      <c r="J2442" s="5" t="str">
        <f>IF(H2442="否","不适用",IF(AND(ISNUMBER(E2442),ISNUMBER(F2442)),IF(I2442&gt;规则与名单!$B$2,"是","否"),"未判定"))</f>
        <v>否</v>
      </c>
      <c r="K2442" s="5" t="str">
        <f t="shared" si="153"/>
        <v>非测试日纯氢</v>
      </c>
      <c r="L2442" s="6">
        <f t="shared" si="154"/>
        <v>66.7</v>
      </c>
      <c r="M2442" s="5">
        <f t="shared" si="155"/>
        <v>0</v>
      </c>
      <c r="N2442" s="5" t="s">
        <v>10668</v>
      </c>
      <c r="O2442" s="5" t="s">
        <v>10669</v>
      </c>
      <c r="P2442" s="5" t="s">
        <v>10670</v>
      </c>
    </row>
    <row r="2443" ht="19" customHeight="1" spans="1:16">
      <c r="A2443" s="5">
        <v>100</v>
      </c>
      <c r="B2443" s="5" t="s">
        <v>324</v>
      </c>
      <c r="C2443" s="5" t="s">
        <v>253</v>
      </c>
      <c r="D2443" s="8" t="s">
        <v>114</v>
      </c>
      <c r="E2443" s="6">
        <v>37.2</v>
      </c>
      <c r="F2443" s="6">
        <v>42.6</v>
      </c>
      <c r="G2443" s="6">
        <v>5.8</v>
      </c>
      <c r="H2443" s="5" t="s">
        <v>120</v>
      </c>
      <c r="I2443" s="6">
        <f t="shared" si="152"/>
        <v>-5.4</v>
      </c>
      <c r="J2443" s="5" t="str">
        <f>IF(H2443="否","不适用",IF(AND(ISNUMBER(E2443),ISNUMBER(F2443)),IF(I2443&gt;规则与名单!$B$2,"是","否"),"未判定"))</f>
        <v>不适用</v>
      </c>
      <c r="K2443" s="5" t="str">
        <f t="shared" si="153"/>
        <v>非测试日纯氢</v>
      </c>
      <c r="L2443" s="6">
        <f t="shared" si="154"/>
        <v>5.8</v>
      </c>
      <c r="M2443" s="5">
        <f t="shared" si="155"/>
        <v>0</v>
      </c>
      <c r="N2443" s="5" t="s">
        <v>10671</v>
      </c>
      <c r="O2443" s="5" t="s">
        <v>10672</v>
      </c>
      <c r="P2443" s="5" t="s">
        <v>10673</v>
      </c>
    </row>
    <row r="2444" ht="19" customHeight="1" spans="1:16">
      <c r="A2444" s="5">
        <v>100</v>
      </c>
      <c r="B2444" s="5" t="s">
        <v>324</v>
      </c>
      <c r="C2444" s="5" t="s">
        <v>253</v>
      </c>
      <c r="D2444" s="8" t="s">
        <v>605</v>
      </c>
      <c r="E2444" s="6">
        <v>98.4</v>
      </c>
      <c r="F2444" s="6">
        <v>103.7</v>
      </c>
      <c r="G2444" s="6">
        <v>61.7</v>
      </c>
      <c r="H2444" s="5" t="s">
        <v>120</v>
      </c>
      <c r="I2444" s="6">
        <f t="shared" si="152"/>
        <v>-5.3</v>
      </c>
      <c r="J2444" s="5" t="str">
        <f>IF(H2444="否","不适用",IF(AND(ISNUMBER(E2444),ISNUMBER(F2444)),IF(I2444&gt;规则与名单!$B$2,"是","否"),"未判定"))</f>
        <v>不适用</v>
      </c>
      <c r="K2444" s="5" t="str">
        <f t="shared" si="153"/>
        <v>非测试日纯氢</v>
      </c>
      <c r="L2444" s="6">
        <f t="shared" si="154"/>
        <v>61.7</v>
      </c>
      <c r="M2444" s="5">
        <f t="shared" si="155"/>
        <v>0</v>
      </c>
      <c r="N2444" s="5" t="s">
        <v>10674</v>
      </c>
      <c r="O2444" s="5" t="s">
        <v>10675</v>
      </c>
      <c r="P2444" s="5" t="s">
        <v>10676</v>
      </c>
    </row>
    <row r="2445" ht="19" customHeight="1" spans="1:16">
      <c r="A2445" s="5">
        <v>100</v>
      </c>
      <c r="B2445" s="5" t="s">
        <v>324</v>
      </c>
      <c r="C2445" s="5" t="s">
        <v>253</v>
      </c>
      <c r="D2445" s="8" t="s">
        <v>186</v>
      </c>
      <c r="E2445" s="6">
        <v>37.8</v>
      </c>
      <c r="F2445" s="6">
        <v>40.9</v>
      </c>
      <c r="G2445" s="6">
        <v>0</v>
      </c>
      <c r="H2445" s="5" t="s">
        <v>120</v>
      </c>
      <c r="I2445" s="6">
        <f t="shared" si="152"/>
        <v>-3.1</v>
      </c>
      <c r="J2445" s="5" t="str">
        <f>IF(H2445="否","不适用",IF(AND(ISNUMBER(E2445),ISNUMBER(F2445)),IF(I2445&gt;规则与名单!$B$2,"是","否"),"未判定"))</f>
        <v>不适用</v>
      </c>
      <c r="K2445" s="5" t="str">
        <f t="shared" si="153"/>
        <v>非测试日纯氢</v>
      </c>
      <c r="L2445" s="6">
        <f t="shared" si="154"/>
        <v>0</v>
      </c>
      <c r="M2445" s="5">
        <f t="shared" si="155"/>
        <v>0</v>
      </c>
      <c r="N2445" s="5" t="s">
        <v>10677</v>
      </c>
      <c r="O2445" s="5" t="s">
        <v>10678</v>
      </c>
      <c r="P2445" s="5" t="s">
        <v>10679</v>
      </c>
    </row>
    <row r="2446" ht="19" customHeight="1" spans="1:16">
      <c r="A2446" s="5">
        <v>100</v>
      </c>
      <c r="B2446" s="5" t="s">
        <v>324</v>
      </c>
      <c r="C2446" s="5" t="s">
        <v>253</v>
      </c>
      <c r="D2446" s="8" t="s">
        <v>165</v>
      </c>
      <c r="E2446" s="6">
        <v>36.7</v>
      </c>
      <c r="F2446" s="6">
        <v>40.4</v>
      </c>
      <c r="G2446" s="6">
        <v>3.5</v>
      </c>
      <c r="H2446" s="5" t="s">
        <v>120</v>
      </c>
      <c r="I2446" s="6">
        <f t="shared" si="152"/>
        <v>-3.7</v>
      </c>
      <c r="J2446" s="5" t="str">
        <f>IF(H2446="否","不适用",IF(AND(ISNUMBER(E2446),ISNUMBER(F2446)),IF(I2446&gt;规则与名单!$B$2,"是","否"),"未判定"))</f>
        <v>不适用</v>
      </c>
      <c r="K2446" s="5" t="str">
        <f t="shared" si="153"/>
        <v>非测试日纯氢</v>
      </c>
      <c r="L2446" s="6">
        <f t="shared" si="154"/>
        <v>3.5</v>
      </c>
      <c r="M2446" s="5">
        <f t="shared" si="155"/>
        <v>0</v>
      </c>
      <c r="N2446" s="5" t="s">
        <v>10680</v>
      </c>
      <c r="O2446" s="5" t="s">
        <v>10681</v>
      </c>
      <c r="P2446" s="5" t="s">
        <v>10682</v>
      </c>
    </row>
    <row r="2447" ht="19" customHeight="1" spans="1:16">
      <c r="A2447" s="5">
        <v>100</v>
      </c>
      <c r="B2447" s="5" t="s">
        <v>324</v>
      </c>
      <c r="C2447" s="5" t="s">
        <v>253</v>
      </c>
      <c r="D2447" s="8" t="s">
        <v>151</v>
      </c>
      <c r="E2447" s="6">
        <v>0.2</v>
      </c>
      <c r="F2447" s="6">
        <v>45.1</v>
      </c>
      <c r="G2447" s="6">
        <v>28.6</v>
      </c>
      <c r="H2447" s="5" t="s">
        <v>120</v>
      </c>
      <c r="I2447" s="6">
        <f t="shared" si="152"/>
        <v>-44.9</v>
      </c>
      <c r="J2447" s="5" t="str">
        <f>IF(H2447="否","不适用",IF(AND(ISNUMBER(E2447),ISNUMBER(F2447)),IF(I2447&gt;规则与名单!$B$2,"是","否"),"未判定"))</f>
        <v>不适用</v>
      </c>
      <c r="K2447" s="5" t="str">
        <f t="shared" si="153"/>
        <v>非测试日纯氢</v>
      </c>
      <c r="L2447" s="6">
        <f t="shared" si="154"/>
        <v>28.6</v>
      </c>
      <c r="M2447" s="5">
        <f t="shared" si="155"/>
        <v>0</v>
      </c>
      <c r="N2447" s="5" t="s">
        <v>10683</v>
      </c>
      <c r="O2447" s="5" t="s">
        <v>10684</v>
      </c>
      <c r="P2447" s="5" t="s">
        <v>10685</v>
      </c>
    </row>
    <row r="2448" ht="19" customHeight="1" spans="1:16">
      <c r="A2448" s="5">
        <v>100</v>
      </c>
      <c r="B2448" s="5" t="s">
        <v>324</v>
      </c>
      <c r="C2448" s="5" t="s">
        <v>253</v>
      </c>
      <c r="D2448" s="8" t="s">
        <v>3358</v>
      </c>
      <c r="E2448" s="6">
        <v>87.6</v>
      </c>
      <c r="F2448" s="6">
        <v>51.6</v>
      </c>
      <c r="G2448" s="6">
        <v>8.6</v>
      </c>
      <c r="H2448" s="5" t="s">
        <v>120</v>
      </c>
      <c r="I2448" s="6">
        <f t="shared" si="152"/>
        <v>36</v>
      </c>
      <c r="J2448" s="5" t="str">
        <f>IF(H2448="否","不适用",IF(AND(ISNUMBER(E2448),ISNUMBER(F2448)),IF(I2448&gt;规则与名单!$B$2,"是","否"),"未判定"))</f>
        <v>不适用</v>
      </c>
      <c r="K2448" s="5" t="str">
        <f t="shared" si="153"/>
        <v>非测试日纯氢</v>
      </c>
      <c r="L2448" s="6">
        <f t="shared" si="154"/>
        <v>8.6</v>
      </c>
      <c r="M2448" s="5">
        <f t="shared" si="155"/>
        <v>0</v>
      </c>
      <c r="N2448" s="5" t="s">
        <v>10686</v>
      </c>
      <c r="O2448" s="5" t="s">
        <v>10687</v>
      </c>
      <c r="P2448" s="5" t="s">
        <v>10688</v>
      </c>
    </row>
    <row r="2449" ht="19" customHeight="1" spans="1:16">
      <c r="A2449" s="5">
        <v>100</v>
      </c>
      <c r="B2449" s="5" t="s">
        <v>324</v>
      </c>
      <c r="C2449" s="5" t="s">
        <v>253</v>
      </c>
      <c r="D2449" s="8" t="s">
        <v>272</v>
      </c>
      <c r="E2449" s="6">
        <v>48.3</v>
      </c>
      <c r="F2449" s="6">
        <v>53.6</v>
      </c>
      <c r="G2449" s="6">
        <v>12.8</v>
      </c>
      <c r="H2449" s="5" t="s">
        <v>120</v>
      </c>
      <c r="I2449" s="6">
        <f t="shared" si="152"/>
        <v>-5.3</v>
      </c>
      <c r="J2449" s="5" t="str">
        <f>IF(H2449="否","不适用",IF(AND(ISNUMBER(E2449),ISNUMBER(F2449)),IF(I2449&gt;规则与名单!$B$2,"是","否"),"未判定"))</f>
        <v>不适用</v>
      </c>
      <c r="K2449" s="5" t="str">
        <f t="shared" si="153"/>
        <v>非测试日纯氢</v>
      </c>
      <c r="L2449" s="6">
        <f t="shared" si="154"/>
        <v>12.8</v>
      </c>
      <c r="M2449" s="5">
        <f t="shared" si="155"/>
        <v>0</v>
      </c>
      <c r="N2449" s="5" t="s">
        <v>10689</v>
      </c>
      <c r="O2449" s="5" t="s">
        <v>10690</v>
      </c>
      <c r="P2449" s="5" t="s">
        <v>10691</v>
      </c>
    </row>
    <row r="2450" ht="19" customHeight="1" spans="1:16">
      <c r="A2450" s="5">
        <v>100</v>
      </c>
      <c r="B2450" s="5" t="s">
        <v>324</v>
      </c>
      <c r="C2450" s="5" t="s">
        <v>253</v>
      </c>
      <c r="D2450" s="8" t="s">
        <v>506</v>
      </c>
      <c r="E2450" s="6">
        <v>0.3</v>
      </c>
      <c r="F2450" s="6">
        <v>40.5</v>
      </c>
      <c r="G2450" s="6">
        <v>1.9</v>
      </c>
      <c r="H2450" s="5" t="s">
        <v>120</v>
      </c>
      <c r="I2450" s="6">
        <f t="shared" si="152"/>
        <v>-40.2</v>
      </c>
      <c r="J2450" s="5" t="str">
        <f>IF(H2450="否","不适用",IF(AND(ISNUMBER(E2450),ISNUMBER(F2450)),IF(I2450&gt;规则与名单!$B$2,"是","否"),"未判定"))</f>
        <v>不适用</v>
      </c>
      <c r="K2450" s="5" t="str">
        <f t="shared" si="153"/>
        <v>非测试日纯氢</v>
      </c>
      <c r="L2450" s="6">
        <f t="shared" si="154"/>
        <v>1.9</v>
      </c>
      <c r="M2450" s="5">
        <f t="shared" si="155"/>
        <v>0</v>
      </c>
      <c r="N2450" s="5" t="s">
        <v>10692</v>
      </c>
      <c r="O2450" s="5" t="s">
        <v>10693</v>
      </c>
      <c r="P2450" s="5" t="s">
        <v>10694</v>
      </c>
    </row>
    <row r="2451" ht="19" customHeight="1" spans="1:16">
      <c r="A2451" s="5">
        <v>100</v>
      </c>
      <c r="B2451" s="5" t="s">
        <v>324</v>
      </c>
      <c r="C2451" s="5" t="s">
        <v>253</v>
      </c>
      <c r="D2451" s="8" t="s">
        <v>673</v>
      </c>
      <c r="E2451" s="6">
        <v>72.9</v>
      </c>
      <c r="F2451" s="6">
        <v>40.5</v>
      </c>
      <c r="G2451" s="6">
        <v>0.1</v>
      </c>
      <c r="H2451" s="5" t="s">
        <v>120</v>
      </c>
      <c r="I2451" s="6">
        <f t="shared" si="152"/>
        <v>32.4</v>
      </c>
      <c r="J2451" s="5" t="str">
        <f>IF(H2451="否","不适用",IF(AND(ISNUMBER(E2451),ISNUMBER(F2451)),IF(I2451&gt;规则与名单!$B$2,"是","否"),"未判定"))</f>
        <v>不适用</v>
      </c>
      <c r="K2451" s="5" t="str">
        <f t="shared" si="153"/>
        <v>非测试日纯氢</v>
      </c>
      <c r="L2451" s="6">
        <f t="shared" si="154"/>
        <v>0.1</v>
      </c>
      <c r="M2451" s="5">
        <f t="shared" si="155"/>
        <v>0</v>
      </c>
      <c r="N2451" s="5" t="s">
        <v>10695</v>
      </c>
      <c r="O2451" s="5" t="s">
        <v>10696</v>
      </c>
      <c r="P2451" s="5" t="s">
        <v>10697</v>
      </c>
    </row>
    <row r="2452" ht="19" customHeight="1" spans="1:16">
      <c r="A2452" s="5">
        <v>100</v>
      </c>
      <c r="B2452" s="5" t="s">
        <v>324</v>
      </c>
      <c r="C2452" s="5" t="s">
        <v>253</v>
      </c>
      <c r="D2452" s="8" t="s">
        <v>183</v>
      </c>
      <c r="E2452" s="6">
        <v>48.7</v>
      </c>
      <c r="F2452" s="6">
        <v>53.7</v>
      </c>
      <c r="G2452" s="6">
        <v>2.5</v>
      </c>
      <c r="H2452" s="5" t="s">
        <v>120</v>
      </c>
      <c r="I2452" s="6">
        <f t="shared" si="152"/>
        <v>-5</v>
      </c>
      <c r="J2452" s="5" t="str">
        <f>IF(H2452="否","不适用",IF(AND(ISNUMBER(E2452),ISNUMBER(F2452)),IF(I2452&gt;规则与名单!$B$2,"是","否"),"未判定"))</f>
        <v>不适用</v>
      </c>
      <c r="K2452" s="5" t="str">
        <f t="shared" si="153"/>
        <v>非测试日纯氢</v>
      </c>
      <c r="L2452" s="6">
        <f t="shared" si="154"/>
        <v>2.5</v>
      </c>
      <c r="M2452" s="5">
        <f t="shared" si="155"/>
        <v>0</v>
      </c>
      <c r="N2452" s="5" t="s">
        <v>10698</v>
      </c>
      <c r="O2452" s="5" t="s">
        <v>10699</v>
      </c>
      <c r="P2452" s="5" t="s">
        <v>10700</v>
      </c>
    </row>
    <row r="2453" ht="19" customHeight="1" spans="1:16">
      <c r="A2453" s="5">
        <v>100</v>
      </c>
      <c r="B2453" s="5" t="s">
        <v>324</v>
      </c>
      <c r="C2453" s="5" t="s">
        <v>253</v>
      </c>
      <c r="D2453" s="8" t="s">
        <v>431</v>
      </c>
      <c r="E2453" s="6">
        <v>41.2</v>
      </c>
      <c r="F2453" s="6">
        <v>47.3</v>
      </c>
      <c r="G2453" s="6">
        <v>0.2</v>
      </c>
      <c r="H2453" s="5" t="s">
        <v>120</v>
      </c>
      <c r="I2453" s="6">
        <f t="shared" si="152"/>
        <v>-6.09999999999999</v>
      </c>
      <c r="J2453" s="5" t="str">
        <f>IF(H2453="否","不适用",IF(AND(ISNUMBER(E2453),ISNUMBER(F2453)),IF(I2453&gt;规则与名单!$B$2,"是","否"),"未判定"))</f>
        <v>不适用</v>
      </c>
      <c r="K2453" s="5" t="str">
        <f t="shared" si="153"/>
        <v>非测试日纯氢</v>
      </c>
      <c r="L2453" s="6">
        <f t="shared" si="154"/>
        <v>0.2</v>
      </c>
      <c r="M2453" s="5">
        <f t="shared" si="155"/>
        <v>0</v>
      </c>
      <c r="N2453" s="5" t="s">
        <v>10701</v>
      </c>
      <c r="O2453" s="5" t="s">
        <v>10702</v>
      </c>
      <c r="P2453" s="5" t="s">
        <v>10703</v>
      </c>
    </row>
    <row r="2454" ht="19" customHeight="1" spans="1:16">
      <c r="A2454" s="5">
        <v>100</v>
      </c>
      <c r="B2454" s="5" t="s">
        <v>324</v>
      </c>
      <c r="C2454" s="5" t="s">
        <v>253</v>
      </c>
      <c r="D2454" s="8" t="s">
        <v>3377</v>
      </c>
      <c r="E2454" s="6">
        <v>37.5</v>
      </c>
      <c r="F2454" s="6">
        <v>42.6</v>
      </c>
      <c r="G2454" s="6">
        <v>0</v>
      </c>
      <c r="H2454" s="5" t="s">
        <v>120</v>
      </c>
      <c r="I2454" s="6">
        <f t="shared" si="152"/>
        <v>-5.1</v>
      </c>
      <c r="J2454" s="5" t="str">
        <f>IF(H2454="否","不适用",IF(AND(ISNUMBER(E2454),ISNUMBER(F2454)),IF(I2454&gt;规则与名单!$B$2,"是","否"),"未判定"))</f>
        <v>不适用</v>
      </c>
      <c r="K2454" s="5" t="str">
        <f t="shared" si="153"/>
        <v>非测试日纯氢</v>
      </c>
      <c r="L2454" s="6">
        <f t="shared" si="154"/>
        <v>0</v>
      </c>
      <c r="M2454" s="5">
        <f t="shared" si="155"/>
        <v>0</v>
      </c>
      <c r="N2454" s="5" t="s">
        <v>10704</v>
      </c>
      <c r="O2454" s="5" t="s">
        <v>10705</v>
      </c>
      <c r="P2454" s="5" t="s">
        <v>10706</v>
      </c>
    </row>
    <row r="2455" ht="19" customHeight="1" spans="1:16">
      <c r="A2455" s="5">
        <v>100</v>
      </c>
      <c r="B2455" s="5" t="s">
        <v>324</v>
      </c>
      <c r="C2455" s="5" t="s">
        <v>253</v>
      </c>
      <c r="D2455" s="8" t="s">
        <v>407</v>
      </c>
      <c r="E2455" s="6">
        <v>36.4</v>
      </c>
      <c r="F2455" s="6">
        <v>41.5</v>
      </c>
      <c r="G2455" s="6">
        <v>0.2</v>
      </c>
      <c r="H2455" s="5" t="s">
        <v>120</v>
      </c>
      <c r="I2455" s="6">
        <f t="shared" si="152"/>
        <v>-5.1</v>
      </c>
      <c r="J2455" s="5" t="str">
        <f>IF(H2455="否","不适用",IF(AND(ISNUMBER(E2455),ISNUMBER(F2455)),IF(I2455&gt;规则与名单!$B$2,"是","否"),"未判定"))</f>
        <v>不适用</v>
      </c>
      <c r="K2455" s="5" t="str">
        <f t="shared" si="153"/>
        <v>非测试日纯氢</v>
      </c>
      <c r="L2455" s="6">
        <f t="shared" si="154"/>
        <v>0.2</v>
      </c>
      <c r="M2455" s="5">
        <f t="shared" si="155"/>
        <v>0</v>
      </c>
      <c r="N2455" s="5" t="s">
        <v>10707</v>
      </c>
      <c r="O2455" s="5" t="s">
        <v>10708</v>
      </c>
      <c r="P2455" s="5" t="s">
        <v>10709</v>
      </c>
    </row>
    <row r="2456" ht="19" customHeight="1" spans="1:16">
      <c r="A2456" s="5">
        <v>100</v>
      </c>
      <c r="B2456" s="5" t="s">
        <v>324</v>
      </c>
      <c r="C2456" s="5" t="s">
        <v>253</v>
      </c>
      <c r="D2456" s="8" t="s">
        <v>411</v>
      </c>
      <c r="E2456" s="6">
        <v>46</v>
      </c>
      <c r="F2456" s="6">
        <v>50.6</v>
      </c>
      <c r="G2456" s="6">
        <v>2.5</v>
      </c>
      <c r="H2456" s="5" t="s">
        <v>120</v>
      </c>
      <c r="I2456" s="6">
        <f t="shared" si="152"/>
        <v>-4.6</v>
      </c>
      <c r="J2456" s="5" t="str">
        <f>IF(H2456="否","不适用",IF(AND(ISNUMBER(E2456),ISNUMBER(F2456)),IF(I2456&gt;规则与名单!$B$2,"是","否"),"未判定"))</f>
        <v>不适用</v>
      </c>
      <c r="K2456" s="5" t="str">
        <f t="shared" si="153"/>
        <v>非测试日纯氢</v>
      </c>
      <c r="L2456" s="6">
        <f t="shared" si="154"/>
        <v>2.5</v>
      </c>
      <c r="M2456" s="5">
        <f t="shared" si="155"/>
        <v>0</v>
      </c>
      <c r="N2456" s="5" t="s">
        <v>10710</v>
      </c>
      <c r="O2456" s="5" t="s">
        <v>10711</v>
      </c>
      <c r="P2456" s="5" t="s">
        <v>10712</v>
      </c>
    </row>
    <row r="2457" ht="19" customHeight="1" spans="1:16">
      <c r="A2457" s="5">
        <v>100</v>
      </c>
      <c r="B2457" s="5" t="s">
        <v>324</v>
      </c>
      <c r="C2457" s="5" t="s">
        <v>253</v>
      </c>
      <c r="D2457" s="8" t="s">
        <v>251</v>
      </c>
      <c r="E2457" s="6">
        <v>37.2</v>
      </c>
      <c r="F2457" s="6">
        <v>42.6</v>
      </c>
      <c r="G2457" s="6">
        <v>2.5</v>
      </c>
      <c r="H2457" s="5" t="s">
        <v>120</v>
      </c>
      <c r="I2457" s="6">
        <f t="shared" si="152"/>
        <v>-5.4</v>
      </c>
      <c r="J2457" s="5" t="str">
        <f>IF(H2457="否","不适用",IF(AND(ISNUMBER(E2457),ISNUMBER(F2457)),IF(I2457&gt;规则与名单!$B$2,"是","否"),"未判定"))</f>
        <v>不适用</v>
      </c>
      <c r="K2457" s="5" t="str">
        <f t="shared" si="153"/>
        <v>非测试日纯氢</v>
      </c>
      <c r="L2457" s="6">
        <f t="shared" si="154"/>
        <v>2.5</v>
      </c>
      <c r="M2457" s="5">
        <f t="shared" si="155"/>
        <v>0</v>
      </c>
      <c r="N2457" s="5" t="s">
        <v>10713</v>
      </c>
      <c r="O2457" s="5" t="s">
        <v>10714</v>
      </c>
      <c r="P2457" s="5" t="s">
        <v>10715</v>
      </c>
    </row>
    <row r="2458" ht="19" customHeight="1" spans="1:16">
      <c r="A2458" s="5">
        <v>100</v>
      </c>
      <c r="B2458" s="5" t="s">
        <v>324</v>
      </c>
      <c r="C2458" s="5" t="s">
        <v>253</v>
      </c>
      <c r="D2458" s="8" t="s">
        <v>472</v>
      </c>
      <c r="E2458" s="6">
        <v>37.6</v>
      </c>
      <c r="F2458" s="6">
        <v>45.2</v>
      </c>
      <c r="G2458" s="6">
        <v>1.3</v>
      </c>
      <c r="H2458" s="5" t="s">
        <v>120</v>
      </c>
      <c r="I2458" s="6">
        <f t="shared" si="152"/>
        <v>-7.6</v>
      </c>
      <c r="J2458" s="5" t="str">
        <f>IF(H2458="否","不适用",IF(AND(ISNUMBER(E2458),ISNUMBER(F2458)),IF(I2458&gt;规则与名单!$B$2,"是","否"),"未判定"))</f>
        <v>不适用</v>
      </c>
      <c r="K2458" s="5" t="str">
        <f t="shared" si="153"/>
        <v>非测试日纯氢</v>
      </c>
      <c r="L2458" s="6">
        <f t="shared" si="154"/>
        <v>1.3</v>
      </c>
      <c r="M2458" s="5">
        <f t="shared" si="155"/>
        <v>0</v>
      </c>
      <c r="N2458" s="5" t="s">
        <v>10716</v>
      </c>
      <c r="O2458" s="5" t="s">
        <v>10717</v>
      </c>
      <c r="P2458" s="5" t="s">
        <v>10718</v>
      </c>
    </row>
    <row r="2459" ht="19" customHeight="1" spans="1:16">
      <c r="A2459" s="5">
        <v>100</v>
      </c>
      <c r="B2459" s="5" t="s">
        <v>324</v>
      </c>
      <c r="C2459" s="5" t="s">
        <v>253</v>
      </c>
      <c r="D2459" s="8" t="s">
        <v>466</v>
      </c>
      <c r="E2459" s="6">
        <v>36.7</v>
      </c>
      <c r="F2459" s="6">
        <v>43</v>
      </c>
      <c r="G2459" s="6">
        <v>0.5</v>
      </c>
      <c r="H2459" s="5" t="s">
        <v>120</v>
      </c>
      <c r="I2459" s="6">
        <f t="shared" si="152"/>
        <v>-6.3</v>
      </c>
      <c r="J2459" s="5" t="str">
        <f>IF(H2459="否","不适用",IF(AND(ISNUMBER(E2459),ISNUMBER(F2459)),IF(I2459&gt;规则与名单!$B$2,"是","否"),"未判定"))</f>
        <v>不适用</v>
      </c>
      <c r="K2459" s="5" t="str">
        <f t="shared" si="153"/>
        <v>非测试日纯氢</v>
      </c>
      <c r="L2459" s="6">
        <f t="shared" si="154"/>
        <v>0.5</v>
      </c>
      <c r="M2459" s="5">
        <f t="shared" si="155"/>
        <v>0</v>
      </c>
      <c r="N2459" s="5" t="s">
        <v>10719</v>
      </c>
      <c r="O2459" s="5" t="s">
        <v>10720</v>
      </c>
      <c r="P2459" s="5" t="s">
        <v>10721</v>
      </c>
    </row>
    <row r="2460" ht="19" customHeight="1" spans="1:16">
      <c r="A2460" s="5">
        <v>100</v>
      </c>
      <c r="B2460" s="5" t="s">
        <v>324</v>
      </c>
      <c r="C2460" s="5" t="s">
        <v>253</v>
      </c>
      <c r="D2460" s="8" t="s">
        <v>333</v>
      </c>
      <c r="E2460" s="6">
        <v>18.3</v>
      </c>
      <c r="F2460" s="6">
        <v>41.9</v>
      </c>
      <c r="G2460" s="6">
        <v>1.9</v>
      </c>
      <c r="H2460" s="5" t="s">
        <v>120</v>
      </c>
      <c r="I2460" s="6">
        <f t="shared" si="152"/>
        <v>-23.6</v>
      </c>
      <c r="J2460" s="5" t="str">
        <f>IF(H2460="否","不适用",IF(AND(ISNUMBER(E2460),ISNUMBER(F2460)),IF(I2460&gt;规则与名单!$B$2,"是","否"),"未判定"))</f>
        <v>不适用</v>
      </c>
      <c r="K2460" s="5" t="str">
        <f t="shared" si="153"/>
        <v>非测试日纯氢</v>
      </c>
      <c r="L2460" s="6">
        <f t="shared" si="154"/>
        <v>1.9</v>
      </c>
      <c r="M2460" s="5">
        <f t="shared" si="155"/>
        <v>0</v>
      </c>
      <c r="N2460" s="5" t="s">
        <v>10722</v>
      </c>
      <c r="O2460" s="5" t="s">
        <v>10723</v>
      </c>
      <c r="P2460" s="5" t="s">
        <v>10724</v>
      </c>
    </row>
    <row r="2461" ht="19" customHeight="1" spans="1:16">
      <c r="A2461" s="5">
        <v>100</v>
      </c>
      <c r="B2461" s="5" t="s">
        <v>324</v>
      </c>
      <c r="C2461" s="5" t="s">
        <v>253</v>
      </c>
      <c r="D2461" s="8" t="s">
        <v>175</v>
      </c>
      <c r="E2461" s="6">
        <v>56.6</v>
      </c>
      <c r="F2461" s="6">
        <v>42.8</v>
      </c>
      <c r="G2461" s="6">
        <v>1.3</v>
      </c>
      <c r="H2461" s="5" t="s">
        <v>120</v>
      </c>
      <c r="I2461" s="6">
        <f t="shared" si="152"/>
        <v>13.8</v>
      </c>
      <c r="J2461" s="5" t="str">
        <f>IF(H2461="否","不适用",IF(AND(ISNUMBER(E2461),ISNUMBER(F2461)),IF(I2461&gt;规则与名单!$B$2,"是","否"),"未判定"))</f>
        <v>不适用</v>
      </c>
      <c r="K2461" s="5" t="str">
        <f t="shared" si="153"/>
        <v>非测试日纯氢</v>
      </c>
      <c r="L2461" s="6">
        <f t="shared" si="154"/>
        <v>1.3</v>
      </c>
      <c r="M2461" s="5">
        <f t="shared" si="155"/>
        <v>0</v>
      </c>
      <c r="N2461" s="5" t="s">
        <v>10725</v>
      </c>
      <c r="O2461" s="5" t="s">
        <v>10726</v>
      </c>
      <c r="P2461" s="5" t="s">
        <v>10727</v>
      </c>
    </row>
    <row r="2462" ht="19" customHeight="1" spans="1:16">
      <c r="A2462" s="5">
        <v>100</v>
      </c>
      <c r="B2462" s="5" t="s">
        <v>324</v>
      </c>
      <c r="C2462" s="5" t="s">
        <v>253</v>
      </c>
      <c r="D2462" s="8" t="s">
        <v>3402</v>
      </c>
      <c r="E2462" s="6">
        <v>33.1</v>
      </c>
      <c r="F2462" s="6">
        <v>37.2</v>
      </c>
      <c r="G2462" s="6">
        <v>1.6</v>
      </c>
      <c r="H2462" s="5" t="s">
        <v>120</v>
      </c>
      <c r="I2462" s="6">
        <f t="shared" si="152"/>
        <v>-4.1</v>
      </c>
      <c r="J2462" s="5" t="str">
        <f>IF(H2462="否","不适用",IF(AND(ISNUMBER(E2462),ISNUMBER(F2462)),IF(I2462&gt;规则与名单!$B$2,"是","否"),"未判定"))</f>
        <v>不适用</v>
      </c>
      <c r="K2462" s="5" t="str">
        <f t="shared" si="153"/>
        <v>非测试日纯氢</v>
      </c>
      <c r="L2462" s="6">
        <f t="shared" si="154"/>
        <v>1.6</v>
      </c>
      <c r="M2462" s="5">
        <f t="shared" si="155"/>
        <v>0</v>
      </c>
      <c r="N2462" s="5" t="s">
        <v>10728</v>
      </c>
      <c r="O2462" s="5" t="s">
        <v>10729</v>
      </c>
      <c r="P2462" s="5" t="s">
        <v>10730</v>
      </c>
    </row>
    <row r="2463" ht="19" customHeight="1" spans="1:16">
      <c r="A2463" s="5">
        <v>100</v>
      </c>
      <c r="B2463" s="5" t="s">
        <v>324</v>
      </c>
      <c r="C2463" s="5" t="s">
        <v>253</v>
      </c>
      <c r="D2463" s="8" t="s">
        <v>487</v>
      </c>
      <c r="E2463" s="6">
        <v>37.3</v>
      </c>
      <c r="F2463" s="6">
        <v>40.6</v>
      </c>
      <c r="G2463" s="6">
        <v>3</v>
      </c>
      <c r="H2463" s="5" t="s">
        <v>120</v>
      </c>
      <c r="I2463" s="6">
        <f t="shared" si="152"/>
        <v>-3.3</v>
      </c>
      <c r="J2463" s="5" t="str">
        <f>IF(H2463="否","不适用",IF(AND(ISNUMBER(E2463),ISNUMBER(F2463)),IF(I2463&gt;规则与名单!$B$2,"是","否"),"未判定"))</f>
        <v>不适用</v>
      </c>
      <c r="K2463" s="5" t="str">
        <f t="shared" si="153"/>
        <v>非测试日纯氢</v>
      </c>
      <c r="L2463" s="6">
        <f t="shared" si="154"/>
        <v>3</v>
      </c>
      <c r="M2463" s="5">
        <f t="shared" si="155"/>
        <v>0</v>
      </c>
      <c r="N2463" s="5" t="s">
        <v>10731</v>
      </c>
      <c r="O2463" s="5" t="s">
        <v>10732</v>
      </c>
      <c r="P2463" s="5" t="s">
        <v>10733</v>
      </c>
    </row>
    <row r="2464" ht="19" customHeight="1" spans="1:16">
      <c r="A2464" s="5">
        <v>100</v>
      </c>
      <c r="B2464" s="5" t="s">
        <v>324</v>
      </c>
      <c r="C2464" s="5" t="s">
        <v>253</v>
      </c>
      <c r="D2464" s="8" t="s">
        <v>121</v>
      </c>
      <c r="E2464" s="6">
        <v>36.9</v>
      </c>
      <c r="F2464" s="6">
        <v>42.5</v>
      </c>
      <c r="G2464" s="6">
        <v>0.3</v>
      </c>
      <c r="H2464" s="5" t="s">
        <v>120</v>
      </c>
      <c r="I2464" s="6">
        <f t="shared" si="152"/>
        <v>-5.6</v>
      </c>
      <c r="J2464" s="5" t="str">
        <f>IF(H2464="否","不适用",IF(AND(ISNUMBER(E2464),ISNUMBER(F2464)),IF(I2464&gt;规则与名单!$B$2,"是","否"),"未判定"))</f>
        <v>不适用</v>
      </c>
      <c r="K2464" s="5" t="str">
        <f t="shared" si="153"/>
        <v>非测试日纯氢</v>
      </c>
      <c r="L2464" s="6">
        <f t="shared" si="154"/>
        <v>0.3</v>
      </c>
      <c r="M2464" s="5">
        <f t="shared" si="155"/>
        <v>0</v>
      </c>
      <c r="N2464" s="5" t="s">
        <v>10734</v>
      </c>
      <c r="O2464" s="5" t="s">
        <v>10735</v>
      </c>
      <c r="P2464" s="5" t="s">
        <v>10736</v>
      </c>
    </row>
    <row r="2465" ht="19" customHeight="1" spans="1:16">
      <c r="A2465" s="5">
        <v>100</v>
      </c>
      <c r="B2465" s="5" t="s">
        <v>324</v>
      </c>
      <c r="C2465" s="5" t="s">
        <v>253</v>
      </c>
      <c r="D2465" s="8" t="s">
        <v>170</v>
      </c>
      <c r="E2465" s="6">
        <v>37.5</v>
      </c>
      <c r="F2465" s="6">
        <v>41.7</v>
      </c>
      <c r="G2465" s="6">
        <v>0.9</v>
      </c>
      <c r="H2465" s="5" t="s">
        <v>120</v>
      </c>
      <c r="I2465" s="6">
        <f t="shared" si="152"/>
        <v>-4.2</v>
      </c>
      <c r="J2465" s="5" t="str">
        <f>IF(H2465="否","不适用",IF(AND(ISNUMBER(E2465),ISNUMBER(F2465)),IF(I2465&gt;规则与名单!$B$2,"是","否"),"未判定"))</f>
        <v>不适用</v>
      </c>
      <c r="K2465" s="5" t="str">
        <f t="shared" si="153"/>
        <v>非测试日纯氢</v>
      </c>
      <c r="L2465" s="6">
        <f t="shared" si="154"/>
        <v>0.9</v>
      </c>
      <c r="M2465" s="5">
        <f t="shared" si="155"/>
        <v>0</v>
      </c>
      <c r="N2465" s="5" t="s">
        <v>10737</v>
      </c>
      <c r="O2465" s="5" t="s">
        <v>10738</v>
      </c>
      <c r="P2465" s="5" t="s">
        <v>10739</v>
      </c>
    </row>
    <row r="2466" ht="19" customHeight="1" spans="1:16">
      <c r="A2466" s="5">
        <v>100</v>
      </c>
      <c r="B2466" s="5" t="s">
        <v>324</v>
      </c>
      <c r="C2466" s="5" t="s">
        <v>253</v>
      </c>
      <c r="D2466" s="8" t="s">
        <v>644</v>
      </c>
      <c r="E2466" s="6">
        <v>37.7</v>
      </c>
      <c r="F2466" s="6">
        <v>42.3</v>
      </c>
      <c r="G2466" s="6">
        <v>2.5</v>
      </c>
      <c r="H2466" s="5" t="s">
        <v>120</v>
      </c>
      <c r="I2466" s="6">
        <f t="shared" si="152"/>
        <v>-4.59999999999999</v>
      </c>
      <c r="J2466" s="5" t="str">
        <f>IF(H2466="否","不适用",IF(AND(ISNUMBER(E2466),ISNUMBER(F2466)),IF(I2466&gt;规则与名单!$B$2,"是","否"),"未判定"))</f>
        <v>不适用</v>
      </c>
      <c r="K2466" s="5" t="str">
        <f t="shared" si="153"/>
        <v>非测试日纯氢</v>
      </c>
      <c r="L2466" s="6">
        <f t="shared" si="154"/>
        <v>2.5</v>
      </c>
      <c r="M2466" s="5">
        <f t="shared" si="155"/>
        <v>0</v>
      </c>
      <c r="N2466" s="5" t="s">
        <v>10740</v>
      </c>
      <c r="O2466" s="5" t="s">
        <v>10741</v>
      </c>
      <c r="P2466" s="5" t="s">
        <v>10742</v>
      </c>
    </row>
    <row r="2467" ht="19" customHeight="1" spans="1:16">
      <c r="A2467" s="5">
        <v>100</v>
      </c>
      <c r="B2467" s="5" t="s">
        <v>324</v>
      </c>
      <c r="C2467" s="5" t="s">
        <v>253</v>
      </c>
      <c r="D2467" s="8" t="s">
        <v>3418</v>
      </c>
      <c r="E2467" s="6">
        <v>43.5</v>
      </c>
      <c r="F2467" s="6">
        <v>50.6</v>
      </c>
      <c r="G2467" s="6">
        <v>10</v>
      </c>
      <c r="H2467" s="5" t="s">
        <v>120</v>
      </c>
      <c r="I2467" s="6">
        <f t="shared" si="152"/>
        <v>-7.1</v>
      </c>
      <c r="J2467" s="5" t="str">
        <f>IF(H2467="否","不适用",IF(AND(ISNUMBER(E2467),ISNUMBER(F2467)),IF(I2467&gt;规则与名单!$B$2,"是","否"),"未判定"))</f>
        <v>不适用</v>
      </c>
      <c r="K2467" s="5" t="str">
        <f t="shared" si="153"/>
        <v>非测试日纯氢</v>
      </c>
      <c r="L2467" s="6">
        <f t="shared" si="154"/>
        <v>10</v>
      </c>
      <c r="M2467" s="5">
        <f t="shared" si="155"/>
        <v>0</v>
      </c>
      <c r="N2467" s="5" t="s">
        <v>10743</v>
      </c>
      <c r="O2467" s="5" t="s">
        <v>10744</v>
      </c>
      <c r="P2467" s="5" t="s">
        <v>10745</v>
      </c>
    </row>
    <row r="2468" ht="19" customHeight="1" spans="1:16">
      <c r="A2468" s="5">
        <v>100</v>
      </c>
      <c r="B2468" s="5" t="s">
        <v>324</v>
      </c>
      <c r="C2468" s="5" t="s">
        <v>253</v>
      </c>
      <c r="D2468" s="8" t="s">
        <v>3422</v>
      </c>
      <c r="E2468" s="6">
        <v>43.7</v>
      </c>
      <c r="F2468" s="6">
        <v>49.4</v>
      </c>
      <c r="G2468" s="6">
        <v>19.5</v>
      </c>
      <c r="H2468" s="5" t="s">
        <v>120</v>
      </c>
      <c r="I2468" s="6">
        <f t="shared" si="152"/>
        <v>-5.7</v>
      </c>
      <c r="J2468" s="5" t="str">
        <f>IF(H2468="否","不适用",IF(AND(ISNUMBER(E2468),ISNUMBER(F2468)),IF(I2468&gt;规则与名单!$B$2,"是","否"),"未判定"))</f>
        <v>不适用</v>
      </c>
      <c r="K2468" s="5" t="str">
        <f t="shared" si="153"/>
        <v>非测试日纯氢</v>
      </c>
      <c r="L2468" s="6">
        <f t="shared" si="154"/>
        <v>19.5</v>
      </c>
      <c r="M2468" s="5">
        <f t="shared" si="155"/>
        <v>0</v>
      </c>
      <c r="N2468" s="5" t="s">
        <v>10746</v>
      </c>
      <c r="O2468" s="5" t="s">
        <v>10747</v>
      </c>
      <c r="P2468" s="5" t="s">
        <v>10748</v>
      </c>
    </row>
    <row r="2469" ht="19" customHeight="1" spans="1:16">
      <c r="A2469" s="5">
        <v>100</v>
      </c>
      <c r="B2469" s="5" t="s">
        <v>324</v>
      </c>
      <c r="C2469" s="5" t="s">
        <v>253</v>
      </c>
      <c r="D2469" s="8" t="s">
        <v>336</v>
      </c>
      <c r="E2469" s="6">
        <v>39.1</v>
      </c>
      <c r="F2469" s="6">
        <v>44.2</v>
      </c>
      <c r="G2469" s="6">
        <v>4.6</v>
      </c>
      <c r="H2469" s="5" t="s">
        <v>120</v>
      </c>
      <c r="I2469" s="6">
        <f t="shared" si="152"/>
        <v>-5.1</v>
      </c>
      <c r="J2469" s="5" t="str">
        <f>IF(H2469="否","不适用",IF(AND(ISNUMBER(E2469),ISNUMBER(F2469)),IF(I2469&gt;规则与名单!$B$2,"是","否"),"未判定"))</f>
        <v>不适用</v>
      </c>
      <c r="K2469" s="5" t="str">
        <f t="shared" si="153"/>
        <v>非测试日纯氢</v>
      </c>
      <c r="L2469" s="6">
        <f t="shared" si="154"/>
        <v>4.6</v>
      </c>
      <c r="M2469" s="5">
        <f t="shared" si="155"/>
        <v>0</v>
      </c>
      <c r="N2469" s="5" t="s">
        <v>10749</v>
      </c>
      <c r="O2469" s="5" t="s">
        <v>10750</v>
      </c>
      <c r="P2469" s="5" t="s">
        <v>10751</v>
      </c>
    </row>
    <row r="2470" ht="19" customHeight="1" spans="1:16">
      <c r="A2470" s="5">
        <v>100</v>
      </c>
      <c r="B2470" s="5" t="s">
        <v>324</v>
      </c>
      <c r="C2470" s="5" t="s">
        <v>253</v>
      </c>
      <c r="D2470" s="8" t="s">
        <v>653</v>
      </c>
      <c r="E2470" s="6">
        <v>37</v>
      </c>
      <c r="F2470" s="6">
        <v>41.3</v>
      </c>
      <c r="G2470" s="6">
        <v>0.9</v>
      </c>
      <c r="H2470" s="5" t="s">
        <v>120</v>
      </c>
      <c r="I2470" s="6">
        <f t="shared" si="152"/>
        <v>-4.3</v>
      </c>
      <c r="J2470" s="5" t="str">
        <f>IF(H2470="否","不适用",IF(AND(ISNUMBER(E2470),ISNUMBER(F2470)),IF(I2470&gt;规则与名单!$B$2,"是","否"),"未判定"))</f>
        <v>不适用</v>
      </c>
      <c r="K2470" s="5" t="str">
        <f t="shared" si="153"/>
        <v>非测试日纯氢</v>
      </c>
      <c r="L2470" s="6">
        <f t="shared" si="154"/>
        <v>0.9</v>
      </c>
      <c r="M2470" s="5">
        <f t="shared" si="155"/>
        <v>0</v>
      </c>
      <c r="N2470" s="5" t="s">
        <v>10752</v>
      </c>
      <c r="O2470" s="5" t="s">
        <v>10753</v>
      </c>
      <c r="P2470" s="5" t="s">
        <v>10754</v>
      </c>
    </row>
    <row r="2471" ht="19" customHeight="1" spans="1:16">
      <c r="A2471" s="5">
        <v>100</v>
      </c>
      <c r="B2471" s="5" t="s">
        <v>324</v>
      </c>
      <c r="C2471" s="5" t="s">
        <v>253</v>
      </c>
      <c r="D2471" s="8" t="s">
        <v>140</v>
      </c>
      <c r="E2471" s="6">
        <v>37.2</v>
      </c>
      <c r="F2471" s="6">
        <v>42</v>
      </c>
      <c r="G2471" s="6">
        <v>0.5</v>
      </c>
      <c r="H2471" s="5" t="s">
        <v>120</v>
      </c>
      <c r="I2471" s="6">
        <f t="shared" si="152"/>
        <v>-4.8</v>
      </c>
      <c r="J2471" s="5" t="str">
        <f>IF(H2471="否","不适用",IF(AND(ISNUMBER(E2471),ISNUMBER(F2471)),IF(I2471&gt;规则与名单!$B$2,"是","否"),"未判定"))</f>
        <v>不适用</v>
      </c>
      <c r="K2471" s="5" t="str">
        <f t="shared" si="153"/>
        <v>非测试日纯氢</v>
      </c>
      <c r="L2471" s="6">
        <f t="shared" si="154"/>
        <v>0.5</v>
      </c>
      <c r="M2471" s="5">
        <f t="shared" si="155"/>
        <v>0</v>
      </c>
      <c r="N2471" s="5" t="s">
        <v>10755</v>
      </c>
      <c r="O2471" s="5" t="s">
        <v>10756</v>
      </c>
      <c r="P2471" s="5" t="s">
        <v>10757</v>
      </c>
    </row>
    <row r="2472" ht="19" customHeight="1" spans="1:16">
      <c r="A2472" s="5">
        <v>100</v>
      </c>
      <c r="B2472" s="5" t="s">
        <v>324</v>
      </c>
      <c r="C2472" s="5" t="s">
        <v>253</v>
      </c>
      <c r="D2472" s="8" t="s">
        <v>115</v>
      </c>
      <c r="E2472" s="6">
        <v>37.9</v>
      </c>
      <c r="F2472" s="6">
        <v>41.1</v>
      </c>
      <c r="G2472" s="6">
        <v>0.9</v>
      </c>
      <c r="H2472" s="5" t="s">
        <v>120</v>
      </c>
      <c r="I2472" s="6">
        <f t="shared" si="152"/>
        <v>-3.2</v>
      </c>
      <c r="J2472" s="5" t="str">
        <f>IF(H2472="否","不适用",IF(AND(ISNUMBER(E2472),ISNUMBER(F2472)),IF(I2472&gt;规则与名单!$B$2,"是","否"),"未判定"))</f>
        <v>不适用</v>
      </c>
      <c r="K2472" s="5" t="str">
        <f t="shared" si="153"/>
        <v>非测试日纯氢</v>
      </c>
      <c r="L2472" s="6">
        <f t="shared" si="154"/>
        <v>0.9</v>
      </c>
      <c r="M2472" s="5">
        <f t="shared" si="155"/>
        <v>0</v>
      </c>
      <c r="N2472" s="5" t="s">
        <v>10758</v>
      </c>
      <c r="O2472" s="5" t="s">
        <v>10759</v>
      </c>
      <c r="P2472" s="5" t="s">
        <v>10760</v>
      </c>
    </row>
    <row r="2473" ht="19" customHeight="1" spans="1:16">
      <c r="A2473" s="5">
        <v>101</v>
      </c>
      <c r="B2473" s="5" t="s">
        <v>326</v>
      </c>
      <c r="C2473" s="5" t="s">
        <v>253</v>
      </c>
      <c r="D2473" s="8" t="s">
        <v>114</v>
      </c>
      <c r="E2473" s="6">
        <v>263</v>
      </c>
      <c r="F2473" s="6">
        <v>262</v>
      </c>
      <c r="G2473" s="6">
        <v>262.3</v>
      </c>
      <c r="H2473" s="5" t="s">
        <v>120</v>
      </c>
      <c r="I2473" s="6">
        <f t="shared" si="152"/>
        <v>1</v>
      </c>
      <c r="J2473" s="5" t="str">
        <f>IF(H2473="否","不适用",IF(AND(ISNUMBER(E2473),ISNUMBER(F2473)),IF(I2473&gt;规则与名单!$B$2,"是","否"),"未判定"))</f>
        <v>不适用</v>
      </c>
      <c r="K2473" s="5" t="str">
        <f t="shared" si="153"/>
        <v>非测试日纯氢</v>
      </c>
      <c r="L2473" s="6">
        <f t="shared" si="154"/>
        <v>262.3</v>
      </c>
      <c r="M2473" s="5">
        <f t="shared" si="155"/>
        <v>0</v>
      </c>
      <c r="N2473" s="5" t="s">
        <v>10761</v>
      </c>
      <c r="O2473" s="5" t="s">
        <v>10762</v>
      </c>
      <c r="P2473" s="5" t="s">
        <v>10763</v>
      </c>
    </row>
    <row r="2474" ht="19" customHeight="1" spans="1:16">
      <c r="A2474" s="5">
        <v>101</v>
      </c>
      <c r="B2474" s="5" t="s">
        <v>326</v>
      </c>
      <c r="C2474" s="5" t="s">
        <v>253</v>
      </c>
      <c r="D2474" s="8" t="s">
        <v>605</v>
      </c>
      <c r="E2474" s="6">
        <v>245</v>
      </c>
      <c r="F2474" s="6">
        <v>241.2</v>
      </c>
      <c r="G2474" s="6">
        <v>226.3</v>
      </c>
      <c r="H2474" s="5" t="s">
        <v>120</v>
      </c>
      <c r="I2474" s="6">
        <f t="shared" si="152"/>
        <v>3.80000000000001</v>
      </c>
      <c r="J2474" s="5" t="str">
        <f>IF(H2474="否","不适用",IF(AND(ISNUMBER(E2474),ISNUMBER(F2474)),IF(I2474&gt;规则与名单!$B$2,"是","否"),"未判定"))</f>
        <v>不适用</v>
      </c>
      <c r="K2474" s="5" t="str">
        <f t="shared" si="153"/>
        <v>非测试日纯氢</v>
      </c>
      <c r="L2474" s="6">
        <f t="shared" si="154"/>
        <v>226.3</v>
      </c>
      <c r="M2474" s="5">
        <f t="shared" si="155"/>
        <v>0</v>
      </c>
      <c r="N2474" s="5" t="s">
        <v>10764</v>
      </c>
      <c r="O2474" s="5" t="s">
        <v>10765</v>
      </c>
      <c r="P2474" s="5" t="s">
        <v>10766</v>
      </c>
    </row>
    <row r="2475" ht="19" customHeight="1" spans="1:16">
      <c r="A2475" s="5">
        <v>101</v>
      </c>
      <c r="B2475" s="5" t="s">
        <v>326</v>
      </c>
      <c r="C2475" s="5" t="s">
        <v>253</v>
      </c>
      <c r="D2475" s="8" t="s">
        <v>186</v>
      </c>
      <c r="E2475" s="6">
        <v>305.8</v>
      </c>
      <c r="F2475" s="6">
        <v>303.2</v>
      </c>
      <c r="G2475" s="6">
        <v>199.6</v>
      </c>
      <c r="H2475" s="5" t="s">
        <v>120</v>
      </c>
      <c r="I2475" s="6">
        <f t="shared" si="152"/>
        <v>2.60000000000002</v>
      </c>
      <c r="J2475" s="5" t="str">
        <f>IF(H2475="否","不适用",IF(AND(ISNUMBER(E2475),ISNUMBER(F2475)),IF(I2475&gt;规则与名单!$B$2,"是","否"),"未判定"))</f>
        <v>不适用</v>
      </c>
      <c r="K2475" s="5" t="str">
        <f t="shared" si="153"/>
        <v>非测试日纯氢</v>
      </c>
      <c r="L2475" s="6">
        <f t="shared" si="154"/>
        <v>199.6</v>
      </c>
      <c r="M2475" s="5">
        <f t="shared" si="155"/>
        <v>0</v>
      </c>
      <c r="N2475" s="5" t="s">
        <v>10767</v>
      </c>
      <c r="O2475" s="5" t="s">
        <v>10768</v>
      </c>
      <c r="P2475" s="5" t="s">
        <v>10769</v>
      </c>
    </row>
    <row r="2476" ht="19" customHeight="1" spans="1:16">
      <c r="A2476" s="5">
        <v>101</v>
      </c>
      <c r="B2476" s="5" t="s">
        <v>326</v>
      </c>
      <c r="C2476" s="5" t="s">
        <v>253</v>
      </c>
      <c r="D2476" s="8" t="s">
        <v>165</v>
      </c>
      <c r="E2476" s="6">
        <v>299.8</v>
      </c>
      <c r="F2476" s="6">
        <v>301.6</v>
      </c>
      <c r="G2476" s="6">
        <v>286.6</v>
      </c>
      <c r="H2476" s="5" t="s">
        <v>120</v>
      </c>
      <c r="I2476" s="6">
        <f t="shared" si="152"/>
        <v>-1.80000000000001</v>
      </c>
      <c r="J2476" s="5" t="str">
        <f>IF(H2476="否","不适用",IF(AND(ISNUMBER(E2476),ISNUMBER(F2476)),IF(I2476&gt;规则与名单!$B$2,"是","否"),"未判定"))</f>
        <v>不适用</v>
      </c>
      <c r="K2476" s="5" t="str">
        <f t="shared" si="153"/>
        <v>非测试日纯氢</v>
      </c>
      <c r="L2476" s="6">
        <f t="shared" si="154"/>
        <v>286.6</v>
      </c>
      <c r="M2476" s="5">
        <f t="shared" si="155"/>
        <v>0</v>
      </c>
      <c r="N2476" s="5" t="s">
        <v>10770</v>
      </c>
      <c r="O2476" s="5" t="s">
        <v>10771</v>
      </c>
      <c r="P2476" s="5" t="s">
        <v>10772</v>
      </c>
    </row>
    <row r="2477" ht="19" customHeight="1" spans="1:16">
      <c r="A2477" s="5">
        <v>101</v>
      </c>
      <c r="B2477" s="5" t="s">
        <v>326</v>
      </c>
      <c r="C2477" s="5" t="s">
        <v>253</v>
      </c>
      <c r="D2477" s="8" t="s">
        <v>151</v>
      </c>
      <c r="E2477" s="6">
        <v>249.1</v>
      </c>
      <c r="F2477" s="6">
        <v>248.1</v>
      </c>
      <c r="G2477" s="6">
        <v>249.1</v>
      </c>
      <c r="H2477" s="5" t="s">
        <v>120</v>
      </c>
      <c r="I2477" s="6">
        <f t="shared" si="152"/>
        <v>1</v>
      </c>
      <c r="J2477" s="5" t="str">
        <f>IF(H2477="否","不适用",IF(AND(ISNUMBER(E2477),ISNUMBER(F2477)),IF(I2477&gt;规则与名单!$B$2,"是","否"),"未判定"))</f>
        <v>不适用</v>
      </c>
      <c r="K2477" s="5" t="str">
        <f t="shared" si="153"/>
        <v>非测试日纯氢</v>
      </c>
      <c r="L2477" s="6">
        <f t="shared" si="154"/>
        <v>249.1</v>
      </c>
      <c r="M2477" s="5">
        <f t="shared" si="155"/>
        <v>0</v>
      </c>
      <c r="N2477" s="5" t="s">
        <v>10773</v>
      </c>
      <c r="O2477" s="5" t="s">
        <v>10774</v>
      </c>
      <c r="P2477" s="5" t="s">
        <v>10775</v>
      </c>
    </row>
    <row r="2478" ht="19" customHeight="1" spans="1:16">
      <c r="A2478" s="5">
        <v>101</v>
      </c>
      <c r="B2478" s="5" t="s">
        <v>326</v>
      </c>
      <c r="C2478" s="5" t="s">
        <v>253</v>
      </c>
      <c r="D2478" s="8" t="s">
        <v>3358</v>
      </c>
      <c r="E2478" s="6"/>
      <c r="F2478" s="6">
        <v>0</v>
      </c>
      <c r="G2478" s="6"/>
      <c r="H2478" s="5" t="s">
        <v>120</v>
      </c>
      <c r="I2478" s="6" t="str">
        <f t="shared" si="152"/>
        <v/>
      </c>
      <c r="J2478" s="5" t="str">
        <f>IF(H2478="否","不适用",IF(AND(ISNUMBER(E2478),ISNUMBER(F2478)),IF(I2478&gt;规则与名单!$B$2,"是","否"),"未判定"))</f>
        <v>不适用</v>
      </c>
      <c r="K2478" s="5" t="str">
        <f t="shared" si="153"/>
        <v>缺失</v>
      </c>
      <c r="L2478" s="6" t="str">
        <f t="shared" si="154"/>
        <v/>
      </c>
      <c r="M2478" s="5">
        <f t="shared" si="155"/>
        <v>1</v>
      </c>
      <c r="N2478" s="5" t="s">
        <v>10776</v>
      </c>
      <c r="O2478" s="5" t="s">
        <v>10777</v>
      </c>
      <c r="P2478" s="5" t="s">
        <v>10778</v>
      </c>
    </row>
    <row r="2479" ht="19" customHeight="1" spans="1:16">
      <c r="A2479" s="5">
        <v>101</v>
      </c>
      <c r="B2479" s="5" t="s">
        <v>326</v>
      </c>
      <c r="C2479" s="5" t="s">
        <v>253</v>
      </c>
      <c r="D2479" s="8" t="s">
        <v>272</v>
      </c>
      <c r="E2479" s="6">
        <v>236.8</v>
      </c>
      <c r="F2479" s="6">
        <v>236.7</v>
      </c>
      <c r="G2479" s="6">
        <v>223.5</v>
      </c>
      <c r="H2479" s="5" t="s">
        <v>120</v>
      </c>
      <c r="I2479" s="6">
        <f t="shared" si="152"/>
        <v>0.100000000000023</v>
      </c>
      <c r="J2479" s="5" t="str">
        <f>IF(H2479="否","不适用",IF(AND(ISNUMBER(E2479),ISNUMBER(F2479)),IF(I2479&gt;规则与名单!$B$2,"是","否"),"未判定"))</f>
        <v>不适用</v>
      </c>
      <c r="K2479" s="5" t="str">
        <f t="shared" si="153"/>
        <v>非测试日纯氢</v>
      </c>
      <c r="L2479" s="6">
        <f t="shared" si="154"/>
        <v>223.5</v>
      </c>
      <c r="M2479" s="5">
        <f t="shared" si="155"/>
        <v>0</v>
      </c>
      <c r="N2479" s="5" t="s">
        <v>10779</v>
      </c>
      <c r="O2479" s="5" t="s">
        <v>10780</v>
      </c>
      <c r="P2479" s="5" t="s">
        <v>10781</v>
      </c>
    </row>
    <row r="2480" ht="19" customHeight="1" spans="1:16">
      <c r="A2480" s="5">
        <v>101</v>
      </c>
      <c r="B2480" s="5" t="s">
        <v>326</v>
      </c>
      <c r="C2480" s="5" t="s">
        <v>253</v>
      </c>
      <c r="D2480" s="8" t="s">
        <v>506</v>
      </c>
      <c r="E2480" s="6"/>
      <c r="F2480" s="6">
        <v>0</v>
      </c>
      <c r="G2480" s="6"/>
      <c r="H2480" s="5" t="s">
        <v>120</v>
      </c>
      <c r="I2480" s="6" t="str">
        <f t="shared" si="152"/>
        <v/>
      </c>
      <c r="J2480" s="5" t="str">
        <f>IF(H2480="否","不适用",IF(AND(ISNUMBER(E2480),ISNUMBER(F2480)),IF(I2480&gt;规则与名单!$B$2,"是","否"),"未判定"))</f>
        <v>不适用</v>
      </c>
      <c r="K2480" s="5" t="str">
        <f t="shared" si="153"/>
        <v>缺失</v>
      </c>
      <c r="L2480" s="6" t="str">
        <f t="shared" si="154"/>
        <v/>
      </c>
      <c r="M2480" s="5">
        <f t="shared" si="155"/>
        <v>1</v>
      </c>
      <c r="N2480" s="5" t="s">
        <v>10782</v>
      </c>
      <c r="O2480" s="5" t="s">
        <v>10783</v>
      </c>
      <c r="P2480" s="5" t="s">
        <v>10784</v>
      </c>
    </row>
    <row r="2481" ht="19" customHeight="1" spans="1:16">
      <c r="A2481" s="5">
        <v>101</v>
      </c>
      <c r="B2481" s="5" t="s">
        <v>326</v>
      </c>
      <c r="C2481" s="5" t="s">
        <v>253</v>
      </c>
      <c r="D2481" s="8" t="s">
        <v>673</v>
      </c>
      <c r="E2481" s="6">
        <v>241.2</v>
      </c>
      <c r="F2481" s="6">
        <v>242</v>
      </c>
      <c r="G2481" s="6">
        <v>223.7</v>
      </c>
      <c r="H2481" s="5" t="s">
        <v>120</v>
      </c>
      <c r="I2481" s="6">
        <f t="shared" si="152"/>
        <v>-0.800000000000011</v>
      </c>
      <c r="J2481" s="5" t="str">
        <f>IF(H2481="否","不适用",IF(AND(ISNUMBER(E2481),ISNUMBER(F2481)),IF(I2481&gt;规则与名单!$B$2,"是","否"),"未判定"))</f>
        <v>不适用</v>
      </c>
      <c r="K2481" s="5" t="str">
        <f t="shared" si="153"/>
        <v>非测试日纯氢</v>
      </c>
      <c r="L2481" s="6">
        <f t="shared" si="154"/>
        <v>223.7</v>
      </c>
      <c r="M2481" s="5">
        <f t="shared" si="155"/>
        <v>0</v>
      </c>
      <c r="N2481" s="5" t="s">
        <v>10785</v>
      </c>
      <c r="O2481" s="5" t="s">
        <v>10786</v>
      </c>
      <c r="P2481" s="5" t="s">
        <v>10787</v>
      </c>
    </row>
    <row r="2482" ht="19" customHeight="1" spans="1:16">
      <c r="A2482" s="5">
        <v>101</v>
      </c>
      <c r="B2482" s="5" t="s">
        <v>326</v>
      </c>
      <c r="C2482" s="5" t="s">
        <v>253</v>
      </c>
      <c r="D2482" s="8" t="s">
        <v>183</v>
      </c>
      <c r="E2482" s="6">
        <v>238.3</v>
      </c>
      <c r="F2482" s="6">
        <v>238.7</v>
      </c>
      <c r="G2482" s="6">
        <v>220.9</v>
      </c>
      <c r="H2482" s="5" t="s">
        <v>120</v>
      </c>
      <c r="I2482" s="6">
        <f t="shared" si="152"/>
        <v>-0.399999999999977</v>
      </c>
      <c r="J2482" s="5" t="str">
        <f>IF(H2482="否","不适用",IF(AND(ISNUMBER(E2482),ISNUMBER(F2482)),IF(I2482&gt;规则与名单!$B$2,"是","否"),"未判定"))</f>
        <v>不适用</v>
      </c>
      <c r="K2482" s="5" t="str">
        <f t="shared" si="153"/>
        <v>非测试日纯氢</v>
      </c>
      <c r="L2482" s="6">
        <f t="shared" si="154"/>
        <v>220.9</v>
      </c>
      <c r="M2482" s="5">
        <f t="shared" si="155"/>
        <v>0</v>
      </c>
      <c r="N2482" s="5" t="s">
        <v>10788</v>
      </c>
      <c r="O2482" s="5" t="s">
        <v>10789</v>
      </c>
      <c r="P2482" s="5" t="s">
        <v>10790</v>
      </c>
    </row>
    <row r="2483" ht="19" customHeight="1" spans="1:16">
      <c r="A2483" s="5">
        <v>101</v>
      </c>
      <c r="B2483" s="5" t="s">
        <v>326</v>
      </c>
      <c r="C2483" s="5" t="s">
        <v>253</v>
      </c>
      <c r="D2483" s="8" t="s">
        <v>431</v>
      </c>
      <c r="E2483" s="6">
        <v>246.9</v>
      </c>
      <c r="F2483" s="6">
        <v>251.5</v>
      </c>
      <c r="G2483" s="6">
        <v>104</v>
      </c>
      <c r="H2483" s="5" t="s">
        <v>120</v>
      </c>
      <c r="I2483" s="6">
        <f t="shared" si="152"/>
        <v>-4.59999999999999</v>
      </c>
      <c r="J2483" s="5" t="str">
        <f>IF(H2483="否","不适用",IF(AND(ISNUMBER(E2483),ISNUMBER(F2483)),IF(I2483&gt;规则与名单!$B$2,"是","否"),"未判定"))</f>
        <v>不适用</v>
      </c>
      <c r="K2483" s="5" t="str">
        <f t="shared" si="153"/>
        <v>非测试日纯氢</v>
      </c>
      <c r="L2483" s="6">
        <f t="shared" si="154"/>
        <v>104</v>
      </c>
      <c r="M2483" s="5">
        <f t="shared" si="155"/>
        <v>0</v>
      </c>
      <c r="N2483" s="5" t="s">
        <v>10791</v>
      </c>
      <c r="O2483" s="5" t="s">
        <v>10792</v>
      </c>
      <c r="P2483" s="5" t="s">
        <v>10793</v>
      </c>
    </row>
    <row r="2484" ht="19" customHeight="1" spans="1:16">
      <c r="A2484" s="5">
        <v>101</v>
      </c>
      <c r="B2484" s="5" t="s">
        <v>326</v>
      </c>
      <c r="C2484" s="5" t="s">
        <v>253</v>
      </c>
      <c r="D2484" s="8" t="s">
        <v>3377</v>
      </c>
      <c r="E2484" s="6"/>
      <c r="F2484" s="6">
        <v>0</v>
      </c>
      <c r="G2484" s="6"/>
      <c r="H2484" s="5" t="s">
        <v>120</v>
      </c>
      <c r="I2484" s="6" t="str">
        <f t="shared" si="152"/>
        <v/>
      </c>
      <c r="J2484" s="5" t="str">
        <f>IF(H2484="否","不适用",IF(AND(ISNUMBER(E2484),ISNUMBER(F2484)),IF(I2484&gt;规则与名单!$B$2,"是","否"),"未判定"))</f>
        <v>不适用</v>
      </c>
      <c r="K2484" s="5" t="str">
        <f t="shared" si="153"/>
        <v>缺失</v>
      </c>
      <c r="L2484" s="6" t="str">
        <f t="shared" si="154"/>
        <v/>
      </c>
      <c r="M2484" s="5">
        <f t="shared" si="155"/>
        <v>1</v>
      </c>
      <c r="N2484" s="5" t="s">
        <v>10794</v>
      </c>
      <c r="O2484" s="5" t="s">
        <v>10795</v>
      </c>
      <c r="P2484" s="5" t="s">
        <v>10796</v>
      </c>
    </row>
    <row r="2485" ht="19" customHeight="1" spans="1:16">
      <c r="A2485" s="5">
        <v>101</v>
      </c>
      <c r="B2485" s="5" t="s">
        <v>326</v>
      </c>
      <c r="C2485" s="5" t="s">
        <v>253</v>
      </c>
      <c r="D2485" s="8" t="s">
        <v>407</v>
      </c>
      <c r="E2485" s="6">
        <v>242.5</v>
      </c>
      <c r="F2485" s="6">
        <v>235.7</v>
      </c>
      <c r="G2485" s="6">
        <v>80.5</v>
      </c>
      <c r="H2485" s="5" t="s">
        <v>120</v>
      </c>
      <c r="I2485" s="6">
        <f t="shared" si="152"/>
        <v>6.80000000000001</v>
      </c>
      <c r="J2485" s="5" t="str">
        <f>IF(H2485="否","不适用",IF(AND(ISNUMBER(E2485),ISNUMBER(F2485)),IF(I2485&gt;规则与名单!$B$2,"是","否"),"未判定"))</f>
        <v>不适用</v>
      </c>
      <c r="K2485" s="5" t="str">
        <f t="shared" si="153"/>
        <v>非测试日纯氢</v>
      </c>
      <c r="L2485" s="6">
        <f t="shared" si="154"/>
        <v>80.5</v>
      </c>
      <c r="M2485" s="5">
        <f t="shared" si="155"/>
        <v>0</v>
      </c>
      <c r="N2485" s="5" t="s">
        <v>10797</v>
      </c>
      <c r="O2485" s="5" t="s">
        <v>10798</v>
      </c>
      <c r="P2485" s="5" t="s">
        <v>10799</v>
      </c>
    </row>
    <row r="2486" ht="19" customHeight="1" spans="1:16">
      <c r="A2486" s="5">
        <v>101</v>
      </c>
      <c r="B2486" s="5" t="s">
        <v>326</v>
      </c>
      <c r="C2486" s="5" t="s">
        <v>253</v>
      </c>
      <c r="D2486" s="8" t="s">
        <v>411</v>
      </c>
      <c r="E2486" s="6">
        <v>107.6</v>
      </c>
      <c r="F2486" s="6">
        <v>107</v>
      </c>
      <c r="G2486" s="6">
        <v>55.1</v>
      </c>
      <c r="H2486" s="5" t="s">
        <v>120</v>
      </c>
      <c r="I2486" s="6">
        <f t="shared" si="152"/>
        <v>0.599999999999994</v>
      </c>
      <c r="J2486" s="5" t="str">
        <f>IF(H2486="否","不适用",IF(AND(ISNUMBER(E2486),ISNUMBER(F2486)),IF(I2486&gt;规则与名单!$B$2,"是","否"),"未判定"))</f>
        <v>不适用</v>
      </c>
      <c r="K2486" s="5" t="str">
        <f t="shared" si="153"/>
        <v>非测试日纯氢</v>
      </c>
      <c r="L2486" s="6">
        <f t="shared" si="154"/>
        <v>55.1</v>
      </c>
      <c r="M2486" s="5">
        <f t="shared" si="155"/>
        <v>0</v>
      </c>
      <c r="N2486" s="5" t="s">
        <v>10800</v>
      </c>
      <c r="O2486" s="5" t="s">
        <v>10801</v>
      </c>
      <c r="P2486" s="5" t="s">
        <v>10802</v>
      </c>
    </row>
    <row r="2487" ht="19" customHeight="1" spans="1:16">
      <c r="A2487" s="5">
        <v>101</v>
      </c>
      <c r="B2487" s="5" t="s">
        <v>326</v>
      </c>
      <c r="C2487" s="5" t="s">
        <v>253</v>
      </c>
      <c r="D2487" s="8" t="s">
        <v>251</v>
      </c>
      <c r="E2487" s="6">
        <v>100.9</v>
      </c>
      <c r="F2487" s="6">
        <v>295</v>
      </c>
      <c r="G2487" s="6">
        <v>213.1</v>
      </c>
      <c r="H2487" s="5" t="s">
        <v>120</v>
      </c>
      <c r="I2487" s="6">
        <f t="shared" si="152"/>
        <v>-194.1</v>
      </c>
      <c r="J2487" s="5" t="str">
        <f>IF(H2487="否","不适用",IF(AND(ISNUMBER(E2487),ISNUMBER(F2487)),IF(I2487&gt;规则与名单!$B$2,"是","否"),"未判定"))</f>
        <v>不适用</v>
      </c>
      <c r="K2487" s="5" t="str">
        <f t="shared" si="153"/>
        <v>非测试日纯氢</v>
      </c>
      <c r="L2487" s="6">
        <f t="shared" si="154"/>
        <v>213.1</v>
      </c>
      <c r="M2487" s="5">
        <f t="shared" si="155"/>
        <v>0</v>
      </c>
      <c r="N2487" s="5" t="s">
        <v>10803</v>
      </c>
      <c r="O2487" s="5" t="s">
        <v>10804</v>
      </c>
      <c r="P2487" s="5" t="s">
        <v>10805</v>
      </c>
    </row>
    <row r="2488" ht="19" customHeight="1" spans="1:16">
      <c r="A2488" s="5">
        <v>101</v>
      </c>
      <c r="B2488" s="5" t="s">
        <v>326</v>
      </c>
      <c r="C2488" s="5" t="s">
        <v>253</v>
      </c>
      <c r="D2488" s="8" t="s">
        <v>472</v>
      </c>
      <c r="E2488" s="6">
        <v>389.8</v>
      </c>
      <c r="F2488" s="6">
        <v>194.8</v>
      </c>
      <c r="G2488" s="6">
        <v>193.9</v>
      </c>
      <c r="H2488" s="5" t="s">
        <v>120</v>
      </c>
      <c r="I2488" s="6">
        <f t="shared" si="152"/>
        <v>195</v>
      </c>
      <c r="J2488" s="5" t="str">
        <f>IF(H2488="否","不适用",IF(AND(ISNUMBER(E2488),ISNUMBER(F2488)),IF(I2488&gt;规则与名单!$B$2,"是","否"),"未判定"))</f>
        <v>不适用</v>
      </c>
      <c r="K2488" s="5" t="str">
        <f t="shared" si="153"/>
        <v>非测试日纯氢</v>
      </c>
      <c r="L2488" s="6">
        <f t="shared" si="154"/>
        <v>193.9</v>
      </c>
      <c r="M2488" s="5">
        <f t="shared" si="155"/>
        <v>0</v>
      </c>
      <c r="N2488" s="5" t="s">
        <v>10806</v>
      </c>
      <c r="O2488" s="5" t="s">
        <v>10807</v>
      </c>
      <c r="P2488" s="5" t="s">
        <v>10808</v>
      </c>
    </row>
    <row r="2489" ht="19" customHeight="1" spans="1:16">
      <c r="A2489" s="5">
        <v>101</v>
      </c>
      <c r="B2489" s="5" t="s">
        <v>326</v>
      </c>
      <c r="C2489" s="5" t="s">
        <v>253</v>
      </c>
      <c r="D2489" s="8" t="s">
        <v>466</v>
      </c>
      <c r="E2489" s="6">
        <v>235.4</v>
      </c>
      <c r="F2489" s="6">
        <v>235.4</v>
      </c>
      <c r="G2489" s="6">
        <v>227.3</v>
      </c>
      <c r="H2489" s="5" t="s">
        <v>120</v>
      </c>
      <c r="I2489" s="6">
        <f t="shared" si="152"/>
        <v>0</v>
      </c>
      <c r="J2489" s="5" t="str">
        <f>IF(H2489="否","不适用",IF(AND(ISNUMBER(E2489),ISNUMBER(F2489)),IF(I2489&gt;规则与名单!$B$2,"是","否"),"未判定"))</f>
        <v>不适用</v>
      </c>
      <c r="K2489" s="5" t="str">
        <f t="shared" si="153"/>
        <v>非测试日纯氢</v>
      </c>
      <c r="L2489" s="6">
        <f t="shared" si="154"/>
        <v>227.3</v>
      </c>
      <c r="M2489" s="5">
        <f t="shared" si="155"/>
        <v>0</v>
      </c>
      <c r="N2489" s="5" t="s">
        <v>10809</v>
      </c>
      <c r="O2489" s="5" t="s">
        <v>10810</v>
      </c>
      <c r="P2489" s="5" t="s">
        <v>10811</v>
      </c>
    </row>
    <row r="2490" ht="19" customHeight="1" spans="1:16">
      <c r="A2490" s="5">
        <v>101</v>
      </c>
      <c r="B2490" s="5" t="s">
        <v>326</v>
      </c>
      <c r="C2490" s="5" t="s">
        <v>253</v>
      </c>
      <c r="D2490" s="8" t="s">
        <v>333</v>
      </c>
      <c r="E2490" s="6">
        <v>278</v>
      </c>
      <c r="F2490" s="6">
        <v>271.6</v>
      </c>
      <c r="G2490" s="6">
        <v>247.5</v>
      </c>
      <c r="H2490" s="5" t="s">
        <v>120</v>
      </c>
      <c r="I2490" s="6">
        <f t="shared" si="152"/>
        <v>6.39999999999998</v>
      </c>
      <c r="J2490" s="5" t="str">
        <f>IF(H2490="否","不适用",IF(AND(ISNUMBER(E2490),ISNUMBER(F2490)),IF(I2490&gt;规则与名单!$B$2,"是","否"),"未判定"))</f>
        <v>不适用</v>
      </c>
      <c r="K2490" s="5" t="str">
        <f t="shared" si="153"/>
        <v>非测试日纯氢</v>
      </c>
      <c r="L2490" s="6">
        <f t="shared" si="154"/>
        <v>247.5</v>
      </c>
      <c r="M2490" s="5">
        <f t="shared" si="155"/>
        <v>0</v>
      </c>
      <c r="N2490" s="5" t="s">
        <v>10812</v>
      </c>
      <c r="O2490" s="5" t="s">
        <v>10813</v>
      </c>
      <c r="P2490" s="5" t="s">
        <v>10814</v>
      </c>
    </row>
    <row r="2491" ht="19" customHeight="1" spans="1:16">
      <c r="A2491" s="5">
        <v>101</v>
      </c>
      <c r="B2491" s="5" t="s">
        <v>326</v>
      </c>
      <c r="C2491" s="5" t="s">
        <v>253</v>
      </c>
      <c r="D2491" s="8" t="s">
        <v>175</v>
      </c>
      <c r="E2491" s="6">
        <v>238.2</v>
      </c>
      <c r="F2491" s="6">
        <v>237.9</v>
      </c>
      <c r="G2491" s="6">
        <v>238.1</v>
      </c>
      <c r="H2491" s="5" t="s">
        <v>120</v>
      </c>
      <c r="I2491" s="6">
        <f t="shared" si="152"/>
        <v>0.299999999999983</v>
      </c>
      <c r="J2491" s="5" t="str">
        <f>IF(H2491="否","不适用",IF(AND(ISNUMBER(E2491),ISNUMBER(F2491)),IF(I2491&gt;规则与名单!$B$2,"是","否"),"未判定"))</f>
        <v>不适用</v>
      </c>
      <c r="K2491" s="5" t="str">
        <f t="shared" si="153"/>
        <v>非测试日纯氢</v>
      </c>
      <c r="L2491" s="6">
        <f t="shared" si="154"/>
        <v>238.1</v>
      </c>
      <c r="M2491" s="5">
        <f t="shared" si="155"/>
        <v>0</v>
      </c>
      <c r="N2491" s="5" t="s">
        <v>10815</v>
      </c>
      <c r="O2491" s="5" t="s">
        <v>10816</v>
      </c>
      <c r="P2491" s="5" t="s">
        <v>10817</v>
      </c>
    </row>
    <row r="2492" ht="19" customHeight="1" spans="1:16">
      <c r="A2492" s="5">
        <v>101</v>
      </c>
      <c r="B2492" s="5" t="s">
        <v>326</v>
      </c>
      <c r="C2492" s="5" t="s">
        <v>253</v>
      </c>
      <c r="D2492" s="8" t="s">
        <v>3402</v>
      </c>
      <c r="E2492" s="6">
        <v>15.5</v>
      </c>
      <c r="F2492" s="6">
        <v>15.1</v>
      </c>
      <c r="G2492" s="6">
        <v>15.5</v>
      </c>
      <c r="H2492" s="5" t="s">
        <v>120</v>
      </c>
      <c r="I2492" s="6">
        <f t="shared" si="152"/>
        <v>0.4</v>
      </c>
      <c r="J2492" s="5" t="str">
        <f>IF(H2492="否","不适用",IF(AND(ISNUMBER(E2492),ISNUMBER(F2492)),IF(I2492&gt;规则与名单!$B$2,"是","否"),"未判定"))</f>
        <v>不适用</v>
      </c>
      <c r="K2492" s="5" t="str">
        <f t="shared" si="153"/>
        <v>非测试日纯氢</v>
      </c>
      <c r="L2492" s="6">
        <f t="shared" si="154"/>
        <v>15.5</v>
      </c>
      <c r="M2492" s="5">
        <f t="shared" si="155"/>
        <v>0</v>
      </c>
      <c r="N2492" s="5" t="s">
        <v>10818</v>
      </c>
      <c r="O2492" s="5" t="s">
        <v>10819</v>
      </c>
      <c r="P2492" s="5" t="s">
        <v>10820</v>
      </c>
    </row>
    <row r="2493" ht="19" customHeight="1" spans="1:16">
      <c r="A2493" s="5">
        <v>101</v>
      </c>
      <c r="B2493" s="5" t="s">
        <v>326</v>
      </c>
      <c r="C2493" s="5" t="s">
        <v>253</v>
      </c>
      <c r="D2493" s="8" t="s">
        <v>487</v>
      </c>
      <c r="E2493" s="6">
        <v>182.9</v>
      </c>
      <c r="F2493" s="6">
        <v>248.6</v>
      </c>
      <c r="G2493" s="6">
        <v>119.5</v>
      </c>
      <c r="H2493" s="5" t="s">
        <v>120</v>
      </c>
      <c r="I2493" s="6">
        <f t="shared" si="152"/>
        <v>-65.7</v>
      </c>
      <c r="J2493" s="5" t="str">
        <f>IF(H2493="否","不适用",IF(AND(ISNUMBER(E2493),ISNUMBER(F2493)),IF(I2493&gt;规则与名单!$B$2,"是","否"),"未判定"))</f>
        <v>不适用</v>
      </c>
      <c r="K2493" s="5" t="str">
        <f t="shared" si="153"/>
        <v>非测试日纯氢</v>
      </c>
      <c r="L2493" s="6">
        <f t="shared" si="154"/>
        <v>119.5</v>
      </c>
      <c r="M2493" s="5">
        <f t="shared" si="155"/>
        <v>0</v>
      </c>
      <c r="N2493" s="5" t="s">
        <v>10821</v>
      </c>
      <c r="O2493" s="5" t="s">
        <v>10822</v>
      </c>
      <c r="P2493" s="5" t="s">
        <v>10823</v>
      </c>
    </row>
    <row r="2494" ht="19" customHeight="1" spans="1:16">
      <c r="A2494" s="5">
        <v>101</v>
      </c>
      <c r="B2494" s="5" t="s">
        <v>326</v>
      </c>
      <c r="C2494" s="5" t="s">
        <v>253</v>
      </c>
      <c r="D2494" s="8" t="s">
        <v>121</v>
      </c>
      <c r="E2494" s="6">
        <v>356.3</v>
      </c>
      <c r="F2494" s="6">
        <v>289.1</v>
      </c>
      <c r="G2494" s="6">
        <v>264.7</v>
      </c>
      <c r="H2494" s="5" t="s">
        <v>120</v>
      </c>
      <c r="I2494" s="6">
        <f t="shared" si="152"/>
        <v>67.2</v>
      </c>
      <c r="J2494" s="5" t="str">
        <f>IF(H2494="否","不适用",IF(AND(ISNUMBER(E2494),ISNUMBER(F2494)),IF(I2494&gt;规则与名单!$B$2,"是","否"),"未判定"))</f>
        <v>不适用</v>
      </c>
      <c r="K2494" s="5" t="str">
        <f t="shared" si="153"/>
        <v>非测试日纯氢</v>
      </c>
      <c r="L2494" s="6">
        <f t="shared" si="154"/>
        <v>264.7</v>
      </c>
      <c r="M2494" s="5">
        <f t="shared" si="155"/>
        <v>0</v>
      </c>
      <c r="N2494" s="5" t="s">
        <v>10824</v>
      </c>
      <c r="O2494" s="5" t="s">
        <v>10825</v>
      </c>
      <c r="P2494" s="5" t="s">
        <v>10826</v>
      </c>
    </row>
    <row r="2495" ht="19" customHeight="1" spans="1:16">
      <c r="A2495" s="5">
        <v>101</v>
      </c>
      <c r="B2495" s="5" t="s">
        <v>326</v>
      </c>
      <c r="C2495" s="5" t="s">
        <v>253</v>
      </c>
      <c r="D2495" s="8" t="s">
        <v>170</v>
      </c>
      <c r="E2495" s="6">
        <v>242.4</v>
      </c>
      <c r="F2495" s="6">
        <v>241.1</v>
      </c>
      <c r="G2495" s="6">
        <v>215.4</v>
      </c>
      <c r="H2495" s="5" t="s">
        <v>120</v>
      </c>
      <c r="I2495" s="6">
        <f t="shared" si="152"/>
        <v>1.30000000000001</v>
      </c>
      <c r="J2495" s="5" t="str">
        <f>IF(H2495="否","不适用",IF(AND(ISNUMBER(E2495),ISNUMBER(F2495)),IF(I2495&gt;规则与名单!$B$2,"是","否"),"未判定"))</f>
        <v>不适用</v>
      </c>
      <c r="K2495" s="5" t="str">
        <f t="shared" si="153"/>
        <v>非测试日纯氢</v>
      </c>
      <c r="L2495" s="6">
        <f t="shared" si="154"/>
        <v>215.4</v>
      </c>
      <c r="M2495" s="5">
        <f t="shared" si="155"/>
        <v>0</v>
      </c>
      <c r="N2495" s="5" t="s">
        <v>10827</v>
      </c>
      <c r="O2495" s="5" t="s">
        <v>10828</v>
      </c>
      <c r="P2495" s="5" t="s">
        <v>10829</v>
      </c>
    </row>
    <row r="2496" ht="19" customHeight="1" spans="1:16">
      <c r="A2496" s="5">
        <v>101</v>
      </c>
      <c r="B2496" s="5" t="s">
        <v>326</v>
      </c>
      <c r="C2496" s="5" t="s">
        <v>253</v>
      </c>
      <c r="D2496" s="8" t="s">
        <v>644</v>
      </c>
      <c r="E2496" s="6">
        <v>239</v>
      </c>
      <c r="F2496" s="6">
        <v>238.7</v>
      </c>
      <c r="G2496" s="6">
        <v>222.2</v>
      </c>
      <c r="H2496" s="5" t="s">
        <v>120</v>
      </c>
      <c r="I2496" s="6">
        <f t="shared" si="152"/>
        <v>0.300000000000011</v>
      </c>
      <c r="J2496" s="5" t="str">
        <f>IF(H2496="否","不适用",IF(AND(ISNUMBER(E2496),ISNUMBER(F2496)),IF(I2496&gt;规则与名单!$B$2,"是","否"),"未判定"))</f>
        <v>不适用</v>
      </c>
      <c r="K2496" s="5" t="str">
        <f t="shared" si="153"/>
        <v>非测试日纯氢</v>
      </c>
      <c r="L2496" s="6">
        <f t="shared" si="154"/>
        <v>222.2</v>
      </c>
      <c r="M2496" s="5">
        <f t="shared" si="155"/>
        <v>0</v>
      </c>
      <c r="N2496" s="5" t="s">
        <v>10830</v>
      </c>
      <c r="O2496" s="5" t="s">
        <v>10831</v>
      </c>
      <c r="P2496" s="5" t="s">
        <v>10832</v>
      </c>
    </row>
    <row r="2497" ht="19" customHeight="1" spans="1:16">
      <c r="A2497" s="5">
        <v>101</v>
      </c>
      <c r="B2497" s="5" t="s">
        <v>326</v>
      </c>
      <c r="C2497" s="5" t="s">
        <v>253</v>
      </c>
      <c r="D2497" s="8" t="s">
        <v>3418</v>
      </c>
      <c r="E2497" s="6"/>
      <c r="F2497" s="6">
        <v>0</v>
      </c>
      <c r="G2497" s="6"/>
      <c r="H2497" s="5" t="s">
        <v>120</v>
      </c>
      <c r="I2497" s="6" t="str">
        <f t="shared" si="152"/>
        <v/>
      </c>
      <c r="J2497" s="5" t="str">
        <f>IF(H2497="否","不适用",IF(AND(ISNUMBER(E2497),ISNUMBER(F2497)),IF(I2497&gt;规则与名单!$B$2,"是","否"),"未判定"))</f>
        <v>不适用</v>
      </c>
      <c r="K2497" s="5" t="str">
        <f t="shared" si="153"/>
        <v>缺失</v>
      </c>
      <c r="L2497" s="6" t="str">
        <f t="shared" si="154"/>
        <v/>
      </c>
      <c r="M2497" s="5">
        <f t="shared" si="155"/>
        <v>1</v>
      </c>
      <c r="N2497" s="5" t="s">
        <v>10833</v>
      </c>
      <c r="O2497" s="5" t="s">
        <v>10834</v>
      </c>
      <c r="P2497" s="5" t="s">
        <v>10835</v>
      </c>
    </row>
    <row r="2498" ht="19" customHeight="1" spans="1:16">
      <c r="A2498" s="5">
        <v>101</v>
      </c>
      <c r="B2498" s="5" t="s">
        <v>326</v>
      </c>
      <c r="C2498" s="5" t="s">
        <v>253</v>
      </c>
      <c r="D2498" s="8" t="s">
        <v>3422</v>
      </c>
      <c r="E2498" s="6">
        <v>250.9</v>
      </c>
      <c r="F2498" s="6">
        <v>251</v>
      </c>
      <c r="G2498" s="6">
        <v>249.5</v>
      </c>
      <c r="H2498" s="5" t="s">
        <v>120</v>
      </c>
      <c r="I2498" s="6">
        <f t="shared" ref="I2498:I2561" si="156">IF(AND(ISNUMBER(E2498),ISNUMBER(F2498)),E2498-F2498,"")</f>
        <v>-0.0999999999999943</v>
      </c>
      <c r="J2498" s="5" t="str">
        <f>IF(H2498="否","不适用",IF(AND(ISNUMBER(E2498),ISNUMBER(F2498)),IF(I2498&gt;规则与名单!$B$2,"是","否"),"未判定"))</f>
        <v>不适用</v>
      </c>
      <c r="K2498" s="5" t="str">
        <f t="shared" ref="K2498:K2561" si="157">IF(J2498="是",IF(ISNUMBER(F2498),"测试日GPS","缺失"),IF(ISNUMBER(G2498),"非测试日纯氢",IF(AND(H2498="是",J2498="未判定"),IF(ISNUMBER(F2498),"测试名单无纯氢GPS","缺失"),IF(ISNUMBER(E2498),"非测试日仪表","缺失"))))</f>
        <v>非测试日纯氢</v>
      </c>
      <c r="L2498" s="6">
        <f t="shared" ref="L2498:L2561" si="158">IF(K2498="缺失","",IF(K2498="非测试日纯氢",G2498,IF(K2498="非测试日仪表",E2498,F2498)))</f>
        <v>249.5</v>
      </c>
      <c r="M2498" s="5">
        <f t="shared" ref="M2498:M2561" si="159">IF(K2498="缺失",1,0)</f>
        <v>0</v>
      </c>
      <c r="N2498" s="5" t="s">
        <v>10836</v>
      </c>
      <c r="O2498" s="5" t="s">
        <v>10837</v>
      </c>
      <c r="P2498" s="5" t="s">
        <v>10838</v>
      </c>
    </row>
    <row r="2499" ht="19" customHeight="1" spans="1:16">
      <c r="A2499" s="5">
        <v>101</v>
      </c>
      <c r="B2499" s="5" t="s">
        <v>326</v>
      </c>
      <c r="C2499" s="5" t="s">
        <v>253</v>
      </c>
      <c r="D2499" s="8" t="s">
        <v>336</v>
      </c>
      <c r="E2499" s="6">
        <v>237.4</v>
      </c>
      <c r="F2499" s="6">
        <v>237.6</v>
      </c>
      <c r="G2499" s="6">
        <v>229.5</v>
      </c>
      <c r="H2499" s="5" t="s">
        <v>120</v>
      </c>
      <c r="I2499" s="6">
        <f t="shared" si="156"/>
        <v>-0.199999999999989</v>
      </c>
      <c r="J2499" s="5" t="str">
        <f>IF(H2499="否","不适用",IF(AND(ISNUMBER(E2499),ISNUMBER(F2499)),IF(I2499&gt;规则与名单!$B$2,"是","否"),"未判定"))</f>
        <v>不适用</v>
      </c>
      <c r="K2499" s="5" t="str">
        <f t="shared" si="157"/>
        <v>非测试日纯氢</v>
      </c>
      <c r="L2499" s="6">
        <f t="shared" si="158"/>
        <v>229.5</v>
      </c>
      <c r="M2499" s="5">
        <f t="shared" si="159"/>
        <v>0</v>
      </c>
      <c r="N2499" s="5" t="s">
        <v>10839</v>
      </c>
      <c r="O2499" s="5" t="s">
        <v>10840</v>
      </c>
      <c r="P2499" s="5" t="s">
        <v>10841</v>
      </c>
    </row>
    <row r="2500" ht="19" customHeight="1" spans="1:16">
      <c r="A2500" s="5">
        <v>101</v>
      </c>
      <c r="B2500" s="5" t="s">
        <v>326</v>
      </c>
      <c r="C2500" s="5" t="s">
        <v>253</v>
      </c>
      <c r="D2500" s="8" t="s">
        <v>653</v>
      </c>
      <c r="E2500" s="6">
        <v>236.7</v>
      </c>
      <c r="F2500" s="6">
        <v>237.7</v>
      </c>
      <c r="G2500" s="6">
        <v>211.6</v>
      </c>
      <c r="H2500" s="5" t="s">
        <v>120</v>
      </c>
      <c r="I2500" s="6">
        <f t="shared" si="156"/>
        <v>-1</v>
      </c>
      <c r="J2500" s="5" t="str">
        <f>IF(H2500="否","不适用",IF(AND(ISNUMBER(E2500),ISNUMBER(F2500)),IF(I2500&gt;规则与名单!$B$2,"是","否"),"未判定"))</f>
        <v>不适用</v>
      </c>
      <c r="K2500" s="5" t="str">
        <f t="shared" si="157"/>
        <v>非测试日纯氢</v>
      </c>
      <c r="L2500" s="6">
        <f t="shared" si="158"/>
        <v>211.6</v>
      </c>
      <c r="M2500" s="5">
        <f t="shared" si="159"/>
        <v>0</v>
      </c>
      <c r="N2500" s="5" t="s">
        <v>10842</v>
      </c>
      <c r="O2500" s="5" t="s">
        <v>10843</v>
      </c>
      <c r="P2500" s="5" t="s">
        <v>10844</v>
      </c>
    </row>
    <row r="2501" ht="19" customHeight="1" spans="1:16">
      <c r="A2501" s="5">
        <v>101</v>
      </c>
      <c r="B2501" s="5" t="s">
        <v>326</v>
      </c>
      <c r="C2501" s="5" t="s">
        <v>253</v>
      </c>
      <c r="D2501" s="8" t="s">
        <v>140</v>
      </c>
      <c r="E2501" s="6">
        <v>245.7</v>
      </c>
      <c r="F2501" s="6">
        <v>245.7</v>
      </c>
      <c r="G2501" s="6">
        <v>245.7</v>
      </c>
      <c r="H2501" s="5" t="s">
        <v>120</v>
      </c>
      <c r="I2501" s="6">
        <f t="shared" si="156"/>
        <v>0</v>
      </c>
      <c r="J2501" s="5" t="str">
        <f>IF(H2501="否","不适用",IF(AND(ISNUMBER(E2501),ISNUMBER(F2501)),IF(I2501&gt;规则与名单!$B$2,"是","否"),"未判定"))</f>
        <v>不适用</v>
      </c>
      <c r="K2501" s="5" t="str">
        <f t="shared" si="157"/>
        <v>非测试日纯氢</v>
      </c>
      <c r="L2501" s="6">
        <f t="shared" si="158"/>
        <v>245.7</v>
      </c>
      <c r="M2501" s="5">
        <f t="shared" si="159"/>
        <v>0</v>
      </c>
      <c r="N2501" s="5" t="s">
        <v>10845</v>
      </c>
      <c r="O2501" s="5" t="s">
        <v>10846</v>
      </c>
      <c r="P2501" s="5" t="s">
        <v>10847</v>
      </c>
    </row>
    <row r="2502" ht="19" customHeight="1" spans="1:16">
      <c r="A2502" s="5">
        <v>101</v>
      </c>
      <c r="B2502" s="5" t="s">
        <v>326</v>
      </c>
      <c r="C2502" s="5" t="s">
        <v>253</v>
      </c>
      <c r="D2502" s="8" t="s">
        <v>115</v>
      </c>
      <c r="E2502" s="6">
        <v>237.2</v>
      </c>
      <c r="F2502" s="6">
        <v>236.7</v>
      </c>
      <c r="G2502" s="6">
        <v>237.2</v>
      </c>
      <c r="H2502" s="5" t="s">
        <v>120</v>
      </c>
      <c r="I2502" s="6">
        <f t="shared" si="156"/>
        <v>0.5</v>
      </c>
      <c r="J2502" s="5" t="str">
        <f>IF(H2502="否","不适用",IF(AND(ISNUMBER(E2502),ISNUMBER(F2502)),IF(I2502&gt;规则与名单!$B$2,"是","否"),"未判定"))</f>
        <v>不适用</v>
      </c>
      <c r="K2502" s="5" t="str">
        <f t="shared" si="157"/>
        <v>非测试日纯氢</v>
      </c>
      <c r="L2502" s="6">
        <f t="shared" si="158"/>
        <v>237.2</v>
      </c>
      <c r="M2502" s="5">
        <f t="shared" si="159"/>
        <v>0</v>
      </c>
      <c r="N2502" s="5" t="s">
        <v>10848</v>
      </c>
      <c r="O2502" s="5" t="s">
        <v>10849</v>
      </c>
      <c r="P2502" s="5" t="s">
        <v>10850</v>
      </c>
    </row>
    <row r="2503" ht="19" customHeight="1" spans="1:16">
      <c r="A2503" s="5">
        <v>102</v>
      </c>
      <c r="B2503" s="5" t="s">
        <v>330</v>
      </c>
      <c r="C2503" s="5" t="s">
        <v>253</v>
      </c>
      <c r="D2503" s="8" t="s">
        <v>333</v>
      </c>
      <c r="E2503" s="6">
        <v>128.8</v>
      </c>
      <c r="F2503" s="6">
        <v>129.6</v>
      </c>
      <c r="G2503" s="6">
        <v>128.4</v>
      </c>
      <c r="H2503" s="5" t="s">
        <v>120</v>
      </c>
      <c r="I2503" s="6">
        <f t="shared" si="156"/>
        <v>-0.799999999999983</v>
      </c>
      <c r="J2503" s="5" t="str">
        <f>IF(H2503="否","不适用",IF(AND(ISNUMBER(E2503),ISNUMBER(F2503)),IF(I2503&gt;规则与名单!$B$2,"是","否"),"未判定"))</f>
        <v>不适用</v>
      </c>
      <c r="K2503" s="5" t="str">
        <f t="shared" si="157"/>
        <v>非测试日纯氢</v>
      </c>
      <c r="L2503" s="6">
        <f t="shared" si="158"/>
        <v>128.4</v>
      </c>
      <c r="M2503" s="5">
        <f t="shared" si="159"/>
        <v>0</v>
      </c>
      <c r="N2503" s="5" t="s">
        <v>10851</v>
      </c>
      <c r="O2503" s="5" t="s">
        <v>10852</v>
      </c>
      <c r="P2503" s="5" t="s">
        <v>10853</v>
      </c>
    </row>
    <row r="2504" ht="19" customHeight="1" spans="1:16">
      <c r="A2504" s="5">
        <v>102</v>
      </c>
      <c r="B2504" s="5" t="s">
        <v>330</v>
      </c>
      <c r="C2504" s="5" t="s">
        <v>253</v>
      </c>
      <c r="D2504" s="8" t="s">
        <v>175</v>
      </c>
      <c r="E2504" s="6">
        <v>72.5</v>
      </c>
      <c r="F2504" s="6">
        <v>72.2</v>
      </c>
      <c r="G2504" s="6">
        <v>72.4</v>
      </c>
      <c r="H2504" s="5" t="s">
        <v>120</v>
      </c>
      <c r="I2504" s="6">
        <f t="shared" si="156"/>
        <v>0.299999999999997</v>
      </c>
      <c r="J2504" s="5" t="str">
        <f>IF(H2504="否","不适用",IF(AND(ISNUMBER(E2504),ISNUMBER(F2504)),IF(I2504&gt;规则与名单!$B$2,"是","否"),"未判定"))</f>
        <v>不适用</v>
      </c>
      <c r="K2504" s="5" t="str">
        <f t="shared" si="157"/>
        <v>非测试日纯氢</v>
      </c>
      <c r="L2504" s="6">
        <f t="shared" si="158"/>
        <v>72.4</v>
      </c>
      <c r="M2504" s="5">
        <f t="shared" si="159"/>
        <v>0</v>
      </c>
      <c r="N2504" s="5" t="s">
        <v>10854</v>
      </c>
      <c r="O2504" s="5" t="s">
        <v>10855</v>
      </c>
      <c r="P2504" s="5" t="s">
        <v>10856</v>
      </c>
    </row>
    <row r="2505" ht="19" customHeight="1" spans="1:16">
      <c r="A2505" s="5">
        <v>102</v>
      </c>
      <c r="B2505" s="5" t="s">
        <v>330</v>
      </c>
      <c r="C2505" s="5" t="s">
        <v>253</v>
      </c>
      <c r="D2505" s="8" t="s">
        <v>3402</v>
      </c>
      <c r="E2505" s="6">
        <v>246.1</v>
      </c>
      <c r="F2505" s="6">
        <v>251.3</v>
      </c>
      <c r="G2505" s="6">
        <v>244.2</v>
      </c>
      <c r="H2505" s="5" t="s">
        <v>120</v>
      </c>
      <c r="I2505" s="6">
        <f t="shared" si="156"/>
        <v>-5.20000000000002</v>
      </c>
      <c r="J2505" s="5" t="str">
        <f>IF(H2505="否","不适用",IF(AND(ISNUMBER(E2505),ISNUMBER(F2505)),IF(I2505&gt;规则与名单!$B$2,"是","否"),"未判定"))</f>
        <v>不适用</v>
      </c>
      <c r="K2505" s="5" t="str">
        <f t="shared" si="157"/>
        <v>非测试日纯氢</v>
      </c>
      <c r="L2505" s="6">
        <f t="shared" si="158"/>
        <v>244.2</v>
      </c>
      <c r="M2505" s="5">
        <f t="shared" si="159"/>
        <v>0</v>
      </c>
      <c r="N2505" s="5" t="s">
        <v>10857</v>
      </c>
      <c r="O2505" s="5" t="s">
        <v>10858</v>
      </c>
      <c r="P2505" s="5" t="s">
        <v>10859</v>
      </c>
    </row>
    <row r="2506" ht="19" customHeight="1" spans="1:16">
      <c r="A2506" s="5">
        <v>102</v>
      </c>
      <c r="B2506" s="5" t="s">
        <v>330</v>
      </c>
      <c r="C2506" s="5" t="s">
        <v>253</v>
      </c>
      <c r="D2506" s="8" t="s">
        <v>487</v>
      </c>
      <c r="E2506" s="6">
        <v>270.3</v>
      </c>
      <c r="F2506" s="6">
        <v>278.9</v>
      </c>
      <c r="G2506" s="6">
        <v>227.3</v>
      </c>
      <c r="H2506" s="5" t="s">
        <v>120</v>
      </c>
      <c r="I2506" s="6">
        <f t="shared" si="156"/>
        <v>-8.59999999999997</v>
      </c>
      <c r="J2506" s="5" t="str">
        <f>IF(H2506="否","不适用",IF(AND(ISNUMBER(E2506),ISNUMBER(F2506)),IF(I2506&gt;规则与名单!$B$2,"是","否"),"未判定"))</f>
        <v>不适用</v>
      </c>
      <c r="K2506" s="5" t="str">
        <f t="shared" si="157"/>
        <v>非测试日纯氢</v>
      </c>
      <c r="L2506" s="6">
        <f t="shared" si="158"/>
        <v>227.3</v>
      </c>
      <c r="M2506" s="5">
        <f t="shared" si="159"/>
        <v>0</v>
      </c>
      <c r="N2506" s="5" t="s">
        <v>10860</v>
      </c>
      <c r="O2506" s="5" t="s">
        <v>10861</v>
      </c>
      <c r="P2506" s="5" t="s">
        <v>10862</v>
      </c>
    </row>
    <row r="2507" ht="19" customHeight="1" spans="1:16">
      <c r="A2507" s="5">
        <v>102</v>
      </c>
      <c r="B2507" s="5" t="s">
        <v>330</v>
      </c>
      <c r="C2507" s="5" t="s">
        <v>253</v>
      </c>
      <c r="D2507" s="8" t="s">
        <v>121</v>
      </c>
      <c r="E2507" s="6">
        <v>173.2</v>
      </c>
      <c r="F2507" s="6">
        <v>174.8</v>
      </c>
      <c r="G2507" s="6">
        <v>150.2</v>
      </c>
      <c r="H2507" s="5" t="s">
        <v>120</v>
      </c>
      <c r="I2507" s="6">
        <f t="shared" si="156"/>
        <v>-1.60000000000002</v>
      </c>
      <c r="J2507" s="5" t="str">
        <f>IF(H2507="否","不适用",IF(AND(ISNUMBER(E2507),ISNUMBER(F2507)),IF(I2507&gt;规则与名单!$B$2,"是","否"),"未判定"))</f>
        <v>不适用</v>
      </c>
      <c r="K2507" s="5" t="str">
        <f t="shared" si="157"/>
        <v>非测试日纯氢</v>
      </c>
      <c r="L2507" s="6">
        <f t="shared" si="158"/>
        <v>150.2</v>
      </c>
      <c r="M2507" s="5">
        <f t="shared" si="159"/>
        <v>0</v>
      </c>
      <c r="N2507" s="5" t="s">
        <v>10863</v>
      </c>
      <c r="O2507" s="5" t="s">
        <v>10864</v>
      </c>
      <c r="P2507" s="5" t="s">
        <v>10865</v>
      </c>
    </row>
    <row r="2508" ht="19" customHeight="1" spans="1:16">
      <c r="A2508" s="5">
        <v>102</v>
      </c>
      <c r="B2508" s="5" t="s">
        <v>330</v>
      </c>
      <c r="C2508" s="5" t="s">
        <v>253</v>
      </c>
      <c r="D2508" s="8" t="s">
        <v>170</v>
      </c>
      <c r="E2508" s="6">
        <v>107.7</v>
      </c>
      <c r="F2508" s="6">
        <v>110.6</v>
      </c>
      <c r="G2508" s="6">
        <v>87.2</v>
      </c>
      <c r="H2508" s="5" t="s">
        <v>120</v>
      </c>
      <c r="I2508" s="6">
        <f t="shared" si="156"/>
        <v>-2.89999999999999</v>
      </c>
      <c r="J2508" s="5" t="str">
        <f>IF(H2508="否","不适用",IF(AND(ISNUMBER(E2508),ISNUMBER(F2508)),IF(I2508&gt;规则与名单!$B$2,"是","否"),"未判定"))</f>
        <v>不适用</v>
      </c>
      <c r="K2508" s="5" t="str">
        <f t="shared" si="157"/>
        <v>非测试日纯氢</v>
      </c>
      <c r="L2508" s="6">
        <f t="shared" si="158"/>
        <v>87.2</v>
      </c>
      <c r="M2508" s="5">
        <f t="shared" si="159"/>
        <v>0</v>
      </c>
      <c r="N2508" s="5" t="s">
        <v>10866</v>
      </c>
      <c r="O2508" s="5" t="s">
        <v>10867</v>
      </c>
      <c r="P2508" s="5" t="s">
        <v>10868</v>
      </c>
    </row>
    <row r="2509" ht="19" customHeight="1" spans="1:16">
      <c r="A2509" s="5">
        <v>102</v>
      </c>
      <c r="B2509" s="5" t="s">
        <v>330</v>
      </c>
      <c r="C2509" s="5" t="s">
        <v>253</v>
      </c>
      <c r="D2509" s="8" t="s">
        <v>644</v>
      </c>
      <c r="E2509" s="6">
        <v>266.3</v>
      </c>
      <c r="F2509" s="6">
        <v>269.9</v>
      </c>
      <c r="G2509" s="6">
        <v>262.9</v>
      </c>
      <c r="H2509" s="5" t="s">
        <v>120</v>
      </c>
      <c r="I2509" s="6">
        <f t="shared" si="156"/>
        <v>-3.59999999999997</v>
      </c>
      <c r="J2509" s="5" t="str">
        <f>IF(H2509="否","不适用",IF(AND(ISNUMBER(E2509),ISNUMBER(F2509)),IF(I2509&gt;规则与名单!$B$2,"是","否"),"未判定"))</f>
        <v>不适用</v>
      </c>
      <c r="K2509" s="5" t="str">
        <f t="shared" si="157"/>
        <v>非测试日纯氢</v>
      </c>
      <c r="L2509" s="6">
        <f t="shared" si="158"/>
        <v>262.9</v>
      </c>
      <c r="M2509" s="5">
        <f t="shared" si="159"/>
        <v>0</v>
      </c>
      <c r="N2509" s="5" t="s">
        <v>10869</v>
      </c>
      <c r="O2509" s="5" t="s">
        <v>10870</v>
      </c>
      <c r="P2509" s="5" t="s">
        <v>10871</v>
      </c>
    </row>
    <row r="2510" ht="19" customHeight="1" spans="1:16">
      <c r="A2510" s="5">
        <v>102</v>
      </c>
      <c r="B2510" s="5" t="s">
        <v>330</v>
      </c>
      <c r="C2510" s="5" t="s">
        <v>253</v>
      </c>
      <c r="D2510" s="8" t="s">
        <v>3418</v>
      </c>
      <c r="E2510" s="6">
        <v>75.1</v>
      </c>
      <c r="F2510" s="6">
        <v>75.2</v>
      </c>
      <c r="G2510" s="6">
        <v>74.8</v>
      </c>
      <c r="H2510" s="5" t="s">
        <v>120</v>
      </c>
      <c r="I2510" s="6">
        <f t="shared" si="156"/>
        <v>-0.100000000000009</v>
      </c>
      <c r="J2510" s="5" t="str">
        <f>IF(H2510="否","不适用",IF(AND(ISNUMBER(E2510),ISNUMBER(F2510)),IF(I2510&gt;规则与名单!$B$2,"是","否"),"未判定"))</f>
        <v>不适用</v>
      </c>
      <c r="K2510" s="5" t="str">
        <f t="shared" si="157"/>
        <v>非测试日纯氢</v>
      </c>
      <c r="L2510" s="6">
        <f t="shared" si="158"/>
        <v>74.8</v>
      </c>
      <c r="M2510" s="5">
        <f t="shared" si="159"/>
        <v>0</v>
      </c>
      <c r="N2510" s="5" t="s">
        <v>10872</v>
      </c>
      <c r="O2510" s="5" t="s">
        <v>10873</v>
      </c>
      <c r="P2510" s="5" t="s">
        <v>10874</v>
      </c>
    </row>
    <row r="2511" ht="19" customHeight="1" spans="1:16">
      <c r="A2511" s="5">
        <v>102</v>
      </c>
      <c r="B2511" s="5" t="s">
        <v>330</v>
      </c>
      <c r="C2511" s="5" t="s">
        <v>253</v>
      </c>
      <c r="D2511" s="8" t="s">
        <v>3422</v>
      </c>
      <c r="E2511" s="6">
        <v>185.3</v>
      </c>
      <c r="F2511" s="6">
        <v>188.6</v>
      </c>
      <c r="G2511" s="6">
        <v>185.2</v>
      </c>
      <c r="H2511" s="5" t="s">
        <v>120</v>
      </c>
      <c r="I2511" s="6">
        <f t="shared" si="156"/>
        <v>-3.29999999999998</v>
      </c>
      <c r="J2511" s="5" t="str">
        <f>IF(H2511="否","不适用",IF(AND(ISNUMBER(E2511),ISNUMBER(F2511)),IF(I2511&gt;规则与名单!$B$2,"是","否"),"未判定"))</f>
        <v>不适用</v>
      </c>
      <c r="K2511" s="5" t="str">
        <f t="shared" si="157"/>
        <v>非测试日纯氢</v>
      </c>
      <c r="L2511" s="6">
        <f t="shared" si="158"/>
        <v>185.2</v>
      </c>
      <c r="M2511" s="5">
        <f t="shared" si="159"/>
        <v>0</v>
      </c>
      <c r="N2511" s="5" t="s">
        <v>10875</v>
      </c>
      <c r="O2511" s="5" t="s">
        <v>10876</v>
      </c>
      <c r="P2511" s="5" t="s">
        <v>10877</v>
      </c>
    </row>
    <row r="2512" ht="19" customHeight="1" spans="1:16">
      <c r="A2512" s="5">
        <v>102</v>
      </c>
      <c r="B2512" s="5" t="s">
        <v>330</v>
      </c>
      <c r="C2512" s="5" t="s">
        <v>253</v>
      </c>
      <c r="D2512" s="8" t="s">
        <v>336</v>
      </c>
      <c r="E2512" s="6">
        <v>65.9</v>
      </c>
      <c r="F2512" s="6">
        <v>67.2</v>
      </c>
      <c r="G2512" s="6">
        <v>65.9</v>
      </c>
      <c r="H2512" s="5" t="s">
        <v>120</v>
      </c>
      <c r="I2512" s="6">
        <f t="shared" si="156"/>
        <v>-1.3</v>
      </c>
      <c r="J2512" s="5" t="str">
        <f>IF(H2512="否","不适用",IF(AND(ISNUMBER(E2512),ISNUMBER(F2512)),IF(I2512&gt;规则与名单!$B$2,"是","否"),"未判定"))</f>
        <v>不适用</v>
      </c>
      <c r="K2512" s="5" t="str">
        <f t="shared" si="157"/>
        <v>非测试日纯氢</v>
      </c>
      <c r="L2512" s="6">
        <f t="shared" si="158"/>
        <v>65.9</v>
      </c>
      <c r="M2512" s="5">
        <f t="shared" si="159"/>
        <v>0</v>
      </c>
      <c r="N2512" s="5" t="s">
        <v>10878</v>
      </c>
      <c r="O2512" s="5" t="s">
        <v>10879</v>
      </c>
      <c r="P2512" s="5" t="s">
        <v>10880</v>
      </c>
    </row>
    <row r="2513" ht="19" customHeight="1" spans="1:16">
      <c r="A2513" s="5">
        <v>102</v>
      </c>
      <c r="B2513" s="5" t="s">
        <v>330</v>
      </c>
      <c r="C2513" s="5" t="s">
        <v>253</v>
      </c>
      <c r="D2513" s="8" t="s">
        <v>653</v>
      </c>
      <c r="E2513" s="6">
        <v>154.1</v>
      </c>
      <c r="F2513" s="6">
        <v>157.7</v>
      </c>
      <c r="G2513" s="6">
        <v>136.1</v>
      </c>
      <c r="H2513" s="5" t="s">
        <v>120</v>
      </c>
      <c r="I2513" s="6">
        <f t="shared" si="156"/>
        <v>-3.59999999999999</v>
      </c>
      <c r="J2513" s="5" t="str">
        <f>IF(H2513="否","不适用",IF(AND(ISNUMBER(E2513),ISNUMBER(F2513)),IF(I2513&gt;规则与名单!$B$2,"是","否"),"未判定"))</f>
        <v>不适用</v>
      </c>
      <c r="K2513" s="5" t="str">
        <f t="shared" si="157"/>
        <v>非测试日纯氢</v>
      </c>
      <c r="L2513" s="6">
        <f t="shared" si="158"/>
        <v>136.1</v>
      </c>
      <c r="M2513" s="5">
        <f t="shared" si="159"/>
        <v>0</v>
      </c>
      <c r="N2513" s="5" t="s">
        <v>10881</v>
      </c>
      <c r="O2513" s="5" t="s">
        <v>10882</v>
      </c>
      <c r="P2513" s="5" t="s">
        <v>10883</v>
      </c>
    </row>
    <row r="2514" ht="19" customHeight="1" spans="1:16">
      <c r="A2514" s="5">
        <v>102</v>
      </c>
      <c r="B2514" s="5" t="s">
        <v>330</v>
      </c>
      <c r="C2514" s="5" t="s">
        <v>253</v>
      </c>
      <c r="D2514" s="8" t="s">
        <v>140</v>
      </c>
      <c r="E2514" s="6">
        <v>94</v>
      </c>
      <c r="F2514" s="6">
        <v>96</v>
      </c>
      <c r="G2514" s="6">
        <v>94</v>
      </c>
      <c r="H2514" s="5" t="s">
        <v>120</v>
      </c>
      <c r="I2514" s="6">
        <f t="shared" si="156"/>
        <v>-2</v>
      </c>
      <c r="J2514" s="5" t="str">
        <f>IF(H2514="否","不适用",IF(AND(ISNUMBER(E2514),ISNUMBER(F2514)),IF(I2514&gt;规则与名单!$B$2,"是","否"),"未判定"))</f>
        <v>不适用</v>
      </c>
      <c r="K2514" s="5" t="str">
        <f t="shared" si="157"/>
        <v>非测试日纯氢</v>
      </c>
      <c r="L2514" s="6">
        <f t="shared" si="158"/>
        <v>94</v>
      </c>
      <c r="M2514" s="5">
        <f t="shared" si="159"/>
        <v>0</v>
      </c>
      <c r="N2514" s="5" t="s">
        <v>10884</v>
      </c>
      <c r="O2514" s="5" t="s">
        <v>10885</v>
      </c>
      <c r="P2514" s="5" t="s">
        <v>10886</v>
      </c>
    </row>
    <row r="2515" ht="19" customHeight="1" spans="1:16">
      <c r="A2515" s="5">
        <v>102</v>
      </c>
      <c r="B2515" s="5" t="s">
        <v>330</v>
      </c>
      <c r="C2515" s="5" t="s">
        <v>253</v>
      </c>
      <c r="D2515" s="8" t="s">
        <v>115</v>
      </c>
      <c r="E2515" s="6">
        <v>89</v>
      </c>
      <c r="F2515" s="6">
        <v>90.7</v>
      </c>
      <c r="G2515" s="6">
        <v>88.9</v>
      </c>
      <c r="H2515" s="5" t="s">
        <v>120</v>
      </c>
      <c r="I2515" s="6">
        <f t="shared" si="156"/>
        <v>-1.7</v>
      </c>
      <c r="J2515" s="5" t="str">
        <f>IF(H2515="否","不适用",IF(AND(ISNUMBER(E2515),ISNUMBER(F2515)),IF(I2515&gt;规则与名单!$B$2,"是","否"),"未判定"))</f>
        <v>不适用</v>
      </c>
      <c r="K2515" s="5" t="str">
        <f t="shared" si="157"/>
        <v>非测试日纯氢</v>
      </c>
      <c r="L2515" s="6">
        <f t="shared" si="158"/>
        <v>88.9</v>
      </c>
      <c r="M2515" s="5">
        <f t="shared" si="159"/>
        <v>0</v>
      </c>
      <c r="N2515" s="5" t="s">
        <v>10887</v>
      </c>
      <c r="O2515" s="5" t="s">
        <v>10888</v>
      </c>
      <c r="P2515" s="5" t="s">
        <v>10889</v>
      </c>
    </row>
    <row r="2516" ht="19" customHeight="1" spans="1:16">
      <c r="A2516" s="5">
        <v>103</v>
      </c>
      <c r="B2516" s="5" t="s">
        <v>334</v>
      </c>
      <c r="C2516" s="5" t="s">
        <v>253</v>
      </c>
      <c r="D2516" s="8" t="s">
        <v>114</v>
      </c>
      <c r="E2516" s="6">
        <v>214.2</v>
      </c>
      <c r="F2516" s="6">
        <v>137.1</v>
      </c>
      <c r="G2516" s="6">
        <v>131.7</v>
      </c>
      <c r="H2516" s="5" t="s">
        <v>120</v>
      </c>
      <c r="I2516" s="6">
        <f t="shared" si="156"/>
        <v>77.1</v>
      </c>
      <c r="J2516" s="5" t="str">
        <f>IF(H2516="否","不适用",IF(AND(ISNUMBER(E2516),ISNUMBER(F2516)),IF(I2516&gt;规则与名单!$B$2,"是","否"),"未判定"))</f>
        <v>不适用</v>
      </c>
      <c r="K2516" s="5" t="str">
        <f t="shared" si="157"/>
        <v>非测试日纯氢</v>
      </c>
      <c r="L2516" s="6">
        <f t="shared" si="158"/>
        <v>131.7</v>
      </c>
      <c r="M2516" s="5">
        <f t="shared" si="159"/>
        <v>0</v>
      </c>
      <c r="N2516" s="5" t="s">
        <v>10890</v>
      </c>
      <c r="O2516" s="5" t="s">
        <v>10891</v>
      </c>
      <c r="P2516" s="5" t="s">
        <v>10892</v>
      </c>
    </row>
    <row r="2517" ht="19" customHeight="1" spans="1:16">
      <c r="A2517" s="5">
        <v>103</v>
      </c>
      <c r="B2517" s="5" t="s">
        <v>334</v>
      </c>
      <c r="C2517" s="5" t="s">
        <v>253</v>
      </c>
      <c r="D2517" s="8" t="s">
        <v>605</v>
      </c>
      <c r="E2517" s="6">
        <v>29.7</v>
      </c>
      <c r="F2517" s="6">
        <v>245.2</v>
      </c>
      <c r="G2517" s="6">
        <v>232</v>
      </c>
      <c r="H2517" s="5" t="s">
        <v>120</v>
      </c>
      <c r="I2517" s="6">
        <f t="shared" si="156"/>
        <v>-215.5</v>
      </c>
      <c r="J2517" s="5" t="str">
        <f>IF(H2517="否","不适用",IF(AND(ISNUMBER(E2517),ISNUMBER(F2517)),IF(I2517&gt;规则与名单!$B$2,"是","否"),"未判定"))</f>
        <v>不适用</v>
      </c>
      <c r="K2517" s="5" t="str">
        <f t="shared" si="157"/>
        <v>非测试日纯氢</v>
      </c>
      <c r="L2517" s="6">
        <f t="shared" si="158"/>
        <v>232</v>
      </c>
      <c r="M2517" s="5">
        <f t="shared" si="159"/>
        <v>0</v>
      </c>
      <c r="N2517" s="5" t="s">
        <v>10893</v>
      </c>
      <c r="O2517" s="5" t="s">
        <v>10894</v>
      </c>
      <c r="P2517" s="5" t="s">
        <v>10895</v>
      </c>
    </row>
    <row r="2518" ht="19" customHeight="1" spans="1:16">
      <c r="A2518" s="5">
        <v>103</v>
      </c>
      <c r="B2518" s="5" t="s">
        <v>334</v>
      </c>
      <c r="C2518" s="5" t="s">
        <v>253</v>
      </c>
      <c r="D2518" s="8" t="s">
        <v>186</v>
      </c>
      <c r="E2518" s="6">
        <v>284.3</v>
      </c>
      <c r="F2518" s="6">
        <v>240.2</v>
      </c>
      <c r="G2518" s="6">
        <v>212.6</v>
      </c>
      <c r="H2518" s="5" t="s">
        <v>120</v>
      </c>
      <c r="I2518" s="6">
        <f t="shared" si="156"/>
        <v>44.1</v>
      </c>
      <c r="J2518" s="5" t="str">
        <f>IF(H2518="否","不适用",IF(AND(ISNUMBER(E2518),ISNUMBER(F2518)),IF(I2518&gt;规则与名单!$B$2,"是","否"),"未判定"))</f>
        <v>不适用</v>
      </c>
      <c r="K2518" s="5" t="str">
        <f t="shared" si="157"/>
        <v>非测试日纯氢</v>
      </c>
      <c r="L2518" s="6">
        <f t="shared" si="158"/>
        <v>212.6</v>
      </c>
      <c r="M2518" s="5">
        <f t="shared" si="159"/>
        <v>0</v>
      </c>
      <c r="N2518" s="5" t="s">
        <v>10896</v>
      </c>
      <c r="O2518" s="5" t="s">
        <v>10897</v>
      </c>
      <c r="P2518" s="5" t="s">
        <v>10898</v>
      </c>
    </row>
    <row r="2519" ht="19" customHeight="1" spans="1:16">
      <c r="A2519" s="5">
        <v>103</v>
      </c>
      <c r="B2519" s="5" t="s">
        <v>334</v>
      </c>
      <c r="C2519" s="5" t="s">
        <v>253</v>
      </c>
      <c r="D2519" s="8" t="s">
        <v>165</v>
      </c>
      <c r="E2519" s="6">
        <v>398.7</v>
      </c>
      <c r="F2519" s="6">
        <v>226.9</v>
      </c>
      <c r="G2519" s="6">
        <v>219.5</v>
      </c>
      <c r="H2519" s="5" t="s">
        <v>120</v>
      </c>
      <c r="I2519" s="6">
        <f t="shared" si="156"/>
        <v>171.8</v>
      </c>
      <c r="J2519" s="5" t="str">
        <f>IF(H2519="否","不适用",IF(AND(ISNUMBER(E2519),ISNUMBER(F2519)),IF(I2519&gt;规则与名单!$B$2,"是","否"),"未判定"))</f>
        <v>不适用</v>
      </c>
      <c r="K2519" s="5" t="str">
        <f t="shared" si="157"/>
        <v>非测试日纯氢</v>
      </c>
      <c r="L2519" s="6">
        <f t="shared" si="158"/>
        <v>219.5</v>
      </c>
      <c r="M2519" s="5">
        <f t="shared" si="159"/>
        <v>0</v>
      </c>
      <c r="N2519" s="5" t="s">
        <v>10899</v>
      </c>
      <c r="O2519" s="5" t="s">
        <v>10900</v>
      </c>
      <c r="P2519" s="5" t="s">
        <v>10901</v>
      </c>
    </row>
    <row r="2520" ht="19" customHeight="1" spans="1:16">
      <c r="A2520" s="5">
        <v>103</v>
      </c>
      <c r="B2520" s="5" t="s">
        <v>334</v>
      </c>
      <c r="C2520" s="5" t="s">
        <v>253</v>
      </c>
      <c r="D2520" s="8" t="s">
        <v>151</v>
      </c>
      <c r="E2520" s="6">
        <v>10.4</v>
      </c>
      <c r="F2520" s="6">
        <v>11.3</v>
      </c>
      <c r="G2520" s="6">
        <v>10.2</v>
      </c>
      <c r="H2520" s="5" t="s">
        <v>120</v>
      </c>
      <c r="I2520" s="6">
        <f t="shared" si="156"/>
        <v>-0.9</v>
      </c>
      <c r="J2520" s="5" t="str">
        <f>IF(H2520="否","不适用",IF(AND(ISNUMBER(E2520),ISNUMBER(F2520)),IF(I2520&gt;规则与名单!$B$2,"是","否"),"未判定"))</f>
        <v>不适用</v>
      </c>
      <c r="K2520" s="5" t="str">
        <f t="shared" si="157"/>
        <v>非测试日纯氢</v>
      </c>
      <c r="L2520" s="6">
        <f t="shared" si="158"/>
        <v>10.2</v>
      </c>
      <c r="M2520" s="5">
        <f t="shared" si="159"/>
        <v>0</v>
      </c>
      <c r="N2520" s="5" t="s">
        <v>10902</v>
      </c>
      <c r="O2520" s="5" t="s">
        <v>10903</v>
      </c>
      <c r="P2520" s="5" t="s">
        <v>10904</v>
      </c>
    </row>
    <row r="2521" ht="19" customHeight="1" spans="1:16">
      <c r="A2521" s="5">
        <v>103</v>
      </c>
      <c r="B2521" s="5" t="s">
        <v>334</v>
      </c>
      <c r="C2521" s="5" t="s">
        <v>253</v>
      </c>
      <c r="D2521" s="8" t="s">
        <v>3358</v>
      </c>
      <c r="E2521" s="6">
        <v>0</v>
      </c>
      <c r="F2521" s="6">
        <v>0.3</v>
      </c>
      <c r="G2521" s="6"/>
      <c r="H2521" s="5" t="s">
        <v>120</v>
      </c>
      <c r="I2521" s="6">
        <f t="shared" si="156"/>
        <v>-0.3</v>
      </c>
      <c r="J2521" s="5" t="str">
        <f>IF(H2521="否","不适用",IF(AND(ISNUMBER(E2521),ISNUMBER(F2521)),IF(I2521&gt;规则与名单!$B$2,"是","否"),"未判定"))</f>
        <v>不适用</v>
      </c>
      <c r="K2521" s="5" t="str">
        <f t="shared" si="157"/>
        <v>非测试日仪表</v>
      </c>
      <c r="L2521" s="6">
        <f t="shared" si="158"/>
        <v>0</v>
      </c>
      <c r="M2521" s="5">
        <f t="shared" si="159"/>
        <v>0</v>
      </c>
      <c r="N2521" s="5" t="s">
        <v>10905</v>
      </c>
      <c r="O2521" s="5" t="s">
        <v>10906</v>
      </c>
      <c r="P2521" s="5" t="s">
        <v>10907</v>
      </c>
    </row>
    <row r="2522" ht="19" customHeight="1" spans="1:16">
      <c r="A2522" s="5">
        <v>103</v>
      </c>
      <c r="B2522" s="5" t="s">
        <v>334</v>
      </c>
      <c r="C2522" s="5" t="s">
        <v>253</v>
      </c>
      <c r="D2522" s="8" t="s">
        <v>272</v>
      </c>
      <c r="E2522" s="6">
        <v>110.3</v>
      </c>
      <c r="F2522" s="6">
        <v>206.4</v>
      </c>
      <c r="G2522" s="6">
        <v>193</v>
      </c>
      <c r="H2522" s="5" t="s">
        <v>120</v>
      </c>
      <c r="I2522" s="6">
        <f t="shared" si="156"/>
        <v>-96.1</v>
      </c>
      <c r="J2522" s="5" t="str">
        <f>IF(H2522="否","不适用",IF(AND(ISNUMBER(E2522),ISNUMBER(F2522)),IF(I2522&gt;规则与名单!$B$2,"是","否"),"未判定"))</f>
        <v>不适用</v>
      </c>
      <c r="K2522" s="5" t="str">
        <f t="shared" si="157"/>
        <v>非测试日纯氢</v>
      </c>
      <c r="L2522" s="6">
        <f t="shared" si="158"/>
        <v>193</v>
      </c>
      <c r="M2522" s="5">
        <f t="shared" si="159"/>
        <v>0</v>
      </c>
      <c r="N2522" s="5" t="s">
        <v>10908</v>
      </c>
      <c r="O2522" s="5" t="s">
        <v>10909</v>
      </c>
      <c r="P2522" s="5" t="s">
        <v>10910</v>
      </c>
    </row>
    <row r="2523" ht="19" customHeight="1" spans="1:16">
      <c r="A2523" s="5">
        <v>103</v>
      </c>
      <c r="B2523" s="5" t="s">
        <v>334</v>
      </c>
      <c r="C2523" s="5" t="s">
        <v>253</v>
      </c>
      <c r="D2523" s="8" t="s">
        <v>506</v>
      </c>
      <c r="E2523" s="6">
        <v>155.6</v>
      </c>
      <c r="F2523" s="6">
        <v>197.5</v>
      </c>
      <c r="G2523" s="6">
        <v>189.1</v>
      </c>
      <c r="H2523" s="5" t="s">
        <v>120</v>
      </c>
      <c r="I2523" s="6">
        <f t="shared" si="156"/>
        <v>-41.9</v>
      </c>
      <c r="J2523" s="5" t="str">
        <f>IF(H2523="否","不适用",IF(AND(ISNUMBER(E2523),ISNUMBER(F2523)),IF(I2523&gt;规则与名单!$B$2,"是","否"),"未判定"))</f>
        <v>不适用</v>
      </c>
      <c r="K2523" s="5" t="str">
        <f t="shared" si="157"/>
        <v>非测试日纯氢</v>
      </c>
      <c r="L2523" s="6">
        <f t="shared" si="158"/>
        <v>189.1</v>
      </c>
      <c r="M2523" s="5">
        <f t="shared" si="159"/>
        <v>0</v>
      </c>
      <c r="N2523" s="5" t="s">
        <v>10911</v>
      </c>
      <c r="O2523" s="5" t="s">
        <v>10912</v>
      </c>
      <c r="P2523" s="5" t="s">
        <v>10913</v>
      </c>
    </row>
    <row r="2524" ht="19" customHeight="1" spans="1:16">
      <c r="A2524" s="5">
        <v>103</v>
      </c>
      <c r="B2524" s="5" t="s">
        <v>334</v>
      </c>
      <c r="C2524" s="5" t="s">
        <v>253</v>
      </c>
      <c r="D2524" s="8" t="s">
        <v>673</v>
      </c>
      <c r="E2524" s="6">
        <v>348.1</v>
      </c>
      <c r="F2524" s="6">
        <v>231.6</v>
      </c>
      <c r="G2524" s="6">
        <v>215.5</v>
      </c>
      <c r="H2524" s="5" t="s">
        <v>120</v>
      </c>
      <c r="I2524" s="6">
        <f t="shared" si="156"/>
        <v>116.5</v>
      </c>
      <c r="J2524" s="5" t="str">
        <f>IF(H2524="否","不适用",IF(AND(ISNUMBER(E2524),ISNUMBER(F2524)),IF(I2524&gt;规则与名单!$B$2,"是","否"),"未判定"))</f>
        <v>不适用</v>
      </c>
      <c r="K2524" s="5" t="str">
        <f t="shared" si="157"/>
        <v>非测试日纯氢</v>
      </c>
      <c r="L2524" s="6">
        <f t="shared" si="158"/>
        <v>215.5</v>
      </c>
      <c r="M2524" s="5">
        <f t="shared" si="159"/>
        <v>0</v>
      </c>
      <c r="N2524" s="5" t="s">
        <v>10914</v>
      </c>
      <c r="O2524" s="5" t="s">
        <v>10915</v>
      </c>
      <c r="P2524" s="5" t="s">
        <v>10916</v>
      </c>
    </row>
    <row r="2525" ht="19" customHeight="1" spans="1:16">
      <c r="A2525" s="5">
        <v>103</v>
      </c>
      <c r="B2525" s="5" t="s">
        <v>334</v>
      </c>
      <c r="C2525" s="5" t="s">
        <v>253</v>
      </c>
      <c r="D2525" s="8" t="s">
        <v>183</v>
      </c>
      <c r="E2525" s="6">
        <v>105.3</v>
      </c>
      <c r="F2525" s="6">
        <v>110.6</v>
      </c>
      <c r="G2525" s="6">
        <v>101.1</v>
      </c>
      <c r="H2525" s="5" t="s">
        <v>120</v>
      </c>
      <c r="I2525" s="6">
        <f t="shared" si="156"/>
        <v>-5.3</v>
      </c>
      <c r="J2525" s="5" t="str">
        <f>IF(H2525="否","不适用",IF(AND(ISNUMBER(E2525),ISNUMBER(F2525)),IF(I2525&gt;规则与名单!$B$2,"是","否"),"未判定"))</f>
        <v>不适用</v>
      </c>
      <c r="K2525" s="5" t="str">
        <f t="shared" si="157"/>
        <v>非测试日纯氢</v>
      </c>
      <c r="L2525" s="6">
        <f t="shared" si="158"/>
        <v>101.1</v>
      </c>
      <c r="M2525" s="5">
        <f t="shared" si="159"/>
        <v>0</v>
      </c>
      <c r="N2525" s="5" t="s">
        <v>10917</v>
      </c>
      <c r="O2525" s="5" t="s">
        <v>10918</v>
      </c>
      <c r="P2525" s="5" t="s">
        <v>10919</v>
      </c>
    </row>
    <row r="2526" ht="19" customHeight="1" spans="1:16">
      <c r="A2526" s="5">
        <v>103</v>
      </c>
      <c r="B2526" s="5" t="s">
        <v>334</v>
      </c>
      <c r="C2526" s="5" t="s">
        <v>253</v>
      </c>
      <c r="D2526" s="8" t="s">
        <v>431</v>
      </c>
      <c r="E2526" s="6">
        <v>205.2</v>
      </c>
      <c r="F2526" s="6">
        <v>214.1</v>
      </c>
      <c r="G2526" s="6">
        <v>98.3</v>
      </c>
      <c r="H2526" s="5" t="s">
        <v>120</v>
      </c>
      <c r="I2526" s="6">
        <f t="shared" si="156"/>
        <v>-8.90000000000001</v>
      </c>
      <c r="J2526" s="5" t="str">
        <f>IF(H2526="否","不适用",IF(AND(ISNUMBER(E2526),ISNUMBER(F2526)),IF(I2526&gt;规则与名单!$B$2,"是","否"),"未判定"))</f>
        <v>不适用</v>
      </c>
      <c r="K2526" s="5" t="str">
        <f t="shared" si="157"/>
        <v>非测试日纯氢</v>
      </c>
      <c r="L2526" s="6">
        <f t="shared" si="158"/>
        <v>98.3</v>
      </c>
      <c r="M2526" s="5">
        <f t="shared" si="159"/>
        <v>0</v>
      </c>
      <c r="N2526" s="5" t="s">
        <v>10920</v>
      </c>
      <c r="O2526" s="5" t="s">
        <v>10921</v>
      </c>
      <c r="P2526" s="5" t="s">
        <v>10922</v>
      </c>
    </row>
    <row r="2527" ht="19" customHeight="1" spans="1:16">
      <c r="A2527" s="5">
        <v>103</v>
      </c>
      <c r="B2527" s="5" t="s">
        <v>334</v>
      </c>
      <c r="C2527" s="5" t="s">
        <v>253</v>
      </c>
      <c r="D2527" s="8" t="s">
        <v>3377</v>
      </c>
      <c r="E2527" s="6">
        <v>109.4</v>
      </c>
      <c r="F2527" s="6">
        <v>169.1</v>
      </c>
      <c r="G2527" s="6">
        <v>105.5</v>
      </c>
      <c r="H2527" s="5" t="s">
        <v>120</v>
      </c>
      <c r="I2527" s="6">
        <f t="shared" si="156"/>
        <v>-59.7</v>
      </c>
      <c r="J2527" s="5" t="str">
        <f>IF(H2527="否","不适用",IF(AND(ISNUMBER(E2527),ISNUMBER(F2527)),IF(I2527&gt;规则与名单!$B$2,"是","否"),"未判定"))</f>
        <v>不适用</v>
      </c>
      <c r="K2527" s="5" t="str">
        <f t="shared" si="157"/>
        <v>非测试日纯氢</v>
      </c>
      <c r="L2527" s="6">
        <f t="shared" si="158"/>
        <v>105.5</v>
      </c>
      <c r="M2527" s="5">
        <f t="shared" si="159"/>
        <v>0</v>
      </c>
      <c r="N2527" s="5" t="s">
        <v>10923</v>
      </c>
      <c r="O2527" s="5" t="s">
        <v>10924</v>
      </c>
      <c r="P2527" s="5" t="s">
        <v>10925</v>
      </c>
    </row>
    <row r="2528" ht="19" customHeight="1" spans="1:16">
      <c r="A2528" s="5">
        <v>103</v>
      </c>
      <c r="B2528" s="5" t="s">
        <v>334</v>
      </c>
      <c r="C2528" s="5" t="s">
        <v>253</v>
      </c>
      <c r="D2528" s="8" t="s">
        <v>407</v>
      </c>
      <c r="E2528" s="6">
        <v>109.3</v>
      </c>
      <c r="F2528" s="6">
        <v>52.9</v>
      </c>
      <c r="G2528" s="6">
        <v>33.3</v>
      </c>
      <c r="H2528" s="5" t="s">
        <v>120</v>
      </c>
      <c r="I2528" s="6">
        <f t="shared" si="156"/>
        <v>56.4</v>
      </c>
      <c r="J2528" s="5" t="str">
        <f>IF(H2528="否","不适用",IF(AND(ISNUMBER(E2528),ISNUMBER(F2528)),IF(I2528&gt;规则与名单!$B$2,"是","否"),"未判定"))</f>
        <v>不适用</v>
      </c>
      <c r="K2528" s="5" t="str">
        <f t="shared" si="157"/>
        <v>非测试日纯氢</v>
      </c>
      <c r="L2528" s="6">
        <f t="shared" si="158"/>
        <v>33.3</v>
      </c>
      <c r="M2528" s="5">
        <f t="shared" si="159"/>
        <v>0</v>
      </c>
      <c r="N2528" s="5" t="s">
        <v>10926</v>
      </c>
      <c r="O2528" s="5" t="s">
        <v>10927</v>
      </c>
      <c r="P2528" s="5" t="s">
        <v>10928</v>
      </c>
    </row>
    <row r="2529" ht="19" customHeight="1" spans="1:16">
      <c r="A2529" s="5">
        <v>103</v>
      </c>
      <c r="B2529" s="5" t="s">
        <v>334</v>
      </c>
      <c r="C2529" s="5" t="s">
        <v>253</v>
      </c>
      <c r="D2529" s="8" t="s">
        <v>411</v>
      </c>
      <c r="E2529" s="6">
        <v>240.8</v>
      </c>
      <c r="F2529" s="6">
        <v>249.9</v>
      </c>
      <c r="G2529" s="6">
        <v>190.1</v>
      </c>
      <c r="H2529" s="5" t="s">
        <v>120</v>
      </c>
      <c r="I2529" s="6">
        <f t="shared" si="156"/>
        <v>-9.09999999999999</v>
      </c>
      <c r="J2529" s="5" t="str">
        <f>IF(H2529="否","不适用",IF(AND(ISNUMBER(E2529),ISNUMBER(F2529)),IF(I2529&gt;规则与名单!$B$2,"是","否"),"未判定"))</f>
        <v>不适用</v>
      </c>
      <c r="K2529" s="5" t="str">
        <f t="shared" si="157"/>
        <v>非测试日纯氢</v>
      </c>
      <c r="L2529" s="6">
        <f t="shared" si="158"/>
        <v>190.1</v>
      </c>
      <c r="M2529" s="5">
        <f t="shared" si="159"/>
        <v>0</v>
      </c>
      <c r="N2529" s="5" t="s">
        <v>10929</v>
      </c>
      <c r="O2529" s="5" t="s">
        <v>10930</v>
      </c>
      <c r="P2529" s="5" t="s">
        <v>10931</v>
      </c>
    </row>
    <row r="2530" ht="19" customHeight="1" spans="1:16">
      <c r="A2530" s="5">
        <v>103</v>
      </c>
      <c r="B2530" s="5" t="s">
        <v>334</v>
      </c>
      <c r="C2530" s="5" t="s">
        <v>253</v>
      </c>
      <c r="D2530" s="8" t="s">
        <v>251</v>
      </c>
      <c r="E2530" s="6">
        <v>86.2</v>
      </c>
      <c r="F2530" s="6">
        <v>93.2</v>
      </c>
      <c r="G2530" s="6">
        <v>70.2</v>
      </c>
      <c r="H2530" s="5" t="s">
        <v>120</v>
      </c>
      <c r="I2530" s="6">
        <f t="shared" si="156"/>
        <v>-7</v>
      </c>
      <c r="J2530" s="5" t="str">
        <f>IF(H2530="否","不适用",IF(AND(ISNUMBER(E2530),ISNUMBER(F2530)),IF(I2530&gt;规则与名单!$B$2,"是","否"),"未判定"))</f>
        <v>不适用</v>
      </c>
      <c r="K2530" s="5" t="str">
        <f t="shared" si="157"/>
        <v>非测试日纯氢</v>
      </c>
      <c r="L2530" s="6">
        <f t="shared" si="158"/>
        <v>70.2</v>
      </c>
      <c r="M2530" s="5">
        <f t="shared" si="159"/>
        <v>0</v>
      </c>
      <c r="N2530" s="5" t="s">
        <v>10932</v>
      </c>
      <c r="O2530" s="5" t="s">
        <v>10933</v>
      </c>
      <c r="P2530" s="5" t="s">
        <v>10934</v>
      </c>
    </row>
    <row r="2531" ht="19" customHeight="1" spans="1:16">
      <c r="A2531" s="5">
        <v>103</v>
      </c>
      <c r="B2531" s="5" t="s">
        <v>334</v>
      </c>
      <c r="C2531" s="5" t="s">
        <v>253</v>
      </c>
      <c r="D2531" s="8" t="s">
        <v>472</v>
      </c>
      <c r="E2531" s="6">
        <v>251.3</v>
      </c>
      <c r="F2531" s="6">
        <v>261.2</v>
      </c>
      <c r="G2531" s="6">
        <v>219.4</v>
      </c>
      <c r="H2531" s="5" t="s">
        <v>120</v>
      </c>
      <c r="I2531" s="6">
        <f t="shared" si="156"/>
        <v>-9.89999999999998</v>
      </c>
      <c r="J2531" s="5" t="str">
        <f>IF(H2531="否","不适用",IF(AND(ISNUMBER(E2531),ISNUMBER(F2531)),IF(I2531&gt;规则与名单!$B$2,"是","否"),"未判定"))</f>
        <v>不适用</v>
      </c>
      <c r="K2531" s="5" t="str">
        <f t="shared" si="157"/>
        <v>非测试日纯氢</v>
      </c>
      <c r="L2531" s="6">
        <f t="shared" si="158"/>
        <v>219.4</v>
      </c>
      <c r="M2531" s="5">
        <f t="shared" si="159"/>
        <v>0</v>
      </c>
      <c r="N2531" s="5" t="s">
        <v>10935</v>
      </c>
      <c r="O2531" s="5" t="s">
        <v>10936</v>
      </c>
      <c r="P2531" s="5" t="s">
        <v>10937</v>
      </c>
    </row>
    <row r="2532" ht="19" customHeight="1" spans="1:16">
      <c r="A2532" s="5">
        <v>103</v>
      </c>
      <c r="B2532" s="5" t="s">
        <v>334</v>
      </c>
      <c r="C2532" s="5" t="s">
        <v>253</v>
      </c>
      <c r="D2532" s="8" t="s">
        <v>466</v>
      </c>
      <c r="E2532" s="6">
        <v>251.5</v>
      </c>
      <c r="F2532" s="6">
        <v>262.2</v>
      </c>
      <c r="G2532" s="6">
        <v>232</v>
      </c>
      <c r="H2532" s="5" t="s">
        <v>120</v>
      </c>
      <c r="I2532" s="6">
        <f t="shared" si="156"/>
        <v>-10.7</v>
      </c>
      <c r="J2532" s="5" t="str">
        <f>IF(H2532="否","不适用",IF(AND(ISNUMBER(E2532),ISNUMBER(F2532)),IF(I2532&gt;规则与名单!$B$2,"是","否"),"未判定"))</f>
        <v>不适用</v>
      </c>
      <c r="K2532" s="5" t="str">
        <f t="shared" si="157"/>
        <v>非测试日纯氢</v>
      </c>
      <c r="L2532" s="6">
        <f t="shared" si="158"/>
        <v>232</v>
      </c>
      <c r="M2532" s="5">
        <f t="shared" si="159"/>
        <v>0</v>
      </c>
      <c r="N2532" s="5" t="s">
        <v>10938</v>
      </c>
      <c r="O2532" s="5" t="s">
        <v>10939</v>
      </c>
      <c r="P2532" s="5" t="s">
        <v>10940</v>
      </c>
    </row>
    <row r="2533" ht="19" customHeight="1" spans="1:16">
      <c r="A2533" s="5">
        <v>103</v>
      </c>
      <c r="B2533" s="5" t="s">
        <v>334</v>
      </c>
      <c r="C2533" s="5" t="s">
        <v>253</v>
      </c>
      <c r="D2533" s="8" t="s">
        <v>333</v>
      </c>
      <c r="E2533" s="6">
        <v>208.2</v>
      </c>
      <c r="F2533" s="6">
        <v>216.1</v>
      </c>
      <c r="G2533" s="6">
        <v>168.9</v>
      </c>
      <c r="H2533" s="5" t="s">
        <v>120</v>
      </c>
      <c r="I2533" s="6">
        <f t="shared" si="156"/>
        <v>-7.90000000000001</v>
      </c>
      <c r="J2533" s="5" t="str">
        <f>IF(H2533="否","不适用",IF(AND(ISNUMBER(E2533),ISNUMBER(F2533)),IF(I2533&gt;规则与名单!$B$2,"是","否"),"未判定"))</f>
        <v>不适用</v>
      </c>
      <c r="K2533" s="5" t="str">
        <f t="shared" si="157"/>
        <v>非测试日纯氢</v>
      </c>
      <c r="L2533" s="6">
        <f t="shared" si="158"/>
        <v>168.9</v>
      </c>
      <c r="M2533" s="5">
        <f t="shared" si="159"/>
        <v>0</v>
      </c>
      <c r="N2533" s="5" t="s">
        <v>10941</v>
      </c>
      <c r="O2533" s="5" t="s">
        <v>10942</v>
      </c>
      <c r="P2533" s="5" t="s">
        <v>10943</v>
      </c>
    </row>
    <row r="2534" ht="19" customHeight="1" spans="1:16">
      <c r="A2534" s="5">
        <v>103</v>
      </c>
      <c r="B2534" s="5" t="s">
        <v>334</v>
      </c>
      <c r="C2534" s="5" t="s">
        <v>253</v>
      </c>
      <c r="D2534" s="8" t="s">
        <v>175</v>
      </c>
      <c r="E2534" s="6">
        <v>8.1</v>
      </c>
      <c r="F2534" s="6">
        <v>8</v>
      </c>
      <c r="G2534" s="6">
        <v>7.8</v>
      </c>
      <c r="H2534" s="5" t="s">
        <v>120</v>
      </c>
      <c r="I2534" s="6">
        <f t="shared" si="156"/>
        <v>0.0999999999999996</v>
      </c>
      <c r="J2534" s="5" t="str">
        <f>IF(H2534="否","不适用",IF(AND(ISNUMBER(E2534),ISNUMBER(F2534)),IF(I2534&gt;规则与名单!$B$2,"是","否"),"未判定"))</f>
        <v>不适用</v>
      </c>
      <c r="K2534" s="5" t="str">
        <f t="shared" si="157"/>
        <v>非测试日纯氢</v>
      </c>
      <c r="L2534" s="6">
        <f t="shared" si="158"/>
        <v>7.8</v>
      </c>
      <c r="M2534" s="5">
        <f t="shared" si="159"/>
        <v>0</v>
      </c>
      <c r="N2534" s="5" t="s">
        <v>10944</v>
      </c>
      <c r="O2534" s="5" t="s">
        <v>10945</v>
      </c>
      <c r="P2534" s="5" t="s">
        <v>10946</v>
      </c>
    </row>
    <row r="2535" ht="19" customHeight="1" spans="1:16">
      <c r="A2535" s="5">
        <v>103</v>
      </c>
      <c r="B2535" s="5" t="s">
        <v>334</v>
      </c>
      <c r="C2535" s="5" t="s">
        <v>253</v>
      </c>
      <c r="D2535" s="8" t="s">
        <v>3402</v>
      </c>
      <c r="E2535" s="6">
        <v>190.3</v>
      </c>
      <c r="F2535" s="6">
        <v>195.3</v>
      </c>
      <c r="G2535" s="6">
        <v>167.7</v>
      </c>
      <c r="H2535" s="5" t="s">
        <v>120</v>
      </c>
      <c r="I2535" s="6">
        <f t="shared" si="156"/>
        <v>-5</v>
      </c>
      <c r="J2535" s="5" t="str">
        <f>IF(H2535="否","不适用",IF(AND(ISNUMBER(E2535),ISNUMBER(F2535)),IF(I2535&gt;规则与名单!$B$2,"是","否"),"未判定"))</f>
        <v>不适用</v>
      </c>
      <c r="K2535" s="5" t="str">
        <f t="shared" si="157"/>
        <v>非测试日纯氢</v>
      </c>
      <c r="L2535" s="6">
        <f t="shared" si="158"/>
        <v>167.7</v>
      </c>
      <c r="M2535" s="5">
        <f t="shared" si="159"/>
        <v>0</v>
      </c>
      <c r="N2535" s="5" t="s">
        <v>10947</v>
      </c>
      <c r="O2535" s="5" t="s">
        <v>10948</v>
      </c>
      <c r="P2535" s="5" t="s">
        <v>10949</v>
      </c>
    </row>
    <row r="2536" ht="19" customHeight="1" spans="1:16">
      <c r="A2536" s="5">
        <v>103</v>
      </c>
      <c r="B2536" s="5" t="s">
        <v>334</v>
      </c>
      <c r="C2536" s="5" t="s">
        <v>253</v>
      </c>
      <c r="D2536" s="8" t="s">
        <v>487</v>
      </c>
      <c r="E2536" s="6">
        <v>259.4</v>
      </c>
      <c r="F2536" s="6">
        <v>240.7</v>
      </c>
      <c r="G2536" s="6">
        <v>220.7</v>
      </c>
      <c r="H2536" s="5" t="s">
        <v>120</v>
      </c>
      <c r="I2536" s="6">
        <f t="shared" si="156"/>
        <v>18.7</v>
      </c>
      <c r="J2536" s="5" t="str">
        <f>IF(H2536="否","不适用",IF(AND(ISNUMBER(E2536),ISNUMBER(F2536)),IF(I2536&gt;规则与名单!$B$2,"是","否"),"未判定"))</f>
        <v>不适用</v>
      </c>
      <c r="K2536" s="5" t="str">
        <f t="shared" si="157"/>
        <v>非测试日纯氢</v>
      </c>
      <c r="L2536" s="6">
        <f t="shared" si="158"/>
        <v>220.7</v>
      </c>
      <c r="M2536" s="5">
        <f t="shared" si="159"/>
        <v>0</v>
      </c>
      <c r="N2536" s="5" t="s">
        <v>10950</v>
      </c>
      <c r="O2536" s="5" t="s">
        <v>10951</v>
      </c>
      <c r="P2536" s="5" t="s">
        <v>10952</v>
      </c>
    </row>
    <row r="2537" ht="19" customHeight="1" spans="1:16">
      <c r="A2537" s="5">
        <v>103</v>
      </c>
      <c r="B2537" s="5" t="s">
        <v>334</v>
      </c>
      <c r="C2537" s="5" t="s">
        <v>253</v>
      </c>
      <c r="D2537" s="8" t="s">
        <v>121</v>
      </c>
      <c r="E2537" s="6">
        <v>151.1</v>
      </c>
      <c r="F2537" s="6">
        <v>157.9</v>
      </c>
      <c r="G2537" s="6">
        <v>146.1</v>
      </c>
      <c r="H2537" s="5" t="s">
        <v>120</v>
      </c>
      <c r="I2537" s="6">
        <f t="shared" si="156"/>
        <v>-6.80000000000001</v>
      </c>
      <c r="J2537" s="5" t="str">
        <f>IF(H2537="否","不适用",IF(AND(ISNUMBER(E2537),ISNUMBER(F2537)),IF(I2537&gt;规则与名单!$B$2,"是","否"),"未判定"))</f>
        <v>不适用</v>
      </c>
      <c r="K2537" s="5" t="str">
        <f t="shared" si="157"/>
        <v>非测试日纯氢</v>
      </c>
      <c r="L2537" s="6">
        <f t="shared" si="158"/>
        <v>146.1</v>
      </c>
      <c r="M2537" s="5">
        <f t="shared" si="159"/>
        <v>0</v>
      </c>
      <c r="N2537" s="5" t="s">
        <v>10953</v>
      </c>
      <c r="O2537" s="5" t="s">
        <v>10954</v>
      </c>
      <c r="P2537" s="5" t="s">
        <v>10955</v>
      </c>
    </row>
    <row r="2538" ht="19" customHeight="1" spans="1:16">
      <c r="A2538" s="5">
        <v>103</v>
      </c>
      <c r="B2538" s="5" t="s">
        <v>334</v>
      </c>
      <c r="C2538" s="5" t="s">
        <v>253</v>
      </c>
      <c r="D2538" s="8" t="s">
        <v>170</v>
      </c>
      <c r="E2538" s="6">
        <v>165.1</v>
      </c>
      <c r="F2538" s="6">
        <v>173.9</v>
      </c>
      <c r="G2538" s="6">
        <v>157.9</v>
      </c>
      <c r="H2538" s="5" t="s">
        <v>120</v>
      </c>
      <c r="I2538" s="6">
        <f t="shared" si="156"/>
        <v>-8.80000000000001</v>
      </c>
      <c r="J2538" s="5" t="str">
        <f>IF(H2538="否","不适用",IF(AND(ISNUMBER(E2538),ISNUMBER(F2538)),IF(I2538&gt;规则与名单!$B$2,"是","否"),"未判定"))</f>
        <v>不适用</v>
      </c>
      <c r="K2538" s="5" t="str">
        <f t="shared" si="157"/>
        <v>非测试日纯氢</v>
      </c>
      <c r="L2538" s="6">
        <f t="shared" si="158"/>
        <v>157.9</v>
      </c>
      <c r="M2538" s="5">
        <f t="shared" si="159"/>
        <v>0</v>
      </c>
      <c r="N2538" s="5" t="s">
        <v>10956</v>
      </c>
      <c r="O2538" s="5" t="s">
        <v>10957</v>
      </c>
      <c r="P2538" s="5" t="s">
        <v>10958</v>
      </c>
    </row>
    <row r="2539" ht="19" customHeight="1" spans="1:16">
      <c r="A2539" s="5">
        <v>103</v>
      </c>
      <c r="B2539" s="5" t="s">
        <v>334</v>
      </c>
      <c r="C2539" s="5" t="s">
        <v>253</v>
      </c>
      <c r="D2539" s="8" t="s">
        <v>644</v>
      </c>
      <c r="E2539" s="6">
        <v>232.7</v>
      </c>
      <c r="F2539" s="6">
        <v>389.8</v>
      </c>
      <c r="G2539" s="6">
        <v>363.3</v>
      </c>
      <c r="H2539" s="5" t="s">
        <v>120</v>
      </c>
      <c r="I2539" s="6">
        <f t="shared" si="156"/>
        <v>-157.1</v>
      </c>
      <c r="J2539" s="5" t="str">
        <f>IF(H2539="否","不适用",IF(AND(ISNUMBER(E2539),ISNUMBER(F2539)),IF(I2539&gt;规则与名单!$B$2,"是","否"),"未判定"))</f>
        <v>不适用</v>
      </c>
      <c r="K2539" s="5" t="str">
        <f t="shared" si="157"/>
        <v>非测试日纯氢</v>
      </c>
      <c r="L2539" s="6">
        <f t="shared" si="158"/>
        <v>363.3</v>
      </c>
      <c r="M2539" s="5">
        <f t="shared" si="159"/>
        <v>0</v>
      </c>
      <c r="N2539" s="5" t="s">
        <v>10959</v>
      </c>
      <c r="O2539" s="5" t="s">
        <v>10960</v>
      </c>
      <c r="P2539" s="5" t="s">
        <v>10961</v>
      </c>
    </row>
    <row r="2540" ht="19" customHeight="1" spans="1:16">
      <c r="A2540" s="5">
        <v>103</v>
      </c>
      <c r="B2540" s="5" t="s">
        <v>334</v>
      </c>
      <c r="C2540" s="5" t="s">
        <v>253</v>
      </c>
      <c r="D2540" s="8" t="s">
        <v>3418</v>
      </c>
      <c r="E2540" s="6">
        <v>228.5</v>
      </c>
      <c r="F2540" s="6">
        <v>71.8</v>
      </c>
      <c r="G2540" s="6">
        <v>72</v>
      </c>
      <c r="H2540" s="5" t="s">
        <v>120</v>
      </c>
      <c r="I2540" s="6">
        <f t="shared" si="156"/>
        <v>156.7</v>
      </c>
      <c r="J2540" s="5" t="str">
        <f>IF(H2540="否","不适用",IF(AND(ISNUMBER(E2540),ISNUMBER(F2540)),IF(I2540&gt;规则与名单!$B$2,"是","否"),"未判定"))</f>
        <v>不适用</v>
      </c>
      <c r="K2540" s="5" t="str">
        <f t="shared" si="157"/>
        <v>非测试日纯氢</v>
      </c>
      <c r="L2540" s="6">
        <f t="shared" si="158"/>
        <v>72</v>
      </c>
      <c r="M2540" s="5">
        <f t="shared" si="159"/>
        <v>0</v>
      </c>
      <c r="N2540" s="5" t="s">
        <v>10962</v>
      </c>
      <c r="O2540" s="5" t="s">
        <v>10963</v>
      </c>
      <c r="P2540" s="5" t="s">
        <v>10964</v>
      </c>
    </row>
    <row r="2541" ht="19" customHeight="1" spans="1:16">
      <c r="A2541" s="5">
        <v>103</v>
      </c>
      <c r="B2541" s="5" t="s">
        <v>334</v>
      </c>
      <c r="C2541" s="5" t="s">
        <v>253</v>
      </c>
      <c r="D2541" s="8" t="s">
        <v>3422</v>
      </c>
      <c r="E2541" s="6"/>
      <c r="F2541" s="6">
        <v>0</v>
      </c>
      <c r="G2541" s="6"/>
      <c r="H2541" s="5" t="s">
        <v>120</v>
      </c>
      <c r="I2541" s="6" t="str">
        <f t="shared" si="156"/>
        <v/>
      </c>
      <c r="J2541" s="5" t="str">
        <f>IF(H2541="否","不适用",IF(AND(ISNUMBER(E2541),ISNUMBER(F2541)),IF(I2541&gt;规则与名单!$B$2,"是","否"),"未判定"))</f>
        <v>不适用</v>
      </c>
      <c r="K2541" s="5" t="str">
        <f t="shared" si="157"/>
        <v>缺失</v>
      </c>
      <c r="L2541" s="6" t="str">
        <f t="shared" si="158"/>
        <v/>
      </c>
      <c r="M2541" s="5">
        <f t="shared" si="159"/>
        <v>1</v>
      </c>
      <c r="N2541" s="5" t="s">
        <v>10965</v>
      </c>
      <c r="O2541" s="5" t="s">
        <v>10966</v>
      </c>
      <c r="P2541" s="5" t="s">
        <v>10967</v>
      </c>
    </row>
    <row r="2542" ht="19" customHeight="1" spans="1:16">
      <c r="A2542" s="5">
        <v>103</v>
      </c>
      <c r="B2542" s="5" t="s">
        <v>334</v>
      </c>
      <c r="C2542" s="5" t="s">
        <v>253</v>
      </c>
      <c r="D2542" s="8" t="s">
        <v>336</v>
      </c>
      <c r="E2542" s="6">
        <v>45.7</v>
      </c>
      <c r="F2542" s="6">
        <v>44.7</v>
      </c>
      <c r="G2542" s="6">
        <v>45.7</v>
      </c>
      <c r="H2542" s="5" t="s">
        <v>120</v>
      </c>
      <c r="I2542" s="6">
        <f t="shared" si="156"/>
        <v>1</v>
      </c>
      <c r="J2542" s="5" t="str">
        <f>IF(H2542="否","不适用",IF(AND(ISNUMBER(E2542),ISNUMBER(F2542)),IF(I2542&gt;规则与名单!$B$2,"是","否"),"未判定"))</f>
        <v>不适用</v>
      </c>
      <c r="K2542" s="5" t="str">
        <f t="shared" si="157"/>
        <v>非测试日纯氢</v>
      </c>
      <c r="L2542" s="6">
        <f t="shared" si="158"/>
        <v>45.7</v>
      </c>
      <c r="M2542" s="5">
        <f t="shared" si="159"/>
        <v>0</v>
      </c>
      <c r="N2542" s="5" t="s">
        <v>10968</v>
      </c>
      <c r="O2542" s="5" t="s">
        <v>10969</v>
      </c>
      <c r="P2542" s="5" t="s">
        <v>10970</v>
      </c>
    </row>
    <row r="2543" ht="19" customHeight="1" spans="1:16">
      <c r="A2543" s="5">
        <v>104</v>
      </c>
      <c r="B2543" s="5" t="s">
        <v>337</v>
      </c>
      <c r="C2543" s="5" t="s">
        <v>253</v>
      </c>
      <c r="D2543" s="8" t="s">
        <v>114</v>
      </c>
      <c r="E2543" s="6">
        <v>26.3</v>
      </c>
      <c r="F2543" s="6">
        <v>26.7</v>
      </c>
      <c r="G2543" s="6">
        <v>26</v>
      </c>
      <c r="H2543" s="5" t="s">
        <v>120</v>
      </c>
      <c r="I2543" s="6">
        <f t="shared" si="156"/>
        <v>-0.399999999999999</v>
      </c>
      <c r="J2543" s="5" t="str">
        <f>IF(H2543="否","不适用",IF(AND(ISNUMBER(E2543),ISNUMBER(F2543)),IF(I2543&gt;规则与名单!$B$2,"是","否"),"未判定"))</f>
        <v>不适用</v>
      </c>
      <c r="K2543" s="5" t="str">
        <f t="shared" si="157"/>
        <v>非测试日纯氢</v>
      </c>
      <c r="L2543" s="6">
        <f t="shared" si="158"/>
        <v>26</v>
      </c>
      <c r="M2543" s="5">
        <f t="shared" si="159"/>
        <v>0</v>
      </c>
      <c r="N2543" s="5" t="s">
        <v>10971</v>
      </c>
      <c r="O2543" s="5" t="s">
        <v>10972</v>
      </c>
      <c r="P2543" s="5" t="s">
        <v>10973</v>
      </c>
    </row>
    <row r="2544" ht="19" customHeight="1" spans="1:16">
      <c r="A2544" s="5">
        <v>104</v>
      </c>
      <c r="B2544" s="5" t="s">
        <v>337</v>
      </c>
      <c r="C2544" s="5" t="s">
        <v>253</v>
      </c>
      <c r="D2544" s="8" t="s">
        <v>605</v>
      </c>
      <c r="E2544" s="6">
        <v>9.7</v>
      </c>
      <c r="F2544" s="6">
        <v>11</v>
      </c>
      <c r="G2544" s="6">
        <v>8.3</v>
      </c>
      <c r="H2544" s="5" t="s">
        <v>120</v>
      </c>
      <c r="I2544" s="6">
        <f t="shared" si="156"/>
        <v>-1.3</v>
      </c>
      <c r="J2544" s="5" t="str">
        <f>IF(H2544="否","不适用",IF(AND(ISNUMBER(E2544),ISNUMBER(F2544)),IF(I2544&gt;规则与名单!$B$2,"是","否"),"未判定"))</f>
        <v>不适用</v>
      </c>
      <c r="K2544" s="5" t="str">
        <f t="shared" si="157"/>
        <v>非测试日纯氢</v>
      </c>
      <c r="L2544" s="6">
        <f t="shared" si="158"/>
        <v>8.3</v>
      </c>
      <c r="M2544" s="5">
        <f t="shared" si="159"/>
        <v>0</v>
      </c>
      <c r="N2544" s="5" t="s">
        <v>10974</v>
      </c>
      <c r="O2544" s="5" t="s">
        <v>10975</v>
      </c>
      <c r="P2544" s="5" t="s">
        <v>10976</v>
      </c>
    </row>
    <row r="2545" ht="19" customHeight="1" spans="1:16">
      <c r="A2545" s="5">
        <v>104</v>
      </c>
      <c r="B2545" s="5" t="s">
        <v>337</v>
      </c>
      <c r="C2545" s="5" t="s">
        <v>253</v>
      </c>
      <c r="D2545" s="8" t="s">
        <v>186</v>
      </c>
      <c r="E2545" s="6">
        <v>42.8</v>
      </c>
      <c r="F2545" s="6">
        <v>45.5</v>
      </c>
      <c r="G2545" s="6">
        <v>41.2</v>
      </c>
      <c r="H2545" s="5" t="s">
        <v>120</v>
      </c>
      <c r="I2545" s="6">
        <f t="shared" si="156"/>
        <v>-2.7</v>
      </c>
      <c r="J2545" s="5" t="str">
        <f>IF(H2545="否","不适用",IF(AND(ISNUMBER(E2545),ISNUMBER(F2545)),IF(I2545&gt;规则与名单!$B$2,"是","否"),"未判定"))</f>
        <v>不适用</v>
      </c>
      <c r="K2545" s="5" t="str">
        <f t="shared" si="157"/>
        <v>非测试日纯氢</v>
      </c>
      <c r="L2545" s="6">
        <f t="shared" si="158"/>
        <v>41.2</v>
      </c>
      <c r="M2545" s="5">
        <f t="shared" si="159"/>
        <v>0</v>
      </c>
      <c r="N2545" s="5" t="s">
        <v>10977</v>
      </c>
      <c r="O2545" s="5" t="s">
        <v>10978</v>
      </c>
      <c r="P2545" s="5" t="s">
        <v>10979</v>
      </c>
    </row>
    <row r="2546" ht="19" customHeight="1" spans="1:16">
      <c r="A2546" s="5">
        <v>104</v>
      </c>
      <c r="B2546" s="5" t="s">
        <v>337</v>
      </c>
      <c r="C2546" s="5" t="s">
        <v>253</v>
      </c>
      <c r="D2546" s="8" t="s">
        <v>165</v>
      </c>
      <c r="E2546" s="6">
        <v>9.5</v>
      </c>
      <c r="F2546" s="6">
        <v>9.7</v>
      </c>
      <c r="G2546" s="6">
        <v>8.7</v>
      </c>
      <c r="H2546" s="5" t="s">
        <v>120</v>
      </c>
      <c r="I2546" s="6">
        <f t="shared" si="156"/>
        <v>-0.199999999999999</v>
      </c>
      <c r="J2546" s="5" t="str">
        <f>IF(H2546="否","不适用",IF(AND(ISNUMBER(E2546),ISNUMBER(F2546)),IF(I2546&gt;规则与名单!$B$2,"是","否"),"未判定"))</f>
        <v>不适用</v>
      </c>
      <c r="K2546" s="5" t="str">
        <f t="shared" si="157"/>
        <v>非测试日纯氢</v>
      </c>
      <c r="L2546" s="6">
        <f t="shared" si="158"/>
        <v>8.7</v>
      </c>
      <c r="M2546" s="5">
        <f t="shared" si="159"/>
        <v>0</v>
      </c>
      <c r="N2546" s="5" t="s">
        <v>10980</v>
      </c>
      <c r="O2546" s="5" t="s">
        <v>10981</v>
      </c>
      <c r="P2546" s="5" t="s">
        <v>10982</v>
      </c>
    </row>
    <row r="2547" ht="19" customHeight="1" spans="1:16">
      <c r="A2547" s="5">
        <v>104</v>
      </c>
      <c r="B2547" s="5" t="s">
        <v>337</v>
      </c>
      <c r="C2547" s="5" t="s">
        <v>253</v>
      </c>
      <c r="D2547" s="8" t="s">
        <v>151</v>
      </c>
      <c r="E2547" s="6">
        <v>10</v>
      </c>
      <c r="F2547" s="6">
        <v>10.4</v>
      </c>
      <c r="G2547" s="6">
        <v>9.9</v>
      </c>
      <c r="H2547" s="5" t="s">
        <v>120</v>
      </c>
      <c r="I2547" s="6">
        <f t="shared" si="156"/>
        <v>-0.4</v>
      </c>
      <c r="J2547" s="5" t="str">
        <f>IF(H2547="否","不适用",IF(AND(ISNUMBER(E2547),ISNUMBER(F2547)),IF(I2547&gt;规则与名单!$B$2,"是","否"),"未判定"))</f>
        <v>不适用</v>
      </c>
      <c r="K2547" s="5" t="str">
        <f t="shared" si="157"/>
        <v>非测试日纯氢</v>
      </c>
      <c r="L2547" s="6">
        <f t="shared" si="158"/>
        <v>9.9</v>
      </c>
      <c r="M2547" s="5">
        <f t="shared" si="159"/>
        <v>0</v>
      </c>
      <c r="N2547" s="5" t="s">
        <v>10983</v>
      </c>
      <c r="O2547" s="5" t="s">
        <v>10984</v>
      </c>
      <c r="P2547" s="5" t="s">
        <v>10985</v>
      </c>
    </row>
    <row r="2548" ht="19" customHeight="1" spans="1:16">
      <c r="A2548" s="5">
        <v>104</v>
      </c>
      <c r="B2548" s="5" t="s">
        <v>337</v>
      </c>
      <c r="C2548" s="5" t="s">
        <v>253</v>
      </c>
      <c r="D2548" s="8" t="s">
        <v>3358</v>
      </c>
      <c r="E2548" s="6">
        <v>19</v>
      </c>
      <c r="F2548" s="6">
        <v>20.3</v>
      </c>
      <c r="G2548" s="6">
        <v>19</v>
      </c>
      <c r="H2548" s="5" t="s">
        <v>120</v>
      </c>
      <c r="I2548" s="6">
        <f t="shared" si="156"/>
        <v>-1.3</v>
      </c>
      <c r="J2548" s="5" t="str">
        <f>IF(H2548="否","不适用",IF(AND(ISNUMBER(E2548),ISNUMBER(F2548)),IF(I2548&gt;规则与名单!$B$2,"是","否"),"未判定"))</f>
        <v>不适用</v>
      </c>
      <c r="K2548" s="5" t="str">
        <f t="shared" si="157"/>
        <v>非测试日纯氢</v>
      </c>
      <c r="L2548" s="6">
        <f t="shared" si="158"/>
        <v>19</v>
      </c>
      <c r="M2548" s="5">
        <f t="shared" si="159"/>
        <v>0</v>
      </c>
      <c r="N2548" s="5" t="s">
        <v>10986</v>
      </c>
      <c r="O2548" s="5" t="s">
        <v>10987</v>
      </c>
      <c r="P2548" s="5" t="s">
        <v>10988</v>
      </c>
    </row>
    <row r="2549" ht="19" customHeight="1" spans="1:16">
      <c r="A2549" s="5">
        <v>104</v>
      </c>
      <c r="B2549" s="5" t="s">
        <v>337</v>
      </c>
      <c r="C2549" s="5" t="s">
        <v>253</v>
      </c>
      <c r="D2549" s="8" t="s">
        <v>272</v>
      </c>
      <c r="E2549" s="6">
        <v>19.4</v>
      </c>
      <c r="F2549" s="6">
        <v>20.8</v>
      </c>
      <c r="G2549" s="6">
        <v>17.3</v>
      </c>
      <c r="H2549" s="5" t="s">
        <v>120</v>
      </c>
      <c r="I2549" s="6">
        <f t="shared" si="156"/>
        <v>-1.4</v>
      </c>
      <c r="J2549" s="5" t="str">
        <f>IF(H2549="否","不适用",IF(AND(ISNUMBER(E2549),ISNUMBER(F2549)),IF(I2549&gt;规则与名单!$B$2,"是","否"),"未判定"))</f>
        <v>不适用</v>
      </c>
      <c r="K2549" s="5" t="str">
        <f t="shared" si="157"/>
        <v>非测试日纯氢</v>
      </c>
      <c r="L2549" s="6">
        <f t="shared" si="158"/>
        <v>17.3</v>
      </c>
      <c r="M2549" s="5">
        <f t="shared" si="159"/>
        <v>0</v>
      </c>
      <c r="N2549" s="5" t="s">
        <v>10989</v>
      </c>
      <c r="O2549" s="5" t="s">
        <v>10990</v>
      </c>
      <c r="P2549" s="5" t="s">
        <v>10991</v>
      </c>
    </row>
    <row r="2550" ht="19" customHeight="1" spans="1:16">
      <c r="A2550" s="5">
        <v>104</v>
      </c>
      <c r="B2550" s="5" t="s">
        <v>337</v>
      </c>
      <c r="C2550" s="5" t="s">
        <v>253</v>
      </c>
      <c r="D2550" s="8" t="s">
        <v>506</v>
      </c>
      <c r="E2550" s="6">
        <v>28.1</v>
      </c>
      <c r="F2550" s="6">
        <v>28.6</v>
      </c>
      <c r="G2550" s="6">
        <v>27.2</v>
      </c>
      <c r="H2550" s="5" t="s">
        <v>120</v>
      </c>
      <c r="I2550" s="6">
        <f t="shared" si="156"/>
        <v>-0.5</v>
      </c>
      <c r="J2550" s="5" t="str">
        <f>IF(H2550="否","不适用",IF(AND(ISNUMBER(E2550),ISNUMBER(F2550)),IF(I2550&gt;规则与名单!$B$2,"是","否"),"未判定"))</f>
        <v>不适用</v>
      </c>
      <c r="K2550" s="5" t="str">
        <f t="shared" si="157"/>
        <v>非测试日纯氢</v>
      </c>
      <c r="L2550" s="6">
        <f t="shared" si="158"/>
        <v>27.2</v>
      </c>
      <c r="M2550" s="5">
        <f t="shared" si="159"/>
        <v>0</v>
      </c>
      <c r="N2550" s="5" t="s">
        <v>10992</v>
      </c>
      <c r="O2550" s="5" t="s">
        <v>10993</v>
      </c>
      <c r="P2550" s="5" t="s">
        <v>10994</v>
      </c>
    </row>
    <row r="2551" ht="19" customHeight="1" spans="1:16">
      <c r="A2551" s="5">
        <v>104</v>
      </c>
      <c r="B2551" s="5" t="s">
        <v>337</v>
      </c>
      <c r="C2551" s="5" t="s">
        <v>253</v>
      </c>
      <c r="D2551" s="8" t="s">
        <v>673</v>
      </c>
      <c r="E2551" s="6">
        <v>9.7</v>
      </c>
      <c r="F2551" s="6">
        <v>10.6</v>
      </c>
      <c r="G2551" s="6">
        <v>9.6</v>
      </c>
      <c r="H2551" s="5" t="s">
        <v>120</v>
      </c>
      <c r="I2551" s="6">
        <f t="shared" si="156"/>
        <v>-0.9</v>
      </c>
      <c r="J2551" s="5" t="str">
        <f>IF(H2551="否","不适用",IF(AND(ISNUMBER(E2551),ISNUMBER(F2551)),IF(I2551&gt;规则与名单!$B$2,"是","否"),"未判定"))</f>
        <v>不适用</v>
      </c>
      <c r="K2551" s="5" t="str">
        <f t="shared" si="157"/>
        <v>非测试日纯氢</v>
      </c>
      <c r="L2551" s="6">
        <f t="shared" si="158"/>
        <v>9.6</v>
      </c>
      <c r="M2551" s="5">
        <f t="shared" si="159"/>
        <v>0</v>
      </c>
      <c r="N2551" s="5" t="s">
        <v>10995</v>
      </c>
      <c r="O2551" s="5" t="s">
        <v>10996</v>
      </c>
      <c r="P2551" s="5" t="s">
        <v>10997</v>
      </c>
    </row>
    <row r="2552" ht="19" customHeight="1" spans="1:16">
      <c r="A2552" s="5">
        <v>104</v>
      </c>
      <c r="B2552" s="5" t="s">
        <v>337</v>
      </c>
      <c r="C2552" s="5" t="s">
        <v>253</v>
      </c>
      <c r="D2552" s="8" t="s">
        <v>183</v>
      </c>
      <c r="E2552" s="6">
        <v>42.6</v>
      </c>
      <c r="F2552" s="6">
        <v>43.4</v>
      </c>
      <c r="G2552" s="6">
        <v>42.3</v>
      </c>
      <c r="H2552" s="5" t="s">
        <v>120</v>
      </c>
      <c r="I2552" s="6">
        <f t="shared" si="156"/>
        <v>-0.799999999999997</v>
      </c>
      <c r="J2552" s="5" t="str">
        <f>IF(H2552="否","不适用",IF(AND(ISNUMBER(E2552),ISNUMBER(F2552)),IF(I2552&gt;规则与名单!$B$2,"是","否"),"未判定"))</f>
        <v>不适用</v>
      </c>
      <c r="K2552" s="5" t="str">
        <f t="shared" si="157"/>
        <v>非测试日纯氢</v>
      </c>
      <c r="L2552" s="6">
        <f t="shared" si="158"/>
        <v>42.3</v>
      </c>
      <c r="M2552" s="5">
        <f t="shared" si="159"/>
        <v>0</v>
      </c>
      <c r="N2552" s="5" t="s">
        <v>10998</v>
      </c>
      <c r="O2552" s="5" t="s">
        <v>10999</v>
      </c>
      <c r="P2552" s="5" t="s">
        <v>11000</v>
      </c>
    </row>
    <row r="2553" ht="19" customHeight="1" spans="1:16">
      <c r="A2553" s="5">
        <v>104</v>
      </c>
      <c r="B2553" s="5" t="s">
        <v>337</v>
      </c>
      <c r="C2553" s="5" t="s">
        <v>253</v>
      </c>
      <c r="D2553" s="8" t="s">
        <v>431</v>
      </c>
      <c r="E2553" s="6">
        <v>42.1</v>
      </c>
      <c r="F2553" s="6">
        <v>45.1</v>
      </c>
      <c r="G2553" s="6">
        <v>24.2</v>
      </c>
      <c r="H2553" s="5" t="s">
        <v>120</v>
      </c>
      <c r="I2553" s="6">
        <f t="shared" si="156"/>
        <v>-3</v>
      </c>
      <c r="J2553" s="5" t="str">
        <f>IF(H2553="否","不适用",IF(AND(ISNUMBER(E2553),ISNUMBER(F2553)),IF(I2553&gt;规则与名单!$B$2,"是","否"),"未判定"))</f>
        <v>不适用</v>
      </c>
      <c r="K2553" s="5" t="str">
        <f t="shared" si="157"/>
        <v>非测试日纯氢</v>
      </c>
      <c r="L2553" s="6">
        <f t="shared" si="158"/>
        <v>24.2</v>
      </c>
      <c r="M2553" s="5">
        <f t="shared" si="159"/>
        <v>0</v>
      </c>
      <c r="N2553" s="5" t="s">
        <v>11001</v>
      </c>
      <c r="O2553" s="5" t="s">
        <v>11002</v>
      </c>
      <c r="P2553" s="5" t="s">
        <v>11003</v>
      </c>
    </row>
    <row r="2554" ht="19" customHeight="1" spans="1:16">
      <c r="A2554" s="5">
        <v>104</v>
      </c>
      <c r="B2554" s="5" t="s">
        <v>337</v>
      </c>
      <c r="C2554" s="5" t="s">
        <v>253</v>
      </c>
      <c r="D2554" s="8" t="s">
        <v>3377</v>
      </c>
      <c r="E2554" s="6">
        <v>52.8</v>
      </c>
      <c r="F2554" s="6">
        <v>54.4</v>
      </c>
      <c r="G2554" s="6">
        <v>46.6</v>
      </c>
      <c r="H2554" s="5" t="s">
        <v>120</v>
      </c>
      <c r="I2554" s="6">
        <f t="shared" si="156"/>
        <v>-1.6</v>
      </c>
      <c r="J2554" s="5" t="str">
        <f>IF(H2554="否","不适用",IF(AND(ISNUMBER(E2554),ISNUMBER(F2554)),IF(I2554&gt;规则与名单!$B$2,"是","否"),"未判定"))</f>
        <v>不适用</v>
      </c>
      <c r="K2554" s="5" t="str">
        <f t="shared" si="157"/>
        <v>非测试日纯氢</v>
      </c>
      <c r="L2554" s="6">
        <f t="shared" si="158"/>
        <v>46.6</v>
      </c>
      <c r="M2554" s="5">
        <f t="shared" si="159"/>
        <v>0</v>
      </c>
      <c r="N2554" s="5" t="s">
        <v>11004</v>
      </c>
      <c r="O2554" s="5" t="s">
        <v>11005</v>
      </c>
      <c r="P2554" s="5" t="s">
        <v>11006</v>
      </c>
    </row>
    <row r="2555" ht="19" customHeight="1" spans="1:16">
      <c r="A2555" s="5">
        <v>104</v>
      </c>
      <c r="B2555" s="5" t="s">
        <v>337</v>
      </c>
      <c r="C2555" s="5" t="s">
        <v>253</v>
      </c>
      <c r="D2555" s="8" t="s">
        <v>407</v>
      </c>
      <c r="E2555" s="6">
        <v>51.9</v>
      </c>
      <c r="F2555" s="6">
        <v>54.9</v>
      </c>
      <c r="G2555" s="6">
        <v>39.6</v>
      </c>
      <c r="H2555" s="5" t="s">
        <v>120</v>
      </c>
      <c r="I2555" s="6">
        <f t="shared" si="156"/>
        <v>-3</v>
      </c>
      <c r="J2555" s="5" t="str">
        <f>IF(H2555="否","不适用",IF(AND(ISNUMBER(E2555),ISNUMBER(F2555)),IF(I2555&gt;规则与名单!$B$2,"是","否"),"未判定"))</f>
        <v>不适用</v>
      </c>
      <c r="K2555" s="5" t="str">
        <f t="shared" si="157"/>
        <v>非测试日纯氢</v>
      </c>
      <c r="L2555" s="6">
        <f t="shared" si="158"/>
        <v>39.6</v>
      </c>
      <c r="M2555" s="5">
        <f t="shared" si="159"/>
        <v>0</v>
      </c>
      <c r="N2555" s="5" t="s">
        <v>11007</v>
      </c>
      <c r="O2555" s="5" t="s">
        <v>11008</v>
      </c>
      <c r="P2555" s="5" t="s">
        <v>11009</v>
      </c>
    </row>
    <row r="2556" ht="19" customHeight="1" spans="1:16">
      <c r="A2556" s="5">
        <v>104</v>
      </c>
      <c r="B2556" s="5" t="s">
        <v>337</v>
      </c>
      <c r="C2556" s="5" t="s">
        <v>253</v>
      </c>
      <c r="D2556" s="8" t="s">
        <v>411</v>
      </c>
      <c r="E2556" s="6">
        <v>52.9</v>
      </c>
      <c r="F2556" s="6">
        <v>55.5</v>
      </c>
      <c r="G2556" s="6">
        <v>29.8</v>
      </c>
      <c r="H2556" s="5" t="s">
        <v>120</v>
      </c>
      <c r="I2556" s="6">
        <f t="shared" si="156"/>
        <v>-2.6</v>
      </c>
      <c r="J2556" s="5" t="str">
        <f>IF(H2556="否","不适用",IF(AND(ISNUMBER(E2556),ISNUMBER(F2556)),IF(I2556&gt;规则与名单!$B$2,"是","否"),"未判定"))</f>
        <v>不适用</v>
      </c>
      <c r="K2556" s="5" t="str">
        <f t="shared" si="157"/>
        <v>非测试日纯氢</v>
      </c>
      <c r="L2556" s="6">
        <f t="shared" si="158"/>
        <v>29.8</v>
      </c>
      <c r="M2556" s="5">
        <f t="shared" si="159"/>
        <v>0</v>
      </c>
      <c r="N2556" s="5" t="s">
        <v>11010</v>
      </c>
      <c r="O2556" s="5" t="s">
        <v>11011</v>
      </c>
      <c r="P2556" s="5" t="s">
        <v>11012</v>
      </c>
    </row>
    <row r="2557" ht="19" customHeight="1" spans="1:16">
      <c r="A2557" s="5">
        <v>104</v>
      </c>
      <c r="B2557" s="5" t="s">
        <v>337</v>
      </c>
      <c r="C2557" s="5" t="s">
        <v>253</v>
      </c>
      <c r="D2557" s="8" t="s">
        <v>251</v>
      </c>
      <c r="E2557" s="6">
        <v>23.2</v>
      </c>
      <c r="F2557" s="6">
        <v>25.2</v>
      </c>
      <c r="G2557" s="6">
        <v>22.9</v>
      </c>
      <c r="H2557" s="5" t="s">
        <v>120</v>
      </c>
      <c r="I2557" s="6">
        <f t="shared" si="156"/>
        <v>-2</v>
      </c>
      <c r="J2557" s="5" t="str">
        <f>IF(H2557="否","不适用",IF(AND(ISNUMBER(E2557),ISNUMBER(F2557)),IF(I2557&gt;规则与名单!$B$2,"是","否"),"未判定"))</f>
        <v>不适用</v>
      </c>
      <c r="K2557" s="5" t="str">
        <f t="shared" si="157"/>
        <v>非测试日纯氢</v>
      </c>
      <c r="L2557" s="6">
        <f t="shared" si="158"/>
        <v>22.9</v>
      </c>
      <c r="M2557" s="5">
        <f t="shared" si="159"/>
        <v>0</v>
      </c>
      <c r="N2557" s="5" t="s">
        <v>11013</v>
      </c>
      <c r="O2557" s="5" t="s">
        <v>11014</v>
      </c>
      <c r="P2557" s="5" t="s">
        <v>11015</v>
      </c>
    </row>
    <row r="2558" ht="19" customHeight="1" spans="1:16">
      <c r="A2558" s="5">
        <v>104</v>
      </c>
      <c r="B2558" s="5" t="s">
        <v>337</v>
      </c>
      <c r="C2558" s="5" t="s">
        <v>253</v>
      </c>
      <c r="D2558" s="8" t="s">
        <v>472</v>
      </c>
      <c r="E2558" s="6">
        <v>20.9</v>
      </c>
      <c r="F2558" s="6">
        <v>22.5</v>
      </c>
      <c r="G2558" s="6">
        <v>20.7</v>
      </c>
      <c r="H2558" s="5" t="s">
        <v>120</v>
      </c>
      <c r="I2558" s="6">
        <f t="shared" si="156"/>
        <v>-1.6</v>
      </c>
      <c r="J2558" s="5" t="str">
        <f>IF(H2558="否","不适用",IF(AND(ISNUMBER(E2558),ISNUMBER(F2558)),IF(I2558&gt;规则与名单!$B$2,"是","否"),"未判定"))</f>
        <v>不适用</v>
      </c>
      <c r="K2558" s="5" t="str">
        <f t="shared" si="157"/>
        <v>非测试日纯氢</v>
      </c>
      <c r="L2558" s="6">
        <f t="shared" si="158"/>
        <v>20.7</v>
      </c>
      <c r="M2558" s="5">
        <f t="shared" si="159"/>
        <v>0</v>
      </c>
      <c r="N2558" s="5" t="s">
        <v>11016</v>
      </c>
      <c r="O2558" s="5" t="s">
        <v>11017</v>
      </c>
      <c r="P2558" s="5" t="s">
        <v>11018</v>
      </c>
    </row>
    <row r="2559" ht="19" customHeight="1" spans="1:16">
      <c r="A2559" s="5">
        <v>104</v>
      </c>
      <c r="B2559" s="5" t="s">
        <v>337</v>
      </c>
      <c r="C2559" s="5" t="s">
        <v>253</v>
      </c>
      <c r="D2559" s="8" t="s">
        <v>466</v>
      </c>
      <c r="E2559" s="6">
        <v>10.5</v>
      </c>
      <c r="F2559" s="6">
        <v>11.1</v>
      </c>
      <c r="G2559" s="6">
        <v>10</v>
      </c>
      <c r="H2559" s="5" t="s">
        <v>120</v>
      </c>
      <c r="I2559" s="6">
        <f t="shared" si="156"/>
        <v>-0.6</v>
      </c>
      <c r="J2559" s="5" t="str">
        <f>IF(H2559="否","不适用",IF(AND(ISNUMBER(E2559),ISNUMBER(F2559)),IF(I2559&gt;规则与名单!$B$2,"是","否"),"未判定"))</f>
        <v>不适用</v>
      </c>
      <c r="K2559" s="5" t="str">
        <f t="shared" si="157"/>
        <v>非测试日纯氢</v>
      </c>
      <c r="L2559" s="6">
        <f t="shared" si="158"/>
        <v>10</v>
      </c>
      <c r="M2559" s="5">
        <f t="shared" si="159"/>
        <v>0</v>
      </c>
      <c r="N2559" s="5" t="s">
        <v>11019</v>
      </c>
      <c r="O2559" s="5" t="s">
        <v>11020</v>
      </c>
      <c r="P2559" s="5" t="s">
        <v>11021</v>
      </c>
    </row>
    <row r="2560" ht="19" customHeight="1" spans="1:16">
      <c r="A2560" s="5">
        <v>104</v>
      </c>
      <c r="B2560" s="5" t="s">
        <v>337</v>
      </c>
      <c r="C2560" s="5" t="s">
        <v>253</v>
      </c>
      <c r="D2560" s="8" t="s">
        <v>333</v>
      </c>
      <c r="E2560" s="6">
        <v>11.6</v>
      </c>
      <c r="F2560" s="6">
        <v>12.6</v>
      </c>
      <c r="G2560" s="6">
        <v>7.9</v>
      </c>
      <c r="H2560" s="5" t="s">
        <v>120</v>
      </c>
      <c r="I2560" s="6">
        <f t="shared" si="156"/>
        <v>-1</v>
      </c>
      <c r="J2560" s="5" t="str">
        <f>IF(H2560="否","不适用",IF(AND(ISNUMBER(E2560),ISNUMBER(F2560)),IF(I2560&gt;规则与名单!$B$2,"是","否"),"未判定"))</f>
        <v>不适用</v>
      </c>
      <c r="K2560" s="5" t="str">
        <f t="shared" si="157"/>
        <v>非测试日纯氢</v>
      </c>
      <c r="L2560" s="6">
        <f t="shared" si="158"/>
        <v>7.9</v>
      </c>
      <c r="M2560" s="5">
        <f t="shared" si="159"/>
        <v>0</v>
      </c>
      <c r="N2560" s="5" t="s">
        <v>11022</v>
      </c>
      <c r="O2560" s="5" t="s">
        <v>11023</v>
      </c>
      <c r="P2560" s="5" t="s">
        <v>11024</v>
      </c>
    </row>
    <row r="2561" ht="19" customHeight="1" spans="1:16">
      <c r="A2561" s="5">
        <v>104</v>
      </c>
      <c r="B2561" s="5" t="s">
        <v>337</v>
      </c>
      <c r="C2561" s="5" t="s">
        <v>253</v>
      </c>
      <c r="D2561" s="8" t="s">
        <v>175</v>
      </c>
      <c r="E2561" s="6">
        <v>43</v>
      </c>
      <c r="F2561" s="6">
        <v>45.9</v>
      </c>
      <c r="G2561" s="6">
        <v>42.7</v>
      </c>
      <c r="H2561" s="5" t="s">
        <v>120</v>
      </c>
      <c r="I2561" s="6">
        <f t="shared" si="156"/>
        <v>-2.9</v>
      </c>
      <c r="J2561" s="5" t="str">
        <f>IF(H2561="否","不适用",IF(AND(ISNUMBER(E2561),ISNUMBER(F2561)),IF(I2561&gt;规则与名单!$B$2,"是","否"),"未判定"))</f>
        <v>不适用</v>
      </c>
      <c r="K2561" s="5" t="str">
        <f t="shared" si="157"/>
        <v>非测试日纯氢</v>
      </c>
      <c r="L2561" s="6">
        <f t="shared" si="158"/>
        <v>42.7</v>
      </c>
      <c r="M2561" s="5">
        <f t="shared" si="159"/>
        <v>0</v>
      </c>
      <c r="N2561" s="5" t="s">
        <v>11025</v>
      </c>
      <c r="O2561" s="5" t="s">
        <v>11026</v>
      </c>
      <c r="P2561" s="5" t="s">
        <v>11027</v>
      </c>
    </row>
    <row r="2562" ht="19" customHeight="1" spans="1:16">
      <c r="A2562" s="5">
        <v>104</v>
      </c>
      <c r="B2562" s="5" t="s">
        <v>337</v>
      </c>
      <c r="C2562" s="5" t="s">
        <v>253</v>
      </c>
      <c r="D2562" s="8" t="s">
        <v>3402</v>
      </c>
      <c r="E2562" s="6">
        <v>56</v>
      </c>
      <c r="F2562" s="6">
        <v>58.5</v>
      </c>
      <c r="G2562" s="6">
        <v>45.2</v>
      </c>
      <c r="H2562" s="5" t="s">
        <v>120</v>
      </c>
      <c r="I2562" s="6">
        <f t="shared" ref="I2562:I2625" si="160">IF(AND(ISNUMBER(E2562),ISNUMBER(F2562)),E2562-F2562,"")</f>
        <v>-2.5</v>
      </c>
      <c r="J2562" s="5" t="str">
        <f>IF(H2562="否","不适用",IF(AND(ISNUMBER(E2562),ISNUMBER(F2562)),IF(I2562&gt;规则与名单!$B$2,"是","否"),"未判定"))</f>
        <v>不适用</v>
      </c>
      <c r="K2562" s="5" t="str">
        <f t="shared" ref="K2562:K2625" si="161">IF(J2562="是",IF(ISNUMBER(F2562),"测试日GPS","缺失"),IF(ISNUMBER(G2562),"非测试日纯氢",IF(AND(H2562="是",J2562="未判定"),IF(ISNUMBER(F2562),"测试名单无纯氢GPS","缺失"),IF(ISNUMBER(E2562),"非测试日仪表","缺失"))))</f>
        <v>非测试日纯氢</v>
      </c>
      <c r="L2562" s="6">
        <f t="shared" ref="L2562:L2625" si="162">IF(K2562="缺失","",IF(K2562="非测试日纯氢",G2562,IF(K2562="非测试日仪表",E2562,F2562)))</f>
        <v>45.2</v>
      </c>
      <c r="M2562" s="5">
        <f t="shared" ref="M2562:M2625" si="163">IF(K2562="缺失",1,0)</f>
        <v>0</v>
      </c>
      <c r="N2562" s="5" t="s">
        <v>11028</v>
      </c>
      <c r="O2562" s="5" t="s">
        <v>11029</v>
      </c>
      <c r="P2562" s="5" t="s">
        <v>11030</v>
      </c>
    </row>
    <row r="2563" ht="19" customHeight="1" spans="1:16">
      <c r="A2563" s="5">
        <v>104</v>
      </c>
      <c r="B2563" s="5" t="s">
        <v>337</v>
      </c>
      <c r="C2563" s="5" t="s">
        <v>253</v>
      </c>
      <c r="D2563" s="8" t="s">
        <v>487</v>
      </c>
      <c r="E2563" s="6">
        <v>67.2</v>
      </c>
      <c r="F2563" s="6">
        <v>68.7</v>
      </c>
      <c r="G2563" s="6">
        <v>56.2</v>
      </c>
      <c r="H2563" s="5" t="s">
        <v>120</v>
      </c>
      <c r="I2563" s="6">
        <f t="shared" si="160"/>
        <v>-1.5</v>
      </c>
      <c r="J2563" s="5" t="str">
        <f>IF(H2563="否","不适用",IF(AND(ISNUMBER(E2563),ISNUMBER(F2563)),IF(I2563&gt;规则与名单!$B$2,"是","否"),"未判定"))</f>
        <v>不适用</v>
      </c>
      <c r="K2563" s="5" t="str">
        <f t="shared" si="161"/>
        <v>非测试日纯氢</v>
      </c>
      <c r="L2563" s="6">
        <f t="shared" si="162"/>
        <v>56.2</v>
      </c>
      <c r="M2563" s="5">
        <f t="shared" si="163"/>
        <v>0</v>
      </c>
      <c r="N2563" s="5" t="s">
        <v>11031</v>
      </c>
      <c r="O2563" s="5" t="s">
        <v>11032</v>
      </c>
      <c r="P2563" s="5" t="s">
        <v>11033</v>
      </c>
    </row>
    <row r="2564" ht="19" customHeight="1" spans="1:16">
      <c r="A2564" s="5">
        <v>104</v>
      </c>
      <c r="B2564" s="5" t="s">
        <v>337</v>
      </c>
      <c r="C2564" s="5" t="s">
        <v>253</v>
      </c>
      <c r="D2564" s="8" t="s">
        <v>121</v>
      </c>
      <c r="E2564" s="6">
        <v>43.9</v>
      </c>
      <c r="F2564" s="6">
        <v>44.3</v>
      </c>
      <c r="G2564" s="6">
        <v>43.7</v>
      </c>
      <c r="H2564" s="5" t="s">
        <v>120</v>
      </c>
      <c r="I2564" s="6">
        <f t="shared" si="160"/>
        <v>-0.399999999999999</v>
      </c>
      <c r="J2564" s="5" t="str">
        <f>IF(H2564="否","不适用",IF(AND(ISNUMBER(E2564),ISNUMBER(F2564)),IF(I2564&gt;规则与名单!$B$2,"是","否"),"未判定"))</f>
        <v>不适用</v>
      </c>
      <c r="K2564" s="5" t="str">
        <f t="shared" si="161"/>
        <v>非测试日纯氢</v>
      </c>
      <c r="L2564" s="6">
        <f t="shared" si="162"/>
        <v>43.7</v>
      </c>
      <c r="M2564" s="5">
        <f t="shared" si="163"/>
        <v>0</v>
      </c>
      <c r="N2564" s="5" t="s">
        <v>11034</v>
      </c>
      <c r="O2564" s="5" t="s">
        <v>11035</v>
      </c>
      <c r="P2564" s="5" t="s">
        <v>11036</v>
      </c>
    </row>
    <row r="2565" ht="19" customHeight="1" spans="1:16">
      <c r="A2565" s="5">
        <v>104</v>
      </c>
      <c r="B2565" s="5" t="s">
        <v>337</v>
      </c>
      <c r="C2565" s="5" t="s">
        <v>253</v>
      </c>
      <c r="D2565" s="8" t="s">
        <v>170</v>
      </c>
      <c r="E2565" s="6">
        <v>42.9</v>
      </c>
      <c r="F2565" s="6">
        <v>44</v>
      </c>
      <c r="G2565" s="6">
        <v>42</v>
      </c>
      <c r="H2565" s="5" t="s">
        <v>120</v>
      </c>
      <c r="I2565" s="6">
        <f t="shared" si="160"/>
        <v>-1.1</v>
      </c>
      <c r="J2565" s="5" t="str">
        <f>IF(H2565="否","不适用",IF(AND(ISNUMBER(E2565),ISNUMBER(F2565)),IF(I2565&gt;规则与名单!$B$2,"是","否"),"未判定"))</f>
        <v>不适用</v>
      </c>
      <c r="K2565" s="5" t="str">
        <f t="shared" si="161"/>
        <v>非测试日纯氢</v>
      </c>
      <c r="L2565" s="6">
        <f t="shared" si="162"/>
        <v>42</v>
      </c>
      <c r="M2565" s="5">
        <f t="shared" si="163"/>
        <v>0</v>
      </c>
      <c r="N2565" s="5" t="s">
        <v>11037</v>
      </c>
      <c r="O2565" s="5" t="s">
        <v>11038</v>
      </c>
      <c r="P2565" s="5" t="s">
        <v>11039</v>
      </c>
    </row>
    <row r="2566" ht="19" customHeight="1" spans="1:16">
      <c r="A2566" s="5">
        <v>104</v>
      </c>
      <c r="B2566" s="5" t="s">
        <v>337</v>
      </c>
      <c r="C2566" s="5" t="s">
        <v>253</v>
      </c>
      <c r="D2566" s="8" t="s">
        <v>644</v>
      </c>
      <c r="E2566" s="6">
        <v>19.4</v>
      </c>
      <c r="F2566" s="6">
        <v>20.7</v>
      </c>
      <c r="G2566" s="6">
        <v>19</v>
      </c>
      <c r="H2566" s="5" t="s">
        <v>120</v>
      </c>
      <c r="I2566" s="6">
        <f t="shared" si="160"/>
        <v>-1.3</v>
      </c>
      <c r="J2566" s="5" t="str">
        <f>IF(H2566="否","不适用",IF(AND(ISNUMBER(E2566),ISNUMBER(F2566)),IF(I2566&gt;规则与名单!$B$2,"是","否"),"未判定"))</f>
        <v>不适用</v>
      </c>
      <c r="K2566" s="5" t="str">
        <f t="shared" si="161"/>
        <v>非测试日纯氢</v>
      </c>
      <c r="L2566" s="6">
        <f t="shared" si="162"/>
        <v>19</v>
      </c>
      <c r="M2566" s="5">
        <f t="shared" si="163"/>
        <v>0</v>
      </c>
      <c r="N2566" s="5" t="s">
        <v>11040</v>
      </c>
      <c r="O2566" s="5" t="s">
        <v>11041</v>
      </c>
      <c r="P2566" s="5" t="s">
        <v>11042</v>
      </c>
    </row>
    <row r="2567" ht="19" customHeight="1" spans="1:16">
      <c r="A2567" s="5">
        <v>104</v>
      </c>
      <c r="B2567" s="5" t="s">
        <v>337</v>
      </c>
      <c r="C2567" s="5" t="s">
        <v>253</v>
      </c>
      <c r="D2567" s="8" t="s">
        <v>3418</v>
      </c>
      <c r="E2567" s="6">
        <v>11.6</v>
      </c>
      <c r="F2567" s="6">
        <v>12.3</v>
      </c>
      <c r="G2567" s="6">
        <v>11.1</v>
      </c>
      <c r="H2567" s="5" t="s">
        <v>120</v>
      </c>
      <c r="I2567" s="6">
        <f t="shared" si="160"/>
        <v>-0.700000000000001</v>
      </c>
      <c r="J2567" s="5" t="str">
        <f>IF(H2567="否","不适用",IF(AND(ISNUMBER(E2567),ISNUMBER(F2567)),IF(I2567&gt;规则与名单!$B$2,"是","否"),"未判定"))</f>
        <v>不适用</v>
      </c>
      <c r="K2567" s="5" t="str">
        <f t="shared" si="161"/>
        <v>非测试日纯氢</v>
      </c>
      <c r="L2567" s="6">
        <f t="shared" si="162"/>
        <v>11.1</v>
      </c>
      <c r="M2567" s="5">
        <f t="shared" si="163"/>
        <v>0</v>
      </c>
      <c r="N2567" s="5" t="s">
        <v>11043</v>
      </c>
      <c r="O2567" s="5" t="s">
        <v>11044</v>
      </c>
      <c r="P2567" s="5" t="s">
        <v>11045</v>
      </c>
    </row>
    <row r="2568" ht="19" customHeight="1" spans="1:16">
      <c r="A2568" s="5">
        <v>104</v>
      </c>
      <c r="B2568" s="5" t="s">
        <v>337</v>
      </c>
      <c r="C2568" s="5" t="s">
        <v>253</v>
      </c>
      <c r="D2568" s="8" t="s">
        <v>3422</v>
      </c>
      <c r="E2568" s="6">
        <v>9.7</v>
      </c>
      <c r="F2568" s="6">
        <v>10.5</v>
      </c>
      <c r="G2568" s="6">
        <v>9.5</v>
      </c>
      <c r="H2568" s="5" t="s">
        <v>120</v>
      </c>
      <c r="I2568" s="6">
        <f t="shared" si="160"/>
        <v>-0.800000000000001</v>
      </c>
      <c r="J2568" s="5" t="str">
        <f>IF(H2568="否","不适用",IF(AND(ISNUMBER(E2568),ISNUMBER(F2568)),IF(I2568&gt;规则与名单!$B$2,"是","否"),"未判定"))</f>
        <v>不适用</v>
      </c>
      <c r="K2568" s="5" t="str">
        <f t="shared" si="161"/>
        <v>非测试日纯氢</v>
      </c>
      <c r="L2568" s="6">
        <f t="shared" si="162"/>
        <v>9.5</v>
      </c>
      <c r="M2568" s="5">
        <f t="shared" si="163"/>
        <v>0</v>
      </c>
      <c r="N2568" s="5" t="s">
        <v>11046</v>
      </c>
      <c r="O2568" s="5" t="s">
        <v>11047</v>
      </c>
      <c r="P2568" s="5" t="s">
        <v>11048</v>
      </c>
    </row>
    <row r="2569" ht="19" customHeight="1" spans="1:16">
      <c r="A2569" s="5">
        <v>104</v>
      </c>
      <c r="B2569" s="5" t="s">
        <v>337</v>
      </c>
      <c r="C2569" s="5" t="s">
        <v>253</v>
      </c>
      <c r="D2569" s="8" t="s">
        <v>336</v>
      </c>
      <c r="E2569" s="6">
        <v>9.4</v>
      </c>
      <c r="F2569" s="6">
        <v>10.3</v>
      </c>
      <c r="G2569" s="6">
        <v>9.4</v>
      </c>
      <c r="H2569" s="5" t="s">
        <v>120</v>
      </c>
      <c r="I2569" s="6">
        <f t="shared" si="160"/>
        <v>-0.9</v>
      </c>
      <c r="J2569" s="5" t="str">
        <f>IF(H2569="否","不适用",IF(AND(ISNUMBER(E2569),ISNUMBER(F2569)),IF(I2569&gt;规则与名单!$B$2,"是","否"),"未判定"))</f>
        <v>不适用</v>
      </c>
      <c r="K2569" s="5" t="str">
        <f t="shared" si="161"/>
        <v>非测试日纯氢</v>
      </c>
      <c r="L2569" s="6">
        <f t="shared" si="162"/>
        <v>9.4</v>
      </c>
      <c r="M2569" s="5">
        <f t="shared" si="163"/>
        <v>0</v>
      </c>
      <c r="N2569" s="5" t="s">
        <v>11049</v>
      </c>
      <c r="O2569" s="5" t="s">
        <v>11050</v>
      </c>
      <c r="P2569" s="5" t="s">
        <v>11051</v>
      </c>
    </row>
    <row r="2570" ht="19" customHeight="1" spans="1:16">
      <c r="A2570" s="5">
        <v>104</v>
      </c>
      <c r="B2570" s="5" t="s">
        <v>337</v>
      </c>
      <c r="C2570" s="5" t="s">
        <v>253</v>
      </c>
      <c r="D2570" s="8" t="s">
        <v>653</v>
      </c>
      <c r="E2570" s="6">
        <v>9.6</v>
      </c>
      <c r="F2570" s="6">
        <v>10.8</v>
      </c>
      <c r="G2570" s="6">
        <v>4.7</v>
      </c>
      <c r="H2570" s="5" t="s">
        <v>120</v>
      </c>
      <c r="I2570" s="6">
        <f t="shared" si="160"/>
        <v>-1.2</v>
      </c>
      <c r="J2570" s="5" t="str">
        <f>IF(H2570="否","不适用",IF(AND(ISNUMBER(E2570),ISNUMBER(F2570)),IF(I2570&gt;规则与名单!$B$2,"是","否"),"未判定"))</f>
        <v>不适用</v>
      </c>
      <c r="K2570" s="5" t="str">
        <f t="shared" si="161"/>
        <v>非测试日纯氢</v>
      </c>
      <c r="L2570" s="6">
        <f t="shared" si="162"/>
        <v>4.7</v>
      </c>
      <c r="M2570" s="5">
        <f t="shared" si="163"/>
        <v>0</v>
      </c>
      <c r="N2570" s="5" t="s">
        <v>11052</v>
      </c>
      <c r="O2570" s="5" t="s">
        <v>11053</v>
      </c>
      <c r="P2570" s="5" t="s">
        <v>11054</v>
      </c>
    </row>
    <row r="2571" ht="19" customHeight="1" spans="1:16">
      <c r="A2571" s="5">
        <v>104</v>
      </c>
      <c r="B2571" s="5" t="s">
        <v>337</v>
      </c>
      <c r="C2571" s="5" t="s">
        <v>253</v>
      </c>
      <c r="D2571" s="8" t="s">
        <v>140</v>
      </c>
      <c r="E2571" s="6">
        <v>77.4</v>
      </c>
      <c r="F2571" s="6">
        <v>79.4</v>
      </c>
      <c r="G2571" s="6">
        <v>76.8</v>
      </c>
      <c r="H2571" s="5" t="s">
        <v>120</v>
      </c>
      <c r="I2571" s="6">
        <f t="shared" si="160"/>
        <v>-2</v>
      </c>
      <c r="J2571" s="5" t="str">
        <f>IF(H2571="否","不适用",IF(AND(ISNUMBER(E2571),ISNUMBER(F2571)),IF(I2571&gt;规则与名单!$B$2,"是","否"),"未判定"))</f>
        <v>不适用</v>
      </c>
      <c r="K2571" s="5" t="str">
        <f t="shared" si="161"/>
        <v>非测试日纯氢</v>
      </c>
      <c r="L2571" s="6">
        <f t="shared" si="162"/>
        <v>76.8</v>
      </c>
      <c r="M2571" s="5">
        <f t="shared" si="163"/>
        <v>0</v>
      </c>
      <c r="N2571" s="5" t="s">
        <v>11055</v>
      </c>
      <c r="O2571" s="5" t="s">
        <v>11056</v>
      </c>
      <c r="P2571" s="5" t="s">
        <v>11057</v>
      </c>
    </row>
    <row r="2572" ht="19" customHeight="1" spans="1:16">
      <c r="A2572" s="5">
        <v>104</v>
      </c>
      <c r="B2572" s="5" t="s">
        <v>337</v>
      </c>
      <c r="C2572" s="5" t="s">
        <v>253</v>
      </c>
      <c r="D2572" s="8" t="s">
        <v>115</v>
      </c>
      <c r="E2572" s="6">
        <v>71.5</v>
      </c>
      <c r="F2572" s="6">
        <v>74.5</v>
      </c>
      <c r="G2572" s="6">
        <v>71.4</v>
      </c>
      <c r="H2572" s="5" t="s">
        <v>120</v>
      </c>
      <c r="I2572" s="6">
        <f t="shared" si="160"/>
        <v>-3</v>
      </c>
      <c r="J2572" s="5" t="str">
        <f>IF(H2572="否","不适用",IF(AND(ISNUMBER(E2572),ISNUMBER(F2572)),IF(I2572&gt;规则与名单!$B$2,"是","否"),"未判定"))</f>
        <v>不适用</v>
      </c>
      <c r="K2572" s="5" t="str">
        <f t="shared" si="161"/>
        <v>非测试日纯氢</v>
      </c>
      <c r="L2572" s="6">
        <f t="shared" si="162"/>
        <v>71.4</v>
      </c>
      <c r="M2572" s="5">
        <f t="shared" si="163"/>
        <v>0</v>
      </c>
      <c r="N2572" s="5" t="s">
        <v>11058</v>
      </c>
      <c r="O2572" s="5" t="s">
        <v>11059</v>
      </c>
      <c r="P2572" s="5" t="s">
        <v>11060</v>
      </c>
    </row>
    <row r="2573" ht="19" customHeight="1" spans="1:16">
      <c r="A2573" s="5">
        <v>105</v>
      </c>
      <c r="B2573" s="5" t="s">
        <v>338</v>
      </c>
      <c r="C2573" s="5" t="s">
        <v>253</v>
      </c>
      <c r="D2573" s="8" t="s">
        <v>114</v>
      </c>
      <c r="E2573" s="6">
        <v>46.8</v>
      </c>
      <c r="F2573" s="6">
        <v>54.2</v>
      </c>
      <c r="G2573" s="6">
        <v>37.1</v>
      </c>
      <c r="H2573" s="5" t="s">
        <v>120</v>
      </c>
      <c r="I2573" s="6">
        <f t="shared" si="160"/>
        <v>-7.40000000000001</v>
      </c>
      <c r="J2573" s="5" t="str">
        <f>IF(H2573="否","不适用",IF(AND(ISNUMBER(E2573),ISNUMBER(F2573)),IF(I2573&gt;规则与名单!$B$2,"是","否"),"未判定"))</f>
        <v>不适用</v>
      </c>
      <c r="K2573" s="5" t="str">
        <f t="shared" si="161"/>
        <v>非测试日纯氢</v>
      </c>
      <c r="L2573" s="6">
        <f t="shared" si="162"/>
        <v>37.1</v>
      </c>
      <c r="M2573" s="5">
        <f t="shared" si="163"/>
        <v>0</v>
      </c>
      <c r="N2573" s="5" t="s">
        <v>11061</v>
      </c>
      <c r="O2573" s="5" t="s">
        <v>11062</v>
      </c>
      <c r="P2573" s="5" t="s">
        <v>11063</v>
      </c>
    </row>
    <row r="2574" ht="19" customHeight="1" spans="1:16">
      <c r="A2574" s="5">
        <v>105</v>
      </c>
      <c r="B2574" s="5" t="s">
        <v>338</v>
      </c>
      <c r="C2574" s="5" t="s">
        <v>253</v>
      </c>
      <c r="D2574" s="8" t="s">
        <v>605</v>
      </c>
      <c r="E2574" s="6">
        <v>48.4</v>
      </c>
      <c r="F2574" s="6">
        <v>51.3</v>
      </c>
      <c r="G2574" s="6">
        <v>47.8</v>
      </c>
      <c r="H2574" s="5" t="s">
        <v>120</v>
      </c>
      <c r="I2574" s="6">
        <f t="shared" si="160"/>
        <v>-2.9</v>
      </c>
      <c r="J2574" s="5" t="str">
        <f>IF(H2574="否","不适用",IF(AND(ISNUMBER(E2574),ISNUMBER(F2574)),IF(I2574&gt;规则与名单!$B$2,"是","否"),"未判定"))</f>
        <v>不适用</v>
      </c>
      <c r="K2574" s="5" t="str">
        <f t="shared" si="161"/>
        <v>非测试日纯氢</v>
      </c>
      <c r="L2574" s="6">
        <f t="shared" si="162"/>
        <v>47.8</v>
      </c>
      <c r="M2574" s="5">
        <f t="shared" si="163"/>
        <v>0</v>
      </c>
      <c r="N2574" s="5" t="s">
        <v>11064</v>
      </c>
      <c r="O2574" s="5" t="s">
        <v>11065</v>
      </c>
      <c r="P2574" s="5" t="s">
        <v>11066</v>
      </c>
    </row>
    <row r="2575" ht="19" customHeight="1" spans="1:16">
      <c r="A2575" s="5">
        <v>105</v>
      </c>
      <c r="B2575" s="5" t="s">
        <v>338</v>
      </c>
      <c r="C2575" s="5" t="s">
        <v>253</v>
      </c>
      <c r="D2575" s="8" t="s">
        <v>186</v>
      </c>
      <c r="E2575" s="6">
        <v>49</v>
      </c>
      <c r="F2575" s="6">
        <v>53.7</v>
      </c>
      <c r="G2575" s="6">
        <v>43.4</v>
      </c>
      <c r="H2575" s="5" t="s">
        <v>120</v>
      </c>
      <c r="I2575" s="6">
        <f t="shared" si="160"/>
        <v>-4.7</v>
      </c>
      <c r="J2575" s="5" t="str">
        <f>IF(H2575="否","不适用",IF(AND(ISNUMBER(E2575),ISNUMBER(F2575)),IF(I2575&gt;规则与名单!$B$2,"是","否"),"未判定"))</f>
        <v>不适用</v>
      </c>
      <c r="K2575" s="5" t="str">
        <f t="shared" si="161"/>
        <v>非测试日纯氢</v>
      </c>
      <c r="L2575" s="6">
        <f t="shared" si="162"/>
        <v>43.4</v>
      </c>
      <c r="M2575" s="5">
        <f t="shared" si="163"/>
        <v>0</v>
      </c>
      <c r="N2575" s="5" t="s">
        <v>11067</v>
      </c>
      <c r="O2575" s="5" t="s">
        <v>11068</v>
      </c>
      <c r="P2575" s="5" t="s">
        <v>11069</v>
      </c>
    </row>
    <row r="2576" ht="19" customHeight="1" spans="1:16">
      <c r="A2576" s="5">
        <v>105</v>
      </c>
      <c r="B2576" s="5" t="s">
        <v>338</v>
      </c>
      <c r="C2576" s="5" t="s">
        <v>253</v>
      </c>
      <c r="D2576" s="8" t="s">
        <v>165</v>
      </c>
      <c r="E2576" s="6">
        <v>49.4</v>
      </c>
      <c r="F2576" s="6">
        <v>55.6</v>
      </c>
      <c r="G2576" s="6">
        <v>44.6</v>
      </c>
      <c r="H2576" s="5" t="s">
        <v>120</v>
      </c>
      <c r="I2576" s="6">
        <f t="shared" si="160"/>
        <v>-6.2</v>
      </c>
      <c r="J2576" s="5" t="str">
        <f>IF(H2576="否","不适用",IF(AND(ISNUMBER(E2576),ISNUMBER(F2576)),IF(I2576&gt;规则与名单!$B$2,"是","否"),"未判定"))</f>
        <v>不适用</v>
      </c>
      <c r="K2576" s="5" t="str">
        <f t="shared" si="161"/>
        <v>非测试日纯氢</v>
      </c>
      <c r="L2576" s="6">
        <f t="shared" si="162"/>
        <v>44.6</v>
      </c>
      <c r="M2576" s="5">
        <f t="shared" si="163"/>
        <v>0</v>
      </c>
      <c r="N2576" s="5" t="s">
        <v>11070</v>
      </c>
      <c r="O2576" s="5" t="s">
        <v>11071</v>
      </c>
      <c r="P2576" s="5" t="s">
        <v>11072</v>
      </c>
    </row>
    <row r="2577" ht="19" customHeight="1" spans="1:16">
      <c r="A2577" s="5">
        <v>105</v>
      </c>
      <c r="B2577" s="5" t="s">
        <v>338</v>
      </c>
      <c r="C2577" s="5" t="s">
        <v>253</v>
      </c>
      <c r="D2577" s="8" t="s">
        <v>151</v>
      </c>
      <c r="E2577" s="6">
        <v>49.4</v>
      </c>
      <c r="F2577" s="6">
        <v>53.5</v>
      </c>
      <c r="G2577" s="6">
        <v>49.2</v>
      </c>
      <c r="H2577" s="5" t="s">
        <v>120</v>
      </c>
      <c r="I2577" s="6">
        <f t="shared" si="160"/>
        <v>-4.1</v>
      </c>
      <c r="J2577" s="5" t="str">
        <f>IF(H2577="否","不适用",IF(AND(ISNUMBER(E2577),ISNUMBER(F2577)),IF(I2577&gt;规则与名单!$B$2,"是","否"),"未判定"))</f>
        <v>不适用</v>
      </c>
      <c r="K2577" s="5" t="str">
        <f t="shared" si="161"/>
        <v>非测试日纯氢</v>
      </c>
      <c r="L2577" s="6">
        <f t="shared" si="162"/>
        <v>49.2</v>
      </c>
      <c r="M2577" s="5">
        <f t="shared" si="163"/>
        <v>0</v>
      </c>
      <c r="N2577" s="5" t="s">
        <v>11073</v>
      </c>
      <c r="O2577" s="5" t="s">
        <v>11074</v>
      </c>
      <c r="P2577" s="5" t="s">
        <v>11075</v>
      </c>
    </row>
    <row r="2578" ht="19" customHeight="1" spans="1:16">
      <c r="A2578" s="5">
        <v>105</v>
      </c>
      <c r="B2578" s="5" t="s">
        <v>338</v>
      </c>
      <c r="C2578" s="5" t="s">
        <v>253</v>
      </c>
      <c r="D2578" s="8" t="s">
        <v>3358</v>
      </c>
      <c r="E2578" s="6">
        <v>47.8</v>
      </c>
      <c r="F2578" s="6">
        <v>52</v>
      </c>
      <c r="G2578" s="6">
        <v>47.6</v>
      </c>
      <c r="H2578" s="5" t="s">
        <v>120</v>
      </c>
      <c r="I2578" s="6">
        <f t="shared" si="160"/>
        <v>-4.2</v>
      </c>
      <c r="J2578" s="5" t="str">
        <f>IF(H2578="否","不适用",IF(AND(ISNUMBER(E2578),ISNUMBER(F2578)),IF(I2578&gt;规则与名单!$B$2,"是","否"),"未判定"))</f>
        <v>不适用</v>
      </c>
      <c r="K2578" s="5" t="str">
        <f t="shared" si="161"/>
        <v>非测试日纯氢</v>
      </c>
      <c r="L2578" s="6">
        <f t="shared" si="162"/>
        <v>47.6</v>
      </c>
      <c r="M2578" s="5">
        <f t="shared" si="163"/>
        <v>0</v>
      </c>
      <c r="N2578" s="5" t="s">
        <v>11076</v>
      </c>
      <c r="O2578" s="5" t="s">
        <v>11077</v>
      </c>
      <c r="P2578" s="5" t="s">
        <v>11078</v>
      </c>
    </row>
    <row r="2579" ht="19" customHeight="1" spans="1:16">
      <c r="A2579" s="5">
        <v>105</v>
      </c>
      <c r="B2579" s="5" t="s">
        <v>338</v>
      </c>
      <c r="C2579" s="5" t="s">
        <v>253</v>
      </c>
      <c r="D2579" s="8" t="s">
        <v>272</v>
      </c>
      <c r="E2579" s="6">
        <v>48.8</v>
      </c>
      <c r="F2579" s="6">
        <v>55.5</v>
      </c>
      <c r="G2579" s="6">
        <v>43.6</v>
      </c>
      <c r="H2579" s="5" t="s">
        <v>120</v>
      </c>
      <c r="I2579" s="6">
        <f t="shared" si="160"/>
        <v>-6.7</v>
      </c>
      <c r="J2579" s="5" t="str">
        <f>IF(H2579="否","不适用",IF(AND(ISNUMBER(E2579),ISNUMBER(F2579)),IF(I2579&gt;规则与名单!$B$2,"是","否"),"未判定"))</f>
        <v>不适用</v>
      </c>
      <c r="K2579" s="5" t="str">
        <f t="shared" si="161"/>
        <v>非测试日纯氢</v>
      </c>
      <c r="L2579" s="6">
        <f t="shared" si="162"/>
        <v>43.6</v>
      </c>
      <c r="M2579" s="5">
        <f t="shared" si="163"/>
        <v>0</v>
      </c>
      <c r="N2579" s="5" t="s">
        <v>11079</v>
      </c>
      <c r="O2579" s="5" t="s">
        <v>11080</v>
      </c>
      <c r="P2579" s="5" t="s">
        <v>11081</v>
      </c>
    </row>
    <row r="2580" ht="19" customHeight="1" spans="1:16">
      <c r="A2580" s="5">
        <v>105</v>
      </c>
      <c r="B2580" s="5" t="s">
        <v>338</v>
      </c>
      <c r="C2580" s="5" t="s">
        <v>253</v>
      </c>
      <c r="D2580" s="8" t="s">
        <v>506</v>
      </c>
      <c r="E2580" s="6">
        <v>50.9</v>
      </c>
      <c r="F2580" s="6">
        <v>56.7</v>
      </c>
      <c r="G2580" s="6">
        <v>48.3</v>
      </c>
      <c r="H2580" s="5" t="s">
        <v>120</v>
      </c>
      <c r="I2580" s="6">
        <f t="shared" si="160"/>
        <v>-5.8</v>
      </c>
      <c r="J2580" s="5" t="str">
        <f>IF(H2580="否","不适用",IF(AND(ISNUMBER(E2580),ISNUMBER(F2580)),IF(I2580&gt;规则与名单!$B$2,"是","否"),"未判定"))</f>
        <v>不适用</v>
      </c>
      <c r="K2580" s="5" t="str">
        <f t="shared" si="161"/>
        <v>非测试日纯氢</v>
      </c>
      <c r="L2580" s="6">
        <f t="shared" si="162"/>
        <v>48.3</v>
      </c>
      <c r="M2580" s="5">
        <f t="shared" si="163"/>
        <v>0</v>
      </c>
      <c r="N2580" s="5" t="s">
        <v>11082</v>
      </c>
      <c r="O2580" s="5" t="s">
        <v>11083</v>
      </c>
      <c r="P2580" s="5" t="s">
        <v>11084</v>
      </c>
    </row>
    <row r="2581" ht="19" customHeight="1" spans="1:16">
      <c r="A2581" s="5">
        <v>105</v>
      </c>
      <c r="B2581" s="5" t="s">
        <v>338</v>
      </c>
      <c r="C2581" s="5" t="s">
        <v>253</v>
      </c>
      <c r="D2581" s="8" t="s">
        <v>673</v>
      </c>
      <c r="E2581" s="6">
        <v>46.7</v>
      </c>
      <c r="F2581" s="6">
        <v>48.8</v>
      </c>
      <c r="G2581" s="6">
        <v>45.9</v>
      </c>
      <c r="H2581" s="5" t="s">
        <v>120</v>
      </c>
      <c r="I2581" s="6">
        <f t="shared" si="160"/>
        <v>-2.09999999999999</v>
      </c>
      <c r="J2581" s="5" t="str">
        <f>IF(H2581="否","不适用",IF(AND(ISNUMBER(E2581),ISNUMBER(F2581)),IF(I2581&gt;规则与名单!$B$2,"是","否"),"未判定"))</f>
        <v>不适用</v>
      </c>
      <c r="K2581" s="5" t="str">
        <f t="shared" si="161"/>
        <v>非测试日纯氢</v>
      </c>
      <c r="L2581" s="6">
        <f t="shared" si="162"/>
        <v>45.9</v>
      </c>
      <c r="M2581" s="5">
        <f t="shared" si="163"/>
        <v>0</v>
      </c>
      <c r="N2581" s="5" t="s">
        <v>11085</v>
      </c>
      <c r="O2581" s="5" t="s">
        <v>11086</v>
      </c>
      <c r="P2581" s="5" t="s">
        <v>11087</v>
      </c>
    </row>
    <row r="2582" ht="19" customHeight="1" spans="1:16">
      <c r="A2582" s="5">
        <v>105</v>
      </c>
      <c r="B2582" s="5" t="s">
        <v>338</v>
      </c>
      <c r="C2582" s="5" t="s">
        <v>253</v>
      </c>
      <c r="D2582" s="8" t="s">
        <v>183</v>
      </c>
      <c r="E2582" s="6">
        <v>48.2</v>
      </c>
      <c r="F2582" s="6">
        <v>56.3</v>
      </c>
      <c r="G2582" s="6">
        <v>43.4</v>
      </c>
      <c r="H2582" s="5" t="s">
        <v>120</v>
      </c>
      <c r="I2582" s="6">
        <f t="shared" si="160"/>
        <v>-8.09999999999999</v>
      </c>
      <c r="J2582" s="5" t="str">
        <f>IF(H2582="否","不适用",IF(AND(ISNUMBER(E2582),ISNUMBER(F2582)),IF(I2582&gt;规则与名单!$B$2,"是","否"),"未判定"))</f>
        <v>不适用</v>
      </c>
      <c r="K2582" s="5" t="str">
        <f t="shared" si="161"/>
        <v>非测试日纯氢</v>
      </c>
      <c r="L2582" s="6">
        <f t="shared" si="162"/>
        <v>43.4</v>
      </c>
      <c r="M2582" s="5">
        <f t="shared" si="163"/>
        <v>0</v>
      </c>
      <c r="N2582" s="5" t="s">
        <v>11088</v>
      </c>
      <c r="O2582" s="5" t="s">
        <v>11089</v>
      </c>
      <c r="P2582" s="5" t="s">
        <v>11090</v>
      </c>
    </row>
    <row r="2583" ht="19" customHeight="1" spans="1:16">
      <c r="A2583" s="5">
        <v>105</v>
      </c>
      <c r="B2583" s="5" t="s">
        <v>338</v>
      </c>
      <c r="C2583" s="5" t="s">
        <v>253</v>
      </c>
      <c r="D2583" s="8" t="s">
        <v>431</v>
      </c>
      <c r="E2583" s="6">
        <v>49</v>
      </c>
      <c r="F2583" s="6">
        <v>55.6</v>
      </c>
      <c r="G2583" s="6">
        <v>14</v>
      </c>
      <c r="H2583" s="5" t="s">
        <v>120</v>
      </c>
      <c r="I2583" s="6">
        <f t="shared" si="160"/>
        <v>-6.6</v>
      </c>
      <c r="J2583" s="5" t="str">
        <f>IF(H2583="否","不适用",IF(AND(ISNUMBER(E2583),ISNUMBER(F2583)),IF(I2583&gt;规则与名单!$B$2,"是","否"),"未判定"))</f>
        <v>不适用</v>
      </c>
      <c r="K2583" s="5" t="str">
        <f t="shared" si="161"/>
        <v>非测试日纯氢</v>
      </c>
      <c r="L2583" s="6">
        <f t="shared" si="162"/>
        <v>14</v>
      </c>
      <c r="M2583" s="5">
        <f t="shared" si="163"/>
        <v>0</v>
      </c>
      <c r="N2583" s="5" t="s">
        <v>11091</v>
      </c>
      <c r="O2583" s="5" t="s">
        <v>11092</v>
      </c>
      <c r="P2583" s="5" t="s">
        <v>11093</v>
      </c>
    </row>
    <row r="2584" ht="19" customHeight="1" spans="1:16">
      <c r="A2584" s="5">
        <v>105</v>
      </c>
      <c r="B2584" s="5" t="s">
        <v>338</v>
      </c>
      <c r="C2584" s="5" t="s">
        <v>253</v>
      </c>
      <c r="D2584" s="8" t="s">
        <v>3377</v>
      </c>
      <c r="E2584" s="6">
        <v>46.7</v>
      </c>
      <c r="F2584" s="6">
        <v>53.5</v>
      </c>
      <c r="G2584" s="6">
        <v>37</v>
      </c>
      <c r="H2584" s="5" t="s">
        <v>120</v>
      </c>
      <c r="I2584" s="6">
        <f t="shared" si="160"/>
        <v>-6.8</v>
      </c>
      <c r="J2584" s="5" t="str">
        <f>IF(H2584="否","不适用",IF(AND(ISNUMBER(E2584),ISNUMBER(F2584)),IF(I2584&gt;规则与名单!$B$2,"是","否"),"未判定"))</f>
        <v>不适用</v>
      </c>
      <c r="K2584" s="5" t="str">
        <f t="shared" si="161"/>
        <v>非测试日纯氢</v>
      </c>
      <c r="L2584" s="6">
        <f t="shared" si="162"/>
        <v>37</v>
      </c>
      <c r="M2584" s="5">
        <f t="shared" si="163"/>
        <v>0</v>
      </c>
      <c r="N2584" s="5" t="s">
        <v>11094</v>
      </c>
      <c r="O2584" s="5" t="s">
        <v>11095</v>
      </c>
      <c r="P2584" s="5" t="s">
        <v>11096</v>
      </c>
    </row>
    <row r="2585" ht="19" customHeight="1" spans="1:16">
      <c r="A2585" s="5">
        <v>105</v>
      </c>
      <c r="B2585" s="5" t="s">
        <v>338</v>
      </c>
      <c r="C2585" s="5" t="s">
        <v>253</v>
      </c>
      <c r="D2585" s="8" t="s">
        <v>407</v>
      </c>
      <c r="E2585" s="6">
        <v>60.6</v>
      </c>
      <c r="F2585" s="6">
        <v>69.2</v>
      </c>
      <c r="G2585" s="6">
        <v>34.4</v>
      </c>
      <c r="H2585" s="5" t="s">
        <v>120</v>
      </c>
      <c r="I2585" s="6">
        <f t="shared" si="160"/>
        <v>-8.6</v>
      </c>
      <c r="J2585" s="5" t="str">
        <f>IF(H2585="否","不适用",IF(AND(ISNUMBER(E2585),ISNUMBER(F2585)),IF(I2585&gt;规则与名单!$B$2,"是","否"),"未判定"))</f>
        <v>不适用</v>
      </c>
      <c r="K2585" s="5" t="str">
        <f t="shared" si="161"/>
        <v>非测试日纯氢</v>
      </c>
      <c r="L2585" s="6">
        <f t="shared" si="162"/>
        <v>34.4</v>
      </c>
      <c r="M2585" s="5">
        <f t="shared" si="163"/>
        <v>0</v>
      </c>
      <c r="N2585" s="5" t="s">
        <v>11097</v>
      </c>
      <c r="O2585" s="5" t="s">
        <v>11098</v>
      </c>
      <c r="P2585" s="5" t="s">
        <v>11099</v>
      </c>
    </row>
    <row r="2586" ht="19" customHeight="1" spans="1:16">
      <c r="A2586" s="5">
        <v>105</v>
      </c>
      <c r="B2586" s="5" t="s">
        <v>338</v>
      </c>
      <c r="C2586" s="5" t="s">
        <v>253</v>
      </c>
      <c r="D2586" s="8" t="s">
        <v>411</v>
      </c>
      <c r="E2586" s="6">
        <v>61.9</v>
      </c>
      <c r="F2586" s="6">
        <v>66.8</v>
      </c>
      <c r="G2586" s="6">
        <v>54.1</v>
      </c>
      <c r="H2586" s="5" t="s">
        <v>120</v>
      </c>
      <c r="I2586" s="6">
        <f t="shared" si="160"/>
        <v>-4.9</v>
      </c>
      <c r="J2586" s="5" t="str">
        <f>IF(H2586="否","不适用",IF(AND(ISNUMBER(E2586),ISNUMBER(F2586)),IF(I2586&gt;规则与名单!$B$2,"是","否"),"未判定"))</f>
        <v>不适用</v>
      </c>
      <c r="K2586" s="5" t="str">
        <f t="shared" si="161"/>
        <v>非测试日纯氢</v>
      </c>
      <c r="L2586" s="6">
        <f t="shared" si="162"/>
        <v>54.1</v>
      </c>
      <c r="M2586" s="5">
        <f t="shared" si="163"/>
        <v>0</v>
      </c>
      <c r="N2586" s="5" t="s">
        <v>11100</v>
      </c>
      <c r="O2586" s="5" t="s">
        <v>11101</v>
      </c>
      <c r="P2586" s="5" t="s">
        <v>11102</v>
      </c>
    </row>
    <row r="2587" ht="19" customHeight="1" spans="1:16">
      <c r="A2587" s="5">
        <v>105</v>
      </c>
      <c r="B2587" s="5" t="s">
        <v>338</v>
      </c>
      <c r="C2587" s="5" t="s">
        <v>253</v>
      </c>
      <c r="D2587" s="8" t="s">
        <v>251</v>
      </c>
      <c r="E2587" s="6">
        <v>47.8</v>
      </c>
      <c r="F2587" s="6">
        <v>56.2</v>
      </c>
      <c r="G2587" s="6">
        <v>38.3</v>
      </c>
      <c r="H2587" s="5" t="s">
        <v>120</v>
      </c>
      <c r="I2587" s="6">
        <f t="shared" si="160"/>
        <v>-8.40000000000001</v>
      </c>
      <c r="J2587" s="5" t="str">
        <f>IF(H2587="否","不适用",IF(AND(ISNUMBER(E2587),ISNUMBER(F2587)),IF(I2587&gt;规则与名单!$B$2,"是","否"),"未判定"))</f>
        <v>不适用</v>
      </c>
      <c r="K2587" s="5" t="str">
        <f t="shared" si="161"/>
        <v>非测试日纯氢</v>
      </c>
      <c r="L2587" s="6">
        <f t="shared" si="162"/>
        <v>38.3</v>
      </c>
      <c r="M2587" s="5">
        <f t="shared" si="163"/>
        <v>0</v>
      </c>
      <c r="N2587" s="5" t="s">
        <v>11103</v>
      </c>
      <c r="O2587" s="5" t="s">
        <v>11104</v>
      </c>
      <c r="P2587" s="5" t="s">
        <v>11105</v>
      </c>
    </row>
    <row r="2588" ht="19" customHeight="1" spans="1:16">
      <c r="A2588" s="5">
        <v>105</v>
      </c>
      <c r="B2588" s="5" t="s">
        <v>338</v>
      </c>
      <c r="C2588" s="5" t="s">
        <v>253</v>
      </c>
      <c r="D2588" s="8" t="s">
        <v>472</v>
      </c>
      <c r="E2588" s="6">
        <v>60.5</v>
      </c>
      <c r="F2588" s="6">
        <v>66.1</v>
      </c>
      <c r="G2588" s="6">
        <v>56.2</v>
      </c>
      <c r="H2588" s="5" t="s">
        <v>120</v>
      </c>
      <c r="I2588" s="6">
        <f t="shared" si="160"/>
        <v>-5.59999999999999</v>
      </c>
      <c r="J2588" s="5" t="str">
        <f>IF(H2588="否","不适用",IF(AND(ISNUMBER(E2588),ISNUMBER(F2588)),IF(I2588&gt;规则与名单!$B$2,"是","否"),"未判定"))</f>
        <v>不适用</v>
      </c>
      <c r="K2588" s="5" t="str">
        <f t="shared" si="161"/>
        <v>非测试日纯氢</v>
      </c>
      <c r="L2588" s="6">
        <f t="shared" si="162"/>
        <v>56.2</v>
      </c>
      <c r="M2588" s="5">
        <f t="shared" si="163"/>
        <v>0</v>
      </c>
      <c r="N2588" s="5" t="s">
        <v>11106</v>
      </c>
      <c r="O2588" s="5" t="s">
        <v>11107</v>
      </c>
      <c r="P2588" s="5" t="s">
        <v>11108</v>
      </c>
    </row>
    <row r="2589" ht="19" customHeight="1" spans="1:16">
      <c r="A2589" s="5">
        <v>105</v>
      </c>
      <c r="B2589" s="5" t="s">
        <v>338</v>
      </c>
      <c r="C2589" s="5" t="s">
        <v>253</v>
      </c>
      <c r="D2589" s="8" t="s">
        <v>466</v>
      </c>
      <c r="E2589" s="6">
        <v>48.8</v>
      </c>
      <c r="F2589" s="6">
        <v>52.2</v>
      </c>
      <c r="G2589" s="6">
        <v>42.1</v>
      </c>
      <c r="H2589" s="5" t="s">
        <v>120</v>
      </c>
      <c r="I2589" s="6">
        <f t="shared" si="160"/>
        <v>-3.40000000000001</v>
      </c>
      <c r="J2589" s="5" t="str">
        <f>IF(H2589="否","不适用",IF(AND(ISNUMBER(E2589),ISNUMBER(F2589)),IF(I2589&gt;规则与名单!$B$2,"是","否"),"未判定"))</f>
        <v>不适用</v>
      </c>
      <c r="K2589" s="5" t="str">
        <f t="shared" si="161"/>
        <v>非测试日纯氢</v>
      </c>
      <c r="L2589" s="6">
        <f t="shared" si="162"/>
        <v>42.1</v>
      </c>
      <c r="M2589" s="5">
        <f t="shared" si="163"/>
        <v>0</v>
      </c>
      <c r="N2589" s="5" t="s">
        <v>11109</v>
      </c>
      <c r="O2589" s="5" t="s">
        <v>11110</v>
      </c>
      <c r="P2589" s="5" t="s">
        <v>11111</v>
      </c>
    </row>
    <row r="2590" ht="19" customHeight="1" spans="1:16">
      <c r="A2590" s="5">
        <v>105</v>
      </c>
      <c r="B2590" s="5" t="s">
        <v>338</v>
      </c>
      <c r="C2590" s="5" t="s">
        <v>253</v>
      </c>
      <c r="D2590" s="8" t="s">
        <v>333</v>
      </c>
      <c r="E2590" s="6">
        <v>49.7</v>
      </c>
      <c r="F2590" s="6">
        <v>53</v>
      </c>
      <c r="G2590" s="6">
        <v>41</v>
      </c>
      <c r="H2590" s="5" t="s">
        <v>120</v>
      </c>
      <c r="I2590" s="6">
        <f t="shared" si="160"/>
        <v>-3.3</v>
      </c>
      <c r="J2590" s="5" t="str">
        <f>IF(H2590="否","不适用",IF(AND(ISNUMBER(E2590),ISNUMBER(F2590)),IF(I2590&gt;规则与名单!$B$2,"是","否"),"未判定"))</f>
        <v>不适用</v>
      </c>
      <c r="K2590" s="5" t="str">
        <f t="shared" si="161"/>
        <v>非测试日纯氢</v>
      </c>
      <c r="L2590" s="6">
        <f t="shared" si="162"/>
        <v>41</v>
      </c>
      <c r="M2590" s="5">
        <f t="shared" si="163"/>
        <v>0</v>
      </c>
      <c r="N2590" s="5" t="s">
        <v>11112</v>
      </c>
      <c r="O2590" s="5" t="s">
        <v>11113</v>
      </c>
      <c r="P2590" s="5" t="s">
        <v>11114</v>
      </c>
    </row>
    <row r="2591" ht="19" customHeight="1" spans="1:16">
      <c r="A2591" s="5">
        <v>105</v>
      </c>
      <c r="B2591" s="5" t="s">
        <v>338</v>
      </c>
      <c r="C2591" s="5" t="s">
        <v>253</v>
      </c>
      <c r="D2591" s="8" t="s">
        <v>175</v>
      </c>
      <c r="E2591" s="6">
        <v>54.4</v>
      </c>
      <c r="F2591" s="6">
        <v>56.9</v>
      </c>
      <c r="G2591" s="6">
        <v>52.7</v>
      </c>
      <c r="H2591" s="5" t="s">
        <v>120</v>
      </c>
      <c r="I2591" s="6">
        <f t="shared" si="160"/>
        <v>-2.5</v>
      </c>
      <c r="J2591" s="5" t="str">
        <f>IF(H2591="否","不适用",IF(AND(ISNUMBER(E2591),ISNUMBER(F2591)),IF(I2591&gt;规则与名单!$B$2,"是","否"),"未判定"))</f>
        <v>不适用</v>
      </c>
      <c r="K2591" s="5" t="str">
        <f t="shared" si="161"/>
        <v>非测试日纯氢</v>
      </c>
      <c r="L2591" s="6">
        <f t="shared" si="162"/>
        <v>52.7</v>
      </c>
      <c r="M2591" s="5">
        <f t="shared" si="163"/>
        <v>0</v>
      </c>
      <c r="N2591" s="5" t="s">
        <v>11115</v>
      </c>
      <c r="O2591" s="5" t="s">
        <v>11116</v>
      </c>
      <c r="P2591" s="5" t="s">
        <v>11117</v>
      </c>
    </row>
    <row r="2592" ht="19" customHeight="1" spans="1:16">
      <c r="A2592" s="5">
        <v>105</v>
      </c>
      <c r="B2592" s="5" t="s">
        <v>338</v>
      </c>
      <c r="C2592" s="5" t="s">
        <v>253</v>
      </c>
      <c r="D2592" s="8" t="s">
        <v>3402</v>
      </c>
      <c r="E2592" s="6">
        <v>50.2</v>
      </c>
      <c r="F2592" s="6">
        <v>51.2</v>
      </c>
      <c r="G2592" s="6">
        <v>46</v>
      </c>
      <c r="H2592" s="5" t="s">
        <v>120</v>
      </c>
      <c r="I2592" s="6">
        <f t="shared" si="160"/>
        <v>-1</v>
      </c>
      <c r="J2592" s="5" t="str">
        <f>IF(H2592="否","不适用",IF(AND(ISNUMBER(E2592),ISNUMBER(F2592)),IF(I2592&gt;规则与名单!$B$2,"是","否"),"未判定"))</f>
        <v>不适用</v>
      </c>
      <c r="K2592" s="5" t="str">
        <f t="shared" si="161"/>
        <v>非测试日纯氢</v>
      </c>
      <c r="L2592" s="6">
        <f t="shared" si="162"/>
        <v>46</v>
      </c>
      <c r="M2592" s="5">
        <f t="shared" si="163"/>
        <v>0</v>
      </c>
      <c r="N2592" s="5" t="s">
        <v>11118</v>
      </c>
      <c r="O2592" s="5" t="s">
        <v>11119</v>
      </c>
      <c r="P2592" s="5" t="s">
        <v>11120</v>
      </c>
    </row>
    <row r="2593" ht="19" customHeight="1" spans="1:16">
      <c r="A2593" s="5">
        <v>105</v>
      </c>
      <c r="B2593" s="5" t="s">
        <v>338</v>
      </c>
      <c r="C2593" s="5" t="s">
        <v>253</v>
      </c>
      <c r="D2593" s="8" t="s">
        <v>487</v>
      </c>
      <c r="E2593" s="6">
        <v>87.2</v>
      </c>
      <c r="F2593" s="6">
        <v>93.8</v>
      </c>
      <c r="G2593" s="6">
        <v>44.6</v>
      </c>
      <c r="H2593" s="5" t="s">
        <v>120</v>
      </c>
      <c r="I2593" s="6">
        <f t="shared" si="160"/>
        <v>-6.59999999999999</v>
      </c>
      <c r="J2593" s="5" t="str">
        <f>IF(H2593="否","不适用",IF(AND(ISNUMBER(E2593),ISNUMBER(F2593)),IF(I2593&gt;规则与名单!$B$2,"是","否"),"未判定"))</f>
        <v>不适用</v>
      </c>
      <c r="K2593" s="5" t="str">
        <f t="shared" si="161"/>
        <v>非测试日纯氢</v>
      </c>
      <c r="L2593" s="6">
        <f t="shared" si="162"/>
        <v>44.6</v>
      </c>
      <c r="M2593" s="5">
        <f t="shared" si="163"/>
        <v>0</v>
      </c>
      <c r="N2593" s="5" t="s">
        <v>11121</v>
      </c>
      <c r="O2593" s="5" t="s">
        <v>11122</v>
      </c>
      <c r="P2593" s="5" t="s">
        <v>11123</v>
      </c>
    </row>
    <row r="2594" ht="19" customHeight="1" spans="1:16">
      <c r="A2594" s="5">
        <v>105</v>
      </c>
      <c r="B2594" s="5" t="s">
        <v>338</v>
      </c>
      <c r="C2594" s="5" t="s">
        <v>253</v>
      </c>
      <c r="D2594" s="8" t="s">
        <v>121</v>
      </c>
      <c r="E2594" s="6">
        <v>34.5</v>
      </c>
      <c r="F2594" s="6">
        <v>36.4</v>
      </c>
      <c r="G2594" s="6">
        <v>34.2</v>
      </c>
      <c r="H2594" s="5" t="s">
        <v>120</v>
      </c>
      <c r="I2594" s="6">
        <f t="shared" si="160"/>
        <v>-1.9</v>
      </c>
      <c r="J2594" s="5" t="str">
        <f>IF(H2594="否","不适用",IF(AND(ISNUMBER(E2594),ISNUMBER(F2594)),IF(I2594&gt;规则与名单!$B$2,"是","否"),"未判定"))</f>
        <v>不适用</v>
      </c>
      <c r="K2594" s="5" t="str">
        <f t="shared" si="161"/>
        <v>非测试日纯氢</v>
      </c>
      <c r="L2594" s="6">
        <f t="shared" si="162"/>
        <v>34.2</v>
      </c>
      <c r="M2594" s="5">
        <f t="shared" si="163"/>
        <v>0</v>
      </c>
      <c r="N2594" s="5" t="s">
        <v>11124</v>
      </c>
      <c r="O2594" s="5" t="s">
        <v>11125</v>
      </c>
      <c r="P2594" s="5" t="s">
        <v>11126</v>
      </c>
    </row>
    <row r="2595" ht="19" customHeight="1" spans="1:16">
      <c r="A2595" s="5">
        <v>105</v>
      </c>
      <c r="B2595" s="5" t="s">
        <v>338</v>
      </c>
      <c r="C2595" s="5" t="s">
        <v>253</v>
      </c>
      <c r="D2595" s="8" t="s">
        <v>170</v>
      </c>
      <c r="E2595" s="6">
        <v>53.8</v>
      </c>
      <c r="F2595" s="6">
        <v>55.7</v>
      </c>
      <c r="G2595" s="6">
        <v>52.5</v>
      </c>
      <c r="H2595" s="5" t="s">
        <v>120</v>
      </c>
      <c r="I2595" s="6">
        <f t="shared" si="160"/>
        <v>-1.90000000000001</v>
      </c>
      <c r="J2595" s="5" t="str">
        <f>IF(H2595="否","不适用",IF(AND(ISNUMBER(E2595),ISNUMBER(F2595)),IF(I2595&gt;规则与名单!$B$2,"是","否"),"未判定"))</f>
        <v>不适用</v>
      </c>
      <c r="K2595" s="5" t="str">
        <f t="shared" si="161"/>
        <v>非测试日纯氢</v>
      </c>
      <c r="L2595" s="6">
        <f t="shared" si="162"/>
        <v>52.5</v>
      </c>
      <c r="M2595" s="5">
        <f t="shared" si="163"/>
        <v>0</v>
      </c>
      <c r="N2595" s="5" t="s">
        <v>11127</v>
      </c>
      <c r="O2595" s="5" t="s">
        <v>11128</v>
      </c>
      <c r="P2595" s="5" t="s">
        <v>11129</v>
      </c>
    </row>
    <row r="2596" ht="19" customHeight="1" spans="1:16">
      <c r="A2596" s="5">
        <v>105</v>
      </c>
      <c r="B2596" s="5" t="s">
        <v>338</v>
      </c>
      <c r="C2596" s="5" t="s">
        <v>253</v>
      </c>
      <c r="D2596" s="8" t="s">
        <v>644</v>
      </c>
      <c r="E2596" s="6">
        <v>83.5</v>
      </c>
      <c r="F2596" s="6">
        <v>87.6</v>
      </c>
      <c r="G2596" s="6">
        <v>77.1</v>
      </c>
      <c r="H2596" s="5" t="s">
        <v>120</v>
      </c>
      <c r="I2596" s="6">
        <f t="shared" si="160"/>
        <v>-4.09999999999999</v>
      </c>
      <c r="J2596" s="5" t="str">
        <f>IF(H2596="否","不适用",IF(AND(ISNUMBER(E2596),ISNUMBER(F2596)),IF(I2596&gt;规则与名单!$B$2,"是","否"),"未判定"))</f>
        <v>不适用</v>
      </c>
      <c r="K2596" s="5" t="str">
        <f t="shared" si="161"/>
        <v>非测试日纯氢</v>
      </c>
      <c r="L2596" s="6">
        <f t="shared" si="162"/>
        <v>77.1</v>
      </c>
      <c r="M2596" s="5">
        <f t="shared" si="163"/>
        <v>0</v>
      </c>
      <c r="N2596" s="5" t="s">
        <v>11130</v>
      </c>
      <c r="O2596" s="5" t="s">
        <v>11131</v>
      </c>
      <c r="P2596" s="5" t="s">
        <v>11132</v>
      </c>
    </row>
    <row r="2597" ht="19" customHeight="1" spans="1:16">
      <c r="A2597" s="5">
        <v>105</v>
      </c>
      <c r="B2597" s="5" t="s">
        <v>338</v>
      </c>
      <c r="C2597" s="5" t="s">
        <v>253</v>
      </c>
      <c r="D2597" s="8" t="s">
        <v>3418</v>
      </c>
      <c r="E2597" s="6">
        <v>50.9</v>
      </c>
      <c r="F2597" s="6">
        <v>51.7</v>
      </c>
      <c r="G2597" s="6">
        <v>50.7</v>
      </c>
      <c r="H2597" s="5" t="s">
        <v>120</v>
      </c>
      <c r="I2597" s="6">
        <f t="shared" si="160"/>
        <v>-0.800000000000004</v>
      </c>
      <c r="J2597" s="5" t="str">
        <f>IF(H2597="否","不适用",IF(AND(ISNUMBER(E2597),ISNUMBER(F2597)),IF(I2597&gt;规则与名单!$B$2,"是","否"),"未判定"))</f>
        <v>不适用</v>
      </c>
      <c r="K2597" s="5" t="str">
        <f t="shared" si="161"/>
        <v>非测试日纯氢</v>
      </c>
      <c r="L2597" s="6">
        <f t="shared" si="162"/>
        <v>50.7</v>
      </c>
      <c r="M2597" s="5">
        <f t="shared" si="163"/>
        <v>0</v>
      </c>
      <c r="N2597" s="5" t="s">
        <v>11133</v>
      </c>
      <c r="O2597" s="5" t="s">
        <v>11134</v>
      </c>
      <c r="P2597" s="5" t="s">
        <v>11135</v>
      </c>
    </row>
    <row r="2598" ht="19" customHeight="1" spans="1:16">
      <c r="A2598" s="5">
        <v>105</v>
      </c>
      <c r="B2598" s="5" t="s">
        <v>338</v>
      </c>
      <c r="C2598" s="5" t="s">
        <v>253</v>
      </c>
      <c r="D2598" s="8" t="s">
        <v>3422</v>
      </c>
      <c r="E2598" s="6">
        <v>51.3</v>
      </c>
      <c r="F2598" s="6">
        <v>55.4</v>
      </c>
      <c r="G2598" s="6">
        <v>36.5</v>
      </c>
      <c r="H2598" s="5" t="s">
        <v>120</v>
      </c>
      <c r="I2598" s="6">
        <f t="shared" si="160"/>
        <v>-4.1</v>
      </c>
      <c r="J2598" s="5" t="str">
        <f>IF(H2598="否","不适用",IF(AND(ISNUMBER(E2598),ISNUMBER(F2598)),IF(I2598&gt;规则与名单!$B$2,"是","否"),"未判定"))</f>
        <v>不适用</v>
      </c>
      <c r="K2598" s="5" t="str">
        <f t="shared" si="161"/>
        <v>非测试日纯氢</v>
      </c>
      <c r="L2598" s="6">
        <f t="shared" si="162"/>
        <v>36.5</v>
      </c>
      <c r="M2598" s="5">
        <f t="shared" si="163"/>
        <v>0</v>
      </c>
      <c r="N2598" s="5" t="s">
        <v>11136</v>
      </c>
      <c r="O2598" s="5" t="s">
        <v>11137</v>
      </c>
      <c r="P2598" s="5" t="s">
        <v>11138</v>
      </c>
    </row>
    <row r="2599" ht="19" customHeight="1" spans="1:16">
      <c r="A2599" s="5">
        <v>105</v>
      </c>
      <c r="B2599" s="5" t="s">
        <v>338</v>
      </c>
      <c r="C2599" s="5" t="s">
        <v>253</v>
      </c>
      <c r="D2599" s="8" t="s">
        <v>336</v>
      </c>
      <c r="E2599" s="6">
        <v>83.8</v>
      </c>
      <c r="F2599" s="6">
        <v>86.6</v>
      </c>
      <c r="G2599" s="6">
        <v>82.8</v>
      </c>
      <c r="H2599" s="5" t="s">
        <v>120</v>
      </c>
      <c r="I2599" s="6">
        <f t="shared" si="160"/>
        <v>-2.8</v>
      </c>
      <c r="J2599" s="5" t="str">
        <f>IF(H2599="否","不适用",IF(AND(ISNUMBER(E2599),ISNUMBER(F2599)),IF(I2599&gt;规则与名单!$B$2,"是","否"),"未判定"))</f>
        <v>不适用</v>
      </c>
      <c r="K2599" s="5" t="str">
        <f t="shared" si="161"/>
        <v>非测试日纯氢</v>
      </c>
      <c r="L2599" s="6">
        <f t="shared" si="162"/>
        <v>82.8</v>
      </c>
      <c r="M2599" s="5">
        <f t="shared" si="163"/>
        <v>0</v>
      </c>
      <c r="N2599" s="5" t="s">
        <v>11139</v>
      </c>
      <c r="O2599" s="5" t="s">
        <v>11140</v>
      </c>
      <c r="P2599" s="5" t="s">
        <v>11141</v>
      </c>
    </row>
    <row r="2600" ht="19" customHeight="1" spans="1:16">
      <c r="A2600" s="5">
        <v>105</v>
      </c>
      <c r="B2600" s="5" t="s">
        <v>338</v>
      </c>
      <c r="C2600" s="5" t="s">
        <v>253</v>
      </c>
      <c r="D2600" s="8" t="s">
        <v>653</v>
      </c>
      <c r="E2600" s="6">
        <v>86.4</v>
      </c>
      <c r="F2600" s="6">
        <v>88</v>
      </c>
      <c r="G2600" s="6">
        <v>83</v>
      </c>
      <c r="H2600" s="5" t="s">
        <v>120</v>
      </c>
      <c r="I2600" s="6">
        <f t="shared" si="160"/>
        <v>-1.59999999999999</v>
      </c>
      <c r="J2600" s="5" t="str">
        <f>IF(H2600="否","不适用",IF(AND(ISNUMBER(E2600),ISNUMBER(F2600)),IF(I2600&gt;规则与名单!$B$2,"是","否"),"未判定"))</f>
        <v>不适用</v>
      </c>
      <c r="K2600" s="5" t="str">
        <f t="shared" si="161"/>
        <v>非测试日纯氢</v>
      </c>
      <c r="L2600" s="6">
        <f t="shared" si="162"/>
        <v>83</v>
      </c>
      <c r="M2600" s="5">
        <f t="shared" si="163"/>
        <v>0</v>
      </c>
      <c r="N2600" s="5" t="s">
        <v>11142</v>
      </c>
      <c r="O2600" s="5" t="s">
        <v>11143</v>
      </c>
      <c r="P2600" s="5" t="s">
        <v>11144</v>
      </c>
    </row>
    <row r="2601" ht="19" customHeight="1" spans="1:16">
      <c r="A2601" s="5">
        <v>105</v>
      </c>
      <c r="B2601" s="5" t="s">
        <v>338</v>
      </c>
      <c r="C2601" s="5" t="s">
        <v>253</v>
      </c>
      <c r="D2601" s="8" t="s">
        <v>140</v>
      </c>
      <c r="E2601" s="6">
        <v>20.4</v>
      </c>
      <c r="F2601" s="6">
        <v>24.1</v>
      </c>
      <c r="G2601" s="6">
        <v>20.4</v>
      </c>
      <c r="H2601" s="5" t="s">
        <v>120</v>
      </c>
      <c r="I2601" s="6">
        <f t="shared" si="160"/>
        <v>-3.7</v>
      </c>
      <c r="J2601" s="5" t="str">
        <f>IF(H2601="否","不适用",IF(AND(ISNUMBER(E2601),ISNUMBER(F2601)),IF(I2601&gt;规则与名单!$B$2,"是","否"),"未判定"))</f>
        <v>不适用</v>
      </c>
      <c r="K2601" s="5" t="str">
        <f t="shared" si="161"/>
        <v>非测试日纯氢</v>
      </c>
      <c r="L2601" s="6">
        <f t="shared" si="162"/>
        <v>20.4</v>
      </c>
      <c r="M2601" s="5">
        <f t="shared" si="163"/>
        <v>0</v>
      </c>
      <c r="N2601" s="5" t="s">
        <v>11145</v>
      </c>
      <c r="O2601" s="5" t="s">
        <v>11146</v>
      </c>
      <c r="P2601" s="5" t="s">
        <v>11147</v>
      </c>
    </row>
    <row r="2602" ht="19" customHeight="1" spans="1:16">
      <c r="A2602" s="5">
        <v>105</v>
      </c>
      <c r="B2602" s="5" t="s">
        <v>338</v>
      </c>
      <c r="C2602" s="5" t="s">
        <v>253</v>
      </c>
      <c r="D2602" s="8" t="s">
        <v>115</v>
      </c>
      <c r="E2602" s="6">
        <v>50.2</v>
      </c>
      <c r="F2602" s="6">
        <v>51.2</v>
      </c>
      <c r="G2602" s="6">
        <v>49</v>
      </c>
      <c r="H2602" s="5" t="s">
        <v>120</v>
      </c>
      <c r="I2602" s="6">
        <f t="shared" si="160"/>
        <v>-1</v>
      </c>
      <c r="J2602" s="5" t="str">
        <f>IF(H2602="否","不适用",IF(AND(ISNUMBER(E2602),ISNUMBER(F2602)),IF(I2602&gt;规则与名单!$B$2,"是","否"),"未判定"))</f>
        <v>不适用</v>
      </c>
      <c r="K2602" s="5" t="str">
        <f t="shared" si="161"/>
        <v>非测试日纯氢</v>
      </c>
      <c r="L2602" s="6">
        <f t="shared" si="162"/>
        <v>49</v>
      </c>
      <c r="M2602" s="5">
        <f t="shared" si="163"/>
        <v>0</v>
      </c>
      <c r="N2602" s="5" t="s">
        <v>11148</v>
      </c>
      <c r="O2602" s="5" t="s">
        <v>11149</v>
      </c>
      <c r="P2602" s="5" t="s">
        <v>11150</v>
      </c>
    </row>
    <row r="2603" ht="19" customHeight="1" spans="1:16">
      <c r="A2603" s="5">
        <v>106</v>
      </c>
      <c r="B2603" s="5" t="s">
        <v>340</v>
      </c>
      <c r="C2603" s="5" t="s">
        <v>253</v>
      </c>
      <c r="D2603" s="8" t="s">
        <v>186</v>
      </c>
      <c r="E2603" s="6">
        <v>349.4</v>
      </c>
      <c r="F2603" s="6">
        <v>352</v>
      </c>
      <c r="G2603" s="6">
        <v>322.1</v>
      </c>
      <c r="H2603" s="5" t="s">
        <v>113</v>
      </c>
      <c r="I2603" s="6">
        <f t="shared" si="160"/>
        <v>-2.60000000000002</v>
      </c>
      <c r="J2603" s="5" t="str">
        <f>IF(H2603="否","不适用",IF(AND(ISNUMBER(E2603),ISNUMBER(F2603)),IF(I2603&gt;规则与名单!$B$2,"是","否"),"未判定"))</f>
        <v>否</v>
      </c>
      <c r="K2603" s="5" t="str">
        <f t="shared" si="161"/>
        <v>非测试日纯氢</v>
      </c>
      <c r="L2603" s="6">
        <f t="shared" si="162"/>
        <v>322.1</v>
      </c>
      <c r="M2603" s="5">
        <f t="shared" si="163"/>
        <v>0</v>
      </c>
      <c r="N2603" s="5" t="s">
        <v>11151</v>
      </c>
      <c r="O2603" s="5" t="s">
        <v>11152</v>
      </c>
      <c r="P2603" s="5" t="s">
        <v>11153</v>
      </c>
    </row>
    <row r="2604" ht="19" customHeight="1" spans="1:16">
      <c r="A2604" s="5">
        <v>106</v>
      </c>
      <c r="B2604" s="5" t="s">
        <v>340</v>
      </c>
      <c r="C2604" s="5" t="s">
        <v>253</v>
      </c>
      <c r="D2604" s="8" t="s">
        <v>165</v>
      </c>
      <c r="E2604" s="6">
        <v>299.7</v>
      </c>
      <c r="F2604" s="6">
        <v>304.3</v>
      </c>
      <c r="G2604" s="6">
        <v>299.2</v>
      </c>
      <c r="H2604" s="5" t="s">
        <v>113</v>
      </c>
      <c r="I2604" s="6">
        <f t="shared" si="160"/>
        <v>-4.60000000000002</v>
      </c>
      <c r="J2604" s="5" t="str">
        <f>IF(H2604="否","不适用",IF(AND(ISNUMBER(E2604),ISNUMBER(F2604)),IF(I2604&gt;规则与名单!$B$2,"是","否"),"未判定"))</f>
        <v>否</v>
      </c>
      <c r="K2604" s="5" t="str">
        <f t="shared" si="161"/>
        <v>非测试日纯氢</v>
      </c>
      <c r="L2604" s="6">
        <f t="shared" si="162"/>
        <v>299.2</v>
      </c>
      <c r="M2604" s="5">
        <f t="shared" si="163"/>
        <v>0</v>
      </c>
      <c r="N2604" s="5" t="s">
        <v>11154</v>
      </c>
      <c r="O2604" s="5" t="s">
        <v>11155</v>
      </c>
      <c r="P2604" s="5" t="s">
        <v>11156</v>
      </c>
    </row>
    <row r="2605" ht="19" customHeight="1" spans="1:16">
      <c r="A2605" s="5">
        <v>106</v>
      </c>
      <c r="B2605" s="5" t="s">
        <v>340</v>
      </c>
      <c r="C2605" s="5" t="s">
        <v>253</v>
      </c>
      <c r="D2605" s="8" t="s">
        <v>151</v>
      </c>
      <c r="E2605" s="6">
        <v>296.6</v>
      </c>
      <c r="F2605" s="6">
        <v>314.2</v>
      </c>
      <c r="G2605" s="6">
        <v>308.1</v>
      </c>
      <c r="H2605" s="5" t="s">
        <v>113</v>
      </c>
      <c r="I2605" s="6">
        <f t="shared" si="160"/>
        <v>-17.6</v>
      </c>
      <c r="J2605" s="5" t="str">
        <f>IF(H2605="否","不适用",IF(AND(ISNUMBER(E2605),ISNUMBER(F2605)),IF(I2605&gt;规则与名单!$B$2,"是","否"),"未判定"))</f>
        <v>否</v>
      </c>
      <c r="K2605" s="5" t="str">
        <f t="shared" si="161"/>
        <v>非测试日纯氢</v>
      </c>
      <c r="L2605" s="6">
        <f t="shared" si="162"/>
        <v>308.1</v>
      </c>
      <c r="M2605" s="5">
        <f t="shared" si="163"/>
        <v>0</v>
      </c>
      <c r="N2605" s="5" t="s">
        <v>11157</v>
      </c>
      <c r="O2605" s="5" t="s">
        <v>11158</v>
      </c>
      <c r="P2605" s="5" t="s">
        <v>11159</v>
      </c>
    </row>
    <row r="2606" ht="19" customHeight="1" spans="1:16">
      <c r="A2606" s="5">
        <v>106</v>
      </c>
      <c r="B2606" s="5" t="s">
        <v>340</v>
      </c>
      <c r="C2606" s="5" t="s">
        <v>253</v>
      </c>
      <c r="D2606" s="8" t="s">
        <v>3358</v>
      </c>
      <c r="E2606" s="6">
        <v>309.3</v>
      </c>
      <c r="F2606" s="6">
        <v>296.5</v>
      </c>
      <c r="G2606" s="6">
        <v>293.5</v>
      </c>
      <c r="H2606" s="5" t="s">
        <v>113</v>
      </c>
      <c r="I2606" s="6">
        <f t="shared" si="160"/>
        <v>12.8</v>
      </c>
      <c r="J2606" s="5" t="str">
        <f>IF(H2606="否","不适用",IF(AND(ISNUMBER(E2606),ISNUMBER(F2606)),IF(I2606&gt;规则与名单!$B$2,"是","否"),"未判定"))</f>
        <v>否</v>
      </c>
      <c r="K2606" s="5" t="str">
        <f t="shared" si="161"/>
        <v>非测试日纯氢</v>
      </c>
      <c r="L2606" s="6">
        <f t="shared" si="162"/>
        <v>293.5</v>
      </c>
      <c r="M2606" s="5">
        <f t="shared" si="163"/>
        <v>0</v>
      </c>
      <c r="N2606" s="5" t="s">
        <v>11160</v>
      </c>
      <c r="O2606" s="5" t="s">
        <v>11161</v>
      </c>
      <c r="P2606" s="5" t="s">
        <v>11162</v>
      </c>
    </row>
    <row r="2607" ht="19" customHeight="1" spans="1:16">
      <c r="A2607" s="5">
        <v>106</v>
      </c>
      <c r="B2607" s="5" t="s">
        <v>340</v>
      </c>
      <c r="C2607" s="5" t="s">
        <v>253</v>
      </c>
      <c r="D2607" s="8" t="s">
        <v>272</v>
      </c>
      <c r="E2607" s="6">
        <v>287.7</v>
      </c>
      <c r="F2607" s="6">
        <v>290.5</v>
      </c>
      <c r="G2607" s="6">
        <v>231</v>
      </c>
      <c r="H2607" s="5" t="s">
        <v>113</v>
      </c>
      <c r="I2607" s="6">
        <f t="shared" si="160"/>
        <v>-2.80000000000001</v>
      </c>
      <c r="J2607" s="5" t="str">
        <f>IF(H2607="否","不适用",IF(AND(ISNUMBER(E2607),ISNUMBER(F2607)),IF(I2607&gt;规则与名单!$B$2,"是","否"),"未判定"))</f>
        <v>否</v>
      </c>
      <c r="K2607" s="5" t="str">
        <f t="shared" si="161"/>
        <v>非测试日纯氢</v>
      </c>
      <c r="L2607" s="6">
        <f t="shared" si="162"/>
        <v>231</v>
      </c>
      <c r="M2607" s="5">
        <f t="shared" si="163"/>
        <v>0</v>
      </c>
      <c r="N2607" s="5" t="s">
        <v>11163</v>
      </c>
      <c r="O2607" s="5" t="s">
        <v>11164</v>
      </c>
      <c r="P2607" s="5" t="s">
        <v>11165</v>
      </c>
    </row>
    <row r="2608" ht="19" customHeight="1" spans="1:16">
      <c r="A2608" s="5">
        <v>106</v>
      </c>
      <c r="B2608" s="5" t="s">
        <v>340</v>
      </c>
      <c r="C2608" s="5" t="s">
        <v>253</v>
      </c>
      <c r="D2608" s="8" t="s">
        <v>506</v>
      </c>
      <c r="E2608" s="6">
        <v>289.2</v>
      </c>
      <c r="F2608" s="6">
        <v>292.5</v>
      </c>
      <c r="G2608" s="6">
        <v>289</v>
      </c>
      <c r="H2608" s="5" t="s">
        <v>113</v>
      </c>
      <c r="I2608" s="6">
        <f t="shared" si="160"/>
        <v>-3.30000000000001</v>
      </c>
      <c r="J2608" s="5" t="str">
        <f>IF(H2608="否","不适用",IF(AND(ISNUMBER(E2608),ISNUMBER(F2608)),IF(I2608&gt;规则与名单!$B$2,"是","否"),"未判定"))</f>
        <v>否</v>
      </c>
      <c r="K2608" s="5" t="str">
        <f t="shared" si="161"/>
        <v>非测试日纯氢</v>
      </c>
      <c r="L2608" s="6">
        <f t="shared" si="162"/>
        <v>289</v>
      </c>
      <c r="M2608" s="5">
        <f t="shared" si="163"/>
        <v>0</v>
      </c>
      <c r="N2608" s="5" t="s">
        <v>11166</v>
      </c>
      <c r="O2608" s="5" t="s">
        <v>11167</v>
      </c>
      <c r="P2608" s="5" t="s">
        <v>11168</v>
      </c>
    </row>
    <row r="2609" ht="19" customHeight="1" spans="1:16">
      <c r="A2609" s="5">
        <v>106</v>
      </c>
      <c r="B2609" s="5" t="s">
        <v>340</v>
      </c>
      <c r="C2609" s="5" t="s">
        <v>253</v>
      </c>
      <c r="D2609" s="8" t="s">
        <v>673</v>
      </c>
      <c r="E2609" s="6">
        <v>290.6</v>
      </c>
      <c r="F2609" s="6">
        <v>292.8</v>
      </c>
      <c r="G2609" s="6">
        <v>281.2</v>
      </c>
      <c r="H2609" s="5" t="s">
        <v>113</v>
      </c>
      <c r="I2609" s="6">
        <f t="shared" si="160"/>
        <v>-2.19999999999999</v>
      </c>
      <c r="J2609" s="5" t="str">
        <f>IF(H2609="否","不适用",IF(AND(ISNUMBER(E2609),ISNUMBER(F2609)),IF(I2609&gt;规则与名单!$B$2,"是","否"),"未判定"))</f>
        <v>否</v>
      </c>
      <c r="K2609" s="5" t="str">
        <f t="shared" si="161"/>
        <v>非测试日纯氢</v>
      </c>
      <c r="L2609" s="6">
        <f t="shared" si="162"/>
        <v>281.2</v>
      </c>
      <c r="M2609" s="5">
        <f t="shared" si="163"/>
        <v>0</v>
      </c>
      <c r="N2609" s="5" t="s">
        <v>11169</v>
      </c>
      <c r="O2609" s="5" t="s">
        <v>11170</v>
      </c>
      <c r="P2609" s="5" t="s">
        <v>11171</v>
      </c>
    </row>
    <row r="2610" ht="19" customHeight="1" spans="1:16">
      <c r="A2610" s="5">
        <v>106</v>
      </c>
      <c r="B2610" s="5" t="s">
        <v>340</v>
      </c>
      <c r="C2610" s="5" t="s">
        <v>253</v>
      </c>
      <c r="D2610" s="8" t="s">
        <v>183</v>
      </c>
      <c r="E2610" s="6">
        <v>85.5</v>
      </c>
      <c r="F2610" s="6">
        <v>86.8</v>
      </c>
      <c r="G2610" s="6">
        <v>84</v>
      </c>
      <c r="H2610" s="5" t="s">
        <v>113</v>
      </c>
      <c r="I2610" s="6">
        <f t="shared" si="160"/>
        <v>-1.3</v>
      </c>
      <c r="J2610" s="5" t="str">
        <f>IF(H2610="否","不适用",IF(AND(ISNUMBER(E2610),ISNUMBER(F2610)),IF(I2610&gt;规则与名单!$B$2,"是","否"),"未判定"))</f>
        <v>否</v>
      </c>
      <c r="K2610" s="5" t="str">
        <f t="shared" si="161"/>
        <v>非测试日纯氢</v>
      </c>
      <c r="L2610" s="6">
        <f t="shared" si="162"/>
        <v>84</v>
      </c>
      <c r="M2610" s="5">
        <f t="shared" si="163"/>
        <v>0</v>
      </c>
      <c r="N2610" s="5" t="s">
        <v>11172</v>
      </c>
      <c r="O2610" s="5" t="s">
        <v>11173</v>
      </c>
      <c r="P2610" s="5" t="s">
        <v>11174</v>
      </c>
    </row>
    <row r="2611" ht="19" customHeight="1" spans="1:16">
      <c r="A2611" s="5">
        <v>106</v>
      </c>
      <c r="B2611" s="5" t="s">
        <v>340</v>
      </c>
      <c r="C2611" s="5" t="s">
        <v>253</v>
      </c>
      <c r="D2611" s="8" t="s">
        <v>431</v>
      </c>
      <c r="E2611" s="6">
        <v>209.6</v>
      </c>
      <c r="F2611" s="6">
        <v>215.5</v>
      </c>
      <c r="G2611" s="6">
        <v>87.6</v>
      </c>
      <c r="H2611" s="5" t="s">
        <v>113</v>
      </c>
      <c r="I2611" s="6">
        <f t="shared" si="160"/>
        <v>-5.90000000000001</v>
      </c>
      <c r="J2611" s="5" t="str">
        <f>IF(H2611="否","不适用",IF(AND(ISNUMBER(E2611),ISNUMBER(F2611)),IF(I2611&gt;规则与名单!$B$2,"是","否"),"未判定"))</f>
        <v>否</v>
      </c>
      <c r="K2611" s="5" t="str">
        <f t="shared" si="161"/>
        <v>非测试日纯氢</v>
      </c>
      <c r="L2611" s="6">
        <f t="shared" si="162"/>
        <v>87.6</v>
      </c>
      <c r="M2611" s="5">
        <f t="shared" si="163"/>
        <v>0</v>
      </c>
      <c r="N2611" s="5" t="s">
        <v>11175</v>
      </c>
      <c r="O2611" s="5" t="s">
        <v>11176</v>
      </c>
      <c r="P2611" s="5" t="s">
        <v>11177</v>
      </c>
    </row>
    <row r="2612" ht="19" customHeight="1" spans="1:16">
      <c r="A2612" s="5">
        <v>106</v>
      </c>
      <c r="B2612" s="5" t="s">
        <v>340</v>
      </c>
      <c r="C2612" s="5" t="s">
        <v>253</v>
      </c>
      <c r="D2612" s="8" t="s">
        <v>3377</v>
      </c>
      <c r="E2612" s="6">
        <v>274.5</v>
      </c>
      <c r="F2612" s="6">
        <v>273.8</v>
      </c>
      <c r="G2612" s="6">
        <v>230.2</v>
      </c>
      <c r="H2612" s="5" t="s">
        <v>113</v>
      </c>
      <c r="I2612" s="6">
        <f t="shared" si="160"/>
        <v>0.699999999999989</v>
      </c>
      <c r="J2612" s="5" t="str">
        <f>IF(H2612="否","不适用",IF(AND(ISNUMBER(E2612),ISNUMBER(F2612)),IF(I2612&gt;规则与名单!$B$2,"是","否"),"未判定"))</f>
        <v>否</v>
      </c>
      <c r="K2612" s="5" t="str">
        <f t="shared" si="161"/>
        <v>非测试日纯氢</v>
      </c>
      <c r="L2612" s="6">
        <f t="shared" si="162"/>
        <v>230.2</v>
      </c>
      <c r="M2612" s="5">
        <f t="shared" si="163"/>
        <v>0</v>
      </c>
      <c r="N2612" s="5" t="s">
        <v>11178</v>
      </c>
      <c r="O2612" s="5" t="s">
        <v>11179</v>
      </c>
      <c r="P2612" s="5" t="s">
        <v>11180</v>
      </c>
    </row>
    <row r="2613" ht="19" customHeight="1" spans="1:16">
      <c r="A2613" s="5">
        <v>106</v>
      </c>
      <c r="B2613" s="5" t="s">
        <v>340</v>
      </c>
      <c r="C2613" s="5" t="s">
        <v>253</v>
      </c>
      <c r="D2613" s="8" t="s">
        <v>407</v>
      </c>
      <c r="E2613" s="6">
        <v>75.5</v>
      </c>
      <c r="F2613" s="6">
        <v>76</v>
      </c>
      <c r="G2613" s="6">
        <v>60.9</v>
      </c>
      <c r="H2613" s="5" t="s">
        <v>113</v>
      </c>
      <c r="I2613" s="6">
        <f t="shared" si="160"/>
        <v>-0.5</v>
      </c>
      <c r="J2613" s="5" t="str">
        <f>IF(H2613="否","不适用",IF(AND(ISNUMBER(E2613),ISNUMBER(F2613)),IF(I2613&gt;规则与名单!$B$2,"是","否"),"未判定"))</f>
        <v>否</v>
      </c>
      <c r="K2613" s="5" t="str">
        <f t="shared" si="161"/>
        <v>非测试日纯氢</v>
      </c>
      <c r="L2613" s="6">
        <f t="shared" si="162"/>
        <v>60.9</v>
      </c>
      <c r="M2613" s="5">
        <f t="shared" si="163"/>
        <v>0</v>
      </c>
      <c r="N2613" s="5" t="s">
        <v>11181</v>
      </c>
      <c r="O2613" s="5" t="s">
        <v>11182</v>
      </c>
      <c r="P2613" s="5" t="s">
        <v>11183</v>
      </c>
    </row>
    <row r="2614" ht="19" customHeight="1" spans="1:16">
      <c r="A2614" s="5">
        <v>106</v>
      </c>
      <c r="B2614" s="5" t="s">
        <v>340</v>
      </c>
      <c r="C2614" s="5" t="s">
        <v>253</v>
      </c>
      <c r="D2614" s="8" t="s">
        <v>411</v>
      </c>
      <c r="E2614" s="6">
        <v>79.3</v>
      </c>
      <c r="F2614" s="6">
        <v>80.1</v>
      </c>
      <c r="G2614" s="6">
        <v>66.2</v>
      </c>
      <c r="H2614" s="5" t="s">
        <v>113</v>
      </c>
      <c r="I2614" s="6">
        <f t="shared" si="160"/>
        <v>-0.799999999999997</v>
      </c>
      <c r="J2614" s="5" t="str">
        <f>IF(H2614="否","不适用",IF(AND(ISNUMBER(E2614),ISNUMBER(F2614)),IF(I2614&gt;规则与名单!$B$2,"是","否"),"未判定"))</f>
        <v>否</v>
      </c>
      <c r="K2614" s="5" t="str">
        <f t="shared" si="161"/>
        <v>非测试日纯氢</v>
      </c>
      <c r="L2614" s="6">
        <f t="shared" si="162"/>
        <v>66.2</v>
      </c>
      <c r="M2614" s="5">
        <f t="shared" si="163"/>
        <v>0</v>
      </c>
      <c r="N2614" s="5" t="s">
        <v>11184</v>
      </c>
      <c r="O2614" s="5" t="s">
        <v>11185</v>
      </c>
      <c r="P2614" s="5" t="s">
        <v>11186</v>
      </c>
    </row>
    <row r="2615" ht="19" customHeight="1" spans="1:16">
      <c r="A2615" s="5">
        <v>106</v>
      </c>
      <c r="B2615" s="5" t="s">
        <v>340</v>
      </c>
      <c r="C2615" s="5" t="s">
        <v>253</v>
      </c>
      <c r="D2615" s="8" t="s">
        <v>251</v>
      </c>
      <c r="E2615" s="6">
        <v>94.2</v>
      </c>
      <c r="F2615" s="6">
        <v>102.3</v>
      </c>
      <c r="G2615" s="6">
        <v>61.7</v>
      </c>
      <c r="H2615" s="5" t="s">
        <v>113</v>
      </c>
      <c r="I2615" s="6">
        <f t="shared" si="160"/>
        <v>-8.09999999999999</v>
      </c>
      <c r="J2615" s="5" t="str">
        <f>IF(H2615="否","不适用",IF(AND(ISNUMBER(E2615),ISNUMBER(F2615)),IF(I2615&gt;规则与名单!$B$2,"是","否"),"未判定"))</f>
        <v>否</v>
      </c>
      <c r="K2615" s="5" t="str">
        <f t="shared" si="161"/>
        <v>非测试日纯氢</v>
      </c>
      <c r="L2615" s="6">
        <f t="shared" si="162"/>
        <v>61.7</v>
      </c>
      <c r="M2615" s="5">
        <f t="shared" si="163"/>
        <v>0</v>
      </c>
      <c r="N2615" s="5" t="s">
        <v>11187</v>
      </c>
      <c r="O2615" s="5" t="s">
        <v>11188</v>
      </c>
      <c r="P2615" s="5" t="s">
        <v>11189</v>
      </c>
    </row>
    <row r="2616" ht="19" customHeight="1" spans="1:16">
      <c r="A2616" s="5">
        <v>106</v>
      </c>
      <c r="B2616" s="5" t="s">
        <v>340</v>
      </c>
      <c r="C2616" s="5" t="s">
        <v>253</v>
      </c>
      <c r="D2616" s="8" t="s">
        <v>472</v>
      </c>
      <c r="E2616" s="6">
        <v>70.6</v>
      </c>
      <c r="F2616" s="6">
        <v>63.6</v>
      </c>
      <c r="G2616" s="6">
        <v>60.1</v>
      </c>
      <c r="H2616" s="5" t="s">
        <v>113</v>
      </c>
      <c r="I2616" s="6">
        <f t="shared" si="160"/>
        <v>6.99999999999999</v>
      </c>
      <c r="J2616" s="5" t="str">
        <f>IF(H2616="否","不适用",IF(AND(ISNUMBER(E2616),ISNUMBER(F2616)),IF(I2616&gt;规则与名单!$B$2,"是","否"),"未判定"))</f>
        <v>否</v>
      </c>
      <c r="K2616" s="5" t="str">
        <f t="shared" si="161"/>
        <v>非测试日纯氢</v>
      </c>
      <c r="L2616" s="6">
        <f t="shared" si="162"/>
        <v>60.1</v>
      </c>
      <c r="M2616" s="5">
        <f t="shared" si="163"/>
        <v>0</v>
      </c>
      <c r="N2616" s="5" t="s">
        <v>11190</v>
      </c>
      <c r="O2616" s="5" t="s">
        <v>11191</v>
      </c>
      <c r="P2616" s="5" t="s">
        <v>11192</v>
      </c>
    </row>
    <row r="2617" ht="19" customHeight="1" spans="1:16">
      <c r="A2617" s="5">
        <v>106</v>
      </c>
      <c r="B2617" s="5" t="s">
        <v>340</v>
      </c>
      <c r="C2617" s="5" t="s">
        <v>253</v>
      </c>
      <c r="D2617" s="8" t="s">
        <v>466</v>
      </c>
      <c r="E2617" s="6">
        <v>65</v>
      </c>
      <c r="F2617" s="6">
        <v>66</v>
      </c>
      <c r="G2617" s="6">
        <v>59</v>
      </c>
      <c r="H2617" s="5" t="s">
        <v>113</v>
      </c>
      <c r="I2617" s="6">
        <f t="shared" si="160"/>
        <v>-1</v>
      </c>
      <c r="J2617" s="5" t="str">
        <f>IF(H2617="否","不适用",IF(AND(ISNUMBER(E2617),ISNUMBER(F2617)),IF(I2617&gt;规则与名单!$B$2,"是","否"),"未判定"))</f>
        <v>否</v>
      </c>
      <c r="K2617" s="5" t="str">
        <f t="shared" si="161"/>
        <v>非测试日纯氢</v>
      </c>
      <c r="L2617" s="6">
        <f t="shared" si="162"/>
        <v>59</v>
      </c>
      <c r="M2617" s="5">
        <f t="shared" si="163"/>
        <v>0</v>
      </c>
      <c r="N2617" s="5" t="s">
        <v>11193</v>
      </c>
      <c r="O2617" s="5" t="s">
        <v>11194</v>
      </c>
      <c r="P2617" s="5" t="s">
        <v>11195</v>
      </c>
    </row>
    <row r="2618" ht="19" customHeight="1" spans="1:16">
      <c r="A2618" s="5">
        <v>106</v>
      </c>
      <c r="B2618" s="5" t="s">
        <v>340</v>
      </c>
      <c r="C2618" s="5" t="s">
        <v>253</v>
      </c>
      <c r="D2618" s="8" t="s">
        <v>333</v>
      </c>
      <c r="E2618" s="6">
        <v>19.3</v>
      </c>
      <c r="F2618" s="6">
        <v>24.5</v>
      </c>
      <c r="G2618" s="6">
        <v>21.6</v>
      </c>
      <c r="H2618" s="5" t="s">
        <v>113</v>
      </c>
      <c r="I2618" s="6">
        <f t="shared" si="160"/>
        <v>-5.2</v>
      </c>
      <c r="J2618" s="5" t="str">
        <f>IF(H2618="否","不适用",IF(AND(ISNUMBER(E2618),ISNUMBER(F2618)),IF(I2618&gt;规则与名单!$B$2,"是","否"),"未判定"))</f>
        <v>否</v>
      </c>
      <c r="K2618" s="5" t="str">
        <f t="shared" si="161"/>
        <v>非测试日纯氢</v>
      </c>
      <c r="L2618" s="6">
        <f t="shared" si="162"/>
        <v>21.6</v>
      </c>
      <c r="M2618" s="5">
        <f t="shared" si="163"/>
        <v>0</v>
      </c>
      <c r="N2618" s="5" t="s">
        <v>11196</v>
      </c>
      <c r="O2618" s="5" t="s">
        <v>11197</v>
      </c>
      <c r="P2618" s="5" t="s">
        <v>11198</v>
      </c>
    </row>
    <row r="2619" ht="19" customHeight="1" spans="1:16">
      <c r="A2619" s="5">
        <v>106</v>
      </c>
      <c r="B2619" s="5" t="s">
        <v>340</v>
      </c>
      <c r="C2619" s="5" t="s">
        <v>253</v>
      </c>
      <c r="D2619" s="8" t="s">
        <v>175</v>
      </c>
      <c r="E2619" s="6">
        <v>114.9</v>
      </c>
      <c r="F2619" s="6">
        <v>112.4</v>
      </c>
      <c r="G2619" s="6">
        <v>107</v>
      </c>
      <c r="H2619" s="5" t="s">
        <v>113</v>
      </c>
      <c r="I2619" s="6">
        <f t="shared" si="160"/>
        <v>2.5</v>
      </c>
      <c r="J2619" s="5" t="str">
        <f>IF(H2619="否","不适用",IF(AND(ISNUMBER(E2619),ISNUMBER(F2619)),IF(I2619&gt;规则与名单!$B$2,"是","否"),"未判定"))</f>
        <v>否</v>
      </c>
      <c r="K2619" s="5" t="str">
        <f t="shared" si="161"/>
        <v>非测试日纯氢</v>
      </c>
      <c r="L2619" s="6">
        <f t="shared" si="162"/>
        <v>107</v>
      </c>
      <c r="M2619" s="5">
        <f t="shared" si="163"/>
        <v>0</v>
      </c>
      <c r="N2619" s="5" t="s">
        <v>11199</v>
      </c>
      <c r="O2619" s="5" t="s">
        <v>11200</v>
      </c>
      <c r="P2619" s="5" t="s">
        <v>11201</v>
      </c>
    </row>
    <row r="2620" ht="19" customHeight="1" spans="1:16">
      <c r="A2620" s="5">
        <v>106</v>
      </c>
      <c r="B2620" s="5" t="s">
        <v>340</v>
      </c>
      <c r="C2620" s="5" t="s">
        <v>253</v>
      </c>
      <c r="D2620" s="8" t="s">
        <v>3402</v>
      </c>
      <c r="E2620" s="6">
        <v>54</v>
      </c>
      <c r="F2620" s="6">
        <v>56</v>
      </c>
      <c r="G2620" s="6">
        <v>51.4</v>
      </c>
      <c r="H2620" s="5" t="s">
        <v>113</v>
      </c>
      <c r="I2620" s="6">
        <f t="shared" si="160"/>
        <v>-2</v>
      </c>
      <c r="J2620" s="5" t="str">
        <f>IF(H2620="否","不适用",IF(AND(ISNUMBER(E2620),ISNUMBER(F2620)),IF(I2620&gt;规则与名单!$B$2,"是","否"),"未判定"))</f>
        <v>否</v>
      </c>
      <c r="K2620" s="5" t="str">
        <f t="shared" si="161"/>
        <v>非测试日纯氢</v>
      </c>
      <c r="L2620" s="6">
        <f t="shared" si="162"/>
        <v>51.4</v>
      </c>
      <c r="M2620" s="5">
        <f t="shared" si="163"/>
        <v>0</v>
      </c>
      <c r="N2620" s="5" t="s">
        <v>11202</v>
      </c>
      <c r="O2620" s="5" t="s">
        <v>11203</v>
      </c>
      <c r="P2620" s="5" t="s">
        <v>11204</v>
      </c>
    </row>
    <row r="2621" ht="19" customHeight="1" spans="1:16">
      <c r="A2621" s="5">
        <v>106</v>
      </c>
      <c r="B2621" s="5" t="s">
        <v>340</v>
      </c>
      <c r="C2621" s="5" t="s">
        <v>253</v>
      </c>
      <c r="D2621" s="8" t="s">
        <v>487</v>
      </c>
      <c r="E2621" s="6">
        <v>242.2</v>
      </c>
      <c r="F2621" s="6">
        <v>243.9</v>
      </c>
      <c r="G2621" s="6">
        <v>163.4</v>
      </c>
      <c r="H2621" s="5" t="s">
        <v>113</v>
      </c>
      <c r="I2621" s="6">
        <f t="shared" si="160"/>
        <v>-1.70000000000002</v>
      </c>
      <c r="J2621" s="5" t="str">
        <f>IF(H2621="否","不适用",IF(AND(ISNUMBER(E2621),ISNUMBER(F2621)),IF(I2621&gt;规则与名单!$B$2,"是","否"),"未判定"))</f>
        <v>否</v>
      </c>
      <c r="K2621" s="5" t="str">
        <f t="shared" si="161"/>
        <v>非测试日纯氢</v>
      </c>
      <c r="L2621" s="6">
        <f t="shared" si="162"/>
        <v>163.4</v>
      </c>
      <c r="M2621" s="5">
        <f t="shared" si="163"/>
        <v>0</v>
      </c>
      <c r="N2621" s="5" t="s">
        <v>11205</v>
      </c>
      <c r="O2621" s="5" t="s">
        <v>11206</v>
      </c>
      <c r="P2621" s="5" t="s">
        <v>11207</v>
      </c>
    </row>
    <row r="2622" ht="19" customHeight="1" spans="1:16">
      <c r="A2622" s="5">
        <v>106</v>
      </c>
      <c r="B2622" s="5" t="s">
        <v>340</v>
      </c>
      <c r="C2622" s="5" t="s">
        <v>253</v>
      </c>
      <c r="D2622" s="8" t="s">
        <v>121</v>
      </c>
      <c r="E2622" s="6">
        <v>32.6</v>
      </c>
      <c r="F2622" s="6">
        <v>32.5</v>
      </c>
      <c r="G2622" s="6">
        <v>29.3</v>
      </c>
      <c r="H2622" s="5" t="s">
        <v>113</v>
      </c>
      <c r="I2622" s="6">
        <f t="shared" si="160"/>
        <v>0.100000000000001</v>
      </c>
      <c r="J2622" s="5" t="str">
        <f>IF(H2622="否","不适用",IF(AND(ISNUMBER(E2622),ISNUMBER(F2622)),IF(I2622&gt;规则与名单!$B$2,"是","否"),"未判定"))</f>
        <v>否</v>
      </c>
      <c r="K2622" s="5" t="str">
        <f t="shared" si="161"/>
        <v>非测试日纯氢</v>
      </c>
      <c r="L2622" s="6">
        <f t="shared" si="162"/>
        <v>29.3</v>
      </c>
      <c r="M2622" s="5">
        <f t="shared" si="163"/>
        <v>0</v>
      </c>
      <c r="N2622" s="5" t="s">
        <v>11208</v>
      </c>
      <c r="O2622" s="5" t="s">
        <v>11209</v>
      </c>
      <c r="P2622" s="5" t="s">
        <v>11210</v>
      </c>
    </row>
    <row r="2623" ht="19" customHeight="1" spans="1:16">
      <c r="A2623" s="5">
        <v>106</v>
      </c>
      <c r="B2623" s="5" t="s">
        <v>340</v>
      </c>
      <c r="C2623" s="5" t="s">
        <v>253</v>
      </c>
      <c r="D2623" s="8" t="s">
        <v>170</v>
      </c>
      <c r="E2623" s="6">
        <v>70</v>
      </c>
      <c r="F2623" s="6">
        <v>70.9</v>
      </c>
      <c r="G2623" s="6">
        <v>63.9</v>
      </c>
      <c r="H2623" s="5" t="s">
        <v>113</v>
      </c>
      <c r="I2623" s="6">
        <f t="shared" si="160"/>
        <v>-0.900000000000006</v>
      </c>
      <c r="J2623" s="5" t="str">
        <f>IF(H2623="否","不适用",IF(AND(ISNUMBER(E2623),ISNUMBER(F2623)),IF(I2623&gt;规则与名单!$B$2,"是","否"),"未判定"))</f>
        <v>否</v>
      </c>
      <c r="K2623" s="5" t="str">
        <f t="shared" si="161"/>
        <v>非测试日纯氢</v>
      </c>
      <c r="L2623" s="6">
        <f t="shared" si="162"/>
        <v>63.9</v>
      </c>
      <c r="M2623" s="5">
        <f t="shared" si="163"/>
        <v>0</v>
      </c>
      <c r="N2623" s="5" t="s">
        <v>11211</v>
      </c>
      <c r="O2623" s="5" t="s">
        <v>11212</v>
      </c>
      <c r="P2623" s="5" t="s">
        <v>11213</v>
      </c>
    </row>
    <row r="2624" ht="19" customHeight="1" spans="1:16">
      <c r="A2624" s="5">
        <v>106</v>
      </c>
      <c r="B2624" s="5" t="s">
        <v>340</v>
      </c>
      <c r="C2624" s="5" t="s">
        <v>253</v>
      </c>
      <c r="D2624" s="8" t="s">
        <v>644</v>
      </c>
      <c r="E2624" s="6"/>
      <c r="F2624" s="6">
        <v>0</v>
      </c>
      <c r="G2624" s="6"/>
      <c r="H2624" s="5" t="s">
        <v>113</v>
      </c>
      <c r="I2624" s="6" t="str">
        <f t="shared" si="160"/>
        <v/>
      </c>
      <c r="J2624" s="5" t="str">
        <f>IF(H2624="否","不适用",IF(AND(ISNUMBER(E2624),ISNUMBER(F2624)),IF(I2624&gt;规则与名单!$B$2,"是","否"),"未判定"))</f>
        <v>未判定</v>
      </c>
      <c r="K2624" s="5" t="str">
        <f t="shared" si="161"/>
        <v>测试名单无纯氢GPS</v>
      </c>
      <c r="L2624" s="6">
        <f t="shared" si="162"/>
        <v>0</v>
      </c>
      <c r="M2624" s="5">
        <f t="shared" si="163"/>
        <v>0</v>
      </c>
      <c r="N2624" s="5" t="s">
        <v>11214</v>
      </c>
      <c r="O2624" s="5" t="s">
        <v>11215</v>
      </c>
      <c r="P2624" s="5" t="s">
        <v>11216</v>
      </c>
    </row>
    <row r="2625" ht="19" customHeight="1" spans="1:16">
      <c r="A2625" s="5">
        <v>106</v>
      </c>
      <c r="B2625" s="5" t="s">
        <v>340</v>
      </c>
      <c r="C2625" s="5" t="s">
        <v>253</v>
      </c>
      <c r="D2625" s="8" t="s">
        <v>3418</v>
      </c>
      <c r="E2625" s="6">
        <v>84.9</v>
      </c>
      <c r="F2625" s="6">
        <v>85.8</v>
      </c>
      <c r="G2625" s="6">
        <v>83.6</v>
      </c>
      <c r="H2625" s="5" t="s">
        <v>113</v>
      </c>
      <c r="I2625" s="6">
        <f t="shared" si="160"/>
        <v>-0.899999999999991</v>
      </c>
      <c r="J2625" s="5" t="str">
        <f>IF(H2625="否","不适用",IF(AND(ISNUMBER(E2625),ISNUMBER(F2625)),IF(I2625&gt;规则与名单!$B$2,"是","否"),"未判定"))</f>
        <v>否</v>
      </c>
      <c r="K2625" s="5" t="str">
        <f t="shared" si="161"/>
        <v>非测试日纯氢</v>
      </c>
      <c r="L2625" s="6">
        <f t="shared" si="162"/>
        <v>83.6</v>
      </c>
      <c r="M2625" s="5">
        <f t="shared" si="163"/>
        <v>0</v>
      </c>
      <c r="N2625" s="5" t="s">
        <v>11217</v>
      </c>
      <c r="O2625" s="5" t="s">
        <v>11218</v>
      </c>
      <c r="P2625" s="5" t="s">
        <v>11219</v>
      </c>
    </row>
    <row r="2626" ht="19" customHeight="1" spans="1:16">
      <c r="A2626" s="5">
        <v>106</v>
      </c>
      <c r="B2626" s="5" t="s">
        <v>340</v>
      </c>
      <c r="C2626" s="5" t="s">
        <v>253</v>
      </c>
      <c r="D2626" s="8" t="s">
        <v>3422</v>
      </c>
      <c r="E2626" s="6">
        <v>96.7</v>
      </c>
      <c r="F2626" s="6">
        <v>97.7</v>
      </c>
      <c r="G2626" s="6">
        <v>91.3</v>
      </c>
      <c r="H2626" s="5" t="s">
        <v>113</v>
      </c>
      <c r="I2626" s="6">
        <f t="shared" ref="I2626:I2689" si="164">IF(AND(ISNUMBER(E2626),ISNUMBER(F2626)),E2626-F2626,"")</f>
        <v>-1</v>
      </c>
      <c r="J2626" s="5" t="str">
        <f>IF(H2626="否","不适用",IF(AND(ISNUMBER(E2626),ISNUMBER(F2626)),IF(I2626&gt;规则与名单!$B$2,"是","否"),"未判定"))</f>
        <v>否</v>
      </c>
      <c r="K2626" s="5" t="str">
        <f t="shared" ref="K2626:K2689" si="165">IF(J2626="是",IF(ISNUMBER(F2626),"测试日GPS","缺失"),IF(ISNUMBER(G2626),"非测试日纯氢",IF(AND(H2626="是",J2626="未判定"),IF(ISNUMBER(F2626),"测试名单无纯氢GPS","缺失"),IF(ISNUMBER(E2626),"非测试日仪表","缺失"))))</f>
        <v>非测试日纯氢</v>
      </c>
      <c r="L2626" s="6">
        <f t="shared" ref="L2626:L2689" si="166">IF(K2626="缺失","",IF(K2626="非测试日纯氢",G2626,IF(K2626="非测试日仪表",E2626,F2626)))</f>
        <v>91.3</v>
      </c>
      <c r="M2626" s="5">
        <f t="shared" ref="M2626:M2689" si="167">IF(K2626="缺失",1,0)</f>
        <v>0</v>
      </c>
      <c r="N2626" s="5" t="s">
        <v>11220</v>
      </c>
      <c r="O2626" s="5" t="s">
        <v>11221</v>
      </c>
      <c r="P2626" s="5" t="s">
        <v>11222</v>
      </c>
    </row>
    <row r="2627" ht="19" customHeight="1" spans="1:16">
      <c r="A2627" s="5">
        <v>106</v>
      </c>
      <c r="B2627" s="5" t="s">
        <v>340</v>
      </c>
      <c r="C2627" s="5" t="s">
        <v>253</v>
      </c>
      <c r="D2627" s="8" t="s">
        <v>336</v>
      </c>
      <c r="E2627" s="6">
        <v>103</v>
      </c>
      <c r="F2627" s="6">
        <v>108.4</v>
      </c>
      <c r="G2627" s="6">
        <v>101</v>
      </c>
      <c r="H2627" s="5" t="s">
        <v>113</v>
      </c>
      <c r="I2627" s="6">
        <f t="shared" si="164"/>
        <v>-5.40000000000001</v>
      </c>
      <c r="J2627" s="5" t="str">
        <f>IF(H2627="否","不适用",IF(AND(ISNUMBER(E2627),ISNUMBER(F2627)),IF(I2627&gt;规则与名单!$B$2,"是","否"),"未判定"))</f>
        <v>否</v>
      </c>
      <c r="K2627" s="5" t="str">
        <f t="shared" si="165"/>
        <v>非测试日纯氢</v>
      </c>
      <c r="L2627" s="6">
        <f t="shared" si="166"/>
        <v>101</v>
      </c>
      <c r="M2627" s="5">
        <f t="shared" si="167"/>
        <v>0</v>
      </c>
      <c r="N2627" s="5" t="s">
        <v>11223</v>
      </c>
      <c r="O2627" s="5" t="s">
        <v>11224</v>
      </c>
      <c r="P2627" s="5" t="s">
        <v>11225</v>
      </c>
    </row>
    <row r="2628" ht="19" customHeight="1" spans="1:16">
      <c r="A2628" s="5">
        <v>106</v>
      </c>
      <c r="B2628" s="5" t="s">
        <v>340</v>
      </c>
      <c r="C2628" s="5" t="s">
        <v>253</v>
      </c>
      <c r="D2628" s="8" t="s">
        <v>653</v>
      </c>
      <c r="E2628" s="6">
        <v>112.5</v>
      </c>
      <c r="F2628" s="6">
        <v>115.2</v>
      </c>
      <c r="G2628" s="6">
        <v>100.4</v>
      </c>
      <c r="H2628" s="5" t="s">
        <v>113</v>
      </c>
      <c r="I2628" s="6">
        <f t="shared" si="164"/>
        <v>-2.7</v>
      </c>
      <c r="J2628" s="5" t="str">
        <f>IF(H2628="否","不适用",IF(AND(ISNUMBER(E2628),ISNUMBER(F2628)),IF(I2628&gt;规则与名单!$B$2,"是","否"),"未判定"))</f>
        <v>否</v>
      </c>
      <c r="K2628" s="5" t="str">
        <f t="shared" si="165"/>
        <v>非测试日纯氢</v>
      </c>
      <c r="L2628" s="6">
        <f t="shared" si="166"/>
        <v>100.4</v>
      </c>
      <c r="M2628" s="5">
        <f t="shared" si="167"/>
        <v>0</v>
      </c>
      <c r="N2628" s="5" t="s">
        <v>11226</v>
      </c>
      <c r="O2628" s="5" t="s">
        <v>11227</v>
      </c>
      <c r="P2628" s="5" t="s">
        <v>11228</v>
      </c>
    </row>
    <row r="2629" ht="19" customHeight="1" spans="1:16">
      <c r="A2629" s="5">
        <v>106</v>
      </c>
      <c r="B2629" s="5" t="s">
        <v>340</v>
      </c>
      <c r="C2629" s="5" t="s">
        <v>253</v>
      </c>
      <c r="D2629" s="8" t="s">
        <v>140</v>
      </c>
      <c r="E2629" s="6">
        <v>249.7</v>
      </c>
      <c r="F2629" s="6">
        <v>251.5</v>
      </c>
      <c r="G2629" s="6">
        <v>249.5</v>
      </c>
      <c r="H2629" s="5" t="s">
        <v>113</v>
      </c>
      <c r="I2629" s="6">
        <f t="shared" si="164"/>
        <v>-1.80000000000001</v>
      </c>
      <c r="J2629" s="5" t="str">
        <f>IF(H2629="否","不适用",IF(AND(ISNUMBER(E2629),ISNUMBER(F2629)),IF(I2629&gt;规则与名单!$B$2,"是","否"),"未判定"))</f>
        <v>否</v>
      </c>
      <c r="K2629" s="5" t="str">
        <f t="shared" si="165"/>
        <v>非测试日纯氢</v>
      </c>
      <c r="L2629" s="6">
        <f t="shared" si="166"/>
        <v>249.5</v>
      </c>
      <c r="M2629" s="5">
        <f t="shared" si="167"/>
        <v>0</v>
      </c>
      <c r="N2629" s="5" t="s">
        <v>11229</v>
      </c>
      <c r="O2629" s="5" t="s">
        <v>11230</v>
      </c>
      <c r="P2629" s="5" t="s">
        <v>11231</v>
      </c>
    </row>
    <row r="2630" ht="19" customHeight="1" spans="1:16">
      <c r="A2630" s="5">
        <v>106</v>
      </c>
      <c r="B2630" s="5" t="s">
        <v>340</v>
      </c>
      <c r="C2630" s="5" t="s">
        <v>253</v>
      </c>
      <c r="D2630" s="8" t="s">
        <v>115</v>
      </c>
      <c r="E2630" s="6">
        <v>308.9</v>
      </c>
      <c r="F2630" s="6">
        <v>310.1</v>
      </c>
      <c r="G2630" s="6">
        <v>308.2</v>
      </c>
      <c r="H2630" s="5" t="s">
        <v>113</v>
      </c>
      <c r="I2630" s="6">
        <f t="shared" si="164"/>
        <v>-1.20000000000005</v>
      </c>
      <c r="J2630" s="5" t="str">
        <f>IF(H2630="否","不适用",IF(AND(ISNUMBER(E2630),ISNUMBER(F2630)),IF(I2630&gt;规则与名单!$B$2,"是","否"),"未判定"))</f>
        <v>否</v>
      </c>
      <c r="K2630" s="5" t="str">
        <f t="shared" si="165"/>
        <v>非测试日纯氢</v>
      </c>
      <c r="L2630" s="6">
        <f t="shared" si="166"/>
        <v>308.2</v>
      </c>
      <c r="M2630" s="5">
        <f t="shared" si="167"/>
        <v>0</v>
      </c>
      <c r="N2630" s="5" t="s">
        <v>11232</v>
      </c>
      <c r="O2630" s="5" t="s">
        <v>11233</v>
      </c>
      <c r="P2630" s="5" t="s">
        <v>11234</v>
      </c>
    </row>
    <row r="2631" ht="19" customHeight="1" spans="1:16">
      <c r="A2631" s="5">
        <v>107</v>
      </c>
      <c r="B2631" s="5" t="s">
        <v>342</v>
      </c>
      <c r="C2631" s="5" t="s">
        <v>253</v>
      </c>
      <c r="D2631" s="8" t="s">
        <v>114</v>
      </c>
      <c r="E2631" s="6">
        <v>147</v>
      </c>
      <c r="F2631" s="6">
        <v>147.6</v>
      </c>
      <c r="G2631" s="6">
        <v>144.9</v>
      </c>
      <c r="H2631" s="5" t="s">
        <v>120</v>
      </c>
      <c r="I2631" s="6">
        <f t="shared" si="164"/>
        <v>-0.599999999999994</v>
      </c>
      <c r="J2631" s="5" t="str">
        <f>IF(H2631="否","不适用",IF(AND(ISNUMBER(E2631),ISNUMBER(F2631)),IF(I2631&gt;规则与名单!$B$2,"是","否"),"未判定"))</f>
        <v>不适用</v>
      </c>
      <c r="K2631" s="5" t="str">
        <f t="shared" si="165"/>
        <v>非测试日纯氢</v>
      </c>
      <c r="L2631" s="6">
        <f t="shared" si="166"/>
        <v>144.9</v>
      </c>
      <c r="M2631" s="5">
        <f t="shared" si="167"/>
        <v>0</v>
      </c>
      <c r="N2631" s="5" t="s">
        <v>11235</v>
      </c>
      <c r="O2631" s="5" t="s">
        <v>11236</v>
      </c>
      <c r="P2631" s="5" t="s">
        <v>11237</v>
      </c>
    </row>
    <row r="2632" ht="19" customHeight="1" spans="1:16">
      <c r="A2632" s="5">
        <v>107</v>
      </c>
      <c r="B2632" s="5" t="s">
        <v>342</v>
      </c>
      <c r="C2632" s="5" t="s">
        <v>253</v>
      </c>
      <c r="D2632" s="8" t="s">
        <v>605</v>
      </c>
      <c r="E2632" s="6">
        <v>297.9</v>
      </c>
      <c r="F2632" s="6">
        <v>295.6</v>
      </c>
      <c r="G2632" s="6">
        <v>295.2</v>
      </c>
      <c r="H2632" s="5" t="s">
        <v>120</v>
      </c>
      <c r="I2632" s="6">
        <f t="shared" si="164"/>
        <v>2.29999999999995</v>
      </c>
      <c r="J2632" s="5" t="str">
        <f>IF(H2632="否","不适用",IF(AND(ISNUMBER(E2632),ISNUMBER(F2632)),IF(I2632&gt;规则与名单!$B$2,"是","否"),"未判定"))</f>
        <v>不适用</v>
      </c>
      <c r="K2632" s="5" t="str">
        <f t="shared" si="165"/>
        <v>非测试日纯氢</v>
      </c>
      <c r="L2632" s="6">
        <f t="shared" si="166"/>
        <v>295.2</v>
      </c>
      <c r="M2632" s="5">
        <f t="shared" si="167"/>
        <v>0</v>
      </c>
      <c r="N2632" s="5" t="s">
        <v>11238</v>
      </c>
      <c r="O2632" s="5" t="s">
        <v>11239</v>
      </c>
      <c r="P2632" s="5" t="s">
        <v>11240</v>
      </c>
    </row>
    <row r="2633" ht="19" customHeight="1" spans="1:16">
      <c r="A2633" s="5">
        <v>107</v>
      </c>
      <c r="B2633" s="5" t="s">
        <v>342</v>
      </c>
      <c r="C2633" s="5" t="s">
        <v>253</v>
      </c>
      <c r="D2633" s="8" t="s">
        <v>186</v>
      </c>
      <c r="E2633" s="6">
        <v>163.4</v>
      </c>
      <c r="F2633" s="6">
        <v>166.6</v>
      </c>
      <c r="G2633" s="6">
        <v>140.1</v>
      </c>
      <c r="H2633" s="5" t="s">
        <v>120</v>
      </c>
      <c r="I2633" s="6">
        <f t="shared" si="164"/>
        <v>-3.19999999999999</v>
      </c>
      <c r="J2633" s="5" t="str">
        <f>IF(H2633="否","不适用",IF(AND(ISNUMBER(E2633),ISNUMBER(F2633)),IF(I2633&gt;规则与名单!$B$2,"是","否"),"未判定"))</f>
        <v>不适用</v>
      </c>
      <c r="K2633" s="5" t="str">
        <f t="shared" si="165"/>
        <v>非测试日纯氢</v>
      </c>
      <c r="L2633" s="6">
        <f t="shared" si="166"/>
        <v>140.1</v>
      </c>
      <c r="M2633" s="5">
        <f t="shared" si="167"/>
        <v>0</v>
      </c>
      <c r="N2633" s="5" t="s">
        <v>11241</v>
      </c>
      <c r="O2633" s="5" t="s">
        <v>11242</v>
      </c>
      <c r="P2633" s="5" t="s">
        <v>11243</v>
      </c>
    </row>
    <row r="2634" ht="19" customHeight="1" spans="1:16">
      <c r="A2634" s="5">
        <v>107</v>
      </c>
      <c r="B2634" s="5" t="s">
        <v>342</v>
      </c>
      <c r="C2634" s="5" t="s">
        <v>253</v>
      </c>
      <c r="D2634" s="8" t="s">
        <v>165</v>
      </c>
      <c r="E2634" s="6">
        <v>309.4</v>
      </c>
      <c r="F2634" s="6">
        <v>314</v>
      </c>
      <c r="G2634" s="6">
        <v>303.1</v>
      </c>
      <c r="H2634" s="5" t="s">
        <v>120</v>
      </c>
      <c r="I2634" s="6">
        <f t="shared" si="164"/>
        <v>-4.60000000000002</v>
      </c>
      <c r="J2634" s="5" t="str">
        <f>IF(H2634="否","不适用",IF(AND(ISNUMBER(E2634),ISNUMBER(F2634)),IF(I2634&gt;规则与名单!$B$2,"是","否"),"未判定"))</f>
        <v>不适用</v>
      </c>
      <c r="K2634" s="5" t="str">
        <f t="shared" si="165"/>
        <v>非测试日纯氢</v>
      </c>
      <c r="L2634" s="6">
        <f t="shared" si="166"/>
        <v>303.1</v>
      </c>
      <c r="M2634" s="5">
        <f t="shared" si="167"/>
        <v>0</v>
      </c>
      <c r="N2634" s="5" t="s">
        <v>11244</v>
      </c>
      <c r="O2634" s="5" t="s">
        <v>11245</v>
      </c>
      <c r="P2634" s="5" t="s">
        <v>11246</v>
      </c>
    </row>
    <row r="2635" ht="19" customHeight="1" spans="1:16">
      <c r="A2635" s="5">
        <v>107</v>
      </c>
      <c r="B2635" s="5" t="s">
        <v>342</v>
      </c>
      <c r="C2635" s="5" t="s">
        <v>253</v>
      </c>
      <c r="D2635" s="8" t="s">
        <v>151</v>
      </c>
      <c r="E2635" s="6"/>
      <c r="F2635" s="6">
        <v>0</v>
      </c>
      <c r="G2635" s="6"/>
      <c r="H2635" s="5" t="s">
        <v>120</v>
      </c>
      <c r="I2635" s="6" t="str">
        <f t="shared" si="164"/>
        <v/>
      </c>
      <c r="J2635" s="5" t="str">
        <f>IF(H2635="否","不适用",IF(AND(ISNUMBER(E2635),ISNUMBER(F2635)),IF(I2635&gt;规则与名单!$B$2,"是","否"),"未判定"))</f>
        <v>不适用</v>
      </c>
      <c r="K2635" s="5" t="str">
        <f t="shared" si="165"/>
        <v>缺失</v>
      </c>
      <c r="L2635" s="6" t="str">
        <f t="shared" si="166"/>
        <v/>
      </c>
      <c r="M2635" s="5">
        <f t="shared" si="167"/>
        <v>1</v>
      </c>
      <c r="N2635" s="5" t="s">
        <v>11247</v>
      </c>
      <c r="O2635" s="5" t="s">
        <v>11248</v>
      </c>
      <c r="P2635" s="5" t="s">
        <v>11249</v>
      </c>
    </row>
    <row r="2636" ht="19" customHeight="1" spans="1:16">
      <c r="A2636" s="5">
        <v>107</v>
      </c>
      <c r="B2636" s="5" t="s">
        <v>342</v>
      </c>
      <c r="C2636" s="5" t="s">
        <v>253</v>
      </c>
      <c r="D2636" s="8" t="s">
        <v>3358</v>
      </c>
      <c r="E2636" s="6">
        <v>18</v>
      </c>
      <c r="F2636" s="6">
        <v>17.8</v>
      </c>
      <c r="G2636" s="6">
        <v>18</v>
      </c>
      <c r="H2636" s="5" t="s">
        <v>120</v>
      </c>
      <c r="I2636" s="6">
        <f t="shared" si="164"/>
        <v>0.199999999999999</v>
      </c>
      <c r="J2636" s="5" t="str">
        <f>IF(H2636="否","不适用",IF(AND(ISNUMBER(E2636),ISNUMBER(F2636)),IF(I2636&gt;规则与名单!$B$2,"是","否"),"未判定"))</f>
        <v>不适用</v>
      </c>
      <c r="K2636" s="5" t="str">
        <f t="shared" si="165"/>
        <v>非测试日纯氢</v>
      </c>
      <c r="L2636" s="6">
        <f t="shared" si="166"/>
        <v>18</v>
      </c>
      <c r="M2636" s="5">
        <f t="shared" si="167"/>
        <v>0</v>
      </c>
      <c r="N2636" s="5" t="s">
        <v>11250</v>
      </c>
      <c r="O2636" s="5" t="s">
        <v>11251</v>
      </c>
      <c r="P2636" s="5" t="s">
        <v>11252</v>
      </c>
    </row>
    <row r="2637" ht="19" customHeight="1" spans="1:16">
      <c r="A2637" s="5">
        <v>107</v>
      </c>
      <c r="B2637" s="5" t="s">
        <v>342</v>
      </c>
      <c r="C2637" s="5" t="s">
        <v>253</v>
      </c>
      <c r="D2637" s="8" t="s">
        <v>272</v>
      </c>
      <c r="E2637" s="6">
        <v>269.3</v>
      </c>
      <c r="F2637" s="6">
        <v>269.3</v>
      </c>
      <c r="G2637" s="6">
        <v>258.3</v>
      </c>
      <c r="H2637" s="5" t="s">
        <v>120</v>
      </c>
      <c r="I2637" s="6">
        <f t="shared" si="164"/>
        <v>0</v>
      </c>
      <c r="J2637" s="5" t="str">
        <f>IF(H2637="否","不适用",IF(AND(ISNUMBER(E2637),ISNUMBER(F2637)),IF(I2637&gt;规则与名单!$B$2,"是","否"),"未判定"))</f>
        <v>不适用</v>
      </c>
      <c r="K2637" s="5" t="str">
        <f t="shared" si="165"/>
        <v>非测试日纯氢</v>
      </c>
      <c r="L2637" s="6">
        <f t="shared" si="166"/>
        <v>258.3</v>
      </c>
      <c r="M2637" s="5">
        <f t="shared" si="167"/>
        <v>0</v>
      </c>
      <c r="N2637" s="5" t="s">
        <v>11253</v>
      </c>
      <c r="O2637" s="5" t="s">
        <v>11254</v>
      </c>
      <c r="P2637" s="5" t="s">
        <v>11255</v>
      </c>
    </row>
    <row r="2638" ht="19" customHeight="1" spans="1:16">
      <c r="A2638" s="5">
        <v>107</v>
      </c>
      <c r="B2638" s="5" t="s">
        <v>342</v>
      </c>
      <c r="C2638" s="5" t="s">
        <v>253</v>
      </c>
      <c r="D2638" s="8" t="s">
        <v>506</v>
      </c>
      <c r="E2638" s="6">
        <v>195</v>
      </c>
      <c r="F2638" s="6">
        <v>195.3</v>
      </c>
      <c r="G2638" s="6">
        <v>173.1</v>
      </c>
      <c r="H2638" s="5" t="s">
        <v>120</v>
      </c>
      <c r="I2638" s="6">
        <f t="shared" si="164"/>
        <v>-0.300000000000011</v>
      </c>
      <c r="J2638" s="5" t="str">
        <f>IF(H2638="否","不适用",IF(AND(ISNUMBER(E2638),ISNUMBER(F2638)),IF(I2638&gt;规则与名单!$B$2,"是","否"),"未判定"))</f>
        <v>不适用</v>
      </c>
      <c r="K2638" s="5" t="str">
        <f t="shared" si="165"/>
        <v>非测试日纯氢</v>
      </c>
      <c r="L2638" s="6">
        <f t="shared" si="166"/>
        <v>173.1</v>
      </c>
      <c r="M2638" s="5">
        <f t="shared" si="167"/>
        <v>0</v>
      </c>
      <c r="N2638" s="5" t="s">
        <v>11256</v>
      </c>
      <c r="O2638" s="5" t="s">
        <v>11257</v>
      </c>
      <c r="P2638" s="5" t="s">
        <v>11258</v>
      </c>
    </row>
    <row r="2639" ht="19" customHeight="1" spans="1:16">
      <c r="A2639" s="5">
        <v>107</v>
      </c>
      <c r="B2639" s="5" t="s">
        <v>342</v>
      </c>
      <c r="C2639" s="5" t="s">
        <v>253</v>
      </c>
      <c r="D2639" s="8" t="s">
        <v>673</v>
      </c>
      <c r="E2639" s="6">
        <v>302.9</v>
      </c>
      <c r="F2639" s="6">
        <v>301.6</v>
      </c>
      <c r="G2639" s="6">
        <v>292.6</v>
      </c>
      <c r="H2639" s="5" t="s">
        <v>120</v>
      </c>
      <c r="I2639" s="6">
        <f t="shared" si="164"/>
        <v>1.29999999999995</v>
      </c>
      <c r="J2639" s="5" t="str">
        <f>IF(H2639="否","不适用",IF(AND(ISNUMBER(E2639),ISNUMBER(F2639)),IF(I2639&gt;规则与名单!$B$2,"是","否"),"未判定"))</f>
        <v>不适用</v>
      </c>
      <c r="K2639" s="5" t="str">
        <f t="shared" si="165"/>
        <v>非测试日纯氢</v>
      </c>
      <c r="L2639" s="6">
        <f t="shared" si="166"/>
        <v>292.6</v>
      </c>
      <c r="M2639" s="5">
        <f t="shared" si="167"/>
        <v>0</v>
      </c>
      <c r="N2639" s="5" t="s">
        <v>11259</v>
      </c>
      <c r="O2639" s="5" t="s">
        <v>11260</v>
      </c>
      <c r="P2639" s="5" t="s">
        <v>11261</v>
      </c>
    </row>
    <row r="2640" ht="19" customHeight="1" spans="1:16">
      <c r="A2640" s="5">
        <v>107</v>
      </c>
      <c r="B2640" s="5" t="s">
        <v>342</v>
      </c>
      <c r="C2640" s="5" t="s">
        <v>253</v>
      </c>
      <c r="D2640" s="8" t="s">
        <v>183</v>
      </c>
      <c r="E2640" s="6">
        <v>179.9</v>
      </c>
      <c r="F2640" s="6">
        <v>179.3</v>
      </c>
      <c r="G2640" s="6">
        <v>166.8</v>
      </c>
      <c r="H2640" s="5" t="s">
        <v>120</v>
      </c>
      <c r="I2640" s="6">
        <f t="shared" si="164"/>
        <v>0.599999999999994</v>
      </c>
      <c r="J2640" s="5" t="str">
        <f>IF(H2640="否","不适用",IF(AND(ISNUMBER(E2640),ISNUMBER(F2640)),IF(I2640&gt;规则与名单!$B$2,"是","否"),"未判定"))</f>
        <v>不适用</v>
      </c>
      <c r="K2640" s="5" t="str">
        <f t="shared" si="165"/>
        <v>非测试日纯氢</v>
      </c>
      <c r="L2640" s="6">
        <f t="shared" si="166"/>
        <v>166.8</v>
      </c>
      <c r="M2640" s="5">
        <f t="shared" si="167"/>
        <v>0</v>
      </c>
      <c r="N2640" s="5" t="s">
        <v>11262</v>
      </c>
      <c r="O2640" s="5" t="s">
        <v>11263</v>
      </c>
      <c r="P2640" s="5" t="s">
        <v>11264</v>
      </c>
    </row>
    <row r="2641" ht="19" customHeight="1" spans="1:16">
      <c r="A2641" s="5">
        <v>107</v>
      </c>
      <c r="B2641" s="5" t="s">
        <v>342</v>
      </c>
      <c r="C2641" s="5" t="s">
        <v>253</v>
      </c>
      <c r="D2641" s="8" t="s">
        <v>431</v>
      </c>
      <c r="E2641" s="6">
        <v>310.9</v>
      </c>
      <c r="F2641" s="6">
        <v>319.9</v>
      </c>
      <c r="G2641" s="6">
        <v>185.3</v>
      </c>
      <c r="H2641" s="5" t="s">
        <v>120</v>
      </c>
      <c r="I2641" s="6">
        <f t="shared" si="164"/>
        <v>-9</v>
      </c>
      <c r="J2641" s="5" t="str">
        <f>IF(H2641="否","不适用",IF(AND(ISNUMBER(E2641),ISNUMBER(F2641)),IF(I2641&gt;规则与名单!$B$2,"是","否"),"未判定"))</f>
        <v>不适用</v>
      </c>
      <c r="K2641" s="5" t="str">
        <f t="shared" si="165"/>
        <v>非测试日纯氢</v>
      </c>
      <c r="L2641" s="6">
        <f t="shared" si="166"/>
        <v>185.3</v>
      </c>
      <c r="M2641" s="5">
        <f t="shared" si="167"/>
        <v>0</v>
      </c>
      <c r="N2641" s="5" t="s">
        <v>11265</v>
      </c>
      <c r="O2641" s="5" t="s">
        <v>11266</v>
      </c>
      <c r="P2641" s="5" t="s">
        <v>11267</v>
      </c>
    </row>
    <row r="2642" ht="19" customHeight="1" spans="1:16">
      <c r="A2642" s="5">
        <v>107</v>
      </c>
      <c r="B2642" s="5" t="s">
        <v>342</v>
      </c>
      <c r="C2642" s="5" t="s">
        <v>253</v>
      </c>
      <c r="D2642" s="8" t="s">
        <v>3377</v>
      </c>
      <c r="E2642" s="6"/>
      <c r="F2642" s="6">
        <v>0</v>
      </c>
      <c r="G2642" s="6"/>
      <c r="H2642" s="5" t="s">
        <v>120</v>
      </c>
      <c r="I2642" s="6" t="str">
        <f t="shared" si="164"/>
        <v/>
      </c>
      <c r="J2642" s="5" t="str">
        <f>IF(H2642="否","不适用",IF(AND(ISNUMBER(E2642),ISNUMBER(F2642)),IF(I2642&gt;规则与名单!$B$2,"是","否"),"未判定"))</f>
        <v>不适用</v>
      </c>
      <c r="K2642" s="5" t="str">
        <f t="shared" si="165"/>
        <v>缺失</v>
      </c>
      <c r="L2642" s="6" t="str">
        <f t="shared" si="166"/>
        <v/>
      </c>
      <c r="M2642" s="5">
        <f t="shared" si="167"/>
        <v>1</v>
      </c>
      <c r="N2642" s="5" t="s">
        <v>11268</v>
      </c>
      <c r="O2642" s="5" t="s">
        <v>11269</v>
      </c>
      <c r="P2642" s="5" t="s">
        <v>11270</v>
      </c>
    </row>
    <row r="2643" ht="19" customHeight="1" spans="1:16">
      <c r="A2643" s="5">
        <v>107</v>
      </c>
      <c r="B2643" s="5" t="s">
        <v>342</v>
      </c>
      <c r="C2643" s="5" t="s">
        <v>253</v>
      </c>
      <c r="D2643" s="8" t="s">
        <v>407</v>
      </c>
      <c r="E2643" s="6">
        <v>39.8</v>
      </c>
      <c r="F2643" s="6">
        <v>33.4</v>
      </c>
      <c r="G2643" s="6">
        <v>17.7</v>
      </c>
      <c r="H2643" s="5" t="s">
        <v>120</v>
      </c>
      <c r="I2643" s="6">
        <f t="shared" si="164"/>
        <v>6.4</v>
      </c>
      <c r="J2643" s="5" t="str">
        <f>IF(H2643="否","不适用",IF(AND(ISNUMBER(E2643),ISNUMBER(F2643)),IF(I2643&gt;规则与名单!$B$2,"是","否"),"未判定"))</f>
        <v>不适用</v>
      </c>
      <c r="K2643" s="5" t="str">
        <f t="shared" si="165"/>
        <v>非测试日纯氢</v>
      </c>
      <c r="L2643" s="6">
        <f t="shared" si="166"/>
        <v>17.7</v>
      </c>
      <c r="M2643" s="5">
        <f t="shared" si="167"/>
        <v>0</v>
      </c>
      <c r="N2643" s="5" t="s">
        <v>11271</v>
      </c>
      <c r="O2643" s="5" t="s">
        <v>11272</v>
      </c>
      <c r="P2643" s="5" t="s">
        <v>11273</v>
      </c>
    </row>
    <row r="2644" ht="19" customHeight="1" spans="1:16">
      <c r="A2644" s="5">
        <v>107</v>
      </c>
      <c r="B2644" s="5" t="s">
        <v>342</v>
      </c>
      <c r="C2644" s="5" t="s">
        <v>253</v>
      </c>
      <c r="D2644" s="8" t="s">
        <v>411</v>
      </c>
      <c r="E2644" s="6">
        <v>365.9</v>
      </c>
      <c r="F2644" s="6">
        <v>362.4</v>
      </c>
      <c r="G2644" s="6">
        <v>309</v>
      </c>
      <c r="H2644" s="5" t="s">
        <v>120</v>
      </c>
      <c r="I2644" s="6">
        <f t="shared" si="164"/>
        <v>3.5</v>
      </c>
      <c r="J2644" s="5" t="str">
        <f>IF(H2644="否","不适用",IF(AND(ISNUMBER(E2644),ISNUMBER(F2644)),IF(I2644&gt;规则与名单!$B$2,"是","否"),"未判定"))</f>
        <v>不适用</v>
      </c>
      <c r="K2644" s="5" t="str">
        <f t="shared" si="165"/>
        <v>非测试日纯氢</v>
      </c>
      <c r="L2644" s="6">
        <f t="shared" si="166"/>
        <v>309</v>
      </c>
      <c r="M2644" s="5">
        <f t="shared" si="167"/>
        <v>0</v>
      </c>
      <c r="N2644" s="5" t="s">
        <v>11274</v>
      </c>
      <c r="O2644" s="5" t="s">
        <v>11275</v>
      </c>
      <c r="P2644" s="5" t="s">
        <v>11276</v>
      </c>
    </row>
    <row r="2645" ht="19" customHeight="1" spans="1:16">
      <c r="A2645" s="5">
        <v>107</v>
      </c>
      <c r="B2645" s="5" t="s">
        <v>342</v>
      </c>
      <c r="C2645" s="5" t="s">
        <v>253</v>
      </c>
      <c r="D2645" s="8" t="s">
        <v>251</v>
      </c>
      <c r="E2645" s="6">
        <v>215.1</v>
      </c>
      <c r="F2645" s="6">
        <v>216.5</v>
      </c>
      <c r="G2645" s="6">
        <v>198</v>
      </c>
      <c r="H2645" s="5" t="s">
        <v>120</v>
      </c>
      <c r="I2645" s="6">
        <f t="shared" si="164"/>
        <v>-1.40000000000001</v>
      </c>
      <c r="J2645" s="5" t="str">
        <f>IF(H2645="否","不适用",IF(AND(ISNUMBER(E2645),ISNUMBER(F2645)),IF(I2645&gt;规则与名单!$B$2,"是","否"),"未判定"))</f>
        <v>不适用</v>
      </c>
      <c r="K2645" s="5" t="str">
        <f t="shared" si="165"/>
        <v>非测试日纯氢</v>
      </c>
      <c r="L2645" s="6">
        <f t="shared" si="166"/>
        <v>198</v>
      </c>
      <c r="M2645" s="5">
        <f t="shared" si="167"/>
        <v>0</v>
      </c>
      <c r="N2645" s="5" t="s">
        <v>11277</v>
      </c>
      <c r="O2645" s="5" t="s">
        <v>11278</v>
      </c>
      <c r="P2645" s="5" t="s">
        <v>11279</v>
      </c>
    </row>
    <row r="2646" ht="19" customHeight="1" spans="1:16">
      <c r="A2646" s="5">
        <v>107</v>
      </c>
      <c r="B2646" s="5" t="s">
        <v>342</v>
      </c>
      <c r="C2646" s="5" t="s">
        <v>253</v>
      </c>
      <c r="D2646" s="8" t="s">
        <v>472</v>
      </c>
      <c r="E2646" s="6">
        <v>273</v>
      </c>
      <c r="F2646" s="6">
        <v>270</v>
      </c>
      <c r="G2646" s="6">
        <v>264.9</v>
      </c>
      <c r="H2646" s="5" t="s">
        <v>120</v>
      </c>
      <c r="I2646" s="6">
        <f t="shared" si="164"/>
        <v>3</v>
      </c>
      <c r="J2646" s="5" t="str">
        <f>IF(H2646="否","不适用",IF(AND(ISNUMBER(E2646),ISNUMBER(F2646)),IF(I2646&gt;规则与名单!$B$2,"是","否"),"未判定"))</f>
        <v>不适用</v>
      </c>
      <c r="K2646" s="5" t="str">
        <f t="shared" si="165"/>
        <v>非测试日纯氢</v>
      </c>
      <c r="L2646" s="6">
        <f t="shared" si="166"/>
        <v>264.9</v>
      </c>
      <c r="M2646" s="5">
        <f t="shared" si="167"/>
        <v>0</v>
      </c>
      <c r="N2646" s="5" t="s">
        <v>11280</v>
      </c>
      <c r="O2646" s="5" t="s">
        <v>11281</v>
      </c>
      <c r="P2646" s="5" t="s">
        <v>11282</v>
      </c>
    </row>
    <row r="2647" ht="19" customHeight="1" spans="1:16">
      <c r="A2647" s="5">
        <v>107</v>
      </c>
      <c r="B2647" s="5" t="s">
        <v>342</v>
      </c>
      <c r="C2647" s="5" t="s">
        <v>253</v>
      </c>
      <c r="D2647" s="8" t="s">
        <v>466</v>
      </c>
      <c r="E2647" s="6">
        <v>219.4</v>
      </c>
      <c r="F2647" s="6">
        <v>216.3</v>
      </c>
      <c r="G2647" s="6">
        <v>181.8</v>
      </c>
      <c r="H2647" s="5" t="s">
        <v>120</v>
      </c>
      <c r="I2647" s="6">
        <f t="shared" si="164"/>
        <v>3.09999999999999</v>
      </c>
      <c r="J2647" s="5" t="str">
        <f>IF(H2647="否","不适用",IF(AND(ISNUMBER(E2647),ISNUMBER(F2647)),IF(I2647&gt;规则与名单!$B$2,"是","否"),"未判定"))</f>
        <v>不适用</v>
      </c>
      <c r="K2647" s="5" t="str">
        <f t="shared" si="165"/>
        <v>非测试日纯氢</v>
      </c>
      <c r="L2647" s="6">
        <f t="shared" si="166"/>
        <v>181.8</v>
      </c>
      <c r="M2647" s="5">
        <f t="shared" si="167"/>
        <v>0</v>
      </c>
      <c r="N2647" s="5" t="s">
        <v>11283</v>
      </c>
      <c r="O2647" s="5" t="s">
        <v>11284</v>
      </c>
      <c r="P2647" s="5" t="s">
        <v>11285</v>
      </c>
    </row>
    <row r="2648" ht="19" customHeight="1" spans="1:16">
      <c r="A2648" s="5">
        <v>107</v>
      </c>
      <c r="B2648" s="5" t="s">
        <v>342</v>
      </c>
      <c r="C2648" s="5" t="s">
        <v>253</v>
      </c>
      <c r="D2648" s="8" t="s">
        <v>333</v>
      </c>
      <c r="E2648" s="6">
        <v>169.5</v>
      </c>
      <c r="F2648" s="6">
        <v>171.2</v>
      </c>
      <c r="G2648" s="6">
        <v>118.2</v>
      </c>
      <c r="H2648" s="5" t="s">
        <v>120</v>
      </c>
      <c r="I2648" s="6">
        <f t="shared" si="164"/>
        <v>-1.69999999999999</v>
      </c>
      <c r="J2648" s="5" t="str">
        <f>IF(H2648="否","不适用",IF(AND(ISNUMBER(E2648),ISNUMBER(F2648)),IF(I2648&gt;规则与名单!$B$2,"是","否"),"未判定"))</f>
        <v>不适用</v>
      </c>
      <c r="K2648" s="5" t="str">
        <f t="shared" si="165"/>
        <v>非测试日纯氢</v>
      </c>
      <c r="L2648" s="6">
        <f t="shared" si="166"/>
        <v>118.2</v>
      </c>
      <c r="M2648" s="5">
        <f t="shared" si="167"/>
        <v>0</v>
      </c>
      <c r="N2648" s="5" t="s">
        <v>11286</v>
      </c>
      <c r="O2648" s="5" t="s">
        <v>11287</v>
      </c>
      <c r="P2648" s="5" t="s">
        <v>11288</v>
      </c>
    </row>
    <row r="2649" ht="19" customHeight="1" spans="1:16">
      <c r="A2649" s="5">
        <v>107</v>
      </c>
      <c r="B2649" s="5" t="s">
        <v>342</v>
      </c>
      <c r="C2649" s="5" t="s">
        <v>253</v>
      </c>
      <c r="D2649" s="8" t="s">
        <v>175</v>
      </c>
      <c r="E2649" s="6">
        <v>362.7</v>
      </c>
      <c r="F2649" s="6">
        <v>362.7</v>
      </c>
      <c r="G2649" s="6">
        <v>362.7</v>
      </c>
      <c r="H2649" s="5" t="s">
        <v>120</v>
      </c>
      <c r="I2649" s="6">
        <f t="shared" si="164"/>
        <v>0</v>
      </c>
      <c r="J2649" s="5" t="str">
        <f>IF(H2649="否","不适用",IF(AND(ISNUMBER(E2649),ISNUMBER(F2649)),IF(I2649&gt;规则与名单!$B$2,"是","否"),"未判定"))</f>
        <v>不适用</v>
      </c>
      <c r="K2649" s="5" t="str">
        <f t="shared" si="165"/>
        <v>非测试日纯氢</v>
      </c>
      <c r="L2649" s="6">
        <f t="shared" si="166"/>
        <v>362.7</v>
      </c>
      <c r="M2649" s="5">
        <f t="shared" si="167"/>
        <v>0</v>
      </c>
      <c r="N2649" s="5" t="s">
        <v>11289</v>
      </c>
      <c r="O2649" s="5" t="s">
        <v>11290</v>
      </c>
      <c r="P2649" s="5" t="s">
        <v>11291</v>
      </c>
    </row>
    <row r="2650" ht="19" customHeight="1" spans="1:16">
      <c r="A2650" s="5">
        <v>107</v>
      </c>
      <c r="B2650" s="5" t="s">
        <v>342</v>
      </c>
      <c r="C2650" s="5" t="s">
        <v>253</v>
      </c>
      <c r="D2650" s="8" t="s">
        <v>3402</v>
      </c>
      <c r="E2650" s="6">
        <v>286.2</v>
      </c>
      <c r="F2650" s="6">
        <v>290.2</v>
      </c>
      <c r="G2650" s="6">
        <v>265.9</v>
      </c>
      <c r="H2650" s="5" t="s">
        <v>120</v>
      </c>
      <c r="I2650" s="6">
        <f t="shared" si="164"/>
        <v>-4</v>
      </c>
      <c r="J2650" s="5" t="str">
        <f>IF(H2650="否","不适用",IF(AND(ISNUMBER(E2650),ISNUMBER(F2650)),IF(I2650&gt;规则与名单!$B$2,"是","否"),"未判定"))</f>
        <v>不适用</v>
      </c>
      <c r="K2650" s="5" t="str">
        <f t="shared" si="165"/>
        <v>非测试日纯氢</v>
      </c>
      <c r="L2650" s="6">
        <f t="shared" si="166"/>
        <v>265.9</v>
      </c>
      <c r="M2650" s="5">
        <f t="shared" si="167"/>
        <v>0</v>
      </c>
      <c r="N2650" s="5" t="s">
        <v>11292</v>
      </c>
      <c r="O2650" s="5" t="s">
        <v>11293</v>
      </c>
      <c r="P2650" s="5" t="s">
        <v>11294</v>
      </c>
    </row>
    <row r="2651" ht="19" customHeight="1" spans="1:16">
      <c r="A2651" s="5">
        <v>107</v>
      </c>
      <c r="B2651" s="5" t="s">
        <v>342</v>
      </c>
      <c r="C2651" s="5" t="s">
        <v>253</v>
      </c>
      <c r="D2651" s="8" t="s">
        <v>487</v>
      </c>
      <c r="E2651" s="6">
        <v>292.6</v>
      </c>
      <c r="F2651" s="6">
        <v>292.9</v>
      </c>
      <c r="G2651" s="6">
        <v>243.7</v>
      </c>
      <c r="H2651" s="5" t="s">
        <v>120</v>
      </c>
      <c r="I2651" s="6">
        <f t="shared" si="164"/>
        <v>-0.299999999999955</v>
      </c>
      <c r="J2651" s="5" t="str">
        <f>IF(H2651="否","不适用",IF(AND(ISNUMBER(E2651),ISNUMBER(F2651)),IF(I2651&gt;规则与名单!$B$2,"是","否"),"未判定"))</f>
        <v>不适用</v>
      </c>
      <c r="K2651" s="5" t="str">
        <f t="shared" si="165"/>
        <v>非测试日纯氢</v>
      </c>
      <c r="L2651" s="6">
        <f t="shared" si="166"/>
        <v>243.7</v>
      </c>
      <c r="M2651" s="5">
        <f t="shared" si="167"/>
        <v>0</v>
      </c>
      <c r="N2651" s="5" t="s">
        <v>11295</v>
      </c>
      <c r="O2651" s="5" t="s">
        <v>11296</v>
      </c>
      <c r="P2651" s="5" t="s">
        <v>11297</v>
      </c>
    </row>
    <row r="2652" ht="19" customHeight="1" spans="1:16">
      <c r="A2652" s="5">
        <v>107</v>
      </c>
      <c r="B2652" s="5" t="s">
        <v>342</v>
      </c>
      <c r="C2652" s="5" t="s">
        <v>253</v>
      </c>
      <c r="D2652" s="8" t="s">
        <v>121</v>
      </c>
      <c r="E2652" s="6">
        <v>159.7</v>
      </c>
      <c r="F2652" s="6">
        <v>159.4</v>
      </c>
      <c r="G2652" s="6">
        <v>149.5</v>
      </c>
      <c r="H2652" s="5" t="s">
        <v>120</v>
      </c>
      <c r="I2652" s="6">
        <f t="shared" si="164"/>
        <v>0.299999999999983</v>
      </c>
      <c r="J2652" s="5" t="str">
        <f>IF(H2652="否","不适用",IF(AND(ISNUMBER(E2652),ISNUMBER(F2652)),IF(I2652&gt;规则与名单!$B$2,"是","否"),"未判定"))</f>
        <v>不适用</v>
      </c>
      <c r="K2652" s="5" t="str">
        <f t="shared" si="165"/>
        <v>非测试日纯氢</v>
      </c>
      <c r="L2652" s="6">
        <f t="shared" si="166"/>
        <v>149.5</v>
      </c>
      <c r="M2652" s="5">
        <f t="shared" si="167"/>
        <v>0</v>
      </c>
      <c r="N2652" s="5" t="s">
        <v>11298</v>
      </c>
      <c r="O2652" s="5" t="s">
        <v>11299</v>
      </c>
      <c r="P2652" s="5" t="s">
        <v>11300</v>
      </c>
    </row>
    <row r="2653" ht="19" customHeight="1" spans="1:16">
      <c r="A2653" s="5">
        <v>107</v>
      </c>
      <c r="B2653" s="5" t="s">
        <v>342</v>
      </c>
      <c r="C2653" s="5" t="s">
        <v>253</v>
      </c>
      <c r="D2653" s="8" t="s">
        <v>170</v>
      </c>
      <c r="E2653" s="6">
        <v>249.4</v>
      </c>
      <c r="F2653" s="6">
        <v>249.9</v>
      </c>
      <c r="G2653" s="6">
        <v>244.2</v>
      </c>
      <c r="H2653" s="5" t="s">
        <v>120</v>
      </c>
      <c r="I2653" s="6">
        <f t="shared" si="164"/>
        <v>-0.5</v>
      </c>
      <c r="J2653" s="5" t="str">
        <f>IF(H2653="否","不适用",IF(AND(ISNUMBER(E2653),ISNUMBER(F2653)),IF(I2653&gt;规则与名单!$B$2,"是","否"),"未判定"))</f>
        <v>不适用</v>
      </c>
      <c r="K2653" s="5" t="str">
        <f t="shared" si="165"/>
        <v>非测试日纯氢</v>
      </c>
      <c r="L2653" s="6">
        <f t="shared" si="166"/>
        <v>244.2</v>
      </c>
      <c r="M2653" s="5">
        <f t="shared" si="167"/>
        <v>0</v>
      </c>
      <c r="N2653" s="5" t="s">
        <v>11301</v>
      </c>
      <c r="O2653" s="5" t="s">
        <v>11302</v>
      </c>
      <c r="P2653" s="5" t="s">
        <v>11303</v>
      </c>
    </row>
    <row r="2654" ht="19" customHeight="1" spans="1:16">
      <c r="A2654" s="5">
        <v>107</v>
      </c>
      <c r="B2654" s="5" t="s">
        <v>342</v>
      </c>
      <c r="C2654" s="5" t="s">
        <v>253</v>
      </c>
      <c r="D2654" s="8" t="s">
        <v>644</v>
      </c>
      <c r="E2654" s="6">
        <v>84.7</v>
      </c>
      <c r="F2654" s="6">
        <v>90</v>
      </c>
      <c r="G2654" s="6">
        <v>82.3</v>
      </c>
      <c r="H2654" s="5" t="s">
        <v>120</v>
      </c>
      <c r="I2654" s="6">
        <f t="shared" si="164"/>
        <v>-5.3</v>
      </c>
      <c r="J2654" s="5" t="str">
        <f>IF(H2654="否","不适用",IF(AND(ISNUMBER(E2654),ISNUMBER(F2654)),IF(I2654&gt;规则与名单!$B$2,"是","否"),"未判定"))</f>
        <v>不适用</v>
      </c>
      <c r="K2654" s="5" t="str">
        <f t="shared" si="165"/>
        <v>非测试日纯氢</v>
      </c>
      <c r="L2654" s="6">
        <f t="shared" si="166"/>
        <v>82.3</v>
      </c>
      <c r="M2654" s="5">
        <f t="shared" si="167"/>
        <v>0</v>
      </c>
      <c r="N2654" s="5" t="s">
        <v>11304</v>
      </c>
      <c r="O2654" s="5" t="s">
        <v>11305</v>
      </c>
      <c r="P2654" s="5" t="s">
        <v>11306</v>
      </c>
    </row>
    <row r="2655" ht="19" customHeight="1" spans="1:16">
      <c r="A2655" s="5">
        <v>107</v>
      </c>
      <c r="B2655" s="5" t="s">
        <v>342</v>
      </c>
      <c r="C2655" s="5" t="s">
        <v>253</v>
      </c>
      <c r="D2655" s="8" t="s">
        <v>3418</v>
      </c>
      <c r="E2655" s="6"/>
      <c r="F2655" s="6">
        <v>0</v>
      </c>
      <c r="G2655" s="6"/>
      <c r="H2655" s="5" t="s">
        <v>120</v>
      </c>
      <c r="I2655" s="6" t="str">
        <f t="shared" si="164"/>
        <v/>
      </c>
      <c r="J2655" s="5" t="str">
        <f>IF(H2655="否","不适用",IF(AND(ISNUMBER(E2655),ISNUMBER(F2655)),IF(I2655&gt;规则与名单!$B$2,"是","否"),"未判定"))</f>
        <v>不适用</v>
      </c>
      <c r="K2655" s="5" t="str">
        <f t="shared" si="165"/>
        <v>缺失</v>
      </c>
      <c r="L2655" s="6" t="str">
        <f t="shared" si="166"/>
        <v/>
      </c>
      <c r="M2655" s="5">
        <f t="shared" si="167"/>
        <v>1</v>
      </c>
      <c r="N2655" s="5" t="s">
        <v>11307</v>
      </c>
      <c r="O2655" s="5" t="s">
        <v>11308</v>
      </c>
      <c r="P2655" s="5" t="s">
        <v>11309</v>
      </c>
    </row>
    <row r="2656" ht="19" customHeight="1" spans="1:16">
      <c r="A2656" s="5">
        <v>107</v>
      </c>
      <c r="B2656" s="5" t="s">
        <v>342</v>
      </c>
      <c r="C2656" s="5" t="s">
        <v>253</v>
      </c>
      <c r="D2656" s="8" t="s">
        <v>3422</v>
      </c>
      <c r="E2656" s="6"/>
      <c r="F2656" s="6">
        <v>0</v>
      </c>
      <c r="G2656" s="6"/>
      <c r="H2656" s="5" t="s">
        <v>120</v>
      </c>
      <c r="I2656" s="6" t="str">
        <f t="shared" si="164"/>
        <v/>
      </c>
      <c r="J2656" s="5" t="str">
        <f>IF(H2656="否","不适用",IF(AND(ISNUMBER(E2656),ISNUMBER(F2656)),IF(I2656&gt;规则与名单!$B$2,"是","否"),"未判定"))</f>
        <v>不适用</v>
      </c>
      <c r="K2656" s="5" t="str">
        <f t="shared" si="165"/>
        <v>缺失</v>
      </c>
      <c r="L2656" s="6" t="str">
        <f t="shared" si="166"/>
        <v/>
      </c>
      <c r="M2656" s="5">
        <f t="shared" si="167"/>
        <v>1</v>
      </c>
      <c r="N2656" s="5" t="s">
        <v>11310</v>
      </c>
      <c r="O2656" s="5" t="s">
        <v>11311</v>
      </c>
      <c r="P2656" s="5" t="s">
        <v>11312</v>
      </c>
    </row>
    <row r="2657" ht="19" customHeight="1" spans="1:16">
      <c r="A2657" s="5">
        <v>107</v>
      </c>
      <c r="B2657" s="5" t="s">
        <v>342</v>
      </c>
      <c r="C2657" s="5" t="s">
        <v>253</v>
      </c>
      <c r="D2657" s="8" t="s">
        <v>336</v>
      </c>
      <c r="E2657" s="6">
        <v>32.1</v>
      </c>
      <c r="F2657" s="6">
        <v>29.7</v>
      </c>
      <c r="G2657" s="6">
        <v>30</v>
      </c>
      <c r="H2657" s="5" t="s">
        <v>120</v>
      </c>
      <c r="I2657" s="6">
        <f t="shared" si="164"/>
        <v>2.4</v>
      </c>
      <c r="J2657" s="5" t="str">
        <f>IF(H2657="否","不适用",IF(AND(ISNUMBER(E2657),ISNUMBER(F2657)),IF(I2657&gt;规则与名单!$B$2,"是","否"),"未判定"))</f>
        <v>不适用</v>
      </c>
      <c r="K2657" s="5" t="str">
        <f t="shared" si="165"/>
        <v>非测试日纯氢</v>
      </c>
      <c r="L2657" s="6">
        <f t="shared" si="166"/>
        <v>30</v>
      </c>
      <c r="M2657" s="5">
        <f t="shared" si="167"/>
        <v>0</v>
      </c>
      <c r="N2657" s="5" t="s">
        <v>11313</v>
      </c>
      <c r="O2657" s="5" t="s">
        <v>11314</v>
      </c>
      <c r="P2657" s="5" t="s">
        <v>11315</v>
      </c>
    </row>
    <row r="2658" ht="19" customHeight="1" spans="1:16">
      <c r="A2658" s="5">
        <v>107</v>
      </c>
      <c r="B2658" s="5" t="s">
        <v>342</v>
      </c>
      <c r="C2658" s="5" t="s">
        <v>253</v>
      </c>
      <c r="D2658" s="8" t="s">
        <v>653</v>
      </c>
      <c r="E2658" s="6">
        <v>216.7</v>
      </c>
      <c r="F2658" s="6">
        <v>217.8</v>
      </c>
      <c r="G2658" s="6">
        <v>201.5</v>
      </c>
      <c r="H2658" s="5" t="s">
        <v>120</v>
      </c>
      <c r="I2658" s="6">
        <f t="shared" si="164"/>
        <v>-1.10000000000002</v>
      </c>
      <c r="J2658" s="5" t="str">
        <f>IF(H2658="否","不适用",IF(AND(ISNUMBER(E2658),ISNUMBER(F2658)),IF(I2658&gt;规则与名单!$B$2,"是","否"),"未判定"))</f>
        <v>不适用</v>
      </c>
      <c r="K2658" s="5" t="str">
        <f t="shared" si="165"/>
        <v>非测试日纯氢</v>
      </c>
      <c r="L2658" s="6">
        <f t="shared" si="166"/>
        <v>201.5</v>
      </c>
      <c r="M2658" s="5">
        <f t="shared" si="167"/>
        <v>0</v>
      </c>
      <c r="N2658" s="5" t="s">
        <v>11316</v>
      </c>
      <c r="O2658" s="5" t="s">
        <v>11317</v>
      </c>
      <c r="P2658" s="5" t="s">
        <v>11318</v>
      </c>
    </row>
    <row r="2659" ht="19" customHeight="1" spans="1:16">
      <c r="A2659" s="5">
        <v>107</v>
      </c>
      <c r="B2659" s="5" t="s">
        <v>342</v>
      </c>
      <c r="C2659" s="5" t="s">
        <v>253</v>
      </c>
      <c r="D2659" s="8" t="s">
        <v>140</v>
      </c>
      <c r="E2659" s="6">
        <v>235.8</v>
      </c>
      <c r="F2659" s="6">
        <v>237.1</v>
      </c>
      <c r="G2659" s="6">
        <v>235.7</v>
      </c>
      <c r="H2659" s="5" t="s">
        <v>120</v>
      </c>
      <c r="I2659" s="6">
        <f t="shared" si="164"/>
        <v>-1.29999999999998</v>
      </c>
      <c r="J2659" s="5" t="str">
        <f>IF(H2659="否","不适用",IF(AND(ISNUMBER(E2659),ISNUMBER(F2659)),IF(I2659&gt;规则与名单!$B$2,"是","否"),"未判定"))</f>
        <v>不适用</v>
      </c>
      <c r="K2659" s="5" t="str">
        <f t="shared" si="165"/>
        <v>非测试日纯氢</v>
      </c>
      <c r="L2659" s="6">
        <f t="shared" si="166"/>
        <v>235.7</v>
      </c>
      <c r="M2659" s="5">
        <f t="shared" si="167"/>
        <v>0</v>
      </c>
      <c r="N2659" s="5" t="s">
        <v>11319</v>
      </c>
      <c r="O2659" s="5" t="s">
        <v>11320</v>
      </c>
      <c r="P2659" s="5" t="s">
        <v>11321</v>
      </c>
    </row>
    <row r="2660" ht="19" customHeight="1" spans="1:16">
      <c r="A2660" s="5">
        <v>107</v>
      </c>
      <c r="B2660" s="5" t="s">
        <v>342</v>
      </c>
      <c r="C2660" s="5" t="s">
        <v>253</v>
      </c>
      <c r="D2660" s="8" t="s">
        <v>115</v>
      </c>
      <c r="E2660" s="6">
        <v>250.1</v>
      </c>
      <c r="F2660" s="6">
        <v>250.4</v>
      </c>
      <c r="G2660" s="6">
        <v>250.1</v>
      </c>
      <c r="H2660" s="5" t="s">
        <v>120</v>
      </c>
      <c r="I2660" s="6">
        <f t="shared" si="164"/>
        <v>-0.300000000000011</v>
      </c>
      <c r="J2660" s="5" t="str">
        <f>IF(H2660="否","不适用",IF(AND(ISNUMBER(E2660),ISNUMBER(F2660)),IF(I2660&gt;规则与名单!$B$2,"是","否"),"未判定"))</f>
        <v>不适用</v>
      </c>
      <c r="K2660" s="5" t="str">
        <f t="shared" si="165"/>
        <v>非测试日纯氢</v>
      </c>
      <c r="L2660" s="6">
        <f t="shared" si="166"/>
        <v>250.1</v>
      </c>
      <c r="M2660" s="5">
        <f t="shared" si="167"/>
        <v>0</v>
      </c>
      <c r="N2660" s="5" t="s">
        <v>11322</v>
      </c>
      <c r="O2660" s="5" t="s">
        <v>11323</v>
      </c>
      <c r="P2660" s="5" t="s">
        <v>11324</v>
      </c>
    </row>
    <row r="2661" ht="19" customHeight="1" spans="1:16">
      <c r="A2661" s="5">
        <v>108</v>
      </c>
      <c r="B2661" s="5" t="s">
        <v>343</v>
      </c>
      <c r="C2661" s="5" t="s">
        <v>253</v>
      </c>
      <c r="D2661" s="8" t="s">
        <v>114</v>
      </c>
      <c r="E2661" s="6">
        <v>301.7</v>
      </c>
      <c r="F2661" s="6">
        <v>304.8</v>
      </c>
      <c r="G2661" s="6">
        <v>300.7</v>
      </c>
      <c r="H2661" s="5" t="s">
        <v>120</v>
      </c>
      <c r="I2661" s="6">
        <f t="shared" si="164"/>
        <v>-3.10000000000002</v>
      </c>
      <c r="J2661" s="5" t="str">
        <f>IF(H2661="否","不适用",IF(AND(ISNUMBER(E2661),ISNUMBER(F2661)),IF(I2661&gt;规则与名单!$B$2,"是","否"),"未判定"))</f>
        <v>不适用</v>
      </c>
      <c r="K2661" s="5" t="str">
        <f t="shared" si="165"/>
        <v>非测试日纯氢</v>
      </c>
      <c r="L2661" s="6">
        <f t="shared" si="166"/>
        <v>300.7</v>
      </c>
      <c r="M2661" s="5">
        <f t="shared" si="167"/>
        <v>0</v>
      </c>
      <c r="N2661" s="5" t="s">
        <v>11325</v>
      </c>
      <c r="O2661" s="5" t="s">
        <v>11326</v>
      </c>
      <c r="P2661" s="5" t="s">
        <v>11327</v>
      </c>
    </row>
    <row r="2662" ht="19" customHeight="1" spans="1:16">
      <c r="A2662" s="5">
        <v>108</v>
      </c>
      <c r="B2662" s="5" t="s">
        <v>343</v>
      </c>
      <c r="C2662" s="5" t="s">
        <v>253</v>
      </c>
      <c r="D2662" s="8" t="s">
        <v>605</v>
      </c>
      <c r="E2662" s="6">
        <v>301.7</v>
      </c>
      <c r="F2662" s="6">
        <v>304.1</v>
      </c>
      <c r="G2662" s="6">
        <v>296.1</v>
      </c>
      <c r="H2662" s="5" t="s">
        <v>120</v>
      </c>
      <c r="I2662" s="6">
        <f t="shared" si="164"/>
        <v>-2.40000000000003</v>
      </c>
      <c r="J2662" s="5" t="str">
        <f>IF(H2662="否","不适用",IF(AND(ISNUMBER(E2662),ISNUMBER(F2662)),IF(I2662&gt;规则与名单!$B$2,"是","否"),"未判定"))</f>
        <v>不适用</v>
      </c>
      <c r="K2662" s="5" t="str">
        <f t="shared" si="165"/>
        <v>非测试日纯氢</v>
      </c>
      <c r="L2662" s="6">
        <f t="shared" si="166"/>
        <v>296.1</v>
      </c>
      <c r="M2662" s="5">
        <f t="shared" si="167"/>
        <v>0</v>
      </c>
      <c r="N2662" s="5" t="s">
        <v>11328</v>
      </c>
      <c r="O2662" s="5" t="s">
        <v>11329</v>
      </c>
      <c r="P2662" s="5" t="s">
        <v>11330</v>
      </c>
    </row>
    <row r="2663" ht="19" customHeight="1" spans="1:16">
      <c r="A2663" s="5">
        <v>108</v>
      </c>
      <c r="B2663" s="5" t="s">
        <v>343</v>
      </c>
      <c r="C2663" s="5" t="s">
        <v>253</v>
      </c>
      <c r="D2663" s="8" t="s">
        <v>186</v>
      </c>
      <c r="E2663" s="6">
        <v>262.3</v>
      </c>
      <c r="F2663" s="6">
        <v>264.4</v>
      </c>
      <c r="G2663" s="6">
        <v>259.5</v>
      </c>
      <c r="H2663" s="5" t="s">
        <v>120</v>
      </c>
      <c r="I2663" s="6">
        <f t="shared" si="164"/>
        <v>-2.09999999999997</v>
      </c>
      <c r="J2663" s="5" t="str">
        <f>IF(H2663="否","不适用",IF(AND(ISNUMBER(E2663),ISNUMBER(F2663)),IF(I2663&gt;规则与名单!$B$2,"是","否"),"未判定"))</f>
        <v>不适用</v>
      </c>
      <c r="K2663" s="5" t="str">
        <f t="shared" si="165"/>
        <v>非测试日纯氢</v>
      </c>
      <c r="L2663" s="6">
        <f t="shared" si="166"/>
        <v>259.5</v>
      </c>
      <c r="M2663" s="5">
        <f t="shared" si="167"/>
        <v>0</v>
      </c>
      <c r="N2663" s="5" t="s">
        <v>11331</v>
      </c>
      <c r="O2663" s="5" t="s">
        <v>11332</v>
      </c>
      <c r="P2663" s="5" t="s">
        <v>11333</v>
      </c>
    </row>
    <row r="2664" ht="19" customHeight="1" spans="1:16">
      <c r="A2664" s="5">
        <v>108</v>
      </c>
      <c r="B2664" s="5" t="s">
        <v>343</v>
      </c>
      <c r="C2664" s="5" t="s">
        <v>253</v>
      </c>
      <c r="D2664" s="8" t="s">
        <v>165</v>
      </c>
      <c r="E2664" s="6">
        <v>262.3</v>
      </c>
      <c r="F2664" s="6">
        <v>265.2</v>
      </c>
      <c r="G2664" s="6">
        <v>261.4</v>
      </c>
      <c r="H2664" s="5" t="s">
        <v>120</v>
      </c>
      <c r="I2664" s="6">
        <f t="shared" si="164"/>
        <v>-2.89999999999998</v>
      </c>
      <c r="J2664" s="5" t="str">
        <f>IF(H2664="否","不适用",IF(AND(ISNUMBER(E2664),ISNUMBER(F2664)),IF(I2664&gt;规则与名单!$B$2,"是","否"),"未判定"))</f>
        <v>不适用</v>
      </c>
      <c r="K2664" s="5" t="str">
        <f t="shared" si="165"/>
        <v>非测试日纯氢</v>
      </c>
      <c r="L2664" s="6">
        <f t="shared" si="166"/>
        <v>261.4</v>
      </c>
      <c r="M2664" s="5">
        <f t="shared" si="167"/>
        <v>0</v>
      </c>
      <c r="N2664" s="5" t="s">
        <v>11334</v>
      </c>
      <c r="O2664" s="5" t="s">
        <v>11335</v>
      </c>
      <c r="P2664" s="5" t="s">
        <v>11336</v>
      </c>
    </row>
    <row r="2665" ht="19" customHeight="1" spans="1:16">
      <c r="A2665" s="5">
        <v>108</v>
      </c>
      <c r="B2665" s="5" t="s">
        <v>343</v>
      </c>
      <c r="C2665" s="5" t="s">
        <v>253</v>
      </c>
      <c r="D2665" s="8" t="s">
        <v>151</v>
      </c>
      <c r="E2665" s="6">
        <v>262.2</v>
      </c>
      <c r="F2665" s="6">
        <v>264.9</v>
      </c>
      <c r="G2665" s="6">
        <v>259.4</v>
      </c>
      <c r="H2665" s="5" t="s">
        <v>120</v>
      </c>
      <c r="I2665" s="6">
        <f t="shared" si="164"/>
        <v>-2.69999999999999</v>
      </c>
      <c r="J2665" s="5" t="str">
        <f>IF(H2665="否","不适用",IF(AND(ISNUMBER(E2665),ISNUMBER(F2665)),IF(I2665&gt;规则与名单!$B$2,"是","否"),"未判定"))</f>
        <v>不适用</v>
      </c>
      <c r="K2665" s="5" t="str">
        <f t="shared" si="165"/>
        <v>非测试日纯氢</v>
      </c>
      <c r="L2665" s="6">
        <f t="shared" si="166"/>
        <v>259.4</v>
      </c>
      <c r="M2665" s="5">
        <f t="shared" si="167"/>
        <v>0</v>
      </c>
      <c r="N2665" s="5" t="s">
        <v>11337</v>
      </c>
      <c r="O2665" s="5" t="s">
        <v>11338</v>
      </c>
      <c r="P2665" s="5" t="s">
        <v>11339</v>
      </c>
    </row>
    <row r="2666" ht="19" customHeight="1" spans="1:16">
      <c r="A2666" s="5">
        <v>108</v>
      </c>
      <c r="B2666" s="5" t="s">
        <v>343</v>
      </c>
      <c r="C2666" s="5" t="s">
        <v>253</v>
      </c>
      <c r="D2666" s="8" t="s">
        <v>3358</v>
      </c>
      <c r="E2666" s="6">
        <v>267.2</v>
      </c>
      <c r="F2666" s="6">
        <v>269.8</v>
      </c>
      <c r="G2666" s="6">
        <v>266.5</v>
      </c>
      <c r="H2666" s="5" t="s">
        <v>120</v>
      </c>
      <c r="I2666" s="6">
        <f t="shared" si="164"/>
        <v>-2.60000000000002</v>
      </c>
      <c r="J2666" s="5" t="str">
        <f>IF(H2666="否","不适用",IF(AND(ISNUMBER(E2666),ISNUMBER(F2666)),IF(I2666&gt;规则与名单!$B$2,"是","否"),"未判定"))</f>
        <v>不适用</v>
      </c>
      <c r="K2666" s="5" t="str">
        <f t="shared" si="165"/>
        <v>非测试日纯氢</v>
      </c>
      <c r="L2666" s="6">
        <f t="shared" si="166"/>
        <v>266.5</v>
      </c>
      <c r="M2666" s="5">
        <f t="shared" si="167"/>
        <v>0</v>
      </c>
      <c r="N2666" s="5" t="s">
        <v>11340</v>
      </c>
      <c r="O2666" s="5" t="s">
        <v>11341</v>
      </c>
      <c r="P2666" s="5" t="s">
        <v>11342</v>
      </c>
    </row>
    <row r="2667" ht="19" customHeight="1" spans="1:16">
      <c r="A2667" s="5">
        <v>108</v>
      </c>
      <c r="B2667" s="5" t="s">
        <v>343</v>
      </c>
      <c r="C2667" s="5" t="s">
        <v>253</v>
      </c>
      <c r="D2667" s="8" t="s">
        <v>272</v>
      </c>
      <c r="E2667" s="6">
        <v>262.2</v>
      </c>
      <c r="F2667" s="6">
        <v>264.8</v>
      </c>
      <c r="G2667" s="6">
        <v>257.1</v>
      </c>
      <c r="H2667" s="5" t="s">
        <v>120</v>
      </c>
      <c r="I2667" s="6">
        <f t="shared" si="164"/>
        <v>-2.60000000000002</v>
      </c>
      <c r="J2667" s="5" t="str">
        <f>IF(H2667="否","不适用",IF(AND(ISNUMBER(E2667),ISNUMBER(F2667)),IF(I2667&gt;规则与名单!$B$2,"是","否"),"未判定"))</f>
        <v>不适用</v>
      </c>
      <c r="K2667" s="5" t="str">
        <f t="shared" si="165"/>
        <v>非测试日纯氢</v>
      </c>
      <c r="L2667" s="6">
        <f t="shared" si="166"/>
        <v>257.1</v>
      </c>
      <c r="M2667" s="5">
        <f t="shared" si="167"/>
        <v>0</v>
      </c>
      <c r="N2667" s="5" t="s">
        <v>11343</v>
      </c>
      <c r="O2667" s="5" t="s">
        <v>11344</v>
      </c>
      <c r="P2667" s="5" t="s">
        <v>11345</v>
      </c>
    </row>
    <row r="2668" ht="19" customHeight="1" spans="1:16">
      <c r="A2668" s="5">
        <v>108</v>
      </c>
      <c r="B2668" s="5" t="s">
        <v>343</v>
      </c>
      <c r="C2668" s="5" t="s">
        <v>253</v>
      </c>
      <c r="D2668" s="8" t="s">
        <v>506</v>
      </c>
      <c r="E2668" s="6">
        <v>262.4</v>
      </c>
      <c r="F2668" s="6">
        <v>265.2</v>
      </c>
      <c r="G2668" s="6">
        <v>228.4</v>
      </c>
      <c r="H2668" s="5" t="s">
        <v>120</v>
      </c>
      <c r="I2668" s="6">
        <f t="shared" si="164"/>
        <v>-2.80000000000001</v>
      </c>
      <c r="J2668" s="5" t="str">
        <f>IF(H2668="否","不适用",IF(AND(ISNUMBER(E2668),ISNUMBER(F2668)),IF(I2668&gt;规则与名单!$B$2,"是","否"),"未判定"))</f>
        <v>不适用</v>
      </c>
      <c r="K2668" s="5" t="str">
        <f t="shared" si="165"/>
        <v>非测试日纯氢</v>
      </c>
      <c r="L2668" s="6">
        <f t="shared" si="166"/>
        <v>228.4</v>
      </c>
      <c r="M2668" s="5">
        <f t="shared" si="167"/>
        <v>0</v>
      </c>
      <c r="N2668" s="5" t="s">
        <v>11346</v>
      </c>
      <c r="O2668" s="5" t="s">
        <v>11347</v>
      </c>
      <c r="P2668" s="5" t="s">
        <v>11348</v>
      </c>
    </row>
    <row r="2669" ht="19" customHeight="1" spans="1:16">
      <c r="A2669" s="5">
        <v>108</v>
      </c>
      <c r="B2669" s="5" t="s">
        <v>343</v>
      </c>
      <c r="C2669" s="5" t="s">
        <v>253</v>
      </c>
      <c r="D2669" s="8" t="s">
        <v>673</v>
      </c>
      <c r="E2669" s="6">
        <v>262.4</v>
      </c>
      <c r="F2669" s="6">
        <v>264.6</v>
      </c>
      <c r="G2669" s="6">
        <v>261.6</v>
      </c>
      <c r="H2669" s="5" t="s">
        <v>120</v>
      </c>
      <c r="I2669" s="6">
        <f t="shared" si="164"/>
        <v>-2.20000000000005</v>
      </c>
      <c r="J2669" s="5" t="str">
        <f>IF(H2669="否","不适用",IF(AND(ISNUMBER(E2669),ISNUMBER(F2669)),IF(I2669&gt;规则与名单!$B$2,"是","否"),"未判定"))</f>
        <v>不适用</v>
      </c>
      <c r="K2669" s="5" t="str">
        <f t="shared" si="165"/>
        <v>非测试日纯氢</v>
      </c>
      <c r="L2669" s="6">
        <f t="shared" si="166"/>
        <v>261.6</v>
      </c>
      <c r="M2669" s="5">
        <f t="shared" si="167"/>
        <v>0</v>
      </c>
      <c r="N2669" s="5" t="s">
        <v>11349</v>
      </c>
      <c r="O2669" s="5" t="s">
        <v>11350</v>
      </c>
      <c r="P2669" s="5" t="s">
        <v>11351</v>
      </c>
    </row>
    <row r="2670" ht="19" customHeight="1" spans="1:16">
      <c r="A2670" s="5">
        <v>108</v>
      </c>
      <c r="B2670" s="5" t="s">
        <v>343</v>
      </c>
      <c r="C2670" s="5" t="s">
        <v>253</v>
      </c>
      <c r="D2670" s="8" t="s">
        <v>183</v>
      </c>
      <c r="E2670" s="6">
        <v>264</v>
      </c>
      <c r="F2670" s="6">
        <v>266.3</v>
      </c>
      <c r="G2670" s="6">
        <v>251.5</v>
      </c>
      <c r="H2670" s="5" t="s">
        <v>120</v>
      </c>
      <c r="I2670" s="6">
        <f t="shared" si="164"/>
        <v>-2.30000000000001</v>
      </c>
      <c r="J2670" s="5" t="str">
        <f>IF(H2670="否","不适用",IF(AND(ISNUMBER(E2670),ISNUMBER(F2670)),IF(I2670&gt;规则与名单!$B$2,"是","否"),"未判定"))</f>
        <v>不适用</v>
      </c>
      <c r="K2670" s="5" t="str">
        <f t="shared" si="165"/>
        <v>非测试日纯氢</v>
      </c>
      <c r="L2670" s="6">
        <f t="shared" si="166"/>
        <v>251.5</v>
      </c>
      <c r="M2670" s="5">
        <f t="shared" si="167"/>
        <v>0</v>
      </c>
      <c r="N2670" s="5" t="s">
        <v>11352</v>
      </c>
      <c r="O2670" s="5" t="s">
        <v>11353</v>
      </c>
      <c r="P2670" s="5" t="s">
        <v>11354</v>
      </c>
    </row>
    <row r="2671" ht="19" customHeight="1" spans="1:16">
      <c r="A2671" s="5">
        <v>108</v>
      </c>
      <c r="B2671" s="5" t="s">
        <v>343</v>
      </c>
      <c r="C2671" s="5" t="s">
        <v>253</v>
      </c>
      <c r="D2671" s="8" t="s">
        <v>431</v>
      </c>
      <c r="E2671" s="6">
        <v>262.3</v>
      </c>
      <c r="F2671" s="6">
        <v>263.5</v>
      </c>
      <c r="G2671" s="6">
        <v>261.1</v>
      </c>
      <c r="H2671" s="5" t="s">
        <v>120</v>
      </c>
      <c r="I2671" s="6">
        <f t="shared" si="164"/>
        <v>-1.19999999999999</v>
      </c>
      <c r="J2671" s="5" t="str">
        <f>IF(H2671="否","不适用",IF(AND(ISNUMBER(E2671),ISNUMBER(F2671)),IF(I2671&gt;规则与名单!$B$2,"是","否"),"未判定"))</f>
        <v>不适用</v>
      </c>
      <c r="K2671" s="5" t="str">
        <f t="shared" si="165"/>
        <v>非测试日纯氢</v>
      </c>
      <c r="L2671" s="6">
        <f t="shared" si="166"/>
        <v>261.1</v>
      </c>
      <c r="M2671" s="5">
        <f t="shared" si="167"/>
        <v>0</v>
      </c>
      <c r="N2671" s="5" t="s">
        <v>11355</v>
      </c>
      <c r="O2671" s="5" t="s">
        <v>11356</v>
      </c>
      <c r="P2671" s="5" t="s">
        <v>11357</v>
      </c>
    </row>
    <row r="2672" ht="19" customHeight="1" spans="1:16">
      <c r="A2672" s="5">
        <v>108</v>
      </c>
      <c r="B2672" s="5" t="s">
        <v>343</v>
      </c>
      <c r="C2672" s="5" t="s">
        <v>253</v>
      </c>
      <c r="D2672" s="8" t="s">
        <v>3377</v>
      </c>
      <c r="E2672" s="6">
        <v>266.5</v>
      </c>
      <c r="F2672" s="6">
        <v>268.2</v>
      </c>
      <c r="G2672" s="6">
        <v>129.9</v>
      </c>
      <c r="H2672" s="5" t="s">
        <v>120</v>
      </c>
      <c r="I2672" s="6">
        <f t="shared" si="164"/>
        <v>-1.69999999999999</v>
      </c>
      <c r="J2672" s="5" t="str">
        <f>IF(H2672="否","不适用",IF(AND(ISNUMBER(E2672),ISNUMBER(F2672)),IF(I2672&gt;规则与名单!$B$2,"是","否"),"未判定"))</f>
        <v>不适用</v>
      </c>
      <c r="K2672" s="5" t="str">
        <f t="shared" si="165"/>
        <v>非测试日纯氢</v>
      </c>
      <c r="L2672" s="6">
        <f t="shared" si="166"/>
        <v>129.9</v>
      </c>
      <c r="M2672" s="5">
        <f t="shared" si="167"/>
        <v>0</v>
      </c>
      <c r="N2672" s="5" t="s">
        <v>11358</v>
      </c>
      <c r="O2672" s="5" t="s">
        <v>11359</v>
      </c>
      <c r="P2672" s="5" t="s">
        <v>11360</v>
      </c>
    </row>
    <row r="2673" ht="19" customHeight="1" spans="1:16">
      <c r="A2673" s="5">
        <v>108</v>
      </c>
      <c r="B2673" s="5" t="s">
        <v>343</v>
      </c>
      <c r="C2673" s="5" t="s">
        <v>253</v>
      </c>
      <c r="D2673" s="8" t="s">
        <v>407</v>
      </c>
      <c r="E2673" s="6">
        <v>195</v>
      </c>
      <c r="F2673" s="6">
        <v>263.2</v>
      </c>
      <c r="G2673" s="6">
        <v>98.8</v>
      </c>
      <c r="H2673" s="5" t="s">
        <v>120</v>
      </c>
      <c r="I2673" s="6">
        <f t="shared" si="164"/>
        <v>-68.2</v>
      </c>
      <c r="J2673" s="5" t="str">
        <f>IF(H2673="否","不适用",IF(AND(ISNUMBER(E2673),ISNUMBER(F2673)),IF(I2673&gt;规则与名单!$B$2,"是","否"),"未判定"))</f>
        <v>不适用</v>
      </c>
      <c r="K2673" s="5" t="str">
        <f t="shared" si="165"/>
        <v>非测试日纯氢</v>
      </c>
      <c r="L2673" s="6">
        <f t="shared" si="166"/>
        <v>98.8</v>
      </c>
      <c r="M2673" s="5">
        <f t="shared" si="167"/>
        <v>0</v>
      </c>
      <c r="N2673" s="5" t="s">
        <v>11361</v>
      </c>
      <c r="O2673" s="5" t="s">
        <v>11362</v>
      </c>
      <c r="P2673" s="5" t="s">
        <v>11363</v>
      </c>
    </row>
    <row r="2674" ht="19" customHeight="1" spans="1:16">
      <c r="A2674" s="5">
        <v>108</v>
      </c>
      <c r="B2674" s="5" t="s">
        <v>343</v>
      </c>
      <c r="C2674" s="5" t="s">
        <v>253</v>
      </c>
      <c r="D2674" s="8" t="s">
        <v>411</v>
      </c>
      <c r="E2674" s="6">
        <v>329.6</v>
      </c>
      <c r="F2674" s="6">
        <v>264.3</v>
      </c>
      <c r="G2674" s="6">
        <v>231.3</v>
      </c>
      <c r="H2674" s="5" t="s">
        <v>120</v>
      </c>
      <c r="I2674" s="6">
        <f t="shared" si="164"/>
        <v>65.3</v>
      </c>
      <c r="J2674" s="5" t="str">
        <f>IF(H2674="否","不适用",IF(AND(ISNUMBER(E2674),ISNUMBER(F2674)),IF(I2674&gt;规则与名单!$B$2,"是","否"),"未判定"))</f>
        <v>不适用</v>
      </c>
      <c r="K2674" s="5" t="str">
        <f t="shared" si="165"/>
        <v>非测试日纯氢</v>
      </c>
      <c r="L2674" s="6">
        <f t="shared" si="166"/>
        <v>231.3</v>
      </c>
      <c r="M2674" s="5">
        <f t="shared" si="167"/>
        <v>0</v>
      </c>
      <c r="N2674" s="5" t="s">
        <v>11364</v>
      </c>
      <c r="O2674" s="5" t="s">
        <v>11365</v>
      </c>
      <c r="P2674" s="5" t="s">
        <v>11366</v>
      </c>
    </row>
    <row r="2675" ht="19" customHeight="1" spans="1:16">
      <c r="A2675" s="5">
        <v>108</v>
      </c>
      <c r="B2675" s="5" t="s">
        <v>343</v>
      </c>
      <c r="C2675" s="5" t="s">
        <v>253</v>
      </c>
      <c r="D2675" s="8" t="s">
        <v>251</v>
      </c>
      <c r="E2675" s="6">
        <v>248.1</v>
      </c>
      <c r="F2675" s="6">
        <v>264.2</v>
      </c>
      <c r="G2675" s="6">
        <v>245.3</v>
      </c>
      <c r="H2675" s="5" t="s">
        <v>120</v>
      </c>
      <c r="I2675" s="6">
        <f t="shared" si="164"/>
        <v>-16.1</v>
      </c>
      <c r="J2675" s="5" t="str">
        <f>IF(H2675="否","不适用",IF(AND(ISNUMBER(E2675),ISNUMBER(F2675)),IF(I2675&gt;规则与名单!$B$2,"是","否"),"未判定"))</f>
        <v>不适用</v>
      </c>
      <c r="K2675" s="5" t="str">
        <f t="shared" si="165"/>
        <v>非测试日纯氢</v>
      </c>
      <c r="L2675" s="6">
        <f t="shared" si="166"/>
        <v>245.3</v>
      </c>
      <c r="M2675" s="5">
        <f t="shared" si="167"/>
        <v>0</v>
      </c>
      <c r="N2675" s="5" t="s">
        <v>11367</v>
      </c>
      <c r="O2675" s="5" t="s">
        <v>11368</v>
      </c>
      <c r="P2675" s="5" t="s">
        <v>11369</v>
      </c>
    </row>
    <row r="2676" ht="19" customHeight="1" spans="1:16">
      <c r="A2676" s="5">
        <v>108</v>
      </c>
      <c r="B2676" s="5" t="s">
        <v>343</v>
      </c>
      <c r="C2676" s="5" t="s">
        <v>253</v>
      </c>
      <c r="D2676" s="8" t="s">
        <v>472</v>
      </c>
      <c r="E2676" s="6">
        <v>276.6</v>
      </c>
      <c r="F2676" s="6">
        <v>262.9</v>
      </c>
      <c r="G2676" s="6">
        <v>260.7</v>
      </c>
      <c r="H2676" s="5" t="s">
        <v>120</v>
      </c>
      <c r="I2676" s="6">
        <f t="shared" si="164"/>
        <v>13.7</v>
      </c>
      <c r="J2676" s="5" t="str">
        <f>IF(H2676="否","不适用",IF(AND(ISNUMBER(E2676),ISNUMBER(F2676)),IF(I2676&gt;规则与名单!$B$2,"是","否"),"未判定"))</f>
        <v>不适用</v>
      </c>
      <c r="K2676" s="5" t="str">
        <f t="shared" si="165"/>
        <v>非测试日纯氢</v>
      </c>
      <c r="L2676" s="6">
        <f t="shared" si="166"/>
        <v>260.7</v>
      </c>
      <c r="M2676" s="5">
        <f t="shared" si="167"/>
        <v>0</v>
      </c>
      <c r="N2676" s="5" t="s">
        <v>11370</v>
      </c>
      <c r="O2676" s="5" t="s">
        <v>11371</v>
      </c>
      <c r="P2676" s="5" t="s">
        <v>11372</v>
      </c>
    </row>
    <row r="2677" ht="19" customHeight="1" spans="1:16">
      <c r="A2677" s="5">
        <v>108</v>
      </c>
      <c r="B2677" s="5" t="s">
        <v>343</v>
      </c>
      <c r="C2677" s="5" t="s">
        <v>253</v>
      </c>
      <c r="D2677" s="8" t="s">
        <v>466</v>
      </c>
      <c r="E2677" s="6">
        <v>262.4</v>
      </c>
      <c r="F2677" s="6">
        <v>263.6</v>
      </c>
      <c r="G2677" s="6">
        <v>230.1</v>
      </c>
      <c r="H2677" s="5" t="s">
        <v>120</v>
      </c>
      <c r="I2677" s="6">
        <f t="shared" si="164"/>
        <v>-1.20000000000005</v>
      </c>
      <c r="J2677" s="5" t="str">
        <f>IF(H2677="否","不适用",IF(AND(ISNUMBER(E2677),ISNUMBER(F2677)),IF(I2677&gt;规则与名单!$B$2,"是","否"),"未判定"))</f>
        <v>不适用</v>
      </c>
      <c r="K2677" s="5" t="str">
        <f t="shared" si="165"/>
        <v>非测试日纯氢</v>
      </c>
      <c r="L2677" s="6">
        <f t="shared" si="166"/>
        <v>230.1</v>
      </c>
      <c r="M2677" s="5">
        <f t="shared" si="167"/>
        <v>0</v>
      </c>
      <c r="N2677" s="5" t="s">
        <v>11373</v>
      </c>
      <c r="O2677" s="5" t="s">
        <v>11374</v>
      </c>
      <c r="P2677" s="5" t="s">
        <v>11375</v>
      </c>
    </row>
    <row r="2678" ht="19" customHeight="1" spans="1:16">
      <c r="A2678" s="5">
        <v>108</v>
      </c>
      <c r="B2678" s="5" t="s">
        <v>343</v>
      </c>
      <c r="C2678" s="5" t="s">
        <v>253</v>
      </c>
      <c r="D2678" s="8" t="s">
        <v>333</v>
      </c>
      <c r="E2678" s="6">
        <v>264.5</v>
      </c>
      <c r="F2678" s="6">
        <v>267.1</v>
      </c>
      <c r="G2678" s="6">
        <v>138.2</v>
      </c>
      <c r="H2678" s="5" t="s">
        <v>120</v>
      </c>
      <c r="I2678" s="6">
        <f t="shared" si="164"/>
        <v>-2.60000000000002</v>
      </c>
      <c r="J2678" s="5" t="str">
        <f>IF(H2678="否","不适用",IF(AND(ISNUMBER(E2678),ISNUMBER(F2678)),IF(I2678&gt;规则与名单!$B$2,"是","否"),"未判定"))</f>
        <v>不适用</v>
      </c>
      <c r="K2678" s="5" t="str">
        <f t="shared" si="165"/>
        <v>非测试日纯氢</v>
      </c>
      <c r="L2678" s="6">
        <f t="shared" si="166"/>
        <v>138.2</v>
      </c>
      <c r="M2678" s="5">
        <f t="shared" si="167"/>
        <v>0</v>
      </c>
      <c r="N2678" s="5" t="s">
        <v>11376</v>
      </c>
      <c r="O2678" s="5" t="s">
        <v>11377</v>
      </c>
      <c r="P2678" s="5" t="s">
        <v>11378</v>
      </c>
    </row>
    <row r="2679" ht="19" customHeight="1" spans="1:16">
      <c r="A2679" s="5">
        <v>108</v>
      </c>
      <c r="B2679" s="5" t="s">
        <v>343</v>
      </c>
      <c r="C2679" s="5" t="s">
        <v>253</v>
      </c>
      <c r="D2679" s="8" t="s">
        <v>175</v>
      </c>
      <c r="E2679" s="6">
        <v>266.3</v>
      </c>
      <c r="F2679" s="6">
        <v>268.6</v>
      </c>
      <c r="G2679" s="6">
        <v>265.2</v>
      </c>
      <c r="H2679" s="5" t="s">
        <v>120</v>
      </c>
      <c r="I2679" s="6">
        <f t="shared" si="164"/>
        <v>-2.30000000000001</v>
      </c>
      <c r="J2679" s="5" t="str">
        <f>IF(H2679="否","不适用",IF(AND(ISNUMBER(E2679),ISNUMBER(F2679)),IF(I2679&gt;规则与名单!$B$2,"是","否"),"未判定"))</f>
        <v>不适用</v>
      </c>
      <c r="K2679" s="5" t="str">
        <f t="shared" si="165"/>
        <v>非测试日纯氢</v>
      </c>
      <c r="L2679" s="6">
        <f t="shared" si="166"/>
        <v>265.2</v>
      </c>
      <c r="M2679" s="5">
        <f t="shared" si="167"/>
        <v>0</v>
      </c>
      <c r="N2679" s="5" t="s">
        <v>11379</v>
      </c>
      <c r="O2679" s="5" t="s">
        <v>11380</v>
      </c>
      <c r="P2679" s="5" t="s">
        <v>11381</v>
      </c>
    </row>
    <row r="2680" ht="19" customHeight="1" spans="1:16">
      <c r="A2680" s="5">
        <v>108</v>
      </c>
      <c r="B2680" s="5" t="s">
        <v>343</v>
      </c>
      <c r="C2680" s="5" t="s">
        <v>253</v>
      </c>
      <c r="D2680" s="8" t="s">
        <v>3402</v>
      </c>
      <c r="E2680" s="6">
        <v>262.4</v>
      </c>
      <c r="F2680" s="6">
        <v>264.4</v>
      </c>
      <c r="G2680" s="6">
        <v>262.3</v>
      </c>
      <c r="H2680" s="5" t="s">
        <v>120</v>
      </c>
      <c r="I2680" s="6">
        <f t="shared" si="164"/>
        <v>-2</v>
      </c>
      <c r="J2680" s="5" t="str">
        <f>IF(H2680="否","不适用",IF(AND(ISNUMBER(E2680),ISNUMBER(F2680)),IF(I2680&gt;规则与名单!$B$2,"是","否"),"未判定"))</f>
        <v>不适用</v>
      </c>
      <c r="K2680" s="5" t="str">
        <f t="shared" si="165"/>
        <v>非测试日纯氢</v>
      </c>
      <c r="L2680" s="6">
        <f t="shared" si="166"/>
        <v>262.3</v>
      </c>
      <c r="M2680" s="5">
        <f t="shared" si="167"/>
        <v>0</v>
      </c>
      <c r="N2680" s="5" t="s">
        <v>11382</v>
      </c>
      <c r="O2680" s="5" t="s">
        <v>11383</v>
      </c>
      <c r="P2680" s="5" t="s">
        <v>11384</v>
      </c>
    </row>
    <row r="2681" ht="19" customHeight="1" spans="1:16">
      <c r="A2681" s="5">
        <v>108</v>
      </c>
      <c r="B2681" s="5" t="s">
        <v>343</v>
      </c>
      <c r="C2681" s="5" t="s">
        <v>253</v>
      </c>
      <c r="D2681" s="8" t="s">
        <v>487</v>
      </c>
      <c r="E2681" s="6">
        <v>264.2</v>
      </c>
      <c r="F2681" s="6">
        <v>265.9</v>
      </c>
      <c r="G2681" s="6">
        <v>232.6</v>
      </c>
      <c r="H2681" s="5" t="s">
        <v>120</v>
      </c>
      <c r="I2681" s="6">
        <f t="shared" si="164"/>
        <v>-1.69999999999999</v>
      </c>
      <c r="J2681" s="5" t="str">
        <f>IF(H2681="否","不适用",IF(AND(ISNUMBER(E2681),ISNUMBER(F2681)),IF(I2681&gt;规则与名单!$B$2,"是","否"),"未判定"))</f>
        <v>不适用</v>
      </c>
      <c r="K2681" s="5" t="str">
        <f t="shared" si="165"/>
        <v>非测试日纯氢</v>
      </c>
      <c r="L2681" s="6">
        <f t="shared" si="166"/>
        <v>232.6</v>
      </c>
      <c r="M2681" s="5">
        <f t="shared" si="167"/>
        <v>0</v>
      </c>
      <c r="N2681" s="5" t="s">
        <v>11385</v>
      </c>
      <c r="O2681" s="5" t="s">
        <v>11386</v>
      </c>
      <c r="P2681" s="5" t="s">
        <v>11387</v>
      </c>
    </row>
    <row r="2682" ht="19" customHeight="1" spans="1:16">
      <c r="A2682" s="5">
        <v>108</v>
      </c>
      <c r="B2682" s="5" t="s">
        <v>343</v>
      </c>
      <c r="C2682" s="5" t="s">
        <v>253</v>
      </c>
      <c r="D2682" s="8" t="s">
        <v>121</v>
      </c>
      <c r="E2682" s="6">
        <v>262.3</v>
      </c>
      <c r="F2682" s="6">
        <v>264.5</v>
      </c>
      <c r="G2682" s="6">
        <v>261.8</v>
      </c>
      <c r="H2682" s="5" t="s">
        <v>120</v>
      </c>
      <c r="I2682" s="6">
        <f t="shared" si="164"/>
        <v>-2.19999999999999</v>
      </c>
      <c r="J2682" s="5" t="str">
        <f>IF(H2682="否","不适用",IF(AND(ISNUMBER(E2682),ISNUMBER(F2682)),IF(I2682&gt;规则与名单!$B$2,"是","否"),"未判定"))</f>
        <v>不适用</v>
      </c>
      <c r="K2682" s="5" t="str">
        <f t="shared" si="165"/>
        <v>非测试日纯氢</v>
      </c>
      <c r="L2682" s="6">
        <f t="shared" si="166"/>
        <v>261.8</v>
      </c>
      <c r="M2682" s="5">
        <f t="shared" si="167"/>
        <v>0</v>
      </c>
      <c r="N2682" s="5" t="s">
        <v>11388</v>
      </c>
      <c r="O2682" s="5" t="s">
        <v>11389</v>
      </c>
      <c r="P2682" s="5" t="s">
        <v>11390</v>
      </c>
    </row>
    <row r="2683" ht="19" customHeight="1" spans="1:16">
      <c r="A2683" s="5">
        <v>108</v>
      </c>
      <c r="B2683" s="5" t="s">
        <v>343</v>
      </c>
      <c r="C2683" s="5" t="s">
        <v>253</v>
      </c>
      <c r="D2683" s="8" t="s">
        <v>170</v>
      </c>
      <c r="E2683" s="6">
        <v>262.5</v>
      </c>
      <c r="F2683" s="6">
        <v>265</v>
      </c>
      <c r="G2683" s="6">
        <v>250.1</v>
      </c>
      <c r="H2683" s="5" t="s">
        <v>120</v>
      </c>
      <c r="I2683" s="6">
        <f t="shared" si="164"/>
        <v>-2.5</v>
      </c>
      <c r="J2683" s="5" t="str">
        <f>IF(H2683="否","不适用",IF(AND(ISNUMBER(E2683),ISNUMBER(F2683)),IF(I2683&gt;规则与名单!$B$2,"是","否"),"未判定"))</f>
        <v>不适用</v>
      </c>
      <c r="K2683" s="5" t="str">
        <f t="shared" si="165"/>
        <v>非测试日纯氢</v>
      </c>
      <c r="L2683" s="6">
        <f t="shared" si="166"/>
        <v>250.1</v>
      </c>
      <c r="M2683" s="5">
        <f t="shared" si="167"/>
        <v>0</v>
      </c>
      <c r="N2683" s="5" t="s">
        <v>11391</v>
      </c>
      <c r="O2683" s="5" t="s">
        <v>11392</v>
      </c>
      <c r="P2683" s="5" t="s">
        <v>11393</v>
      </c>
    </row>
    <row r="2684" ht="19" customHeight="1" spans="1:16">
      <c r="A2684" s="5">
        <v>108</v>
      </c>
      <c r="B2684" s="5" t="s">
        <v>343</v>
      </c>
      <c r="C2684" s="5" t="s">
        <v>253</v>
      </c>
      <c r="D2684" s="8" t="s">
        <v>644</v>
      </c>
      <c r="E2684" s="6">
        <v>262.6</v>
      </c>
      <c r="F2684" s="6">
        <v>263.8</v>
      </c>
      <c r="G2684" s="6">
        <v>253.5</v>
      </c>
      <c r="H2684" s="5" t="s">
        <v>120</v>
      </c>
      <c r="I2684" s="6">
        <f t="shared" si="164"/>
        <v>-1.19999999999999</v>
      </c>
      <c r="J2684" s="5" t="str">
        <f>IF(H2684="否","不适用",IF(AND(ISNUMBER(E2684),ISNUMBER(F2684)),IF(I2684&gt;规则与名单!$B$2,"是","否"),"未判定"))</f>
        <v>不适用</v>
      </c>
      <c r="K2684" s="5" t="str">
        <f t="shared" si="165"/>
        <v>非测试日纯氢</v>
      </c>
      <c r="L2684" s="6">
        <f t="shared" si="166"/>
        <v>253.5</v>
      </c>
      <c r="M2684" s="5">
        <f t="shared" si="167"/>
        <v>0</v>
      </c>
      <c r="N2684" s="5" t="s">
        <v>11394</v>
      </c>
      <c r="O2684" s="5" t="s">
        <v>11395</v>
      </c>
      <c r="P2684" s="5" t="s">
        <v>11396</v>
      </c>
    </row>
    <row r="2685" ht="19" customHeight="1" spans="1:16">
      <c r="A2685" s="5">
        <v>108</v>
      </c>
      <c r="B2685" s="5" t="s">
        <v>343</v>
      </c>
      <c r="C2685" s="5" t="s">
        <v>253</v>
      </c>
      <c r="D2685" s="8" t="s">
        <v>3418</v>
      </c>
      <c r="E2685" s="6">
        <v>268.1</v>
      </c>
      <c r="F2685" s="6">
        <v>270.5</v>
      </c>
      <c r="G2685" s="6">
        <v>267.8</v>
      </c>
      <c r="H2685" s="5" t="s">
        <v>120</v>
      </c>
      <c r="I2685" s="6">
        <f t="shared" si="164"/>
        <v>-2.39999999999998</v>
      </c>
      <c r="J2685" s="5" t="str">
        <f>IF(H2685="否","不适用",IF(AND(ISNUMBER(E2685),ISNUMBER(F2685)),IF(I2685&gt;规则与名单!$B$2,"是","否"),"未判定"))</f>
        <v>不适用</v>
      </c>
      <c r="K2685" s="5" t="str">
        <f t="shared" si="165"/>
        <v>非测试日纯氢</v>
      </c>
      <c r="L2685" s="6">
        <f t="shared" si="166"/>
        <v>267.8</v>
      </c>
      <c r="M2685" s="5">
        <f t="shared" si="167"/>
        <v>0</v>
      </c>
      <c r="N2685" s="5" t="s">
        <v>11397</v>
      </c>
      <c r="O2685" s="5" t="s">
        <v>11398</v>
      </c>
      <c r="P2685" s="5" t="s">
        <v>11399</v>
      </c>
    </row>
    <row r="2686" ht="19" customHeight="1" spans="1:16">
      <c r="A2686" s="5">
        <v>108</v>
      </c>
      <c r="B2686" s="5" t="s">
        <v>343</v>
      </c>
      <c r="C2686" s="5" t="s">
        <v>253</v>
      </c>
      <c r="D2686" s="8" t="s">
        <v>3422</v>
      </c>
      <c r="E2686" s="6">
        <v>262.2</v>
      </c>
      <c r="F2686" s="6">
        <v>265.3</v>
      </c>
      <c r="G2686" s="6">
        <v>249.3</v>
      </c>
      <c r="H2686" s="5" t="s">
        <v>120</v>
      </c>
      <c r="I2686" s="6">
        <f t="shared" si="164"/>
        <v>-3.10000000000002</v>
      </c>
      <c r="J2686" s="5" t="str">
        <f>IF(H2686="否","不适用",IF(AND(ISNUMBER(E2686),ISNUMBER(F2686)),IF(I2686&gt;规则与名单!$B$2,"是","否"),"未判定"))</f>
        <v>不适用</v>
      </c>
      <c r="K2686" s="5" t="str">
        <f t="shared" si="165"/>
        <v>非测试日纯氢</v>
      </c>
      <c r="L2686" s="6">
        <f t="shared" si="166"/>
        <v>249.3</v>
      </c>
      <c r="M2686" s="5">
        <f t="shared" si="167"/>
        <v>0</v>
      </c>
      <c r="N2686" s="5" t="s">
        <v>11400</v>
      </c>
      <c r="O2686" s="5" t="s">
        <v>11401</v>
      </c>
      <c r="P2686" s="5" t="s">
        <v>11402</v>
      </c>
    </row>
    <row r="2687" ht="19" customHeight="1" spans="1:16">
      <c r="A2687" s="5">
        <v>108</v>
      </c>
      <c r="B2687" s="5" t="s">
        <v>343</v>
      </c>
      <c r="C2687" s="5" t="s">
        <v>253</v>
      </c>
      <c r="D2687" s="8" t="s">
        <v>336</v>
      </c>
      <c r="E2687" s="6">
        <v>262.4</v>
      </c>
      <c r="F2687" s="6">
        <v>264.6</v>
      </c>
      <c r="G2687" s="6">
        <v>261.7</v>
      </c>
      <c r="H2687" s="5" t="s">
        <v>120</v>
      </c>
      <c r="I2687" s="6">
        <f t="shared" si="164"/>
        <v>-2.20000000000005</v>
      </c>
      <c r="J2687" s="5" t="str">
        <f>IF(H2687="否","不适用",IF(AND(ISNUMBER(E2687),ISNUMBER(F2687)),IF(I2687&gt;规则与名单!$B$2,"是","否"),"未判定"))</f>
        <v>不适用</v>
      </c>
      <c r="K2687" s="5" t="str">
        <f t="shared" si="165"/>
        <v>非测试日纯氢</v>
      </c>
      <c r="L2687" s="6">
        <f t="shared" si="166"/>
        <v>261.7</v>
      </c>
      <c r="M2687" s="5">
        <f t="shared" si="167"/>
        <v>0</v>
      </c>
      <c r="N2687" s="5" t="s">
        <v>11403</v>
      </c>
      <c r="O2687" s="5" t="s">
        <v>11404</v>
      </c>
      <c r="P2687" s="5" t="s">
        <v>11405</v>
      </c>
    </row>
    <row r="2688" ht="19" customHeight="1" spans="1:16">
      <c r="A2688" s="5">
        <v>108</v>
      </c>
      <c r="B2688" s="5" t="s">
        <v>343</v>
      </c>
      <c r="C2688" s="5" t="s">
        <v>253</v>
      </c>
      <c r="D2688" s="8" t="s">
        <v>653</v>
      </c>
      <c r="E2688" s="6">
        <v>262.4</v>
      </c>
      <c r="F2688" s="6">
        <v>264.6</v>
      </c>
      <c r="G2688" s="6">
        <v>240.2</v>
      </c>
      <c r="H2688" s="5" t="s">
        <v>120</v>
      </c>
      <c r="I2688" s="6">
        <f t="shared" si="164"/>
        <v>-2.20000000000005</v>
      </c>
      <c r="J2688" s="5" t="str">
        <f>IF(H2688="否","不适用",IF(AND(ISNUMBER(E2688),ISNUMBER(F2688)),IF(I2688&gt;规则与名单!$B$2,"是","否"),"未判定"))</f>
        <v>不适用</v>
      </c>
      <c r="K2688" s="5" t="str">
        <f t="shared" si="165"/>
        <v>非测试日纯氢</v>
      </c>
      <c r="L2688" s="6">
        <f t="shared" si="166"/>
        <v>240.2</v>
      </c>
      <c r="M2688" s="5">
        <f t="shared" si="167"/>
        <v>0</v>
      </c>
      <c r="N2688" s="5" t="s">
        <v>11406</v>
      </c>
      <c r="O2688" s="5" t="s">
        <v>11407</v>
      </c>
      <c r="P2688" s="5" t="s">
        <v>11408</v>
      </c>
    </row>
    <row r="2689" ht="19" customHeight="1" spans="1:16">
      <c r="A2689" s="5">
        <v>108</v>
      </c>
      <c r="B2689" s="5" t="s">
        <v>343</v>
      </c>
      <c r="C2689" s="5" t="s">
        <v>253</v>
      </c>
      <c r="D2689" s="8" t="s">
        <v>140</v>
      </c>
      <c r="E2689" s="6">
        <v>262.8</v>
      </c>
      <c r="F2689" s="6">
        <v>265</v>
      </c>
      <c r="G2689" s="6">
        <v>262.8</v>
      </c>
      <c r="H2689" s="5" t="s">
        <v>120</v>
      </c>
      <c r="I2689" s="6">
        <f t="shared" si="164"/>
        <v>-2.19999999999999</v>
      </c>
      <c r="J2689" s="5" t="str">
        <f>IF(H2689="否","不适用",IF(AND(ISNUMBER(E2689),ISNUMBER(F2689)),IF(I2689&gt;规则与名单!$B$2,"是","否"),"未判定"))</f>
        <v>不适用</v>
      </c>
      <c r="K2689" s="5" t="str">
        <f t="shared" si="165"/>
        <v>非测试日纯氢</v>
      </c>
      <c r="L2689" s="6">
        <f t="shared" si="166"/>
        <v>262.8</v>
      </c>
      <c r="M2689" s="5">
        <f t="shared" si="167"/>
        <v>0</v>
      </c>
      <c r="N2689" s="5" t="s">
        <v>11409</v>
      </c>
      <c r="O2689" s="5" t="s">
        <v>11410</v>
      </c>
      <c r="P2689" s="5" t="s">
        <v>11411</v>
      </c>
    </row>
    <row r="2690" ht="19" customHeight="1" spans="1:16">
      <c r="A2690" s="5">
        <v>108</v>
      </c>
      <c r="B2690" s="5" t="s">
        <v>343</v>
      </c>
      <c r="C2690" s="5" t="s">
        <v>253</v>
      </c>
      <c r="D2690" s="8" t="s">
        <v>115</v>
      </c>
      <c r="E2690" s="6">
        <v>262.5</v>
      </c>
      <c r="F2690" s="6">
        <v>264.6</v>
      </c>
      <c r="G2690" s="6">
        <v>262.1</v>
      </c>
      <c r="H2690" s="5" t="s">
        <v>120</v>
      </c>
      <c r="I2690" s="6">
        <f t="shared" ref="I2690:I2753" si="168">IF(AND(ISNUMBER(E2690),ISNUMBER(F2690)),E2690-F2690,"")</f>
        <v>-2.10000000000002</v>
      </c>
      <c r="J2690" s="5" t="str">
        <f>IF(H2690="否","不适用",IF(AND(ISNUMBER(E2690),ISNUMBER(F2690)),IF(I2690&gt;规则与名单!$B$2,"是","否"),"未判定"))</f>
        <v>不适用</v>
      </c>
      <c r="K2690" s="5" t="str">
        <f t="shared" ref="K2690:K2753" si="169">IF(J2690="是",IF(ISNUMBER(F2690),"测试日GPS","缺失"),IF(ISNUMBER(G2690),"非测试日纯氢",IF(AND(H2690="是",J2690="未判定"),IF(ISNUMBER(F2690),"测试名单无纯氢GPS","缺失"),IF(ISNUMBER(E2690),"非测试日仪表","缺失"))))</f>
        <v>非测试日纯氢</v>
      </c>
      <c r="L2690" s="6">
        <f t="shared" ref="L2690:L2753" si="170">IF(K2690="缺失","",IF(K2690="非测试日纯氢",G2690,IF(K2690="非测试日仪表",E2690,F2690)))</f>
        <v>262.1</v>
      </c>
      <c r="M2690" s="5">
        <f t="shared" ref="M2690:M2753" si="171">IF(K2690="缺失",1,0)</f>
        <v>0</v>
      </c>
      <c r="N2690" s="5" t="s">
        <v>11412</v>
      </c>
      <c r="O2690" s="5" t="s">
        <v>11413</v>
      </c>
      <c r="P2690" s="5" t="s">
        <v>11414</v>
      </c>
    </row>
    <row r="2691" ht="19" customHeight="1" spans="1:16">
      <c r="A2691" s="5">
        <v>109</v>
      </c>
      <c r="B2691" s="5" t="s">
        <v>346</v>
      </c>
      <c r="C2691" s="5" t="s">
        <v>253</v>
      </c>
      <c r="D2691" s="8" t="s">
        <v>114</v>
      </c>
      <c r="E2691" s="6">
        <v>72.5</v>
      </c>
      <c r="F2691" s="6">
        <v>107.1</v>
      </c>
      <c r="G2691" s="6">
        <v>101.4</v>
      </c>
      <c r="H2691" s="5" t="s">
        <v>113</v>
      </c>
      <c r="I2691" s="6">
        <f t="shared" si="168"/>
        <v>-34.6</v>
      </c>
      <c r="J2691" s="5" t="str">
        <f>IF(H2691="否","不适用",IF(AND(ISNUMBER(E2691),ISNUMBER(F2691)),IF(I2691&gt;规则与名单!$B$2,"是","否"),"未判定"))</f>
        <v>否</v>
      </c>
      <c r="K2691" s="5" t="str">
        <f t="shared" si="169"/>
        <v>非测试日纯氢</v>
      </c>
      <c r="L2691" s="6">
        <f t="shared" si="170"/>
        <v>101.4</v>
      </c>
      <c r="M2691" s="5">
        <f t="shared" si="171"/>
        <v>0</v>
      </c>
      <c r="N2691" s="5" t="s">
        <v>11415</v>
      </c>
      <c r="O2691" s="5" t="s">
        <v>11416</v>
      </c>
      <c r="P2691" s="5" t="s">
        <v>11417</v>
      </c>
    </row>
    <row r="2692" ht="19" customHeight="1" spans="1:16">
      <c r="A2692" s="5">
        <v>109</v>
      </c>
      <c r="B2692" s="5" t="s">
        <v>346</v>
      </c>
      <c r="C2692" s="5" t="s">
        <v>253</v>
      </c>
      <c r="D2692" s="8" t="s">
        <v>605</v>
      </c>
      <c r="E2692" s="6">
        <v>203.4</v>
      </c>
      <c r="F2692" s="6">
        <v>174.2</v>
      </c>
      <c r="G2692" s="6">
        <v>169.4</v>
      </c>
      <c r="H2692" s="5" t="s">
        <v>113</v>
      </c>
      <c r="I2692" s="6">
        <f t="shared" si="168"/>
        <v>29.2</v>
      </c>
      <c r="J2692" s="5" t="str">
        <f>IF(H2692="否","不适用",IF(AND(ISNUMBER(E2692),ISNUMBER(F2692)),IF(I2692&gt;规则与名单!$B$2,"是","否"),"未判定"))</f>
        <v>否</v>
      </c>
      <c r="K2692" s="5" t="str">
        <f t="shared" si="169"/>
        <v>非测试日纯氢</v>
      </c>
      <c r="L2692" s="6">
        <f t="shared" si="170"/>
        <v>169.4</v>
      </c>
      <c r="M2692" s="5">
        <f t="shared" si="171"/>
        <v>0</v>
      </c>
      <c r="N2692" s="5" t="s">
        <v>11418</v>
      </c>
      <c r="O2692" s="5" t="s">
        <v>11419</v>
      </c>
      <c r="P2692" s="5" t="s">
        <v>11420</v>
      </c>
    </row>
    <row r="2693" ht="19" customHeight="1" spans="1:16">
      <c r="A2693" s="5">
        <v>109</v>
      </c>
      <c r="B2693" s="5" t="s">
        <v>346</v>
      </c>
      <c r="C2693" s="5" t="s">
        <v>253</v>
      </c>
      <c r="D2693" s="8" t="s">
        <v>186</v>
      </c>
      <c r="E2693" s="6">
        <v>127.3</v>
      </c>
      <c r="F2693" s="6">
        <v>128.6</v>
      </c>
      <c r="G2693" s="6">
        <v>116.4</v>
      </c>
      <c r="H2693" s="5" t="s">
        <v>113</v>
      </c>
      <c r="I2693" s="6">
        <f t="shared" si="168"/>
        <v>-1.3</v>
      </c>
      <c r="J2693" s="5" t="str">
        <f>IF(H2693="否","不适用",IF(AND(ISNUMBER(E2693),ISNUMBER(F2693)),IF(I2693&gt;规则与名单!$B$2,"是","否"),"未判定"))</f>
        <v>否</v>
      </c>
      <c r="K2693" s="5" t="str">
        <f t="shared" si="169"/>
        <v>非测试日纯氢</v>
      </c>
      <c r="L2693" s="6">
        <f t="shared" si="170"/>
        <v>116.4</v>
      </c>
      <c r="M2693" s="5">
        <f t="shared" si="171"/>
        <v>0</v>
      </c>
      <c r="N2693" s="5" t="s">
        <v>11421</v>
      </c>
      <c r="O2693" s="5" t="s">
        <v>11422</v>
      </c>
      <c r="P2693" s="5" t="s">
        <v>11423</v>
      </c>
    </row>
    <row r="2694" ht="19" customHeight="1" spans="1:16">
      <c r="A2694" s="5">
        <v>109</v>
      </c>
      <c r="B2694" s="5" t="s">
        <v>346</v>
      </c>
      <c r="C2694" s="5" t="s">
        <v>253</v>
      </c>
      <c r="D2694" s="8" t="s">
        <v>165</v>
      </c>
      <c r="E2694" s="6">
        <v>245.9</v>
      </c>
      <c r="F2694" s="6">
        <v>248.3</v>
      </c>
      <c r="G2694" s="6">
        <v>237.4</v>
      </c>
      <c r="H2694" s="5" t="s">
        <v>113</v>
      </c>
      <c r="I2694" s="6">
        <f t="shared" si="168"/>
        <v>-2.40000000000001</v>
      </c>
      <c r="J2694" s="5" t="str">
        <f>IF(H2694="否","不适用",IF(AND(ISNUMBER(E2694),ISNUMBER(F2694)),IF(I2694&gt;规则与名单!$B$2,"是","否"),"未判定"))</f>
        <v>否</v>
      </c>
      <c r="K2694" s="5" t="str">
        <f t="shared" si="169"/>
        <v>非测试日纯氢</v>
      </c>
      <c r="L2694" s="6">
        <f t="shared" si="170"/>
        <v>237.4</v>
      </c>
      <c r="M2694" s="5">
        <f t="shared" si="171"/>
        <v>0</v>
      </c>
      <c r="N2694" s="5" t="s">
        <v>11424</v>
      </c>
      <c r="O2694" s="5" t="s">
        <v>11425</v>
      </c>
      <c r="P2694" s="5" t="s">
        <v>11426</v>
      </c>
    </row>
    <row r="2695" ht="19" customHeight="1" spans="1:16">
      <c r="A2695" s="5">
        <v>109</v>
      </c>
      <c r="B2695" s="5" t="s">
        <v>346</v>
      </c>
      <c r="C2695" s="5" t="s">
        <v>253</v>
      </c>
      <c r="D2695" s="8" t="s">
        <v>151</v>
      </c>
      <c r="E2695" s="6">
        <v>40.2</v>
      </c>
      <c r="F2695" s="6">
        <v>39.7</v>
      </c>
      <c r="G2695" s="6">
        <v>40.2</v>
      </c>
      <c r="H2695" s="5" t="s">
        <v>113</v>
      </c>
      <c r="I2695" s="6">
        <f t="shared" si="168"/>
        <v>0.5</v>
      </c>
      <c r="J2695" s="5" t="str">
        <f>IF(H2695="否","不适用",IF(AND(ISNUMBER(E2695),ISNUMBER(F2695)),IF(I2695&gt;规则与名单!$B$2,"是","否"),"未判定"))</f>
        <v>否</v>
      </c>
      <c r="K2695" s="5" t="str">
        <f t="shared" si="169"/>
        <v>非测试日纯氢</v>
      </c>
      <c r="L2695" s="6">
        <f t="shared" si="170"/>
        <v>40.2</v>
      </c>
      <c r="M2695" s="5">
        <f t="shared" si="171"/>
        <v>0</v>
      </c>
      <c r="N2695" s="5" t="s">
        <v>11427</v>
      </c>
      <c r="O2695" s="5" t="s">
        <v>11428</v>
      </c>
      <c r="P2695" s="5" t="s">
        <v>11429</v>
      </c>
    </row>
    <row r="2696" ht="19" customHeight="1" spans="1:16">
      <c r="A2696" s="5">
        <v>109</v>
      </c>
      <c r="B2696" s="5" t="s">
        <v>346</v>
      </c>
      <c r="C2696" s="5" t="s">
        <v>253</v>
      </c>
      <c r="D2696" s="8" t="s">
        <v>3358</v>
      </c>
      <c r="E2696" s="6"/>
      <c r="F2696" s="6">
        <v>0</v>
      </c>
      <c r="G2696" s="6"/>
      <c r="H2696" s="5" t="s">
        <v>113</v>
      </c>
      <c r="I2696" s="6" t="str">
        <f t="shared" si="168"/>
        <v/>
      </c>
      <c r="J2696" s="5" t="str">
        <f>IF(H2696="否","不适用",IF(AND(ISNUMBER(E2696),ISNUMBER(F2696)),IF(I2696&gt;规则与名单!$B$2,"是","否"),"未判定"))</f>
        <v>未判定</v>
      </c>
      <c r="K2696" s="5" t="str">
        <f t="shared" si="169"/>
        <v>测试名单无纯氢GPS</v>
      </c>
      <c r="L2696" s="6">
        <f t="shared" si="170"/>
        <v>0</v>
      </c>
      <c r="M2696" s="5">
        <f t="shared" si="171"/>
        <v>0</v>
      </c>
      <c r="N2696" s="5" t="s">
        <v>11430</v>
      </c>
      <c r="O2696" s="5" t="s">
        <v>11431</v>
      </c>
      <c r="P2696" s="5" t="s">
        <v>11432</v>
      </c>
    </row>
    <row r="2697" ht="19" customHeight="1" spans="1:16">
      <c r="A2697" s="5">
        <v>109</v>
      </c>
      <c r="B2697" s="5" t="s">
        <v>346</v>
      </c>
      <c r="C2697" s="5" t="s">
        <v>253</v>
      </c>
      <c r="D2697" s="8" t="s">
        <v>272</v>
      </c>
      <c r="E2697" s="6">
        <v>112.7</v>
      </c>
      <c r="F2697" s="6">
        <v>113.1</v>
      </c>
      <c r="G2697" s="6">
        <v>100.9</v>
      </c>
      <c r="H2697" s="5" t="s">
        <v>113</v>
      </c>
      <c r="I2697" s="6">
        <f t="shared" si="168"/>
        <v>-0.399999999999991</v>
      </c>
      <c r="J2697" s="5" t="str">
        <f>IF(H2697="否","不适用",IF(AND(ISNUMBER(E2697),ISNUMBER(F2697)),IF(I2697&gt;规则与名单!$B$2,"是","否"),"未判定"))</f>
        <v>否</v>
      </c>
      <c r="K2697" s="5" t="str">
        <f t="shared" si="169"/>
        <v>非测试日纯氢</v>
      </c>
      <c r="L2697" s="6">
        <f t="shared" si="170"/>
        <v>100.9</v>
      </c>
      <c r="M2697" s="5">
        <f t="shared" si="171"/>
        <v>0</v>
      </c>
      <c r="N2697" s="5" t="s">
        <v>11433</v>
      </c>
      <c r="O2697" s="5" t="s">
        <v>11434</v>
      </c>
      <c r="P2697" s="5" t="s">
        <v>11435</v>
      </c>
    </row>
    <row r="2698" ht="19" customHeight="1" spans="1:16">
      <c r="A2698" s="5">
        <v>109</v>
      </c>
      <c r="B2698" s="5" t="s">
        <v>346</v>
      </c>
      <c r="C2698" s="5" t="s">
        <v>253</v>
      </c>
      <c r="D2698" s="8" t="s">
        <v>506</v>
      </c>
      <c r="E2698" s="6">
        <v>171.2</v>
      </c>
      <c r="F2698" s="6">
        <v>172.2</v>
      </c>
      <c r="G2698" s="6">
        <v>151.9</v>
      </c>
      <c r="H2698" s="5" t="s">
        <v>113</v>
      </c>
      <c r="I2698" s="6">
        <f t="shared" si="168"/>
        <v>-1</v>
      </c>
      <c r="J2698" s="5" t="str">
        <f>IF(H2698="否","不适用",IF(AND(ISNUMBER(E2698),ISNUMBER(F2698)),IF(I2698&gt;规则与名单!$B$2,"是","否"),"未判定"))</f>
        <v>否</v>
      </c>
      <c r="K2698" s="5" t="str">
        <f t="shared" si="169"/>
        <v>非测试日纯氢</v>
      </c>
      <c r="L2698" s="6">
        <f t="shared" si="170"/>
        <v>151.9</v>
      </c>
      <c r="M2698" s="5">
        <f t="shared" si="171"/>
        <v>0</v>
      </c>
      <c r="N2698" s="5" t="s">
        <v>11436</v>
      </c>
      <c r="O2698" s="5" t="s">
        <v>11437</v>
      </c>
      <c r="P2698" s="5" t="s">
        <v>11438</v>
      </c>
    </row>
    <row r="2699" ht="19" customHeight="1" spans="1:16">
      <c r="A2699" s="5">
        <v>109</v>
      </c>
      <c r="B2699" s="5" t="s">
        <v>346</v>
      </c>
      <c r="C2699" s="5" t="s">
        <v>253</v>
      </c>
      <c r="D2699" s="8" t="s">
        <v>673</v>
      </c>
      <c r="E2699" s="6">
        <v>117.9</v>
      </c>
      <c r="F2699" s="6">
        <v>120.1</v>
      </c>
      <c r="G2699" s="6">
        <v>115.1</v>
      </c>
      <c r="H2699" s="5" t="s">
        <v>113</v>
      </c>
      <c r="I2699" s="6">
        <f t="shared" si="168"/>
        <v>-2.19999999999999</v>
      </c>
      <c r="J2699" s="5" t="str">
        <f>IF(H2699="否","不适用",IF(AND(ISNUMBER(E2699),ISNUMBER(F2699)),IF(I2699&gt;规则与名单!$B$2,"是","否"),"未判定"))</f>
        <v>否</v>
      </c>
      <c r="K2699" s="5" t="str">
        <f t="shared" si="169"/>
        <v>非测试日纯氢</v>
      </c>
      <c r="L2699" s="6">
        <f t="shared" si="170"/>
        <v>115.1</v>
      </c>
      <c r="M2699" s="5">
        <f t="shared" si="171"/>
        <v>0</v>
      </c>
      <c r="N2699" s="5" t="s">
        <v>11439</v>
      </c>
      <c r="O2699" s="5" t="s">
        <v>11440</v>
      </c>
      <c r="P2699" s="5" t="s">
        <v>11441</v>
      </c>
    </row>
    <row r="2700" ht="19" customHeight="1" spans="1:16">
      <c r="A2700" s="5">
        <v>109</v>
      </c>
      <c r="B2700" s="5" t="s">
        <v>346</v>
      </c>
      <c r="C2700" s="5" t="s">
        <v>253</v>
      </c>
      <c r="D2700" s="8" t="s">
        <v>183</v>
      </c>
      <c r="E2700" s="6">
        <v>227.4</v>
      </c>
      <c r="F2700" s="6">
        <v>226.7</v>
      </c>
      <c r="G2700" s="6">
        <v>225.1</v>
      </c>
      <c r="H2700" s="5" t="s">
        <v>113</v>
      </c>
      <c r="I2700" s="6">
        <f t="shared" si="168"/>
        <v>0.700000000000017</v>
      </c>
      <c r="J2700" s="5" t="str">
        <f>IF(H2700="否","不适用",IF(AND(ISNUMBER(E2700),ISNUMBER(F2700)),IF(I2700&gt;规则与名单!$B$2,"是","否"),"未判定"))</f>
        <v>否</v>
      </c>
      <c r="K2700" s="5" t="str">
        <f t="shared" si="169"/>
        <v>非测试日纯氢</v>
      </c>
      <c r="L2700" s="6">
        <f t="shared" si="170"/>
        <v>225.1</v>
      </c>
      <c r="M2700" s="5">
        <f t="shared" si="171"/>
        <v>0</v>
      </c>
      <c r="N2700" s="5" t="s">
        <v>11442</v>
      </c>
      <c r="O2700" s="5" t="s">
        <v>11443</v>
      </c>
      <c r="P2700" s="5" t="s">
        <v>11444</v>
      </c>
    </row>
    <row r="2701" ht="19" customHeight="1" spans="1:16">
      <c r="A2701" s="5">
        <v>109</v>
      </c>
      <c r="B2701" s="5" t="s">
        <v>346</v>
      </c>
      <c r="C2701" s="5" t="s">
        <v>253</v>
      </c>
      <c r="D2701" s="8" t="s">
        <v>431</v>
      </c>
      <c r="E2701" s="6">
        <v>213.2</v>
      </c>
      <c r="F2701" s="6">
        <v>246.6</v>
      </c>
      <c r="G2701" s="6">
        <v>93.9</v>
      </c>
      <c r="H2701" s="5" t="s">
        <v>113</v>
      </c>
      <c r="I2701" s="6">
        <f t="shared" si="168"/>
        <v>-33.4</v>
      </c>
      <c r="J2701" s="5" t="str">
        <f>IF(H2701="否","不适用",IF(AND(ISNUMBER(E2701),ISNUMBER(F2701)),IF(I2701&gt;规则与名单!$B$2,"是","否"),"未判定"))</f>
        <v>否</v>
      </c>
      <c r="K2701" s="5" t="str">
        <f t="shared" si="169"/>
        <v>非测试日纯氢</v>
      </c>
      <c r="L2701" s="6">
        <f t="shared" si="170"/>
        <v>93.9</v>
      </c>
      <c r="M2701" s="5">
        <f t="shared" si="171"/>
        <v>0</v>
      </c>
      <c r="N2701" s="5" t="s">
        <v>11445</v>
      </c>
      <c r="O2701" s="5" t="s">
        <v>11446</v>
      </c>
      <c r="P2701" s="5" t="s">
        <v>11447</v>
      </c>
    </row>
    <row r="2702" ht="19" customHeight="1" spans="1:16">
      <c r="A2702" s="5">
        <v>109</v>
      </c>
      <c r="B2702" s="5" t="s">
        <v>346</v>
      </c>
      <c r="C2702" s="5" t="s">
        <v>253</v>
      </c>
      <c r="D2702" s="8" t="s">
        <v>3377</v>
      </c>
      <c r="E2702" s="6">
        <v>148.8</v>
      </c>
      <c r="F2702" s="6">
        <v>164.2</v>
      </c>
      <c r="G2702" s="6">
        <v>109.5</v>
      </c>
      <c r="H2702" s="5" t="s">
        <v>113</v>
      </c>
      <c r="I2702" s="6">
        <f t="shared" si="168"/>
        <v>-15.4</v>
      </c>
      <c r="J2702" s="5" t="str">
        <f>IF(H2702="否","不适用",IF(AND(ISNUMBER(E2702),ISNUMBER(F2702)),IF(I2702&gt;规则与名单!$B$2,"是","否"),"未判定"))</f>
        <v>否</v>
      </c>
      <c r="K2702" s="5" t="str">
        <f t="shared" si="169"/>
        <v>非测试日纯氢</v>
      </c>
      <c r="L2702" s="6">
        <f t="shared" si="170"/>
        <v>109.5</v>
      </c>
      <c r="M2702" s="5">
        <f t="shared" si="171"/>
        <v>0</v>
      </c>
      <c r="N2702" s="5" t="s">
        <v>11448</v>
      </c>
      <c r="O2702" s="5" t="s">
        <v>11449</v>
      </c>
      <c r="P2702" s="5" t="s">
        <v>11450</v>
      </c>
    </row>
    <row r="2703" ht="19" customHeight="1" spans="1:16">
      <c r="A2703" s="5">
        <v>109</v>
      </c>
      <c r="B2703" s="5" t="s">
        <v>346</v>
      </c>
      <c r="C2703" s="5" t="s">
        <v>253</v>
      </c>
      <c r="D2703" s="8" t="s">
        <v>407</v>
      </c>
      <c r="E2703" s="6">
        <v>131.1</v>
      </c>
      <c r="F2703" s="6">
        <v>82.4</v>
      </c>
      <c r="G2703" s="6">
        <v>64.9</v>
      </c>
      <c r="H2703" s="5" t="s">
        <v>113</v>
      </c>
      <c r="I2703" s="6">
        <f t="shared" si="168"/>
        <v>48.7</v>
      </c>
      <c r="J2703" s="5" t="str">
        <f>IF(H2703="否","不适用",IF(AND(ISNUMBER(E2703),ISNUMBER(F2703)),IF(I2703&gt;规则与名单!$B$2,"是","否"),"未判定"))</f>
        <v>否</v>
      </c>
      <c r="K2703" s="5" t="str">
        <f t="shared" si="169"/>
        <v>非测试日纯氢</v>
      </c>
      <c r="L2703" s="6">
        <f t="shared" si="170"/>
        <v>64.9</v>
      </c>
      <c r="M2703" s="5">
        <f t="shared" si="171"/>
        <v>0</v>
      </c>
      <c r="N2703" s="5" t="s">
        <v>11451</v>
      </c>
      <c r="O2703" s="5" t="s">
        <v>11452</v>
      </c>
      <c r="P2703" s="5" t="s">
        <v>11453</v>
      </c>
    </row>
    <row r="2704" ht="19" customHeight="1" spans="1:16">
      <c r="A2704" s="5">
        <v>109</v>
      </c>
      <c r="B2704" s="5" t="s">
        <v>346</v>
      </c>
      <c r="C2704" s="5" t="s">
        <v>253</v>
      </c>
      <c r="D2704" s="8" t="s">
        <v>411</v>
      </c>
      <c r="E2704" s="6">
        <v>116.1</v>
      </c>
      <c r="F2704" s="6">
        <v>0</v>
      </c>
      <c r="G2704" s="6">
        <v>96.5</v>
      </c>
      <c r="H2704" s="5" t="s">
        <v>113</v>
      </c>
      <c r="I2704" s="6">
        <f t="shared" si="168"/>
        <v>116.1</v>
      </c>
      <c r="J2704" s="5" t="str">
        <f>IF(H2704="否","不适用",IF(AND(ISNUMBER(E2704),ISNUMBER(F2704)),IF(I2704&gt;规则与名单!$B$2,"是","否"),"未判定"))</f>
        <v>是</v>
      </c>
      <c r="K2704" s="5" t="str">
        <f t="shared" si="169"/>
        <v>测试日GPS</v>
      </c>
      <c r="L2704" s="6">
        <f t="shared" si="170"/>
        <v>0</v>
      </c>
      <c r="M2704" s="5">
        <f t="shared" si="171"/>
        <v>0</v>
      </c>
      <c r="N2704" s="5" t="s">
        <v>11454</v>
      </c>
      <c r="O2704" s="5" t="s">
        <v>11455</v>
      </c>
      <c r="P2704" s="5" t="s">
        <v>11456</v>
      </c>
    </row>
    <row r="2705" ht="19" customHeight="1" spans="1:16">
      <c r="A2705" s="5">
        <v>109</v>
      </c>
      <c r="B2705" s="5" t="s">
        <v>346</v>
      </c>
      <c r="C2705" s="5" t="s">
        <v>253</v>
      </c>
      <c r="D2705" s="8" t="s">
        <v>251</v>
      </c>
      <c r="E2705" s="6">
        <v>219</v>
      </c>
      <c r="F2705" s="6">
        <v>340.7</v>
      </c>
      <c r="G2705" s="6">
        <v>202.4</v>
      </c>
      <c r="H2705" s="5" t="s">
        <v>113</v>
      </c>
      <c r="I2705" s="6">
        <f t="shared" si="168"/>
        <v>-121.7</v>
      </c>
      <c r="J2705" s="5" t="str">
        <f>IF(H2705="否","不适用",IF(AND(ISNUMBER(E2705),ISNUMBER(F2705)),IF(I2705&gt;规则与名单!$B$2,"是","否"),"未判定"))</f>
        <v>否</v>
      </c>
      <c r="K2705" s="5" t="str">
        <f t="shared" si="169"/>
        <v>非测试日纯氢</v>
      </c>
      <c r="L2705" s="6">
        <f t="shared" si="170"/>
        <v>202.4</v>
      </c>
      <c r="M2705" s="5">
        <f t="shared" si="171"/>
        <v>0</v>
      </c>
      <c r="N2705" s="5" t="s">
        <v>11457</v>
      </c>
      <c r="O2705" s="5" t="s">
        <v>11458</v>
      </c>
      <c r="P2705" s="5" t="s">
        <v>11459</v>
      </c>
    </row>
    <row r="2706" ht="19" customHeight="1" spans="1:16">
      <c r="A2706" s="5">
        <v>109</v>
      </c>
      <c r="B2706" s="5" t="s">
        <v>346</v>
      </c>
      <c r="C2706" s="5" t="s">
        <v>253</v>
      </c>
      <c r="D2706" s="8" t="s">
        <v>472</v>
      </c>
      <c r="E2706" s="6">
        <v>91.9</v>
      </c>
      <c r="F2706" s="6">
        <v>90.8</v>
      </c>
      <c r="G2706" s="6">
        <v>91.9</v>
      </c>
      <c r="H2706" s="5" t="s">
        <v>113</v>
      </c>
      <c r="I2706" s="6">
        <f t="shared" si="168"/>
        <v>1.10000000000001</v>
      </c>
      <c r="J2706" s="5" t="str">
        <f>IF(H2706="否","不适用",IF(AND(ISNUMBER(E2706),ISNUMBER(F2706)),IF(I2706&gt;规则与名单!$B$2,"是","否"),"未判定"))</f>
        <v>否</v>
      </c>
      <c r="K2706" s="5" t="str">
        <f t="shared" si="169"/>
        <v>非测试日纯氢</v>
      </c>
      <c r="L2706" s="6">
        <f t="shared" si="170"/>
        <v>91.9</v>
      </c>
      <c r="M2706" s="5">
        <f t="shared" si="171"/>
        <v>0</v>
      </c>
      <c r="N2706" s="5" t="s">
        <v>11460</v>
      </c>
      <c r="O2706" s="5" t="s">
        <v>11461</v>
      </c>
      <c r="P2706" s="5" t="s">
        <v>11462</v>
      </c>
    </row>
    <row r="2707" ht="19" customHeight="1" spans="1:16">
      <c r="A2707" s="5">
        <v>109</v>
      </c>
      <c r="B2707" s="5" t="s">
        <v>346</v>
      </c>
      <c r="C2707" s="5" t="s">
        <v>253</v>
      </c>
      <c r="D2707" s="8" t="s">
        <v>466</v>
      </c>
      <c r="E2707" s="6">
        <v>218.1</v>
      </c>
      <c r="F2707" s="6">
        <v>222.1</v>
      </c>
      <c r="G2707" s="6">
        <v>185.3</v>
      </c>
      <c r="H2707" s="5" t="s">
        <v>113</v>
      </c>
      <c r="I2707" s="6">
        <f t="shared" si="168"/>
        <v>-4</v>
      </c>
      <c r="J2707" s="5" t="str">
        <f>IF(H2707="否","不适用",IF(AND(ISNUMBER(E2707),ISNUMBER(F2707)),IF(I2707&gt;规则与名单!$B$2,"是","否"),"未判定"))</f>
        <v>否</v>
      </c>
      <c r="K2707" s="5" t="str">
        <f t="shared" si="169"/>
        <v>非测试日纯氢</v>
      </c>
      <c r="L2707" s="6">
        <f t="shared" si="170"/>
        <v>185.3</v>
      </c>
      <c r="M2707" s="5">
        <f t="shared" si="171"/>
        <v>0</v>
      </c>
      <c r="N2707" s="5" t="s">
        <v>11463</v>
      </c>
      <c r="O2707" s="5" t="s">
        <v>11464</v>
      </c>
      <c r="P2707" s="5" t="s">
        <v>11465</v>
      </c>
    </row>
    <row r="2708" ht="19" customHeight="1" spans="1:16">
      <c r="A2708" s="5">
        <v>109</v>
      </c>
      <c r="B2708" s="5" t="s">
        <v>346</v>
      </c>
      <c r="C2708" s="5" t="s">
        <v>253</v>
      </c>
      <c r="D2708" s="8" t="s">
        <v>333</v>
      </c>
      <c r="E2708" s="6">
        <v>232.4</v>
      </c>
      <c r="F2708" s="6">
        <v>236</v>
      </c>
      <c r="G2708" s="6">
        <v>192.7</v>
      </c>
      <c r="H2708" s="5" t="s">
        <v>113</v>
      </c>
      <c r="I2708" s="6">
        <f t="shared" si="168"/>
        <v>-3.59999999999999</v>
      </c>
      <c r="J2708" s="5" t="str">
        <f>IF(H2708="否","不适用",IF(AND(ISNUMBER(E2708),ISNUMBER(F2708)),IF(I2708&gt;规则与名单!$B$2,"是","否"),"未判定"))</f>
        <v>否</v>
      </c>
      <c r="K2708" s="5" t="str">
        <f t="shared" si="169"/>
        <v>非测试日纯氢</v>
      </c>
      <c r="L2708" s="6">
        <f t="shared" si="170"/>
        <v>192.7</v>
      </c>
      <c r="M2708" s="5">
        <f t="shared" si="171"/>
        <v>0</v>
      </c>
      <c r="N2708" s="5" t="s">
        <v>11466</v>
      </c>
      <c r="O2708" s="5" t="s">
        <v>11467</v>
      </c>
      <c r="P2708" s="5" t="s">
        <v>11468</v>
      </c>
    </row>
    <row r="2709" ht="19" customHeight="1" spans="1:16">
      <c r="A2709" s="5">
        <v>110</v>
      </c>
      <c r="B2709" s="5" t="s">
        <v>348</v>
      </c>
      <c r="C2709" s="5" t="s">
        <v>253</v>
      </c>
      <c r="D2709" s="8" t="s">
        <v>114</v>
      </c>
      <c r="E2709" s="6">
        <v>155.4</v>
      </c>
      <c r="F2709" s="6">
        <v>157.2</v>
      </c>
      <c r="G2709" s="6">
        <v>150.6</v>
      </c>
      <c r="H2709" s="5" t="s">
        <v>120</v>
      </c>
      <c r="I2709" s="6">
        <f t="shared" si="168"/>
        <v>-1.79999999999998</v>
      </c>
      <c r="J2709" s="5" t="str">
        <f>IF(H2709="否","不适用",IF(AND(ISNUMBER(E2709),ISNUMBER(F2709)),IF(I2709&gt;规则与名单!$B$2,"是","否"),"未判定"))</f>
        <v>不适用</v>
      </c>
      <c r="K2709" s="5" t="str">
        <f t="shared" si="169"/>
        <v>非测试日纯氢</v>
      </c>
      <c r="L2709" s="6">
        <f t="shared" si="170"/>
        <v>150.6</v>
      </c>
      <c r="M2709" s="5">
        <f t="shared" si="171"/>
        <v>0</v>
      </c>
      <c r="N2709" s="5" t="s">
        <v>11469</v>
      </c>
      <c r="O2709" s="5" t="s">
        <v>11470</v>
      </c>
      <c r="P2709" s="5" t="s">
        <v>11471</v>
      </c>
    </row>
    <row r="2710" ht="19" customHeight="1" spans="1:16">
      <c r="A2710" s="5">
        <v>110</v>
      </c>
      <c r="B2710" s="5" t="s">
        <v>348</v>
      </c>
      <c r="C2710" s="5" t="s">
        <v>253</v>
      </c>
      <c r="D2710" s="8" t="s">
        <v>605</v>
      </c>
      <c r="E2710" s="6">
        <v>189.6</v>
      </c>
      <c r="F2710" s="6">
        <v>193.9</v>
      </c>
      <c r="G2710" s="6">
        <v>187.1</v>
      </c>
      <c r="H2710" s="5" t="s">
        <v>120</v>
      </c>
      <c r="I2710" s="6">
        <f t="shared" si="168"/>
        <v>-4.30000000000001</v>
      </c>
      <c r="J2710" s="5" t="str">
        <f>IF(H2710="否","不适用",IF(AND(ISNUMBER(E2710),ISNUMBER(F2710)),IF(I2710&gt;规则与名单!$B$2,"是","否"),"未判定"))</f>
        <v>不适用</v>
      </c>
      <c r="K2710" s="5" t="str">
        <f t="shared" si="169"/>
        <v>非测试日纯氢</v>
      </c>
      <c r="L2710" s="6">
        <f t="shared" si="170"/>
        <v>187.1</v>
      </c>
      <c r="M2710" s="5">
        <f t="shared" si="171"/>
        <v>0</v>
      </c>
      <c r="N2710" s="5" t="s">
        <v>11472</v>
      </c>
      <c r="O2710" s="5" t="s">
        <v>11473</v>
      </c>
      <c r="P2710" s="5" t="s">
        <v>11474</v>
      </c>
    </row>
    <row r="2711" ht="19" customHeight="1" spans="1:16">
      <c r="A2711" s="5">
        <v>110</v>
      </c>
      <c r="B2711" s="5" t="s">
        <v>348</v>
      </c>
      <c r="C2711" s="5" t="s">
        <v>253</v>
      </c>
      <c r="D2711" s="8" t="s">
        <v>186</v>
      </c>
      <c r="E2711" s="6">
        <v>159.3</v>
      </c>
      <c r="F2711" s="6">
        <v>159.5</v>
      </c>
      <c r="G2711" s="6">
        <v>131</v>
      </c>
      <c r="H2711" s="5" t="s">
        <v>120</v>
      </c>
      <c r="I2711" s="6">
        <f t="shared" si="168"/>
        <v>-0.199999999999989</v>
      </c>
      <c r="J2711" s="5" t="str">
        <f>IF(H2711="否","不适用",IF(AND(ISNUMBER(E2711),ISNUMBER(F2711)),IF(I2711&gt;规则与名单!$B$2,"是","否"),"未判定"))</f>
        <v>不适用</v>
      </c>
      <c r="K2711" s="5" t="str">
        <f t="shared" si="169"/>
        <v>非测试日纯氢</v>
      </c>
      <c r="L2711" s="6">
        <f t="shared" si="170"/>
        <v>131</v>
      </c>
      <c r="M2711" s="5">
        <f t="shared" si="171"/>
        <v>0</v>
      </c>
      <c r="N2711" s="5" t="s">
        <v>11475</v>
      </c>
      <c r="O2711" s="5" t="s">
        <v>11476</v>
      </c>
      <c r="P2711" s="5" t="s">
        <v>11477</v>
      </c>
    </row>
    <row r="2712" ht="19" customHeight="1" spans="1:16">
      <c r="A2712" s="5">
        <v>110</v>
      </c>
      <c r="B2712" s="5" t="s">
        <v>348</v>
      </c>
      <c r="C2712" s="5" t="s">
        <v>253</v>
      </c>
      <c r="D2712" s="8" t="s">
        <v>165</v>
      </c>
      <c r="E2712" s="6">
        <v>151.8</v>
      </c>
      <c r="F2712" s="6">
        <v>151.6</v>
      </c>
      <c r="G2712" s="6">
        <v>138.9</v>
      </c>
      <c r="H2712" s="5" t="s">
        <v>120</v>
      </c>
      <c r="I2712" s="6">
        <f t="shared" si="168"/>
        <v>0.200000000000017</v>
      </c>
      <c r="J2712" s="5" t="str">
        <f>IF(H2712="否","不适用",IF(AND(ISNUMBER(E2712),ISNUMBER(F2712)),IF(I2712&gt;规则与名单!$B$2,"是","否"),"未判定"))</f>
        <v>不适用</v>
      </c>
      <c r="K2712" s="5" t="str">
        <f t="shared" si="169"/>
        <v>非测试日纯氢</v>
      </c>
      <c r="L2712" s="6">
        <f t="shared" si="170"/>
        <v>138.9</v>
      </c>
      <c r="M2712" s="5">
        <f t="shared" si="171"/>
        <v>0</v>
      </c>
      <c r="N2712" s="5" t="s">
        <v>11478</v>
      </c>
      <c r="O2712" s="5" t="s">
        <v>11479</v>
      </c>
      <c r="P2712" s="5" t="s">
        <v>11480</v>
      </c>
    </row>
    <row r="2713" ht="19" customHeight="1" spans="1:16">
      <c r="A2713" s="5">
        <v>110</v>
      </c>
      <c r="B2713" s="5" t="s">
        <v>348</v>
      </c>
      <c r="C2713" s="5" t="s">
        <v>253</v>
      </c>
      <c r="D2713" s="8" t="s">
        <v>151</v>
      </c>
      <c r="E2713" s="6">
        <v>158.1</v>
      </c>
      <c r="F2713" s="6">
        <v>160.1</v>
      </c>
      <c r="G2713" s="6">
        <v>157.3</v>
      </c>
      <c r="H2713" s="5" t="s">
        <v>120</v>
      </c>
      <c r="I2713" s="6">
        <f t="shared" si="168"/>
        <v>-2</v>
      </c>
      <c r="J2713" s="5" t="str">
        <f>IF(H2713="否","不适用",IF(AND(ISNUMBER(E2713),ISNUMBER(F2713)),IF(I2713&gt;规则与名单!$B$2,"是","否"),"未判定"))</f>
        <v>不适用</v>
      </c>
      <c r="K2713" s="5" t="str">
        <f t="shared" si="169"/>
        <v>非测试日纯氢</v>
      </c>
      <c r="L2713" s="6">
        <f t="shared" si="170"/>
        <v>157.3</v>
      </c>
      <c r="M2713" s="5">
        <f t="shared" si="171"/>
        <v>0</v>
      </c>
      <c r="N2713" s="5" t="s">
        <v>11481</v>
      </c>
      <c r="O2713" s="5" t="s">
        <v>11482</v>
      </c>
      <c r="P2713" s="5" t="s">
        <v>11483</v>
      </c>
    </row>
    <row r="2714" ht="19" customHeight="1" spans="1:16">
      <c r="A2714" s="5">
        <v>110</v>
      </c>
      <c r="B2714" s="5" t="s">
        <v>348</v>
      </c>
      <c r="C2714" s="5" t="s">
        <v>253</v>
      </c>
      <c r="D2714" s="8" t="s">
        <v>3358</v>
      </c>
      <c r="E2714" s="6">
        <v>33.5</v>
      </c>
      <c r="F2714" s="6">
        <v>32.8</v>
      </c>
      <c r="G2714" s="6">
        <v>33.5</v>
      </c>
      <c r="H2714" s="5" t="s">
        <v>120</v>
      </c>
      <c r="I2714" s="6">
        <f t="shared" si="168"/>
        <v>0.700000000000003</v>
      </c>
      <c r="J2714" s="5" t="str">
        <f>IF(H2714="否","不适用",IF(AND(ISNUMBER(E2714),ISNUMBER(F2714)),IF(I2714&gt;规则与名单!$B$2,"是","否"),"未判定"))</f>
        <v>不适用</v>
      </c>
      <c r="K2714" s="5" t="str">
        <f t="shared" si="169"/>
        <v>非测试日纯氢</v>
      </c>
      <c r="L2714" s="6">
        <f t="shared" si="170"/>
        <v>33.5</v>
      </c>
      <c r="M2714" s="5">
        <f t="shared" si="171"/>
        <v>0</v>
      </c>
      <c r="N2714" s="5" t="s">
        <v>11484</v>
      </c>
      <c r="O2714" s="5" t="s">
        <v>11485</v>
      </c>
      <c r="P2714" s="5" t="s">
        <v>11486</v>
      </c>
    </row>
    <row r="2715" ht="19" customHeight="1" spans="1:16">
      <c r="A2715" s="5">
        <v>110</v>
      </c>
      <c r="B2715" s="5" t="s">
        <v>348</v>
      </c>
      <c r="C2715" s="5" t="s">
        <v>253</v>
      </c>
      <c r="D2715" s="8" t="s">
        <v>272</v>
      </c>
      <c r="E2715" s="6">
        <v>233.6</v>
      </c>
      <c r="F2715" s="6">
        <v>234.2</v>
      </c>
      <c r="G2715" s="6">
        <v>187.9</v>
      </c>
      <c r="H2715" s="5" t="s">
        <v>120</v>
      </c>
      <c r="I2715" s="6">
        <f t="shared" si="168"/>
        <v>-0.599999999999994</v>
      </c>
      <c r="J2715" s="5" t="str">
        <f>IF(H2715="否","不适用",IF(AND(ISNUMBER(E2715),ISNUMBER(F2715)),IF(I2715&gt;规则与名单!$B$2,"是","否"),"未判定"))</f>
        <v>不适用</v>
      </c>
      <c r="K2715" s="5" t="str">
        <f t="shared" si="169"/>
        <v>非测试日纯氢</v>
      </c>
      <c r="L2715" s="6">
        <f t="shared" si="170"/>
        <v>187.9</v>
      </c>
      <c r="M2715" s="5">
        <f t="shared" si="171"/>
        <v>0</v>
      </c>
      <c r="N2715" s="5" t="s">
        <v>11487</v>
      </c>
      <c r="O2715" s="5" t="s">
        <v>11488</v>
      </c>
      <c r="P2715" s="5" t="s">
        <v>11489</v>
      </c>
    </row>
    <row r="2716" ht="19" customHeight="1" spans="1:16">
      <c r="A2716" s="5">
        <v>110</v>
      </c>
      <c r="B2716" s="5" t="s">
        <v>348</v>
      </c>
      <c r="C2716" s="5" t="s">
        <v>253</v>
      </c>
      <c r="D2716" s="8" t="s">
        <v>506</v>
      </c>
      <c r="E2716" s="6">
        <v>221</v>
      </c>
      <c r="F2716" s="6">
        <v>221.4</v>
      </c>
      <c r="G2716" s="6">
        <v>219.8</v>
      </c>
      <c r="H2716" s="5" t="s">
        <v>120</v>
      </c>
      <c r="I2716" s="6">
        <f t="shared" si="168"/>
        <v>-0.400000000000006</v>
      </c>
      <c r="J2716" s="5" t="str">
        <f>IF(H2716="否","不适用",IF(AND(ISNUMBER(E2716),ISNUMBER(F2716)),IF(I2716&gt;规则与名单!$B$2,"是","否"),"未判定"))</f>
        <v>不适用</v>
      </c>
      <c r="K2716" s="5" t="str">
        <f t="shared" si="169"/>
        <v>非测试日纯氢</v>
      </c>
      <c r="L2716" s="6">
        <f t="shared" si="170"/>
        <v>219.8</v>
      </c>
      <c r="M2716" s="5">
        <f t="shared" si="171"/>
        <v>0</v>
      </c>
      <c r="N2716" s="5" t="s">
        <v>11490</v>
      </c>
      <c r="O2716" s="5" t="s">
        <v>11491</v>
      </c>
      <c r="P2716" s="5" t="s">
        <v>11492</v>
      </c>
    </row>
    <row r="2717" ht="19" customHeight="1" spans="1:16">
      <c r="A2717" s="5">
        <v>110</v>
      </c>
      <c r="B2717" s="5" t="s">
        <v>348</v>
      </c>
      <c r="C2717" s="5" t="s">
        <v>253</v>
      </c>
      <c r="D2717" s="8" t="s">
        <v>673</v>
      </c>
      <c r="E2717" s="6">
        <v>242.1</v>
      </c>
      <c r="F2717" s="6">
        <v>242.3</v>
      </c>
      <c r="G2717" s="6">
        <v>225.8</v>
      </c>
      <c r="H2717" s="5" t="s">
        <v>120</v>
      </c>
      <c r="I2717" s="6">
        <f t="shared" si="168"/>
        <v>-0.200000000000017</v>
      </c>
      <c r="J2717" s="5" t="str">
        <f>IF(H2717="否","不适用",IF(AND(ISNUMBER(E2717),ISNUMBER(F2717)),IF(I2717&gt;规则与名单!$B$2,"是","否"),"未判定"))</f>
        <v>不适用</v>
      </c>
      <c r="K2717" s="5" t="str">
        <f t="shared" si="169"/>
        <v>非测试日纯氢</v>
      </c>
      <c r="L2717" s="6">
        <f t="shared" si="170"/>
        <v>225.8</v>
      </c>
      <c r="M2717" s="5">
        <f t="shared" si="171"/>
        <v>0</v>
      </c>
      <c r="N2717" s="5" t="s">
        <v>11493</v>
      </c>
      <c r="O2717" s="5" t="s">
        <v>11494</v>
      </c>
      <c r="P2717" s="5" t="s">
        <v>11495</v>
      </c>
    </row>
    <row r="2718" ht="19" customHeight="1" spans="1:16">
      <c r="A2718" s="5">
        <v>110</v>
      </c>
      <c r="B2718" s="5" t="s">
        <v>348</v>
      </c>
      <c r="C2718" s="5" t="s">
        <v>253</v>
      </c>
      <c r="D2718" s="8" t="s">
        <v>183</v>
      </c>
      <c r="E2718" s="6">
        <v>139.8</v>
      </c>
      <c r="F2718" s="6">
        <v>141.4</v>
      </c>
      <c r="G2718" s="6">
        <v>137.8</v>
      </c>
      <c r="H2718" s="5" t="s">
        <v>120</v>
      </c>
      <c r="I2718" s="6">
        <f t="shared" si="168"/>
        <v>-1.59999999999999</v>
      </c>
      <c r="J2718" s="5" t="str">
        <f>IF(H2718="否","不适用",IF(AND(ISNUMBER(E2718),ISNUMBER(F2718)),IF(I2718&gt;规则与名单!$B$2,"是","否"),"未判定"))</f>
        <v>不适用</v>
      </c>
      <c r="K2718" s="5" t="str">
        <f t="shared" si="169"/>
        <v>非测试日纯氢</v>
      </c>
      <c r="L2718" s="6">
        <f t="shared" si="170"/>
        <v>137.8</v>
      </c>
      <c r="M2718" s="5">
        <f t="shared" si="171"/>
        <v>0</v>
      </c>
      <c r="N2718" s="5" t="s">
        <v>11496</v>
      </c>
      <c r="O2718" s="5" t="s">
        <v>11497</v>
      </c>
      <c r="P2718" s="5" t="s">
        <v>11498</v>
      </c>
    </row>
    <row r="2719" ht="19" customHeight="1" spans="1:16">
      <c r="A2719" s="5">
        <v>110</v>
      </c>
      <c r="B2719" s="5" t="s">
        <v>348</v>
      </c>
      <c r="C2719" s="5" t="s">
        <v>253</v>
      </c>
      <c r="D2719" s="8" t="s">
        <v>431</v>
      </c>
      <c r="E2719" s="6">
        <v>98.8</v>
      </c>
      <c r="F2719" s="6">
        <v>148</v>
      </c>
      <c r="G2719" s="6">
        <v>27.1</v>
      </c>
      <c r="H2719" s="5" t="s">
        <v>120</v>
      </c>
      <c r="I2719" s="6">
        <f t="shared" si="168"/>
        <v>-49.2</v>
      </c>
      <c r="J2719" s="5" t="str">
        <f>IF(H2719="否","不适用",IF(AND(ISNUMBER(E2719),ISNUMBER(F2719)),IF(I2719&gt;规则与名单!$B$2,"是","否"),"未判定"))</f>
        <v>不适用</v>
      </c>
      <c r="K2719" s="5" t="str">
        <f t="shared" si="169"/>
        <v>非测试日纯氢</v>
      </c>
      <c r="L2719" s="6">
        <f t="shared" si="170"/>
        <v>27.1</v>
      </c>
      <c r="M2719" s="5">
        <f t="shared" si="171"/>
        <v>0</v>
      </c>
      <c r="N2719" s="5" t="s">
        <v>11499</v>
      </c>
      <c r="O2719" s="5" t="s">
        <v>11500</v>
      </c>
      <c r="P2719" s="5" t="s">
        <v>11501</v>
      </c>
    </row>
    <row r="2720" ht="19" customHeight="1" spans="1:16">
      <c r="A2720" s="5">
        <v>110</v>
      </c>
      <c r="B2720" s="5" t="s">
        <v>348</v>
      </c>
      <c r="C2720" s="5" t="s">
        <v>253</v>
      </c>
      <c r="D2720" s="8" t="s">
        <v>3377</v>
      </c>
      <c r="E2720" s="6">
        <v>197.6</v>
      </c>
      <c r="F2720" s="6">
        <v>150.2</v>
      </c>
      <c r="G2720" s="6">
        <v>96.7</v>
      </c>
      <c r="H2720" s="5" t="s">
        <v>120</v>
      </c>
      <c r="I2720" s="6">
        <f t="shared" si="168"/>
        <v>47.4</v>
      </c>
      <c r="J2720" s="5" t="str">
        <f>IF(H2720="否","不适用",IF(AND(ISNUMBER(E2720),ISNUMBER(F2720)),IF(I2720&gt;规则与名单!$B$2,"是","否"),"未判定"))</f>
        <v>不适用</v>
      </c>
      <c r="K2720" s="5" t="str">
        <f t="shared" si="169"/>
        <v>非测试日纯氢</v>
      </c>
      <c r="L2720" s="6">
        <f t="shared" si="170"/>
        <v>96.7</v>
      </c>
      <c r="M2720" s="5">
        <f t="shared" si="171"/>
        <v>0</v>
      </c>
      <c r="N2720" s="5" t="s">
        <v>11502</v>
      </c>
      <c r="O2720" s="5" t="s">
        <v>11503</v>
      </c>
      <c r="P2720" s="5" t="s">
        <v>11504</v>
      </c>
    </row>
    <row r="2721" ht="19" customHeight="1" spans="1:16">
      <c r="A2721" s="5">
        <v>110</v>
      </c>
      <c r="B2721" s="5" t="s">
        <v>348</v>
      </c>
      <c r="C2721" s="5" t="s">
        <v>253</v>
      </c>
      <c r="D2721" s="8" t="s">
        <v>407</v>
      </c>
      <c r="E2721" s="6"/>
      <c r="F2721" s="6">
        <v>0</v>
      </c>
      <c r="G2721" s="6"/>
      <c r="H2721" s="5" t="s">
        <v>120</v>
      </c>
      <c r="I2721" s="6" t="str">
        <f t="shared" si="168"/>
        <v/>
      </c>
      <c r="J2721" s="5" t="str">
        <f>IF(H2721="否","不适用",IF(AND(ISNUMBER(E2721),ISNUMBER(F2721)),IF(I2721&gt;规则与名单!$B$2,"是","否"),"未判定"))</f>
        <v>不适用</v>
      </c>
      <c r="K2721" s="5" t="str">
        <f t="shared" si="169"/>
        <v>缺失</v>
      </c>
      <c r="L2721" s="6" t="str">
        <f t="shared" si="170"/>
        <v/>
      </c>
      <c r="M2721" s="5">
        <f t="shared" si="171"/>
        <v>1</v>
      </c>
      <c r="N2721" s="5" t="s">
        <v>11505</v>
      </c>
      <c r="O2721" s="5" t="s">
        <v>11506</v>
      </c>
      <c r="P2721" s="5" t="s">
        <v>11507</v>
      </c>
    </row>
    <row r="2722" ht="19" customHeight="1" spans="1:16">
      <c r="A2722" s="5">
        <v>110</v>
      </c>
      <c r="B2722" s="5" t="s">
        <v>348</v>
      </c>
      <c r="C2722" s="5" t="s">
        <v>253</v>
      </c>
      <c r="D2722" s="8" t="s">
        <v>411</v>
      </c>
      <c r="E2722" s="6">
        <v>50.8</v>
      </c>
      <c r="F2722" s="6">
        <v>51.2</v>
      </c>
      <c r="G2722" s="6">
        <v>35.3</v>
      </c>
      <c r="H2722" s="5" t="s">
        <v>120</v>
      </c>
      <c r="I2722" s="6">
        <f t="shared" si="168"/>
        <v>-0.400000000000006</v>
      </c>
      <c r="J2722" s="5" t="str">
        <f>IF(H2722="否","不适用",IF(AND(ISNUMBER(E2722),ISNUMBER(F2722)),IF(I2722&gt;规则与名单!$B$2,"是","否"),"未判定"))</f>
        <v>不适用</v>
      </c>
      <c r="K2722" s="5" t="str">
        <f t="shared" si="169"/>
        <v>非测试日纯氢</v>
      </c>
      <c r="L2722" s="6">
        <f t="shared" si="170"/>
        <v>35.3</v>
      </c>
      <c r="M2722" s="5">
        <f t="shared" si="171"/>
        <v>0</v>
      </c>
      <c r="N2722" s="5" t="s">
        <v>11508</v>
      </c>
      <c r="O2722" s="5" t="s">
        <v>11509</v>
      </c>
      <c r="P2722" s="5" t="s">
        <v>11510</v>
      </c>
    </row>
    <row r="2723" ht="19" customHeight="1" spans="1:16">
      <c r="A2723" s="5">
        <v>110</v>
      </c>
      <c r="B2723" s="5" t="s">
        <v>348</v>
      </c>
      <c r="C2723" s="5" t="s">
        <v>253</v>
      </c>
      <c r="D2723" s="8" t="s">
        <v>251</v>
      </c>
      <c r="E2723" s="6">
        <v>192.4</v>
      </c>
      <c r="F2723" s="6">
        <v>195.3</v>
      </c>
      <c r="G2723" s="6">
        <v>111.6</v>
      </c>
      <c r="H2723" s="5" t="s">
        <v>120</v>
      </c>
      <c r="I2723" s="6">
        <f t="shared" si="168"/>
        <v>-2.90000000000001</v>
      </c>
      <c r="J2723" s="5" t="str">
        <f>IF(H2723="否","不适用",IF(AND(ISNUMBER(E2723),ISNUMBER(F2723)),IF(I2723&gt;规则与名单!$B$2,"是","否"),"未判定"))</f>
        <v>不适用</v>
      </c>
      <c r="K2723" s="5" t="str">
        <f t="shared" si="169"/>
        <v>非测试日纯氢</v>
      </c>
      <c r="L2723" s="6">
        <f t="shared" si="170"/>
        <v>111.6</v>
      </c>
      <c r="M2723" s="5">
        <f t="shared" si="171"/>
        <v>0</v>
      </c>
      <c r="N2723" s="5" t="s">
        <v>11511</v>
      </c>
      <c r="O2723" s="5" t="s">
        <v>11512</v>
      </c>
      <c r="P2723" s="5" t="s">
        <v>11513</v>
      </c>
    </row>
    <row r="2724" ht="19" customHeight="1" spans="1:16">
      <c r="A2724" s="5">
        <v>110</v>
      </c>
      <c r="B2724" s="5" t="s">
        <v>348</v>
      </c>
      <c r="C2724" s="5" t="s">
        <v>253</v>
      </c>
      <c r="D2724" s="8" t="s">
        <v>472</v>
      </c>
      <c r="E2724" s="6">
        <v>276.8</v>
      </c>
      <c r="F2724" s="6">
        <v>278.4</v>
      </c>
      <c r="G2724" s="6">
        <v>275.9</v>
      </c>
      <c r="H2724" s="5" t="s">
        <v>120</v>
      </c>
      <c r="I2724" s="6">
        <f t="shared" si="168"/>
        <v>-1.59999999999997</v>
      </c>
      <c r="J2724" s="5" t="str">
        <f>IF(H2724="否","不适用",IF(AND(ISNUMBER(E2724),ISNUMBER(F2724)),IF(I2724&gt;规则与名单!$B$2,"是","否"),"未判定"))</f>
        <v>不适用</v>
      </c>
      <c r="K2724" s="5" t="str">
        <f t="shared" si="169"/>
        <v>非测试日纯氢</v>
      </c>
      <c r="L2724" s="6">
        <f t="shared" si="170"/>
        <v>275.9</v>
      </c>
      <c r="M2724" s="5">
        <f t="shared" si="171"/>
        <v>0</v>
      </c>
      <c r="N2724" s="5" t="s">
        <v>11514</v>
      </c>
      <c r="O2724" s="5" t="s">
        <v>11515</v>
      </c>
      <c r="P2724" s="5" t="s">
        <v>11516</v>
      </c>
    </row>
    <row r="2725" ht="19" customHeight="1" spans="1:16">
      <c r="A2725" s="5">
        <v>110</v>
      </c>
      <c r="B2725" s="5" t="s">
        <v>348</v>
      </c>
      <c r="C2725" s="5" t="s">
        <v>253</v>
      </c>
      <c r="D2725" s="8" t="s">
        <v>466</v>
      </c>
      <c r="E2725" s="6">
        <v>101.5</v>
      </c>
      <c r="F2725" s="6">
        <v>102.4</v>
      </c>
      <c r="G2725" s="6">
        <v>80.4</v>
      </c>
      <c r="H2725" s="5" t="s">
        <v>120</v>
      </c>
      <c r="I2725" s="6">
        <f t="shared" si="168"/>
        <v>-0.900000000000006</v>
      </c>
      <c r="J2725" s="5" t="str">
        <f>IF(H2725="否","不适用",IF(AND(ISNUMBER(E2725),ISNUMBER(F2725)),IF(I2725&gt;规则与名单!$B$2,"是","否"),"未判定"))</f>
        <v>不适用</v>
      </c>
      <c r="K2725" s="5" t="str">
        <f t="shared" si="169"/>
        <v>非测试日纯氢</v>
      </c>
      <c r="L2725" s="6">
        <f t="shared" si="170"/>
        <v>80.4</v>
      </c>
      <c r="M2725" s="5">
        <f t="shared" si="171"/>
        <v>0</v>
      </c>
      <c r="N2725" s="5" t="s">
        <v>11517</v>
      </c>
      <c r="O2725" s="5" t="s">
        <v>11518</v>
      </c>
      <c r="P2725" s="5" t="s">
        <v>11519</v>
      </c>
    </row>
    <row r="2726" ht="19" customHeight="1" spans="1:16">
      <c r="A2726" s="5">
        <v>110</v>
      </c>
      <c r="B2726" s="5" t="s">
        <v>348</v>
      </c>
      <c r="C2726" s="5" t="s">
        <v>253</v>
      </c>
      <c r="D2726" s="8" t="s">
        <v>333</v>
      </c>
      <c r="E2726" s="6">
        <v>154.6</v>
      </c>
      <c r="F2726" s="6">
        <v>157.7</v>
      </c>
      <c r="G2726" s="6">
        <v>140.1</v>
      </c>
      <c r="H2726" s="5" t="s">
        <v>120</v>
      </c>
      <c r="I2726" s="6">
        <f t="shared" si="168"/>
        <v>-3.09999999999999</v>
      </c>
      <c r="J2726" s="5" t="str">
        <f>IF(H2726="否","不适用",IF(AND(ISNUMBER(E2726),ISNUMBER(F2726)),IF(I2726&gt;规则与名单!$B$2,"是","否"),"未判定"))</f>
        <v>不适用</v>
      </c>
      <c r="K2726" s="5" t="str">
        <f t="shared" si="169"/>
        <v>非测试日纯氢</v>
      </c>
      <c r="L2726" s="6">
        <f t="shared" si="170"/>
        <v>140.1</v>
      </c>
      <c r="M2726" s="5">
        <f t="shared" si="171"/>
        <v>0</v>
      </c>
      <c r="N2726" s="5" t="s">
        <v>11520</v>
      </c>
      <c r="O2726" s="5" t="s">
        <v>11521</v>
      </c>
      <c r="P2726" s="5" t="s">
        <v>11522</v>
      </c>
    </row>
    <row r="2727" ht="19" customHeight="1" spans="1:16">
      <c r="A2727" s="5">
        <v>110</v>
      </c>
      <c r="B2727" s="5" t="s">
        <v>348</v>
      </c>
      <c r="C2727" s="5" t="s">
        <v>253</v>
      </c>
      <c r="D2727" s="8" t="s">
        <v>175</v>
      </c>
      <c r="E2727" s="6">
        <v>132.4</v>
      </c>
      <c r="F2727" s="6">
        <v>133.7</v>
      </c>
      <c r="G2727" s="6">
        <v>132.3</v>
      </c>
      <c r="H2727" s="5" t="s">
        <v>120</v>
      </c>
      <c r="I2727" s="6">
        <f t="shared" si="168"/>
        <v>-1.29999999999998</v>
      </c>
      <c r="J2727" s="5" t="str">
        <f>IF(H2727="否","不适用",IF(AND(ISNUMBER(E2727),ISNUMBER(F2727)),IF(I2727&gt;规则与名单!$B$2,"是","否"),"未判定"))</f>
        <v>不适用</v>
      </c>
      <c r="K2727" s="5" t="str">
        <f t="shared" si="169"/>
        <v>非测试日纯氢</v>
      </c>
      <c r="L2727" s="6">
        <f t="shared" si="170"/>
        <v>132.3</v>
      </c>
      <c r="M2727" s="5">
        <f t="shared" si="171"/>
        <v>0</v>
      </c>
      <c r="N2727" s="5" t="s">
        <v>11523</v>
      </c>
      <c r="O2727" s="5" t="s">
        <v>11524</v>
      </c>
      <c r="P2727" s="5" t="s">
        <v>11525</v>
      </c>
    </row>
    <row r="2728" ht="19" customHeight="1" spans="1:16">
      <c r="A2728" s="5">
        <v>110</v>
      </c>
      <c r="B2728" s="5" t="s">
        <v>348</v>
      </c>
      <c r="C2728" s="5" t="s">
        <v>253</v>
      </c>
      <c r="D2728" s="8" t="s">
        <v>3402</v>
      </c>
      <c r="E2728" s="6">
        <v>1.4</v>
      </c>
      <c r="F2728" s="6">
        <v>1.9</v>
      </c>
      <c r="G2728" s="6">
        <v>1.4</v>
      </c>
      <c r="H2728" s="5" t="s">
        <v>120</v>
      </c>
      <c r="I2728" s="6">
        <f t="shared" si="168"/>
        <v>-0.5</v>
      </c>
      <c r="J2728" s="5" t="str">
        <f>IF(H2728="否","不适用",IF(AND(ISNUMBER(E2728),ISNUMBER(F2728)),IF(I2728&gt;规则与名单!$B$2,"是","否"),"未判定"))</f>
        <v>不适用</v>
      </c>
      <c r="K2728" s="5" t="str">
        <f t="shared" si="169"/>
        <v>非测试日纯氢</v>
      </c>
      <c r="L2728" s="6">
        <f t="shared" si="170"/>
        <v>1.4</v>
      </c>
      <c r="M2728" s="5">
        <f t="shared" si="171"/>
        <v>0</v>
      </c>
      <c r="N2728" s="5" t="s">
        <v>11526</v>
      </c>
      <c r="O2728" s="5" t="s">
        <v>11527</v>
      </c>
      <c r="P2728" s="5" t="s">
        <v>11528</v>
      </c>
    </row>
    <row r="2729" ht="19" customHeight="1" spans="1:16">
      <c r="A2729" s="5">
        <v>110</v>
      </c>
      <c r="B2729" s="5" t="s">
        <v>348</v>
      </c>
      <c r="C2729" s="5" t="s">
        <v>253</v>
      </c>
      <c r="D2729" s="8" t="s">
        <v>487</v>
      </c>
      <c r="E2729" s="6">
        <v>56.5</v>
      </c>
      <c r="F2729" s="6">
        <v>70.3</v>
      </c>
      <c r="G2729" s="6">
        <v>42.9</v>
      </c>
      <c r="H2729" s="5" t="s">
        <v>120</v>
      </c>
      <c r="I2729" s="6">
        <f t="shared" si="168"/>
        <v>-13.8</v>
      </c>
      <c r="J2729" s="5" t="str">
        <f>IF(H2729="否","不适用",IF(AND(ISNUMBER(E2729),ISNUMBER(F2729)),IF(I2729&gt;规则与名单!$B$2,"是","否"),"未判定"))</f>
        <v>不适用</v>
      </c>
      <c r="K2729" s="5" t="str">
        <f t="shared" si="169"/>
        <v>非测试日纯氢</v>
      </c>
      <c r="L2729" s="6">
        <f t="shared" si="170"/>
        <v>42.9</v>
      </c>
      <c r="M2729" s="5">
        <f t="shared" si="171"/>
        <v>0</v>
      </c>
      <c r="N2729" s="5" t="s">
        <v>11529</v>
      </c>
      <c r="O2729" s="5" t="s">
        <v>11530</v>
      </c>
      <c r="P2729" s="5" t="s">
        <v>11531</v>
      </c>
    </row>
    <row r="2730" ht="19" customHeight="1" spans="1:16">
      <c r="A2730" s="5">
        <v>110</v>
      </c>
      <c r="B2730" s="5" t="s">
        <v>348</v>
      </c>
      <c r="C2730" s="5" t="s">
        <v>253</v>
      </c>
      <c r="D2730" s="8" t="s">
        <v>121</v>
      </c>
      <c r="E2730" s="6">
        <v>239.2</v>
      </c>
      <c r="F2730" s="6">
        <v>228.3</v>
      </c>
      <c r="G2730" s="6">
        <v>198.3</v>
      </c>
      <c r="H2730" s="5" t="s">
        <v>120</v>
      </c>
      <c r="I2730" s="6">
        <f t="shared" si="168"/>
        <v>10.9</v>
      </c>
      <c r="J2730" s="5" t="str">
        <f>IF(H2730="否","不适用",IF(AND(ISNUMBER(E2730),ISNUMBER(F2730)),IF(I2730&gt;规则与名单!$B$2,"是","否"),"未判定"))</f>
        <v>不适用</v>
      </c>
      <c r="K2730" s="5" t="str">
        <f t="shared" si="169"/>
        <v>非测试日纯氢</v>
      </c>
      <c r="L2730" s="6">
        <f t="shared" si="170"/>
        <v>198.3</v>
      </c>
      <c r="M2730" s="5">
        <f t="shared" si="171"/>
        <v>0</v>
      </c>
      <c r="N2730" s="5" t="s">
        <v>11532</v>
      </c>
      <c r="O2730" s="5" t="s">
        <v>11533</v>
      </c>
      <c r="P2730" s="5" t="s">
        <v>11534</v>
      </c>
    </row>
    <row r="2731" ht="19" customHeight="1" spans="1:16">
      <c r="A2731" s="5">
        <v>110</v>
      </c>
      <c r="B2731" s="5" t="s">
        <v>348</v>
      </c>
      <c r="C2731" s="5" t="s">
        <v>253</v>
      </c>
      <c r="D2731" s="8" t="s">
        <v>170</v>
      </c>
      <c r="E2731" s="6">
        <v>199.1</v>
      </c>
      <c r="F2731" s="6">
        <v>200.6</v>
      </c>
      <c r="G2731" s="6">
        <v>182.4</v>
      </c>
      <c r="H2731" s="5" t="s">
        <v>120</v>
      </c>
      <c r="I2731" s="6">
        <f t="shared" si="168"/>
        <v>-1.5</v>
      </c>
      <c r="J2731" s="5" t="str">
        <f>IF(H2731="否","不适用",IF(AND(ISNUMBER(E2731),ISNUMBER(F2731)),IF(I2731&gt;规则与名单!$B$2,"是","否"),"未判定"))</f>
        <v>不适用</v>
      </c>
      <c r="K2731" s="5" t="str">
        <f t="shared" si="169"/>
        <v>非测试日纯氢</v>
      </c>
      <c r="L2731" s="6">
        <f t="shared" si="170"/>
        <v>182.4</v>
      </c>
      <c r="M2731" s="5">
        <f t="shared" si="171"/>
        <v>0</v>
      </c>
      <c r="N2731" s="5" t="s">
        <v>11535</v>
      </c>
      <c r="O2731" s="5" t="s">
        <v>11536</v>
      </c>
      <c r="P2731" s="5" t="s">
        <v>11537</v>
      </c>
    </row>
    <row r="2732" ht="19" customHeight="1" spans="1:16">
      <c r="A2732" s="5">
        <v>110</v>
      </c>
      <c r="B2732" s="5" t="s">
        <v>348</v>
      </c>
      <c r="C2732" s="5" t="s">
        <v>253</v>
      </c>
      <c r="D2732" s="8" t="s">
        <v>644</v>
      </c>
      <c r="E2732" s="6">
        <v>183.9</v>
      </c>
      <c r="F2732" s="6">
        <v>185.9</v>
      </c>
      <c r="G2732" s="6">
        <v>181.5</v>
      </c>
      <c r="H2732" s="5" t="s">
        <v>120</v>
      </c>
      <c r="I2732" s="6">
        <f t="shared" si="168"/>
        <v>-2</v>
      </c>
      <c r="J2732" s="5" t="str">
        <f>IF(H2732="否","不适用",IF(AND(ISNUMBER(E2732),ISNUMBER(F2732)),IF(I2732&gt;规则与名单!$B$2,"是","否"),"未判定"))</f>
        <v>不适用</v>
      </c>
      <c r="K2732" s="5" t="str">
        <f t="shared" si="169"/>
        <v>非测试日纯氢</v>
      </c>
      <c r="L2732" s="6">
        <f t="shared" si="170"/>
        <v>181.5</v>
      </c>
      <c r="M2732" s="5">
        <f t="shared" si="171"/>
        <v>0</v>
      </c>
      <c r="N2732" s="5" t="s">
        <v>11538</v>
      </c>
      <c r="O2732" s="5" t="s">
        <v>11539</v>
      </c>
      <c r="P2732" s="5" t="s">
        <v>11540</v>
      </c>
    </row>
    <row r="2733" ht="19" customHeight="1" spans="1:16">
      <c r="A2733" s="5">
        <v>110</v>
      </c>
      <c r="B2733" s="5" t="s">
        <v>348</v>
      </c>
      <c r="C2733" s="5" t="s">
        <v>253</v>
      </c>
      <c r="D2733" s="8" t="s">
        <v>3418</v>
      </c>
      <c r="E2733" s="6">
        <v>493.9</v>
      </c>
      <c r="F2733" s="6">
        <v>496.8</v>
      </c>
      <c r="G2733" s="6">
        <v>493.9</v>
      </c>
      <c r="H2733" s="5" t="s">
        <v>120</v>
      </c>
      <c r="I2733" s="6">
        <f t="shared" si="168"/>
        <v>-2.90000000000003</v>
      </c>
      <c r="J2733" s="5" t="str">
        <f>IF(H2733="否","不适用",IF(AND(ISNUMBER(E2733),ISNUMBER(F2733)),IF(I2733&gt;规则与名单!$B$2,"是","否"),"未判定"))</f>
        <v>不适用</v>
      </c>
      <c r="K2733" s="5" t="str">
        <f t="shared" si="169"/>
        <v>非测试日纯氢</v>
      </c>
      <c r="L2733" s="6">
        <f t="shared" si="170"/>
        <v>493.9</v>
      </c>
      <c r="M2733" s="5">
        <f t="shared" si="171"/>
        <v>0</v>
      </c>
      <c r="N2733" s="5" t="s">
        <v>11541</v>
      </c>
      <c r="O2733" s="5" t="s">
        <v>11542</v>
      </c>
      <c r="P2733" s="5" t="s">
        <v>11543</v>
      </c>
    </row>
    <row r="2734" ht="19" customHeight="1" spans="1:16">
      <c r="A2734" s="5">
        <v>110</v>
      </c>
      <c r="B2734" s="5" t="s">
        <v>348</v>
      </c>
      <c r="C2734" s="5" t="s">
        <v>253</v>
      </c>
      <c r="D2734" s="8" t="s">
        <v>3422</v>
      </c>
      <c r="E2734" s="6">
        <v>142.2</v>
      </c>
      <c r="F2734" s="6">
        <v>142.7</v>
      </c>
      <c r="G2734" s="6">
        <v>78.3</v>
      </c>
      <c r="H2734" s="5" t="s">
        <v>120</v>
      </c>
      <c r="I2734" s="6">
        <f t="shared" si="168"/>
        <v>-0.5</v>
      </c>
      <c r="J2734" s="5" t="str">
        <f>IF(H2734="否","不适用",IF(AND(ISNUMBER(E2734),ISNUMBER(F2734)),IF(I2734&gt;规则与名单!$B$2,"是","否"),"未判定"))</f>
        <v>不适用</v>
      </c>
      <c r="K2734" s="5" t="str">
        <f t="shared" si="169"/>
        <v>非测试日纯氢</v>
      </c>
      <c r="L2734" s="6">
        <f t="shared" si="170"/>
        <v>78.3</v>
      </c>
      <c r="M2734" s="5">
        <f t="shared" si="171"/>
        <v>0</v>
      </c>
      <c r="N2734" s="5" t="s">
        <v>11544</v>
      </c>
      <c r="O2734" s="5" t="s">
        <v>11545</v>
      </c>
      <c r="P2734" s="5" t="s">
        <v>11546</v>
      </c>
    </row>
    <row r="2735" ht="19" customHeight="1" spans="1:16">
      <c r="A2735" s="5">
        <v>110</v>
      </c>
      <c r="B2735" s="5" t="s">
        <v>348</v>
      </c>
      <c r="C2735" s="5" t="s">
        <v>253</v>
      </c>
      <c r="D2735" s="8" t="s">
        <v>336</v>
      </c>
      <c r="E2735" s="6"/>
      <c r="F2735" s="6">
        <v>0</v>
      </c>
      <c r="G2735" s="6"/>
      <c r="H2735" s="5" t="s">
        <v>120</v>
      </c>
      <c r="I2735" s="6" t="str">
        <f t="shared" si="168"/>
        <v/>
      </c>
      <c r="J2735" s="5" t="str">
        <f>IF(H2735="否","不适用",IF(AND(ISNUMBER(E2735),ISNUMBER(F2735)),IF(I2735&gt;规则与名单!$B$2,"是","否"),"未判定"))</f>
        <v>不适用</v>
      </c>
      <c r="K2735" s="5" t="str">
        <f t="shared" si="169"/>
        <v>缺失</v>
      </c>
      <c r="L2735" s="6" t="str">
        <f t="shared" si="170"/>
        <v/>
      </c>
      <c r="M2735" s="5">
        <f t="shared" si="171"/>
        <v>1</v>
      </c>
      <c r="N2735" s="5" t="s">
        <v>11547</v>
      </c>
      <c r="O2735" s="5" t="s">
        <v>11548</v>
      </c>
      <c r="P2735" s="5" t="s">
        <v>11549</v>
      </c>
    </row>
    <row r="2736" ht="19" customHeight="1" spans="1:16">
      <c r="A2736" s="5">
        <v>110</v>
      </c>
      <c r="B2736" s="5" t="s">
        <v>348</v>
      </c>
      <c r="C2736" s="5" t="s">
        <v>253</v>
      </c>
      <c r="D2736" s="8" t="s">
        <v>653</v>
      </c>
      <c r="E2736" s="6">
        <v>163.3</v>
      </c>
      <c r="F2736" s="6">
        <v>163.5</v>
      </c>
      <c r="G2736" s="6">
        <v>129.3</v>
      </c>
      <c r="H2736" s="5" t="s">
        <v>120</v>
      </c>
      <c r="I2736" s="6">
        <f t="shared" si="168"/>
        <v>-0.199999999999989</v>
      </c>
      <c r="J2736" s="5" t="str">
        <f>IF(H2736="否","不适用",IF(AND(ISNUMBER(E2736),ISNUMBER(F2736)),IF(I2736&gt;规则与名单!$B$2,"是","否"),"未判定"))</f>
        <v>不适用</v>
      </c>
      <c r="K2736" s="5" t="str">
        <f t="shared" si="169"/>
        <v>非测试日纯氢</v>
      </c>
      <c r="L2736" s="6">
        <f t="shared" si="170"/>
        <v>129.3</v>
      </c>
      <c r="M2736" s="5">
        <f t="shared" si="171"/>
        <v>0</v>
      </c>
      <c r="N2736" s="5" t="s">
        <v>11550</v>
      </c>
      <c r="O2736" s="5" t="s">
        <v>11551</v>
      </c>
      <c r="P2736" s="5" t="s">
        <v>11552</v>
      </c>
    </row>
    <row r="2737" ht="19" customHeight="1" spans="1:16">
      <c r="A2737" s="5">
        <v>110</v>
      </c>
      <c r="B2737" s="5" t="s">
        <v>348</v>
      </c>
      <c r="C2737" s="5" t="s">
        <v>253</v>
      </c>
      <c r="D2737" s="8" t="s">
        <v>140</v>
      </c>
      <c r="E2737" s="6">
        <v>251.2</v>
      </c>
      <c r="F2737" s="6">
        <v>251.8</v>
      </c>
      <c r="G2737" s="6">
        <v>251.2</v>
      </c>
      <c r="H2737" s="5" t="s">
        <v>120</v>
      </c>
      <c r="I2737" s="6">
        <f t="shared" si="168"/>
        <v>-0.600000000000023</v>
      </c>
      <c r="J2737" s="5" t="str">
        <f>IF(H2737="否","不适用",IF(AND(ISNUMBER(E2737),ISNUMBER(F2737)),IF(I2737&gt;规则与名单!$B$2,"是","否"),"未判定"))</f>
        <v>不适用</v>
      </c>
      <c r="K2737" s="5" t="str">
        <f t="shared" si="169"/>
        <v>非测试日纯氢</v>
      </c>
      <c r="L2737" s="6">
        <f t="shared" si="170"/>
        <v>251.2</v>
      </c>
      <c r="M2737" s="5">
        <f t="shared" si="171"/>
        <v>0</v>
      </c>
      <c r="N2737" s="5" t="s">
        <v>11553</v>
      </c>
      <c r="O2737" s="5" t="s">
        <v>11554</v>
      </c>
      <c r="P2737" s="5" t="s">
        <v>11555</v>
      </c>
    </row>
    <row r="2738" ht="19" customHeight="1" spans="1:16">
      <c r="A2738" s="5">
        <v>110</v>
      </c>
      <c r="B2738" s="5" t="s">
        <v>348</v>
      </c>
      <c r="C2738" s="5" t="s">
        <v>253</v>
      </c>
      <c r="D2738" s="8" t="s">
        <v>115</v>
      </c>
      <c r="E2738" s="6">
        <v>145.5</v>
      </c>
      <c r="F2738" s="6">
        <v>147.6</v>
      </c>
      <c r="G2738" s="6">
        <v>145.5</v>
      </c>
      <c r="H2738" s="5" t="s">
        <v>120</v>
      </c>
      <c r="I2738" s="6">
        <f t="shared" si="168"/>
        <v>-2.09999999999999</v>
      </c>
      <c r="J2738" s="5" t="str">
        <f>IF(H2738="否","不适用",IF(AND(ISNUMBER(E2738),ISNUMBER(F2738)),IF(I2738&gt;规则与名单!$B$2,"是","否"),"未判定"))</f>
        <v>不适用</v>
      </c>
      <c r="K2738" s="5" t="str">
        <f t="shared" si="169"/>
        <v>非测试日纯氢</v>
      </c>
      <c r="L2738" s="6">
        <f t="shared" si="170"/>
        <v>145.5</v>
      </c>
      <c r="M2738" s="5">
        <f t="shared" si="171"/>
        <v>0</v>
      </c>
      <c r="N2738" s="5" t="s">
        <v>11556</v>
      </c>
      <c r="O2738" s="5" t="s">
        <v>11557</v>
      </c>
      <c r="P2738" s="5" t="s">
        <v>11558</v>
      </c>
    </row>
    <row r="2739" ht="19" customHeight="1" spans="1:16">
      <c r="A2739" s="5">
        <v>111</v>
      </c>
      <c r="B2739" s="5" t="s">
        <v>351</v>
      </c>
      <c r="C2739" s="5" t="s">
        <v>52</v>
      </c>
      <c r="D2739" s="8" t="s">
        <v>114</v>
      </c>
      <c r="E2739" s="6">
        <v>260.9</v>
      </c>
      <c r="F2739" s="6">
        <v>246.3</v>
      </c>
      <c r="G2739" s="6">
        <v>260.4</v>
      </c>
      <c r="H2739" s="5" t="s">
        <v>120</v>
      </c>
      <c r="I2739" s="6">
        <f t="shared" si="168"/>
        <v>14.6</v>
      </c>
      <c r="J2739" s="5" t="str">
        <f>IF(H2739="否","不适用",IF(AND(ISNUMBER(E2739),ISNUMBER(F2739)),IF(I2739&gt;规则与名单!$B$2,"是","否"),"未判定"))</f>
        <v>不适用</v>
      </c>
      <c r="K2739" s="5" t="str">
        <f t="shared" si="169"/>
        <v>非测试日纯氢</v>
      </c>
      <c r="L2739" s="6">
        <f t="shared" si="170"/>
        <v>260.4</v>
      </c>
      <c r="M2739" s="5">
        <f t="shared" si="171"/>
        <v>0</v>
      </c>
      <c r="N2739" s="5" t="s">
        <v>11559</v>
      </c>
      <c r="O2739" s="5" t="s">
        <v>11560</v>
      </c>
      <c r="P2739" s="5" t="s">
        <v>11561</v>
      </c>
    </row>
    <row r="2740" ht="19" customHeight="1" spans="1:16">
      <c r="A2740" s="5">
        <v>111</v>
      </c>
      <c r="B2740" s="5" t="s">
        <v>351</v>
      </c>
      <c r="C2740" s="5" t="s">
        <v>52</v>
      </c>
      <c r="D2740" s="8" t="s">
        <v>605</v>
      </c>
      <c r="E2740" s="6">
        <v>260.2</v>
      </c>
      <c r="F2740" s="6">
        <v>245.3</v>
      </c>
      <c r="G2740" s="6">
        <v>259.2</v>
      </c>
      <c r="H2740" s="5" t="s">
        <v>120</v>
      </c>
      <c r="I2740" s="6">
        <f t="shared" si="168"/>
        <v>14.9</v>
      </c>
      <c r="J2740" s="5" t="str">
        <f>IF(H2740="否","不适用",IF(AND(ISNUMBER(E2740),ISNUMBER(F2740)),IF(I2740&gt;规则与名单!$B$2,"是","否"),"未判定"))</f>
        <v>不适用</v>
      </c>
      <c r="K2740" s="5" t="str">
        <f t="shared" si="169"/>
        <v>非测试日纯氢</v>
      </c>
      <c r="L2740" s="6">
        <f t="shared" si="170"/>
        <v>259.2</v>
      </c>
      <c r="M2740" s="5">
        <f t="shared" si="171"/>
        <v>0</v>
      </c>
      <c r="N2740" s="5" t="s">
        <v>11562</v>
      </c>
      <c r="O2740" s="5" t="s">
        <v>11563</v>
      </c>
      <c r="P2740" s="5" t="s">
        <v>11564</v>
      </c>
    </row>
    <row r="2741" ht="19" customHeight="1" spans="1:16">
      <c r="A2741" s="5">
        <v>111</v>
      </c>
      <c r="B2741" s="5" t="s">
        <v>351</v>
      </c>
      <c r="C2741" s="5" t="s">
        <v>52</v>
      </c>
      <c r="D2741" s="8" t="s">
        <v>186</v>
      </c>
      <c r="E2741" s="6">
        <v>301.9</v>
      </c>
      <c r="F2741" s="6">
        <v>283.9</v>
      </c>
      <c r="G2741" s="6">
        <v>301.4</v>
      </c>
      <c r="H2741" s="5" t="s">
        <v>120</v>
      </c>
      <c r="I2741" s="6">
        <f t="shared" si="168"/>
        <v>18</v>
      </c>
      <c r="J2741" s="5" t="str">
        <f>IF(H2741="否","不适用",IF(AND(ISNUMBER(E2741),ISNUMBER(F2741)),IF(I2741&gt;规则与名单!$B$2,"是","否"),"未判定"))</f>
        <v>不适用</v>
      </c>
      <c r="K2741" s="5" t="str">
        <f t="shared" si="169"/>
        <v>非测试日纯氢</v>
      </c>
      <c r="L2741" s="6">
        <f t="shared" si="170"/>
        <v>301.4</v>
      </c>
      <c r="M2741" s="5">
        <f t="shared" si="171"/>
        <v>0</v>
      </c>
      <c r="N2741" s="5" t="s">
        <v>11565</v>
      </c>
      <c r="O2741" s="5" t="s">
        <v>11566</v>
      </c>
      <c r="P2741" s="5" t="s">
        <v>11567</v>
      </c>
    </row>
    <row r="2742" ht="19" customHeight="1" spans="1:16">
      <c r="A2742" s="5">
        <v>111</v>
      </c>
      <c r="B2742" s="5" t="s">
        <v>351</v>
      </c>
      <c r="C2742" s="5" t="s">
        <v>52</v>
      </c>
      <c r="D2742" s="8" t="s">
        <v>165</v>
      </c>
      <c r="E2742" s="6">
        <v>292.1</v>
      </c>
      <c r="F2742" s="6">
        <v>274.8</v>
      </c>
      <c r="G2742" s="6">
        <v>290.8</v>
      </c>
      <c r="H2742" s="5" t="s">
        <v>120</v>
      </c>
      <c r="I2742" s="6">
        <f t="shared" si="168"/>
        <v>17.3</v>
      </c>
      <c r="J2742" s="5" t="str">
        <f>IF(H2742="否","不适用",IF(AND(ISNUMBER(E2742),ISNUMBER(F2742)),IF(I2742&gt;规则与名单!$B$2,"是","否"),"未判定"))</f>
        <v>不适用</v>
      </c>
      <c r="K2742" s="5" t="str">
        <f t="shared" si="169"/>
        <v>非测试日纯氢</v>
      </c>
      <c r="L2742" s="6">
        <f t="shared" si="170"/>
        <v>290.8</v>
      </c>
      <c r="M2742" s="5">
        <f t="shared" si="171"/>
        <v>0</v>
      </c>
      <c r="N2742" s="5" t="s">
        <v>11568</v>
      </c>
      <c r="O2742" s="5" t="s">
        <v>11569</v>
      </c>
      <c r="P2742" s="5" t="s">
        <v>11570</v>
      </c>
    </row>
    <row r="2743" ht="19" customHeight="1" spans="1:16">
      <c r="A2743" s="5">
        <v>111</v>
      </c>
      <c r="B2743" s="5" t="s">
        <v>351</v>
      </c>
      <c r="C2743" s="5" t="s">
        <v>52</v>
      </c>
      <c r="D2743" s="8" t="s">
        <v>151</v>
      </c>
      <c r="E2743" s="6">
        <v>181.9</v>
      </c>
      <c r="F2743" s="6">
        <v>264.4</v>
      </c>
      <c r="G2743" s="6">
        <v>281.8</v>
      </c>
      <c r="H2743" s="5" t="s">
        <v>120</v>
      </c>
      <c r="I2743" s="6">
        <f t="shared" si="168"/>
        <v>-82.5</v>
      </c>
      <c r="J2743" s="5" t="str">
        <f>IF(H2743="否","不适用",IF(AND(ISNUMBER(E2743),ISNUMBER(F2743)),IF(I2743&gt;规则与名单!$B$2,"是","否"),"未判定"))</f>
        <v>不适用</v>
      </c>
      <c r="K2743" s="5" t="str">
        <f t="shared" si="169"/>
        <v>非测试日纯氢</v>
      </c>
      <c r="L2743" s="6">
        <f t="shared" si="170"/>
        <v>281.8</v>
      </c>
      <c r="M2743" s="5">
        <f t="shared" si="171"/>
        <v>0</v>
      </c>
      <c r="N2743" s="5" t="s">
        <v>11571</v>
      </c>
      <c r="O2743" s="5" t="s">
        <v>11572</v>
      </c>
      <c r="P2743" s="5" t="s">
        <v>11573</v>
      </c>
    </row>
    <row r="2744" ht="19" customHeight="1" spans="1:16">
      <c r="A2744" s="5">
        <v>111</v>
      </c>
      <c r="B2744" s="5" t="s">
        <v>351</v>
      </c>
      <c r="C2744" s="5" t="s">
        <v>52</v>
      </c>
      <c r="D2744" s="8" t="s">
        <v>3358</v>
      </c>
      <c r="E2744" s="6"/>
      <c r="F2744" s="6">
        <v>0</v>
      </c>
      <c r="G2744" s="6"/>
      <c r="H2744" s="5" t="s">
        <v>120</v>
      </c>
      <c r="I2744" s="6" t="str">
        <f t="shared" si="168"/>
        <v/>
      </c>
      <c r="J2744" s="5" t="str">
        <f>IF(H2744="否","不适用",IF(AND(ISNUMBER(E2744),ISNUMBER(F2744)),IF(I2744&gt;规则与名单!$B$2,"是","否"),"未判定"))</f>
        <v>不适用</v>
      </c>
      <c r="K2744" s="5" t="str">
        <f t="shared" si="169"/>
        <v>缺失</v>
      </c>
      <c r="L2744" s="6" t="str">
        <f t="shared" si="170"/>
        <v/>
      </c>
      <c r="M2744" s="5">
        <f t="shared" si="171"/>
        <v>1</v>
      </c>
      <c r="N2744" s="5" t="s">
        <v>11574</v>
      </c>
      <c r="O2744" s="5" t="s">
        <v>11575</v>
      </c>
      <c r="P2744" s="5" t="s">
        <v>11576</v>
      </c>
    </row>
    <row r="2745" ht="19" customHeight="1" spans="1:16">
      <c r="A2745" s="5">
        <v>111</v>
      </c>
      <c r="B2745" s="5" t="s">
        <v>351</v>
      </c>
      <c r="C2745" s="5" t="s">
        <v>52</v>
      </c>
      <c r="D2745" s="8" t="s">
        <v>272</v>
      </c>
      <c r="E2745" s="6">
        <v>362.9</v>
      </c>
      <c r="F2745" s="6">
        <v>246.2</v>
      </c>
      <c r="G2745" s="6">
        <v>249.7</v>
      </c>
      <c r="H2745" s="5" t="s">
        <v>120</v>
      </c>
      <c r="I2745" s="6">
        <f t="shared" si="168"/>
        <v>116.7</v>
      </c>
      <c r="J2745" s="5" t="str">
        <f>IF(H2745="否","不适用",IF(AND(ISNUMBER(E2745),ISNUMBER(F2745)),IF(I2745&gt;规则与名单!$B$2,"是","否"),"未判定"))</f>
        <v>不适用</v>
      </c>
      <c r="K2745" s="5" t="str">
        <f t="shared" si="169"/>
        <v>非测试日纯氢</v>
      </c>
      <c r="L2745" s="6">
        <f t="shared" si="170"/>
        <v>249.7</v>
      </c>
      <c r="M2745" s="5">
        <f t="shared" si="171"/>
        <v>0</v>
      </c>
      <c r="N2745" s="5" t="s">
        <v>11577</v>
      </c>
      <c r="O2745" s="5" t="s">
        <v>11578</v>
      </c>
      <c r="P2745" s="5" t="s">
        <v>11579</v>
      </c>
    </row>
    <row r="2746" ht="19" customHeight="1" spans="1:16">
      <c r="A2746" s="5">
        <v>111</v>
      </c>
      <c r="B2746" s="5" t="s">
        <v>351</v>
      </c>
      <c r="C2746" s="5" t="s">
        <v>52</v>
      </c>
      <c r="D2746" s="8" t="s">
        <v>506</v>
      </c>
      <c r="E2746" s="6">
        <v>229.2</v>
      </c>
      <c r="F2746" s="6">
        <v>215.5</v>
      </c>
      <c r="G2746" s="6">
        <v>223.8</v>
      </c>
      <c r="H2746" s="5" t="s">
        <v>120</v>
      </c>
      <c r="I2746" s="6">
        <f t="shared" si="168"/>
        <v>13.7</v>
      </c>
      <c r="J2746" s="5" t="str">
        <f>IF(H2746="否","不适用",IF(AND(ISNUMBER(E2746),ISNUMBER(F2746)),IF(I2746&gt;规则与名单!$B$2,"是","否"),"未判定"))</f>
        <v>不适用</v>
      </c>
      <c r="K2746" s="5" t="str">
        <f t="shared" si="169"/>
        <v>非测试日纯氢</v>
      </c>
      <c r="L2746" s="6">
        <f t="shared" si="170"/>
        <v>223.8</v>
      </c>
      <c r="M2746" s="5">
        <f t="shared" si="171"/>
        <v>0</v>
      </c>
      <c r="N2746" s="5" t="s">
        <v>11580</v>
      </c>
      <c r="O2746" s="5" t="s">
        <v>11581</v>
      </c>
      <c r="P2746" s="5" t="s">
        <v>11582</v>
      </c>
    </row>
    <row r="2747" ht="19" customHeight="1" spans="1:16">
      <c r="A2747" s="5">
        <v>111</v>
      </c>
      <c r="B2747" s="5" t="s">
        <v>351</v>
      </c>
      <c r="C2747" s="5" t="s">
        <v>52</v>
      </c>
      <c r="D2747" s="8" t="s">
        <v>673</v>
      </c>
      <c r="E2747" s="6">
        <v>265.7</v>
      </c>
      <c r="F2747" s="6">
        <v>250.4</v>
      </c>
      <c r="G2747" s="6">
        <v>260.3</v>
      </c>
      <c r="H2747" s="5" t="s">
        <v>120</v>
      </c>
      <c r="I2747" s="6">
        <f t="shared" si="168"/>
        <v>15.3</v>
      </c>
      <c r="J2747" s="5" t="str">
        <f>IF(H2747="否","不适用",IF(AND(ISNUMBER(E2747),ISNUMBER(F2747)),IF(I2747&gt;规则与名单!$B$2,"是","否"),"未判定"))</f>
        <v>不适用</v>
      </c>
      <c r="K2747" s="5" t="str">
        <f t="shared" si="169"/>
        <v>非测试日纯氢</v>
      </c>
      <c r="L2747" s="6">
        <f t="shared" si="170"/>
        <v>260.3</v>
      </c>
      <c r="M2747" s="5">
        <f t="shared" si="171"/>
        <v>0</v>
      </c>
      <c r="N2747" s="5" t="s">
        <v>11583</v>
      </c>
      <c r="O2747" s="5" t="s">
        <v>11584</v>
      </c>
      <c r="P2747" s="5" t="s">
        <v>11585</v>
      </c>
    </row>
    <row r="2748" ht="19" customHeight="1" spans="1:16">
      <c r="A2748" s="5">
        <v>111</v>
      </c>
      <c r="B2748" s="5" t="s">
        <v>351</v>
      </c>
      <c r="C2748" s="5" t="s">
        <v>52</v>
      </c>
      <c r="D2748" s="8" t="s">
        <v>183</v>
      </c>
      <c r="E2748" s="6">
        <v>268.2</v>
      </c>
      <c r="F2748" s="6">
        <v>251.9</v>
      </c>
      <c r="G2748" s="6">
        <v>267.3</v>
      </c>
      <c r="H2748" s="5" t="s">
        <v>120</v>
      </c>
      <c r="I2748" s="6">
        <f t="shared" si="168"/>
        <v>16.3</v>
      </c>
      <c r="J2748" s="5" t="str">
        <f>IF(H2748="否","不适用",IF(AND(ISNUMBER(E2748),ISNUMBER(F2748)),IF(I2748&gt;规则与名单!$B$2,"是","否"),"未判定"))</f>
        <v>不适用</v>
      </c>
      <c r="K2748" s="5" t="str">
        <f t="shared" si="169"/>
        <v>非测试日纯氢</v>
      </c>
      <c r="L2748" s="6">
        <f t="shared" si="170"/>
        <v>267.3</v>
      </c>
      <c r="M2748" s="5">
        <f t="shared" si="171"/>
        <v>0</v>
      </c>
      <c r="N2748" s="5" t="s">
        <v>11586</v>
      </c>
      <c r="O2748" s="5" t="s">
        <v>11587</v>
      </c>
      <c r="P2748" s="5" t="s">
        <v>11588</v>
      </c>
    </row>
    <row r="2749" ht="19" customHeight="1" spans="1:16">
      <c r="A2749" s="5">
        <v>111</v>
      </c>
      <c r="B2749" s="5" t="s">
        <v>351</v>
      </c>
      <c r="C2749" s="5" t="s">
        <v>52</v>
      </c>
      <c r="D2749" s="8" t="s">
        <v>431</v>
      </c>
      <c r="E2749" s="6">
        <v>286.7</v>
      </c>
      <c r="F2749" s="6">
        <v>270.2</v>
      </c>
      <c r="G2749" s="6">
        <v>285.8</v>
      </c>
      <c r="H2749" s="5" t="s">
        <v>120</v>
      </c>
      <c r="I2749" s="6">
        <f t="shared" si="168"/>
        <v>16.5</v>
      </c>
      <c r="J2749" s="5" t="str">
        <f>IF(H2749="否","不适用",IF(AND(ISNUMBER(E2749),ISNUMBER(F2749)),IF(I2749&gt;规则与名单!$B$2,"是","否"),"未判定"))</f>
        <v>不适用</v>
      </c>
      <c r="K2749" s="5" t="str">
        <f t="shared" si="169"/>
        <v>非测试日纯氢</v>
      </c>
      <c r="L2749" s="6">
        <f t="shared" si="170"/>
        <v>285.8</v>
      </c>
      <c r="M2749" s="5">
        <f t="shared" si="171"/>
        <v>0</v>
      </c>
      <c r="N2749" s="5" t="s">
        <v>11589</v>
      </c>
      <c r="O2749" s="5" t="s">
        <v>11590</v>
      </c>
      <c r="P2749" s="5" t="s">
        <v>11591</v>
      </c>
    </row>
    <row r="2750" ht="19" customHeight="1" spans="1:16">
      <c r="A2750" s="5">
        <v>111</v>
      </c>
      <c r="B2750" s="5" t="s">
        <v>351</v>
      </c>
      <c r="C2750" s="5" t="s">
        <v>52</v>
      </c>
      <c r="D2750" s="8" t="s">
        <v>3377</v>
      </c>
      <c r="E2750" s="6">
        <v>1.3</v>
      </c>
      <c r="F2750" s="6">
        <v>1.4</v>
      </c>
      <c r="G2750" s="6">
        <v>1.4</v>
      </c>
      <c r="H2750" s="5" t="s">
        <v>120</v>
      </c>
      <c r="I2750" s="6">
        <f t="shared" si="168"/>
        <v>-0.0999999999999999</v>
      </c>
      <c r="J2750" s="5" t="str">
        <f>IF(H2750="否","不适用",IF(AND(ISNUMBER(E2750),ISNUMBER(F2750)),IF(I2750&gt;规则与名单!$B$2,"是","否"),"未判定"))</f>
        <v>不适用</v>
      </c>
      <c r="K2750" s="5" t="str">
        <f t="shared" si="169"/>
        <v>非测试日纯氢</v>
      </c>
      <c r="L2750" s="6">
        <f t="shared" si="170"/>
        <v>1.4</v>
      </c>
      <c r="M2750" s="5">
        <f t="shared" si="171"/>
        <v>0</v>
      </c>
      <c r="N2750" s="5" t="s">
        <v>11592</v>
      </c>
      <c r="O2750" s="5" t="s">
        <v>11593</v>
      </c>
      <c r="P2750" s="5" t="s">
        <v>11594</v>
      </c>
    </row>
    <row r="2751" ht="19" customHeight="1" spans="1:16">
      <c r="A2751" s="5">
        <v>111</v>
      </c>
      <c r="B2751" s="5" t="s">
        <v>351</v>
      </c>
      <c r="C2751" s="5" t="s">
        <v>52</v>
      </c>
      <c r="D2751" s="8" t="s">
        <v>407</v>
      </c>
      <c r="E2751" s="6"/>
      <c r="F2751" s="6">
        <v>0</v>
      </c>
      <c r="G2751" s="6"/>
      <c r="H2751" s="5" t="s">
        <v>120</v>
      </c>
      <c r="I2751" s="6" t="str">
        <f t="shared" si="168"/>
        <v/>
      </c>
      <c r="J2751" s="5" t="str">
        <f>IF(H2751="否","不适用",IF(AND(ISNUMBER(E2751),ISNUMBER(F2751)),IF(I2751&gt;规则与名单!$B$2,"是","否"),"未判定"))</f>
        <v>不适用</v>
      </c>
      <c r="K2751" s="5" t="str">
        <f t="shared" si="169"/>
        <v>缺失</v>
      </c>
      <c r="L2751" s="6" t="str">
        <f t="shared" si="170"/>
        <v/>
      </c>
      <c r="M2751" s="5">
        <f t="shared" si="171"/>
        <v>1</v>
      </c>
      <c r="N2751" s="5" t="s">
        <v>11595</v>
      </c>
      <c r="O2751" s="5" t="s">
        <v>11596</v>
      </c>
      <c r="P2751" s="5" t="s">
        <v>11597</v>
      </c>
    </row>
    <row r="2752" ht="19" customHeight="1" spans="1:16">
      <c r="A2752" s="5">
        <v>111</v>
      </c>
      <c r="B2752" s="5" t="s">
        <v>351</v>
      </c>
      <c r="C2752" s="5" t="s">
        <v>52</v>
      </c>
      <c r="D2752" s="8" t="s">
        <v>411</v>
      </c>
      <c r="E2752" s="6">
        <v>279.6</v>
      </c>
      <c r="F2752" s="6">
        <v>262.9</v>
      </c>
      <c r="G2752" s="6">
        <v>279.1</v>
      </c>
      <c r="H2752" s="5" t="s">
        <v>120</v>
      </c>
      <c r="I2752" s="6">
        <f t="shared" si="168"/>
        <v>16.7</v>
      </c>
      <c r="J2752" s="5" t="str">
        <f>IF(H2752="否","不适用",IF(AND(ISNUMBER(E2752),ISNUMBER(F2752)),IF(I2752&gt;规则与名单!$B$2,"是","否"),"未判定"))</f>
        <v>不适用</v>
      </c>
      <c r="K2752" s="5" t="str">
        <f t="shared" si="169"/>
        <v>非测试日纯氢</v>
      </c>
      <c r="L2752" s="6">
        <f t="shared" si="170"/>
        <v>279.1</v>
      </c>
      <c r="M2752" s="5">
        <f t="shared" si="171"/>
        <v>0</v>
      </c>
      <c r="N2752" s="5" t="s">
        <v>11598</v>
      </c>
      <c r="O2752" s="5" t="s">
        <v>11599</v>
      </c>
      <c r="P2752" s="5" t="s">
        <v>11600</v>
      </c>
    </row>
    <row r="2753" ht="19" customHeight="1" spans="1:16">
      <c r="A2753" s="5">
        <v>111</v>
      </c>
      <c r="B2753" s="5" t="s">
        <v>351</v>
      </c>
      <c r="C2753" s="5" t="s">
        <v>52</v>
      </c>
      <c r="D2753" s="8" t="s">
        <v>251</v>
      </c>
      <c r="E2753" s="6">
        <v>314.8</v>
      </c>
      <c r="F2753" s="6">
        <v>296.6</v>
      </c>
      <c r="G2753" s="6">
        <v>314.3</v>
      </c>
      <c r="H2753" s="5" t="s">
        <v>120</v>
      </c>
      <c r="I2753" s="6">
        <f t="shared" si="168"/>
        <v>18.2</v>
      </c>
      <c r="J2753" s="5" t="str">
        <f>IF(H2753="否","不适用",IF(AND(ISNUMBER(E2753),ISNUMBER(F2753)),IF(I2753&gt;规则与名单!$B$2,"是","否"),"未判定"))</f>
        <v>不适用</v>
      </c>
      <c r="K2753" s="5" t="str">
        <f t="shared" si="169"/>
        <v>非测试日纯氢</v>
      </c>
      <c r="L2753" s="6">
        <f t="shared" si="170"/>
        <v>314.3</v>
      </c>
      <c r="M2753" s="5">
        <f t="shared" si="171"/>
        <v>0</v>
      </c>
      <c r="N2753" s="5" t="s">
        <v>11601</v>
      </c>
      <c r="O2753" s="5" t="s">
        <v>11602</v>
      </c>
      <c r="P2753" s="5" t="s">
        <v>11603</v>
      </c>
    </row>
    <row r="2754" ht="19" customHeight="1" spans="1:16">
      <c r="A2754" s="5">
        <v>111</v>
      </c>
      <c r="B2754" s="5" t="s">
        <v>351</v>
      </c>
      <c r="C2754" s="5" t="s">
        <v>52</v>
      </c>
      <c r="D2754" s="8" t="s">
        <v>472</v>
      </c>
      <c r="E2754" s="6">
        <v>291.1</v>
      </c>
      <c r="F2754" s="6">
        <v>274.5</v>
      </c>
      <c r="G2754" s="6">
        <v>289</v>
      </c>
      <c r="H2754" s="5" t="s">
        <v>120</v>
      </c>
      <c r="I2754" s="6">
        <f t="shared" ref="I2754:I2817" si="172">IF(AND(ISNUMBER(E2754),ISNUMBER(F2754)),E2754-F2754,"")</f>
        <v>16.6</v>
      </c>
      <c r="J2754" s="5" t="str">
        <f>IF(H2754="否","不适用",IF(AND(ISNUMBER(E2754),ISNUMBER(F2754)),IF(I2754&gt;规则与名单!$B$2,"是","否"),"未判定"))</f>
        <v>不适用</v>
      </c>
      <c r="K2754" s="5" t="str">
        <f t="shared" ref="K2754:K2817" si="173">IF(J2754="是",IF(ISNUMBER(F2754),"测试日GPS","缺失"),IF(ISNUMBER(G2754),"非测试日纯氢",IF(AND(H2754="是",J2754="未判定"),IF(ISNUMBER(F2754),"测试名单无纯氢GPS","缺失"),IF(ISNUMBER(E2754),"非测试日仪表","缺失"))))</f>
        <v>非测试日纯氢</v>
      </c>
      <c r="L2754" s="6">
        <f t="shared" ref="L2754:L2817" si="174">IF(K2754="缺失","",IF(K2754="非测试日纯氢",G2754,IF(K2754="非测试日仪表",E2754,F2754)))</f>
        <v>289</v>
      </c>
      <c r="M2754" s="5">
        <f t="shared" ref="M2754:M2817" si="175">IF(K2754="缺失",1,0)</f>
        <v>0</v>
      </c>
      <c r="N2754" s="5" t="s">
        <v>11604</v>
      </c>
      <c r="O2754" s="5" t="s">
        <v>11605</v>
      </c>
      <c r="P2754" s="5" t="s">
        <v>11606</v>
      </c>
    </row>
    <row r="2755" ht="19" customHeight="1" spans="1:16">
      <c r="A2755" s="5">
        <v>111</v>
      </c>
      <c r="B2755" s="5" t="s">
        <v>351</v>
      </c>
      <c r="C2755" s="5" t="s">
        <v>52</v>
      </c>
      <c r="D2755" s="8" t="s">
        <v>466</v>
      </c>
      <c r="E2755" s="6">
        <v>200.5</v>
      </c>
      <c r="F2755" s="6">
        <v>188.1</v>
      </c>
      <c r="G2755" s="6">
        <v>198.8</v>
      </c>
      <c r="H2755" s="5" t="s">
        <v>120</v>
      </c>
      <c r="I2755" s="6">
        <f t="shared" si="172"/>
        <v>12.4</v>
      </c>
      <c r="J2755" s="5" t="str">
        <f>IF(H2755="否","不适用",IF(AND(ISNUMBER(E2755),ISNUMBER(F2755)),IF(I2755&gt;规则与名单!$B$2,"是","否"),"未判定"))</f>
        <v>不适用</v>
      </c>
      <c r="K2755" s="5" t="str">
        <f t="shared" si="173"/>
        <v>非测试日纯氢</v>
      </c>
      <c r="L2755" s="6">
        <f t="shared" si="174"/>
        <v>198.8</v>
      </c>
      <c r="M2755" s="5">
        <f t="shared" si="175"/>
        <v>0</v>
      </c>
      <c r="N2755" s="5" t="s">
        <v>11607</v>
      </c>
      <c r="O2755" s="5" t="s">
        <v>11608</v>
      </c>
      <c r="P2755" s="5" t="s">
        <v>11609</v>
      </c>
    </row>
    <row r="2756" ht="19" customHeight="1" spans="1:16">
      <c r="A2756" s="5">
        <v>111</v>
      </c>
      <c r="B2756" s="5" t="s">
        <v>351</v>
      </c>
      <c r="C2756" s="5" t="s">
        <v>52</v>
      </c>
      <c r="D2756" s="8" t="s">
        <v>333</v>
      </c>
      <c r="E2756" s="6">
        <v>267.1</v>
      </c>
      <c r="F2756" s="6">
        <v>1272.9</v>
      </c>
      <c r="G2756" s="6">
        <v>173.5</v>
      </c>
      <c r="H2756" s="5" t="s">
        <v>120</v>
      </c>
      <c r="I2756" s="6">
        <f t="shared" si="172"/>
        <v>-1005.8</v>
      </c>
      <c r="J2756" s="5" t="str">
        <f>IF(H2756="否","不适用",IF(AND(ISNUMBER(E2756),ISNUMBER(F2756)),IF(I2756&gt;规则与名单!$B$2,"是","否"),"未判定"))</f>
        <v>不适用</v>
      </c>
      <c r="K2756" s="5" t="str">
        <f t="shared" si="173"/>
        <v>非测试日纯氢</v>
      </c>
      <c r="L2756" s="6">
        <f t="shared" si="174"/>
        <v>173.5</v>
      </c>
      <c r="M2756" s="5">
        <f t="shared" si="175"/>
        <v>0</v>
      </c>
      <c r="N2756" s="5" t="s">
        <v>11610</v>
      </c>
      <c r="O2756" s="5" t="s">
        <v>11611</v>
      </c>
      <c r="P2756" s="5" t="s">
        <v>11612</v>
      </c>
    </row>
    <row r="2757" ht="19" customHeight="1" spans="1:16">
      <c r="A2757" s="5">
        <v>111</v>
      </c>
      <c r="B2757" s="5" t="s">
        <v>351</v>
      </c>
      <c r="C2757" s="5" t="s">
        <v>52</v>
      </c>
      <c r="D2757" s="8" t="s">
        <v>175</v>
      </c>
      <c r="E2757" s="6">
        <v>0</v>
      </c>
      <c r="F2757" s="6">
        <v>0.134</v>
      </c>
      <c r="G2757" s="6"/>
      <c r="H2757" s="5" t="s">
        <v>120</v>
      </c>
      <c r="I2757" s="6">
        <f t="shared" si="172"/>
        <v>-0.134</v>
      </c>
      <c r="J2757" s="5" t="str">
        <f>IF(H2757="否","不适用",IF(AND(ISNUMBER(E2757),ISNUMBER(F2757)),IF(I2757&gt;规则与名单!$B$2,"是","否"),"未判定"))</f>
        <v>不适用</v>
      </c>
      <c r="K2757" s="5" t="str">
        <f t="shared" si="173"/>
        <v>非测试日仪表</v>
      </c>
      <c r="L2757" s="6">
        <f t="shared" si="174"/>
        <v>0</v>
      </c>
      <c r="M2757" s="5">
        <f t="shared" si="175"/>
        <v>0</v>
      </c>
      <c r="N2757" s="5" t="s">
        <v>11613</v>
      </c>
      <c r="O2757" s="5" t="s">
        <v>11614</v>
      </c>
      <c r="P2757" s="5" t="s">
        <v>11615</v>
      </c>
    </row>
    <row r="2758" ht="19" customHeight="1" spans="1:16">
      <c r="A2758" s="5">
        <v>111</v>
      </c>
      <c r="B2758" s="5" t="s">
        <v>351</v>
      </c>
      <c r="C2758" s="5" t="s">
        <v>52</v>
      </c>
      <c r="D2758" s="8" t="s">
        <v>3402</v>
      </c>
      <c r="E2758" s="6">
        <v>29.5</v>
      </c>
      <c r="F2758" s="6">
        <v>1037.8</v>
      </c>
      <c r="G2758" s="6">
        <v>29.4</v>
      </c>
      <c r="H2758" s="5" t="s">
        <v>120</v>
      </c>
      <c r="I2758" s="6">
        <f t="shared" si="172"/>
        <v>-1008.3</v>
      </c>
      <c r="J2758" s="5" t="str">
        <f>IF(H2758="否","不适用",IF(AND(ISNUMBER(E2758),ISNUMBER(F2758)),IF(I2758&gt;规则与名单!$B$2,"是","否"),"未判定"))</f>
        <v>不适用</v>
      </c>
      <c r="K2758" s="5" t="str">
        <f t="shared" si="173"/>
        <v>非测试日纯氢</v>
      </c>
      <c r="L2758" s="6">
        <f t="shared" si="174"/>
        <v>29.4</v>
      </c>
      <c r="M2758" s="5">
        <f t="shared" si="175"/>
        <v>0</v>
      </c>
      <c r="N2758" s="5" t="s">
        <v>11616</v>
      </c>
      <c r="O2758" s="5" t="s">
        <v>11617</v>
      </c>
      <c r="P2758" s="5" t="s">
        <v>11618</v>
      </c>
    </row>
    <row r="2759" ht="19" customHeight="1" spans="1:16">
      <c r="A2759" s="5">
        <v>111</v>
      </c>
      <c r="B2759" s="5" t="s">
        <v>351</v>
      </c>
      <c r="C2759" s="5" t="s">
        <v>52</v>
      </c>
      <c r="D2759" s="8" t="s">
        <v>487</v>
      </c>
      <c r="E2759" s="6">
        <v>219.6</v>
      </c>
      <c r="F2759" s="6">
        <v>206.2</v>
      </c>
      <c r="G2759" s="6">
        <v>219.3</v>
      </c>
      <c r="H2759" s="5" t="s">
        <v>120</v>
      </c>
      <c r="I2759" s="6">
        <f t="shared" si="172"/>
        <v>13.4</v>
      </c>
      <c r="J2759" s="5" t="str">
        <f>IF(H2759="否","不适用",IF(AND(ISNUMBER(E2759),ISNUMBER(F2759)),IF(I2759&gt;规则与名单!$B$2,"是","否"),"未判定"))</f>
        <v>不适用</v>
      </c>
      <c r="K2759" s="5" t="str">
        <f t="shared" si="173"/>
        <v>非测试日纯氢</v>
      </c>
      <c r="L2759" s="6">
        <f t="shared" si="174"/>
        <v>219.3</v>
      </c>
      <c r="M2759" s="5">
        <f t="shared" si="175"/>
        <v>0</v>
      </c>
      <c r="N2759" s="5" t="s">
        <v>11619</v>
      </c>
      <c r="O2759" s="5" t="s">
        <v>11620</v>
      </c>
      <c r="P2759" s="5" t="s">
        <v>11621</v>
      </c>
    </row>
    <row r="2760" ht="19" customHeight="1" spans="1:16">
      <c r="A2760" s="5">
        <v>111</v>
      </c>
      <c r="B2760" s="5" t="s">
        <v>351</v>
      </c>
      <c r="C2760" s="5" t="s">
        <v>52</v>
      </c>
      <c r="D2760" s="8" t="s">
        <v>121</v>
      </c>
      <c r="E2760" s="6">
        <v>225.5</v>
      </c>
      <c r="F2760" s="6">
        <v>210.9</v>
      </c>
      <c r="G2760" s="6">
        <v>224.5</v>
      </c>
      <c r="H2760" s="5" t="s">
        <v>120</v>
      </c>
      <c r="I2760" s="6">
        <f t="shared" si="172"/>
        <v>14.6</v>
      </c>
      <c r="J2760" s="5" t="str">
        <f>IF(H2760="否","不适用",IF(AND(ISNUMBER(E2760),ISNUMBER(F2760)),IF(I2760&gt;规则与名单!$B$2,"是","否"),"未判定"))</f>
        <v>不适用</v>
      </c>
      <c r="K2760" s="5" t="str">
        <f t="shared" si="173"/>
        <v>非测试日纯氢</v>
      </c>
      <c r="L2760" s="6">
        <f t="shared" si="174"/>
        <v>224.5</v>
      </c>
      <c r="M2760" s="5">
        <f t="shared" si="175"/>
        <v>0</v>
      </c>
      <c r="N2760" s="5" t="s">
        <v>11622</v>
      </c>
      <c r="O2760" s="5" t="s">
        <v>11623</v>
      </c>
      <c r="P2760" s="5" t="s">
        <v>11624</v>
      </c>
    </row>
    <row r="2761" ht="19" customHeight="1" spans="1:16">
      <c r="A2761" s="5">
        <v>111</v>
      </c>
      <c r="B2761" s="5" t="s">
        <v>351</v>
      </c>
      <c r="C2761" s="5" t="s">
        <v>52</v>
      </c>
      <c r="D2761" s="8" t="s">
        <v>170</v>
      </c>
      <c r="E2761" s="6">
        <v>280</v>
      </c>
      <c r="F2761" s="6">
        <v>264.2</v>
      </c>
      <c r="G2761" s="6">
        <v>278.7</v>
      </c>
      <c r="H2761" s="5" t="s">
        <v>120</v>
      </c>
      <c r="I2761" s="6">
        <f t="shared" si="172"/>
        <v>15.8</v>
      </c>
      <c r="J2761" s="5" t="str">
        <f>IF(H2761="否","不适用",IF(AND(ISNUMBER(E2761),ISNUMBER(F2761)),IF(I2761&gt;规则与名单!$B$2,"是","否"),"未判定"))</f>
        <v>不适用</v>
      </c>
      <c r="K2761" s="5" t="str">
        <f t="shared" si="173"/>
        <v>非测试日纯氢</v>
      </c>
      <c r="L2761" s="6">
        <f t="shared" si="174"/>
        <v>278.7</v>
      </c>
      <c r="M2761" s="5">
        <f t="shared" si="175"/>
        <v>0</v>
      </c>
      <c r="N2761" s="5" t="s">
        <v>11625</v>
      </c>
      <c r="O2761" s="5" t="s">
        <v>11626</v>
      </c>
      <c r="P2761" s="5" t="s">
        <v>11627</v>
      </c>
    </row>
    <row r="2762" ht="19" customHeight="1" spans="1:16">
      <c r="A2762" s="5">
        <v>111</v>
      </c>
      <c r="B2762" s="5" t="s">
        <v>351</v>
      </c>
      <c r="C2762" s="5" t="s">
        <v>52</v>
      </c>
      <c r="D2762" s="8" t="s">
        <v>644</v>
      </c>
      <c r="E2762" s="6">
        <v>284.2</v>
      </c>
      <c r="F2762" s="6">
        <v>267.7</v>
      </c>
      <c r="G2762" s="6">
        <v>186.9</v>
      </c>
      <c r="H2762" s="5" t="s">
        <v>120</v>
      </c>
      <c r="I2762" s="6">
        <f t="shared" si="172"/>
        <v>16.5</v>
      </c>
      <c r="J2762" s="5" t="str">
        <f>IF(H2762="否","不适用",IF(AND(ISNUMBER(E2762),ISNUMBER(F2762)),IF(I2762&gt;规则与名单!$B$2,"是","否"),"未判定"))</f>
        <v>不适用</v>
      </c>
      <c r="K2762" s="5" t="str">
        <f t="shared" si="173"/>
        <v>非测试日纯氢</v>
      </c>
      <c r="L2762" s="6">
        <f t="shared" si="174"/>
        <v>186.9</v>
      </c>
      <c r="M2762" s="5">
        <f t="shared" si="175"/>
        <v>0</v>
      </c>
      <c r="N2762" s="5" t="s">
        <v>11628</v>
      </c>
      <c r="O2762" s="5" t="s">
        <v>11629</v>
      </c>
      <c r="P2762" s="5" t="s">
        <v>11630</v>
      </c>
    </row>
    <row r="2763" ht="19" customHeight="1" spans="1:16">
      <c r="A2763" s="5">
        <v>111</v>
      </c>
      <c r="B2763" s="5" t="s">
        <v>351</v>
      </c>
      <c r="C2763" s="5" t="s">
        <v>52</v>
      </c>
      <c r="D2763" s="8" t="s">
        <v>3418</v>
      </c>
      <c r="E2763" s="6"/>
      <c r="F2763" s="6">
        <v>0</v>
      </c>
      <c r="G2763" s="6"/>
      <c r="H2763" s="5" t="s">
        <v>120</v>
      </c>
      <c r="I2763" s="6" t="str">
        <f t="shared" si="172"/>
        <v/>
      </c>
      <c r="J2763" s="5" t="str">
        <f>IF(H2763="否","不适用",IF(AND(ISNUMBER(E2763),ISNUMBER(F2763)),IF(I2763&gt;规则与名单!$B$2,"是","否"),"未判定"))</f>
        <v>不适用</v>
      </c>
      <c r="K2763" s="5" t="str">
        <f t="shared" si="173"/>
        <v>缺失</v>
      </c>
      <c r="L2763" s="6" t="str">
        <f t="shared" si="174"/>
        <v/>
      </c>
      <c r="M2763" s="5">
        <f t="shared" si="175"/>
        <v>1</v>
      </c>
      <c r="N2763" s="5" t="s">
        <v>11631</v>
      </c>
      <c r="O2763" s="5" t="s">
        <v>11632</v>
      </c>
      <c r="P2763" s="5" t="s">
        <v>11633</v>
      </c>
    </row>
    <row r="2764" ht="19" customHeight="1" spans="1:16">
      <c r="A2764" s="5">
        <v>111</v>
      </c>
      <c r="B2764" s="5" t="s">
        <v>351</v>
      </c>
      <c r="C2764" s="5" t="s">
        <v>52</v>
      </c>
      <c r="D2764" s="8" t="s">
        <v>3422</v>
      </c>
      <c r="E2764" s="6"/>
      <c r="F2764" s="6">
        <v>0</v>
      </c>
      <c r="G2764" s="6"/>
      <c r="H2764" s="5" t="s">
        <v>120</v>
      </c>
      <c r="I2764" s="6" t="str">
        <f t="shared" si="172"/>
        <v/>
      </c>
      <c r="J2764" s="5" t="str">
        <f>IF(H2764="否","不适用",IF(AND(ISNUMBER(E2764),ISNUMBER(F2764)),IF(I2764&gt;规则与名单!$B$2,"是","否"),"未判定"))</f>
        <v>不适用</v>
      </c>
      <c r="K2764" s="5" t="str">
        <f t="shared" si="173"/>
        <v>缺失</v>
      </c>
      <c r="L2764" s="6" t="str">
        <f t="shared" si="174"/>
        <v/>
      </c>
      <c r="M2764" s="5">
        <f t="shared" si="175"/>
        <v>1</v>
      </c>
      <c r="N2764" s="5" t="s">
        <v>11634</v>
      </c>
      <c r="O2764" s="5" t="s">
        <v>11635</v>
      </c>
      <c r="P2764" s="5" t="s">
        <v>11636</v>
      </c>
    </row>
    <row r="2765" ht="19" customHeight="1" spans="1:16">
      <c r="A2765" s="5">
        <v>111</v>
      </c>
      <c r="B2765" s="5" t="s">
        <v>351</v>
      </c>
      <c r="C2765" s="5" t="s">
        <v>52</v>
      </c>
      <c r="D2765" s="8" t="s">
        <v>336</v>
      </c>
      <c r="E2765" s="6">
        <v>29.5</v>
      </c>
      <c r="F2765" s="6">
        <v>27.4</v>
      </c>
      <c r="G2765" s="6">
        <v>29.5</v>
      </c>
      <c r="H2765" s="5" t="s">
        <v>120</v>
      </c>
      <c r="I2765" s="6">
        <f t="shared" si="172"/>
        <v>2.1</v>
      </c>
      <c r="J2765" s="5" t="str">
        <f>IF(H2765="否","不适用",IF(AND(ISNUMBER(E2765),ISNUMBER(F2765)),IF(I2765&gt;规则与名单!$B$2,"是","否"),"未判定"))</f>
        <v>不适用</v>
      </c>
      <c r="K2765" s="5" t="str">
        <f t="shared" si="173"/>
        <v>非测试日纯氢</v>
      </c>
      <c r="L2765" s="6">
        <f t="shared" si="174"/>
        <v>29.5</v>
      </c>
      <c r="M2765" s="5">
        <f t="shared" si="175"/>
        <v>0</v>
      </c>
      <c r="N2765" s="5" t="s">
        <v>11637</v>
      </c>
      <c r="O2765" s="5" t="s">
        <v>11638</v>
      </c>
      <c r="P2765" s="5" t="s">
        <v>11639</v>
      </c>
    </row>
    <row r="2766" ht="19" customHeight="1" spans="1:16">
      <c r="A2766" s="5">
        <v>111</v>
      </c>
      <c r="B2766" s="5" t="s">
        <v>351</v>
      </c>
      <c r="C2766" s="5" t="s">
        <v>52</v>
      </c>
      <c r="D2766" s="8" t="s">
        <v>653</v>
      </c>
      <c r="E2766" s="6">
        <v>264</v>
      </c>
      <c r="F2766" s="6">
        <v>248.1</v>
      </c>
      <c r="G2766" s="6">
        <v>263.3</v>
      </c>
      <c r="H2766" s="5" t="s">
        <v>120</v>
      </c>
      <c r="I2766" s="6">
        <f t="shared" si="172"/>
        <v>15.9</v>
      </c>
      <c r="J2766" s="5" t="str">
        <f>IF(H2766="否","不适用",IF(AND(ISNUMBER(E2766),ISNUMBER(F2766)),IF(I2766&gt;规则与名单!$B$2,"是","否"),"未判定"))</f>
        <v>不适用</v>
      </c>
      <c r="K2766" s="5" t="str">
        <f t="shared" si="173"/>
        <v>非测试日纯氢</v>
      </c>
      <c r="L2766" s="6">
        <f t="shared" si="174"/>
        <v>263.3</v>
      </c>
      <c r="M2766" s="5">
        <f t="shared" si="175"/>
        <v>0</v>
      </c>
      <c r="N2766" s="5" t="s">
        <v>11640</v>
      </c>
      <c r="O2766" s="5" t="s">
        <v>11641</v>
      </c>
      <c r="P2766" s="5" t="s">
        <v>11642</v>
      </c>
    </row>
    <row r="2767" ht="19" customHeight="1" spans="1:16">
      <c r="A2767" s="5">
        <v>111</v>
      </c>
      <c r="B2767" s="5" t="s">
        <v>351</v>
      </c>
      <c r="C2767" s="5" t="s">
        <v>52</v>
      </c>
      <c r="D2767" s="8" t="s">
        <v>140</v>
      </c>
      <c r="E2767" s="6">
        <v>227.5</v>
      </c>
      <c r="F2767" s="6">
        <v>212.2</v>
      </c>
      <c r="G2767" s="6">
        <v>227.2</v>
      </c>
      <c r="H2767" s="5" t="s">
        <v>120</v>
      </c>
      <c r="I2767" s="6">
        <f t="shared" si="172"/>
        <v>15.3</v>
      </c>
      <c r="J2767" s="5" t="str">
        <f>IF(H2767="否","不适用",IF(AND(ISNUMBER(E2767),ISNUMBER(F2767)),IF(I2767&gt;规则与名单!$B$2,"是","否"),"未判定"))</f>
        <v>不适用</v>
      </c>
      <c r="K2767" s="5" t="str">
        <f t="shared" si="173"/>
        <v>非测试日纯氢</v>
      </c>
      <c r="L2767" s="6">
        <f t="shared" si="174"/>
        <v>227.2</v>
      </c>
      <c r="M2767" s="5">
        <f t="shared" si="175"/>
        <v>0</v>
      </c>
      <c r="N2767" s="5" t="s">
        <v>11643</v>
      </c>
      <c r="O2767" s="5" t="s">
        <v>11644</v>
      </c>
      <c r="P2767" s="5" t="s">
        <v>11645</v>
      </c>
    </row>
    <row r="2768" ht="19" customHeight="1" spans="1:16">
      <c r="A2768" s="5">
        <v>111</v>
      </c>
      <c r="B2768" s="5" t="s">
        <v>351</v>
      </c>
      <c r="C2768" s="5" t="s">
        <v>52</v>
      </c>
      <c r="D2768" s="8" t="s">
        <v>115</v>
      </c>
      <c r="E2768" s="6">
        <v>263.9</v>
      </c>
      <c r="F2768" s="6">
        <v>249.2</v>
      </c>
      <c r="G2768" s="6">
        <v>262.6</v>
      </c>
      <c r="H2768" s="5" t="s">
        <v>120</v>
      </c>
      <c r="I2768" s="6">
        <f t="shared" si="172"/>
        <v>14.7</v>
      </c>
      <c r="J2768" s="5" t="str">
        <f>IF(H2768="否","不适用",IF(AND(ISNUMBER(E2768),ISNUMBER(F2768)),IF(I2768&gt;规则与名单!$B$2,"是","否"),"未判定"))</f>
        <v>不适用</v>
      </c>
      <c r="K2768" s="5" t="str">
        <f t="shared" si="173"/>
        <v>非测试日纯氢</v>
      </c>
      <c r="L2768" s="6">
        <f t="shared" si="174"/>
        <v>262.6</v>
      </c>
      <c r="M2768" s="5">
        <f t="shared" si="175"/>
        <v>0</v>
      </c>
      <c r="N2768" s="5" t="s">
        <v>11646</v>
      </c>
      <c r="O2768" s="5" t="s">
        <v>11647</v>
      </c>
      <c r="P2768" s="5" t="s">
        <v>11648</v>
      </c>
    </row>
    <row r="2769" ht="19" customHeight="1" spans="1:16">
      <c r="A2769" s="5">
        <v>112</v>
      </c>
      <c r="B2769" s="5" t="s">
        <v>354</v>
      </c>
      <c r="C2769" s="5" t="s">
        <v>52</v>
      </c>
      <c r="D2769" s="8" t="s">
        <v>114</v>
      </c>
      <c r="E2769" s="6">
        <v>0</v>
      </c>
      <c r="F2769" s="6"/>
      <c r="G2769" s="6"/>
      <c r="H2769" s="5" t="s">
        <v>120</v>
      </c>
      <c r="I2769" s="6" t="str">
        <f t="shared" si="172"/>
        <v/>
      </c>
      <c r="J2769" s="5" t="str">
        <f>IF(H2769="否","不适用",IF(AND(ISNUMBER(E2769),ISNUMBER(F2769)),IF(I2769&gt;规则与名单!$B$2,"是","否"),"未判定"))</f>
        <v>不适用</v>
      </c>
      <c r="K2769" s="5" t="str">
        <f t="shared" si="173"/>
        <v>非测试日仪表</v>
      </c>
      <c r="L2769" s="6">
        <f t="shared" si="174"/>
        <v>0</v>
      </c>
      <c r="M2769" s="5">
        <f t="shared" si="175"/>
        <v>0</v>
      </c>
      <c r="N2769" s="5" t="s">
        <v>11649</v>
      </c>
      <c r="O2769" s="5" t="s">
        <v>11650</v>
      </c>
      <c r="P2769" s="5" t="s">
        <v>11651</v>
      </c>
    </row>
    <row r="2770" ht="19" customHeight="1" spans="1:16">
      <c r="A2770" s="5">
        <v>112</v>
      </c>
      <c r="B2770" s="5" t="s">
        <v>354</v>
      </c>
      <c r="C2770" s="5" t="s">
        <v>52</v>
      </c>
      <c r="D2770" s="8" t="s">
        <v>605</v>
      </c>
      <c r="E2770" s="6">
        <v>0</v>
      </c>
      <c r="F2770" s="6"/>
      <c r="G2770" s="6"/>
      <c r="H2770" s="5" t="s">
        <v>120</v>
      </c>
      <c r="I2770" s="6" t="str">
        <f t="shared" si="172"/>
        <v/>
      </c>
      <c r="J2770" s="5" t="str">
        <f>IF(H2770="否","不适用",IF(AND(ISNUMBER(E2770),ISNUMBER(F2770)),IF(I2770&gt;规则与名单!$B$2,"是","否"),"未判定"))</f>
        <v>不适用</v>
      </c>
      <c r="K2770" s="5" t="str">
        <f t="shared" si="173"/>
        <v>非测试日仪表</v>
      </c>
      <c r="L2770" s="6">
        <f t="shared" si="174"/>
        <v>0</v>
      </c>
      <c r="M2770" s="5">
        <f t="shared" si="175"/>
        <v>0</v>
      </c>
      <c r="N2770" s="5" t="s">
        <v>11652</v>
      </c>
      <c r="O2770" s="5" t="s">
        <v>11653</v>
      </c>
      <c r="P2770" s="5" t="s">
        <v>11654</v>
      </c>
    </row>
    <row r="2771" ht="19" customHeight="1" spans="1:16">
      <c r="A2771" s="5">
        <v>112</v>
      </c>
      <c r="B2771" s="5" t="s">
        <v>354</v>
      </c>
      <c r="C2771" s="5" t="s">
        <v>52</v>
      </c>
      <c r="D2771" s="8" t="s">
        <v>186</v>
      </c>
      <c r="E2771" s="6">
        <v>67.6</v>
      </c>
      <c r="F2771" s="6"/>
      <c r="G2771" s="6"/>
      <c r="H2771" s="5" t="s">
        <v>120</v>
      </c>
      <c r="I2771" s="6" t="str">
        <f t="shared" si="172"/>
        <v/>
      </c>
      <c r="J2771" s="5" t="str">
        <f>IF(H2771="否","不适用",IF(AND(ISNUMBER(E2771),ISNUMBER(F2771)),IF(I2771&gt;规则与名单!$B$2,"是","否"),"未判定"))</f>
        <v>不适用</v>
      </c>
      <c r="K2771" s="5" t="str">
        <f t="shared" si="173"/>
        <v>非测试日仪表</v>
      </c>
      <c r="L2771" s="6">
        <f t="shared" si="174"/>
        <v>67.6</v>
      </c>
      <c r="M2771" s="5">
        <f t="shared" si="175"/>
        <v>0</v>
      </c>
      <c r="N2771" s="5" t="s">
        <v>11655</v>
      </c>
      <c r="O2771" s="5" t="s">
        <v>11656</v>
      </c>
      <c r="P2771" s="5" t="s">
        <v>11657</v>
      </c>
    </row>
    <row r="2772" ht="19" customHeight="1" spans="1:16">
      <c r="A2772" s="5">
        <v>112</v>
      </c>
      <c r="B2772" s="5" t="s">
        <v>354</v>
      </c>
      <c r="C2772" s="5" t="s">
        <v>52</v>
      </c>
      <c r="D2772" s="8" t="s">
        <v>165</v>
      </c>
      <c r="E2772" s="6">
        <v>0.1</v>
      </c>
      <c r="F2772" s="6"/>
      <c r="G2772" s="6"/>
      <c r="H2772" s="5" t="s">
        <v>120</v>
      </c>
      <c r="I2772" s="6" t="str">
        <f t="shared" si="172"/>
        <v/>
      </c>
      <c r="J2772" s="5" t="str">
        <f>IF(H2772="否","不适用",IF(AND(ISNUMBER(E2772),ISNUMBER(F2772)),IF(I2772&gt;规则与名单!$B$2,"是","否"),"未判定"))</f>
        <v>不适用</v>
      </c>
      <c r="K2772" s="5" t="str">
        <f t="shared" si="173"/>
        <v>非测试日仪表</v>
      </c>
      <c r="L2772" s="6">
        <f t="shared" si="174"/>
        <v>0.1</v>
      </c>
      <c r="M2772" s="5">
        <f t="shared" si="175"/>
        <v>0</v>
      </c>
      <c r="N2772" s="5" t="s">
        <v>11658</v>
      </c>
      <c r="O2772" s="5" t="s">
        <v>11659</v>
      </c>
      <c r="P2772" s="5" t="s">
        <v>11660</v>
      </c>
    </row>
    <row r="2773" ht="19" customHeight="1" spans="1:16">
      <c r="A2773" s="5">
        <v>112</v>
      </c>
      <c r="B2773" s="5" t="s">
        <v>354</v>
      </c>
      <c r="C2773" s="5" t="s">
        <v>52</v>
      </c>
      <c r="D2773" s="8" t="s">
        <v>151</v>
      </c>
      <c r="E2773" s="6">
        <v>74</v>
      </c>
      <c r="F2773" s="6"/>
      <c r="G2773" s="6"/>
      <c r="H2773" s="5" t="s">
        <v>120</v>
      </c>
      <c r="I2773" s="6" t="str">
        <f t="shared" si="172"/>
        <v/>
      </c>
      <c r="J2773" s="5" t="str">
        <f>IF(H2773="否","不适用",IF(AND(ISNUMBER(E2773),ISNUMBER(F2773)),IF(I2773&gt;规则与名单!$B$2,"是","否"),"未判定"))</f>
        <v>不适用</v>
      </c>
      <c r="K2773" s="5" t="str">
        <f t="shared" si="173"/>
        <v>非测试日仪表</v>
      </c>
      <c r="L2773" s="6">
        <f t="shared" si="174"/>
        <v>74</v>
      </c>
      <c r="M2773" s="5">
        <f t="shared" si="175"/>
        <v>0</v>
      </c>
      <c r="N2773" s="5" t="s">
        <v>11661</v>
      </c>
      <c r="O2773" s="5" t="s">
        <v>11662</v>
      </c>
      <c r="P2773" s="5" t="s">
        <v>11663</v>
      </c>
    </row>
    <row r="2774" ht="19" customHeight="1" spans="1:16">
      <c r="A2774" s="5">
        <v>112</v>
      </c>
      <c r="B2774" s="5" t="s">
        <v>354</v>
      </c>
      <c r="C2774" s="5" t="s">
        <v>52</v>
      </c>
      <c r="D2774" s="8" t="s">
        <v>3358</v>
      </c>
      <c r="E2774" s="6">
        <v>0.1</v>
      </c>
      <c r="F2774" s="6"/>
      <c r="G2774" s="6"/>
      <c r="H2774" s="5" t="s">
        <v>120</v>
      </c>
      <c r="I2774" s="6" t="str">
        <f t="shared" si="172"/>
        <v/>
      </c>
      <c r="J2774" s="5" t="str">
        <f>IF(H2774="否","不适用",IF(AND(ISNUMBER(E2774),ISNUMBER(F2774)),IF(I2774&gt;规则与名单!$B$2,"是","否"),"未判定"))</f>
        <v>不适用</v>
      </c>
      <c r="K2774" s="5" t="str">
        <f t="shared" si="173"/>
        <v>非测试日仪表</v>
      </c>
      <c r="L2774" s="6">
        <f t="shared" si="174"/>
        <v>0.1</v>
      </c>
      <c r="M2774" s="5">
        <f t="shared" si="175"/>
        <v>0</v>
      </c>
      <c r="N2774" s="5" t="s">
        <v>11664</v>
      </c>
      <c r="O2774" s="5" t="s">
        <v>11665</v>
      </c>
      <c r="P2774" s="5" t="s">
        <v>11666</v>
      </c>
    </row>
    <row r="2775" ht="19" customHeight="1" spans="1:16">
      <c r="A2775" s="5">
        <v>112</v>
      </c>
      <c r="B2775" s="5" t="s">
        <v>354</v>
      </c>
      <c r="C2775" s="5" t="s">
        <v>52</v>
      </c>
      <c r="D2775" s="8" t="s">
        <v>272</v>
      </c>
      <c r="E2775" s="6">
        <v>67.6</v>
      </c>
      <c r="F2775" s="6"/>
      <c r="G2775" s="6"/>
      <c r="H2775" s="5" t="s">
        <v>120</v>
      </c>
      <c r="I2775" s="6" t="str">
        <f t="shared" si="172"/>
        <v/>
      </c>
      <c r="J2775" s="5" t="str">
        <f>IF(H2775="否","不适用",IF(AND(ISNUMBER(E2775),ISNUMBER(F2775)),IF(I2775&gt;规则与名单!$B$2,"是","否"),"未判定"))</f>
        <v>不适用</v>
      </c>
      <c r="K2775" s="5" t="str">
        <f t="shared" si="173"/>
        <v>非测试日仪表</v>
      </c>
      <c r="L2775" s="6">
        <f t="shared" si="174"/>
        <v>67.6</v>
      </c>
      <c r="M2775" s="5">
        <f t="shared" si="175"/>
        <v>0</v>
      </c>
      <c r="N2775" s="5" t="s">
        <v>11667</v>
      </c>
      <c r="O2775" s="5" t="s">
        <v>11668</v>
      </c>
      <c r="P2775" s="5" t="s">
        <v>11669</v>
      </c>
    </row>
    <row r="2776" ht="19" customHeight="1" spans="1:16">
      <c r="A2776" s="5">
        <v>112</v>
      </c>
      <c r="B2776" s="5" t="s">
        <v>354</v>
      </c>
      <c r="C2776" s="5" t="s">
        <v>52</v>
      </c>
      <c r="D2776" s="8" t="s">
        <v>506</v>
      </c>
      <c r="E2776" s="6">
        <v>57.3</v>
      </c>
      <c r="F2776" s="6"/>
      <c r="G2776" s="6"/>
      <c r="H2776" s="5" t="s">
        <v>120</v>
      </c>
      <c r="I2776" s="6" t="str">
        <f t="shared" si="172"/>
        <v/>
      </c>
      <c r="J2776" s="5" t="str">
        <f>IF(H2776="否","不适用",IF(AND(ISNUMBER(E2776),ISNUMBER(F2776)),IF(I2776&gt;规则与名单!$B$2,"是","否"),"未判定"))</f>
        <v>不适用</v>
      </c>
      <c r="K2776" s="5" t="str">
        <f t="shared" si="173"/>
        <v>非测试日仪表</v>
      </c>
      <c r="L2776" s="6">
        <f t="shared" si="174"/>
        <v>57.3</v>
      </c>
      <c r="M2776" s="5">
        <f t="shared" si="175"/>
        <v>0</v>
      </c>
      <c r="N2776" s="5" t="s">
        <v>11670</v>
      </c>
      <c r="O2776" s="5" t="s">
        <v>11671</v>
      </c>
      <c r="P2776" s="5" t="s">
        <v>11672</v>
      </c>
    </row>
    <row r="2777" ht="19" customHeight="1" spans="1:16">
      <c r="A2777" s="5">
        <v>112</v>
      </c>
      <c r="B2777" s="5" t="s">
        <v>354</v>
      </c>
      <c r="C2777" s="5" t="s">
        <v>52</v>
      </c>
      <c r="D2777" s="8" t="s">
        <v>673</v>
      </c>
      <c r="E2777" s="6">
        <v>23</v>
      </c>
      <c r="F2777" s="6"/>
      <c r="G2777" s="6"/>
      <c r="H2777" s="5" t="s">
        <v>120</v>
      </c>
      <c r="I2777" s="6" t="str">
        <f t="shared" si="172"/>
        <v/>
      </c>
      <c r="J2777" s="5" t="str">
        <f>IF(H2777="否","不适用",IF(AND(ISNUMBER(E2777),ISNUMBER(F2777)),IF(I2777&gt;规则与名单!$B$2,"是","否"),"未判定"))</f>
        <v>不适用</v>
      </c>
      <c r="K2777" s="5" t="str">
        <f t="shared" si="173"/>
        <v>非测试日仪表</v>
      </c>
      <c r="L2777" s="6">
        <f t="shared" si="174"/>
        <v>23</v>
      </c>
      <c r="M2777" s="5">
        <f t="shared" si="175"/>
        <v>0</v>
      </c>
      <c r="N2777" s="5" t="s">
        <v>11673</v>
      </c>
      <c r="O2777" s="5" t="s">
        <v>11674</v>
      </c>
      <c r="P2777" s="5" t="s">
        <v>11675</v>
      </c>
    </row>
    <row r="2778" ht="19" customHeight="1" spans="1:16">
      <c r="A2778" s="5">
        <v>112</v>
      </c>
      <c r="B2778" s="5" t="s">
        <v>354</v>
      </c>
      <c r="C2778" s="5" t="s">
        <v>52</v>
      </c>
      <c r="D2778" s="8" t="s">
        <v>183</v>
      </c>
      <c r="E2778" s="6">
        <v>142</v>
      </c>
      <c r="F2778" s="6"/>
      <c r="G2778" s="6"/>
      <c r="H2778" s="5" t="s">
        <v>120</v>
      </c>
      <c r="I2778" s="6" t="str">
        <f t="shared" si="172"/>
        <v/>
      </c>
      <c r="J2778" s="5" t="str">
        <f>IF(H2778="否","不适用",IF(AND(ISNUMBER(E2778),ISNUMBER(F2778)),IF(I2778&gt;规则与名单!$B$2,"是","否"),"未判定"))</f>
        <v>不适用</v>
      </c>
      <c r="K2778" s="5" t="str">
        <f t="shared" si="173"/>
        <v>非测试日仪表</v>
      </c>
      <c r="L2778" s="6">
        <f t="shared" si="174"/>
        <v>142</v>
      </c>
      <c r="M2778" s="5">
        <f t="shared" si="175"/>
        <v>0</v>
      </c>
      <c r="N2778" s="5" t="s">
        <v>11676</v>
      </c>
      <c r="O2778" s="5" t="s">
        <v>11677</v>
      </c>
      <c r="P2778" s="5" t="s">
        <v>11678</v>
      </c>
    </row>
    <row r="2779" ht="19" customHeight="1" spans="1:16">
      <c r="A2779" s="5">
        <v>112</v>
      </c>
      <c r="B2779" s="5" t="s">
        <v>354</v>
      </c>
      <c r="C2779" s="5" t="s">
        <v>52</v>
      </c>
      <c r="D2779" s="8" t="s">
        <v>431</v>
      </c>
      <c r="E2779" s="6">
        <v>182.4</v>
      </c>
      <c r="F2779" s="6"/>
      <c r="G2779" s="6"/>
      <c r="H2779" s="5" t="s">
        <v>120</v>
      </c>
      <c r="I2779" s="6" t="str">
        <f t="shared" si="172"/>
        <v/>
      </c>
      <c r="J2779" s="5" t="str">
        <f>IF(H2779="否","不适用",IF(AND(ISNUMBER(E2779),ISNUMBER(F2779)),IF(I2779&gt;规则与名单!$B$2,"是","否"),"未判定"))</f>
        <v>不适用</v>
      </c>
      <c r="K2779" s="5" t="str">
        <f t="shared" si="173"/>
        <v>非测试日仪表</v>
      </c>
      <c r="L2779" s="6">
        <f t="shared" si="174"/>
        <v>182.4</v>
      </c>
      <c r="M2779" s="5">
        <f t="shared" si="175"/>
        <v>0</v>
      </c>
      <c r="N2779" s="5" t="s">
        <v>11679</v>
      </c>
      <c r="O2779" s="5" t="s">
        <v>11680</v>
      </c>
      <c r="P2779" s="5" t="s">
        <v>11681</v>
      </c>
    </row>
    <row r="2780" ht="19" customHeight="1" spans="1:16">
      <c r="A2780" s="5">
        <v>112</v>
      </c>
      <c r="B2780" s="5" t="s">
        <v>354</v>
      </c>
      <c r="C2780" s="5" t="s">
        <v>52</v>
      </c>
      <c r="D2780" s="8" t="s">
        <v>3377</v>
      </c>
      <c r="E2780" s="6">
        <v>44</v>
      </c>
      <c r="F2780" s="6"/>
      <c r="G2780" s="6"/>
      <c r="H2780" s="5" t="s">
        <v>120</v>
      </c>
      <c r="I2780" s="6" t="str">
        <f t="shared" si="172"/>
        <v/>
      </c>
      <c r="J2780" s="5" t="str">
        <f>IF(H2780="否","不适用",IF(AND(ISNUMBER(E2780),ISNUMBER(F2780)),IF(I2780&gt;规则与名单!$B$2,"是","否"),"未判定"))</f>
        <v>不适用</v>
      </c>
      <c r="K2780" s="5" t="str">
        <f t="shared" si="173"/>
        <v>非测试日仪表</v>
      </c>
      <c r="L2780" s="6">
        <f t="shared" si="174"/>
        <v>44</v>
      </c>
      <c r="M2780" s="5">
        <f t="shared" si="175"/>
        <v>0</v>
      </c>
      <c r="N2780" s="5" t="s">
        <v>11682</v>
      </c>
      <c r="O2780" s="5" t="s">
        <v>11683</v>
      </c>
      <c r="P2780" s="5" t="s">
        <v>11684</v>
      </c>
    </row>
    <row r="2781" ht="19" customHeight="1" spans="1:16">
      <c r="A2781" s="5">
        <v>112</v>
      </c>
      <c r="B2781" s="5" t="s">
        <v>354</v>
      </c>
      <c r="C2781" s="5" t="s">
        <v>52</v>
      </c>
      <c r="D2781" s="8" t="s">
        <v>407</v>
      </c>
      <c r="E2781" s="6">
        <v>0.1</v>
      </c>
      <c r="F2781" s="6"/>
      <c r="G2781" s="6"/>
      <c r="H2781" s="5" t="s">
        <v>120</v>
      </c>
      <c r="I2781" s="6" t="str">
        <f t="shared" si="172"/>
        <v/>
      </c>
      <c r="J2781" s="5" t="str">
        <f>IF(H2781="否","不适用",IF(AND(ISNUMBER(E2781),ISNUMBER(F2781)),IF(I2781&gt;规则与名单!$B$2,"是","否"),"未判定"))</f>
        <v>不适用</v>
      </c>
      <c r="K2781" s="5" t="str">
        <f t="shared" si="173"/>
        <v>非测试日仪表</v>
      </c>
      <c r="L2781" s="6">
        <f t="shared" si="174"/>
        <v>0.1</v>
      </c>
      <c r="M2781" s="5">
        <f t="shared" si="175"/>
        <v>0</v>
      </c>
      <c r="N2781" s="5" t="s">
        <v>11685</v>
      </c>
      <c r="O2781" s="5" t="s">
        <v>11686</v>
      </c>
      <c r="P2781" s="5" t="s">
        <v>11687</v>
      </c>
    </row>
    <row r="2782" ht="19" customHeight="1" spans="1:16">
      <c r="A2782" s="5">
        <v>112</v>
      </c>
      <c r="B2782" s="5" t="s">
        <v>354</v>
      </c>
      <c r="C2782" s="5" t="s">
        <v>52</v>
      </c>
      <c r="D2782" s="8" t="s">
        <v>411</v>
      </c>
      <c r="E2782" s="6">
        <v>27.4</v>
      </c>
      <c r="F2782" s="6"/>
      <c r="G2782" s="6"/>
      <c r="H2782" s="5" t="s">
        <v>120</v>
      </c>
      <c r="I2782" s="6" t="str">
        <f t="shared" si="172"/>
        <v/>
      </c>
      <c r="J2782" s="5" t="str">
        <f>IF(H2782="否","不适用",IF(AND(ISNUMBER(E2782),ISNUMBER(F2782)),IF(I2782&gt;规则与名单!$B$2,"是","否"),"未判定"))</f>
        <v>不适用</v>
      </c>
      <c r="K2782" s="5" t="str">
        <f t="shared" si="173"/>
        <v>非测试日仪表</v>
      </c>
      <c r="L2782" s="6">
        <f t="shared" si="174"/>
        <v>27.4</v>
      </c>
      <c r="M2782" s="5">
        <f t="shared" si="175"/>
        <v>0</v>
      </c>
      <c r="N2782" s="5" t="s">
        <v>11688</v>
      </c>
      <c r="O2782" s="5" t="s">
        <v>11689</v>
      </c>
      <c r="P2782" s="5" t="s">
        <v>11690</v>
      </c>
    </row>
    <row r="2783" ht="19" customHeight="1" spans="1:16">
      <c r="A2783" s="5">
        <v>112</v>
      </c>
      <c r="B2783" s="5" t="s">
        <v>354</v>
      </c>
      <c r="C2783" s="5" t="s">
        <v>52</v>
      </c>
      <c r="D2783" s="8" t="s">
        <v>251</v>
      </c>
      <c r="E2783" s="6">
        <v>15.5</v>
      </c>
      <c r="F2783" s="6"/>
      <c r="G2783" s="6"/>
      <c r="H2783" s="5" t="s">
        <v>120</v>
      </c>
      <c r="I2783" s="6" t="str">
        <f t="shared" si="172"/>
        <v/>
      </c>
      <c r="J2783" s="5" t="str">
        <f>IF(H2783="否","不适用",IF(AND(ISNUMBER(E2783),ISNUMBER(F2783)),IF(I2783&gt;规则与名单!$B$2,"是","否"),"未判定"))</f>
        <v>不适用</v>
      </c>
      <c r="K2783" s="5" t="str">
        <f t="shared" si="173"/>
        <v>非测试日仪表</v>
      </c>
      <c r="L2783" s="6">
        <f t="shared" si="174"/>
        <v>15.5</v>
      </c>
      <c r="M2783" s="5">
        <f t="shared" si="175"/>
        <v>0</v>
      </c>
      <c r="N2783" s="5" t="s">
        <v>11691</v>
      </c>
      <c r="O2783" s="5" t="s">
        <v>11692</v>
      </c>
      <c r="P2783" s="5" t="s">
        <v>11693</v>
      </c>
    </row>
    <row r="2784" ht="19" customHeight="1" spans="1:16">
      <c r="A2784" s="5">
        <v>112</v>
      </c>
      <c r="B2784" s="5" t="s">
        <v>354</v>
      </c>
      <c r="C2784" s="5" t="s">
        <v>52</v>
      </c>
      <c r="D2784" s="8" t="s">
        <v>472</v>
      </c>
      <c r="E2784" s="6">
        <v>34.9</v>
      </c>
      <c r="F2784" s="6"/>
      <c r="G2784" s="6"/>
      <c r="H2784" s="5" t="s">
        <v>120</v>
      </c>
      <c r="I2784" s="6" t="str">
        <f t="shared" si="172"/>
        <v/>
      </c>
      <c r="J2784" s="5" t="str">
        <f>IF(H2784="否","不适用",IF(AND(ISNUMBER(E2784),ISNUMBER(F2784)),IF(I2784&gt;规则与名单!$B$2,"是","否"),"未判定"))</f>
        <v>不适用</v>
      </c>
      <c r="K2784" s="5" t="str">
        <f t="shared" si="173"/>
        <v>非测试日仪表</v>
      </c>
      <c r="L2784" s="6">
        <f t="shared" si="174"/>
        <v>34.9</v>
      </c>
      <c r="M2784" s="5">
        <f t="shared" si="175"/>
        <v>0</v>
      </c>
      <c r="N2784" s="5" t="s">
        <v>11694</v>
      </c>
      <c r="O2784" s="5" t="s">
        <v>11695</v>
      </c>
      <c r="P2784" s="5" t="s">
        <v>11696</v>
      </c>
    </row>
    <row r="2785" ht="19" customHeight="1" spans="1:16">
      <c r="A2785" s="5">
        <v>112</v>
      </c>
      <c r="B2785" s="5" t="s">
        <v>354</v>
      </c>
      <c r="C2785" s="5" t="s">
        <v>52</v>
      </c>
      <c r="D2785" s="8" t="s">
        <v>466</v>
      </c>
      <c r="E2785" s="6">
        <v>26.2</v>
      </c>
      <c r="F2785" s="6"/>
      <c r="G2785" s="6"/>
      <c r="H2785" s="5" t="s">
        <v>120</v>
      </c>
      <c r="I2785" s="6" t="str">
        <f t="shared" si="172"/>
        <v/>
      </c>
      <c r="J2785" s="5" t="str">
        <f>IF(H2785="否","不适用",IF(AND(ISNUMBER(E2785),ISNUMBER(F2785)),IF(I2785&gt;规则与名单!$B$2,"是","否"),"未判定"))</f>
        <v>不适用</v>
      </c>
      <c r="K2785" s="5" t="str">
        <f t="shared" si="173"/>
        <v>非测试日仪表</v>
      </c>
      <c r="L2785" s="6">
        <f t="shared" si="174"/>
        <v>26.2</v>
      </c>
      <c r="M2785" s="5">
        <f t="shared" si="175"/>
        <v>0</v>
      </c>
      <c r="N2785" s="5" t="s">
        <v>11697</v>
      </c>
      <c r="O2785" s="5" t="s">
        <v>11698</v>
      </c>
      <c r="P2785" s="5" t="s">
        <v>11699</v>
      </c>
    </row>
    <row r="2786" ht="19" customHeight="1" spans="1:16">
      <c r="A2786" s="5">
        <v>112</v>
      </c>
      <c r="B2786" s="5" t="s">
        <v>354</v>
      </c>
      <c r="C2786" s="5" t="s">
        <v>52</v>
      </c>
      <c r="D2786" s="8" t="s">
        <v>333</v>
      </c>
      <c r="E2786" s="6">
        <v>177.6</v>
      </c>
      <c r="F2786" s="6"/>
      <c r="G2786" s="6"/>
      <c r="H2786" s="5" t="s">
        <v>120</v>
      </c>
      <c r="I2786" s="6" t="str">
        <f t="shared" si="172"/>
        <v/>
      </c>
      <c r="J2786" s="5" t="str">
        <f>IF(H2786="否","不适用",IF(AND(ISNUMBER(E2786),ISNUMBER(F2786)),IF(I2786&gt;规则与名单!$B$2,"是","否"),"未判定"))</f>
        <v>不适用</v>
      </c>
      <c r="K2786" s="5" t="str">
        <f t="shared" si="173"/>
        <v>非测试日仪表</v>
      </c>
      <c r="L2786" s="6">
        <f t="shared" si="174"/>
        <v>177.6</v>
      </c>
      <c r="M2786" s="5">
        <f t="shared" si="175"/>
        <v>0</v>
      </c>
      <c r="N2786" s="5" t="s">
        <v>11700</v>
      </c>
      <c r="O2786" s="5" t="s">
        <v>11701</v>
      </c>
      <c r="P2786" s="5" t="s">
        <v>11702</v>
      </c>
    </row>
    <row r="2787" ht="19" customHeight="1" spans="1:16">
      <c r="A2787" s="5">
        <v>112</v>
      </c>
      <c r="B2787" s="5" t="s">
        <v>354</v>
      </c>
      <c r="C2787" s="5" t="s">
        <v>52</v>
      </c>
      <c r="D2787" s="8" t="s">
        <v>175</v>
      </c>
      <c r="E2787" s="6">
        <v>78.7</v>
      </c>
      <c r="F2787" s="6"/>
      <c r="G2787" s="6"/>
      <c r="H2787" s="5" t="s">
        <v>120</v>
      </c>
      <c r="I2787" s="6" t="str">
        <f t="shared" si="172"/>
        <v/>
      </c>
      <c r="J2787" s="5" t="str">
        <f>IF(H2787="否","不适用",IF(AND(ISNUMBER(E2787),ISNUMBER(F2787)),IF(I2787&gt;规则与名单!$B$2,"是","否"),"未判定"))</f>
        <v>不适用</v>
      </c>
      <c r="K2787" s="5" t="str">
        <f t="shared" si="173"/>
        <v>非测试日仪表</v>
      </c>
      <c r="L2787" s="6">
        <f t="shared" si="174"/>
        <v>78.7</v>
      </c>
      <c r="M2787" s="5">
        <f t="shared" si="175"/>
        <v>0</v>
      </c>
      <c r="N2787" s="5" t="s">
        <v>11703</v>
      </c>
      <c r="O2787" s="5" t="s">
        <v>11704</v>
      </c>
      <c r="P2787" s="5" t="s">
        <v>11705</v>
      </c>
    </row>
    <row r="2788" ht="19" customHeight="1" spans="1:16">
      <c r="A2788" s="5">
        <v>112</v>
      </c>
      <c r="B2788" s="5" t="s">
        <v>354</v>
      </c>
      <c r="C2788" s="5" t="s">
        <v>52</v>
      </c>
      <c r="D2788" s="8" t="s">
        <v>3402</v>
      </c>
      <c r="E2788" s="6">
        <v>89.5</v>
      </c>
      <c r="F2788" s="6"/>
      <c r="G2788" s="6"/>
      <c r="H2788" s="5" t="s">
        <v>120</v>
      </c>
      <c r="I2788" s="6" t="str">
        <f t="shared" si="172"/>
        <v/>
      </c>
      <c r="J2788" s="5" t="str">
        <f>IF(H2788="否","不适用",IF(AND(ISNUMBER(E2788),ISNUMBER(F2788)),IF(I2788&gt;规则与名单!$B$2,"是","否"),"未判定"))</f>
        <v>不适用</v>
      </c>
      <c r="K2788" s="5" t="str">
        <f t="shared" si="173"/>
        <v>非测试日仪表</v>
      </c>
      <c r="L2788" s="6">
        <f t="shared" si="174"/>
        <v>89.5</v>
      </c>
      <c r="M2788" s="5">
        <f t="shared" si="175"/>
        <v>0</v>
      </c>
      <c r="N2788" s="5" t="s">
        <v>11706</v>
      </c>
      <c r="O2788" s="5" t="s">
        <v>11707</v>
      </c>
      <c r="P2788" s="5" t="s">
        <v>11708</v>
      </c>
    </row>
    <row r="2789" ht="19" customHeight="1" spans="1:16">
      <c r="A2789" s="5">
        <v>112</v>
      </c>
      <c r="B2789" s="5" t="s">
        <v>354</v>
      </c>
      <c r="C2789" s="5" t="s">
        <v>52</v>
      </c>
      <c r="D2789" s="8" t="s">
        <v>487</v>
      </c>
      <c r="E2789" s="6">
        <v>0</v>
      </c>
      <c r="F2789" s="6"/>
      <c r="G2789" s="6"/>
      <c r="H2789" s="5" t="s">
        <v>120</v>
      </c>
      <c r="I2789" s="6" t="str">
        <f t="shared" si="172"/>
        <v/>
      </c>
      <c r="J2789" s="5" t="str">
        <f>IF(H2789="否","不适用",IF(AND(ISNUMBER(E2789),ISNUMBER(F2789)),IF(I2789&gt;规则与名单!$B$2,"是","否"),"未判定"))</f>
        <v>不适用</v>
      </c>
      <c r="K2789" s="5" t="str">
        <f t="shared" si="173"/>
        <v>非测试日仪表</v>
      </c>
      <c r="L2789" s="6">
        <f t="shared" si="174"/>
        <v>0</v>
      </c>
      <c r="M2789" s="5">
        <f t="shared" si="175"/>
        <v>0</v>
      </c>
      <c r="N2789" s="5" t="s">
        <v>11709</v>
      </c>
      <c r="O2789" s="5" t="s">
        <v>11710</v>
      </c>
      <c r="P2789" s="5" t="s">
        <v>11711</v>
      </c>
    </row>
    <row r="2790" ht="19" customHeight="1" spans="1:16">
      <c r="A2790" s="5">
        <v>112</v>
      </c>
      <c r="B2790" s="5" t="s">
        <v>354</v>
      </c>
      <c r="C2790" s="5" t="s">
        <v>52</v>
      </c>
      <c r="D2790" s="8" t="s">
        <v>121</v>
      </c>
      <c r="E2790" s="6">
        <v>67.6</v>
      </c>
      <c r="F2790" s="6"/>
      <c r="G2790" s="6"/>
      <c r="H2790" s="5" t="s">
        <v>120</v>
      </c>
      <c r="I2790" s="6" t="str">
        <f t="shared" si="172"/>
        <v/>
      </c>
      <c r="J2790" s="5" t="str">
        <f>IF(H2790="否","不适用",IF(AND(ISNUMBER(E2790),ISNUMBER(F2790)),IF(I2790&gt;规则与名单!$B$2,"是","否"),"未判定"))</f>
        <v>不适用</v>
      </c>
      <c r="K2790" s="5" t="str">
        <f t="shared" si="173"/>
        <v>非测试日仪表</v>
      </c>
      <c r="L2790" s="6">
        <f t="shared" si="174"/>
        <v>67.6</v>
      </c>
      <c r="M2790" s="5">
        <f t="shared" si="175"/>
        <v>0</v>
      </c>
      <c r="N2790" s="5" t="s">
        <v>11712</v>
      </c>
      <c r="O2790" s="5" t="s">
        <v>11713</v>
      </c>
      <c r="P2790" s="5" t="s">
        <v>11714</v>
      </c>
    </row>
    <row r="2791" ht="19" customHeight="1" spans="1:16">
      <c r="A2791" s="5">
        <v>112</v>
      </c>
      <c r="B2791" s="5" t="s">
        <v>354</v>
      </c>
      <c r="C2791" s="5" t="s">
        <v>52</v>
      </c>
      <c r="D2791" s="8" t="s">
        <v>170</v>
      </c>
      <c r="E2791" s="6">
        <v>79.7</v>
      </c>
      <c r="F2791" s="6"/>
      <c r="G2791" s="6"/>
      <c r="H2791" s="5" t="s">
        <v>120</v>
      </c>
      <c r="I2791" s="6" t="str">
        <f t="shared" si="172"/>
        <v/>
      </c>
      <c r="J2791" s="5" t="str">
        <f>IF(H2791="否","不适用",IF(AND(ISNUMBER(E2791),ISNUMBER(F2791)),IF(I2791&gt;规则与名单!$B$2,"是","否"),"未判定"))</f>
        <v>不适用</v>
      </c>
      <c r="K2791" s="5" t="str">
        <f t="shared" si="173"/>
        <v>非测试日仪表</v>
      </c>
      <c r="L2791" s="6">
        <f t="shared" si="174"/>
        <v>79.7</v>
      </c>
      <c r="M2791" s="5">
        <f t="shared" si="175"/>
        <v>0</v>
      </c>
      <c r="N2791" s="5" t="s">
        <v>11715</v>
      </c>
      <c r="O2791" s="5" t="s">
        <v>11716</v>
      </c>
      <c r="P2791" s="5" t="s">
        <v>11717</v>
      </c>
    </row>
    <row r="2792" ht="19" customHeight="1" spans="1:16">
      <c r="A2792" s="5">
        <v>112</v>
      </c>
      <c r="B2792" s="5" t="s">
        <v>354</v>
      </c>
      <c r="C2792" s="5" t="s">
        <v>52</v>
      </c>
      <c r="D2792" s="8" t="s">
        <v>644</v>
      </c>
      <c r="E2792" s="6">
        <v>23.9</v>
      </c>
      <c r="F2792" s="6"/>
      <c r="G2792" s="6"/>
      <c r="H2792" s="5" t="s">
        <v>120</v>
      </c>
      <c r="I2792" s="6" t="str">
        <f t="shared" si="172"/>
        <v/>
      </c>
      <c r="J2792" s="5" t="str">
        <f>IF(H2792="否","不适用",IF(AND(ISNUMBER(E2792),ISNUMBER(F2792)),IF(I2792&gt;规则与名单!$B$2,"是","否"),"未判定"))</f>
        <v>不适用</v>
      </c>
      <c r="K2792" s="5" t="str">
        <f t="shared" si="173"/>
        <v>非测试日仪表</v>
      </c>
      <c r="L2792" s="6">
        <f t="shared" si="174"/>
        <v>23.9</v>
      </c>
      <c r="M2792" s="5">
        <f t="shared" si="175"/>
        <v>0</v>
      </c>
      <c r="N2792" s="5" t="s">
        <v>11718</v>
      </c>
      <c r="O2792" s="5" t="s">
        <v>11719</v>
      </c>
      <c r="P2792" s="5" t="s">
        <v>11720</v>
      </c>
    </row>
    <row r="2793" ht="19" customHeight="1" spans="1:16">
      <c r="A2793" s="5">
        <v>112</v>
      </c>
      <c r="B2793" s="5" t="s">
        <v>354</v>
      </c>
      <c r="C2793" s="5" t="s">
        <v>52</v>
      </c>
      <c r="D2793" s="8" t="s">
        <v>3418</v>
      </c>
      <c r="E2793" s="6"/>
      <c r="F2793" s="6"/>
      <c r="G2793" s="6"/>
      <c r="H2793" s="5" t="s">
        <v>120</v>
      </c>
      <c r="I2793" s="6" t="str">
        <f t="shared" si="172"/>
        <v/>
      </c>
      <c r="J2793" s="5" t="str">
        <f>IF(H2793="否","不适用",IF(AND(ISNUMBER(E2793),ISNUMBER(F2793)),IF(I2793&gt;规则与名单!$B$2,"是","否"),"未判定"))</f>
        <v>不适用</v>
      </c>
      <c r="K2793" s="5" t="str">
        <f t="shared" si="173"/>
        <v>缺失</v>
      </c>
      <c r="L2793" s="6" t="str">
        <f t="shared" si="174"/>
        <v/>
      </c>
      <c r="M2793" s="5">
        <f t="shared" si="175"/>
        <v>1</v>
      </c>
      <c r="N2793" s="5" t="s">
        <v>11721</v>
      </c>
      <c r="O2793" s="5" t="s">
        <v>11722</v>
      </c>
      <c r="P2793" s="5" t="s">
        <v>11723</v>
      </c>
    </row>
    <row r="2794" ht="19" customHeight="1" spans="1:16">
      <c r="A2794" s="5">
        <v>112</v>
      </c>
      <c r="B2794" s="5" t="s">
        <v>354</v>
      </c>
      <c r="C2794" s="5" t="s">
        <v>52</v>
      </c>
      <c r="D2794" s="8" t="s">
        <v>3422</v>
      </c>
      <c r="E2794" s="6">
        <v>52.8</v>
      </c>
      <c r="F2794" s="6"/>
      <c r="G2794" s="6"/>
      <c r="H2794" s="5" t="s">
        <v>120</v>
      </c>
      <c r="I2794" s="6" t="str">
        <f t="shared" si="172"/>
        <v/>
      </c>
      <c r="J2794" s="5" t="str">
        <f>IF(H2794="否","不适用",IF(AND(ISNUMBER(E2794),ISNUMBER(F2794)),IF(I2794&gt;规则与名单!$B$2,"是","否"),"未判定"))</f>
        <v>不适用</v>
      </c>
      <c r="K2794" s="5" t="str">
        <f t="shared" si="173"/>
        <v>非测试日仪表</v>
      </c>
      <c r="L2794" s="6">
        <f t="shared" si="174"/>
        <v>52.8</v>
      </c>
      <c r="M2794" s="5">
        <f t="shared" si="175"/>
        <v>0</v>
      </c>
      <c r="N2794" s="5" t="s">
        <v>11724</v>
      </c>
      <c r="O2794" s="5" t="s">
        <v>11725</v>
      </c>
      <c r="P2794" s="5" t="s">
        <v>11726</v>
      </c>
    </row>
    <row r="2795" ht="19" customHeight="1" spans="1:16">
      <c r="A2795" s="5">
        <v>112</v>
      </c>
      <c r="B2795" s="5" t="s">
        <v>354</v>
      </c>
      <c r="C2795" s="5" t="s">
        <v>52</v>
      </c>
      <c r="D2795" s="8" t="s">
        <v>336</v>
      </c>
      <c r="E2795" s="6">
        <v>38.3</v>
      </c>
      <c r="F2795" s="6"/>
      <c r="G2795" s="6"/>
      <c r="H2795" s="5" t="s">
        <v>120</v>
      </c>
      <c r="I2795" s="6" t="str">
        <f t="shared" si="172"/>
        <v/>
      </c>
      <c r="J2795" s="5" t="str">
        <f>IF(H2795="否","不适用",IF(AND(ISNUMBER(E2795),ISNUMBER(F2795)),IF(I2795&gt;规则与名单!$B$2,"是","否"),"未判定"))</f>
        <v>不适用</v>
      </c>
      <c r="K2795" s="5" t="str">
        <f t="shared" si="173"/>
        <v>非测试日仪表</v>
      </c>
      <c r="L2795" s="6">
        <f t="shared" si="174"/>
        <v>38.3</v>
      </c>
      <c r="M2795" s="5">
        <f t="shared" si="175"/>
        <v>0</v>
      </c>
      <c r="N2795" s="5" t="s">
        <v>11727</v>
      </c>
      <c r="O2795" s="5" t="s">
        <v>11728</v>
      </c>
      <c r="P2795" s="5" t="s">
        <v>11729</v>
      </c>
    </row>
    <row r="2796" ht="19" customHeight="1" spans="1:16">
      <c r="A2796" s="5">
        <v>112</v>
      </c>
      <c r="B2796" s="5" t="s">
        <v>354</v>
      </c>
      <c r="C2796" s="5" t="s">
        <v>52</v>
      </c>
      <c r="D2796" s="8" t="s">
        <v>653</v>
      </c>
      <c r="E2796" s="6">
        <v>3.5</v>
      </c>
      <c r="F2796" s="6"/>
      <c r="G2796" s="6"/>
      <c r="H2796" s="5" t="s">
        <v>120</v>
      </c>
      <c r="I2796" s="6" t="str">
        <f t="shared" si="172"/>
        <v/>
      </c>
      <c r="J2796" s="5" t="str">
        <f>IF(H2796="否","不适用",IF(AND(ISNUMBER(E2796),ISNUMBER(F2796)),IF(I2796&gt;规则与名单!$B$2,"是","否"),"未判定"))</f>
        <v>不适用</v>
      </c>
      <c r="K2796" s="5" t="str">
        <f t="shared" si="173"/>
        <v>非测试日仪表</v>
      </c>
      <c r="L2796" s="6">
        <f t="shared" si="174"/>
        <v>3.5</v>
      </c>
      <c r="M2796" s="5">
        <f t="shared" si="175"/>
        <v>0</v>
      </c>
      <c r="N2796" s="5" t="s">
        <v>11730</v>
      </c>
      <c r="O2796" s="5" t="s">
        <v>11731</v>
      </c>
      <c r="P2796" s="5" t="s">
        <v>11732</v>
      </c>
    </row>
    <row r="2797" ht="19" customHeight="1" spans="1:16">
      <c r="A2797" s="5">
        <v>112</v>
      </c>
      <c r="B2797" s="5" t="s">
        <v>354</v>
      </c>
      <c r="C2797" s="5" t="s">
        <v>52</v>
      </c>
      <c r="D2797" s="8" t="s">
        <v>140</v>
      </c>
      <c r="E2797" s="6">
        <v>190.2</v>
      </c>
      <c r="F2797" s="6"/>
      <c r="G2797" s="6"/>
      <c r="H2797" s="5" t="s">
        <v>120</v>
      </c>
      <c r="I2797" s="6" t="str">
        <f t="shared" si="172"/>
        <v/>
      </c>
      <c r="J2797" s="5" t="str">
        <f>IF(H2797="否","不适用",IF(AND(ISNUMBER(E2797),ISNUMBER(F2797)),IF(I2797&gt;规则与名单!$B$2,"是","否"),"未判定"))</f>
        <v>不适用</v>
      </c>
      <c r="K2797" s="5" t="str">
        <f t="shared" si="173"/>
        <v>非测试日仪表</v>
      </c>
      <c r="L2797" s="6">
        <f t="shared" si="174"/>
        <v>190.2</v>
      </c>
      <c r="M2797" s="5">
        <f t="shared" si="175"/>
        <v>0</v>
      </c>
      <c r="N2797" s="5" t="s">
        <v>11733</v>
      </c>
      <c r="O2797" s="5" t="s">
        <v>11734</v>
      </c>
      <c r="P2797" s="5" t="s">
        <v>11735</v>
      </c>
    </row>
    <row r="2798" ht="19" customHeight="1" spans="1:16">
      <c r="A2798" s="5">
        <v>112</v>
      </c>
      <c r="B2798" s="5" t="s">
        <v>354</v>
      </c>
      <c r="C2798" s="5" t="s">
        <v>52</v>
      </c>
      <c r="D2798" s="8" t="s">
        <v>115</v>
      </c>
      <c r="E2798" s="6">
        <v>30.2</v>
      </c>
      <c r="F2798" s="6"/>
      <c r="G2798" s="6"/>
      <c r="H2798" s="5" t="s">
        <v>120</v>
      </c>
      <c r="I2798" s="6" t="str">
        <f t="shared" si="172"/>
        <v/>
      </c>
      <c r="J2798" s="5" t="str">
        <f>IF(H2798="否","不适用",IF(AND(ISNUMBER(E2798),ISNUMBER(F2798)),IF(I2798&gt;规则与名单!$B$2,"是","否"),"未判定"))</f>
        <v>不适用</v>
      </c>
      <c r="K2798" s="5" t="str">
        <f t="shared" si="173"/>
        <v>非测试日仪表</v>
      </c>
      <c r="L2798" s="6">
        <f t="shared" si="174"/>
        <v>30.2</v>
      </c>
      <c r="M2798" s="5">
        <f t="shared" si="175"/>
        <v>0</v>
      </c>
      <c r="N2798" s="5" t="s">
        <v>11736</v>
      </c>
      <c r="O2798" s="5" t="s">
        <v>11737</v>
      </c>
      <c r="P2798" s="5" t="s">
        <v>11738</v>
      </c>
    </row>
    <row r="2799" ht="19" customHeight="1" spans="1:16">
      <c r="A2799" s="5">
        <v>113</v>
      </c>
      <c r="B2799" s="5" t="s">
        <v>358</v>
      </c>
      <c r="C2799" s="5" t="s">
        <v>52</v>
      </c>
      <c r="D2799" s="8" t="s">
        <v>114</v>
      </c>
      <c r="E2799" s="6">
        <v>107.4</v>
      </c>
      <c r="F2799" s="6"/>
      <c r="G2799" s="6"/>
      <c r="H2799" s="5" t="s">
        <v>120</v>
      </c>
      <c r="I2799" s="6" t="str">
        <f t="shared" si="172"/>
        <v/>
      </c>
      <c r="J2799" s="5" t="str">
        <f>IF(H2799="否","不适用",IF(AND(ISNUMBER(E2799),ISNUMBER(F2799)),IF(I2799&gt;规则与名单!$B$2,"是","否"),"未判定"))</f>
        <v>不适用</v>
      </c>
      <c r="K2799" s="5" t="str">
        <f t="shared" si="173"/>
        <v>非测试日仪表</v>
      </c>
      <c r="L2799" s="6">
        <f t="shared" si="174"/>
        <v>107.4</v>
      </c>
      <c r="M2799" s="5">
        <f t="shared" si="175"/>
        <v>0</v>
      </c>
      <c r="N2799" s="5" t="s">
        <v>11739</v>
      </c>
      <c r="O2799" s="5" t="s">
        <v>11740</v>
      </c>
      <c r="P2799" s="5" t="s">
        <v>11741</v>
      </c>
    </row>
    <row r="2800" ht="19" customHeight="1" spans="1:16">
      <c r="A2800" s="5">
        <v>113</v>
      </c>
      <c r="B2800" s="5" t="s">
        <v>358</v>
      </c>
      <c r="C2800" s="5" t="s">
        <v>52</v>
      </c>
      <c r="D2800" s="8" t="s">
        <v>605</v>
      </c>
      <c r="E2800" s="6">
        <v>0</v>
      </c>
      <c r="F2800" s="6"/>
      <c r="G2800" s="6"/>
      <c r="H2800" s="5" t="s">
        <v>120</v>
      </c>
      <c r="I2800" s="6" t="str">
        <f t="shared" si="172"/>
        <v/>
      </c>
      <c r="J2800" s="5" t="str">
        <f>IF(H2800="否","不适用",IF(AND(ISNUMBER(E2800),ISNUMBER(F2800)),IF(I2800&gt;规则与名单!$B$2,"是","否"),"未判定"))</f>
        <v>不适用</v>
      </c>
      <c r="K2800" s="5" t="str">
        <f t="shared" si="173"/>
        <v>非测试日仪表</v>
      </c>
      <c r="L2800" s="6">
        <f t="shared" si="174"/>
        <v>0</v>
      </c>
      <c r="M2800" s="5">
        <f t="shared" si="175"/>
        <v>0</v>
      </c>
      <c r="N2800" s="5" t="s">
        <v>11742</v>
      </c>
      <c r="O2800" s="5" t="s">
        <v>11743</v>
      </c>
      <c r="P2800" s="5" t="s">
        <v>11744</v>
      </c>
    </row>
    <row r="2801" ht="19" customHeight="1" spans="1:16">
      <c r="A2801" s="5">
        <v>113</v>
      </c>
      <c r="B2801" s="5" t="s">
        <v>358</v>
      </c>
      <c r="C2801" s="5" t="s">
        <v>52</v>
      </c>
      <c r="D2801" s="8" t="s">
        <v>186</v>
      </c>
      <c r="E2801" s="6">
        <v>67.3</v>
      </c>
      <c r="F2801" s="6"/>
      <c r="G2801" s="6"/>
      <c r="H2801" s="5" t="s">
        <v>120</v>
      </c>
      <c r="I2801" s="6" t="str">
        <f t="shared" si="172"/>
        <v/>
      </c>
      <c r="J2801" s="5" t="str">
        <f>IF(H2801="否","不适用",IF(AND(ISNUMBER(E2801),ISNUMBER(F2801)),IF(I2801&gt;规则与名单!$B$2,"是","否"),"未判定"))</f>
        <v>不适用</v>
      </c>
      <c r="K2801" s="5" t="str">
        <f t="shared" si="173"/>
        <v>非测试日仪表</v>
      </c>
      <c r="L2801" s="6">
        <f t="shared" si="174"/>
        <v>67.3</v>
      </c>
      <c r="M2801" s="5">
        <f t="shared" si="175"/>
        <v>0</v>
      </c>
      <c r="N2801" s="5" t="s">
        <v>11745</v>
      </c>
      <c r="O2801" s="5" t="s">
        <v>11746</v>
      </c>
      <c r="P2801" s="5" t="s">
        <v>11747</v>
      </c>
    </row>
    <row r="2802" ht="19" customHeight="1" spans="1:16">
      <c r="A2802" s="5">
        <v>113</v>
      </c>
      <c r="B2802" s="5" t="s">
        <v>358</v>
      </c>
      <c r="C2802" s="5" t="s">
        <v>52</v>
      </c>
      <c r="D2802" s="8" t="s">
        <v>165</v>
      </c>
      <c r="E2802" s="6">
        <v>77.3</v>
      </c>
      <c r="F2802" s="6"/>
      <c r="G2802" s="6"/>
      <c r="H2802" s="5" t="s">
        <v>120</v>
      </c>
      <c r="I2802" s="6" t="str">
        <f t="shared" si="172"/>
        <v/>
      </c>
      <c r="J2802" s="5" t="str">
        <f>IF(H2802="否","不适用",IF(AND(ISNUMBER(E2802),ISNUMBER(F2802)),IF(I2802&gt;规则与名单!$B$2,"是","否"),"未判定"))</f>
        <v>不适用</v>
      </c>
      <c r="K2802" s="5" t="str">
        <f t="shared" si="173"/>
        <v>非测试日仪表</v>
      </c>
      <c r="L2802" s="6">
        <f t="shared" si="174"/>
        <v>77.3</v>
      </c>
      <c r="M2802" s="5">
        <f t="shared" si="175"/>
        <v>0</v>
      </c>
      <c r="N2802" s="5" t="s">
        <v>11748</v>
      </c>
      <c r="O2802" s="5" t="s">
        <v>11749</v>
      </c>
      <c r="P2802" s="5" t="s">
        <v>11750</v>
      </c>
    </row>
    <row r="2803" ht="19" customHeight="1" spans="1:16">
      <c r="A2803" s="5">
        <v>113</v>
      </c>
      <c r="B2803" s="5" t="s">
        <v>358</v>
      </c>
      <c r="C2803" s="5" t="s">
        <v>52</v>
      </c>
      <c r="D2803" s="8" t="s">
        <v>151</v>
      </c>
      <c r="E2803" s="6">
        <v>106.8</v>
      </c>
      <c r="F2803" s="6"/>
      <c r="G2803" s="6"/>
      <c r="H2803" s="5" t="s">
        <v>120</v>
      </c>
      <c r="I2803" s="6" t="str">
        <f t="shared" si="172"/>
        <v/>
      </c>
      <c r="J2803" s="5" t="str">
        <f>IF(H2803="否","不适用",IF(AND(ISNUMBER(E2803),ISNUMBER(F2803)),IF(I2803&gt;规则与名单!$B$2,"是","否"),"未判定"))</f>
        <v>不适用</v>
      </c>
      <c r="K2803" s="5" t="str">
        <f t="shared" si="173"/>
        <v>非测试日仪表</v>
      </c>
      <c r="L2803" s="6">
        <f t="shared" si="174"/>
        <v>106.8</v>
      </c>
      <c r="M2803" s="5">
        <f t="shared" si="175"/>
        <v>0</v>
      </c>
      <c r="N2803" s="5" t="s">
        <v>11751</v>
      </c>
      <c r="O2803" s="5" t="s">
        <v>11752</v>
      </c>
      <c r="P2803" s="5" t="s">
        <v>11753</v>
      </c>
    </row>
    <row r="2804" ht="19" customHeight="1" spans="1:16">
      <c r="A2804" s="5">
        <v>113</v>
      </c>
      <c r="B2804" s="5" t="s">
        <v>358</v>
      </c>
      <c r="C2804" s="5" t="s">
        <v>52</v>
      </c>
      <c r="D2804" s="8" t="s">
        <v>3358</v>
      </c>
      <c r="E2804" s="6">
        <v>81.2</v>
      </c>
      <c r="F2804" s="6"/>
      <c r="G2804" s="6"/>
      <c r="H2804" s="5" t="s">
        <v>120</v>
      </c>
      <c r="I2804" s="6" t="str">
        <f t="shared" si="172"/>
        <v/>
      </c>
      <c r="J2804" s="5" t="str">
        <f>IF(H2804="否","不适用",IF(AND(ISNUMBER(E2804),ISNUMBER(F2804)),IF(I2804&gt;规则与名单!$B$2,"是","否"),"未判定"))</f>
        <v>不适用</v>
      </c>
      <c r="K2804" s="5" t="str">
        <f t="shared" si="173"/>
        <v>非测试日仪表</v>
      </c>
      <c r="L2804" s="6">
        <f t="shared" si="174"/>
        <v>81.2</v>
      </c>
      <c r="M2804" s="5">
        <f t="shared" si="175"/>
        <v>0</v>
      </c>
      <c r="N2804" s="5" t="s">
        <v>11754</v>
      </c>
      <c r="O2804" s="5" t="s">
        <v>11755</v>
      </c>
      <c r="P2804" s="5" t="s">
        <v>11756</v>
      </c>
    </row>
    <row r="2805" ht="19" customHeight="1" spans="1:16">
      <c r="A2805" s="5">
        <v>113</v>
      </c>
      <c r="B2805" s="5" t="s">
        <v>358</v>
      </c>
      <c r="C2805" s="5" t="s">
        <v>52</v>
      </c>
      <c r="D2805" s="8" t="s">
        <v>272</v>
      </c>
      <c r="E2805" s="6">
        <v>200.1</v>
      </c>
      <c r="F2805" s="6"/>
      <c r="G2805" s="6"/>
      <c r="H2805" s="5" t="s">
        <v>120</v>
      </c>
      <c r="I2805" s="6" t="str">
        <f t="shared" si="172"/>
        <v/>
      </c>
      <c r="J2805" s="5" t="str">
        <f>IF(H2805="否","不适用",IF(AND(ISNUMBER(E2805),ISNUMBER(F2805)),IF(I2805&gt;规则与名单!$B$2,"是","否"),"未判定"))</f>
        <v>不适用</v>
      </c>
      <c r="K2805" s="5" t="str">
        <f t="shared" si="173"/>
        <v>非测试日仪表</v>
      </c>
      <c r="L2805" s="6">
        <f t="shared" si="174"/>
        <v>200.1</v>
      </c>
      <c r="M2805" s="5">
        <f t="shared" si="175"/>
        <v>0</v>
      </c>
      <c r="N2805" s="5" t="s">
        <v>11757</v>
      </c>
      <c r="O2805" s="5" t="s">
        <v>11758</v>
      </c>
      <c r="P2805" s="5" t="s">
        <v>11759</v>
      </c>
    </row>
    <row r="2806" ht="19" customHeight="1" spans="1:16">
      <c r="A2806" s="5">
        <v>113</v>
      </c>
      <c r="B2806" s="5" t="s">
        <v>358</v>
      </c>
      <c r="C2806" s="5" t="s">
        <v>52</v>
      </c>
      <c r="D2806" s="8" t="s">
        <v>506</v>
      </c>
      <c r="E2806" s="6">
        <v>21</v>
      </c>
      <c r="F2806" s="6"/>
      <c r="G2806" s="6"/>
      <c r="H2806" s="5" t="s">
        <v>120</v>
      </c>
      <c r="I2806" s="6" t="str">
        <f t="shared" si="172"/>
        <v/>
      </c>
      <c r="J2806" s="5" t="str">
        <f>IF(H2806="否","不适用",IF(AND(ISNUMBER(E2806),ISNUMBER(F2806)),IF(I2806&gt;规则与名单!$B$2,"是","否"),"未判定"))</f>
        <v>不适用</v>
      </c>
      <c r="K2806" s="5" t="str">
        <f t="shared" si="173"/>
        <v>非测试日仪表</v>
      </c>
      <c r="L2806" s="6">
        <f t="shared" si="174"/>
        <v>21</v>
      </c>
      <c r="M2806" s="5">
        <f t="shared" si="175"/>
        <v>0</v>
      </c>
      <c r="N2806" s="5" t="s">
        <v>11760</v>
      </c>
      <c r="O2806" s="5" t="s">
        <v>11761</v>
      </c>
      <c r="P2806" s="5" t="s">
        <v>11762</v>
      </c>
    </row>
    <row r="2807" ht="19" customHeight="1" spans="1:16">
      <c r="A2807" s="5">
        <v>113</v>
      </c>
      <c r="B2807" s="5" t="s">
        <v>358</v>
      </c>
      <c r="C2807" s="5" t="s">
        <v>52</v>
      </c>
      <c r="D2807" s="8" t="s">
        <v>673</v>
      </c>
      <c r="E2807" s="6">
        <v>24.3</v>
      </c>
      <c r="F2807" s="6"/>
      <c r="G2807" s="6"/>
      <c r="H2807" s="5" t="s">
        <v>120</v>
      </c>
      <c r="I2807" s="6" t="str">
        <f t="shared" si="172"/>
        <v/>
      </c>
      <c r="J2807" s="5" t="str">
        <f>IF(H2807="否","不适用",IF(AND(ISNUMBER(E2807),ISNUMBER(F2807)),IF(I2807&gt;规则与名单!$B$2,"是","否"),"未判定"))</f>
        <v>不适用</v>
      </c>
      <c r="K2807" s="5" t="str">
        <f t="shared" si="173"/>
        <v>非测试日仪表</v>
      </c>
      <c r="L2807" s="6">
        <f t="shared" si="174"/>
        <v>24.3</v>
      </c>
      <c r="M2807" s="5">
        <f t="shared" si="175"/>
        <v>0</v>
      </c>
      <c r="N2807" s="5" t="s">
        <v>11763</v>
      </c>
      <c r="O2807" s="5" t="s">
        <v>11764</v>
      </c>
      <c r="P2807" s="5" t="s">
        <v>11765</v>
      </c>
    </row>
    <row r="2808" ht="19" customHeight="1" spans="1:16">
      <c r="A2808" s="5">
        <v>113</v>
      </c>
      <c r="B2808" s="5" t="s">
        <v>358</v>
      </c>
      <c r="C2808" s="5" t="s">
        <v>52</v>
      </c>
      <c r="D2808" s="8" t="s">
        <v>183</v>
      </c>
      <c r="E2808" s="6">
        <v>20.8</v>
      </c>
      <c r="F2808" s="6"/>
      <c r="G2808" s="6"/>
      <c r="H2808" s="5" t="s">
        <v>120</v>
      </c>
      <c r="I2808" s="6" t="str">
        <f t="shared" si="172"/>
        <v/>
      </c>
      <c r="J2808" s="5" t="str">
        <f>IF(H2808="否","不适用",IF(AND(ISNUMBER(E2808),ISNUMBER(F2808)),IF(I2808&gt;规则与名单!$B$2,"是","否"),"未判定"))</f>
        <v>不适用</v>
      </c>
      <c r="K2808" s="5" t="str">
        <f t="shared" si="173"/>
        <v>非测试日仪表</v>
      </c>
      <c r="L2808" s="6">
        <f t="shared" si="174"/>
        <v>20.8</v>
      </c>
      <c r="M2808" s="5">
        <f t="shared" si="175"/>
        <v>0</v>
      </c>
      <c r="N2808" s="5" t="s">
        <v>11766</v>
      </c>
      <c r="O2808" s="5" t="s">
        <v>11767</v>
      </c>
      <c r="P2808" s="5" t="s">
        <v>11768</v>
      </c>
    </row>
    <row r="2809" ht="19" customHeight="1" spans="1:16">
      <c r="A2809" s="5">
        <v>113</v>
      </c>
      <c r="B2809" s="5" t="s">
        <v>358</v>
      </c>
      <c r="C2809" s="5" t="s">
        <v>52</v>
      </c>
      <c r="D2809" s="8" t="s">
        <v>431</v>
      </c>
      <c r="E2809" s="6">
        <v>93</v>
      </c>
      <c r="F2809" s="6"/>
      <c r="G2809" s="6"/>
      <c r="H2809" s="5" t="s">
        <v>120</v>
      </c>
      <c r="I2809" s="6" t="str">
        <f t="shared" si="172"/>
        <v/>
      </c>
      <c r="J2809" s="5" t="str">
        <f>IF(H2809="否","不适用",IF(AND(ISNUMBER(E2809),ISNUMBER(F2809)),IF(I2809&gt;规则与名单!$B$2,"是","否"),"未判定"))</f>
        <v>不适用</v>
      </c>
      <c r="K2809" s="5" t="str">
        <f t="shared" si="173"/>
        <v>非测试日仪表</v>
      </c>
      <c r="L2809" s="6">
        <f t="shared" si="174"/>
        <v>93</v>
      </c>
      <c r="M2809" s="5">
        <f t="shared" si="175"/>
        <v>0</v>
      </c>
      <c r="N2809" s="5" t="s">
        <v>11769</v>
      </c>
      <c r="O2809" s="5" t="s">
        <v>11770</v>
      </c>
      <c r="P2809" s="5" t="s">
        <v>11771</v>
      </c>
    </row>
    <row r="2810" ht="19" customHeight="1" spans="1:16">
      <c r="A2810" s="5">
        <v>113</v>
      </c>
      <c r="B2810" s="5" t="s">
        <v>358</v>
      </c>
      <c r="C2810" s="5" t="s">
        <v>52</v>
      </c>
      <c r="D2810" s="8" t="s">
        <v>3377</v>
      </c>
      <c r="E2810" s="6">
        <v>147.5</v>
      </c>
      <c r="F2810" s="6"/>
      <c r="G2810" s="6"/>
      <c r="H2810" s="5" t="s">
        <v>120</v>
      </c>
      <c r="I2810" s="6" t="str">
        <f t="shared" si="172"/>
        <v/>
      </c>
      <c r="J2810" s="5" t="str">
        <f>IF(H2810="否","不适用",IF(AND(ISNUMBER(E2810),ISNUMBER(F2810)),IF(I2810&gt;规则与名单!$B$2,"是","否"),"未判定"))</f>
        <v>不适用</v>
      </c>
      <c r="K2810" s="5" t="str">
        <f t="shared" si="173"/>
        <v>非测试日仪表</v>
      </c>
      <c r="L2810" s="6">
        <f t="shared" si="174"/>
        <v>147.5</v>
      </c>
      <c r="M2810" s="5">
        <f t="shared" si="175"/>
        <v>0</v>
      </c>
      <c r="N2810" s="5" t="s">
        <v>11772</v>
      </c>
      <c r="O2810" s="5" t="s">
        <v>11773</v>
      </c>
      <c r="P2810" s="5" t="s">
        <v>11774</v>
      </c>
    </row>
    <row r="2811" ht="19" customHeight="1" spans="1:16">
      <c r="A2811" s="5">
        <v>113</v>
      </c>
      <c r="B2811" s="5" t="s">
        <v>358</v>
      </c>
      <c r="C2811" s="5" t="s">
        <v>52</v>
      </c>
      <c r="D2811" s="8" t="s">
        <v>407</v>
      </c>
      <c r="E2811" s="6">
        <v>104.7</v>
      </c>
      <c r="F2811" s="6"/>
      <c r="G2811" s="6"/>
      <c r="H2811" s="5" t="s">
        <v>120</v>
      </c>
      <c r="I2811" s="6" t="str">
        <f t="shared" si="172"/>
        <v/>
      </c>
      <c r="J2811" s="5" t="str">
        <f>IF(H2811="否","不适用",IF(AND(ISNUMBER(E2811),ISNUMBER(F2811)),IF(I2811&gt;规则与名单!$B$2,"是","否"),"未判定"))</f>
        <v>不适用</v>
      </c>
      <c r="K2811" s="5" t="str">
        <f t="shared" si="173"/>
        <v>非测试日仪表</v>
      </c>
      <c r="L2811" s="6">
        <f t="shared" si="174"/>
        <v>104.7</v>
      </c>
      <c r="M2811" s="5">
        <f t="shared" si="175"/>
        <v>0</v>
      </c>
      <c r="N2811" s="5" t="s">
        <v>11775</v>
      </c>
      <c r="O2811" s="5" t="s">
        <v>11776</v>
      </c>
      <c r="P2811" s="5" t="s">
        <v>11777</v>
      </c>
    </row>
    <row r="2812" ht="19" customHeight="1" spans="1:16">
      <c r="A2812" s="5">
        <v>113</v>
      </c>
      <c r="B2812" s="5" t="s">
        <v>358</v>
      </c>
      <c r="C2812" s="5" t="s">
        <v>52</v>
      </c>
      <c r="D2812" s="8" t="s">
        <v>411</v>
      </c>
      <c r="E2812" s="6">
        <v>153.1</v>
      </c>
      <c r="F2812" s="6"/>
      <c r="G2812" s="6"/>
      <c r="H2812" s="5" t="s">
        <v>120</v>
      </c>
      <c r="I2812" s="6" t="str">
        <f t="shared" si="172"/>
        <v/>
      </c>
      <c r="J2812" s="5" t="str">
        <f>IF(H2812="否","不适用",IF(AND(ISNUMBER(E2812),ISNUMBER(F2812)),IF(I2812&gt;规则与名单!$B$2,"是","否"),"未判定"))</f>
        <v>不适用</v>
      </c>
      <c r="K2812" s="5" t="str">
        <f t="shared" si="173"/>
        <v>非测试日仪表</v>
      </c>
      <c r="L2812" s="6">
        <f t="shared" si="174"/>
        <v>153.1</v>
      </c>
      <c r="M2812" s="5">
        <f t="shared" si="175"/>
        <v>0</v>
      </c>
      <c r="N2812" s="5" t="s">
        <v>11778</v>
      </c>
      <c r="O2812" s="5" t="s">
        <v>11779</v>
      </c>
      <c r="P2812" s="5" t="s">
        <v>11780</v>
      </c>
    </row>
    <row r="2813" ht="19" customHeight="1" spans="1:16">
      <c r="A2813" s="5">
        <v>113</v>
      </c>
      <c r="B2813" s="5" t="s">
        <v>358</v>
      </c>
      <c r="C2813" s="5" t="s">
        <v>52</v>
      </c>
      <c r="D2813" s="8" t="s">
        <v>251</v>
      </c>
      <c r="E2813" s="6">
        <v>194.2</v>
      </c>
      <c r="F2813" s="6"/>
      <c r="G2813" s="6"/>
      <c r="H2813" s="5" t="s">
        <v>120</v>
      </c>
      <c r="I2813" s="6" t="str">
        <f t="shared" si="172"/>
        <v/>
      </c>
      <c r="J2813" s="5" t="str">
        <f>IF(H2813="否","不适用",IF(AND(ISNUMBER(E2813),ISNUMBER(F2813)),IF(I2813&gt;规则与名单!$B$2,"是","否"),"未判定"))</f>
        <v>不适用</v>
      </c>
      <c r="K2813" s="5" t="str">
        <f t="shared" si="173"/>
        <v>非测试日仪表</v>
      </c>
      <c r="L2813" s="6">
        <f t="shared" si="174"/>
        <v>194.2</v>
      </c>
      <c r="M2813" s="5">
        <f t="shared" si="175"/>
        <v>0</v>
      </c>
      <c r="N2813" s="5" t="s">
        <v>11781</v>
      </c>
      <c r="O2813" s="5" t="s">
        <v>11782</v>
      </c>
      <c r="P2813" s="5" t="s">
        <v>11783</v>
      </c>
    </row>
    <row r="2814" ht="19" customHeight="1" spans="1:16">
      <c r="A2814" s="5">
        <v>113</v>
      </c>
      <c r="B2814" s="5" t="s">
        <v>358</v>
      </c>
      <c r="C2814" s="5" t="s">
        <v>52</v>
      </c>
      <c r="D2814" s="8" t="s">
        <v>472</v>
      </c>
      <c r="E2814" s="6">
        <v>166.5</v>
      </c>
      <c r="F2814" s="6"/>
      <c r="G2814" s="6"/>
      <c r="H2814" s="5" t="s">
        <v>120</v>
      </c>
      <c r="I2814" s="6" t="str">
        <f t="shared" si="172"/>
        <v/>
      </c>
      <c r="J2814" s="5" t="str">
        <f>IF(H2814="否","不适用",IF(AND(ISNUMBER(E2814),ISNUMBER(F2814)),IF(I2814&gt;规则与名单!$B$2,"是","否"),"未判定"))</f>
        <v>不适用</v>
      </c>
      <c r="K2814" s="5" t="str">
        <f t="shared" si="173"/>
        <v>非测试日仪表</v>
      </c>
      <c r="L2814" s="6">
        <f t="shared" si="174"/>
        <v>166.5</v>
      </c>
      <c r="M2814" s="5">
        <f t="shared" si="175"/>
        <v>0</v>
      </c>
      <c r="N2814" s="5" t="s">
        <v>11784</v>
      </c>
      <c r="O2814" s="5" t="s">
        <v>11785</v>
      </c>
      <c r="P2814" s="5" t="s">
        <v>11786</v>
      </c>
    </row>
    <row r="2815" ht="19" customHeight="1" spans="1:16">
      <c r="A2815" s="5">
        <v>113</v>
      </c>
      <c r="B2815" s="5" t="s">
        <v>358</v>
      </c>
      <c r="C2815" s="5" t="s">
        <v>52</v>
      </c>
      <c r="D2815" s="8" t="s">
        <v>466</v>
      </c>
      <c r="E2815" s="6">
        <v>166.8</v>
      </c>
      <c r="F2815" s="6"/>
      <c r="G2815" s="6"/>
      <c r="H2815" s="5" t="s">
        <v>120</v>
      </c>
      <c r="I2815" s="6" t="str">
        <f t="shared" si="172"/>
        <v/>
      </c>
      <c r="J2815" s="5" t="str">
        <f>IF(H2815="否","不适用",IF(AND(ISNUMBER(E2815),ISNUMBER(F2815)),IF(I2815&gt;规则与名单!$B$2,"是","否"),"未判定"))</f>
        <v>不适用</v>
      </c>
      <c r="K2815" s="5" t="str">
        <f t="shared" si="173"/>
        <v>非测试日仪表</v>
      </c>
      <c r="L2815" s="6">
        <f t="shared" si="174"/>
        <v>166.8</v>
      </c>
      <c r="M2815" s="5">
        <f t="shared" si="175"/>
        <v>0</v>
      </c>
      <c r="N2815" s="5" t="s">
        <v>11787</v>
      </c>
      <c r="O2815" s="5" t="s">
        <v>11788</v>
      </c>
      <c r="P2815" s="5" t="s">
        <v>11789</v>
      </c>
    </row>
    <row r="2816" ht="19" customHeight="1" spans="1:16">
      <c r="A2816" s="5">
        <v>113</v>
      </c>
      <c r="B2816" s="5" t="s">
        <v>358</v>
      </c>
      <c r="C2816" s="5" t="s">
        <v>52</v>
      </c>
      <c r="D2816" s="8" t="s">
        <v>333</v>
      </c>
      <c r="E2816" s="6">
        <v>165.9</v>
      </c>
      <c r="F2816" s="6"/>
      <c r="G2816" s="6"/>
      <c r="H2816" s="5" t="s">
        <v>120</v>
      </c>
      <c r="I2816" s="6" t="str">
        <f t="shared" si="172"/>
        <v/>
      </c>
      <c r="J2816" s="5" t="str">
        <f>IF(H2816="否","不适用",IF(AND(ISNUMBER(E2816),ISNUMBER(F2816)),IF(I2816&gt;规则与名单!$B$2,"是","否"),"未判定"))</f>
        <v>不适用</v>
      </c>
      <c r="K2816" s="5" t="str">
        <f t="shared" si="173"/>
        <v>非测试日仪表</v>
      </c>
      <c r="L2816" s="6">
        <f t="shared" si="174"/>
        <v>165.9</v>
      </c>
      <c r="M2816" s="5">
        <f t="shared" si="175"/>
        <v>0</v>
      </c>
      <c r="N2816" s="5" t="s">
        <v>11790</v>
      </c>
      <c r="O2816" s="5" t="s">
        <v>11791</v>
      </c>
      <c r="P2816" s="5" t="s">
        <v>11792</v>
      </c>
    </row>
    <row r="2817" ht="19" customHeight="1" spans="1:16">
      <c r="A2817" s="5">
        <v>113</v>
      </c>
      <c r="B2817" s="5" t="s">
        <v>358</v>
      </c>
      <c r="C2817" s="5" t="s">
        <v>52</v>
      </c>
      <c r="D2817" s="8" t="s">
        <v>175</v>
      </c>
      <c r="E2817" s="6">
        <v>21.6</v>
      </c>
      <c r="F2817" s="6"/>
      <c r="G2817" s="6"/>
      <c r="H2817" s="5" t="s">
        <v>120</v>
      </c>
      <c r="I2817" s="6" t="str">
        <f t="shared" si="172"/>
        <v/>
      </c>
      <c r="J2817" s="5" t="str">
        <f>IF(H2817="否","不适用",IF(AND(ISNUMBER(E2817),ISNUMBER(F2817)),IF(I2817&gt;规则与名单!$B$2,"是","否"),"未判定"))</f>
        <v>不适用</v>
      </c>
      <c r="K2817" s="5" t="str">
        <f t="shared" si="173"/>
        <v>非测试日仪表</v>
      </c>
      <c r="L2817" s="6">
        <f t="shared" si="174"/>
        <v>21.6</v>
      </c>
      <c r="M2817" s="5">
        <f t="shared" si="175"/>
        <v>0</v>
      </c>
      <c r="N2817" s="5" t="s">
        <v>11793</v>
      </c>
      <c r="O2817" s="5" t="s">
        <v>11794</v>
      </c>
      <c r="P2817" s="5" t="s">
        <v>11795</v>
      </c>
    </row>
    <row r="2818" ht="19" customHeight="1" spans="1:16">
      <c r="A2818" s="5">
        <v>113</v>
      </c>
      <c r="B2818" s="5" t="s">
        <v>358</v>
      </c>
      <c r="C2818" s="5" t="s">
        <v>52</v>
      </c>
      <c r="D2818" s="8" t="s">
        <v>3402</v>
      </c>
      <c r="E2818" s="6">
        <v>193.5</v>
      </c>
      <c r="F2818" s="6"/>
      <c r="G2818" s="6"/>
      <c r="H2818" s="5" t="s">
        <v>120</v>
      </c>
      <c r="I2818" s="6" t="str">
        <f t="shared" ref="I2818:I2881" si="176">IF(AND(ISNUMBER(E2818),ISNUMBER(F2818)),E2818-F2818,"")</f>
        <v/>
      </c>
      <c r="J2818" s="5" t="str">
        <f>IF(H2818="否","不适用",IF(AND(ISNUMBER(E2818),ISNUMBER(F2818)),IF(I2818&gt;规则与名单!$B$2,"是","否"),"未判定"))</f>
        <v>不适用</v>
      </c>
      <c r="K2818" s="5" t="str">
        <f t="shared" ref="K2818:K2881" si="177">IF(J2818="是",IF(ISNUMBER(F2818),"测试日GPS","缺失"),IF(ISNUMBER(G2818),"非测试日纯氢",IF(AND(H2818="是",J2818="未判定"),IF(ISNUMBER(F2818),"测试名单无纯氢GPS","缺失"),IF(ISNUMBER(E2818),"非测试日仪表","缺失"))))</f>
        <v>非测试日仪表</v>
      </c>
      <c r="L2818" s="6">
        <f t="shared" ref="L2818:L2881" si="178">IF(K2818="缺失","",IF(K2818="非测试日纯氢",G2818,IF(K2818="非测试日仪表",E2818,F2818)))</f>
        <v>193.5</v>
      </c>
      <c r="M2818" s="5">
        <f t="shared" ref="M2818:M2881" si="179">IF(K2818="缺失",1,0)</f>
        <v>0</v>
      </c>
      <c r="N2818" s="5" t="s">
        <v>11796</v>
      </c>
      <c r="O2818" s="5" t="s">
        <v>11797</v>
      </c>
      <c r="P2818" s="5" t="s">
        <v>11798</v>
      </c>
    </row>
    <row r="2819" ht="19" customHeight="1" spans="1:16">
      <c r="A2819" s="5">
        <v>113</v>
      </c>
      <c r="B2819" s="5" t="s">
        <v>358</v>
      </c>
      <c r="C2819" s="5" t="s">
        <v>52</v>
      </c>
      <c r="D2819" s="8" t="s">
        <v>487</v>
      </c>
      <c r="E2819" s="6">
        <v>26.2</v>
      </c>
      <c r="F2819" s="6"/>
      <c r="G2819" s="6"/>
      <c r="H2819" s="5" t="s">
        <v>120</v>
      </c>
      <c r="I2819" s="6" t="str">
        <f t="shared" si="176"/>
        <v/>
      </c>
      <c r="J2819" s="5" t="str">
        <f>IF(H2819="否","不适用",IF(AND(ISNUMBER(E2819),ISNUMBER(F2819)),IF(I2819&gt;规则与名单!$B$2,"是","否"),"未判定"))</f>
        <v>不适用</v>
      </c>
      <c r="K2819" s="5" t="str">
        <f t="shared" si="177"/>
        <v>非测试日仪表</v>
      </c>
      <c r="L2819" s="6">
        <f t="shared" si="178"/>
        <v>26.2</v>
      </c>
      <c r="M2819" s="5">
        <f t="shared" si="179"/>
        <v>0</v>
      </c>
      <c r="N2819" s="5" t="s">
        <v>11799</v>
      </c>
      <c r="O2819" s="5" t="s">
        <v>11800</v>
      </c>
      <c r="P2819" s="5" t="s">
        <v>11801</v>
      </c>
    </row>
    <row r="2820" ht="19" customHeight="1" spans="1:16">
      <c r="A2820" s="5">
        <v>113</v>
      </c>
      <c r="B2820" s="5" t="s">
        <v>358</v>
      </c>
      <c r="C2820" s="5" t="s">
        <v>52</v>
      </c>
      <c r="D2820" s="8" t="s">
        <v>121</v>
      </c>
      <c r="E2820" s="6">
        <v>10.7</v>
      </c>
      <c r="F2820" s="6"/>
      <c r="G2820" s="6"/>
      <c r="H2820" s="5" t="s">
        <v>120</v>
      </c>
      <c r="I2820" s="6" t="str">
        <f t="shared" si="176"/>
        <v/>
      </c>
      <c r="J2820" s="5" t="str">
        <f>IF(H2820="否","不适用",IF(AND(ISNUMBER(E2820),ISNUMBER(F2820)),IF(I2820&gt;规则与名单!$B$2,"是","否"),"未判定"))</f>
        <v>不适用</v>
      </c>
      <c r="K2820" s="5" t="str">
        <f t="shared" si="177"/>
        <v>非测试日仪表</v>
      </c>
      <c r="L2820" s="6">
        <f t="shared" si="178"/>
        <v>10.7</v>
      </c>
      <c r="M2820" s="5">
        <f t="shared" si="179"/>
        <v>0</v>
      </c>
      <c r="N2820" s="5" t="s">
        <v>11802</v>
      </c>
      <c r="O2820" s="5" t="s">
        <v>11803</v>
      </c>
      <c r="P2820" s="5" t="s">
        <v>11804</v>
      </c>
    </row>
    <row r="2821" ht="19" customHeight="1" spans="1:16">
      <c r="A2821" s="5">
        <v>113</v>
      </c>
      <c r="B2821" s="5" t="s">
        <v>358</v>
      </c>
      <c r="C2821" s="5" t="s">
        <v>52</v>
      </c>
      <c r="D2821" s="8" t="s">
        <v>170</v>
      </c>
      <c r="E2821" s="6">
        <v>30.7</v>
      </c>
      <c r="F2821" s="6"/>
      <c r="G2821" s="6"/>
      <c r="H2821" s="5" t="s">
        <v>120</v>
      </c>
      <c r="I2821" s="6" t="str">
        <f t="shared" si="176"/>
        <v/>
      </c>
      <c r="J2821" s="5" t="str">
        <f>IF(H2821="否","不适用",IF(AND(ISNUMBER(E2821),ISNUMBER(F2821)),IF(I2821&gt;规则与名单!$B$2,"是","否"),"未判定"))</f>
        <v>不适用</v>
      </c>
      <c r="K2821" s="5" t="str">
        <f t="shared" si="177"/>
        <v>非测试日仪表</v>
      </c>
      <c r="L2821" s="6">
        <f t="shared" si="178"/>
        <v>30.7</v>
      </c>
      <c r="M2821" s="5">
        <f t="shared" si="179"/>
        <v>0</v>
      </c>
      <c r="N2821" s="5" t="s">
        <v>11805</v>
      </c>
      <c r="O2821" s="5" t="s">
        <v>11806</v>
      </c>
      <c r="P2821" s="5" t="s">
        <v>11807</v>
      </c>
    </row>
    <row r="2822" ht="19" customHeight="1" spans="1:16">
      <c r="A2822" s="5">
        <v>113</v>
      </c>
      <c r="B2822" s="5" t="s">
        <v>358</v>
      </c>
      <c r="C2822" s="5" t="s">
        <v>52</v>
      </c>
      <c r="D2822" s="8" t="s">
        <v>644</v>
      </c>
      <c r="E2822" s="6">
        <v>158.4</v>
      </c>
      <c r="F2822" s="6"/>
      <c r="G2822" s="6"/>
      <c r="H2822" s="5" t="s">
        <v>120</v>
      </c>
      <c r="I2822" s="6" t="str">
        <f t="shared" si="176"/>
        <v/>
      </c>
      <c r="J2822" s="5" t="str">
        <f>IF(H2822="否","不适用",IF(AND(ISNUMBER(E2822),ISNUMBER(F2822)),IF(I2822&gt;规则与名单!$B$2,"是","否"),"未判定"))</f>
        <v>不适用</v>
      </c>
      <c r="K2822" s="5" t="str">
        <f t="shared" si="177"/>
        <v>非测试日仪表</v>
      </c>
      <c r="L2822" s="6">
        <f t="shared" si="178"/>
        <v>158.4</v>
      </c>
      <c r="M2822" s="5">
        <f t="shared" si="179"/>
        <v>0</v>
      </c>
      <c r="N2822" s="5" t="s">
        <v>11808</v>
      </c>
      <c r="O2822" s="5" t="s">
        <v>11809</v>
      </c>
      <c r="P2822" s="5" t="s">
        <v>11810</v>
      </c>
    </row>
    <row r="2823" ht="19" customHeight="1" spans="1:16">
      <c r="A2823" s="5">
        <v>113</v>
      </c>
      <c r="B2823" s="5" t="s">
        <v>358</v>
      </c>
      <c r="C2823" s="5" t="s">
        <v>52</v>
      </c>
      <c r="D2823" s="8" t="s">
        <v>3418</v>
      </c>
      <c r="E2823" s="6">
        <v>0</v>
      </c>
      <c r="F2823" s="6"/>
      <c r="G2823" s="6"/>
      <c r="H2823" s="5" t="s">
        <v>120</v>
      </c>
      <c r="I2823" s="6" t="str">
        <f t="shared" si="176"/>
        <v/>
      </c>
      <c r="J2823" s="5" t="str">
        <f>IF(H2823="否","不适用",IF(AND(ISNUMBER(E2823),ISNUMBER(F2823)),IF(I2823&gt;规则与名单!$B$2,"是","否"),"未判定"))</f>
        <v>不适用</v>
      </c>
      <c r="K2823" s="5" t="str">
        <f t="shared" si="177"/>
        <v>非测试日仪表</v>
      </c>
      <c r="L2823" s="6">
        <f t="shared" si="178"/>
        <v>0</v>
      </c>
      <c r="M2823" s="5">
        <f t="shared" si="179"/>
        <v>0</v>
      </c>
      <c r="N2823" s="5" t="s">
        <v>11811</v>
      </c>
      <c r="O2823" s="5" t="s">
        <v>11812</v>
      </c>
      <c r="P2823" s="5" t="s">
        <v>11813</v>
      </c>
    </row>
    <row r="2824" ht="19" customHeight="1" spans="1:16">
      <c r="A2824" s="5">
        <v>113</v>
      </c>
      <c r="B2824" s="5" t="s">
        <v>358</v>
      </c>
      <c r="C2824" s="5" t="s">
        <v>52</v>
      </c>
      <c r="D2824" s="8" t="s">
        <v>3422</v>
      </c>
      <c r="E2824" s="6">
        <v>20.3</v>
      </c>
      <c r="F2824" s="6"/>
      <c r="G2824" s="6"/>
      <c r="H2824" s="5" t="s">
        <v>120</v>
      </c>
      <c r="I2824" s="6" t="str">
        <f t="shared" si="176"/>
        <v/>
      </c>
      <c r="J2824" s="5" t="str">
        <f>IF(H2824="否","不适用",IF(AND(ISNUMBER(E2824),ISNUMBER(F2824)),IF(I2824&gt;规则与名单!$B$2,"是","否"),"未判定"))</f>
        <v>不适用</v>
      </c>
      <c r="K2824" s="5" t="str">
        <f t="shared" si="177"/>
        <v>非测试日仪表</v>
      </c>
      <c r="L2824" s="6">
        <f t="shared" si="178"/>
        <v>20.3</v>
      </c>
      <c r="M2824" s="5">
        <f t="shared" si="179"/>
        <v>0</v>
      </c>
      <c r="N2824" s="5" t="s">
        <v>11814</v>
      </c>
      <c r="O2824" s="5" t="s">
        <v>11815</v>
      </c>
      <c r="P2824" s="5" t="s">
        <v>11816</v>
      </c>
    </row>
    <row r="2825" ht="19" customHeight="1" spans="1:16">
      <c r="A2825" s="5">
        <v>113</v>
      </c>
      <c r="B2825" s="5" t="s">
        <v>358</v>
      </c>
      <c r="C2825" s="5" t="s">
        <v>52</v>
      </c>
      <c r="D2825" s="8" t="s">
        <v>336</v>
      </c>
      <c r="E2825" s="6">
        <v>54.9</v>
      </c>
      <c r="F2825" s="6"/>
      <c r="G2825" s="6"/>
      <c r="H2825" s="5" t="s">
        <v>120</v>
      </c>
      <c r="I2825" s="6" t="str">
        <f t="shared" si="176"/>
        <v/>
      </c>
      <c r="J2825" s="5" t="str">
        <f>IF(H2825="否","不适用",IF(AND(ISNUMBER(E2825),ISNUMBER(F2825)),IF(I2825&gt;规则与名单!$B$2,"是","否"),"未判定"))</f>
        <v>不适用</v>
      </c>
      <c r="K2825" s="5" t="str">
        <f t="shared" si="177"/>
        <v>非测试日仪表</v>
      </c>
      <c r="L2825" s="6">
        <f t="shared" si="178"/>
        <v>54.9</v>
      </c>
      <c r="M2825" s="5">
        <f t="shared" si="179"/>
        <v>0</v>
      </c>
      <c r="N2825" s="5" t="s">
        <v>11817</v>
      </c>
      <c r="O2825" s="5" t="s">
        <v>11818</v>
      </c>
      <c r="P2825" s="5" t="s">
        <v>11819</v>
      </c>
    </row>
    <row r="2826" ht="19" customHeight="1" spans="1:16">
      <c r="A2826" s="5">
        <v>113</v>
      </c>
      <c r="B2826" s="5" t="s">
        <v>358</v>
      </c>
      <c r="C2826" s="5" t="s">
        <v>52</v>
      </c>
      <c r="D2826" s="8" t="s">
        <v>653</v>
      </c>
      <c r="E2826" s="6">
        <v>170.8</v>
      </c>
      <c r="F2826" s="6"/>
      <c r="G2826" s="6"/>
      <c r="H2826" s="5" t="s">
        <v>120</v>
      </c>
      <c r="I2826" s="6" t="str">
        <f t="shared" si="176"/>
        <v/>
      </c>
      <c r="J2826" s="5" t="str">
        <f>IF(H2826="否","不适用",IF(AND(ISNUMBER(E2826),ISNUMBER(F2826)),IF(I2826&gt;规则与名单!$B$2,"是","否"),"未判定"))</f>
        <v>不适用</v>
      </c>
      <c r="K2826" s="5" t="str">
        <f t="shared" si="177"/>
        <v>非测试日仪表</v>
      </c>
      <c r="L2826" s="6">
        <f t="shared" si="178"/>
        <v>170.8</v>
      </c>
      <c r="M2826" s="5">
        <f t="shared" si="179"/>
        <v>0</v>
      </c>
      <c r="N2826" s="5" t="s">
        <v>11820</v>
      </c>
      <c r="O2826" s="5" t="s">
        <v>11821</v>
      </c>
      <c r="P2826" s="5" t="s">
        <v>11822</v>
      </c>
    </row>
    <row r="2827" ht="19" customHeight="1" spans="1:16">
      <c r="A2827" s="5">
        <v>113</v>
      </c>
      <c r="B2827" s="5" t="s">
        <v>358</v>
      </c>
      <c r="C2827" s="5" t="s">
        <v>52</v>
      </c>
      <c r="D2827" s="8" t="s">
        <v>140</v>
      </c>
      <c r="E2827" s="6">
        <v>106.7</v>
      </c>
      <c r="F2827" s="6"/>
      <c r="G2827" s="6"/>
      <c r="H2827" s="5" t="s">
        <v>120</v>
      </c>
      <c r="I2827" s="6" t="str">
        <f t="shared" si="176"/>
        <v/>
      </c>
      <c r="J2827" s="5" t="str">
        <f>IF(H2827="否","不适用",IF(AND(ISNUMBER(E2827),ISNUMBER(F2827)),IF(I2827&gt;规则与名单!$B$2,"是","否"),"未判定"))</f>
        <v>不适用</v>
      </c>
      <c r="K2827" s="5" t="str">
        <f t="shared" si="177"/>
        <v>非测试日仪表</v>
      </c>
      <c r="L2827" s="6">
        <f t="shared" si="178"/>
        <v>106.7</v>
      </c>
      <c r="M2827" s="5">
        <f t="shared" si="179"/>
        <v>0</v>
      </c>
      <c r="N2827" s="5" t="s">
        <v>11823</v>
      </c>
      <c r="O2827" s="5" t="s">
        <v>11824</v>
      </c>
      <c r="P2827" s="5" t="s">
        <v>11825</v>
      </c>
    </row>
    <row r="2828" ht="19" customHeight="1" spans="1:16">
      <c r="A2828" s="5">
        <v>113</v>
      </c>
      <c r="B2828" s="5" t="s">
        <v>358</v>
      </c>
      <c r="C2828" s="5" t="s">
        <v>52</v>
      </c>
      <c r="D2828" s="8" t="s">
        <v>115</v>
      </c>
      <c r="E2828" s="6">
        <v>72.3</v>
      </c>
      <c r="F2828" s="6"/>
      <c r="G2828" s="6"/>
      <c r="H2828" s="5" t="s">
        <v>120</v>
      </c>
      <c r="I2828" s="6" t="str">
        <f t="shared" si="176"/>
        <v/>
      </c>
      <c r="J2828" s="5" t="str">
        <f>IF(H2828="否","不适用",IF(AND(ISNUMBER(E2828),ISNUMBER(F2828)),IF(I2828&gt;规则与名单!$B$2,"是","否"),"未判定"))</f>
        <v>不适用</v>
      </c>
      <c r="K2828" s="5" t="str">
        <f t="shared" si="177"/>
        <v>非测试日仪表</v>
      </c>
      <c r="L2828" s="6">
        <f t="shared" si="178"/>
        <v>72.3</v>
      </c>
      <c r="M2828" s="5">
        <f t="shared" si="179"/>
        <v>0</v>
      </c>
      <c r="N2828" s="5" t="s">
        <v>11826</v>
      </c>
      <c r="O2828" s="5" t="s">
        <v>11827</v>
      </c>
      <c r="P2828" s="5" t="s">
        <v>11828</v>
      </c>
    </row>
    <row r="2829" ht="19" customHeight="1" spans="1:16">
      <c r="A2829" s="5">
        <v>114</v>
      </c>
      <c r="B2829" s="5" t="s">
        <v>359</v>
      </c>
      <c r="C2829" s="5" t="s">
        <v>52</v>
      </c>
      <c r="D2829" s="8" t="s">
        <v>114</v>
      </c>
      <c r="E2829" s="6">
        <v>68.2</v>
      </c>
      <c r="F2829" s="6">
        <v>66.7</v>
      </c>
      <c r="G2829" s="6"/>
      <c r="H2829" s="5" t="s">
        <v>113</v>
      </c>
      <c r="I2829" s="6">
        <f t="shared" si="176"/>
        <v>1.5</v>
      </c>
      <c r="J2829" s="5" t="str">
        <f>IF(H2829="否","不适用",IF(AND(ISNUMBER(E2829),ISNUMBER(F2829)),IF(I2829&gt;规则与名单!$B$2,"是","否"),"未判定"))</f>
        <v>否</v>
      </c>
      <c r="K2829" s="5" t="str">
        <f t="shared" si="177"/>
        <v>非测试日仪表</v>
      </c>
      <c r="L2829" s="6">
        <f t="shared" si="178"/>
        <v>68.2</v>
      </c>
      <c r="M2829" s="5">
        <f t="shared" si="179"/>
        <v>0</v>
      </c>
      <c r="N2829" s="5" t="s">
        <v>11829</v>
      </c>
      <c r="O2829" s="5" t="s">
        <v>11830</v>
      </c>
      <c r="P2829" s="5" t="s">
        <v>11831</v>
      </c>
    </row>
    <row r="2830" ht="19" customHeight="1" spans="1:16">
      <c r="A2830" s="5">
        <v>114</v>
      </c>
      <c r="B2830" s="5" t="s">
        <v>359</v>
      </c>
      <c r="C2830" s="5" t="s">
        <v>52</v>
      </c>
      <c r="D2830" s="8" t="s">
        <v>605</v>
      </c>
      <c r="E2830" s="6"/>
      <c r="F2830" s="6">
        <v>0</v>
      </c>
      <c r="G2830" s="6"/>
      <c r="H2830" s="5" t="s">
        <v>113</v>
      </c>
      <c r="I2830" s="6" t="str">
        <f t="shared" si="176"/>
        <v/>
      </c>
      <c r="J2830" s="5" t="str">
        <f>IF(H2830="否","不适用",IF(AND(ISNUMBER(E2830),ISNUMBER(F2830)),IF(I2830&gt;规则与名单!$B$2,"是","否"),"未判定"))</f>
        <v>未判定</v>
      </c>
      <c r="K2830" s="5" t="str">
        <f t="shared" si="177"/>
        <v>测试名单无纯氢GPS</v>
      </c>
      <c r="L2830" s="6">
        <f t="shared" si="178"/>
        <v>0</v>
      </c>
      <c r="M2830" s="5">
        <f t="shared" si="179"/>
        <v>0</v>
      </c>
      <c r="N2830" s="5" t="s">
        <v>11832</v>
      </c>
      <c r="O2830" s="5" t="s">
        <v>11833</v>
      </c>
      <c r="P2830" s="5" t="s">
        <v>11834</v>
      </c>
    </row>
    <row r="2831" ht="19" customHeight="1" spans="1:16">
      <c r="A2831" s="5">
        <v>114</v>
      </c>
      <c r="B2831" s="5" t="s">
        <v>359</v>
      </c>
      <c r="C2831" s="5" t="s">
        <v>52</v>
      </c>
      <c r="D2831" s="8" t="s">
        <v>186</v>
      </c>
      <c r="E2831" s="6">
        <v>11.6</v>
      </c>
      <c r="F2831" s="6">
        <v>11.2</v>
      </c>
      <c r="G2831" s="6"/>
      <c r="H2831" s="5" t="s">
        <v>113</v>
      </c>
      <c r="I2831" s="6">
        <f t="shared" si="176"/>
        <v>0.4</v>
      </c>
      <c r="J2831" s="5" t="str">
        <f>IF(H2831="否","不适用",IF(AND(ISNUMBER(E2831),ISNUMBER(F2831)),IF(I2831&gt;规则与名单!$B$2,"是","否"),"未判定"))</f>
        <v>否</v>
      </c>
      <c r="K2831" s="5" t="str">
        <f t="shared" si="177"/>
        <v>非测试日仪表</v>
      </c>
      <c r="L2831" s="6">
        <f t="shared" si="178"/>
        <v>11.6</v>
      </c>
      <c r="M2831" s="5">
        <f t="shared" si="179"/>
        <v>0</v>
      </c>
      <c r="N2831" s="5" t="s">
        <v>11835</v>
      </c>
      <c r="O2831" s="5" t="s">
        <v>11836</v>
      </c>
      <c r="P2831" s="5" t="s">
        <v>11837</v>
      </c>
    </row>
    <row r="2832" ht="19" customHeight="1" spans="1:16">
      <c r="A2832" s="5">
        <v>115</v>
      </c>
      <c r="B2832" s="5" t="s">
        <v>363</v>
      </c>
      <c r="C2832" s="5" t="s">
        <v>52</v>
      </c>
      <c r="D2832" s="8" t="s">
        <v>114</v>
      </c>
      <c r="E2832" s="6">
        <v>24.3</v>
      </c>
      <c r="F2832" s="6"/>
      <c r="G2832" s="6"/>
      <c r="H2832" s="5" t="s">
        <v>120</v>
      </c>
      <c r="I2832" s="6" t="str">
        <f t="shared" si="176"/>
        <v/>
      </c>
      <c r="J2832" s="5" t="str">
        <f>IF(H2832="否","不适用",IF(AND(ISNUMBER(E2832),ISNUMBER(F2832)),IF(I2832&gt;规则与名单!$B$2,"是","否"),"未判定"))</f>
        <v>不适用</v>
      </c>
      <c r="K2832" s="5" t="str">
        <f t="shared" si="177"/>
        <v>非测试日仪表</v>
      </c>
      <c r="L2832" s="6">
        <f t="shared" si="178"/>
        <v>24.3</v>
      </c>
      <c r="M2832" s="5">
        <f t="shared" si="179"/>
        <v>0</v>
      </c>
      <c r="N2832" s="5" t="s">
        <v>11838</v>
      </c>
      <c r="O2832" s="5" t="s">
        <v>11839</v>
      </c>
      <c r="P2832" s="5" t="s">
        <v>11840</v>
      </c>
    </row>
    <row r="2833" ht="19" customHeight="1" spans="1:16">
      <c r="A2833" s="5">
        <v>115</v>
      </c>
      <c r="B2833" s="5" t="s">
        <v>363</v>
      </c>
      <c r="C2833" s="5" t="s">
        <v>52</v>
      </c>
      <c r="D2833" s="8" t="s">
        <v>605</v>
      </c>
      <c r="E2833" s="6">
        <v>54.7</v>
      </c>
      <c r="F2833" s="6"/>
      <c r="G2833" s="6"/>
      <c r="H2833" s="5" t="s">
        <v>120</v>
      </c>
      <c r="I2833" s="6" t="str">
        <f t="shared" si="176"/>
        <v/>
      </c>
      <c r="J2833" s="5" t="str">
        <f>IF(H2833="否","不适用",IF(AND(ISNUMBER(E2833),ISNUMBER(F2833)),IF(I2833&gt;规则与名单!$B$2,"是","否"),"未判定"))</f>
        <v>不适用</v>
      </c>
      <c r="K2833" s="5" t="str">
        <f t="shared" si="177"/>
        <v>非测试日仪表</v>
      </c>
      <c r="L2833" s="6">
        <f t="shared" si="178"/>
        <v>54.7</v>
      </c>
      <c r="M2833" s="5">
        <f t="shared" si="179"/>
        <v>0</v>
      </c>
      <c r="N2833" s="5" t="s">
        <v>11841</v>
      </c>
      <c r="O2833" s="5" t="s">
        <v>11842</v>
      </c>
      <c r="P2833" s="5" t="s">
        <v>11843</v>
      </c>
    </row>
    <row r="2834" ht="19" customHeight="1" spans="1:16">
      <c r="A2834" s="5">
        <v>115</v>
      </c>
      <c r="B2834" s="5" t="s">
        <v>363</v>
      </c>
      <c r="C2834" s="5" t="s">
        <v>52</v>
      </c>
      <c r="D2834" s="8" t="s">
        <v>186</v>
      </c>
      <c r="E2834" s="6">
        <v>37.3</v>
      </c>
      <c r="F2834" s="6"/>
      <c r="G2834" s="6"/>
      <c r="H2834" s="5" t="s">
        <v>120</v>
      </c>
      <c r="I2834" s="6" t="str">
        <f t="shared" si="176"/>
        <v/>
      </c>
      <c r="J2834" s="5" t="str">
        <f>IF(H2834="否","不适用",IF(AND(ISNUMBER(E2834),ISNUMBER(F2834)),IF(I2834&gt;规则与名单!$B$2,"是","否"),"未判定"))</f>
        <v>不适用</v>
      </c>
      <c r="K2834" s="5" t="str">
        <f t="shared" si="177"/>
        <v>非测试日仪表</v>
      </c>
      <c r="L2834" s="6">
        <f t="shared" si="178"/>
        <v>37.3</v>
      </c>
      <c r="M2834" s="5">
        <f t="shared" si="179"/>
        <v>0</v>
      </c>
      <c r="N2834" s="5" t="s">
        <v>11844</v>
      </c>
      <c r="O2834" s="5" t="s">
        <v>11845</v>
      </c>
      <c r="P2834" s="5" t="s">
        <v>11846</v>
      </c>
    </row>
    <row r="2835" ht="19" customHeight="1" spans="1:16">
      <c r="A2835" s="5">
        <v>115</v>
      </c>
      <c r="B2835" s="5" t="s">
        <v>363</v>
      </c>
      <c r="C2835" s="5" t="s">
        <v>52</v>
      </c>
      <c r="D2835" s="8" t="s">
        <v>165</v>
      </c>
      <c r="E2835" s="6">
        <v>169.7</v>
      </c>
      <c r="F2835" s="6"/>
      <c r="G2835" s="6"/>
      <c r="H2835" s="5" t="s">
        <v>120</v>
      </c>
      <c r="I2835" s="6" t="str">
        <f t="shared" si="176"/>
        <v/>
      </c>
      <c r="J2835" s="5" t="str">
        <f>IF(H2835="否","不适用",IF(AND(ISNUMBER(E2835),ISNUMBER(F2835)),IF(I2835&gt;规则与名单!$B$2,"是","否"),"未判定"))</f>
        <v>不适用</v>
      </c>
      <c r="K2835" s="5" t="str">
        <f t="shared" si="177"/>
        <v>非测试日仪表</v>
      </c>
      <c r="L2835" s="6">
        <f t="shared" si="178"/>
        <v>169.7</v>
      </c>
      <c r="M2835" s="5">
        <f t="shared" si="179"/>
        <v>0</v>
      </c>
      <c r="N2835" s="5" t="s">
        <v>11847</v>
      </c>
      <c r="O2835" s="5" t="s">
        <v>11848</v>
      </c>
      <c r="P2835" s="5" t="s">
        <v>11849</v>
      </c>
    </row>
    <row r="2836" ht="19" customHeight="1" spans="1:16">
      <c r="A2836" s="5">
        <v>115</v>
      </c>
      <c r="B2836" s="5" t="s">
        <v>363</v>
      </c>
      <c r="C2836" s="5" t="s">
        <v>52</v>
      </c>
      <c r="D2836" s="8" t="s">
        <v>151</v>
      </c>
      <c r="E2836" s="6">
        <v>0.1</v>
      </c>
      <c r="F2836" s="6"/>
      <c r="G2836" s="6"/>
      <c r="H2836" s="5" t="s">
        <v>120</v>
      </c>
      <c r="I2836" s="6" t="str">
        <f t="shared" si="176"/>
        <v/>
      </c>
      <c r="J2836" s="5" t="str">
        <f>IF(H2836="否","不适用",IF(AND(ISNUMBER(E2836),ISNUMBER(F2836)),IF(I2836&gt;规则与名单!$B$2,"是","否"),"未判定"))</f>
        <v>不适用</v>
      </c>
      <c r="K2836" s="5" t="str">
        <f t="shared" si="177"/>
        <v>非测试日仪表</v>
      </c>
      <c r="L2836" s="6">
        <f t="shared" si="178"/>
        <v>0.1</v>
      </c>
      <c r="M2836" s="5">
        <f t="shared" si="179"/>
        <v>0</v>
      </c>
      <c r="N2836" s="5" t="s">
        <v>11850</v>
      </c>
      <c r="O2836" s="5" t="s">
        <v>11851</v>
      </c>
      <c r="P2836" s="5" t="s">
        <v>11852</v>
      </c>
    </row>
    <row r="2837" ht="19" customHeight="1" spans="1:16">
      <c r="A2837" s="5">
        <v>115</v>
      </c>
      <c r="B2837" s="5" t="s">
        <v>363</v>
      </c>
      <c r="C2837" s="5" t="s">
        <v>52</v>
      </c>
      <c r="D2837" s="8" t="s">
        <v>3358</v>
      </c>
      <c r="E2837" s="6"/>
      <c r="F2837" s="6"/>
      <c r="G2837" s="6"/>
      <c r="H2837" s="5" t="s">
        <v>120</v>
      </c>
      <c r="I2837" s="6" t="str">
        <f t="shared" si="176"/>
        <v/>
      </c>
      <c r="J2837" s="5" t="str">
        <f>IF(H2837="否","不适用",IF(AND(ISNUMBER(E2837),ISNUMBER(F2837)),IF(I2837&gt;规则与名单!$B$2,"是","否"),"未判定"))</f>
        <v>不适用</v>
      </c>
      <c r="K2837" s="5" t="str">
        <f t="shared" si="177"/>
        <v>缺失</v>
      </c>
      <c r="L2837" s="6" t="str">
        <f t="shared" si="178"/>
        <v/>
      </c>
      <c r="M2837" s="5">
        <f t="shared" si="179"/>
        <v>1</v>
      </c>
      <c r="N2837" s="5" t="s">
        <v>11853</v>
      </c>
      <c r="O2837" s="5" t="s">
        <v>11854</v>
      </c>
      <c r="P2837" s="5" t="s">
        <v>11855</v>
      </c>
    </row>
    <row r="2838" ht="19" customHeight="1" spans="1:16">
      <c r="A2838" s="5">
        <v>115</v>
      </c>
      <c r="B2838" s="5" t="s">
        <v>363</v>
      </c>
      <c r="C2838" s="5" t="s">
        <v>52</v>
      </c>
      <c r="D2838" s="8" t="s">
        <v>272</v>
      </c>
      <c r="E2838" s="6">
        <v>74.3</v>
      </c>
      <c r="F2838" s="6"/>
      <c r="G2838" s="6"/>
      <c r="H2838" s="5" t="s">
        <v>120</v>
      </c>
      <c r="I2838" s="6" t="str">
        <f t="shared" si="176"/>
        <v/>
      </c>
      <c r="J2838" s="5" t="str">
        <f>IF(H2838="否","不适用",IF(AND(ISNUMBER(E2838),ISNUMBER(F2838)),IF(I2838&gt;规则与名单!$B$2,"是","否"),"未判定"))</f>
        <v>不适用</v>
      </c>
      <c r="K2838" s="5" t="str">
        <f t="shared" si="177"/>
        <v>非测试日仪表</v>
      </c>
      <c r="L2838" s="6">
        <f t="shared" si="178"/>
        <v>74.3</v>
      </c>
      <c r="M2838" s="5">
        <f t="shared" si="179"/>
        <v>0</v>
      </c>
      <c r="N2838" s="5" t="s">
        <v>11856</v>
      </c>
      <c r="O2838" s="5" t="s">
        <v>11857</v>
      </c>
      <c r="P2838" s="5" t="s">
        <v>11858</v>
      </c>
    </row>
    <row r="2839" ht="19" customHeight="1" spans="1:16">
      <c r="A2839" s="5">
        <v>115</v>
      </c>
      <c r="B2839" s="5" t="s">
        <v>363</v>
      </c>
      <c r="C2839" s="5" t="s">
        <v>52</v>
      </c>
      <c r="D2839" s="8" t="s">
        <v>506</v>
      </c>
      <c r="E2839" s="6">
        <v>67.4</v>
      </c>
      <c r="F2839" s="6"/>
      <c r="G2839" s="6"/>
      <c r="H2839" s="5" t="s">
        <v>120</v>
      </c>
      <c r="I2839" s="6" t="str">
        <f t="shared" si="176"/>
        <v/>
      </c>
      <c r="J2839" s="5" t="str">
        <f>IF(H2839="否","不适用",IF(AND(ISNUMBER(E2839),ISNUMBER(F2839)),IF(I2839&gt;规则与名单!$B$2,"是","否"),"未判定"))</f>
        <v>不适用</v>
      </c>
      <c r="K2839" s="5" t="str">
        <f t="shared" si="177"/>
        <v>非测试日仪表</v>
      </c>
      <c r="L2839" s="6">
        <f t="shared" si="178"/>
        <v>67.4</v>
      </c>
      <c r="M2839" s="5">
        <f t="shared" si="179"/>
        <v>0</v>
      </c>
      <c r="N2839" s="5" t="s">
        <v>11859</v>
      </c>
      <c r="O2839" s="5" t="s">
        <v>11860</v>
      </c>
      <c r="P2839" s="5" t="s">
        <v>11861</v>
      </c>
    </row>
    <row r="2840" ht="19" customHeight="1" spans="1:16">
      <c r="A2840" s="5">
        <v>115</v>
      </c>
      <c r="B2840" s="5" t="s">
        <v>363</v>
      </c>
      <c r="C2840" s="5" t="s">
        <v>52</v>
      </c>
      <c r="D2840" s="8" t="s">
        <v>673</v>
      </c>
      <c r="E2840" s="6">
        <v>0.1</v>
      </c>
      <c r="F2840" s="6"/>
      <c r="G2840" s="6"/>
      <c r="H2840" s="5" t="s">
        <v>120</v>
      </c>
      <c r="I2840" s="6" t="str">
        <f t="shared" si="176"/>
        <v/>
      </c>
      <c r="J2840" s="5" t="str">
        <f>IF(H2840="否","不适用",IF(AND(ISNUMBER(E2840),ISNUMBER(F2840)),IF(I2840&gt;规则与名单!$B$2,"是","否"),"未判定"))</f>
        <v>不适用</v>
      </c>
      <c r="K2840" s="5" t="str">
        <f t="shared" si="177"/>
        <v>非测试日仪表</v>
      </c>
      <c r="L2840" s="6">
        <f t="shared" si="178"/>
        <v>0.1</v>
      </c>
      <c r="M2840" s="5">
        <f t="shared" si="179"/>
        <v>0</v>
      </c>
      <c r="N2840" s="5" t="s">
        <v>11862</v>
      </c>
      <c r="O2840" s="5" t="s">
        <v>11863</v>
      </c>
      <c r="P2840" s="5" t="s">
        <v>11864</v>
      </c>
    </row>
    <row r="2841" ht="19" customHeight="1" spans="1:16">
      <c r="A2841" s="5">
        <v>115</v>
      </c>
      <c r="B2841" s="5" t="s">
        <v>363</v>
      </c>
      <c r="C2841" s="5" t="s">
        <v>52</v>
      </c>
      <c r="D2841" s="8" t="s">
        <v>183</v>
      </c>
      <c r="E2841" s="6">
        <v>156.4</v>
      </c>
      <c r="F2841" s="6"/>
      <c r="G2841" s="6"/>
      <c r="H2841" s="5" t="s">
        <v>120</v>
      </c>
      <c r="I2841" s="6" t="str">
        <f t="shared" si="176"/>
        <v/>
      </c>
      <c r="J2841" s="5" t="str">
        <f>IF(H2841="否","不适用",IF(AND(ISNUMBER(E2841),ISNUMBER(F2841)),IF(I2841&gt;规则与名单!$B$2,"是","否"),"未判定"))</f>
        <v>不适用</v>
      </c>
      <c r="K2841" s="5" t="str">
        <f t="shared" si="177"/>
        <v>非测试日仪表</v>
      </c>
      <c r="L2841" s="6">
        <f t="shared" si="178"/>
        <v>156.4</v>
      </c>
      <c r="M2841" s="5">
        <f t="shared" si="179"/>
        <v>0</v>
      </c>
      <c r="N2841" s="5" t="s">
        <v>11865</v>
      </c>
      <c r="O2841" s="5" t="s">
        <v>11866</v>
      </c>
      <c r="P2841" s="5" t="s">
        <v>11867</v>
      </c>
    </row>
    <row r="2842" ht="19" customHeight="1" spans="1:16">
      <c r="A2842" s="5">
        <v>115</v>
      </c>
      <c r="B2842" s="5" t="s">
        <v>363</v>
      </c>
      <c r="C2842" s="5" t="s">
        <v>52</v>
      </c>
      <c r="D2842" s="8" t="s">
        <v>431</v>
      </c>
      <c r="E2842" s="6"/>
      <c r="F2842" s="6"/>
      <c r="G2842" s="6"/>
      <c r="H2842" s="5" t="s">
        <v>120</v>
      </c>
      <c r="I2842" s="6" t="str">
        <f t="shared" si="176"/>
        <v/>
      </c>
      <c r="J2842" s="5" t="str">
        <f>IF(H2842="否","不适用",IF(AND(ISNUMBER(E2842),ISNUMBER(F2842)),IF(I2842&gt;规则与名单!$B$2,"是","否"),"未判定"))</f>
        <v>不适用</v>
      </c>
      <c r="K2842" s="5" t="str">
        <f t="shared" si="177"/>
        <v>缺失</v>
      </c>
      <c r="L2842" s="6" t="str">
        <f t="shared" si="178"/>
        <v/>
      </c>
      <c r="M2842" s="5">
        <f t="shared" si="179"/>
        <v>1</v>
      </c>
      <c r="N2842" s="5" t="s">
        <v>11868</v>
      </c>
      <c r="O2842" s="5" t="s">
        <v>11869</v>
      </c>
      <c r="P2842" s="5" t="s">
        <v>11870</v>
      </c>
    </row>
    <row r="2843" ht="19" customHeight="1" spans="1:16">
      <c r="A2843" s="5">
        <v>115</v>
      </c>
      <c r="B2843" s="5" t="s">
        <v>363</v>
      </c>
      <c r="C2843" s="5" t="s">
        <v>52</v>
      </c>
      <c r="D2843" s="8" t="s">
        <v>3377</v>
      </c>
      <c r="E2843" s="6">
        <v>28.6</v>
      </c>
      <c r="F2843" s="6"/>
      <c r="G2843" s="6"/>
      <c r="H2843" s="5" t="s">
        <v>120</v>
      </c>
      <c r="I2843" s="6" t="str">
        <f t="shared" si="176"/>
        <v/>
      </c>
      <c r="J2843" s="5" t="str">
        <f>IF(H2843="否","不适用",IF(AND(ISNUMBER(E2843),ISNUMBER(F2843)),IF(I2843&gt;规则与名单!$B$2,"是","否"),"未判定"))</f>
        <v>不适用</v>
      </c>
      <c r="K2843" s="5" t="str">
        <f t="shared" si="177"/>
        <v>非测试日仪表</v>
      </c>
      <c r="L2843" s="6">
        <f t="shared" si="178"/>
        <v>28.6</v>
      </c>
      <c r="M2843" s="5">
        <f t="shared" si="179"/>
        <v>0</v>
      </c>
      <c r="N2843" s="5" t="s">
        <v>11871</v>
      </c>
      <c r="O2843" s="5" t="s">
        <v>11872</v>
      </c>
      <c r="P2843" s="5" t="s">
        <v>11873</v>
      </c>
    </row>
    <row r="2844" ht="19" customHeight="1" spans="1:16">
      <c r="A2844" s="5">
        <v>115</v>
      </c>
      <c r="B2844" s="5" t="s">
        <v>363</v>
      </c>
      <c r="C2844" s="5" t="s">
        <v>52</v>
      </c>
      <c r="D2844" s="8" t="s">
        <v>407</v>
      </c>
      <c r="E2844" s="6">
        <v>196.7</v>
      </c>
      <c r="F2844" s="6"/>
      <c r="G2844" s="6"/>
      <c r="H2844" s="5" t="s">
        <v>120</v>
      </c>
      <c r="I2844" s="6" t="str">
        <f t="shared" si="176"/>
        <v/>
      </c>
      <c r="J2844" s="5" t="str">
        <f>IF(H2844="否","不适用",IF(AND(ISNUMBER(E2844),ISNUMBER(F2844)),IF(I2844&gt;规则与名单!$B$2,"是","否"),"未判定"))</f>
        <v>不适用</v>
      </c>
      <c r="K2844" s="5" t="str">
        <f t="shared" si="177"/>
        <v>非测试日仪表</v>
      </c>
      <c r="L2844" s="6">
        <f t="shared" si="178"/>
        <v>196.7</v>
      </c>
      <c r="M2844" s="5">
        <f t="shared" si="179"/>
        <v>0</v>
      </c>
      <c r="N2844" s="5" t="s">
        <v>11874</v>
      </c>
      <c r="O2844" s="5" t="s">
        <v>11875</v>
      </c>
      <c r="P2844" s="5" t="s">
        <v>11876</v>
      </c>
    </row>
    <row r="2845" ht="19" customHeight="1" spans="1:16">
      <c r="A2845" s="5">
        <v>115</v>
      </c>
      <c r="B2845" s="5" t="s">
        <v>363</v>
      </c>
      <c r="C2845" s="5" t="s">
        <v>52</v>
      </c>
      <c r="D2845" s="8" t="s">
        <v>411</v>
      </c>
      <c r="E2845" s="6">
        <v>15.2</v>
      </c>
      <c r="F2845" s="6"/>
      <c r="G2845" s="6"/>
      <c r="H2845" s="5" t="s">
        <v>120</v>
      </c>
      <c r="I2845" s="6" t="str">
        <f t="shared" si="176"/>
        <v/>
      </c>
      <c r="J2845" s="5" t="str">
        <f>IF(H2845="否","不适用",IF(AND(ISNUMBER(E2845),ISNUMBER(F2845)),IF(I2845&gt;规则与名单!$B$2,"是","否"),"未判定"))</f>
        <v>不适用</v>
      </c>
      <c r="K2845" s="5" t="str">
        <f t="shared" si="177"/>
        <v>非测试日仪表</v>
      </c>
      <c r="L2845" s="6">
        <f t="shared" si="178"/>
        <v>15.2</v>
      </c>
      <c r="M2845" s="5">
        <f t="shared" si="179"/>
        <v>0</v>
      </c>
      <c r="N2845" s="5" t="s">
        <v>11877</v>
      </c>
      <c r="O2845" s="5" t="s">
        <v>11878</v>
      </c>
      <c r="P2845" s="5" t="s">
        <v>11879</v>
      </c>
    </row>
    <row r="2846" ht="19" customHeight="1" spans="1:16">
      <c r="A2846" s="5">
        <v>115</v>
      </c>
      <c r="B2846" s="5" t="s">
        <v>363</v>
      </c>
      <c r="C2846" s="5" t="s">
        <v>52</v>
      </c>
      <c r="D2846" s="8" t="s">
        <v>251</v>
      </c>
      <c r="E2846" s="6"/>
      <c r="F2846" s="6"/>
      <c r="G2846" s="6"/>
      <c r="H2846" s="5" t="s">
        <v>120</v>
      </c>
      <c r="I2846" s="6" t="str">
        <f t="shared" si="176"/>
        <v/>
      </c>
      <c r="J2846" s="5" t="str">
        <f>IF(H2846="否","不适用",IF(AND(ISNUMBER(E2846),ISNUMBER(F2846)),IF(I2846&gt;规则与名单!$B$2,"是","否"),"未判定"))</f>
        <v>不适用</v>
      </c>
      <c r="K2846" s="5" t="str">
        <f t="shared" si="177"/>
        <v>缺失</v>
      </c>
      <c r="L2846" s="6" t="str">
        <f t="shared" si="178"/>
        <v/>
      </c>
      <c r="M2846" s="5">
        <f t="shared" si="179"/>
        <v>1</v>
      </c>
      <c r="N2846" s="5" t="s">
        <v>11880</v>
      </c>
      <c r="O2846" s="5" t="s">
        <v>11881</v>
      </c>
      <c r="P2846" s="5" t="s">
        <v>11882</v>
      </c>
    </row>
    <row r="2847" ht="19" customHeight="1" spans="1:16">
      <c r="A2847" s="5">
        <v>115</v>
      </c>
      <c r="B2847" s="5" t="s">
        <v>363</v>
      </c>
      <c r="C2847" s="5" t="s">
        <v>52</v>
      </c>
      <c r="D2847" s="8" t="s">
        <v>472</v>
      </c>
      <c r="E2847" s="6">
        <v>51.7</v>
      </c>
      <c r="F2847" s="6"/>
      <c r="G2847" s="6"/>
      <c r="H2847" s="5" t="s">
        <v>120</v>
      </c>
      <c r="I2847" s="6" t="str">
        <f t="shared" si="176"/>
        <v/>
      </c>
      <c r="J2847" s="5" t="str">
        <f>IF(H2847="否","不适用",IF(AND(ISNUMBER(E2847),ISNUMBER(F2847)),IF(I2847&gt;规则与名单!$B$2,"是","否"),"未判定"))</f>
        <v>不适用</v>
      </c>
      <c r="K2847" s="5" t="str">
        <f t="shared" si="177"/>
        <v>非测试日仪表</v>
      </c>
      <c r="L2847" s="6">
        <f t="shared" si="178"/>
        <v>51.7</v>
      </c>
      <c r="M2847" s="5">
        <f t="shared" si="179"/>
        <v>0</v>
      </c>
      <c r="N2847" s="5" t="s">
        <v>11883</v>
      </c>
      <c r="O2847" s="5" t="s">
        <v>11884</v>
      </c>
      <c r="P2847" s="5" t="s">
        <v>11885</v>
      </c>
    </row>
    <row r="2848" ht="19" customHeight="1" spans="1:16">
      <c r="A2848" s="5">
        <v>115</v>
      </c>
      <c r="B2848" s="5" t="s">
        <v>363</v>
      </c>
      <c r="C2848" s="5" t="s">
        <v>52</v>
      </c>
      <c r="D2848" s="8" t="s">
        <v>466</v>
      </c>
      <c r="E2848" s="6">
        <v>184.2</v>
      </c>
      <c r="F2848" s="6"/>
      <c r="G2848" s="6"/>
      <c r="H2848" s="5" t="s">
        <v>120</v>
      </c>
      <c r="I2848" s="6" t="str">
        <f t="shared" si="176"/>
        <v/>
      </c>
      <c r="J2848" s="5" t="str">
        <f>IF(H2848="否","不适用",IF(AND(ISNUMBER(E2848),ISNUMBER(F2848)),IF(I2848&gt;规则与名单!$B$2,"是","否"),"未判定"))</f>
        <v>不适用</v>
      </c>
      <c r="K2848" s="5" t="str">
        <f t="shared" si="177"/>
        <v>非测试日仪表</v>
      </c>
      <c r="L2848" s="6">
        <f t="shared" si="178"/>
        <v>184.2</v>
      </c>
      <c r="M2848" s="5">
        <f t="shared" si="179"/>
        <v>0</v>
      </c>
      <c r="N2848" s="5" t="s">
        <v>11886</v>
      </c>
      <c r="O2848" s="5" t="s">
        <v>11887</v>
      </c>
      <c r="P2848" s="5" t="s">
        <v>11888</v>
      </c>
    </row>
    <row r="2849" ht="19" customHeight="1" spans="1:16">
      <c r="A2849" s="5">
        <v>115</v>
      </c>
      <c r="B2849" s="5" t="s">
        <v>363</v>
      </c>
      <c r="C2849" s="5" t="s">
        <v>52</v>
      </c>
      <c r="D2849" s="8" t="s">
        <v>333</v>
      </c>
      <c r="E2849" s="6">
        <v>51.3</v>
      </c>
      <c r="F2849" s="6"/>
      <c r="G2849" s="6"/>
      <c r="H2849" s="5" t="s">
        <v>120</v>
      </c>
      <c r="I2849" s="6" t="str">
        <f t="shared" si="176"/>
        <v/>
      </c>
      <c r="J2849" s="5" t="str">
        <f>IF(H2849="否","不适用",IF(AND(ISNUMBER(E2849),ISNUMBER(F2849)),IF(I2849&gt;规则与名单!$B$2,"是","否"),"未判定"))</f>
        <v>不适用</v>
      </c>
      <c r="K2849" s="5" t="str">
        <f t="shared" si="177"/>
        <v>非测试日仪表</v>
      </c>
      <c r="L2849" s="6">
        <f t="shared" si="178"/>
        <v>51.3</v>
      </c>
      <c r="M2849" s="5">
        <f t="shared" si="179"/>
        <v>0</v>
      </c>
      <c r="N2849" s="5" t="s">
        <v>11889</v>
      </c>
      <c r="O2849" s="5" t="s">
        <v>11890</v>
      </c>
      <c r="P2849" s="5" t="s">
        <v>11891</v>
      </c>
    </row>
    <row r="2850" ht="19" customHeight="1" spans="1:16">
      <c r="A2850" s="5">
        <v>115</v>
      </c>
      <c r="B2850" s="5" t="s">
        <v>363</v>
      </c>
      <c r="C2850" s="5" t="s">
        <v>52</v>
      </c>
      <c r="D2850" s="8" t="s">
        <v>175</v>
      </c>
      <c r="E2850" s="6">
        <v>14</v>
      </c>
      <c r="F2850" s="6"/>
      <c r="G2850" s="6"/>
      <c r="H2850" s="5" t="s">
        <v>120</v>
      </c>
      <c r="I2850" s="6" t="str">
        <f t="shared" si="176"/>
        <v/>
      </c>
      <c r="J2850" s="5" t="str">
        <f>IF(H2850="否","不适用",IF(AND(ISNUMBER(E2850),ISNUMBER(F2850)),IF(I2850&gt;规则与名单!$B$2,"是","否"),"未判定"))</f>
        <v>不适用</v>
      </c>
      <c r="K2850" s="5" t="str">
        <f t="shared" si="177"/>
        <v>非测试日仪表</v>
      </c>
      <c r="L2850" s="6">
        <f t="shared" si="178"/>
        <v>14</v>
      </c>
      <c r="M2850" s="5">
        <f t="shared" si="179"/>
        <v>0</v>
      </c>
      <c r="N2850" s="5" t="s">
        <v>11892</v>
      </c>
      <c r="O2850" s="5" t="s">
        <v>11893</v>
      </c>
      <c r="P2850" s="5" t="s">
        <v>11894</v>
      </c>
    </row>
    <row r="2851" ht="19" customHeight="1" spans="1:16">
      <c r="A2851" s="5">
        <v>115</v>
      </c>
      <c r="B2851" s="5" t="s">
        <v>363</v>
      </c>
      <c r="C2851" s="5" t="s">
        <v>52</v>
      </c>
      <c r="D2851" s="8" t="s">
        <v>3402</v>
      </c>
      <c r="E2851" s="6">
        <v>23.9</v>
      </c>
      <c r="F2851" s="6"/>
      <c r="G2851" s="6"/>
      <c r="H2851" s="5" t="s">
        <v>120</v>
      </c>
      <c r="I2851" s="6" t="str">
        <f t="shared" si="176"/>
        <v/>
      </c>
      <c r="J2851" s="5" t="str">
        <f>IF(H2851="否","不适用",IF(AND(ISNUMBER(E2851),ISNUMBER(F2851)),IF(I2851&gt;规则与名单!$B$2,"是","否"),"未判定"))</f>
        <v>不适用</v>
      </c>
      <c r="K2851" s="5" t="str">
        <f t="shared" si="177"/>
        <v>非测试日仪表</v>
      </c>
      <c r="L2851" s="6">
        <f t="shared" si="178"/>
        <v>23.9</v>
      </c>
      <c r="M2851" s="5">
        <f t="shared" si="179"/>
        <v>0</v>
      </c>
      <c r="N2851" s="5" t="s">
        <v>11895</v>
      </c>
      <c r="O2851" s="5" t="s">
        <v>11896</v>
      </c>
      <c r="P2851" s="5" t="s">
        <v>11897</v>
      </c>
    </row>
    <row r="2852" ht="19" customHeight="1" spans="1:16">
      <c r="A2852" s="5">
        <v>115</v>
      </c>
      <c r="B2852" s="5" t="s">
        <v>363</v>
      </c>
      <c r="C2852" s="5" t="s">
        <v>52</v>
      </c>
      <c r="D2852" s="8" t="s">
        <v>487</v>
      </c>
      <c r="E2852" s="6">
        <v>32.4</v>
      </c>
      <c r="F2852" s="6"/>
      <c r="G2852" s="6"/>
      <c r="H2852" s="5" t="s">
        <v>120</v>
      </c>
      <c r="I2852" s="6" t="str">
        <f t="shared" si="176"/>
        <v/>
      </c>
      <c r="J2852" s="5" t="str">
        <f>IF(H2852="否","不适用",IF(AND(ISNUMBER(E2852),ISNUMBER(F2852)),IF(I2852&gt;规则与名单!$B$2,"是","否"),"未判定"))</f>
        <v>不适用</v>
      </c>
      <c r="K2852" s="5" t="str">
        <f t="shared" si="177"/>
        <v>非测试日仪表</v>
      </c>
      <c r="L2852" s="6">
        <f t="shared" si="178"/>
        <v>32.4</v>
      </c>
      <c r="M2852" s="5">
        <f t="shared" si="179"/>
        <v>0</v>
      </c>
      <c r="N2852" s="5" t="s">
        <v>11898</v>
      </c>
      <c r="O2852" s="5" t="s">
        <v>11899</v>
      </c>
      <c r="P2852" s="5" t="s">
        <v>11900</v>
      </c>
    </row>
    <row r="2853" ht="19" customHeight="1" spans="1:16">
      <c r="A2853" s="5">
        <v>115</v>
      </c>
      <c r="B2853" s="5" t="s">
        <v>363</v>
      </c>
      <c r="C2853" s="5" t="s">
        <v>52</v>
      </c>
      <c r="D2853" s="8" t="s">
        <v>121</v>
      </c>
      <c r="E2853" s="6">
        <v>4.5</v>
      </c>
      <c r="F2853" s="6"/>
      <c r="G2853" s="6"/>
      <c r="H2853" s="5" t="s">
        <v>120</v>
      </c>
      <c r="I2853" s="6" t="str">
        <f t="shared" si="176"/>
        <v/>
      </c>
      <c r="J2853" s="5" t="str">
        <f>IF(H2853="否","不适用",IF(AND(ISNUMBER(E2853),ISNUMBER(F2853)),IF(I2853&gt;规则与名单!$B$2,"是","否"),"未判定"))</f>
        <v>不适用</v>
      </c>
      <c r="K2853" s="5" t="str">
        <f t="shared" si="177"/>
        <v>非测试日仪表</v>
      </c>
      <c r="L2853" s="6">
        <f t="shared" si="178"/>
        <v>4.5</v>
      </c>
      <c r="M2853" s="5">
        <f t="shared" si="179"/>
        <v>0</v>
      </c>
      <c r="N2853" s="5" t="s">
        <v>11901</v>
      </c>
      <c r="O2853" s="5" t="s">
        <v>11902</v>
      </c>
      <c r="P2853" s="5" t="s">
        <v>11903</v>
      </c>
    </row>
    <row r="2854" ht="19" customHeight="1" spans="1:16">
      <c r="A2854" s="5">
        <v>115</v>
      </c>
      <c r="B2854" s="5" t="s">
        <v>363</v>
      </c>
      <c r="C2854" s="5" t="s">
        <v>52</v>
      </c>
      <c r="D2854" s="8" t="s">
        <v>170</v>
      </c>
      <c r="E2854" s="6">
        <v>139</v>
      </c>
      <c r="F2854" s="6"/>
      <c r="G2854" s="6"/>
      <c r="H2854" s="5" t="s">
        <v>120</v>
      </c>
      <c r="I2854" s="6" t="str">
        <f t="shared" si="176"/>
        <v/>
      </c>
      <c r="J2854" s="5" t="str">
        <f>IF(H2854="否","不适用",IF(AND(ISNUMBER(E2854),ISNUMBER(F2854)),IF(I2854&gt;规则与名单!$B$2,"是","否"),"未判定"))</f>
        <v>不适用</v>
      </c>
      <c r="K2854" s="5" t="str">
        <f t="shared" si="177"/>
        <v>非测试日仪表</v>
      </c>
      <c r="L2854" s="6">
        <f t="shared" si="178"/>
        <v>139</v>
      </c>
      <c r="M2854" s="5">
        <f t="shared" si="179"/>
        <v>0</v>
      </c>
      <c r="N2854" s="5" t="s">
        <v>11904</v>
      </c>
      <c r="O2854" s="5" t="s">
        <v>11905</v>
      </c>
      <c r="P2854" s="5" t="s">
        <v>11906</v>
      </c>
    </row>
    <row r="2855" ht="19" customHeight="1" spans="1:16">
      <c r="A2855" s="5">
        <v>115</v>
      </c>
      <c r="B2855" s="5" t="s">
        <v>363</v>
      </c>
      <c r="C2855" s="5" t="s">
        <v>52</v>
      </c>
      <c r="D2855" s="8" t="s">
        <v>644</v>
      </c>
      <c r="E2855" s="6">
        <v>43.4</v>
      </c>
      <c r="F2855" s="6"/>
      <c r="G2855" s="6"/>
      <c r="H2855" s="5" t="s">
        <v>120</v>
      </c>
      <c r="I2855" s="6" t="str">
        <f t="shared" si="176"/>
        <v/>
      </c>
      <c r="J2855" s="5" t="str">
        <f>IF(H2855="否","不适用",IF(AND(ISNUMBER(E2855),ISNUMBER(F2855)),IF(I2855&gt;规则与名单!$B$2,"是","否"),"未判定"))</f>
        <v>不适用</v>
      </c>
      <c r="K2855" s="5" t="str">
        <f t="shared" si="177"/>
        <v>非测试日仪表</v>
      </c>
      <c r="L2855" s="6">
        <f t="shared" si="178"/>
        <v>43.4</v>
      </c>
      <c r="M2855" s="5">
        <f t="shared" si="179"/>
        <v>0</v>
      </c>
      <c r="N2855" s="5" t="s">
        <v>11907</v>
      </c>
      <c r="O2855" s="5" t="s">
        <v>11908</v>
      </c>
      <c r="P2855" s="5" t="s">
        <v>11909</v>
      </c>
    </row>
    <row r="2856" ht="19" customHeight="1" spans="1:16">
      <c r="A2856" s="5">
        <v>115</v>
      </c>
      <c r="B2856" s="5" t="s">
        <v>363</v>
      </c>
      <c r="C2856" s="5" t="s">
        <v>52</v>
      </c>
      <c r="D2856" s="8" t="s">
        <v>3418</v>
      </c>
      <c r="E2856" s="6">
        <v>17.7</v>
      </c>
      <c r="F2856" s="6"/>
      <c r="G2856" s="6"/>
      <c r="H2856" s="5" t="s">
        <v>120</v>
      </c>
      <c r="I2856" s="6" t="str">
        <f t="shared" si="176"/>
        <v/>
      </c>
      <c r="J2856" s="5" t="str">
        <f>IF(H2856="否","不适用",IF(AND(ISNUMBER(E2856),ISNUMBER(F2856)),IF(I2856&gt;规则与名单!$B$2,"是","否"),"未判定"))</f>
        <v>不适用</v>
      </c>
      <c r="K2856" s="5" t="str">
        <f t="shared" si="177"/>
        <v>非测试日仪表</v>
      </c>
      <c r="L2856" s="6">
        <f t="shared" si="178"/>
        <v>17.7</v>
      </c>
      <c r="M2856" s="5">
        <f t="shared" si="179"/>
        <v>0</v>
      </c>
      <c r="N2856" s="5" t="s">
        <v>11910</v>
      </c>
      <c r="O2856" s="5" t="s">
        <v>11911</v>
      </c>
      <c r="P2856" s="5" t="s">
        <v>11912</v>
      </c>
    </row>
    <row r="2857" ht="19" customHeight="1" spans="1:16">
      <c r="A2857" s="5">
        <v>115</v>
      </c>
      <c r="B2857" s="5" t="s">
        <v>363</v>
      </c>
      <c r="C2857" s="5" t="s">
        <v>52</v>
      </c>
      <c r="D2857" s="8" t="s">
        <v>3422</v>
      </c>
      <c r="E2857" s="6">
        <v>0.1</v>
      </c>
      <c r="F2857" s="6"/>
      <c r="G2857" s="6"/>
      <c r="H2857" s="5" t="s">
        <v>120</v>
      </c>
      <c r="I2857" s="6" t="str">
        <f t="shared" si="176"/>
        <v/>
      </c>
      <c r="J2857" s="5" t="str">
        <f>IF(H2857="否","不适用",IF(AND(ISNUMBER(E2857),ISNUMBER(F2857)),IF(I2857&gt;规则与名单!$B$2,"是","否"),"未判定"))</f>
        <v>不适用</v>
      </c>
      <c r="K2857" s="5" t="str">
        <f t="shared" si="177"/>
        <v>非测试日仪表</v>
      </c>
      <c r="L2857" s="6">
        <f t="shared" si="178"/>
        <v>0.1</v>
      </c>
      <c r="M2857" s="5">
        <f t="shared" si="179"/>
        <v>0</v>
      </c>
      <c r="N2857" s="5" t="s">
        <v>11913</v>
      </c>
      <c r="O2857" s="5" t="s">
        <v>11914</v>
      </c>
      <c r="P2857" s="5" t="s">
        <v>11915</v>
      </c>
    </row>
    <row r="2858" ht="19" customHeight="1" spans="1:16">
      <c r="A2858" s="5">
        <v>115</v>
      </c>
      <c r="B2858" s="5" t="s">
        <v>363</v>
      </c>
      <c r="C2858" s="5" t="s">
        <v>52</v>
      </c>
      <c r="D2858" s="8" t="s">
        <v>336</v>
      </c>
      <c r="E2858" s="6">
        <v>99.3</v>
      </c>
      <c r="F2858" s="6"/>
      <c r="G2858" s="6"/>
      <c r="H2858" s="5" t="s">
        <v>120</v>
      </c>
      <c r="I2858" s="6" t="str">
        <f t="shared" si="176"/>
        <v/>
      </c>
      <c r="J2858" s="5" t="str">
        <f>IF(H2858="否","不适用",IF(AND(ISNUMBER(E2858),ISNUMBER(F2858)),IF(I2858&gt;规则与名单!$B$2,"是","否"),"未判定"))</f>
        <v>不适用</v>
      </c>
      <c r="K2858" s="5" t="str">
        <f t="shared" si="177"/>
        <v>非测试日仪表</v>
      </c>
      <c r="L2858" s="6">
        <f t="shared" si="178"/>
        <v>99.3</v>
      </c>
      <c r="M2858" s="5">
        <f t="shared" si="179"/>
        <v>0</v>
      </c>
      <c r="N2858" s="5" t="s">
        <v>11916</v>
      </c>
      <c r="O2858" s="5" t="s">
        <v>11917</v>
      </c>
      <c r="P2858" s="5" t="s">
        <v>11918</v>
      </c>
    </row>
    <row r="2859" ht="19" customHeight="1" spans="1:16">
      <c r="A2859" s="5">
        <v>115</v>
      </c>
      <c r="B2859" s="5" t="s">
        <v>363</v>
      </c>
      <c r="C2859" s="5" t="s">
        <v>52</v>
      </c>
      <c r="D2859" s="8" t="s">
        <v>653</v>
      </c>
      <c r="E2859" s="6"/>
      <c r="F2859" s="6"/>
      <c r="G2859" s="6"/>
      <c r="H2859" s="5" t="s">
        <v>120</v>
      </c>
      <c r="I2859" s="6" t="str">
        <f t="shared" si="176"/>
        <v/>
      </c>
      <c r="J2859" s="5" t="str">
        <f>IF(H2859="否","不适用",IF(AND(ISNUMBER(E2859),ISNUMBER(F2859)),IF(I2859&gt;规则与名单!$B$2,"是","否"),"未判定"))</f>
        <v>不适用</v>
      </c>
      <c r="K2859" s="5" t="str">
        <f t="shared" si="177"/>
        <v>缺失</v>
      </c>
      <c r="L2859" s="6" t="str">
        <f t="shared" si="178"/>
        <v/>
      </c>
      <c r="M2859" s="5">
        <f t="shared" si="179"/>
        <v>1</v>
      </c>
      <c r="N2859" s="5" t="s">
        <v>11919</v>
      </c>
      <c r="O2859" s="5" t="s">
        <v>11920</v>
      </c>
      <c r="P2859" s="5" t="s">
        <v>11921</v>
      </c>
    </row>
    <row r="2860" ht="19" customHeight="1" spans="1:16">
      <c r="A2860" s="5">
        <v>115</v>
      </c>
      <c r="B2860" s="5" t="s">
        <v>363</v>
      </c>
      <c r="C2860" s="5" t="s">
        <v>52</v>
      </c>
      <c r="D2860" s="8" t="s">
        <v>140</v>
      </c>
      <c r="E2860" s="6">
        <v>67.6</v>
      </c>
      <c r="F2860" s="6"/>
      <c r="G2860" s="6"/>
      <c r="H2860" s="5" t="s">
        <v>120</v>
      </c>
      <c r="I2860" s="6" t="str">
        <f t="shared" si="176"/>
        <v/>
      </c>
      <c r="J2860" s="5" t="str">
        <f>IF(H2860="否","不适用",IF(AND(ISNUMBER(E2860),ISNUMBER(F2860)),IF(I2860&gt;规则与名单!$B$2,"是","否"),"未判定"))</f>
        <v>不适用</v>
      </c>
      <c r="K2860" s="5" t="str">
        <f t="shared" si="177"/>
        <v>非测试日仪表</v>
      </c>
      <c r="L2860" s="6">
        <f t="shared" si="178"/>
        <v>67.6</v>
      </c>
      <c r="M2860" s="5">
        <f t="shared" si="179"/>
        <v>0</v>
      </c>
      <c r="N2860" s="5" t="s">
        <v>11922</v>
      </c>
      <c r="O2860" s="5" t="s">
        <v>11923</v>
      </c>
      <c r="P2860" s="5" t="s">
        <v>11924</v>
      </c>
    </row>
    <row r="2861" ht="19" customHeight="1" spans="1:16">
      <c r="A2861" s="5">
        <v>115</v>
      </c>
      <c r="B2861" s="5" t="s">
        <v>363</v>
      </c>
      <c r="C2861" s="5" t="s">
        <v>52</v>
      </c>
      <c r="D2861" s="8" t="s">
        <v>115</v>
      </c>
      <c r="E2861" s="6">
        <v>18.6</v>
      </c>
      <c r="F2861" s="6"/>
      <c r="G2861" s="6"/>
      <c r="H2861" s="5" t="s">
        <v>120</v>
      </c>
      <c r="I2861" s="6" t="str">
        <f t="shared" si="176"/>
        <v/>
      </c>
      <c r="J2861" s="5" t="str">
        <f>IF(H2861="否","不适用",IF(AND(ISNUMBER(E2861),ISNUMBER(F2861)),IF(I2861&gt;规则与名单!$B$2,"是","否"),"未判定"))</f>
        <v>不适用</v>
      </c>
      <c r="K2861" s="5" t="str">
        <f t="shared" si="177"/>
        <v>非测试日仪表</v>
      </c>
      <c r="L2861" s="6">
        <f t="shared" si="178"/>
        <v>18.6</v>
      </c>
      <c r="M2861" s="5">
        <f t="shared" si="179"/>
        <v>0</v>
      </c>
      <c r="N2861" s="5" t="s">
        <v>11925</v>
      </c>
      <c r="O2861" s="5" t="s">
        <v>11926</v>
      </c>
      <c r="P2861" s="5" t="s">
        <v>11927</v>
      </c>
    </row>
    <row r="2862" ht="19" customHeight="1" spans="1:16">
      <c r="A2862" s="5">
        <v>116</v>
      </c>
      <c r="B2862" s="5" t="s">
        <v>365</v>
      </c>
      <c r="C2862" s="5" t="s">
        <v>52</v>
      </c>
      <c r="D2862" s="8" t="s">
        <v>114</v>
      </c>
      <c r="E2862" s="6">
        <v>42.4</v>
      </c>
      <c r="F2862" s="6">
        <v>38.8</v>
      </c>
      <c r="G2862" s="6"/>
      <c r="H2862" s="5" t="s">
        <v>120</v>
      </c>
      <c r="I2862" s="6">
        <f t="shared" si="176"/>
        <v>3.6</v>
      </c>
      <c r="J2862" s="5" t="str">
        <f>IF(H2862="否","不适用",IF(AND(ISNUMBER(E2862),ISNUMBER(F2862)),IF(I2862&gt;规则与名单!$B$2,"是","否"),"未判定"))</f>
        <v>不适用</v>
      </c>
      <c r="K2862" s="5" t="str">
        <f t="shared" si="177"/>
        <v>非测试日仪表</v>
      </c>
      <c r="L2862" s="6">
        <f t="shared" si="178"/>
        <v>42.4</v>
      </c>
      <c r="M2862" s="5">
        <f t="shared" si="179"/>
        <v>0</v>
      </c>
      <c r="N2862" s="5" t="s">
        <v>11928</v>
      </c>
      <c r="O2862" s="5" t="s">
        <v>11929</v>
      </c>
      <c r="P2862" s="5" t="s">
        <v>11930</v>
      </c>
    </row>
    <row r="2863" ht="19" customHeight="1" spans="1:16">
      <c r="A2863" s="5">
        <v>116</v>
      </c>
      <c r="B2863" s="5" t="s">
        <v>365</v>
      </c>
      <c r="C2863" s="5" t="s">
        <v>52</v>
      </c>
      <c r="D2863" s="8" t="s">
        <v>605</v>
      </c>
      <c r="E2863" s="6">
        <v>61.8</v>
      </c>
      <c r="F2863" s="6">
        <v>58.9</v>
      </c>
      <c r="G2863" s="6"/>
      <c r="H2863" s="5" t="s">
        <v>120</v>
      </c>
      <c r="I2863" s="6">
        <f t="shared" si="176"/>
        <v>2.9</v>
      </c>
      <c r="J2863" s="5" t="str">
        <f>IF(H2863="否","不适用",IF(AND(ISNUMBER(E2863),ISNUMBER(F2863)),IF(I2863&gt;规则与名单!$B$2,"是","否"),"未判定"))</f>
        <v>不适用</v>
      </c>
      <c r="K2863" s="5" t="str">
        <f t="shared" si="177"/>
        <v>非测试日仪表</v>
      </c>
      <c r="L2863" s="6">
        <f t="shared" si="178"/>
        <v>61.8</v>
      </c>
      <c r="M2863" s="5">
        <f t="shared" si="179"/>
        <v>0</v>
      </c>
      <c r="N2863" s="5" t="s">
        <v>11931</v>
      </c>
      <c r="O2863" s="5" t="s">
        <v>11932</v>
      </c>
      <c r="P2863" s="5" t="s">
        <v>11933</v>
      </c>
    </row>
    <row r="2864" ht="19" customHeight="1" spans="1:16">
      <c r="A2864" s="5">
        <v>116</v>
      </c>
      <c r="B2864" s="5" t="s">
        <v>365</v>
      </c>
      <c r="C2864" s="5" t="s">
        <v>52</v>
      </c>
      <c r="D2864" s="8" t="s">
        <v>186</v>
      </c>
      <c r="E2864" s="6">
        <v>35.4</v>
      </c>
      <c r="F2864" s="6">
        <v>32</v>
      </c>
      <c r="G2864" s="6"/>
      <c r="H2864" s="5" t="s">
        <v>120</v>
      </c>
      <c r="I2864" s="6">
        <f t="shared" si="176"/>
        <v>3.4</v>
      </c>
      <c r="J2864" s="5" t="str">
        <f>IF(H2864="否","不适用",IF(AND(ISNUMBER(E2864),ISNUMBER(F2864)),IF(I2864&gt;规则与名单!$B$2,"是","否"),"未判定"))</f>
        <v>不适用</v>
      </c>
      <c r="K2864" s="5" t="str">
        <f t="shared" si="177"/>
        <v>非测试日仪表</v>
      </c>
      <c r="L2864" s="6">
        <f t="shared" si="178"/>
        <v>35.4</v>
      </c>
      <c r="M2864" s="5">
        <f t="shared" si="179"/>
        <v>0</v>
      </c>
      <c r="N2864" s="5" t="s">
        <v>11934</v>
      </c>
      <c r="O2864" s="5" t="s">
        <v>11935</v>
      </c>
      <c r="P2864" s="5" t="s">
        <v>11936</v>
      </c>
    </row>
    <row r="2865" ht="19" customHeight="1" spans="1:16">
      <c r="A2865" s="5">
        <v>116</v>
      </c>
      <c r="B2865" s="5" t="s">
        <v>365</v>
      </c>
      <c r="C2865" s="5" t="s">
        <v>52</v>
      </c>
      <c r="D2865" s="8" t="s">
        <v>165</v>
      </c>
      <c r="E2865" s="6">
        <v>46.2</v>
      </c>
      <c r="F2865" s="6">
        <v>43.7</v>
      </c>
      <c r="G2865" s="6"/>
      <c r="H2865" s="5" t="s">
        <v>120</v>
      </c>
      <c r="I2865" s="6">
        <f t="shared" si="176"/>
        <v>2.5</v>
      </c>
      <c r="J2865" s="5" t="str">
        <f>IF(H2865="否","不适用",IF(AND(ISNUMBER(E2865),ISNUMBER(F2865)),IF(I2865&gt;规则与名单!$B$2,"是","否"),"未判定"))</f>
        <v>不适用</v>
      </c>
      <c r="K2865" s="5" t="str">
        <f t="shared" si="177"/>
        <v>非测试日仪表</v>
      </c>
      <c r="L2865" s="6">
        <f t="shared" si="178"/>
        <v>46.2</v>
      </c>
      <c r="M2865" s="5">
        <f t="shared" si="179"/>
        <v>0</v>
      </c>
      <c r="N2865" s="5" t="s">
        <v>11937</v>
      </c>
      <c r="O2865" s="5" t="s">
        <v>11938</v>
      </c>
      <c r="P2865" s="5" t="s">
        <v>11939</v>
      </c>
    </row>
    <row r="2866" ht="19" customHeight="1" spans="1:16">
      <c r="A2866" s="5">
        <v>116</v>
      </c>
      <c r="B2866" s="5" t="s">
        <v>365</v>
      </c>
      <c r="C2866" s="5" t="s">
        <v>52</v>
      </c>
      <c r="D2866" s="8" t="s">
        <v>151</v>
      </c>
      <c r="E2866" s="6">
        <v>38.1</v>
      </c>
      <c r="F2866" s="6">
        <v>36.2</v>
      </c>
      <c r="G2866" s="6"/>
      <c r="H2866" s="5" t="s">
        <v>120</v>
      </c>
      <c r="I2866" s="6">
        <f t="shared" si="176"/>
        <v>1.9</v>
      </c>
      <c r="J2866" s="5" t="str">
        <f>IF(H2866="否","不适用",IF(AND(ISNUMBER(E2866),ISNUMBER(F2866)),IF(I2866&gt;规则与名单!$B$2,"是","否"),"未判定"))</f>
        <v>不适用</v>
      </c>
      <c r="K2866" s="5" t="str">
        <f t="shared" si="177"/>
        <v>非测试日仪表</v>
      </c>
      <c r="L2866" s="6">
        <f t="shared" si="178"/>
        <v>38.1</v>
      </c>
      <c r="M2866" s="5">
        <f t="shared" si="179"/>
        <v>0</v>
      </c>
      <c r="N2866" s="5" t="s">
        <v>11940</v>
      </c>
      <c r="O2866" s="5" t="s">
        <v>11941</v>
      </c>
      <c r="P2866" s="5" t="s">
        <v>11942</v>
      </c>
    </row>
    <row r="2867" ht="19" customHeight="1" spans="1:16">
      <c r="A2867" s="5">
        <v>116</v>
      </c>
      <c r="B2867" s="5" t="s">
        <v>365</v>
      </c>
      <c r="C2867" s="5" t="s">
        <v>52</v>
      </c>
      <c r="D2867" s="8" t="s">
        <v>3358</v>
      </c>
      <c r="E2867" s="6">
        <v>56.7</v>
      </c>
      <c r="F2867" s="6">
        <v>49.7</v>
      </c>
      <c r="G2867" s="6"/>
      <c r="H2867" s="5" t="s">
        <v>120</v>
      </c>
      <c r="I2867" s="6">
        <f t="shared" si="176"/>
        <v>7</v>
      </c>
      <c r="J2867" s="5" t="str">
        <f>IF(H2867="否","不适用",IF(AND(ISNUMBER(E2867),ISNUMBER(F2867)),IF(I2867&gt;规则与名单!$B$2,"是","否"),"未判定"))</f>
        <v>不适用</v>
      </c>
      <c r="K2867" s="5" t="str">
        <f t="shared" si="177"/>
        <v>非测试日仪表</v>
      </c>
      <c r="L2867" s="6">
        <f t="shared" si="178"/>
        <v>56.7</v>
      </c>
      <c r="M2867" s="5">
        <f t="shared" si="179"/>
        <v>0</v>
      </c>
      <c r="N2867" s="5" t="s">
        <v>11943</v>
      </c>
      <c r="O2867" s="5" t="s">
        <v>11944</v>
      </c>
      <c r="P2867" s="5" t="s">
        <v>11945</v>
      </c>
    </row>
    <row r="2868" ht="19" customHeight="1" spans="1:16">
      <c r="A2868" s="5">
        <v>116</v>
      </c>
      <c r="B2868" s="5" t="s">
        <v>365</v>
      </c>
      <c r="C2868" s="5" t="s">
        <v>52</v>
      </c>
      <c r="D2868" s="8" t="s">
        <v>272</v>
      </c>
      <c r="E2868" s="6">
        <v>41.7</v>
      </c>
      <c r="F2868" s="6">
        <v>38</v>
      </c>
      <c r="G2868" s="6"/>
      <c r="H2868" s="5" t="s">
        <v>120</v>
      </c>
      <c r="I2868" s="6">
        <f t="shared" si="176"/>
        <v>3.7</v>
      </c>
      <c r="J2868" s="5" t="str">
        <f>IF(H2868="否","不适用",IF(AND(ISNUMBER(E2868),ISNUMBER(F2868)),IF(I2868&gt;规则与名单!$B$2,"是","否"),"未判定"))</f>
        <v>不适用</v>
      </c>
      <c r="K2868" s="5" t="str">
        <f t="shared" si="177"/>
        <v>非测试日仪表</v>
      </c>
      <c r="L2868" s="6">
        <f t="shared" si="178"/>
        <v>41.7</v>
      </c>
      <c r="M2868" s="5">
        <f t="shared" si="179"/>
        <v>0</v>
      </c>
      <c r="N2868" s="5" t="s">
        <v>11946</v>
      </c>
      <c r="O2868" s="5" t="s">
        <v>11947</v>
      </c>
      <c r="P2868" s="5" t="s">
        <v>11948</v>
      </c>
    </row>
    <row r="2869" ht="19" customHeight="1" spans="1:16">
      <c r="A2869" s="5">
        <v>116</v>
      </c>
      <c r="B2869" s="5" t="s">
        <v>365</v>
      </c>
      <c r="C2869" s="5" t="s">
        <v>52</v>
      </c>
      <c r="D2869" s="8" t="s">
        <v>506</v>
      </c>
      <c r="E2869" s="6">
        <v>56.4</v>
      </c>
      <c r="F2869" s="6">
        <v>52.2</v>
      </c>
      <c r="G2869" s="6"/>
      <c r="H2869" s="5" t="s">
        <v>120</v>
      </c>
      <c r="I2869" s="6">
        <f t="shared" si="176"/>
        <v>4.2</v>
      </c>
      <c r="J2869" s="5" t="str">
        <f>IF(H2869="否","不适用",IF(AND(ISNUMBER(E2869),ISNUMBER(F2869)),IF(I2869&gt;规则与名单!$B$2,"是","否"),"未判定"))</f>
        <v>不适用</v>
      </c>
      <c r="K2869" s="5" t="str">
        <f t="shared" si="177"/>
        <v>非测试日仪表</v>
      </c>
      <c r="L2869" s="6">
        <f t="shared" si="178"/>
        <v>56.4</v>
      </c>
      <c r="M2869" s="5">
        <f t="shared" si="179"/>
        <v>0</v>
      </c>
      <c r="N2869" s="5" t="s">
        <v>11949</v>
      </c>
      <c r="O2869" s="5" t="s">
        <v>11950</v>
      </c>
      <c r="P2869" s="5" t="s">
        <v>11951</v>
      </c>
    </row>
    <row r="2870" ht="19" customHeight="1" spans="1:16">
      <c r="A2870" s="5">
        <v>116</v>
      </c>
      <c r="B2870" s="5" t="s">
        <v>365</v>
      </c>
      <c r="C2870" s="5" t="s">
        <v>52</v>
      </c>
      <c r="D2870" s="8" t="s">
        <v>673</v>
      </c>
      <c r="E2870" s="6">
        <v>56.8</v>
      </c>
      <c r="F2870" s="6">
        <v>54.6</v>
      </c>
      <c r="G2870" s="6"/>
      <c r="H2870" s="5" t="s">
        <v>120</v>
      </c>
      <c r="I2870" s="6">
        <f t="shared" si="176"/>
        <v>2.2</v>
      </c>
      <c r="J2870" s="5" t="str">
        <f>IF(H2870="否","不适用",IF(AND(ISNUMBER(E2870),ISNUMBER(F2870)),IF(I2870&gt;规则与名单!$B$2,"是","否"),"未判定"))</f>
        <v>不适用</v>
      </c>
      <c r="K2870" s="5" t="str">
        <f t="shared" si="177"/>
        <v>非测试日仪表</v>
      </c>
      <c r="L2870" s="6">
        <f t="shared" si="178"/>
        <v>56.8</v>
      </c>
      <c r="M2870" s="5">
        <f t="shared" si="179"/>
        <v>0</v>
      </c>
      <c r="N2870" s="5" t="s">
        <v>11952</v>
      </c>
      <c r="O2870" s="5" t="s">
        <v>11953</v>
      </c>
      <c r="P2870" s="5" t="s">
        <v>11954</v>
      </c>
    </row>
    <row r="2871" ht="19" customHeight="1" spans="1:16">
      <c r="A2871" s="5">
        <v>116</v>
      </c>
      <c r="B2871" s="5" t="s">
        <v>365</v>
      </c>
      <c r="C2871" s="5" t="s">
        <v>52</v>
      </c>
      <c r="D2871" s="8" t="s">
        <v>183</v>
      </c>
      <c r="E2871" s="6">
        <v>67.2</v>
      </c>
      <c r="F2871" s="6">
        <v>64.8</v>
      </c>
      <c r="G2871" s="6"/>
      <c r="H2871" s="5" t="s">
        <v>120</v>
      </c>
      <c r="I2871" s="6">
        <f t="shared" si="176"/>
        <v>2.40000000000001</v>
      </c>
      <c r="J2871" s="5" t="str">
        <f>IF(H2871="否","不适用",IF(AND(ISNUMBER(E2871),ISNUMBER(F2871)),IF(I2871&gt;规则与名单!$B$2,"是","否"),"未判定"))</f>
        <v>不适用</v>
      </c>
      <c r="K2871" s="5" t="str">
        <f t="shared" si="177"/>
        <v>非测试日仪表</v>
      </c>
      <c r="L2871" s="6">
        <f t="shared" si="178"/>
        <v>67.2</v>
      </c>
      <c r="M2871" s="5">
        <f t="shared" si="179"/>
        <v>0</v>
      </c>
      <c r="N2871" s="5" t="s">
        <v>11955</v>
      </c>
      <c r="O2871" s="5" t="s">
        <v>11956</v>
      </c>
      <c r="P2871" s="5" t="s">
        <v>11957</v>
      </c>
    </row>
    <row r="2872" ht="19" customHeight="1" spans="1:16">
      <c r="A2872" s="5">
        <v>116</v>
      </c>
      <c r="B2872" s="5" t="s">
        <v>365</v>
      </c>
      <c r="C2872" s="5" t="s">
        <v>52</v>
      </c>
      <c r="D2872" s="8" t="s">
        <v>431</v>
      </c>
      <c r="E2872" s="6">
        <v>51.9</v>
      </c>
      <c r="F2872" s="6">
        <v>48.9</v>
      </c>
      <c r="G2872" s="6"/>
      <c r="H2872" s="5" t="s">
        <v>120</v>
      </c>
      <c r="I2872" s="6">
        <f t="shared" si="176"/>
        <v>3</v>
      </c>
      <c r="J2872" s="5" t="str">
        <f>IF(H2872="否","不适用",IF(AND(ISNUMBER(E2872),ISNUMBER(F2872)),IF(I2872&gt;规则与名单!$B$2,"是","否"),"未判定"))</f>
        <v>不适用</v>
      </c>
      <c r="K2872" s="5" t="str">
        <f t="shared" si="177"/>
        <v>非测试日仪表</v>
      </c>
      <c r="L2872" s="6">
        <f t="shared" si="178"/>
        <v>51.9</v>
      </c>
      <c r="M2872" s="5">
        <f t="shared" si="179"/>
        <v>0</v>
      </c>
      <c r="N2872" s="5" t="s">
        <v>11958</v>
      </c>
      <c r="O2872" s="5" t="s">
        <v>11959</v>
      </c>
      <c r="P2872" s="5" t="s">
        <v>11960</v>
      </c>
    </row>
    <row r="2873" ht="19" customHeight="1" spans="1:16">
      <c r="A2873" s="5">
        <v>116</v>
      </c>
      <c r="B2873" s="5" t="s">
        <v>365</v>
      </c>
      <c r="C2873" s="5" t="s">
        <v>52</v>
      </c>
      <c r="D2873" s="8" t="s">
        <v>3377</v>
      </c>
      <c r="E2873" s="6">
        <v>52.4</v>
      </c>
      <c r="F2873" s="6">
        <v>44.7</v>
      </c>
      <c r="G2873" s="6"/>
      <c r="H2873" s="5" t="s">
        <v>120</v>
      </c>
      <c r="I2873" s="6">
        <f t="shared" si="176"/>
        <v>7.7</v>
      </c>
      <c r="J2873" s="5" t="str">
        <f>IF(H2873="否","不适用",IF(AND(ISNUMBER(E2873),ISNUMBER(F2873)),IF(I2873&gt;规则与名单!$B$2,"是","否"),"未判定"))</f>
        <v>不适用</v>
      </c>
      <c r="K2873" s="5" t="str">
        <f t="shared" si="177"/>
        <v>非测试日仪表</v>
      </c>
      <c r="L2873" s="6">
        <f t="shared" si="178"/>
        <v>52.4</v>
      </c>
      <c r="M2873" s="5">
        <f t="shared" si="179"/>
        <v>0</v>
      </c>
      <c r="N2873" s="5" t="s">
        <v>11961</v>
      </c>
      <c r="O2873" s="5" t="s">
        <v>11962</v>
      </c>
      <c r="P2873" s="5" t="s">
        <v>11963</v>
      </c>
    </row>
    <row r="2874" ht="19" customHeight="1" spans="1:16">
      <c r="A2874" s="5">
        <v>116</v>
      </c>
      <c r="B2874" s="5" t="s">
        <v>365</v>
      </c>
      <c r="C2874" s="5" t="s">
        <v>52</v>
      </c>
      <c r="D2874" s="8" t="s">
        <v>407</v>
      </c>
      <c r="E2874" s="6">
        <v>42.7</v>
      </c>
      <c r="F2874" s="6">
        <v>41.1</v>
      </c>
      <c r="G2874" s="6"/>
      <c r="H2874" s="5" t="s">
        <v>120</v>
      </c>
      <c r="I2874" s="6">
        <f t="shared" si="176"/>
        <v>1.6</v>
      </c>
      <c r="J2874" s="5" t="str">
        <f>IF(H2874="否","不适用",IF(AND(ISNUMBER(E2874),ISNUMBER(F2874)),IF(I2874&gt;规则与名单!$B$2,"是","否"),"未判定"))</f>
        <v>不适用</v>
      </c>
      <c r="K2874" s="5" t="str">
        <f t="shared" si="177"/>
        <v>非测试日仪表</v>
      </c>
      <c r="L2874" s="6">
        <f t="shared" si="178"/>
        <v>42.7</v>
      </c>
      <c r="M2874" s="5">
        <f t="shared" si="179"/>
        <v>0</v>
      </c>
      <c r="N2874" s="5" t="s">
        <v>11964</v>
      </c>
      <c r="O2874" s="5" t="s">
        <v>11965</v>
      </c>
      <c r="P2874" s="5" t="s">
        <v>11966</v>
      </c>
    </row>
    <row r="2875" ht="19" customHeight="1" spans="1:16">
      <c r="A2875" s="5">
        <v>116</v>
      </c>
      <c r="B2875" s="5" t="s">
        <v>365</v>
      </c>
      <c r="C2875" s="5" t="s">
        <v>52</v>
      </c>
      <c r="D2875" s="8" t="s">
        <v>411</v>
      </c>
      <c r="E2875" s="6">
        <v>37.6</v>
      </c>
      <c r="F2875" s="6">
        <v>35.9</v>
      </c>
      <c r="G2875" s="6"/>
      <c r="H2875" s="5" t="s">
        <v>120</v>
      </c>
      <c r="I2875" s="6">
        <f t="shared" si="176"/>
        <v>1.7</v>
      </c>
      <c r="J2875" s="5" t="str">
        <f>IF(H2875="否","不适用",IF(AND(ISNUMBER(E2875),ISNUMBER(F2875)),IF(I2875&gt;规则与名单!$B$2,"是","否"),"未判定"))</f>
        <v>不适用</v>
      </c>
      <c r="K2875" s="5" t="str">
        <f t="shared" si="177"/>
        <v>非测试日仪表</v>
      </c>
      <c r="L2875" s="6">
        <f t="shared" si="178"/>
        <v>37.6</v>
      </c>
      <c r="M2875" s="5">
        <f t="shared" si="179"/>
        <v>0</v>
      </c>
      <c r="N2875" s="5" t="s">
        <v>11967</v>
      </c>
      <c r="O2875" s="5" t="s">
        <v>11968</v>
      </c>
      <c r="P2875" s="5" t="s">
        <v>11969</v>
      </c>
    </row>
    <row r="2876" ht="19" customHeight="1" spans="1:16">
      <c r="A2876" s="5">
        <v>116</v>
      </c>
      <c r="B2876" s="5" t="s">
        <v>365</v>
      </c>
      <c r="C2876" s="5" t="s">
        <v>52</v>
      </c>
      <c r="D2876" s="8" t="s">
        <v>251</v>
      </c>
      <c r="E2876" s="6">
        <v>59.8</v>
      </c>
      <c r="F2876" s="6">
        <v>55.5</v>
      </c>
      <c r="G2876" s="6"/>
      <c r="H2876" s="5" t="s">
        <v>120</v>
      </c>
      <c r="I2876" s="6">
        <f t="shared" si="176"/>
        <v>4.3</v>
      </c>
      <c r="J2876" s="5" t="str">
        <f>IF(H2876="否","不适用",IF(AND(ISNUMBER(E2876),ISNUMBER(F2876)),IF(I2876&gt;规则与名单!$B$2,"是","否"),"未判定"))</f>
        <v>不适用</v>
      </c>
      <c r="K2876" s="5" t="str">
        <f t="shared" si="177"/>
        <v>非测试日仪表</v>
      </c>
      <c r="L2876" s="6">
        <f t="shared" si="178"/>
        <v>59.8</v>
      </c>
      <c r="M2876" s="5">
        <f t="shared" si="179"/>
        <v>0</v>
      </c>
      <c r="N2876" s="5" t="s">
        <v>11970</v>
      </c>
      <c r="O2876" s="5" t="s">
        <v>11971</v>
      </c>
      <c r="P2876" s="5" t="s">
        <v>11972</v>
      </c>
    </row>
    <row r="2877" ht="19" customHeight="1" spans="1:16">
      <c r="A2877" s="5">
        <v>116</v>
      </c>
      <c r="B2877" s="5" t="s">
        <v>365</v>
      </c>
      <c r="C2877" s="5" t="s">
        <v>52</v>
      </c>
      <c r="D2877" s="8" t="s">
        <v>472</v>
      </c>
      <c r="E2877" s="6">
        <v>29.5</v>
      </c>
      <c r="F2877" s="6">
        <v>33.1</v>
      </c>
      <c r="G2877" s="6"/>
      <c r="H2877" s="5" t="s">
        <v>120</v>
      </c>
      <c r="I2877" s="6">
        <f t="shared" si="176"/>
        <v>-3.6</v>
      </c>
      <c r="J2877" s="5" t="str">
        <f>IF(H2877="否","不适用",IF(AND(ISNUMBER(E2877),ISNUMBER(F2877)),IF(I2877&gt;规则与名单!$B$2,"是","否"),"未判定"))</f>
        <v>不适用</v>
      </c>
      <c r="K2877" s="5" t="str">
        <f t="shared" si="177"/>
        <v>非测试日仪表</v>
      </c>
      <c r="L2877" s="6">
        <f t="shared" si="178"/>
        <v>29.5</v>
      </c>
      <c r="M2877" s="5">
        <f t="shared" si="179"/>
        <v>0</v>
      </c>
      <c r="N2877" s="5" t="s">
        <v>11973</v>
      </c>
      <c r="O2877" s="5" t="s">
        <v>11974</v>
      </c>
      <c r="P2877" s="5" t="s">
        <v>11975</v>
      </c>
    </row>
    <row r="2878" ht="19" customHeight="1" spans="1:16">
      <c r="A2878" s="5">
        <v>116</v>
      </c>
      <c r="B2878" s="5" t="s">
        <v>365</v>
      </c>
      <c r="C2878" s="5" t="s">
        <v>52</v>
      </c>
      <c r="D2878" s="8" t="s">
        <v>466</v>
      </c>
      <c r="E2878" s="6">
        <v>45.2</v>
      </c>
      <c r="F2878" s="6">
        <v>34.6</v>
      </c>
      <c r="G2878" s="6"/>
      <c r="H2878" s="5" t="s">
        <v>120</v>
      </c>
      <c r="I2878" s="6">
        <f t="shared" si="176"/>
        <v>10.6</v>
      </c>
      <c r="J2878" s="5" t="str">
        <f>IF(H2878="否","不适用",IF(AND(ISNUMBER(E2878),ISNUMBER(F2878)),IF(I2878&gt;规则与名单!$B$2,"是","否"),"未判定"))</f>
        <v>不适用</v>
      </c>
      <c r="K2878" s="5" t="str">
        <f t="shared" si="177"/>
        <v>非测试日仪表</v>
      </c>
      <c r="L2878" s="6">
        <f t="shared" si="178"/>
        <v>45.2</v>
      </c>
      <c r="M2878" s="5">
        <f t="shared" si="179"/>
        <v>0</v>
      </c>
      <c r="N2878" s="5" t="s">
        <v>11976</v>
      </c>
      <c r="O2878" s="5" t="s">
        <v>11977</v>
      </c>
      <c r="P2878" s="5" t="s">
        <v>11978</v>
      </c>
    </row>
    <row r="2879" ht="19" customHeight="1" spans="1:16">
      <c r="A2879" s="5">
        <v>116</v>
      </c>
      <c r="B2879" s="5" t="s">
        <v>365</v>
      </c>
      <c r="C2879" s="5" t="s">
        <v>52</v>
      </c>
      <c r="D2879" s="8" t="s">
        <v>333</v>
      </c>
      <c r="E2879" s="6">
        <v>48.4</v>
      </c>
      <c r="F2879" s="6">
        <v>44.8</v>
      </c>
      <c r="G2879" s="6"/>
      <c r="H2879" s="5" t="s">
        <v>120</v>
      </c>
      <c r="I2879" s="6">
        <f t="shared" si="176"/>
        <v>3.6</v>
      </c>
      <c r="J2879" s="5" t="str">
        <f>IF(H2879="否","不适用",IF(AND(ISNUMBER(E2879),ISNUMBER(F2879)),IF(I2879&gt;规则与名单!$B$2,"是","否"),"未判定"))</f>
        <v>不适用</v>
      </c>
      <c r="K2879" s="5" t="str">
        <f t="shared" si="177"/>
        <v>非测试日仪表</v>
      </c>
      <c r="L2879" s="6">
        <f t="shared" si="178"/>
        <v>48.4</v>
      </c>
      <c r="M2879" s="5">
        <f t="shared" si="179"/>
        <v>0</v>
      </c>
      <c r="N2879" s="5" t="s">
        <v>11979</v>
      </c>
      <c r="O2879" s="5" t="s">
        <v>11980</v>
      </c>
      <c r="P2879" s="5" t="s">
        <v>11981</v>
      </c>
    </row>
    <row r="2880" ht="19" customHeight="1" spans="1:16">
      <c r="A2880" s="5">
        <v>116</v>
      </c>
      <c r="B2880" s="5" t="s">
        <v>365</v>
      </c>
      <c r="C2880" s="5" t="s">
        <v>52</v>
      </c>
      <c r="D2880" s="8" t="s">
        <v>175</v>
      </c>
      <c r="E2880" s="6">
        <v>37.8</v>
      </c>
      <c r="F2880" s="6">
        <v>34.2</v>
      </c>
      <c r="G2880" s="6"/>
      <c r="H2880" s="5" t="s">
        <v>120</v>
      </c>
      <c r="I2880" s="6">
        <f t="shared" si="176"/>
        <v>3.59999999999999</v>
      </c>
      <c r="J2880" s="5" t="str">
        <f>IF(H2880="否","不适用",IF(AND(ISNUMBER(E2880),ISNUMBER(F2880)),IF(I2880&gt;规则与名单!$B$2,"是","否"),"未判定"))</f>
        <v>不适用</v>
      </c>
      <c r="K2880" s="5" t="str">
        <f t="shared" si="177"/>
        <v>非测试日仪表</v>
      </c>
      <c r="L2880" s="6">
        <f t="shared" si="178"/>
        <v>37.8</v>
      </c>
      <c r="M2880" s="5">
        <f t="shared" si="179"/>
        <v>0</v>
      </c>
      <c r="N2880" s="5" t="s">
        <v>11982</v>
      </c>
      <c r="O2880" s="5" t="s">
        <v>11983</v>
      </c>
      <c r="P2880" s="5" t="s">
        <v>11984</v>
      </c>
    </row>
    <row r="2881" ht="19" customHeight="1" spans="1:16">
      <c r="A2881" s="5">
        <v>116</v>
      </c>
      <c r="B2881" s="5" t="s">
        <v>365</v>
      </c>
      <c r="C2881" s="5" t="s">
        <v>52</v>
      </c>
      <c r="D2881" s="8" t="s">
        <v>3402</v>
      </c>
      <c r="E2881" s="6">
        <v>47</v>
      </c>
      <c r="F2881" s="6">
        <v>43</v>
      </c>
      <c r="G2881" s="6"/>
      <c r="H2881" s="5" t="s">
        <v>120</v>
      </c>
      <c r="I2881" s="6">
        <f t="shared" si="176"/>
        <v>4</v>
      </c>
      <c r="J2881" s="5" t="str">
        <f>IF(H2881="否","不适用",IF(AND(ISNUMBER(E2881),ISNUMBER(F2881)),IF(I2881&gt;规则与名单!$B$2,"是","否"),"未判定"))</f>
        <v>不适用</v>
      </c>
      <c r="K2881" s="5" t="str">
        <f t="shared" si="177"/>
        <v>非测试日仪表</v>
      </c>
      <c r="L2881" s="6">
        <f t="shared" si="178"/>
        <v>47</v>
      </c>
      <c r="M2881" s="5">
        <f t="shared" si="179"/>
        <v>0</v>
      </c>
      <c r="N2881" s="5" t="s">
        <v>11985</v>
      </c>
      <c r="O2881" s="5" t="s">
        <v>11986</v>
      </c>
      <c r="P2881" s="5" t="s">
        <v>11987</v>
      </c>
    </row>
    <row r="2882" ht="19" customHeight="1" spans="1:16">
      <c r="A2882" s="5">
        <v>116</v>
      </c>
      <c r="B2882" s="5" t="s">
        <v>365</v>
      </c>
      <c r="C2882" s="5" t="s">
        <v>52</v>
      </c>
      <c r="D2882" s="8" t="s">
        <v>487</v>
      </c>
      <c r="E2882" s="6">
        <v>52.1</v>
      </c>
      <c r="F2882" s="6">
        <v>46.7</v>
      </c>
      <c r="G2882" s="6"/>
      <c r="H2882" s="5" t="s">
        <v>120</v>
      </c>
      <c r="I2882" s="6">
        <f t="shared" ref="I2882:I2945" si="180">IF(AND(ISNUMBER(E2882),ISNUMBER(F2882)),E2882-F2882,"")</f>
        <v>5.4</v>
      </c>
      <c r="J2882" s="5" t="str">
        <f>IF(H2882="否","不适用",IF(AND(ISNUMBER(E2882),ISNUMBER(F2882)),IF(I2882&gt;规则与名单!$B$2,"是","否"),"未判定"))</f>
        <v>不适用</v>
      </c>
      <c r="K2882" s="5" t="str">
        <f t="shared" ref="K2882:K2945" si="181">IF(J2882="是",IF(ISNUMBER(F2882),"测试日GPS","缺失"),IF(ISNUMBER(G2882),"非测试日纯氢",IF(AND(H2882="是",J2882="未判定"),IF(ISNUMBER(F2882),"测试名单无纯氢GPS","缺失"),IF(ISNUMBER(E2882),"非测试日仪表","缺失"))))</f>
        <v>非测试日仪表</v>
      </c>
      <c r="L2882" s="6">
        <f t="shared" ref="L2882:L2945" si="182">IF(K2882="缺失","",IF(K2882="非测试日纯氢",G2882,IF(K2882="非测试日仪表",E2882,F2882)))</f>
        <v>52.1</v>
      </c>
      <c r="M2882" s="5">
        <f t="shared" ref="M2882:M2945" si="183">IF(K2882="缺失",1,0)</f>
        <v>0</v>
      </c>
      <c r="N2882" s="5" t="s">
        <v>11988</v>
      </c>
      <c r="O2882" s="5" t="s">
        <v>11989</v>
      </c>
      <c r="P2882" s="5" t="s">
        <v>11990</v>
      </c>
    </row>
    <row r="2883" ht="19" customHeight="1" spans="1:16">
      <c r="A2883" s="5">
        <v>116</v>
      </c>
      <c r="B2883" s="5" t="s">
        <v>365</v>
      </c>
      <c r="C2883" s="5" t="s">
        <v>52</v>
      </c>
      <c r="D2883" s="8" t="s">
        <v>121</v>
      </c>
      <c r="E2883" s="6">
        <v>64.5</v>
      </c>
      <c r="F2883" s="6">
        <v>61.1</v>
      </c>
      <c r="G2883" s="6"/>
      <c r="H2883" s="5" t="s">
        <v>120</v>
      </c>
      <c r="I2883" s="6">
        <f t="shared" si="180"/>
        <v>3.4</v>
      </c>
      <c r="J2883" s="5" t="str">
        <f>IF(H2883="否","不适用",IF(AND(ISNUMBER(E2883),ISNUMBER(F2883)),IF(I2883&gt;规则与名单!$B$2,"是","否"),"未判定"))</f>
        <v>不适用</v>
      </c>
      <c r="K2883" s="5" t="str">
        <f t="shared" si="181"/>
        <v>非测试日仪表</v>
      </c>
      <c r="L2883" s="6">
        <f t="shared" si="182"/>
        <v>64.5</v>
      </c>
      <c r="M2883" s="5">
        <f t="shared" si="183"/>
        <v>0</v>
      </c>
      <c r="N2883" s="5" t="s">
        <v>11991</v>
      </c>
      <c r="O2883" s="5" t="s">
        <v>11992</v>
      </c>
      <c r="P2883" s="5" t="s">
        <v>11993</v>
      </c>
    </row>
    <row r="2884" ht="19" customHeight="1" spans="1:16">
      <c r="A2884" s="5">
        <v>116</v>
      </c>
      <c r="B2884" s="5" t="s">
        <v>365</v>
      </c>
      <c r="C2884" s="5" t="s">
        <v>52</v>
      </c>
      <c r="D2884" s="8" t="s">
        <v>170</v>
      </c>
      <c r="E2884" s="6">
        <v>54</v>
      </c>
      <c r="F2884" s="6">
        <v>51.5</v>
      </c>
      <c r="G2884" s="6"/>
      <c r="H2884" s="5" t="s">
        <v>120</v>
      </c>
      <c r="I2884" s="6">
        <f t="shared" si="180"/>
        <v>2.5</v>
      </c>
      <c r="J2884" s="5" t="str">
        <f>IF(H2884="否","不适用",IF(AND(ISNUMBER(E2884),ISNUMBER(F2884)),IF(I2884&gt;规则与名单!$B$2,"是","否"),"未判定"))</f>
        <v>不适用</v>
      </c>
      <c r="K2884" s="5" t="str">
        <f t="shared" si="181"/>
        <v>非测试日仪表</v>
      </c>
      <c r="L2884" s="6">
        <f t="shared" si="182"/>
        <v>54</v>
      </c>
      <c r="M2884" s="5">
        <f t="shared" si="183"/>
        <v>0</v>
      </c>
      <c r="N2884" s="5" t="s">
        <v>11994</v>
      </c>
      <c r="O2884" s="5" t="s">
        <v>11995</v>
      </c>
      <c r="P2884" s="5" t="s">
        <v>11996</v>
      </c>
    </row>
    <row r="2885" ht="19" customHeight="1" spans="1:16">
      <c r="A2885" s="5">
        <v>116</v>
      </c>
      <c r="B2885" s="5" t="s">
        <v>365</v>
      </c>
      <c r="C2885" s="5" t="s">
        <v>52</v>
      </c>
      <c r="D2885" s="8" t="s">
        <v>644</v>
      </c>
      <c r="E2885" s="6">
        <v>49.2</v>
      </c>
      <c r="F2885" s="6">
        <v>47</v>
      </c>
      <c r="G2885" s="6"/>
      <c r="H2885" s="5" t="s">
        <v>120</v>
      </c>
      <c r="I2885" s="6">
        <f t="shared" si="180"/>
        <v>2.2</v>
      </c>
      <c r="J2885" s="5" t="str">
        <f>IF(H2885="否","不适用",IF(AND(ISNUMBER(E2885),ISNUMBER(F2885)),IF(I2885&gt;规则与名单!$B$2,"是","否"),"未判定"))</f>
        <v>不适用</v>
      </c>
      <c r="K2885" s="5" t="str">
        <f t="shared" si="181"/>
        <v>非测试日仪表</v>
      </c>
      <c r="L2885" s="6">
        <f t="shared" si="182"/>
        <v>49.2</v>
      </c>
      <c r="M2885" s="5">
        <f t="shared" si="183"/>
        <v>0</v>
      </c>
      <c r="N2885" s="5" t="s">
        <v>11997</v>
      </c>
      <c r="O2885" s="5" t="s">
        <v>11998</v>
      </c>
      <c r="P2885" s="5" t="s">
        <v>11999</v>
      </c>
    </row>
    <row r="2886" ht="19" customHeight="1" spans="1:16">
      <c r="A2886" s="5">
        <v>116</v>
      </c>
      <c r="B2886" s="5" t="s">
        <v>365</v>
      </c>
      <c r="C2886" s="5" t="s">
        <v>52</v>
      </c>
      <c r="D2886" s="8" t="s">
        <v>3418</v>
      </c>
      <c r="E2886" s="6">
        <v>0.2</v>
      </c>
      <c r="F2886" s="6">
        <v>0</v>
      </c>
      <c r="G2886" s="6"/>
      <c r="H2886" s="5" t="s">
        <v>120</v>
      </c>
      <c r="I2886" s="6">
        <f t="shared" si="180"/>
        <v>0.2</v>
      </c>
      <c r="J2886" s="5" t="str">
        <f>IF(H2886="否","不适用",IF(AND(ISNUMBER(E2886),ISNUMBER(F2886)),IF(I2886&gt;规则与名单!$B$2,"是","否"),"未判定"))</f>
        <v>不适用</v>
      </c>
      <c r="K2886" s="5" t="str">
        <f t="shared" si="181"/>
        <v>非测试日仪表</v>
      </c>
      <c r="L2886" s="6">
        <f t="shared" si="182"/>
        <v>0.2</v>
      </c>
      <c r="M2886" s="5">
        <f t="shared" si="183"/>
        <v>0</v>
      </c>
      <c r="N2886" s="5" t="s">
        <v>12000</v>
      </c>
      <c r="O2886" s="5" t="s">
        <v>12001</v>
      </c>
      <c r="P2886" s="5" t="s">
        <v>12002</v>
      </c>
    </row>
    <row r="2887" ht="19" customHeight="1" spans="1:16">
      <c r="A2887" s="5">
        <v>116</v>
      </c>
      <c r="B2887" s="5" t="s">
        <v>365</v>
      </c>
      <c r="C2887" s="5" t="s">
        <v>52</v>
      </c>
      <c r="D2887" s="8" t="s">
        <v>3422</v>
      </c>
      <c r="E2887" s="6">
        <v>57.6</v>
      </c>
      <c r="F2887" s="6">
        <v>55</v>
      </c>
      <c r="G2887" s="6"/>
      <c r="H2887" s="5" t="s">
        <v>120</v>
      </c>
      <c r="I2887" s="6">
        <f t="shared" si="180"/>
        <v>2.6</v>
      </c>
      <c r="J2887" s="5" t="str">
        <f>IF(H2887="否","不适用",IF(AND(ISNUMBER(E2887),ISNUMBER(F2887)),IF(I2887&gt;规则与名单!$B$2,"是","否"),"未判定"))</f>
        <v>不适用</v>
      </c>
      <c r="K2887" s="5" t="str">
        <f t="shared" si="181"/>
        <v>非测试日仪表</v>
      </c>
      <c r="L2887" s="6">
        <f t="shared" si="182"/>
        <v>57.6</v>
      </c>
      <c r="M2887" s="5">
        <f t="shared" si="183"/>
        <v>0</v>
      </c>
      <c r="N2887" s="5" t="s">
        <v>12003</v>
      </c>
      <c r="O2887" s="5" t="s">
        <v>12004</v>
      </c>
      <c r="P2887" s="5" t="s">
        <v>12005</v>
      </c>
    </row>
    <row r="2888" ht="19" customHeight="1" spans="1:16">
      <c r="A2888" s="5">
        <v>116</v>
      </c>
      <c r="B2888" s="5" t="s">
        <v>365</v>
      </c>
      <c r="C2888" s="5" t="s">
        <v>52</v>
      </c>
      <c r="D2888" s="8" t="s">
        <v>336</v>
      </c>
      <c r="E2888" s="6">
        <v>59.1</v>
      </c>
      <c r="F2888" s="6">
        <v>53.1</v>
      </c>
      <c r="G2888" s="6"/>
      <c r="H2888" s="5" t="s">
        <v>120</v>
      </c>
      <c r="I2888" s="6">
        <f t="shared" si="180"/>
        <v>6</v>
      </c>
      <c r="J2888" s="5" t="str">
        <f>IF(H2888="否","不适用",IF(AND(ISNUMBER(E2888),ISNUMBER(F2888)),IF(I2888&gt;规则与名单!$B$2,"是","否"),"未判定"))</f>
        <v>不适用</v>
      </c>
      <c r="K2888" s="5" t="str">
        <f t="shared" si="181"/>
        <v>非测试日仪表</v>
      </c>
      <c r="L2888" s="6">
        <f t="shared" si="182"/>
        <v>59.1</v>
      </c>
      <c r="M2888" s="5">
        <f t="shared" si="183"/>
        <v>0</v>
      </c>
      <c r="N2888" s="5" t="s">
        <v>12006</v>
      </c>
      <c r="O2888" s="5" t="s">
        <v>12007</v>
      </c>
      <c r="P2888" s="5" t="s">
        <v>12008</v>
      </c>
    </row>
    <row r="2889" ht="19" customHeight="1" spans="1:16">
      <c r="A2889" s="5">
        <v>116</v>
      </c>
      <c r="B2889" s="5" t="s">
        <v>365</v>
      </c>
      <c r="C2889" s="5" t="s">
        <v>52</v>
      </c>
      <c r="D2889" s="8" t="s">
        <v>653</v>
      </c>
      <c r="E2889" s="6">
        <v>35.4</v>
      </c>
      <c r="F2889" s="6">
        <v>31.7</v>
      </c>
      <c r="G2889" s="6"/>
      <c r="H2889" s="5" t="s">
        <v>120</v>
      </c>
      <c r="I2889" s="6">
        <f t="shared" si="180"/>
        <v>3.7</v>
      </c>
      <c r="J2889" s="5" t="str">
        <f>IF(H2889="否","不适用",IF(AND(ISNUMBER(E2889),ISNUMBER(F2889)),IF(I2889&gt;规则与名单!$B$2,"是","否"),"未判定"))</f>
        <v>不适用</v>
      </c>
      <c r="K2889" s="5" t="str">
        <f t="shared" si="181"/>
        <v>非测试日仪表</v>
      </c>
      <c r="L2889" s="6">
        <f t="shared" si="182"/>
        <v>35.4</v>
      </c>
      <c r="M2889" s="5">
        <f t="shared" si="183"/>
        <v>0</v>
      </c>
      <c r="N2889" s="5" t="s">
        <v>12009</v>
      </c>
      <c r="O2889" s="5" t="s">
        <v>12010</v>
      </c>
      <c r="P2889" s="5" t="s">
        <v>12011</v>
      </c>
    </row>
    <row r="2890" ht="19" customHeight="1" spans="1:16">
      <c r="A2890" s="5">
        <v>116</v>
      </c>
      <c r="B2890" s="5" t="s">
        <v>365</v>
      </c>
      <c r="C2890" s="5" t="s">
        <v>52</v>
      </c>
      <c r="D2890" s="8" t="s">
        <v>140</v>
      </c>
      <c r="E2890" s="6">
        <v>66.5</v>
      </c>
      <c r="F2890" s="6">
        <v>63.9</v>
      </c>
      <c r="G2890" s="6"/>
      <c r="H2890" s="5" t="s">
        <v>120</v>
      </c>
      <c r="I2890" s="6">
        <f t="shared" si="180"/>
        <v>2.6</v>
      </c>
      <c r="J2890" s="5" t="str">
        <f>IF(H2890="否","不适用",IF(AND(ISNUMBER(E2890),ISNUMBER(F2890)),IF(I2890&gt;规则与名单!$B$2,"是","否"),"未判定"))</f>
        <v>不适用</v>
      </c>
      <c r="K2890" s="5" t="str">
        <f t="shared" si="181"/>
        <v>非测试日仪表</v>
      </c>
      <c r="L2890" s="6">
        <f t="shared" si="182"/>
        <v>66.5</v>
      </c>
      <c r="M2890" s="5">
        <f t="shared" si="183"/>
        <v>0</v>
      </c>
      <c r="N2890" s="5" t="s">
        <v>12012</v>
      </c>
      <c r="O2890" s="5" t="s">
        <v>12013</v>
      </c>
      <c r="P2890" s="5" t="s">
        <v>12014</v>
      </c>
    </row>
    <row r="2891" ht="19" customHeight="1" spans="1:16">
      <c r="A2891" s="5">
        <v>116</v>
      </c>
      <c r="B2891" s="5" t="s">
        <v>365</v>
      </c>
      <c r="C2891" s="5" t="s">
        <v>52</v>
      </c>
      <c r="D2891" s="8" t="s">
        <v>115</v>
      </c>
      <c r="E2891" s="6">
        <v>37.8</v>
      </c>
      <c r="F2891" s="6">
        <v>33.4</v>
      </c>
      <c r="G2891" s="6"/>
      <c r="H2891" s="5" t="s">
        <v>120</v>
      </c>
      <c r="I2891" s="6">
        <f t="shared" si="180"/>
        <v>4.4</v>
      </c>
      <c r="J2891" s="5" t="str">
        <f>IF(H2891="否","不适用",IF(AND(ISNUMBER(E2891),ISNUMBER(F2891)),IF(I2891&gt;规则与名单!$B$2,"是","否"),"未判定"))</f>
        <v>不适用</v>
      </c>
      <c r="K2891" s="5" t="str">
        <f t="shared" si="181"/>
        <v>非测试日仪表</v>
      </c>
      <c r="L2891" s="6">
        <f t="shared" si="182"/>
        <v>37.8</v>
      </c>
      <c r="M2891" s="5">
        <f t="shared" si="183"/>
        <v>0</v>
      </c>
      <c r="N2891" s="5" t="s">
        <v>12015</v>
      </c>
      <c r="O2891" s="5" t="s">
        <v>12016</v>
      </c>
      <c r="P2891" s="5" t="s">
        <v>12017</v>
      </c>
    </row>
    <row r="2892" ht="19" customHeight="1" spans="1:16">
      <c r="A2892" s="5">
        <v>117</v>
      </c>
      <c r="B2892" s="5" t="s">
        <v>366</v>
      </c>
      <c r="C2892" s="5" t="s">
        <v>52</v>
      </c>
      <c r="D2892" s="8" t="s">
        <v>114</v>
      </c>
      <c r="E2892" s="6">
        <v>56.6</v>
      </c>
      <c r="F2892" s="6">
        <v>49.1</v>
      </c>
      <c r="G2892" s="6"/>
      <c r="H2892" s="5" t="s">
        <v>113</v>
      </c>
      <c r="I2892" s="6">
        <f t="shared" si="180"/>
        <v>7.5</v>
      </c>
      <c r="J2892" s="5" t="str">
        <f>IF(H2892="否","不适用",IF(AND(ISNUMBER(E2892),ISNUMBER(F2892)),IF(I2892&gt;规则与名单!$B$2,"是","否"),"未判定"))</f>
        <v>否</v>
      </c>
      <c r="K2892" s="5" t="str">
        <f t="shared" si="181"/>
        <v>非测试日仪表</v>
      </c>
      <c r="L2892" s="6">
        <f t="shared" si="182"/>
        <v>56.6</v>
      </c>
      <c r="M2892" s="5">
        <f t="shared" si="183"/>
        <v>0</v>
      </c>
      <c r="N2892" s="5" t="s">
        <v>12018</v>
      </c>
      <c r="O2892" s="5" t="s">
        <v>12019</v>
      </c>
      <c r="P2892" s="5" t="s">
        <v>12020</v>
      </c>
    </row>
    <row r="2893" ht="19" customHeight="1" spans="1:16">
      <c r="A2893" s="5">
        <v>117</v>
      </c>
      <c r="B2893" s="5" t="s">
        <v>366</v>
      </c>
      <c r="C2893" s="5" t="s">
        <v>52</v>
      </c>
      <c r="D2893" s="8" t="s">
        <v>605</v>
      </c>
      <c r="E2893" s="6">
        <v>36.6</v>
      </c>
      <c r="F2893" s="6">
        <v>29.7</v>
      </c>
      <c r="G2893" s="6"/>
      <c r="H2893" s="5" t="s">
        <v>113</v>
      </c>
      <c r="I2893" s="6">
        <f t="shared" si="180"/>
        <v>6.9</v>
      </c>
      <c r="J2893" s="5" t="str">
        <f>IF(H2893="否","不适用",IF(AND(ISNUMBER(E2893),ISNUMBER(F2893)),IF(I2893&gt;规则与名单!$B$2,"是","否"),"未判定"))</f>
        <v>否</v>
      </c>
      <c r="K2893" s="5" t="str">
        <f t="shared" si="181"/>
        <v>非测试日仪表</v>
      </c>
      <c r="L2893" s="6">
        <f t="shared" si="182"/>
        <v>36.6</v>
      </c>
      <c r="M2893" s="5">
        <f t="shared" si="183"/>
        <v>0</v>
      </c>
      <c r="N2893" s="5" t="s">
        <v>12021</v>
      </c>
      <c r="O2893" s="5" t="s">
        <v>12022</v>
      </c>
      <c r="P2893" s="5" t="s">
        <v>12023</v>
      </c>
    </row>
    <row r="2894" ht="19" customHeight="1" spans="1:16">
      <c r="A2894" s="5">
        <v>117</v>
      </c>
      <c r="B2894" s="5" t="s">
        <v>366</v>
      </c>
      <c r="C2894" s="5" t="s">
        <v>52</v>
      </c>
      <c r="D2894" s="8" t="s">
        <v>186</v>
      </c>
      <c r="E2894" s="6">
        <v>36.1</v>
      </c>
      <c r="F2894" s="6">
        <v>30</v>
      </c>
      <c r="G2894" s="6"/>
      <c r="H2894" s="5" t="s">
        <v>113</v>
      </c>
      <c r="I2894" s="6">
        <f t="shared" si="180"/>
        <v>6.1</v>
      </c>
      <c r="J2894" s="5" t="str">
        <f>IF(H2894="否","不适用",IF(AND(ISNUMBER(E2894),ISNUMBER(F2894)),IF(I2894&gt;规则与名单!$B$2,"是","否"),"未判定"))</f>
        <v>否</v>
      </c>
      <c r="K2894" s="5" t="str">
        <f t="shared" si="181"/>
        <v>非测试日仪表</v>
      </c>
      <c r="L2894" s="6">
        <f t="shared" si="182"/>
        <v>36.1</v>
      </c>
      <c r="M2894" s="5">
        <f t="shared" si="183"/>
        <v>0</v>
      </c>
      <c r="N2894" s="5" t="s">
        <v>12024</v>
      </c>
      <c r="O2894" s="5" t="s">
        <v>12025</v>
      </c>
      <c r="P2894" s="5" t="s">
        <v>12026</v>
      </c>
    </row>
    <row r="2895" ht="19" customHeight="1" spans="1:16">
      <c r="A2895" s="5">
        <v>117</v>
      </c>
      <c r="B2895" s="5" t="s">
        <v>366</v>
      </c>
      <c r="C2895" s="5" t="s">
        <v>52</v>
      </c>
      <c r="D2895" s="8" t="s">
        <v>165</v>
      </c>
      <c r="E2895" s="6">
        <v>34.3</v>
      </c>
      <c r="F2895" s="6">
        <v>25.3</v>
      </c>
      <c r="G2895" s="6"/>
      <c r="H2895" s="5" t="s">
        <v>113</v>
      </c>
      <c r="I2895" s="6">
        <f t="shared" si="180"/>
        <v>9</v>
      </c>
      <c r="J2895" s="5" t="str">
        <f>IF(H2895="否","不适用",IF(AND(ISNUMBER(E2895),ISNUMBER(F2895)),IF(I2895&gt;规则与名单!$B$2,"是","否"),"未判定"))</f>
        <v>否</v>
      </c>
      <c r="K2895" s="5" t="str">
        <f t="shared" si="181"/>
        <v>非测试日仪表</v>
      </c>
      <c r="L2895" s="6">
        <f t="shared" si="182"/>
        <v>34.3</v>
      </c>
      <c r="M2895" s="5">
        <f t="shared" si="183"/>
        <v>0</v>
      </c>
      <c r="N2895" s="5" t="s">
        <v>12027</v>
      </c>
      <c r="O2895" s="5" t="s">
        <v>12028</v>
      </c>
      <c r="P2895" s="5" t="s">
        <v>12029</v>
      </c>
    </row>
    <row r="2896" ht="19" customHeight="1" spans="1:16">
      <c r="A2896" s="5">
        <v>117</v>
      </c>
      <c r="B2896" s="5" t="s">
        <v>366</v>
      </c>
      <c r="C2896" s="5" t="s">
        <v>52</v>
      </c>
      <c r="D2896" s="8" t="s">
        <v>151</v>
      </c>
      <c r="E2896" s="6">
        <v>52.2</v>
      </c>
      <c r="F2896" s="6">
        <v>47.7</v>
      </c>
      <c r="G2896" s="6"/>
      <c r="H2896" s="5" t="s">
        <v>113</v>
      </c>
      <c r="I2896" s="6">
        <f t="shared" si="180"/>
        <v>4.5</v>
      </c>
      <c r="J2896" s="5" t="str">
        <f>IF(H2896="否","不适用",IF(AND(ISNUMBER(E2896),ISNUMBER(F2896)),IF(I2896&gt;规则与名单!$B$2,"是","否"),"未判定"))</f>
        <v>否</v>
      </c>
      <c r="K2896" s="5" t="str">
        <f t="shared" si="181"/>
        <v>非测试日仪表</v>
      </c>
      <c r="L2896" s="6">
        <f t="shared" si="182"/>
        <v>52.2</v>
      </c>
      <c r="M2896" s="5">
        <f t="shared" si="183"/>
        <v>0</v>
      </c>
      <c r="N2896" s="5" t="s">
        <v>12030</v>
      </c>
      <c r="O2896" s="5" t="s">
        <v>12031</v>
      </c>
      <c r="P2896" s="5" t="s">
        <v>12032</v>
      </c>
    </row>
    <row r="2897" ht="19" customHeight="1" spans="1:16">
      <c r="A2897" s="5">
        <v>117</v>
      </c>
      <c r="B2897" s="5" t="s">
        <v>366</v>
      </c>
      <c r="C2897" s="5" t="s">
        <v>52</v>
      </c>
      <c r="D2897" s="8" t="s">
        <v>3358</v>
      </c>
      <c r="E2897" s="6">
        <v>34.1</v>
      </c>
      <c r="F2897" s="6">
        <v>28.5</v>
      </c>
      <c r="G2897" s="6"/>
      <c r="H2897" s="5" t="s">
        <v>113</v>
      </c>
      <c r="I2897" s="6">
        <f t="shared" si="180"/>
        <v>5.6</v>
      </c>
      <c r="J2897" s="5" t="str">
        <f>IF(H2897="否","不适用",IF(AND(ISNUMBER(E2897),ISNUMBER(F2897)),IF(I2897&gt;规则与名单!$B$2,"是","否"),"未判定"))</f>
        <v>否</v>
      </c>
      <c r="K2897" s="5" t="str">
        <f t="shared" si="181"/>
        <v>非测试日仪表</v>
      </c>
      <c r="L2897" s="6">
        <f t="shared" si="182"/>
        <v>34.1</v>
      </c>
      <c r="M2897" s="5">
        <f t="shared" si="183"/>
        <v>0</v>
      </c>
      <c r="N2897" s="5" t="s">
        <v>12033</v>
      </c>
      <c r="O2897" s="5" t="s">
        <v>12034</v>
      </c>
      <c r="P2897" s="5" t="s">
        <v>12035</v>
      </c>
    </row>
    <row r="2898" ht="19" customHeight="1" spans="1:16">
      <c r="A2898" s="5">
        <v>117</v>
      </c>
      <c r="B2898" s="5" t="s">
        <v>366</v>
      </c>
      <c r="C2898" s="5" t="s">
        <v>52</v>
      </c>
      <c r="D2898" s="8" t="s">
        <v>272</v>
      </c>
      <c r="E2898" s="6">
        <v>36.1</v>
      </c>
      <c r="F2898" s="6">
        <v>29.5</v>
      </c>
      <c r="G2898" s="6"/>
      <c r="H2898" s="5" t="s">
        <v>113</v>
      </c>
      <c r="I2898" s="6">
        <f t="shared" si="180"/>
        <v>6.6</v>
      </c>
      <c r="J2898" s="5" t="str">
        <f>IF(H2898="否","不适用",IF(AND(ISNUMBER(E2898),ISNUMBER(F2898)),IF(I2898&gt;规则与名单!$B$2,"是","否"),"未判定"))</f>
        <v>否</v>
      </c>
      <c r="K2898" s="5" t="str">
        <f t="shared" si="181"/>
        <v>非测试日仪表</v>
      </c>
      <c r="L2898" s="6">
        <f t="shared" si="182"/>
        <v>36.1</v>
      </c>
      <c r="M2898" s="5">
        <f t="shared" si="183"/>
        <v>0</v>
      </c>
      <c r="N2898" s="5" t="s">
        <v>12036</v>
      </c>
      <c r="O2898" s="5" t="s">
        <v>12037</v>
      </c>
      <c r="P2898" s="5" t="s">
        <v>12038</v>
      </c>
    </row>
    <row r="2899" ht="19" customHeight="1" spans="1:16">
      <c r="A2899" s="5">
        <v>117</v>
      </c>
      <c r="B2899" s="5" t="s">
        <v>366</v>
      </c>
      <c r="C2899" s="5" t="s">
        <v>52</v>
      </c>
      <c r="D2899" s="8" t="s">
        <v>506</v>
      </c>
      <c r="E2899" s="6">
        <v>52.1</v>
      </c>
      <c r="F2899" s="6">
        <v>45.3</v>
      </c>
      <c r="G2899" s="6"/>
      <c r="H2899" s="5" t="s">
        <v>113</v>
      </c>
      <c r="I2899" s="6">
        <f t="shared" si="180"/>
        <v>6.8</v>
      </c>
      <c r="J2899" s="5" t="str">
        <f>IF(H2899="否","不适用",IF(AND(ISNUMBER(E2899),ISNUMBER(F2899)),IF(I2899&gt;规则与名单!$B$2,"是","否"),"未判定"))</f>
        <v>否</v>
      </c>
      <c r="K2899" s="5" t="str">
        <f t="shared" si="181"/>
        <v>非测试日仪表</v>
      </c>
      <c r="L2899" s="6">
        <f t="shared" si="182"/>
        <v>52.1</v>
      </c>
      <c r="M2899" s="5">
        <f t="shared" si="183"/>
        <v>0</v>
      </c>
      <c r="N2899" s="5" t="s">
        <v>12039</v>
      </c>
      <c r="O2899" s="5" t="s">
        <v>12040</v>
      </c>
      <c r="P2899" s="5" t="s">
        <v>12041</v>
      </c>
    </row>
    <row r="2900" ht="19" customHeight="1" spans="1:16">
      <c r="A2900" s="5">
        <v>117</v>
      </c>
      <c r="B2900" s="5" t="s">
        <v>366</v>
      </c>
      <c r="C2900" s="5" t="s">
        <v>52</v>
      </c>
      <c r="D2900" s="8" t="s">
        <v>673</v>
      </c>
      <c r="E2900" s="6">
        <v>35.9</v>
      </c>
      <c r="F2900" s="6">
        <v>29.2</v>
      </c>
      <c r="G2900" s="6"/>
      <c r="H2900" s="5" t="s">
        <v>113</v>
      </c>
      <c r="I2900" s="6">
        <f t="shared" si="180"/>
        <v>6.7</v>
      </c>
      <c r="J2900" s="5" t="str">
        <f>IF(H2900="否","不适用",IF(AND(ISNUMBER(E2900),ISNUMBER(F2900)),IF(I2900&gt;规则与名单!$B$2,"是","否"),"未判定"))</f>
        <v>否</v>
      </c>
      <c r="K2900" s="5" t="str">
        <f t="shared" si="181"/>
        <v>非测试日仪表</v>
      </c>
      <c r="L2900" s="6">
        <f t="shared" si="182"/>
        <v>35.9</v>
      </c>
      <c r="M2900" s="5">
        <f t="shared" si="183"/>
        <v>0</v>
      </c>
      <c r="N2900" s="5" t="s">
        <v>12042</v>
      </c>
      <c r="O2900" s="5" t="s">
        <v>12043</v>
      </c>
      <c r="P2900" s="5" t="s">
        <v>12044</v>
      </c>
    </row>
    <row r="2901" ht="19" customHeight="1" spans="1:16">
      <c r="A2901" s="5">
        <v>117</v>
      </c>
      <c r="B2901" s="5" t="s">
        <v>366</v>
      </c>
      <c r="C2901" s="5" t="s">
        <v>52</v>
      </c>
      <c r="D2901" s="8" t="s">
        <v>183</v>
      </c>
      <c r="E2901" s="6">
        <v>34.7</v>
      </c>
      <c r="F2901" s="6">
        <v>27.5</v>
      </c>
      <c r="G2901" s="6"/>
      <c r="H2901" s="5" t="s">
        <v>113</v>
      </c>
      <c r="I2901" s="6">
        <f t="shared" si="180"/>
        <v>7.2</v>
      </c>
      <c r="J2901" s="5" t="str">
        <f>IF(H2901="否","不适用",IF(AND(ISNUMBER(E2901),ISNUMBER(F2901)),IF(I2901&gt;规则与名单!$B$2,"是","否"),"未判定"))</f>
        <v>否</v>
      </c>
      <c r="K2901" s="5" t="str">
        <f t="shared" si="181"/>
        <v>非测试日仪表</v>
      </c>
      <c r="L2901" s="6">
        <f t="shared" si="182"/>
        <v>34.7</v>
      </c>
      <c r="M2901" s="5">
        <f t="shared" si="183"/>
        <v>0</v>
      </c>
      <c r="N2901" s="5" t="s">
        <v>12045</v>
      </c>
      <c r="O2901" s="5" t="s">
        <v>12046</v>
      </c>
      <c r="P2901" s="5" t="s">
        <v>12047</v>
      </c>
    </row>
    <row r="2902" ht="19" customHeight="1" spans="1:16">
      <c r="A2902" s="5">
        <v>117</v>
      </c>
      <c r="B2902" s="5" t="s">
        <v>366</v>
      </c>
      <c r="C2902" s="5" t="s">
        <v>52</v>
      </c>
      <c r="D2902" s="8" t="s">
        <v>431</v>
      </c>
      <c r="E2902" s="6">
        <v>24.7</v>
      </c>
      <c r="F2902" s="6">
        <v>38.9</v>
      </c>
      <c r="G2902" s="6"/>
      <c r="H2902" s="5" t="s">
        <v>113</v>
      </c>
      <c r="I2902" s="6">
        <f t="shared" si="180"/>
        <v>-14.2</v>
      </c>
      <c r="J2902" s="5" t="str">
        <f>IF(H2902="否","不适用",IF(AND(ISNUMBER(E2902),ISNUMBER(F2902)),IF(I2902&gt;规则与名单!$B$2,"是","否"),"未判定"))</f>
        <v>否</v>
      </c>
      <c r="K2902" s="5" t="str">
        <f t="shared" si="181"/>
        <v>非测试日仪表</v>
      </c>
      <c r="L2902" s="6">
        <f t="shared" si="182"/>
        <v>24.7</v>
      </c>
      <c r="M2902" s="5">
        <f t="shared" si="183"/>
        <v>0</v>
      </c>
      <c r="N2902" s="5" t="s">
        <v>12048</v>
      </c>
      <c r="O2902" s="5" t="s">
        <v>12049</v>
      </c>
      <c r="P2902" s="5" t="s">
        <v>12050</v>
      </c>
    </row>
    <row r="2903" ht="19" customHeight="1" spans="1:16">
      <c r="A2903" s="5">
        <v>117</v>
      </c>
      <c r="B2903" s="5" t="s">
        <v>366</v>
      </c>
      <c r="C2903" s="5" t="s">
        <v>52</v>
      </c>
      <c r="D2903" s="8" t="s">
        <v>3377</v>
      </c>
      <c r="E2903" s="6">
        <v>36.1</v>
      </c>
      <c r="F2903" s="6">
        <v>26</v>
      </c>
      <c r="G2903" s="6"/>
      <c r="H2903" s="5" t="s">
        <v>113</v>
      </c>
      <c r="I2903" s="6">
        <f t="shared" si="180"/>
        <v>10.1</v>
      </c>
      <c r="J2903" s="5" t="str">
        <f>IF(H2903="否","不适用",IF(AND(ISNUMBER(E2903),ISNUMBER(F2903)),IF(I2903&gt;规则与名单!$B$2,"是","否"),"未判定"))</f>
        <v>否</v>
      </c>
      <c r="K2903" s="5" t="str">
        <f t="shared" si="181"/>
        <v>非测试日仪表</v>
      </c>
      <c r="L2903" s="6">
        <f t="shared" si="182"/>
        <v>36.1</v>
      </c>
      <c r="M2903" s="5">
        <f t="shared" si="183"/>
        <v>0</v>
      </c>
      <c r="N2903" s="5" t="s">
        <v>12051</v>
      </c>
      <c r="O2903" s="5" t="s">
        <v>12052</v>
      </c>
      <c r="P2903" s="5" t="s">
        <v>12053</v>
      </c>
    </row>
    <row r="2904" ht="19" customHeight="1" spans="1:16">
      <c r="A2904" s="5">
        <v>117</v>
      </c>
      <c r="B2904" s="5" t="s">
        <v>366</v>
      </c>
      <c r="C2904" s="5" t="s">
        <v>52</v>
      </c>
      <c r="D2904" s="8" t="s">
        <v>407</v>
      </c>
      <c r="E2904" s="6">
        <v>50.5</v>
      </c>
      <c r="F2904" s="6">
        <v>43.7</v>
      </c>
      <c r="G2904" s="6"/>
      <c r="H2904" s="5" t="s">
        <v>113</v>
      </c>
      <c r="I2904" s="6">
        <f t="shared" si="180"/>
        <v>6.8</v>
      </c>
      <c r="J2904" s="5" t="str">
        <f>IF(H2904="否","不适用",IF(AND(ISNUMBER(E2904),ISNUMBER(F2904)),IF(I2904&gt;规则与名单!$B$2,"是","否"),"未判定"))</f>
        <v>否</v>
      </c>
      <c r="K2904" s="5" t="str">
        <f t="shared" si="181"/>
        <v>非测试日仪表</v>
      </c>
      <c r="L2904" s="6">
        <f t="shared" si="182"/>
        <v>50.5</v>
      </c>
      <c r="M2904" s="5">
        <f t="shared" si="183"/>
        <v>0</v>
      </c>
      <c r="N2904" s="5" t="s">
        <v>12054</v>
      </c>
      <c r="O2904" s="5" t="s">
        <v>12055</v>
      </c>
      <c r="P2904" s="5" t="s">
        <v>12056</v>
      </c>
    </row>
    <row r="2905" ht="19" customHeight="1" spans="1:16">
      <c r="A2905" s="5">
        <v>117</v>
      </c>
      <c r="B2905" s="5" t="s">
        <v>366</v>
      </c>
      <c r="C2905" s="5" t="s">
        <v>52</v>
      </c>
      <c r="D2905" s="8" t="s">
        <v>411</v>
      </c>
      <c r="E2905" s="6">
        <v>32.2</v>
      </c>
      <c r="F2905" s="6">
        <v>27.5</v>
      </c>
      <c r="G2905" s="6"/>
      <c r="H2905" s="5" t="s">
        <v>113</v>
      </c>
      <c r="I2905" s="6">
        <f t="shared" si="180"/>
        <v>4.7</v>
      </c>
      <c r="J2905" s="5" t="str">
        <f>IF(H2905="否","不适用",IF(AND(ISNUMBER(E2905),ISNUMBER(F2905)),IF(I2905&gt;规则与名单!$B$2,"是","否"),"未判定"))</f>
        <v>否</v>
      </c>
      <c r="K2905" s="5" t="str">
        <f t="shared" si="181"/>
        <v>非测试日仪表</v>
      </c>
      <c r="L2905" s="6">
        <f t="shared" si="182"/>
        <v>32.2</v>
      </c>
      <c r="M2905" s="5">
        <f t="shared" si="183"/>
        <v>0</v>
      </c>
      <c r="N2905" s="5" t="s">
        <v>12057</v>
      </c>
      <c r="O2905" s="5" t="s">
        <v>12058</v>
      </c>
      <c r="P2905" s="5" t="s">
        <v>12059</v>
      </c>
    </row>
    <row r="2906" ht="19" customHeight="1" spans="1:16">
      <c r="A2906" s="5">
        <v>117</v>
      </c>
      <c r="B2906" s="5" t="s">
        <v>366</v>
      </c>
      <c r="C2906" s="5" t="s">
        <v>52</v>
      </c>
      <c r="D2906" s="8" t="s">
        <v>251</v>
      </c>
      <c r="E2906" s="6">
        <v>39.6</v>
      </c>
      <c r="F2906" s="6">
        <v>33.3</v>
      </c>
      <c r="G2906" s="6"/>
      <c r="H2906" s="5" t="s">
        <v>113</v>
      </c>
      <c r="I2906" s="6">
        <f t="shared" si="180"/>
        <v>6.3</v>
      </c>
      <c r="J2906" s="5" t="str">
        <f>IF(H2906="否","不适用",IF(AND(ISNUMBER(E2906),ISNUMBER(F2906)),IF(I2906&gt;规则与名单!$B$2,"是","否"),"未判定"))</f>
        <v>否</v>
      </c>
      <c r="K2906" s="5" t="str">
        <f t="shared" si="181"/>
        <v>非测试日仪表</v>
      </c>
      <c r="L2906" s="6">
        <f t="shared" si="182"/>
        <v>39.6</v>
      </c>
      <c r="M2906" s="5">
        <f t="shared" si="183"/>
        <v>0</v>
      </c>
      <c r="N2906" s="5" t="s">
        <v>12060</v>
      </c>
      <c r="O2906" s="5" t="s">
        <v>12061</v>
      </c>
      <c r="P2906" s="5" t="s">
        <v>12062</v>
      </c>
    </row>
    <row r="2907" ht="19" customHeight="1" spans="1:16">
      <c r="A2907" s="5">
        <v>117</v>
      </c>
      <c r="B2907" s="5" t="s">
        <v>366</v>
      </c>
      <c r="C2907" s="5" t="s">
        <v>52</v>
      </c>
      <c r="D2907" s="8" t="s">
        <v>472</v>
      </c>
      <c r="E2907" s="6">
        <v>19.3</v>
      </c>
      <c r="F2907" s="6">
        <v>44.6</v>
      </c>
      <c r="G2907" s="6"/>
      <c r="H2907" s="5" t="s">
        <v>113</v>
      </c>
      <c r="I2907" s="6">
        <f t="shared" si="180"/>
        <v>-25.3</v>
      </c>
      <c r="J2907" s="5" t="str">
        <f>IF(H2907="否","不适用",IF(AND(ISNUMBER(E2907),ISNUMBER(F2907)),IF(I2907&gt;规则与名单!$B$2,"是","否"),"未判定"))</f>
        <v>否</v>
      </c>
      <c r="K2907" s="5" t="str">
        <f t="shared" si="181"/>
        <v>非测试日仪表</v>
      </c>
      <c r="L2907" s="6">
        <f t="shared" si="182"/>
        <v>19.3</v>
      </c>
      <c r="M2907" s="5">
        <f t="shared" si="183"/>
        <v>0</v>
      </c>
      <c r="N2907" s="5" t="s">
        <v>12063</v>
      </c>
      <c r="O2907" s="5" t="s">
        <v>12064</v>
      </c>
      <c r="P2907" s="5" t="s">
        <v>12065</v>
      </c>
    </row>
    <row r="2908" ht="19" customHeight="1" spans="1:16">
      <c r="A2908" s="5">
        <v>117</v>
      </c>
      <c r="B2908" s="5" t="s">
        <v>366</v>
      </c>
      <c r="C2908" s="5" t="s">
        <v>52</v>
      </c>
      <c r="D2908" s="8" t="s">
        <v>466</v>
      </c>
      <c r="E2908" s="6">
        <v>94</v>
      </c>
      <c r="F2908" s="6">
        <v>56.1</v>
      </c>
      <c r="G2908" s="6"/>
      <c r="H2908" s="5" t="s">
        <v>113</v>
      </c>
      <c r="I2908" s="6">
        <f t="shared" si="180"/>
        <v>37.9</v>
      </c>
      <c r="J2908" s="5" t="str">
        <f>IF(H2908="否","不适用",IF(AND(ISNUMBER(E2908),ISNUMBER(F2908)),IF(I2908&gt;规则与名单!$B$2,"是","否"),"未判定"))</f>
        <v>否</v>
      </c>
      <c r="K2908" s="5" t="str">
        <f t="shared" si="181"/>
        <v>非测试日仪表</v>
      </c>
      <c r="L2908" s="6">
        <f t="shared" si="182"/>
        <v>94</v>
      </c>
      <c r="M2908" s="5">
        <f t="shared" si="183"/>
        <v>0</v>
      </c>
      <c r="N2908" s="5" t="s">
        <v>12066</v>
      </c>
      <c r="O2908" s="5" t="s">
        <v>12067</v>
      </c>
      <c r="P2908" s="5" t="s">
        <v>12068</v>
      </c>
    </row>
    <row r="2909" ht="19" customHeight="1" spans="1:16">
      <c r="A2909" s="5">
        <v>117</v>
      </c>
      <c r="B2909" s="5" t="s">
        <v>366</v>
      </c>
      <c r="C2909" s="5" t="s">
        <v>52</v>
      </c>
      <c r="D2909" s="8" t="s">
        <v>333</v>
      </c>
      <c r="E2909" s="6">
        <v>596.9</v>
      </c>
      <c r="F2909" s="6">
        <v>0.01</v>
      </c>
      <c r="G2909" s="6"/>
      <c r="H2909" s="5" t="s">
        <v>113</v>
      </c>
      <c r="I2909" s="6">
        <f t="shared" si="180"/>
        <v>596.89</v>
      </c>
      <c r="J2909" s="5" t="str">
        <f>IF(H2909="否","不适用",IF(AND(ISNUMBER(E2909),ISNUMBER(F2909)),IF(I2909&gt;规则与名单!$B$2,"是","否"),"未判定"))</f>
        <v>是</v>
      </c>
      <c r="K2909" s="5" t="str">
        <f t="shared" si="181"/>
        <v>测试日GPS</v>
      </c>
      <c r="L2909" s="6">
        <f t="shared" si="182"/>
        <v>0.01</v>
      </c>
      <c r="M2909" s="5">
        <f t="shared" si="183"/>
        <v>0</v>
      </c>
      <c r="N2909" s="5" t="s">
        <v>12069</v>
      </c>
      <c r="O2909" s="5" t="s">
        <v>12070</v>
      </c>
      <c r="P2909" s="5" t="s">
        <v>12071</v>
      </c>
    </row>
    <row r="2910" ht="19" customHeight="1" spans="1:16">
      <c r="A2910" s="5">
        <v>117</v>
      </c>
      <c r="B2910" s="5" t="s">
        <v>366</v>
      </c>
      <c r="C2910" s="5" t="s">
        <v>52</v>
      </c>
      <c r="D2910" s="8" t="s">
        <v>175</v>
      </c>
      <c r="E2910" s="6">
        <v>706.1</v>
      </c>
      <c r="F2910" s="6">
        <v>0.01</v>
      </c>
      <c r="G2910" s="6"/>
      <c r="H2910" s="5" t="s">
        <v>113</v>
      </c>
      <c r="I2910" s="6">
        <f t="shared" si="180"/>
        <v>706.09</v>
      </c>
      <c r="J2910" s="5" t="str">
        <f>IF(H2910="否","不适用",IF(AND(ISNUMBER(E2910),ISNUMBER(F2910)),IF(I2910&gt;规则与名单!$B$2,"是","否"),"未判定"))</f>
        <v>是</v>
      </c>
      <c r="K2910" s="5" t="str">
        <f t="shared" si="181"/>
        <v>测试日GPS</v>
      </c>
      <c r="L2910" s="6">
        <f t="shared" si="182"/>
        <v>0.01</v>
      </c>
      <c r="M2910" s="5">
        <f t="shared" si="183"/>
        <v>0</v>
      </c>
      <c r="N2910" s="5" t="s">
        <v>12072</v>
      </c>
      <c r="O2910" s="5" t="s">
        <v>12073</v>
      </c>
      <c r="P2910" s="5" t="s">
        <v>12074</v>
      </c>
    </row>
    <row r="2911" ht="19" customHeight="1" spans="1:16">
      <c r="A2911" s="5">
        <v>117</v>
      </c>
      <c r="B2911" s="5" t="s">
        <v>366</v>
      </c>
      <c r="C2911" s="5" t="s">
        <v>52</v>
      </c>
      <c r="D2911" s="8" t="s">
        <v>3402</v>
      </c>
      <c r="E2911" s="6">
        <v>184.8</v>
      </c>
      <c r="F2911" s="6">
        <v>0.01</v>
      </c>
      <c r="G2911" s="6"/>
      <c r="H2911" s="5" t="s">
        <v>113</v>
      </c>
      <c r="I2911" s="6">
        <f t="shared" si="180"/>
        <v>184.79</v>
      </c>
      <c r="J2911" s="5" t="str">
        <f>IF(H2911="否","不适用",IF(AND(ISNUMBER(E2911),ISNUMBER(F2911)),IF(I2911&gt;规则与名单!$B$2,"是","否"),"未判定"))</f>
        <v>是</v>
      </c>
      <c r="K2911" s="5" t="str">
        <f t="shared" si="181"/>
        <v>测试日GPS</v>
      </c>
      <c r="L2911" s="6">
        <f t="shared" si="182"/>
        <v>0.01</v>
      </c>
      <c r="M2911" s="5">
        <f t="shared" si="183"/>
        <v>0</v>
      </c>
      <c r="N2911" s="5" t="s">
        <v>12075</v>
      </c>
      <c r="O2911" s="5" t="s">
        <v>12076</v>
      </c>
      <c r="P2911" s="5" t="s">
        <v>12077</v>
      </c>
    </row>
    <row r="2912" ht="19" customHeight="1" spans="1:16">
      <c r="A2912" s="5">
        <v>117</v>
      </c>
      <c r="B2912" s="5" t="s">
        <v>366</v>
      </c>
      <c r="C2912" s="5" t="s">
        <v>52</v>
      </c>
      <c r="D2912" s="8" t="s">
        <v>487</v>
      </c>
      <c r="E2912" s="6">
        <v>477.5</v>
      </c>
      <c r="F2912" s="6">
        <v>27.3</v>
      </c>
      <c r="G2912" s="6"/>
      <c r="H2912" s="5" t="s">
        <v>113</v>
      </c>
      <c r="I2912" s="6">
        <f t="shared" si="180"/>
        <v>450.2</v>
      </c>
      <c r="J2912" s="5" t="str">
        <f>IF(H2912="否","不适用",IF(AND(ISNUMBER(E2912),ISNUMBER(F2912)),IF(I2912&gt;规则与名单!$B$2,"是","否"),"未判定"))</f>
        <v>是</v>
      </c>
      <c r="K2912" s="5" t="str">
        <f t="shared" si="181"/>
        <v>测试日GPS</v>
      </c>
      <c r="L2912" s="6">
        <f t="shared" si="182"/>
        <v>27.3</v>
      </c>
      <c r="M2912" s="5">
        <f t="shared" si="183"/>
        <v>0</v>
      </c>
      <c r="N2912" s="5" t="s">
        <v>12078</v>
      </c>
      <c r="O2912" s="5" t="s">
        <v>12079</v>
      </c>
      <c r="P2912" s="5" t="s">
        <v>12080</v>
      </c>
    </row>
    <row r="2913" ht="19" customHeight="1" spans="1:16">
      <c r="A2913" s="5">
        <v>117</v>
      </c>
      <c r="B2913" s="5" t="s">
        <v>366</v>
      </c>
      <c r="C2913" s="5" t="s">
        <v>52</v>
      </c>
      <c r="D2913" s="8" t="s">
        <v>121</v>
      </c>
      <c r="E2913" s="6">
        <v>597.8</v>
      </c>
      <c r="F2913" s="6">
        <v>0</v>
      </c>
      <c r="G2913" s="6"/>
      <c r="H2913" s="5" t="s">
        <v>113</v>
      </c>
      <c r="I2913" s="6">
        <f t="shared" si="180"/>
        <v>597.8</v>
      </c>
      <c r="J2913" s="5" t="str">
        <f>IF(H2913="否","不适用",IF(AND(ISNUMBER(E2913),ISNUMBER(F2913)),IF(I2913&gt;规则与名单!$B$2,"是","否"),"未判定"))</f>
        <v>是</v>
      </c>
      <c r="K2913" s="5" t="str">
        <f t="shared" si="181"/>
        <v>测试日GPS</v>
      </c>
      <c r="L2913" s="6">
        <f t="shared" si="182"/>
        <v>0</v>
      </c>
      <c r="M2913" s="5">
        <f t="shared" si="183"/>
        <v>0</v>
      </c>
      <c r="N2913" s="5" t="s">
        <v>12081</v>
      </c>
      <c r="O2913" s="5" t="s">
        <v>12082</v>
      </c>
      <c r="P2913" s="5" t="s">
        <v>12083</v>
      </c>
    </row>
    <row r="2914" ht="19" customHeight="1" spans="1:16">
      <c r="A2914" s="5">
        <v>117</v>
      </c>
      <c r="B2914" s="5" t="s">
        <v>366</v>
      </c>
      <c r="C2914" s="5" t="s">
        <v>52</v>
      </c>
      <c r="D2914" s="8" t="s">
        <v>170</v>
      </c>
      <c r="E2914" s="6">
        <v>567.6</v>
      </c>
      <c r="F2914" s="6">
        <v>0.01</v>
      </c>
      <c r="G2914" s="6"/>
      <c r="H2914" s="5" t="s">
        <v>113</v>
      </c>
      <c r="I2914" s="6">
        <f t="shared" si="180"/>
        <v>567.59</v>
      </c>
      <c r="J2914" s="5" t="str">
        <f>IF(H2914="否","不适用",IF(AND(ISNUMBER(E2914),ISNUMBER(F2914)),IF(I2914&gt;规则与名单!$B$2,"是","否"),"未判定"))</f>
        <v>是</v>
      </c>
      <c r="K2914" s="5" t="str">
        <f t="shared" si="181"/>
        <v>测试日GPS</v>
      </c>
      <c r="L2914" s="6">
        <f t="shared" si="182"/>
        <v>0.01</v>
      </c>
      <c r="M2914" s="5">
        <f t="shared" si="183"/>
        <v>0</v>
      </c>
      <c r="N2914" s="5" t="s">
        <v>12084</v>
      </c>
      <c r="O2914" s="5" t="s">
        <v>12085</v>
      </c>
      <c r="P2914" s="5" t="s">
        <v>12086</v>
      </c>
    </row>
    <row r="2915" ht="19" customHeight="1" spans="1:16">
      <c r="A2915" s="5">
        <v>117</v>
      </c>
      <c r="B2915" s="5" t="s">
        <v>366</v>
      </c>
      <c r="C2915" s="5" t="s">
        <v>52</v>
      </c>
      <c r="D2915" s="8" t="s">
        <v>644</v>
      </c>
      <c r="E2915" s="6">
        <v>233.5</v>
      </c>
      <c r="F2915" s="6">
        <v>14.6</v>
      </c>
      <c r="G2915" s="6"/>
      <c r="H2915" s="5" t="s">
        <v>113</v>
      </c>
      <c r="I2915" s="6">
        <f t="shared" si="180"/>
        <v>218.9</v>
      </c>
      <c r="J2915" s="5" t="str">
        <f>IF(H2915="否","不适用",IF(AND(ISNUMBER(E2915),ISNUMBER(F2915)),IF(I2915&gt;规则与名单!$B$2,"是","否"),"未判定"))</f>
        <v>是</v>
      </c>
      <c r="K2915" s="5" t="str">
        <f t="shared" si="181"/>
        <v>测试日GPS</v>
      </c>
      <c r="L2915" s="6">
        <f t="shared" si="182"/>
        <v>14.6</v>
      </c>
      <c r="M2915" s="5">
        <f t="shared" si="183"/>
        <v>0</v>
      </c>
      <c r="N2915" s="5" t="s">
        <v>12087</v>
      </c>
      <c r="O2915" s="5" t="s">
        <v>12088</v>
      </c>
      <c r="P2915" s="5" t="s">
        <v>12089</v>
      </c>
    </row>
    <row r="2916" ht="19" customHeight="1" spans="1:16">
      <c r="A2916" s="5">
        <v>117</v>
      </c>
      <c r="B2916" s="5" t="s">
        <v>366</v>
      </c>
      <c r="C2916" s="5" t="s">
        <v>52</v>
      </c>
      <c r="D2916" s="8" t="s">
        <v>3418</v>
      </c>
      <c r="E2916" s="6"/>
      <c r="F2916" s="6">
        <v>0</v>
      </c>
      <c r="G2916" s="6"/>
      <c r="H2916" s="5" t="s">
        <v>113</v>
      </c>
      <c r="I2916" s="6" t="str">
        <f t="shared" si="180"/>
        <v/>
      </c>
      <c r="J2916" s="5" t="str">
        <f>IF(H2916="否","不适用",IF(AND(ISNUMBER(E2916),ISNUMBER(F2916)),IF(I2916&gt;规则与名单!$B$2,"是","否"),"未判定"))</f>
        <v>未判定</v>
      </c>
      <c r="K2916" s="5" t="str">
        <f t="shared" si="181"/>
        <v>测试名单无纯氢GPS</v>
      </c>
      <c r="L2916" s="6">
        <f t="shared" si="182"/>
        <v>0</v>
      </c>
      <c r="M2916" s="5">
        <f t="shared" si="183"/>
        <v>0</v>
      </c>
      <c r="N2916" s="5" t="s">
        <v>12090</v>
      </c>
      <c r="O2916" s="5" t="s">
        <v>12091</v>
      </c>
      <c r="P2916" s="5" t="s">
        <v>12092</v>
      </c>
    </row>
    <row r="2917" ht="19" customHeight="1" spans="1:16">
      <c r="A2917" s="5">
        <v>117</v>
      </c>
      <c r="B2917" s="5" t="s">
        <v>366</v>
      </c>
      <c r="C2917" s="5" t="s">
        <v>52</v>
      </c>
      <c r="D2917" s="8" t="s">
        <v>3422</v>
      </c>
      <c r="E2917" s="6">
        <v>652.8</v>
      </c>
      <c r="F2917" s="6">
        <v>0.1</v>
      </c>
      <c r="G2917" s="6"/>
      <c r="H2917" s="5" t="s">
        <v>113</v>
      </c>
      <c r="I2917" s="6">
        <f t="shared" si="180"/>
        <v>652.7</v>
      </c>
      <c r="J2917" s="5" t="str">
        <f>IF(H2917="否","不适用",IF(AND(ISNUMBER(E2917),ISNUMBER(F2917)),IF(I2917&gt;规则与名单!$B$2,"是","否"),"未判定"))</f>
        <v>是</v>
      </c>
      <c r="K2917" s="5" t="str">
        <f t="shared" si="181"/>
        <v>测试日GPS</v>
      </c>
      <c r="L2917" s="6">
        <f t="shared" si="182"/>
        <v>0.1</v>
      </c>
      <c r="M2917" s="5">
        <f t="shared" si="183"/>
        <v>0</v>
      </c>
      <c r="N2917" s="5" t="s">
        <v>12093</v>
      </c>
      <c r="O2917" s="5" t="s">
        <v>12094</v>
      </c>
      <c r="P2917" s="5" t="s">
        <v>12095</v>
      </c>
    </row>
    <row r="2918" ht="19" customHeight="1" spans="1:16">
      <c r="A2918" s="5">
        <v>117</v>
      </c>
      <c r="B2918" s="5" t="s">
        <v>366</v>
      </c>
      <c r="C2918" s="5" t="s">
        <v>52</v>
      </c>
      <c r="D2918" s="8" t="s">
        <v>336</v>
      </c>
      <c r="E2918" s="6">
        <v>651.4</v>
      </c>
      <c r="F2918" s="6">
        <v>0.06</v>
      </c>
      <c r="G2918" s="6"/>
      <c r="H2918" s="5" t="s">
        <v>113</v>
      </c>
      <c r="I2918" s="6">
        <f t="shared" si="180"/>
        <v>651.34</v>
      </c>
      <c r="J2918" s="5" t="str">
        <f>IF(H2918="否","不适用",IF(AND(ISNUMBER(E2918),ISNUMBER(F2918)),IF(I2918&gt;规则与名单!$B$2,"是","否"),"未判定"))</f>
        <v>是</v>
      </c>
      <c r="K2918" s="5" t="str">
        <f t="shared" si="181"/>
        <v>测试日GPS</v>
      </c>
      <c r="L2918" s="6">
        <f t="shared" si="182"/>
        <v>0.06</v>
      </c>
      <c r="M2918" s="5">
        <f t="shared" si="183"/>
        <v>0</v>
      </c>
      <c r="N2918" s="5" t="s">
        <v>12096</v>
      </c>
      <c r="O2918" s="5" t="s">
        <v>12097</v>
      </c>
      <c r="P2918" s="5" t="s">
        <v>12098</v>
      </c>
    </row>
    <row r="2919" ht="19" customHeight="1" spans="1:16">
      <c r="A2919" s="5">
        <v>117</v>
      </c>
      <c r="B2919" s="5" t="s">
        <v>366</v>
      </c>
      <c r="C2919" s="5" t="s">
        <v>52</v>
      </c>
      <c r="D2919" s="8" t="s">
        <v>653</v>
      </c>
      <c r="E2919" s="6">
        <v>672</v>
      </c>
      <c r="F2919" s="6">
        <v>0.01</v>
      </c>
      <c r="G2919" s="6"/>
      <c r="H2919" s="5" t="s">
        <v>113</v>
      </c>
      <c r="I2919" s="6">
        <f t="shared" si="180"/>
        <v>671.99</v>
      </c>
      <c r="J2919" s="5" t="str">
        <f>IF(H2919="否","不适用",IF(AND(ISNUMBER(E2919),ISNUMBER(F2919)),IF(I2919&gt;规则与名单!$B$2,"是","否"),"未判定"))</f>
        <v>是</v>
      </c>
      <c r="K2919" s="5" t="str">
        <f t="shared" si="181"/>
        <v>测试日GPS</v>
      </c>
      <c r="L2919" s="6">
        <f t="shared" si="182"/>
        <v>0.01</v>
      </c>
      <c r="M2919" s="5">
        <f t="shared" si="183"/>
        <v>0</v>
      </c>
      <c r="N2919" s="5" t="s">
        <v>12099</v>
      </c>
      <c r="O2919" s="5" t="s">
        <v>12100</v>
      </c>
      <c r="P2919" s="5" t="s">
        <v>12101</v>
      </c>
    </row>
    <row r="2920" ht="19" customHeight="1" spans="1:16">
      <c r="A2920" s="5">
        <v>117</v>
      </c>
      <c r="B2920" s="5" t="s">
        <v>366</v>
      </c>
      <c r="C2920" s="5" t="s">
        <v>52</v>
      </c>
      <c r="D2920" s="8" t="s">
        <v>140</v>
      </c>
      <c r="E2920" s="6">
        <v>9.1</v>
      </c>
      <c r="F2920" s="6">
        <v>8.9</v>
      </c>
      <c r="G2920" s="6"/>
      <c r="H2920" s="5" t="s">
        <v>113</v>
      </c>
      <c r="I2920" s="6">
        <f t="shared" si="180"/>
        <v>0.199999999999999</v>
      </c>
      <c r="J2920" s="5" t="str">
        <f>IF(H2920="否","不适用",IF(AND(ISNUMBER(E2920),ISNUMBER(F2920)),IF(I2920&gt;规则与名单!$B$2,"是","否"),"未判定"))</f>
        <v>否</v>
      </c>
      <c r="K2920" s="5" t="str">
        <f t="shared" si="181"/>
        <v>非测试日仪表</v>
      </c>
      <c r="L2920" s="6">
        <f t="shared" si="182"/>
        <v>9.1</v>
      </c>
      <c r="M2920" s="5">
        <f t="shared" si="183"/>
        <v>0</v>
      </c>
      <c r="N2920" s="5" t="s">
        <v>12102</v>
      </c>
      <c r="O2920" s="5" t="s">
        <v>12103</v>
      </c>
      <c r="P2920" s="5" t="s">
        <v>12104</v>
      </c>
    </row>
    <row r="2921" ht="19" customHeight="1" spans="1:16">
      <c r="A2921" s="5">
        <v>117</v>
      </c>
      <c r="B2921" s="5" t="s">
        <v>366</v>
      </c>
      <c r="C2921" s="5" t="s">
        <v>52</v>
      </c>
      <c r="D2921" s="8" t="s">
        <v>115</v>
      </c>
      <c r="E2921" s="6">
        <v>556.3</v>
      </c>
      <c r="F2921" s="6">
        <v>0</v>
      </c>
      <c r="G2921" s="6"/>
      <c r="H2921" s="5" t="s">
        <v>113</v>
      </c>
      <c r="I2921" s="6">
        <f t="shared" si="180"/>
        <v>556.3</v>
      </c>
      <c r="J2921" s="5" t="str">
        <f>IF(H2921="否","不适用",IF(AND(ISNUMBER(E2921),ISNUMBER(F2921)),IF(I2921&gt;规则与名单!$B$2,"是","否"),"未判定"))</f>
        <v>是</v>
      </c>
      <c r="K2921" s="5" t="str">
        <f t="shared" si="181"/>
        <v>测试日GPS</v>
      </c>
      <c r="L2921" s="6">
        <f t="shared" si="182"/>
        <v>0</v>
      </c>
      <c r="M2921" s="5">
        <f t="shared" si="183"/>
        <v>0</v>
      </c>
      <c r="N2921" s="5" t="s">
        <v>12105</v>
      </c>
      <c r="O2921" s="5" t="s">
        <v>12106</v>
      </c>
      <c r="P2921" s="5" t="s">
        <v>12107</v>
      </c>
    </row>
    <row r="2922" ht="19" customHeight="1" spans="1:16">
      <c r="A2922" s="5">
        <v>118</v>
      </c>
      <c r="B2922" s="5" t="s">
        <v>368</v>
      </c>
      <c r="C2922" s="5" t="s">
        <v>52</v>
      </c>
      <c r="D2922" s="8" t="s">
        <v>114</v>
      </c>
      <c r="E2922" s="6">
        <v>669.2</v>
      </c>
      <c r="F2922" s="6">
        <v>0.01</v>
      </c>
      <c r="G2922" s="6"/>
      <c r="H2922" s="5" t="s">
        <v>113</v>
      </c>
      <c r="I2922" s="6">
        <f t="shared" si="180"/>
        <v>669.19</v>
      </c>
      <c r="J2922" s="5" t="str">
        <f>IF(H2922="否","不适用",IF(AND(ISNUMBER(E2922),ISNUMBER(F2922)),IF(I2922&gt;规则与名单!$B$2,"是","否"),"未判定"))</f>
        <v>是</v>
      </c>
      <c r="K2922" s="5" t="str">
        <f t="shared" si="181"/>
        <v>测试日GPS</v>
      </c>
      <c r="L2922" s="6">
        <f t="shared" si="182"/>
        <v>0.01</v>
      </c>
      <c r="M2922" s="5">
        <f t="shared" si="183"/>
        <v>0</v>
      </c>
      <c r="N2922" s="5" t="s">
        <v>12108</v>
      </c>
      <c r="O2922" s="5" t="s">
        <v>12109</v>
      </c>
      <c r="P2922" s="5" t="s">
        <v>12110</v>
      </c>
    </row>
    <row r="2923" ht="19" customHeight="1" spans="1:16">
      <c r="A2923" s="5">
        <v>118</v>
      </c>
      <c r="B2923" s="5" t="s">
        <v>368</v>
      </c>
      <c r="C2923" s="5" t="s">
        <v>52</v>
      </c>
      <c r="D2923" s="8" t="s">
        <v>605</v>
      </c>
      <c r="E2923" s="6">
        <v>602.8</v>
      </c>
      <c r="F2923" s="6">
        <v>0.01</v>
      </c>
      <c r="G2923" s="6"/>
      <c r="H2923" s="5" t="s">
        <v>113</v>
      </c>
      <c r="I2923" s="6">
        <f t="shared" si="180"/>
        <v>602.79</v>
      </c>
      <c r="J2923" s="5" t="str">
        <f>IF(H2923="否","不适用",IF(AND(ISNUMBER(E2923),ISNUMBER(F2923)),IF(I2923&gt;规则与名单!$B$2,"是","否"),"未判定"))</f>
        <v>是</v>
      </c>
      <c r="K2923" s="5" t="str">
        <f t="shared" si="181"/>
        <v>测试日GPS</v>
      </c>
      <c r="L2923" s="6">
        <f t="shared" si="182"/>
        <v>0.01</v>
      </c>
      <c r="M2923" s="5">
        <f t="shared" si="183"/>
        <v>0</v>
      </c>
      <c r="N2923" s="5" t="s">
        <v>12111</v>
      </c>
      <c r="O2923" s="5" t="s">
        <v>12112</v>
      </c>
      <c r="P2923" s="5" t="s">
        <v>12113</v>
      </c>
    </row>
    <row r="2924" ht="19" customHeight="1" spans="1:16">
      <c r="A2924" s="5">
        <v>118</v>
      </c>
      <c r="B2924" s="5" t="s">
        <v>368</v>
      </c>
      <c r="C2924" s="5" t="s">
        <v>52</v>
      </c>
      <c r="D2924" s="8" t="s">
        <v>186</v>
      </c>
      <c r="E2924" s="6">
        <v>6.8</v>
      </c>
      <c r="F2924" s="6">
        <v>7.4</v>
      </c>
      <c r="G2924" s="6"/>
      <c r="H2924" s="5" t="s">
        <v>113</v>
      </c>
      <c r="I2924" s="6">
        <f t="shared" si="180"/>
        <v>-0.600000000000001</v>
      </c>
      <c r="J2924" s="5" t="str">
        <f>IF(H2924="否","不适用",IF(AND(ISNUMBER(E2924),ISNUMBER(F2924)),IF(I2924&gt;规则与名单!$B$2,"是","否"),"未判定"))</f>
        <v>否</v>
      </c>
      <c r="K2924" s="5" t="str">
        <f t="shared" si="181"/>
        <v>非测试日仪表</v>
      </c>
      <c r="L2924" s="6">
        <f t="shared" si="182"/>
        <v>6.8</v>
      </c>
      <c r="M2924" s="5">
        <f t="shared" si="183"/>
        <v>0</v>
      </c>
      <c r="N2924" s="5" t="s">
        <v>12114</v>
      </c>
      <c r="O2924" s="5" t="s">
        <v>12115</v>
      </c>
      <c r="P2924" s="5" t="s">
        <v>12116</v>
      </c>
    </row>
    <row r="2925" ht="19" customHeight="1" spans="1:16">
      <c r="A2925" s="5">
        <v>118</v>
      </c>
      <c r="B2925" s="5" t="s">
        <v>368</v>
      </c>
      <c r="C2925" s="5" t="s">
        <v>52</v>
      </c>
      <c r="D2925" s="8" t="s">
        <v>165</v>
      </c>
      <c r="E2925" s="6"/>
      <c r="F2925" s="6">
        <v>0</v>
      </c>
      <c r="G2925" s="6"/>
      <c r="H2925" s="5" t="s">
        <v>113</v>
      </c>
      <c r="I2925" s="6" t="str">
        <f t="shared" si="180"/>
        <v/>
      </c>
      <c r="J2925" s="5" t="str">
        <f>IF(H2925="否","不适用",IF(AND(ISNUMBER(E2925),ISNUMBER(F2925)),IF(I2925&gt;规则与名单!$B$2,"是","否"),"未判定"))</f>
        <v>未判定</v>
      </c>
      <c r="K2925" s="5" t="str">
        <f t="shared" si="181"/>
        <v>测试名单无纯氢GPS</v>
      </c>
      <c r="L2925" s="6">
        <f t="shared" si="182"/>
        <v>0</v>
      </c>
      <c r="M2925" s="5">
        <f t="shared" si="183"/>
        <v>0</v>
      </c>
      <c r="N2925" s="5" t="s">
        <v>12117</v>
      </c>
      <c r="O2925" s="5" t="s">
        <v>12118</v>
      </c>
      <c r="P2925" s="5" t="s">
        <v>12119</v>
      </c>
    </row>
    <row r="2926" ht="19" customHeight="1" spans="1:16">
      <c r="A2926" s="5">
        <v>118</v>
      </c>
      <c r="B2926" s="5" t="s">
        <v>368</v>
      </c>
      <c r="C2926" s="5" t="s">
        <v>52</v>
      </c>
      <c r="D2926" s="8" t="s">
        <v>151</v>
      </c>
      <c r="E2926" s="6"/>
      <c r="F2926" s="6">
        <v>0</v>
      </c>
      <c r="G2926" s="6"/>
      <c r="H2926" s="5" t="s">
        <v>113</v>
      </c>
      <c r="I2926" s="6" t="str">
        <f t="shared" si="180"/>
        <v/>
      </c>
      <c r="J2926" s="5" t="str">
        <f>IF(H2926="否","不适用",IF(AND(ISNUMBER(E2926),ISNUMBER(F2926)),IF(I2926&gt;规则与名单!$B$2,"是","否"),"未判定"))</f>
        <v>未判定</v>
      </c>
      <c r="K2926" s="5" t="str">
        <f t="shared" si="181"/>
        <v>测试名单无纯氢GPS</v>
      </c>
      <c r="L2926" s="6">
        <f t="shared" si="182"/>
        <v>0</v>
      </c>
      <c r="M2926" s="5">
        <f t="shared" si="183"/>
        <v>0</v>
      </c>
      <c r="N2926" s="5" t="s">
        <v>12120</v>
      </c>
      <c r="O2926" s="5" t="s">
        <v>12121</v>
      </c>
      <c r="P2926" s="5" t="s">
        <v>12122</v>
      </c>
    </row>
    <row r="2927" ht="19" customHeight="1" spans="1:16">
      <c r="A2927" s="5">
        <v>118</v>
      </c>
      <c r="B2927" s="5" t="s">
        <v>368</v>
      </c>
      <c r="C2927" s="5" t="s">
        <v>52</v>
      </c>
      <c r="D2927" s="8" t="s">
        <v>3358</v>
      </c>
      <c r="E2927" s="6"/>
      <c r="F2927" s="6">
        <v>0</v>
      </c>
      <c r="G2927" s="6"/>
      <c r="H2927" s="5" t="s">
        <v>113</v>
      </c>
      <c r="I2927" s="6" t="str">
        <f t="shared" si="180"/>
        <v/>
      </c>
      <c r="J2927" s="5" t="str">
        <f>IF(H2927="否","不适用",IF(AND(ISNUMBER(E2927),ISNUMBER(F2927)),IF(I2927&gt;规则与名单!$B$2,"是","否"),"未判定"))</f>
        <v>未判定</v>
      </c>
      <c r="K2927" s="5" t="str">
        <f t="shared" si="181"/>
        <v>测试名单无纯氢GPS</v>
      </c>
      <c r="L2927" s="6">
        <f t="shared" si="182"/>
        <v>0</v>
      </c>
      <c r="M2927" s="5">
        <f t="shared" si="183"/>
        <v>0</v>
      </c>
      <c r="N2927" s="5" t="s">
        <v>12123</v>
      </c>
      <c r="O2927" s="5" t="s">
        <v>12124</v>
      </c>
      <c r="P2927" s="5" t="s">
        <v>12125</v>
      </c>
    </row>
    <row r="2928" ht="19" customHeight="1" spans="1:16">
      <c r="A2928" s="5">
        <v>118</v>
      </c>
      <c r="B2928" s="5" t="s">
        <v>368</v>
      </c>
      <c r="C2928" s="5" t="s">
        <v>52</v>
      </c>
      <c r="D2928" s="8" t="s">
        <v>272</v>
      </c>
      <c r="E2928" s="6"/>
      <c r="F2928" s="6">
        <v>0</v>
      </c>
      <c r="G2928" s="6"/>
      <c r="H2928" s="5" t="s">
        <v>113</v>
      </c>
      <c r="I2928" s="6" t="str">
        <f t="shared" si="180"/>
        <v/>
      </c>
      <c r="J2928" s="5" t="str">
        <f>IF(H2928="否","不适用",IF(AND(ISNUMBER(E2928),ISNUMBER(F2928)),IF(I2928&gt;规则与名单!$B$2,"是","否"),"未判定"))</f>
        <v>未判定</v>
      </c>
      <c r="K2928" s="5" t="str">
        <f t="shared" si="181"/>
        <v>测试名单无纯氢GPS</v>
      </c>
      <c r="L2928" s="6">
        <f t="shared" si="182"/>
        <v>0</v>
      </c>
      <c r="M2928" s="5">
        <f t="shared" si="183"/>
        <v>0</v>
      </c>
      <c r="N2928" s="5" t="s">
        <v>12126</v>
      </c>
      <c r="O2928" s="5" t="s">
        <v>12127</v>
      </c>
      <c r="P2928" s="5" t="s">
        <v>12128</v>
      </c>
    </row>
    <row r="2929" ht="19" customHeight="1" spans="1:16">
      <c r="A2929" s="5">
        <v>118</v>
      </c>
      <c r="B2929" s="5" t="s">
        <v>368</v>
      </c>
      <c r="C2929" s="5" t="s">
        <v>52</v>
      </c>
      <c r="D2929" s="8" t="s">
        <v>506</v>
      </c>
      <c r="E2929" s="6"/>
      <c r="F2929" s="6">
        <v>0</v>
      </c>
      <c r="G2929" s="6"/>
      <c r="H2929" s="5" t="s">
        <v>113</v>
      </c>
      <c r="I2929" s="6" t="str">
        <f t="shared" si="180"/>
        <v/>
      </c>
      <c r="J2929" s="5" t="str">
        <f>IF(H2929="否","不适用",IF(AND(ISNUMBER(E2929),ISNUMBER(F2929)),IF(I2929&gt;规则与名单!$B$2,"是","否"),"未判定"))</f>
        <v>未判定</v>
      </c>
      <c r="K2929" s="5" t="str">
        <f t="shared" si="181"/>
        <v>测试名单无纯氢GPS</v>
      </c>
      <c r="L2929" s="6">
        <f t="shared" si="182"/>
        <v>0</v>
      </c>
      <c r="M2929" s="5">
        <f t="shared" si="183"/>
        <v>0</v>
      </c>
      <c r="N2929" s="5" t="s">
        <v>12129</v>
      </c>
      <c r="O2929" s="5" t="s">
        <v>12130</v>
      </c>
      <c r="P2929" s="5" t="s">
        <v>12131</v>
      </c>
    </row>
    <row r="2930" ht="19" customHeight="1" spans="1:16">
      <c r="A2930" s="5">
        <v>118</v>
      </c>
      <c r="B2930" s="5" t="s">
        <v>368</v>
      </c>
      <c r="C2930" s="5" t="s">
        <v>52</v>
      </c>
      <c r="D2930" s="8" t="s">
        <v>673</v>
      </c>
      <c r="E2930" s="6"/>
      <c r="F2930" s="6">
        <v>0</v>
      </c>
      <c r="G2930" s="6"/>
      <c r="H2930" s="5" t="s">
        <v>113</v>
      </c>
      <c r="I2930" s="6" t="str">
        <f t="shared" si="180"/>
        <v/>
      </c>
      <c r="J2930" s="5" t="str">
        <f>IF(H2930="否","不适用",IF(AND(ISNUMBER(E2930),ISNUMBER(F2930)),IF(I2930&gt;规则与名单!$B$2,"是","否"),"未判定"))</f>
        <v>未判定</v>
      </c>
      <c r="K2930" s="5" t="str">
        <f t="shared" si="181"/>
        <v>测试名单无纯氢GPS</v>
      </c>
      <c r="L2930" s="6">
        <f t="shared" si="182"/>
        <v>0</v>
      </c>
      <c r="M2930" s="5">
        <f t="shared" si="183"/>
        <v>0</v>
      </c>
      <c r="N2930" s="5" t="s">
        <v>12132</v>
      </c>
      <c r="O2930" s="5" t="s">
        <v>12133</v>
      </c>
      <c r="P2930" s="5" t="s">
        <v>12134</v>
      </c>
    </row>
    <row r="2931" ht="19" customHeight="1" spans="1:16">
      <c r="A2931" s="5">
        <v>118</v>
      </c>
      <c r="B2931" s="5" t="s">
        <v>368</v>
      </c>
      <c r="C2931" s="5" t="s">
        <v>52</v>
      </c>
      <c r="D2931" s="8" t="s">
        <v>183</v>
      </c>
      <c r="E2931" s="6"/>
      <c r="F2931" s="6">
        <v>0</v>
      </c>
      <c r="G2931" s="6"/>
      <c r="H2931" s="5" t="s">
        <v>113</v>
      </c>
      <c r="I2931" s="6" t="str">
        <f t="shared" si="180"/>
        <v/>
      </c>
      <c r="J2931" s="5" t="str">
        <f>IF(H2931="否","不适用",IF(AND(ISNUMBER(E2931),ISNUMBER(F2931)),IF(I2931&gt;规则与名单!$B$2,"是","否"),"未判定"))</f>
        <v>未判定</v>
      </c>
      <c r="K2931" s="5" t="str">
        <f t="shared" si="181"/>
        <v>测试名单无纯氢GPS</v>
      </c>
      <c r="L2931" s="6">
        <f t="shared" si="182"/>
        <v>0</v>
      </c>
      <c r="M2931" s="5">
        <f t="shared" si="183"/>
        <v>0</v>
      </c>
      <c r="N2931" s="5" t="s">
        <v>12135</v>
      </c>
      <c r="O2931" s="5" t="s">
        <v>12136</v>
      </c>
      <c r="P2931" s="5" t="s">
        <v>12137</v>
      </c>
    </row>
    <row r="2932" ht="19" customHeight="1" spans="1:16">
      <c r="A2932" s="5">
        <v>118</v>
      </c>
      <c r="B2932" s="5" t="s">
        <v>368</v>
      </c>
      <c r="C2932" s="5" t="s">
        <v>52</v>
      </c>
      <c r="D2932" s="8" t="s">
        <v>431</v>
      </c>
      <c r="E2932" s="6"/>
      <c r="F2932" s="6">
        <v>0</v>
      </c>
      <c r="G2932" s="6"/>
      <c r="H2932" s="5" t="s">
        <v>113</v>
      </c>
      <c r="I2932" s="6" t="str">
        <f t="shared" si="180"/>
        <v/>
      </c>
      <c r="J2932" s="5" t="str">
        <f>IF(H2932="否","不适用",IF(AND(ISNUMBER(E2932),ISNUMBER(F2932)),IF(I2932&gt;规则与名单!$B$2,"是","否"),"未判定"))</f>
        <v>未判定</v>
      </c>
      <c r="K2932" s="5" t="str">
        <f t="shared" si="181"/>
        <v>测试名单无纯氢GPS</v>
      </c>
      <c r="L2932" s="6">
        <f t="shared" si="182"/>
        <v>0</v>
      </c>
      <c r="M2932" s="5">
        <f t="shared" si="183"/>
        <v>0</v>
      </c>
      <c r="N2932" s="5" t="s">
        <v>12138</v>
      </c>
      <c r="O2932" s="5" t="s">
        <v>12139</v>
      </c>
      <c r="P2932" s="5" t="s">
        <v>12140</v>
      </c>
    </row>
    <row r="2933" ht="19" customHeight="1" spans="1:16">
      <c r="A2933" s="5">
        <v>118</v>
      </c>
      <c r="B2933" s="5" t="s">
        <v>368</v>
      </c>
      <c r="C2933" s="5" t="s">
        <v>52</v>
      </c>
      <c r="D2933" s="8" t="s">
        <v>3377</v>
      </c>
      <c r="E2933" s="6"/>
      <c r="F2933" s="6">
        <v>0</v>
      </c>
      <c r="G2933" s="6"/>
      <c r="H2933" s="5" t="s">
        <v>113</v>
      </c>
      <c r="I2933" s="6" t="str">
        <f t="shared" si="180"/>
        <v/>
      </c>
      <c r="J2933" s="5" t="str">
        <f>IF(H2933="否","不适用",IF(AND(ISNUMBER(E2933),ISNUMBER(F2933)),IF(I2933&gt;规则与名单!$B$2,"是","否"),"未判定"))</f>
        <v>未判定</v>
      </c>
      <c r="K2933" s="5" t="str">
        <f t="shared" si="181"/>
        <v>测试名单无纯氢GPS</v>
      </c>
      <c r="L2933" s="6">
        <f t="shared" si="182"/>
        <v>0</v>
      </c>
      <c r="M2933" s="5">
        <f t="shared" si="183"/>
        <v>0</v>
      </c>
      <c r="N2933" s="5" t="s">
        <v>12141</v>
      </c>
      <c r="O2933" s="5" t="s">
        <v>12142</v>
      </c>
      <c r="P2933" s="5" t="s">
        <v>12143</v>
      </c>
    </row>
    <row r="2934" ht="19" customHeight="1" spans="1:16">
      <c r="A2934" s="5">
        <v>118</v>
      </c>
      <c r="B2934" s="5" t="s">
        <v>368</v>
      </c>
      <c r="C2934" s="5" t="s">
        <v>52</v>
      </c>
      <c r="D2934" s="8" t="s">
        <v>407</v>
      </c>
      <c r="E2934" s="6"/>
      <c r="F2934" s="6">
        <v>0</v>
      </c>
      <c r="G2934" s="6"/>
      <c r="H2934" s="5" t="s">
        <v>113</v>
      </c>
      <c r="I2934" s="6" t="str">
        <f t="shared" si="180"/>
        <v/>
      </c>
      <c r="J2934" s="5" t="str">
        <f>IF(H2934="否","不适用",IF(AND(ISNUMBER(E2934),ISNUMBER(F2934)),IF(I2934&gt;规则与名单!$B$2,"是","否"),"未判定"))</f>
        <v>未判定</v>
      </c>
      <c r="K2934" s="5" t="str">
        <f t="shared" si="181"/>
        <v>测试名单无纯氢GPS</v>
      </c>
      <c r="L2934" s="6">
        <f t="shared" si="182"/>
        <v>0</v>
      </c>
      <c r="M2934" s="5">
        <f t="shared" si="183"/>
        <v>0</v>
      </c>
      <c r="N2934" s="5" t="s">
        <v>12144</v>
      </c>
      <c r="O2934" s="5" t="s">
        <v>12145</v>
      </c>
      <c r="P2934" s="5" t="s">
        <v>12146</v>
      </c>
    </row>
    <row r="2935" ht="19" customHeight="1" spans="1:16">
      <c r="A2935" s="5">
        <v>118</v>
      </c>
      <c r="B2935" s="5" t="s">
        <v>368</v>
      </c>
      <c r="C2935" s="5" t="s">
        <v>52</v>
      </c>
      <c r="D2935" s="8" t="s">
        <v>411</v>
      </c>
      <c r="E2935" s="6">
        <v>20</v>
      </c>
      <c r="F2935" s="6">
        <v>19.7</v>
      </c>
      <c r="G2935" s="6"/>
      <c r="H2935" s="5" t="s">
        <v>113</v>
      </c>
      <c r="I2935" s="6">
        <f t="shared" si="180"/>
        <v>0.300000000000001</v>
      </c>
      <c r="J2935" s="5" t="str">
        <f>IF(H2935="否","不适用",IF(AND(ISNUMBER(E2935),ISNUMBER(F2935)),IF(I2935&gt;规则与名单!$B$2,"是","否"),"未判定"))</f>
        <v>否</v>
      </c>
      <c r="K2935" s="5" t="str">
        <f t="shared" si="181"/>
        <v>非测试日仪表</v>
      </c>
      <c r="L2935" s="6">
        <f t="shared" si="182"/>
        <v>20</v>
      </c>
      <c r="M2935" s="5">
        <f t="shared" si="183"/>
        <v>0</v>
      </c>
      <c r="N2935" s="5" t="s">
        <v>12147</v>
      </c>
      <c r="O2935" s="5" t="s">
        <v>12148</v>
      </c>
      <c r="P2935" s="5" t="s">
        <v>12149</v>
      </c>
    </row>
    <row r="2936" ht="19" customHeight="1" spans="1:16">
      <c r="A2936" s="5">
        <v>118</v>
      </c>
      <c r="B2936" s="5" t="s">
        <v>368</v>
      </c>
      <c r="C2936" s="5" t="s">
        <v>52</v>
      </c>
      <c r="D2936" s="8" t="s">
        <v>251</v>
      </c>
      <c r="E2936" s="6">
        <v>0.1</v>
      </c>
      <c r="F2936" s="6">
        <v>0.03</v>
      </c>
      <c r="G2936" s="6"/>
      <c r="H2936" s="5" t="s">
        <v>113</v>
      </c>
      <c r="I2936" s="6">
        <f t="shared" si="180"/>
        <v>0.07</v>
      </c>
      <c r="J2936" s="5" t="str">
        <f>IF(H2936="否","不适用",IF(AND(ISNUMBER(E2936),ISNUMBER(F2936)),IF(I2936&gt;规则与名单!$B$2,"是","否"),"未判定"))</f>
        <v>否</v>
      </c>
      <c r="K2936" s="5" t="str">
        <f t="shared" si="181"/>
        <v>非测试日仪表</v>
      </c>
      <c r="L2936" s="6">
        <f t="shared" si="182"/>
        <v>0.1</v>
      </c>
      <c r="M2936" s="5">
        <f t="shared" si="183"/>
        <v>0</v>
      </c>
      <c r="N2936" s="5" t="s">
        <v>12150</v>
      </c>
      <c r="O2936" s="5" t="s">
        <v>12151</v>
      </c>
      <c r="P2936" s="5" t="s">
        <v>12152</v>
      </c>
    </row>
    <row r="2937" ht="19" customHeight="1" spans="1:16">
      <c r="A2937" s="5">
        <v>118</v>
      </c>
      <c r="B2937" s="5" t="s">
        <v>368</v>
      </c>
      <c r="C2937" s="5" t="s">
        <v>52</v>
      </c>
      <c r="D2937" s="8" t="s">
        <v>472</v>
      </c>
      <c r="E2937" s="6"/>
      <c r="F2937" s="6">
        <v>0</v>
      </c>
      <c r="G2937" s="6"/>
      <c r="H2937" s="5" t="s">
        <v>113</v>
      </c>
      <c r="I2937" s="6" t="str">
        <f t="shared" si="180"/>
        <v/>
      </c>
      <c r="J2937" s="5" t="str">
        <f>IF(H2937="否","不适用",IF(AND(ISNUMBER(E2937),ISNUMBER(F2937)),IF(I2937&gt;规则与名单!$B$2,"是","否"),"未判定"))</f>
        <v>未判定</v>
      </c>
      <c r="K2937" s="5" t="str">
        <f t="shared" si="181"/>
        <v>测试名单无纯氢GPS</v>
      </c>
      <c r="L2937" s="6">
        <f t="shared" si="182"/>
        <v>0</v>
      </c>
      <c r="M2937" s="5">
        <f t="shared" si="183"/>
        <v>0</v>
      </c>
      <c r="N2937" s="5" t="s">
        <v>12153</v>
      </c>
      <c r="O2937" s="5" t="s">
        <v>12154</v>
      </c>
      <c r="P2937" s="5" t="s">
        <v>12155</v>
      </c>
    </row>
    <row r="2938" ht="19" customHeight="1" spans="1:16">
      <c r="A2938" s="5">
        <v>118</v>
      </c>
      <c r="B2938" s="5" t="s">
        <v>368</v>
      </c>
      <c r="C2938" s="5" t="s">
        <v>52</v>
      </c>
      <c r="D2938" s="8" t="s">
        <v>466</v>
      </c>
      <c r="E2938" s="6">
        <v>97.9</v>
      </c>
      <c r="F2938" s="6">
        <v>96.4</v>
      </c>
      <c r="G2938" s="6"/>
      <c r="H2938" s="5" t="s">
        <v>113</v>
      </c>
      <c r="I2938" s="6">
        <f t="shared" si="180"/>
        <v>1.5</v>
      </c>
      <c r="J2938" s="5" t="str">
        <f>IF(H2938="否","不适用",IF(AND(ISNUMBER(E2938),ISNUMBER(F2938)),IF(I2938&gt;规则与名单!$B$2,"是","否"),"未判定"))</f>
        <v>否</v>
      </c>
      <c r="K2938" s="5" t="str">
        <f t="shared" si="181"/>
        <v>非测试日仪表</v>
      </c>
      <c r="L2938" s="6">
        <f t="shared" si="182"/>
        <v>97.9</v>
      </c>
      <c r="M2938" s="5">
        <f t="shared" si="183"/>
        <v>0</v>
      </c>
      <c r="N2938" s="5" t="s">
        <v>12156</v>
      </c>
      <c r="O2938" s="5" t="s">
        <v>12157</v>
      </c>
      <c r="P2938" s="5" t="s">
        <v>12158</v>
      </c>
    </row>
    <row r="2939" ht="19" customHeight="1" spans="1:16">
      <c r="A2939" s="5">
        <v>118</v>
      </c>
      <c r="B2939" s="5" t="s">
        <v>368</v>
      </c>
      <c r="C2939" s="5" t="s">
        <v>52</v>
      </c>
      <c r="D2939" s="8" t="s">
        <v>333</v>
      </c>
      <c r="E2939" s="6">
        <v>89.7</v>
      </c>
      <c r="F2939" s="6">
        <v>88.7</v>
      </c>
      <c r="G2939" s="6"/>
      <c r="H2939" s="5" t="s">
        <v>113</v>
      </c>
      <c r="I2939" s="6">
        <f t="shared" si="180"/>
        <v>1</v>
      </c>
      <c r="J2939" s="5" t="str">
        <f>IF(H2939="否","不适用",IF(AND(ISNUMBER(E2939),ISNUMBER(F2939)),IF(I2939&gt;规则与名单!$B$2,"是","否"),"未判定"))</f>
        <v>否</v>
      </c>
      <c r="K2939" s="5" t="str">
        <f t="shared" si="181"/>
        <v>非测试日仪表</v>
      </c>
      <c r="L2939" s="6">
        <f t="shared" si="182"/>
        <v>89.7</v>
      </c>
      <c r="M2939" s="5">
        <f t="shared" si="183"/>
        <v>0</v>
      </c>
      <c r="N2939" s="5" t="s">
        <v>12159</v>
      </c>
      <c r="O2939" s="5" t="s">
        <v>12160</v>
      </c>
      <c r="P2939" s="5" t="s">
        <v>12161</v>
      </c>
    </row>
    <row r="2940" ht="19" customHeight="1" spans="1:16">
      <c r="A2940" s="5">
        <v>118</v>
      </c>
      <c r="B2940" s="5" t="s">
        <v>368</v>
      </c>
      <c r="C2940" s="5" t="s">
        <v>52</v>
      </c>
      <c r="D2940" s="8" t="s">
        <v>175</v>
      </c>
      <c r="E2940" s="6">
        <v>66.7</v>
      </c>
      <c r="F2940" s="6">
        <v>65.8</v>
      </c>
      <c r="G2940" s="6"/>
      <c r="H2940" s="5" t="s">
        <v>113</v>
      </c>
      <c r="I2940" s="6">
        <f t="shared" si="180"/>
        <v>0.900000000000006</v>
      </c>
      <c r="J2940" s="5" t="str">
        <f>IF(H2940="否","不适用",IF(AND(ISNUMBER(E2940),ISNUMBER(F2940)),IF(I2940&gt;规则与名单!$B$2,"是","否"),"未判定"))</f>
        <v>否</v>
      </c>
      <c r="K2940" s="5" t="str">
        <f t="shared" si="181"/>
        <v>非测试日仪表</v>
      </c>
      <c r="L2940" s="6">
        <f t="shared" si="182"/>
        <v>66.7</v>
      </c>
      <c r="M2940" s="5">
        <f t="shared" si="183"/>
        <v>0</v>
      </c>
      <c r="N2940" s="5" t="s">
        <v>12162</v>
      </c>
      <c r="O2940" s="5" t="s">
        <v>12163</v>
      </c>
      <c r="P2940" s="5" t="s">
        <v>12164</v>
      </c>
    </row>
    <row r="2941" ht="19" customHeight="1" spans="1:16">
      <c r="A2941" s="5">
        <v>118</v>
      </c>
      <c r="B2941" s="5" t="s">
        <v>368</v>
      </c>
      <c r="C2941" s="5" t="s">
        <v>52</v>
      </c>
      <c r="D2941" s="8" t="s">
        <v>3402</v>
      </c>
      <c r="E2941" s="6">
        <v>39.6</v>
      </c>
      <c r="F2941" s="6">
        <v>38.7</v>
      </c>
      <c r="G2941" s="6"/>
      <c r="H2941" s="5" t="s">
        <v>113</v>
      </c>
      <c r="I2941" s="6">
        <f t="shared" si="180"/>
        <v>0.899999999999999</v>
      </c>
      <c r="J2941" s="5" t="str">
        <f>IF(H2941="否","不适用",IF(AND(ISNUMBER(E2941),ISNUMBER(F2941)),IF(I2941&gt;规则与名单!$B$2,"是","否"),"未判定"))</f>
        <v>否</v>
      </c>
      <c r="K2941" s="5" t="str">
        <f t="shared" si="181"/>
        <v>非测试日仪表</v>
      </c>
      <c r="L2941" s="6">
        <f t="shared" si="182"/>
        <v>39.6</v>
      </c>
      <c r="M2941" s="5">
        <f t="shared" si="183"/>
        <v>0</v>
      </c>
      <c r="N2941" s="5" t="s">
        <v>12165</v>
      </c>
      <c r="O2941" s="5" t="s">
        <v>12166</v>
      </c>
      <c r="P2941" s="5" t="s">
        <v>12167</v>
      </c>
    </row>
    <row r="2942" ht="19" customHeight="1" spans="1:16">
      <c r="A2942" s="5">
        <v>118</v>
      </c>
      <c r="B2942" s="5" t="s">
        <v>368</v>
      </c>
      <c r="C2942" s="5" t="s">
        <v>52</v>
      </c>
      <c r="D2942" s="8" t="s">
        <v>487</v>
      </c>
      <c r="E2942" s="6">
        <v>141.2</v>
      </c>
      <c r="F2942" s="6">
        <v>139.5</v>
      </c>
      <c r="G2942" s="6"/>
      <c r="H2942" s="5" t="s">
        <v>113</v>
      </c>
      <c r="I2942" s="6">
        <f t="shared" si="180"/>
        <v>1.69999999999999</v>
      </c>
      <c r="J2942" s="5" t="str">
        <f>IF(H2942="否","不适用",IF(AND(ISNUMBER(E2942),ISNUMBER(F2942)),IF(I2942&gt;规则与名单!$B$2,"是","否"),"未判定"))</f>
        <v>否</v>
      </c>
      <c r="K2942" s="5" t="str">
        <f t="shared" si="181"/>
        <v>非测试日仪表</v>
      </c>
      <c r="L2942" s="6">
        <f t="shared" si="182"/>
        <v>141.2</v>
      </c>
      <c r="M2942" s="5">
        <f t="shared" si="183"/>
        <v>0</v>
      </c>
      <c r="N2942" s="5" t="s">
        <v>12168</v>
      </c>
      <c r="O2942" s="5" t="s">
        <v>12169</v>
      </c>
      <c r="P2942" s="5" t="s">
        <v>12170</v>
      </c>
    </row>
    <row r="2943" ht="19" customHeight="1" spans="1:16">
      <c r="A2943" s="5">
        <v>118</v>
      </c>
      <c r="B2943" s="5" t="s">
        <v>368</v>
      </c>
      <c r="C2943" s="5" t="s">
        <v>52</v>
      </c>
      <c r="D2943" s="8" t="s">
        <v>121</v>
      </c>
      <c r="E2943" s="6">
        <v>41</v>
      </c>
      <c r="F2943" s="6">
        <v>35.2</v>
      </c>
      <c r="G2943" s="6"/>
      <c r="H2943" s="5" t="s">
        <v>113</v>
      </c>
      <c r="I2943" s="6">
        <f t="shared" si="180"/>
        <v>5.8</v>
      </c>
      <c r="J2943" s="5" t="str">
        <f>IF(H2943="否","不适用",IF(AND(ISNUMBER(E2943),ISNUMBER(F2943)),IF(I2943&gt;规则与名单!$B$2,"是","否"),"未判定"))</f>
        <v>否</v>
      </c>
      <c r="K2943" s="5" t="str">
        <f t="shared" si="181"/>
        <v>非测试日仪表</v>
      </c>
      <c r="L2943" s="6">
        <f t="shared" si="182"/>
        <v>41</v>
      </c>
      <c r="M2943" s="5">
        <f t="shared" si="183"/>
        <v>0</v>
      </c>
      <c r="N2943" s="5" t="s">
        <v>12171</v>
      </c>
      <c r="O2943" s="5" t="s">
        <v>12172</v>
      </c>
      <c r="P2943" s="5" t="s">
        <v>12173</v>
      </c>
    </row>
    <row r="2944" ht="19" customHeight="1" spans="1:16">
      <c r="A2944" s="5">
        <v>118</v>
      </c>
      <c r="B2944" s="5" t="s">
        <v>368</v>
      </c>
      <c r="C2944" s="5" t="s">
        <v>52</v>
      </c>
      <c r="D2944" s="8" t="s">
        <v>170</v>
      </c>
      <c r="E2944" s="6">
        <v>165.9</v>
      </c>
      <c r="F2944" s="6">
        <v>163.8</v>
      </c>
      <c r="G2944" s="6"/>
      <c r="H2944" s="5" t="s">
        <v>113</v>
      </c>
      <c r="I2944" s="6">
        <f t="shared" si="180"/>
        <v>2.09999999999999</v>
      </c>
      <c r="J2944" s="5" t="str">
        <f>IF(H2944="否","不适用",IF(AND(ISNUMBER(E2944),ISNUMBER(F2944)),IF(I2944&gt;规则与名单!$B$2,"是","否"),"未判定"))</f>
        <v>否</v>
      </c>
      <c r="K2944" s="5" t="str">
        <f t="shared" si="181"/>
        <v>非测试日仪表</v>
      </c>
      <c r="L2944" s="6">
        <f t="shared" si="182"/>
        <v>165.9</v>
      </c>
      <c r="M2944" s="5">
        <f t="shared" si="183"/>
        <v>0</v>
      </c>
      <c r="N2944" s="5" t="s">
        <v>12174</v>
      </c>
      <c r="O2944" s="5" t="s">
        <v>12175</v>
      </c>
      <c r="P2944" s="5" t="s">
        <v>12176</v>
      </c>
    </row>
    <row r="2945" ht="19" customHeight="1" spans="1:16">
      <c r="A2945" s="5">
        <v>118</v>
      </c>
      <c r="B2945" s="5" t="s">
        <v>368</v>
      </c>
      <c r="C2945" s="5" t="s">
        <v>52</v>
      </c>
      <c r="D2945" s="8" t="s">
        <v>644</v>
      </c>
      <c r="E2945" s="6">
        <v>74.6</v>
      </c>
      <c r="F2945" s="6">
        <v>72.3</v>
      </c>
      <c r="G2945" s="6"/>
      <c r="H2945" s="5" t="s">
        <v>113</v>
      </c>
      <c r="I2945" s="6">
        <f t="shared" si="180"/>
        <v>2.3</v>
      </c>
      <c r="J2945" s="5" t="str">
        <f>IF(H2945="否","不适用",IF(AND(ISNUMBER(E2945),ISNUMBER(F2945)),IF(I2945&gt;规则与名单!$B$2,"是","否"),"未判定"))</f>
        <v>否</v>
      </c>
      <c r="K2945" s="5" t="str">
        <f t="shared" si="181"/>
        <v>非测试日仪表</v>
      </c>
      <c r="L2945" s="6">
        <f t="shared" si="182"/>
        <v>74.6</v>
      </c>
      <c r="M2945" s="5">
        <f t="shared" si="183"/>
        <v>0</v>
      </c>
      <c r="N2945" s="5" t="s">
        <v>12177</v>
      </c>
      <c r="O2945" s="5" t="s">
        <v>12178</v>
      </c>
      <c r="P2945" s="5" t="s">
        <v>12179</v>
      </c>
    </row>
    <row r="2946" ht="19" customHeight="1" spans="1:16">
      <c r="A2946" s="5">
        <v>118</v>
      </c>
      <c r="B2946" s="5" t="s">
        <v>368</v>
      </c>
      <c r="C2946" s="5" t="s">
        <v>52</v>
      </c>
      <c r="D2946" s="8" t="s">
        <v>3418</v>
      </c>
      <c r="E2946" s="6">
        <v>58.6</v>
      </c>
      <c r="F2946" s="6">
        <v>56.8</v>
      </c>
      <c r="G2946" s="6"/>
      <c r="H2946" s="5" t="s">
        <v>113</v>
      </c>
      <c r="I2946" s="6">
        <f t="shared" ref="I2946:I3009" si="184">IF(AND(ISNUMBER(E2946),ISNUMBER(F2946)),E2946-F2946,"")</f>
        <v>1.8</v>
      </c>
      <c r="J2946" s="5" t="str">
        <f>IF(H2946="否","不适用",IF(AND(ISNUMBER(E2946),ISNUMBER(F2946)),IF(I2946&gt;规则与名单!$B$2,"是","否"),"未判定"))</f>
        <v>否</v>
      </c>
      <c r="K2946" s="5" t="str">
        <f t="shared" ref="K2946:K3009" si="185">IF(J2946="是",IF(ISNUMBER(F2946),"测试日GPS","缺失"),IF(ISNUMBER(G2946),"非测试日纯氢",IF(AND(H2946="是",J2946="未判定"),IF(ISNUMBER(F2946),"测试名单无纯氢GPS","缺失"),IF(ISNUMBER(E2946),"非测试日仪表","缺失"))))</f>
        <v>非测试日仪表</v>
      </c>
      <c r="L2946" s="6">
        <f t="shared" ref="L2946:L3009" si="186">IF(K2946="缺失","",IF(K2946="非测试日纯氢",G2946,IF(K2946="非测试日仪表",E2946,F2946)))</f>
        <v>58.6</v>
      </c>
      <c r="M2946" s="5">
        <f t="shared" ref="M2946:M3009" si="187">IF(K2946="缺失",1,0)</f>
        <v>0</v>
      </c>
      <c r="N2946" s="5" t="s">
        <v>12180</v>
      </c>
      <c r="O2946" s="5" t="s">
        <v>12181</v>
      </c>
      <c r="P2946" s="5" t="s">
        <v>12182</v>
      </c>
    </row>
    <row r="2947" ht="19" customHeight="1" spans="1:16">
      <c r="A2947" s="5">
        <v>118</v>
      </c>
      <c r="B2947" s="5" t="s">
        <v>368</v>
      </c>
      <c r="C2947" s="5" t="s">
        <v>52</v>
      </c>
      <c r="D2947" s="8" t="s">
        <v>3422</v>
      </c>
      <c r="E2947" s="6">
        <v>138.2</v>
      </c>
      <c r="F2947" s="6">
        <v>136.4</v>
      </c>
      <c r="G2947" s="6"/>
      <c r="H2947" s="5" t="s">
        <v>113</v>
      </c>
      <c r="I2947" s="6">
        <f t="shared" si="184"/>
        <v>1.79999999999998</v>
      </c>
      <c r="J2947" s="5" t="str">
        <f>IF(H2947="否","不适用",IF(AND(ISNUMBER(E2947),ISNUMBER(F2947)),IF(I2947&gt;规则与名单!$B$2,"是","否"),"未判定"))</f>
        <v>否</v>
      </c>
      <c r="K2947" s="5" t="str">
        <f t="shared" si="185"/>
        <v>非测试日仪表</v>
      </c>
      <c r="L2947" s="6">
        <f t="shared" si="186"/>
        <v>138.2</v>
      </c>
      <c r="M2947" s="5">
        <f t="shared" si="187"/>
        <v>0</v>
      </c>
      <c r="N2947" s="5" t="s">
        <v>12183</v>
      </c>
      <c r="O2947" s="5" t="s">
        <v>12184</v>
      </c>
      <c r="P2947" s="5" t="s">
        <v>12185</v>
      </c>
    </row>
    <row r="2948" ht="19" customHeight="1" spans="1:16">
      <c r="A2948" s="5">
        <v>118</v>
      </c>
      <c r="B2948" s="5" t="s">
        <v>368</v>
      </c>
      <c r="C2948" s="5" t="s">
        <v>52</v>
      </c>
      <c r="D2948" s="8" t="s">
        <v>336</v>
      </c>
      <c r="E2948" s="6">
        <v>161.5</v>
      </c>
      <c r="F2948" s="6">
        <v>159.6</v>
      </c>
      <c r="G2948" s="6"/>
      <c r="H2948" s="5" t="s">
        <v>113</v>
      </c>
      <c r="I2948" s="6">
        <f t="shared" si="184"/>
        <v>1.90000000000001</v>
      </c>
      <c r="J2948" s="5" t="str">
        <f>IF(H2948="否","不适用",IF(AND(ISNUMBER(E2948),ISNUMBER(F2948)),IF(I2948&gt;规则与名单!$B$2,"是","否"),"未判定"))</f>
        <v>否</v>
      </c>
      <c r="K2948" s="5" t="str">
        <f t="shared" si="185"/>
        <v>非测试日仪表</v>
      </c>
      <c r="L2948" s="6">
        <f t="shared" si="186"/>
        <v>161.5</v>
      </c>
      <c r="M2948" s="5">
        <f t="shared" si="187"/>
        <v>0</v>
      </c>
      <c r="N2948" s="5" t="s">
        <v>12186</v>
      </c>
      <c r="O2948" s="5" t="s">
        <v>12187</v>
      </c>
      <c r="P2948" s="5" t="s">
        <v>12188</v>
      </c>
    </row>
    <row r="2949" ht="19" customHeight="1" spans="1:16">
      <c r="A2949" s="5">
        <v>118</v>
      </c>
      <c r="B2949" s="5" t="s">
        <v>368</v>
      </c>
      <c r="C2949" s="5" t="s">
        <v>52</v>
      </c>
      <c r="D2949" s="8" t="s">
        <v>653</v>
      </c>
      <c r="E2949" s="6">
        <v>61.7</v>
      </c>
      <c r="F2949" s="6">
        <v>59.3</v>
      </c>
      <c r="G2949" s="6"/>
      <c r="H2949" s="5" t="s">
        <v>113</v>
      </c>
      <c r="I2949" s="6">
        <f t="shared" si="184"/>
        <v>2.40000000000001</v>
      </c>
      <c r="J2949" s="5" t="str">
        <f>IF(H2949="否","不适用",IF(AND(ISNUMBER(E2949),ISNUMBER(F2949)),IF(I2949&gt;规则与名单!$B$2,"是","否"),"未判定"))</f>
        <v>否</v>
      </c>
      <c r="K2949" s="5" t="str">
        <f t="shared" si="185"/>
        <v>非测试日仪表</v>
      </c>
      <c r="L2949" s="6">
        <f t="shared" si="186"/>
        <v>61.7</v>
      </c>
      <c r="M2949" s="5">
        <f t="shared" si="187"/>
        <v>0</v>
      </c>
      <c r="N2949" s="5" t="s">
        <v>12189</v>
      </c>
      <c r="O2949" s="5" t="s">
        <v>12190</v>
      </c>
      <c r="P2949" s="5" t="s">
        <v>12191</v>
      </c>
    </row>
    <row r="2950" ht="19" customHeight="1" spans="1:16">
      <c r="A2950" s="5">
        <v>118</v>
      </c>
      <c r="B2950" s="5" t="s">
        <v>368</v>
      </c>
      <c r="C2950" s="5" t="s">
        <v>52</v>
      </c>
      <c r="D2950" s="8" t="s">
        <v>140</v>
      </c>
      <c r="E2950" s="6">
        <v>37</v>
      </c>
      <c r="F2950" s="6">
        <v>35.6</v>
      </c>
      <c r="G2950" s="6"/>
      <c r="H2950" s="5" t="s">
        <v>113</v>
      </c>
      <c r="I2950" s="6">
        <f t="shared" si="184"/>
        <v>1.4</v>
      </c>
      <c r="J2950" s="5" t="str">
        <f>IF(H2950="否","不适用",IF(AND(ISNUMBER(E2950),ISNUMBER(F2950)),IF(I2950&gt;规则与名单!$B$2,"是","否"),"未判定"))</f>
        <v>否</v>
      </c>
      <c r="K2950" s="5" t="str">
        <f t="shared" si="185"/>
        <v>非测试日仪表</v>
      </c>
      <c r="L2950" s="6">
        <f t="shared" si="186"/>
        <v>37</v>
      </c>
      <c r="M2950" s="5">
        <f t="shared" si="187"/>
        <v>0</v>
      </c>
      <c r="N2950" s="5" t="s">
        <v>12192</v>
      </c>
      <c r="O2950" s="5" t="s">
        <v>12193</v>
      </c>
      <c r="P2950" s="5" t="s">
        <v>12194</v>
      </c>
    </row>
    <row r="2951" ht="19" customHeight="1" spans="1:16">
      <c r="A2951" s="5">
        <v>118</v>
      </c>
      <c r="B2951" s="5" t="s">
        <v>368</v>
      </c>
      <c r="C2951" s="5" t="s">
        <v>52</v>
      </c>
      <c r="D2951" s="8" t="s">
        <v>115</v>
      </c>
      <c r="E2951" s="6">
        <v>168.2</v>
      </c>
      <c r="F2951" s="6">
        <v>164.8</v>
      </c>
      <c r="G2951" s="6"/>
      <c r="H2951" s="5" t="s">
        <v>113</v>
      </c>
      <c r="I2951" s="6">
        <f t="shared" si="184"/>
        <v>3.39999999999998</v>
      </c>
      <c r="J2951" s="5" t="str">
        <f>IF(H2951="否","不适用",IF(AND(ISNUMBER(E2951),ISNUMBER(F2951)),IF(I2951&gt;规则与名单!$B$2,"是","否"),"未判定"))</f>
        <v>否</v>
      </c>
      <c r="K2951" s="5" t="str">
        <f t="shared" si="185"/>
        <v>非测试日仪表</v>
      </c>
      <c r="L2951" s="6">
        <f t="shared" si="186"/>
        <v>168.2</v>
      </c>
      <c r="M2951" s="5">
        <f t="shared" si="187"/>
        <v>0</v>
      </c>
      <c r="N2951" s="5" t="s">
        <v>12195</v>
      </c>
      <c r="O2951" s="5" t="s">
        <v>12196</v>
      </c>
      <c r="P2951" s="5" t="s">
        <v>12197</v>
      </c>
    </row>
    <row r="2952" ht="19" customHeight="1" spans="1:16">
      <c r="A2952" s="5">
        <v>119</v>
      </c>
      <c r="B2952" s="5" t="s">
        <v>370</v>
      </c>
      <c r="C2952" s="5" t="s">
        <v>52</v>
      </c>
      <c r="D2952" s="8" t="s">
        <v>114</v>
      </c>
      <c r="E2952" s="6">
        <v>40.5</v>
      </c>
      <c r="F2952" s="6">
        <v>0</v>
      </c>
      <c r="G2952" s="6"/>
      <c r="H2952" s="5" t="s">
        <v>120</v>
      </c>
      <c r="I2952" s="6">
        <f t="shared" si="184"/>
        <v>40.5</v>
      </c>
      <c r="J2952" s="5" t="str">
        <f>IF(H2952="否","不适用",IF(AND(ISNUMBER(E2952),ISNUMBER(F2952)),IF(I2952&gt;规则与名单!$B$2,"是","否"),"未判定"))</f>
        <v>不适用</v>
      </c>
      <c r="K2952" s="5" t="str">
        <f t="shared" si="185"/>
        <v>非测试日仪表</v>
      </c>
      <c r="L2952" s="6">
        <f t="shared" si="186"/>
        <v>40.5</v>
      </c>
      <c r="M2952" s="5">
        <f t="shared" si="187"/>
        <v>0</v>
      </c>
      <c r="N2952" s="5" t="s">
        <v>12198</v>
      </c>
      <c r="O2952" s="5" t="s">
        <v>12199</v>
      </c>
      <c r="P2952" s="5" t="s">
        <v>12200</v>
      </c>
    </row>
    <row r="2953" ht="19" customHeight="1" spans="1:16">
      <c r="A2953" s="5">
        <v>119</v>
      </c>
      <c r="B2953" s="5" t="s">
        <v>370</v>
      </c>
      <c r="C2953" s="5" t="s">
        <v>52</v>
      </c>
      <c r="D2953" s="8" t="s">
        <v>605</v>
      </c>
      <c r="E2953" s="6">
        <v>19.4</v>
      </c>
      <c r="F2953" s="6">
        <v>0</v>
      </c>
      <c r="G2953" s="6"/>
      <c r="H2953" s="5" t="s">
        <v>120</v>
      </c>
      <c r="I2953" s="6">
        <f t="shared" si="184"/>
        <v>19.4</v>
      </c>
      <c r="J2953" s="5" t="str">
        <f>IF(H2953="否","不适用",IF(AND(ISNUMBER(E2953),ISNUMBER(F2953)),IF(I2953&gt;规则与名单!$B$2,"是","否"),"未判定"))</f>
        <v>不适用</v>
      </c>
      <c r="K2953" s="5" t="str">
        <f t="shared" si="185"/>
        <v>非测试日仪表</v>
      </c>
      <c r="L2953" s="6">
        <f t="shared" si="186"/>
        <v>19.4</v>
      </c>
      <c r="M2953" s="5">
        <f t="shared" si="187"/>
        <v>0</v>
      </c>
      <c r="N2953" s="5" t="s">
        <v>12201</v>
      </c>
      <c r="O2953" s="5" t="s">
        <v>12202</v>
      </c>
      <c r="P2953" s="5" t="s">
        <v>12203</v>
      </c>
    </row>
    <row r="2954" ht="19" customHeight="1" spans="1:16">
      <c r="A2954" s="5">
        <v>119</v>
      </c>
      <c r="B2954" s="5" t="s">
        <v>370</v>
      </c>
      <c r="C2954" s="5" t="s">
        <v>52</v>
      </c>
      <c r="D2954" s="8" t="s">
        <v>186</v>
      </c>
      <c r="E2954" s="6">
        <v>70</v>
      </c>
      <c r="F2954" s="6">
        <v>0</v>
      </c>
      <c r="G2954" s="6"/>
      <c r="H2954" s="5" t="s">
        <v>120</v>
      </c>
      <c r="I2954" s="6">
        <f t="shared" si="184"/>
        <v>70</v>
      </c>
      <c r="J2954" s="5" t="str">
        <f>IF(H2954="否","不适用",IF(AND(ISNUMBER(E2954),ISNUMBER(F2954)),IF(I2954&gt;规则与名单!$B$2,"是","否"),"未判定"))</f>
        <v>不适用</v>
      </c>
      <c r="K2954" s="5" t="str">
        <f t="shared" si="185"/>
        <v>非测试日仪表</v>
      </c>
      <c r="L2954" s="6">
        <f t="shared" si="186"/>
        <v>70</v>
      </c>
      <c r="M2954" s="5">
        <f t="shared" si="187"/>
        <v>0</v>
      </c>
      <c r="N2954" s="5" t="s">
        <v>12204</v>
      </c>
      <c r="O2954" s="5" t="s">
        <v>12205</v>
      </c>
      <c r="P2954" s="5" t="s">
        <v>12206</v>
      </c>
    </row>
    <row r="2955" ht="19" customHeight="1" spans="1:16">
      <c r="A2955" s="5">
        <v>119</v>
      </c>
      <c r="B2955" s="5" t="s">
        <v>370</v>
      </c>
      <c r="C2955" s="5" t="s">
        <v>52</v>
      </c>
      <c r="D2955" s="8" t="s">
        <v>165</v>
      </c>
      <c r="E2955" s="6"/>
      <c r="F2955" s="6">
        <v>0</v>
      </c>
      <c r="G2955" s="6"/>
      <c r="H2955" s="5" t="s">
        <v>120</v>
      </c>
      <c r="I2955" s="6" t="str">
        <f t="shared" si="184"/>
        <v/>
      </c>
      <c r="J2955" s="5" t="str">
        <f>IF(H2955="否","不适用",IF(AND(ISNUMBER(E2955),ISNUMBER(F2955)),IF(I2955&gt;规则与名单!$B$2,"是","否"),"未判定"))</f>
        <v>不适用</v>
      </c>
      <c r="K2955" s="5" t="str">
        <f t="shared" si="185"/>
        <v>缺失</v>
      </c>
      <c r="L2955" s="6" t="str">
        <f t="shared" si="186"/>
        <v/>
      </c>
      <c r="M2955" s="5">
        <f t="shared" si="187"/>
        <v>1</v>
      </c>
      <c r="N2955" s="5" t="s">
        <v>12207</v>
      </c>
      <c r="O2955" s="5" t="s">
        <v>12208</v>
      </c>
      <c r="P2955" s="5" t="s">
        <v>12209</v>
      </c>
    </row>
    <row r="2956" ht="19" customHeight="1" spans="1:16">
      <c r="A2956" s="5">
        <v>119</v>
      </c>
      <c r="B2956" s="5" t="s">
        <v>370</v>
      </c>
      <c r="C2956" s="5" t="s">
        <v>52</v>
      </c>
      <c r="D2956" s="8" t="s">
        <v>151</v>
      </c>
      <c r="E2956" s="6">
        <v>0</v>
      </c>
      <c r="F2956" s="6">
        <v>0</v>
      </c>
      <c r="G2956" s="6"/>
      <c r="H2956" s="5" t="s">
        <v>120</v>
      </c>
      <c r="I2956" s="6">
        <f t="shared" si="184"/>
        <v>0</v>
      </c>
      <c r="J2956" s="5" t="str">
        <f>IF(H2956="否","不适用",IF(AND(ISNUMBER(E2956),ISNUMBER(F2956)),IF(I2956&gt;规则与名单!$B$2,"是","否"),"未判定"))</f>
        <v>不适用</v>
      </c>
      <c r="K2956" s="5" t="str">
        <f t="shared" si="185"/>
        <v>非测试日仪表</v>
      </c>
      <c r="L2956" s="6">
        <f t="shared" si="186"/>
        <v>0</v>
      </c>
      <c r="M2956" s="5">
        <f t="shared" si="187"/>
        <v>0</v>
      </c>
      <c r="N2956" s="5" t="s">
        <v>12210</v>
      </c>
      <c r="O2956" s="5" t="s">
        <v>12211</v>
      </c>
      <c r="P2956" s="5" t="s">
        <v>12212</v>
      </c>
    </row>
    <row r="2957" ht="19" customHeight="1" spans="1:16">
      <c r="A2957" s="5">
        <v>119</v>
      </c>
      <c r="B2957" s="5" t="s">
        <v>370</v>
      </c>
      <c r="C2957" s="5" t="s">
        <v>52</v>
      </c>
      <c r="D2957" s="8" t="s">
        <v>3358</v>
      </c>
      <c r="E2957" s="6">
        <v>50.9</v>
      </c>
      <c r="F2957" s="6">
        <v>0</v>
      </c>
      <c r="G2957" s="6"/>
      <c r="H2957" s="5" t="s">
        <v>120</v>
      </c>
      <c r="I2957" s="6">
        <f t="shared" si="184"/>
        <v>50.9</v>
      </c>
      <c r="J2957" s="5" t="str">
        <f>IF(H2957="否","不适用",IF(AND(ISNUMBER(E2957),ISNUMBER(F2957)),IF(I2957&gt;规则与名单!$B$2,"是","否"),"未判定"))</f>
        <v>不适用</v>
      </c>
      <c r="K2957" s="5" t="str">
        <f t="shared" si="185"/>
        <v>非测试日仪表</v>
      </c>
      <c r="L2957" s="6">
        <f t="shared" si="186"/>
        <v>50.9</v>
      </c>
      <c r="M2957" s="5">
        <f t="shared" si="187"/>
        <v>0</v>
      </c>
      <c r="N2957" s="5" t="s">
        <v>12213</v>
      </c>
      <c r="O2957" s="5" t="s">
        <v>12214</v>
      </c>
      <c r="P2957" s="5" t="s">
        <v>12215</v>
      </c>
    </row>
    <row r="2958" ht="19" customHeight="1" spans="1:16">
      <c r="A2958" s="5">
        <v>119</v>
      </c>
      <c r="B2958" s="5" t="s">
        <v>370</v>
      </c>
      <c r="C2958" s="5" t="s">
        <v>52</v>
      </c>
      <c r="D2958" s="8" t="s">
        <v>272</v>
      </c>
      <c r="E2958" s="6">
        <v>5.6</v>
      </c>
      <c r="F2958" s="6">
        <v>0</v>
      </c>
      <c r="G2958" s="6"/>
      <c r="H2958" s="5" t="s">
        <v>120</v>
      </c>
      <c r="I2958" s="6">
        <f t="shared" si="184"/>
        <v>5.6</v>
      </c>
      <c r="J2958" s="5" t="str">
        <f>IF(H2958="否","不适用",IF(AND(ISNUMBER(E2958),ISNUMBER(F2958)),IF(I2958&gt;规则与名单!$B$2,"是","否"),"未判定"))</f>
        <v>不适用</v>
      </c>
      <c r="K2958" s="5" t="str">
        <f t="shared" si="185"/>
        <v>非测试日仪表</v>
      </c>
      <c r="L2958" s="6">
        <f t="shared" si="186"/>
        <v>5.6</v>
      </c>
      <c r="M2958" s="5">
        <f t="shared" si="187"/>
        <v>0</v>
      </c>
      <c r="N2958" s="5" t="s">
        <v>12216</v>
      </c>
      <c r="O2958" s="5" t="s">
        <v>12217</v>
      </c>
      <c r="P2958" s="5" t="s">
        <v>12218</v>
      </c>
    </row>
    <row r="2959" ht="19" customHeight="1" spans="1:16">
      <c r="A2959" s="5">
        <v>119</v>
      </c>
      <c r="B2959" s="5" t="s">
        <v>370</v>
      </c>
      <c r="C2959" s="5" t="s">
        <v>52</v>
      </c>
      <c r="D2959" s="8" t="s">
        <v>506</v>
      </c>
      <c r="E2959" s="6">
        <v>8.7</v>
      </c>
      <c r="F2959" s="6">
        <v>0</v>
      </c>
      <c r="G2959" s="6"/>
      <c r="H2959" s="5" t="s">
        <v>120</v>
      </c>
      <c r="I2959" s="6">
        <f t="shared" si="184"/>
        <v>8.7</v>
      </c>
      <c r="J2959" s="5" t="str">
        <f>IF(H2959="否","不适用",IF(AND(ISNUMBER(E2959),ISNUMBER(F2959)),IF(I2959&gt;规则与名单!$B$2,"是","否"),"未判定"))</f>
        <v>不适用</v>
      </c>
      <c r="K2959" s="5" t="str">
        <f t="shared" si="185"/>
        <v>非测试日仪表</v>
      </c>
      <c r="L2959" s="6">
        <f t="shared" si="186"/>
        <v>8.7</v>
      </c>
      <c r="M2959" s="5">
        <f t="shared" si="187"/>
        <v>0</v>
      </c>
      <c r="N2959" s="5" t="s">
        <v>12219</v>
      </c>
      <c r="O2959" s="5" t="s">
        <v>12220</v>
      </c>
      <c r="P2959" s="5" t="s">
        <v>12221</v>
      </c>
    </row>
    <row r="2960" ht="19" customHeight="1" spans="1:16">
      <c r="A2960" s="5">
        <v>119</v>
      </c>
      <c r="B2960" s="5" t="s">
        <v>370</v>
      </c>
      <c r="C2960" s="5" t="s">
        <v>52</v>
      </c>
      <c r="D2960" s="8" t="s">
        <v>673</v>
      </c>
      <c r="E2960" s="6">
        <v>0.3</v>
      </c>
      <c r="F2960" s="6">
        <v>0</v>
      </c>
      <c r="G2960" s="6"/>
      <c r="H2960" s="5" t="s">
        <v>120</v>
      </c>
      <c r="I2960" s="6">
        <f t="shared" si="184"/>
        <v>0.3</v>
      </c>
      <c r="J2960" s="5" t="str">
        <f>IF(H2960="否","不适用",IF(AND(ISNUMBER(E2960),ISNUMBER(F2960)),IF(I2960&gt;规则与名单!$B$2,"是","否"),"未判定"))</f>
        <v>不适用</v>
      </c>
      <c r="K2960" s="5" t="str">
        <f t="shared" si="185"/>
        <v>非测试日仪表</v>
      </c>
      <c r="L2960" s="6">
        <f t="shared" si="186"/>
        <v>0.3</v>
      </c>
      <c r="M2960" s="5">
        <f t="shared" si="187"/>
        <v>0</v>
      </c>
      <c r="N2960" s="5" t="s">
        <v>12222</v>
      </c>
      <c r="O2960" s="5" t="s">
        <v>12223</v>
      </c>
      <c r="P2960" s="5" t="s">
        <v>12224</v>
      </c>
    </row>
    <row r="2961" ht="19" customHeight="1" spans="1:16">
      <c r="A2961" s="5">
        <v>119</v>
      </c>
      <c r="B2961" s="5" t="s">
        <v>370</v>
      </c>
      <c r="C2961" s="5" t="s">
        <v>52</v>
      </c>
      <c r="D2961" s="8" t="s">
        <v>183</v>
      </c>
      <c r="E2961" s="6">
        <v>17.9</v>
      </c>
      <c r="F2961" s="6">
        <v>0</v>
      </c>
      <c r="G2961" s="6"/>
      <c r="H2961" s="5" t="s">
        <v>120</v>
      </c>
      <c r="I2961" s="6">
        <f t="shared" si="184"/>
        <v>17.9</v>
      </c>
      <c r="J2961" s="5" t="str">
        <f>IF(H2961="否","不适用",IF(AND(ISNUMBER(E2961),ISNUMBER(F2961)),IF(I2961&gt;规则与名单!$B$2,"是","否"),"未判定"))</f>
        <v>不适用</v>
      </c>
      <c r="K2961" s="5" t="str">
        <f t="shared" si="185"/>
        <v>非测试日仪表</v>
      </c>
      <c r="L2961" s="6">
        <f t="shared" si="186"/>
        <v>17.9</v>
      </c>
      <c r="M2961" s="5">
        <f t="shared" si="187"/>
        <v>0</v>
      </c>
      <c r="N2961" s="5" t="s">
        <v>12225</v>
      </c>
      <c r="O2961" s="5" t="s">
        <v>12226</v>
      </c>
      <c r="P2961" s="5" t="s">
        <v>12227</v>
      </c>
    </row>
    <row r="2962" ht="19" customHeight="1" spans="1:16">
      <c r="A2962" s="5">
        <v>119</v>
      </c>
      <c r="B2962" s="5" t="s">
        <v>370</v>
      </c>
      <c r="C2962" s="5" t="s">
        <v>52</v>
      </c>
      <c r="D2962" s="8" t="s">
        <v>431</v>
      </c>
      <c r="E2962" s="6">
        <v>149.7</v>
      </c>
      <c r="F2962" s="6">
        <v>0</v>
      </c>
      <c r="G2962" s="6"/>
      <c r="H2962" s="5" t="s">
        <v>120</v>
      </c>
      <c r="I2962" s="6">
        <f t="shared" si="184"/>
        <v>149.7</v>
      </c>
      <c r="J2962" s="5" t="str">
        <f>IF(H2962="否","不适用",IF(AND(ISNUMBER(E2962),ISNUMBER(F2962)),IF(I2962&gt;规则与名单!$B$2,"是","否"),"未判定"))</f>
        <v>不适用</v>
      </c>
      <c r="K2962" s="5" t="str">
        <f t="shared" si="185"/>
        <v>非测试日仪表</v>
      </c>
      <c r="L2962" s="6">
        <f t="shared" si="186"/>
        <v>149.7</v>
      </c>
      <c r="M2962" s="5">
        <f t="shared" si="187"/>
        <v>0</v>
      </c>
      <c r="N2962" s="5" t="s">
        <v>12228</v>
      </c>
      <c r="O2962" s="5" t="s">
        <v>12229</v>
      </c>
      <c r="P2962" s="5" t="s">
        <v>12230</v>
      </c>
    </row>
    <row r="2963" ht="19" customHeight="1" spans="1:16">
      <c r="A2963" s="5">
        <v>119</v>
      </c>
      <c r="B2963" s="5" t="s">
        <v>370</v>
      </c>
      <c r="C2963" s="5" t="s">
        <v>52</v>
      </c>
      <c r="D2963" s="8" t="s">
        <v>3377</v>
      </c>
      <c r="E2963" s="6">
        <v>30</v>
      </c>
      <c r="F2963" s="6">
        <v>0</v>
      </c>
      <c r="G2963" s="6"/>
      <c r="H2963" s="5" t="s">
        <v>120</v>
      </c>
      <c r="I2963" s="6">
        <f t="shared" si="184"/>
        <v>30</v>
      </c>
      <c r="J2963" s="5" t="str">
        <f>IF(H2963="否","不适用",IF(AND(ISNUMBER(E2963),ISNUMBER(F2963)),IF(I2963&gt;规则与名单!$B$2,"是","否"),"未判定"))</f>
        <v>不适用</v>
      </c>
      <c r="K2963" s="5" t="str">
        <f t="shared" si="185"/>
        <v>非测试日仪表</v>
      </c>
      <c r="L2963" s="6">
        <f t="shared" si="186"/>
        <v>30</v>
      </c>
      <c r="M2963" s="5">
        <f t="shared" si="187"/>
        <v>0</v>
      </c>
      <c r="N2963" s="5" t="s">
        <v>12231</v>
      </c>
      <c r="O2963" s="5" t="s">
        <v>12232</v>
      </c>
      <c r="P2963" s="5" t="s">
        <v>12233</v>
      </c>
    </row>
    <row r="2964" ht="19" customHeight="1" spans="1:16">
      <c r="A2964" s="5">
        <v>119</v>
      </c>
      <c r="B2964" s="5" t="s">
        <v>370</v>
      </c>
      <c r="C2964" s="5" t="s">
        <v>52</v>
      </c>
      <c r="D2964" s="8" t="s">
        <v>407</v>
      </c>
      <c r="E2964" s="6">
        <v>18.2</v>
      </c>
      <c r="F2964" s="6">
        <v>0</v>
      </c>
      <c r="G2964" s="6"/>
      <c r="H2964" s="5" t="s">
        <v>120</v>
      </c>
      <c r="I2964" s="6">
        <f t="shared" si="184"/>
        <v>18.2</v>
      </c>
      <c r="J2964" s="5" t="str">
        <f>IF(H2964="否","不适用",IF(AND(ISNUMBER(E2964),ISNUMBER(F2964)),IF(I2964&gt;规则与名单!$B$2,"是","否"),"未判定"))</f>
        <v>不适用</v>
      </c>
      <c r="K2964" s="5" t="str">
        <f t="shared" si="185"/>
        <v>非测试日仪表</v>
      </c>
      <c r="L2964" s="6">
        <f t="shared" si="186"/>
        <v>18.2</v>
      </c>
      <c r="M2964" s="5">
        <f t="shared" si="187"/>
        <v>0</v>
      </c>
      <c r="N2964" s="5" t="s">
        <v>12234</v>
      </c>
      <c r="O2964" s="5" t="s">
        <v>12235</v>
      </c>
      <c r="P2964" s="5" t="s">
        <v>12236</v>
      </c>
    </row>
    <row r="2965" ht="19" customHeight="1" spans="1:16">
      <c r="A2965" s="5">
        <v>119</v>
      </c>
      <c r="B2965" s="5" t="s">
        <v>370</v>
      </c>
      <c r="C2965" s="5" t="s">
        <v>52</v>
      </c>
      <c r="D2965" s="8" t="s">
        <v>411</v>
      </c>
      <c r="E2965" s="6">
        <v>94.5</v>
      </c>
      <c r="F2965" s="6">
        <v>0</v>
      </c>
      <c r="G2965" s="6"/>
      <c r="H2965" s="5" t="s">
        <v>120</v>
      </c>
      <c r="I2965" s="6">
        <f t="shared" si="184"/>
        <v>94.5</v>
      </c>
      <c r="J2965" s="5" t="str">
        <f>IF(H2965="否","不适用",IF(AND(ISNUMBER(E2965),ISNUMBER(F2965)),IF(I2965&gt;规则与名单!$B$2,"是","否"),"未判定"))</f>
        <v>不适用</v>
      </c>
      <c r="K2965" s="5" t="str">
        <f t="shared" si="185"/>
        <v>非测试日仪表</v>
      </c>
      <c r="L2965" s="6">
        <f t="shared" si="186"/>
        <v>94.5</v>
      </c>
      <c r="M2965" s="5">
        <f t="shared" si="187"/>
        <v>0</v>
      </c>
      <c r="N2965" s="5" t="s">
        <v>12237</v>
      </c>
      <c r="O2965" s="5" t="s">
        <v>12238</v>
      </c>
      <c r="P2965" s="5" t="s">
        <v>12239</v>
      </c>
    </row>
    <row r="2966" ht="19" customHeight="1" spans="1:16">
      <c r="A2966" s="5">
        <v>119</v>
      </c>
      <c r="B2966" s="5" t="s">
        <v>370</v>
      </c>
      <c r="C2966" s="5" t="s">
        <v>52</v>
      </c>
      <c r="D2966" s="8" t="s">
        <v>251</v>
      </c>
      <c r="E2966" s="6">
        <v>0.1</v>
      </c>
      <c r="F2966" s="6">
        <v>0</v>
      </c>
      <c r="G2966" s="6"/>
      <c r="H2966" s="5" t="s">
        <v>120</v>
      </c>
      <c r="I2966" s="6">
        <f t="shared" si="184"/>
        <v>0.1</v>
      </c>
      <c r="J2966" s="5" t="str">
        <f>IF(H2966="否","不适用",IF(AND(ISNUMBER(E2966),ISNUMBER(F2966)),IF(I2966&gt;规则与名单!$B$2,"是","否"),"未判定"))</f>
        <v>不适用</v>
      </c>
      <c r="K2966" s="5" t="str">
        <f t="shared" si="185"/>
        <v>非测试日仪表</v>
      </c>
      <c r="L2966" s="6">
        <f t="shared" si="186"/>
        <v>0.1</v>
      </c>
      <c r="M2966" s="5">
        <f t="shared" si="187"/>
        <v>0</v>
      </c>
      <c r="N2966" s="5" t="s">
        <v>12240</v>
      </c>
      <c r="O2966" s="5" t="s">
        <v>12241</v>
      </c>
      <c r="P2966" s="5" t="s">
        <v>12242</v>
      </c>
    </row>
    <row r="2967" ht="19" customHeight="1" spans="1:16">
      <c r="A2967" s="5">
        <v>119</v>
      </c>
      <c r="B2967" s="5" t="s">
        <v>370</v>
      </c>
      <c r="C2967" s="5" t="s">
        <v>52</v>
      </c>
      <c r="D2967" s="8" t="s">
        <v>472</v>
      </c>
      <c r="E2967" s="6">
        <v>0.1</v>
      </c>
      <c r="F2967" s="6">
        <v>0</v>
      </c>
      <c r="G2967" s="6"/>
      <c r="H2967" s="5" t="s">
        <v>120</v>
      </c>
      <c r="I2967" s="6">
        <f t="shared" si="184"/>
        <v>0.1</v>
      </c>
      <c r="J2967" s="5" t="str">
        <f>IF(H2967="否","不适用",IF(AND(ISNUMBER(E2967),ISNUMBER(F2967)),IF(I2967&gt;规则与名单!$B$2,"是","否"),"未判定"))</f>
        <v>不适用</v>
      </c>
      <c r="K2967" s="5" t="str">
        <f t="shared" si="185"/>
        <v>非测试日仪表</v>
      </c>
      <c r="L2967" s="6">
        <f t="shared" si="186"/>
        <v>0.1</v>
      </c>
      <c r="M2967" s="5">
        <f t="shared" si="187"/>
        <v>0</v>
      </c>
      <c r="N2967" s="5" t="s">
        <v>12243</v>
      </c>
      <c r="O2967" s="5" t="s">
        <v>12244</v>
      </c>
      <c r="P2967" s="5" t="s">
        <v>12245</v>
      </c>
    </row>
    <row r="2968" ht="19" customHeight="1" spans="1:16">
      <c r="A2968" s="5">
        <v>119</v>
      </c>
      <c r="B2968" s="5" t="s">
        <v>370</v>
      </c>
      <c r="C2968" s="5" t="s">
        <v>52</v>
      </c>
      <c r="D2968" s="8" t="s">
        <v>466</v>
      </c>
      <c r="E2968" s="6">
        <v>0.1</v>
      </c>
      <c r="F2968" s="6">
        <v>0</v>
      </c>
      <c r="G2968" s="6"/>
      <c r="H2968" s="5" t="s">
        <v>120</v>
      </c>
      <c r="I2968" s="6">
        <f t="shared" si="184"/>
        <v>0.1</v>
      </c>
      <c r="J2968" s="5" t="str">
        <f>IF(H2968="否","不适用",IF(AND(ISNUMBER(E2968),ISNUMBER(F2968)),IF(I2968&gt;规则与名单!$B$2,"是","否"),"未判定"))</f>
        <v>不适用</v>
      </c>
      <c r="K2968" s="5" t="str">
        <f t="shared" si="185"/>
        <v>非测试日仪表</v>
      </c>
      <c r="L2968" s="6">
        <f t="shared" si="186"/>
        <v>0.1</v>
      </c>
      <c r="M2968" s="5">
        <f t="shared" si="187"/>
        <v>0</v>
      </c>
      <c r="N2968" s="5" t="s">
        <v>12246</v>
      </c>
      <c r="O2968" s="5" t="s">
        <v>12247</v>
      </c>
      <c r="P2968" s="5" t="s">
        <v>12248</v>
      </c>
    </row>
    <row r="2969" ht="19" customHeight="1" spans="1:16">
      <c r="A2969" s="5">
        <v>119</v>
      </c>
      <c r="B2969" s="5" t="s">
        <v>370</v>
      </c>
      <c r="C2969" s="5" t="s">
        <v>52</v>
      </c>
      <c r="D2969" s="8" t="s">
        <v>333</v>
      </c>
      <c r="E2969" s="6">
        <v>67.3</v>
      </c>
      <c r="F2969" s="6">
        <v>0</v>
      </c>
      <c r="G2969" s="6"/>
      <c r="H2969" s="5" t="s">
        <v>120</v>
      </c>
      <c r="I2969" s="6">
        <f t="shared" si="184"/>
        <v>67.3</v>
      </c>
      <c r="J2969" s="5" t="str">
        <f>IF(H2969="否","不适用",IF(AND(ISNUMBER(E2969),ISNUMBER(F2969)),IF(I2969&gt;规则与名单!$B$2,"是","否"),"未判定"))</f>
        <v>不适用</v>
      </c>
      <c r="K2969" s="5" t="str">
        <f t="shared" si="185"/>
        <v>非测试日仪表</v>
      </c>
      <c r="L2969" s="6">
        <f t="shared" si="186"/>
        <v>67.3</v>
      </c>
      <c r="M2969" s="5">
        <f t="shared" si="187"/>
        <v>0</v>
      </c>
      <c r="N2969" s="5" t="s">
        <v>12249</v>
      </c>
      <c r="O2969" s="5" t="s">
        <v>12250</v>
      </c>
      <c r="P2969" s="5" t="s">
        <v>12251</v>
      </c>
    </row>
    <row r="2970" ht="19" customHeight="1" spans="1:16">
      <c r="A2970" s="5">
        <v>119</v>
      </c>
      <c r="B2970" s="5" t="s">
        <v>370</v>
      </c>
      <c r="C2970" s="5" t="s">
        <v>52</v>
      </c>
      <c r="D2970" s="8" t="s">
        <v>175</v>
      </c>
      <c r="E2970" s="6">
        <v>170.3</v>
      </c>
      <c r="F2970" s="6">
        <v>0</v>
      </c>
      <c r="G2970" s="6"/>
      <c r="H2970" s="5" t="s">
        <v>120</v>
      </c>
      <c r="I2970" s="6">
        <f t="shared" si="184"/>
        <v>170.3</v>
      </c>
      <c r="J2970" s="5" t="str">
        <f>IF(H2970="否","不适用",IF(AND(ISNUMBER(E2970),ISNUMBER(F2970)),IF(I2970&gt;规则与名单!$B$2,"是","否"),"未判定"))</f>
        <v>不适用</v>
      </c>
      <c r="K2970" s="5" t="str">
        <f t="shared" si="185"/>
        <v>非测试日仪表</v>
      </c>
      <c r="L2970" s="6">
        <f t="shared" si="186"/>
        <v>170.3</v>
      </c>
      <c r="M2970" s="5">
        <f t="shared" si="187"/>
        <v>0</v>
      </c>
      <c r="N2970" s="5" t="s">
        <v>12252</v>
      </c>
      <c r="O2970" s="5" t="s">
        <v>12253</v>
      </c>
      <c r="P2970" s="5" t="s">
        <v>12254</v>
      </c>
    </row>
    <row r="2971" ht="19" customHeight="1" spans="1:16">
      <c r="A2971" s="5">
        <v>119</v>
      </c>
      <c r="B2971" s="5" t="s">
        <v>370</v>
      </c>
      <c r="C2971" s="5" t="s">
        <v>52</v>
      </c>
      <c r="D2971" s="8" t="s">
        <v>3402</v>
      </c>
      <c r="E2971" s="6">
        <v>56.2</v>
      </c>
      <c r="F2971" s="6">
        <v>0</v>
      </c>
      <c r="G2971" s="6"/>
      <c r="H2971" s="5" t="s">
        <v>120</v>
      </c>
      <c r="I2971" s="6">
        <f t="shared" si="184"/>
        <v>56.2</v>
      </c>
      <c r="J2971" s="5" t="str">
        <f>IF(H2971="否","不适用",IF(AND(ISNUMBER(E2971),ISNUMBER(F2971)),IF(I2971&gt;规则与名单!$B$2,"是","否"),"未判定"))</f>
        <v>不适用</v>
      </c>
      <c r="K2971" s="5" t="str">
        <f t="shared" si="185"/>
        <v>非测试日仪表</v>
      </c>
      <c r="L2971" s="6">
        <f t="shared" si="186"/>
        <v>56.2</v>
      </c>
      <c r="M2971" s="5">
        <f t="shared" si="187"/>
        <v>0</v>
      </c>
      <c r="N2971" s="5" t="s">
        <v>12255</v>
      </c>
      <c r="O2971" s="5" t="s">
        <v>12256</v>
      </c>
      <c r="P2971" s="5" t="s">
        <v>12257</v>
      </c>
    </row>
    <row r="2972" ht="19" customHeight="1" spans="1:16">
      <c r="A2972" s="5">
        <v>119</v>
      </c>
      <c r="B2972" s="5" t="s">
        <v>370</v>
      </c>
      <c r="C2972" s="5" t="s">
        <v>52</v>
      </c>
      <c r="D2972" s="8" t="s">
        <v>487</v>
      </c>
      <c r="E2972" s="6">
        <v>51.1</v>
      </c>
      <c r="F2972" s="6">
        <v>0</v>
      </c>
      <c r="G2972" s="6"/>
      <c r="H2972" s="5" t="s">
        <v>120</v>
      </c>
      <c r="I2972" s="6">
        <f t="shared" si="184"/>
        <v>51.1</v>
      </c>
      <c r="J2972" s="5" t="str">
        <f>IF(H2972="否","不适用",IF(AND(ISNUMBER(E2972),ISNUMBER(F2972)),IF(I2972&gt;规则与名单!$B$2,"是","否"),"未判定"))</f>
        <v>不适用</v>
      </c>
      <c r="K2972" s="5" t="str">
        <f t="shared" si="185"/>
        <v>非测试日仪表</v>
      </c>
      <c r="L2972" s="6">
        <f t="shared" si="186"/>
        <v>51.1</v>
      </c>
      <c r="M2972" s="5">
        <f t="shared" si="187"/>
        <v>0</v>
      </c>
      <c r="N2972" s="5" t="s">
        <v>12258</v>
      </c>
      <c r="O2972" s="5" t="s">
        <v>12259</v>
      </c>
      <c r="P2972" s="5" t="s">
        <v>12260</v>
      </c>
    </row>
    <row r="2973" ht="19" customHeight="1" spans="1:16">
      <c r="A2973" s="5">
        <v>119</v>
      </c>
      <c r="B2973" s="5" t="s">
        <v>370</v>
      </c>
      <c r="C2973" s="5" t="s">
        <v>52</v>
      </c>
      <c r="D2973" s="8" t="s">
        <v>121</v>
      </c>
      <c r="E2973" s="6">
        <v>166</v>
      </c>
      <c r="F2973" s="6">
        <v>0</v>
      </c>
      <c r="G2973" s="6"/>
      <c r="H2973" s="5" t="s">
        <v>120</v>
      </c>
      <c r="I2973" s="6">
        <f t="shared" si="184"/>
        <v>166</v>
      </c>
      <c r="J2973" s="5" t="str">
        <f>IF(H2973="否","不适用",IF(AND(ISNUMBER(E2973),ISNUMBER(F2973)),IF(I2973&gt;规则与名单!$B$2,"是","否"),"未判定"))</f>
        <v>不适用</v>
      </c>
      <c r="K2973" s="5" t="str">
        <f t="shared" si="185"/>
        <v>非测试日仪表</v>
      </c>
      <c r="L2973" s="6">
        <f t="shared" si="186"/>
        <v>166</v>
      </c>
      <c r="M2973" s="5">
        <f t="shared" si="187"/>
        <v>0</v>
      </c>
      <c r="N2973" s="5" t="s">
        <v>12261</v>
      </c>
      <c r="O2973" s="5" t="s">
        <v>12262</v>
      </c>
      <c r="P2973" s="5" t="s">
        <v>12263</v>
      </c>
    </row>
    <row r="2974" ht="19" customHeight="1" spans="1:16">
      <c r="A2974" s="5">
        <v>119</v>
      </c>
      <c r="B2974" s="5" t="s">
        <v>370</v>
      </c>
      <c r="C2974" s="5" t="s">
        <v>52</v>
      </c>
      <c r="D2974" s="8" t="s">
        <v>170</v>
      </c>
      <c r="E2974" s="6">
        <v>27.4</v>
      </c>
      <c r="F2974" s="6">
        <v>0</v>
      </c>
      <c r="G2974" s="6"/>
      <c r="H2974" s="5" t="s">
        <v>120</v>
      </c>
      <c r="I2974" s="6">
        <f t="shared" si="184"/>
        <v>27.4</v>
      </c>
      <c r="J2974" s="5" t="str">
        <f>IF(H2974="否","不适用",IF(AND(ISNUMBER(E2974),ISNUMBER(F2974)),IF(I2974&gt;规则与名单!$B$2,"是","否"),"未判定"))</f>
        <v>不适用</v>
      </c>
      <c r="K2974" s="5" t="str">
        <f t="shared" si="185"/>
        <v>非测试日仪表</v>
      </c>
      <c r="L2974" s="6">
        <f t="shared" si="186"/>
        <v>27.4</v>
      </c>
      <c r="M2974" s="5">
        <f t="shared" si="187"/>
        <v>0</v>
      </c>
      <c r="N2974" s="5" t="s">
        <v>12264</v>
      </c>
      <c r="O2974" s="5" t="s">
        <v>12265</v>
      </c>
      <c r="P2974" s="5" t="s">
        <v>12266</v>
      </c>
    </row>
    <row r="2975" ht="19" customHeight="1" spans="1:16">
      <c r="A2975" s="5">
        <v>119</v>
      </c>
      <c r="B2975" s="5" t="s">
        <v>370</v>
      </c>
      <c r="C2975" s="5" t="s">
        <v>52</v>
      </c>
      <c r="D2975" s="8" t="s">
        <v>644</v>
      </c>
      <c r="E2975" s="6">
        <v>3.5</v>
      </c>
      <c r="F2975" s="6">
        <v>0</v>
      </c>
      <c r="G2975" s="6"/>
      <c r="H2975" s="5" t="s">
        <v>120</v>
      </c>
      <c r="I2975" s="6">
        <f t="shared" si="184"/>
        <v>3.5</v>
      </c>
      <c r="J2975" s="5" t="str">
        <f>IF(H2975="否","不适用",IF(AND(ISNUMBER(E2975),ISNUMBER(F2975)),IF(I2975&gt;规则与名单!$B$2,"是","否"),"未判定"))</f>
        <v>不适用</v>
      </c>
      <c r="K2975" s="5" t="str">
        <f t="shared" si="185"/>
        <v>非测试日仪表</v>
      </c>
      <c r="L2975" s="6">
        <f t="shared" si="186"/>
        <v>3.5</v>
      </c>
      <c r="M2975" s="5">
        <f t="shared" si="187"/>
        <v>0</v>
      </c>
      <c r="N2975" s="5" t="s">
        <v>12267</v>
      </c>
      <c r="O2975" s="5" t="s">
        <v>12268</v>
      </c>
      <c r="P2975" s="5" t="s">
        <v>12269</v>
      </c>
    </row>
    <row r="2976" ht="19" customHeight="1" spans="1:16">
      <c r="A2976" s="5">
        <v>119</v>
      </c>
      <c r="B2976" s="5" t="s">
        <v>370</v>
      </c>
      <c r="C2976" s="5" t="s">
        <v>52</v>
      </c>
      <c r="D2976" s="8" t="s">
        <v>3418</v>
      </c>
      <c r="E2976" s="6"/>
      <c r="F2976" s="6">
        <v>0</v>
      </c>
      <c r="G2976" s="6"/>
      <c r="H2976" s="5" t="s">
        <v>120</v>
      </c>
      <c r="I2976" s="6" t="str">
        <f t="shared" si="184"/>
        <v/>
      </c>
      <c r="J2976" s="5" t="str">
        <f>IF(H2976="否","不适用",IF(AND(ISNUMBER(E2976),ISNUMBER(F2976)),IF(I2976&gt;规则与名单!$B$2,"是","否"),"未判定"))</f>
        <v>不适用</v>
      </c>
      <c r="K2976" s="5" t="str">
        <f t="shared" si="185"/>
        <v>缺失</v>
      </c>
      <c r="L2976" s="6" t="str">
        <f t="shared" si="186"/>
        <v/>
      </c>
      <c r="M2976" s="5">
        <f t="shared" si="187"/>
        <v>1</v>
      </c>
      <c r="N2976" s="5" t="s">
        <v>12270</v>
      </c>
      <c r="O2976" s="5" t="s">
        <v>12271</v>
      </c>
      <c r="P2976" s="5" t="s">
        <v>12272</v>
      </c>
    </row>
    <row r="2977" ht="19" customHeight="1" spans="1:16">
      <c r="A2977" s="5">
        <v>119</v>
      </c>
      <c r="B2977" s="5" t="s">
        <v>370</v>
      </c>
      <c r="C2977" s="5" t="s">
        <v>52</v>
      </c>
      <c r="D2977" s="8" t="s">
        <v>3422</v>
      </c>
      <c r="E2977" s="6">
        <v>48</v>
      </c>
      <c r="F2977" s="6">
        <v>0</v>
      </c>
      <c r="G2977" s="6"/>
      <c r="H2977" s="5" t="s">
        <v>120</v>
      </c>
      <c r="I2977" s="6">
        <f t="shared" si="184"/>
        <v>48</v>
      </c>
      <c r="J2977" s="5" t="str">
        <f>IF(H2977="否","不适用",IF(AND(ISNUMBER(E2977),ISNUMBER(F2977)),IF(I2977&gt;规则与名单!$B$2,"是","否"),"未判定"))</f>
        <v>不适用</v>
      </c>
      <c r="K2977" s="5" t="str">
        <f t="shared" si="185"/>
        <v>非测试日仪表</v>
      </c>
      <c r="L2977" s="6">
        <f t="shared" si="186"/>
        <v>48</v>
      </c>
      <c r="M2977" s="5">
        <f t="shared" si="187"/>
        <v>0</v>
      </c>
      <c r="N2977" s="5" t="s">
        <v>12273</v>
      </c>
      <c r="O2977" s="5" t="s">
        <v>12274</v>
      </c>
      <c r="P2977" s="5" t="s">
        <v>12275</v>
      </c>
    </row>
    <row r="2978" ht="19" customHeight="1" spans="1:16">
      <c r="A2978" s="5">
        <v>119</v>
      </c>
      <c r="B2978" s="5" t="s">
        <v>370</v>
      </c>
      <c r="C2978" s="5" t="s">
        <v>52</v>
      </c>
      <c r="D2978" s="8" t="s">
        <v>336</v>
      </c>
      <c r="E2978" s="6">
        <v>22.7</v>
      </c>
      <c r="F2978" s="6">
        <v>0</v>
      </c>
      <c r="G2978" s="6"/>
      <c r="H2978" s="5" t="s">
        <v>120</v>
      </c>
      <c r="I2978" s="6">
        <f t="shared" si="184"/>
        <v>22.7</v>
      </c>
      <c r="J2978" s="5" t="str">
        <f>IF(H2978="否","不适用",IF(AND(ISNUMBER(E2978),ISNUMBER(F2978)),IF(I2978&gt;规则与名单!$B$2,"是","否"),"未判定"))</f>
        <v>不适用</v>
      </c>
      <c r="K2978" s="5" t="str">
        <f t="shared" si="185"/>
        <v>非测试日仪表</v>
      </c>
      <c r="L2978" s="6">
        <f t="shared" si="186"/>
        <v>22.7</v>
      </c>
      <c r="M2978" s="5">
        <f t="shared" si="187"/>
        <v>0</v>
      </c>
      <c r="N2978" s="5" t="s">
        <v>12276</v>
      </c>
      <c r="O2978" s="5" t="s">
        <v>12277</v>
      </c>
      <c r="P2978" s="5" t="s">
        <v>12278</v>
      </c>
    </row>
    <row r="2979" ht="19" customHeight="1" spans="1:16">
      <c r="A2979" s="5">
        <v>119</v>
      </c>
      <c r="B2979" s="5" t="s">
        <v>370</v>
      </c>
      <c r="C2979" s="5" t="s">
        <v>52</v>
      </c>
      <c r="D2979" s="8" t="s">
        <v>653</v>
      </c>
      <c r="E2979" s="6">
        <v>40.2</v>
      </c>
      <c r="F2979" s="6">
        <v>0</v>
      </c>
      <c r="G2979" s="6"/>
      <c r="H2979" s="5" t="s">
        <v>120</v>
      </c>
      <c r="I2979" s="6">
        <f t="shared" si="184"/>
        <v>40.2</v>
      </c>
      <c r="J2979" s="5" t="str">
        <f>IF(H2979="否","不适用",IF(AND(ISNUMBER(E2979),ISNUMBER(F2979)),IF(I2979&gt;规则与名单!$B$2,"是","否"),"未判定"))</f>
        <v>不适用</v>
      </c>
      <c r="K2979" s="5" t="str">
        <f t="shared" si="185"/>
        <v>非测试日仪表</v>
      </c>
      <c r="L2979" s="6">
        <f t="shared" si="186"/>
        <v>40.2</v>
      </c>
      <c r="M2979" s="5">
        <f t="shared" si="187"/>
        <v>0</v>
      </c>
      <c r="N2979" s="5" t="s">
        <v>12279</v>
      </c>
      <c r="O2979" s="5" t="s">
        <v>12280</v>
      </c>
      <c r="P2979" s="5" t="s">
        <v>12281</v>
      </c>
    </row>
    <row r="2980" ht="19" customHeight="1" spans="1:16">
      <c r="A2980" s="5">
        <v>119</v>
      </c>
      <c r="B2980" s="5" t="s">
        <v>370</v>
      </c>
      <c r="C2980" s="5" t="s">
        <v>52</v>
      </c>
      <c r="D2980" s="8" t="s">
        <v>140</v>
      </c>
      <c r="E2980" s="6">
        <v>50</v>
      </c>
      <c r="F2980" s="6">
        <v>0</v>
      </c>
      <c r="G2980" s="6"/>
      <c r="H2980" s="5" t="s">
        <v>120</v>
      </c>
      <c r="I2980" s="6">
        <f t="shared" si="184"/>
        <v>50</v>
      </c>
      <c r="J2980" s="5" t="str">
        <f>IF(H2980="否","不适用",IF(AND(ISNUMBER(E2980),ISNUMBER(F2980)),IF(I2980&gt;规则与名单!$B$2,"是","否"),"未判定"))</f>
        <v>不适用</v>
      </c>
      <c r="K2980" s="5" t="str">
        <f t="shared" si="185"/>
        <v>非测试日仪表</v>
      </c>
      <c r="L2980" s="6">
        <f t="shared" si="186"/>
        <v>50</v>
      </c>
      <c r="M2980" s="5">
        <f t="shared" si="187"/>
        <v>0</v>
      </c>
      <c r="N2980" s="5" t="s">
        <v>12282</v>
      </c>
      <c r="O2980" s="5" t="s">
        <v>12283</v>
      </c>
      <c r="P2980" s="5" t="s">
        <v>12284</v>
      </c>
    </row>
    <row r="2981" ht="19" customHeight="1" spans="1:16">
      <c r="A2981" s="5">
        <v>119</v>
      </c>
      <c r="B2981" s="5" t="s">
        <v>370</v>
      </c>
      <c r="C2981" s="5" t="s">
        <v>52</v>
      </c>
      <c r="D2981" s="8" t="s">
        <v>115</v>
      </c>
      <c r="E2981" s="6">
        <v>65.1</v>
      </c>
      <c r="F2981" s="6">
        <v>0</v>
      </c>
      <c r="G2981" s="6"/>
      <c r="H2981" s="5" t="s">
        <v>120</v>
      </c>
      <c r="I2981" s="6">
        <f t="shared" si="184"/>
        <v>65.1</v>
      </c>
      <c r="J2981" s="5" t="str">
        <f>IF(H2981="否","不适用",IF(AND(ISNUMBER(E2981),ISNUMBER(F2981)),IF(I2981&gt;规则与名单!$B$2,"是","否"),"未判定"))</f>
        <v>不适用</v>
      </c>
      <c r="K2981" s="5" t="str">
        <f t="shared" si="185"/>
        <v>非测试日仪表</v>
      </c>
      <c r="L2981" s="6">
        <f t="shared" si="186"/>
        <v>65.1</v>
      </c>
      <c r="M2981" s="5">
        <f t="shared" si="187"/>
        <v>0</v>
      </c>
      <c r="N2981" s="5" t="s">
        <v>12285</v>
      </c>
      <c r="O2981" s="5" t="s">
        <v>12286</v>
      </c>
      <c r="P2981" s="5" t="s">
        <v>12287</v>
      </c>
    </row>
    <row r="2982" ht="19" customHeight="1" spans="1:16">
      <c r="A2982" s="5">
        <v>120</v>
      </c>
      <c r="B2982" s="5" t="s">
        <v>372</v>
      </c>
      <c r="C2982" s="5" t="s">
        <v>52</v>
      </c>
      <c r="D2982" s="8" t="s">
        <v>114</v>
      </c>
      <c r="E2982" s="6">
        <v>53.5</v>
      </c>
      <c r="F2982" s="6">
        <v>49.8</v>
      </c>
      <c r="G2982" s="6"/>
      <c r="H2982" s="5" t="s">
        <v>120</v>
      </c>
      <c r="I2982" s="6">
        <f t="shared" si="184"/>
        <v>3.7</v>
      </c>
      <c r="J2982" s="5" t="str">
        <f>IF(H2982="否","不适用",IF(AND(ISNUMBER(E2982),ISNUMBER(F2982)),IF(I2982&gt;规则与名单!$B$2,"是","否"),"未判定"))</f>
        <v>不适用</v>
      </c>
      <c r="K2982" s="5" t="str">
        <f t="shared" si="185"/>
        <v>非测试日仪表</v>
      </c>
      <c r="L2982" s="6">
        <f t="shared" si="186"/>
        <v>53.5</v>
      </c>
      <c r="M2982" s="5">
        <f t="shared" si="187"/>
        <v>0</v>
      </c>
      <c r="N2982" s="5" t="s">
        <v>12288</v>
      </c>
      <c r="O2982" s="5" t="s">
        <v>12289</v>
      </c>
      <c r="P2982" s="5" t="s">
        <v>12290</v>
      </c>
    </row>
    <row r="2983" ht="19" customHeight="1" spans="1:16">
      <c r="A2983" s="5">
        <v>120</v>
      </c>
      <c r="B2983" s="5" t="s">
        <v>372</v>
      </c>
      <c r="C2983" s="5" t="s">
        <v>52</v>
      </c>
      <c r="D2983" s="8" t="s">
        <v>605</v>
      </c>
      <c r="E2983" s="6">
        <v>38.9</v>
      </c>
      <c r="F2983" s="6">
        <v>33.7</v>
      </c>
      <c r="G2983" s="6"/>
      <c r="H2983" s="5" t="s">
        <v>120</v>
      </c>
      <c r="I2983" s="6">
        <f t="shared" si="184"/>
        <v>5.2</v>
      </c>
      <c r="J2983" s="5" t="str">
        <f>IF(H2983="否","不适用",IF(AND(ISNUMBER(E2983),ISNUMBER(F2983)),IF(I2983&gt;规则与名单!$B$2,"是","否"),"未判定"))</f>
        <v>不适用</v>
      </c>
      <c r="K2983" s="5" t="str">
        <f t="shared" si="185"/>
        <v>非测试日仪表</v>
      </c>
      <c r="L2983" s="6">
        <f t="shared" si="186"/>
        <v>38.9</v>
      </c>
      <c r="M2983" s="5">
        <f t="shared" si="187"/>
        <v>0</v>
      </c>
      <c r="N2983" s="5" t="s">
        <v>12291</v>
      </c>
      <c r="O2983" s="5" t="s">
        <v>12292</v>
      </c>
      <c r="P2983" s="5" t="s">
        <v>12293</v>
      </c>
    </row>
    <row r="2984" ht="19" customHeight="1" spans="1:16">
      <c r="A2984" s="5">
        <v>120</v>
      </c>
      <c r="B2984" s="5" t="s">
        <v>372</v>
      </c>
      <c r="C2984" s="5" t="s">
        <v>52</v>
      </c>
      <c r="D2984" s="8" t="s">
        <v>186</v>
      </c>
      <c r="E2984" s="6">
        <v>38.8</v>
      </c>
      <c r="F2984" s="6">
        <v>30.6</v>
      </c>
      <c r="G2984" s="6"/>
      <c r="H2984" s="5" t="s">
        <v>120</v>
      </c>
      <c r="I2984" s="6">
        <f t="shared" si="184"/>
        <v>8.2</v>
      </c>
      <c r="J2984" s="5" t="str">
        <f>IF(H2984="否","不适用",IF(AND(ISNUMBER(E2984),ISNUMBER(F2984)),IF(I2984&gt;规则与名单!$B$2,"是","否"),"未判定"))</f>
        <v>不适用</v>
      </c>
      <c r="K2984" s="5" t="str">
        <f t="shared" si="185"/>
        <v>非测试日仪表</v>
      </c>
      <c r="L2984" s="6">
        <f t="shared" si="186"/>
        <v>38.8</v>
      </c>
      <c r="M2984" s="5">
        <f t="shared" si="187"/>
        <v>0</v>
      </c>
      <c r="N2984" s="5" t="s">
        <v>12294</v>
      </c>
      <c r="O2984" s="5" t="s">
        <v>12295</v>
      </c>
      <c r="P2984" s="5" t="s">
        <v>12296</v>
      </c>
    </row>
    <row r="2985" ht="19" customHeight="1" spans="1:16">
      <c r="A2985" s="5">
        <v>120</v>
      </c>
      <c r="B2985" s="5" t="s">
        <v>372</v>
      </c>
      <c r="C2985" s="5" t="s">
        <v>52</v>
      </c>
      <c r="D2985" s="8" t="s">
        <v>165</v>
      </c>
      <c r="E2985" s="6">
        <v>35.3</v>
      </c>
      <c r="F2985" s="6">
        <v>30.7</v>
      </c>
      <c r="G2985" s="6"/>
      <c r="H2985" s="5" t="s">
        <v>120</v>
      </c>
      <c r="I2985" s="6">
        <f t="shared" si="184"/>
        <v>4.6</v>
      </c>
      <c r="J2985" s="5" t="str">
        <f>IF(H2985="否","不适用",IF(AND(ISNUMBER(E2985),ISNUMBER(F2985)),IF(I2985&gt;规则与名单!$B$2,"是","否"),"未判定"))</f>
        <v>不适用</v>
      </c>
      <c r="K2985" s="5" t="str">
        <f t="shared" si="185"/>
        <v>非测试日仪表</v>
      </c>
      <c r="L2985" s="6">
        <f t="shared" si="186"/>
        <v>35.3</v>
      </c>
      <c r="M2985" s="5">
        <f t="shared" si="187"/>
        <v>0</v>
      </c>
      <c r="N2985" s="5" t="s">
        <v>12297</v>
      </c>
      <c r="O2985" s="5" t="s">
        <v>12298</v>
      </c>
      <c r="P2985" s="5" t="s">
        <v>12299</v>
      </c>
    </row>
    <row r="2986" ht="19" customHeight="1" spans="1:16">
      <c r="A2986" s="5">
        <v>120</v>
      </c>
      <c r="B2986" s="5" t="s">
        <v>372</v>
      </c>
      <c r="C2986" s="5" t="s">
        <v>52</v>
      </c>
      <c r="D2986" s="8" t="s">
        <v>151</v>
      </c>
      <c r="E2986" s="6">
        <v>50.3</v>
      </c>
      <c r="F2986" s="6">
        <v>47.1</v>
      </c>
      <c r="G2986" s="6"/>
      <c r="H2986" s="5" t="s">
        <v>120</v>
      </c>
      <c r="I2986" s="6">
        <f t="shared" si="184"/>
        <v>3.2</v>
      </c>
      <c r="J2986" s="5" t="str">
        <f>IF(H2986="否","不适用",IF(AND(ISNUMBER(E2986),ISNUMBER(F2986)),IF(I2986&gt;规则与名单!$B$2,"是","否"),"未判定"))</f>
        <v>不适用</v>
      </c>
      <c r="K2986" s="5" t="str">
        <f t="shared" si="185"/>
        <v>非测试日仪表</v>
      </c>
      <c r="L2986" s="6">
        <f t="shared" si="186"/>
        <v>50.3</v>
      </c>
      <c r="M2986" s="5">
        <f t="shared" si="187"/>
        <v>0</v>
      </c>
      <c r="N2986" s="5" t="s">
        <v>12300</v>
      </c>
      <c r="O2986" s="5" t="s">
        <v>12301</v>
      </c>
      <c r="P2986" s="5" t="s">
        <v>12302</v>
      </c>
    </row>
    <row r="2987" ht="19" customHeight="1" spans="1:16">
      <c r="A2987" s="5">
        <v>120</v>
      </c>
      <c r="B2987" s="5" t="s">
        <v>372</v>
      </c>
      <c r="C2987" s="5" t="s">
        <v>52</v>
      </c>
      <c r="D2987" s="8" t="s">
        <v>3358</v>
      </c>
      <c r="E2987" s="6">
        <v>39.5</v>
      </c>
      <c r="F2987" s="6">
        <v>35</v>
      </c>
      <c r="G2987" s="6"/>
      <c r="H2987" s="5" t="s">
        <v>120</v>
      </c>
      <c r="I2987" s="6">
        <f t="shared" si="184"/>
        <v>4.5</v>
      </c>
      <c r="J2987" s="5" t="str">
        <f>IF(H2987="否","不适用",IF(AND(ISNUMBER(E2987),ISNUMBER(F2987)),IF(I2987&gt;规则与名单!$B$2,"是","否"),"未判定"))</f>
        <v>不适用</v>
      </c>
      <c r="K2987" s="5" t="str">
        <f t="shared" si="185"/>
        <v>非测试日仪表</v>
      </c>
      <c r="L2987" s="6">
        <f t="shared" si="186"/>
        <v>39.5</v>
      </c>
      <c r="M2987" s="5">
        <f t="shared" si="187"/>
        <v>0</v>
      </c>
      <c r="N2987" s="5" t="s">
        <v>12303</v>
      </c>
      <c r="O2987" s="5" t="s">
        <v>12304</v>
      </c>
      <c r="P2987" s="5" t="s">
        <v>12305</v>
      </c>
    </row>
    <row r="2988" ht="19" customHeight="1" spans="1:16">
      <c r="A2988" s="5">
        <v>120</v>
      </c>
      <c r="B2988" s="5" t="s">
        <v>372</v>
      </c>
      <c r="C2988" s="5" t="s">
        <v>52</v>
      </c>
      <c r="D2988" s="8" t="s">
        <v>272</v>
      </c>
      <c r="E2988" s="6">
        <v>37.5</v>
      </c>
      <c r="F2988" s="6">
        <v>30</v>
      </c>
      <c r="G2988" s="6"/>
      <c r="H2988" s="5" t="s">
        <v>120</v>
      </c>
      <c r="I2988" s="6">
        <f t="shared" si="184"/>
        <v>7.5</v>
      </c>
      <c r="J2988" s="5" t="str">
        <f>IF(H2988="否","不适用",IF(AND(ISNUMBER(E2988),ISNUMBER(F2988)),IF(I2988&gt;规则与名单!$B$2,"是","否"),"未判定"))</f>
        <v>不适用</v>
      </c>
      <c r="K2988" s="5" t="str">
        <f t="shared" si="185"/>
        <v>非测试日仪表</v>
      </c>
      <c r="L2988" s="6">
        <f t="shared" si="186"/>
        <v>37.5</v>
      </c>
      <c r="M2988" s="5">
        <f t="shared" si="187"/>
        <v>0</v>
      </c>
      <c r="N2988" s="5" t="s">
        <v>12306</v>
      </c>
      <c r="O2988" s="5" t="s">
        <v>12307</v>
      </c>
      <c r="P2988" s="5" t="s">
        <v>12308</v>
      </c>
    </row>
    <row r="2989" ht="19" customHeight="1" spans="1:16">
      <c r="A2989" s="5">
        <v>120</v>
      </c>
      <c r="B2989" s="5" t="s">
        <v>372</v>
      </c>
      <c r="C2989" s="5" t="s">
        <v>52</v>
      </c>
      <c r="D2989" s="8" t="s">
        <v>506</v>
      </c>
      <c r="E2989" s="6">
        <v>40</v>
      </c>
      <c r="F2989" s="6">
        <v>34.1</v>
      </c>
      <c r="G2989" s="6"/>
      <c r="H2989" s="5" t="s">
        <v>120</v>
      </c>
      <c r="I2989" s="6">
        <f t="shared" si="184"/>
        <v>5.9</v>
      </c>
      <c r="J2989" s="5" t="str">
        <f>IF(H2989="否","不适用",IF(AND(ISNUMBER(E2989),ISNUMBER(F2989)),IF(I2989&gt;规则与名单!$B$2,"是","否"),"未判定"))</f>
        <v>不适用</v>
      </c>
      <c r="K2989" s="5" t="str">
        <f t="shared" si="185"/>
        <v>非测试日仪表</v>
      </c>
      <c r="L2989" s="6">
        <f t="shared" si="186"/>
        <v>40</v>
      </c>
      <c r="M2989" s="5">
        <f t="shared" si="187"/>
        <v>0</v>
      </c>
      <c r="N2989" s="5" t="s">
        <v>12309</v>
      </c>
      <c r="O2989" s="5" t="s">
        <v>12310</v>
      </c>
      <c r="P2989" s="5" t="s">
        <v>12311</v>
      </c>
    </row>
    <row r="2990" ht="19" customHeight="1" spans="1:16">
      <c r="A2990" s="5">
        <v>120</v>
      </c>
      <c r="B2990" s="5" t="s">
        <v>372</v>
      </c>
      <c r="C2990" s="5" t="s">
        <v>52</v>
      </c>
      <c r="D2990" s="8" t="s">
        <v>673</v>
      </c>
      <c r="E2990" s="6">
        <v>50.8</v>
      </c>
      <c r="F2990" s="6">
        <v>46.2</v>
      </c>
      <c r="G2990" s="6"/>
      <c r="H2990" s="5" t="s">
        <v>120</v>
      </c>
      <c r="I2990" s="6">
        <f t="shared" si="184"/>
        <v>4.59999999999999</v>
      </c>
      <c r="J2990" s="5" t="str">
        <f>IF(H2990="否","不适用",IF(AND(ISNUMBER(E2990),ISNUMBER(F2990)),IF(I2990&gt;规则与名单!$B$2,"是","否"),"未判定"))</f>
        <v>不适用</v>
      </c>
      <c r="K2990" s="5" t="str">
        <f t="shared" si="185"/>
        <v>非测试日仪表</v>
      </c>
      <c r="L2990" s="6">
        <f t="shared" si="186"/>
        <v>50.8</v>
      </c>
      <c r="M2990" s="5">
        <f t="shared" si="187"/>
        <v>0</v>
      </c>
      <c r="N2990" s="5" t="s">
        <v>12312</v>
      </c>
      <c r="O2990" s="5" t="s">
        <v>12313</v>
      </c>
      <c r="P2990" s="5" t="s">
        <v>12314</v>
      </c>
    </row>
    <row r="2991" ht="19" customHeight="1" spans="1:16">
      <c r="A2991" s="5">
        <v>120</v>
      </c>
      <c r="B2991" s="5" t="s">
        <v>372</v>
      </c>
      <c r="C2991" s="5" t="s">
        <v>52</v>
      </c>
      <c r="D2991" s="8" t="s">
        <v>183</v>
      </c>
      <c r="E2991" s="6">
        <v>38.8</v>
      </c>
      <c r="F2991" s="6">
        <v>34.5</v>
      </c>
      <c r="G2991" s="6"/>
      <c r="H2991" s="5" t="s">
        <v>120</v>
      </c>
      <c r="I2991" s="6">
        <f t="shared" si="184"/>
        <v>4.3</v>
      </c>
      <c r="J2991" s="5" t="str">
        <f>IF(H2991="否","不适用",IF(AND(ISNUMBER(E2991),ISNUMBER(F2991)),IF(I2991&gt;规则与名单!$B$2,"是","否"),"未判定"))</f>
        <v>不适用</v>
      </c>
      <c r="K2991" s="5" t="str">
        <f t="shared" si="185"/>
        <v>非测试日仪表</v>
      </c>
      <c r="L2991" s="6">
        <f t="shared" si="186"/>
        <v>38.8</v>
      </c>
      <c r="M2991" s="5">
        <f t="shared" si="187"/>
        <v>0</v>
      </c>
      <c r="N2991" s="5" t="s">
        <v>12315</v>
      </c>
      <c r="O2991" s="5" t="s">
        <v>12316</v>
      </c>
      <c r="P2991" s="5" t="s">
        <v>12317</v>
      </c>
    </row>
    <row r="2992" ht="19" customHeight="1" spans="1:16">
      <c r="A2992" s="5">
        <v>120</v>
      </c>
      <c r="B2992" s="5" t="s">
        <v>372</v>
      </c>
      <c r="C2992" s="5" t="s">
        <v>52</v>
      </c>
      <c r="D2992" s="8" t="s">
        <v>431</v>
      </c>
      <c r="E2992" s="6">
        <v>24.1</v>
      </c>
      <c r="F2992" s="6">
        <v>30.6</v>
      </c>
      <c r="G2992" s="6"/>
      <c r="H2992" s="5" t="s">
        <v>120</v>
      </c>
      <c r="I2992" s="6">
        <f t="shared" si="184"/>
        <v>-6.5</v>
      </c>
      <c r="J2992" s="5" t="str">
        <f>IF(H2992="否","不适用",IF(AND(ISNUMBER(E2992),ISNUMBER(F2992)),IF(I2992&gt;规则与名单!$B$2,"是","否"),"未判定"))</f>
        <v>不适用</v>
      </c>
      <c r="K2992" s="5" t="str">
        <f t="shared" si="185"/>
        <v>非测试日仪表</v>
      </c>
      <c r="L2992" s="6">
        <f t="shared" si="186"/>
        <v>24.1</v>
      </c>
      <c r="M2992" s="5">
        <f t="shared" si="187"/>
        <v>0</v>
      </c>
      <c r="N2992" s="5" t="s">
        <v>12318</v>
      </c>
      <c r="O2992" s="5" t="s">
        <v>12319</v>
      </c>
      <c r="P2992" s="5" t="s">
        <v>12320</v>
      </c>
    </row>
    <row r="2993" ht="19" customHeight="1" spans="1:16">
      <c r="A2993" s="5">
        <v>120</v>
      </c>
      <c r="B2993" s="5" t="s">
        <v>372</v>
      </c>
      <c r="C2993" s="5" t="s">
        <v>52</v>
      </c>
      <c r="D2993" s="8" t="s">
        <v>3377</v>
      </c>
      <c r="E2993" s="6">
        <v>51.5</v>
      </c>
      <c r="F2993" s="6">
        <v>44.5</v>
      </c>
      <c r="G2993" s="6"/>
      <c r="H2993" s="5" t="s">
        <v>120</v>
      </c>
      <c r="I2993" s="6">
        <f t="shared" si="184"/>
        <v>7</v>
      </c>
      <c r="J2993" s="5" t="str">
        <f>IF(H2993="否","不适用",IF(AND(ISNUMBER(E2993),ISNUMBER(F2993)),IF(I2993&gt;规则与名单!$B$2,"是","否"),"未判定"))</f>
        <v>不适用</v>
      </c>
      <c r="K2993" s="5" t="str">
        <f t="shared" si="185"/>
        <v>非测试日仪表</v>
      </c>
      <c r="L2993" s="6">
        <f t="shared" si="186"/>
        <v>51.5</v>
      </c>
      <c r="M2993" s="5">
        <f t="shared" si="187"/>
        <v>0</v>
      </c>
      <c r="N2993" s="5" t="s">
        <v>12321</v>
      </c>
      <c r="O2993" s="5" t="s">
        <v>12322</v>
      </c>
      <c r="P2993" s="5" t="s">
        <v>12323</v>
      </c>
    </row>
    <row r="2994" ht="19" customHeight="1" spans="1:16">
      <c r="A2994" s="5">
        <v>120</v>
      </c>
      <c r="B2994" s="5" t="s">
        <v>372</v>
      </c>
      <c r="C2994" s="5" t="s">
        <v>52</v>
      </c>
      <c r="D2994" s="8" t="s">
        <v>407</v>
      </c>
      <c r="E2994" s="6">
        <v>40.1</v>
      </c>
      <c r="F2994" s="6">
        <v>35.3</v>
      </c>
      <c r="G2994" s="6"/>
      <c r="H2994" s="5" t="s">
        <v>120</v>
      </c>
      <c r="I2994" s="6">
        <f t="shared" si="184"/>
        <v>4.8</v>
      </c>
      <c r="J2994" s="5" t="str">
        <f>IF(H2994="否","不适用",IF(AND(ISNUMBER(E2994),ISNUMBER(F2994)),IF(I2994&gt;规则与名单!$B$2,"是","否"),"未判定"))</f>
        <v>不适用</v>
      </c>
      <c r="K2994" s="5" t="str">
        <f t="shared" si="185"/>
        <v>非测试日仪表</v>
      </c>
      <c r="L2994" s="6">
        <f t="shared" si="186"/>
        <v>40.1</v>
      </c>
      <c r="M2994" s="5">
        <f t="shared" si="187"/>
        <v>0</v>
      </c>
      <c r="N2994" s="5" t="s">
        <v>12324</v>
      </c>
      <c r="O2994" s="5" t="s">
        <v>12325</v>
      </c>
      <c r="P2994" s="5" t="s">
        <v>12326</v>
      </c>
    </row>
    <row r="2995" ht="19" customHeight="1" spans="1:16">
      <c r="A2995" s="5">
        <v>120</v>
      </c>
      <c r="B2995" s="5" t="s">
        <v>372</v>
      </c>
      <c r="C2995" s="5" t="s">
        <v>52</v>
      </c>
      <c r="D2995" s="8" t="s">
        <v>411</v>
      </c>
      <c r="E2995" s="6">
        <v>41.4</v>
      </c>
      <c r="F2995" s="6">
        <v>37.8</v>
      </c>
      <c r="G2995" s="6"/>
      <c r="H2995" s="5" t="s">
        <v>120</v>
      </c>
      <c r="I2995" s="6">
        <f t="shared" si="184"/>
        <v>3.6</v>
      </c>
      <c r="J2995" s="5" t="str">
        <f>IF(H2995="否","不适用",IF(AND(ISNUMBER(E2995),ISNUMBER(F2995)),IF(I2995&gt;规则与名单!$B$2,"是","否"),"未判定"))</f>
        <v>不适用</v>
      </c>
      <c r="K2995" s="5" t="str">
        <f t="shared" si="185"/>
        <v>非测试日仪表</v>
      </c>
      <c r="L2995" s="6">
        <f t="shared" si="186"/>
        <v>41.4</v>
      </c>
      <c r="M2995" s="5">
        <f t="shared" si="187"/>
        <v>0</v>
      </c>
      <c r="N2995" s="5" t="s">
        <v>12327</v>
      </c>
      <c r="O2995" s="5" t="s">
        <v>12328</v>
      </c>
      <c r="P2995" s="5" t="s">
        <v>12329</v>
      </c>
    </row>
    <row r="2996" ht="19" customHeight="1" spans="1:16">
      <c r="A2996" s="5">
        <v>120</v>
      </c>
      <c r="B2996" s="5" t="s">
        <v>372</v>
      </c>
      <c r="C2996" s="5" t="s">
        <v>52</v>
      </c>
      <c r="D2996" s="8" t="s">
        <v>251</v>
      </c>
      <c r="E2996" s="6">
        <v>39.7</v>
      </c>
      <c r="F2996" s="6">
        <v>35.1</v>
      </c>
      <c r="G2996" s="6"/>
      <c r="H2996" s="5" t="s">
        <v>120</v>
      </c>
      <c r="I2996" s="6">
        <f t="shared" si="184"/>
        <v>4.6</v>
      </c>
      <c r="J2996" s="5" t="str">
        <f>IF(H2996="否","不适用",IF(AND(ISNUMBER(E2996),ISNUMBER(F2996)),IF(I2996&gt;规则与名单!$B$2,"是","否"),"未判定"))</f>
        <v>不适用</v>
      </c>
      <c r="K2996" s="5" t="str">
        <f t="shared" si="185"/>
        <v>非测试日仪表</v>
      </c>
      <c r="L2996" s="6">
        <f t="shared" si="186"/>
        <v>39.7</v>
      </c>
      <c r="M2996" s="5">
        <f t="shared" si="187"/>
        <v>0</v>
      </c>
      <c r="N2996" s="5" t="s">
        <v>12330</v>
      </c>
      <c r="O2996" s="5" t="s">
        <v>12331</v>
      </c>
      <c r="P2996" s="5" t="s">
        <v>12332</v>
      </c>
    </row>
    <row r="2997" ht="19" customHeight="1" spans="1:16">
      <c r="A2997" s="5">
        <v>120</v>
      </c>
      <c r="B2997" s="5" t="s">
        <v>372</v>
      </c>
      <c r="C2997" s="5" t="s">
        <v>52</v>
      </c>
      <c r="D2997" s="8" t="s">
        <v>472</v>
      </c>
      <c r="E2997" s="6">
        <v>21.5</v>
      </c>
      <c r="F2997" s="6">
        <v>47.2</v>
      </c>
      <c r="G2997" s="6"/>
      <c r="H2997" s="5" t="s">
        <v>120</v>
      </c>
      <c r="I2997" s="6">
        <f t="shared" si="184"/>
        <v>-25.7</v>
      </c>
      <c r="J2997" s="5" t="str">
        <f>IF(H2997="否","不适用",IF(AND(ISNUMBER(E2997),ISNUMBER(F2997)),IF(I2997&gt;规则与名单!$B$2,"是","否"),"未判定"))</f>
        <v>不适用</v>
      </c>
      <c r="K2997" s="5" t="str">
        <f t="shared" si="185"/>
        <v>非测试日仪表</v>
      </c>
      <c r="L2997" s="6">
        <f t="shared" si="186"/>
        <v>21.5</v>
      </c>
      <c r="M2997" s="5">
        <f t="shared" si="187"/>
        <v>0</v>
      </c>
      <c r="N2997" s="5" t="s">
        <v>12333</v>
      </c>
      <c r="O2997" s="5" t="s">
        <v>12334</v>
      </c>
      <c r="P2997" s="5" t="s">
        <v>12335</v>
      </c>
    </row>
    <row r="2998" ht="19" customHeight="1" spans="1:16">
      <c r="A2998" s="5">
        <v>120</v>
      </c>
      <c r="B2998" s="5" t="s">
        <v>372</v>
      </c>
      <c r="C2998" s="5" t="s">
        <v>52</v>
      </c>
      <c r="D2998" s="8" t="s">
        <v>466</v>
      </c>
      <c r="E2998" s="6">
        <v>73.7</v>
      </c>
      <c r="F2998" s="6">
        <v>33.1</v>
      </c>
      <c r="G2998" s="6"/>
      <c r="H2998" s="5" t="s">
        <v>120</v>
      </c>
      <c r="I2998" s="6">
        <f t="shared" si="184"/>
        <v>40.6</v>
      </c>
      <c r="J2998" s="5" t="str">
        <f>IF(H2998="否","不适用",IF(AND(ISNUMBER(E2998),ISNUMBER(F2998)),IF(I2998&gt;规则与名单!$B$2,"是","否"),"未判定"))</f>
        <v>不适用</v>
      </c>
      <c r="K2998" s="5" t="str">
        <f t="shared" si="185"/>
        <v>非测试日仪表</v>
      </c>
      <c r="L2998" s="6">
        <f t="shared" si="186"/>
        <v>73.7</v>
      </c>
      <c r="M2998" s="5">
        <f t="shared" si="187"/>
        <v>0</v>
      </c>
      <c r="N2998" s="5" t="s">
        <v>12336</v>
      </c>
      <c r="O2998" s="5" t="s">
        <v>12337</v>
      </c>
      <c r="P2998" s="5" t="s">
        <v>12338</v>
      </c>
    </row>
    <row r="2999" ht="19" customHeight="1" spans="1:16">
      <c r="A2999" s="5">
        <v>120</v>
      </c>
      <c r="B2999" s="5" t="s">
        <v>372</v>
      </c>
      <c r="C2999" s="5" t="s">
        <v>52</v>
      </c>
      <c r="D2999" s="8" t="s">
        <v>333</v>
      </c>
      <c r="E2999" s="6">
        <v>40.7</v>
      </c>
      <c r="F2999" s="6">
        <v>34.4</v>
      </c>
      <c r="G2999" s="6"/>
      <c r="H2999" s="5" t="s">
        <v>120</v>
      </c>
      <c r="I2999" s="6">
        <f t="shared" si="184"/>
        <v>6.3</v>
      </c>
      <c r="J2999" s="5" t="str">
        <f>IF(H2999="否","不适用",IF(AND(ISNUMBER(E2999),ISNUMBER(F2999)),IF(I2999&gt;规则与名单!$B$2,"是","否"),"未判定"))</f>
        <v>不适用</v>
      </c>
      <c r="K2999" s="5" t="str">
        <f t="shared" si="185"/>
        <v>非测试日仪表</v>
      </c>
      <c r="L2999" s="6">
        <f t="shared" si="186"/>
        <v>40.7</v>
      </c>
      <c r="M2999" s="5">
        <f t="shared" si="187"/>
        <v>0</v>
      </c>
      <c r="N2999" s="5" t="s">
        <v>12339</v>
      </c>
      <c r="O2999" s="5" t="s">
        <v>12340</v>
      </c>
      <c r="P2999" s="5" t="s">
        <v>12341</v>
      </c>
    </row>
    <row r="3000" ht="19" customHeight="1" spans="1:16">
      <c r="A3000" s="5">
        <v>120</v>
      </c>
      <c r="B3000" s="5" t="s">
        <v>372</v>
      </c>
      <c r="C3000" s="5" t="s">
        <v>52</v>
      </c>
      <c r="D3000" s="8" t="s">
        <v>175</v>
      </c>
      <c r="E3000" s="6">
        <v>39</v>
      </c>
      <c r="F3000" s="6">
        <v>33.8</v>
      </c>
      <c r="G3000" s="6"/>
      <c r="H3000" s="5" t="s">
        <v>120</v>
      </c>
      <c r="I3000" s="6">
        <f t="shared" si="184"/>
        <v>5.2</v>
      </c>
      <c r="J3000" s="5" t="str">
        <f>IF(H3000="否","不适用",IF(AND(ISNUMBER(E3000),ISNUMBER(F3000)),IF(I3000&gt;规则与名单!$B$2,"是","否"),"未判定"))</f>
        <v>不适用</v>
      </c>
      <c r="K3000" s="5" t="str">
        <f t="shared" si="185"/>
        <v>非测试日仪表</v>
      </c>
      <c r="L3000" s="6">
        <f t="shared" si="186"/>
        <v>39</v>
      </c>
      <c r="M3000" s="5">
        <f t="shared" si="187"/>
        <v>0</v>
      </c>
      <c r="N3000" s="5" t="s">
        <v>12342</v>
      </c>
      <c r="O3000" s="5" t="s">
        <v>12343</v>
      </c>
      <c r="P3000" s="5" t="s">
        <v>12344</v>
      </c>
    </row>
    <row r="3001" ht="19" customHeight="1" spans="1:16">
      <c r="A3001" s="5">
        <v>120</v>
      </c>
      <c r="B3001" s="5" t="s">
        <v>372</v>
      </c>
      <c r="C3001" s="5" t="s">
        <v>52</v>
      </c>
      <c r="D3001" s="8" t="s">
        <v>3402</v>
      </c>
      <c r="E3001" s="6">
        <v>22.8</v>
      </c>
      <c r="F3001" s="6">
        <v>21.3</v>
      </c>
      <c r="G3001" s="6"/>
      <c r="H3001" s="5" t="s">
        <v>120</v>
      </c>
      <c r="I3001" s="6">
        <f t="shared" si="184"/>
        <v>1.5</v>
      </c>
      <c r="J3001" s="5" t="str">
        <f>IF(H3001="否","不适用",IF(AND(ISNUMBER(E3001),ISNUMBER(F3001)),IF(I3001&gt;规则与名单!$B$2,"是","否"),"未判定"))</f>
        <v>不适用</v>
      </c>
      <c r="K3001" s="5" t="str">
        <f t="shared" si="185"/>
        <v>非测试日仪表</v>
      </c>
      <c r="L3001" s="6">
        <f t="shared" si="186"/>
        <v>22.8</v>
      </c>
      <c r="M3001" s="5">
        <f t="shared" si="187"/>
        <v>0</v>
      </c>
      <c r="N3001" s="5" t="s">
        <v>12345</v>
      </c>
      <c r="O3001" s="5" t="s">
        <v>12346</v>
      </c>
      <c r="P3001" s="5" t="s">
        <v>12347</v>
      </c>
    </row>
    <row r="3002" ht="19" customHeight="1" spans="1:16">
      <c r="A3002" s="5">
        <v>120</v>
      </c>
      <c r="B3002" s="5" t="s">
        <v>372</v>
      </c>
      <c r="C3002" s="5" t="s">
        <v>52</v>
      </c>
      <c r="D3002" s="8" t="s">
        <v>487</v>
      </c>
      <c r="E3002" s="6">
        <v>25.8</v>
      </c>
      <c r="F3002" s="6">
        <v>47.9</v>
      </c>
      <c r="G3002" s="6"/>
      <c r="H3002" s="5" t="s">
        <v>120</v>
      </c>
      <c r="I3002" s="6">
        <f t="shared" si="184"/>
        <v>-22.1</v>
      </c>
      <c r="J3002" s="5" t="str">
        <f>IF(H3002="否","不适用",IF(AND(ISNUMBER(E3002),ISNUMBER(F3002)),IF(I3002&gt;规则与名单!$B$2,"是","否"),"未判定"))</f>
        <v>不适用</v>
      </c>
      <c r="K3002" s="5" t="str">
        <f t="shared" si="185"/>
        <v>非测试日仪表</v>
      </c>
      <c r="L3002" s="6">
        <f t="shared" si="186"/>
        <v>25.8</v>
      </c>
      <c r="M3002" s="5">
        <f t="shared" si="187"/>
        <v>0</v>
      </c>
      <c r="N3002" s="5" t="s">
        <v>12348</v>
      </c>
      <c r="O3002" s="5" t="s">
        <v>12349</v>
      </c>
      <c r="P3002" s="5" t="s">
        <v>12350</v>
      </c>
    </row>
    <row r="3003" ht="19" customHeight="1" spans="1:16">
      <c r="A3003" s="5">
        <v>120</v>
      </c>
      <c r="B3003" s="5" t="s">
        <v>372</v>
      </c>
      <c r="C3003" s="5" t="s">
        <v>52</v>
      </c>
      <c r="D3003" s="8" t="s">
        <v>121</v>
      </c>
      <c r="E3003" s="6">
        <v>32.2</v>
      </c>
      <c r="F3003" s="6">
        <v>39.2</v>
      </c>
      <c r="G3003" s="6"/>
      <c r="H3003" s="5" t="s">
        <v>120</v>
      </c>
      <c r="I3003" s="6">
        <f t="shared" si="184"/>
        <v>-7</v>
      </c>
      <c r="J3003" s="5" t="str">
        <f>IF(H3003="否","不适用",IF(AND(ISNUMBER(E3003),ISNUMBER(F3003)),IF(I3003&gt;规则与名单!$B$2,"是","否"),"未判定"))</f>
        <v>不适用</v>
      </c>
      <c r="K3003" s="5" t="str">
        <f t="shared" si="185"/>
        <v>非测试日仪表</v>
      </c>
      <c r="L3003" s="6">
        <f t="shared" si="186"/>
        <v>32.2</v>
      </c>
      <c r="M3003" s="5">
        <f t="shared" si="187"/>
        <v>0</v>
      </c>
      <c r="N3003" s="5" t="s">
        <v>12351</v>
      </c>
      <c r="O3003" s="5" t="s">
        <v>12352</v>
      </c>
      <c r="P3003" s="5" t="s">
        <v>12353</v>
      </c>
    </row>
    <row r="3004" ht="19" customHeight="1" spans="1:16">
      <c r="A3004" s="5">
        <v>120</v>
      </c>
      <c r="B3004" s="5" t="s">
        <v>372</v>
      </c>
      <c r="C3004" s="5" t="s">
        <v>52</v>
      </c>
      <c r="D3004" s="8" t="s">
        <v>170</v>
      </c>
      <c r="E3004" s="6">
        <v>39.1</v>
      </c>
      <c r="F3004" s="6">
        <v>34.8</v>
      </c>
      <c r="G3004" s="6"/>
      <c r="H3004" s="5" t="s">
        <v>120</v>
      </c>
      <c r="I3004" s="6">
        <f t="shared" si="184"/>
        <v>4.3</v>
      </c>
      <c r="J3004" s="5" t="str">
        <f>IF(H3004="否","不适用",IF(AND(ISNUMBER(E3004),ISNUMBER(F3004)),IF(I3004&gt;规则与名单!$B$2,"是","否"),"未判定"))</f>
        <v>不适用</v>
      </c>
      <c r="K3004" s="5" t="str">
        <f t="shared" si="185"/>
        <v>非测试日仪表</v>
      </c>
      <c r="L3004" s="6">
        <f t="shared" si="186"/>
        <v>39.1</v>
      </c>
      <c r="M3004" s="5">
        <f t="shared" si="187"/>
        <v>0</v>
      </c>
      <c r="N3004" s="5" t="s">
        <v>12354</v>
      </c>
      <c r="O3004" s="5" t="s">
        <v>12355</v>
      </c>
      <c r="P3004" s="5" t="s">
        <v>12356</v>
      </c>
    </row>
    <row r="3005" ht="19" customHeight="1" spans="1:16">
      <c r="A3005" s="5">
        <v>120</v>
      </c>
      <c r="B3005" s="5" t="s">
        <v>372</v>
      </c>
      <c r="C3005" s="5" t="s">
        <v>52</v>
      </c>
      <c r="D3005" s="8" t="s">
        <v>644</v>
      </c>
      <c r="E3005" s="6">
        <v>4.4</v>
      </c>
      <c r="F3005" s="6">
        <v>19.1</v>
      </c>
      <c r="G3005" s="6"/>
      <c r="H3005" s="5" t="s">
        <v>120</v>
      </c>
      <c r="I3005" s="6">
        <f t="shared" si="184"/>
        <v>-14.7</v>
      </c>
      <c r="J3005" s="5" t="str">
        <f>IF(H3005="否","不适用",IF(AND(ISNUMBER(E3005),ISNUMBER(F3005)),IF(I3005&gt;规则与名单!$B$2,"是","否"),"未判定"))</f>
        <v>不适用</v>
      </c>
      <c r="K3005" s="5" t="str">
        <f t="shared" si="185"/>
        <v>非测试日仪表</v>
      </c>
      <c r="L3005" s="6">
        <f t="shared" si="186"/>
        <v>4.4</v>
      </c>
      <c r="M3005" s="5">
        <f t="shared" si="187"/>
        <v>0</v>
      </c>
      <c r="N3005" s="5" t="s">
        <v>12357</v>
      </c>
      <c r="O3005" s="5" t="s">
        <v>12358</v>
      </c>
      <c r="P3005" s="5" t="s">
        <v>12359</v>
      </c>
    </row>
    <row r="3006" ht="19" customHeight="1" spans="1:16">
      <c r="A3006" s="5">
        <v>120</v>
      </c>
      <c r="B3006" s="5" t="s">
        <v>372</v>
      </c>
      <c r="C3006" s="5" t="s">
        <v>52</v>
      </c>
      <c r="D3006" s="8" t="s">
        <v>3418</v>
      </c>
      <c r="E3006" s="6"/>
      <c r="F3006" s="6">
        <v>0</v>
      </c>
      <c r="G3006" s="6"/>
      <c r="H3006" s="5" t="s">
        <v>120</v>
      </c>
      <c r="I3006" s="6" t="str">
        <f t="shared" si="184"/>
        <v/>
      </c>
      <c r="J3006" s="5" t="str">
        <f>IF(H3006="否","不适用",IF(AND(ISNUMBER(E3006),ISNUMBER(F3006)),IF(I3006&gt;规则与名单!$B$2,"是","否"),"未判定"))</f>
        <v>不适用</v>
      </c>
      <c r="K3006" s="5" t="str">
        <f t="shared" si="185"/>
        <v>缺失</v>
      </c>
      <c r="L3006" s="6" t="str">
        <f t="shared" si="186"/>
        <v/>
      </c>
      <c r="M3006" s="5">
        <f t="shared" si="187"/>
        <v>1</v>
      </c>
      <c r="N3006" s="5" t="s">
        <v>12360</v>
      </c>
      <c r="O3006" s="5" t="s">
        <v>12361</v>
      </c>
      <c r="P3006" s="5" t="s">
        <v>12362</v>
      </c>
    </row>
    <row r="3007" ht="19" customHeight="1" spans="1:16">
      <c r="A3007" s="5">
        <v>120</v>
      </c>
      <c r="B3007" s="5" t="s">
        <v>372</v>
      </c>
      <c r="C3007" s="5" t="s">
        <v>52</v>
      </c>
      <c r="D3007" s="8" t="s">
        <v>3422</v>
      </c>
      <c r="E3007" s="6">
        <v>48.5</v>
      </c>
      <c r="F3007" s="6">
        <v>50.7</v>
      </c>
      <c r="G3007" s="6"/>
      <c r="H3007" s="5" t="s">
        <v>120</v>
      </c>
      <c r="I3007" s="6">
        <f t="shared" si="184"/>
        <v>-2.2</v>
      </c>
      <c r="J3007" s="5" t="str">
        <f>IF(H3007="否","不适用",IF(AND(ISNUMBER(E3007),ISNUMBER(F3007)),IF(I3007&gt;规则与名单!$B$2,"是","否"),"未判定"))</f>
        <v>不适用</v>
      </c>
      <c r="K3007" s="5" t="str">
        <f t="shared" si="185"/>
        <v>非测试日仪表</v>
      </c>
      <c r="L3007" s="6">
        <f t="shared" si="186"/>
        <v>48.5</v>
      </c>
      <c r="M3007" s="5">
        <f t="shared" si="187"/>
        <v>0</v>
      </c>
      <c r="N3007" s="5" t="s">
        <v>12363</v>
      </c>
      <c r="O3007" s="5" t="s">
        <v>12364</v>
      </c>
      <c r="P3007" s="5" t="s">
        <v>12365</v>
      </c>
    </row>
    <row r="3008" ht="19" customHeight="1" spans="1:16">
      <c r="A3008" s="5">
        <v>120</v>
      </c>
      <c r="B3008" s="5" t="s">
        <v>372</v>
      </c>
      <c r="C3008" s="5" t="s">
        <v>52</v>
      </c>
      <c r="D3008" s="8" t="s">
        <v>336</v>
      </c>
      <c r="E3008" s="6">
        <v>22.4</v>
      </c>
      <c r="F3008" s="6">
        <v>31.8</v>
      </c>
      <c r="G3008" s="6"/>
      <c r="H3008" s="5" t="s">
        <v>120</v>
      </c>
      <c r="I3008" s="6">
        <f t="shared" si="184"/>
        <v>-9.4</v>
      </c>
      <c r="J3008" s="5" t="str">
        <f>IF(H3008="否","不适用",IF(AND(ISNUMBER(E3008),ISNUMBER(F3008)),IF(I3008&gt;规则与名单!$B$2,"是","否"),"未判定"))</f>
        <v>不适用</v>
      </c>
      <c r="K3008" s="5" t="str">
        <f t="shared" si="185"/>
        <v>非测试日仪表</v>
      </c>
      <c r="L3008" s="6">
        <f t="shared" si="186"/>
        <v>22.4</v>
      </c>
      <c r="M3008" s="5">
        <f t="shared" si="187"/>
        <v>0</v>
      </c>
      <c r="N3008" s="5" t="s">
        <v>12366</v>
      </c>
      <c r="O3008" s="5" t="s">
        <v>12367</v>
      </c>
      <c r="P3008" s="5" t="s">
        <v>12368</v>
      </c>
    </row>
    <row r="3009" ht="19" customHeight="1" spans="1:16">
      <c r="A3009" s="5">
        <v>120</v>
      </c>
      <c r="B3009" s="5" t="s">
        <v>372</v>
      </c>
      <c r="C3009" s="5" t="s">
        <v>52</v>
      </c>
      <c r="D3009" s="8" t="s">
        <v>653</v>
      </c>
      <c r="E3009" s="6">
        <v>38.9</v>
      </c>
      <c r="F3009" s="6">
        <v>31.1</v>
      </c>
      <c r="G3009" s="6"/>
      <c r="H3009" s="5" t="s">
        <v>120</v>
      </c>
      <c r="I3009" s="6">
        <f t="shared" si="184"/>
        <v>7.8</v>
      </c>
      <c r="J3009" s="5" t="str">
        <f>IF(H3009="否","不适用",IF(AND(ISNUMBER(E3009),ISNUMBER(F3009)),IF(I3009&gt;规则与名单!$B$2,"是","否"),"未判定"))</f>
        <v>不适用</v>
      </c>
      <c r="K3009" s="5" t="str">
        <f t="shared" si="185"/>
        <v>非测试日仪表</v>
      </c>
      <c r="L3009" s="6">
        <f t="shared" si="186"/>
        <v>38.9</v>
      </c>
      <c r="M3009" s="5">
        <f t="shared" si="187"/>
        <v>0</v>
      </c>
      <c r="N3009" s="5" t="s">
        <v>12369</v>
      </c>
      <c r="O3009" s="5" t="s">
        <v>12370</v>
      </c>
      <c r="P3009" s="5" t="s">
        <v>12371</v>
      </c>
    </row>
    <row r="3010" ht="19" customHeight="1" spans="1:16">
      <c r="A3010" s="5">
        <v>120</v>
      </c>
      <c r="B3010" s="5" t="s">
        <v>372</v>
      </c>
      <c r="C3010" s="5" t="s">
        <v>52</v>
      </c>
      <c r="D3010" s="8" t="s">
        <v>140</v>
      </c>
      <c r="E3010" s="6">
        <v>59.6</v>
      </c>
      <c r="F3010" s="6">
        <v>52</v>
      </c>
      <c r="G3010" s="6"/>
      <c r="H3010" s="5" t="s">
        <v>120</v>
      </c>
      <c r="I3010" s="6">
        <f t="shared" ref="I3010:I3073" si="188">IF(AND(ISNUMBER(E3010),ISNUMBER(F3010)),E3010-F3010,"")</f>
        <v>7.6</v>
      </c>
      <c r="J3010" s="5" t="str">
        <f>IF(H3010="否","不适用",IF(AND(ISNUMBER(E3010),ISNUMBER(F3010)),IF(I3010&gt;规则与名单!$B$2,"是","否"),"未判定"))</f>
        <v>不适用</v>
      </c>
      <c r="K3010" s="5" t="str">
        <f t="shared" ref="K3010:K3073" si="189">IF(J3010="是",IF(ISNUMBER(F3010),"测试日GPS","缺失"),IF(ISNUMBER(G3010),"非测试日纯氢",IF(AND(H3010="是",J3010="未判定"),IF(ISNUMBER(F3010),"测试名单无纯氢GPS","缺失"),IF(ISNUMBER(E3010),"非测试日仪表","缺失"))))</f>
        <v>非测试日仪表</v>
      </c>
      <c r="L3010" s="6">
        <f t="shared" ref="L3010:L3073" si="190">IF(K3010="缺失","",IF(K3010="非测试日纯氢",G3010,IF(K3010="非测试日仪表",E3010,F3010)))</f>
        <v>59.6</v>
      </c>
      <c r="M3010" s="5">
        <f t="shared" ref="M3010:M3073" si="191">IF(K3010="缺失",1,0)</f>
        <v>0</v>
      </c>
      <c r="N3010" s="5" t="s">
        <v>12372</v>
      </c>
      <c r="O3010" s="5" t="s">
        <v>12373</v>
      </c>
      <c r="P3010" s="5" t="s">
        <v>12374</v>
      </c>
    </row>
    <row r="3011" ht="19" customHeight="1" spans="1:16">
      <c r="A3011" s="5">
        <v>120</v>
      </c>
      <c r="B3011" s="5" t="s">
        <v>372</v>
      </c>
      <c r="C3011" s="5" t="s">
        <v>52</v>
      </c>
      <c r="D3011" s="8" t="s">
        <v>115</v>
      </c>
      <c r="E3011" s="6">
        <v>32.7</v>
      </c>
      <c r="F3011" s="6">
        <v>32.3</v>
      </c>
      <c r="G3011" s="6"/>
      <c r="H3011" s="5" t="s">
        <v>120</v>
      </c>
      <c r="I3011" s="6">
        <f t="shared" si="188"/>
        <v>0.400000000000006</v>
      </c>
      <c r="J3011" s="5" t="str">
        <f>IF(H3011="否","不适用",IF(AND(ISNUMBER(E3011),ISNUMBER(F3011)),IF(I3011&gt;规则与名单!$B$2,"是","否"),"未判定"))</f>
        <v>不适用</v>
      </c>
      <c r="K3011" s="5" t="str">
        <f t="shared" si="189"/>
        <v>非测试日仪表</v>
      </c>
      <c r="L3011" s="6">
        <f t="shared" si="190"/>
        <v>32.7</v>
      </c>
      <c r="M3011" s="5">
        <f t="shared" si="191"/>
        <v>0</v>
      </c>
      <c r="N3011" s="5" t="s">
        <v>12375</v>
      </c>
      <c r="O3011" s="5" t="s">
        <v>12376</v>
      </c>
      <c r="P3011" s="5" t="s">
        <v>12377</v>
      </c>
    </row>
    <row r="3012" ht="19" customHeight="1" spans="1:16">
      <c r="A3012" s="5">
        <v>121</v>
      </c>
      <c r="B3012" s="5" t="s">
        <v>373</v>
      </c>
      <c r="C3012" s="5" t="s">
        <v>52</v>
      </c>
      <c r="D3012" s="8" t="s">
        <v>114</v>
      </c>
      <c r="E3012" s="6">
        <v>416.1</v>
      </c>
      <c r="F3012" s="6">
        <v>0</v>
      </c>
      <c r="G3012" s="6"/>
      <c r="H3012" s="5" t="s">
        <v>113</v>
      </c>
      <c r="I3012" s="6">
        <f t="shared" si="188"/>
        <v>416.1</v>
      </c>
      <c r="J3012" s="5" t="str">
        <f>IF(H3012="否","不适用",IF(AND(ISNUMBER(E3012),ISNUMBER(F3012)),IF(I3012&gt;规则与名单!$B$2,"是","否"),"未判定"))</f>
        <v>是</v>
      </c>
      <c r="K3012" s="5" t="str">
        <f t="shared" si="189"/>
        <v>测试日GPS</v>
      </c>
      <c r="L3012" s="6">
        <f t="shared" si="190"/>
        <v>0</v>
      </c>
      <c r="M3012" s="5">
        <f t="shared" si="191"/>
        <v>0</v>
      </c>
      <c r="N3012" s="5" t="s">
        <v>12378</v>
      </c>
      <c r="O3012" s="5" t="s">
        <v>12379</v>
      </c>
      <c r="P3012" s="5" t="s">
        <v>12380</v>
      </c>
    </row>
    <row r="3013" ht="19" customHeight="1" spans="1:16">
      <c r="A3013" s="5">
        <v>121</v>
      </c>
      <c r="B3013" s="5" t="s">
        <v>373</v>
      </c>
      <c r="C3013" s="5" t="s">
        <v>52</v>
      </c>
      <c r="D3013" s="8" t="s">
        <v>605</v>
      </c>
      <c r="E3013" s="6">
        <v>487.4</v>
      </c>
      <c r="F3013" s="6">
        <v>0.05</v>
      </c>
      <c r="G3013" s="6"/>
      <c r="H3013" s="5" t="s">
        <v>113</v>
      </c>
      <c r="I3013" s="6">
        <f t="shared" si="188"/>
        <v>487.35</v>
      </c>
      <c r="J3013" s="5" t="str">
        <f>IF(H3013="否","不适用",IF(AND(ISNUMBER(E3013),ISNUMBER(F3013)),IF(I3013&gt;规则与名单!$B$2,"是","否"),"未判定"))</f>
        <v>是</v>
      </c>
      <c r="K3013" s="5" t="str">
        <f t="shared" si="189"/>
        <v>测试日GPS</v>
      </c>
      <c r="L3013" s="6">
        <f t="shared" si="190"/>
        <v>0.05</v>
      </c>
      <c r="M3013" s="5">
        <f t="shared" si="191"/>
        <v>0</v>
      </c>
      <c r="N3013" s="5" t="s">
        <v>12381</v>
      </c>
      <c r="O3013" s="5" t="s">
        <v>12382</v>
      </c>
      <c r="P3013" s="5" t="s">
        <v>12383</v>
      </c>
    </row>
    <row r="3014" ht="19" customHeight="1" spans="1:16">
      <c r="A3014" s="5">
        <v>121</v>
      </c>
      <c r="B3014" s="5" t="s">
        <v>373</v>
      </c>
      <c r="C3014" s="5" t="s">
        <v>52</v>
      </c>
      <c r="D3014" s="8" t="s">
        <v>186</v>
      </c>
      <c r="E3014" s="6">
        <v>731.9</v>
      </c>
      <c r="F3014" s="6">
        <v>0</v>
      </c>
      <c r="G3014" s="6"/>
      <c r="H3014" s="5" t="s">
        <v>113</v>
      </c>
      <c r="I3014" s="6">
        <f t="shared" si="188"/>
        <v>731.9</v>
      </c>
      <c r="J3014" s="5" t="str">
        <f>IF(H3014="否","不适用",IF(AND(ISNUMBER(E3014),ISNUMBER(F3014)),IF(I3014&gt;规则与名单!$B$2,"是","否"),"未判定"))</f>
        <v>是</v>
      </c>
      <c r="K3014" s="5" t="str">
        <f t="shared" si="189"/>
        <v>测试日GPS</v>
      </c>
      <c r="L3014" s="6">
        <f t="shared" si="190"/>
        <v>0</v>
      </c>
      <c r="M3014" s="5">
        <f t="shared" si="191"/>
        <v>0</v>
      </c>
      <c r="N3014" s="5" t="s">
        <v>12384</v>
      </c>
      <c r="O3014" s="5" t="s">
        <v>12385</v>
      </c>
      <c r="P3014" s="5" t="s">
        <v>12386</v>
      </c>
    </row>
    <row r="3015" ht="19" customHeight="1" spans="1:16">
      <c r="A3015" s="5">
        <v>121</v>
      </c>
      <c r="B3015" s="5" t="s">
        <v>373</v>
      </c>
      <c r="C3015" s="5" t="s">
        <v>52</v>
      </c>
      <c r="D3015" s="8" t="s">
        <v>165</v>
      </c>
      <c r="E3015" s="6">
        <v>275.3</v>
      </c>
      <c r="F3015" s="6">
        <v>7.5</v>
      </c>
      <c r="G3015" s="6"/>
      <c r="H3015" s="5" t="s">
        <v>113</v>
      </c>
      <c r="I3015" s="6">
        <f t="shared" si="188"/>
        <v>267.8</v>
      </c>
      <c r="J3015" s="5" t="str">
        <f>IF(H3015="否","不适用",IF(AND(ISNUMBER(E3015),ISNUMBER(F3015)),IF(I3015&gt;规则与名单!$B$2,"是","否"),"未判定"))</f>
        <v>是</v>
      </c>
      <c r="K3015" s="5" t="str">
        <f t="shared" si="189"/>
        <v>测试日GPS</v>
      </c>
      <c r="L3015" s="6">
        <f t="shared" si="190"/>
        <v>7.5</v>
      </c>
      <c r="M3015" s="5">
        <f t="shared" si="191"/>
        <v>0</v>
      </c>
      <c r="N3015" s="5" t="s">
        <v>12387</v>
      </c>
      <c r="O3015" s="5" t="s">
        <v>12388</v>
      </c>
      <c r="P3015" s="5" t="s">
        <v>12389</v>
      </c>
    </row>
    <row r="3016" ht="19" customHeight="1" spans="1:16">
      <c r="A3016" s="5">
        <v>121</v>
      </c>
      <c r="B3016" s="5" t="s">
        <v>373</v>
      </c>
      <c r="C3016" s="5" t="s">
        <v>52</v>
      </c>
      <c r="D3016" s="8" t="s">
        <v>151</v>
      </c>
      <c r="E3016" s="6">
        <v>589.9</v>
      </c>
      <c r="F3016" s="6">
        <v>0.02</v>
      </c>
      <c r="G3016" s="6"/>
      <c r="H3016" s="5" t="s">
        <v>113</v>
      </c>
      <c r="I3016" s="6">
        <f t="shared" si="188"/>
        <v>589.88</v>
      </c>
      <c r="J3016" s="5" t="str">
        <f>IF(H3016="否","不适用",IF(AND(ISNUMBER(E3016),ISNUMBER(F3016)),IF(I3016&gt;规则与名单!$B$2,"是","否"),"未判定"))</f>
        <v>是</v>
      </c>
      <c r="K3016" s="5" t="str">
        <f t="shared" si="189"/>
        <v>测试日GPS</v>
      </c>
      <c r="L3016" s="6">
        <f t="shared" si="190"/>
        <v>0.02</v>
      </c>
      <c r="M3016" s="5">
        <f t="shared" si="191"/>
        <v>0</v>
      </c>
      <c r="N3016" s="5" t="s">
        <v>12390</v>
      </c>
      <c r="O3016" s="5" t="s">
        <v>12391</v>
      </c>
      <c r="P3016" s="5" t="s">
        <v>12392</v>
      </c>
    </row>
    <row r="3017" ht="19" customHeight="1" spans="1:16">
      <c r="A3017" s="5">
        <v>121</v>
      </c>
      <c r="B3017" s="5" t="s">
        <v>373</v>
      </c>
      <c r="C3017" s="5" t="s">
        <v>52</v>
      </c>
      <c r="D3017" s="8" t="s">
        <v>3358</v>
      </c>
      <c r="E3017" s="6">
        <v>587.3</v>
      </c>
      <c r="F3017" s="6">
        <v>0.03</v>
      </c>
      <c r="G3017" s="6"/>
      <c r="H3017" s="5" t="s">
        <v>113</v>
      </c>
      <c r="I3017" s="6">
        <f t="shared" si="188"/>
        <v>587.27</v>
      </c>
      <c r="J3017" s="5" t="str">
        <f>IF(H3017="否","不适用",IF(AND(ISNUMBER(E3017),ISNUMBER(F3017)),IF(I3017&gt;规则与名单!$B$2,"是","否"),"未判定"))</f>
        <v>是</v>
      </c>
      <c r="K3017" s="5" t="str">
        <f t="shared" si="189"/>
        <v>测试日GPS</v>
      </c>
      <c r="L3017" s="6">
        <f t="shared" si="190"/>
        <v>0.03</v>
      </c>
      <c r="M3017" s="5">
        <f t="shared" si="191"/>
        <v>0</v>
      </c>
      <c r="N3017" s="5" t="s">
        <v>12393</v>
      </c>
      <c r="O3017" s="5" t="s">
        <v>12394</v>
      </c>
      <c r="P3017" s="5" t="s">
        <v>12395</v>
      </c>
    </row>
    <row r="3018" ht="19" customHeight="1" spans="1:16">
      <c r="A3018" s="5">
        <v>121</v>
      </c>
      <c r="B3018" s="5" t="s">
        <v>373</v>
      </c>
      <c r="C3018" s="5" t="s">
        <v>52</v>
      </c>
      <c r="D3018" s="8" t="s">
        <v>272</v>
      </c>
      <c r="E3018" s="6">
        <v>613.1</v>
      </c>
      <c r="F3018" s="6">
        <v>9.3</v>
      </c>
      <c r="G3018" s="6"/>
      <c r="H3018" s="5" t="s">
        <v>113</v>
      </c>
      <c r="I3018" s="6">
        <f t="shared" si="188"/>
        <v>603.8</v>
      </c>
      <c r="J3018" s="5" t="str">
        <f>IF(H3018="否","不适用",IF(AND(ISNUMBER(E3018),ISNUMBER(F3018)),IF(I3018&gt;规则与名单!$B$2,"是","否"),"未判定"))</f>
        <v>是</v>
      </c>
      <c r="K3018" s="5" t="str">
        <f t="shared" si="189"/>
        <v>测试日GPS</v>
      </c>
      <c r="L3018" s="6">
        <f t="shared" si="190"/>
        <v>9.3</v>
      </c>
      <c r="M3018" s="5">
        <f t="shared" si="191"/>
        <v>0</v>
      </c>
      <c r="N3018" s="5" t="s">
        <v>12396</v>
      </c>
      <c r="O3018" s="5" t="s">
        <v>12397</v>
      </c>
      <c r="P3018" s="5" t="s">
        <v>12398</v>
      </c>
    </row>
    <row r="3019" ht="19" customHeight="1" spans="1:16">
      <c r="A3019" s="5">
        <v>121</v>
      </c>
      <c r="B3019" s="5" t="s">
        <v>373</v>
      </c>
      <c r="C3019" s="5" t="s">
        <v>52</v>
      </c>
      <c r="D3019" s="8" t="s">
        <v>506</v>
      </c>
      <c r="E3019" s="6">
        <v>569.6</v>
      </c>
      <c r="F3019" s="6">
        <v>27.1</v>
      </c>
      <c r="G3019" s="6"/>
      <c r="H3019" s="5" t="s">
        <v>113</v>
      </c>
      <c r="I3019" s="6">
        <f t="shared" si="188"/>
        <v>542.5</v>
      </c>
      <c r="J3019" s="5" t="str">
        <f>IF(H3019="否","不适用",IF(AND(ISNUMBER(E3019),ISNUMBER(F3019)),IF(I3019&gt;规则与名单!$B$2,"是","否"),"未判定"))</f>
        <v>是</v>
      </c>
      <c r="K3019" s="5" t="str">
        <f t="shared" si="189"/>
        <v>测试日GPS</v>
      </c>
      <c r="L3019" s="6">
        <f t="shared" si="190"/>
        <v>27.1</v>
      </c>
      <c r="M3019" s="5">
        <f t="shared" si="191"/>
        <v>0</v>
      </c>
      <c r="N3019" s="5" t="s">
        <v>12399</v>
      </c>
      <c r="O3019" s="5" t="s">
        <v>12400</v>
      </c>
      <c r="P3019" s="5" t="s">
        <v>12401</v>
      </c>
    </row>
    <row r="3020" ht="19" customHeight="1" spans="1:16">
      <c r="A3020" s="5">
        <v>121</v>
      </c>
      <c r="B3020" s="5" t="s">
        <v>373</v>
      </c>
      <c r="C3020" s="5" t="s">
        <v>52</v>
      </c>
      <c r="D3020" s="8" t="s">
        <v>673</v>
      </c>
      <c r="E3020" s="6">
        <v>725.9</v>
      </c>
      <c r="F3020" s="6">
        <v>0.01</v>
      </c>
      <c r="G3020" s="6"/>
      <c r="H3020" s="5" t="s">
        <v>113</v>
      </c>
      <c r="I3020" s="6">
        <f t="shared" si="188"/>
        <v>725.89</v>
      </c>
      <c r="J3020" s="5" t="str">
        <f>IF(H3020="否","不适用",IF(AND(ISNUMBER(E3020),ISNUMBER(F3020)),IF(I3020&gt;规则与名单!$B$2,"是","否"),"未判定"))</f>
        <v>是</v>
      </c>
      <c r="K3020" s="5" t="str">
        <f t="shared" si="189"/>
        <v>测试日GPS</v>
      </c>
      <c r="L3020" s="6">
        <f t="shared" si="190"/>
        <v>0.01</v>
      </c>
      <c r="M3020" s="5">
        <f t="shared" si="191"/>
        <v>0</v>
      </c>
      <c r="N3020" s="5" t="s">
        <v>12402</v>
      </c>
      <c r="O3020" s="5" t="s">
        <v>12403</v>
      </c>
      <c r="P3020" s="5" t="s">
        <v>12404</v>
      </c>
    </row>
    <row r="3021" ht="19" customHeight="1" spans="1:16">
      <c r="A3021" s="5">
        <v>121</v>
      </c>
      <c r="B3021" s="5" t="s">
        <v>373</v>
      </c>
      <c r="C3021" s="5" t="s">
        <v>52</v>
      </c>
      <c r="D3021" s="8" t="s">
        <v>183</v>
      </c>
      <c r="E3021" s="6">
        <v>494.3</v>
      </c>
      <c r="F3021" s="6">
        <v>0.01</v>
      </c>
      <c r="G3021" s="6"/>
      <c r="H3021" s="5" t="s">
        <v>113</v>
      </c>
      <c r="I3021" s="6">
        <f t="shared" si="188"/>
        <v>494.29</v>
      </c>
      <c r="J3021" s="5" t="str">
        <f>IF(H3021="否","不适用",IF(AND(ISNUMBER(E3021),ISNUMBER(F3021)),IF(I3021&gt;规则与名单!$B$2,"是","否"),"未判定"))</f>
        <v>是</v>
      </c>
      <c r="K3021" s="5" t="str">
        <f t="shared" si="189"/>
        <v>测试日GPS</v>
      </c>
      <c r="L3021" s="6">
        <f t="shared" si="190"/>
        <v>0.01</v>
      </c>
      <c r="M3021" s="5">
        <f t="shared" si="191"/>
        <v>0</v>
      </c>
      <c r="N3021" s="5" t="s">
        <v>12405</v>
      </c>
      <c r="O3021" s="5" t="s">
        <v>12406</v>
      </c>
      <c r="P3021" s="5" t="s">
        <v>12407</v>
      </c>
    </row>
    <row r="3022" ht="19" customHeight="1" spans="1:16">
      <c r="A3022" s="5">
        <v>121</v>
      </c>
      <c r="B3022" s="5" t="s">
        <v>373</v>
      </c>
      <c r="C3022" s="5" t="s">
        <v>52</v>
      </c>
      <c r="D3022" s="8" t="s">
        <v>431</v>
      </c>
      <c r="E3022" s="6">
        <v>28</v>
      </c>
      <c r="F3022" s="6">
        <v>26.7</v>
      </c>
      <c r="G3022" s="6"/>
      <c r="H3022" s="5" t="s">
        <v>113</v>
      </c>
      <c r="I3022" s="6">
        <f t="shared" si="188"/>
        <v>1.3</v>
      </c>
      <c r="J3022" s="5" t="str">
        <f>IF(H3022="否","不适用",IF(AND(ISNUMBER(E3022),ISNUMBER(F3022)),IF(I3022&gt;规则与名单!$B$2,"是","否"),"未判定"))</f>
        <v>否</v>
      </c>
      <c r="K3022" s="5" t="str">
        <f t="shared" si="189"/>
        <v>非测试日仪表</v>
      </c>
      <c r="L3022" s="6">
        <f t="shared" si="190"/>
        <v>28</v>
      </c>
      <c r="M3022" s="5">
        <f t="shared" si="191"/>
        <v>0</v>
      </c>
      <c r="N3022" s="5" t="s">
        <v>12408</v>
      </c>
      <c r="O3022" s="5" t="s">
        <v>12409</v>
      </c>
      <c r="P3022" s="5" t="s">
        <v>12410</v>
      </c>
    </row>
    <row r="3023" ht="19" customHeight="1" spans="1:16">
      <c r="A3023" s="5">
        <v>121</v>
      </c>
      <c r="B3023" s="5" t="s">
        <v>373</v>
      </c>
      <c r="C3023" s="5" t="s">
        <v>52</v>
      </c>
      <c r="D3023" s="8" t="s">
        <v>3377</v>
      </c>
      <c r="E3023" s="6">
        <v>0</v>
      </c>
      <c r="F3023" s="6">
        <v>0.01</v>
      </c>
      <c r="G3023" s="6"/>
      <c r="H3023" s="5" t="s">
        <v>113</v>
      </c>
      <c r="I3023" s="6">
        <f t="shared" si="188"/>
        <v>-0.01</v>
      </c>
      <c r="J3023" s="5" t="str">
        <f>IF(H3023="否","不适用",IF(AND(ISNUMBER(E3023),ISNUMBER(F3023)),IF(I3023&gt;规则与名单!$B$2,"是","否"),"未判定"))</f>
        <v>否</v>
      </c>
      <c r="K3023" s="5" t="str">
        <f t="shared" si="189"/>
        <v>非测试日仪表</v>
      </c>
      <c r="L3023" s="6">
        <f t="shared" si="190"/>
        <v>0</v>
      </c>
      <c r="M3023" s="5">
        <f t="shared" si="191"/>
        <v>0</v>
      </c>
      <c r="N3023" s="5" t="s">
        <v>12411</v>
      </c>
      <c r="O3023" s="5" t="s">
        <v>12412</v>
      </c>
      <c r="P3023" s="5" t="s">
        <v>12413</v>
      </c>
    </row>
    <row r="3024" ht="19" customHeight="1" spans="1:16">
      <c r="A3024" s="5">
        <v>121</v>
      </c>
      <c r="B3024" s="5" t="s">
        <v>373</v>
      </c>
      <c r="C3024" s="5" t="s">
        <v>52</v>
      </c>
      <c r="D3024" s="8" t="s">
        <v>407</v>
      </c>
      <c r="E3024" s="6">
        <v>0</v>
      </c>
      <c r="F3024" s="6">
        <v>0.1</v>
      </c>
      <c r="G3024" s="6"/>
      <c r="H3024" s="5" t="s">
        <v>113</v>
      </c>
      <c r="I3024" s="6">
        <f t="shared" si="188"/>
        <v>-0.1</v>
      </c>
      <c r="J3024" s="5" t="str">
        <f>IF(H3024="否","不适用",IF(AND(ISNUMBER(E3024),ISNUMBER(F3024)),IF(I3024&gt;规则与名单!$B$2,"是","否"),"未判定"))</f>
        <v>否</v>
      </c>
      <c r="K3024" s="5" t="str">
        <f t="shared" si="189"/>
        <v>非测试日仪表</v>
      </c>
      <c r="L3024" s="6">
        <f t="shared" si="190"/>
        <v>0</v>
      </c>
      <c r="M3024" s="5">
        <f t="shared" si="191"/>
        <v>0</v>
      </c>
      <c r="N3024" s="5" t="s">
        <v>12414</v>
      </c>
      <c r="O3024" s="5" t="s">
        <v>12415</v>
      </c>
      <c r="P3024" s="5" t="s">
        <v>12416</v>
      </c>
    </row>
    <row r="3025" ht="19" customHeight="1" spans="1:16">
      <c r="A3025" s="5">
        <v>121</v>
      </c>
      <c r="B3025" s="5" t="s">
        <v>373</v>
      </c>
      <c r="C3025" s="5" t="s">
        <v>52</v>
      </c>
      <c r="D3025" s="8" t="s">
        <v>411</v>
      </c>
      <c r="E3025" s="6">
        <v>20.3</v>
      </c>
      <c r="F3025" s="6">
        <v>19.6</v>
      </c>
      <c r="G3025" s="6"/>
      <c r="H3025" s="5" t="s">
        <v>113</v>
      </c>
      <c r="I3025" s="6">
        <f t="shared" si="188"/>
        <v>0.699999999999999</v>
      </c>
      <c r="J3025" s="5" t="str">
        <f>IF(H3025="否","不适用",IF(AND(ISNUMBER(E3025),ISNUMBER(F3025)),IF(I3025&gt;规则与名单!$B$2,"是","否"),"未判定"))</f>
        <v>否</v>
      </c>
      <c r="K3025" s="5" t="str">
        <f t="shared" si="189"/>
        <v>非测试日仪表</v>
      </c>
      <c r="L3025" s="6">
        <f t="shared" si="190"/>
        <v>20.3</v>
      </c>
      <c r="M3025" s="5">
        <f t="shared" si="191"/>
        <v>0</v>
      </c>
      <c r="N3025" s="5" t="s">
        <v>12417</v>
      </c>
      <c r="O3025" s="5" t="s">
        <v>12418</v>
      </c>
      <c r="P3025" s="5" t="s">
        <v>12419</v>
      </c>
    </row>
    <row r="3026" ht="19" customHeight="1" spans="1:16">
      <c r="A3026" s="5">
        <v>121</v>
      </c>
      <c r="B3026" s="5" t="s">
        <v>373</v>
      </c>
      <c r="C3026" s="5" t="s">
        <v>52</v>
      </c>
      <c r="D3026" s="8" t="s">
        <v>251</v>
      </c>
      <c r="E3026" s="6">
        <v>0</v>
      </c>
      <c r="F3026" s="6">
        <v>0.1</v>
      </c>
      <c r="G3026" s="6"/>
      <c r="H3026" s="5" t="s">
        <v>113</v>
      </c>
      <c r="I3026" s="6">
        <f t="shared" si="188"/>
        <v>-0.1</v>
      </c>
      <c r="J3026" s="5" t="str">
        <f>IF(H3026="否","不适用",IF(AND(ISNUMBER(E3026),ISNUMBER(F3026)),IF(I3026&gt;规则与名单!$B$2,"是","否"),"未判定"))</f>
        <v>否</v>
      </c>
      <c r="K3026" s="5" t="str">
        <f t="shared" si="189"/>
        <v>非测试日仪表</v>
      </c>
      <c r="L3026" s="6">
        <f t="shared" si="190"/>
        <v>0</v>
      </c>
      <c r="M3026" s="5">
        <f t="shared" si="191"/>
        <v>0</v>
      </c>
      <c r="N3026" s="5" t="s">
        <v>12420</v>
      </c>
      <c r="O3026" s="5" t="s">
        <v>12421</v>
      </c>
      <c r="P3026" s="5" t="s">
        <v>12422</v>
      </c>
    </row>
    <row r="3027" ht="19" customHeight="1" spans="1:16">
      <c r="A3027" s="5">
        <v>121</v>
      </c>
      <c r="B3027" s="5" t="s">
        <v>373</v>
      </c>
      <c r="C3027" s="5" t="s">
        <v>52</v>
      </c>
      <c r="D3027" s="8" t="s">
        <v>472</v>
      </c>
      <c r="E3027" s="6"/>
      <c r="F3027" s="6">
        <v>0</v>
      </c>
      <c r="G3027" s="6"/>
      <c r="H3027" s="5" t="s">
        <v>113</v>
      </c>
      <c r="I3027" s="6" t="str">
        <f t="shared" si="188"/>
        <v/>
      </c>
      <c r="J3027" s="5" t="str">
        <f>IF(H3027="否","不适用",IF(AND(ISNUMBER(E3027),ISNUMBER(F3027)),IF(I3027&gt;规则与名单!$B$2,"是","否"),"未判定"))</f>
        <v>未判定</v>
      </c>
      <c r="K3027" s="5" t="str">
        <f t="shared" si="189"/>
        <v>测试名单无纯氢GPS</v>
      </c>
      <c r="L3027" s="6">
        <f t="shared" si="190"/>
        <v>0</v>
      </c>
      <c r="M3027" s="5">
        <f t="shared" si="191"/>
        <v>0</v>
      </c>
      <c r="N3027" s="5" t="s">
        <v>12423</v>
      </c>
      <c r="O3027" s="5" t="s">
        <v>12424</v>
      </c>
      <c r="P3027" s="5" t="s">
        <v>12425</v>
      </c>
    </row>
    <row r="3028" ht="19" customHeight="1" spans="1:16">
      <c r="A3028" s="5">
        <v>121</v>
      </c>
      <c r="B3028" s="5" t="s">
        <v>373</v>
      </c>
      <c r="C3028" s="5" t="s">
        <v>52</v>
      </c>
      <c r="D3028" s="8" t="s">
        <v>466</v>
      </c>
      <c r="E3028" s="6">
        <v>70.2</v>
      </c>
      <c r="F3028" s="6">
        <v>68.7</v>
      </c>
      <c r="G3028" s="6"/>
      <c r="H3028" s="5" t="s">
        <v>113</v>
      </c>
      <c r="I3028" s="6">
        <f t="shared" si="188"/>
        <v>1.5</v>
      </c>
      <c r="J3028" s="5" t="str">
        <f>IF(H3028="否","不适用",IF(AND(ISNUMBER(E3028),ISNUMBER(F3028)),IF(I3028&gt;规则与名单!$B$2,"是","否"),"未判定"))</f>
        <v>否</v>
      </c>
      <c r="K3028" s="5" t="str">
        <f t="shared" si="189"/>
        <v>非测试日仪表</v>
      </c>
      <c r="L3028" s="6">
        <f t="shared" si="190"/>
        <v>70.2</v>
      </c>
      <c r="M3028" s="5">
        <f t="shared" si="191"/>
        <v>0</v>
      </c>
      <c r="N3028" s="5" t="s">
        <v>12426</v>
      </c>
      <c r="O3028" s="5" t="s">
        <v>12427</v>
      </c>
      <c r="P3028" s="5" t="s">
        <v>12428</v>
      </c>
    </row>
    <row r="3029" ht="19" customHeight="1" spans="1:16">
      <c r="A3029" s="5">
        <v>121</v>
      </c>
      <c r="B3029" s="5" t="s">
        <v>373</v>
      </c>
      <c r="C3029" s="5" t="s">
        <v>52</v>
      </c>
      <c r="D3029" s="8" t="s">
        <v>333</v>
      </c>
      <c r="E3029" s="6">
        <v>36.6</v>
      </c>
      <c r="F3029" s="6">
        <v>29.6</v>
      </c>
      <c r="G3029" s="6"/>
      <c r="H3029" s="5" t="s">
        <v>113</v>
      </c>
      <c r="I3029" s="6">
        <f t="shared" si="188"/>
        <v>7</v>
      </c>
      <c r="J3029" s="5" t="str">
        <f>IF(H3029="否","不适用",IF(AND(ISNUMBER(E3029),ISNUMBER(F3029)),IF(I3029&gt;规则与名单!$B$2,"是","否"),"未判定"))</f>
        <v>否</v>
      </c>
      <c r="K3029" s="5" t="str">
        <f t="shared" si="189"/>
        <v>非测试日仪表</v>
      </c>
      <c r="L3029" s="6">
        <f t="shared" si="190"/>
        <v>36.6</v>
      </c>
      <c r="M3029" s="5">
        <f t="shared" si="191"/>
        <v>0</v>
      </c>
      <c r="N3029" s="5" t="s">
        <v>12429</v>
      </c>
      <c r="O3029" s="5" t="s">
        <v>12430</v>
      </c>
      <c r="P3029" s="5" t="s">
        <v>12431</v>
      </c>
    </row>
    <row r="3030" ht="19" customHeight="1" spans="1:16">
      <c r="A3030" s="5">
        <v>121</v>
      </c>
      <c r="B3030" s="5" t="s">
        <v>373</v>
      </c>
      <c r="C3030" s="5" t="s">
        <v>52</v>
      </c>
      <c r="D3030" s="8" t="s">
        <v>175</v>
      </c>
      <c r="E3030" s="6">
        <v>33.6</v>
      </c>
      <c r="F3030" s="6">
        <v>29.6</v>
      </c>
      <c r="G3030" s="6"/>
      <c r="H3030" s="5" t="s">
        <v>113</v>
      </c>
      <c r="I3030" s="6">
        <f t="shared" si="188"/>
        <v>4</v>
      </c>
      <c r="J3030" s="5" t="str">
        <f>IF(H3030="否","不适用",IF(AND(ISNUMBER(E3030),ISNUMBER(F3030)),IF(I3030&gt;规则与名单!$B$2,"是","否"),"未判定"))</f>
        <v>否</v>
      </c>
      <c r="K3030" s="5" t="str">
        <f t="shared" si="189"/>
        <v>非测试日仪表</v>
      </c>
      <c r="L3030" s="6">
        <f t="shared" si="190"/>
        <v>33.6</v>
      </c>
      <c r="M3030" s="5">
        <f t="shared" si="191"/>
        <v>0</v>
      </c>
      <c r="N3030" s="5" t="s">
        <v>12432</v>
      </c>
      <c r="O3030" s="5" t="s">
        <v>12433</v>
      </c>
      <c r="P3030" s="5" t="s">
        <v>12434</v>
      </c>
    </row>
    <row r="3031" ht="19" customHeight="1" spans="1:16">
      <c r="A3031" s="5">
        <v>121</v>
      </c>
      <c r="B3031" s="5" t="s">
        <v>373</v>
      </c>
      <c r="C3031" s="5" t="s">
        <v>52</v>
      </c>
      <c r="D3031" s="8" t="s">
        <v>3402</v>
      </c>
      <c r="E3031" s="6">
        <v>36.9</v>
      </c>
      <c r="F3031" s="6">
        <v>31.2</v>
      </c>
      <c r="G3031" s="6"/>
      <c r="H3031" s="5" t="s">
        <v>113</v>
      </c>
      <c r="I3031" s="6">
        <f t="shared" si="188"/>
        <v>5.7</v>
      </c>
      <c r="J3031" s="5" t="str">
        <f>IF(H3031="否","不适用",IF(AND(ISNUMBER(E3031),ISNUMBER(F3031)),IF(I3031&gt;规则与名单!$B$2,"是","否"),"未判定"))</f>
        <v>否</v>
      </c>
      <c r="K3031" s="5" t="str">
        <f t="shared" si="189"/>
        <v>非测试日仪表</v>
      </c>
      <c r="L3031" s="6">
        <f t="shared" si="190"/>
        <v>36.9</v>
      </c>
      <c r="M3031" s="5">
        <f t="shared" si="191"/>
        <v>0</v>
      </c>
      <c r="N3031" s="5" t="s">
        <v>12435</v>
      </c>
      <c r="O3031" s="5" t="s">
        <v>12436</v>
      </c>
      <c r="P3031" s="5" t="s">
        <v>12437</v>
      </c>
    </row>
    <row r="3032" ht="19" customHeight="1" spans="1:16">
      <c r="A3032" s="5">
        <v>121</v>
      </c>
      <c r="B3032" s="5" t="s">
        <v>373</v>
      </c>
      <c r="C3032" s="5" t="s">
        <v>52</v>
      </c>
      <c r="D3032" s="8" t="s">
        <v>487</v>
      </c>
      <c r="E3032" s="6">
        <v>49.9</v>
      </c>
      <c r="F3032" s="6">
        <v>44.6</v>
      </c>
      <c r="G3032" s="6"/>
      <c r="H3032" s="5" t="s">
        <v>113</v>
      </c>
      <c r="I3032" s="6">
        <f t="shared" si="188"/>
        <v>5.3</v>
      </c>
      <c r="J3032" s="5" t="str">
        <f>IF(H3032="否","不适用",IF(AND(ISNUMBER(E3032),ISNUMBER(F3032)),IF(I3032&gt;规则与名单!$B$2,"是","否"),"未判定"))</f>
        <v>否</v>
      </c>
      <c r="K3032" s="5" t="str">
        <f t="shared" si="189"/>
        <v>非测试日仪表</v>
      </c>
      <c r="L3032" s="6">
        <f t="shared" si="190"/>
        <v>49.9</v>
      </c>
      <c r="M3032" s="5">
        <f t="shared" si="191"/>
        <v>0</v>
      </c>
      <c r="N3032" s="5" t="s">
        <v>12438</v>
      </c>
      <c r="O3032" s="5" t="s">
        <v>12439</v>
      </c>
      <c r="P3032" s="5" t="s">
        <v>12440</v>
      </c>
    </row>
    <row r="3033" ht="19" customHeight="1" spans="1:16">
      <c r="A3033" s="5">
        <v>121</v>
      </c>
      <c r="B3033" s="5" t="s">
        <v>373</v>
      </c>
      <c r="C3033" s="5" t="s">
        <v>52</v>
      </c>
      <c r="D3033" s="8" t="s">
        <v>121</v>
      </c>
      <c r="E3033" s="6">
        <v>35.2</v>
      </c>
      <c r="F3033" s="6">
        <v>29.9</v>
      </c>
      <c r="G3033" s="6"/>
      <c r="H3033" s="5" t="s">
        <v>113</v>
      </c>
      <c r="I3033" s="6">
        <f t="shared" si="188"/>
        <v>5.3</v>
      </c>
      <c r="J3033" s="5" t="str">
        <f>IF(H3033="否","不适用",IF(AND(ISNUMBER(E3033),ISNUMBER(F3033)),IF(I3033&gt;规则与名单!$B$2,"是","否"),"未判定"))</f>
        <v>否</v>
      </c>
      <c r="K3033" s="5" t="str">
        <f t="shared" si="189"/>
        <v>非测试日仪表</v>
      </c>
      <c r="L3033" s="6">
        <f t="shared" si="190"/>
        <v>35.2</v>
      </c>
      <c r="M3033" s="5">
        <f t="shared" si="191"/>
        <v>0</v>
      </c>
      <c r="N3033" s="5" t="s">
        <v>12441</v>
      </c>
      <c r="O3033" s="5" t="s">
        <v>12442</v>
      </c>
      <c r="P3033" s="5" t="s">
        <v>12443</v>
      </c>
    </row>
    <row r="3034" ht="19" customHeight="1" spans="1:16">
      <c r="A3034" s="5">
        <v>121</v>
      </c>
      <c r="B3034" s="5" t="s">
        <v>373</v>
      </c>
      <c r="C3034" s="5" t="s">
        <v>52</v>
      </c>
      <c r="D3034" s="8" t="s">
        <v>170</v>
      </c>
      <c r="E3034" s="6">
        <v>35.9</v>
      </c>
      <c r="F3034" s="6">
        <v>29.9</v>
      </c>
      <c r="G3034" s="6"/>
      <c r="H3034" s="5" t="s">
        <v>113</v>
      </c>
      <c r="I3034" s="6">
        <f t="shared" si="188"/>
        <v>6</v>
      </c>
      <c r="J3034" s="5" t="str">
        <f>IF(H3034="否","不适用",IF(AND(ISNUMBER(E3034),ISNUMBER(F3034)),IF(I3034&gt;规则与名单!$B$2,"是","否"),"未判定"))</f>
        <v>否</v>
      </c>
      <c r="K3034" s="5" t="str">
        <f t="shared" si="189"/>
        <v>非测试日仪表</v>
      </c>
      <c r="L3034" s="6">
        <f t="shared" si="190"/>
        <v>35.9</v>
      </c>
      <c r="M3034" s="5">
        <f t="shared" si="191"/>
        <v>0</v>
      </c>
      <c r="N3034" s="5" t="s">
        <v>12444</v>
      </c>
      <c r="O3034" s="5" t="s">
        <v>12445</v>
      </c>
      <c r="P3034" s="5" t="s">
        <v>12446</v>
      </c>
    </row>
    <row r="3035" ht="19" customHeight="1" spans="1:16">
      <c r="A3035" s="5">
        <v>121</v>
      </c>
      <c r="B3035" s="5" t="s">
        <v>373</v>
      </c>
      <c r="C3035" s="5" t="s">
        <v>52</v>
      </c>
      <c r="D3035" s="8" t="s">
        <v>644</v>
      </c>
      <c r="E3035" s="6">
        <v>34.8</v>
      </c>
      <c r="F3035" s="6">
        <v>28.8</v>
      </c>
      <c r="G3035" s="6"/>
      <c r="H3035" s="5" t="s">
        <v>113</v>
      </c>
      <c r="I3035" s="6">
        <f t="shared" si="188"/>
        <v>6</v>
      </c>
      <c r="J3035" s="5" t="str">
        <f>IF(H3035="否","不适用",IF(AND(ISNUMBER(E3035),ISNUMBER(F3035)),IF(I3035&gt;规则与名单!$B$2,"是","否"),"未判定"))</f>
        <v>否</v>
      </c>
      <c r="K3035" s="5" t="str">
        <f t="shared" si="189"/>
        <v>非测试日仪表</v>
      </c>
      <c r="L3035" s="6">
        <f t="shared" si="190"/>
        <v>34.8</v>
      </c>
      <c r="M3035" s="5">
        <f t="shared" si="191"/>
        <v>0</v>
      </c>
      <c r="N3035" s="5" t="s">
        <v>12447</v>
      </c>
      <c r="O3035" s="5" t="s">
        <v>12448</v>
      </c>
      <c r="P3035" s="5" t="s">
        <v>12449</v>
      </c>
    </row>
    <row r="3036" ht="19" customHeight="1" spans="1:16">
      <c r="A3036" s="5">
        <v>121</v>
      </c>
      <c r="B3036" s="5" t="s">
        <v>373</v>
      </c>
      <c r="C3036" s="5" t="s">
        <v>52</v>
      </c>
      <c r="D3036" s="8" t="s">
        <v>3418</v>
      </c>
      <c r="E3036" s="6">
        <v>0</v>
      </c>
      <c r="F3036" s="6">
        <v>0</v>
      </c>
      <c r="G3036" s="6"/>
      <c r="H3036" s="5" t="s">
        <v>113</v>
      </c>
      <c r="I3036" s="6">
        <f t="shared" si="188"/>
        <v>0</v>
      </c>
      <c r="J3036" s="5" t="str">
        <f>IF(H3036="否","不适用",IF(AND(ISNUMBER(E3036),ISNUMBER(F3036)),IF(I3036&gt;规则与名单!$B$2,"是","否"),"未判定"))</f>
        <v>否</v>
      </c>
      <c r="K3036" s="5" t="str">
        <f t="shared" si="189"/>
        <v>非测试日仪表</v>
      </c>
      <c r="L3036" s="6">
        <f t="shared" si="190"/>
        <v>0</v>
      </c>
      <c r="M3036" s="5">
        <f t="shared" si="191"/>
        <v>0</v>
      </c>
      <c r="N3036" s="5" t="s">
        <v>12450</v>
      </c>
      <c r="O3036" s="5" t="s">
        <v>12451</v>
      </c>
      <c r="P3036" s="5" t="s">
        <v>12452</v>
      </c>
    </row>
    <row r="3037" ht="19" customHeight="1" spans="1:16">
      <c r="A3037" s="5">
        <v>121</v>
      </c>
      <c r="B3037" s="5" t="s">
        <v>373</v>
      </c>
      <c r="C3037" s="5" t="s">
        <v>52</v>
      </c>
      <c r="D3037" s="8" t="s">
        <v>3422</v>
      </c>
      <c r="E3037" s="6">
        <v>38.6</v>
      </c>
      <c r="F3037" s="6">
        <v>34.8</v>
      </c>
      <c r="G3037" s="6"/>
      <c r="H3037" s="5" t="s">
        <v>113</v>
      </c>
      <c r="I3037" s="6">
        <f t="shared" si="188"/>
        <v>3.8</v>
      </c>
      <c r="J3037" s="5" t="str">
        <f>IF(H3037="否","不适用",IF(AND(ISNUMBER(E3037),ISNUMBER(F3037)),IF(I3037&gt;规则与名单!$B$2,"是","否"),"未判定"))</f>
        <v>否</v>
      </c>
      <c r="K3037" s="5" t="str">
        <f t="shared" si="189"/>
        <v>非测试日仪表</v>
      </c>
      <c r="L3037" s="6">
        <f t="shared" si="190"/>
        <v>38.6</v>
      </c>
      <c r="M3037" s="5">
        <f t="shared" si="191"/>
        <v>0</v>
      </c>
      <c r="N3037" s="5" t="s">
        <v>12453</v>
      </c>
      <c r="O3037" s="5" t="s">
        <v>12454</v>
      </c>
      <c r="P3037" s="5" t="s">
        <v>12455</v>
      </c>
    </row>
    <row r="3038" ht="19" customHeight="1" spans="1:16">
      <c r="A3038" s="5">
        <v>121</v>
      </c>
      <c r="B3038" s="5" t="s">
        <v>373</v>
      </c>
      <c r="C3038" s="5" t="s">
        <v>52</v>
      </c>
      <c r="D3038" s="8" t="s">
        <v>336</v>
      </c>
      <c r="E3038" s="6">
        <v>43.2</v>
      </c>
      <c r="F3038" s="6">
        <v>36.8</v>
      </c>
      <c r="G3038" s="6"/>
      <c r="H3038" s="5" t="s">
        <v>113</v>
      </c>
      <c r="I3038" s="6">
        <f t="shared" si="188"/>
        <v>6.40000000000001</v>
      </c>
      <c r="J3038" s="5" t="str">
        <f>IF(H3038="否","不适用",IF(AND(ISNUMBER(E3038),ISNUMBER(F3038)),IF(I3038&gt;规则与名单!$B$2,"是","否"),"未判定"))</f>
        <v>否</v>
      </c>
      <c r="K3038" s="5" t="str">
        <f t="shared" si="189"/>
        <v>非测试日仪表</v>
      </c>
      <c r="L3038" s="6">
        <f t="shared" si="190"/>
        <v>43.2</v>
      </c>
      <c r="M3038" s="5">
        <f t="shared" si="191"/>
        <v>0</v>
      </c>
      <c r="N3038" s="5" t="s">
        <v>12456</v>
      </c>
      <c r="O3038" s="5" t="s">
        <v>12457</v>
      </c>
      <c r="P3038" s="5" t="s">
        <v>12458</v>
      </c>
    </row>
    <row r="3039" ht="19" customHeight="1" spans="1:16">
      <c r="A3039" s="5">
        <v>121</v>
      </c>
      <c r="B3039" s="5" t="s">
        <v>373</v>
      </c>
      <c r="C3039" s="5" t="s">
        <v>52</v>
      </c>
      <c r="D3039" s="8" t="s">
        <v>653</v>
      </c>
      <c r="E3039" s="6">
        <v>34.3</v>
      </c>
      <c r="F3039" s="6">
        <v>26.7</v>
      </c>
      <c r="G3039" s="6"/>
      <c r="H3039" s="5" t="s">
        <v>113</v>
      </c>
      <c r="I3039" s="6">
        <f t="shared" si="188"/>
        <v>7.6</v>
      </c>
      <c r="J3039" s="5" t="str">
        <f>IF(H3039="否","不适用",IF(AND(ISNUMBER(E3039),ISNUMBER(F3039)),IF(I3039&gt;规则与名单!$B$2,"是","否"),"未判定"))</f>
        <v>否</v>
      </c>
      <c r="K3039" s="5" t="str">
        <f t="shared" si="189"/>
        <v>非测试日仪表</v>
      </c>
      <c r="L3039" s="6">
        <f t="shared" si="190"/>
        <v>34.3</v>
      </c>
      <c r="M3039" s="5">
        <f t="shared" si="191"/>
        <v>0</v>
      </c>
      <c r="N3039" s="5" t="s">
        <v>12459</v>
      </c>
      <c r="O3039" s="5" t="s">
        <v>12460</v>
      </c>
      <c r="P3039" s="5" t="s">
        <v>12461</v>
      </c>
    </row>
    <row r="3040" ht="19" customHeight="1" spans="1:16">
      <c r="A3040" s="5">
        <v>121</v>
      </c>
      <c r="B3040" s="5" t="s">
        <v>373</v>
      </c>
      <c r="C3040" s="5" t="s">
        <v>52</v>
      </c>
      <c r="D3040" s="8" t="s">
        <v>140</v>
      </c>
      <c r="E3040" s="6">
        <v>37.2</v>
      </c>
      <c r="F3040" s="6">
        <v>29.5</v>
      </c>
      <c r="G3040" s="6"/>
      <c r="H3040" s="5" t="s">
        <v>113</v>
      </c>
      <c r="I3040" s="6">
        <f t="shared" si="188"/>
        <v>7.7</v>
      </c>
      <c r="J3040" s="5" t="str">
        <f>IF(H3040="否","不适用",IF(AND(ISNUMBER(E3040),ISNUMBER(F3040)),IF(I3040&gt;规则与名单!$B$2,"是","否"),"未判定"))</f>
        <v>否</v>
      </c>
      <c r="K3040" s="5" t="str">
        <f t="shared" si="189"/>
        <v>非测试日仪表</v>
      </c>
      <c r="L3040" s="6">
        <f t="shared" si="190"/>
        <v>37.2</v>
      </c>
      <c r="M3040" s="5">
        <f t="shared" si="191"/>
        <v>0</v>
      </c>
      <c r="N3040" s="5" t="s">
        <v>12462</v>
      </c>
      <c r="O3040" s="5" t="s">
        <v>12463</v>
      </c>
      <c r="P3040" s="5" t="s">
        <v>12464</v>
      </c>
    </row>
    <row r="3041" ht="19" customHeight="1" spans="1:16">
      <c r="A3041" s="5">
        <v>121</v>
      </c>
      <c r="B3041" s="5" t="s">
        <v>373</v>
      </c>
      <c r="C3041" s="5" t="s">
        <v>52</v>
      </c>
      <c r="D3041" s="8" t="s">
        <v>115</v>
      </c>
      <c r="E3041" s="6">
        <v>37.9</v>
      </c>
      <c r="F3041" s="6">
        <v>33.8</v>
      </c>
      <c r="G3041" s="6"/>
      <c r="H3041" s="5" t="s">
        <v>113</v>
      </c>
      <c r="I3041" s="6">
        <f t="shared" si="188"/>
        <v>4.1</v>
      </c>
      <c r="J3041" s="5" t="str">
        <f>IF(H3041="否","不适用",IF(AND(ISNUMBER(E3041),ISNUMBER(F3041)),IF(I3041&gt;规则与名单!$B$2,"是","否"),"未判定"))</f>
        <v>否</v>
      </c>
      <c r="K3041" s="5" t="str">
        <f t="shared" si="189"/>
        <v>非测试日仪表</v>
      </c>
      <c r="L3041" s="6">
        <f t="shared" si="190"/>
        <v>37.9</v>
      </c>
      <c r="M3041" s="5">
        <f t="shared" si="191"/>
        <v>0</v>
      </c>
      <c r="N3041" s="5" t="s">
        <v>12465</v>
      </c>
      <c r="O3041" s="5" t="s">
        <v>12466</v>
      </c>
      <c r="P3041" s="5" t="s">
        <v>12467</v>
      </c>
    </row>
    <row r="3042" ht="19" customHeight="1" spans="1:16">
      <c r="A3042" s="5">
        <v>122</v>
      </c>
      <c r="B3042" s="5" t="s">
        <v>375</v>
      </c>
      <c r="C3042" s="5" t="s">
        <v>52</v>
      </c>
      <c r="D3042" s="8" t="s">
        <v>114</v>
      </c>
      <c r="E3042" s="6">
        <v>155.8</v>
      </c>
      <c r="F3042" s="6">
        <v>152.3</v>
      </c>
      <c r="G3042" s="6"/>
      <c r="H3042" s="5" t="s">
        <v>120</v>
      </c>
      <c r="I3042" s="6">
        <f t="shared" si="188"/>
        <v>3.5</v>
      </c>
      <c r="J3042" s="5" t="str">
        <f>IF(H3042="否","不适用",IF(AND(ISNUMBER(E3042),ISNUMBER(F3042)),IF(I3042&gt;规则与名单!$B$2,"是","否"),"未判定"))</f>
        <v>不适用</v>
      </c>
      <c r="K3042" s="5" t="str">
        <f t="shared" si="189"/>
        <v>非测试日仪表</v>
      </c>
      <c r="L3042" s="6">
        <f t="shared" si="190"/>
        <v>155.8</v>
      </c>
      <c r="M3042" s="5">
        <f t="shared" si="191"/>
        <v>0</v>
      </c>
      <c r="N3042" s="5" t="s">
        <v>12468</v>
      </c>
      <c r="O3042" s="5" t="s">
        <v>12469</v>
      </c>
      <c r="P3042" s="5" t="s">
        <v>12470</v>
      </c>
    </row>
    <row r="3043" ht="19" customHeight="1" spans="1:16">
      <c r="A3043" s="5">
        <v>122</v>
      </c>
      <c r="B3043" s="5" t="s">
        <v>375</v>
      </c>
      <c r="C3043" s="5" t="s">
        <v>52</v>
      </c>
      <c r="D3043" s="8" t="s">
        <v>605</v>
      </c>
      <c r="E3043" s="6">
        <v>160.3</v>
      </c>
      <c r="F3043" s="6">
        <v>157.2</v>
      </c>
      <c r="G3043" s="6"/>
      <c r="H3043" s="5" t="s">
        <v>120</v>
      </c>
      <c r="I3043" s="6">
        <f t="shared" si="188"/>
        <v>3.10000000000002</v>
      </c>
      <c r="J3043" s="5" t="str">
        <f>IF(H3043="否","不适用",IF(AND(ISNUMBER(E3043),ISNUMBER(F3043)),IF(I3043&gt;规则与名单!$B$2,"是","否"),"未判定"))</f>
        <v>不适用</v>
      </c>
      <c r="K3043" s="5" t="str">
        <f t="shared" si="189"/>
        <v>非测试日仪表</v>
      </c>
      <c r="L3043" s="6">
        <f t="shared" si="190"/>
        <v>160.3</v>
      </c>
      <c r="M3043" s="5">
        <f t="shared" si="191"/>
        <v>0</v>
      </c>
      <c r="N3043" s="5" t="s">
        <v>12471</v>
      </c>
      <c r="O3043" s="5" t="s">
        <v>12472</v>
      </c>
      <c r="P3043" s="5" t="s">
        <v>12473</v>
      </c>
    </row>
    <row r="3044" ht="19" customHeight="1" spans="1:16">
      <c r="A3044" s="5">
        <v>122</v>
      </c>
      <c r="B3044" s="5" t="s">
        <v>375</v>
      </c>
      <c r="C3044" s="5" t="s">
        <v>52</v>
      </c>
      <c r="D3044" s="8" t="s">
        <v>186</v>
      </c>
      <c r="E3044" s="6">
        <v>162.4</v>
      </c>
      <c r="F3044" s="6">
        <v>158.3</v>
      </c>
      <c r="G3044" s="6"/>
      <c r="H3044" s="5" t="s">
        <v>120</v>
      </c>
      <c r="I3044" s="6">
        <f t="shared" si="188"/>
        <v>4.09999999999999</v>
      </c>
      <c r="J3044" s="5" t="str">
        <f>IF(H3044="否","不适用",IF(AND(ISNUMBER(E3044),ISNUMBER(F3044)),IF(I3044&gt;规则与名单!$B$2,"是","否"),"未判定"))</f>
        <v>不适用</v>
      </c>
      <c r="K3044" s="5" t="str">
        <f t="shared" si="189"/>
        <v>非测试日仪表</v>
      </c>
      <c r="L3044" s="6">
        <f t="shared" si="190"/>
        <v>162.4</v>
      </c>
      <c r="M3044" s="5">
        <f t="shared" si="191"/>
        <v>0</v>
      </c>
      <c r="N3044" s="5" t="s">
        <v>12474</v>
      </c>
      <c r="O3044" s="5" t="s">
        <v>12475</v>
      </c>
      <c r="P3044" s="5" t="s">
        <v>12476</v>
      </c>
    </row>
    <row r="3045" ht="19" customHeight="1" spans="1:16">
      <c r="A3045" s="5">
        <v>122</v>
      </c>
      <c r="B3045" s="5" t="s">
        <v>375</v>
      </c>
      <c r="C3045" s="5" t="s">
        <v>52</v>
      </c>
      <c r="D3045" s="8" t="s">
        <v>165</v>
      </c>
      <c r="E3045" s="6">
        <v>177.7</v>
      </c>
      <c r="F3045" s="6">
        <v>173.2</v>
      </c>
      <c r="G3045" s="6"/>
      <c r="H3045" s="5" t="s">
        <v>120</v>
      </c>
      <c r="I3045" s="6">
        <f t="shared" si="188"/>
        <v>4.5</v>
      </c>
      <c r="J3045" s="5" t="str">
        <f>IF(H3045="否","不适用",IF(AND(ISNUMBER(E3045),ISNUMBER(F3045)),IF(I3045&gt;规则与名单!$B$2,"是","否"),"未判定"))</f>
        <v>不适用</v>
      </c>
      <c r="K3045" s="5" t="str">
        <f t="shared" si="189"/>
        <v>非测试日仪表</v>
      </c>
      <c r="L3045" s="6">
        <f t="shared" si="190"/>
        <v>177.7</v>
      </c>
      <c r="M3045" s="5">
        <f t="shared" si="191"/>
        <v>0</v>
      </c>
      <c r="N3045" s="5" t="s">
        <v>12477</v>
      </c>
      <c r="O3045" s="5" t="s">
        <v>12478</v>
      </c>
      <c r="P3045" s="5" t="s">
        <v>12479</v>
      </c>
    </row>
    <row r="3046" ht="19" customHeight="1" spans="1:16">
      <c r="A3046" s="5">
        <v>122</v>
      </c>
      <c r="B3046" s="5" t="s">
        <v>375</v>
      </c>
      <c r="C3046" s="5" t="s">
        <v>52</v>
      </c>
      <c r="D3046" s="8" t="s">
        <v>151</v>
      </c>
      <c r="E3046" s="6">
        <v>180.2</v>
      </c>
      <c r="F3046" s="6">
        <v>176.4</v>
      </c>
      <c r="G3046" s="6"/>
      <c r="H3046" s="5" t="s">
        <v>120</v>
      </c>
      <c r="I3046" s="6">
        <f t="shared" si="188"/>
        <v>3.79999999999998</v>
      </c>
      <c r="J3046" s="5" t="str">
        <f>IF(H3046="否","不适用",IF(AND(ISNUMBER(E3046),ISNUMBER(F3046)),IF(I3046&gt;规则与名单!$B$2,"是","否"),"未判定"))</f>
        <v>不适用</v>
      </c>
      <c r="K3046" s="5" t="str">
        <f t="shared" si="189"/>
        <v>非测试日仪表</v>
      </c>
      <c r="L3046" s="6">
        <f t="shared" si="190"/>
        <v>180.2</v>
      </c>
      <c r="M3046" s="5">
        <f t="shared" si="191"/>
        <v>0</v>
      </c>
      <c r="N3046" s="5" t="s">
        <v>12480</v>
      </c>
      <c r="O3046" s="5" t="s">
        <v>12481</v>
      </c>
      <c r="P3046" s="5" t="s">
        <v>12482</v>
      </c>
    </row>
    <row r="3047" ht="19" customHeight="1" spans="1:16">
      <c r="A3047" s="5">
        <v>122</v>
      </c>
      <c r="B3047" s="5" t="s">
        <v>375</v>
      </c>
      <c r="C3047" s="5" t="s">
        <v>52</v>
      </c>
      <c r="D3047" s="8" t="s">
        <v>3358</v>
      </c>
      <c r="E3047" s="6">
        <v>20.1</v>
      </c>
      <c r="F3047" s="6">
        <v>18.6</v>
      </c>
      <c r="G3047" s="6"/>
      <c r="H3047" s="5" t="s">
        <v>120</v>
      </c>
      <c r="I3047" s="6">
        <f t="shared" si="188"/>
        <v>1.5</v>
      </c>
      <c r="J3047" s="5" t="str">
        <f>IF(H3047="否","不适用",IF(AND(ISNUMBER(E3047),ISNUMBER(F3047)),IF(I3047&gt;规则与名单!$B$2,"是","否"),"未判定"))</f>
        <v>不适用</v>
      </c>
      <c r="K3047" s="5" t="str">
        <f t="shared" si="189"/>
        <v>非测试日仪表</v>
      </c>
      <c r="L3047" s="6">
        <f t="shared" si="190"/>
        <v>20.1</v>
      </c>
      <c r="M3047" s="5">
        <f t="shared" si="191"/>
        <v>0</v>
      </c>
      <c r="N3047" s="5" t="s">
        <v>12483</v>
      </c>
      <c r="O3047" s="5" t="s">
        <v>12484</v>
      </c>
      <c r="P3047" s="5" t="s">
        <v>12485</v>
      </c>
    </row>
    <row r="3048" ht="19" customHeight="1" spans="1:16">
      <c r="A3048" s="5">
        <v>122</v>
      </c>
      <c r="B3048" s="5" t="s">
        <v>375</v>
      </c>
      <c r="C3048" s="5" t="s">
        <v>52</v>
      </c>
      <c r="D3048" s="8" t="s">
        <v>272</v>
      </c>
      <c r="E3048" s="6">
        <v>161.2</v>
      </c>
      <c r="F3048" s="6">
        <v>157.8</v>
      </c>
      <c r="G3048" s="6"/>
      <c r="H3048" s="5" t="s">
        <v>120</v>
      </c>
      <c r="I3048" s="6">
        <f t="shared" si="188"/>
        <v>3.39999999999998</v>
      </c>
      <c r="J3048" s="5" t="str">
        <f>IF(H3048="否","不适用",IF(AND(ISNUMBER(E3048),ISNUMBER(F3048)),IF(I3048&gt;规则与名单!$B$2,"是","否"),"未判定"))</f>
        <v>不适用</v>
      </c>
      <c r="K3048" s="5" t="str">
        <f t="shared" si="189"/>
        <v>非测试日仪表</v>
      </c>
      <c r="L3048" s="6">
        <f t="shared" si="190"/>
        <v>161.2</v>
      </c>
      <c r="M3048" s="5">
        <f t="shared" si="191"/>
        <v>0</v>
      </c>
      <c r="N3048" s="5" t="s">
        <v>12486</v>
      </c>
      <c r="O3048" s="5" t="s">
        <v>12487</v>
      </c>
      <c r="P3048" s="5" t="s">
        <v>12488</v>
      </c>
    </row>
    <row r="3049" ht="19" customHeight="1" spans="1:16">
      <c r="A3049" s="5">
        <v>122</v>
      </c>
      <c r="B3049" s="5" t="s">
        <v>375</v>
      </c>
      <c r="C3049" s="5" t="s">
        <v>52</v>
      </c>
      <c r="D3049" s="8" t="s">
        <v>506</v>
      </c>
      <c r="E3049" s="6">
        <v>177.5</v>
      </c>
      <c r="F3049" s="6">
        <v>173.1</v>
      </c>
      <c r="G3049" s="6"/>
      <c r="H3049" s="5" t="s">
        <v>120</v>
      </c>
      <c r="I3049" s="6">
        <f t="shared" si="188"/>
        <v>4.40000000000001</v>
      </c>
      <c r="J3049" s="5" t="str">
        <f>IF(H3049="否","不适用",IF(AND(ISNUMBER(E3049),ISNUMBER(F3049)),IF(I3049&gt;规则与名单!$B$2,"是","否"),"未判定"))</f>
        <v>不适用</v>
      </c>
      <c r="K3049" s="5" t="str">
        <f t="shared" si="189"/>
        <v>非测试日仪表</v>
      </c>
      <c r="L3049" s="6">
        <f t="shared" si="190"/>
        <v>177.5</v>
      </c>
      <c r="M3049" s="5">
        <f t="shared" si="191"/>
        <v>0</v>
      </c>
      <c r="N3049" s="5" t="s">
        <v>12489</v>
      </c>
      <c r="O3049" s="5" t="s">
        <v>12490</v>
      </c>
      <c r="P3049" s="5" t="s">
        <v>12491</v>
      </c>
    </row>
    <row r="3050" ht="19" customHeight="1" spans="1:16">
      <c r="A3050" s="5">
        <v>122</v>
      </c>
      <c r="B3050" s="5" t="s">
        <v>375</v>
      </c>
      <c r="C3050" s="5" t="s">
        <v>52</v>
      </c>
      <c r="D3050" s="8" t="s">
        <v>673</v>
      </c>
      <c r="E3050" s="6">
        <v>170.8</v>
      </c>
      <c r="F3050" s="6">
        <v>166.8</v>
      </c>
      <c r="G3050" s="6"/>
      <c r="H3050" s="5" t="s">
        <v>120</v>
      </c>
      <c r="I3050" s="6">
        <f t="shared" si="188"/>
        <v>4</v>
      </c>
      <c r="J3050" s="5" t="str">
        <f>IF(H3050="否","不适用",IF(AND(ISNUMBER(E3050),ISNUMBER(F3050)),IF(I3050&gt;规则与名单!$B$2,"是","否"),"未判定"))</f>
        <v>不适用</v>
      </c>
      <c r="K3050" s="5" t="str">
        <f t="shared" si="189"/>
        <v>非测试日仪表</v>
      </c>
      <c r="L3050" s="6">
        <f t="shared" si="190"/>
        <v>170.8</v>
      </c>
      <c r="M3050" s="5">
        <f t="shared" si="191"/>
        <v>0</v>
      </c>
      <c r="N3050" s="5" t="s">
        <v>12492</v>
      </c>
      <c r="O3050" s="5" t="s">
        <v>12493</v>
      </c>
      <c r="P3050" s="5" t="s">
        <v>12494</v>
      </c>
    </row>
    <row r="3051" ht="19" customHeight="1" spans="1:16">
      <c r="A3051" s="5">
        <v>122</v>
      </c>
      <c r="B3051" s="5" t="s">
        <v>375</v>
      </c>
      <c r="C3051" s="5" t="s">
        <v>52</v>
      </c>
      <c r="D3051" s="8" t="s">
        <v>183</v>
      </c>
      <c r="E3051" s="6">
        <v>86.4</v>
      </c>
      <c r="F3051" s="6">
        <v>84.6</v>
      </c>
      <c r="G3051" s="6"/>
      <c r="H3051" s="5" t="s">
        <v>120</v>
      </c>
      <c r="I3051" s="6">
        <f t="shared" si="188"/>
        <v>1.80000000000001</v>
      </c>
      <c r="J3051" s="5" t="str">
        <f>IF(H3051="否","不适用",IF(AND(ISNUMBER(E3051),ISNUMBER(F3051)),IF(I3051&gt;规则与名单!$B$2,"是","否"),"未判定"))</f>
        <v>不适用</v>
      </c>
      <c r="K3051" s="5" t="str">
        <f t="shared" si="189"/>
        <v>非测试日仪表</v>
      </c>
      <c r="L3051" s="6">
        <f t="shared" si="190"/>
        <v>86.4</v>
      </c>
      <c r="M3051" s="5">
        <f t="shared" si="191"/>
        <v>0</v>
      </c>
      <c r="N3051" s="5" t="s">
        <v>12495</v>
      </c>
      <c r="O3051" s="5" t="s">
        <v>12496</v>
      </c>
      <c r="P3051" s="5" t="s">
        <v>12497</v>
      </c>
    </row>
    <row r="3052" ht="19" customHeight="1" spans="1:16">
      <c r="A3052" s="5">
        <v>122</v>
      </c>
      <c r="B3052" s="5" t="s">
        <v>375</v>
      </c>
      <c r="C3052" s="5" t="s">
        <v>52</v>
      </c>
      <c r="D3052" s="8" t="s">
        <v>431</v>
      </c>
      <c r="E3052" s="6">
        <v>184.6</v>
      </c>
      <c r="F3052" s="6">
        <v>256.7</v>
      </c>
      <c r="G3052" s="6"/>
      <c r="H3052" s="5" t="s">
        <v>120</v>
      </c>
      <c r="I3052" s="6">
        <f t="shared" si="188"/>
        <v>-72.1</v>
      </c>
      <c r="J3052" s="5" t="str">
        <f>IF(H3052="否","不适用",IF(AND(ISNUMBER(E3052),ISNUMBER(F3052)),IF(I3052&gt;规则与名单!$B$2,"是","否"),"未判定"))</f>
        <v>不适用</v>
      </c>
      <c r="K3052" s="5" t="str">
        <f t="shared" si="189"/>
        <v>非测试日仪表</v>
      </c>
      <c r="L3052" s="6">
        <f t="shared" si="190"/>
        <v>184.6</v>
      </c>
      <c r="M3052" s="5">
        <f t="shared" si="191"/>
        <v>0</v>
      </c>
      <c r="N3052" s="5" t="s">
        <v>12498</v>
      </c>
      <c r="O3052" s="5" t="s">
        <v>12499</v>
      </c>
      <c r="P3052" s="5" t="s">
        <v>12500</v>
      </c>
    </row>
    <row r="3053" ht="19" customHeight="1" spans="1:16">
      <c r="A3053" s="5">
        <v>122</v>
      </c>
      <c r="B3053" s="5" t="s">
        <v>375</v>
      </c>
      <c r="C3053" s="5" t="s">
        <v>52</v>
      </c>
      <c r="D3053" s="8" t="s">
        <v>3377</v>
      </c>
      <c r="E3053" s="6">
        <v>169.2</v>
      </c>
      <c r="F3053" s="6">
        <v>165.7</v>
      </c>
      <c r="G3053" s="6"/>
      <c r="H3053" s="5" t="s">
        <v>120</v>
      </c>
      <c r="I3053" s="6">
        <f t="shared" si="188"/>
        <v>3.5</v>
      </c>
      <c r="J3053" s="5" t="str">
        <f>IF(H3053="否","不适用",IF(AND(ISNUMBER(E3053),ISNUMBER(F3053)),IF(I3053&gt;规则与名单!$B$2,"是","否"),"未判定"))</f>
        <v>不适用</v>
      </c>
      <c r="K3053" s="5" t="str">
        <f t="shared" si="189"/>
        <v>非测试日仪表</v>
      </c>
      <c r="L3053" s="6">
        <f t="shared" si="190"/>
        <v>169.2</v>
      </c>
      <c r="M3053" s="5">
        <f t="shared" si="191"/>
        <v>0</v>
      </c>
      <c r="N3053" s="5" t="s">
        <v>12501</v>
      </c>
      <c r="O3053" s="5" t="s">
        <v>12502</v>
      </c>
      <c r="P3053" s="5" t="s">
        <v>12503</v>
      </c>
    </row>
    <row r="3054" ht="19" customHeight="1" spans="1:16">
      <c r="A3054" s="5">
        <v>122</v>
      </c>
      <c r="B3054" s="5" t="s">
        <v>375</v>
      </c>
      <c r="C3054" s="5" t="s">
        <v>52</v>
      </c>
      <c r="D3054" s="8" t="s">
        <v>407</v>
      </c>
      <c r="E3054" s="6">
        <v>156.2</v>
      </c>
      <c r="F3054" s="6">
        <v>152.7</v>
      </c>
      <c r="G3054" s="6"/>
      <c r="H3054" s="5" t="s">
        <v>120</v>
      </c>
      <c r="I3054" s="6">
        <f t="shared" si="188"/>
        <v>3.5</v>
      </c>
      <c r="J3054" s="5" t="str">
        <f>IF(H3054="否","不适用",IF(AND(ISNUMBER(E3054),ISNUMBER(F3054)),IF(I3054&gt;规则与名单!$B$2,"是","否"),"未判定"))</f>
        <v>不适用</v>
      </c>
      <c r="K3054" s="5" t="str">
        <f t="shared" si="189"/>
        <v>非测试日仪表</v>
      </c>
      <c r="L3054" s="6">
        <f t="shared" si="190"/>
        <v>156.2</v>
      </c>
      <c r="M3054" s="5">
        <f t="shared" si="191"/>
        <v>0</v>
      </c>
      <c r="N3054" s="5" t="s">
        <v>12504</v>
      </c>
      <c r="O3054" s="5" t="s">
        <v>12505</v>
      </c>
      <c r="P3054" s="5" t="s">
        <v>12506</v>
      </c>
    </row>
    <row r="3055" ht="19" customHeight="1" spans="1:16">
      <c r="A3055" s="5">
        <v>122</v>
      </c>
      <c r="B3055" s="5" t="s">
        <v>375</v>
      </c>
      <c r="C3055" s="5" t="s">
        <v>52</v>
      </c>
      <c r="D3055" s="8" t="s">
        <v>411</v>
      </c>
      <c r="E3055" s="6">
        <v>93.6</v>
      </c>
      <c r="F3055" s="6">
        <v>91.8</v>
      </c>
      <c r="G3055" s="6"/>
      <c r="H3055" s="5" t="s">
        <v>120</v>
      </c>
      <c r="I3055" s="6">
        <f t="shared" si="188"/>
        <v>1.8</v>
      </c>
      <c r="J3055" s="5" t="str">
        <f>IF(H3055="否","不适用",IF(AND(ISNUMBER(E3055),ISNUMBER(F3055)),IF(I3055&gt;规则与名单!$B$2,"是","否"),"未判定"))</f>
        <v>不适用</v>
      </c>
      <c r="K3055" s="5" t="str">
        <f t="shared" si="189"/>
        <v>非测试日仪表</v>
      </c>
      <c r="L3055" s="6">
        <f t="shared" si="190"/>
        <v>93.6</v>
      </c>
      <c r="M3055" s="5">
        <f t="shared" si="191"/>
        <v>0</v>
      </c>
      <c r="N3055" s="5" t="s">
        <v>12507</v>
      </c>
      <c r="O3055" s="5" t="s">
        <v>12508</v>
      </c>
      <c r="P3055" s="5" t="s">
        <v>12509</v>
      </c>
    </row>
    <row r="3056" ht="19" customHeight="1" spans="1:16">
      <c r="A3056" s="5">
        <v>122</v>
      </c>
      <c r="B3056" s="5" t="s">
        <v>375</v>
      </c>
      <c r="C3056" s="5" t="s">
        <v>52</v>
      </c>
      <c r="D3056" s="8" t="s">
        <v>251</v>
      </c>
      <c r="E3056" s="6">
        <v>67.4</v>
      </c>
      <c r="F3056" s="6">
        <v>65.8</v>
      </c>
      <c r="G3056" s="6"/>
      <c r="H3056" s="5" t="s">
        <v>120</v>
      </c>
      <c r="I3056" s="6">
        <f t="shared" si="188"/>
        <v>1.60000000000001</v>
      </c>
      <c r="J3056" s="5" t="str">
        <f>IF(H3056="否","不适用",IF(AND(ISNUMBER(E3056),ISNUMBER(F3056)),IF(I3056&gt;规则与名单!$B$2,"是","否"),"未判定"))</f>
        <v>不适用</v>
      </c>
      <c r="K3056" s="5" t="str">
        <f t="shared" si="189"/>
        <v>非测试日仪表</v>
      </c>
      <c r="L3056" s="6">
        <f t="shared" si="190"/>
        <v>67.4</v>
      </c>
      <c r="M3056" s="5">
        <f t="shared" si="191"/>
        <v>0</v>
      </c>
      <c r="N3056" s="5" t="s">
        <v>12510</v>
      </c>
      <c r="O3056" s="5" t="s">
        <v>12511</v>
      </c>
      <c r="P3056" s="5" t="s">
        <v>12512</v>
      </c>
    </row>
    <row r="3057" ht="19" customHeight="1" spans="1:16">
      <c r="A3057" s="5">
        <v>122</v>
      </c>
      <c r="B3057" s="5" t="s">
        <v>375</v>
      </c>
      <c r="C3057" s="5" t="s">
        <v>52</v>
      </c>
      <c r="D3057" s="8" t="s">
        <v>472</v>
      </c>
      <c r="E3057" s="6">
        <v>124.8</v>
      </c>
      <c r="F3057" s="6">
        <v>186.3</v>
      </c>
      <c r="G3057" s="6"/>
      <c r="H3057" s="5" t="s">
        <v>120</v>
      </c>
      <c r="I3057" s="6">
        <f t="shared" si="188"/>
        <v>-61.5</v>
      </c>
      <c r="J3057" s="5" t="str">
        <f>IF(H3057="否","不适用",IF(AND(ISNUMBER(E3057),ISNUMBER(F3057)),IF(I3057&gt;规则与名单!$B$2,"是","否"),"未判定"))</f>
        <v>不适用</v>
      </c>
      <c r="K3057" s="5" t="str">
        <f t="shared" si="189"/>
        <v>非测试日仪表</v>
      </c>
      <c r="L3057" s="6">
        <f t="shared" si="190"/>
        <v>124.8</v>
      </c>
      <c r="M3057" s="5">
        <f t="shared" si="191"/>
        <v>0</v>
      </c>
      <c r="N3057" s="5" t="s">
        <v>12513</v>
      </c>
      <c r="O3057" s="5" t="s">
        <v>12514</v>
      </c>
      <c r="P3057" s="5" t="s">
        <v>12515</v>
      </c>
    </row>
    <row r="3058" ht="19" customHeight="1" spans="1:16">
      <c r="A3058" s="5">
        <v>122</v>
      </c>
      <c r="B3058" s="5" t="s">
        <v>375</v>
      </c>
      <c r="C3058" s="5" t="s">
        <v>52</v>
      </c>
      <c r="D3058" s="8" t="s">
        <v>466</v>
      </c>
      <c r="E3058" s="6">
        <v>259.9</v>
      </c>
      <c r="F3058" s="6">
        <v>188.1</v>
      </c>
      <c r="G3058" s="6"/>
      <c r="H3058" s="5" t="s">
        <v>120</v>
      </c>
      <c r="I3058" s="6">
        <f t="shared" si="188"/>
        <v>71.8</v>
      </c>
      <c r="J3058" s="5" t="str">
        <f>IF(H3058="否","不适用",IF(AND(ISNUMBER(E3058),ISNUMBER(F3058)),IF(I3058&gt;规则与名单!$B$2,"是","否"),"未判定"))</f>
        <v>不适用</v>
      </c>
      <c r="K3058" s="5" t="str">
        <f t="shared" si="189"/>
        <v>非测试日仪表</v>
      </c>
      <c r="L3058" s="6">
        <f t="shared" si="190"/>
        <v>259.9</v>
      </c>
      <c r="M3058" s="5">
        <f t="shared" si="191"/>
        <v>0</v>
      </c>
      <c r="N3058" s="5" t="s">
        <v>12516</v>
      </c>
      <c r="O3058" s="5" t="s">
        <v>12517</v>
      </c>
      <c r="P3058" s="5" t="s">
        <v>12518</v>
      </c>
    </row>
    <row r="3059" ht="19" customHeight="1" spans="1:16">
      <c r="A3059" s="5">
        <v>122</v>
      </c>
      <c r="B3059" s="5" t="s">
        <v>375</v>
      </c>
      <c r="C3059" s="5" t="s">
        <v>52</v>
      </c>
      <c r="D3059" s="8" t="s">
        <v>333</v>
      </c>
      <c r="E3059" s="6">
        <v>109.4</v>
      </c>
      <c r="F3059" s="6">
        <v>106.4</v>
      </c>
      <c r="G3059" s="6"/>
      <c r="H3059" s="5" t="s">
        <v>120</v>
      </c>
      <c r="I3059" s="6">
        <f t="shared" si="188"/>
        <v>3</v>
      </c>
      <c r="J3059" s="5" t="str">
        <f>IF(H3059="否","不适用",IF(AND(ISNUMBER(E3059),ISNUMBER(F3059)),IF(I3059&gt;规则与名单!$B$2,"是","否"),"未判定"))</f>
        <v>不适用</v>
      </c>
      <c r="K3059" s="5" t="str">
        <f t="shared" si="189"/>
        <v>非测试日仪表</v>
      </c>
      <c r="L3059" s="6">
        <f t="shared" si="190"/>
        <v>109.4</v>
      </c>
      <c r="M3059" s="5">
        <f t="shared" si="191"/>
        <v>0</v>
      </c>
      <c r="N3059" s="5" t="s">
        <v>12519</v>
      </c>
      <c r="O3059" s="5" t="s">
        <v>12520</v>
      </c>
      <c r="P3059" s="5" t="s">
        <v>12521</v>
      </c>
    </row>
    <row r="3060" ht="19" customHeight="1" spans="1:16">
      <c r="A3060" s="5">
        <v>122</v>
      </c>
      <c r="B3060" s="5" t="s">
        <v>375</v>
      </c>
      <c r="C3060" s="5" t="s">
        <v>52</v>
      </c>
      <c r="D3060" s="8" t="s">
        <v>175</v>
      </c>
      <c r="E3060" s="6">
        <v>67.2</v>
      </c>
      <c r="F3060" s="6">
        <v>66</v>
      </c>
      <c r="G3060" s="6"/>
      <c r="H3060" s="5" t="s">
        <v>120</v>
      </c>
      <c r="I3060" s="6">
        <f t="shared" si="188"/>
        <v>1.2</v>
      </c>
      <c r="J3060" s="5" t="str">
        <f>IF(H3060="否","不适用",IF(AND(ISNUMBER(E3060),ISNUMBER(F3060)),IF(I3060&gt;规则与名单!$B$2,"是","否"),"未判定"))</f>
        <v>不适用</v>
      </c>
      <c r="K3060" s="5" t="str">
        <f t="shared" si="189"/>
        <v>非测试日仪表</v>
      </c>
      <c r="L3060" s="6">
        <f t="shared" si="190"/>
        <v>67.2</v>
      </c>
      <c r="M3060" s="5">
        <f t="shared" si="191"/>
        <v>0</v>
      </c>
      <c r="N3060" s="5" t="s">
        <v>12522</v>
      </c>
      <c r="O3060" s="5" t="s">
        <v>12523</v>
      </c>
      <c r="P3060" s="5" t="s">
        <v>12524</v>
      </c>
    </row>
    <row r="3061" ht="19" customHeight="1" spans="1:16">
      <c r="A3061" s="5">
        <v>122</v>
      </c>
      <c r="B3061" s="5" t="s">
        <v>375</v>
      </c>
      <c r="C3061" s="5" t="s">
        <v>52</v>
      </c>
      <c r="D3061" s="8" t="s">
        <v>3402</v>
      </c>
      <c r="E3061" s="6">
        <v>162.8</v>
      </c>
      <c r="F3061" s="6">
        <v>159.1</v>
      </c>
      <c r="G3061" s="6"/>
      <c r="H3061" s="5" t="s">
        <v>120</v>
      </c>
      <c r="I3061" s="6">
        <f t="shared" si="188"/>
        <v>3.70000000000002</v>
      </c>
      <c r="J3061" s="5" t="str">
        <f>IF(H3061="否","不适用",IF(AND(ISNUMBER(E3061),ISNUMBER(F3061)),IF(I3061&gt;规则与名单!$B$2,"是","否"),"未判定"))</f>
        <v>不适用</v>
      </c>
      <c r="K3061" s="5" t="str">
        <f t="shared" si="189"/>
        <v>非测试日仪表</v>
      </c>
      <c r="L3061" s="6">
        <f t="shared" si="190"/>
        <v>162.8</v>
      </c>
      <c r="M3061" s="5">
        <f t="shared" si="191"/>
        <v>0</v>
      </c>
      <c r="N3061" s="5" t="s">
        <v>12525</v>
      </c>
      <c r="O3061" s="5" t="s">
        <v>12526</v>
      </c>
      <c r="P3061" s="5" t="s">
        <v>12527</v>
      </c>
    </row>
    <row r="3062" ht="19" customHeight="1" spans="1:16">
      <c r="A3062" s="5">
        <v>122</v>
      </c>
      <c r="B3062" s="5" t="s">
        <v>375</v>
      </c>
      <c r="C3062" s="5" t="s">
        <v>52</v>
      </c>
      <c r="D3062" s="8" t="s">
        <v>487</v>
      </c>
      <c r="E3062" s="6">
        <v>168.3</v>
      </c>
      <c r="F3062" s="6">
        <v>164.4</v>
      </c>
      <c r="G3062" s="6"/>
      <c r="H3062" s="5" t="s">
        <v>120</v>
      </c>
      <c r="I3062" s="6">
        <f t="shared" si="188"/>
        <v>3.90000000000001</v>
      </c>
      <c r="J3062" s="5" t="str">
        <f>IF(H3062="否","不适用",IF(AND(ISNUMBER(E3062),ISNUMBER(F3062)),IF(I3062&gt;规则与名单!$B$2,"是","否"),"未判定"))</f>
        <v>不适用</v>
      </c>
      <c r="K3062" s="5" t="str">
        <f t="shared" si="189"/>
        <v>非测试日仪表</v>
      </c>
      <c r="L3062" s="6">
        <f t="shared" si="190"/>
        <v>168.3</v>
      </c>
      <c r="M3062" s="5">
        <f t="shared" si="191"/>
        <v>0</v>
      </c>
      <c r="N3062" s="5" t="s">
        <v>12528</v>
      </c>
      <c r="O3062" s="5" t="s">
        <v>12529</v>
      </c>
      <c r="P3062" s="5" t="s">
        <v>12530</v>
      </c>
    </row>
    <row r="3063" ht="19" customHeight="1" spans="1:16">
      <c r="A3063" s="5">
        <v>122</v>
      </c>
      <c r="B3063" s="5" t="s">
        <v>375</v>
      </c>
      <c r="C3063" s="5" t="s">
        <v>52</v>
      </c>
      <c r="D3063" s="8" t="s">
        <v>121</v>
      </c>
      <c r="E3063" s="6">
        <v>180.1</v>
      </c>
      <c r="F3063" s="6">
        <v>175.9</v>
      </c>
      <c r="G3063" s="6"/>
      <c r="H3063" s="5" t="s">
        <v>120</v>
      </c>
      <c r="I3063" s="6">
        <f t="shared" si="188"/>
        <v>4.19999999999999</v>
      </c>
      <c r="J3063" s="5" t="str">
        <f>IF(H3063="否","不适用",IF(AND(ISNUMBER(E3063),ISNUMBER(F3063)),IF(I3063&gt;规则与名单!$B$2,"是","否"),"未判定"))</f>
        <v>不适用</v>
      </c>
      <c r="K3063" s="5" t="str">
        <f t="shared" si="189"/>
        <v>非测试日仪表</v>
      </c>
      <c r="L3063" s="6">
        <f t="shared" si="190"/>
        <v>180.1</v>
      </c>
      <c r="M3063" s="5">
        <f t="shared" si="191"/>
        <v>0</v>
      </c>
      <c r="N3063" s="5" t="s">
        <v>12531</v>
      </c>
      <c r="O3063" s="5" t="s">
        <v>12532</v>
      </c>
      <c r="P3063" s="5" t="s">
        <v>12533</v>
      </c>
    </row>
    <row r="3064" ht="19" customHeight="1" spans="1:16">
      <c r="A3064" s="5">
        <v>122</v>
      </c>
      <c r="B3064" s="5" t="s">
        <v>375</v>
      </c>
      <c r="C3064" s="5" t="s">
        <v>52</v>
      </c>
      <c r="D3064" s="8" t="s">
        <v>170</v>
      </c>
      <c r="E3064" s="6">
        <v>181.1</v>
      </c>
      <c r="F3064" s="6">
        <v>177.4</v>
      </c>
      <c r="G3064" s="6"/>
      <c r="H3064" s="5" t="s">
        <v>120</v>
      </c>
      <c r="I3064" s="6">
        <f t="shared" si="188"/>
        <v>3.69999999999999</v>
      </c>
      <c r="J3064" s="5" t="str">
        <f>IF(H3064="否","不适用",IF(AND(ISNUMBER(E3064),ISNUMBER(F3064)),IF(I3064&gt;规则与名单!$B$2,"是","否"),"未判定"))</f>
        <v>不适用</v>
      </c>
      <c r="K3064" s="5" t="str">
        <f t="shared" si="189"/>
        <v>非测试日仪表</v>
      </c>
      <c r="L3064" s="6">
        <f t="shared" si="190"/>
        <v>181.1</v>
      </c>
      <c r="M3064" s="5">
        <f t="shared" si="191"/>
        <v>0</v>
      </c>
      <c r="N3064" s="5" t="s">
        <v>12534</v>
      </c>
      <c r="O3064" s="5" t="s">
        <v>12535</v>
      </c>
      <c r="P3064" s="5" t="s">
        <v>12536</v>
      </c>
    </row>
    <row r="3065" ht="19" customHeight="1" spans="1:16">
      <c r="A3065" s="5">
        <v>122</v>
      </c>
      <c r="B3065" s="5" t="s">
        <v>375</v>
      </c>
      <c r="C3065" s="5" t="s">
        <v>52</v>
      </c>
      <c r="D3065" s="8" t="s">
        <v>644</v>
      </c>
      <c r="E3065" s="6">
        <v>180.4</v>
      </c>
      <c r="F3065" s="6">
        <v>175</v>
      </c>
      <c r="G3065" s="6"/>
      <c r="H3065" s="5" t="s">
        <v>120</v>
      </c>
      <c r="I3065" s="6">
        <f t="shared" si="188"/>
        <v>5.40000000000001</v>
      </c>
      <c r="J3065" s="5" t="str">
        <f>IF(H3065="否","不适用",IF(AND(ISNUMBER(E3065),ISNUMBER(F3065)),IF(I3065&gt;规则与名单!$B$2,"是","否"),"未判定"))</f>
        <v>不适用</v>
      </c>
      <c r="K3065" s="5" t="str">
        <f t="shared" si="189"/>
        <v>非测试日仪表</v>
      </c>
      <c r="L3065" s="6">
        <f t="shared" si="190"/>
        <v>180.4</v>
      </c>
      <c r="M3065" s="5">
        <f t="shared" si="191"/>
        <v>0</v>
      </c>
      <c r="N3065" s="5" t="s">
        <v>12537</v>
      </c>
      <c r="O3065" s="5" t="s">
        <v>12538</v>
      </c>
      <c r="P3065" s="5" t="s">
        <v>12539</v>
      </c>
    </row>
    <row r="3066" ht="19" customHeight="1" spans="1:16">
      <c r="A3066" s="5">
        <v>122</v>
      </c>
      <c r="B3066" s="5" t="s">
        <v>375</v>
      </c>
      <c r="C3066" s="5" t="s">
        <v>52</v>
      </c>
      <c r="D3066" s="8" t="s">
        <v>3418</v>
      </c>
      <c r="E3066" s="6">
        <v>15.1</v>
      </c>
      <c r="F3066" s="6">
        <v>14.5</v>
      </c>
      <c r="G3066" s="6"/>
      <c r="H3066" s="5" t="s">
        <v>120</v>
      </c>
      <c r="I3066" s="6">
        <f t="shared" si="188"/>
        <v>0.6</v>
      </c>
      <c r="J3066" s="5" t="str">
        <f>IF(H3066="否","不适用",IF(AND(ISNUMBER(E3066),ISNUMBER(F3066)),IF(I3066&gt;规则与名单!$B$2,"是","否"),"未判定"))</f>
        <v>不适用</v>
      </c>
      <c r="K3066" s="5" t="str">
        <f t="shared" si="189"/>
        <v>非测试日仪表</v>
      </c>
      <c r="L3066" s="6">
        <f t="shared" si="190"/>
        <v>15.1</v>
      </c>
      <c r="M3066" s="5">
        <f t="shared" si="191"/>
        <v>0</v>
      </c>
      <c r="N3066" s="5" t="s">
        <v>12540</v>
      </c>
      <c r="O3066" s="5" t="s">
        <v>12541</v>
      </c>
      <c r="P3066" s="5" t="s">
        <v>12542</v>
      </c>
    </row>
    <row r="3067" ht="19" customHeight="1" spans="1:16">
      <c r="A3067" s="5">
        <v>122</v>
      </c>
      <c r="B3067" s="5" t="s">
        <v>375</v>
      </c>
      <c r="C3067" s="5" t="s">
        <v>52</v>
      </c>
      <c r="D3067" s="8" t="s">
        <v>3422</v>
      </c>
      <c r="E3067" s="6">
        <v>145.7</v>
      </c>
      <c r="F3067" s="6">
        <v>142.7</v>
      </c>
      <c r="G3067" s="6"/>
      <c r="H3067" s="5" t="s">
        <v>120</v>
      </c>
      <c r="I3067" s="6">
        <f t="shared" si="188"/>
        <v>3</v>
      </c>
      <c r="J3067" s="5" t="str">
        <f>IF(H3067="否","不适用",IF(AND(ISNUMBER(E3067),ISNUMBER(F3067)),IF(I3067&gt;规则与名单!$B$2,"是","否"),"未判定"))</f>
        <v>不适用</v>
      </c>
      <c r="K3067" s="5" t="str">
        <f t="shared" si="189"/>
        <v>非测试日仪表</v>
      </c>
      <c r="L3067" s="6">
        <f t="shared" si="190"/>
        <v>145.7</v>
      </c>
      <c r="M3067" s="5">
        <f t="shared" si="191"/>
        <v>0</v>
      </c>
      <c r="N3067" s="5" t="s">
        <v>12543</v>
      </c>
      <c r="O3067" s="5" t="s">
        <v>12544</v>
      </c>
      <c r="P3067" s="5" t="s">
        <v>12545</v>
      </c>
    </row>
    <row r="3068" ht="19" customHeight="1" spans="1:16">
      <c r="A3068" s="5">
        <v>122</v>
      </c>
      <c r="B3068" s="5" t="s">
        <v>375</v>
      </c>
      <c r="C3068" s="5" t="s">
        <v>52</v>
      </c>
      <c r="D3068" s="8" t="s">
        <v>336</v>
      </c>
      <c r="E3068" s="6">
        <v>167</v>
      </c>
      <c r="F3068" s="6">
        <v>163.5</v>
      </c>
      <c r="G3068" s="6"/>
      <c r="H3068" s="5" t="s">
        <v>120</v>
      </c>
      <c r="I3068" s="6">
        <f t="shared" si="188"/>
        <v>3.5</v>
      </c>
      <c r="J3068" s="5" t="str">
        <f>IF(H3068="否","不适用",IF(AND(ISNUMBER(E3068),ISNUMBER(F3068)),IF(I3068&gt;规则与名单!$B$2,"是","否"),"未判定"))</f>
        <v>不适用</v>
      </c>
      <c r="K3068" s="5" t="str">
        <f t="shared" si="189"/>
        <v>非测试日仪表</v>
      </c>
      <c r="L3068" s="6">
        <f t="shared" si="190"/>
        <v>167</v>
      </c>
      <c r="M3068" s="5">
        <f t="shared" si="191"/>
        <v>0</v>
      </c>
      <c r="N3068" s="5" t="s">
        <v>12546</v>
      </c>
      <c r="O3068" s="5" t="s">
        <v>12547</v>
      </c>
      <c r="P3068" s="5" t="s">
        <v>12548</v>
      </c>
    </row>
    <row r="3069" ht="19" customHeight="1" spans="1:16">
      <c r="A3069" s="5">
        <v>122</v>
      </c>
      <c r="B3069" s="5" t="s">
        <v>375</v>
      </c>
      <c r="C3069" s="5" t="s">
        <v>52</v>
      </c>
      <c r="D3069" s="8" t="s">
        <v>653</v>
      </c>
      <c r="E3069" s="6">
        <v>174.8</v>
      </c>
      <c r="F3069" s="6">
        <v>170.9</v>
      </c>
      <c r="G3069" s="6"/>
      <c r="H3069" s="5" t="s">
        <v>120</v>
      </c>
      <c r="I3069" s="6">
        <f t="shared" si="188"/>
        <v>3.90000000000001</v>
      </c>
      <c r="J3069" s="5" t="str">
        <f>IF(H3069="否","不适用",IF(AND(ISNUMBER(E3069),ISNUMBER(F3069)),IF(I3069&gt;规则与名单!$B$2,"是","否"),"未判定"))</f>
        <v>不适用</v>
      </c>
      <c r="K3069" s="5" t="str">
        <f t="shared" si="189"/>
        <v>非测试日仪表</v>
      </c>
      <c r="L3069" s="6">
        <f t="shared" si="190"/>
        <v>174.8</v>
      </c>
      <c r="M3069" s="5">
        <f t="shared" si="191"/>
        <v>0</v>
      </c>
      <c r="N3069" s="5" t="s">
        <v>12549</v>
      </c>
      <c r="O3069" s="5" t="s">
        <v>12550</v>
      </c>
      <c r="P3069" s="5" t="s">
        <v>12551</v>
      </c>
    </row>
    <row r="3070" ht="19" customHeight="1" spans="1:16">
      <c r="A3070" s="5">
        <v>122</v>
      </c>
      <c r="B3070" s="5" t="s">
        <v>375</v>
      </c>
      <c r="C3070" s="5" t="s">
        <v>52</v>
      </c>
      <c r="D3070" s="8" t="s">
        <v>140</v>
      </c>
      <c r="E3070" s="6">
        <v>172.2</v>
      </c>
      <c r="F3070" s="6">
        <v>168.7</v>
      </c>
      <c r="G3070" s="6"/>
      <c r="H3070" s="5" t="s">
        <v>120</v>
      </c>
      <c r="I3070" s="6">
        <f t="shared" si="188"/>
        <v>3.5</v>
      </c>
      <c r="J3070" s="5" t="str">
        <f>IF(H3070="否","不适用",IF(AND(ISNUMBER(E3070),ISNUMBER(F3070)),IF(I3070&gt;规则与名单!$B$2,"是","否"),"未判定"))</f>
        <v>不适用</v>
      </c>
      <c r="K3070" s="5" t="str">
        <f t="shared" si="189"/>
        <v>非测试日仪表</v>
      </c>
      <c r="L3070" s="6">
        <f t="shared" si="190"/>
        <v>172.2</v>
      </c>
      <c r="M3070" s="5">
        <f t="shared" si="191"/>
        <v>0</v>
      </c>
      <c r="N3070" s="5" t="s">
        <v>12552</v>
      </c>
      <c r="O3070" s="5" t="s">
        <v>12553</v>
      </c>
      <c r="P3070" s="5" t="s">
        <v>12554</v>
      </c>
    </row>
    <row r="3071" ht="19" customHeight="1" spans="1:16">
      <c r="A3071" s="5">
        <v>122</v>
      </c>
      <c r="B3071" s="5" t="s">
        <v>375</v>
      </c>
      <c r="C3071" s="5" t="s">
        <v>52</v>
      </c>
      <c r="D3071" s="8" t="s">
        <v>115</v>
      </c>
      <c r="E3071" s="6">
        <v>167.8</v>
      </c>
      <c r="F3071" s="6">
        <v>164.1</v>
      </c>
      <c r="G3071" s="6"/>
      <c r="H3071" s="5" t="s">
        <v>120</v>
      </c>
      <c r="I3071" s="6">
        <f t="shared" si="188"/>
        <v>3.70000000000002</v>
      </c>
      <c r="J3071" s="5" t="str">
        <f>IF(H3071="否","不适用",IF(AND(ISNUMBER(E3071),ISNUMBER(F3071)),IF(I3071&gt;规则与名单!$B$2,"是","否"),"未判定"))</f>
        <v>不适用</v>
      </c>
      <c r="K3071" s="5" t="str">
        <f t="shared" si="189"/>
        <v>非测试日仪表</v>
      </c>
      <c r="L3071" s="6">
        <f t="shared" si="190"/>
        <v>167.8</v>
      </c>
      <c r="M3071" s="5">
        <f t="shared" si="191"/>
        <v>0</v>
      </c>
      <c r="N3071" s="5" t="s">
        <v>12555</v>
      </c>
      <c r="O3071" s="5" t="s">
        <v>12556</v>
      </c>
      <c r="P3071" s="5" t="s">
        <v>12557</v>
      </c>
    </row>
    <row r="3072" ht="19" customHeight="1" spans="1:16">
      <c r="A3072" s="5">
        <v>123</v>
      </c>
      <c r="B3072" s="5" t="s">
        <v>376</v>
      </c>
      <c r="C3072" s="5" t="s">
        <v>52</v>
      </c>
      <c r="D3072" s="8" t="s">
        <v>114</v>
      </c>
      <c r="E3072" s="6">
        <v>36.1</v>
      </c>
      <c r="F3072" s="6">
        <v>35.2</v>
      </c>
      <c r="G3072" s="6"/>
      <c r="H3072" s="5" t="s">
        <v>120</v>
      </c>
      <c r="I3072" s="6">
        <f t="shared" si="188"/>
        <v>0.899999999999999</v>
      </c>
      <c r="J3072" s="5" t="str">
        <f>IF(H3072="否","不适用",IF(AND(ISNUMBER(E3072),ISNUMBER(F3072)),IF(I3072&gt;规则与名单!$B$2,"是","否"),"未判定"))</f>
        <v>不适用</v>
      </c>
      <c r="K3072" s="5" t="str">
        <f t="shared" si="189"/>
        <v>非测试日仪表</v>
      </c>
      <c r="L3072" s="6">
        <f t="shared" si="190"/>
        <v>36.1</v>
      </c>
      <c r="M3072" s="5">
        <f t="shared" si="191"/>
        <v>0</v>
      </c>
      <c r="N3072" s="5" t="s">
        <v>12558</v>
      </c>
      <c r="O3072" s="5" t="s">
        <v>12559</v>
      </c>
      <c r="P3072" s="5" t="s">
        <v>12560</v>
      </c>
    </row>
    <row r="3073" ht="19" customHeight="1" spans="1:16">
      <c r="A3073" s="5">
        <v>123</v>
      </c>
      <c r="B3073" s="5" t="s">
        <v>376</v>
      </c>
      <c r="C3073" s="5" t="s">
        <v>52</v>
      </c>
      <c r="D3073" s="8" t="s">
        <v>605</v>
      </c>
      <c r="E3073" s="6">
        <v>39.3</v>
      </c>
      <c r="F3073" s="6">
        <v>38.5</v>
      </c>
      <c r="G3073" s="6"/>
      <c r="H3073" s="5" t="s">
        <v>120</v>
      </c>
      <c r="I3073" s="6">
        <f t="shared" si="188"/>
        <v>0.799999999999997</v>
      </c>
      <c r="J3073" s="5" t="str">
        <f>IF(H3073="否","不适用",IF(AND(ISNUMBER(E3073),ISNUMBER(F3073)),IF(I3073&gt;规则与名单!$B$2,"是","否"),"未判定"))</f>
        <v>不适用</v>
      </c>
      <c r="K3073" s="5" t="str">
        <f t="shared" si="189"/>
        <v>非测试日仪表</v>
      </c>
      <c r="L3073" s="6">
        <f t="shared" si="190"/>
        <v>39.3</v>
      </c>
      <c r="M3073" s="5">
        <f t="shared" si="191"/>
        <v>0</v>
      </c>
      <c r="N3073" s="5" t="s">
        <v>12561</v>
      </c>
      <c r="O3073" s="5" t="s">
        <v>12562</v>
      </c>
      <c r="P3073" s="5" t="s">
        <v>12563</v>
      </c>
    </row>
    <row r="3074" ht="19" customHeight="1" spans="1:16">
      <c r="A3074" s="5">
        <v>123</v>
      </c>
      <c r="B3074" s="5" t="s">
        <v>376</v>
      </c>
      <c r="C3074" s="5" t="s">
        <v>52</v>
      </c>
      <c r="D3074" s="8" t="s">
        <v>186</v>
      </c>
      <c r="E3074" s="6">
        <v>47</v>
      </c>
      <c r="F3074" s="6">
        <v>45.4</v>
      </c>
      <c r="G3074" s="6"/>
      <c r="H3074" s="5" t="s">
        <v>120</v>
      </c>
      <c r="I3074" s="6">
        <f t="shared" ref="I3074:I3137" si="192">IF(AND(ISNUMBER(E3074),ISNUMBER(F3074)),E3074-F3074,"")</f>
        <v>1.6</v>
      </c>
      <c r="J3074" s="5" t="str">
        <f>IF(H3074="否","不适用",IF(AND(ISNUMBER(E3074),ISNUMBER(F3074)),IF(I3074&gt;规则与名单!$B$2,"是","否"),"未判定"))</f>
        <v>不适用</v>
      </c>
      <c r="K3074" s="5" t="str">
        <f t="shared" ref="K3074:K3137" si="193">IF(J3074="是",IF(ISNUMBER(F3074),"测试日GPS","缺失"),IF(ISNUMBER(G3074),"非测试日纯氢",IF(AND(H3074="是",J3074="未判定"),IF(ISNUMBER(F3074),"测试名单无纯氢GPS","缺失"),IF(ISNUMBER(E3074),"非测试日仪表","缺失"))))</f>
        <v>非测试日仪表</v>
      </c>
      <c r="L3074" s="6">
        <f t="shared" ref="L3074:L3137" si="194">IF(K3074="缺失","",IF(K3074="非测试日纯氢",G3074,IF(K3074="非测试日仪表",E3074,F3074)))</f>
        <v>47</v>
      </c>
      <c r="M3074" s="5">
        <f t="shared" ref="M3074:M3137" si="195">IF(K3074="缺失",1,0)</f>
        <v>0</v>
      </c>
      <c r="N3074" s="5" t="s">
        <v>12564</v>
      </c>
      <c r="O3074" s="5" t="s">
        <v>12565</v>
      </c>
      <c r="P3074" s="5" t="s">
        <v>12566</v>
      </c>
    </row>
    <row r="3075" ht="19" customHeight="1" spans="1:16">
      <c r="A3075" s="5">
        <v>123</v>
      </c>
      <c r="B3075" s="5" t="s">
        <v>376</v>
      </c>
      <c r="C3075" s="5" t="s">
        <v>52</v>
      </c>
      <c r="D3075" s="8" t="s">
        <v>165</v>
      </c>
      <c r="E3075" s="6">
        <v>36.1</v>
      </c>
      <c r="F3075" s="6">
        <v>34.9</v>
      </c>
      <c r="G3075" s="6"/>
      <c r="H3075" s="5" t="s">
        <v>120</v>
      </c>
      <c r="I3075" s="6">
        <f t="shared" si="192"/>
        <v>1.2</v>
      </c>
      <c r="J3075" s="5" t="str">
        <f>IF(H3075="否","不适用",IF(AND(ISNUMBER(E3075),ISNUMBER(F3075)),IF(I3075&gt;规则与名单!$B$2,"是","否"),"未判定"))</f>
        <v>不适用</v>
      </c>
      <c r="K3075" s="5" t="str">
        <f t="shared" si="193"/>
        <v>非测试日仪表</v>
      </c>
      <c r="L3075" s="6">
        <f t="shared" si="194"/>
        <v>36.1</v>
      </c>
      <c r="M3075" s="5">
        <f t="shared" si="195"/>
        <v>0</v>
      </c>
      <c r="N3075" s="5" t="s">
        <v>12567</v>
      </c>
      <c r="O3075" s="5" t="s">
        <v>12568</v>
      </c>
      <c r="P3075" s="5" t="s">
        <v>12569</v>
      </c>
    </row>
    <row r="3076" ht="19" customHeight="1" spans="1:16">
      <c r="A3076" s="5">
        <v>123</v>
      </c>
      <c r="B3076" s="5" t="s">
        <v>376</v>
      </c>
      <c r="C3076" s="5" t="s">
        <v>52</v>
      </c>
      <c r="D3076" s="8" t="s">
        <v>151</v>
      </c>
      <c r="E3076" s="6">
        <v>35.8</v>
      </c>
      <c r="F3076" s="6">
        <v>35.2</v>
      </c>
      <c r="G3076" s="6"/>
      <c r="H3076" s="5" t="s">
        <v>120</v>
      </c>
      <c r="I3076" s="6">
        <f t="shared" si="192"/>
        <v>0.599999999999994</v>
      </c>
      <c r="J3076" s="5" t="str">
        <f>IF(H3076="否","不适用",IF(AND(ISNUMBER(E3076),ISNUMBER(F3076)),IF(I3076&gt;规则与名单!$B$2,"是","否"),"未判定"))</f>
        <v>不适用</v>
      </c>
      <c r="K3076" s="5" t="str">
        <f t="shared" si="193"/>
        <v>非测试日仪表</v>
      </c>
      <c r="L3076" s="6">
        <f t="shared" si="194"/>
        <v>35.8</v>
      </c>
      <c r="M3076" s="5">
        <f t="shared" si="195"/>
        <v>0</v>
      </c>
      <c r="N3076" s="5" t="s">
        <v>12570</v>
      </c>
      <c r="O3076" s="5" t="s">
        <v>12571</v>
      </c>
      <c r="P3076" s="5" t="s">
        <v>12572</v>
      </c>
    </row>
    <row r="3077" ht="19" customHeight="1" spans="1:16">
      <c r="A3077" s="5">
        <v>123</v>
      </c>
      <c r="B3077" s="5" t="s">
        <v>376</v>
      </c>
      <c r="C3077" s="5" t="s">
        <v>52</v>
      </c>
      <c r="D3077" s="8" t="s">
        <v>3358</v>
      </c>
      <c r="E3077" s="6">
        <v>35.9</v>
      </c>
      <c r="F3077" s="6">
        <v>35.8</v>
      </c>
      <c r="G3077" s="6"/>
      <c r="H3077" s="5" t="s">
        <v>120</v>
      </c>
      <c r="I3077" s="6">
        <f t="shared" si="192"/>
        <v>0.100000000000001</v>
      </c>
      <c r="J3077" s="5" t="str">
        <f>IF(H3077="否","不适用",IF(AND(ISNUMBER(E3077),ISNUMBER(F3077)),IF(I3077&gt;规则与名单!$B$2,"是","否"),"未判定"))</f>
        <v>不适用</v>
      </c>
      <c r="K3077" s="5" t="str">
        <f t="shared" si="193"/>
        <v>非测试日仪表</v>
      </c>
      <c r="L3077" s="6">
        <f t="shared" si="194"/>
        <v>35.9</v>
      </c>
      <c r="M3077" s="5">
        <f t="shared" si="195"/>
        <v>0</v>
      </c>
      <c r="N3077" s="5" t="s">
        <v>12573</v>
      </c>
      <c r="O3077" s="5" t="s">
        <v>12574</v>
      </c>
      <c r="P3077" s="5" t="s">
        <v>12575</v>
      </c>
    </row>
    <row r="3078" ht="19" customHeight="1" spans="1:16">
      <c r="A3078" s="5">
        <v>123</v>
      </c>
      <c r="B3078" s="5" t="s">
        <v>376</v>
      </c>
      <c r="C3078" s="5" t="s">
        <v>52</v>
      </c>
      <c r="D3078" s="8" t="s">
        <v>272</v>
      </c>
      <c r="E3078" s="6">
        <v>36.1</v>
      </c>
      <c r="F3078" s="6">
        <v>35.7</v>
      </c>
      <c r="G3078" s="6"/>
      <c r="H3078" s="5" t="s">
        <v>120</v>
      </c>
      <c r="I3078" s="6">
        <f t="shared" si="192"/>
        <v>0.399999999999999</v>
      </c>
      <c r="J3078" s="5" t="str">
        <f>IF(H3078="否","不适用",IF(AND(ISNUMBER(E3078),ISNUMBER(F3078)),IF(I3078&gt;规则与名单!$B$2,"是","否"),"未判定"))</f>
        <v>不适用</v>
      </c>
      <c r="K3078" s="5" t="str">
        <f t="shared" si="193"/>
        <v>非测试日仪表</v>
      </c>
      <c r="L3078" s="6">
        <f t="shared" si="194"/>
        <v>36.1</v>
      </c>
      <c r="M3078" s="5">
        <f t="shared" si="195"/>
        <v>0</v>
      </c>
      <c r="N3078" s="5" t="s">
        <v>12576</v>
      </c>
      <c r="O3078" s="5" t="s">
        <v>12577</v>
      </c>
      <c r="P3078" s="5" t="s">
        <v>12578</v>
      </c>
    </row>
    <row r="3079" ht="19" customHeight="1" spans="1:16">
      <c r="A3079" s="5">
        <v>123</v>
      </c>
      <c r="B3079" s="5" t="s">
        <v>376</v>
      </c>
      <c r="C3079" s="5" t="s">
        <v>52</v>
      </c>
      <c r="D3079" s="8" t="s">
        <v>506</v>
      </c>
      <c r="E3079" s="6">
        <v>37.6</v>
      </c>
      <c r="F3079" s="6">
        <v>36.4</v>
      </c>
      <c r="G3079" s="6"/>
      <c r="H3079" s="5" t="s">
        <v>120</v>
      </c>
      <c r="I3079" s="6">
        <f t="shared" si="192"/>
        <v>1.2</v>
      </c>
      <c r="J3079" s="5" t="str">
        <f>IF(H3079="否","不适用",IF(AND(ISNUMBER(E3079),ISNUMBER(F3079)),IF(I3079&gt;规则与名单!$B$2,"是","否"),"未判定"))</f>
        <v>不适用</v>
      </c>
      <c r="K3079" s="5" t="str">
        <f t="shared" si="193"/>
        <v>非测试日仪表</v>
      </c>
      <c r="L3079" s="6">
        <f t="shared" si="194"/>
        <v>37.6</v>
      </c>
      <c r="M3079" s="5">
        <f t="shared" si="195"/>
        <v>0</v>
      </c>
      <c r="N3079" s="5" t="s">
        <v>12579</v>
      </c>
      <c r="O3079" s="5" t="s">
        <v>12580</v>
      </c>
      <c r="P3079" s="5" t="s">
        <v>12581</v>
      </c>
    </row>
    <row r="3080" ht="19" customHeight="1" spans="1:16">
      <c r="A3080" s="5">
        <v>123</v>
      </c>
      <c r="B3080" s="5" t="s">
        <v>376</v>
      </c>
      <c r="C3080" s="5" t="s">
        <v>52</v>
      </c>
      <c r="D3080" s="8" t="s">
        <v>673</v>
      </c>
      <c r="E3080" s="6">
        <v>37.2</v>
      </c>
      <c r="F3080" s="6">
        <v>35.9</v>
      </c>
      <c r="G3080" s="6"/>
      <c r="H3080" s="5" t="s">
        <v>120</v>
      </c>
      <c r="I3080" s="6">
        <f t="shared" si="192"/>
        <v>1.3</v>
      </c>
      <c r="J3080" s="5" t="str">
        <f>IF(H3080="否","不适用",IF(AND(ISNUMBER(E3080),ISNUMBER(F3080)),IF(I3080&gt;规则与名单!$B$2,"是","否"),"未判定"))</f>
        <v>不适用</v>
      </c>
      <c r="K3080" s="5" t="str">
        <f t="shared" si="193"/>
        <v>非测试日仪表</v>
      </c>
      <c r="L3080" s="6">
        <f t="shared" si="194"/>
        <v>37.2</v>
      </c>
      <c r="M3080" s="5">
        <f t="shared" si="195"/>
        <v>0</v>
      </c>
      <c r="N3080" s="5" t="s">
        <v>12582</v>
      </c>
      <c r="O3080" s="5" t="s">
        <v>12583</v>
      </c>
      <c r="P3080" s="5" t="s">
        <v>12584</v>
      </c>
    </row>
    <row r="3081" ht="19" customHeight="1" spans="1:16">
      <c r="A3081" s="5">
        <v>123</v>
      </c>
      <c r="B3081" s="5" t="s">
        <v>376</v>
      </c>
      <c r="C3081" s="5" t="s">
        <v>52</v>
      </c>
      <c r="D3081" s="8" t="s">
        <v>183</v>
      </c>
      <c r="E3081" s="6">
        <v>43.9</v>
      </c>
      <c r="F3081" s="6">
        <v>43.5</v>
      </c>
      <c r="G3081" s="6"/>
      <c r="H3081" s="5" t="s">
        <v>120</v>
      </c>
      <c r="I3081" s="6">
        <f t="shared" si="192"/>
        <v>0.399999999999999</v>
      </c>
      <c r="J3081" s="5" t="str">
        <f>IF(H3081="否","不适用",IF(AND(ISNUMBER(E3081),ISNUMBER(F3081)),IF(I3081&gt;规则与名单!$B$2,"是","否"),"未判定"))</f>
        <v>不适用</v>
      </c>
      <c r="K3081" s="5" t="str">
        <f t="shared" si="193"/>
        <v>非测试日仪表</v>
      </c>
      <c r="L3081" s="6">
        <f t="shared" si="194"/>
        <v>43.9</v>
      </c>
      <c r="M3081" s="5">
        <f t="shared" si="195"/>
        <v>0</v>
      </c>
      <c r="N3081" s="5" t="s">
        <v>12585</v>
      </c>
      <c r="O3081" s="5" t="s">
        <v>12586</v>
      </c>
      <c r="P3081" s="5" t="s">
        <v>12587</v>
      </c>
    </row>
    <row r="3082" ht="19" customHeight="1" spans="1:16">
      <c r="A3082" s="5">
        <v>123</v>
      </c>
      <c r="B3082" s="5" t="s">
        <v>376</v>
      </c>
      <c r="C3082" s="5" t="s">
        <v>52</v>
      </c>
      <c r="D3082" s="8" t="s">
        <v>431</v>
      </c>
      <c r="E3082" s="6">
        <v>33.2</v>
      </c>
      <c r="F3082" s="6">
        <v>33</v>
      </c>
      <c r="G3082" s="6"/>
      <c r="H3082" s="5" t="s">
        <v>120</v>
      </c>
      <c r="I3082" s="6">
        <f t="shared" si="192"/>
        <v>0.200000000000003</v>
      </c>
      <c r="J3082" s="5" t="str">
        <f>IF(H3082="否","不适用",IF(AND(ISNUMBER(E3082),ISNUMBER(F3082)),IF(I3082&gt;规则与名单!$B$2,"是","否"),"未判定"))</f>
        <v>不适用</v>
      </c>
      <c r="K3082" s="5" t="str">
        <f t="shared" si="193"/>
        <v>非测试日仪表</v>
      </c>
      <c r="L3082" s="6">
        <f t="shared" si="194"/>
        <v>33.2</v>
      </c>
      <c r="M3082" s="5">
        <f t="shared" si="195"/>
        <v>0</v>
      </c>
      <c r="N3082" s="5" t="s">
        <v>12588</v>
      </c>
      <c r="O3082" s="5" t="s">
        <v>12589</v>
      </c>
      <c r="P3082" s="5" t="s">
        <v>12590</v>
      </c>
    </row>
    <row r="3083" ht="19" customHeight="1" spans="1:16">
      <c r="A3083" s="5">
        <v>123</v>
      </c>
      <c r="B3083" s="5" t="s">
        <v>376</v>
      </c>
      <c r="C3083" s="5" t="s">
        <v>52</v>
      </c>
      <c r="D3083" s="8" t="s">
        <v>3377</v>
      </c>
      <c r="E3083" s="6">
        <v>44.9</v>
      </c>
      <c r="F3083" s="6">
        <v>34.8</v>
      </c>
      <c r="G3083" s="6"/>
      <c r="H3083" s="5" t="s">
        <v>120</v>
      </c>
      <c r="I3083" s="6">
        <f t="shared" si="192"/>
        <v>10.1</v>
      </c>
      <c r="J3083" s="5" t="str">
        <f>IF(H3083="否","不适用",IF(AND(ISNUMBER(E3083),ISNUMBER(F3083)),IF(I3083&gt;规则与名单!$B$2,"是","否"),"未判定"))</f>
        <v>不适用</v>
      </c>
      <c r="K3083" s="5" t="str">
        <f t="shared" si="193"/>
        <v>非测试日仪表</v>
      </c>
      <c r="L3083" s="6">
        <f t="shared" si="194"/>
        <v>44.9</v>
      </c>
      <c r="M3083" s="5">
        <f t="shared" si="195"/>
        <v>0</v>
      </c>
      <c r="N3083" s="5" t="s">
        <v>12591</v>
      </c>
      <c r="O3083" s="5" t="s">
        <v>12592</v>
      </c>
      <c r="P3083" s="5" t="s">
        <v>12593</v>
      </c>
    </row>
    <row r="3084" ht="19" customHeight="1" spans="1:16">
      <c r="A3084" s="5">
        <v>123</v>
      </c>
      <c r="B3084" s="5" t="s">
        <v>376</v>
      </c>
      <c r="C3084" s="5" t="s">
        <v>52</v>
      </c>
      <c r="D3084" s="8" t="s">
        <v>407</v>
      </c>
      <c r="E3084" s="6">
        <v>35.9</v>
      </c>
      <c r="F3084" s="6">
        <v>34.5</v>
      </c>
      <c r="G3084" s="6"/>
      <c r="H3084" s="5" t="s">
        <v>120</v>
      </c>
      <c r="I3084" s="6">
        <f t="shared" si="192"/>
        <v>1.4</v>
      </c>
      <c r="J3084" s="5" t="str">
        <f>IF(H3084="否","不适用",IF(AND(ISNUMBER(E3084),ISNUMBER(F3084)),IF(I3084&gt;规则与名单!$B$2,"是","否"),"未判定"))</f>
        <v>不适用</v>
      </c>
      <c r="K3084" s="5" t="str">
        <f t="shared" si="193"/>
        <v>非测试日仪表</v>
      </c>
      <c r="L3084" s="6">
        <f t="shared" si="194"/>
        <v>35.9</v>
      </c>
      <c r="M3084" s="5">
        <f t="shared" si="195"/>
        <v>0</v>
      </c>
      <c r="N3084" s="5" t="s">
        <v>12594</v>
      </c>
      <c r="O3084" s="5" t="s">
        <v>12595</v>
      </c>
      <c r="P3084" s="5" t="s">
        <v>12596</v>
      </c>
    </row>
    <row r="3085" ht="19" customHeight="1" spans="1:16">
      <c r="A3085" s="5">
        <v>123</v>
      </c>
      <c r="B3085" s="5" t="s">
        <v>376</v>
      </c>
      <c r="C3085" s="5" t="s">
        <v>52</v>
      </c>
      <c r="D3085" s="8" t="s">
        <v>411</v>
      </c>
      <c r="E3085" s="6">
        <v>36</v>
      </c>
      <c r="F3085" s="6">
        <v>35</v>
      </c>
      <c r="G3085" s="6"/>
      <c r="H3085" s="5" t="s">
        <v>120</v>
      </c>
      <c r="I3085" s="6">
        <f t="shared" si="192"/>
        <v>1</v>
      </c>
      <c r="J3085" s="5" t="str">
        <f>IF(H3085="否","不适用",IF(AND(ISNUMBER(E3085),ISNUMBER(F3085)),IF(I3085&gt;规则与名单!$B$2,"是","否"),"未判定"))</f>
        <v>不适用</v>
      </c>
      <c r="K3085" s="5" t="str">
        <f t="shared" si="193"/>
        <v>非测试日仪表</v>
      </c>
      <c r="L3085" s="6">
        <f t="shared" si="194"/>
        <v>36</v>
      </c>
      <c r="M3085" s="5">
        <f t="shared" si="195"/>
        <v>0</v>
      </c>
      <c r="N3085" s="5" t="s">
        <v>12597</v>
      </c>
      <c r="O3085" s="5" t="s">
        <v>12598</v>
      </c>
      <c r="P3085" s="5" t="s">
        <v>12599</v>
      </c>
    </row>
    <row r="3086" ht="19" customHeight="1" spans="1:16">
      <c r="A3086" s="5">
        <v>123</v>
      </c>
      <c r="B3086" s="5" t="s">
        <v>376</v>
      </c>
      <c r="C3086" s="5" t="s">
        <v>52</v>
      </c>
      <c r="D3086" s="8" t="s">
        <v>251</v>
      </c>
      <c r="E3086" s="6">
        <v>36.1</v>
      </c>
      <c r="F3086" s="6">
        <v>35.8</v>
      </c>
      <c r="G3086" s="6"/>
      <c r="H3086" s="5" t="s">
        <v>120</v>
      </c>
      <c r="I3086" s="6">
        <f t="shared" si="192"/>
        <v>0.300000000000004</v>
      </c>
      <c r="J3086" s="5" t="str">
        <f>IF(H3086="否","不适用",IF(AND(ISNUMBER(E3086),ISNUMBER(F3086)),IF(I3086&gt;规则与名单!$B$2,"是","否"),"未判定"))</f>
        <v>不适用</v>
      </c>
      <c r="K3086" s="5" t="str">
        <f t="shared" si="193"/>
        <v>非测试日仪表</v>
      </c>
      <c r="L3086" s="6">
        <f t="shared" si="194"/>
        <v>36.1</v>
      </c>
      <c r="M3086" s="5">
        <f t="shared" si="195"/>
        <v>0</v>
      </c>
      <c r="N3086" s="5" t="s">
        <v>12600</v>
      </c>
      <c r="O3086" s="5" t="s">
        <v>12601</v>
      </c>
      <c r="P3086" s="5" t="s">
        <v>12602</v>
      </c>
    </row>
    <row r="3087" ht="19" customHeight="1" spans="1:16">
      <c r="A3087" s="5">
        <v>123</v>
      </c>
      <c r="B3087" s="5" t="s">
        <v>376</v>
      </c>
      <c r="C3087" s="5" t="s">
        <v>52</v>
      </c>
      <c r="D3087" s="8" t="s">
        <v>472</v>
      </c>
      <c r="E3087" s="6">
        <v>27.1</v>
      </c>
      <c r="F3087" s="6">
        <v>35.5</v>
      </c>
      <c r="G3087" s="6"/>
      <c r="H3087" s="5" t="s">
        <v>120</v>
      </c>
      <c r="I3087" s="6">
        <f t="shared" si="192"/>
        <v>-8.4</v>
      </c>
      <c r="J3087" s="5" t="str">
        <f>IF(H3087="否","不适用",IF(AND(ISNUMBER(E3087),ISNUMBER(F3087)),IF(I3087&gt;规则与名单!$B$2,"是","否"),"未判定"))</f>
        <v>不适用</v>
      </c>
      <c r="K3087" s="5" t="str">
        <f t="shared" si="193"/>
        <v>非测试日仪表</v>
      </c>
      <c r="L3087" s="6">
        <f t="shared" si="194"/>
        <v>27.1</v>
      </c>
      <c r="M3087" s="5">
        <f t="shared" si="195"/>
        <v>0</v>
      </c>
      <c r="N3087" s="5" t="s">
        <v>12603</v>
      </c>
      <c r="O3087" s="5" t="s">
        <v>12604</v>
      </c>
      <c r="P3087" s="5" t="s">
        <v>12605</v>
      </c>
    </row>
    <row r="3088" ht="19" customHeight="1" spans="1:16">
      <c r="A3088" s="5">
        <v>123</v>
      </c>
      <c r="B3088" s="5" t="s">
        <v>376</v>
      </c>
      <c r="C3088" s="5" t="s">
        <v>52</v>
      </c>
      <c r="D3088" s="8" t="s">
        <v>466</v>
      </c>
      <c r="E3088" s="6">
        <v>44.9</v>
      </c>
      <c r="F3088" s="6">
        <v>36.1</v>
      </c>
      <c r="G3088" s="6"/>
      <c r="H3088" s="5" t="s">
        <v>120</v>
      </c>
      <c r="I3088" s="6">
        <f t="shared" si="192"/>
        <v>8.8</v>
      </c>
      <c r="J3088" s="5" t="str">
        <f>IF(H3088="否","不适用",IF(AND(ISNUMBER(E3088),ISNUMBER(F3088)),IF(I3088&gt;规则与名单!$B$2,"是","否"),"未判定"))</f>
        <v>不适用</v>
      </c>
      <c r="K3088" s="5" t="str">
        <f t="shared" si="193"/>
        <v>非测试日仪表</v>
      </c>
      <c r="L3088" s="6">
        <f t="shared" si="194"/>
        <v>44.9</v>
      </c>
      <c r="M3088" s="5">
        <f t="shared" si="195"/>
        <v>0</v>
      </c>
      <c r="N3088" s="5" t="s">
        <v>12606</v>
      </c>
      <c r="O3088" s="5" t="s">
        <v>12607</v>
      </c>
      <c r="P3088" s="5" t="s">
        <v>12608</v>
      </c>
    </row>
    <row r="3089" ht="19" customHeight="1" spans="1:16">
      <c r="A3089" s="5">
        <v>123</v>
      </c>
      <c r="B3089" s="5" t="s">
        <v>376</v>
      </c>
      <c r="C3089" s="5" t="s">
        <v>52</v>
      </c>
      <c r="D3089" s="8" t="s">
        <v>333</v>
      </c>
      <c r="E3089" s="6">
        <v>43</v>
      </c>
      <c r="F3089" s="6">
        <v>40.8</v>
      </c>
      <c r="G3089" s="6"/>
      <c r="H3089" s="5" t="s">
        <v>120</v>
      </c>
      <c r="I3089" s="6">
        <f t="shared" si="192"/>
        <v>2.2</v>
      </c>
      <c r="J3089" s="5" t="str">
        <f>IF(H3089="否","不适用",IF(AND(ISNUMBER(E3089),ISNUMBER(F3089)),IF(I3089&gt;规则与名单!$B$2,"是","否"),"未判定"))</f>
        <v>不适用</v>
      </c>
      <c r="K3089" s="5" t="str">
        <f t="shared" si="193"/>
        <v>非测试日仪表</v>
      </c>
      <c r="L3089" s="6">
        <f t="shared" si="194"/>
        <v>43</v>
      </c>
      <c r="M3089" s="5">
        <f t="shared" si="195"/>
        <v>0</v>
      </c>
      <c r="N3089" s="5" t="s">
        <v>12609</v>
      </c>
      <c r="O3089" s="5" t="s">
        <v>12610</v>
      </c>
      <c r="P3089" s="5" t="s">
        <v>12611</v>
      </c>
    </row>
    <row r="3090" ht="19" customHeight="1" spans="1:16">
      <c r="A3090" s="5">
        <v>123</v>
      </c>
      <c r="B3090" s="5" t="s">
        <v>376</v>
      </c>
      <c r="C3090" s="5" t="s">
        <v>52</v>
      </c>
      <c r="D3090" s="8" t="s">
        <v>175</v>
      </c>
      <c r="E3090" s="6">
        <v>35.9</v>
      </c>
      <c r="F3090" s="6">
        <v>35.1</v>
      </c>
      <c r="G3090" s="6"/>
      <c r="H3090" s="5" t="s">
        <v>120</v>
      </c>
      <c r="I3090" s="6">
        <f t="shared" si="192"/>
        <v>0.799999999999997</v>
      </c>
      <c r="J3090" s="5" t="str">
        <f>IF(H3090="否","不适用",IF(AND(ISNUMBER(E3090),ISNUMBER(F3090)),IF(I3090&gt;规则与名单!$B$2,"是","否"),"未判定"))</f>
        <v>不适用</v>
      </c>
      <c r="K3090" s="5" t="str">
        <f t="shared" si="193"/>
        <v>非测试日仪表</v>
      </c>
      <c r="L3090" s="6">
        <f t="shared" si="194"/>
        <v>35.9</v>
      </c>
      <c r="M3090" s="5">
        <f t="shared" si="195"/>
        <v>0</v>
      </c>
      <c r="N3090" s="5" t="s">
        <v>12612</v>
      </c>
      <c r="O3090" s="5" t="s">
        <v>12613</v>
      </c>
      <c r="P3090" s="5" t="s">
        <v>12614</v>
      </c>
    </row>
    <row r="3091" ht="19" customHeight="1" spans="1:16">
      <c r="A3091" s="5">
        <v>123</v>
      </c>
      <c r="B3091" s="5" t="s">
        <v>376</v>
      </c>
      <c r="C3091" s="5" t="s">
        <v>52</v>
      </c>
      <c r="D3091" s="8" t="s">
        <v>3402</v>
      </c>
      <c r="E3091" s="6">
        <v>35.9</v>
      </c>
      <c r="F3091" s="6">
        <v>36</v>
      </c>
      <c r="G3091" s="6"/>
      <c r="H3091" s="5" t="s">
        <v>120</v>
      </c>
      <c r="I3091" s="6">
        <f t="shared" si="192"/>
        <v>-0.100000000000001</v>
      </c>
      <c r="J3091" s="5" t="str">
        <f>IF(H3091="否","不适用",IF(AND(ISNUMBER(E3091),ISNUMBER(F3091)),IF(I3091&gt;规则与名单!$B$2,"是","否"),"未判定"))</f>
        <v>不适用</v>
      </c>
      <c r="K3091" s="5" t="str">
        <f t="shared" si="193"/>
        <v>非测试日仪表</v>
      </c>
      <c r="L3091" s="6">
        <f t="shared" si="194"/>
        <v>35.9</v>
      </c>
      <c r="M3091" s="5">
        <f t="shared" si="195"/>
        <v>0</v>
      </c>
      <c r="N3091" s="5" t="s">
        <v>12615</v>
      </c>
      <c r="O3091" s="5" t="s">
        <v>12616</v>
      </c>
      <c r="P3091" s="5" t="s">
        <v>12617</v>
      </c>
    </row>
    <row r="3092" ht="19" customHeight="1" spans="1:16">
      <c r="A3092" s="5">
        <v>123</v>
      </c>
      <c r="B3092" s="5" t="s">
        <v>376</v>
      </c>
      <c r="C3092" s="5" t="s">
        <v>52</v>
      </c>
      <c r="D3092" s="8" t="s">
        <v>487</v>
      </c>
      <c r="E3092" s="6">
        <v>36</v>
      </c>
      <c r="F3092" s="6">
        <v>35.5</v>
      </c>
      <c r="G3092" s="6"/>
      <c r="H3092" s="5" t="s">
        <v>120</v>
      </c>
      <c r="I3092" s="6">
        <f t="shared" si="192"/>
        <v>0.5</v>
      </c>
      <c r="J3092" s="5" t="str">
        <f>IF(H3092="否","不适用",IF(AND(ISNUMBER(E3092),ISNUMBER(F3092)),IF(I3092&gt;规则与名单!$B$2,"是","否"),"未判定"))</f>
        <v>不适用</v>
      </c>
      <c r="K3092" s="5" t="str">
        <f t="shared" si="193"/>
        <v>非测试日仪表</v>
      </c>
      <c r="L3092" s="6">
        <f t="shared" si="194"/>
        <v>36</v>
      </c>
      <c r="M3092" s="5">
        <f t="shared" si="195"/>
        <v>0</v>
      </c>
      <c r="N3092" s="5" t="s">
        <v>12618</v>
      </c>
      <c r="O3092" s="5" t="s">
        <v>12619</v>
      </c>
      <c r="P3092" s="5" t="s">
        <v>12620</v>
      </c>
    </row>
    <row r="3093" ht="19" customHeight="1" spans="1:16">
      <c r="A3093" s="5">
        <v>123</v>
      </c>
      <c r="B3093" s="5" t="s">
        <v>376</v>
      </c>
      <c r="C3093" s="5" t="s">
        <v>52</v>
      </c>
      <c r="D3093" s="8" t="s">
        <v>121</v>
      </c>
      <c r="E3093" s="6">
        <v>36</v>
      </c>
      <c r="F3093" s="6">
        <v>35</v>
      </c>
      <c r="G3093" s="6"/>
      <c r="H3093" s="5" t="s">
        <v>120</v>
      </c>
      <c r="I3093" s="6">
        <f t="shared" si="192"/>
        <v>1</v>
      </c>
      <c r="J3093" s="5" t="str">
        <f>IF(H3093="否","不适用",IF(AND(ISNUMBER(E3093),ISNUMBER(F3093)),IF(I3093&gt;规则与名单!$B$2,"是","否"),"未判定"))</f>
        <v>不适用</v>
      </c>
      <c r="K3093" s="5" t="str">
        <f t="shared" si="193"/>
        <v>非测试日仪表</v>
      </c>
      <c r="L3093" s="6">
        <f t="shared" si="194"/>
        <v>36</v>
      </c>
      <c r="M3093" s="5">
        <f t="shared" si="195"/>
        <v>0</v>
      </c>
      <c r="N3093" s="5" t="s">
        <v>12621</v>
      </c>
      <c r="O3093" s="5" t="s">
        <v>12622</v>
      </c>
      <c r="P3093" s="5" t="s">
        <v>12623</v>
      </c>
    </row>
    <row r="3094" ht="19" customHeight="1" spans="1:16">
      <c r="A3094" s="5">
        <v>123</v>
      </c>
      <c r="B3094" s="5" t="s">
        <v>376</v>
      </c>
      <c r="C3094" s="5" t="s">
        <v>52</v>
      </c>
      <c r="D3094" s="8" t="s">
        <v>170</v>
      </c>
      <c r="E3094" s="6">
        <v>36.1</v>
      </c>
      <c r="F3094" s="6">
        <v>35.8</v>
      </c>
      <c r="G3094" s="6"/>
      <c r="H3094" s="5" t="s">
        <v>120</v>
      </c>
      <c r="I3094" s="6">
        <f t="shared" si="192"/>
        <v>0.300000000000004</v>
      </c>
      <c r="J3094" s="5" t="str">
        <f>IF(H3094="否","不适用",IF(AND(ISNUMBER(E3094),ISNUMBER(F3094)),IF(I3094&gt;规则与名单!$B$2,"是","否"),"未判定"))</f>
        <v>不适用</v>
      </c>
      <c r="K3094" s="5" t="str">
        <f t="shared" si="193"/>
        <v>非测试日仪表</v>
      </c>
      <c r="L3094" s="6">
        <f t="shared" si="194"/>
        <v>36.1</v>
      </c>
      <c r="M3094" s="5">
        <f t="shared" si="195"/>
        <v>0</v>
      </c>
      <c r="N3094" s="5" t="s">
        <v>12624</v>
      </c>
      <c r="O3094" s="5" t="s">
        <v>12625</v>
      </c>
      <c r="P3094" s="5" t="s">
        <v>12626</v>
      </c>
    </row>
    <row r="3095" ht="19" customHeight="1" spans="1:16">
      <c r="A3095" s="5">
        <v>123</v>
      </c>
      <c r="B3095" s="5" t="s">
        <v>376</v>
      </c>
      <c r="C3095" s="5" t="s">
        <v>52</v>
      </c>
      <c r="D3095" s="8" t="s">
        <v>644</v>
      </c>
      <c r="E3095" s="6">
        <v>43.1</v>
      </c>
      <c r="F3095" s="6">
        <v>38.5</v>
      </c>
      <c r="G3095" s="6"/>
      <c r="H3095" s="5" t="s">
        <v>120</v>
      </c>
      <c r="I3095" s="6">
        <f t="shared" si="192"/>
        <v>4.6</v>
      </c>
      <c r="J3095" s="5" t="str">
        <f>IF(H3095="否","不适用",IF(AND(ISNUMBER(E3095),ISNUMBER(F3095)),IF(I3095&gt;规则与名单!$B$2,"是","否"),"未判定"))</f>
        <v>不适用</v>
      </c>
      <c r="K3095" s="5" t="str">
        <f t="shared" si="193"/>
        <v>非测试日仪表</v>
      </c>
      <c r="L3095" s="6">
        <f t="shared" si="194"/>
        <v>43.1</v>
      </c>
      <c r="M3095" s="5">
        <f t="shared" si="195"/>
        <v>0</v>
      </c>
      <c r="N3095" s="5" t="s">
        <v>12627</v>
      </c>
      <c r="O3095" s="5" t="s">
        <v>12628</v>
      </c>
      <c r="P3095" s="5" t="s">
        <v>12629</v>
      </c>
    </row>
    <row r="3096" ht="19" customHeight="1" spans="1:16">
      <c r="A3096" s="5">
        <v>123</v>
      </c>
      <c r="B3096" s="5" t="s">
        <v>376</v>
      </c>
      <c r="C3096" s="5" t="s">
        <v>52</v>
      </c>
      <c r="D3096" s="8" t="s">
        <v>3418</v>
      </c>
      <c r="E3096" s="6">
        <v>35.8</v>
      </c>
      <c r="F3096" s="6">
        <v>35.5</v>
      </c>
      <c r="G3096" s="6"/>
      <c r="H3096" s="5" t="s">
        <v>120</v>
      </c>
      <c r="I3096" s="6">
        <f t="shared" si="192"/>
        <v>0.299999999999997</v>
      </c>
      <c r="J3096" s="5" t="str">
        <f>IF(H3096="否","不适用",IF(AND(ISNUMBER(E3096),ISNUMBER(F3096)),IF(I3096&gt;规则与名单!$B$2,"是","否"),"未判定"))</f>
        <v>不适用</v>
      </c>
      <c r="K3096" s="5" t="str">
        <f t="shared" si="193"/>
        <v>非测试日仪表</v>
      </c>
      <c r="L3096" s="6">
        <f t="shared" si="194"/>
        <v>35.8</v>
      </c>
      <c r="M3096" s="5">
        <f t="shared" si="195"/>
        <v>0</v>
      </c>
      <c r="N3096" s="5" t="s">
        <v>12630</v>
      </c>
      <c r="O3096" s="5" t="s">
        <v>12631</v>
      </c>
      <c r="P3096" s="5" t="s">
        <v>12632</v>
      </c>
    </row>
    <row r="3097" ht="19" customHeight="1" spans="1:16">
      <c r="A3097" s="5">
        <v>123</v>
      </c>
      <c r="B3097" s="5" t="s">
        <v>376</v>
      </c>
      <c r="C3097" s="5" t="s">
        <v>52</v>
      </c>
      <c r="D3097" s="8" t="s">
        <v>3422</v>
      </c>
      <c r="E3097" s="6">
        <v>36</v>
      </c>
      <c r="F3097" s="6">
        <v>32.7</v>
      </c>
      <c r="G3097" s="6"/>
      <c r="H3097" s="5" t="s">
        <v>120</v>
      </c>
      <c r="I3097" s="6">
        <f t="shared" si="192"/>
        <v>3.3</v>
      </c>
      <c r="J3097" s="5" t="str">
        <f>IF(H3097="否","不适用",IF(AND(ISNUMBER(E3097),ISNUMBER(F3097)),IF(I3097&gt;规则与名单!$B$2,"是","否"),"未判定"))</f>
        <v>不适用</v>
      </c>
      <c r="K3097" s="5" t="str">
        <f t="shared" si="193"/>
        <v>非测试日仪表</v>
      </c>
      <c r="L3097" s="6">
        <f t="shared" si="194"/>
        <v>36</v>
      </c>
      <c r="M3097" s="5">
        <f t="shared" si="195"/>
        <v>0</v>
      </c>
      <c r="N3097" s="5" t="s">
        <v>12633</v>
      </c>
      <c r="O3097" s="5" t="s">
        <v>12634</v>
      </c>
      <c r="P3097" s="5" t="s">
        <v>12635</v>
      </c>
    </row>
    <row r="3098" ht="19" customHeight="1" spans="1:16">
      <c r="A3098" s="5">
        <v>123</v>
      </c>
      <c r="B3098" s="5" t="s">
        <v>376</v>
      </c>
      <c r="C3098" s="5" t="s">
        <v>52</v>
      </c>
      <c r="D3098" s="8" t="s">
        <v>336</v>
      </c>
      <c r="E3098" s="6">
        <v>35.9</v>
      </c>
      <c r="F3098" s="6">
        <v>32.9</v>
      </c>
      <c r="G3098" s="6"/>
      <c r="H3098" s="5" t="s">
        <v>120</v>
      </c>
      <c r="I3098" s="6">
        <f t="shared" si="192"/>
        <v>3</v>
      </c>
      <c r="J3098" s="5" t="str">
        <f>IF(H3098="否","不适用",IF(AND(ISNUMBER(E3098),ISNUMBER(F3098)),IF(I3098&gt;规则与名单!$B$2,"是","否"),"未判定"))</f>
        <v>不适用</v>
      </c>
      <c r="K3098" s="5" t="str">
        <f t="shared" si="193"/>
        <v>非测试日仪表</v>
      </c>
      <c r="L3098" s="6">
        <f t="shared" si="194"/>
        <v>35.9</v>
      </c>
      <c r="M3098" s="5">
        <f t="shared" si="195"/>
        <v>0</v>
      </c>
      <c r="N3098" s="5" t="s">
        <v>12636</v>
      </c>
      <c r="O3098" s="5" t="s">
        <v>12637</v>
      </c>
      <c r="P3098" s="5" t="s">
        <v>12638</v>
      </c>
    </row>
    <row r="3099" ht="19" customHeight="1" spans="1:16">
      <c r="A3099" s="5">
        <v>123</v>
      </c>
      <c r="B3099" s="5" t="s">
        <v>376</v>
      </c>
      <c r="C3099" s="5" t="s">
        <v>52</v>
      </c>
      <c r="D3099" s="8" t="s">
        <v>653</v>
      </c>
      <c r="E3099" s="6">
        <v>36</v>
      </c>
      <c r="F3099" s="6">
        <v>35.4</v>
      </c>
      <c r="G3099" s="6"/>
      <c r="H3099" s="5" t="s">
        <v>120</v>
      </c>
      <c r="I3099" s="6">
        <f t="shared" si="192"/>
        <v>0.600000000000001</v>
      </c>
      <c r="J3099" s="5" t="str">
        <f>IF(H3099="否","不适用",IF(AND(ISNUMBER(E3099),ISNUMBER(F3099)),IF(I3099&gt;规则与名单!$B$2,"是","否"),"未判定"))</f>
        <v>不适用</v>
      </c>
      <c r="K3099" s="5" t="str">
        <f t="shared" si="193"/>
        <v>非测试日仪表</v>
      </c>
      <c r="L3099" s="6">
        <f t="shared" si="194"/>
        <v>36</v>
      </c>
      <c r="M3099" s="5">
        <f t="shared" si="195"/>
        <v>0</v>
      </c>
      <c r="N3099" s="5" t="s">
        <v>12639</v>
      </c>
      <c r="O3099" s="5" t="s">
        <v>12640</v>
      </c>
      <c r="P3099" s="5" t="s">
        <v>12641</v>
      </c>
    </row>
    <row r="3100" ht="19" customHeight="1" spans="1:16">
      <c r="A3100" s="5">
        <v>123</v>
      </c>
      <c r="B3100" s="5" t="s">
        <v>376</v>
      </c>
      <c r="C3100" s="5" t="s">
        <v>52</v>
      </c>
      <c r="D3100" s="8" t="s">
        <v>140</v>
      </c>
      <c r="E3100" s="6">
        <v>37.5</v>
      </c>
      <c r="F3100" s="6">
        <v>36.5</v>
      </c>
      <c r="G3100" s="6"/>
      <c r="H3100" s="5" t="s">
        <v>120</v>
      </c>
      <c r="I3100" s="6">
        <f t="shared" si="192"/>
        <v>1</v>
      </c>
      <c r="J3100" s="5" t="str">
        <f>IF(H3100="否","不适用",IF(AND(ISNUMBER(E3100),ISNUMBER(F3100)),IF(I3100&gt;规则与名单!$B$2,"是","否"),"未判定"))</f>
        <v>不适用</v>
      </c>
      <c r="K3100" s="5" t="str">
        <f t="shared" si="193"/>
        <v>非测试日仪表</v>
      </c>
      <c r="L3100" s="6">
        <f t="shared" si="194"/>
        <v>37.5</v>
      </c>
      <c r="M3100" s="5">
        <f t="shared" si="195"/>
        <v>0</v>
      </c>
      <c r="N3100" s="5" t="s">
        <v>12642</v>
      </c>
      <c r="O3100" s="5" t="s">
        <v>12643</v>
      </c>
      <c r="P3100" s="5" t="s">
        <v>12644</v>
      </c>
    </row>
    <row r="3101" ht="19" customHeight="1" spans="1:16">
      <c r="A3101" s="5">
        <v>123</v>
      </c>
      <c r="B3101" s="5" t="s">
        <v>376</v>
      </c>
      <c r="C3101" s="5" t="s">
        <v>52</v>
      </c>
      <c r="D3101" s="8" t="s">
        <v>115</v>
      </c>
      <c r="E3101" s="6">
        <v>46.2</v>
      </c>
      <c r="F3101" s="6">
        <v>37.9</v>
      </c>
      <c r="G3101" s="6"/>
      <c r="H3101" s="5" t="s">
        <v>120</v>
      </c>
      <c r="I3101" s="6">
        <f t="shared" si="192"/>
        <v>8.3</v>
      </c>
      <c r="J3101" s="5" t="str">
        <f>IF(H3101="否","不适用",IF(AND(ISNUMBER(E3101),ISNUMBER(F3101)),IF(I3101&gt;规则与名单!$B$2,"是","否"),"未判定"))</f>
        <v>不适用</v>
      </c>
      <c r="K3101" s="5" t="str">
        <f t="shared" si="193"/>
        <v>非测试日仪表</v>
      </c>
      <c r="L3101" s="6">
        <f t="shared" si="194"/>
        <v>46.2</v>
      </c>
      <c r="M3101" s="5">
        <f t="shared" si="195"/>
        <v>0</v>
      </c>
      <c r="N3101" s="5" t="s">
        <v>12645</v>
      </c>
      <c r="O3101" s="5" t="s">
        <v>12646</v>
      </c>
      <c r="P3101" s="5" t="s">
        <v>12647</v>
      </c>
    </row>
    <row r="3102" ht="19" customHeight="1" spans="1:16">
      <c r="A3102" s="5">
        <v>124</v>
      </c>
      <c r="B3102" s="5" t="s">
        <v>379</v>
      </c>
      <c r="C3102" s="5" t="s">
        <v>52</v>
      </c>
      <c r="D3102" s="8" t="s">
        <v>114</v>
      </c>
      <c r="E3102" s="6">
        <v>475.3</v>
      </c>
      <c r="F3102" s="6">
        <v>27.1</v>
      </c>
      <c r="G3102" s="6"/>
      <c r="H3102" s="5" t="s">
        <v>113</v>
      </c>
      <c r="I3102" s="6">
        <f t="shared" si="192"/>
        <v>448.2</v>
      </c>
      <c r="J3102" s="5" t="str">
        <f>IF(H3102="否","不适用",IF(AND(ISNUMBER(E3102),ISNUMBER(F3102)),IF(I3102&gt;规则与名单!$B$2,"是","否"),"未判定"))</f>
        <v>是</v>
      </c>
      <c r="K3102" s="5" t="str">
        <f t="shared" si="193"/>
        <v>测试日GPS</v>
      </c>
      <c r="L3102" s="6">
        <f t="shared" si="194"/>
        <v>27.1</v>
      </c>
      <c r="M3102" s="5">
        <f t="shared" si="195"/>
        <v>0</v>
      </c>
      <c r="N3102" s="5" t="s">
        <v>12648</v>
      </c>
      <c r="O3102" s="5" t="s">
        <v>12649</v>
      </c>
      <c r="P3102" s="5" t="s">
        <v>12650</v>
      </c>
    </row>
    <row r="3103" ht="19" customHeight="1" spans="1:16">
      <c r="A3103" s="5">
        <v>124</v>
      </c>
      <c r="B3103" s="5" t="s">
        <v>379</v>
      </c>
      <c r="C3103" s="5" t="s">
        <v>52</v>
      </c>
      <c r="D3103" s="8" t="s">
        <v>605</v>
      </c>
      <c r="E3103" s="6">
        <v>570.1</v>
      </c>
      <c r="F3103" s="6">
        <v>0.01</v>
      </c>
      <c r="G3103" s="6"/>
      <c r="H3103" s="5" t="s">
        <v>113</v>
      </c>
      <c r="I3103" s="6">
        <f t="shared" si="192"/>
        <v>570.09</v>
      </c>
      <c r="J3103" s="5" t="str">
        <f>IF(H3103="否","不适用",IF(AND(ISNUMBER(E3103),ISNUMBER(F3103)),IF(I3103&gt;规则与名单!$B$2,"是","否"),"未判定"))</f>
        <v>是</v>
      </c>
      <c r="K3103" s="5" t="str">
        <f t="shared" si="193"/>
        <v>测试日GPS</v>
      </c>
      <c r="L3103" s="6">
        <f t="shared" si="194"/>
        <v>0.01</v>
      </c>
      <c r="M3103" s="5">
        <f t="shared" si="195"/>
        <v>0</v>
      </c>
      <c r="N3103" s="5" t="s">
        <v>12651</v>
      </c>
      <c r="O3103" s="5" t="s">
        <v>12652</v>
      </c>
      <c r="P3103" s="5" t="s">
        <v>12653</v>
      </c>
    </row>
    <row r="3104" ht="19" customHeight="1" spans="1:16">
      <c r="A3104" s="5">
        <v>124</v>
      </c>
      <c r="B3104" s="5" t="s">
        <v>379</v>
      </c>
      <c r="C3104" s="5" t="s">
        <v>52</v>
      </c>
      <c r="D3104" s="8" t="s">
        <v>186</v>
      </c>
      <c r="E3104" s="6">
        <v>0</v>
      </c>
      <c r="F3104" s="6">
        <v>0.01</v>
      </c>
      <c r="G3104" s="6"/>
      <c r="H3104" s="5" t="s">
        <v>113</v>
      </c>
      <c r="I3104" s="6">
        <f t="shared" si="192"/>
        <v>-0.01</v>
      </c>
      <c r="J3104" s="5" t="str">
        <f>IF(H3104="否","不适用",IF(AND(ISNUMBER(E3104),ISNUMBER(F3104)),IF(I3104&gt;规则与名单!$B$2,"是","否"),"未判定"))</f>
        <v>否</v>
      </c>
      <c r="K3104" s="5" t="str">
        <f t="shared" si="193"/>
        <v>非测试日仪表</v>
      </c>
      <c r="L3104" s="6">
        <f t="shared" si="194"/>
        <v>0</v>
      </c>
      <c r="M3104" s="5">
        <f t="shared" si="195"/>
        <v>0</v>
      </c>
      <c r="N3104" s="5" t="s">
        <v>12654</v>
      </c>
      <c r="O3104" s="5" t="s">
        <v>12655</v>
      </c>
      <c r="P3104" s="5" t="s">
        <v>12656</v>
      </c>
    </row>
    <row r="3105" ht="19" customHeight="1" spans="1:16">
      <c r="A3105" s="5">
        <v>124</v>
      </c>
      <c r="B3105" s="5" t="s">
        <v>379</v>
      </c>
      <c r="C3105" s="5" t="s">
        <v>52</v>
      </c>
      <c r="D3105" s="8" t="s">
        <v>165</v>
      </c>
      <c r="E3105" s="6">
        <v>604.5</v>
      </c>
      <c r="F3105" s="6">
        <v>0</v>
      </c>
      <c r="G3105" s="6"/>
      <c r="H3105" s="5" t="s">
        <v>113</v>
      </c>
      <c r="I3105" s="6">
        <f t="shared" si="192"/>
        <v>604.5</v>
      </c>
      <c r="J3105" s="5" t="str">
        <f>IF(H3105="否","不适用",IF(AND(ISNUMBER(E3105),ISNUMBER(F3105)),IF(I3105&gt;规则与名单!$B$2,"是","否"),"未判定"))</f>
        <v>是</v>
      </c>
      <c r="K3105" s="5" t="str">
        <f t="shared" si="193"/>
        <v>测试日GPS</v>
      </c>
      <c r="L3105" s="6">
        <f t="shared" si="194"/>
        <v>0</v>
      </c>
      <c r="M3105" s="5">
        <f t="shared" si="195"/>
        <v>0</v>
      </c>
      <c r="N3105" s="5" t="s">
        <v>12657</v>
      </c>
      <c r="O3105" s="5" t="s">
        <v>12658</v>
      </c>
      <c r="P3105" s="5" t="s">
        <v>12659</v>
      </c>
    </row>
    <row r="3106" ht="19" customHeight="1" spans="1:16">
      <c r="A3106" s="5">
        <v>124</v>
      </c>
      <c r="B3106" s="5" t="s">
        <v>379</v>
      </c>
      <c r="C3106" s="5" t="s">
        <v>52</v>
      </c>
      <c r="D3106" s="8" t="s">
        <v>151</v>
      </c>
      <c r="E3106" s="6">
        <v>50.7</v>
      </c>
      <c r="F3106" s="6">
        <v>0.02</v>
      </c>
      <c r="G3106" s="6"/>
      <c r="H3106" s="5" t="s">
        <v>113</v>
      </c>
      <c r="I3106" s="6">
        <f t="shared" si="192"/>
        <v>50.68</v>
      </c>
      <c r="J3106" s="5" t="str">
        <f>IF(H3106="否","不适用",IF(AND(ISNUMBER(E3106),ISNUMBER(F3106)),IF(I3106&gt;规则与名单!$B$2,"是","否"),"未判定"))</f>
        <v>是</v>
      </c>
      <c r="K3106" s="5" t="str">
        <f t="shared" si="193"/>
        <v>测试日GPS</v>
      </c>
      <c r="L3106" s="6">
        <f t="shared" si="194"/>
        <v>0.02</v>
      </c>
      <c r="M3106" s="5">
        <f t="shared" si="195"/>
        <v>0</v>
      </c>
      <c r="N3106" s="5" t="s">
        <v>12660</v>
      </c>
      <c r="O3106" s="5" t="s">
        <v>12661</v>
      </c>
      <c r="P3106" s="5" t="s">
        <v>12662</v>
      </c>
    </row>
    <row r="3107" ht="19" customHeight="1" spans="1:16">
      <c r="A3107" s="5">
        <v>124</v>
      </c>
      <c r="B3107" s="5" t="s">
        <v>379</v>
      </c>
      <c r="C3107" s="5" t="s">
        <v>52</v>
      </c>
      <c r="D3107" s="8" t="s">
        <v>3358</v>
      </c>
      <c r="E3107" s="6">
        <v>29.5</v>
      </c>
      <c r="F3107" s="6">
        <v>27.2</v>
      </c>
      <c r="G3107" s="6"/>
      <c r="H3107" s="5" t="s">
        <v>113</v>
      </c>
      <c r="I3107" s="6">
        <f t="shared" si="192"/>
        <v>2.3</v>
      </c>
      <c r="J3107" s="5" t="str">
        <f>IF(H3107="否","不适用",IF(AND(ISNUMBER(E3107),ISNUMBER(F3107)),IF(I3107&gt;规则与名单!$B$2,"是","否"),"未判定"))</f>
        <v>否</v>
      </c>
      <c r="K3107" s="5" t="str">
        <f t="shared" si="193"/>
        <v>非测试日仪表</v>
      </c>
      <c r="L3107" s="6">
        <f t="shared" si="194"/>
        <v>29.5</v>
      </c>
      <c r="M3107" s="5">
        <f t="shared" si="195"/>
        <v>0</v>
      </c>
      <c r="N3107" s="5" t="s">
        <v>12663</v>
      </c>
      <c r="O3107" s="5" t="s">
        <v>12664</v>
      </c>
      <c r="P3107" s="5" t="s">
        <v>12665</v>
      </c>
    </row>
    <row r="3108" ht="19" customHeight="1" spans="1:16">
      <c r="A3108" s="5">
        <v>124</v>
      </c>
      <c r="B3108" s="5" t="s">
        <v>379</v>
      </c>
      <c r="C3108" s="5" t="s">
        <v>52</v>
      </c>
      <c r="D3108" s="8" t="s">
        <v>272</v>
      </c>
      <c r="E3108" s="6"/>
      <c r="F3108" s="6">
        <v>0</v>
      </c>
      <c r="G3108" s="6"/>
      <c r="H3108" s="5" t="s">
        <v>113</v>
      </c>
      <c r="I3108" s="6" t="str">
        <f t="shared" si="192"/>
        <v/>
      </c>
      <c r="J3108" s="5" t="str">
        <f>IF(H3108="否","不适用",IF(AND(ISNUMBER(E3108),ISNUMBER(F3108)),IF(I3108&gt;规则与名单!$B$2,"是","否"),"未判定"))</f>
        <v>未判定</v>
      </c>
      <c r="K3108" s="5" t="str">
        <f t="shared" si="193"/>
        <v>测试名单无纯氢GPS</v>
      </c>
      <c r="L3108" s="6">
        <f t="shared" si="194"/>
        <v>0</v>
      </c>
      <c r="M3108" s="5">
        <f t="shared" si="195"/>
        <v>0</v>
      </c>
      <c r="N3108" s="5" t="s">
        <v>12666</v>
      </c>
      <c r="O3108" s="5" t="s">
        <v>12667</v>
      </c>
      <c r="P3108" s="5" t="s">
        <v>12668</v>
      </c>
    </row>
    <row r="3109" ht="19" customHeight="1" spans="1:16">
      <c r="A3109" s="5">
        <v>124</v>
      </c>
      <c r="B3109" s="5" t="s">
        <v>379</v>
      </c>
      <c r="C3109" s="5" t="s">
        <v>52</v>
      </c>
      <c r="D3109" s="8" t="s">
        <v>506</v>
      </c>
      <c r="E3109" s="6">
        <v>256.9</v>
      </c>
      <c r="F3109" s="6">
        <v>0.374</v>
      </c>
      <c r="G3109" s="6"/>
      <c r="H3109" s="5" t="s">
        <v>113</v>
      </c>
      <c r="I3109" s="6">
        <f t="shared" si="192"/>
        <v>256.526</v>
      </c>
      <c r="J3109" s="5" t="str">
        <f>IF(H3109="否","不适用",IF(AND(ISNUMBER(E3109),ISNUMBER(F3109)),IF(I3109&gt;规则与名单!$B$2,"是","否"),"未判定"))</f>
        <v>是</v>
      </c>
      <c r="K3109" s="5" t="str">
        <f t="shared" si="193"/>
        <v>测试日GPS</v>
      </c>
      <c r="L3109" s="6">
        <f t="shared" si="194"/>
        <v>0.374</v>
      </c>
      <c r="M3109" s="5">
        <f t="shared" si="195"/>
        <v>0</v>
      </c>
      <c r="N3109" s="5" t="s">
        <v>12669</v>
      </c>
      <c r="O3109" s="5" t="s">
        <v>12670</v>
      </c>
      <c r="P3109" s="5" t="s">
        <v>12671</v>
      </c>
    </row>
    <row r="3110" ht="19" customHeight="1" spans="1:16">
      <c r="A3110" s="5">
        <v>124</v>
      </c>
      <c r="B3110" s="5" t="s">
        <v>379</v>
      </c>
      <c r="C3110" s="5" t="s">
        <v>52</v>
      </c>
      <c r="D3110" s="8" t="s">
        <v>673</v>
      </c>
      <c r="E3110" s="6">
        <v>546</v>
      </c>
      <c r="F3110" s="6">
        <v>0</v>
      </c>
      <c r="G3110" s="6"/>
      <c r="H3110" s="5" t="s">
        <v>113</v>
      </c>
      <c r="I3110" s="6">
        <f t="shared" si="192"/>
        <v>546</v>
      </c>
      <c r="J3110" s="5" t="str">
        <f>IF(H3110="否","不适用",IF(AND(ISNUMBER(E3110),ISNUMBER(F3110)),IF(I3110&gt;规则与名单!$B$2,"是","否"),"未判定"))</f>
        <v>是</v>
      </c>
      <c r="K3110" s="5" t="str">
        <f t="shared" si="193"/>
        <v>测试日GPS</v>
      </c>
      <c r="L3110" s="6">
        <f t="shared" si="194"/>
        <v>0</v>
      </c>
      <c r="M3110" s="5">
        <f t="shared" si="195"/>
        <v>0</v>
      </c>
      <c r="N3110" s="5" t="s">
        <v>12672</v>
      </c>
      <c r="O3110" s="5" t="s">
        <v>12673</v>
      </c>
      <c r="P3110" s="5" t="s">
        <v>12674</v>
      </c>
    </row>
    <row r="3111" ht="19" customHeight="1" spans="1:16">
      <c r="A3111" s="5">
        <v>124</v>
      </c>
      <c r="B3111" s="5" t="s">
        <v>379</v>
      </c>
      <c r="C3111" s="5" t="s">
        <v>52</v>
      </c>
      <c r="D3111" s="8" t="s">
        <v>183</v>
      </c>
      <c r="E3111" s="6">
        <v>514.1</v>
      </c>
      <c r="F3111" s="6">
        <v>0.02</v>
      </c>
      <c r="G3111" s="6"/>
      <c r="H3111" s="5" t="s">
        <v>113</v>
      </c>
      <c r="I3111" s="6">
        <f t="shared" si="192"/>
        <v>514.08</v>
      </c>
      <c r="J3111" s="5" t="str">
        <f>IF(H3111="否","不适用",IF(AND(ISNUMBER(E3111),ISNUMBER(F3111)),IF(I3111&gt;规则与名单!$B$2,"是","否"),"未判定"))</f>
        <v>是</v>
      </c>
      <c r="K3111" s="5" t="str">
        <f t="shared" si="193"/>
        <v>测试日GPS</v>
      </c>
      <c r="L3111" s="6">
        <f t="shared" si="194"/>
        <v>0.02</v>
      </c>
      <c r="M3111" s="5">
        <f t="shared" si="195"/>
        <v>0</v>
      </c>
      <c r="N3111" s="5" t="s">
        <v>12675</v>
      </c>
      <c r="O3111" s="5" t="s">
        <v>12676</v>
      </c>
      <c r="P3111" s="5" t="s">
        <v>12677</v>
      </c>
    </row>
    <row r="3112" ht="19" customHeight="1" spans="1:16">
      <c r="A3112" s="5">
        <v>124</v>
      </c>
      <c r="B3112" s="5" t="s">
        <v>379</v>
      </c>
      <c r="C3112" s="5" t="s">
        <v>52</v>
      </c>
      <c r="D3112" s="8" t="s">
        <v>431</v>
      </c>
      <c r="E3112" s="6">
        <v>523.1</v>
      </c>
      <c r="F3112" s="6">
        <v>0</v>
      </c>
      <c r="G3112" s="6"/>
      <c r="H3112" s="5" t="s">
        <v>113</v>
      </c>
      <c r="I3112" s="6">
        <f t="shared" si="192"/>
        <v>523.1</v>
      </c>
      <c r="J3112" s="5" t="str">
        <f>IF(H3112="否","不适用",IF(AND(ISNUMBER(E3112),ISNUMBER(F3112)),IF(I3112&gt;规则与名单!$B$2,"是","否"),"未判定"))</f>
        <v>是</v>
      </c>
      <c r="K3112" s="5" t="str">
        <f t="shared" si="193"/>
        <v>测试日GPS</v>
      </c>
      <c r="L3112" s="6">
        <f t="shared" si="194"/>
        <v>0</v>
      </c>
      <c r="M3112" s="5">
        <f t="shared" si="195"/>
        <v>0</v>
      </c>
      <c r="N3112" s="5" t="s">
        <v>12678</v>
      </c>
      <c r="O3112" s="5" t="s">
        <v>12679</v>
      </c>
      <c r="P3112" s="5" t="s">
        <v>12680</v>
      </c>
    </row>
    <row r="3113" ht="19" customHeight="1" spans="1:16">
      <c r="A3113" s="5">
        <v>124</v>
      </c>
      <c r="B3113" s="5" t="s">
        <v>379</v>
      </c>
      <c r="C3113" s="5" t="s">
        <v>52</v>
      </c>
      <c r="D3113" s="8" t="s">
        <v>3377</v>
      </c>
      <c r="E3113" s="6">
        <v>563.8</v>
      </c>
      <c r="F3113" s="6">
        <v>27.7</v>
      </c>
      <c r="G3113" s="6"/>
      <c r="H3113" s="5" t="s">
        <v>113</v>
      </c>
      <c r="I3113" s="6">
        <f t="shared" si="192"/>
        <v>536.1</v>
      </c>
      <c r="J3113" s="5" t="str">
        <f>IF(H3113="否","不适用",IF(AND(ISNUMBER(E3113),ISNUMBER(F3113)),IF(I3113&gt;规则与名单!$B$2,"是","否"),"未判定"))</f>
        <v>是</v>
      </c>
      <c r="K3113" s="5" t="str">
        <f t="shared" si="193"/>
        <v>测试日GPS</v>
      </c>
      <c r="L3113" s="6">
        <f t="shared" si="194"/>
        <v>27.7</v>
      </c>
      <c r="M3113" s="5">
        <f t="shared" si="195"/>
        <v>0</v>
      </c>
      <c r="N3113" s="5" t="s">
        <v>12681</v>
      </c>
      <c r="O3113" s="5" t="s">
        <v>12682</v>
      </c>
      <c r="P3113" s="5" t="s">
        <v>12683</v>
      </c>
    </row>
    <row r="3114" ht="19" customHeight="1" spans="1:16">
      <c r="A3114" s="5">
        <v>124</v>
      </c>
      <c r="B3114" s="5" t="s">
        <v>379</v>
      </c>
      <c r="C3114" s="5" t="s">
        <v>52</v>
      </c>
      <c r="D3114" s="8" t="s">
        <v>407</v>
      </c>
      <c r="E3114" s="6">
        <v>650.5</v>
      </c>
      <c r="F3114" s="6">
        <v>0</v>
      </c>
      <c r="G3114" s="6"/>
      <c r="H3114" s="5" t="s">
        <v>113</v>
      </c>
      <c r="I3114" s="6">
        <f t="shared" si="192"/>
        <v>650.5</v>
      </c>
      <c r="J3114" s="5" t="str">
        <f>IF(H3114="否","不适用",IF(AND(ISNUMBER(E3114),ISNUMBER(F3114)),IF(I3114&gt;规则与名单!$B$2,"是","否"),"未判定"))</f>
        <v>是</v>
      </c>
      <c r="K3114" s="5" t="str">
        <f t="shared" si="193"/>
        <v>测试日GPS</v>
      </c>
      <c r="L3114" s="6">
        <f t="shared" si="194"/>
        <v>0</v>
      </c>
      <c r="M3114" s="5">
        <f t="shared" si="195"/>
        <v>0</v>
      </c>
      <c r="N3114" s="5" t="s">
        <v>12684</v>
      </c>
      <c r="O3114" s="5" t="s">
        <v>12685</v>
      </c>
      <c r="P3114" s="5" t="s">
        <v>12686</v>
      </c>
    </row>
    <row r="3115" ht="19" customHeight="1" spans="1:16">
      <c r="A3115" s="5">
        <v>124</v>
      </c>
      <c r="B3115" s="5" t="s">
        <v>379</v>
      </c>
      <c r="C3115" s="5" t="s">
        <v>52</v>
      </c>
      <c r="D3115" s="8" t="s">
        <v>411</v>
      </c>
      <c r="E3115" s="6">
        <v>549.1</v>
      </c>
      <c r="F3115" s="6">
        <v>0.01</v>
      </c>
      <c r="G3115" s="6"/>
      <c r="H3115" s="5" t="s">
        <v>113</v>
      </c>
      <c r="I3115" s="6">
        <f t="shared" si="192"/>
        <v>549.09</v>
      </c>
      <c r="J3115" s="5" t="str">
        <f>IF(H3115="否","不适用",IF(AND(ISNUMBER(E3115),ISNUMBER(F3115)),IF(I3115&gt;规则与名单!$B$2,"是","否"),"未判定"))</f>
        <v>是</v>
      </c>
      <c r="K3115" s="5" t="str">
        <f t="shared" si="193"/>
        <v>测试日GPS</v>
      </c>
      <c r="L3115" s="6">
        <f t="shared" si="194"/>
        <v>0.01</v>
      </c>
      <c r="M3115" s="5">
        <f t="shared" si="195"/>
        <v>0</v>
      </c>
      <c r="N3115" s="5" t="s">
        <v>12687</v>
      </c>
      <c r="O3115" s="5" t="s">
        <v>12688</v>
      </c>
      <c r="P3115" s="5" t="s">
        <v>12689</v>
      </c>
    </row>
    <row r="3116" ht="19" customHeight="1" spans="1:16">
      <c r="A3116" s="5">
        <v>124</v>
      </c>
      <c r="B3116" s="5" t="s">
        <v>379</v>
      </c>
      <c r="C3116" s="5" t="s">
        <v>52</v>
      </c>
      <c r="D3116" s="8" t="s">
        <v>251</v>
      </c>
      <c r="E3116" s="6">
        <v>563.9</v>
      </c>
      <c r="F3116" s="6">
        <v>27.8</v>
      </c>
      <c r="G3116" s="6"/>
      <c r="H3116" s="5" t="s">
        <v>113</v>
      </c>
      <c r="I3116" s="6">
        <f t="shared" si="192"/>
        <v>536.1</v>
      </c>
      <c r="J3116" s="5" t="str">
        <f>IF(H3116="否","不适用",IF(AND(ISNUMBER(E3116),ISNUMBER(F3116)),IF(I3116&gt;规则与名单!$B$2,"是","否"),"未判定"))</f>
        <v>是</v>
      </c>
      <c r="K3116" s="5" t="str">
        <f t="shared" si="193"/>
        <v>测试日GPS</v>
      </c>
      <c r="L3116" s="6">
        <f t="shared" si="194"/>
        <v>27.8</v>
      </c>
      <c r="M3116" s="5">
        <f t="shared" si="195"/>
        <v>0</v>
      </c>
      <c r="N3116" s="5" t="s">
        <v>12690</v>
      </c>
      <c r="O3116" s="5" t="s">
        <v>12691</v>
      </c>
      <c r="P3116" s="5" t="s">
        <v>12692</v>
      </c>
    </row>
    <row r="3117" ht="19" customHeight="1" spans="1:16">
      <c r="A3117" s="5">
        <v>124</v>
      </c>
      <c r="B3117" s="5" t="s">
        <v>379</v>
      </c>
      <c r="C3117" s="5" t="s">
        <v>52</v>
      </c>
      <c r="D3117" s="8" t="s">
        <v>472</v>
      </c>
      <c r="E3117" s="6">
        <v>695</v>
      </c>
      <c r="F3117" s="6">
        <v>0.1</v>
      </c>
      <c r="G3117" s="6"/>
      <c r="H3117" s="5" t="s">
        <v>113</v>
      </c>
      <c r="I3117" s="6">
        <f t="shared" si="192"/>
        <v>694.9</v>
      </c>
      <c r="J3117" s="5" t="str">
        <f>IF(H3117="否","不适用",IF(AND(ISNUMBER(E3117),ISNUMBER(F3117)),IF(I3117&gt;规则与名单!$B$2,"是","否"),"未判定"))</f>
        <v>是</v>
      </c>
      <c r="K3117" s="5" t="str">
        <f t="shared" si="193"/>
        <v>测试日GPS</v>
      </c>
      <c r="L3117" s="6">
        <f t="shared" si="194"/>
        <v>0.1</v>
      </c>
      <c r="M3117" s="5">
        <f t="shared" si="195"/>
        <v>0</v>
      </c>
      <c r="N3117" s="5" t="s">
        <v>12693</v>
      </c>
      <c r="O3117" s="5" t="s">
        <v>12694</v>
      </c>
      <c r="P3117" s="5" t="s">
        <v>12695</v>
      </c>
    </row>
    <row r="3118" ht="19" customHeight="1" spans="1:16">
      <c r="A3118" s="5">
        <v>124</v>
      </c>
      <c r="B3118" s="5" t="s">
        <v>379</v>
      </c>
      <c r="C3118" s="5" t="s">
        <v>52</v>
      </c>
      <c r="D3118" s="8" t="s">
        <v>466</v>
      </c>
      <c r="E3118" s="6">
        <v>390.1</v>
      </c>
      <c r="F3118" s="6">
        <v>7.5</v>
      </c>
      <c r="G3118" s="6"/>
      <c r="H3118" s="5" t="s">
        <v>113</v>
      </c>
      <c r="I3118" s="6">
        <f t="shared" si="192"/>
        <v>382.6</v>
      </c>
      <c r="J3118" s="5" t="str">
        <f>IF(H3118="否","不适用",IF(AND(ISNUMBER(E3118),ISNUMBER(F3118)),IF(I3118&gt;规则与名单!$B$2,"是","否"),"未判定"))</f>
        <v>是</v>
      </c>
      <c r="K3118" s="5" t="str">
        <f t="shared" si="193"/>
        <v>测试日GPS</v>
      </c>
      <c r="L3118" s="6">
        <f t="shared" si="194"/>
        <v>7.5</v>
      </c>
      <c r="M3118" s="5">
        <f t="shared" si="195"/>
        <v>0</v>
      </c>
      <c r="N3118" s="5" t="s">
        <v>12696</v>
      </c>
      <c r="O3118" s="5" t="s">
        <v>12697</v>
      </c>
      <c r="P3118" s="5" t="s">
        <v>12698</v>
      </c>
    </row>
    <row r="3119" ht="19" customHeight="1" spans="1:16">
      <c r="A3119" s="5">
        <v>124</v>
      </c>
      <c r="B3119" s="5" t="s">
        <v>379</v>
      </c>
      <c r="C3119" s="5" t="s">
        <v>52</v>
      </c>
      <c r="D3119" s="8" t="s">
        <v>333</v>
      </c>
      <c r="E3119" s="6">
        <v>510.8</v>
      </c>
      <c r="F3119" s="6">
        <v>0</v>
      </c>
      <c r="G3119" s="6"/>
      <c r="H3119" s="5" t="s">
        <v>113</v>
      </c>
      <c r="I3119" s="6">
        <f t="shared" si="192"/>
        <v>510.8</v>
      </c>
      <c r="J3119" s="5" t="str">
        <f>IF(H3119="否","不适用",IF(AND(ISNUMBER(E3119),ISNUMBER(F3119)),IF(I3119&gt;规则与名单!$B$2,"是","否"),"未判定"))</f>
        <v>是</v>
      </c>
      <c r="K3119" s="5" t="str">
        <f t="shared" si="193"/>
        <v>测试日GPS</v>
      </c>
      <c r="L3119" s="6">
        <f t="shared" si="194"/>
        <v>0</v>
      </c>
      <c r="M3119" s="5">
        <f t="shared" si="195"/>
        <v>0</v>
      </c>
      <c r="N3119" s="5" t="s">
        <v>12699</v>
      </c>
      <c r="O3119" s="5" t="s">
        <v>12700</v>
      </c>
      <c r="P3119" s="5" t="s">
        <v>12701</v>
      </c>
    </row>
    <row r="3120" ht="19" customHeight="1" spans="1:16">
      <c r="A3120" s="5">
        <v>124</v>
      </c>
      <c r="B3120" s="5" t="s">
        <v>379</v>
      </c>
      <c r="C3120" s="5" t="s">
        <v>52</v>
      </c>
      <c r="D3120" s="8" t="s">
        <v>175</v>
      </c>
      <c r="E3120" s="6">
        <v>540.1</v>
      </c>
      <c r="F3120" s="6">
        <v>0</v>
      </c>
      <c r="G3120" s="6"/>
      <c r="H3120" s="5" t="s">
        <v>113</v>
      </c>
      <c r="I3120" s="6">
        <f t="shared" si="192"/>
        <v>540.1</v>
      </c>
      <c r="J3120" s="5" t="str">
        <f>IF(H3120="否","不适用",IF(AND(ISNUMBER(E3120),ISNUMBER(F3120)),IF(I3120&gt;规则与名单!$B$2,"是","否"),"未判定"))</f>
        <v>是</v>
      </c>
      <c r="K3120" s="5" t="str">
        <f t="shared" si="193"/>
        <v>测试日GPS</v>
      </c>
      <c r="L3120" s="6">
        <f t="shared" si="194"/>
        <v>0</v>
      </c>
      <c r="M3120" s="5">
        <f t="shared" si="195"/>
        <v>0</v>
      </c>
      <c r="N3120" s="5" t="s">
        <v>12702</v>
      </c>
      <c r="O3120" s="5" t="s">
        <v>12703</v>
      </c>
      <c r="P3120" s="5" t="s">
        <v>12704</v>
      </c>
    </row>
    <row r="3121" ht="19" customHeight="1" spans="1:16">
      <c r="A3121" s="5">
        <v>124</v>
      </c>
      <c r="B3121" s="5" t="s">
        <v>379</v>
      </c>
      <c r="C3121" s="5" t="s">
        <v>52</v>
      </c>
      <c r="D3121" s="8" t="s">
        <v>3402</v>
      </c>
      <c r="E3121" s="6"/>
      <c r="F3121" s="6">
        <v>0.02</v>
      </c>
      <c r="G3121" s="6"/>
      <c r="H3121" s="5" t="s">
        <v>113</v>
      </c>
      <c r="I3121" s="6" t="str">
        <f t="shared" si="192"/>
        <v/>
      </c>
      <c r="J3121" s="5" t="str">
        <f>IF(H3121="否","不适用",IF(AND(ISNUMBER(E3121),ISNUMBER(F3121)),IF(I3121&gt;规则与名单!$B$2,"是","否"),"未判定"))</f>
        <v>未判定</v>
      </c>
      <c r="K3121" s="5" t="str">
        <f t="shared" si="193"/>
        <v>测试名单无纯氢GPS</v>
      </c>
      <c r="L3121" s="6">
        <f t="shared" si="194"/>
        <v>0.02</v>
      </c>
      <c r="M3121" s="5">
        <f t="shared" si="195"/>
        <v>0</v>
      </c>
      <c r="N3121" s="5" t="s">
        <v>12705</v>
      </c>
      <c r="O3121" s="5" t="s">
        <v>12706</v>
      </c>
      <c r="P3121" s="5" t="s">
        <v>12707</v>
      </c>
    </row>
    <row r="3122" ht="19" customHeight="1" spans="1:16">
      <c r="A3122" s="5">
        <v>124</v>
      </c>
      <c r="B3122" s="5" t="s">
        <v>379</v>
      </c>
      <c r="C3122" s="5" t="s">
        <v>52</v>
      </c>
      <c r="D3122" s="8" t="s">
        <v>487</v>
      </c>
      <c r="E3122" s="6">
        <v>345.5</v>
      </c>
      <c r="F3122" s="6">
        <v>0.05</v>
      </c>
      <c r="G3122" s="6"/>
      <c r="H3122" s="5" t="s">
        <v>113</v>
      </c>
      <c r="I3122" s="6">
        <f t="shared" si="192"/>
        <v>345.45</v>
      </c>
      <c r="J3122" s="5" t="str">
        <f>IF(H3122="否","不适用",IF(AND(ISNUMBER(E3122),ISNUMBER(F3122)),IF(I3122&gt;规则与名单!$B$2,"是","否"),"未判定"))</f>
        <v>是</v>
      </c>
      <c r="K3122" s="5" t="str">
        <f t="shared" si="193"/>
        <v>测试日GPS</v>
      </c>
      <c r="L3122" s="6">
        <f t="shared" si="194"/>
        <v>0.05</v>
      </c>
      <c r="M3122" s="5">
        <f t="shared" si="195"/>
        <v>0</v>
      </c>
      <c r="N3122" s="5" t="s">
        <v>12708</v>
      </c>
      <c r="O3122" s="5" t="s">
        <v>12709</v>
      </c>
      <c r="P3122" s="5" t="s">
        <v>12710</v>
      </c>
    </row>
    <row r="3123" ht="19" customHeight="1" spans="1:16">
      <c r="A3123" s="5">
        <v>124</v>
      </c>
      <c r="B3123" s="5" t="s">
        <v>379</v>
      </c>
      <c r="C3123" s="5" t="s">
        <v>52</v>
      </c>
      <c r="D3123" s="8" t="s">
        <v>121</v>
      </c>
      <c r="E3123" s="6">
        <v>8.5</v>
      </c>
      <c r="F3123" s="6">
        <v>7.7</v>
      </c>
      <c r="G3123" s="6"/>
      <c r="H3123" s="5" t="s">
        <v>113</v>
      </c>
      <c r="I3123" s="6">
        <f t="shared" si="192"/>
        <v>0.8</v>
      </c>
      <c r="J3123" s="5" t="str">
        <f>IF(H3123="否","不适用",IF(AND(ISNUMBER(E3123),ISNUMBER(F3123)),IF(I3123&gt;规则与名单!$B$2,"是","否"),"未判定"))</f>
        <v>否</v>
      </c>
      <c r="K3123" s="5" t="str">
        <f t="shared" si="193"/>
        <v>非测试日仪表</v>
      </c>
      <c r="L3123" s="6">
        <f t="shared" si="194"/>
        <v>8.5</v>
      </c>
      <c r="M3123" s="5">
        <f t="shared" si="195"/>
        <v>0</v>
      </c>
      <c r="N3123" s="5" t="s">
        <v>12711</v>
      </c>
      <c r="O3123" s="5" t="s">
        <v>12712</v>
      </c>
      <c r="P3123" s="5" t="s">
        <v>12713</v>
      </c>
    </row>
    <row r="3124" ht="19" customHeight="1" spans="1:16">
      <c r="A3124" s="5">
        <v>124</v>
      </c>
      <c r="B3124" s="5" t="s">
        <v>379</v>
      </c>
      <c r="C3124" s="5" t="s">
        <v>52</v>
      </c>
      <c r="D3124" s="8" t="s">
        <v>170</v>
      </c>
      <c r="E3124" s="6">
        <v>0</v>
      </c>
      <c r="F3124" s="6">
        <v>0.01</v>
      </c>
      <c r="G3124" s="6"/>
      <c r="H3124" s="5" t="s">
        <v>113</v>
      </c>
      <c r="I3124" s="6">
        <f t="shared" si="192"/>
        <v>-0.01</v>
      </c>
      <c r="J3124" s="5" t="str">
        <f>IF(H3124="否","不适用",IF(AND(ISNUMBER(E3124),ISNUMBER(F3124)),IF(I3124&gt;规则与名单!$B$2,"是","否"),"未判定"))</f>
        <v>否</v>
      </c>
      <c r="K3124" s="5" t="str">
        <f t="shared" si="193"/>
        <v>非测试日仪表</v>
      </c>
      <c r="L3124" s="6">
        <f t="shared" si="194"/>
        <v>0</v>
      </c>
      <c r="M3124" s="5">
        <f t="shared" si="195"/>
        <v>0</v>
      </c>
      <c r="N3124" s="5" t="s">
        <v>12714</v>
      </c>
      <c r="O3124" s="5" t="s">
        <v>12715</v>
      </c>
      <c r="P3124" s="5" t="s">
        <v>12716</v>
      </c>
    </row>
    <row r="3125" ht="19" customHeight="1" spans="1:16">
      <c r="A3125" s="5">
        <v>124</v>
      </c>
      <c r="B3125" s="5" t="s">
        <v>379</v>
      </c>
      <c r="C3125" s="5" t="s">
        <v>52</v>
      </c>
      <c r="D3125" s="8" t="s">
        <v>644</v>
      </c>
      <c r="E3125" s="6"/>
      <c r="F3125" s="6">
        <v>0</v>
      </c>
      <c r="G3125" s="6"/>
      <c r="H3125" s="5" t="s">
        <v>113</v>
      </c>
      <c r="I3125" s="6" t="str">
        <f t="shared" si="192"/>
        <v/>
      </c>
      <c r="J3125" s="5" t="str">
        <f>IF(H3125="否","不适用",IF(AND(ISNUMBER(E3125),ISNUMBER(F3125)),IF(I3125&gt;规则与名单!$B$2,"是","否"),"未判定"))</f>
        <v>未判定</v>
      </c>
      <c r="K3125" s="5" t="str">
        <f t="shared" si="193"/>
        <v>测试名单无纯氢GPS</v>
      </c>
      <c r="L3125" s="6">
        <f t="shared" si="194"/>
        <v>0</v>
      </c>
      <c r="M3125" s="5">
        <f t="shared" si="195"/>
        <v>0</v>
      </c>
      <c r="N3125" s="5" t="s">
        <v>12717</v>
      </c>
      <c r="O3125" s="5" t="s">
        <v>12718</v>
      </c>
      <c r="P3125" s="5" t="s">
        <v>12719</v>
      </c>
    </row>
    <row r="3126" ht="19" customHeight="1" spans="1:16">
      <c r="A3126" s="5">
        <v>124</v>
      </c>
      <c r="B3126" s="5" t="s">
        <v>379</v>
      </c>
      <c r="C3126" s="5" t="s">
        <v>52</v>
      </c>
      <c r="D3126" s="8" t="s">
        <v>3418</v>
      </c>
      <c r="E3126" s="6"/>
      <c r="F3126" s="6">
        <v>0</v>
      </c>
      <c r="G3126" s="6"/>
      <c r="H3126" s="5" t="s">
        <v>113</v>
      </c>
      <c r="I3126" s="6" t="str">
        <f t="shared" si="192"/>
        <v/>
      </c>
      <c r="J3126" s="5" t="str">
        <f>IF(H3126="否","不适用",IF(AND(ISNUMBER(E3126),ISNUMBER(F3126)),IF(I3126&gt;规则与名单!$B$2,"是","否"),"未判定"))</f>
        <v>未判定</v>
      </c>
      <c r="K3126" s="5" t="str">
        <f t="shared" si="193"/>
        <v>测试名单无纯氢GPS</v>
      </c>
      <c r="L3126" s="6">
        <f t="shared" si="194"/>
        <v>0</v>
      </c>
      <c r="M3126" s="5">
        <f t="shared" si="195"/>
        <v>0</v>
      </c>
      <c r="N3126" s="5" t="s">
        <v>12720</v>
      </c>
      <c r="O3126" s="5" t="s">
        <v>12721</v>
      </c>
      <c r="P3126" s="5" t="s">
        <v>12722</v>
      </c>
    </row>
    <row r="3127" ht="19" customHeight="1" spans="1:16">
      <c r="A3127" s="5">
        <v>124</v>
      </c>
      <c r="B3127" s="5" t="s">
        <v>379</v>
      </c>
      <c r="C3127" s="5" t="s">
        <v>52</v>
      </c>
      <c r="D3127" s="8" t="s">
        <v>3422</v>
      </c>
      <c r="E3127" s="6"/>
      <c r="F3127" s="6">
        <v>0</v>
      </c>
      <c r="G3127" s="6"/>
      <c r="H3127" s="5" t="s">
        <v>113</v>
      </c>
      <c r="I3127" s="6" t="str">
        <f t="shared" si="192"/>
        <v/>
      </c>
      <c r="J3127" s="5" t="str">
        <f>IF(H3127="否","不适用",IF(AND(ISNUMBER(E3127),ISNUMBER(F3127)),IF(I3127&gt;规则与名单!$B$2,"是","否"),"未判定"))</f>
        <v>未判定</v>
      </c>
      <c r="K3127" s="5" t="str">
        <f t="shared" si="193"/>
        <v>测试名单无纯氢GPS</v>
      </c>
      <c r="L3127" s="6">
        <f t="shared" si="194"/>
        <v>0</v>
      </c>
      <c r="M3127" s="5">
        <f t="shared" si="195"/>
        <v>0</v>
      </c>
      <c r="N3127" s="5" t="s">
        <v>12723</v>
      </c>
      <c r="O3127" s="5" t="s">
        <v>12724</v>
      </c>
      <c r="P3127" s="5" t="s">
        <v>12725</v>
      </c>
    </row>
    <row r="3128" ht="19" customHeight="1" spans="1:16">
      <c r="A3128" s="5">
        <v>124</v>
      </c>
      <c r="B3128" s="5" t="s">
        <v>379</v>
      </c>
      <c r="C3128" s="5" t="s">
        <v>52</v>
      </c>
      <c r="D3128" s="8" t="s">
        <v>336</v>
      </c>
      <c r="E3128" s="6">
        <v>380.2</v>
      </c>
      <c r="F3128" s="6">
        <v>0.587</v>
      </c>
      <c r="G3128" s="6"/>
      <c r="H3128" s="5" t="s">
        <v>113</v>
      </c>
      <c r="I3128" s="6">
        <f t="shared" si="192"/>
        <v>379.613</v>
      </c>
      <c r="J3128" s="5" t="str">
        <f>IF(H3128="否","不适用",IF(AND(ISNUMBER(E3128),ISNUMBER(F3128)),IF(I3128&gt;规则与名单!$B$2,"是","否"),"未判定"))</f>
        <v>是</v>
      </c>
      <c r="K3128" s="5" t="str">
        <f t="shared" si="193"/>
        <v>测试日GPS</v>
      </c>
      <c r="L3128" s="6">
        <f t="shared" si="194"/>
        <v>0.587</v>
      </c>
      <c r="M3128" s="5">
        <f t="shared" si="195"/>
        <v>0</v>
      </c>
      <c r="N3128" s="5" t="s">
        <v>12726</v>
      </c>
      <c r="O3128" s="5" t="s">
        <v>12727</v>
      </c>
      <c r="P3128" s="5" t="s">
        <v>12728</v>
      </c>
    </row>
    <row r="3129" ht="19" customHeight="1" spans="1:16">
      <c r="A3129" s="5">
        <v>124</v>
      </c>
      <c r="B3129" s="5" t="s">
        <v>379</v>
      </c>
      <c r="C3129" s="5" t="s">
        <v>52</v>
      </c>
      <c r="D3129" s="8" t="s">
        <v>653</v>
      </c>
      <c r="E3129" s="6"/>
      <c r="F3129" s="6">
        <v>0</v>
      </c>
      <c r="G3129" s="6"/>
      <c r="H3129" s="5" t="s">
        <v>113</v>
      </c>
      <c r="I3129" s="6" t="str">
        <f t="shared" si="192"/>
        <v/>
      </c>
      <c r="J3129" s="5" t="str">
        <f>IF(H3129="否","不适用",IF(AND(ISNUMBER(E3129),ISNUMBER(F3129)),IF(I3129&gt;规则与名单!$B$2,"是","否"),"未判定"))</f>
        <v>未判定</v>
      </c>
      <c r="K3129" s="5" t="str">
        <f t="shared" si="193"/>
        <v>测试名单无纯氢GPS</v>
      </c>
      <c r="L3129" s="6">
        <f t="shared" si="194"/>
        <v>0</v>
      </c>
      <c r="M3129" s="5">
        <f t="shared" si="195"/>
        <v>0</v>
      </c>
      <c r="N3129" s="5" t="s">
        <v>12729</v>
      </c>
      <c r="O3129" s="5" t="s">
        <v>12730</v>
      </c>
      <c r="P3129" s="5" t="s">
        <v>12731</v>
      </c>
    </row>
    <row r="3130" ht="19" customHeight="1" spans="1:16">
      <c r="A3130" s="5">
        <v>124</v>
      </c>
      <c r="B3130" s="5" t="s">
        <v>379</v>
      </c>
      <c r="C3130" s="5" t="s">
        <v>52</v>
      </c>
      <c r="D3130" s="8" t="s">
        <v>140</v>
      </c>
      <c r="E3130" s="6"/>
      <c r="F3130" s="6">
        <v>0</v>
      </c>
      <c r="G3130" s="6"/>
      <c r="H3130" s="5" t="s">
        <v>113</v>
      </c>
      <c r="I3130" s="6" t="str">
        <f t="shared" si="192"/>
        <v/>
      </c>
      <c r="J3130" s="5" t="str">
        <f>IF(H3130="否","不适用",IF(AND(ISNUMBER(E3130),ISNUMBER(F3130)),IF(I3130&gt;规则与名单!$B$2,"是","否"),"未判定"))</f>
        <v>未判定</v>
      </c>
      <c r="K3130" s="5" t="str">
        <f t="shared" si="193"/>
        <v>测试名单无纯氢GPS</v>
      </c>
      <c r="L3130" s="6">
        <f t="shared" si="194"/>
        <v>0</v>
      </c>
      <c r="M3130" s="5">
        <f t="shared" si="195"/>
        <v>0</v>
      </c>
      <c r="N3130" s="5" t="s">
        <v>12732</v>
      </c>
      <c r="O3130" s="5" t="s">
        <v>12733</v>
      </c>
      <c r="P3130" s="5" t="s">
        <v>12734</v>
      </c>
    </row>
    <row r="3131" ht="19" customHeight="1" spans="1:16">
      <c r="A3131" s="5">
        <v>124</v>
      </c>
      <c r="B3131" s="5" t="s">
        <v>379</v>
      </c>
      <c r="C3131" s="5" t="s">
        <v>52</v>
      </c>
      <c r="D3131" s="8" t="s">
        <v>115</v>
      </c>
      <c r="E3131" s="6"/>
      <c r="F3131" s="6">
        <v>0</v>
      </c>
      <c r="G3131" s="6"/>
      <c r="H3131" s="5" t="s">
        <v>113</v>
      </c>
      <c r="I3131" s="6" t="str">
        <f t="shared" si="192"/>
        <v/>
      </c>
      <c r="J3131" s="5" t="str">
        <f>IF(H3131="否","不适用",IF(AND(ISNUMBER(E3131),ISNUMBER(F3131)),IF(I3131&gt;规则与名单!$B$2,"是","否"),"未判定"))</f>
        <v>未判定</v>
      </c>
      <c r="K3131" s="5" t="str">
        <f t="shared" si="193"/>
        <v>测试名单无纯氢GPS</v>
      </c>
      <c r="L3131" s="6">
        <f t="shared" si="194"/>
        <v>0</v>
      </c>
      <c r="M3131" s="5">
        <f t="shared" si="195"/>
        <v>0</v>
      </c>
      <c r="N3131" s="5" t="s">
        <v>12735</v>
      </c>
      <c r="O3131" s="5" t="s">
        <v>12736</v>
      </c>
      <c r="P3131" s="5" t="s">
        <v>12737</v>
      </c>
    </row>
    <row r="3132" ht="19" customHeight="1" spans="1:16">
      <c r="A3132" s="5">
        <v>125</v>
      </c>
      <c r="B3132" s="5" t="s">
        <v>381</v>
      </c>
      <c r="C3132" s="5" t="s">
        <v>52</v>
      </c>
      <c r="D3132" s="8" t="s">
        <v>114</v>
      </c>
      <c r="E3132" s="6">
        <v>47.5</v>
      </c>
      <c r="F3132" s="6">
        <v>43.3</v>
      </c>
      <c r="G3132" s="6"/>
      <c r="H3132" s="5" t="s">
        <v>120</v>
      </c>
      <c r="I3132" s="6">
        <f t="shared" si="192"/>
        <v>4.2</v>
      </c>
      <c r="J3132" s="5" t="str">
        <f>IF(H3132="否","不适用",IF(AND(ISNUMBER(E3132),ISNUMBER(F3132)),IF(I3132&gt;规则与名单!$B$2,"是","否"),"未判定"))</f>
        <v>不适用</v>
      </c>
      <c r="K3132" s="5" t="str">
        <f t="shared" si="193"/>
        <v>非测试日仪表</v>
      </c>
      <c r="L3132" s="6">
        <f t="shared" si="194"/>
        <v>47.5</v>
      </c>
      <c r="M3132" s="5">
        <f t="shared" si="195"/>
        <v>0</v>
      </c>
      <c r="N3132" s="5" t="s">
        <v>12738</v>
      </c>
      <c r="O3132" s="5" t="s">
        <v>12739</v>
      </c>
      <c r="P3132" s="5" t="s">
        <v>12740</v>
      </c>
    </row>
    <row r="3133" ht="19" customHeight="1" spans="1:16">
      <c r="A3133" s="5">
        <v>125</v>
      </c>
      <c r="B3133" s="5" t="s">
        <v>381</v>
      </c>
      <c r="C3133" s="5" t="s">
        <v>52</v>
      </c>
      <c r="D3133" s="8" t="s">
        <v>605</v>
      </c>
      <c r="E3133" s="6">
        <v>52.2</v>
      </c>
      <c r="F3133" s="6">
        <v>49</v>
      </c>
      <c r="G3133" s="6"/>
      <c r="H3133" s="5" t="s">
        <v>120</v>
      </c>
      <c r="I3133" s="6">
        <f t="shared" si="192"/>
        <v>3.2</v>
      </c>
      <c r="J3133" s="5" t="str">
        <f>IF(H3133="否","不适用",IF(AND(ISNUMBER(E3133),ISNUMBER(F3133)),IF(I3133&gt;规则与名单!$B$2,"是","否"),"未判定"))</f>
        <v>不适用</v>
      </c>
      <c r="K3133" s="5" t="str">
        <f t="shared" si="193"/>
        <v>非测试日仪表</v>
      </c>
      <c r="L3133" s="6">
        <f t="shared" si="194"/>
        <v>52.2</v>
      </c>
      <c r="M3133" s="5">
        <f t="shared" si="195"/>
        <v>0</v>
      </c>
      <c r="N3133" s="5" t="s">
        <v>12741</v>
      </c>
      <c r="O3133" s="5" t="s">
        <v>12742</v>
      </c>
      <c r="P3133" s="5" t="s">
        <v>12743</v>
      </c>
    </row>
    <row r="3134" ht="19" customHeight="1" spans="1:16">
      <c r="A3134" s="5">
        <v>125</v>
      </c>
      <c r="B3134" s="5" t="s">
        <v>381</v>
      </c>
      <c r="C3134" s="5" t="s">
        <v>52</v>
      </c>
      <c r="D3134" s="8" t="s">
        <v>186</v>
      </c>
      <c r="E3134" s="6">
        <v>54</v>
      </c>
      <c r="F3134" s="6">
        <v>50.3</v>
      </c>
      <c r="G3134" s="6"/>
      <c r="H3134" s="5" t="s">
        <v>120</v>
      </c>
      <c r="I3134" s="6">
        <f t="shared" si="192"/>
        <v>3.7</v>
      </c>
      <c r="J3134" s="5" t="str">
        <f>IF(H3134="否","不适用",IF(AND(ISNUMBER(E3134),ISNUMBER(F3134)),IF(I3134&gt;规则与名单!$B$2,"是","否"),"未判定"))</f>
        <v>不适用</v>
      </c>
      <c r="K3134" s="5" t="str">
        <f t="shared" si="193"/>
        <v>非测试日仪表</v>
      </c>
      <c r="L3134" s="6">
        <f t="shared" si="194"/>
        <v>54</v>
      </c>
      <c r="M3134" s="5">
        <f t="shared" si="195"/>
        <v>0</v>
      </c>
      <c r="N3134" s="5" t="s">
        <v>12744</v>
      </c>
      <c r="O3134" s="5" t="s">
        <v>12745</v>
      </c>
      <c r="P3134" s="5" t="s">
        <v>12746</v>
      </c>
    </row>
    <row r="3135" ht="19" customHeight="1" spans="1:16">
      <c r="A3135" s="5">
        <v>125</v>
      </c>
      <c r="B3135" s="5" t="s">
        <v>381</v>
      </c>
      <c r="C3135" s="5" t="s">
        <v>52</v>
      </c>
      <c r="D3135" s="8" t="s">
        <v>165</v>
      </c>
      <c r="E3135" s="6">
        <v>69.3</v>
      </c>
      <c r="F3135" s="6">
        <v>63.8</v>
      </c>
      <c r="G3135" s="6"/>
      <c r="H3135" s="5" t="s">
        <v>120</v>
      </c>
      <c r="I3135" s="6">
        <f t="shared" si="192"/>
        <v>5.5</v>
      </c>
      <c r="J3135" s="5" t="str">
        <f>IF(H3135="否","不适用",IF(AND(ISNUMBER(E3135),ISNUMBER(F3135)),IF(I3135&gt;规则与名单!$B$2,"是","否"),"未判定"))</f>
        <v>不适用</v>
      </c>
      <c r="K3135" s="5" t="str">
        <f t="shared" si="193"/>
        <v>非测试日仪表</v>
      </c>
      <c r="L3135" s="6">
        <f t="shared" si="194"/>
        <v>69.3</v>
      </c>
      <c r="M3135" s="5">
        <f t="shared" si="195"/>
        <v>0</v>
      </c>
      <c r="N3135" s="5" t="s">
        <v>12747</v>
      </c>
      <c r="O3135" s="5" t="s">
        <v>12748</v>
      </c>
      <c r="P3135" s="5" t="s">
        <v>12749</v>
      </c>
    </row>
    <row r="3136" ht="19" customHeight="1" spans="1:16">
      <c r="A3136" s="5">
        <v>125</v>
      </c>
      <c r="B3136" s="5" t="s">
        <v>381</v>
      </c>
      <c r="C3136" s="5" t="s">
        <v>52</v>
      </c>
      <c r="D3136" s="8" t="s">
        <v>151</v>
      </c>
      <c r="E3136" s="6">
        <v>49.4</v>
      </c>
      <c r="F3136" s="6">
        <v>43.2</v>
      </c>
      <c r="G3136" s="6"/>
      <c r="H3136" s="5" t="s">
        <v>120</v>
      </c>
      <c r="I3136" s="6">
        <f t="shared" si="192"/>
        <v>6.2</v>
      </c>
      <c r="J3136" s="5" t="str">
        <f>IF(H3136="否","不适用",IF(AND(ISNUMBER(E3136),ISNUMBER(F3136)),IF(I3136&gt;规则与名单!$B$2,"是","否"),"未判定"))</f>
        <v>不适用</v>
      </c>
      <c r="K3136" s="5" t="str">
        <f t="shared" si="193"/>
        <v>非测试日仪表</v>
      </c>
      <c r="L3136" s="6">
        <f t="shared" si="194"/>
        <v>49.4</v>
      </c>
      <c r="M3136" s="5">
        <f t="shared" si="195"/>
        <v>0</v>
      </c>
      <c r="N3136" s="5" t="s">
        <v>12750</v>
      </c>
      <c r="O3136" s="5" t="s">
        <v>12751</v>
      </c>
      <c r="P3136" s="5" t="s">
        <v>12752</v>
      </c>
    </row>
    <row r="3137" ht="19" customHeight="1" spans="1:16">
      <c r="A3137" s="5">
        <v>125</v>
      </c>
      <c r="B3137" s="5" t="s">
        <v>381</v>
      </c>
      <c r="C3137" s="5" t="s">
        <v>52</v>
      </c>
      <c r="D3137" s="8" t="s">
        <v>3358</v>
      </c>
      <c r="E3137" s="6">
        <v>28.3</v>
      </c>
      <c r="F3137" s="6">
        <v>24.5</v>
      </c>
      <c r="G3137" s="6"/>
      <c r="H3137" s="5" t="s">
        <v>120</v>
      </c>
      <c r="I3137" s="6">
        <f t="shared" si="192"/>
        <v>3.8</v>
      </c>
      <c r="J3137" s="5" t="str">
        <f>IF(H3137="否","不适用",IF(AND(ISNUMBER(E3137),ISNUMBER(F3137)),IF(I3137&gt;规则与名单!$B$2,"是","否"),"未判定"))</f>
        <v>不适用</v>
      </c>
      <c r="K3137" s="5" t="str">
        <f t="shared" si="193"/>
        <v>非测试日仪表</v>
      </c>
      <c r="L3137" s="6">
        <f t="shared" si="194"/>
        <v>28.3</v>
      </c>
      <c r="M3137" s="5">
        <f t="shared" si="195"/>
        <v>0</v>
      </c>
      <c r="N3137" s="5" t="s">
        <v>12753</v>
      </c>
      <c r="O3137" s="5" t="s">
        <v>12754</v>
      </c>
      <c r="P3137" s="5" t="s">
        <v>12755</v>
      </c>
    </row>
    <row r="3138" ht="19" customHeight="1" spans="1:16">
      <c r="A3138" s="5">
        <v>125</v>
      </c>
      <c r="B3138" s="5" t="s">
        <v>381</v>
      </c>
      <c r="C3138" s="5" t="s">
        <v>52</v>
      </c>
      <c r="D3138" s="8" t="s">
        <v>272</v>
      </c>
      <c r="E3138" s="6">
        <v>57.6</v>
      </c>
      <c r="F3138" s="6">
        <v>53.8</v>
      </c>
      <c r="G3138" s="6"/>
      <c r="H3138" s="5" t="s">
        <v>120</v>
      </c>
      <c r="I3138" s="6">
        <f t="shared" ref="I3138:I3201" si="196">IF(AND(ISNUMBER(E3138),ISNUMBER(F3138)),E3138-F3138,"")</f>
        <v>3.8</v>
      </c>
      <c r="J3138" s="5" t="str">
        <f>IF(H3138="否","不适用",IF(AND(ISNUMBER(E3138),ISNUMBER(F3138)),IF(I3138&gt;规则与名单!$B$2,"是","否"),"未判定"))</f>
        <v>不适用</v>
      </c>
      <c r="K3138" s="5" t="str">
        <f t="shared" ref="K3138:K3201" si="197">IF(J3138="是",IF(ISNUMBER(F3138),"测试日GPS","缺失"),IF(ISNUMBER(G3138),"非测试日纯氢",IF(AND(H3138="是",J3138="未判定"),IF(ISNUMBER(F3138),"测试名单无纯氢GPS","缺失"),IF(ISNUMBER(E3138),"非测试日仪表","缺失"))))</f>
        <v>非测试日仪表</v>
      </c>
      <c r="L3138" s="6">
        <f t="shared" ref="L3138:L3201" si="198">IF(K3138="缺失","",IF(K3138="非测试日纯氢",G3138,IF(K3138="非测试日仪表",E3138,F3138)))</f>
        <v>57.6</v>
      </c>
      <c r="M3138" s="5">
        <f t="shared" ref="M3138:M3201" si="199">IF(K3138="缺失",1,0)</f>
        <v>0</v>
      </c>
      <c r="N3138" s="5" t="s">
        <v>12756</v>
      </c>
      <c r="O3138" s="5" t="s">
        <v>12757</v>
      </c>
      <c r="P3138" s="5" t="s">
        <v>12758</v>
      </c>
    </row>
    <row r="3139" ht="19" customHeight="1" spans="1:16">
      <c r="A3139" s="5">
        <v>125</v>
      </c>
      <c r="B3139" s="5" t="s">
        <v>381</v>
      </c>
      <c r="C3139" s="5" t="s">
        <v>52</v>
      </c>
      <c r="D3139" s="8" t="s">
        <v>506</v>
      </c>
      <c r="E3139" s="6">
        <v>62.5</v>
      </c>
      <c r="F3139" s="6">
        <v>57.4</v>
      </c>
      <c r="G3139" s="6"/>
      <c r="H3139" s="5" t="s">
        <v>120</v>
      </c>
      <c r="I3139" s="6">
        <f t="shared" si="196"/>
        <v>5.1</v>
      </c>
      <c r="J3139" s="5" t="str">
        <f>IF(H3139="否","不适用",IF(AND(ISNUMBER(E3139),ISNUMBER(F3139)),IF(I3139&gt;规则与名单!$B$2,"是","否"),"未判定"))</f>
        <v>不适用</v>
      </c>
      <c r="K3139" s="5" t="str">
        <f t="shared" si="197"/>
        <v>非测试日仪表</v>
      </c>
      <c r="L3139" s="6">
        <f t="shared" si="198"/>
        <v>62.5</v>
      </c>
      <c r="M3139" s="5">
        <f t="shared" si="199"/>
        <v>0</v>
      </c>
      <c r="N3139" s="5" t="s">
        <v>12759</v>
      </c>
      <c r="O3139" s="5" t="s">
        <v>12760</v>
      </c>
      <c r="P3139" s="5" t="s">
        <v>12761</v>
      </c>
    </row>
    <row r="3140" ht="19" customHeight="1" spans="1:16">
      <c r="A3140" s="5">
        <v>125</v>
      </c>
      <c r="B3140" s="5" t="s">
        <v>381</v>
      </c>
      <c r="C3140" s="5" t="s">
        <v>52</v>
      </c>
      <c r="D3140" s="8" t="s">
        <v>673</v>
      </c>
      <c r="E3140" s="6">
        <v>57</v>
      </c>
      <c r="F3140" s="6">
        <v>51.2</v>
      </c>
      <c r="G3140" s="6"/>
      <c r="H3140" s="5" t="s">
        <v>120</v>
      </c>
      <c r="I3140" s="6">
        <f t="shared" si="196"/>
        <v>5.8</v>
      </c>
      <c r="J3140" s="5" t="str">
        <f>IF(H3140="否","不适用",IF(AND(ISNUMBER(E3140),ISNUMBER(F3140)),IF(I3140&gt;规则与名单!$B$2,"是","否"),"未判定"))</f>
        <v>不适用</v>
      </c>
      <c r="K3140" s="5" t="str">
        <f t="shared" si="197"/>
        <v>非测试日仪表</v>
      </c>
      <c r="L3140" s="6">
        <f t="shared" si="198"/>
        <v>57</v>
      </c>
      <c r="M3140" s="5">
        <f t="shared" si="199"/>
        <v>0</v>
      </c>
      <c r="N3140" s="5" t="s">
        <v>12762</v>
      </c>
      <c r="O3140" s="5" t="s">
        <v>12763</v>
      </c>
      <c r="P3140" s="5" t="s">
        <v>12764</v>
      </c>
    </row>
    <row r="3141" ht="19" customHeight="1" spans="1:16">
      <c r="A3141" s="5">
        <v>125</v>
      </c>
      <c r="B3141" s="5" t="s">
        <v>381</v>
      </c>
      <c r="C3141" s="5" t="s">
        <v>52</v>
      </c>
      <c r="D3141" s="8" t="s">
        <v>183</v>
      </c>
      <c r="E3141" s="6">
        <v>56.6</v>
      </c>
      <c r="F3141" s="6">
        <v>52.2</v>
      </c>
      <c r="G3141" s="6"/>
      <c r="H3141" s="5" t="s">
        <v>120</v>
      </c>
      <c r="I3141" s="6">
        <f t="shared" si="196"/>
        <v>4.4</v>
      </c>
      <c r="J3141" s="5" t="str">
        <f>IF(H3141="否","不适用",IF(AND(ISNUMBER(E3141),ISNUMBER(F3141)),IF(I3141&gt;规则与名单!$B$2,"是","否"),"未判定"))</f>
        <v>不适用</v>
      </c>
      <c r="K3141" s="5" t="str">
        <f t="shared" si="197"/>
        <v>非测试日仪表</v>
      </c>
      <c r="L3141" s="6">
        <f t="shared" si="198"/>
        <v>56.6</v>
      </c>
      <c r="M3141" s="5">
        <f t="shared" si="199"/>
        <v>0</v>
      </c>
      <c r="N3141" s="5" t="s">
        <v>12765</v>
      </c>
      <c r="O3141" s="5" t="s">
        <v>12766</v>
      </c>
      <c r="P3141" s="5" t="s">
        <v>12767</v>
      </c>
    </row>
    <row r="3142" ht="19" customHeight="1" spans="1:16">
      <c r="A3142" s="5">
        <v>125</v>
      </c>
      <c r="B3142" s="5" t="s">
        <v>381</v>
      </c>
      <c r="C3142" s="5" t="s">
        <v>52</v>
      </c>
      <c r="D3142" s="8" t="s">
        <v>431</v>
      </c>
      <c r="E3142" s="6">
        <v>69</v>
      </c>
      <c r="F3142" s="6">
        <v>67.2</v>
      </c>
      <c r="G3142" s="6"/>
      <c r="H3142" s="5" t="s">
        <v>120</v>
      </c>
      <c r="I3142" s="6">
        <f t="shared" si="196"/>
        <v>1.8</v>
      </c>
      <c r="J3142" s="5" t="str">
        <f>IF(H3142="否","不适用",IF(AND(ISNUMBER(E3142),ISNUMBER(F3142)),IF(I3142&gt;规则与名单!$B$2,"是","否"),"未判定"))</f>
        <v>不适用</v>
      </c>
      <c r="K3142" s="5" t="str">
        <f t="shared" si="197"/>
        <v>非测试日仪表</v>
      </c>
      <c r="L3142" s="6">
        <f t="shared" si="198"/>
        <v>69</v>
      </c>
      <c r="M3142" s="5">
        <f t="shared" si="199"/>
        <v>0</v>
      </c>
      <c r="N3142" s="5" t="s">
        <v>12768</v>
      </c>
      <c r="O3142" s="5" t="s">
        <v>12769</v>
      </c>
      <c r="P3142" s="5" t="s">
        <v>12770</v>
      </c>
    </row>
    <row r="3143" ht="19" customHeight="1" spans="1:16">
      <c r="A3143" s="5">
        <v>125</v>
      </c>
      <c r="B3143" s="5" t="s">
        <v>381</v>
      </c>
      <c r="C3143" s="5" t="s">
        <v>52</v>
      </c>
      <c r="D3143" s="8" t="s">
        <v>3377</v>
      </c>
      <c r="E3143" s="6">
        <v>62.7</v>
      </c>
      <c r="F3143" s="6">
        <v>44.1</v>
      </c>
      <c r="G3143" s="6"/>
      <c r="H3143" s="5" t="s">
        <v>120</v>
      </c>
      <c r="I3143" s="6">
        <f t="shared" si="196"/>
        <v>18.6</v>
      </c>
      <c r="J3143" s="5" t="str">
        <f>IF(H3143="否","不适用",IF(AND(ISNUMBER(E3143),ISNUMBER(F3143)),IF(I3143&gt;规则与名单!$B$2,"是","否"),"未判定"))</f>
        <v>不适用</v>
      </c>
      <c r="K3143" s="5" t="str">
        <f t="shared" si="197"/>
        <v>非测试日仪表</v>
      </c>
      <c r="L3143" s="6">
        <f t="shared" si="198"/>
        <v>62.7</v>
      </c>
      <c r="M3143" s="5">
        <f t="shared" si="199"/>
        <v>0</v>
      </c>
      <c r="N3143" s="5" t="s">
        <v>12771</v>
      </c>
      <c r="O3143" s="5" t="s">
        <v>12772</v>
      </c>
      <c r="P3143" s="5" t="s">
        <v>12773</v>
      </c>
    </row>
    <row r="3144" ht="19" customHeight="1" spans="1:16">
      <c r="A3144" s="5">
        <v>125</v>
      </c>
      <c r="B3144" s="5" t="s">
        <v>381</v>
      </c>
      <c r="C3144" s="5" t="s">
        <v>52</v>
      </c>
      <c r="D3144" s="8" t="s">
        <v>407</v>
      </c>
      <c r="E3144" s="6">
        <v>54.8</v>
      </c>
      <c r="F3144" s="6">
        <v>51.3</v>
      </c>
      <c r="G3144" s="6"/>
      <c r="H3144" s="5" t="s">
        <v>120</v>
      </c>
      <c r="I3144" s="6">
        <f t="shared" si="196"/>
        <v>3.5</v>
      </c>
      <c r="J3144" s="5" t="str">
        <f>IF(H3144="否","不适用",IF(AND(ISNUMBER(E3144),ISNUMBER(F3144)),IF(I3144&gt;规则与名单!$B$2,"是","否"),"未判定"))</f>
        <v>不适用</v>
      </c>
      <c r="K3144" s="5" t="str">
        <f t="shared" si="197"/>
        <v>非测试日仪表</v>
      </c>
      <c r="L3144" s="6">
        <f t="shared" si="198"/>
        <v>54.8</v>
      </c>
      <c r="M3144" s="5">
        <f t="shared" si="199"/>
        <v>0</v>
      </c>
      <c r="N3144" s="5" t="s">
        <v>12774</v>
      </c>
      <c r="O3144" s="5" t="s">
        <v>12775</v>
      </c>
      <c r="P3144" s="5" t="s">
        <v>12776</v>
      </c>
    </row>
    <row r="3145" ht="19" customHeight="1" spans="1:16">
      <c r="A3145" s="5">
        <v>125</v>
      </c>
      <c r="B3145" s="5" t="s">
        <v>381</v>
      </c>
      <c r="C3145" s="5" t="s">
        <v>52</v>
      </c>
      <c r="D3145" s="8" t="s">
        <v>411</v>
      </c>
      <c r="E3145" s="6">
        <v>48.6</v>
      </c>
      <c r="F3145" s="6">
        <v>46</v>
      </c>
      <c r="G3145" s="6"/>
      <c r="H3145" s="5" t="s">
        <v>120</v>
      </c>
      <c r="I3145" s="6">
        <f t="shared" si="196"/>
        <v>2.6</v>
      </c>
      <c r="J3145" s="5" t="str">
        <f>IF(H3145="否","不适用",IF(AND(ISNUMBER(E3145),ISNUMBER(F3145)),IF(I3145&gt;规则与名单!$B$2,"是","否"),"未判定"))</f>
        <v>不适用</v>
      </c>
      <c r="K3145" s="5" t="str">
        <f t="shared" si="197"/>
        <v>非测试日仪表</v>
      </c>
      <c r="L3145" s="6">
        <f t="shared" si="198"/>
        <v>48.6</v>
      </c>
      <c r="M3145" s="5">
        <f t="shared" si="199"/>
        <v>0</v>
      </c>
      <c r="N3145" s="5" t="s">
        <v>12777</v>
      </c>
      <c r="O3145" s="5" t="s">
        <v>12778</v>
      </c>
      <c r="P3145" s="5" t="s">
        <v>12779</v>
      </c>
    </row>
    <row r="3146" ht="19" customHeight="1" spans="1:16">
      <c r="A3146" s="5">
        <v>125</v>
      </c>
      <c r="B3146" s="5" t="s">
        <v>381</v>
      </c>
      <c r="C3146" s="5" t="s">
        <v>52</v>
      </c>
      <c r="D3146" s="8" t="s">
        <v>251</v>
      </c>
      <c r="E3146" s="6">
        <v>69.5</v>
      </c>
      <c r="F3146" s="6">
        <v>64.3</v>
      </c>
      <c r="G3146" s="6"/>
      <c r="H3146" s="5" t="s">
        <v>120</v>
      </c>
      <c r="I3146" s="6">
        <f t="shared" si="196"/>
        <v>5.2</v>
      </c>
      <c r="J3146" s="5" t="str">
        <f>IF(H3146="否","不适用",IF(AND(ISNUMBER(E3146),ISNUMBER(F3146)),IF(I3146&gt;规则与名单!$B$2,"是","否"),"未判定"))</f>
        <v>不适用</v>
      </c>
      <c r="K3146" s="5" t="str">
        <f t="shared" si="197"/>
        <v>非测试日仪表</v>
      </c>
      <c r="L3146" s="6">
        <f t="shared" si="198"/>
        <v>69.5</v>
      </c>
      <c r="M3146" s="5">
        <f t="shared" si="199"/>
        <v>0</v>
      </c>
      <c r="N3146" s="5" t="s">
        <v>12780</v>
      </c>
      <c r="O3146" s="5" t="s">
        <v>12781</v>
      </c>
      <c r="P3146" s="5" t="s">
        <v>12782</v>
      </c>
    </row>
    <row r="3147" ht="19" customHeight="1" spans="1:16">
      <c r="A3147" s="5">
        <v>125</v>
      </c>
      <c r="B3147" s="5" t="s">
        <v>381</v>
      </c>
      <c r="C3147" s="5" t="s">
        <v>52</v>
      </c>
      <c r="D3147" s="8" t="s">
        <v>472</v>
      </c>
      <c r="E3147" s="6">
        <v>35.2</v>
      </c>
      <c r="F3147" s="6">
        <v>54.2</v>
      </c>
      <c r="G3147" s="6"/>
      <c r="H3147" s="5" t="s">
        <v>120</v>
      </c>
      <c r="I3147" s="6">
        <f t="shared" si="196"/>
        <v>-19</v>
      </c>
      <c r="J3147" s="5" t="str">
        <f>IF(H3147="否","不适用",IF(AND(ISNUMBER(E3147),ISNUMBER(F3147)),IF(I3147&gt;规则与名单!$B$2,"是","否"),"未判定"))</f>
        <v>不适用</v>
      </c>
      <c r="K3147" s="5" t="str">
        <f t="shared" si="197"/>
        <v>非测试日仪表</v>
      </c>
      <c r="L3147" s="6">
        <f t="shared" si="198"/>
        <v>35.2</v>
      </c>
      <c r="M3147" s="5">
        <f t="shared" si="199"/>
        <v>0</v>
      </c>
      <c r="N3147" s="5" t="s">
        <v>12783</v>
      </c>
      <c r="O3147" s="5" t="s">
        <v>12784</v>
      </c>
      <c r="P3147" s="5" t="s">
        <v>12785</v>
      </c>
    </row>
    <row r="3148" ht="19" customHeight="1" spans="1:16">
      <c r="A3148" s="5">
        <v>125</v>
      </c>
      <c r="B3148" s="5" t="s">
        <v>381</v>
      </c>
      <c r="C3148" s="5" t="s">
        <v>52</v>
      </c>
      <c r="D3148" s="8" t="s">
        <v>466</v>
      </c>
      <c r="E3148" s="6">
        <v>78.3</v>
      </c>
      <c r="F3148" s="6">
        <v>51.1</v>
      </c>
      <c r="G3148" s="6"/>
      <c r="H3148" s="5" t="s">
        <v>120</v>
      </c>
      <c r="I3148" s="6">
        <f t="shared" si="196"/>
        <v>27.2</v>
      </c>
      <c r="J3148" s="5" t="str">
        <f>IF(H3148="否","不适用",IF(AND(ISNUMBER(E3148),ISNUMBER(F3148)),IF(I3148&gt;规则与名单!$B$2,"是","否"),"未判定"))</f>
        <v>不适用</v>
      </c>
      <c r="K3148" s="5" t="str">
        <f t="shared" si="197"/>
        <v>非测试日仪表</v>
      </c>
      <c r="L3148" s="6">
        <f t="shared" si="198"/>
        <v>78.3</v>
      </c>
      <c r="M3148" s="5">
        <f t="shared" si="199"/>
        <v>0</v>
      </c>
      <c r="N3148" s="5" t="s">
        <v>12786</v>
      </c>
      <c r="O3148" s="5" t="s">
        <v>12787</v>
      </c>
      <c r="P3148" s="5" t="s">
        <v>12788</v>
      </c>
    </row>
    <row r="3149" ht="19" customHeight="1" spans="1:16">
      <c r="A3149" s="5">
        <v>125</v>
      </c>
      <c r="B3149" s="5" t="s">
        <v>381</v>
      </c>
      <c r="C3149" s="5" t="s">
        <v>52</v>
      </c>
      <c r="D3149" s="8" t="s">
        <v>333</v>
      </c>
      <c r="E3149" s="6">
        <v>59.5</v>
      </c>
      <c r="F3149" s="6">
        <v>55.4</v>
      </c>
      <c r="G3149" s="6"/>
      <c r="H3149" s="5" t="s">
        <v>120</v>
      </c>
      <c r="I3149" s="6">
        <f t="shared" si="196"/>
        <v>4.1</v>
      </c>
      <c r="J3149" s="5" t="str">
        <f>IF(H3149="否","不适用",IF(AND(ISNUMBER(E3149),ISNUMBER(F3149)),IF(I3149&gt;规则与名单!$B$2,"是","否"),"未判定"))</f>
        <v>不适用</v>
      </c>
      <c r="K3149" s="5" t="str">
        <f t="shared" si="197"/>
        <v>非测试日仪表</v>
      </c>
      <c r="L3149" s="6">
        <f t="shared" si="198"/>
        <v>59.5</v>
      </c>
      <c r="M3149" s="5">
        <f t="shared" si="199"/>
        <v>0</v>
      </c>
      <c r="N3149" s="5" t="s">
        <v>12789</v>
      </c>
      <c r="O3149" s="5" t="s">
        <v>12790</v>
      </c>
      <c r="P3149" s="5" t="s">
        <v>12791</v>
      </c>
    </row>
    <row r="3150" ht="19" customHeight="1" spans="1:16">
      <c r="A3150" s="5">
        <v>125</v>
      </c>
      <c r="B3150" s="5" t="s">
        <v>381</v>
      </c>
      <c r="C3150" s="5" t="s">
        <v>52</v>
      </c>
      <c r="D3150" s="8" t="s">
        <v>175</v>
      </c>
      <c r="E3150" s="6">
        <v>72.9</v>
      </c>
      <c r="F3150" s="6">
        <v>68.3</v>
      </c>
      <c r="G3150" s="6"/>
      <c r="H3150" s="5" t="s">
        <v>120</v>
      </c>
      <c r="I3150" s="6">
        <f t="shared" si="196"/>
        <v>4.60000000000001</v>
      </c>
      <c r="J3150" s="5" t="str">
        <f>IF(H3150="否","不适用",IF(AND(ISNUMBER(E3150),ISNUMBER(F3150)),IF(I3150&gt;规则与名单!$B$2,"是","否"),"未判定"))</f>
        <v>不适用</v>
      </c>
      <c r="K3150" s="5" t="str">
        <f t="shared" si="197"/>
        <v>非测试日仪表</v>
      </c>
      <c r="L3150" s="6">
        <f t="shared" si="198"/>
        <v>72.9</v>
      </c>
      <c r="M3150" s="5">
        <f t="shared" si="199"/>
        <v>0</v>
      </c>
      <c r="N3150" s="5" t="s">
        <v>12792</v>
      </c>
      <c r="O3150" s="5" t="s">
        <v>12793</v>
      </c>
      <c r="P3150" s="5" t="s">
        <v>12794</v>
      </c>
    </row>
    <row r="3151" ht="19" customHeight="1" spans="1:16">
      <c r="A3151" s="5">
        <v>125</v>
      </c>
      <c r="B3151" s="5" t="s">
        <v>381</v>
      </c>
      <c r="C3151" s="5" t="s">
        <v>52</v>
      </c>
      <c r="D3151" s="8" t="s">
        <v>3402</v>
      </c>
      <c r="E3151" s="6">
        <v>52.9</v>
      </c>
      <c r="F3151" s="6">
        <v>48.7</v>
      </c>
      <c r="G3151" s="6"/>
      <c r="H3151" s="5" t="s">
        <v>120</v>
      </c>
      <c r="I3151" s="6">
        <f t="shared" si="196"/>
        <v>4.2</v>
      </c>
      <c r="J3151" s="5" t="str">
        <f>IF(H3151="否","不适用",IF(AND(ISNUMBER(E3151),ISNUMBER(F3151)),IF(I3151&gt;规则与名单!$B$2,"是","否"),"未判定"))</f>
        <v>不适用</v>
      </c>
      <c r="K3151" s="5" t="str">
        <f t="shared" si="197"/>
        <v>非测试日仪表</v>
      </c>
      <c r="L3151" s="6">
        <f t="shared" si="198"/>
        <v>52.9</v>
      </c>
      <c r="M3151" s="5">
        <f t="shared" si="199"/>
        <v>0</v>
      </c>
      <c r="N3151" s="5" t="s">
        <v>12795</v>
      </c>
      <c r="O3151" s="5" t="s">
        <v>12796</v>
      </c>
      <c r="P3151" s="5" t="s">
        <v>12797</v>
      </c>
    </row>
    <row r="3152" ht="19" customHeight="1" spans="1:16">
      <c r="A3152" s="5">
        <v>125</v>
      </c>
      <c r="B3152" s="5" t="s">
        <v>381</v>
      </c>
      <c r="C3152" s="5" t="s">
        <v>52</v>
      </c>
      <c r="D3152" s="8" t="s">
        <v>487</v>
      </c>
      <c r="E3152" s="6">
        <v>56.2</v>
      </c>
      <c r="F3152" s="6">
        <v>52.6</v>
      </c>
      <c r="G3152" s="6"/>
      <c r="H3152" s="5" t="s">
        <v>120</v>
      </c>
      <c r="I3152" s="6">
        <f t="shared" si="196"/>
        <v>3.6</v>
      </c>
      <c r="J3152" s="5" t="str">
        <f>IF(H3152="否","不适用",IF(AND(ISNUMBER(E3152),ISNUMBER(F3152)),IF(I3152&gt;规则与名单!$B$2,"是","否"),"未判定"))</f>
        <v>不适用</v>
      </c>
      <c r="K3152" s="5" t="str">
        <f t="shared" si="197"/>
        <v>非测试日仪表</v>
      </c>
      <c r="L3152" s="6">
        <f t="shared" si="198"/>
        <v>56.2</v>
      </c>
      <c r="M3152" s="5">
        <f t="shared" si="199"/>
        <v>0</v>
      </c>
      <c r="N3152" s="5" t="s">
        <v>12798</v>
      </c>
      <c r="O3152" s="5" t="s">
        <v>12799</v>
      </c>
      <c r="P3152" s="5" t="s">
        <v>12800</v>
      </c>
    </row>
    <row r="3153" ht="19" customHeight="1" spans="1:16">
      <c r="A3153" s="5">
        <v>125</v>
      </c>
      <c r="B3153" s="5" t="s">
        <v>381</v>
      </c>
      <c r="C3153" s="5" t="s">
        <v>52</v>
      </c>
      <c r="D3153" s="8" t="s">
        <v>121</v>
      </c>
      <c r="E3153" s="6">
        <v>51.6</v>
      </c>
      <c r="F3153" s="6">
        <v>47</v>
      </c>
      <c r="G3153" s="6"/>
      <c r="H3153" s="5" t="s">
        <v>120</v>
      </c>
      <c r="I3153" s="6">
        <f t="shared" si="196"/>
        <v>4.6</v>
      </c>
      <c r="J3153" s="5" t="str">
        <f>IF(H3153="否","不适用",IF(AND(ISNUMBER(E3153),ISNUMBER(F3153)),IF(I3153&gt;规则与名单!$B$2,"是","否"),"未判定"))</f>
        <v>不适用</v>
      </c>
      <c r="K3153" s="5" t="str">
        <f t="shared" si="197"/>
        <v>非测试日仪表</v>
      </c>
      <c r="L3153" s="6">
        <f t="shared" si="198"/>
        <v>51.6</v>
      </c>
      <c r="M3153" s="5">
        <f t="shared" si="199"/>
        <v>0</v>
      </c>
      <c r="N3153" s="5" t="s">
        <v>12801</v>
      </c>
      <c r="O3153" s="5" t="s">
        <v>12802</v>
      </c>
      <c r="P3153" s="5" t="s">
        <v>12803</v>
      </c>
    </row>
    <row r="3154" ht="19" customHeight="1" spans="1:16">
      <c r="A3154" s="5">
        <v>125</v>
      </c>
      <c r="B3154" s="5" t="s">
        <v>381</v>
      </c>
      <c r="C3154" s="5" t="s">
        <v>52</v>
      </c>
      <c r="D3154" s="8" t="s">
        <v>170</v>
      </c>
      <c r="E3154" s="6">
        <v>48.2</v>
      </c>
      <c r="F3154" s="6">
        <v>42.7</v>
      </c>
      <c r="G3154" s="6"/>
      <c r="H3154" s="5" t="s">
        <v>120</v>
      </c>
      <c r="I3154" s="6">
        <f t="shared" si="196"/>
        <v>5.5</v>
      </c>
      <c r="J3154" s="5" t="str">
        <f>IF(H3154="否","不适用",IF(AND(ISNUMBER(E3154),ISNUMBER(F3154)),IF(I3154&gt;规则与名单!$B$2,"是","否"),"未判定"))</f>
        <v>不适用</v>
      </c>
      <c r="K3154" s="5" t="str">
        <f t="shared" si="197"/>
        <v>非测试日仪表</v>
      </c>
      <c r="L3154" s="6">
        <f t="shared" si="198"/>
        <v>48.2</v>
      </c>
      <c r="M3154" s="5">
        <f t="shared" si="199"/>
        <v>0</v>
      </c>
      <c r="N3154" s="5" t="s">
        <v>12804</v>
      </c>
      <c r="O3154" s="5" t="s">
        <v>12805</v>
      </c>
      <c r="P3154" s="5" t="s">
        <v>12806</v>
      </c>
    </row>
    <row r="3155" ht="19" customHeight="1" spans="1:16">
      <c r="A3155" s="5">
        <v>125</v>
      </c>
      <c r="B3155" s="5" t="s">
        <v>381</v>
      </c>
      <c r="C3155" s="5" t="s">
        <v>52</v>
      </c>
      <c r="D3155" s="8" t="s">
        <v>644</v>
      </c>
      <c r="E3155" s="6">
        <v>55.3</v>
      </c>
      <c r="F3155" s="6">
        <v>49.2</v>
      </c>
      <c r="G3155" s="6"/>
      <c r="H3155" s="5" t="s">
        <v>120</v>
      </c>
      <c r="I3155" s="6">
        <f t="shared" si="196"/>
        <v>6.09999999999999</v>
      </c>
      <c r="J3155" s="5" t="str">
        <f>IF(H3155="否","不适用",IF(AND(ISNUMBER(E3155),ISNUMBER(F3155)),IF(I3155&gt;规则与名单!$B$2,"是","否"),"未判定"))</f>
        <v>不适用</v>
      </c>
      <c r="K3155" s="5" t="str">
        <f t="shared" si="197"/>
        <v>非测试日仪表</v>
      </c>
      <c r="L3155" s="6">
        <f t="shared" si="198"/>
        <v>55.3</v>
      </c>
      <c r="M3155" s="5">
        <f t="shared" si="199"/>
        <v>0</v>
      </c>
      <c r="N3155" s="5" t="s">
        <v>12807</v>
      </c>
      <c r="O3155" s="5" t="s">
        <v>12808</v>
      </c>
      <c r="P3155" s="5" t="s">
        <v>12809</v>
      </c>
    </row>
    <row r="3156" ht="19" customHeight="1" spans="1:16">
      <c r="A3156" s="5">
        <v>125</v>
      </c>
      <c r="B3156" s="5" t="s">
        <v>381</v>
      </c>
      <c r="C3156" s="5" t="s">
        <v>52</v>
      </c>
      <c r="D3156" s="8" t="s">
        <v>3418</v>
      </c>
      <c r="E3156" s="6">
        <v>0.1</v>
      </c>
      <c r="F3156" s="6">
        <v>0</v>
      </c>
      <c r="G3156" s="6"/>
      <c r="H3156" s="5" t="s">
        <v>120</v>
      </c>
      <c r="I3156" s="6">
        <f t="shared" si="196"/>
        <v>0.1</v>
      </c>
      <c r="J3156" s="5" t="str">
        <f>IF(H3156="否","不适用",IF(AND(ISNUMBER(E3156),ISNUMBER(F3156)),IF(I3156&gt;规则与名单!$B$2,"是","否"),"未判定"))</f>
        <v>不适用</v>
      </c>
      <c r="K3156" s="5" t="str">
        <f t="shared" si="197"/>
        <v>非测试日仪表</v>
      </c>
      <c r="L3156" s="6">
        <f t="shared" si="198"/>
        <v>0.1</v>
      </c>
      <c r="M3156" s="5">
        <f t="shared" si="199"/>
        <v>0</v>
      </c>
      <c r="N3156" s="5" t="s">
        <v>12810</v>
      </c>
      <c r="O3156" s="5" t="s">
        <v>12811</v>
      </c>
      <c r="P3156" s="5" t="s">
        <v>12812</v>
      </c>
    </row>
    <row r="3157" ht="19" customHeight="1" spans="1:16">
      <c r="A3157" s="5">
        <v>125</v>
      </c>
      <c r="B3157" s="5" t="s">
        <v>381</v>
      </c>
      <c r="C3157" s="5" t="s">
        <v>52</v>
      </c>
      <c r="D3157" s="8" t="s">
        <v>3422</v>
      </c>
      <c r="E3157" s="6">
        <v>70.2</v>
      </c>
      <c r="F3157" s="6">
        <v>62.4</v>
      </c>
      <c r="G3157" s="6"/>
      <c r="H3157" s="5" t="s">
        <v>120</v>
      </c>
      <c r="I3157" s="6">
        <f t="shared" si="196"/>
        <v>7.8</v>
      </c>
      <c r="J3157" s="5" t="str">
        <f>IF(H3157="否","不适用",IF(AND(ISNUMBER(E3157),ISNUMBER(F3157)),IF(I3157&gt;规则与名单!$B$2,"是","否"),"未判定"))</f>
        <v>不适用</v>
      </c>
      <c r="K3157" s="5" t="str">
        <f t="shared" si="197"/>
        <v>非测试日仪表</v>
      </c>
      <c r="L3157" s="6">
        <f t="shared" si="198"/>
        <v>70.2</v>
      </c>
      <c r="M3157" s="5">
        <f t="shared" si="199"/>
        <v>0</v>
      </c>
      <c r="N3157" s="5" t="s">
        <v>12813</v>
      </c>
      <c r="O3157" s="5" t="s">
        <v>12814</v>
      </c>
      <c r="P3157" s="5" t="s">
        <v>12815</v>
      </c>
    </row>
    <row r="3158" ht="19" customHeight="1" spans="1:16">
      <c r="A3158" s="5">
        <v>125</v>
      </c>
      <c r="B3158" s="5" t="s">
        <v>381</v>
      </c>
      <c r="C3158" s="5" t="s">
        <v>52</v>
      </c>
      <c r="D3158" s="8" t="s">
        <v>336</v>
      </c>
      <c r="E3158" s="6">
        <v>45.4</v>
      </c>
      <c r="F3158" s="6">
        <v>43.9</v>
      </c>
      <c r="G3158" s="6"/>
      <c r="H3158" s="5" t="s">
        <v>120</v>
      </c>
      <c r="I3158" s="6">
        <f t="shared" si="196"/>
        <v>1.5</v>
      </c>
      <c r="J3158" s="5" t="str">
        <f>IF(H3158="否","不适用",IF(AND(ISNUMBER(E3158),ISNUMBER(F3158)),IF(I3158&gt;规则与名单!$B$2,"是","否"),"未判定"))</f>
        <v>不适用</v>
      </c>
      <c r="K3158" s="5" t="str">
        <f t="shared" si="197"/>
        <v>非测试日仪表</v>
      </c>
      <c r="L3158" s="6">
        <f t="shared" si="198"/>
        <v>45.4</v>
      </c>
      <c r="M3158" s="5">
        <f t="shared" si="199"/>
        <v>0</v>
      </c>
      <c r="N3158" s="5" t="s">
        <v>12816</v>
      </c>
      <c r="O3158" s="5" t="s">
        <v>12817</v>
      </c>
      <c r="P3158" s="5" t="s">
        <v>12818</v>
      </c>
    </row>
    <row r="3159" ht="19" customHeight="1" spans="1:16">
      <c r="A3159" s="5">
        <v>125</v>
      </c>
      <c r="B3159" s="5" t="s">
        <v>381</v>
      </c>
      <c r="C3159" s="5" t="s">
        <v>52</v>
      </c>
      <c r="D3159" s="8" t="s">
        <v>653</v>
      </c>
      <c r="E3159" s="6">
        <v>57.8</v>
      </c>
      <c r="F3159" s="6">
        <v>53.4</v>
      </c>
      <c r="G3159" s="6"/>
      <c r="H3159" s="5" t="s">
        <v>120</v>
      </c>
      <c r="I3159" s="6">
        <f t="shared" si="196"/>
        <v>4.4</v>
      </c>
      <c r="J3159" s="5" t="str">
        <f>IF(H3159="否","不适用",IF(AND(ISNUMBER(E3159),ISNUMBER(F3159)),IF(I3159&gt;规则与名单!$B$2,"是","否"),"未判定"))</f>
        <v>不适用</v>
      </c>
      <c r="K3159" s="5" t="str">
        <f t="shared" si="197"/>
        <v>非测试日仪表</v>
      </c>
      <c r="L3159" s="6">
        <f t="shared" si="198"/>
        <v>57.8</v>
      </c>
      <c r="M3159" s="5">
        <f t="shared" si="199"/>
        <v>0</v>
      </c>
      <c r="N3159" s="5" t="s">
        <v>12819</v>
      </c>
      <c r="O3159" s="5" t="s">
        <v>12820</v>
      </c>
      <c r="P3159" s="5" t="s">
        <v>12821</v>
      </c>
    </row>
    <row r="3160" ht="19" customHeight="1" spans="1:16">
      <c r="A3160" s="5">
        <v>125</v>
      </c>
      <c r="B3160" s="5" t="s">
        <v>381</v>
      </c>
      <c r="C3160" s="5" t="s">
        <v>52</v>
      </c>
      <c r="D3160" s="8" t="s">
        <v>140</v>
      </c>
      <c r="E3160" s="6">
        <v>51</v>
      </c>
      <c r="F3160" s="6">
        <v>48</v>
      </c>
      <c r="G3160" s="6"/>
      <c r="H3160" s="5" t="s">
        <v>120</v>
      </c>
      <c r="I3160" s="6">
        <f t="shared" si="196"/>
        <v>3</v>
      </c>
      <c r="J3160" s="5" t="str">
        <f>IF(H3160="否","不适用",IF(AND(ISNUMBER(E3160),ISNUMBER(F3160)),IF(I3160&gt;规则与名单!$B$2,"是","否"),"未判定"))</f>
        <v>不适用</v>
      </c>
      <c r="K3160" s="5" t="str">
        <f t="shared" si="197"/>
        <v>非测试日仪表</v>
      </c>
      <c r="L3160" s="6">
        <f t="shared" si="198"/>
        <v>51</v>
      </c>
      <c r="M3160" s="5">
        <f t="shared" si="199"/>
        <v>0</v>
      </c>
      <c r="N3160" s="5" t="s">
        <v>12822</v>
      </c>
      <c r="O3160" s="5" t="s">
        <v>12823</v>
      </c>
      <c r="P3160" s="5" t="s">
        <v>12824</v>
      </c>
    </row>
    <row r="3161" ht="19" customHeight="1" spans="1:16">
      <c r="A3161" s="5">
        <v>125</v>
      </c>
      <c r="B3161" s="5" t="s">
        <v>381</v>
      </c>
      <c r="C3161" s="5" t="s">
        <v>52</v>
      </c>
      <c r="D3161" s="8" t="s">
        <v>115</v>
      </c>
      <c r="E3161" s="6">
        <v>69.7</v>
      </c>
      <c r="F3161" s="6">
        <v>66.1</v>
      </c>
      <c r="G3161" s="6"/>
      <c r="H3161" s="5" t="s">
        <v>120</v>
      </c>
      <c r="I3161" s="6">
        <f t="shared" si="196"/>
        <v>3.60000000000001</v>
      </c>
      <c r="J3161" s="5" t="str">
        <f>IF(H3161="否","不适用",IF(AND(ISNUMBER(E3161),ISNUMBER(F3161)),IF(I3161&gt;规则与名单!$B$2,"是","否"),"未判定"))</f>
        <v>不适用</v>
      </c>
      <c r="K3161" s="5" t="str">
        <f t="shared" si="197"/>
        <v>非测试日仪表</v>
      </c>
      <c r="L3161" s="6">
        <f t="shared" si="198"/>
        <v>69.7</v>
      </c>
      <c r="M3161" s="5">
        <f t="shared" si="199"/>
        <v>0</v>
      </c>
      <c r="N3161" s="5" t="s">
        <v>12825</v>
      </c>
      <c r="O3161" s="5" t="s">
        <v>12826</v>
      </c>
      <c r="P3161" s="5" t="s">
        <v>12827</v>
      </c>
    </row>
    <row r="3162" ht="19" customHeight="1" spans="1:16">
      <c r="A3162" s="5">
        <v>126</v>
      </c>
      <c r="B3162" s="5" t="s">
        <v>382</v>
      </c>
      <c r="C3162" s="5" t="s">
        <v>52</v>
      </c>
      <c r="D3162" s="8" t="s">
        <v>114</v>
      </c>
      <c r="E3162" s="6"/>
      <c r="F3162" s="6">
        <v>0</v>
      </c>
      <c r="G3162" s="6"/>
      <c r="H3162" s="5" t="s">
        <v>120</v>
      </c>
      <c r="I3162" s="6" t="str">
        <f t="shared" si="196"/>
        <v/>
      </c>
      <c r="J3162" s="5" t="str">
        <f>IF(H3162="否","不适用",IF(AND(ISNUMBER(E3162),ISNUMBER(F3162)),IF(I3162&gt;规则与名单!$B$2,"是","否"),"未判定"))</f>
        <v>不适用</v>
      </c>
      <c r="K3162" s="5" t="str">
        <f t="shared" si="197"/>
        <v>缺失</v>
      </c>
      <c r="L3162" s="6" t="str">
        <f t="shared" si="198"/>
        <v/>
      </c>
      <c r="M3162" s="5">
        <f t="shared" si="199"/>
        <v>1</v>
      </c>
      <c r="N3162" s="5" t="s">
        <v>12828</v>
      </c>
      <c r="O3162" s="5" t="s">
        <v>12829</v>
      </c>
      <c r="P3162" s="5" t="s">
        <v>12830</v>
      </c>
    </row>
    <row r="3163" ht="19" customHeight="1" spans="1:16">
      <c r="A3163" s="5">
        <v>126</v>
      </c>
      <c r="B3163" s="5" t="s">
        <v>382</v>
      </c>
      <c r="C3163" s="5" t="s">
        <v>52</v>
      </c>
      <c r="D3163" s="8" t="s">
        <v>605</v>
      </c>
      <c r="E3163" s="6">
        <v>159.5</v>
      </c>
      <c r="F3163" s="6">
        <v>154.2</v>
      </c>
      <c r="G3163" s="6"/>
      <c r="H3163" s="5" t="s">
        <v>120</v>
      </c>
      <c r="I3163" s="6">
        <f t="shared" si="196"/>
        <v>5.30000000000001</v>
      </c>
      <c r="J3163" s="5" t="str">
        <f>IF(H3163="否","不适用",IF(AND(ISNUMBER(E3163),ISNUMBER(F3163)),IF(I3163&gt;规则与名单!$B$2,"是","否"),"未判定"))</f>
        <v>不适用</v>
      </c>
      <c r="K3163" s="5" t="str">
        <f t="shared" si="197"/>
        <v>非测试日仪表</v>
      </c>
      <c r="L3163" s="6">
        <f t="shared" si="198"/>
        <v>159.5</v>
      </c>
      <c r="M3163" s="5">
        <f t="shared" si="199"/>
        <v>0</v>
      </c>
      <c r="N3163" s="5" t="s">
        <v>12831</v>
      </c>
      <c r="O3163" s="5" t="s">
        <v>12832</v>
      </c>
      <c r="P3163" s="5" t="s">
        <v>12833</v>
      </c>
    </row>
    <row r="3164" ht="19" customHeight="1" spans="1:16">
      <c r="A3164" s="5">
        <v>126</v>
      </c>
      <c r="B3164" s="5" t="s">
        <v>382</v>
      </c>
      <c r="C3164" s="5" t="s">
        <v>52</v>
      </c>
      <c r="D3164" s="8" t="s">
        <v>186</v>
      </c>
      <c r="E3164" s="6">
        <v>205.6</v>
      </c>
      <c r="F3164" s="6">
        <v>197.9</v>
      </c>
      <c r="G3164" s="6"/>
      <c r="H3164" s="5" t="s">
        <v>120</v>
      </c>
      <c r="I3164" s="6">
        <f t="shared" si="196"/>
        <v>7.69999999999999</v>
      </c>
      <c r="J3164" s="5" t="str">
        <f>IF(H3164="否","不适用",IF(AND(ISNUMBER(E3164),ISNUMBER(F3164)),IF(I3164&gt;规则与名单!$B$2,"是","否"),"未判定"))</f>
        <v>不适用</v>
      </c>
      <c r="K3164" s="5" t="str">
        <f t="shared" si="197"/>
        <v>非测试日仪表</v>
      </c>
      <c r="L3164" s="6">
        <f t="shared" si="198"/>
        <v>205.6</v>
      </c>
      <c r="M3164" s="5">
        <f t="shared" si="199"/>
        <v>0</v>
      </c>
      <c r="N3164" s="5" t="s">
        <v>12834</v>
      </c>
      <c r="O3164" s="5" t="s">
        <v>12835</v>
      </c>
      <c r="P3164" s="5" t="s">
        <v>12836</v>
      </c>
    </row>
    <row r="3165" ht="19" customHeight="1" spans="1:16">
      <c r="A3165" s="5">
        <v>126</v>
      </c>
      <c r="B3165" s="5" t="s">
        <v>382</v>
      </c>
      <c r="C3165" s="5" t="s">
        <v>52</v>
      </c>
      <c r="D3165" s="8" t="s">
        <v>165</v>
      </c>
      <c r="E3165" s="6">
        <v>50</v>
      </c>
      <c r="F3165" s="6">
        <v>48.9</v>
      </c>
      <c r="G3165" s="6"/>
      <c r="H3165" s="5" t="s">
        <v>120</v>
      </c>
      <c r="I3165" s="6">
        <f t="shared" si="196"/>
        <v>1.1</v>
      </c>
      <c r="J3165" s="5" t="str">
        <f>IF(H3165="否","不适用",IF(AND(ISNUMBER(E3165),ISNUMBER(F3165)),IF(I3165&gt;规则与名单!$B$2,"是","否"),"未判定"))</f>
        <v>不适用</v>
      </c>
      <c r="K3165" s="5" t="str">
        <f t="shared" si="197"/>
        <v>非测试日仪表</v>
      </c>
      <c r="L3165" s="6">
        <f t="shared" si="198"/>
        <v>50</v>
      </c>
      <c r="M3165" s="5">
        <f t="shared" si="199"/>
        <v>0</v>
      </c>
      <c r="N3165" s="5" t="s">
        <v>12837</v>
      </c>
      <c r="O3165" s="5" t="s">
        <v>12838</v>
      </c>
      <c r="P3165" s="5" t="s">
        <v>12839</v>
      </c>
    </row>
    <row r="3166" ht="19" customHeight="1" spans="1:16">
      <c r="A3166" s="5">
        <v>126</v>
      </c>
      <c r="B3166" s="5" t="s">
        <v>382</v>
      </c>
      <c r="C3166" s="5" t="s">
        <v>52</v>
      </c>
      <c r="D3166" s="8" t="s">
        <v>151</v>
      </c>
      <c r="E3166" s="6">
        <v>142.2</v>
      </c>
      <c r="F3166" s="6">
        <v>136.7</v>
      </c>
      <c r="G3166" s="6"/>
      <c r="H3166" s="5" t="s">
        <v>120</v>
      </c>
      <c r="I3166" s="6">
        <f t="shared" si="196"/>
        <v>5.5</v>
      </c>
      <c r="J3166" s="5" t="str">
        <f>IF(H3166="否","不适用",IF(AND(ISNUMBER(E3166),ISNUMBER(F3166)),IF(I3166&gt;规则与名单!$B$2,"是","否"),"未判定"))</f>
        <v>不适用</v>
      </c>
      <c r="K3166" s="5" t="str">
        <f t="shared" si="197"/>
        <v>非测试日仪表</v>
      </c>
      <c r="L3166" s="6">
        <f t="shared" si="198"/>
        <v>142.2</v>
      </c>
      <c r="M3166" s="5">
        <f t="shared" si="199"/>
        <v>0</v>
      </c>
      <c r="N3166" s="5" t="s">
        <v>12840</v>
      </c>
      <c r="O3166" s="5" t="s">
        <v>12841</v>
      </c>
      <c r="P3166" s="5" t="s">
        <v>12842</v>
      </c>
    </row>
    <row r="3167" ht="19" customHeight="1" spans="1:16">
      <c r="A3167" s="5">
        <v>126</v>
      </c>
      <c r="B3167" s="5" t="s">
        <v>382</v>
      </c>
      <c r="C3167" s="5" t="s">
        <v>52</v>
      </c>
      <c r="D3167" s="8" t="s">
        <v>3358</v>
      </c>
      <c r="E3167" s="6">
        <v>167.2</v>
      </c>
      <c r="F3167" s="6">
        <v>160.1</v>
      </c>
      <c r="G3167" s="6"/>
      <c r="H3167" s="5" t="s">
        <v>120</v>
      </c>
      <c r="I3167" s="6">
        <f t="shared" si="196"/>
        <v>7.09999999999999</v>
      </c>
      <c r="J3167" s="5" t="str">
        <f>IF(H3167="否","不适用",IF(AND(ISNUMBER(E3167),ISNUMBER(F3167)),IF(I3167&gt;规则与名单!$B$2,"是","否"),"未判定"))</f>
        <v>不适用</v>
      </c>
      <c r="K3167" s="5" t="str">
        <f t="shared" si="197"/>
        <v>非测试日仪表</v>
      </c>
      <c r="L3167" s="6">
        <f t="shared" si="198"/>
        <v>167.2</v>
      </c>
      <c r="M3167" s="5">
        <f t="shared" si="199"/>
        <v>0</v>
      </c>
      <c r="N3167" s="5" t="s">
        <v>12843</v>
      </c>
      <c r="O3167" s="5" t="s">
        <v>12844</v>
      </c>
      <c r="P3167" s="5" t="s">
        <v>12845</v>
      </c>
    </row>
    <row r="3168" ht="19" customHeight="1" spans="1:16">
      <c r="A3168" s="5">
        <v>126</v>
      </c>
      <c r="B3168" s="5" t="s">
        <v>382</v>
      </c>
      <c r="C3168" s="5" t="s">
        <v>52</v>
      </c>
      <c r="D3168" s="8" t="s">
        <v>272</v>
      </c>
      <c r="E3168" s="6"/>
      <c r="F3168" s="6">
        <v>0</v>
      </c>
      <c r="G3168" s="6"/>
      <c r="H3168" s="5" t="s">
        <v>120</v>
      </c>
      <c r="I3168" s="6" t="str">
        <f t="shared" si="196"/>
        <v/>
      </c>
      <c r="J3168" s="5" t="str">
        <f>IF(H3168="否","不适用",IF(AND(ISNUMBER(E3168),ISNUMBER(F3168)),IF(I3168&gt;规则与名单!$B$2,"是","否"),"未判定"))</f>
        <v>不适用</v>
      </c>
      <c r="K3168" s="5" t="str">
        <f t="shared" si="197"/>
        <v>缺失</v>
      </c>
      <c r="L3168" s="6" t="str">
        <f t="shared" si="198"/>
        <v/>
      </c>
      <c r="M3168" s="5">
        <f t="shared" si="199"/>
        <v>1</v>
      </c>
      <c r="N3168" s="5" t="s">
        <v>12846</v>
      </c>
      <c r="O3168" s="5" t="s">
        <v>12847</v>
      </c>
      <c r="P3168" s="5" t="s">
        <v>12848</v>
      </c>
    </row>
    <row r="3169" ht="19" customHeight="1" spans="1:16">
      <c r="A3169" s="5">
        <v>126</v>
      </c>
      <c r="B3169" s="5" t="s">
        <v>382</v>
      </c>
      <c r="C3169" s="5" t="s">
        <v>52</v>
      </c>
      <c r="D3169" s="8" t="s">
        <v>506</v>
      </c>
      <c r="E3169" s="6">
        <v>208.1</v>
      </c>
      <c r="F3169" s="6">
        <v>200.5</v>
      </c>
      <c r="G3169" s="6"/>
      <c r="H3169" s="5" t="s">
        <v>120</v>
      </c>
      <c r="I3169" s="6">
        <f t="shared" si="196"/>
        <v>7.59999999999999</v>
      </c>
      <c r="J3169" s="5" t="str">
        <f>IF(H3169="否","不适用",IF(AND(ISNUMBER(E3169),ISNUMBER(F3169)),IF(I3169&gt;规则与名单!$B$2,"是","否"),"未判定"))</f>
        <v>不适用</v>
      </c>
      <c r="K3169" s="5" t="str">
        <f t="shared" si="197"/>
        <v>非测试日仪表</v>
      </c>
      <c r="L3169" s="6">
        <f t="shared" si="198"/>
        <v>208.1</v>
      </c>
      <c r="M3169" s="5">
        <f t="shared" si="199"/>
        <v>0</v>
      </c>
      <c r="N3169" s="5" t="s">
        <v>12849</v>
      </c>
      <c r="O3169" s="5" t="s">
        <v>12850</v>
      </c>
      <c r="P3169" s="5" t="s">
        <v>12851</v>
      </c>
    </row>
    <row r="3170" ht="19" customHeight="1" spans="1:16">
      <c r="A3170" s="5">
        <v>126</v>
      </c>
      <c r="B3170" s="5" t="s">
        <v>382</v>
      </c>
      <c r="C3170" s="5" t="s">
        <v>52</v>
      </c>
      <c r="D3170" s="8" t="s">
        <v>673</v>
      </c>
      <c r="E3170" s="6"/>
      <c r="F3170" s="6">
        <v>0</v>
      </c>
      <c r="G3170" s="6"/>
      <c r="H3170" s="5" t="s">
        <v>120</v>
      </c>
      <c r="I3170" s="6" t="str">
        <f t="shared" si="196"/>
        <v/>
      </c>
      <c r="J3170" s="5" t="str">
        <f>IF(H3170="否","不适用",IF(AND(ISNUMBER(E3170),ISNUMBER(F3170)),IF(I3170&gt;规则与名单!$B$2,"是","否"),"未判定"))</f>
        <v>不适用</v>
      </c>
      <c r="K3170" s="5" t="str">
        <f t="shared" si="197"/>
        <v>缺失</v>
      </c>
      <c r="L3170" s="6" t="str">
        <f t="shared" si="198"/>
        <v/>
      </c>
      <c r="M3170" s="5">
        <f t="shared" si="199"/>
        <v>1</v>
      </c>
      <c r="N3170" s="5" t="s">
        <v>12852</v>
      </c>
      <c r="O3170" s="5" t="s">
        <v>12853</v>
      </c>
      <c r="P3170" s="5" t="s">
        <v>12854</v>
      </c>
    </row>
    <row r="3171" ht="19" customHeight="1" spans="1:16">
      <c r="A3171" s="5">
        <v>126</v>
      </c>
      <c r="B3171" s="5" t="s">
        <v>382</v>
      </c>
      <c r="C3171" s="5" t="s">
        <v>52</v>
      </c>
      <c r="D3171" s="8" t="s">
        <v>183</v>
      </c>
      <c r="E3171" s="6"/>
      <c r="F3171" s="6">
        <v>0</v>
      </c>
      <c r="G3171" s="6"/>
      <c r="H3171" s="5" t="s">
        <v>120</v>
      </c>
      <c r="I3171" s="6" t="str">
        <f t="shared" si="196"/>
        <v/>
      </c>
      <c r="J3171" s="5" t="str">
        <f>IF(H3171="否","不适用",IF(AND(ISNUMBER(E3171),ISNUMBER(F3171)),IF(I3171&gt;规则与名单!$B$2,"是","否"),"未判定"))</f>
        <v>不适用</v>
      </c>
      <c r="K3171" s="5" t="str">
        <f t="shared" si="197"/>
        <v>缺失</v>
      </c>
      <c r="L3171" s="6" t="str">
        <f t="shared" si="198"/>
        <v/>
      </c>
      <c r="M3171" s="5">
        <f t="shared" si="199"/>
        <v>1</v>
      </c>
      <c r="N3171" s="5" t="s">
        <v>12855</v>
      </c>
      <c r="O3171" s="5" t="s">
        <v>12856</v>
      </c>
      <c r="P3171" s="5" t="s">
        <v>12857</v>
      </c>
    </row>
    <row r="3172" ht="19" customHeight="1" spans="1:16">
      <c r="A3172" s="5">
        <v>126</v>
      </c>
      <c r="B3172" s="5" t="s">
        <v>382</v>
      </c>
      <c r="C3172" s="5" t="s">
        <v>52</v>
      </c>
      <c r="D3172" s="8" t="s">
        <v>431</v>
      </c>
      <c r="E3172" s="6">
        <v>225.7</v>
      </c>
      <c r="F3172" s="6">
        <v>222.7</v>
      </c>
      <c r="G3172" s="6"/>
      <c r="H3172" s="5" t="s">
        <v>120</v>
      </c>
      <c r="I3172" s="6">
        <f t="shared" si="196"/>
        <v>3</v>
      </c>
      <c r="J3172" s="5" t="str">
        <f>IF(H3172="否","不适用",IF(AND(ISNUMBER(E3172),ISNUMBER(F3172)),IF(I3172&gt;规则与名单!$B$2,"是","否"),"未判定"))</f>
        <v>不适用</v>
      </c>
      <c r="K3172" s="5" t="str">
        <f t="shared" si="197"/>
        <v>非测试日仪表</v>
      </c>
      <c r="L3172" s="6">
        <f t="shared" si="198"/>
        <v>225.7</v>
      </c>
      <c r="M3172" s="5">
        <f t="shared" si="199"/>
        <v>0</v>
      </c>
      <c r="N3172" s="5" t="s">
        <v>12858</v>
      </c>
      <c r="O3172" s="5" t="s">
        <v>12859</v>
      </c>
      <c r="P3172" s="5" t="s">
        <v>12860</v>
      </c>
    </row>
    <row r="3173" ht="19" customHeight="1" spans="1:16">
      <c r="A3173" s="5">
        <v>126</v>
      </c>
      <c r="B3173" s="5" t="s">
        <v>382</v>
      </c>
      <c r="C3173" s="5" t="s">
        <v>52</v>
      </c>
      <c r="D3173" s="8" t="s">
        <v>3377</v>
      </c>
      <c r="E3173" s="6">
        <v>206.9</v>
      </c>
      <c r="F3173" s="6">
        <v>193.3</v>
      </c>
      <c r="G3173" s="6"/>
      <c r="H3173" s="5" t="s">
        <v>120</v>
      </c>
      <c r="I3173" s="6">
        <f t="shared" si="196"/>
        <v>13.6</v>
      </c>
      <c r="J3173" s="5" t="str">
        <f>IF(H3173="否","不适用",IF(AND(ISNUMBER(E3173),ISNUMBER(F3173)),IF(I3173&gt;规则与名单!$B$2,"是","否"),"未判定"))</f>
        <v>不适用</v>
      </c>
      <c r="K3173" s="5" t="str">
        <f t="shared" si="197"/>
        <v>非测试日仪表</v>
      </c>
      <c r="L3173" s="6">
        <f t="shared" si="198"/>
        <v>206.9</v>
      </c>
      <c r="M3173" s="5">
        <f t="shared" si="199"/>
        <v>0</v>
      </c>
      <c r="N3173" s="5" t="s">
        <v>12861</v>
      </c>
      <c r="O3173" s="5" t="s">
        <v>12862</v>
      </c>
      <c r="P3173" s="5" t="s">
        <v>12863</v>
      </c>
    </row>
    <row r="3174" ht="19" customHeight="1" spans="1:16">
      <c r="A3174" s="5">
        <v>126</v>
      </c>
      <c r="B3174" s="5" t="s">
        <v>382</v>
      </c>
      <c r="C3174" s="5" t="s">
        <v>52</v>
      </c>
      <c r="D3174" s="8" t="s">
        <v>407</v>
      </c>
      <c r="E3174" s="6"/>
      <c r="F3174" s="6">
        <v>0</v>
      </c>
      <c r="G3174" s="6"/>
      <c r="H3174" s="5" t="s">
        <v>120</v>
      </c>
      <c r="I3174" s="6" t="str">
        <f t="shared" si="196"/>
        <v/>
      </c>
      <c r="J3174" s="5" t="str">
        <f>IF(H3174="否","不适用",IF(AND(ISNUMBER(E3174),ISNUMBER(F3174)),IF(I3174&gt;规则与名单!$B$2,"是","否"),"未判定"))</f>
        <v>不适用</v>
      </c>
      <c r="K3174" s="5" t="str">
        <f t="shared" si="197"/>
        <v>缺失</v>
      </c>
      <c r="L3174" s="6" t="str">
        <f t="shared" si="198"/>
        <v/>
      </c>
      <c r="M3174" s="5">
        <f t="shared" si="199"/>
        <v>1</v>
      </c>
      <c r="N3174" s="5" t="s">
        <v>12864</v>
      </c>
      <c r="O3174" s="5" t="s">
        <v>12865</v>
      </c>
      <c r="P3174" s="5" t="s">
        <v>12866</v>
      </c>
    </row>
    <row r="3175" ht="19" customHeight="1" spans="1:16">
      <c r="A3175" s="5">
        <v>126</v>
      </c>
      <c r="B3175" s="5" t="s">
        <v>382</v>
      </c>
      <c r="C3175" s="5" t="s">
        <v>52</v>
      </c>
      <c r="D3175" s="8" t="s">
        <v>411</v>
      </c>
      <c r="E3175" s="6">
        <v>217.6</v>
      </c>
      <c r="F3175" s="6">
        <v>210.7</v>
      </c>
      <c r="G3175" s="6"/>
      <c r="H3175" s="5" t="s">
        <v>120</v>
      </c>
      <c r="I3175" s="6">
        <f t="shared" si="196"/>
        <v>6.90000000000001</v>
      </c>
      <c r="J3175" s="5" t="str">
        <f>IF(H3175="否","不适用",IF(AND(ISNUMBER(E3175),ISNUMBER(F3175)),IF(I3175&gt;规则与名单!$B$2,"是","否"),"未判定"))</f>
        <v>不适用</v>
      </c>
      <c r="K3175" s="5" t="str">
        <f t="shared" si="197"/>
        <v>非测试日仪表</v>
      </c>
      <c r="L3175" s="6">
        <f t="shared" si="198"/>
        <v>217.6</v>
      </c>
      <c r="M3175" s="5">
        <f t="shared" si="199"/>
        <v>0</v>
      </c>
      <c r="N3175" s="5" t="s">
        <v>12867</v>
      </c>
      <c r="O3175" s="5" t="s">
        <v>12868</v>
      </c>
      <c r="P3175" s="5" t="s">
        <v>12869</v>
      </c>
    </row>
    <row r="3176" ht="19" customHeight="1" spans="1:16">
      <c r="A3176" s="5">
        <v>126</v>
      </c>
      <c r="B3176" s="5" t="s">
        <v>382</v>
      </c>
      <c r="C3176" s="5" t="s">
        <v>52</v>
      </c>
      <c r="D3176" s="8" t="s">
        <v>251</v>
      </c>
      <c r="E3176" s="6">
        <v>247.4</v>
      </c>
      <c r="F3176" s="6">
        <v>237.3</v>
      </c>
      <c r="G3176" s="6"/>
      <c r="H3176" s="5" t="s">
        <v>120</v>
      </c>
      <c r="I3176" s="6">
        <f t="shared" si="196"/>
        <v>10.1</v>
      </c>
      <c r="J3176" s="5" t="str">
        <f>IF(H3176="否","不适用",IF(AND(ISNUMBER(E3176),ISNUMBER(F3176)),IF(I3176&gt;规则与名单!$B$2,"是","否"),"未判定"))</f>
        <v>不适用</v>
      </c>
      <c r="K3176" s="5" t="str">
        <f t="shared" si="197"/>
        <v>非测试日仪表</v>
      </c>
      <c r="L3176" s="6">
        <f t="shared" si="198"/>
        <v>247.4</v>
      </c>
      <c r="M3176" s="5">
        <f t="shared" si="199"/>
        <v>0</v>
      </c>
      <c r="N3176" s="5" t="s">
        <v>12870</v>
      </c>
      <c r="O3176" s="5" t="s">
        <v>12871</v>
      </c>
      <c r="P3176" s="5" t="s">
        <v>12872</v>
      </c>
    </row>
    <row r="3177" ht="19" customHeight="1" spans="1:16">
      <c r="A3177" s="5">
        <v>126</v>
      </c>
      <c r="B3177" s="5" t="s">
        <v>382</v>
      </c>
      <c r="C3177" s="5" t="s">
        <v>52</v>
      </c>
      <c r="D3177" s="8" t="s">
        <v>472</v>
      </c>
      <c r="E3177" s="6"/>
      <c r="F3177" s="6">
        <v>0</v>
      </c>
      <c r="G3177" s="6"/>
      <c r="H3177" s="5" t="s">
        <v>120</v>
      </c>
      <c r="I3177" s="6" t="str">
        <f t="shared" si="196"/>
        <v/>
      </c>
      <c r="J3177" s="5" t="str">
        <f>IF(H3177="否","不适用",IF(AND(ISNUMBER(E3177),ISNUMBER(F3177)),IF(I3177&gt;规则与名单!$B$2,"是","否"),"未判定"))</f>
        <v>不适用</v>
      </c>
      <c r="K3177" s="5" t="str">
        <f t="shared" si="197"/>
        <v>缺失</v>
      </c>
      <c r="L3177" s="6" t="str">
        <f t="shared" si="198"/>
        <v/>
      </c>
      <c r="M3177" s="5">
        <f t="shared" si="199"/>
        <v>1</v>
      </c>
      <c r="N3177" s="5" t="s">
        <v>12873</v>
      </c>
      <c r="O3177" s="5" t="s">
        <v>12874</v>
      </c>
      <c r="P3177" s="5" t="s">
        <v>12875</v>
      </c>
    </row>
    <row r="3178" ht="19" customHeight="1" spans="1:16">
      <c r="A3178" s="5">
        <v>126</v>
      </c>
      <c r="B3178" s="5" t="s">
        <v>382</v>
      </c>
      <c r="C3178" s="5" t="s">
        <v>52</v>
      </c>
      <c r="D3178" s="8" t="s">
        <v>466</v>
      </c>
      <c r="E3178" s="6">
        <v>185.2</v>
      </c>
      <c r="F3178" s="6">
        <v>179.2</v>
      </c>
      <c r="G3178" s="6"/>
      <c r="H3178" s="5" t="s">
        <v>120</v>
      </c>
      <c r="I3178" s="6">
        <f t="shared" si="196"/>
        <v>6</v>
      </c>
      <c r="J3178" s="5" t="str">
        <f>IF(H3178="否","不适用",IF(AND(ISNUMBER(E3178),ISNUMBER(F3178)),IF(I3178&gt;规则与名单!$B$2,"是","否"),"未判定"))</f>
        <v>不适用</v>
      </c>
      <c r="K3178" s="5" t="str">
        <f t="shared" si="197"/>
        <v>非测试日仪表</v>
      </c>
      <c r="L3178" s="6">
        <f t="shared" si="198"/>
        <v>185.2</v>
      </c>
      <c r="M3178" s="5">
        <f t="shared" si="199"/>
        <v>0</v>
      </c>
      <c r="N3178" s="5" t="s">
        <v>12876</v>
      </c>
      <c r="O3178" s="5" t="s">
        <v>12877</v>
      </c>
      <c r="P3178" s="5" t="s">
        <v>12878</v>
      </c>
    </row>
    <row r="3179" ht="19" customHeight="1" spans="1:16">
      <c r="A3179" s="5">
        <v>126</v>
      </c>
      <c r="B3179" s="5" t="s">
        <v>382</v>
      </c>
      <c r="C3179" s="5" t="s">
        <v>52</v>
      </c>
      <c r="D3179" s="8" t="s">
        <v>333</v>
      </c>
      <c r="E3179" s="6"/>
      <c r="F3179" s="6">
        <v>0</v>
      </c>
      <c r="G3179" s="6"/>
      <c r="H3179" s="5" t="s">
        <v>120</v>
      </c>
      <c r="I3179" s="6" t="str">
        <f t="shared" si="196"/>
        <v/>
      </c>
      <c r="J3179" s="5" t="str">
        <f>IF(H3179="否","不适用",IF(AND(ISNUMBER(E3179),ISNUMBER(F3179)),IF(I3179&gt;规则与名单!$B$2,"是","否"),"未判定"))</f>
        <v>不适用</v>
      </c>
      <c r="K3179" s="5" t="str">
        <f t="shared" si="197"/>
        <v>缺失</v>
      </c>
      <c r="L3179" s="6" t="str">
        <f t="shared" si="198"/>
        <v/>
      </c>
      <c r="M3179" s="5">
        <f t="shared" si="199"/>
        <v>1</v>
      </c>
      <c r="N3179" s="5" t="s">
        <v>12879</v>
      </c>
      <c r="O3179" s="5" t="s">
        <v>12880</v>
      </c>
      <c r="P3179" s="5" t="s">
        <v>12881</v>
      </c>
    </row>
    <row r="3180" ht="19" customHeight="1" spans="1:16">
      <c r="A3180" s="5">
        <v>126</v>
      </c>
      <c r="B3180" s="5" t="s">
        <v>382</v>
      </c>
      <c r="C3180" s="5" t="s">
        <v>52</v>
      </c>
      <c r="D3180" s="8" t="s">
        <v>175</v>
      </c>
      <c r="E3180" s="6">
        <v>190.9</v>
      </c>
      <c r="F3180" s="6">
        <v>185</v>
      </c>
      <c r="G3180" s="6"/>
      <c r="H3180" s="5" t="s">
        <v>120</v>
      </c>
      <c r="I3180" s="6">
        <f t="shared" si="196"/>
        <v>5.90000000000001</v>
      </c>
      <c r="J3180" s="5" t="str">
        <f>IF(H3180="否","不适用",IF(AND(ISNUMBER(E3180),ISNUMBER(F3180)),IF(I3180&gt;规则与名单!$B$2,"是","否"),"未判定"))</f>
        <v>不适用</v>
      </c>
      <c r="K3180" s="5" t="str">
        <f t="shared" si="197"/>
        <v>非测试日仪表</v>
      </c>
      <c r="L3180" s="6">
        <f t="shared" si="198"/>
        <v>190.9</v>
      </c>
      <c r="M3180" s="5">
        <f t="shared" si="199"/>
        <v>0</v>
      </c>
      <c r="N3180" s="5" t="s">
        <v>12882</v>
      </c>
      <c r="O3180" s="5" t="s">
        <v>12883</v>
      </c>
      <c r="P3180" s="5" t="s">
        <v>12884</v>
      </c>
    </row>
    <row r="3181" ht="19" customHeight="1" spans="1:16">
      <c r="A3181" s="5">
        <v>126</v>
      </c>
      <c r="B3181" s="5" t="s">
        <v>382</v>
      </c>
      <c r="C3181" s="5" t="s">
        <v>52</v>
      </c>
      <c r="D3181" s="8" t="s">
        <v>3402</v>
      </c>
      <c r="E3181" s="6">
        <v>216</v>
      </c>
      <c r="F3181" s="6">
        <v>209.2</v>
      </c>
      <c r="G3181" s="6"/>
      <c r="H3181" s="5" t="s">
        <v>120</v>
      </c>
      <c r="I3181" s="6">
        <f t="shared" si="196"/>
        <v>6.80000000000001</v>
      </c>
      <c r="J3181" s="5" t="str">
        <f>IF(H3181="否","不适用",IF(AND(ISNUMBER(E3181),ISNUMBER(F3181)),IF(I3181&gt;规则与名单!$B$2,"是","否"),"未判定"))</f>
        <v>不适用</v>
      </c>
      <c r="K3181" s="5" t="str">
        <f t="shared" si="197"/>
        <v>非测试日仪表</v>
      </c>
      <c r="L3181" s="6">
        <f t="shared" si="198"/>
        <v>216</v>
      </c>
      <c r="M3181" s="5">
        <f t="shared" si="199"/>
        <v>0</v>
      </c>
      <c r="N3181" s="5" t="s">
        <v>12885</v>
      </c>
      <c r="O3181" s="5" t="s">
        <v>12886</v>
      </c>
      <c r="P3181" s="5" t="s">
        <v>12887</v>
      </c>
    </row>
    <row r="3182" ht="19" customHeight="1" spans="1:16">
      <c r="A3182" s="5">
        <v>126</v>
      </c>
      <c r="B3182" s="5" t="s">
        <v>382</v>
      </c>
      <c r="C3182" s="5" t="s">
        <v>52</v>
      </c>
      <c r="D3182" s="8" t="s">
        <v>487</v>
      </c>
      <c r="E3182" s="6">
        <v>181.2</v>
      </c>
      <c r="F3182" s="6">
        <v>174.6</v>
      </c>
      <c r="G3182" s="6"/>
      <c r="H3182" s="5" t="s">
        <v>120</v>
      </c>
      <c r="I3182" s="6">
        <f t="shared" si="196"/>
        <v>6.59999999999999</v>
      </c>
      <c r="J3182" s="5" t="str">
        <f>IF(H3182="否","不适用",IF(AND(ISNUMBER(E3182),ISNUMBER(F3182)),IF(I3182&gt;规则与名单!$B$2,"是","否"),"未判定"))</f>
        <v>不适用</v>
      </c>
      <c r="K3182" s="5" t="str">
        <f t="shared" si="197"/>
        <v>非测试日仪表</v>
      </c>
      <c r="L3182" s="6">
        <f t="shared" si="198"/>
        <v>181.2</v>
      </c>
      <c r="M3182" s="5">
        <f t="shared" si="199"/>
        <v>0</v>
      </c>
      <c r="N3182" s="5" t="s">
        <v>12888</v>
      </c>
      <c r="O3182" s="5" t="s">
        <v>12889</v>
      </c>
      <c r="P3182" s="5" t="s">
        <v>12890</v>
      </c>
    </row>
    <row r="3183" ht="19" customHeight="1" spans="1:16">
      <c r="A3183" s="5">
        <v>126</v>
      </c>
      <c r="B3183" s="5" t="s">
        <v>382</v>
      </c>
      <c r="C3183" s="5" t="s">
        <v>52</v>
      </c>
      <c r="D3183" s="8" t="s">
        <v>121</v>
      </c>
      <c r="E3183" s="6">
        <v>223.3</v>
      </c>
      <c r="F3183" s="6">
        <v>214.3</v>
      </c>
      <c r="G3183" s="6"/>
      <c r="H3183" s="5" t="s">
        <v>120</v>
      </c>
      <c r="I3183" s="6">
        <f t="shared" si="196"/>
        <v>9</v>
      </c>
      <c r="J3183" s="5" t="str">
        <f>IF(H3183="否","不适用",IF(AND(ISNUMBER(E3183),ISNUMBER(F3183)),IF(I3183&gt;规则与名单!$B$2,"是","否"),"未判定"))</f>
        <v>不适用</v>
      </c>
      <c r="K3183" s="5" t="str">
        <f t="shared" si="197"/>
        <v>非测试日仪表</v>
      </c>
      <c r="L3183" s="6">
        <f t="shared" si="198"/>
        <v>223.3</v>
      </c>
      <c r="M3183" s="5">
        <f t="shared" si="199"/>
        <v>0</v>
      </c>
      <c r="N3183" s="5" t="s">
        <v>12891</v>
      </c>
      <c r="O3183" s="5" t="s">
        <v>12892</v>
      </c>
      <c r="P3183" s="5" t="s">
        <v>12893</v>
      </c>
    </row>
    <row r="3184" ht="19" customHeight="1" spans="1:16">
      <c r="A3184" s="5">
        <v>126</v>
      </c>
      <c r="B3184" s="5" t="s">
        <v>382</v>
      </c>
      <c r="C3184" s="5" t="s">
        <v>52</v>
      </c>
      <c r="D3184" s="8" t="s">
        <v>170</v>
      </c>
      <c r="E3184" s="6"/>
      <c r="F3184" s="6">
        <v>0</v>
      </c>
      <c r="G3184" s="6"/>
      <c r="H3184" s="5" t="s">
        <v>120</v>
      </c>
      <c r="I3184" s="6" t="str">
        <f t="shared" si="196"/>
        <v/>
      </c>
      <c r="J3184" s="5" t="str">
        <f>IF(H3184="否","不适用",IF(AND(ISNUMBER(E3184),ISNUMBER(F3184)),IF(I3184&gt;规则与名单!$B$2,"是","否"),"未判定"))</f>
        <v>不适用</v>
      </c>
      <c r="K3184" s="5" t="str">
        <f t="shared" si="197"/>
        <v>缺失</v>
      </c>
      <c r="L3184" s="6" t="str">
        <f t="shared" si="198"/>
        <v/>
      </c>
      <c r="M3184" s="5">
        <f t="shared" si="199"/>
        <v>1</v>
      </c>
      <c r="N3184" s="5" t="s">
        <v>12894</v>
      </c>
      <c r="O3184" s="5" t="s">
        <v>12895</v>
      </c>
      <c r="P3184" s="5" t="s">
        <v>12896</v>
      </c>
    </row>
    <row r="3185" ht="19" customHeight="1" spans="1:16">
      <c r="A3185" s="5">
        <v>126</v>
      </c>
      <c r="B3185" s="5" t="s">
        <v>382</v>
      </c>
      <c r="C3185" s="5" t="s">
        <v>52</v>
      </c>
      <c r="D3185" s="8" t="s">
        <v>644</v>
      </c>
      <c r="E3185" s="6">
        <v>227.8</v>
      </c>
      <c r="F3185" s="6">
        <v>220.8</v>
      </c>
      <c r="G3185" s="6"/>
      <c r="H3185" s="5" t="s">
        <v>120</v>
      </c>
      <c r="I3185" s="6">
        <f t="shared" si="196"/>
        <v>7</v>
      </c>
      <c r="J3185" s="5" t="str">
        <f>IF(H3185="否","不适用",IF(AND(ISNUMBER(E3185),ISNUMBER(F3185)),IF(I3185&gt;规则与名单!$B$2,"是","否"),"未判定"))</f>
        <v>不适用</v>
      </c>
      <c r="K3185" s="5" t="str">
        <f t="shared" si="197"/>
        <v>非测试日仪表</v>
      </c>
      <c r="L3185" s="6">
        <f t="shared" si="198"/>
        <v>227.8</v>
      </c>
      <c r="M3185" s="5">
        <f t="shared" si="199"/>
        <v>0</v>
      </c>
      <c r="N3185" s="5" t="s">
        <v>12897</v>
      </c>
      <c r="O3185" s="5" t="s">
        <v>12898</v>
      </c>
      <c r="P3185" s="5" t="s">
        <v>12899</v>
      </c>
    </row>
    <row r="3186" ht="19" customHeight="1" spans="1:16">
      <c r="A3186" s="5">
        <v>126</v>
      </c>
      <c r="B3186" s="5" t="s">
        <v>382</v>
      </c>
      <c r="C3186" s="5" t="s">
        <v>52</v>
      </c>
      <c r="D3186" s="8" t="s">
        <v>3418</v>
      </c>
      <c r="E3186" s="6"/>
      <c r="F3186" s="6">
        <v>0</v>
      </c>
      <c r="G3186" s="6"/>
      <c r="H3186" s="5" t="s">
        <v>120</v>
      </c>
      <c r="I3186" s="6" t="str">
        <f t="shared" si="196"/>
        <v/>
      </c>
      <c r="J3186" s="5" t="str">
        <f>IF(H3186="否","不适用",IF(AND(ISNUMBER(E3186),ISNUMBER(F3186)),IF(I3186&gt;规则与名单!$B$2,"是","否"),"未判定"))</f>
        <v>不适用</v>
      </c>
      <c r="K3186" s="5" t="str">
        <f t="shared" si="197"/>
        <v>缺失</v>
      </c>
      <c r="L3186" s="6" t="str">
        <f t="shared" si="198"/>
        <v/>
      </c>
      <c r="M3186" s="5">
        <f t="shared" si="199"/>
        <v>1</v>
      </c>
      <c r="N3186" s="5" t="s">
        <v>12900</v>
      </c>
      <c r="O3186" s="5" t="s">
        <v>12901</v>
      </c>
      <c r="P3186" s="5" t="s">
        <v>12902</v>
      </c>
    </row>
    <row r="3187" ht="19" customHeight="1" spans="1:16">
      <c r="A3187" s="5">
        <v>126</v>
      </c>
      <c r="B3187" s="5" t="s">
        <v>382</v>
      </c>
      <c r="C3187" s="5" t="s">
        <v>52</v>
      </c>
      <c r="D3187" s="8" t="s">
        <v>3422</v>
      </c>
      <c r="E3187" s="6">
        <v>158</v>
      </c>
      <c r="F3187" s="6">
        <v>152.4</v>
      </c>
      <c r="G3187" s="6"/>
      <c r="H3187" s="5" t="s">
        <v>120</v>
      </c>
      <c r="I3187" s="6">
        <f t="shared" si="196"/>
        <v>5.59999999999999</v>
      </c>
      <c r="J3187" s="5" t="str">
        <f>IF(H3187="否","不适用",IF(AND(ISNUMBER(E3187),ISNUMBER(F3187)),IF(I3187&gt;规则与名单!$B$2,"是","否"),"未判定"))</f>
        <v>不适用</v>
      </c>
      <c r="K3187" s="5" t="str">
        <f t="shared" si="197"/>
        <v>非测试日仪表</v>
      </c>
      <c r="L3187" s="6">
        <f t="shared" si="198"/>
        <v>158</v>
      </c>
      <c r="M3187" s="5">
        <f t="shared" si="199"/>
        <v>0</v>
      </c>
      <c r="N3187" s="5" t="s">
        <v>12903</v>
      </c>
      <c r="O3187" s="5" t="s">
        <v>12904</v>
      </c>
      <c r="P3187" s="5" t="s">
        <v>12905</v>
      </c>
    </row>
    <row r="3188" ht="19" customHeight="1" spans="1:16">
      <c r="A3188" s="5">
        <v>126</v>
      </c>
      <c r="B3188" s="5" t="s">
        <v>382</v>
      </c>
      <c r="C3188" s="5" t="s">
        <v>52</v>
      </c>
      <c r="D3188" s="8" t="s">
        <v>336</v>
      </c>
      <c r="E3188" s="6">
        <v>151.1</v>
      </c>
      <c r="F3188" s="6">
        <v>145.6</v>
      </c>
      <c r="G3188" s="6"/>
      <c r="H3188" s="5" t="s">
        <v>120</v>
      </c>
      <c r="I3188" s="6">
        <f t="shared" si="196"/>
        <v>5.5</v>
      </c>
      <c r="J3188" s="5" t="str">
        <f>IF(H3188="否","不适用",IF(AND(ISNUMBER(E3188),ISNUMBER(F3188)),IF(I3188&gt;规则与名单!$B$2,"是","否"),"未判定"))</f>
        <v>不适用</v>
      </c>
      <c r="K3188" s="5" t="str">
        <f t="shared" si="197"/>
        <v>非测试日仪表</v>
      </c>
      <c r="L3188" s="6">
        <f t="shared" si="198"/>
        <v>151.1</v>
      </c>
      <c r="M3188" s="5">
        <f t="shared" si="199"/>
        <v>0</v>
      </c>
      <c r="N3188" s="5" t="s">
        <v>12906</v>
      </c>
      <c r="O3188" s="5" t="s">
        <v>12907</v>
      </c>
      <c r="P3188" s="5" t="s">
        <v>12908</v>
      </c>
    </row>
    <row r="3189" ht="19" customHeight="1" spans="1:16">
      <c r="A3189" s="5">
        <v>126</v>
      </c>
      <c r="B3189" s="5" t="s">
        <v>382</v>
      </c>
      <c r="C3189" s="5" t="s">
        <v>52</v>
      </c>
      <c r="D3189" s="8" t="s">
        <v>653</v>
      </c>
      <c r="E3189" s="6">
        <v>184.4</v>
      </c>
      <c r="F3189" s="6">
        <v>178.9</v>
      </c>
      <c r="G3189" s="6"/>
      <c r="H3189" s="5" t="s">
        <v>120</v>
      </c>
      <c r="I3189" s="6">
        <f t="shared" si="196"/>
        <v>5.5</v>
      </c>
      <c r="J3189" s="5" t="str">
        <f>IF(H3189="否","不适用",IF(AND(ISNUMBER(E3189),ISNUMBER(F3189)),IF(I3189&gt;规则与名单!$B$2,"是","否"),"未判定"))</f>
        <v>不适用</v>
      </c>
      <c r="K3189" s="5" t="str">
        <f t="shared" si="197"/>
        <v>非测试日仪表</v>
      </c>
      <c r="L3189" s="6">
        <f t="shared" si="198"/>
        <v>184.4</v>
      </c>
      <c r="M3189" s="5">
        <f t="shared" si="199"/>
        <v>0</v>
      </c>
      <c r="N3189" s="5" t="s">
        <v>12909</v>
      </c>
      <c r="O3189" s="5" t="s">
        <v>12910</v>
      </c>
      <c r="P3189" s="5" t="s">
        <v>12911</v>
      </c>
    </row>
    <row r="3190" ht="19" customHeight="1" spans="1:16">
      <c r="A3190" s="5">
        <v>126</v>
      </c>
      <c r="B3190" s="5" t="s">
        <v>382</v>
      </c>
      <c r="C3190" s="5" t="s">
        <v>52</v>
      </c>
      <c r="D3190" s="8" t="s">
        <v>140</v>
      </c>
      <c r="E3190" s="6">
        <v>225.7</v>
      </c>
      <c r="F3190" s="6">
        <v>218.8</v>
      </c>
      <c r="G3190" s="6"/>
      <c r="H3190" s="5" t="s">
        <v>120</v>
      </c>
      <c r="I3190" s="6">
        <f t="shared" si="196"/>
        <v>6.89999999999998</v>
      </c>
      <c r="J3190" s="5" t="str">
        <f>IF(H3190="否","不适用",IF(AND(ISNUMBER(E3190),ISNUMBER(F3190)),IF(I3190&gt;规则与名单!$B$2,"是","否"),"未判定"))</f>
        <v>不适用</v>
      </c>
      <c r="K3190" s="5" t="str">
        <f t="shared" si="197"/>
        <v>非测试日仪表</v>
      </c>
      <c r="L3190" s="6">
        <f t="shared" si="198"/>
        <v>225.7</v>
      </c>
      <c r="M3190" s="5">
        <f t="shared" si="199"/>
        <v>0</v>
      </c>
      <c r="N3190" s="5" t="s">
        <v>12912</v>
      </c>
      <c r="O3190" s="5" t="s">
        <v>12913</v>
      </c>
      <c r="P3190" s="5" t="s">
        <v>12914</v>
      </c>
    </row>
    <row r="3191" ht="19" customHeight="1" spans="1:16">
      <c r="A3191" s="5">
        <v>126</v>
      </c>
      <c r="B3191" s="5" t="s">
        <v>382</v>
      </c>
      <c r="C3191" s="5" t="s">
        <v>52</v>
      </c>
      <c r="D3191" s="8" t="s">
        <v>115</v>
      </c>
      <c r="E3191" s="6">
        <v>203.4</v>
      </c>
      <c r="F3191" s="6">
        <v>196.7</v>
      </c>
      <c r="G3191" s="6"/>
      <c r="H3191" s="5" t="s">
        <v>120</v>
      </c>
      <c r="I3191" s="6">
        <f t="shared" si="196"/>
        <v>6.70000000000002</v>
      </c>
      <c r="J3191" s="5" t="str">
        <f>IF(H3191="否","不适用",IF(AND(ISNUMBER(E3191),ISNUMBER(F3191)),IF(I3191&gt;规则与名单!$B$2,"是","否"),"未判定"))</f>
        <v>不适用</v>
      </c>
      <c r="K3191" s="5" t="str">
        <f t="shared" si="197"/>
        <v>非测试日仪表</v>
      </c>
      <c r="L3191" s="6">
        <f t="shared" si="198"/>
        <v>203.4</v>
      </c>
      <c r="M3191" s="5">
        <f t="shared" si="199"/>
        <v>0</v>
      </c>
      <c r="N3191" s="5" t="s">
        <v>12915</v>
      </c>
      <c r="O3191" s="5" t="s">
        <v>12916</v>
      </c>
      <c r="P3191" s="5" t="s">
        <v>12917</v>
      </c>
    </row>
    <row r="3192" ht="19" customHeight="1" spans="1:16">
      <c r="A3192" s="5">
        <v>127</v>
      </c>
      <c r="B3192" s="5" t="s">
        <v>386</v>
      </c>
      <c r="C3192" s="5" t="s">
        <v>52</v>
      </c>
      <c r="D3192" s="8" t="s">
        <v>114</v>
      </c>
      <c r="E3192" s="6">
        <v>31.8</v>
      </c>
      <c r="F3192" s="6">
        <v>30.4</v>
      </c>
      <c r="G3192" s="6"/>
      <c r="H3192" s="5" t="s">
        <v>113</v>
      </c>
      <c r="I3192" s="6">
        <f t="shared" si="196"/>
        <v>1.4</v>
      </c>
      <c r="J3192" s="5" t="str">
        <f>IF(H3192="否","不适用",IF(AND(ISNUMBER(E3192),ISNUMBER(F3192)),IF(I3192&gt;规则与名单!$B$2,"是","否"),"未判定"))</f>
        <v>否</v>
      </c>
      <c r="K3192" s="5" t="str">
        <f t="shared" si="197"/>
        <v>非测试日仪表</v>
      </c>
      <c r="L3192" s="6">
        <f t="shared" si="198"/>
        <v>31.8</v>
      </c>
      <c r="M3192" s="5">
        <f t="shared" si="199"/>
        <v>0</v>
      </c>
      <c r="N3192" s="5" t="s">
        <v>12918</v>
      </c>
      <c r="O3192" s="5" t="s">
        <v>12919</v>
      </c>
      <c r="P3192" s="5" t="s">
        <v>12920</v>
      </c>
    </row>
    <row r="3193" ht="19" customHeight="1" spans="1:16">
      <c r="A3193" s="5">
        <v>127</v>
      </c>
      <c r="B3193" s="5" t="s">
        <v>386</v>
      </c>
      <c r="C3193" s="5" t="s">
        <v>52</v>
      </c>
      <c r="D3193" s="8" t="s">
        <v>605</v>
      </c>
      <c r="E3193" s="6">
        <v>81.3</v>
      </c>
      <c r="F3193" s="6">
        <v>78.3</v>
      </c>
      <c r="G3193" s="6"/>
      <c r="H3193" s="5" t="s">
        <v>113</v>
      </c>
      <c r="I3193" s="6">
        <f t="shared" si="196"/>
        <v>3</v>
      </c>
      <c r="J3193" s="5" t="str">
        <f>IF(H3193="否","不适用",IF(AND(ISNUMBER(E3193),ISNUMBER(F3193)),IF(I3193&gt;规则与名单!$B$2,"是","否"),"未判定"))</f>
        <v>否</v>
      </c>
      <c r="K3193" s="5" t="str">
        <f t="shared" si="197"/>
        <v>非测试日仪表</v>
      </c>
      <c r="L3193" s="6">
        <f t="shared" si="198"/>
        <v>81.3</v>
      </c>
      <c r="M3193" s="5">
        <f t="shared" si="199"/>
        <v>0</v>
      </c>
      <c r="N3193" s="5" t="s">
        <v>12921</v>
      </c>
      <c r="O3193" s="5" t="s">
        <v>12922</v>
      </c>
      <c r="P3193" s="5" t="s">
        <v>12923</v>
      </c>
    </row>
    <row r="3194" ht="19" customHeight="1" spans="1:16">
      <c r="A3194" s="5">
        <v>127</v>
      </c>
      <c r="B3194" s="5" t="s">
        <v>386</v>
      </c>
      <c r="C3194" s="5" t="s">
        <v>52</v>
      </c>
      <c r="D3194" s="8" t="s">
        <v>186</v>
      </c>
      <c r="E3194" s="6">
        <v>49</v>
      </c>
      <c r="F3194" s="6">
        <v>47.1</v>
      </c>
      <c r="G3194" s="6"/>
      <c r="H3194" s="5" t="s">
        <v>113</v>
      </c>
      <c r="I3194" s="6">
        <f t="shared" si="196"/>
        <v>1.9</v>
      </c>
      <c r="J3194" s="5" t="str">
        <f>IF(H3194="否","不适用",IF(AND(ISNUMBER(E3194),ISNUMBER(F3194)),IF(I3194&gt;规则与名单!$B$2,"是","否"),"未判定"))</f>
        <v>否</v>
      </c>
      <c r="K3194" s="5" t="str">
        <f t="shared" si="197"/>
        <v>非测试日仪表</v>
      </c>
      <c r="L3194" s="6">
        <f t="shared" si="198"/>
        <v>49</v>
      </c>
      <c r="M3194" s="5">
        <f t="shared" si="199"/>
        <v>0</v>
      </c>
      <c r="N3194" s="5" t="s">
        <v>12924</v>
      </c>
      <c r="O3194" s="5" t="s">
        <v>12925</v>
      </c>
      <c r="P3194" s="5" t="s">
        <v>12926</v>
      </c>
    </row>
    <row r="3195" ht="19" customHeight="1" spans="1:16">
      <c r="A3195" s="5">
        <v>127</v>
      </c>
      <c r="B3195" s="5" t="s">
        <v>386</v>
      </c>
      <c r="C3195" s="5" t="s">
        <v>52</v>
      </c>
      <c r="D3195" s="8" t="s">
        <v>165</v>
      </c>
      <c r="E3195" s="6">
        <v>14.7</v>
      </c>
      <c r="F3195" s="6">
        <v>14.2</v>
      </c>
      <c r="G3195" s="6"/>
      <c r="H3195" s="5" t="s">
        <v>113</v>
      </c>
      <c r="I3195" s="6">
        <f t="shared" si="196"/>
        <v>0.5</v>
      </c>
      <c r="J3195" s="5" t="str">
        <f>IF(H3195="否","不适用",IF(AND(ISNUMBER(E3195),ISNUMBER(F3195)),IF(I3195&gt;规则与名单!$B$2,"是","否"),"未判定"))</f>
        <v>否</v>
      </c>
      <c r="K3195" s="5" t="str">
        <f t="shared" si="197"/>
        <v>非测试日仪表</v>
      </c>
      <c r="L3195" s="6">
        <f t="shared" si="198"/>
        <v>14.7</v>
      </c>
      <c r="M3195" s="5">
        <f t="shared" si="199"/>
        <v>0</v>
      </c>
      <c r="N3195" s="5" t="s">
        <v>12927</v>
      </c>
      <c r="O3195" s="5" t="s">
        <v>12928</v>
      </c>
      <c r="P3195" s="5" t="s">
        <v>12929</v>
      </c>
    </row>
    <row r="3196" ht="19" customHeight="1" spans="1:16">
      <c r="A3196" s="5">
        <v>127</v>
      </c>
      <c r="B3196" s="5" t="s">
        <v>386</v>
      </c>
      <c r="C3196" s="5" t="s">
        <v>52</v>
      </c>
      <c r="D3196" s="8" t="s">
        <v>151</v>
      </c>
      <c r="E3196" s="6">
        <v>43.9</v>
      </c>
      <c r="F3196" s="6">
        <v>40.5</v>
      </c>
      <c r="G3196" s="6"/>
      <c r="H3196" s="5" t="s">
        <v>113</v>
      </c>
      <c r="I3196" s="6">
        <f t="shared" si="196"/>
        <v>3.4</v>
      </c>
      <c r="J3196" s="5" t="str">
        <f>IF(H3196="否","不适用",IF(AND(ISNUMBER(E3196),ISNUMBER(F3196)),IF(I3196&gt;规则与名单!$B$2,"是","否"),"未判定"))</f>
        <v>否</v>
      </c>
      <c r="K3196" s="5" t="str">
        <f t="shared" si="197"/>
        <v>非测试日仪表</v>
      </c>
      <c r="L3196" s="6">
        <f t="shared" si="198"/>
        <v>43.9</v>
      </c>
      <c r="M3196" s="5">
        <f t="shared" si="199"/>
        <v>0</v>
      </c>
      <c r="N3196" s="5" t="s">
        <v>12930</v>
      </c>
      <c r="O3196" s="5" t="s">
        <v>12931</v>
      </c>
      <c r="P3196" s="5" t="s">
        <v>12932</v>
      </c>
    </row>
    <row r="3197" ht="19" customHeight="1" spans="1:16">
      <c r="A3197" s="5">
        <v>127</v>
      </c>
      <c r="B3197" s="5" t="s">
        <v>386</v>
      </c>
      <c r="C3197" s="5" t="s">
        <v>52</v>
      </c>
      <c r="D3197" s="8" t="s">
        <v>3358</v>
      </c>
      <c r="E3197" s="6">
        <v>13.2</v>
      </c>
      <c r="F3197" s="6">
        <v>11.9</v>
      </c>
      <c r="G3197" s="6"/>
      <c r="H3197" s="5" t="s">
        <v>113</v>
      </c>
      <c r="I3197" s="6">
        <f t="shared" si="196"/>
        <v>1.3</v>
      </c>
      <c r="J3197" s="5" t="str">
        <f>IF(H3197="否","不适用",IF(AND(ISNUMBER(E3197),ISNUMBER(F3197)),IF(I3197&gt;规则与名单!$B$2,"是","否"),"未判定"))</f>
        <v>否</v>
      </c>
      <c r="K3197" s="5" t="str">
        <f t="shared" si="197"/>
        <v>非测试日仪表</v>
      </c>
      <c r="L3197" s="6">
        <f t="shared" si="198"/>
        <v>13.2</v>
      </c>
      <c r="M3197" s="5">
        <f t="shared" si="199"/>
        <v>0</v>
      </c>
      <c r="N3197" s="5" t="s">
        <v>12933</v>
      </c>
      <c r="O3197" s="5" t="s">
        <v>12934</v>
      </c>
      <c r="P3197" s="5" t="s">
        <v>12935</v>
      </c>
    </row>
    <row r="3198" ht="19" customHeight="1" spans="1:16">
      <c r="A3198" s="5">
        <v>127</v>
      </c>
      <c r="B3198" s="5" t="s">
        <v>386</v>
      </c>
      <c r="C3198" s="5" t="s">
        <v>52</v>
      </c>
      <c r="D3198" s="8" t="s">
        <v>272</v>
      </c>
      <c r="E3198" s="6"/>
      <c r="F3198" s="6">
        <v>0.01</v>
      </c>
      <c r="G3198" s="6"/>
      <c r="H3198" s="5" t="s">
        <v>113</v>
      </c>
      <c r="I3198" s="6" t="str">
        <f t="shared" si="196"/>
        <v/>
      </c>
      <c r="J3198" s="5" t="str">
        <f>IF(H3198="否","不适用",IF(AND(ISNUMBER(E3198),ISNUMBER(F3198)),IF(I3198&gt;规则与名单!$B$2,"是","否"),"未判定"))</f>
        <v>未判定</v>
      </c>
      <c r="K3198" s="5" t="str">
        <f t="shared" si="197"/>
        <v>测试名单无纯氢GPS</v>
      </c>
      <c r="L3198" s="6">
        <f t="shared" si="198"/>
        <v>0.01</v>
      </c>
      <c r="M3198" s="5">
        <f t="shared" si="199"/>
        <v>0</v>
      </c>
      <c r="N3198" s="5" t="s">
        <v>12936</v>
      </c>
      <c r="O3198" s="5" t="s">
        <v>12937</v>
      </c>
      <c r="P3198" s="5" t="s">
        <v>12938</v>
      </c>
    </row>
    <row r="3199" ht="19" customHeight="1" spans="1:16">
      <c r="A3199" s="5">
        <v>127</v>
      </c>
      <c r="B3199" s="5" t="s">
        <v>386</v>
      </c>
      <c r="C3199" s="5" t="s">
        <v>52</v>
      </c>
      <c r="D3199" s="8" t="s">
        <v>506</v>
      </c>
      <c r="E3199" s="6">
        <v>0.1</v>
      </c>
      <c r="F3199" s="6">
        <v>0.06</v>
      </c>
      <c r="G3199" s="6"/>
      <c r="H3199" s="5" t="s">
        <v>113</v>
      </c>
      <c r="I3199" s="6">
        <f t="shared" si="196"/>
        <v>0.04</v>
      </c>
      <c r="J3199" s="5" t="str">
        <f>IF(H3199="否","不适用",IF(AND(ISNUMBER(E3199),ISNUMBER(F3199)),IF(I3199&gt;规则与名单!$B$2,"是","否"),"未判定"))</f>
        <v>否</v>
      </c>
      <c r="K3199" s="5" t="str">
        <f t="shared" si="197"/>
        <v>非测试日仪表</v>
      </c>
      <c r="L3199" s="6">
        <f t="shared" si="198"/>
        <v>0.1</v>
      </c>
      <c r="M3199" s="5">
        <f t="shared" si="199"/>
        <v>0</v>
      </c>
      <c r="N3199" s="5" t="s">
        <v>12939</v>
      </c>
      <c r="O3199" s="5" t="s">
        <v>12940</v>
      </c>
      <c r="P3199" s="5" t="s">
        <v>12941</v>
      </c>
    </row>
    <row r="3200" ht="19" customHeight="1" spans="1:16">
      <c r="A3200" s="5">
        <v>127</v>
      </c>
      <c r="B3200" s="5" t="s">
        <v>386</v>
      </c>
      <c r="C3200" s="5" t="s">
        <v>52</v>
      </c>
      <c r="D3200" s="8" t="s">
        <v>673</v>
      </c>
      <c r="E3200" s="6">
        <v>152.3</v>
      </c>
      <c r="F3200" s="6">
        <v>149.7</v>
      </c>
      <c r="G3200" s="6"/>
      <c r="H3200" s="5" t="s">
        <v>113</v>
      </c>
      <c r="I3200" s="6">
        <f t="shared" si="196"/>
        <v>2.60000000000002</v>
      </c>
      <c r="J3200" s="5" t="str">
        <f>IF(H3200="否","不适用",IF(AND(ISNUMBER(E3200),ISNUMBER(F3200)),IF(I3200&gt;规则与名单!$B$2,"是","否"),"未判定"))</f>
        <v>否</v>
      </c>
      <c r="K3200" s="5" t="str">
        <f t="shared" si="197"/>
        <v>非测试日仪表</v>
      </c>
      <c r="L3200" s="6">
        <f t="shared" si="198"/>
        <v>152.3</v>
      </c>
      <c r="M3200" s="5">
        <f t="shared" si="199"/>
        <v>0</v>
      </c>
      <c r="N3200" s="5" t="s">
        <v>12942</v>
      </c>
      <c r="O3200" s="5" t="s">
        <v>12943</v>
      </c>
      <c r="P3200" s="5" t="s">
        <v>12944</v>
      </c>
    </row>
    <row r="3201" ht="19" customHeight="1" spans="1:16">
      <c r="A3201" s="5">
        <v>127</v>
      </c>
      <c r="B3201" s="5" t="s">
        <v>386</v>
      </c>
      <c r="C3201" s="5" t="s">
        <v>52</v>
      </c>
      <c r="D3201" s="8" t="s">
        <v>183</v>
      </c>
      <c r="E3201" s="6">
        <v>50.6</v>
      </c>
      <c r="F3201" s="6">
        <v>48</v>
      </c>
      <c r="G3201" s="6"/>
      <c r="H3201" s="5" t="s">
        <v>113</v>
      </c>
      <c r="I3201" s="6">
        <f t="shared" si="196"/>
        <v>2.6</v>
      </c>
      <c r="J3201" s="5" t="str">
        <f>IF(H3201="否","不适用",IF(AND(ISNUMBER(E3201),ISNUMBER(F3201)),IF(I3201&gt;规则与名单!$B$2,"是","否"),"未判定"))</f>
        <v>否</v>
      </c>
      <c r="K3201" s="5" t="str">
        <f t="shared" si="197"/>
        <v>非测试日仪表</v>
      </c>
      <c r="L3201" s="6">
        <f t="shared" si="198"/>
        <v>50.6</v>
      </c>
      <c r="M3201" s="5">
        <f t="shared" si="199"/>
        <v>0</v>
      </c>
      <c r="N3201" s="5" t="s">
        <v>12945</v>
      </c>
      <c r="O3201" s="5" t="s">
        <v>12946</v>
      </c>
      <c r="P3201" s="5" t="s">
        <v>12947</v>
      </c>
    </row>
    <row r="3202" ht="19" customHeight="1" spans="1:16">
      <c r="A3202" s="5">
        <v>127</v>
      </c>
      <c r="B3202" s="5" t="s">
        <v>386</v>
      </c>
      <c r="C3202" s="5" t="s">
        <v>52</v>
      </c>
      <c r="D3202" s="8" t="s">
        <v>431</v>
      </c>
      <c r="E3202" s="6">
        <v>55.6</v>
      </c>
      <c r="F3202" s="6">
        <v>58.5</v>
      </c>
      <c r="G3202" s="6"/>
      <c r="H3202" s="5" t="s">
        <v>113</v>
      </c>
      <c r="I3202" s="6">
        <f t="shared" ref="I3202:I3265" si="200">IF(AND(ISNUMBER(E3202),ISNUMBER(F3202)),E3202-F3202,"")</f>
        <v>-2.9</v>
      </c>
      <c r="J3202" s="5" t="str">
        <f>IF(H3202="否","不适用",IF(AND(ISNUMBER(E3202),ISNUMBER(F3202)),IF(I3202&gt;规则与名单!$B$2,"是","否"),"未判定"))</f>
        <v>否</v>
      </c>
      <c r="K3202" s="5" t="str">
        <f t="shared" ref="K3202:K3265" si="201">IF(J3202="是",IF(ISNUMBER(F3202),"测试日GPS","缺失"),IF(ISNUMBER(G3202),"非测试日纯氢",IF(AND(H3202="是",J3202="未判定"),IF(ISNUMBER(F3202),"测试名单无纯氢GPS","缺失"),IF(ISNUMBER(E3202),"非测试日仪表","缺失"))))</f>
        <v>非测试日仪表</v>
      </c>
      <c r="L3202" s="6">
        <f t="shared" ref="L3202:L3265" si="202">IF(K3202="缺失","",IF(K3202="非测试日纯氢",G3202,IF(K3202="非测试日仪表",E3202,F3202)))</f>
        <v>55.6</v>
      </c>
      <c r="M3202" s="5">
        <f t="shared" ref="M3202:M3265" si="203">IF(K3202="缺失",1,0)</f>
        <v>0</v>
      </c>
      <c r="N3202" s="5" t="s">
        <v>12948</v>
      </c>
      <c r="O3202" s="5" t="s">
        <v>12949</v>
      </c>
      <c r="P3202" s="5" t="s">
        <v>12950</v>
      </c>
    </row>
    <row r="3203" ht="19" customHeight="1" spans="1:16">
      <c r="A3203" s="5">
        <v>127</v>
      </c>
      <c r="B3203" s="5" t="s">
        <v>386</v>
      </c>
      <c r="C3203" s="5" t="s">
        <v>52</v>
      </c>
      <c r="D3203" s="8" t="s">
        <v>3377</v>
      </c>
      <c r="E3203" s="6">
        <v>193.8</v>
      </c>
      <c r="F3203" s="6">
        <v>185.2</v>
      </c>
      <c r="G3203" s="6"/>
      <c r="H3203" s="5" t="s">
        <v>113</v>
      </c>
      <c r="I3203" s="6">
        <f t="shared" si="200"/>
        <v>8.60000000000002</v>
      </c>
      <c r="J3203" s="5" t="str">
        <f>IF(H3203="否","不适用",IF(AND(ISNUMBER(E3203),ISNUMBER(F3203)),IF(I3203&gt;规则与名单!$B$2,"是","否"),"未判定"))</f>
        <v>否</v>
      </c>
      <c r="K3203" s="5" t="str">
        <f t="shared" si="201"/>
        <v>非测试日仪表</v>
      </c>
      <c r="L3203" s="6">
        <f t="shared" si="202"/>
        <v>193.8</v>
      </c>
      <c r="M3203" s="5">
        <f t="shared" si="203"/>
        <v>0</v>
      </c>
      <c r="N3203" s="5" t="s">
        <v>12951</v>
      </c>
      <c r="O3203" s="5" t="s">
        <v>12952</v>
      </c>
      <c r="P3203" s="5" t="s">
        <v>12953</v>
      </c>
    </row>
    <row r="3204" ht="19" customHeight="1" spans="1:16">
      <c r="A3204" s="5">
        <v>127</v>
      </c>
      <c r="B3204" s="5" t="s">
        <v>386</v>
      </c>
      <c r="C3204" s="5" t="s">
        <v>52</v>
      </c>
      <c r="D3204" s="8" t="s">
        <v>407</v>
      </c>
      <c r="E3204" s="6">
        <v>152.3</v>
      </c>
      <c r="F3204" s="6">
        <v>148.3</v>
      </c>
      <c r="G3204" s="6"/>
      <c r="H3204" s="5" t="s">
        <v>113</v>
      </c>
      <c r="I3204" s="6">
        <f t="shared" si="200"/>
        <v>4</v>
      </c>
      <c r="J3204" s="5" t="str">
        <f>IF(H3204="否","不适用",IF(AND(ISNUMBER(E3204),ISNUMBER(F3204)),IF(I3204&gt;规则与名单!$B$2,"是","否"),"未判定"))</f>
        <v>否</v>
      </c>
      <c r="K3204" s="5" t="str">
        <f t="shared" si="201"/>
        <v>非测试日仪表</v>
      </c>
      <c r="L3204" s="6">
        <f t="shared" si="202"/>
        <v>152.3</v>
      </c>
      <c r="M3204" s="5">
        <f t="shared" si="203"/>
        <v>0</v>
      </c>
      <c r="N3204" s="5" t="s">
        <v>12954</v>
      </c>
      <c r="O3204" s="5" t="s">
        <v>12955</v>
      </c>
      <c r="P3204" s="5" t="s">
        <v>12956</v>
      </c>
    </row>
    <row r="3205" ht="19" customHeight="1" spans="1:16">
      <c r="A3205" s="5">
        <v>127</v>
      </c>
      <c r="B3205" s="5" t="s">
        <v>386</v>
      </c>
      <c r="C3205" s="5" t="s">
        <v>52</v>
      </c>
      <c r="D3205" s="8" t="s">
        <v>411</v>
      </c>
      <c r="E3205" s="6">
        <v>43.8</v>
      </c>
      <c r="F3205" s="6">
        <v>42.1</v>
      </c>
      <c r="G3205" s="6"/>
      <c r="H3205" s="5" t="s">
        <v>113</v>
      </c>
      <c r="I3205" s="6">
        <f t="shared" si="200"/>
        <v>1.7</v>
      </c>
      <c r="J3205" s="5" t="str">
        <f>IF(H3205="否","不适用",IF(AND(ISNUMBER(E3205),ISNUMBER(F3205)),IF(I3205&gt;规则与名单!$B$2,"是","否"),"未判定"))</f>
        <v>否</v>
      </c>
      <c r="K3205" s="5" t="str">
        <f t="shared" si="201"/>
        <v>非测试日仪表</v>
      </c>
      <c r="L3205" s="6">
        <f t="shared" si="202"/>
        <v>43.8</v>
      </c>
      <c r="M3205" s="5">
        <f t="shared" si="203"/>
        <v>0</v>
      </c>
      <c r="N3205" s="5" t="s">
        <v>12957</v>
      </c>
      <c r="O3205" s="5" t="s">
        <v>12958</v>
      </c>
      <c r="P3205" s="5" t="s">
        <v>12959</v>
      </c>
    </row>
    <row r="3206" ht="19" customHeight="1" spans="1:16">
      <c r="A3206" s="5">
        <v>127</v>
      </c>
      <c r="B3206" s="5" t="s">
        <v>386</v>
      </c>
      <c r="C3206" s="5" t="s">
        <v>52</v>
      </c>
      <c r="D3206" s="8" t="s">
        <v>251</v>
      </c>
      <c r="E3206" s="6">
        <v>90.5</v>
      </c>
      <c r="F3206" s="6">
        <v>89.2</v>
      </c>
      <c r="G3206" s="6"/>
      <c r="H3206" s="5" t="s">
        <v>113</v>
      </c>
      <c r="I3206" s="6">
        <f t="shared" si="200"/>
        <v>1.3</v>
      </c>
      <c r="J3206" s="5" t="str">
        <f>IF(H3206="否","不适用",IF(AND(ISNUMBER(E3206),ISNUMBER(F3206)),IF(I3206&gt;规则与名单!$B$2,"是","否"),"未判定"))</f>
        <v>否</v>
      </c>
      <c r="K3206" s="5" t="str">
        <f t="shared" si="201"/>
        <v>非测试日仪表</v>
      </c>
      <c r="L3206" s="6">
        <f t="shared" si="202"/>
        <v>90.5</v>
      </c>
      <c r="M3206" s="5">
        <f t="shared" si="203"/>
        <v>0</v>
      </c>
      <c r="N3206" s="5" t="s">
        <v>12960</v>
      </c>
      <c r="O3206" s="5" t="s">
        <v>12961</v>
      </c>
      <c r="P3206" s="5" t="s">
        <v>12962</v>
      </c>
    </row>
    <row r="3207" ht="19" customHeight="1" spans="1:16">
      <c r="A3207" s="5">
        <v>127</v>
      </c>
      <c r="B3207" s="5" t="s">
        <v>386</v>
      </c>
      <c r="C3207" s="5" t="s">
        <v>52</v>
      </c>
      <c r="D3207" s="8" t="s">
        <v>472</v>
      </c>
      <c r="E3207" s="6">
        <v>67</v>
      </c>
      <c r="F3207" s="6">
        <v>66</v>
      </c>
      <c r="G3207" s="6"/>
      <c r="H3207" s="5" t="s">
        <v>113</v>
      </c>
      <c r="I3207" s="6">
        <f t="shared" si="200"/>
        <v>1</v>
      </c>
      <c r="J3207" s="5" t="str">
        <f>IF(H3207="否","不适用",IF(AND(ISNUMBER(E3207),ISNUMBER(F3207)),IF(I3207&gt;规则与名单!$B$2,"是","否"),"未判定"))</f>
        <v>否</v>
      </c>
      <c r="K3207" s="5" t="str">
        <f t="shared" si="201"/>
        <v>非测试日仪表</v>
      </c>
      <c r="L3207" s="6">
        <f t="shared" si="202"/>
        <v>67</v>
      </c>
      <c r="M3207" s="5">
        <f t="shared" si="203"/>
        <v>0</v>
      </c>
      <c r="N3207" s="5" t="s">
        <v>12963</v>
      </c>
      <c r="O3207" s="5" t="s">
        <v>12964</v>
      </c>
      <c r="P3207" s="5" t="s">
        <v>12965</v>
      </c>
    </row>
    <row r="3208" ht="19" customHeight="1" spans="1:16">
      <c r="A3208" s="5">
        <v>127</v>
      </c>
      <c r="B3208" s="5" t="s">
        <v>386</v>
      </c>
      <c r="C3208" s="5" t="s">
        <v>52</v>
      </c>
      <c r="D3208" s="8" t="s">
        <v>466</v>
      </c>
      <c r="E3208" s="6">
        <v>77.2</v>
      </c>
      <c r="F3208" s="6">
        <v>75.5</v>
      </c>
      <c r="G3208" s="6"/>
      <c r="H3208" s="5" t="s">
        <v>113</v>
      </c>
      <c r="I3208" s="6">
        <f t="shared" si="200"/>
        <v>1.7</v>
      </c>
      <c r="J3208" s="5" t="str">
        <f>IF(H3208="否","不适用",IF(AND(ISNUMBER(E3208),ISNUMBER(F3208)),IF(I3208&gt;规则与名单!$B$2,"是","否"),"未判定"))</f>
        <v>否</v>
      </c>
      <c r="K3208" s="5" t="str">
        <f t="shared" si="201"/>
        <v>非测试日仪表</v>
      </c>
      <c r="L3208" s="6">
        <f t="shared" si="202"/>
        <v>77.2</v>
      </c>
      <c r="M3208" s="5">
        <f t="shared" si="203"/>
        <v>0</v>
      </c>
      <c r="N3208" s="5" t="s">
        <v>12966</v>
      </c>
      <c r="O3208" s="5" t="s">
        <v>12967</v>
      </c>
      <c r="P3208" s="5" t="s">
        <v>12968</v>
      </c>
    </row>
    <row r="3209" ht="19" customHeight="1" spans="1:16">
      <c r="A3209" s="5">
        <v>127</v>
      </c>
      <c r="B3209" s="5" t="s">
        <v>386</v>
      </c>
      <c r="C3209" s="5" t="s">
        <v>52</v>
      </c>
      <c r="D3209" s="8" t="s">
        <v>333</v>
      </c>
      <c r="E3209" s="6">
        <v>367.2</v>
      </c>
      <c r="F3209" s="6">
        <v>27.5</v>
      </c>
      <c r="G3209" s="6"/>
      <c r="H3209" s="5" t="s">
        <v>113</v>
      </c>
      <c r="I3209" s="6">
        <f t="shared" si="200"/>
        <v>339.7</v>
      </c>
      <c r="J3209" s="5" t="str">
        <f>IF(H3209="否","不适用",IF(AND(ISNUMBER(E3209),ISNUMBER(F3209)),IF(I3209&gt;规则与名单!$B$2,"是","否"),"未判定"))</f>
        <v>是</v>
      </c>
      <c r="K3209" s="5" t="str">
        <f t="shared" si="201"/>
        <v>测试日GPS</v>
      </c>
      <c r="L3209" s="6">
        <f t="shared" si="202"/>
        <v>27.5</v>
      </c>
      <c r="M3209" s="5">
        <f t="shared" si="203"/>
        <v>0</v>
      </c>
      <c r="N3209" s="5" t="s">
        <v>12969</v>
      </c>
      <c r="O3209" s="5" t="s">
        <v>12970</v>
      </c>
      <c r="P3209" s="5" t="s">
        <v>12971</v>
      </c>
    </row>
    <row r="3210" ht="19" customHeight="1" spans="1:16">
      <c r="A3210" s="5">
        <v>127</v>
      </c>
      <c r="B3210" s="5" t="s">
        <v>386</v>
      </c>
      <c r="C3210" s="5" t="s">
        <v>52</v>
      </c>
      <c r="D3210" s="8" t="s">
        <v>175</v>
      </c>
      <c r="E3210" s="6">
        <v>679.9</v>
      </c>
      <c r="F3210" s="6">
        <v>0.02</v>
      </c>
      <c r="G3210" s="6"/>
      <c r="H3210" s="5" t="s">
        <v>113</v>
      </c>
      <c r="I3210" s="6">
        <f t="shared" si="200"/>
        <v>679.88</v>
      </c>
      <c r="J3210" s="5" t="str">
        <f>IF(H3210="否","不适用",IF(AND(ISNUMBER(E3210),ISNUMBER(F3210)),IF(I3210&gt;规则与名单!$B$2,"是","否"),"未判定"))</f>
        <v>是</v>
      </c>
      <c r="K3210" s="5" t="str">
        <f t="shared" si="201"/>
        <v>测试日GPS</v>
      </c>
      <c r="L3210" s="6">
        <f t="shared" si="202"/>
        <v>0.02</v>
      </c>
      <c r="M3210" s="5">
        <f t="shared" si="203"/>
        <v>0</v>
      </c>
      <c r="N3210" s="5" t="s">
        <v>12972</v>
      </c>
      <c r="O3210" s="5" t="s">
        <v>12973</v>
      </c>
      <c r="P3210" s="5" t="s">
        <v>12974</v>
      </c>
    </row>
    <row r="3211" ht="19" customHeight="1" spans="1:16">
      <c r="A3211" s="5">
        <v>127</v>
      </c>
      <c r="B3211" s="5" t="s">
        <v>386</v>
      </c>
      <c r="C3211" s="5" t="s">
        <v>52</v>
      </c>
      <c r="D3211" s="8" t="s">
        <v>3402</v>
      </c>
      <c r="E3211" s="6">
        <v>617.3</v>
      </c>
      <c r="F3211" s="6">
        <v>0</v>
      </c>
      <c r="G3211" s="6"/>
      <c r="H3211" s="5" t="s">
        <v>113</v>
      </c>
      <c r="I3211" s="6">
        <f t="shared" si="200"/>
        <v>617.3</v>
      </c>
      <c r="J3211" s="5" t="str">
        <f>IF(H3211="否","不适用",IF(AND(ISNUMBER(E3211),ISNUMBER(F3211)),IF(I3211&gt;规则与名单!$B$2,"是","否"),"未判定"))</f>
        <v>是</v>
      </c>
      <c r="K3211" s="5" t="str">
        <f t="shared" si="201"/>
        <v>测试日GPS</v>
      </c>
      <c r="L3211" s="6">
        <f t="shared" si="202"/>
        <v>0</v>
      </c>
      <c r="M3211" s="5">
        <f t="shared" si="203"/>
        <v>0</v>
      </c>
      <c r="N3211" s="5" t="s">
        <v>12975</v>
      </c>
      <c r="O3211" s="5" t="s">
        <v>12976</v>
      </c>
      <c r="P3211" s="5" t="s">
        <v>12977</v>
      </c>
    </row>
    <row r="3212" ht="19" customHeight="1" spans="1:16">
      <c r="A3212" s="5">
        <v>127</v>
      </c>
      <c r="B3212" s="5" t="s">
        <v>386</v>
      </c>
      <c r="C3212" s="5" t="s">
        <v>52</v>
      </c>
      <c r="D3212" s="8" t="s">
        <v>487</v>
      </c>
      <c r="E3212" s="6">
        <v>605</v>
      </c>
      <c r="F3212" s="6">
        <v>7.6</v>
      </c>
      <c r="G3212" s="6"/>
      <c r="H3212" s="5" t="s">
        <v>113</v>
      </c>
      <c r="I3212" s="6">
        <f t="shared" si="200"/>
        <v>597.4</v>
      </c>
      <c r="J3212" s="5" t="str">
        <f>IF(H3212="否","不适用",IF(AND(ISNUMBER(E3212),ISNUMBER(F3212)),IF(I3212&gt;规则与名单!$B$2,"是","否"),"未判定"))</f>
        <v>是</v>
      </c>
      <c r="K3212" s="5" t="str">
        <f t="shared" si="201"/>
        <v>测试日GPS</v>
      </c>
      <c r="L3212" s="6">
        <f t="shared" si="202"/>
        <v>7.6</v>
      </c>
      <c r="M3212" s="5">
        <f t="shared" si="203"/>
        <v>0</v>
      </c>
      <c r="N3212" s="5" t="s">
        <v>12978</v>
      </c>
      <c r="O3212" s="5" t="s">
        <v>12979</v>
      </c>
      <c r="P3212" s="5" t="s">
        <v>12980</v>
      </c>
    </row>
    <row r="3213" ht="19" customHeight="1" spans="1:16">
      <c r="A3213" s="5">
        <v>127</v>
      </c>
      <c r="B3213" s="5" t="s">
        <v>386</v>
      </c>
      <c r="C3213" s="5" t="s">
        <v>52</v>
      </c>
      <c r="D3213" s="8" t="s">
        <v>121</v>
      </c>
      <c r="E3213" s="6">
        <v>748</v>
      </c>
      <c r="F3213" s="6">
        <v>0.03</v>
      </c>
      <c r="G3213" s="6"/>
      <c r="H3213" s="5" t="s">
        <v>113</v>
      </c>
      <c r="I3213" s="6">
        <f t="shared" si="200"/>
        <v>747.97</v>
      </c>
      <c r="J3213" s="5" t="str">
        <f>IF(H3213="否","不适用",IF(AND(ISNUMBER(E3213),ISNUMBER(F3213)),IF(I3213&gt;规则与名单!$B$2,"是","否"),"未判定"))</f>
        <v>是</v>
      </c>
      <c r="K3213" s="5" t="str">
        <f t="shared" si="201"/>
        <v>测试日GPS</v>
      </c>
      <c r="L3213" s="6">
        <f t="shared" si="202"/>
        <v>0.03</v>
      </c>
      <c r="M3213" s="5">
        <f t="shared" si="203"/>
        <v>0</v>
      </c>
      <c r="N3213" s="5" t="s">
        <v>12981</v>
      </c>
      <c r="O3213" s="5" t="s">
        <v>12982</v>
      </c>
      <c r="P3213" s="5" t="s">
        <v>12983</v>
      </c>
    </row>
    <row r="3214" ht="19" customHeight="1" spans="1:16">
      <c r="A3214" s="5">
        <v>127</v>
      </c>
      <c r="B3214" s="5" t="s">
        <v>386</v>
      </c>
      <c r="C3214" s="5" t="s">
        <v>52</v>
      </c>
      <c r="D3214" s="8" t="s">
        <v>170</v>
      </c>
      <c r="E3214" s="6">
        <v>704.7</v>
      </c>
      <c r="F3214" s="6">
        <v>0.01</v>
      </c>
      <c r="G3214" s="6"/>
      <c r="H3214" s="5" t="s">
        <v>113</v>
      </c>
      <c r="I3214" s="6">
        <f t="shared" si="200"/>
        <v>704.69</v>
      </c>
      <c r="J3214" s="5" t="str">
        <f>IF(H3214="否","不适用",IF(AND(ISNUMBER(E3214),ISNUMBER(F3214)),IF(I3214&gt;规则与名单!$B$2,"是","否"),"未判定"))</f>
        <v>是</v>
      </c>
      <c r="K3214" s="5" t="str">
        <f t="shared" si="201"/>
        <v>测试日GPS</v>
      </c>
      <c r="L3214" s="6">
        <f t="shared" si="202"/>
        <v>0.01</v>
      </c>
      <c r="M3214" s="5">
        <f t="shared" si="203"/>
        <v>0</v>
      </c>
      <c r="N3214" s="5" t="s">
        <v>12984</v>
      </c>
      <c r="O3214" s="5" t="s">
        <v>12985</v>
      </c>
      <c r="P3214" s="5" t="s">
        <v>12986</v>
      </c>
    </row>
    <row r="3215" ht="19" customHeight="1" spans="1:16">
      <c r="A3215" s="5">
        <v>127</v>
      </c>
      <c r="B3215" s="5" t="s">
        <v>386</v>
      </c>
      <c r="C3215" s="5" t="s">
        <v>52</v>
      </c>
      <c r="D3215" s="8" t="s">
        <v>644</v>
      </c>
      <c r="E3215" s="6">
        <v>355.8</v>
      </c>
      <c r="F3215" s="6">
        <v>14.9</v>
      </c>
      <c r="G3215" s="6"/>
      <c r="H3215" s="5" t="s">
        <v>113</v>
      </c>
      <c r="I3215" s="6">
        <f t="shared" si="200"/>
        <v>340.9</v>
      </c>
      <c r="J3215" s="5" t="str">
        <f>IF(H3215="否","不适用",IF(AND(ISNUMBER(E3215),ISNUMBER(F3215)),IF(I3215&gt;规则与名单!$B$2,"是","否"),"未判定"))</f>
        <v>是</v>
      </c>
      <c r="K3215" s="5" t="str">
        <f t="shared" si="201"/>
        <v>测试日GPS</v>
      </c>
      <c r="L3215" s="6">
        <f t="shared" si="202"/>
        <v>14.9</v>
      </c>
      <c r="M3215" s="5">
        <f t="shared" si="203"/>
        <v>0</v>
      </c>
      <c r="N3215" s="5" t="s">
        <v>12987</v>
      </c>
      <c r="O3215" s="5" t="s">
        <v>12988</v>
      </c>
      <c r="P3215" s="5" t="s">
        <v>12989</v>
      </c>
    </row>
    <row r="3216" ht="19" customHeight="1" spans="1:16">
      <c r="A3216" s="5">
        <v>127</v>
      </c>
      <c r="B3216" s="5" t="s">
        <v>386</v>
      </c>
      <c r="C3216" s="5" t="s">
        <v>52</v>
      </c>
      <c r="D3216" s="8" t="s">
        <v>3418</v>
      </c>
      <c r="E3216" s="6"/>
      <c r="F3216" s="6">
        <v>0</v>
      </c>
      <c r="G3216" s="6"/>
      <c r="H3216" s="5" t="s">
        <v>113</v>
      </c>
      <c r="I3216" s="6" t="str">
        <f t="shared" si="200"/>
        <v/>
      </c>
      <c r="J3216" s="5" t="str">
        <f>IF(H3216="否","不适用",IF(AND(ISNUMBER(E3216),ISNUMBER(F3216)),IF(I3216&gt;规则与名单!$B$2,"是","否"),"未判定"))</f>
        <v>未判定</v>
      </c>
      <c r="K3216" s="5" t="str">
        <f t="shared" si="201"/>
        <v>测试名单无纯氢GPS</v>
      </c>
      <c r="L3216" s="6">
        <f t="shared" si="202"/>
        <v>0</v>
      </c>
      <c r="M3216" s="5">
        <f t="shared" si="203"/>
        <v>0</v>
      </c>
      <c r="N3216" s="5" t="s">
        <v>12990</v>
      </c>
      <c r="O3216" s="5" t="s">
        <v>12991</v>
      </c>
      <c r="P3216" s="5" t="s">
        <v>12992</v>
      </c>
    </row>
    <row r="3217" ht="19" customHeight="1" spans="1:16">
      <c r="A3217" s="5">
        <v>127</v>
      </c>
      <c r="B3217" s="5" t="s">
        <v>386</v>
      </c>
      <c r="C3217" s="5" t="s">
        <v>52</v>
      </c>
      <c r="D3217" s="8" t="s">
        <v>3422</v>
      </c>
      <c r="E3217" s="6">
        <v>596.9</v>
      </c>
      <c r="F3217" s="6">
        <v>0</v>
      </c>
      <c r="G3217" s="6"/>
      <c r="H3217" s="5" t="s">
        <v>113</v>
      </c>
      <c r="I3217" s="6">
        <f t="shared" si="200"/>
        <v>596.9</v>
      </c>
      <c r="J3217" s="5" t="str">
        <f>IF(H3217="否","不适用",IF(AND(ISNUMBER(E3217),ISNUMBER(F3217)),IF(I3217&gt;规则与名单!$B$2,"是","否"),"未判定"))</f>
        <v>是</v>
      </c>
      <c r="K3217" s="5" t="str">
        <f t="shared" si="201"/>
        <v>测试日GPS</v>
      </c>
      <c r="L3217" s="6">
        <f t="shared" si="202"/>
        <v>0</v>
      </c>
      <c r="M3217" s="5">
        <f t="shared" si="203"/>
        <v>0</v>
      </c>
      <c r="N3217" s="5" t="s">
        <v>12993</v>
      </c>
      <c r="O3217" s="5" t="s">
        <v>12994</v>
      </c>
      <c r="P3217" s="5" t="s">
        <v>12995</v>
      </c>
    </row>
    <row r="3218" ht="19" customHeight="1" spans="1:16">
      <c r="A3218" s="5">
        <v>127</v>
      </c>
      <c r="B3218" s="5" t="s">
        <v>386</v>
      </c>
      <c r="C3218" s="5" t="s">
        <v>52</v>
      </c>
      <c r="D3218" s="8" t="s">
        <v>336</v>
      </c>
      <c r="E3218" s="6">
        <v>645.1</v>
      </c>
      <c r="F3218" s="6">
        <v>0.01</v>
      </c>
      <c r="G3218" s="6"/>
      <c r="H3218" s="5" t="s">
        <v>113</v>
      </c>
      <c r="I3218" s="6">
        <f t="shared" si="200"/>
        <v>645.09</v>
      </c>
      <c r="J3218" s="5" t="str">
        <f>IF(H3218="否","不适用",IF(AND(ISNUMBER(E3218),ISNUMBER(F3218)),IF(I3218&gt;规则与名单!$B$2,"是","否"),"未判定"))</f>
        <v>是</v>
      </c>
      <c r="K3218" s="5" t="str">
        <f t="shared" si="201"/>
        <v>测试日GPS</v>
      </c>
      <c r="L3218" s="6">
        <f t="shared" si="202"/>
        <v>0.01</v>
      </c>
      <c r="M3218" s="5">
        <f t="shared" si="203"/>
        <v>0</v>
      </c>
      <c r="N3218" s="5" t="s">
        <v>12996</v>
      </c>
      <c r="O3218" s="5" t="s">
        <v>12997</v>
      </c>
      <c r="P3218" s="5" t="s">
        <v>12998</v>
      </c>
    </row>
    <row r="3219" ht="19" customHeight="1" spans="1:16">
      <c r="A3219" s="5">
        <v>127</v>
      </c>
      <c r="B3219" s="5" t="s">
        <v>386</v>
      </c>
      <c r="C3219" s="5" t="s">
        <v>52</v>
      </c>
      <c r="D3219" s="8" t="s">
        <v>653</v>
      </c>
      <c r="E3219" s="6">
        <v>430.5</v>
      </c>
      <c r="F3219" s="6">
        <v>7.1</v>
      </c>
      <c r="G3219" s="6"/>
      <c r="H3219" s="5" t="s">
        <v>113</v>
      </c>
      <c r="I3219" s="6">
        <f t="shared" si="200"/>
        <v>423.4</v>
      </c>
      <c r="J3219" s="5" t="str">
        <f>IF(H3219="否","不适用",IF(AND(ISNUMBER(E3219),ISNUMBER(F3219)),IF(I3219&gt;规则与名单!$B$2,"是","否"),"未判定"))</f>
        <v>是</v>
      </c>
      <c r="K3219" s="5" t="str">
        <f t="shared" si="201"/>
        <v>测试日GPS</v>
      </c>
      <c r="L3219" s="6">
        <f t="shared" si="202"/>
        <v>7.1</v>
      </c>
      <c r="M3219" s="5">
        <f t="shared" si="203"/>
        <v>0</v>
      </c>
      <c r="N3219" s="5" t="s">
        <v>12999</v>
      </c>
      <c r="O3219" s="5" t="s">
        <v>13000</v>
      </c>
      <c r="P3219" s="5" t="s">
        <v>13001</v>
      </c>
    </row>
    <row r="3220" ht="19" customHeight="1" spans="1:16">
      <c r="A3220" s="5">
        <v>127</v>
      </c>
      <c r="B3220" s="5" t="s">
        <v>386</v>
      </c>
      <c r="C3220" s="5" t="s">
        <v>52</v>
      </c>
      <c r="D3220" s="8" t="s">
        <v>140</v>
      </c>
      <c r="E3220" s="6">
        <v>538.8</v>
      </c>
      <c r="F3220" s="6">
        <v>0.01</v>
      </c>
      <c r="G3220" s="6"/>
      <c r="H3220" s="5" t="s">
        <v>113</v>
      </c>
      <c r="I3220" s="6">
        <f t="shared" si="200"/>
        <v>538.79</v>
      </c>
      <c r="J3220" s="5" t="str">
        <f>IF(H3220="否","不适用",IF(AND(ISNUMBER(E3220),ISNUMBER(F3220)),IF(I3220&gt;规则与名单!$B$2,"是","否"),"未判定"))</f>
        <v>是</v>
      </c>
      <c r="K3220" s="5" t="str">
        <f t="shared" si="201"/>
        <v>测试日GPS</v>
      </c>
      <c r="L3220" s="6">
        <f t="shared" si="202"/>
        <v>0.01</v>
      </c>
      <c r="M3220" s="5">
        <f t="shared" si="203"/>
        <v>0</v>
      </c>
      <c r="N3220" s="5" t="s">
        <v>13002</v>
      </c>
      <c r="O3220" s="5" t="s">
        <v>13003</v>
      </c>
      <c r="P3220" s="5" t="s">
        <v>13004</v>
      </c>
    </row>
    <row r="3221" ht="19" customHeight="1" spans="1:16">
      <c r="A3221" s="5">
        <v>127</v>
      </c>
      <c r="B3221" s="5" t="s">
        <v>386</v>
      </c>
      <c r="C3221" s="5" t="s">
        <v>52</v>
      </c>
      <c r="D3221" s="8" t="s">
        <v>115</v>
      </c>
      <c r="E3221" s="6">
        <v>586.2</v>
      </c>
      <c r="F3221" s="6">
        <v>0</v>
      </c>
      <c r="G3221" s="6"/>
      <c r="H3221" s="5" t="s">
        <v>113</v>
      </c>
      <c r="I3221" s="6">
        <f t="shared" si="200"/>
        <v>586.2</v>
      </c>
      <c r="J3221" s="5" t="str">
        <f>IF(H3221="否","不适用",IF(AND(ISNUMBER(E3221),ISNUMBER(F3221)),IF(I3221&gt;规则与名单!$B$2,"是","否"),"未判定"))</f>
        <v>是</v>
      </c>
      <c r="K3221" s="5" t="str">
        <f t="shared" si="201"/>
        <v>测试日GPS</v>
      </c>
      <c r="L3221" s="6">
        <f t="shared" si="202"/>
        <v>0</v>
      </c>
      <c r="M3221" s="5">
        <f t="shared" si="203"/>
        <v>0</v>
      </c>
      <c r="N3221" s="5" t="s">
        <v>13005</v>
      </c>
      <c r="O3221" s="5" t="s">
        <v>13006</v>
      </c>
      <c r="P3221" s="5" t="s">
        <v>13007</v>
      </c>
    </row>
    <row r="3222" ht="19" customHeight="1" spans="1:16">
      <c r="A3222" s="5">
        <v>128</v>
      </c>
      <c r="B3222" s="5" t="s">
        <v>388</v>
      </c>
      <c r="C3222" s="5" t="s">
        <v>52</v>
      </c>
      <c r="D3222" s="8" t="s">
        <v>114</v>
      </c>
      <c r="E3222" s="6">
        <v>59.7</v>
      </c>
      <c r="F3222" s="6">
        <v>57.2</v>
      </c>
      <c r="G3222" s="6"/>
      <c r="H3222" s="5" t="s">
        <v>120</v>
      </c>
      <c r="I3222" s="6">
        <f t="shared" si="200"/>
        <v>2.5</v>
      </c>
      <c r="J3222" s="5" t="str">
        <f>IF(H3222="否","不适用",IF(AND(ISNUMBER(E3222),ISNUMBER(F3222)),IF(I3222&gt;规则与名单!$B$2,"是","否"),"未判定"))</f>
        <v>不适用</v>
      </c>
      <c r="K3222" s="5" t="str">
        <f t="shared" si="201"/>
        <v>非测试日仪表</v>
      </c>
      <c r="L3222" s="6">
        <f t="shared" si="202"/>
        <v>59.7</v>
      </c>
      <c r="M3222" s="5">
        <f t="shared" si="203"/>
        <v>0</v>
      </c>
      <c r="N3222" s="5" t="s">
        <v>13008</v>
      </c>
      <c r="O3222" s="5" t="s">
        <v>13009</v>
      </c>
      <c r="P3222" s="5" t="s">
        <v>13010</v>
      </c>
    </row>
    <row r="3223" ht="19" customHeight="1" spans="1:16">
      <c r="A3223" s="5">
        <v>128</v>
      </c>
      <c r="B3223" s="5" t="s">
        <v>388</v>
      </c>
      <c r="C3223" s="5" t="s">
        <v>52</v>
      </c>
      <c r="D3223" s="8" t="s">
        <v>605</v>
      </c>
      <c r="E3223" s="6">
        <v>46.8</v>
      </c>
      <c r="F3223" s="6">
        <v>42.6</v>
      </c>
      <c r="G3223" s="6"/>
      <c r="H3223" s="5" t="s">
        <v>120</v>
      </c>
      <c r="I3223" s="6">
        <f t="shared" si="200"/>
        <v>4.2</v>
      </c>
      <c r="J3223" s="5" t="str">
        <f>IF(H3223="否","不适用",IF(AND(ISNUMBER(E3223),ISNUMBER(F3223)),IF(I3223&gt;规则与名单!$B$2,"是","否"),"未判定"))</f>
        <v>不适用</v>
      </c>
      <c r="K3223" s="5" t="str">
        <f t="shared" si="201"/>
        <v>非测试日仪表</v>
      </c>
      <c r="L3223" s="6">
        <f t="shared" si="202"/>
        <v>46.8</v>
      </c>
      <c r="M3223" s="5">
        <f t="shared" si="203"/>
        <v>0</v>
      </c>
      <c r="N3223" s="5" t="s">
        <v>13011</v>
      </c>
      <c r="O3223" s="5" t="s">
        <v>13012</v>
      </c>
      <c r="P3223" s="5" t="s">
        <v>13013</v>
      </c>
    </row>
    <row r="3224" ht="19" customHeight="1" spans="1:16">
      <c r="A3224" s="5">
        <v>128</v>
      </c>
      <c r="B3224" s="5" t="s">
        <v>388</v>
      </c>
      <c r="C3224" s="5" t="s">
        <v>52</v>
      </c>
      <c r="D3224" s="8" t="s">
        <v>186</v>
      </c>
      <c r="E3224" s="6">
        <v>43.7</v>
      </c>
      <c r="F3224" s="6">
        <v>41.5</v>
      </c>
      <c r="G3224" s="6"/>
      <c r="H3224" s="5" t="s">
        <v>120</v>
      </c>
      <c r="I3224" s="6">
        <f t="shared" si="200"/>
        <v>2.2</v>
      </c>
      <c r="J3224" s="5" t="str">
        <f>IF(H3224="否","不适用",IF(AND(ISNUMBER(E3224),ISNUMBER(F3224)),IF(I3224&gt;规则与名单!$B$2,"是","否"),"未判定"))</f>
        <v>不适用</v>
      </c>
      <c r="K3224" s="5" t="str">
        <f t="shared" si="201"/>
        <v>非测试日仪表</v>
      </c>
      <c r="L3224" s="6">
        <f t="shared" si="202"/>
        <v>43.7</v>
      </c>
      <c r="M3224" s="5">
        <f t="shared" si="203"/>
        <v>0</v>
      </c>
      <c r="N3224" s="5" t="s">
        <v>13014</v>
      </c>
      <c r="O3224" s="5" t="s">
        <v>13015</v>
      </c>
      <c r="P3224" s="5" t="s">
        <v>13016</v>
      </c>
    </row>
    <row r="3225" ht="19" customHeight="1" spans="1:16">
      <c r="A3225" s="5">
        <v>128</v>
      </c>
      <c r="B3225" s="5" t="s">
        <v>388</v>
      </c>
      <c r="C3225" s="5" t="s">
        <v>52</v>
      </c>
      <c r="D3225" s="8" t="s">
        <v>165</v>
      </c>
      <c r="E3225" s="6">
        <v>51.3</v>
      </c>
      <c r="F3225" s="6">
        <v>46.7</v>
      </c>
      <c r="G3225" s="6"/>
      <c r="H3225" s="5" t="s">
        <v>120</v>
      </c>
      <c r="I3225" s="6">
        <f t="shared" si="200"/>
        <v>4.59999999999999</v>
      </c>
      <c r="J3225" s="5" t="str">
        <f>IF(H3225="否","不适用",IF(AND(ISNUMBER(E3225),ISNUMBER(F3225)),IF(I3225&gt;规则与名单!$B$2,"是","否"),"未判定"))</f>
        <v>不适用</v>
      </c>
      <c r="K3225" s="5" t="str">
        <f t="shared" si="201"/>
        <v>非测试日仪表</v>
      </c>
      <c r="L3225" s="6">
        <f t="shared" si="202"/>
        <v>51.3</v>
      </c>
      <c r="M3225" s="5">
        <f t="shared" si="203"/>
        <v>0</v>
      </c>
      <c r="N3225" s="5" t="s">
        <v>13017</v>
      </c>
      <c r="O3225" s="5" t="s">
        <v>13018</v>
      </c>
      <c r="P3225" s="5" t="s">
        <v>13019</v>
      </c>
    </row>
    <row r="3226" ht="19" customHeight="1" spans="1:16">
      <c r="A3226" s="5">
        <v>128</v>
      </c>
      <c r="B3226" s="5" t="s">
        <v>388</v>
      </c>
      <c r="C3226" s="5" t="s">
        <v>52</v>
      </c>
      <c r="D3226" s="8" t="s">
        <v>151</v>
      </c>
      <c r="E3226" s="6">
        <v>57.1</v>
      </c>
      <c r="F3226" s="6">
        <v>53.7</v>
      </c>
      <c r="G3226" s="6"/>
      <c r="H3226" s="5" t="s">
        <v>120</v>
      </c>
      <c r="I3226" s="6">
        <f t="shared" si="200"/>
        <v>3.4</v>
      </c>
      <c r="J3226" s="5" t="str">
        <f>IF(H3226="否","不适用",IF(AND(ISNUMBER(E3226),ISNUMBER(F3226)),IF(I3226&gt;规则与名单!$B$2,"是","否"),"未判定"))</f>
        <v>不适用</v>
      </c>
      <c r="K3226" s="5" t="str">
        <f t="shared" si="201"/>
        <v>非测试日仪表</v>
      </c>
      <c r="L3226" s="6">
        <f t="shared" si="202"/>
        <v>57.1</v>
      </c>
      <c r="M3226" s="5">
        <f t="shared" si="203"/>
        <v>0</v>
      </c>
      <c r="N3226" s="5" t="s">
        <v>13020</v>
      </c>
      <c r="O3226" s="5" t="s">
        <v>13021</v>
      </c>
      <c r="P3226" s="5" t="s">
        <v>13022</v>
      </c>
    </row>
    <row r="3227" ht="19" customHeight="1" spans="1:16">
      <c r="A3227" s="5">
        <v>128</v>
      </c>
      <c r="B3227" s="5" t="s">
        <v>388</v>
      </c>
      <c r="C3227" s="5" t="s">
        <v>52</v>
      </c>
      <c r="D3227" s="8" t="s">
        <v>3358</v>
      </c>
      <c r="E3227" s="6">
        <v>47.2</v>
      </c>
      <c r="F3227" s="6">
        <v>43.7</v>
      </c>
      <c r="G3227" s="6"/>
      <c r="H3227" s="5" t="s">
        <v>120</v>
      </c>
      <c r="I3227" s="6">
        <f t="shared" si="200"/>
        <v>3.5</v>
      </c>
      <c r="J3227" s="5" t="str">
        <f>IF(H3227="否","不适用",IF(AND(ISNUMBER(E3227),ISNUMBER(F3227)),IF(I3227&gt;规则与名单!$B$2,"是","否"),"未判定"))</f>
        <v>不适用</v>
      </c>
      <c r="K3227" s="5" t="str">
        <f t="shared" si="201"/>
        <v>非测试日仪表</v>
      </c>
      <c r="L3227" s="6">
        <f t="shared" si="202"/>
        <v>47.2</v>
      </c>
      <c r="M3227" s="5">
        <f t="shared" si="203"/>
        <v>0</v>
      </c>
      <c r="N3227" s="5" t="s">
        <v>13023</v>
      </c>
      <c r="O3227" s="5" t="s">
        <v>13024</v>
      </c>
      <c r="P3227" s="5" t="s">
        <v>13025</v>
      </c>
    </row>
    <row r="3228" ht="19" customHeight="1" spans="1:16">
      <c r="A3228" s="5">
        <v>128</v>
      </c>
      <c r="B3228" s="5" t="s">
        <v>388</v>
      </c>
      <c r="C3228" s="5" t="s">
        <v>52</v>
      </c>
      <c r="D3228" s="8" t="s">
        <v>272</v>
      </c>
      <c r="E3228" s="6">
        <v>40</v>
      </c>
      <c r="F3228" s="6">
        <v>36.4</v>
      </c>
      <c r="G3228" s="6"/>
      <c r="H3228" s="5" t="s">
        <v>120</v>
      </c>
      <c r="I3228" s="6">
        <f t="shared" si="200"/>
        <v>3.6</v>
      </c>
      <c r="J3228" s="5" t="str">
        <f>IF(H3228="否","不适用",IF(AND(ISNUMBER(E3228),ISNUMBER(F3228)),IF(I3228&gt;规则与名单!$B$2,"是","否"),"未判定"))</f>
        <v>不适用</v>
      </c>
      <c r="K3228" s="5" t="str">
        <f t="shared" si="201"/>
        <v>非测试日仪表</v>
      </c>
      <c r="L3228" s="6">
        <f t="shared" si="202"/>
        <v>40</v>
      </c>
      <c r="M3228" s="5">
        <f t="shared" si="203"/>
        <v>0</v>
      </c>
      <c r="N3228" s="5" t="s">
        <v>13026</v>
      </c>
      <c r="O3228" s="5" t="s">
        <v>13027</v>
      </c>
      <c r="P3228" s="5" t="s">
        <v>13028</v>
      </c>
    </row>
    <row r="3229" ht="19" customHeight="1" spans="1:16">
      <c r="A3229" s="5">
        <v>128</v>
      </c>
      <c r="B3229" s="5" t="s">
        <v>388</v>
      </c>
      <c r="C3229" s="5" t="s">
        <v>52</v>
      </c>
      <c r="D3229" s="8" t="s">
        <v>506</v>
      </c>
      <c r="E3229" s="6">
        <v>61.4</v>
      </c>
      <c r="F3229" s="6">
        <v>58</v>
      </c>
      <c r="G3229" s="6"/>
      <c r="H3229" s="5" t="s">
        <v>120</v>
      </c>
      <c r="I3229" s="6">
        <f t="shared" si="200"/>
        <v>3.4</v>
      </c>
      <c r="J3229" s="5" t="str">
        <f>IF(H3229="否","不适用",IF(AND(ISNUMBER(E3229),ISNUMBER(F3229)),IF(I3229&gt;规则与名单!$B$2,"是","否"),"未判定"))</f>
        <v>不适用</v>
      </c>
      <c r="K3229" s="5" t="str">
        <f t="shared" si="201"/>
        <v>非测试日仪表</v>
      </c>
      <c r="L3229" s="6">
        <f t="shared" si="202"/>
        <v>61.4</v>
      </c>
      <c r="M3229" s="5">
        <f t="shared" si="203"/>
        <v>0</v>
      </c>
      <c r="N3229" s="5" t="s">
        <v>13029</v>
      </c>
      <c r="O3229" s="5" t="s">
        <v>13030</v>
      </c>
      <c r="P3229" s="5" t="s">
        <v>13031</v>
      </c>
    </row>
    <row r="3230" ht="19" customHeight="1" spans="1:16">
      <c r="A3230" s="5">
        <v>128</v>
      </c>
      <c r="B3230" s="5" t="s">
        <v>388</v>
      </c>
      <c r="C3230" s="5" t="s">
        <v>52</v>
      </c>
      <c r="D3230" s="8" t="s">
        <v>673</v>
      </c>
      <c r="E3230" s="6">
        <v>42.1</v>
      </c>
      <c r="F3230" s="6">
        <v>38.3</v>
      </c>
      <c r="G3230" s="6"/>
      <c r="H3230" s="5" t="s">
        <v>120</v>
      </c>
      <c r="I3230" s="6">
        <f t="shared" si="200"/>
        <v>3.8</v>
      </c>
      <c r="J3230" s="5" t="str">
        <f>IF(H3230="否","不适用",IF(AND(ISNUMBER(E3230),ISNUMBER(F3230)),IF(I3230&gt;规则与名单!$B$2,"是","否"),"未判定"))</f>
        <v>不适用</v>
      </c>
      <c r="K3230" s="5" t="str">
        <f t="shared" si="201"/>
        <v>非测试日仪表</v>
      </c>
      <c r="L3230" s="6">
        <f t="shared" si="202"/>
        <v>42.1</v>
      </c>
      <c r="M3230" s="5">
        <f t="shared" si="203"/>
        <v>0</v>
      </c>
      <c r="N3230" s="5" t="s">
        <v>13032</v>
      </c>
      <c r="O3230" s="5" t="s">
        <v>13033</v>
      </c>
      <c r="P3230" s="5" t="s">
        <v>13034</v>
      </c>
    </row>
    <row r="3231" ht="19" customHeight="1" spans="1:16">
      <c r="A3231" s="5">
        <v>128</v>
      </c>
      <c r="B3231" s="5" t="s">
        <v>388</v>
      </c>
      <c r="C3231" s="5" t="s">
        <v>52</v>
      </c>
      <c r="D3231" s="8" t="s">
        <v>183</v>
      </c>
      <c r="E3231" s="6">
        <v>41.3</v>
      </c>
      <c r="F3231" s="6">
        <v>38</v>
      </c>
      <c r="G3231" s="6"/>
      <c r="H3231" s="5" t="s">
        <v>120</v>
      </c>
      <c r="I3231" s="6">
        <f t="shared" si="200"/>
        <v>3.3</v>
      </c>
      <c r="J3231" s="5" t="str">
        <f>IF(H3231="否","不适用",IF(AND(ISNUMBER(E3231),ISNUMBER(F3231)),IF(I3231&gt;规则与名单!$B$2,"是","否"),"未判定"))</f>
        <v>不适用</v>
      </c>
      <c r="K3231" s="5" t="str">
        <f t="shared" si="201"/>
        <v>非测试日仪表</v>
      </c>
      <c r="L3231" s="6">
        <f t="shared" si="202"/>
        <v>41.3</v>
      </c>
      <c r="M3231" s="5">
        <f t="shared" si="203"/>
        <v>0</v>
      </c>
      <c r="N3231" s="5" t="s">
        <v>13035</v>
      </c>
      <c r="O3231" s="5" t="s">
        <v>13036</v>
      </c>
      <c r="P3231" s="5" t="s">
        <v>13037</v>
      </c>
    </row>
    <row r="3232" ht="19" customHeight="1" spans="1:16">
      <c r="A3232" s="5">
        <v>128</v>
      </c>
      <c r="B3232" s="5" t="s">
        <v>388</v>
      </c>
      <c r="C3232" s="5" t="s">
        <v>52</v>
      </c>
      <c r="D3232" s="8" t="s">
        <v>431</v>
      </c>
      <c r="E3232" s="6">
        <v>37.2</v>
      </c>
      <c r="F3232" s="6">
        <v>42</v>
      </c>
      <c r="G3232" s="6"/>
      <c r="H3232" s="5" t="s">
        <v>120</v>
      </c>
      <c r="I3232" s="6">
        <f t="shared" si="200"/>
        <v>-4.8</v>
      </c>
      <c r="J3232" s="5" t="str">
        <f>IF(H3232="否","不适用",IF(AND(ISNUMBER(E3232),ISNUMBER(F3232)),IF(I3232&gt;规则与名单!$B$2,"是","否"),"未判定"))</f>
        <v>不适用</v>
      </c>
      <c r="K3232" s="5" t="str">
        <f t="shared" si="201"/>
        <v>非测试日仪表</v>
      </c>
      <c r="L3232" s="6">
        <f t="shared" si="202"/>
        <v>37.2</v>
      </c>
      <c r="M3232" s="5">
        <f t="shared" si="203"/>
        <v>0</v>
      </c>
      <c r="N3232" s="5" t="s">
        <v>13038</v>
      </c>
      <c r="O3232" s="5" t="s">
        <v>13039</v>
      </c>
      <c r="P3232" s="5" t="s">
        <v>13040</v>
      </c>
    </row>
    <row r="3233" ht="19" customHeight="1" spans="1:16">
      <c r="A3233" s="5">
        <v>128</v>
      </c>
      <c r="B3233" s="5" t="s">
        <v>388</v>
      </c>
      <c r="C3233" s="5" t="s">
        <v>52</v>
      </c>
      <c r="D3233" s="8" t="s">
        <v>3377</v>
      </c>
      <c r="E3233" s="6">
        <v>67.4</v>
      </c>
      <c r="F3233" s="6">
        <v>53.3</v>
      </c>
      <c r="G3233" s="6"/>
      <c r="H3233" s="5" t="s">
        <v>120</v>
      </c>
      <c r="I3233" s="6">
        <f t="shared" si="200"/>
        <v>14.1</v>
      </c>
      <c r="J3233" s="5" t="str">
        <f>IF(H3233="否","不适用",IF(AND(ISNUMBER(E3233),ISNUMBER(F3233)),IF(I3233&gt;规则与名单!$B$2,"是","否"),"未判定"))</f>
        <v>不适用</v>
      </c>
      <c r="K3233" s="5" t="str">
        <f t="shared" si="201"/>
        <v>非测试日仪表</v>
      </c>
      <c r="L3233" s="6">
        <f t="shared" si="202"/>
        <v>67.4</v>
      </c>
      <c r="M3233" s="5">
        <f t="shared" si="203"/>
        <v>0</v>
      </c>
      <c r="N3233" s="5" t="s">
        <v>13041</v>
      </c>
      <c r="O3233" s="5" t="s">
        <v>13042</v>
      </c>
      <c r="P3233" s="5" t="s">
        <v>13043</v>
      </c>
    </row>
    <row r="3234" ht="19" customHeight="1" spans="1:16">
      <c r="A3234" s="5">
        <v>128</v>
      </c>
      <c r="B3234" s="5" t="s">
        <v>388</v>
      </c>
      <c r="C3234" s="5" t="s">
        <v>52</v>
      </c>
      <c r="D3234" s="8" t="s">
        <v>407</v>
      </c>
      <c r="E3234" s="6">
        <v>43.2</v>
      </c>
      <c r="F3234" s="6">
        <v>39.9</v>
      </c>
      <c r="G3234" s="6"/>
      <c r="H3234" s="5" t="s">
        <v>120</v>
      </c>
      <c r="I3234" s="6">
        <f t="shared" si="200"/>
        <v>3.3</v>
      </c>
      <c r="J3234" s="5" t="str">
        <f>IF(H3234="否","不适用",IF(AND(ISNUMBER(E3234),ISNUMBER(F3234)),IF(I3234&gt;规则与名单!$B$2,"是","否"),"未判定"))</f>
        <v>不适用</v>
      </c>
      <c r="K3234" s="5" t="str">
        <f t="shared" si="201"/>
        <v>非测试日仪表</v>
      </c>
      <c r="L3234" s="6">
        <f t="shared" si="202"/>
        <v>43.2</v>
      </c>
      <c r="M3234" s="5">
        <f t="shared" si="203"/>
        <v>0</v>
      </c>
      <c r="N3234" s="5" t="s">
        <v>13044</v>
      </c>
      <c r="O3234" s="5" t="s">
        <v>13045</v>
      </c>
      <c r="P3234" s="5" t="s">
        <v>13046</v>
      </c>
    </row>
    <row r="3235" ht="19" customHeight="1" spans="1:16">
      <c r="A3235" s="5">
        <v>128</v>
      </c>
      <c r="B3235" s="5" t="s">
        <v>388</v>
      </c>
      <c r="C3235" s="5" t="s">
        <v>52</v>
      </c>
      <c r="D3235" s="8" t="s">
        <v>411</v>
      </c>
      <c r="E3235" s="6">
        <v>42.9</v>
      </c>
      <c r="F3235" s="6">
        <v>40.8</v>
      </c>
      <c r="G3235" s="6"/>
      <c r="H3235" s="5" t="s">
        <v>120</v>
      </c>
      <c r="I3235" s="6">
        <f t="shared" si="200"/>
        <v>2.1</v>
      </c>
      <c r="J3235" s="5" t="str">
        <f>IF(H3235="否","不适用",IF(AND(ISNUMBER(E3235),ISNUMBER(F3235)),IF(I3235&gt;规则与名单!$B$2,"是","否"),"未判定"))</f>
        <v>不适用</v>
      </c>
      <c r="K3235" s="5" t="str">
        <f t="shared" si="201"/>
        <v>非测试日仪表</v>
      </c>
      <c r="L3235" s="6">
        <f t="shared" si="202"/>
        <v>42.9</v>
      </c>
      <c r="M3235" s="5">
        <f t="shared" si="203"/>
        <v>0</v>
      </c>
      <c r="N3235" s="5" t="s">
        <v>13047</v>
      </c>
      <c r="O3235" s="5" t="s">
        <v>13048</v>
      </c>
      <c r="P3235" s="5" t="s">
        <v>13049</v>
      </c>
    </row>
    <row r="3236" ht="19" customHeight="1" spans="1:16">
      <c r="A3236" s="5">
        <v>128</v>
      </c>
      <c r="B3236" s="5" t="s">
        <v>388</v>
      </c>
      <c r="C3236" s="5" t="s">
        <v>52</v>
      </c>
      <c r="D3236" s="8" t="s">
        <v>251</v>
      </c>
      <c r="E3236" s="6">
        <v>50.7</v>
      </c>
      <c r="F3236" s="6">
        <v>47.2</v>
      </c>
      <c r="G3236" s="6"/>
      <c r="H3236" s="5" t="s">
        <v>120</v>
      </c>
      <c r="I3236" s="6">
        <f t="shared" si="200"/>
        <v>3.5</v>
      </c>
      <c r="J3236" s="5" t="str">
        <f>IF(H3236="否","不适用",IF(AND(ISNUMBER(E3236),ISNUMBER(F3236)),IF(I3236&gt;规则与名单!$B$2,"是","否"),"未判定"))</f>
        <v>不适用</v>
      </c>
      <c r="K3236" s="5" t="str">
        <f t="shared" si="201"/>
        <v>非测试日仪表</v>
      </c>
      <c r="L3236" s="6">
        <f t="shared" si="202"/>
        <v>50.7</v>
      </c>
      <c r="M3236" s="5">
        <f t="shared" si="203"/>
        <v>0</v>
      </c>
      <c r="N3236" s="5" t="s">
        <v>13050</v>
      </c>
      <c r="O3236" s="5" t="s">
        <v>13051</v>
      </c>
      <c r="P3236" s="5" t="s">
        <v>13052</v>
      </c>
    </row>
    <row r="3237" ht="19" customHeight="1" spans="1:16">
      <c r="A3237" s="5">
        <v>128</v>
      </c>
      <c r="B3237" s="5" t="s">
        <v>388</v>
      </c>
      <c r="C3237" s="5" t="s">
        <v>52</v>
      </c>
      <c r="D3237" s="8" t="s">
        <v>472</v>
      </c>
      <c r="E3237" s="6">
        <v>41.1</v>
      </c>
      <c r="F3237" s="6">
        <v>58.1</v>
      </c>
      <c r="G3237" s="6"/>
      <c r="H3237" s="5" t="s">
        <v>120</v>
      </c>
      <c r="I3237" s="6">
        <f t="shared" si="200"/>
        <v>-17</v>
      </c>
      <c r="J3237" s="5" t="str">
        <f>IF(H3237="否","不适用",IF(AND(ISNUMBER(E3237),ISNUMBER(F3237)),IF(I3237&gt;规则与名单!$B$2,"是","否"),"未判定"))</f>
        <v>不适用</v>
      </c>
      <c r="K3237" s="5" t="str">
        <f t="shared" si="201"/>
        <v>非测试日仪表</v>
      </c>
      <c r="L3237" s="6">
        <f t="shared" si="202"/>
        <v>41.1</v>
      </c>
      <c r="M3237" s="5">
        <f t="shared" si="203"/>
        <v>0</v>
      </c>
      <c r="N3237" s="5" t="s">
        <v>13053</v>
      </c>
      <c r="O3237" s="5" t="s">
        <v>13054</v>
      </c>
      <c r="P3237" s="5" t="s">
        <v>13055</v>
      </c>
    </row>
    <row r="3238" ht="19" customHeight="1" spans="1:16">
      <c r="A3238" s="5">
        <v>128</v>
      </c>
      <c r="B3238" s="5" t="s">
        <v>388</v>
      </c>
      <c r="C3238" s="5" t="s">
        <v>52</v>
      </c>
      <c r="D3238" s="8" t="s">
        <v>466</v>
      </c>
      <c r="E3238" s="6">
        <v>63.8</v>
      </c>
      <c r="F3238" s="6">
        <v>39.4</v>
      </c>
      <c r="G3238" s="6"/>
      <c r="H3238" s="5" t="s">
        <v>120</v>
      </c>
      <c r="I3238" s="6">
        <f t="shared" si="200"/>
        <v>24.4</v>
      </c>
      <c r="J3238" s="5" t="str">
        <f>IF(H3238="否","不适用",IF(AND(ISNUMBER(E3238),ISNUMBER(F3238)),IF(I3238&gt;规则与名单!$B$2,"是","否"),"未判定"))</f>
        <v>不适用</v>
      </c>
      <c r="K3238" s="5" t="str">
        <f t="shared" si="201"/>
        <v>非测试日仪表</v>
      </c>
      <c r="L3238" s="6">
        <f t="shared" si="202"/>
        <v>63.8</v>
      </c>
      <c r="M3238" s="5">
        <f t="shared" si="203"/>
        <v>0</v>
      </c>
      <c r="N3238" s="5" t="s">
        <v>13056</v>
      </c>
      <c r="O3238" s="5" t="s">
        <v>13057</v>
      </c>
      <c r="P3238" s="5" t="s">
        <v>13058</v>
      </c>
    </row>
    <row r="3239" ht="19" customHeight="1" spans="1:16">
      <c r="A3239" s="5">
        <v>128</v>
      </c>
      <c r="B3239" s="5" t="s">
        <v>388</v>
      </c>
      <c r="C3239" s="5" t="s">
        <v>52</v>
      </c>
      <c r="D3239" s="8" t="s">
        <v>333</v>
      </c>
      <c r="E3239" s="6">
        <v>43.3</v>
      </c>
      <c r="F3239" s="6">
        <v>40.3</v>
      </c>
      <c r="G3239" s="6"/>
      <c r="H3239" s="5" t="s">
        <v>120</v>
      </c>
      <c r="I3239" s="6">
        <f t="shared" si="200"/>
        <v>3</v>
      </c>
      <c r="J3239" s="5" t="str">
        <f>IF(H3239="否","不适用",IF(AND(ISNUMBER(E3239),ISNUMBER(F3239)),IF(I3239&gt;规则与名单!$B$2,"是","否"),"未判定"))</f>
        <v>不适用</v>
      </c>
      <c r="K3239" s="5" t="str">
        <f t="shared" si="201"/>
        <v>非测试日仪表</v>
      </c>
      <c r="L3239" s="6">
        <f t="shared" si="202"/>
        <v>43.3</v>
      </c>
      <c r="M3239" s="5">
        <f t="shared" si="203"/>
        <v>0</v>
      </c>
      <c r="N3239" s="5" t="s">
        <v>13059</v>
      </c>
      <c r="O3239" s="5" t="s">
        <v>13060</v>
      </c>
      <c r="P3239" s="5" t="s">
        <v>13061</v>
      </c>
    </row>
    <row r="3240" ht="19" customHeight="1" spans="1:16">
      <c r="A3240" s="5">
        <v>128</v>
      </c>
      <c r="B3240" s="5" t="s">
        <v>388</v>
      </c>
      <c r="C3240" s="5" t="s">
        <v>52</v>
      </c>
      <c r="D3240" s="8" t="s">
        <v>175</v>
      </c>
      <c r="E3240" s="6">
        <v>42.5</v>
      </c>
      <c r="F3240" s="6">
        <v>38.5</v>
      </c>
      <c r="G3240" s="6"/>
      <c r="H3240" s="5" t="s">
        <v>120</v>
      </c>
      <c r="I3240" s="6">
        <f t="shared" si="200"/>
        <v>4</v>
      </c>
      <c r="J3240" s="5" t="str">
        <f>IF(H3240="否","不适用",IF(AND(ISNUMBER(E3240),ISNUMBER(F3240)),IF(I3240&gt;规则与名单!$B$2,"是","否"),"未判定"))</f>
        <v>不适用</v>
      </c>
      <c r="K3240" s="5" t="str">
        <f t="shared" si="201"/>
        <v>非测试日仪表</v>
      </c>
      <c r="L3240" s="6">
        <f t="shared" si="202"/>
        <v>42.5</v>
      </c>
      <c r="M3240" s="5">
        <f t="shared" si="203"/>
        <v>0</v>
      </c>
      <c r="N3240" s="5" t="s">
        <v>13062</v>
      </c>
      <c r="O3240" s="5" t="s">
        <v>13063</v>
      </c>
      <c r="P3240" s="5" t="s">
        <v>13064</v>
      </c>
    </row>
    <row r="3241" ht="19" customHeight="1" spans="1:16">
      <c r="A3241" s="5">
        <v>128</v>
      </c>
      <c r="B3241" s="5" t="s">
        <v>388</v>
      </c>
      <c r="C3241" s="5" t="s">
        <v>52</v>
      </c>
      <c r="D3241" s="8" t="s">
        <v>3402</v>
      </c>
      <c r="E3241" s="6">
        <v>43.3</v>
      </c>
      <c r="F3241" s="6">
        <v>40.9</v>
      </c>
      <c r="G3241" s="6"/>
      <c r="H3241" s="5" t="s">
        <v>120</v>
      </c>
      <c r="I3241" s="6">
        <f t="shared" si="200"/>
        <v>2.4</v>
      </c>
      <c r="J3241" s="5" t="str">
        <f>IF(H3241="否","不适用",IF(AND(ISNUMBER(E3241),ISNUMBER(F3241)),IF(I3241&gt;规则与名单!$B$2,"是","否"),"未判定"))</f>
        <v>不适用</v>
      </c>
      <c r="K3241" s="5" t="str">
        <f t="shared" si="201"/>
        <v>非测试日仪表</v>
      </c>
      <c r="L3241" s="6">
        <f t="shared" si="202"/>
        <v>43.3</v>
      </c>
      <c r="M3241" s="5">
        <f t="shared" si="203"/>
        <v>0</v>
      </c>
      <c r="N3241" s="5" t="s">
        <v>13065</v>
      </c>
      <c r="O3241" s="5" t="s">
        <v>13066</v>
      </c>
      <c r="P3241" s="5" t="s">
        <v>13067</v>
      </c>
    </row>
    <row r="3242" ht="19" customHeight="1" spans="1:16">
      <c r="A3242" s="5">
        <v>128</v>
      </c>
      <c r="B3242" s="5" t="s">
        <v>388</v>
      </c>
      <c r="C3242" s="5" t="s">
        <v>52</v>
      </c>
      <c r="D3242" s="8" t="s">
        <v>487</v>
      </c>
      <c r="E3242" s="6">
        <v>44.5</v>
      </c>
      <c r="F3242" s="6">
        <v>40.8</v>
      </c>
      <c r="G3242" s="6"/>
      <c r="H3242" s="5" t="s">
        <v>120</v>
      </c>
      <c r="I3242" s="6">
        <f t="shared" si="200"/>
        <v>3.7</v>
      </c>
      <c r="J3242" s="5" t="str">
        <f>IF(H3242="否","不适用",IF(AND(ISNUMBER(E3242),ISNUMBER(F3242)),IF(I3242&gt;规则与名单!$B$2,"是","否"),"未判定"))</f>
        <v>不适用</v>
      </c>
      <c r="K3242" s="5" t="str">
        <f t="shared" si="201"/>
        <v>非测试日仪表</v>
      </c>
      <c r="L3242" s="6">
        <f t="shared" si="202"/>
        <v>44.5</v>
      </c>
      <c r="M3242" s="5">
        <f t="shared" si="203"/>
        <v>0</v>
      </c>
      <c r="N3242" s="5" t="s">
        <v>13068</v>
      </c>
      <c r="O3242" s="5" t="s">
        <v>13069</v>
      </c>
      <c r="P3242" s="5" t="s">
        <v>13070</v>
      </c>
    </row>
    <row r="3243" ht="19" customHeight="1" spans="1:16">
      <c r="A3243" s="5">
        <v>128</v>
      </c>
      <c r="B3243" s="5" t="s">
        <v>388</v>
      </c>
      <c r="C3243" s="5" t="s">
        <v>52</v>
      </c>
      <c r="D3243" s="8" t="s">
        <v>121</v>
      </c>
      <c r="E3243" s="6">
        <v>47.5</v>
      </c>
      <c r="F3243" s="6">
        <v>44.5</v>
      </c>
      <c r="G3243" s="6"/>
      <c r="H3243" s="5" t="s">
        <v>120</v>
      </c>
      <c r="I3243" s="6">
        <f t="shared" si="200"/>
        <v>3</v>
      </c>
      <c r="J3243" s="5" t="str">
        <f>IF(H3243="否","不适用",IF(AND(ISNUMBER(E3243),ISNUMBER(F3243)),IF(I3243&gt;规则与名单!$B$2,"是","否"),"未判定"))</f>
        <v>不适用</v>
      </c>
      <c r="K3243" s="5" t="str">
        <f t="shared" si="201"/>
        <v>非测试日仪表</v>
      </c>
      <c r="L3243" s="6">
        <f t="shared" si="202"/>
        <v>47.5</v>
      </c>
      <c r="M3243" s="5">
        <f t="shared" si="203"/>
        <v>0</v>
      </c>
      <c r="N3243" s="5" t="s">
        <v>13071</v>
      </c>
      <c r="O3243" s="5" t="s">
        <v>13072</v>
      </c>
      <c r="P3243" s="5" t="s">
        <v>13073</v>
      </c>
    </row>
    <row r="3244" ht="19" customHeight="1" spans="1:16">
      <c r="A3244" s="5">
        <v>128</v>
      </c>
      <c r="B3244" s="5" t="s">
        <v>388</v>
      </c>
      <c r="C3244" s="5" t="s">
        <v>52</v>
      </c>
      <c r="D3244" s="8" t="s">
        <v>170</v>
      </c>
      <c r="E3244" s="6">
        <v>46.7</v>
      </c>
      <c r="F3244" s="6">
        <v>43.5</v>
      </c>
      <c r="G3244" s="6"/>
      <c r="H3244" s="5" t="s">
        <v>120</v>
      </c>
      <c r="I3244" s="6">
        <f t="shared" si="200"/>
        <v>3.2</v>
      </c>
      <c r="J3244" s="5" t="str">
        <f>IF(H3244="否","不适用",IF(AND(ISNUMBER(E3244),ISNUMBER(F3244)),IF(I3244&gt;规则与名单!$B$2,"是","否"),"未判定"))</f>
        <v>不适用</v>
      </c>
      <c r="K3244" s="5" t="str">
        <f t="shared" si="201"/>
        <v>非测试日仪表</v>
      </c>
      <c r="L3244" s="6">
        <f t="shared" si="202"/>
        <v>46.7</v>
      </c>
      <c r="M3244" s="5">
        <f t="shared" si="203"/>
        <v>0</v>
      </c>
      <c r="N3244" s="5" t="s">
        <v>13074</v>
      </c>
      <c r="O3244" s="5" t="s">
        <v>13075</v>
      </c>
      <c r="P3244" s="5" t="s">
        <v>13076</v>
      </c>
    </row>
    <row r="3245" ht="19" customHeight="1" spans="1:16">
      <c r="A3245" s="5">
        <v>128</v>
      </c>
      <c r="B3245" s="5" t="s">
        <v>388</v>
      </c>
      <c r="C3245" s="5" t="s">
        <v>52</v>
      </c>
      <c r="D3245" s="8" t="s">
        <v>644</v>
      </c>
      <c r="E3245" s="6">
        <v>56.2</v>
      </c>
      <c r="F3245" s="6">
        <v>53.7</v>
      </c>
      <c r="G3245" s="6"/>
      <c r="H3245" s="5" t="s">
        <v>120</v>
      </c>
      <c r="I3245" s="6">
        <f t="shared" si="200"/>
        <v>2.5</v>
      </c>
      <c r="J3245" s="5" t="str">
        <f>IF(H3245="否","不适用",IF(AND(ISNUMBER(E3245),ISNUMBER(F3245)),IF(I3245&gt;规则与名单!$B$2,"是","否"),"未判定"))</f>
        <v>不适用</v>
      </c>
      <c r="K3245" s="5" t="str">
        <f t="shared" si="201"/>
        <v>非测试日仪表</v>
      </c>
      <c r="L3245" s="6">
        <f t="shared" si="202"/>
        <v>56.2</v>
      </c>
      <c r="M3245" s="5">
        <f t="shared" si="203"/>
        <v>0</v>
      </c>
      <c r="N3245" s="5" t="s">
        <v>13077</v>
      </c>
      <c r="O3245" s="5" t="s">
        <v>13078</v>
      </c>
      <c r="P3245" s="5" t="s">
        <v>13079</v>
      </c>
    </row>
    <row r="3246" ht="19" customHeight="1" spans="1:16">
      <c r="A3246" s="5">
        <v>128</v>
      </c>
      <c r="B3246" s="5" t="s">
        <v>388</v>
      </c>
      <c r="C3246" s="5" t="s">
        <v>52</v>
      </c>
      <c r="D3246" s="8" t="s">
        <v>3418</v>
      </c>
      <c r="E3246" s="6">
        <v>0</v>
      </c>
      <c r="F3246" s="6">
        <v>0</v>
      </c>
      <c r="G3246" s="6"/>
      <c r="H3246" s="5" t="s">
        <v>120</v>
      </c>
      <c r="I3246" s="6">
        <f t="shared" si="200"/>
        <v>0</v>
      </c>
      <c r="J3246" s="5" t="str">
        <f>IF(H3246="否","不适用",IF(AND(ISNUMBER(E3246),ISNUMBER(F3246)),IF(I3246&gt;规则与名单!$B$2,"是","否"),"未判定"))</f>
        <v>不适用</v>
      </c>
      <c r="K3246" s="5" t="str">
        <f t="shared" si="201"/>
        <v>非测试日仪表</v>
      </c>
      <c r="L3246" s="6">
        <f t="shared" si="202"/>
        <v>0</v>
      </c>
      <c r="M3246" s="5">
        <f t="shared" si="203"/>
        <v>0</v>
      </c>
      <c r="N3246" s="5" t="s">
        <v>13080</v>
      </c>
      <c r="O3246" s="5" t="s">
        <v>13081</v>
      </c>
      <c r="P3246" s="5" t="s">
        <v>13082</v>
      </c>
    </row>
    <row r="3247" ht="19" customHeight="1" spans="1:16">
      <c r="A3247" s="5">
        <v>128</v>
      </c>
      <c r="B3247" s="5" t="s">
        <v>388</v>
      </c>
      <c r="C3247" s="5" t="s">
        <v>52</v>
      </c>
      <c r="D3247" s="8" t="s">
        <v>3422</v>
      </c>
      <c r="E3247" s="6">
        <v>43</v>
      </c>
      <c r="F3247" s="6">
        <v>40.6</v>
      </c>
      <c r="G3247" s="6"/>
      <c r="H3247" s="5" t="s">
        <v>120</v>
      </c>
      <c r="I3247" s="6">
        <f t="shared" si="200"/>
        <v>2.4</v>
      </c>
      <c r="J3247" s="5" t="str">
        <f>IF(H3247="否","不适用",IF(AND(ISNUMBER(E3247),ISNUMBER(F3247)),IF(I3247&gt;规则与名单!$B$2,"是","否"),"未判定"))</f>
        <v>不适用</v>
      </c>
      <c r="K3247" s="5" t="str">
        <f t="shared" si="201"/>
        <v>非测试日仪表</v>
      </c>
      <c r="L3247" s="6">
        <f t="shared" si="202"/>
        <v>43</v>
      </c>
      <c r="M3247" s="5">
        <f t="shared" si="203"/>
        <v>0</v>
      </c>
      <c r="N3247" s="5" t="s">
        <v>13083</v>
      </c>
      <c r="O3247" s="5" t="s">
        <v>13084</v>
      </c>
      <c r="P3247" s="5" t="s">
        <v>13085</v>
      </c>
    </row>
    <row r="3248" ht="19" customHeight="1" spans="1:16">
      <c r="A3248" s="5">
        <v>128</v>
      </c>
      <c r="B3248" s="5" t="s">
        <v>388</v>
      </c>
      <c r="C3248" s="5" t="s">
        <v>52</v>
      </c>
      <c r="D3248" s="8" t="s">
        <v>336</v>
      </c>
      <c r="E3248" s="6">
        <v>44.2</v>
      </c>
      <c r="F3248" s="6">
        <v>42.5</v>
      </c>
      <c r="G3248" s="6"/>
      <c r="H3248" s="5" t="s">
        <v>120</v>
      </c>
      <c r="I3248" s="6">
        <f t="shared" si="200"/>
        <v>1.7</v>
      </c>
      <c r="J3248" s="5" t="str">
        <f>IF(H3248="否","不适用",IF(AND(ISNUMBER(E3248),ISNUMBER(F3248)),IF(I3248&gt;规则与名单!$B$2,"是","否"),"未判定"))</f>
        <v>不适用</v>
      </c>
      <c r="K3248" s="5" t="str">
        <f t="shared" si="201"/>
        <v>非测试日仪表</v>
      </c>
      <c r="L3248" s="6">
        <f t="shared" si="202"/>
        <v>44.2</v>
      </c>
      <c r="M3248" s="5">
        <f t="shared" si="203"/>
        <v>0</v>
      </c>
      <c r="N3248" s="5" t="s">
        <v>13086</v>
      </c>
      <c r="O3248" s="5" t="s">
        <v>13087</v>
      </c>
      <c r="P3248" s="5" t="s">
        <v>13088</v>
      </c>
    </row>
    <row r="3249" ht="19" customHeight="1" spans="1:16">
      <c r="A3249" s="5">
        <v>128</v>
      </c>
      <c r="B3249" s="5" t="s">
        <v>388</v>
      </c>
      <c r="C3249" s="5" t="s">
        <v>52</v>
      </c>
      <c r="D3249" s="8" t="s">
        <v>653</v>
      </c>
      <c r="E3249" s="6">
        <v>40.1</v>
      </c>
      <c r="F3249" s="6">
        <v>36.3</v>
      </c>
      <c r="G3249" s="6"/>
      <c r="H3249" s="5" t="s">
        <v>120</v>
      </c>
      <c r="I3249" s="6">
        <f t="shared" si="200"/>
        <v>3.8</v>
      </c>
      <c r="J3249" s="5" t="str">
        <f>IF(H3249="否","不适用",IF(AND(ISNUMBER(E3249),ISNUMBER(F3249)),IF(I3249&gt;规则与名单!$B$2,"是","否"),"未判定"))</f>
        <v>不适用</v>
      </c>
      <c r="K3249" s="5" t="str">
        <f t="shared" si="201"/>
        <v>非测试日仪表</v>
      </c>
      <c r="L3249" s="6">
        <f t="shared" si="202"/>
        <v>40.1</v>
      </c>
      <c r="M3249" s="5">
        <f t="shared" si="203"/>
        <v>0</v>
      </c>
      <c r="N3249" s="5" t="s">
        <v>13089</v>
      </c>
      <c r="O3249" s="5" t="s">
        <v>13090</v>
      </c>
      <c r="P3249" s="5" t="s">
        <v>13091</v>
      </c>
    </row>
    <row r="3250" ht="19" customHeight="1" spans="1:16">
      <c r="A3250" s="5">
        <v>128</v>
      </c>
      <c r="B3250" s="5" t="s">
        <v>388</v>
      </c>
      <c r="C3250" s="5" t="s">
        <v>52</v>
      </c>
      <c r="D3250" s="8" t="s">
        <v>140</v>
      </c>
      <c r="E3250" s="6">
        <v>57.5</v>
      </c>
      <c r="F3250" s="6">
        <v>53.3</v>
      </c>
      <c r="G3250" s="6"/>
      <c r="H3250" s="5" t="s">
        <v>120</v>
      </c>
      <c r="I3250" s="6">
        <f t="shared" si="200"/>
        <v>4.2</v>
      </c>
      <c r="J3250" s="5" t="str">
        <f>IF(H3250="否","不适用",IF(AND(ISNUMBER(E3250),ISNUMBER(F3250)),IF(I3250&gt;规则与名单!$B$2,"是","否"),"未判定"))</f>
        <v>不适用</v>
      </c>
      <c r="K3250" s="5" t="str">
        <f t="shared" si="201"/>
        <v>非测试日仪表</v>
      </c>
      <c r="L3250" s="6">
        <f t="shared" si="202"/>
        <v>57.5</v>
      </c>
      <c r="M3250" s="5">
        <f t="shared" si="203"/>
        <v>0</v>
      </c>
      <c r="N3250" s="5" t="s">
        <v>13092</v>
      </c>
      <c r="O3250" s="5" t="s">
        <v>13093</v>
      </c>
      <c r="P3250" s="5" t="s">
        <v>13094</v>
      </c>
    </row>
    <row r="3251" ht="19" customHeight="1" spans="1:16">
      <c r="A3251" s="5">
        <v>128</v>
      </c>
      <c r="B3251" s="5" t="s">
        <v>388</v>
      </c>
      <c r="C3251" s="5" t="s">
        <v>52</v>
      </c>
      <c r="D3251" s="8" t="s">
        <v>115</v>
      </c>
      <c r="E3251" s="6">
        <v>47.7</v>
      </c>
      <c r="F3251" s="6">
        <v>43.8</v>
      </c>
      <c r="G3251" s="6"/>
      <c r="H3251" s="5" t="s">
        <v>120</v>
      </c>
      <c r="I3251" s="6">
        <f t="shared" si="200"/>
        <v>3.90000000000001</v>
      </c>
      <c r="J3251" s="5" t="str">
        <f>IF(H3251="否","不适用",IF(AND(ISNUMBER(E3251),ISNUMBER(F3251)),IF(I3251&gt;规则与名单!$B$2,"是","否"),"未判定"))</f>
        <v>不适用</v>
      </c>
      <c r="K3251" s="5" t="str">
        <f t="shared" si="201"/>
        <v>非测试日仪表</v>
      </c>
      <c r="L3251" s="6">
        <f t="shared" si="202"/>
        <v>47.7</v>
      </c>
      <c r="M3251" s="5">
        <f t="shared" si="203"/>
        <v>0</v>
      </c>
      <c r="N3251" s="5" t="s">
        <v>13095</v>
      </c>
      <c r="O3251" s="5" t="s">
        <v>13096</v>
      </c>
      <c r="P3251" s="5" t="s">
        <v>13097</v>
      </c>
    </row>
    <row r="3252" ht="19" customHeight="1" spans="1:16">
      <c r="A3252" s="5">
        <v>129</v>
      </c>
      <c r="B3252" s="5" t="s">
        <v>389</v>
      </c>
      <c r="C3252" s="5" t="s">
        <v>52</v>
      </c>
      <c r="D3252" s="8" t="s">
        <v>114</v>
      </c>
      <c r="E3252" s="6">
        <v>0</v>
      </c>
      <c r="F3252" s="6">
        <v>0</v>
      </c>
      <c r="G3252" s="6"/>
      <c r="H3252" s="5" t="s">
        <v>120</v>
      </c>
      <c r="I3252" s="6">
        <f t="shared" si="200"/>
        <v>0</v>
      </c>
      <c r="J3252" s="5" t="str">
        <f>IF(H3252="否","不适用",IF(AND(ISNUMBER(E3252),ISNUMBER(F3252)),IF(I3252&gt;规则与名单!$B$2,"是","否"),"未判定"))</f>
        <v>不适用</v>
      </c>
      <c r="K3252" s="5" t="str">
        <f t="shared" si="201"/>
        <v>非测试日仪表</v>
      </c>
      <c r="L3252" s="6">
        <f t="shared" si="202"/>
        <v>0</v>
      </c>
      <c r="M3252" s="5">
        <f t="shared" si="203"/>
        <v>0</v>
      </c>
      <c r="N3252" s="5" t="s">
        <v>13098</v>
      </c>
      <c r="O3252" s="5" t="s">
        <v>13099</v>
      </c>
      <c r="P3252" s="5" t="s">
        <v>13100</v>
      </c>
    </row>
    <row r="3253" ht="19" customHeight="1" spans="1:16">
      <c r="A3253" s="5">
        <v>129</v>
      </c>
      <c r="B3253" s="5" t="s">
        <v>389</v>
      </c>
      <c r="C3253" s="5" t="s">
        <v>52</v>
      </c>
      <c r="D3253" s="8" t="s">
        <v>605</v>
      </c>
      <c r="E3253" s="6"/>
      <c r="F3253" s="6">
        <v>0</v>
      </c>
      <c r="G3253" s="6"/>
      <c r="H3253" s="5" t="s">
        <v>120</v>
      </c>
      <c r="I3253" s="6" t="str">
        <f t="shared" si="200"/>
        <v/>
      </c>
      <c r="J3253" s="5" t="str">
        <f>IF(H3253="否","不适用",IF(AND(ISNUMBER(E3253),ISNUMBER(F3253)),IF(I3253&gt;规则与名单!$B$2,"是","否"),"未判定"))</f>
        <v>不适用</v>
      </c>
      <c r="K3253" s="5" t="str">
        <f t="shared" si="201"/>
        <v>缺失</v>
      </c>
      <c r="L3253" s="6" t="str">
        <f t="shared" si="202"/>
        <v/>
      </c>
      <c r="M3253" s="5">
        <f t="shared" si="203"/>
        <v>1</v>
      </c>
      <c r="N3253" s="5" t="s">
        <v>13101</v>
      </c>
      <c r="O3253" s="5" t="s">
        <v>13102</v>
      </c>
      <c r="P3253" s="5" t="s">
        <v>13103</v>
      </c>
    </row>
    <row r="3254" ht="19" customHeight="1" spans="1:16">
      <c r="A3254" s="5">
        <v>129</v>
      </c>
      <c r="B3254" s="5" t="s">
        <v>389</v>
      </c>
      <c r="C3254" s="5" t="s">
        <v>52</v>
      </c>
      <c r="D3254" s="8" t="s">
        <v>186</v>
      </c>
      <c r="E3254" s="6"/>
      <c r="F3254" s="6">
        <v>0</v>
      </c>
      <c r="G3254" s="6"/>
      <c r="H3254" s="5" t="s">
        <v>120</v>
      </c>
      <c r="I3254" s="6" t="str">
        <f t="shared" si="200"/>
        <v/>
      </c>
      <c r="J3254" s="5" t="str">
        <f>IF(H3254="否","不适用",IF(AND(ISNUMBER(E3254),ISNUMBER(F3254)),IF(I3254&gt;规则与名单!$B$2,"是","否"),"未判定"))</f>
        <v>不适用</v>
      </c>
      <c r="K3254" s="5" t="str">
        <f t="shared" si="201"/>
        <v>缺失</v>
      </c>
      <c r="L3254" s="6" t="str">
        <f t="shared" si="202"/>
        <v/>
      </c>
      <c r="M3254" s="5">
        <f t="shared" si="203"/>
        <v>1</v>
      </c>
      <c r="N3254" s="5" t="s">
        <v>13104</v>
      </c>
      <c r="O3254" s="5" t="s">
        <v>13105</v>
      </c>
      <c r="P3254" s="5" t="s">
        <v>13106</v>
      </c>
    </row>
    <row r="3255" ht="19" customHeight="1" spans="1:16">
      <c r="A3255" s="5">
        <v>129</v>
      </c>
      <c r="B3255" s="5" t="s">
        <v>389</v>
      </c>
      <c r="C3255" s="5" t="s">
        <v>52</v>
      </c>
      <c r="D3255" s="8" t="s">
        <v>165</v>
      </c>
      <c r="E3255" s="6"/>
      <c r="F3255" s="6">
        <v>0</v>
      </c>
      <c r="G3255" s="6"/>
      <c r="H3255" s="5" t="s">
        <v>120</v>
      </c>
      <c r="I3255" s="6" t="str">
        <f t="shared" si="200"/>
        <v/>
      </c>
      <c r="J3255" s="5" t="str">
        <f>IF(H3255="否","不适用",IF(AND(ISNUMBER(E3255),ISNUMBER(F3255)),IF(I3255&gt;规则与名单!$B$2,"是","否"),"未判定"))</f>
        <v>不适用</v>
      </c>
      <c r="K3255" s="5" t="str">
        <f t="shared" si="201"/>
        <v>缺失</v>
      </c>
      <c r="L3255" s="6" t="str">
        <f t="shared" si="202"/>
        <v/>
      </c>
      <c r="M3255" s="5">
        <f t="shared" si="203"/>
        <v>1</v>
      </c>
      <c r="N3255" s="5" t="s">
        <v>13107</v>
      </c>
      <c r="O3255" s="5" t="s">
        <v>13108</v>
      </c>
      <c r="P3255" s="5" t="s">
        <v>13109</v>
      </c>
    </row>
    <row r="3256" ht="19" customHeight="1" spans="1:16">
      <c r="A3256" s="5">
        <v>129</v>
      </c>
      <c r="B3256" s="5" t="s">
        <v>389</v>
      </c>
      <c r="C3256" s="5" t="s">
        <v>52</v>
      </c>
      <c r="D3256" s="8" t="s">
        <v>151</v>
      </c>
      <c r="E3256" s="6"/>
      <c r="F3256" s="6">
        <v>0</v>
      </c>
      <c r="G3256" s="6"/>
      <c r="H3256" s="5" t="s">
        <v>120</v>
      </c>
      <c r="I3256" s="6" t="str">
        <f t="shared" si="200"/>
        <v/>
      </c>
      <c r="J3256" s="5" t="str">
        <f>IF(H3256="否","不适用",IF(AND(ISNUMBER(E3256),ISNUMBER(F3256)),IF(I3256&gt;规则与名单!$B$2,"是","否"),"未判定"))</f>
        <v>不适用</v>
      </c>
      <c r="K3256" s="5" t="str">
        <f t="shared" si="201"/>
        <v>缺失</v>
      </c>
      <c r="L3256" s="6" t="str">
        <f t="shared" si="202"/>
        <v/>
      </c>
      <c r="M3256" s="5">
        <f t="shared" si="203"/>
        <v>1</v>
      </c>
      <c r="N3256" s="5" t="s">
        <v>13110</v>
      </c>
      <c r="O3256" s="5" t="s">
        <v>13111</v>
      </c>
      <c r="P3256" s="5" t="s">
        <v>13112</v>
      </c>
    </row>
    <row r="3257" ht="19" customHeight="1" spans="1:16">
      <c r="A3257" s="5">
        <v>129</v>
      </c>
      <c r="B3257" s="5" t="s">
        <v>389</v>
      </c>
      <c r="C3257" s="5" t="s">
        <v>52</v>
      </c>
      <c r="D3257" s="8" t="s">
        <v>3358</v>
      </c>
      <c r="E3257" s="6"/>
      <c r="F3257" s="6">
        <v>0</v>
      </c>
      <c r="G3257" s="6"/>
      <c r="H3257" s="5" t="s">
        <v>120</v>
      </c>
      <c r="I3257" s="6" t="str">
        <f t="shared" si="200"/>
        <v/>
      </c>
      <c r="J3257" s="5" t="str">
        <f>IF(H3257="否","不适用",IF(AND(ISNUMBER(E3257),ISNUMBER(F3257)),IF(I3257&gt;规则与名单!$B$2,"是","否"),"未判定"))</f>
        <v>不适用</v>
      </c>
      <c r="K3257" s="5" t="str">
        <f t="shared" si="201"/>
        <v>缺失</v>
      </c>
      <c r="L3257" s="6" t="str">
        <f t="shared" si="202"/>
        <v/>
      </c>
      <c r="M3257" s="5">
        <f t="shared" si="203"/>
        <v>1</v>
      </c>
      <c r="N3257" s="5" t="s">
        <v>13113</v>
      </c>
      <c r="O3257" s="5" t="s">
        <v>13114</v>
      </c>
      <c r="P3257" s="5" t="s">
        <v>13115</v>
      </c>
    </row>
    <row r="3258" ht="19" customHeight="1" spans="1:16">
      <c r="A3258" s="5">
        <v>129</v>
      </c>
      <c r="B3258" s="5" t="s">
        <v>389</v>
      </c>
      <c r="C3258" s="5" t="s">
        <v>52</v>
      </c>
      <c r="D3258" s="8" t="s">
        <v>272</v>
      </c>
      <c r="E3258" s="6"/>
      <c r="F3258" s="6">
        <v>0</v>
      </c>
      <c r="G3258" s="6"/>
      <c r="H3258" s="5" t="s">
        <v>120</v>
      </c>
      <c r="I3258" s="6" t="str">
        <f t="shared" si="200"/>
        <v/>
      </c>
      <c r="J3258" s="5" t="str">
        <f>IF(H3258="否","不适用",IF(AND(ISNUMBER(E3258),ISNUMBER(F3258)),IF(I3258&gt;规则与名单!$B$2,"是","否"),"未判定"))</f>
        <v>不适用</v>
      </c>
      <c r="K3258" s="5" t="str">
        <f t="shared" si="201"/>
        <v>缺失</v>
      </c>
      <c r="L3258" s="6" t="str">
        <f t="shared" si="202"/>
        <v/>
      </c>
      <c r="M3258" s="5">
        <f t="shared" si="203"/>
        <v>1</v>
      </c>
      <c r="N3258" s="5" t="s">
        <v>13116</v>
      </c>
      <c r="O3258" s="5" t="s">
        <v>13117</v>
      </c>
      <c r="P3258" s="5" t="s">
        <v>13118</v>
      </c>
    </row>
    <row r="3259" ht="19" customHeight="1" spans="1:16">
      <c r="A3259" s="5">
        <v>129</v>
      </c>
      <c r="B3259" s="5" t="s">
        <v>389</v>
      </c>
      <c r="C3259" s="5" t="s">
        <v>52</v>
      </c>
      <c r="D3259" s="8" t="s">
        <v>506</v>
      </c>
      <c r="E3259" s="6"/>
      <c r="F3259" s="6">
        <v>0</v>
      </c>
      <c r="G3259" s="6"/>
      <c r="H3259" s="5" t="s">
        <v>120</v>
      </c>
      <c r="I3259" s="6" t="str">
        <f t="shared" si="200"/>
        <v/>
      </c>
      <c r="J3259" s="5" t="str">
        <f>IF(H3259="否","不适用",IF(AND(ISNUMBER(E3259),ISNUMBER(F3259)),IF(I3259&gt;规则与名单!$B$2,"是","否"),"未判定"))</f>
        <v>不适用</v>
      </c>
      <c r="K3259" s="5" t="str">
        <f t="shared" si="201"/>
        <v>缺失</v>
      </c>
      <c r="L3259" s="6" t="str">
        <f t="shared" si="202"/>
        <v/>
      </c>
      <c r="M3259" s="5">
        <f t="shared" si="203"/>
        <v>1</v>
      </c>
      <c r="N3259" s="5" t="s">
        <v>13119</v>
      </c>
      <c r="O3259" s="5" t="s">
        <v>13120</v>
      </c>
      <c r="P3259" s="5" t="s">
        <v>13121</v>
      </c>
    </row>
    <row r="3260" ht="19" customHeight="1" spans="1:16">
      <c r="A3260" s="5">
        <v>129</v>
      </c>
      <c r="B3260" s="5" t="s">
        <v>389</v>
      </c>
      <c r="C3260" s="5" t="s">
        <v>52</v>
      </c>
      <c r="D3260" s="8" t="s">
        <v>673</v>
      </c>
      <c r="E3260" s="6"/>
      <c r="F3260" s="6">
        <v>0</v>
      </c>
      <c r="G3260" s="6"/>
      <c r="H3260" s="5" t="s">
        <v>120</v>
      </c>
      <c r="I3260" s="6" t="str">
        <f t="shared" si="200"/>
        <v/>
      </c>
      <c r="J3260" s="5" t="str">
        <f>IF(H3260="否","不适用",IF(AND(ISNUMBER(E3260),ISNUMBER(F3260)),IF(I3260&gt;规则与名单!$B$2,"是","否"),"未判定"))</f>
        <v>不适用</v>
      </c>
      <c r="K3260" s="5" t="str">
        <f t="shared" si="201"/>
        <v>缺失</v>
      </c>
      <c r="L3260" s="6" t="str">
        <f t="shared" si="202"/>
        <v/>
      </c>
      <c r="M3260" s="5">
        <f t="shared" si="203"/>
        <v>1</v>
      </c>
      <c r="N3260" s="5" t="s">
        <v>13122</v>
      </c>
      <c r="O3260" s="5" t="s">
        <v>13123</v>
      </c>
      <c r="P3260" s="5" t="s">
        <v>13124</v>
      </c>
    </row>
    <row r="3261" ht="19" customHeight="1" spans="1:16">
      <c r="A3261" s="5">
        <v>129</v>
      </c>
      <c r="B3261" s="5" t="s">
        <v>389</v>
      </c>
      <c r="C3261" s="5" t="s">
        <v>52</v>
      </c>
      <c r="D3261" s="8" t="s">
        <v>183</v>
      </c>
      <c r="E3261" s="6"/>
      <c r="F3261" s="6">
        <v>0</v>
      </c>
      <c r="G3261" s="6"/>
      <c r="H3261" s="5" t="s">
        <v>120</v>
      </c>
      <c r="I3261" s="6" t="str">
        <f t="shared" si="200"/>
        <v/>
      </c>
      <c r="J3261" s="5" t="str">
        <f>IF(H3261="否","不适用",IF(AND(ISNUMBER(E3261),ISNUMBER(F3261)),IF(I3261&gt;规则与名单!$B$2,"是","否"),"未判定"))</f>
        <v>不适用</v>
      </c>
      <c r="K3261" s="5" t="str">
        <f t="shared" si="201"/>
        <v>缺失</v>
      </c>
      <c r="L3261" s="6" t="str">
        <f t="shared" si="202"/>
        <v/>
      </c>
      <c r="M3261" s="5">
        <f t="shared" si="203"/>
        <v>1</v>
      </c>
      <c r="N3261" s="5" t="s">
        <v>13125</v>
      </c>
      <c r="O3261" s="5" t="s">
        <v>13126</v>
      </c>
      <c r="P3261" s="5" t="s">
        <v>13127</v>
      </c>
    </row>
    <row r="3262" ht="19" customHeight="1" spans="1:16">
      <c r="A3262" s="5">
        <v>129</v>
      </c>
      <c r="B3262" s="5" t="s">
        <v>389</v>
      </c>
      <c r="C3262" s="5" t="s">
        <v>52</v>
      </c>
      <c r="D3262" s="8" t="s">
        <v>431</v>
      </c>
      <c r="E3262" s="6"/>
      <c r="F3262" s="6">
        <v>0</v>
      </c>
      <c r="G3262" s="6"/>
      <c r="H3262" s="5" t="s">
        <v>120</v>
      </c>
      <c r="I3262" s="6" t="str">
        <f t="shared" si="200"/>
        <v/>
      </c>
      <c r="J3262" s="5" t="str">
        <f>IF(H3262="否","不适用",IF(AND(ISNUMBER(E3262),ISNUMBER(F3262)),IF(I3262&gt;规则与名单!$B$2,"是","否"),"未判定"))</f>
        <v>不适用</v>
      </c>
      <c r="K3262" s="5" t="str">
        <f t="shared" si="201"/>
        <v>缺失</v>
      </c>
      <c r="L3262" s="6" t="str">
        <f t="shared" si="202"/>
        <v/>
      </c>
      <c r="M3262" s="5">
        <f t="shared" si="203"/>
        <v>1</v>
      </c>
      <c r="N3262" s="5" t="s">
        <v>13128</v>
      </c>
      <c r="O3262" s="5" t="s">
        <v>13129</v>
      </c>
      <c r="P3262" s="5" t="s">
        <v>13130</v>
      </c>
    </row>
    <row r="3263" ht="19" customHeight="1" spans="1:16">
      <c r="A3263" s="5">
        <v>129</v>
      </c>
      <c r="B3263" s="5" t="s">
        <v>389</v>
      </c>
      <c r="C3263" s="5" t="s">
        <v>52</v>
      </c>
      <c r="D3263" s="8" t="s">
        <v>3377</v>
      </c>
      <c r="E3263" s="6"/>
      <c r="F3263" s="6">
        <v>0</v>
      </c>
      <c r="G3263" s="6"/>
      <c r="H3263" s="5" t="s">
        <v>120</v>
      </c>
      <c r="I3263" s="6" t="str">
        <f t="shared" si="200"/>
        <v/>
      </c>
      <c r="J3263" s="5" t="str">
        <f>IF(H3263="否","不适用",IF(AND(ISNUMBER(E3263),ISNUMBER(F3263)),IF(I3263&gt;规则与名单!$B$2,"是","否"),"未判定"))</f>
        <v>不适用</v>
      </c>
      <c r="K3263" s="5" t="str">
        <f t="shared" si="201"/>
        <v>缺失</v>
      </c>
      <c r="L3263" s="6" t="str">
        <f t="shared" si="202"/>
        <v/>
      </c>
      <c r="M3263" s="5">
        <f t="shared" si="203"/>
        <v>1</v>
      </c>
      <c r="N3263" s="5" t="s">
        <v>13131</v>
      </c>
      <c r="O3263" s="5" t="s">
        <v>13132</v>
      </c>
      <c r="P3263" s="5" t="s">
        <v>13133</v>
      </c>
    </row>
    <row r="3264" ht="19" customHeight="1" spans="1:16">
      <c r="A3264" s="5">
        <v>129</v>
      </c>
      <c r="B3264" s="5" t="s">
        <v>389</v>
      </c>
      <c r="C3264" s="5" t="s">
        <v>52</v>
      </c>
      <c r="D3264" s="8" t="s">
        <v>407</v>
      </c>
      <c r="E3264" s="6"/>
      <c r="F3264" s="6">
        <v>0</v>
      </c>
      <c r="G3264" s="6"/>
      <c r="H3264" s="5" t="s">
        <v>120</v>
      </c>
      <c r="I3264" s="6" t="str">
        <f t="shared" si="200"/>
        <v/>
      </c>
      <c r="J3264" s="5" t="str">
        <f>IF(H3264="否","不适用",IF(AND(ISNUMBER(E3264),ISNUMBER(F3264)),IF(I3264&gt;规则与名单!$B$2,"是","否"),"未判定"))</f>
        <v>不适用</v>
      </c>
      <c r="K3264" s="5" t="str">
        <f t="shared" si="201"/>
        <v>缺失</v>
      </c>
      <c r="L3264" s="6" t="str">
        <f t="shared" si="202"/>
        <v/>
      </c>
      <c r="M3264" s="5">
        <f t="shared" si="203"/>
        <v>1</v>
      </c>
      <c r="N3264" s="5" t="s">
        <v>13134</v>
      </c>
      <c r="O3264" s="5" t="s">
        <v>13135</v>
      </c>
      <c r="P3264" s="5" t="s">
        <v>13136</v>
      </c>
    </row>
    <row r="3265" ht="19" customHeight="1" spans="1:16">
      <c r="A3265" s="5">
        <v>129</v>
      </c>
      <c r="B3265" s="5" t="s">
        <v>389</v>
      </c>
      <c r="C3265" s="5" t="s">
        <v>52</v>
      </c>
      <c r="D3265" s="8" t="s">
        <v>411</v>
      </c>
      <c r="E3265" s="6"/>
      <c r="F3265" s="6">
        <v>0</v>
      </c>
      <c r="G3265" s="6"/>
      <c r="H3265" s="5" t="s">
        <v>120</v>
      </c>
      <c r="I3265" s="6" t="str">
        <f t="shared" si="200"/>
        <v/>
      </c>
      <c r="J3265" s="5" t="str">
        <f>IF(H3265="否","不适用",IF(AND(ISNUMBER(E3265),ISNUMBER(F3265)),IF(I3265&gt;规则与名单!$B$2,"是","否"),"未判定"))</f>
        <v>不适用</v>
      </c>
      <c r="K3265" s="5" t="str">
        <f t="shared" si="201"/>
        <v>缺失</v>
      </c>
      <c r="L3265" s="6" t="str">
        <f t="shared" si="202"/>
        <v/>
      </c>
      <c r="M3265" s="5">
        <f t="shared" si="203"/>
        <v>1</v>
      </c>
      <c r="N3265" s="5" t="s">
        <v>13137</v>
      </c>
      <c r="O3265" s="5" t="s">
        <v>13138</v>
      </c>
      <c r="P3265" s="5" t="s">
        <v>13139</v>
      </c>
    </row>
    <row r="3266" ht="19" customHeight="1" spans="1:16">
      <c r="A3266" s="5">
        <v>129</v>
      </c>
      <c r="B3266" s="5" t="s">
        <v>389</v>
      </c>
      <c r="C3266" s="5" t="s">
        <v>52</v>
      </c>
      <c r="D3266" s="8" t="s">
        <v>251</v>
      </c>
      <c r="E3266" s="6"/>
      <c r="F3266" s="6">
        <v>0</v>
      </c>
      <c r="G3266" s="6"/>
      <c r="H3266" s="5" t="s">
        <v>120</v>
      </c>
      <c r="I3266" s="6" t="str">
        <f t="shared" ref="I3266:I3329" si="204">IF(AND(ISNUMBER(E3266),ISNUMBER(F3266)),E3266-F3266,"")</f>
        <v/>
      </c>
      <c r="J3266" s="5" t="str">
        <f>IF(H3266="否","不适用",IF(AND(ISNUMBER(E3266),ISNUMBER(F3266)),IF(I3266&gt;规则与名单!$B$2,"是","否"),"未判定"))</f>
        <v>不适用</v>
      </c>
      <c r="K3266" s="5" t="str">
        <f t="shared" ref="K3266:K3329" si="205">IF(J3266="是",IF(ISNUMBER(F3266),"测试日GPS","缺失"),IF(ISNUMBER(G3266),"非测试日纯氢",IF(AND(H3266="是",J3266="未判定"),IF(ISNUMBER(F3266),"测试名单无纯氢GPS","缺失"),IF(ISNUMBER(E3266),"非测试日仪表","缺失"))))</f>
        <v>缺失</v>
      </c>
      <c r="L3266" s="6" t="str">
        <f t="shared" ref="L3266:L3329" si="206">IF(K3266="缺失","",IF(K3266="非测试日纯氢",G3266,IF(K3266="非测试日仪表",E3266,F3266)))</f>
        <v/>
      </c>
      <c r="M3266" s="5">
        <f t="shared" ref="M3266:M3329" si="207">IF(K3266="缺失",1,0)</f>
        <v>1</v>
      </c>
      <c r="N3266" s="5" t="s">
        <v>13140</v>
      </c>
      <c r="O3266" s="5" t="s">
        <v>13141</v>
      </c>
      <c r="P3266" s="5" t="s">
        <v>13142</v>
      </c>
    </row>
    <row r="3267" ht="19" customHeight="1" spans="1:16">
      <c r="A3267" s="5">
        <v>129</v>
      </c>
      <c r="B3267" s="5" t="s">
        <v>389</v>
      </c>
      <c r="C3267" s="5" t="s">
        <v>52</v>
      </c>
      <c r="D3267" s="8" t="s">
        <v>472</v>
      </c>
      <c r="E3267" s="6"/>
      <c r="F3267" s="6">
        <v>0</v>
      </c>
      <c r="G3267" s="6"/>
      <c r="H3267" s="5" t="s">
        <v>120</v>
      </c>
      <c r="I3267" s="6" t="str">
        <f t="shared" si="204"/>
        <v/>
      </c>
      <c r="J3267" s="5" t="str">
        <f>IF(H3267="否","不适用",IF(AND(ISNUMBER(E3267),ISNUMBER(F3267)),IF(I3267&gt;规则与名单!$B$2,"是","否"),"未判定"))</f>
        <v>不适用</v>
      </c>
      <c r="K3267" s="5" t="str">
        <f t="shared" si="205"/>
        <v>缺失</v>
      </c>
      <c r="L3267" s="6" t="str">
        <f t="shared" si="206"/>
        <v/>
      </c>
      <c r="M3267" s="5">
        <f t="shared" si="207"/>
        <v>1</v>
      </c>
      <c r="N3267" s="5" t="s">
        <v>13143</v>
      </c>
      <c r="O3267" s="5" t="s">
        <v>13144</v>
      </c>
      <c r="P3267" s="5" t="s">
        <v>13145</v>
      </c>
    </row>
    <row r="3268" ht="19" customHeight="1" spans="1:16">
      <c r="A3268" s="5">
        <v>129</v>
      </c>
      <c r="B3268" s="5" t="s">
        <v>389</v>
      </c>
      <c r="C3268" s="5" t="s">
        <v>52</v>
      </c>
      <c r="D3268" s="8" t="s">
        <v>466</v>
      </c>
      <c r="E3268" s="6"/>
      <c r="F3268" s="6">
        <v>0</v>
      </c>
      <c r="G3268" s="6"/>
      <c r="H3268" s="5" t="s">
        <v>120</v>
      </c>
      <c r="I3268" s="6" t="str">
        <f t="shared" si="204"/>
        <v/>
      </c>
      <c r="J3268" s="5" t="str">
        <f>IF(H3268="否","不适用",IF(AND(ISNUMBER(E3268),ISNUMBER(F3268)),IF(I3268&gt;规则与名单!$B$2,"是","否"),"未判定"))</f>
        <v>不适用</v>
      </c>
      <c r="K3268" s="5" t="str">
        <f t="shared" si="205"/>
        <v>缺失</v>
      </c>
      <c r="L3268" s="6" t="str">
        <f t="shared" si="206"/>
        <v/>
      </c>
      <c r="M3268" s="5">
        <f t="shared" si="207"/>
        <v>1</v>
      </c>
      <c r="N3268" s="5" t="s">
        <v>13146</v>
      </c>
      <c r="O3268" s="5" t="s">
        <v>13147</v>
      </c>
      <c r="P3268" s="5" t="s">
        <v>13148</v>
      </c>
    </row>
    <row r="3269" ht="19" customHeight="1" spans="1:16">
      <c r="A3269" s="5">
        <v>129</v>
      </c>
      <c r="B3269" s="5" t="s">
        <v>389</v>
      </c>
      <c r="C3269" s="5" t="s">
        <v>52</v>
      </c>
      <c r="D3269" s="8" t="s">
        <v>333</v>
      </c>
      <c r="E3269" s="6"/>
      <c r="F3269" s="6">
        <v>0</v>
      </c>
      <c r="G3269" s="6"/>
      <c r="H3269" s="5" t="s">
        <v>120</v>
      </c>
      <c r="I3269" s="6" t="str">
        <f t="shared" si="204"/>
        <v/>
      </c>
      <c r="J3269" s="5" t="str">
        <f>IF(H3269="否","不适用",IF(AND(ISNUMBER(E3269),ISNUMBER(F3269)),IF(I3269&gt;规则与名单!$B$2,"是","否"),"未判定"))</f>
        <v>不适用</v>
      </c>
      <c r="K3269" s="5" t="str">
        <f t="shared" si="205"/>
        <v>缺失</v>
      </c>
      <c r="L3269" s="6" t="str">
        <f t="shared" si="206"/>
        <v/>
      </c>
      <c r="M3269" s="5">
        <f t="shared" si="207"/>
        <v>1</v>
      </c>
      <c r="N3269" s="5" t="s">
        <v>13149</v>
      </c>
      <c r="O3269" s="5" t="s">
        <v>13150</v>
      </c>
      <c r="P3269" s="5" t="s">
        <v>13151</v>
      </c>
    </row>
    <row r="3270" ht="19" customHeight="1" spans="1:16">
      <c r="A3270" s="5">
        <v>129</v>
      </c>
      <c r="B3270" s="5" t="s">
        <v>389</v>
      </c>
      <c r="C3270" s="5" t="s">
        <v>52</v>
      </c>
      <c r="D3270" s="8" t="s">
        <v>175</v>
      </c>
      <c r="E3270" s="6"/>
      <c r="F3270" s="6">
        <v>0</v>
      </c>
      <c r="G3270" s="6"/>
      <c r="H3270" s="5" t="s">
        <v>120</v>
      </c>
      <c r="I3270" s="6" t="str">
        <f t="shared" si="204"/>
        <v/>
      </c>
      <c r="J3270" s="5" t="str">
        <f>IF(H3270="否","不适用",IF(AND(ISNUMBER(E3270),ISNUMBER(F3270)),IF(I3270&gt;规则与名单!$B$2,"是","否"),"未判定"))</f>
        <v>不适用</v>
      </c>
      <c r="K3270" s="5" t="str">
        <f t="shared" si="205"/>
        <v>缺失</v>
      </c>
      <c r="L3270" s="6" t="str">
        <f t="shared" si="206"/>
        <v/>
      </c>
      <c r="M3270" s="5">
        <f t="shared" si="207"/>
        <v>1</v>
      </c>
      <c r="N3270" s="5" t="s">
        <v>13152</v>
      </c>
      <c r="O3270" s="5" t="s">
        <v>13153</v>
      </c>
      <c r="P3270" s="5" t="s">
        <v>13154</v>
      </c>
    </row>
    <row r="3271" ht="19" customHeight="1" spans="1:16">
      <c r="A3271" s="5">
        <v>129</v>
      </c>
      <c r="B3271" s="5" t="s">
        <v>389</v>
      </c>
      <c r="C3271" s="5" t="s">
        <v>52</v>
      </c>
      <c r="D3271" s="8" t="s">
        <v>3402</v>
      </c>
      <c r="E3271" s="6"/>
      <c r="F3271" s="6">
        <v>0</v>
      </c>
      <c r="G3271" s="6"/>
      <c r="H3271" s="5" t="s">
        <v>120</v>
      </c>
      <c r="I3271" s="6" t="str">
        <f t="shared" si="204"/>
        <v/>
      </c>
      <c r="J3271" s="5" t="str">
        <f>IF(H3271="否","不适用",IF(AND(ISNUMBER(E3271),ISNUMBER(F3271)),IF(I3271&gt;规则与名单!$B$2,"是","否"),"未判定"))</f>
        <v>不适用</v>
      </c>
      <c r="K3271" s="5" t="str">
        <f t="shared" si="205"/>
        <v>缺失</v>
      </c>
      <c r="L3271" s="6" t="str">
        <f t="shared" si="206"/>
        <v/>
      </c>
      <c r="M3271" s="5">
        <f t="shared" si="207"/>
        <v>1</v>
      </c>
      <c r="N3271" s="5" t="s">
        <v>13155</v>
      </c>
      <c r="O3271" s="5" t="s">
        <v>13156</v>
      </c>
      <c r="P3271" s="5" t="s">
        <v>13157</v>
      </c>
    </row>
    <row r="3272" ht="19" customHeight="1" spans="1:16">
      <c r="A3272" s="5">
        <v>129</v>
      </c>
      <c r="B3272" s="5" t="s">
        <v>389</v>
      </c>
      <c r="C3272" s="5" t="s">
        <v>52</v>
      </c>
      <c r="D3272" s="8" t="s">
        <v>487</v>
      </c>
      <c r="E3272" s="6"/>
      <c r="F3272" s="6">
        <v>0</v>
      </c>
      <c r="G3272" s="6"/>
      <c r="H3272" s="5" t="s">
        <v>120</v>
      </c>
      <c r="I3272" s="6" t="str">
        <f t="shared" si="204"/>
        <v/>
      </c>
      <c r="J3272" s="5" t="str">
        <f>IF(H3272="否","不适用",IF(AND(ISNUMBER(E3272),ISNUMBER(F3272)),IF(I3272&gt;规则与名单!$B$2,"是","否"),"未判定"))</f>
        <v>不适用</v>
      </c>
      <c r="K3272" s="5" t="str">
        <f t="shared" si="205"/>
        <v>缺失</v>
      </c>
      <c r="L3272" s="6" t="str">
        <f t="shared" si="206"/>
        <v/>
      </c>
      <c r="M3272" s="5">
        <f t="shared" si="207"/>
        <v>1</v>
      </c>
      <c r="N3272" s="5" t="s">
        <v>13158</v>
      </c>
      <c r="O3272" s="5" t="s">
        <v>13159</v>
      </c>
      <c r="P3272" s="5" t="s">
        <v>13160</v>
      </c>
    </row>
    <row r="3273" ht="19" customHeight="1" spans="1:16">
      <c r="A3273" s="5">
        <v>129</v>
      </c>
      <c r="B3273" s="5" t="s">
        <v>389</v>
      </c>
      <c r="C3273" s="5" t="s">
        <v>52</v>
      </c>
      <c r="D3273" s="8" t="s">
        <v>121</v>
      </c>
      <c r="E3273" s="6"/>
      <c r="F3273" s="6">
        <v>0</v>
      </c>
      <c r="G3273" s="6"/>
      <c r="H3273" s="5" t="s">
        <v>120</v>
      </c>
      <c r="I3273" s="6" t="str">
        <f t="shared" si="204"/>
        <v/>
      </c>
      <c r="J3273" s="5" t="str">
        <f>IF(H3273="否","不适用",IF(AND(ISNUMBER(E3273),ISNUMBER(F3273)),IF(I3273&gt;规则与名单!$B$2,"是","否"),"未判定"))</f>
        <v>不适用</v>
      </c>
      <c r="K3273" s="5" t="str">
        <f t="shared" si="205"/>
        <v>缺失</v>
      </c>
      <c r="L3273" s="6" t="str">
        <f t="shared" si="206"/>
        <v/>
      </c>
      <c r="M3273" s="5">
        <f t="shared" si="207"/>
        <v>1</v>
      </c>
      <c r="N3273" s="5" t="s">
        <v>13161</v>
      </c>
      <c r="O3273" s="5" t="s">
        <v>13162</v>
      </c>
      <c r="P3273" s="5" t="s">
        <v>13163</v>
      </c>
    </row>
    <row r="3274" ht="19" customHeight="1" spans="1:16">
      <c r="A3274" s="5">
        <v>129</v>
      </c>
      <c r="B3274" s="5" t="s">
        <v>389</v>
      </c>
      <c r="C3274" s="5" t="s">
        <v>52</v>
      </c>
      <c r="D3274" s="8" t="s">
        <v>170</v>
      </c>
      <c r="E3274" s="6"/>
      <c r="F3274" s="6">
        <v>0</v>
      </c>
      <c r="G3274" s="6"/>
      <c r="H3274" s="5" t="s">
        <v>120</v>
      </c>
      <c r="I3274" s="6" t="str">
        <f t="shared" si="204"/>
        <v/>
      </c>
      <c r="J3274" s="5" t="str">
        <f>IF(H3274="否","不适用",IF(AND(ISNUMBER(E3274),ISNUMBER(F3274)),IF(I3274&gt;规则与名单!$B$2,"是","否"),"未判定"))</f>
        <v>不适用</v>
      </c>
      <c r="K3274" s="5" t="str">
        <f t="shared" si="205"/>
        <v>缺失</v>
      </c>
      <c r="L3274" s="6" t="str">
        <f t="shared" si="206"/>
        <v/>
      </c>
      <c r="M3274" s="5">
        <f t="shared" si="207"/>
        <v>1</v>
      </c>
      <c r="N3274" s="5" t="s">
        <v>13164</v>
      </c>
      <c r="O3274" s="5" t="s">
        <v>13165</v>
      </c>
      <c r="P3274" s="5" t="s">
        <v>13166</v>
      </c>
    </row>
    <row r="3275" ht="19" customHeight="1" spans="1:16">
      <c r="A3275" s="5">
        <v>129</v>
      </c>
      <c r="B3275" s="5" t="s">
        <v>389</v>
      </c>
      <c r="C3275" s="5" t="s">
        <v>52</v>
      </c>
      <c r="D3275" s="8" t="s">
        <v>644</v>
      </c>
      <c r="E3275" s="6"/>
      <c r="F3275" s="6">
        <v>0</v>
      </c>
      <c r="G3275" s="6"/>
      <c r="H3275" s="5" t="s">
        <v>120</v>
      </c>
      <c r="I3275" s="6" t="str">
        <f t="shared" si="204"/>
        <v/>
      </c>
      <c r="J3275" s="5" t="str">
        <f>IF(H3275="否","不适用",IF(AND(ISNUMBER(E3275),ISNUMBER(F3275)),IF(I3275&gt;规则与名单!$B$2,"是","否"),"未判定"))</f>
        <v>不适用</v>
      </c>
      <c r="K3275" s="5" t="str">
        <f t="shared" si="205"/>
        <v>缺失</v>
      </c>
      <c r="L3275" s="6" t="str">
        <f t="shared" si="206"/>
        <v/>
      </c>
      <c r="M3275" s="5">
        <f t="shared" si="207"/>
        <v>1</v>
      </c>
      <c r="N3275" s="5" t="s">
        <v>13167</v>
      </c>
      <c r="O3275" s="5" t="s">
        <v>13168</v>
      </c>
      <c r="P3275" s="5" t="s">
        <v>13169</v>
      </c>
    </row>
    <row r="3276" ht="19" customHeight="1" spans="1:16">
      <c r="A3276" s="5">
        <v>129</v>
      </c>
      <c r="B3276" s="5" t="s">
        <v>389</v>
      </c>
      <c r="C3276" s="5" t="s">
        <v>52</v>
      </c>
      <c r="D3276" s="8" t="s">
        <v>3418</v>
      </c>
      <c r="E3276" s="6"/>
      <c r="F3276" s="6">
        <v>0</v>
      </c>
      <c r="G3276" s="6"/>
      <c r="H3276" s="5" t="s">
        <v>120</v>
      </c>
      <c r="I3276" s="6" t="str">
        <f t="shared" si="204"/>
        <v/>
      </c>
      <c r="J3276" s="5" t="str">
        <f>IF(H3276="否","不适用",IF(AND(ISNUMBER(E3276),ISNUMBER(F3276)),IF(I3276&gt;规则与名单!$B$2,"是","否"),"未判定"))</f>
        <v>不适用</v>
      </c>
      <c r="K3276" s="5" t="str">
        <f t="shared" si="205"/>
        <v>缺失</v>
      </c>
      <c r="L3276" s="6" t="str">
        <f t="shared" si="206"/>
        <v/>
      </c>
      <c r="M3276" s="5">
        <f t="shared" si="207"/>
        <v>1</v>
      </c>
      <c r="N3276" s="5" t="s">
        <v>13170</v>
      </c>
      <c r="O3276" s="5" t="s">
        <v>13171</v>
      </c>
      <c r="P3276" s="5" t="s">
        <v>13172</v>
      </c>
    </row>
    <row r="3277" ht="19" customHeight="1" spans="1:16">
      <c r="A3277" s="5">
        <v>129</v>
      </c>
      <c r="B3277" s="5" t="s">
        <v>389</v>
      </c>
      <c r="C3277" s="5" t="s">
        <v>52</v>
      </c>
      <c r="D3277" s="8" t="s">
        <v>3422</v>
      </c>
      <c r="E3277" s="6"/>
      <c r="F3277" s="6">
        <v>0</v>
      </c>
      <c r="G3277" s="6"/>
      <c r="H3277" s="5" t="s">
        <v>120</v>
      </c>
      <c r="I3277" s="6" t="str">
        <f t="shared" si="204"/>
        <v/>
      </c>
      <c r="J3277" s="5" t="str">
        <f>IF(H3277="否","不适用",IF(AND(ISNUMBER(E3277),ISNUMBER(F3277)),IF(I3277&gt;规则与名单!$B$2,"是","否"),"未判定"))</f>
        <v>不适用</v>
      </c>
      <c r="K3277" s="5" t="str">
        <f t="shared" si="205"/>
        <v>缺失</v>
      </c>
      <c r="L3277" s="6" t="str">
        <f t="shared" si="206"/>
        <v/>
      </c>
      <c r="M3277" s="5">
        <f t="shared" si="207"/>
        <v>1</v>
      </c>
      <c r="N3277" s="5" t="s">
        <v>13173</v>
      </c>
      <c r="O3277" s="5" t="s">
        <v>13174</v>
      </c>
      <c r="P3277" s="5" t="s">
        <v>13175</v>
      </c>
    </row>
    <row r="3278" ht="19" customHeight="1" spans="1:16">
      <c r="A3278" s="5">
        <v>129</v>
      </c>
      <c r="B3278" s="5" t="s">
        <v>389</v>
      </c>
      <c r="C3278" s="5" t="s">
        <v>52</v>
      </c>
      <c r="D3278" s="8" t="s">
        <v>336</v>
      </c>
      <c r="E3278" s="6"/>
      <c r="F3278" s="6">
        <v>0</v>
      </c>
      <c r="G3278" s="6"/>
      <c r="H3278" s="5" t="s">
        <v>120</v>
      </c>
      <c r="I3278" s="6" t="str">
        <f t="shared" si="204"/>
        <v/>
      </c>
      <c r="J3278" s="5" t="str">
        <f>IF(H3278="否","不适用",IF(AND(ISNUMBER(E3278),ISNUMBER(F3278)),IF(I3278&gt;规则与名单!$B$2,"是","否"),"未判定"))</f>
        <v>不适用</v>
      </c>
      <c r="K3278" s="5" t="str">
        <f t="shared" si="205"/>
        <v>缺失</v>
      </c>
      <c r="L3278" s="6" t="str">
        <f t="shared" si="206"/>
        <v/>
      </c>
      <c r="M3278" s="5">
        <f t="shared" si="207"/>
        <v>1</v>
      </c>
      <c r="N3278" s="5" t="s">
        <v>13176</v>
      </c>
      <c r="O3278" s="5" t="s">
        <v>13177</v>
      </c>
      <c r="P3278" s="5" t="s">
        <v>13178</v>
      </c>
    </row>
    <row r="3279" ht="19" customHeight="1" spans="1:16">
      <c r="A3279" s="5">
        <v>129</v>
      </c>
      <c r="B3279" s="5" t="s">
        <v>389</v>
      </c>
      <c r="C3279" s="5" t="s">
        <v>52</v>
      </c>
      <c r="D3279" s="8" t="s">
        <v>653</v>
      </c>
      <c r="E3279" s="6"/>
      <c r="F3279" s="6">
        <v>0</v>
      </c>
      <c r="G3279" s="6"/>
      <c r="H3279" s="5" t="s">
        <v>120</v>
      </c>
      <c r="I3279" s="6" t="str">
        <f t="shared" si="204"/>
        <v/>
      </c>
      <c r="J3279" s="5" t="str">
        <f>IF(H3279="否","不适用",IF(AND(ISNUMBER(E3279),ISNUMBER(F3279)),IF(I3279&gt;规则与名单!$B$2,"是","否"),"未判定"))</f>
        <v>不适用</v>
      </c>
      <c r="K3279" s="5" t="str">
        <f t="shared" si="205"/>
        <v>缺失</v>
      </c>
      <c r="L3279" s="6" t="str">
        <f t="shared" si="206"/>
        <v/>
      </c>
      <c r="M3279" s="5">
        <f t="shared" si="207"/>
        <v>1</v>
      </c>
      <c r="N3279" s="5" t="s">
        <v>13179</v>
      </c>
      <c r="O3279" s="5" t="s">
        <v>13180</v>
      </c>
      <c r="P3279" s="5" t="s">
        <v>13181</v>
      </c>
    </row>
    <row r="3280" ht="19" customHeight="1" spans="1:16">
      <c r="A3280" s="5">
        <v>129</v>
      </c>
      <c r="B3280" s="5" t="s">
        <v>389</v>
      </c>
      <c r="C3280" s="5" t="s">
        <v>52</v>
      </c>
      <c r="D3280" s="8" t="s">
        <v>140</v>
      </c>
      <c r="E3280" s="6"/>
      <c r="F3280" s="6">
        <v>0</v>
      </c>
      <c r="G3280" s="6"/>
      <c r="H3280" s="5" t="s">
        <v>120</v>
      </c>
      <c r="I3280" s="6" t="str">
        <f t="shared" si="204"/>
        <v/>
      </c>
      <c r="J3280" s="5" t="str">
        <f>IF(H3280="否","不适用",IF(AND(ISNUMBER(E3280),ISNUMBER(F3280)),IF(I3280&gt;规则与名单!$B$2,"是","否"),"未判定"))</f>
        <v>不适用</v>
      </c>
      <c r="K3280" s="5" t="str">
        <f t="shared" si="205"/>
        <v>缺失</v>
      </c>
      <c r="L3280" s="6" t="str">
        <f t="shared" si="206"/>
        <v/>
      </c>
      <c r="M3280" s="5">
        <f t="shared" si="207"/>
        <v>1</v>
      </c>
      <c r="N3280" s="5" t="s">
        <v>13182</v>
      </c>
      <c r="O3280" s="5" t="s">
        <v>13183</v>
      </c>
      <c r="P3280" s="5" t="s">
        <v>13184</v>
      </c>
    </row>
    <row r="3281" ht="19" customHeight="1" spans="1:16">
      <c r="A3281" s="5">
        <v>129</v>
      </c>
      <c r="B3281" s="5" t="s">
        <v>389</v>
      </c>
      <c r="C3281" s="5" t="s">
        <v>52</v>
      </c>
      <c r="D3281" s="8" t="s">
        <v>115</v>
      </c>
      <c r="E3281" s="6">
        <v>9.7</v>
      </c>
      <c r="F3281" s="6">
        <v>9.3</v>
      </c>
      <c r="G3281" s="6"/>
      <c r="H3281" s="5" t="s">
        <v>120</v>
      </c>
      <c r="I3281" s="6">
        <f t="shared" si="204"/>
        <v>0.399999999999999</v>
      </c>
      <c r="J3281" s="5" t="str">
        <f>IF(H3281="否","不适用",IF(AND(ISNUMBER(E3281),ISNUMBER(F3281)),IF(I3281&gt;规则与名单!$B$2,"是","否"),"未判定"))</f>
        <v>不适用</v>
      </c>
      <c r="K3281" s="5" t="str">
        <f t="shared" si="205"/>
        <v>非测试日仪表</v>
      </c>
      <c r="L3281" s="6">
        <f t="shared" si="206"/>
        <v>9.7</v>
      </c>
      <c r="M3281" s="5">
        <f t="shared" si="207"/>
        <v>0</v>
      </c>
      <c r="N3281" s="5" t="s">
        <v>13185</v>
      </c>
      <c r="O3281" s="5" t="s">
        <v>13186</v>
      </c>
      <c r="P3281" s="5" t="s">
        <v>13187</v>
      </c>
    </row>
    <row r="3282" ht="19" customHeight="1" spans="1:16">
      <c r="A3282" s="5">
        <v>130</v>
      </c>
      <c r="B3282" s="5" t="s">
        <v>391</v>
      </c>
      <c r="C3282" s="5" t="s">
        <v>52</v>
      </c>
      <c r="D3282" s="8" t="s">
        <v>114</v>
      </c>
      <c r="E3282" s="6">
        <v>116.6</v>
      </c>
      <c r="F3282" s="6">
        <v>112.6</v>
      </c>
      <c r="G3282" s="6"/>
      <c r="H3282" s="5" t="s">
        <v>120</v>
      </c>
      <c r="I3282" s="6">
        <f t="shared" si="204"/>
        <v>4</v>
      </c>
      <c r="J3282" s="5" t="str">
        <f>IF(H3282="否","不适用",IF(AND(ISNUMBER(E3282),ISNUMBER(F3282)),IF(I3282&gt;规则与名单!$B$2,"是","否"),"未判定"))</f>
        <v>不适用</v>
      </c>
      <c r="K3282" s="5" t="str">
        <f t="shared" si="205"/>
        <v>非测试日仪表</v>
      </c>
      <c r="L3282" s="6">
        <f t="shared" si="206"/>
        <v>116.6</v>
      </c>
      <c r="M3282" s="5">
        <f t="shared" si="207"/>
        <v>0</v>
      </c>
      <c r="N3282" s="5" t="s">
        <v>13188</v>
      </c>
      <c r="O3282" s="5" t="s">
        <v>13189</v>
      </c>
      <c r="P3282" s="5" t="s">
        <v>13190</v>
      </c>
    </row>
    <row r="3283" ht="19" customHeight="1" spans="1:16">
      <c r="A3283" s="5">
        <v>130</v>
      </c>
      <c r="B3283" s="5" t="s">
        <v>391</v>
      </c>
      <c r="C3283" s="5" t="s">
        <v>52</v>
      </c>
      <c r="D3283" s="8" t="s">
        <v>605</v>
      </c>
      <c r="E3283" s="6">
        <v>175.1</v>
      </c>
      <c r="F3283" s="6">
        <v>169.9</v>
      </c>
      <c r="G3283" s="6"/>
      <c r="H3283" s="5" t="s">
        <v>120</v>
      </c>
      <c r="I3283" s="6">
        <f t="shared" si="204"/>
        <v>5.19999999999999</v>
      </c>
      <c r="J3283" s="5" t="str">
        <f>IF(H3283="否","不适用",IF(AND(ISNUMBER(E3283),ISNUMBER(F3283)),IF(I3283&gt;规则与名单!$B$2,"是","否"),"未判定"))</f>
        <v>不适用</v>
      </c>
      <c r="K3283" s="5" t="str">
        <f t="shared" si="205"/>
        <v>非测试日仪表</v>
      </c>
      <c r="L3283" s="6">
        <f t="shared" si="206"/>
        <v>175.1</v>
      </c>
      <c r="M3283" s="5">
        <f t="shared" si="207"/>
        <v>0</v>
      </c>
      <c r="N3283" s="5" t="s">
        <v>13191</v>
      </c>
      <c r="O3283" s="5" t="s">
        <v>13192</v>
      </c>
      <c r="P3283" s="5" t="s">
        <v>13193</v>
      </c>
    </row>
    <row r="3284" ht="19" customHeight="1" spans="1:16">
      <c r="A3284" s="5">
        <v>130</v>
      </c>
      <c r="B3284" s="5" t="s">
        <v>391</v>
      </c>
      <c r="C3284" s="5" t="s">
        <v>52</v>
      </c>
      <c r="D3284" s="8" t="s">
        <v>186</v>
      </c>
      <c r="E3284" s="6">
        <v>27.2</v>
      </c>
      <c r="F3284" s="6">
        <v>26.2</v>
      </c>
      <c r="G3284" s="6"/>
      <c r="H3284" s="5" t="s">
        <v>120</v>
      </c>
      <c r="I3284" s="6">
        <f t="shared" si="204"/>
        <v>1</v>
      </c>
      <c r="J3284" s="5" t="str">
        <f>IF(H3284="否","不适用",IF(AND(ISNUMBER(E3284),ISNUMBER(F3284)),IF(I3284&gt;规则与名单!$B$2,"是","否"),"未判定"))</f>
        <v>不适用</v>
      </c>
      <c r="K3284" s="5" t="str">
        <f t="shared" si="205"/>
        <v>非测试日仪表</v>
      </c>
      <c r="L3284" s="6">
        <f t="shared" si="206"/>
        <v>27.2</v>
      </c>
      <c r="M3284" s="5">
        <f t="shared" si="207"/>
        <v>0</v>
      </c>
      <c r="N3284" s="5" t="s">
        <v>13194</v>
      </c>
      <c r="O3284" s="5" t="s">
        <v>13195</v>
      </c>
      <c r="P3284" s="5" t="s">
        <v>13196</v>
      </c>
    </row>
    <row r="3285" ht="19" customHeight="1" spans="1:16">
      <c r="A3285" s="5">
        <v>130</v>
      </c>
      <c r="B3285" s="5" t="s">
        <v>391</v>
      </c>
      <c r="C3285" s="5" t="s">
        <v>52</v>
      </c>
      <c r="D3285" s="8" t="s">
        <v>165</v>
      </c>
      <c r="E3285" s="6">
        <v>91.1</v>
      </c>
      <c r="F3285" s="6">
        <v>85.5</v>
      </c>
      <c r="G3285" s="6"/>
      <c r="H3285" s="5" t="s">
        <v>120</v>
      </c>
      <c r="I3285" s="6">
        <f t="shared" si="204"/>
        <v>5.59999999999999</v>
      </c>
      <c r="J3285" s="5" t="str">
        <f>IF(H3285="否","不适用",IF(AND(ISNUMBER(E3285),ISNUMBER(F3285)),IF(I3285&gt;规则与名单!$B$2,"是","否"),"未判定"))</f>
        <v>不适用</v>
      </c>
      <c r="K3285" s="5" t="str">
        <f t="shared" si="205"/>
        <v>非测试日仪表</v>
      </c>
      <c r="L3285" s="6">
        <f t="shared" si="206"/>
        <v>91.1</v>
      </c>
      <c r="M3285" s="5">
        <f t="shared" si="207"/>
        <v>0</v>
      </c>
      <c r="N3285" s="5" t="s">
        <v>13197</v>
      </c>
      <c r="O3285" s="5" t="s">
        <v>13198</v>
      </c>
      <c r="P3285" s="5" t="s">
        <v>13199</v>
      </c>
    </row>
    <row r="3286" ht="19" customHeight="1" spans="1:16">
      <c r="A3286" s="5">
        <v>130</v>
      </c>
      <c r="B3286" s="5" t="s">
        <v>391</v>
      </c>
      <c r="C3286" s="5" t="s">
        <v>52</v>
      </c>
      <c r="D3286" s="8" t="s">
        <v>151</v>
      </c>
      <c r="E3286" s="6">
        <v>54.3</v>
      </c>
      <c r="F3286" s="6">
        <v>52.6</v>
      </c>
      <c r="G3286" s="6"/>
      <c r="H3286" s="5" t="s">
        <v>120</v>
      </c>
      <c r="I3286" s="6">
        <f t="shared" si="204"/>
        <v>1.7</v>
      </c>
      <c r="J3286" s="5" t="str">
        <f>IF(H3286="否","不适用",IF(AND(ISNUMBER(E3286),ISNUMBER(F3286)),IF(I3286&gt;规则与名单!$B$2,"是","否"),"未判定"))</f>
        <v>不适用</v>
      </c>
      <c r="K3286" s="5" t="str">
        <f t="shared" si="205"/>
        <v>非测试日仪表</v>
      </c>
      <c r="L3286" s="6">
        <f t="shared" si="206"/>
        <v>54.3</v>
      </c>
      <c r="M3286" s="5">
        <f t="shared" si="207"/>
        <v>0</v>
      </c>
      <c r="N3286" s="5" t="s">
        <v>13200</v>
      </c>
      <c r="O3286" s="5" t="s">
        <v>13201</v>
      </c>
      <c r="P3286" s="5" t="s">
        <v>13202</v>
      </c>
    </row>
    <row r="3287" ht="19" customHeight="1" spans="1:16">
      <c r="A3287" s="5">
        <v>130</v>
      </c>
      <c r="B3287" s="5" t="s">
        <v>391</v>
      </c>
      <c r="C3287" s="5" t="s">
        <v>52</v>
      </c>
      <c r="D3287" s="8" t="s">
        <v>3358</v>
      </c>
      <c r="E3287" s="6">
        <v>34.3</v>
      </c>
      <c r="F3287" s="6">
        <v>33</v>
      </c>
      <c r="G3287" s="6"/>
      <c r="H3287" s="5" t="s">
        <v>120</v>
      </c>
      <c r="I3287" s="6">
        <f t="shared" si="204"/>
        <v>1.3</v>
      </c>
      <c r="J3287" s="5" t="str">
        <f>IF(H3287="否","不适用",IF(AND(ISNUMBER(E3287),ISNUMBER(F3287)),IF(I3287&gt;规则与名单!$B$2,"是","否"),"未判定"))</f>
        <v>不适用</v>
      </c>
      <c r="K3287" s="5" t="str">
        <f t="shared" si="205"/>
        <v>非测试日仪表</v>
      </c>
      <c r="L3287" s="6">
        <f t="shared" si="206"/>
        <v>34.3</v>
      </c>
      <c r="M3287" s="5">
        <f t="shared" si="207"/>
        <v>0</v>
      </c>
      <c r="N3287" s="5" t="s">
        <v>13203</v>
      </c>
      <c r="O3287" s="5" t="s">
        <v>13204</v>
      </c>
      <c r="P3287" s="5" t="s">
        <v>13205</v>
      </c>
    </row>
    <row r="3288" ht="19" customHeight="1" spans="1:16">
      <c r="A3288" s="5">
        <v>130</v>
      </c>
      <c r="B3288" s="5" t="s">
        <v>391</v>
      </c>
      <c r="C3288" s="5" t="s">
        <v>52</v>
      </c>
      <c r="D3288" s="8" t="s">
        <v>272</v>
      </c>
      <c r="E3288" s="6">
        <v>36.5</v>
      </c>
      <c r="F3288" s="6">
        <v>33.8</v>
      </c>
      <c r="G3288" s="6"/>
      <c r="H3288" s="5" t="s">
        <v>120</v>
      </c>
      <c r="I3288" s="6">
        <f t="shared" si="204"/>
        <v>2.7</v>
      </c>
      <c r="J3288" s="5" t="str">
        <f>IF(H3288="否","不适用",IF(AND(ISNUMBER(E3288),ISNUMBER(F3288)),IF(I3288&gt;规则与名单!$B$2,"是","否"),"未判定"))</f>
        <v>不适用</v>
      </c>
      <c r="K3288" s="5" t="str">
        <f t="shared" si="205"/>
        <v>非测试日仪表</v>
      </c>
      <c r="L3288" s="6">
        <f t="shared" si="206"/>
        <v>36.5</v>
      </c>
      <c r="M3288" s="5">
        <f t="shared" si="207"/>
        <v>0</v>
      </c>
      <c r="N3288" s="5" t="s">
        <v>13206</v>
      </c>
      <c r="O3288" s="5" t="s">
        <v>13207</v>
      </c>
      <c r="P3288" s="5" t="s">
        <v>13208</v>
      </c>
    </row>
    <row r="3289" ht="19" customHeight="1" spans="1:16">
      <c r="A3289" s="5">
        <v>130</v>
      </c>
      <c r="B3289" s="5" t="s">
        <v>391</v>
      </c>
      <c r="C3289" s="5" t="s">
        <v>52</v>
      </c>
      <c r="D3289" s="8" t="s">
        <v>506</v>
      </c>
      <c r="E3289" s="6">
        <v>55.9</v>
      </c>
      <c r="F3289" s="6">
        <v>52.6</v>
      </c>
      <c r="G3289" s="6"/>
      <c r="H3289" s="5" t="s">
        <v>120</v>
      </c>
      <c r="I3289" s="6">
        <f t="shared" si="204"/>
        <v>3.3</v>
      </c>
      <c r="J3289" s="5" t="str">
        <f>IF(H3289="否","不适用",IF(AND(ISNUMBER(E3289),ISNUMBER(F3289)),IF(I3289&gt;规则与名单!$B$2,"是","否"),"未判定"))</f>
        <v>不适用</v>
      </c>
      <c r="K3289" s="5" t="str">
        <f t="shared" si="205"/>
        <v>非测试日仪表</v>
      </c>
      <c r="L3289" s="6">
        <f t="shared" si="206"/>
        <v>55.9</v>
      </c>
      <c r="M3289" s="5">
        <f t="shared" si="207"/>
        <v>0</v>
      </c>
      <c r="N3289" s="5" t="s">
        <v>13209</v>
      </c>
      <c r="O3289" s="5" t="s">
        <v>13210</v>
      </c>
      <c r="P3289" s="5" t="s">
        <v>13211</v>
      </c>
    </row>
    <row r="3290" ht="19" customHeight="1" spans="1:16">
      <c r="A3290" s="5">
        <v>130</v>
      </c>
      <c r="B3290" s="5" t="s">
        <v>391</v>
      </c>
      <c r="C3290" s="5" t="s">
        <v>52</v>
      </c>
      <c r="D3290" s="8" t="s">
        <v>673</v>
      </c>
      <c r="E3290" s="6">
        <v>56.1</v>
      </c>
      <c r="F3290" s="6">
        <v>52.9</v>
      </c>
      <c r="G3290" s="6"/>
      <c r="H3290" s="5" t="s">
        <v>120</v>
      </c>
      <c r="I3290" s="6">
        <f t="shared" si="204"/>
        <v>3.2</v>
      </c>
      <c r="J3290" s="5" t="str">
        <f>IF(H3290="否","不适用",IF(AND(ISNUMBER(E3290),ISNUMBER(F3290)),IF(I3290&gt;规则与名单!$B$2,"是","否"),"未判定"))</f>
        <v>不适用</v>
      </c>
      <c r="K3290" s="5" t="str">
        <f t="shared" si="205"/>
        <v>非测试日仪表</v>
      </c>
      <c r="L3290" s="6">
        <f t="shared" si="206"/>
        <v>56.1</v>
      </c>
      <c r="M3290" s="5">
        <f t="shared" si="207"/>
        <v>0</v>
      </c>
      <c r="N3290" s="5" t="s">
        <v>13212</v>
      </c>
      <c r="O3290" s="5" t="s">
        <v>13213</v>
      </c>
      <c r="P3290" s="5" t="s">
        <v>13214</v>
      </c>
    </row>
    <row r="3291" ht="19" customHeight="1" spans="1:16">
      <c r="A3291" s="5">
        <v>130</v>
      </c>
      <c r="B3291" s="5" t="s">
        <v>391</v>
      </c>
      <c r="C3291" s="5" t="s">
        <v>52</v>
      </c>
      <c r="D3291" s="8" t="s">
        <v>183</v>
      </c>
      <c r="E3291" s="6">
        <v>58</v>
      </c>
      <c r="F3291" s="6">
        <v>55.6</v>
      </c>
      <c r="G3291" s="6"/>
      <c r="H3291" s="5" t="s">
        <v>120</v>
      </c>
      <c r="I3291" s="6">
        <f t="shared" si="204"/>
        <v>2.4</v>
      </c>
      <c r="J3291" s="5" t="str">
        <f>IF(H3291="否","不适用",IF(AND(ISNUMBER(E3291),ISNUMBER(F3291)),IF(I3291&gt;规则与名单!$B$2,"是","否"),"未判定"))</f>
        <v>不适用</v>
      </c>
      <c r="K3291" s="5" t="str">
        <f t="shared" si="205"/>
        <v>非测试日仪表</v>
      </c>
      <c r="L3291" s="6">
        <f t="shared" si="206"/>
        <v>58</v>
      </c>
      <c r="M3291" s="5">
        <f t="shared" si="207"/>
        <v>0</v>
      </c>
      <c r="N3291" s="5" t="s">
        <v>13215</v>
      </c>
      <c r="O3291" s="5" t="s">
        <v>13216</v>
      </c>
      <c r="P3291" s="5" t="s">
        <v>13217</v>
      </c>
    </row>
    <row r="3292" ht="19" customHeight="1" spans="1:16">
      <c r="A3292" s="5">
        <v>130</v>
      </c>
      <c r="B3292" s="5" t="s">
        <v>391</v>
      </c>
      <c r="C3292" s="5" t="s">
        <v>52</v>
      </c>
      <c r="D3292" s="8" t="s">
        <v>431</v>
      </c>
      <c r="E3292" s="6">
        <v>42.3</v>
      </c>
      <c r="F3292" s="6">
        <v>39.9</v>
      </c>
      <c r="G3292" s="6"/>
      <c r="H3292" s="5" t="s">
        <v>120</v>
      </c>
      <c r="I3292" s="6">
        <f t="shared" si="204"/>
        <v>2.4</v>
      </c>
      <c r="J3292" s="5" t="str">
        <f>IF(H3292="否","不适用",IF(AND(ISNUMBER(E3292),ISNUMBER(F3292)),IF(I3292&gt;规则与名单!$B$2,"是","否"),"未判定"))</f>
        <v>不适用</v>
      </c>
      <c r="K3292" s="5" t="str">
        <f t="shared" si="205"/>
        <v>非测试日仪表</v>
      </c>
      <c r="L3292" s="6">
        <f t="shared" si="206"/>
        <v>42.3</v>
      </c>
      <c r="M3292" s="5">
        <f t="shared" si="207"/>
        <v>0</v>
      </c>
      <c r="N3292" s="5" t="s">
        <v>13218</v>
      </c>
      <c r="O3292" s="5" t="s">
        <v>13219</v>
      </c>
      <c r="P3292" s="5" t="s">
        <v>13220</v>
      </c>
    </row>
    <row r="3293" ht="19" customHeight="1" spans="1:16">
      <c r="A3293" s="5">
        <v>130</v>
      </c>
      <c r="B3293" s="5" t="s">
        <v>391</v>
      </c>
      <c r="C3293" s="5" t="s">
        <v>52</v>
      </c>
      <c r="D3293" s="8" t="s">
        <v>3377</v>
      </c>
      <c r="E3293" s="6">
        <v>51.9</v>
      </c>
      <c r="F3293" s="6">
        <v>49.6</v>
      </c>
      <c r="G3293" s="6"/>
      <c r="H3293" s="5" t="s">
        <v>120</v>
      </c>
      <c r="I3293" s="6">
        <f t="shared" si="204"/>
        <v>2.3</v>
      </c>
      <c r="J3293" s="5" t="str">
        <f>IF(H3293="否","不适用",IF(AND(ISNUMBER(E3293),ISNUMBER(F3293)),IF(I3293&gt;规则与名单!$B$2,"是","否"),"未判定"))</f>
        <v>不适用</v>
      </c>
      <c r="K3293" s="5" t="str">
        <f t="shared" si="205"/>
        <v>非测试日仪表</v>
      </c>
      <c r="L3293" s="6">
        <f t="shared" si="206"/>
        <v>51.9</v>
      </c>
      <c r="M3293" s="5">
        <f t="shared" si="207"/>
        <v>0</v>
      </c>
      <c r="N3293" s="5" t="s">
        <v>13221</v>
      </c>
      <c r="O3293" s="5" t="s">
        <v>13222</v>
      </c>
      <c r="P3293" s="5" t="s">
        <v>13223</v>
      </c>
    </row>
    <row r="3294" ht="19" customHeight="1" spans="1:16">
      <c r="A3294" s="5">
        <v>130</v>
      </c>
      <c r="B3294" s="5" t="s">
        <v>391</v>
      </c>
      <c r="C3294" s="5" t="s">
        <v>52</v>
      </c>
      <c r="D3294" s="8" t="s">
        <v>407</v>
      </c>
      <c r="E3294" s="6">
        <v>48.6</v>
      </c>
      <c r="F3294" s="6">
        <v>45.9</v>
      </c>
      <c r="G3294" s="6"/>
      <c r="H3294" s="5" t="s">
        <v>120</v>
      </c>
      <c r="I3294" s="6">
        <f t="shared" si="204"/>
        <v>2.7</v>
      </c>
      <c r="J3294" s="5" t="str">
        <f>IF(H3294="否","不适用",IF(AND(ISNUMBER(E3294),ISNUMBER(F3294)),IF(I3294&gt;规则与名单!$B$2,"是","否"),"未判定"))</f>
        <v>不适用</v>
      </c>
      <c r="K3294" s="5" t="str">
        <f t="shared" si="205"/>
        <v>非测试日仪表</v>
      </c>
      <c r="L3294" s="6">
        <f t="shared" si="206"/>
        <v>48.6</v>
      </c>
      <c r="M3294" s="5">
        <f t="shared" si="207"/>
        <v>0</v>
      </c>
      <c r="N3294" s="5" t="s">
        <v>13224</v>
      </c>
      <c r="O3294" s="5" t="s">
        <v>13225</v>
      </c>
      <c r="P3294" s="5" t="s">
        <v>13226</v>
      </c>
    </row>
    <row r="3295" ht="19" customHeight="1" spans="1:16">
      <c r="A3295" s="5">
        <v>130</v>
      </c>
      <c r="B3295" s="5" t="s">
        <v>391</v>
      </c>
      <c r="C3295" s="5" t="s">
        <v>52</v>
      </c>
      <c r="D3295" s="8" t="s">
        <v>411</v>
      </c>
      <c r="E3295" s="6">
        <v>59.4</v>
      </c>
      <c r="F3295" s="6">
        <v>57.6</v>
      </c>
      <c r="G3295" s="6"/>
      <c r="H3295" s="5" t="s">
        <v>120</v>
      </c>
      <c r="I3295" s="6">
        <f t="shared" si="204"/>
        <v>1.8</v>
      </c>
      <c r="J3295" s="5" t="str">
        <f>IF(H3295="否","不适用",IF(AND(ISNUMBER(E3295),ISNUMBER(F3295)),IF(I3295&gt;规则与名单!$B$2,"是","否"),"未判定"))</f>
        <v>不适用</v>
      </c>
      <c r="K3295" s="5" t="str">
        <f t="shared" si="205"/>
        <v>非测试日仪表</v>
      </c>
      <c r="L3295" s="6">
        <f t="shared" si="206"/>
        <v>59.4</v>
      </c>
      <c r="M3295" s="5">
        <f t="shared" si="207"/>
        <v>0</v>
      </c>
      <c r="N3295" s="5" t="s">
        <v>13227</v>
      </c>
      <c r="O3295" s="5" t="s">
        <v>13228</v>
      </c>
      <c r="P3295" s="5" t="s">
        <v>13229</v>
      </c>
    </row>
    <row r="3296" ht="19" customHeight="1" spans="1:16">
      <c r="A3296" s="5">
        <v>130</v>
      </c>
      <c r="B3296" s="5" t="s">
        <v>391</v>
      </c>
      <c r="C3296" s="5" t="s">
        <v>52</v>
      </c>
      <c r="D3296" s="8" t="s">
        <v>251</v>
      </c>
      <c r="E3296" s="6">
        <v>38.7</v>
      </c>
      <c r="F3296" s="6">
        <v>37.1</v>
      </c>
      <c r="G3296" s="6"/>
      <c r="H3296" s="5" t="s">
        <v>120</v>
      </c>
      <c r="I3296" s="6">
        <f t="shared" si="204"/>
        <v>1.6</v>
      </c>
      <c r="J3296" s="5" t="str">
        <f>IF(H3296="否","不适用",IF(AND(ISNUMBER(E3296),ISNUMBER(F3296)),IF(I3296&gt;规则与名单!$B$2,"是","否"),"未判定"))</f>
        <v>不适用</v>
      </c>
      <c r="K3296" s="5" t="str">
        <f t="shared" si="205"/>
        <v>非测试日仪表</v>
      </c>
      <c r="L3296" s="6">
        <f t="shared" si="206"/>
        <v>38.7</v>
      </c>
      <c r="M3296" s="5">
        <f t="shared" si="207"/>
        <v>0</v>
      </c>
      <c r="N3296" s="5" t="s">
        <v>13230</v>
      </c>
      <c r="O3296" s="5" t="s">
        <v>13231</v>
      </c>
      <c r="P3296" s="5" t="s">
        <v>13232</v>
      </c>
    </row>
    <row r="3297" ht="19" customHeight="1" spans="1:16">
      <c r="A3297" s="5">
        <v>130</v>
      </c>
      <c r="B3297" s="5" t="s">
        <v>391</v>
      </c>
      <c r="C3297" s="5" t="s">
        <v>52</v>
      </c>
      <c r="D3297" s="8" t="s">
        <v>472</v>
      </c>
      <c r="E3297" s="6">
        <v>38.9</v>
      </c>
      <c r="F3297" s="6">
        <v>37.2</v>
      </c>
      <c r="G3297" s="6"/>
      <c r="H3297" s="5" t="s">
        <v>120</v>
      </c>
      <c r="I3297" s="6">
        <f t="shared" si="204"/>
        <v>1.7</v>
      </c>
      <c r="J3297" s="5" t="str">
        <f>IF(H3297="否","不适用",IF(AND(ISNUMBER(E3297),ISNUMBER(F3297)),IF(I3297&gt;规则与名单!$B$2,"是","否"),"未判定"))</f>
        <v>不适用</v>
      </c>
      <c r="K3297" s="5" t="str">
        <f t="shared" si="205"/>
        <v>非测试日仪表</v>
      </c>
      <c r="L3297" s="6">
        <f t="shared" si="206"/>
        <v>38.9</v>
      </c>
      <c r="M3297" s="5">
        <f t="shared" si="207"/>
        <v>0</v>
      </c>
      <c r="N3297" s="5" t="s">
        <v>13233</v>
      </c>
      <c r="O3297" s="5" t="s">
        <v>13234</v>
      </c>
      <c r="P3297" s="5" t="s">
        <v>13235</v>
      </c>
    </row>
    <row r="3298" ht="19" customHeight="1" spans="1:16">
      <c r="A3298" s="5">
        <v>130</v>
      </c>
      <c r="B3298" s="5" t="s">
        <v>391</v>
      </c>
      <c r="C3298" s="5" t="s">
        <v>52</v>
      </c>
      <c r="D3298" s="8" t="s">
        <v>466</v>
      </c>
      <c r="E3298" s="6">
        <v>70.7</v>
      </c>
      <c r="F3298" s="6">
        <v>64.2</v>
      </c>
      <c r="G3298" s="6"/>
      <c r="H3298" s="5" t="s">
        <v>120</v>
      </c>
      <c r="I3298" s="6">
        <f t="shared" si="204"/>
        <v>6.5</v>
      </c>
      <c r="J3298" s="5" t="str">
        <f>IF(H3298="否","不适用",IF(AND(ISNUMBER(E3298),ISNUMBER(F3298)),IF(I3298&gt;规则与名单!$B$2,"是","否"),"未判定"))</f>
        <v>不适用</v>
      </c>
      <c r="K3298" s="5" t="str">
        <f t="shared" si="205"/>
        <v>非测试日仪表</v>
      </c>
      <c r="L3298" s="6">
        <f t="shared" si="206"/>
        <v>70.7</v>
      </c>
      <c r="M3298" s="5">
        <f t="shared" si="207"/>
        <v>0</v>
      </c>
      <c r="N3298" s="5" t="s">
        <v>13236</v>
      </c>
      <c r="O3298" s="5" t="s">
        <v>13237</v>
      </c>
      <c r="P3298" s="5" t="s">
        <v>13238</v>
      </c>
    </row>
    <row r="3299" ht="19" customHeight="1" spans="1:16">
      <c r="A3299" s="5">
        <v>130</v>
      </c>
      <c r="B3299" s="5" t="s">
        <v>391</v>
      </c>
      <c r="C3299" s="5" t="s">
        <v>52</v>
      </c>
      <c r="D3299" s="8" t="s">
        <v>333</v>
      </c>
      <c r="E3299" s="6">
        <v>42.6</v>
      </c>
      <c r="F3299" s="6">
        <v>39.2</v>
      </c>
      <c r="G3299" s="6"/>
      <c r="H3299" s="5" t="s">
        <v>120</v>
      </c>
      <c r="I3299" s="6">
        <f t="shared" si="204"/>
        <v>3.4</v>
      </c>
      <c r="J3299" s="5" t="str">
        <f>IF(H3299="否","不适用",IF(AND(ISNUMBER(E3299),ISNUMBER(F3299)),IF(I3299&gt;规则与名单!$B$2,"是","否"),"未判定"))</f>
        <v>不适用</v>
      </c>
      <c r="K3299" s="5" t="str">
        <f t="shared" si="205"/>
        <v>非测试日仪表</v>
      </c>
      <c r="L3299" s="6">
        <f t="shared" si="206"/>
        <v>42.6</v>
      </c>
      <c r="M3299" s="5">
        <f t="shared" si="207"/>
        <v>0</v>
      </c>
      <c r="N3299" s="5" t="s">
        <v>13239</v>
      </c>
      <c r="O3299" s="5" t="s">
        <v>13240</v>
      </c>
      <c r="P3299" s="5" t="s">
        <v>13241</v>
      </c>
    </row>
    <row r="3300" ht="19" customHeight="1" spans="1:16">
      <c r="A3300" s="5">
        <v>130</v>
      </c>
      <c r="B3300" s="5" t="s">
        <v>391</v>
      </c>
      <c r="C3300" s="5" t="s">
        <v>52</v>
      </c>
      <c r="D3300" s="8" t="s">
        <v>175</v>
      </c>
      <c r="E3300" s="6">
        <v>78.1</v>
      </c>
      <c r="F3300" s="6">
        <v>74.8</v>
      </c>
      <c r="G3300" s="6"/>
      <c r="H3300" s="5" t="s">
        <v>120</v>
      </c>
      <c r="I3300" s="6">
        <f t="shared" si="204"/>
        <v>3.3</v>
      </c>
      <c r="J3300" s="5" t="str">
        <f>IF(H3300="否","不适用",IF(AND(ISNUMBER(E3300),ISNUMBER(F3300)),IF(I3300&gt;规则与名单!$B$2,"是","否"),"未判定"))</f>
        <v>不适用</v>
      </c>
      <c r="K3300" s="5" t="str">
        <f t="shared" si="205"/>
        <v>非测试日仪表</v>
      </c>
      <c r="L3300" s="6">
        <f t="shared" si="206"/>
        <v>78.1</v>
      </c>
      <c r="M3300" s="5">
        <f t="shared" si="207"/>
        <v>0</v>
      </c>
      <c r="N3300" s="5" t="s">
        <v>13242</v>
      </c>
      <c r="O3300" s="5" t="s">
        <v>13243</v>
      </c>
      <c r="P3300" s="5" t="s">
        <v>13244</v>
      </c>
    </row>
    <row r="3301" ht="19" customHeight="1" spans="1:16">
      <c r="A3301" s="5">
        <v>130</v>
      </c>
      <c r="B3301" s="5" t="s">
        <v>391</v>
      </c>
      <c r="C3301" s="5" t="s">
        <v>52</v>
      </c>
      <c r="D3301" s="8" t="s">
        <v>3402</v>
      </c>
      <c r="E3301" s="6">
        <v>45.1</v>
      </c>
      <c r="F3301" s="6">
        <v>43.4</v>
      </c>
      <c r="G3301" s="6"/>
      <c r="H3301" s="5" t="s">
        <v>120</v>
      </c>
      <c r="I3301" s="6">
        <f t="shared" si="204"/>
        <v>1.7</v>
      </c>
      <c r="J3301" s="5" t="str">
        <f>IF(H3301="否","不适用",IF(AND(ISNUMBER(E3301),ISNUMBER(F3301)),IF(I3301&gt;规则与名单!$B$2,"是","否"),"未判定"))</f>
        <v>不适用</v>
      </c>
      <c r="K3301" s="5" t="str">
        <f t="shared" si="205"/>
        <v>非测试日仪表</v>
      </c>
      <c r="L3301" s="6">
        <f t="shared" si="206"/>
        <v>45.1</v>
      </c>
      <c r="M3301" s="5">
        <f t="shared" si="207"/>
        <v>0</v>
      </c>
      <c r="N3301" s="5" t="s">
        <v>13245</v>
      </c>
      <c r="O3301" s="5" t="s">
        <v>13246</v>
      </c>
      <c r="P3301" s="5" t="s">
        <v>13247</v>
      </c>
    </row>
    <row r="3302" ht="19" customHeight="1" spans="1:16">
      <c r="A3302" s="5">
        <v>130</v>
      </c>
      <c r="B3302" s="5" t="s">
        <v>391</v>
      </c>
      <c r="C3302" s="5" t="s">
        <v>52</v>
      </c>
      <c r="D3302" s="8" t="s">
        <v>487</v>
      </c>
      <c r="E3302" s="6">
        <v>47.5</v>
      </c>
      <c r="F3302" s="6">
        <v>45.7</v>
      </c>
      <c r="G3302" s="6"/>
      <c r="H3302" s="5" t="s">
        <v>120</v>
      </c>
      <c r="I3302" s="6">
        <f t="shared" si="204"/>
        <v>1.8</v>
      </c>
      <c r="J3302" s="5" t="str">
        <f>IF(H3302="否","不适用",IF(AND(ISNUMBER(E3302),ISNUMBER(F3302)),IF(I3302&gt;规则与名单!$B$2,"是","否"),"未判定"))</f>
        <v>不适用</v>
      </c>
      <c r="K3302" s="5" t="str">
        <f t="shared" si="205"/>
        <v>非测试日仪表</v>
      </c>
      <c r="L3302" s="6">
        <f t="shared" si="206"/>
        <v>47.5</v>
      </c>
      <c r="M3302" s="5">
        <f t="shared" si="207"/>
        <v>0</v>
      </c>
      <c r="N3302" s="5" t="s">
        <v>13248</v>
      </c>
      <c r="O3302" s="5" t="s">
        <v>13249</v>
      </c>
      <c r="P3302" s="5" t="s">
        <v>13250</v>
      </c>
    </row>
    <row r="3303" ht="19" customHeight="1" spans="1:16">
      <c r="A3303" s="5">
        <v>130</v>
      </c>
      <c r="B3303" s="5" t="s">
        <v>391</v>
      </c>
      <c r="C3303" s="5" t="s">
        <v>52</v>
      </c>
      <c r="D3303" s="8" t="s">
        <v>121</v>
      </c>
      <c r="E3303" s="6">
        <v>65.2</v>
      </c>
      <c r="F3303" s="6">
        <v>61.3</v>
      </c>
      <c r="G3303" s="6"/>
      <c r="H3303" s="5" t="s">
        <v>120</v>
      </c>
      <c r="I3303" s="6">
        <f t="shared" si="204"/>
        <v>3.90000000000001</v>
      </c>
      <c r="J3303" s="5" t="str">
        <f>IF(H3303="否","不适用",IF(AND(ISNUMBER(E3303),ISNUMBER(F3303)),IF(I3303&gt;规则与名单!$B$2,"是","否"),"未判定"))</f>
        <v>不适用</v>
      </c>
      <c r="K3303" s="5" t="str">
        <f t="shared" si="205"/>
        <v>非测试日仪表</v>
      </c>
      <c r="L3303" s="6">
        <f t="shared" si="206"/>
        <v>65.2</v>
      </c>
      <c r="M3303" s="5">
        <f t="shared" si="207"/>
        <v>0</v>
      </c>
      <c r="N3303" s="5" t="s">
        <v>13251</v>
      </c>
      <c r="O3303" s="5" t="s">
        <v>13252</v>
      </c>
      <c r="P3303" s="5" t="s">
        <v>13253</v>
      </c>
    </row>
    <row r="3304" ht="19" customHeight="1" spans="1:16">
      <c r="A3304" s="5">
        <v>130</v>
      </c>
      <c r="B3304" s="5" t="s">
        <v>391</v>
      </c>
      <c r="C3304" s="5" t="s">
        <v>52</v>
      </c>
      <c r="D3304" s="8" t="s">
        <v>170</v>
      </c>
      <c r="E3304" s="6">
        <v>99.5</v>
      </c>
      <c r="F3304" s="6">
        <v>95.3</v>
      </c>
      <c r="G3304" s="6"/>
      <c r="H3304" s="5" t="s">
        <v>120</v>
      </c>
      <c r="I3304" s="6">
        <f t="shared" si="204"/>
        <v>4.2</v>
      </c>
      <c r="J3304" s="5" t="str">
        <f>IF(H3304="否","不适用",IF(AND(ISNUMBER(E3304),ISNUMBER(F3304)),IF(I3304&gt;规则与名单!$B$2,"是","否"),"未判定"))</f>
        <v>不适用</v>
      </c>
      <c r="K3304" s="5" t="str">
        <f t="shared" si="205"/>
        <v>非测试日仪表</v>
      </c>
      <c r="L3304" s="6">
        <f t="shared" si="206"/>
        <v>99.5</v>
      </c>
      <c r="M3304" s="5">
        <f t="shared" si="207"/>
        <v>0</v>
      </c>
      <c r="N3304" s="5" t="s">
        <v>13254</v>
      </c>
      <c r="O3304" s="5" t="s">
        <v>13255</v>
      </c>
      <c r="P3304" s="5" t="s">
        <v>13256</v>
      </c>
    </row>
    <row r="3305" ht="19" customHeight="1" spans="1:16">
      <c r="A3305" s="5">
        <v>130</v>
      </c>
      <c r="B3305" s="5" t="s">
        <v>391</v>
      </c>
      <c r="C3305" s="5" t="s">
        <v>52</v>
      </c>
      <c r="D3305" s="8" t="s">
        <v>644</v>
      </c>
      <c r="E3305" s="6">
        <v>43.7</v>
      </c>
      <c r="F3305" s="6">
        <v>42.3</v>
      </c>
      <c r="G3305" s="6"/>
      <c r="H3305" s="5" t="s">
        <v>120</v>
      </c>
      <c r="I3305" s="6">
        <f t="shared" si="204"/>
        <v>1.40000000000001</v>
      </c>
      <c r="J3305" s="5" t="str">
        <f>IF(H3305="否","不适用",IF(AND(ISNUMBER(E3305),ISNUMBER(F3305)),IF(I3305&gt;规则与名单!$B$2,"是","否"),"未判定"))</f>
        <v>不适用</v>
      </c>
      <c r="K3305" s="5" t="str">
        <f t="shared" si="205"/>
        <v>非测试日仪表</v>
      </c>
      <c r="L3305" s="6">
        <f t="shared" si="206"/>
        <v>43.7</v>
      </c>
      <c r="M3305" s="5">
        <f t="shared" si="207"/>
        <v>0</v>
      </c>
      <c r="N3305" s="5" t="s">
        <v>13257</v>
      </c>
      <c r="O3305" s="5" t="s">
        <v>13258</v>
      </c>
      <c r="P3305" s="5" t="s">
        <v>13259</v>
      </c>
    </row>
    <row r="3306" ht="19" customHeight="1" spans="1:16">
      <c r="A3306" s="5">
        <v>130</v>
      </c>
      <c r="B3306" s="5" t="s">
        <v>391</v>
      </c>
      <c r="C3306" s="5" t="s">
        <v>52</v>
      </c>
      <c r="D3306" s="8" t="s">
        <v>3418</v>
      </c>
      <c r="E3306" s="6"/>
      <c r="F3306" s="6">
        <v>0</v>
      </c>
      <c r="G3306" s="6"/>
      <c r="H3306" s="5" t="s">
        <v>120</v>
      </c>
      <c r="I3306" s="6" t="str">
        <f t="shared" si="204"/>
        <v/>
      </c>
      <c r="J3306" s="5" t="str">
        <f>IF(H3306="否","不适用",IF(AND(ISNUMBER(E3306),ISNUMBER(F3306)),IF(I3306&gt;规则与名单!$B$2,"是","否"),"未判定"))</f>
        <v>不适用</v>
      </c>
      <c r="K3306" s="5" t="str">
        <f t="shared" si="205"/>
        <v>缺失</v>
      </c>
      <c r="L3306" s="6" t="str">
        <f t="shared" si="206"/>
        <v/>
      </c>
      <c r="M3306" s="5">
        <f t="shared" si="207"/>
        <v>1</v>
      </c>
      <c r="N3306" s="5" t="s">
        <v>13260</v>
      </c>
      <c r="O3306" s="5" t="s">
        <v>13261</v>
      </c>
      <c r="P3306" s="5" t="s">
        <v>13262</v>
      </c>
    </row>
    <row r="3307" ht="19" customHeight="1" spans="1:16">
      <c r="A3307" s="5">
        <v>130</v>
      </c>
      <c r="B3307" s="5" t="s">
        <v>391</v>
      </c>
      <c r="C3307" s="5" t="s">
        <v>52</v>
      </c>
      <c r="D3307" s="8" t="s">
        <v>3422</v>
      </c>
      <c r="E3307" s="6">
        <v>66.8</v>
      </c>
      <c r="F3307" s="6">
        <v>64</v>
      </c>
      <c r="G3307" s="6"/>
      <c r="H3307" s="5" t="s">
        <v>120</v>
      </c>
      <c r="I3307" s="6">
        <f t="shared" si="204"/>
        <v>2.8</v>
      </c>
      <c r="J3307" s="5" t="str">
        <f>IF(H3307="否","不适用",IF(AND(ISNUMBER(E3307),ISNUMBER(F3307)),IF(I3307&gt;规则与名单!$B$2,"是","否"),"未判定"))</f>
        <v>不适用</v>
      </c>
      <c r="K3307" s="5" t="str">
        <f t="shared" si="205"/>
        <v>非测试日仪表</v>
      </c>
      <c r="L3307" s="6">
        <f t="shared" si="206"/>
        <v>66.8</v>
      </c>
      <c r="M3307" s="5">
        <f t="shared" si="207"/>
        <v>0</v>
      </c>
      <c r="N3307" s="5" t="s">
        <v>13263</v>
      </c>
      <c r="O3307" s="5" t="s">
        <v>13264</v>
      </c>
      <c r="P3307" s="5" t="s">
        <v>13265</v>
      </c>
    </row>
    <row r="3308" ht="19" customHeight="1" spans="1:16">
      <c r="A3308" s="5">
        <v>130</v>
      </c>
      <c r="B3308" s="5" t="s">
        <v>391</v>
      </c>
      <c r="C3308" s="5" t="s">
        <v>52</v>
      </c>
      <c r="D3308" s="8" t="s">
        <v>336</v>
      </c>
      <c r="E3308" s="6">
        <v>42.9</v>
      </c>
      <c r="F3308" s="6">
        <v>40.9</v>
      </c>
      <c r="G3308" s="6"/>
      <c r="H3308" s="5" t="s">
        <v>120</v>
      </c>
      <c r="I3308" s="6">
        <f t="shared" si="204"/>
        <v>2</v>
      </c>
      <c r="J3308" s="5" t="str">
        <f>IF(H3308="否","不适用",IF(AND(ISNUMBER(E3308),ISNUMBER(F3308)),IF(I3308&gt;规则与名单!$B$2,"是","否"),"未判定"))</f>
        <v>不适用</v>
      </c>
      <c r="K3308" s="5" t="str">
        <f t="shared" si="205"/>
        <v>非测试日仪表</v>
      </c>
      <c r="L3308" s="6">
        <f t="shared" si="206"/>
        <v>42.9</v>
      </c>
      <c r="M3308" s="5">
        <f t="shared" si="207"/>
        <v>0</v>
      </c>
      <c r="N3308" s="5" t="s">
        <v>13266</v>
      </c>
      <c r="O3308" s="5" t="s">
        <v>13267</v>
      </c>
      <c r="P3308" s="5" t="s">
        <v>13268</v>
      </c>
    </row>
    <row r="3309" ht="19" customHeight="1" spans="1:16">
      <c r="A3309" s="5">
        <v>130</v>
      </c>
      <c r="B3309" s="5" t="s">
        <v>391</v>
      </c>
      <c r="C3309" s="5" t="s">
        <v>52</v>
      </c>
      <c r="D3309" s="8" t="s">
        <v>653</v>
      </c>
      <c r="E3309" s="6">
        <v>35.4</v>
      </c>
      <c r="F3309" s="6">
        <v>33.7</v>
      </c>
      <c r="G3309" s="6"/>
      <c r="H3309" s="5" t="s">
        <v>120</v>
      </c>
      <c r="I3309" s="6">
        <f t="shared" si="204"/>
        <v>1.7</v>
      </c>
      <c r="J3309" s="5" t="str">
        <f>IF(H3309="否","不适用",IF(AND(ISNUMBER(E3309),ISNUMBER(F3309)),IF(I3309&gt;规则与名单!$B$2,"是","否"),"未判定"))</f>
        <v>不适用</v>
      </c>
      <c r="K3309" s="5" t="str">
        <f t="shared" si="205"/>
        <v>非测试日仪表</v>
      </c>
      <c r="L3309" s="6">
        <f t="shared" si="206"/>
        <v>35.4</v>
      </c>
      <c r="M3309" s="5">
        <f t="shared" si="207"/>
        <v>0</v>
      </c>
      <c r="N3309" s="5" t="s">
        <v>13269</v>
      </c>
      <c r="O3309" s="5" t="s">
        <v>13270</v>
      </c>
      <c r="P3309" s="5" t="s">
        <v>13271</v>
      </c>
    </row>
    <row r="3310" ht="19" customHeight="1" spans="1:16">
      <c r="A3310" s="5">
        <v>130</v>
      </c>
      <c r="B3310" s="5" t="s">
        <v>391</v>
      </c>
      <c r="C3310" s="5" t="s">
        <v>52</v>
      </c>
      <c r="D3310" s="8" t="s">
        <v>140</v>
      </c>
      <c r="E3310" s="6">
        <v>31.1</v>
      </c>
      <c r="F3310" s="6">
        <v>28.9</v>
      </c>
      <c r="G3310" s="6"/>
      <c r="H3310" s="5" t="s">
        <v>120</v>
      </c>
      <c r="I3310" s="6">
        <f t="shared" si="204"/>
        <v>2.2</v>
      </c>
      <c r="J3310" s="5" t="str">
        <f>IF(H3310="否","不适用",IF(AND(ISNUMBER(E3310),ISNUMBER(F3310)),IF(I3310&gt;规则与名单!$B$2,"是","否"),"未判定"))</f>
        <v>不适用</v>
      </c>
      <c r="K3310" s="5" t="str">
        <f t="shared" si="205"/>
        <v>非测试日仪表</v>
      </c>
      <c r="L3310" s="6">
        <f t="shared" si="206"/>
        <v>31.1</v>
      </c>
      <c r="M3310" s="5">
        <f t="shared" si="207"/>
        <v>0</v>
      </c>
      <c r="N3310" s="5" t="s">
        <v>13272</v>
      </c>
      <c r="O3310" s="5" t="s">
        <v>13273</v>
      </c>
      <c r="P3310" s="5" t="s">
        <v>13274</v>
      </c>
    </row>
    <row r="3311" ht="19" customHeight="1" spans="1:16">
      <c r="A3311" s="5">
        <v>130</v>
      </c>
      <c r="B3311" s="5" t="s">
        <v>391</v>
      </c>
      <c r="C3311" s="5" t="s">
        <v>52</v>
      </c>
      <c r="D3311" s="8" t="s">
        <v>115</v>
      </c>
      <c r="E3311" s="6">
        <v>48.6</v>
      </c>
      <c r="F3311" s="6">
        <v>46.2</v>
      </c>
      <c r="G3311" s="6"/>
      <c r="H3311" s="5" t="s">
        <v>120</v>
      </c>
      <c r="I3311" s="6">
        <f t="shared" si="204"/>
        <v>2.4</v>
      </c>
      <c r="J3311" s="5" t="str">
        <f>IF(H3311="否","不适用",IF(AND(ISNUMBER(E3311),ISNUMBER(F3311)),IF(I3311&gt;规则与名单!$B$2,"是","否"),"未判定"))</f>
        <v>不适用</v>
      </c>
      <c r="K3311" s="5" t="str">
        <f t="shared" si="205"/>
        <v>非测试日仪表</v>
      </c>
      <c r="L3311" s="6">
        <f t="shared" si="206"/>
        <v>48.6</v>
      </c>
      <c r="M3311" s="5">
        <f t="shared" si="207"/>
        <v>0</v>
      </c>
      <c r="N3311" s="5" t="s">
        <v>13275</v>
      </c>
      <c r="O3311" s="5" t="s">
        <v>13276</v>
      </c>
      <c r="P3311" s="5" t="s">
        <v>13277</v>
      </c>
    </row>
    <row r="3312" ht="19" customHeight="1" spans="1:16">
      <c r="A3312" s="5">
        <v>131</v>
      </c>
      <c r="B3312" s="5" t="s">
        <v>392</v>
      </c>
      <c r="C3312" s="5" t="s">
        <v>52</v>
      </c>
      <c r="D3312" s="8" t="s">
        <v>114</v>
      </c>
      <c r="E3312" s="6"/>
      <c r="F3312" s="6">
        <v>0</v>
      </c>
      <c r="G3312" s="6"/>
      <c r="H3312" s="5" t="s">
        <v>113</v>
      </c>
      <c r="I3312" s="6" t="str">
        <f t="shared" si="204"/>
        <v/>
      </c>
      <c r="J3312" s="5" t="str">
        <f>IF(H3312="否","不适用",IF(AND(ISNUMBER(E3312),ISNUMBER(F3312)),IF(I3312&gt;规则与名单!$B$2,"是","否"),"未判定"))</f>
        <v>未判定</v>
      </c>
      <c r="K3312" s="5" t="str">
        <f t="shared" si="205"/>
        <v>测试名单无纯氢GPS</v>
      </c>
      <c r="L3312" s="6">
        <f t="shared" si="206"/>
        <v>0</v>
      </c>
      <c r="M3312" s="5">
        <f t="shared" si="207"/>
        <v>0</v>
      </c>
      <c r="N3312" s="5" t="s">
        <v>13278</v>
      </c>
      <c r="O3312" s="5" t="s">
        <v>13279</v>
      </c>
      <c r="P3312" s="5" t="s">
        <v>13280</v>
      </c>
    </row>
    <row r="3313" ht="19" customHeight="1" spans="1:16">
      <c r="A3313" s="5">
        <v>131</v>
      </c>
      <c r="B3313" s="5" t="s">
        <v>392</v>
      </c>
      <c r="C3313" s="5" t="s">
        <v>52</v>
      </c>
      <c r="D3313" s="8" t="s">
        <v>605</v>
      </c>
      <c r="E3313" s="6"/>
      <c r="F3313" s="6">
        <v>0</v>
      </c>
      <c r="G3313" s="6"/>
      <c r="H3313" s="5" t="s">
        <v>113</v>
      </c>
      <c r="I3313" s="6" t="str">
        <f t="shared" si="204"/>
        <v/>
      </c>
      <c r="J3313" s="5" t="str">
        <f>IF(H3313="否","不适用",IF(AND(ISNUMBER(E3313),ISNUMBER(F3313)),IF(I3313&gt;规则与名单!$B$2,"是","否"),"未判定"))</f>
        <v>未判定</v>
      </c>
      <c r="K3313" s="5" t="str">
        <f t="shared" si="205"/>
        <v>测试名单无纯氢GPS</v>
      </c>
      <c r="L3313" s="6">
        <f t="shared" si="206"/>
        <v>0</v>
      </c>
      <c r="M3313" s="5">
        <f t="shared" si="207"/>
        <v>0</v>
      </c>
      <c r="N3313" s="5" t="s">
        <v>13281</v>
      </c>
      <c r="O3313" s="5" t="s">
        <v>13282</v>
      </c>
      <c r="P3313" s="5" t="s">
        <v>13283</v>
      </c>
    </row>
    <row r="3314" ht="19" customHeight="1" spans="1:16">
      <c r="A3314" s="5">
        <v>131</v>
      </c>
      <c r="B3314" s="5" t="s">
        <v>392</v>
      </c>
      <c r="C3314" s="5" t="s">
        <v>52</v>
      </c>
      <c r="D3314" s="8" t="s">
        <v>186</v>
      </c>
      <c r="E3314" s="6">
        <v>10.7</v>
      </c>
      <c r="F3314" s="6">
        <v>10.3</v>
      </c>
      <c r="G3314" s="6"/>
      <c r="H3314" s="5" t="s">
        <v>113</v>
      </c>
      <c r="I3314" s="6">
        <f t="shared" si="204"/>
        <v>0.399999999999999</v>
      </c>
      <c r="J3314" s="5" t="str">
        <f>IF(H3314="否","不适用",IF(AND(ISNUMBER(E3314),ISNUMBER(F3314)),IF(I3314&gt;规则与名单!$B$2,"是","否"),"未判定"))</f>
        <v>否</v>
      </c>
      <c r="K3314" s="5" t="str">
        <f t="shared" si="205"/>
        <v>非测试日仪表</v>
      </c>
      <c r="L3314" s="6">
        <f t="shared" si="206"/>
        <v>10.7</v>
      </c>
      <c r="M3314" s="5">
        <f t="shared" si="207"/>
        <v>0</v>
      </c>
      <c r="N3314" s="5" t="s">
        <v>13284</v>
      </c>
      <c r="O3314" s="5" t="s">
        <v>13285</v>
      </c>
      <c r="P3314" s="5" t="s">
        <v>13286</v>
      </c>
    </row>
    <row r="3315" ht="19" customHeight="1" spans="1:16">
      <c r="A3315" s="5">
        <v>132</v>
      </c>
      <c r="B3315" s="5" t="s">
        <v>394</v>
      </c>
      <c r="C3315" s="5" t="s">
        <v>52</v>
      </c>
      <c r="D3315" s="8" t="s">
        <v>114</v>
      </c>
      <c r="E3315" s="6">
        <v>44.8</v>
      </c>
      <c r="F3315" s="6">
        <v>41.6</v>
      </c>
      <c r="G3315" s="6"/>
      <c r="H3315" s="5" t="s">
        <v>120</v>
      </c>
      <c r="I3315" s="6">
        <f t="shared" si="204"/>
        <v>3.2</v>
      </c>
      <c r="J3315" s="5" t="str">
        <f>IF(H3315="否","不适用",IF(AND(ISNUMBER(E3315),ISNUMBER(F3315)),IF(I3315&gt;规则与名单!$B$2,"是","否"),"未判定"))</f>
        <v>不适用</v>
      </c>
      <c r="K3315" s="5" t="str">
        <f t="shared" si="205"/>
        <v>非测试日仪表</v>
      </c>
      <c r="L3315" s="6">
        <f t="shared" si="206"/>
        <v>44.8</v>
      </c>
      <c r="M3315" s="5">
        <f t="shared" si="207"/>
        <v>0</v>
      </c>
      <c r="N3315" s="5" t="s">
        <v>13287</v>
      </c>
      <c r="O3315" s="5" t="s">
        <v>13288</v>
      </c>
      <c r="P3315" s="5" t="s">
        <v>13289</v>
      </c>
    </row>
    <row r="3316" ht="19" customHeight="1" spans="1:16">
      <c r="A3316" s="5">
        <v>132</v>
      </c>
      <c r="B3316" s="5" t="s">
        <v>394</v>
      </c>
      <c r="C3316" s="5" t="s">
        <v>52</v>
      </c>
      <c r="D3316" s="8" t="s">
        <v>605</v>
      </c>
      <c r="E3316" s="6">
        <v>28.8</v>
      </c>
      <c r="F3316" s="6">
        <v>30.8</v>
      </c>
      <c r="G3316" s="6"/>
      <c r="H3316" s="5" t="s">
        <v>120</v>
      </c>
      <c r="I3316" s="6">
        <f t="shared" si="204"/>
        <v>-2</v>
      </c>
      <c r="J3316" s="5" t="str">
        <f>IF(H3316="否","不适用",IF(AND(ISNUMBER(E3316),ISNUMBER(F3316)),IF(I3316&gt;规则与名单!$B$2,"是","否"),"未判定"))</f>
        <v>不适用</v>
      </c>
      <c r="K3316" s="5" t="str">
        <f t="shared" si="205"/>
        <v>非测试日仪表</v>
      </c>
      <c r="L3316" s="6">
        <f t="shared" si="206"/>
        <v>28.8</v>
      </c>
      <c r="M3316" s="5">
        <f t="shared" si="207"/>
        <v>0</v>
      </c>
      <c r="N3316" s="5" t="s">
        <v>13290</v>
      </c>
      <c r="O3316" s="5" t="s">
        <v>13291</v>
      </c>
      <c r="P3316" s="5" t="s">
        <v>13292</v>
      </c>
    </row>
    <row r="3317" ht="19" customHeight="1" spans="1:16">
      <c r="A3317" s="5">
        <v>132</v>
      </c>
      <c r="B3317" s="5" t="s">
        <v>394</v>
      </c>
      <c r="C3317" s="5" t="s">
        <v>52</v>
      </c>
      <c r="D3317" s="8" t="s">
        <v>186</v>
      </c>
      <c r="E3317" s="6">
        <v>28.6</v>
      </c>
      <c r="F3317" s="6">
        <v>29.7</v>
      </c>
      <c r="G3317" s="6"/>
      <c r="H3317" s="5" t="s">
        <v>120</v>
      </c>
      <c r="I3317" s="6">
        <f t="shared" si="204"/>
        <v>-1.1</v>
      </c>
      <c r="J3317" s="5" t="str">
        <f>IF(H3317="否","不适用",IF(AND(ISNUMBER(E3317),ISNUMBER(F3317)),IF(I3317&gt;规则与名单!$B$2,"是","否"),"未判定"))</f>
        <v>不适用</v>
      </c>
      <c r="K3317" s="5" t="str">
        <f t="shared" si="205"/>
        <v>非测试日仪表</v>
      </c>
      <c r="L3317" s="6">
        <f t="shared" si="206"/>
        <v>28.6</v>
      </c>
      <c r="M3317" s="5">
        <f t="shared" si="207"/>
        <v>0</v>
      </c>
      <c r="N3317" s="5" t="s">
        <v>13293</v>
      </c>
      <c r="O3317" s="5" t="s">
        <v>13294</v>
      </c>
      <c r="P3317" s="5" t="s">
        <v>13295</v>
      </c>
    </row>
    <row r="3318" ht="19" customHeight="1" spans="1:16">
      <c r="A3318" s="5">
        <v>132</v>
      </c>
      <c r="B3318" s="5" t="s">
        <v>394</v>
      </c>
      <c r="C3318" s="5" t="s">
        <v>52</v>
      </c>
      <c r="D3318" s="8" t="s">
        <v>165</v>
      </c>
      <c r="E3318" s="6">
        <v>32.5</v>
      </c>
      <c r="F3318" s="6">
        <v>26.8</v>
      </c>
      <c r="G3318" s="6"/>
      <c r="H3318" s="5" t="s">
        <v>120</v>
      </c>
      <c r="I3318" s="6">
        <f t="shared" si="204"/>
        <v>5.7</v>
      </c>
      <c r="J3318" s="5" t="str">
        <f>IF(H3318="否","不适用",IF(AND(ISNUMBER(E3318),ISNUMBER(F3318)),IF(I3318&gt;规则与名单!$B$2,"是","否"),"未判定"))</f>
        <v>不适用</v>
      </c>
      <c r="K3318" s="5" t="str">
        <f t="shared" si="205"/>
        <v>非测试日仪表</v>
      </c>
      <c r="L3318" s="6">
        <f t="shared" si="206"/>
        <v>32.5</v>
      </c>
      <c r="M3318" s="5">
        <f t="shared" si="207"/>
        <v>0</v>
      </c>
      <c r="N3318" s="5" t="s">
        <v>13296</v>
      </c>
      <c r="O3318" s="5" t="s">
        <v>13297</v>
      </c>
      <c r="P3318" s="5" t="s">
        <v>13298</v>
      </c>
    </row>
    <row r="3319" ht="19" customHeight="1" spans="1:16">
      <c r="A3319" s="5">
        <v>132</v>
      </c>
      <c r="B3319" s="5" t="s">
        <v>394</v>
      </c>
      <c r="C3319" s="5" t="s">
        <v>52</v>
      </c>
      <c r="D3319" s="8" t="s">
        <v>151</v>
      </c>
      <c r="E3319" s="6">
        <v>31.7</v>
      </c>
      <c r="F3319" s="6">
        <v>28.3</v>
      </c>
      <c r="G3319" s="6"/>
      <c r="H3319" s="5" t="s">
        <v>120</v>
      </c>
      <c r="I3319" s="6">
        <f t="shared" si="204"/>
        <v>3.4</v>
      </c>
      <c r="J3319" s="5" t="str">
        <f>IF(H3319="否","不适用",IF(AND(ISNUMBER(E3319),ISNUMBER(F3319)),IF(I3319&gt;规则与名单!$B$2,"是","否"),"未判定"))</f>
        <v>不适用</v>
      </c>
      <c r="K3319" s="5" t="str">
        <f t="shared" si="205"/>
        <v>非测试日仪表</v>
      </c>
      <c r="L3319" s="6">
        <f t="shared" si="206"/>
        <v>31.7</v>
      </c>
      <c r="M3319" s="5">
        <f t="shared" si="207"/>
        <v>0</v>
      </c>
      <c r="N3319" s="5" t="s">
        <v>13299</v>
      </c>
      <c r="O3319" s="5" t="s">
        <v>13300</v>
      </c>
      <c r="P3319" s="5" t="s">
        <v>13301</v>
      </c>
    </row>
    <row r="3320" ht="19" customHeight="1" spans="1:16">
      <c r="A3320" s="5">
        <v>132</v>
      </c>
      <c r="B3320" s="5" t="s">
        <v>394</v>
      </c>
      <c r="C3320" s="5" t="s">
        <v>52</v>
      </c>
      <c r="D3320" s="8" t="s">
        <v>3358</v>
      </c>
      <c r="E3320" s="6">
        <v>44.8</v>
      </c>
      <c r="F3320" s="6">
        <v>40.3</v>
      </c>
      <c r="G3320" s="6"/>
      <c r="H3320" s="5" t="s">
        <v>120</v>
      </c>
      <c r="I3320" s="6">
        <f t="shared" si="204"/>
        <v>4.5</v>
      </c>
      <c r="J3320" s="5" t="str">
        <f>IF(H3320="否","不适用",IF(AND(ISNUMBER(E3320),ISNUMBER(F3320)),IF(I3320&gt;规则与名单!$B$2,"是","否"),"未判定"))</f>
        <v>不适用</v>
      </c>
      <c r="K3320" s="5" t="str">
        <f t="shared" si="205"/>
        <v>非测试日仪表</v>
      </c>
      <c r="L3320" s="6">
        <f t="shared" si="206"/>
        <v>44.8</v>
      </c>
      <c r="M3320" s="5">
        <f t="shared" si="207"/>
        <v>0</v>
      </c>
      <c r="N3320" s="5" t="s">
        <v>13302</v>
      </c>
      <c r="O3320" s="5" t="s">
        <v>13303</v>
      </c>
      <c r="P3320" s="5" t="s">
        <v>13304</v>
      </c>
    </row>
    <row r="3321" ht="19" customHeight="1" spans="1:16">
      <c r="A3321" s="5">
        <v>132</v>
      </c>
      <c r="B3321" s="5" t="s">
        <v>394</v>
      </c>
      <c r="C3321" s="5" t="s">
        <v>52</v>
      </c>
      <c r="D3321" s="8" t="s">
        <v>272</v>
      </c>
      <c r="E3321" s="6">
        <v>25.3</v>
      </c>
      <c r="F3321" s="6">
        <v>22.1</v>
      </c>
      <c r="G3321" s="6"/>
      <c r="H3321" s="5" t="s">
        <v>120</v>
      </c>
      <c r="I3321" s="6">
        <f t="shared" si="204"/>
        <v>3.2</v>
      </c>
      <c r="J3321" s="5" t="str">
        <f>IF(H3321="否","不适用",IF(AND(ISNUMBER(E3321),ISNUMBER(F3321)),IF(I3321&gt;规则与名单!$B$2,"是","否"),"未判定"))</f>
        <v>不适用</v>
      </c>
      <c r="K3321" s="5" t="str">
        <f t="shared" si="205"/>
        <v>非测试日仪表</v>
      </c>
      <c r="L3321" s="6">
        <f t="shared" si="206"/>
        <v>25.3</v>
      </c>
      <c r="M3321" s="5">
        <f t="shared" si="207"/>
        <v>0</v>
      </c>
      <c r="N3321" s="5" t="s">
        <v>13305</v>
      </c>
      <c r="O3321" s="5" t="s">
        <v>13306</v>
      </c>
      <c r="P3321" s="5" t="s">
        <v>13307</v>
      </c>
    </row>
    <row r="3322" ht="19" customHeight="1" spans="1:16">
      <c r="A3322" s="5">
        <v>132</v>
      </c>
      <c r="B3322" s="5" t="s">
        <v>394</v>
      </c>
      <c r="C3322" s="5" t="s">
        <v>52</v>
      </c>
      <c r="D3322" s="8" t="s">
        <v>506</v>
      </c>
      <c r="E3322" s="6">
        <v>24.2</v>
      </c>
      <c r="F3322" s="6">
        <v>18.4</v>
      </c>
      <c r="G3322" s="6"/>
      <c r="H3322" s="5" t="s">
        <v>120</v>
      </c>
      <c r="I3322" s="6">
        <f t="shared" si="204"/>
        <v>5.8</v>
      </c>
      <c r="J3322" s="5" t="str">
        <f>IF(H3322="否","不适用",IF(AND(ISNUMBER(E3322),ISNUMBER(F3322)),IF(I3322&gt;规则与名单!$B$2,"是","否"),"未判定"))</f>
        <v>不适用</v>
      </c>
      <c r="K3322" s="5" t="str">
        <f t="shared" si="205"/>
        <v>非测试日仪表</v>
      </c>
      <c r="L3322" s="6">
        <f t="shared" si="206"/>
        <v>24.2</v>
      </c>
      <c r="M3322" s="5">
        <f t="shared" si="207"/>
        <v>0</v>
      </c>
      <c r="N3322" s="5" t="s">
        <v>13308</v>
      </c>
      <c r="O3322" s="5" t="s">
        <v>13309</v>
      </c>
      <c r="P3322" s="5" t="s">
        <v>13310</v>
      </c>
    </row>
    <row r="3323" ht="19" customHeight="1" spans="1:16">
      <c r="A3323" s="5">
        <v>132</v>
      </c>
      <c r="B3323" s="5" t="s">
        <v>394</v>
      </c>
      <c r="C3323" s="5" t="s">
        <v>52</v>
      </c>
      <c r="D3323" s="8" t="s">
        <v>673</v>
      </c>
      <c r="E3323" s="6">
        <v>30</v>
      </c>
      <c r="F3323" s="6">
        <v>26.9</v>
      </c>
      <c r="G3323" s="6"/>
      <c r="H3323" s="5" t="s">
        <v>120</v>
      </c>
      <c r="I3323" s="6">
        <f t="shared" si="204"/>
        <v>3.1</v>
      </c>
      <c r="J3323" s="5" t="str">
        <f>IF(H3323="否","不适用",IF(AND(ISNUMBER(E3323),ISNUMBER(F3323)),IF(I3323&gt;规则与名单!$B$2,"是","否"),"未判定"))</f>
        <v>不适用</v>
      </c>
      <c r="K3323" s="5" t="str">
        <f t="shared" si="205"/>
        <v>非测试日仪表</v>
      </c>
      <c r="L3323" s="6">
        <f t="shared" si="206"/>
        <v>30</v>
      </c>
      <c r="M3323" s="5">
        <f t="shared" si="207"/>
        <v>0</v>
      </c>
      <c r="N3323" s="5" t="s">
        <v>13311</v>
      </c>
      <c r="O3323" s="5" t="s">
        <v>13312</v>
      </c>
      <c r="P3323" s="5" t="s">
        <v>13313</v>
      </c>
    </row>
    <row r="3324" ht="19" customHeight="1" spans="1:16">
      <c r="A3324" s="5">
        <v>132</v>
      </c>
      <c r="B3324" s="5" t="s">
        <v>394</v>
      </c>
      <c r="C3324" s="5" t="s">
        <v>52</v>
      </c>
      <c r="D3324" s="8" t="s">
        <v>183</v>
      </c>
      <c r="E3324" s="6">
        <v>27</v>
      </c>
      <c r="F3324" s="6">
        <v>20.9</v>
      </c>
      <c r="G3324" s="6"/>
      <c r="H3324" s="5" t="s">
        <v>120</v>
      </c>
      <c r="I3324" s="6">
        <f t="shared" si="204"/>
        <v>6.1</v>
      </c>
      <c r="J3324" s="5" t="str">
        <f>IF(H3324="否","不适用",IF(AND(ISNUMBER(E3324),ISNUMBER(F3324)),IF(I3324&gt;规则与名单!$B$2,"是","否"),"未判定"))</f>
        <v>不适用</v>
      </c>
      <c r="K3324" s="5" t="str">
        <f t="shared" si="205"/>
        <v>非测试日仪表</v>
      </c>
      <c r="L3324" s="6">
        <f t="shared" si="206"/>
        <v>27</v>
      </c>
      <c r="M3324" s="5">
        <f t="shared" si="207"/>
        <v>0</v>
      </c>
      <c r="N3324" s="5" t="s">
        <v>13314</v>
      </c>
      <c r="O3324" s="5" t="s">
        <v>13315</v>
      </c>
      <c r="P3324" s="5" t="s">
        <v>13316</v>
      </c>
    </row>
    <row r="3325" ht="19" customHeight="1" spans="1:16">
      <c r="A3325" s="5">
        <v>132</v>
      </c>
      <c r="B3325" s="5" t="s">
        <v>394</v>
      </c>
      <c r="C3325" s="5" t="s">
        <v>52</v>
      </c>
      <c r="D3325" s="8" t="s">
        <v>431</v>
      </c>
      <c r="E3325" s="6">
        <v>23.4</v>
      </c>
      <c r="F3325" s="6">
        <v>25</v>
      </c>
      <c r="G3325" s="6"/>
      <c r="H3325" s="5" t="s">
        <v>120</v>
      </c>
      <c r="I3325" s="6">
        <f t="shared" si="204"/>
        <v>-1.6</v>
      </c>
      <c r="J3325" s="5" t="str">
        <f>IF(H3325="否","不适用",IF(AND(ISNUMBER(E3325),ISNUMBER(F3325)),IF(I3325&gt;规则与名单!$B$2,"是","否"),"未判定"))</f>
        <v>不适用</v>
      </c>
      <c r="K3325" s="5" t="str">
        <f t="shared" si="205"/>
        <v>非测试日仪表</v>
      </c>
      <c r="L3325" s="6">
        <f t="shared" si="206"/>
        <v>23.4</v>
      </c>
      <c r="M3325" s="5">
        <f t="shared" si="207"/>
        <v>0</v>
      </c>
      <c r="N3325" s="5" t="s">
        <v>13317</v>
      </c>
      <c r="O3325" s="5" t="s">
        <v>13318</v>
      </c>
      <c r="P3325" s="5" t="s">
        <v>13319</v>
      </c>
    </row>
    <row r="3326" ht="19" customHeight="1" spans="1:16">
      <c r="A3326" s="5">
        <v>132</v>
      </c>
      <c r="B3326" s="5" t="s">
        <v>394</v>
      </c>
      <c r="C3326" s="5" t="s">
        <v>52</v>
      </c>
      <c r="D3326" s="8" t="s">
        <v>3377</v>
      </c>
      <c r="E3326" s="6">
        <v>32.7</v>
      </c>
      <c r="F3326" s="6">
        <v>22.1</v>
      </c>
      <c r="G3326" s="6"/>
      <c r="H3326" s="5" t="s">
        <v>120</v>
      </c>
      <c r="I3326" s="6">
        <f t="shared" si="204"/>
        <v>10.6</v>
      </c>
      <c r="J3326" s="5" t="str">
        <f>IF(H3326="否","不适用",IF(AND(ISNUMBER(E3326),ISNUMBER(F3326)),IF(I3326&gt;规则与名单!$B$2,"是","否"),"未判定"))</f>
        <v>不适用</v>
      </c>
      <c r="K3326" s="5" t="str">
        <f t="shared" si="205"/>
        <v>非测试日仪表</v>
      </c>
      <c r="L3326" s="6">
        <f t="shared" si="206"/>
        <v>32.7</v>
      </c>
      <c r="M3326" s="5">
        <f t="shared" si="207"/>
        <v>0</v>
      </c>
      <c r="N3326" s="5" t="s">
        <v>13320</v>
      </c>
      <c r="O3326" s="5" t="s">
        <v>13321</v>
      </c>
      <c r="P3326" s="5" t="s">
        <v>13322</v>
      </c>
    </row>
    <row r="3327" ht="19" customHeight="1" spans="1:16">
      <c r="A3327" s="5">
        <v>132</v>
      </c>
      <c r="B3327" s="5" t="s">
        <v>394</v>
      </c>
      <c r="C3327" s="5" t="s">
        <v>52</v>
      </c>
      <c r="D3327" s="8" t="s">
        <v>407</v>
      </c>
      <c r="E3327" s="6">
        <v>41.6</v>
      </c>
      <c r="F3327" s="6">
        <v>32.5</v>
      </c>
      <c r="G3327" s="6"/>
      <c r="H3327" s="5" t="s">
        <v>120</v>
      </c>
      <c r="I3327" s="6">
        <f t="shared" si="204"/>
        <v>9.1</v>
      </c>
      <c r="J3327" s="5" t="str">
        <f>IF(H3327="否","不适用",IF(AND(ISNUMBER(E3327),ISNUMBER(F3327)),IF(I3327&gt;规则与名单!$B$2,"是","否"),"未判定"))</f>
        <v>不适用</v>
      </c>
      <c r="K3327" s="5" t="str">
        <f t="shared" si="205"/>
        <v>非测试日仪表</v>
      </c>
      <c r="L3327" s="6">
        <f t="shared" si="206"/>
        <v>41.6</v>
      </c>
      <c r="M3327" s="5">
        <f t="shared" si="207"/>
        <v>0</v>
      </c>
      <c r="N3327" s="5" t="s">
        <v>13323</v>
      </c>
      <c r="O3327" s="5" t="s">
        <v>13324</v>
      </c>
      <c r="P3327" s="5" t="s">
        <v>13325</v>
      </c>
    </row>
    <row r="3328" ht="19" customHeight="1" spans="1:16">
      <c r="A3328" s="5">
        <v>132</v>
      </c>
      <c r="B3328" s="5" t="s">
        <v>394</v>
      </c>
      <c r="C3328" s="5" t="s">
        <v>52</v>
      </c>
      <c r="D3328" s="8" t="s">
        <v>411</v>
      </c>
      <c r="E3328" s="6">
        <v>23.7</v>
      </c>
      <c r="F3328" s="6">
        <v>20.5</v>
      </c>
      <c r="G3328" s="6"/>
      <c r="H3328" s="5" t="s">
        <v>120</v>
      </c>
      <c r="I3328" s="6">
        <f t="shared" si="204"/>
        <v>3.2</v>
      </c>
      <c r="J3328" s="5" t="str">
        <f>IF(H3328="否","不适用",IF(AND(ISNUMBER(E3328),ISNUMBER(F3328)),IF(I3328&gt;规则与名单!$B$2,"是","否"),"未判定"))</f>
        <v>不适用</v>
      </c>
      <c r="K3328" s="5" t="str">
        <f t="shared" si="205"/>
        <v>非测试日仪表</v>
      </c>
      <c r="L3328" s="6">
        <f t="shared" si="206"/>
        <v>23.7</v>
      </c>
      <c r="M3328" s="5">
        <f t="shared" si="207"/>
        <v>0</v>
      </c>
      <c r="N3328" s="5" t="s">
        <v>13326</v>
      </c>
      <c r="O3328" s="5" t="s">
        <v>13327</v>
      </c>
      <c r="P3328" s="5" t="s">
        <v>13328</v>
      </c>
    </row>
    <row r="3329" ht="19" customHeight="1" spans="1:16">
      <c r="A3329" s="5">
        <v>132</v>
      </c>
      <c r="B3329" s="5" t="s">
        <v>394</v>
      </c>
      <c r="C3329" s="5" t="s">
        <v>52</v>
      </c>
      <c r="D3329" s="8" t="s">
        <v>251</v>
      </c>
      <c r="E3329" s="6">
        <v>29.8</v>
      </c>
      <c r="F3329" s="6">
        <v>23.2</v>
      </c>
      <c r="G3329" s="6"/>
      <c r="H3329" s="5" t="s">
        <v>120</v>
      </c>
      <c r="I3329" s="6">
        <f t="shared" si="204"/>
        <v>6.6</v>
      </c>
      <c r="J3329" s="5" t="str">
        <f>IF(H3329="否","不适用",IF(AND(ISNUMBER(E3329),ISNUMBER(F3329)),IF(I3329&gt;规则与名单!$B$2,"是","否"),"未判定"))</f>
        <v>不适用</v>
      </c>
      <c r="K3329" s="5" t="str">
        <f t="shared" si="205"/>
        <v>非测试日仪表</v>
      </c>
      <c r="L3329" s="6">
        <f t="shared" si="206"/>
        <v>29.8</v>
      </c>
      <c r="M3329" s="5">
        <f t="shared" si="207"/>
        <v>0</v>
      </c>
      <c r="N3329" s="5" t="s">
        <v>13329</v>
      </c>
      <c r="O3329" s="5" t="s">
        <v>13330</v>
      </c>
      <c r="P3329" s="5" t="s">
        <v>13331</v>
      </c>
    </row>
    <row r="3330" ht="19" customHeight="1" spans="1:16">
      <c r="A3330" s="5">
        <v>132</v>
      </c>
      <c r="B3330" s="5" t="s">
        <v>394</v>
      </c>
      <c r="C3330" s="5" t="s">
        <v>52</v>
      </c>
      <c r="D3330" s="8" t="s">
        <v>472</v>
      </c>
      <c r="E3330" s="6">
        <v>17.2</v>
      </c>
      <c r="F3330" s="6">
        <v>25.9</v>
      </c>
      <c r="G3330" s="6"/>
      <c r="H3330" s="5" t="s">
        <v>120</v>
      </c>
      <c r="I3330" s="6">
        <f t="shared" ref="I3330:I3393" si="208">IF(AND(ISNUMBER(E3330),ISNUMBER(F3330)),E3330-F3330,"")</f>
        <v>-8.7</v>
      </c>
      <c r="J3330" s="5" t="str">
        <f>IF(H3330="否","不适用",IF(AND(ISNUMBER(E3330),ISNUMBER(F3330)),IF(I3330&gt;规则与名单!$B$2,"是","否"),"未判定"))</f>
        <v>不适用</v>
      </c>
      <c r="K3330" s="5" t="str">
        <f t="shared" ref="K3330:K3393" si="209">IF(J3330="是",IF(ISNUMBER(F3330),"测试日GPS","缺失"),IF(ISNUMBER(G3330),"非测试日纯氢",IF(AND(H3330="是",J3330="未判定"),IF(ISNUMBER(F3330),"测试名单无纯氢GPS","缺失"),IF(ISNUMBER(E3330),"非测试日仪表","缺失"))))</f>
        <v>非测试日仪表</v>
      </c>
      <c r="L3330" s="6">
        <f t="shared" ref="L3330:L3393" si="210">IF(K3330="缺失","",IF(K3330="非测试日纯氢",G3330,IF(K3330="非测试日仪表",E3330,F3330)))</f>
        <v>17.2</v>
      </c>
      <c r="M3330" s="5">
        <f t="shared" ref="M3330:M3393" si="211">IF(K3330="缺失",1,0)</f>
        <v>0</v>
      </c>
      <c r="N3330" s="5" t="s">
        <v>13332</v>
      </c>
      <c r="O3330" s="5" t="s">
        <v>13333</v>
      </c>
      <c r="P3330" s="5" t="s">
        <v>13334</v>
      </c>
    </row>
    <row r="3331" ht="19" customHeight="1" spans="1:16">
      <c r="A3331" s="5">
        <v>132</v>
      </c>
      <c r="B3331" s="5" t="s">
        <v>394</v>
      </c>
      <c r="C3331" s="5" t="s">
        <v>52</v>
      </c>
      <c r="D3331" s="8" t="s">
        <v>466</v>
      </c>
      <c r="E3331" s="6">
        <v>56.1</v>
      </c>
      <c r="F3331" s="6">
        <v>36</v>
      </c>
      <c r="G3331" s="6"/>
      <c r="H3331" s="5" t="s">
        <v>120</v>
      </c>
      <c r="I3331" s="6">
        <f t="shared" si="208"/>
        <v>20.1</v>
      </c>
      <c r="J3331" s="5" t="str">
        <f>IF(H3331="否","不适用",IF(AND(ISNUMBER(E3331),ISNUMBER(F3331)),IF(I3331&gt;规则与名单!$B$2,"是","否"),"未判定"))</f>
        <v>不适用</v>
      </c>
      <c r="K3331" s="5" t="str">
        <f t="shared" si="209"/>
        <v>非测试日仪表</v>
      </c>
      <c r="L3331" s="6">
        <f t="shared" si="210"/>
        <v>56.1</v>
      </c>
      <c r="M3331" s="5">
        <f t="shared" si="211"/>
        <v>0</v>
      </c>
      <c r="N3331" s="5" t="s">
        <v>13335</v>
      </c>
      <c r="O3331" s="5" t="s">
        <v>13336</v>
      </c>
      <c r="P3331" s="5" t="s">
        <v>13337</v>
      </c>
    </row>
    <row r="3332" ht="19" customHeight="1" spans="1:16">
      <c r="A3332" s="5">
        <v>132</v>
      </c>
      <c r="B3332" s="5" t="s">
        <v>394</v>
      </c>
      <c r="C3332" s="5" t="s">
        <v>52</v>
      </c>
      <c r="D3332" s="8" t="s">
        <v>333</v>
      </c>
      <c r="E3332" s="6">
        <v>28.3</v>
      </c>
      <c r="F3332" s="6">
        <v>25.4</v>
      </c>
      <c r="G3332" s="6"/>
      <c r="H3332" s="5" t="s">
        <v>120</v>
      </c>
      <c r="I3332" s="6">
        <f t="shared" si="208"/>
        <v>2.9</v>
      </c>
      <c r="J3332" s="5" t="str">
        <f>IF(H3332="否","不适用",IF(AND(ISNUMBER(E3332),ISNUMBER(F3332)),IF(I3332&gt;规则与名单!$B$2,"是","否"),"未判定"))</f>
        <v>不适用</v>
      </c>
      <c r="K3332" s="5" t="str">
        <f t="shared" si="209"/>
        <v>非测试日仪表</v>
      </c>
      <c r="L3332" s="6">
        <f t="shared" si="210"/>
        <v>28.3</v>
      </c>
      <c r="M3332" s="5">
        <f t="shared" si="211"/>
        <v>0</v>
      </c>
      <c r="N3332" s="5" t="s">
        <v>13338</v>
      </c>
      <c r="O3332" s="5" t="s">
        <v>13339</v>
      </c>
      <c r="P3332" s="5" t="s">
        <v>13340</v>
      </c>
    </row>
    <row r="3333" ht="19" customHeight="1" spans="1:16">
      <c r="A3333" s="5">
        <v>132</v>
      </c>
      <c r="B3333" s="5" t="s">
        <v>394</v>
      </c>
      <c r="C3333" s="5" t="s">
        <v>52</v>
      </c>
      <c r="D3333" s="8" t="s">
        <v>175</v>
      </c>
      <c r="E3333" s="6">
        <v>25</v>
      </c>
      <c r="F3333" s="6">
        <v>28.6</v>
      </c>
      <c r="G3333" s="6"/>
      <c r="H3333" s="5" t="s">
        <v>120</v>
      </c>
      <c r="I3333" s="6">
        <f t="shared" si="208"/>
        <v>-3.6</v>
      </c>
      <c r="J3333" s="5" t="str">
        <f>IF(H3333="否","不适用",IF(AND(ISNUMBER(E3333),ISNUMBER(F3333)),IF(I3333&gt;规则与名单!$B$2,"是","否"),"未判定"))</f>
        <v>不适用</v>
      </c>
      <c r="K3333" s="5" t="str">
        <f t="shared" si="209"/>
        <v>非测试日仪表</v>
      </c>
      <c r="L3333" s="6">
        <f t="shared" si="210"/>
        <v>25</v>
      </c>
      <c r="M3333" s="5">
        <f t="shared" si="211"/>
        <v>0</v>
      </c>
      <c r="N3333" s="5" t="s">
        <v>13341</v>
      </c>
      <c r="O3333" s="5" t="s">
        <v>13342</v>
      </c>
      <c r="P3333" s="5" t="s">
        <v>13343</v>
      </c>
    </row>
    <row r="3334" ht="19" customHeight="1" spans="1:16">
      <c r="A3334" s="5">
        <v>132</v>
      </c>
      <c r="B3334" s="5" t="s">
        <v>394</v>
      </c>
      <c r="C3334" s="5" t="s">
        <v>52</v>
      </c>
      <c r="D3334" s="8" t="s">
        <v>3402</v>
      </c>
      <c r="E3334" s="6">
        <v>28.9</v>
      </c>
      <c r="F3334" s="6">
        <v>20.9</v>
      </c>
      <c r="G3334" s="6"/>
      <c r="H3334" s="5" t="s">
        <v>120</v>
      </c>
      <c r="I3334" s="6">
        <f t="shared" si="208"/>
        <v>8</v>
      </c>
      <c r="J3334" s="5" t="str">
        <f>IF(H3334="否","不适用",IF(AND(ISNUMBER(E3334),ISNUMBER(F3334)),IF(I3334&gt;规则与名单!$B$2,"是","否"),"未判定"))</f>
        <v>不适用</v>
      </c>
      <c r="K3334" s="5" t="str">
        <f t="shared" si="209"/>
        <v>非测试日仪表</v>
      </c>
      <c r="L3334" s="6">
        <f t="shared" si="210"/>
        <v>28.9</v>
      </c>
      <c r="M3334" s="5">
        <f t="shared" si="211"/>
        <v>0</v>
      </c>
      <c r="N3334" s="5" t="s">
        <v>13344</v>
      </c>
      <c r="O3334" s="5" t="s">
        <v>13345</v>
      </c>
      <c r="P3334" s="5" t="s">
        <v>13346</v>
      </c>
    </row>
    <row r="3335" ht="19" customHeight="1" spans="1:16">
      <c r="A3335" s="5">
        <v>132</v>
      </c>
      <c r="B3335" s="5" t="s">
        <v>394</v>
      </c>
      <c r="C3335" s="5" t="s">
        <v>52</v>
      </c>
      <c r="D3335" s="8" t="s">
        <v>487</v>
      </c>
      <c r="E3335" s="6">
        <v>18.1</v>
      </c>
      <c r="F3335" s="6">
        <v>19.1</v>
      </c>
      <c r="G3335" s="6"/>
      <c r="H3335" s="5" t="s">
        <v>120</v>
      </c>
      <c r="I3335" s="6">
        <f t="shared" si="208"/>
        <v>-1</v>
      </c>
      <c r="J3335" s="5" t="str">
        <f>IF(H3335="否","不适用",IF(AND(ISNUMBER(E3335),ISNUMBER(F3335)),IF(I3335&gt;规则与名单!$B$2,"是","否"),"未判定"))</f>
        <v>不适用</v>
      </c>
      <c r="K3335" s="5" t="str">
        <f t="shared" si="209"/>
        <v>非测试日仪表</v>
      </c>
      <c r="L3335" s="6">
        <f t="shared" si="210"/>
        <v>18.1</v>
      </c>
      <c r="M3335" s="5">
        <f t="shared" si="211"/>
        <v>0</v>
      </c>
      <c r="N3335" s="5" t="s">
        <v>13347</v>
      </c>
      <c r="O3335" s="5" t="s">
        <v>13348</v>
      </c>
      <c r="P3335" s="5" t="s">
        <v>13349</v>
      </c>
    </row>
    <row r="3336" ht="19" customHeight="1" spans="1:16">
      <c r="A3336" s="5">
        <v>132</v>
      </c>
      <c r="B3336" s="5" t="s">
        <v>394</v>
      </c>
      <c r="C3336" s="5" t="s">
        <v>52</v>
      </c>
      <c r="D3336" s="8" t="s">
        <v>121</v>
      </c>
      <c r="E3336" s="6">
        <v>32.1</v>
      </c>
      <c r="F3336" s="6">
        <v>28.1</v>
      </c>
      <c r="G3336" s="6"/>
      <c r="H3336" s="5" t="s">
        <v>120</v>
      </c>
      <c r="I3336" s="6">
        <f t="shared" si="208"/>
        <v>4</v>
      </c>
      <c r="J3336" s="5" t="str">
        <f>IF(H3336="否","不适用",IF(AND(ISNUMBER(E3336),ISNUMBER(F3336)),IF(I3336&gt;规则与名单!$B$2,"是","否"),"未判定"))</f>
        <v>不适用</v>
      </c>
      <c r="K3336" s="5" t="str">
        <f t="shared" si="209"/>
        <v>非测试日仪表</v>
      </c>
      <c r="L3336" s="6">
        <f t="shared" si="210"/>
        <v>32.1</v>
      </c>
      <c r="M3336" s="5">
        <f t="shared" si="211"/>
        <v>0</v>
      </c>
      <c r="N3336" s="5" t="s">
        <v>13350</v>
      </c>
      <c r="O3336" s="5" t="s">
        <v>13351</v>
      </c>
      <c r="P3336" s="5" t="s">
        <v>13352</v>
      </c>
    </row>
    <row r="3337" ht="19" customHeight="1" spans="1:16">
      <c r="A3337" s="5">
        <v>132</v>
      </c>
      <c r="B3337" s="5" t="s">
        <v>394</v>
      </c>
      <c r="C3337" s="5" t="s">
        <v>52</v>
      </c>
      <c r="D3337" s="8" t="s">
        <v>170</v>
      </c>
      <c r="E3337" s="6">
        <v>43.8</v>
      </c>
      <c r="F3337" s="6">
        <v>22.6</v>
      </c>
      <c r="G3337" s="6"/>
      <c r="H3337" s="5" t="s">
        <v>120</v>
      </c>
      <c r="I3337" s="6">
        <f t="shared" si="208"/>
        <v>21.2</v>
      </c>
      <c r="J3337" s="5" t="str">
        <f>IF(H3337="否","不适用",IF(AND(ISNUMBER(E3337),ISNUMBER(F3337)),IF(I3337&gt;规则与名单!$B$2,"是","否"),"未判定"))</f>
        <v>不适用</v>
      </c>
      <c r="K3337" s="5" t="str">
        <f t="shared" si="209"/>
        <v>非测试日仪表</v>
      </c>
      <c r="L3337" s="6">
        <f t="shared" si="210"/>
        <v>43.8</v>
      </c>
      <c r="M3337" s="5">
        <f t="shared" si="211"/>
        <v>0</v>
      </c>
      <c r="N3337" s="5" t="s">
        <v>13353</v>
      </c>
      <c r="O3337" s="5" t="s">
        <v>13354</v>
      </c>
      <c r="P3337" s="5" t="s">
        <v>13355</v>
      </c>
    </row>
    <row r="3338" ht="19" customHeight="1" spans="1:16">
      <c r="A3338" s="5">
        <v>132</v>
      </c>
      <c r="B3338" s="5" t="s">
        <v>394</v>
      </c>
      <c r="C3338" s="5" t="s">
        <v>52</v>
      </c>
      <c r="D3338" s="8" t="s">
        <v>644</v>
      </c>
      <c r="E3338" s="6">
        <v>28.5</v>
      </c>
      <c r="F3338" s="6">
        <v>30.8</v>
      </c>
      <c r="G3338" s="6"/>
      <c r="H3338" s="5" t="s">
        <v>120</v>
      </c>
      <c r="I3338" s="6">
        <f t="shared" si="208"/>
        <v>-2.3</v>
      </c>
      <c r="J3338" s="5" t="str">
        <f>IF(H3338="否","不适用",IF(AND(ISNUMBER(E3338),ISNUMBER(F3338)),IF(I3338&gt;规则与名单!$B$2,"是","否"),"未判定"))</f>
        <v>不适用</v>
      </c>
      <c r="K3338" s="5" t="str">
        <f t="shared" si="209"/>
        <v>非测试日仪表</v>
      </c>
      <c r="L3338" s="6">
        <f t="shared" si="210"/>
        <v>28.5</v>
      </c>
      <c r="M3338" s="5">
        <f t="shared" si="211"/>
        <v>0</v>
      </c>
      <c r="N3338" s="5" t="s">
        <v>13356</v>
      </c>
      <c r="O3338" s="5" t="s">
        <v>13357</v>
      </c>
      <c r="P3338" s="5" t="s">
        <v>13358</v>
      </c>
    </row>
    <row r="3339" ht="19" customHeight="1" spans="1:16">
      <c r="A3339" s="5">
        <v>132</v>
      </c>
      <c r="B3339" s="5" t="s">
        <v>394</v>
      </c>
      <c r="C3339" s="5" t="s">
        <v>52</v>
      </c>
      <c r="D3339" s="8" t="s">
        <v>3418</v>
      </c>
      <c r="E3339" s="6"/>
      <c r="F3339" s="6">
        <v>0</v>
      </c>
      <c r="G3339" s="6"/>
      <c r="H3339" s="5" t="s">
        <v>120</v>
      </c>
      <c r="I3339" s="6" t="str">
        <f t="shared" si="208"/>
        <v/>
      </c>
      <c r="J3339" s="5" t="str">
        <f>IF(H3339="否","不适用",IF(AND(ISNUMBER(E3339),ISNUMBER(F3339)),IF(I3339&gt;规则与名单!$B$2,"是","否"),"未判定"))</f>
        <v>不适用</v>
      </c>
      <c r="K3339" s="5" t="str">
        <f t="shared" si="209"/>
        <v>缺失</v>
      </c>
      <c r="L3339" s="6" t="str">
        <f t="shared" si="210"/>
        <v/>
      </c>
      <c r="M3339" s="5">
        <f t="shared" si="211"/>
        <v>1</v>
      </c>
      <c r="N3339" s="5" t="s">
        <v>13359</v>
      </c>
      <c r="O3339" s="5" t="s">
        <v>13360</v>
      </c>
      <c r="P3339" s="5" t="s">
        <v>13361</v>
      </c>
    </row>
    <row r="3340" ht="19" customHeight="1" spans="1:16">
      <c r="A3340" s="5">
        <v>132</v>
      </c>
      <c r="B3340" s="5" t="s">
        <v>394</v>
      </c>
      <c r="C3340" s="5" t="s">
        <v>52</v>
      </c>
      <c r="D3340" s="8" t="s">
        <v>3422</v>
      </c>
      <c r="E3340" s="6">
        <v>42.7</v>
      </c>
      <c r="F3340" s="6">
        <v>36.7</v>
      </c>
      <c r="G3340" s="6"/>
      <c r="H3340" s="5" t="s">
        <v>120</v>
      </c>
      <c r="I3340" s="6">
        <f t="shared" si="208"/>
        <v>6</v>
      </c>
      <c r="J3340" s="5" t="str">
        <f>IF(H3340="否","不适用",IF(AND(ISNUMBER(E3340),ISNUMBER(F3340)),IF(I3340&gt;规则与名单!$B$2,"是","否"),"未判定"))</f>
        <v>不适用</v>
      </c>
      <c r="K3340" s="5" t="str">
        <f t="shared" si="209"/>
        <v>非测试日仪表</v>
      </c>
      <c r="L3340" s="6">
        <f t="shared" si="210"/>
        <v>42.7</v>
      </c>
      <c r="M3340" s="5">
        <f t="shared" si="211"/>
        <v>0</v>
      </c>
      <c r="N3340" s="5" t="s">
        <v>13362</v>
      </c>
      <c r="O3340" s="5" t="s">
        <v>13363</v>
      </c>
      <c r="P3340" s="5" t="s">
        <v>13364</v>
      </c>
    </row>
    <row r="3341" ht="19" customHeight="1" spans="1:16">
      <c r="A3341" s="5">
        <v>132</v>
      </c>
      <c r="B3341" s="5" t="s">
        <v>394</v>
      </c>
      <c r="C3341" s="5" t="s">
        <v>52</v>
      </c>
      <c r="D3341" s="8" t="s">
        <v>336</v>
      </c>
      <c r="E3341" s="6">
        <v>35.9</v>
      </c>
      <c r="F3341" s="6">
        <v>29.7</v>
      </c>
      <c r="G3341" s="6"/>
      <c r="H3341" s="5" t="s">
        <v>120</v>
      </c>
      <c r="I3341" s="6">
        <f t="shared" si="208"/>
        <v>6.2</v>
      </c>
      <c r="J3341" s="5" t="str">
        <f>IF(H3341="否","不适用",IF(AND(ISNUMBER(E3341),ISNUMBER(F3341)),IF(I3341&gt;规则与名单!$B$2,"是","否"),"未判定"))</f>
        <v>不适用</v>
      </c>
      <c r="K3341" s="5" t="str">
        <f t="shared" si="209"/>
        <v>非测试日仪表</v>
      </c>
      <c r="L3341" s="6">
        <f t="shared" si="210"/>
        <v>35.9</v>
      </c>
      <c r="M3341" s="5">
        <f t="shared" si="211"/>
        <v>0</v>
      </c>
      <c r="N3341" s="5" t="s">
        <v>13365</v>
      </c>
      <c r="O3341" s="5" t="s">
        <v>13366</v>
      </c>
      <c r="P3341" s="5" t="s">
        <v>13367</v>
      </c>
    </row>
    <row r="3342" ht="19" customHeight="1" spans="1:16">
      <c r="A3342" s="5">
        <v>132</v>
      </c>
      <c r="B3342" s="5" t="s">
        <v>394</v>
      </c>
      <c r="C3342" s="5" t="s">
        <v>52</v>
      </c>
      <c r="D3342" s="8" t="s">
        <v>653</v>
      </c>
      <c r="E3342" s="6">
        <v>31.4</v>
      </c>
      <c r="F3342" s="6">
        <v>32.5</v>
      </c>
      <c r="G3342" s="6"/>
      <c r="H3342" s="5" t="s">
        <v>120</v>
      </c>
      <c r="I3342" s="6">
        <f t="shared" si="208"/>
        <v>-1.1</v>
      </c>
      <c r="J3342" s="5" t="str">
        <f>IF(H3342="否","不适用",IF(AND(ISNUMBER(E3342),ISNUMBER(F3342)),IF(I3342&gt;规则与名单!$B$2,"是","否"),"未判定"))</f>
        <v>不适用</v>
      </c>
      <c r="K3342" s="5" t="str">
        <f t="shared" si="209"/>
        <v>非测试日仪表</v>
      </c>
      <c r="L3342" s="6">
        <f t="shared" si="210"/>
        <v>31.4</v>
      </c>
      <c r="M3342" s="5">
        <f t="shared" si="211"/>
        <v>0</v>
      </c>
      <c r="N3342" s="5" t="s">
        <v>13368</v>
      </c>
      <c r="O3342" s="5" t="s">
        <v>13369</v>
      </c>
      <c r="P3342" s="5" t="s">
        <v>13370</v>
      </c>
    </row>
    <row r="3343" ht="19" customHeight="1" spans="1:16">
      <c r="A3343" s="5">
        <v>132</v>
      </c>
      <c r="B3343" s="5" t="s">
        <v>394</v>
      </c>
      <c r="C3343" s="5" t="s">
        <v>52</v>
      </c>
      <c r="D3343" s="8" t="s">
        <v>140</v>
      </c>
      <c r="E3343" s="6">
        <v>27.9</v>
      </c>
      <c r="F3343" s="6">
        <v>14.5</v>
      </c>
      <c r="G3343" s="6"/>
      <c r="H3343" s="5" t="s">
        <v>120</v>
      </c>
      <c r="I3343" s="6">
        <f t="shared" si="208"/>
        <v>13.4</v>
      </c>
      <c r="J3343" s="5" t="str">
        <f>IF(H3343="否","不适用",IF(AND(ISNUMBER(E3343),ISNUMBER(F3343)),IF(I3343&gt;规则与名单!$B$2,"是","否"),"未判定"))</f>
        <v>不适用</v>
      </c>
      <c r="K3343" s="5" t="str">
        <f t="shared" si="209"/>
        <v>非测试日仪表</v>
      </c>
      <c r="L3343" s="6">
        <f t="shared" si="210"/>
        <v>27.9</v>
      </c>
      <c r="M3343" s="5">
        <f t="shared" si="211"/>
        <v>0</v>
      </c>
      <c r="N3343" s="5" t="s">
        <v>13371</v>
      </c>
      <c r="O3343" s="5" t="s">
        <v>13372</v>
      </c>
      <c r="P3343" s="5" t="s">
        <v>13373</v>
      </c>
    </row>
    <row r="3344" ht="19" customHeight="1" spans="1:16">
      <c r="A3344" s="5">
        <v>132</v>
      </c>
      <c r="B3344" s="5" t="s">
        <v>394</v>
      </c>
      <c r="C3344" s="5" t="s">
        <v>52</v>
      </c>
      <c r="D3344" s="8" t="s">
        <v>115</v>
      </c>
      <c r="E3344" s="6">
        <v>29.6</v>
      </c>
      <c r="F3344" s="6">
        <v>23.5</v>
      </c>
      <c r="G3344" s="6"/>
      <c r="H3344" s="5" t="s">
        <v>120</v>
      </c>
      <c r="I3344" s="6">
        <f t="shared" si="208"/>
        <v>6.1</v>
      </c>
      <c r="J3344" s="5" t="str">
        <f>IF(H3344="否","不适用",IF(AND(ISNUMBER(E3344),ISNUMBER(F3344)),IF(I3344&gt;规则与名单!$B$2,"是","否"),"未判定"))</f>
        <v>不适用</v>
      </c>
      <c r="K3344" s="5" t="str">
        <f t="shared" si="209"/>
        <v>非测试日仪表</v>
      </c>
      <c r="L3344" s="6">
        <f t="shared" si="210"/>
        <v>29.6</v>
      </c>
      <c r="M3344" s="5">
        <f t="shared" si="211"/>
        <v>0</v>
      </c>
      <c r="N3344" s="5" t="s">
        <v>13374</v>
      </c>
      <c r="O3344" s="5" t="s">
        <v>13375</v>
      </c>
      <c r="P3344" s="5" t="s">
        <v>13376</v>
      </c>
    </row>
    <row r="3345" ht="19" customHeight="1" spans="1:16">
      <c r="A3345" s="5">
        <v>133</v>
      </c>
      <c r="B3345" s="5" t="s">
        <v>395</v>
      </c>
      <c r="C3345" s="5" t="s">
        <v>52</v>
      </c>
      <c r="D3345" s="8" t="s">
        <v>114</v>
      </c>
      <c r="E3345" s="6">
        <v>55.1</v>
      </c>
      <c r="F3345" s="6">
        <v>53.8</v>
      </c>
      <c r="G3345" s="6"/>
      <c r="H3345" s="5" t="s">
        <v>120</v>
      </c>
      <c r="I3345" s="6">
        <f t="shared" si="208"/>
        <v>1.3</v>
      </c>
      <c r="J3345" s="5" t="str">
        <f>IF(H3345="否","不适用",IF(AND(ISNUMBER(E3345),ISNUMBER(F3345)),IF(I3345&gt;规则与名单!$B$2,"是","否"),"未判定"))</f>
        <v>不适用</v>
      </c>
      <c r="K3345" s="5" t="str">
        <f t="shared" si="209"/>
        <v>非测试日仪表</v>
      </c>
      <c r="L3345" s="6">
        <f t="shared" si="210"/>
        <v>55.1</v>
      </c>
      <c r="M3345" s="5">
        <f t="shared" si="211"/>
        <v>0</v>
      </c>
      <c r="N3345" s="5" t="s">
        <v>13377</v>
      </c>
      <c r="O3345" s="5" t="s">
        <v>13378</v>
      </c>
      <c r="P3345" s="5" t="s">
        <v>13379</v>
      </c>
    </row>
    <row r="3346" ht="19" customHeight="1" spans="1:16">
      <c r="A3346" s="5">
        <v>133</v>
      </c>
      <c r="B3346" s="5" t="s">
        <v>395</v>
      </c>
      <c r="C3346" s="5" t="s">
        <v>52</v>
      </c>
      <c r="D3346" s="8" t="s">
        <v>605</v>
      </c>
      <c r="E3346" s="6">
        <v>55.4</v>
      </c>
      <c r="F3346" s="6">
        <v>54</v>
      </c>
      <c r="G3346" s="6"/>
      <c r="H3346" s="5" t="s">
        <v>120</v>
      </c>
      <c r="I3346" s="6">
        <f t="shared" si="208"/>
        <v>1.4</v>
      </c>
      <c r="J3346" s="5" t="str">
        <f>IF(H3346="否","不适用",IF(AND(ISNUMBER(E3346),ISNUMBER(F3346)),IF(I3346&gt;规则与名单!$B$2,"是","否"),"未判定"))</f>
        <v>不适用</v>
      </c>
      <c r="K3346" s="5" t="str">
        <f t="shared" si="209"/>
        <v>非测试日仪表</v>
      </c>
      <c r="L3346" s="6">
        <f t="shared" si="210"/>
        <v>55.4</v>
      </c>
      <c r="M3346" s="5">
        <f t="shared" si="211"/>
        <v>0</v>
      </c>
      <c r="N3346" s="5" t="s">
        <v>13380</v>
      </c>
      <c r="O3346" s="5" t="s">
        <v>13381</v>
      </c>
      <c r="P3346" s="5" t="s">
        <v>13382</v>
      </c>
    </row>
    <row r="3347" ht="19" customHeight="1" spans="1:16">
      <c r="A3347" s="5">
        <v>133</v>
      </c>
      <c r="B3347" s="5" t="s">
        <v>395</v>
      </c>
      <c r="C3347" s="5" t="s">
        <v>52</v>
      </c>
      <c r="D3347" s="8" t="s">
        <v>186</v>
      </c>
      <c r="E3347" s="6">
        <v>55</v>
      </c>
      <c r="F3347" s="6">
        <v>53.6</v>
      </c>
      <c r="G3347" s="6"/>
      <c r="H3347" s="5" t="s">
        <v>120</v>
      </c>
      <c r="I3347" s="6">
        <f t="shared" si="208"/>
        <v>1.4</v>
      </c>
      <c r="J3347" s="5" t="str">
        <f>IF(H3347="否","不适用",IF(AND(ISNUMBER(E3347),ISNUMBER(F3347)),IF(I3347&gt;规则与名单!$B$2,"是","否"),"未判定"))</f>
        <v>不适用</v>
      </c>
      <c r="K3347" s="5" t="str">
        <f t="shared" si="209"/>
        <v>非测试日仪表</v>
      </c>
      <c r="L3347" s="6">
        <f t="shared" si="210"/>
        <v>55</v>
      </c>
      <c r="M3347" s="5">
        <f t="shared" si="211"/>
        <v>0</v>
      </c>
      <c r="N3347" s="5" t="s">
        <v>13383</v>
      </c>
      <c r="O3347" s="5" t="s">
        <v>13384</v>
      </c>
      <c r="P3347" s="5" t="s">
        <v>13385</v>
      </c>
    </row>
    <row r="3348" ht="19" customHeight="1" spans="1:16">
      <c r="A3348" s="5">
        <v>133</v>
      </c>
      <c r="B3348" s="5" t="s">
        <v>395</v>
      </c>
      <c r="C3348" s="5" t="s">
        <v>52</v>
      </c>
      <c r="D3348" s="8" t="s">
        <v>165</v>
      </c>
      <c r="E3348" s="6">
        <v>53.6</v>
      </c>
      <c r="F3348" s="6">
        <v>52.4</v>
      </c>
      <c r="G3348" s="6"/>
      <c r="H3348" s="5" t="s">
        <v>120</v>
      </c>
      <c r="I3348" s="6">
        <f t="shared" si="208"/>
        <v>1.2</v>
      </c>
      <c r="J3348" s="5" t="str">
        <f>IF(H3348="否","不适用",IF(AND(ISNUMBER(E3348),ISNUMBER(F3348)),IF(I3348&gt;规则与名单!$B$2,"是","否"),"未判定"))</f>
        <v>不适用</v>
      </c>
      <c r="K3348" s="5" t="str">
        <f t="shared" si="209"/>
        <v>非测试日仪表</v>
      </c>
      <c r="L3348" s="6">
        <f t="shared" si="210"/>
        <v>53.6</v>
      </c>
      <c r="M3348" s="5">
        <f t="shared" si="211"/>
        <v>0</v>
      </c>
      <c r="N3348" s="5" t="s">
        <v>13386</v>
      </c>
      <c r="O3348" s="5" t="s">
        <v>13387</v>
      </c>
      <c r="P3348" s="5" t="s">
        <v>13388</v>
      </c>
    </row>
    <row r="3349" ht="19" customHeight="1" spans="1:16">
      <c r="A3349" s="5">
        <v>133</v>
      </c>
      <c r="B3349" s="5" t="s">
        <v>395</v>
      </c>
      <c r="C3349" s="5" t="s">
        <v>52</v>
      </c>
      <c r="D3349" s="8" t="s">
        <v>151</v>
      </c>
      <c r="E3349" s="6"/>
      <c r="F3349" s="6">
        <v>0</v>
      </c>
      <c r="G3349" s="6"/>
      <c r="H3349" s="5" t="s">
        <v>120</v>
      </c>
      <c r="I3349" s="6" t="str">
        <f t="shared" si="208"/>
        <v/>
      </c>
      <c r="J3349" s="5" t="str">
        <f>IF(H3349="否","不适用",IF(AND(ISNUMBER(E3349),ISNUMBER(F3349)),IF(I3349&gt;规则与名单!$B$2,"是","否"),"未判定"))</f>
        <v>不适用</v>
      </c>
      <c r="K3349" s="5" t="str">
        <f t="shared" si="209"/>
        <v>缺失</v>
      </c>
      <c r="L3349" s="6" t="str">
        <f t="shared" si="210"/>
        <v/>
      </c>
      <c r="M3349" s="5">
        <f t="shared" si="211"/>
        <v>1</v>
      </c>
      <c r="N3349" s="5" t="s">
        <v>13389</v>
      </c>
      <c r="O3349" s="5" t="s">
        <v>13390</v>
      </c>
      <c r="P3349" s="5" t="s">
        <v>13391</v>
      </c>
    </row>
    <row r="3350" ht="19" customHeight="1" spans="1:16">
      <c r="A3350" s="5">
        <v>133</v>
      </c>
      <c r="B3350" s="5" t="s">
        <v>395</v>
      </c>
      <c r="C3350" s="5" t="s">
        <v>52</v>
      </c>
      <c r="D3350" s="8" t="s">
        <v>3358</v>
      </c>
      <c r="E3350" s="6">
        <v>9.1</v>
      </c>
      <c r="F3350" s="6">
        <v>8.6</v>
      </c>
      <c r="G3350" s="6"/>
      <c r="H3350" s="5" t="s">
        <v>120</v>
      </c>
      <c r="I3350" s="6">
        <f t="shared" si="208"/>
        <v>0.5</v>
      </c>
      <c r="J3350" s="5" t="str">
        <f>IF(H3350="否","不适用",IF(AND(ISNUMBER(E3350),ISNUMBER(F3350)),IF(I3350&gt;规则与名单!$B$2,"是","否"),"未判定"))</f>
        <v>不适用</v>
      </c>
      <c r="K3350" s="5" t="str">
        <f t="shared" si="209"/>
        <v>非测试日仪表</v>
      </c>
      <c r="L3350" s="6">
        <f t="shared" si="210"/>
        <v>9.1</v>
      </c>
      <c r="M3350" s="5">
        <f t="shared" si="211"/>
        <v>0</v>
      </c>
      <c r="N3350" s="5" t="s">
        <v>13392</v>
      </c>
      <c r="O3350" s="5" t="s">
        <v>13393</v>
      </c>
      <c r="P3350" s="5" t="s">
        <v>13394</v>
      </c>
    </row>
    <row r="3351" ht="19" customHeight="1" spans="1:16">
      <c r="A3351" s="5">
        <v>133</v>
      </c>
      <c r="B3351" s="5" t="s">
        <v>395</v>
      </c>
      <c r="C3351" s="5" t="s">
        <v>52</v>
      </c>
      <c r="D3351" s="8" t="s">
        <v>272</v>
      </c>
      <c r="E3351" s="6">
        <v>86.5</v>
      </c>
      <c r="F3351" s="6">
        <v>84.2</v>
      </c>
      <c r="G3351" s="6"/>
      <c r="H3351" s="5" t="s">
        <v>120</v>
      </c>
      <c r="I3351" s="6">
        <f t="shared" si="208"/>
        <v>2.3</v>
      </c>
      <c r="J3351" s="5" t="str">
        <f>IF(H3351="否","不适用",IF(AND(ISNUMBER(E3351),ISNUMBER(F3351)),IF(I3351&gt;规则与名单!$B$2,"是","否"),"未判定"))</f>
        <v>不适用</v>
      </c>
      <c r="K3351" s="5" t="str">
        <f t="shared" si="209"/>
        <v>非测试日仪表</v>
      </c>
      <c r="L3351" s="6">
        <f t="shared" si="210"/>
        <v>86.5</v>
      </c>
      <c r="M3351" s="5">
        <f t="shared" si="211"/>
        <v>0</v>
      </c>
      <c r="N3351" s="5" t="s">
        <v>13395</v>
      </c>
      <c r="O3351" s="5" t="s">
        <v>13396</v>
      </c>
      <c r="P3351" s="5" t="s">
        <v>13397</v>
      </c>
    </row>
    <row r="3352" ht="19" customHeight="1" spans="1:16">
      <c r="A3352" s="5">
        <v>133</v>
      </c>
      <c r="B3352" s="5" t="s">
        <v>395</v>
      </c>
      <c r="C3352" s="5" t="s">
        <v>52</v>
      </c>
      <c r="D3352" s="8" t="s">
        <v>506</v>
      </c>
      <c r="E3352" s="6">
        <v>90.1</v>
      </c>
      <c r="F3352" s="6">
        <v>87.9</v>
      </c>
      <c r="G3352" s="6"/>
      <c r="H3352" s="5" t="s">
        <v>120</v>
      </c>
      <c r="I3352" s="6">
        <f t="shared" si="208"/>
        <v>2.19999999999999</v>
      </c>
      <c r="J3352" s="5" t="str">
        <f>IF(H3352="否","不适用",IF(AND(ISNUMBER(E3352),ISNUMBER(F3352)),IF(I3352&gt;规则与名单!$B$2,"是","否"),"未判定"))</f>
        <v>不适用</v>
      </c>
      <c r="K3352" s="5" t="str">
        <f t="shared" si="209"/>
        <v>非测试日仪表</v>
      </c>
      <c r="L3352" s="6">
        <f t="shared" si="210"/>
        <v>90.1</v>
      </c>
      <c r="M3352" s="5">
        <f t="shared" si="211"/>
        <v>0</v>
      </c>
      <c r="N3352" s="5" t="s">
        <v>13398</v>
      </c>
      <c r="O3352" s="5" t="s">
        <v>13399</v>
      </c>
      <c r="P3352" s="5" t="s">
        <v>13400</v>
      </c>
    </row>
    <row r="3353" ht="19" customHeight="1" spans="1:16">
      <c r="A3353" s="5">
        <v>133</v>
      </c>
      <c r="B3353" s="5" t="s">
        <v>395</v>
      </c>
      <c r="C3353" s="5" t="s">
        <v>52</v>
      </c>
      <c r="D3353" s="8" t="s">
        <v>673</v>
      </c>
      <c r="E3353" s="6">
        <v>61.5</v>
      </c>
      <c r="F3353" s="6">
        <v>60</v>
      </c>
      <c r="G3353" s="6"/>
      <c r="H3353" s="5" t="s">
        <v>120</v>
      </c>
      <c r="I3353" s="6">
        <f t="shared" si="208"/>
        <v>1.5</v>
      </c>
      <c r="J3353" s="5" t="str">
        <f>IF(H3353="否","不适用",IF(AND(ISNUMBER(E3353),ISNUMBER(F3353)),IF(I3353&gt;规则与名单!$B$2,"是","否"),"未判定"))</f>
        <v>不适用</v>
      </c>
      <c r="K3353" s="5" t="str">
        <f t="shared" si="209"/>
        <v>非测试日仪表</v>
      </c>
      <c r="L3353" s="6">
        <f t="shared" si="210"/>
        <v>61.5</v>
      </c>
      <c r="M3353" s="5">
        <f t="shared" si="211"/>
        <v>0</v>
      </c>
      <c r="N3353" s="5" t="s">
        <v>13401</v>
      </c>
      <c r="O3353" s="5" t="s">
        <v>13402</v>
      </c>
      <c r="P3353" s="5" t="s">
        <v>13403</v>
      </c>
    </row>
    <row r="3354" ht="19" customHeight="1" spans="1:16">
      <c r="A3354" s="5">
        <v>133</v>
      </c>
      <c r="B3354" s="5" t="s">
        <v>395</v>
      </c>
      <c r="C3354" s="5" t="s">
        <v>52</v>
      </c>
      <c r="D3354" s="8" t="s">
        <v>183</v>
      </c>
      <c r="E3354" s="6">
        <v>44.2</v>
      </c>
      <c r="F3354" s="6">
        <v>43.1</v>
      </c>
      <c r="G3354" s="6"/>
      <c r="H3354" s="5" t="s">
        <v>120</v>
      </c>
      <c r="I3354" s="6">
        <f t="shared" si="208"/>
        <v>1.1</v>
      </c>
      <c r="J3354" s="5" t="str">
        <f>IF(H3354="否","不适用",IF(AND(ISNUMBER(E3354),ISNUMBER(F3354)),IF(I3354&gt;规则与名单!$B$2,"是","否"),"未判定"))</f>
        <v>不适用</v>
      </c>
      <c r="K3354" s="5" t="str">
        <f t="shared" si="209"/>
        <v>非测试日仪表</v>
      </c>
      <c r="L3354" s="6">
        <f t="shared" si="210"/>
        <v>44.2</v>
      </c>
      <c r="M3354" s="5">
        <f t="shared" si="211"/>
        <v>0</v>
      </c>
      <c r="N3354" s="5" t="s">
        <v>13404</v>
      </c>
      <c r="O3354" s="5" t="s">
        <v>13405</v>
      </c>
      <c r="P3354" s="5" t="s">
        <v>13406</v>
      </c>
    </row>
    <row r="3355" ht="19" customHeight="1" spans="1:16">
      <c r="A3355" s="5">
        <v>133</v>
      </c>
      <c r="B3355" s="5" t="s">
        <v>395</v>
      </c>
      <c r="C3355" s="5" t="s">
        <v>52</v>
      </c>
      <c r="D3355" s="8" t="s">
        <v>431</v>
      </c>
      <c r="E3355" s="6">
        <v>55.4</v>
      </c>
      <c r="F3355" s="6">
        <v>54.1</v>
      </c>
      <c r="G3355" s="6"/>
      <c r="H3355" s="5" t="s">
        <v>120</v>
      </c>
      <c r="I3355" s="6">
        <f t="shared" si="208"/>
        <v>1.3</v>
      </c>
      <c r="J3355" s="5" t="str">
        <f>IF(H3355="否","不适用",IF(AND(ISNUMBER(E3355),ISNUMBER(F3355)),IF(I3355&gt;规则与名单!$B$2,"是","否"),"未判定"))</f>
        <v>不适用</v>
      </c>
      <c r="K3355" s="5" t="str">
        <f t="shared" si="209"/>
        <v>非测试日仪表</v>
      </c>
      <c r="L3355" s="6">
        <f t="shared" si="210"/>
        <v>55.4</v>
      </c>
      <c r="M3355" s="5">
        <f t="shared" si="211"/>
        <v>0</v>
      </c>
      <c r="N3355" s="5" t="s">
        <v>13407</v>
      </c>
      <c r="O3355" s="5" t="s">
        <v>13408</v>
      </c>
      <c r="P3355" s="5" t="s">
        <v>13409</v>
      </c>
    </row>
    <row r="3356" ht="19" customHeight="1" spans="1:16">
      <c r="A3356" s="5">
        <v>133</v>
      </c>
      <c r="B3356" s="5" t="s">
        <v>395</v>
      </c>
      <c r="C3356" s="5" t="s">
        <v>52</v>
      </c>
      <c r="D3356" s="8" t="s">
        <v>3377</v>
      </c>
      <c r="E3356" s="6">
        <v>44.4</v>
      </c>
      <c r="F3356" s="6">
        <v>43.3</v>
      </c>
      <c r="G3356" s="6"/>
      <c r="H3356" s="5" t="s">
        <v>120</v>
      </c>
      <c r="I3356" s="6">
        <f t="shared" si="208"/>
        <v>1.1</v>
      </c>
      <c r="J3356" s="5" t="str">
        <f>IF(H3356="否","不适用",IF(AND(ISNUMBER(E3356),ISNUMBER(F3356)),IF(I3356&gt;规则与名单!$B$2,"是","否"),"未判定"))</f>
        <v>不适用</v>
      </c>
      <c r="K3356" s="5" t="str">
        <f t="shared" si="209"/>
        <v>非测试日仪表</v>
      </c>
      <c r="L3356" s="6">
        <f t="shared" si="210"/>
        <v>44.4</v>
      </c>
      <c r="M3356" s="5">
        <f t="shared" si="211"/>
        <v>0</v>
      </c>
      <c r="N3356" s="5" t="s">
        <v>13410</v>
      </c>
      <c r="O3356" s="5" t="s">
        <v>13411</v>
      </c>
      <c r="P3356" s="5" t="s">
        <v>13412</v>
      </c>
    </row>
    <row r="3357" ht="19" customHeight="1" spans="1:16">
      <c r="A3357" s="5">
        <v>133</v>
      </c>
      <c r="B3357" s="5" t="s">
        <v>395</v>
      </c>
      <c r="C3357" s="5" t="s">
        <v>52</v>
      </c>
      <c r="D3357" s="8" t="s">
        <v>407</v>
      </c>
      <c r="E3357" s="6"/>
      <c r="F3357" s="6">
        <v>0</v>
      </c>
      <c r="G3357" s="6"/>
      <c r="H3357" s="5" t="s">
        <v>120</v>
      </c>
      <c r="I3357" s="6" t="str">
        <f t="shared" si="208"/>
        <v/>
      </c>
      <c r="J3357" s="5" t="str">
        <f>IF(H3357="否","不适用",IF(AND(ISNUMBER(E3357),ISNUMBER(F3357)),IF(I3357&gt;规则与名单!$B$2,"是","否"),"未判定"))</f>
        <v>不适用</v>
      </c>
      <c r="K3357" s="5" t="str">
        <f t="shared" si="209"/>
        <v>缺失</v>
      </c>
      <c r="L3357" s="6" t="str">
        <f t="shared" si="210"/>
        <v/>
      </c>
      <c r="M3357" s="5">
        <f t="shared" si="211"/>
        <v>1</v>
      </c>
      <c r="N3357" s="5" t="s">
        <v>13413</v>
      </c>
      <c r="O3357" s="5" t="s">
        <v>13414</v>
      </c>
      <c r="P3357" s="5" t="s">
        <v>13415</v>
      </c>
    </row>
    <row r="3358" ht="19" customHeight="1" spans="1:16">
      <c r="A3358" s="5">
        <v>133</v>
      </c>
      <c r="B3358" s="5" t="s">
        <v>395</v>
      </c>
      <c r="C3358" s="5" t="s">
        <v>52</v>
      </c>
      <c r="D3358" s="8" t="s">
        <v>411</v>
      </c>
      <c r="E3358" s="6">
        <v>44.6</v>
      </c>
      <c r="F3358" s="6">
        <v>43.5</v>
      </c>
      <c r="G3358" s="6"/>
      <c r="H3358" s="5" t="s">
        <v>120</v>
      </c>
      <c r="I3358" s="6">
        <f t="shared" si="208"/>
        <v>1.1</v>
      </c>
      <c r="J3358" s="5" t="str">
        <f>IF(H3358="否","不适用",IF(AND(ISNUMBER(E3358),ISNUMBER(F3358)),IF(I3358&gt;规则与名单!$B$2,"是","否"),"未判定"))</f>
        <v>不适用</v>
      </c>
      <c r="K3358" s="5" t="str">
        <f t="shared" si="209"/>
        <v>非测试日仪表</v>
      </c>
      <c r="L3358" s="6">
        <f t="shared" si="210"/>
        <v>44.6</v>
      </c>
      <c r="M3358" s="5">
        <f t="shared" si="211"/>
        <v>0</v>
      </c>
      <c r="N3358" s="5" t="s">
        <v>13416</v>
      </c>
      <c r="O3358" s="5" t="s">
        <v>13417</v>
      </c>
      <c r="P3358" s="5" t="s">
        <v>13418</v>
      </c>
    </row>
    <row r="3359" ht="19" customHeight="1" spans="1:16">
      <c r="A3359" s="5">
        <v>133</v>
      </c>
      <c r="B3359" s="5" t="s">
        <v>395</v>
      </c>
      <c r="C3359" s="5" t="s">
        <v>52</v>
      </c>
      <c r="D3359" s="8" t="s">
        <v>251</v>
      </c>
      <c r="E3359" s="6">
        <v>55.2</v>
      </c>
      <c r="F3359" s="6">
        <v>53.9</v>
      </c>
      <c r="G3359" s="6"/>
      <c r="H3359" s="5" t="s">
        <v>120</v>
      </c>
      <c r="I3359" s="6">
        <f t="shared" si="208"/>
        <v>1.3</v>
      </c>
      <c r="J3359" s="5" t="str">
        <f>IF(H3359="否","不适用",IF(AND(ISNUMBER(E3359),ISNUMBER(F3359)),IF(I3359&gt;规则与名单!$B$2,"是","否"),"未判定"))</f>
        <v>不适用</v>
      </c>
      <c r="K3359" s="5" t="str">
        <f t="shared" si="209"/>
        <v>非测试日仪表</v>
      </c>
      <c r="L3359" s="6">
        <f t="shared" si="210"/>
        <v>55.2</v>
      </c>
      <c r="M3359" s="5">
        <f t="shared" si="211"/>
        <v>0</v>
      </c>
      <c r="N3359" s="5" t="s">
        <v>13419</v>
      </c>
      <c r="O3359" s="5" t="s">
        <v>13420</v>
      </c>
      <c r="P3359" s="5" t="s">
        <v>13421</v>
      </c>
    </row>
    <row r="3360" ht="19" customHeight="1" spans="1:16">
      <c r="A3360" s="5">
        <v>133</v>
      </c>
      <c r="B3360" s="5" t="s">
        <v>395</v>
      </c>
      <c r="C3360" s="5" t="s">
        <v>52</v>
      </c>
      <c r="D3360" s="8" t="s">
        <v>472</v>
      </c>
      <c r="E3360" s="6">
        <v>81.4</v>
      </c>
      <c r="F3360" s="6">
        <v>92.9</v>
      </c>
      <c r="G3360" s="6"/>
      <c r="H3360" s="5" t="s">
        <v>120</v>
      </c>
      <c r="I3360" s="6">
        <f t="shared" si="208"/>
        <v>-11.5</v>
      </c>
      <c r="J3360" s="5" t="str">
        <f>IF(H3360="否","不适用",IF(AND(ISNUMBER(E3360),ISNUMBER(F3360)),IF(I3360&gt;规则与名单!$B$2,"是","否"),"未判定"))</f>
        <v>不适用</v>
      </c>
      <c r="K3360" s="5" t="str">
        <f t="shared" si="209"/>
        <v>非测试日仪表</v>
      </c>
      <c r="L3360" s="6">
        <f t="shared" si="210"/>
        <v>81.4</v>
      </c>
      <c r="M3360" s="5">
        <f t="shared" si="211"/>
        <v>0</v>
      </c>
      <c r="N3360" s="5" t="s">
        <v>13422</v>
      </c>
      <c r="O3360" s="5" t="s">
        <v>13423</v>
      </c>
      <c r="P3360" s="5" t="s">
        <v>13424</v>
      </c>
    </row>
    <row r="3361" ht="19" customHeight="1" spans="1:16">
      <c r="A3361" s="5">
        <v>133</v>
      </c>
      <c r="B3361" s="5" t="s">
        <v>395</v>
      </c>
      <c r="C3361" s="5" t="s">
        <v>52</v>
      </c>
      <c r="D3361" s="8" t="s">
        <v>466</v>
      </c>
      <c r="E3361" s="6">
        <v>103.8</v>
      </c>
      <c r="F3361" s="6">
        <v>87.8</v>
      </c>
      <c r="G3361" s="6"/>
      <c r="H3361" s="5" t="s">
        <v>120</v>
      </c>
      <c r="I3361" s="6">
        <f t="shared" si="208"/>
        <v>16</v>
      </c>
      <c r="J3361" s="5" t="str">
        <f>IF(H3361="否","不适用",IF(AND(ISNUMBER(E3361),ISNUMBER(F3361)),IF(I3361&gt;规则与名单!$B$2,"是","否"),"未判定"))</f>
        <v>不适用</v>
      </c>
      <c r="K3361" s="5" t="str">
        <f t="shared" si="209"/>
        <v>非测试日仪表</v>
      </c>
      <c r="L3361" s="6">
        <f t="shared" si="210"/>
        <v>103.8</v>
      </c>
      <c r="M3361" s="5">
        <f t="shared" si="211"/>
        <v>0</v>
      </c>
      <c r="N3361" s="5" t="s">
        <v>13425</v>
      </c>
      <c r="O3361" s="5" t="s">
        <v>13426</v>
      </c>
      <c r="P3361" s="5" t="s">
        <v>13427</v>
      </c>
    </row>
    <row r="3362" ht="19" customHeight="1" spans="1:16">
      <c r="A3362" s="5">
        <v>133</v>
      </c>
      <c r="B3362" s="5" t="s">
        <v>395</v>
      </c>
      <c r="C3362" s="5" t="s">
        <v>52</v>
      </c>
      <c r="D3362" s="8" t="s">
        <v>333</v>
      </c>
      <c r="E3362" s="6">
        <v>44.4</v>
      </c>
      <c r="F3362" s="6">
        <v>43.3</v>
      </c>
      <c r="G3362" s="6"/>
      <c r="H3362" s="5" t="s">
        <v>120</v>
      </c>
      <c r="I3362" s="6">
        <f t="shared" si="208"/>
        <v>1.1</v>
      </c>
      <c r="J3362" s="5" t="str">
        <f>IF(H3362="否","不适用",IF(AND(ISNUMBER(E3362),ISNUMBER(F3362)),IF(I3362&gt;规则与名单!$B$2,"是","否"),"未判定"))</f>
        <v>不适用</v>
      </c>
      <c r="K3362" s="5" t="str">
        <f t="shared" si="209"/>
        <v>非测试日仪表</v>
      </c>
      <c r="L3362" s="6">
        <f t="shared" si="210"/>
        <v>44.4</v>
      </c>
      <c r="M3362" s="5">
        <f t="shared" si="211"/>
        <v>0</v>
      </c>
      <c r="N3362" s="5" t="s">
        <v>13428</v>
      </c>
      <c r="O3362" s="5" t="s">
        <v>13429</v>
      </c>
      <c r="P3362" s="5" t="s">
        <v>13430</v>
      </c>
    </row>
    <row r="3363" ht="19" customHeight="1" spans="1:16">
      <c r="A3363" s="5">
        <v>133</v>
      </c>
      <c r="B3363" s="5" t="s">
        <v>395</v>
      </c>
      <c r="C3363" s="5" t="s">
        <v>52</v>
      </c>
      <c r="D3363" s="8" t="s">
        <v>175</v>
      </c>
      <c r="E3363" s="6">
        <v>55.2</v>
      </c>
      <c r="F3363" s="6">
        <v>54</v>
      </c>
      <c r="G3363" s="6"/>
      <c r="H3363" s="5" t="s">
        <v>120</v>
      </c>
      <c r="I3363" s="6">
        <f t="shared" si="208"/>
        <v>1.2</v>
      </c>
      <c r="J3363" s="5" t="str">
        <f>IF(H3363="否","不适用",IF(AND(ISNUMBER(E3363),ISNUMBER(F3363)),IF(I3363&gt;规则与名单!$B$2,"是","否"),"未判定"))</f>
        <v>不适用</v>
      </c>
      <c r="K3363" s="5" t="str">
        <f t="shared" si="209"/>
        <v>非测试日仪表</v>
      </c>
      <c r="L3363" s="6">
        <f t="shared" si="210"/>
        <v>55.2</v>
      </c>
      <c r="M3363" s="5">
        <f t="shared" si="211"/>
        <v>0</v>
      </c>
      <c r="N3363" s="5" t="s">
        <v>13431</v>
      </c>
      <c r="O3363" s="5" t="s">
        <v>13432</v>
      </c>
      <c r="P3363" s="5" t="s">
        <v>13433</v>
      </c>
    </row>
    <row r="3364" ht="19" customHeight="1" spans="1:16">
      <c r="A3364" s="5">
        <v>133</v>
      </c>
      <c r="B3364" s="5" t="s">
        <v>395</v>
      </c>
      <c r="C3364" s="5" t="s">
        <v>52</v>
      </c>
      <c r="D3364" s="8" t="s">
        <v>3402</v>
      </c>
      <c r="E3364" s="6">
        <v>63.6</v>
      </c>
      <c r="F3364" s="6">
        <v>62</v>
      </c>
      <c r="G3364" s="6"/>
      <c r="H3364" s="5" t="s">
        <v>120</v>
      </c>
      <c r="I3364" s="6">
        <f t="shared" si="208"/>
        <v>1.6</v>
      </c>
      <c r="J3364" s="5" t="str">
        <f>IF(H3364="否","不适用",IF(AND(ISNUMBER(E3364),ISNUMBER(F3364)),IF(I3364&gt;规则与名单!$B$2,"是","否"),"未判定"))</f>
        <v>不适用</v>
      </c>
      <c r="K3364" s="5" t="str">
        <f t="shared" si="209"/>
        <v>非测试日仪表</v>
      </c>
      <c r="L3364" s="6">
        <f t="shared" si="210"/>
        <v>63.6</v>
      </c>
      <c r="M3364" s="5">
        <f t="shared" si="211"/>
        <v>0</v>
      </c>
      <c r="N3364" s="5" t="s">
        <v>13434</v>
      </c>
      <c r="O3364" s="5" t="s">
        <v>13435</v>
      </c>
      <c r="P3364" s="5" t="s">
        <v>13436</v>
      </c>
    </row>
    <row r="3365" ht="19" customHeight="1" spans="1:16">
      <c r="A3365" s="5">
        <v>133</v>
      </c>
      <c r="B3365" s="5" t="s">
        <v>395</v>
      </c>
      <c r="C3365" s="5" t="s">
        <v>52</v>
      </c>
      <c r="D3365" s="8" t="s">
        <v>487</v>
      </c>
      <c r="E3365" s="6">
        <v>55.3</v>
      </c>
      <c r="F3365" s="6">
        <v>53.9</v>
      </c>
      <c r="G3365" s="6"/>
      <c r="H3365" s="5" t="s">
        <v>120</v>
      </c>
      <c r="I3365" s="6">
        <f t="shared" si="208"/>
        <v>1.4</v>
      </c>
      <c r="J3365" s="5" t="str">
        <f>IF(H3365="否","不适用",IF(AND(ISNUMBER(E3365),ISNUMBER(F3365)),IF(I3365&gt;规则与名单!$B$2,"是","否"),"未判定"))</f>
        <v>不适用</v>
      </c>
      <c r="K3365" s="5" t="str">
        <f t="shared" si="209"/>
        <v>非测试日仪表</v>
      </c>
      <c r="L3365" s="6">
        <f t="shared" si="210"/>
        <v>55.3</v>
      </c>
      <c r="M3365" s="5">
        <f t="shared" si="211"/>
        <v>0</v>
      </c>
      <c r="N3365" s="5" t="s">
        <v>13437</v>
      </c>
      <c r="O3365" s="5" t="s">
        <v>13438</v>
      </c>
      <c r="P3365" s="5" t="s">
        <v>13439</v>
      </c>
    </row>
    <row r="3366" ht="19" customHeight="1" spans="1:16">
      <c r="A3366" s="5">
        <v>133</v>
      </c>
      <c r="B3366" s="5" t="s">
        <v>395</v>
      </c>
      <c r="C3366" s="5" t="s">
        <v>52</v>
      </c>
      <c r="D3366" s="8" t="s">
        <v>121</v>
      </c>
      <c r="E3366" s="6">
        <v>44.1</v>
      </c>
      <c r="F3366" s="6">
        <v>43.1</v>
      </c>
      <c r="G3366" s="6"/>
      <c r="H3366" s="5" t="s">
        <v>120</v>
      </c>
      <c r="I3366" s="6">
        <f t="shared" si="208"/>
        <v>1</v>
      </c>
      <c r="J3366" s="5" t="str">
        <f>IF(H3366="否","不适用",IF(AND(ISNUMBER(E3366),ISNUMBER(F3366)),IF(I3366&gt;规则与名单!$B$2,"是","否"),"未判定"))</f>
        <v>不适用</v>
      </c>
      <c r="K3366" s="5" t="str">
        <f t="shared" si="209"/>
        <v>非测试日仪表</v>
      </c>
      <c r="L3366" s="6">
        <f t="shared" si="210"/>
        <v>44.1</v>
      </c>
      <c r="M3366" s="5">
        <f t="shared" si="211"/>
        <v>0</v>
      </c>
      <c r="N3366" s="5" t="s">
        <v>13440</v>
      </c>
      <c r="O3366" s="5" t="s">
        <v>13441</v>
      </c>
      <c r="P3366" s="5" t="s">
        <v>13442</v>
      </c>
    </row>
    <row r="3367" ht="19" customHeight="1" spans="1:16">
      <c r="A3367" s="5">
        <v>133</v>
      </c>
      <c r="B3367" s="5" t="s">
        <v>395</v>
      </c>
      <c r="C3367" s="5" t="s">
        <v>52</v>
      </c>
      <c r="D3367" s="8" t="s">
        <v>170</v>
      </c>
      <c r="E3367" s="6">
        <v>55.3</v>
      </c>
      <c r="F3367" s="6">
        <v>54</v>
      </c>
      <c r="G3367" s="6"/>
      <c r="H3367" s="5" t="s">
        <v>120</v>
      </c>
      <c r="I3367" s="6">
        <f t="shared" si="208"/>
        <v>1.3</v>
      </c>
      <c r="J3367" s="5" t="str">
        <f>IF(H3367="否","不适用",IF(AND(ISNUMBER(E3367),ISNUMBER(F3367)),IF(I3367&gt;规则与名单!$B$2,"是","否"),"未判定"))</f>
        <v>不适用</v>
      </c>
      <c r="K3367" s="5" t="str">
        <f t="shared" si="209"/>
        <v>非测试日仪表</v>
      </c>
      <c r="L3367" s="6">
        <f t="shared" si="210"/>
        <v>55.3</v>
      </c>
      <c r="M3367" s="5">
        <f t="shared" si="211"/>
        <v>0</v>
      </c>
      <c r="N3367" s="5" t="s">
        <v>13443</v>
      </c>
      <c r="O3367" s="5" t="s">
        <v>13444</v>
      </c>
      <c r="P3367" s="5" t="s">
        <v>13445</v>
      </c>
    </row>
    <row r="3368" ht="19" customHeight="1" spans="1:16">
      <c r="A3368" s="5">
        <v>133</v>
      </c>
      <c r="B3368" s="5" t="s">
        <v>395</v>
      </c>
      <c r="C3368" s="5" t="s">
        <v>52</v>
      </c>
      <c r="D3368" s="8" t="s">
        <v>644</v>
      </c>
      <c r="E3368" s="6">
        <v>55.6</v>
      </c>
      <c r="F3368" s="6">
        <v>54.2</v>
      </c>
      <c r="G3368" s="6"/>
      <c r="H3368" s="5" t="s">
        <v>120</v>
      </c>
      <c r="I3368" s="6">
        <f t="shared" si="208"/>
        <v>1.4</v>
      </c>
      <c r="J3368" s="5" t="str">
        <f>IF(H3368="否","不适用",IF(AND(ISNUMBER(E3368),ISNUMBER(F3368)),IF(I3368&gt;规则与名单!$B$2,"是","否"),"未判定"))</f>
        <v>不适用</v>
      </c>
      <c r="K3368" s="5" t="str">
        <f t="shared" si="209"/>
        <v>非测试日仪表</v>
      </c>
      <c r="L3368" s="6">
        <f t="shared" si="210"/>
        <v>55.6</v>
      </c>
      <c r="M3368" s="5">
        <f t="shared" si="211"/>
        <v>0</v>
      </c>
      <c r="N3368" s="5" t="s">
        <v>13446</v>
      </c>
      <c r="O3368" s="5" t="s">
        <v>13447</v>
      </c>
      <c r="P3368" s="5" t="s">
        <v>13448</v>
      </c>
    </row>
    <row r="3369" ht="19" customHeight="1" spans="1:16">
      <c r="A3369" s="5">
        <v>133</v>
      </c>
      <c r="B3369" s="5" t="s">
        <v>395</v>
      </c>
      <c r="C3369" s="5" t="s">
        <v>52</v>
      </c>
      <c r="D3369" s="8" t="s">
        <v>3418</v>
      </c>
      <c r="E3369" s="6">
        <v>54.9</v>
      </c>
      <c r="F3369" s="6">
        <v>53.9</v>
      </c>
      <c r="G3369" s="6"/>
      <c r="H3369" s="5" t="s">
        <v>120</v>
      </c>
      <c r="I3369" s="6">
        <f t="shared" si="208"/>
        <v>1</v>
      </c>
      <c r="J3369" s="5" t="str">
        <f>IF(H3369="否","不适用",IF(AND(ISNUMBER(E3369),ISNUMBER(F3369)),IF(I3369&gt;规则与名单!$B$2,"是","否"),"未判定"))</f>
        <v>不适用</v>
      </c>
      <c r="K3369" s="5" t="str">
        <f t="shared" si="209"/>
        <v>非测试日仪表</v>
      </c>
      <c r="L3369" s="6">
        <f t="shared" si="210"/>
        <v>54.9</v>
      </c>
      <c r="M3369" s="5">
        <f t="shared" si="211"/>
        <v>0</v>
      </c>
      <c r="N3369" s="5" t="s">
        <v>13449</v>
      </c>
      <c r="O3369" s="5" t="s">
        <v>13450</v>
      </c>
      <c r="P3369" s="5" t="s">
        <v>13451</v>
      </c>
    </row>
    <row r="3370" ht="19" customHeight="1" spans="1:16">
      <c r="A3370" s="5">
        <v>133</v>
      </c>
      <c r="B3370" s="5" t="s">
        <v>395</v>
      </c>
      <c r="C3370" s="5" t="s">
        <v>52</v>
      </c>
      <c r="D3370" s="8" t="s">
        <v>3422</v>
      </c>
      <c r="E3370" s="6">
        <v>51.6</v>
      </c>
      <c r="F3370" s="6">
        <v>49.5</v>
      </c>
      <c r="G3370" s="6"/>
      <c r="H3370" s="5" t="s">
        <v>120</v>
      </c>
      <c r="I3370" s="6">
        <f t="shared" si="208"/>
        <v>2.1</v>
      </c>
      <c r="J3370" s="5" t="str">
        <f>IF(H3370="否","不适用",IF(AND(ISNUMBER(E3370),ISNUMBER(F3370)),IF(I3370&gt;规则与名单!$B$2,"是","否"),"未判定"))</f>
        <v>不适用</v>
      </c>
      <c r="K3370" s="5" t="str">
        <f t="shared" si="209"/>
        <v>非测试日仪表</v>
      </c>
      <c r="L3370" s="6">
        <f t="shared" si="210"/>
        <v>51.6</v>
      </c>
      <c r="M3370" s="5">
        <f t="shared" si="211"/>
        <v>0</v>
      </c>
      <c r="N3370" s="5" t="s">
        <v>13452</v>
      </c>
      <c r="O3370" s="5" t="s">
        <v>13453</v>
      </c>
      <c r="P3370" s="5" t="s">
        <v>13454</v>
      </c>
    </row>
    <row r="3371" ht="19" customHeight="1" spans="1:16">
      <c r="A3371" s="5">
        <v>133</v>
      </c>
      <c r="B3371" s="5" t="s">
        <v>395</v>
      </c>
      <c r="C3371" s="5" t="s">
        <v>52</v>
      </c>
      <c r="D3371" s="8" t="s">
        <v>336</v>
      </c>
      <c r="E3371" s="6"/>
      <c r="F3371" s="6">
        <v>0</v>
      </c>
      <c r="G3371" s="6"/>
      <c r="H3371" s="5" t="s">
        <v>120</v>
      </c>
      <c r="I3371" s="6" t="str">
        <f t="shared" si="208"/>
        <v/>
      </c>
      <c r="J3371" s="5" t="str">
        <f>IF(H3371="否","不适用",IF(AND(ISNUMBER(E3371),ISNUMBER(F3371)),IF(I3371&gt;规则与名单!$B$2,"是","否"),"未判定"))</f>
        <v>不适用</v>
      </c>
      <c r="K3371" s="5" t="str">
        <f t="shared" si="209"/>
        <v>缺失</v>
      </c>
      <c r="L3371" s="6" t="str">
        <f t="shared" si="210"/>
        <v/>
      </c>
      <c r="M3371" s="5">
        <f t="shared" si="211"/>
        <v>1</v>
      </c>
      <c r="N3371" s="5" t="s">
        <v>13455</v>
      </c>
      <c r="O3371" s="5" t="s">
        <v>13456</v>
      </c>
      <c r="P3371" s="5" t="s">
        <v>13457</v>
      </c>
    </row>
    <row r="3372" ht="19" customHeight="1" spans="1:16">
      <c r="A3372" s="5">
        <v>133</v>
      </c>
      <c r="B3372" s="5" t="s">
        <v>395</v>
      </c>
      <c r="C3372" s="5" t="s">
        <v>52</v>
      </c>
      <c r="D3372" s="8" t="s">
        <v>653</v>
      </c>
      <c r="E3372" s="6">
        <v>56.8</v>
      </c>
      <c r="F3372" s="6">
        <v>55.6</v>
      </c>
      <c r="G3372" s="6"/>
      <c r="H3372" s="5" t="s">
        <v>120</v>
      </c>
      <c r="I3372" s="6">
        <f t="shared" si="208"/>
        <v>1.2</v>
      </c>
      <c r="J3372" s="5" t="str">
        <f>IF(H3372="否","不适用",IF(AND(ISNUMBER(E3372),ISNUMBER(F3372)),IF(I3372&gt;规则与名单!$B$2,"是","否"),"未判定"))</f>
        <v>不适用</v>
      </c>
      <c r="K3372" s="5" t="str">
        <f t="shared" si="209"/>
        <v>非测试日仪表</v>
      </c>
      <c r="L3372" s="6">
        <f t="shared" si="210"/>
        <v>56.8</v>
      </c>
      <c r="M3372" s="5">
        <f t="shared" si="211"/>
        <v>0</v>
      </c>
      <c r="N3372" s="5" t="s">
        <v>13458</v>
      </c>
      <c r="O3372" s="5" t="s">
        <v>13459</v>
      </c>
      <c r="P3372" s="5" t="s">
        <v>13460</v>
      </c>
    </row>
    <row r="3373" ht="19" customHeight="1" spans="1:16">
      <c r="A3373" s="5">
        <v>133</v>
      </c>
      <c r="B3373" s="5" t="s">
        <v>395</v>
      </c>
      <c r="C3373" s="5" t="s">
        <v>52</v>
      </c>
      <c r="D3373" s="8" t="s">
        <v>140</v>
      </c>
      <c r="E3373" s="6">
        <v>79.1</v>
      </c>
      <c r="F3373" s="6">
        <v>77</v>
      </c>
      <c r="G3373" s="6"/>
      <c r="H3373" s="5" t="s">
        <v>120</v>
      </c>
      <c r="I3373" s="6">
        <f t="shared" si="208"/>
        <v>2.09999999999999</v>
      </c>
      <c r="J3373" s="5" t="str">
        <f>IF(H3373="否","不适用",IF(AND(ISNUMBER(E3373),ISNUMBER(F3373)),IF(I3373&gt;规则与名单!$B$2,"是","否"),"未判定"))</f>
        <v>不适用</v>
      </c>
      <c r="K3373" s="5" t="str">
        <f t="shared" si="209"/>
        <v>非测试日仪表</v>
      </c>
      <c r="L3373" s="6">
        <f t="shared" si="210"/>
        <v>79.1</v>
      </c>
      <c r="M3373" s="5">
        <f t="shared" si="211"/>
        <v>0</v>
      </c>
      <c r="N3373" s="5" t="s">
        <v>13461</v>
      </c>
      <c r="O3373" s="5" t="s">
        <v>13462</v>
      </c>
      <c r="P3373" s="5" t="s">
        <v>13463</v>
      </c>
    </row>
    <row r="3374" ht="19" customHeight="1" spans="1:16">
      <c r="A3374" s="5">
        <v>133</v>
      </c>
      <c r="B3374" s="5" t="s">
        <v>395</v>
      </c>
      <c r="C3374" s="5" t="s">
        <v>52</v>
      </c>
      <c r="D3374" s="8" t="s">
        <v>115</v>
      </c>
      <c r="E3374" s="6">
        <v>55.4</v>
      </c>
      <c r="F3374" s="6">
        <v>53.9</v>
      </c>
      <c r="G3374" s="6"/>
      <c r="H3374" s="5" t="s">
        <v>120</v>
      </c>
      <c r="I3374" s="6">
        <f t="shared" si="208"/>
        <v>1.5</v>
      </c>
      <c r="J3374" s="5" t="str">
        <f>IF(H3374="否","不适用",IF(AND(ISNUMBER(E3374),ISNUMBER(F3374)),IF(I3374&gt;规则与名单!$B$2,"是","否"),"未判定"))</f>
        <v>不适用</v>
      </c>
      <c r="K3374" s="5" t="str">
        <f t="shared" si="209"/>
        <v>非测试日仪表</v>
      </c>
      <c r="L3374" s="6">
        <f t="shared" si="210"/>
        <v>55.4</v>
      </c>
      <c r="M3374" s="5">
        <f t="shared" si="211"/>
        <v>0</v>
      </c>
      <c r="N3374" s="5" t="s">
        <v>13464</v>
      </c>
      <c r="O3374" s="5" t="s">
        <v>13465</v>
      </c>
      <c r="P3374" s="5" t="s">
        <v>13466</v>
      </c>
    </row>
    <row r="3375" ht="19" customHeight="1" spans="1:16">
      <c r="A3375" s="5">
        <v>134</v>
      </c>
      <c r="B3375" s="5" t="s">
        <v>397</v>
      </c>
      <c r="C3375" s="5" t="s">
        <v>52</v>
      </c>
      <c r="D3375" s="8" t="s">
        <v>114</v>
      </c>
      <c r="E3375" s="6">
        <v>82.9</v>
      </c>
      <c r="F3375" s="6">
        <v>84.2</v>
      </c>
      <c r="G3375" s="6">
        <v>82.2</v>
      </c>
      <c r="H3375" s="5" t="s">
        <v>120</v>
      </c>
      <c r="I3375" s="6">
        <f t="shared" si="208"/>
        <v>-1.3</v>
      </c>
      <c r="J3375" s="5" t="str">
        <f>IF(H3375="否","不适用",IF(AND(ISNUMBER(E3375),ISNUMBER(F3375)),IF(I3375&gt;规则与名单!$B$2,"是","否"),"未判定"))</f>
        <v>不适用</v>
      </c>
      <c r="K3375" s="5" t="str">
        <f t="shared" si="209"/>
        <v>非测试日纯氢</v>
      </c>
      <c r="L3375" s="6">
        <f t="shared" si="210"/>
        <v>82.2</v>
      </c>
      <c r="M3375" s="5">
        <f t="shared" si="211"/>
        <v>0</v>
      </c>
      <c r="N3375" s="5" t="s">
        <v>13467</v>
      </c>
      <c r="O3375" s="5" t="s">
        <v>13468</v>
      </c>
      <c r="P3375" s="5" t="s">
        <v>13469</v>
      </c>
    </row>
    <row r="3376" ht="19" customHeight="1" spans="1:16">
      <c r="A3376" s="5">
        <v>134</v>
      </c>
      <c r="B3376" s="5" t="s">
        <v>397</v>
      </c>
      <c r="C3376" s="5" t="s">
        <v>52</v>
      </c>
      <c r="D3376" s="8" t="s">
        <v>605</v>
      </c>
      <c r="E3376" s="6">
        <v>67.1</v>
      </c>
      <c r="F3376" s="6">
        <v>68.3</v>
      </c>
      <c r="G3376" s="6">
        <v>64.6</v>
      </c>
      <c r="H3376" s="5" t="s">
        <v>120</v>
      </c>
      <c r="I3376" s="6">
        <f t="shared" si="208"/>
        <v>-1.2</v>
      </c>
      <c r="J3376" s="5" t="str">
        <f>IF(H3376="否","不适用",IF(AND(ISNUMBER(E3376),ISNUMBER(F3376)),IF(I3376&gt;规则与名单!$B$2,"是","否"),"未判定"))</f>
        <v>不适用</v>
      </c>
      <c r="K3376" s="5" t="str">
        <f t="shared" si="209"/>
        <v>非测试日纯氢</v>
      </c>
      <c r="L3376" s="6">
        <f t="shared" si="210"/>
        <v>64.6</v>
      </c>
      <c r="M3376" s="5">
        <f t="shared" si="211"/>
        <v>0</v>
      </c>
      <c r="N3376" s="5" t="s">
        <v>13470</v>
      </c>
      <c r="O3376" s="5" t="s">
        <v>13471</v>
      </c>
      <c r="P3376" s="5" t="s">
        <v>13472</v>
      </c>
    </row>
    <row r="3377" ht="19" customHeight="1" spans="1:16">
      <c r="A3377" s="5">
        <v>134</v>
      </c>
      <c r="B3377" s="5" t="s">
        <v>397</v>
      </c>
      <c r="C3377" s="5" t="s">
        <v>52</v>
      </c>
      <c r="D3377" s="8" t="s">
        <v>186</v>
      </c>
      <c r="E3377" s="6">
        <v>62.6</v>
      </c>
      <c r="F3377" s="6">
        <v>63</v>
      </c>
      <c r="G3377" s="6">
        <v>60.7</v>
      </c>
      <c r="H3377" s="5" t="s">
        <v>120</v>
      </c>
      <c r="I3377" s="6">
        <f t="shared" si="208"/>
        <v>-0.399999999999999</v>
      </c>
      <c r="J3377" s="5" t="str">
        <f>IF(H3377="否","不适用",IF(AND(ISNUMBER(E3377),ISNUMBER(F3377)),IF(I3377&gt;规则与名单!$B$2,"是","否"),"未判定"))</f>
        <v>不适用</v>
      </c>
      <c r="K3377" s="5" t="str">
        <f t="shared" si="209"/>
        <v>非测试日纯氢</v>
      </c>
      <c r="L3377" s="6">
        <f t="shared" si="210"/>
        <v>60.7</v>
      </c>
      <c r="M3377" s="5">
        <f t="shared" si="211"/>
        <v>0</v>
      </c>
      <c r="N3377" s="5" t="s">
        <v>13473</v>
      </c>
      <c r="O3377" s="5" t="s">
        <v>13474</v>
      </c>
      <c r="P3377" s="5" t="s">
        <v>13475</v>
      </c>
    </row>
    <row r="3378" ht="19" customHeight="1" spans="1:16">
      <c r="A3378" s="5">
        <v>134</v>
      </c>
      <c r="B3378" s="5" t="s">
        <v>397</v>
      </c>
      <c r="C3378" s="5" t="s">
        <v>52</v>
      </c>
      <c r="D3378" s="8" t="s">
        <v>165</v>
      </c>
      <c r="E3378" s="6">
        <v>85.2</v>
      </c>
      <c r="F3378" s="6">
        <v>86.4</v>
      </c>
      <c r="G3378" s="6">
        <v>83.8</v>
      </c>
      <c r="H3378" s="5" t="s">
        <v>120</v>
      </c>
      <c r="I3378" s="6">
        <f t="shared" si="208"/>
        <v>-1.2</v>
      </c>
      <c r="J3378" s="5" t="str">
        <f>IF(H3378="否","不适用",IF(AND(ISNUMBER(E3378),ISNUMBER(F3378)),IF(I3378&gt;规则与名单!$B$2,"是","否"),"未判定"))</f>
        <v>不适用</v>
      </c>
      <c r="K3378" s="5" t="str">
        <f t="shared" si="209"/>
        <v>非测试日纯氢</v>
      </c>
      <c r="L3378" s="6">
        <f t="shared" si="210"/>
        <v>83.8</v>
      </c>
      <c r="M3378" s="5">
        <f t="shared" si="211"/>
        <v>0</v>
      </c>
      <c r="N3378" s="5" t="s">
        <v>13476</v>
      </c>
      <c r="O3378" s="5" t="s">
        <v>13477</v>
      </c>
      <c r="P3378" s="5" t="s">
        <v>13478</v>
      </c>
    </row>
    <row r="3379" ht="19" customHeight="1" spans="1:16">
      <c r="A3379" s="5">
        <v>134</v>
      </c>
      <c r="B3379" s="5" t="s">
        <v>397</v>
      </c>
      <c r="C3379" s="5" t="s">
        <v>52</v>
      </c>
      <c r="D3379" s="8" t="s">
        <v>151</v>
      </c>
      <c r="E3379" s="6"/>
      <c r="F3379" s="6">
        <v>0</v>
      </c>
      <c r="G3379" s="6"/>
      <c r="H3379" s="5" t="s">
        <v>120</v>
      </c>
      <c r="I3379" s="6" t="str">
        <f t="shared" si="208"/>
        <v/>
      </c>
      <c r="J3379" s="5" t="str">
        <f>IF(H3379="否","不适用",IF(AND(ISNUMBER(E3379),ISNUMBER(F3379)),IF(I3379&gt;规则与名单!$B$2,"是","否"),"未判定"))</f>
        <v>不适用</v>
      </c>
      <c r="K3379" s="5" t="str">
        <f t="shared" si="209"/>
        <v>缺失</v>
      </c>
      <c r="L3379" s="6" t="str">
        <f t="shared" si="210"/>
        <v/>
      </c>
      <c r="M3379" s="5">
        <f t="shared" si="211"/>
        <v>1</v>
      </c>
      <c r="N3379" s="5" t="s">
        <v>13479</v>
      </c>
      <c r="O3379" s="5" t="s">
        <v>13480</v>
      </c>
      <c r="P3379" s="5" t="s">
        <v>13481</v>
      </c>
    </row>
    <row r="3380" ht="19" customHeight="1" spans="1:16">
      <c r="A3380" s="5">
        <v>134</v>
      </c>
      <c r="B3380" s="5" t="s">
        <v>397</v>
      </c>
      <c r="C3380" s="5" t="s">
        <v>52</v>
      </c>
      <c r="D3380" s="8" t="s">
        <v>3358</v>
      </c>
      <c r="E3380" s="6">
        <v>0.1</v>
      </c>
      <c r="F3380" s="6">
        <v>0.03</v>
      </c>
      <c r="G3380" s="6">
        <v>0.1</v>
      </c>
      <c r="H3380" s="5" t="s">
        <v>120</v>
      </c>
      <c r="I3380" s="6">
        <f t="shared" si="208"/>
        <v>0.07</v>
      </c>
      <c r="J3380" s="5" t="str">
        <f>IF(H3380="否","不适用",IF(AND(ISNUMBER(E3380),ISNUMBER(F3380)),IF(I3380&gt;规则与名单!$B$2,"是","否"),"未判定"))</f>
        <v>不适用</v>
      </c>
      <c r="K3380" s="5" t="str">
        <f t="shared" si="209"/>
        <v>非测试日纯氢</v>
      </c>
      <c r="L3380" s="6">
        <f t="shared" si="210"/>
        <v>0.1</v>
      </c>
      <c r="M3380" s="5">
        <f t="shared" si="211"/>
        <v>0</v>
      </c>
      <c r="N3380" s="5" t="s">
        <v>13482</v>
      </c>
      <c r="O3380" s="5" t="s">
        <v>13483</v>
      </c>
      <c r="P3380" s="5" t="s">
        <v>13484</v>
      </c>
    </row>
    <row r="3381" ht="19" customHeight="1" spans="1:16">
      <c r="A3381" s="5">
        <v>134</v>
      </c>
      <c r="B3381" s="5" t="s">
        <v>397</v>
      </c>
      <c r="C3381" s="5" t="s">
        <v>52</v>
      </c>
      <c r="D3381" s="8" t="s">
        <v>272</v>
      </c>
      <c r="E3381" s="6">
        <v>44.9</v>
      </c>
      <c r="F3381" s="6">
        <v>44.7</v>
      </c>
      <c r="G3381" s="6">
        <v>44.9</v>
      </c>
      <c r="H3381" s="5" t="s">
        <v>120</v>
      </c>
      <c r="I3381" s="6">
        <f t="shared" si="208"/>
        <v>0.199999999999996</v>
      </c>
      <c r="J3381" s="5" t="str">
        <f>IF(H3381="否","不适用",IF(AND(ISNUMBER(E3381),ISNUMBER(F3381)),IF(I3381&gt;规则与名单!$B$2,"是","否"),"未判定"))</f>
        <v>不适用</v>
      </c>
      <c r="K3381" s="5" t="str">
        <f t="shared" si="209"/>
        <v>非测试日纯氢</v>
      </c>
      <c r="L3381" s="6">
        <f t="shared" si="210"/>
        <v>44.9</v>
      </c>
      <c r="M3381" s="5">
        <f t="shared" si="211"/>
        <v>0</v>
      </c>
      <c r="N3381" s="5" t="s">
        <v>13485</v>
      </c>
      <c r="O3381" s="5" t="s">
        <v>13486</v>
      </c>
      <c r="P3381" s="5" t="s">
        <v>13487</v>
      </c>
    </row>
    <row r="3382" ht="19" customHeight="1" spans="1:16">
      <c r="A3382" s="5">
        <v>134</v>
      </c>
      <c r="B3382" s="5" t="s">
        <v>397</v>
      </c>
      <c r="C3382" s="5" t="s">
        <v>52</v>
      </c>
      <c r="D3382" s="8" t="s">
        <v>506</v>
      </c>
      <c r="E3382" s="6">
        <v>49.4</v>
      </c>
      <c r="F3382" s="6">
        <v>49.7</v>
      </c>
      <c r="G3382" s="6">
        <v>44.9</v>
      </c>
      <c r="H3382" s="5" t="s">
        <v>120</v>
      </c>
      <c r="I3382" s="6">
        <f t="shared" si="208"/>
        <v>-0.300000000000004</v>
      </c>
      <c r="J3382" s="5" t="str">
        <f>IF(H3382="否","不适用",IF(AND(ISNUMBER(E3382),ISNUMBER(F3382)),IF(I3382&gt;规则与名单!$B$2,"是","否"),"未判定"))</f>
        <v>不适用</v>
      </c>
      <c r="K3382" s="5" t="str">
        <f t="shared" si="209"/>
        <v>非测试日纯氢</v>
      </c>
      <c r="L3382" s="6">
        <f t="shared" si="210"/>
        <v>44.9</v>
      </c>
      <c r="M3382" s="5">
        <f t="shared" si="211"/>
        <v>0</v>
      </c>
      <c r="N3382" s="5" t="s">
        <v>13488</v>
      </c>
      <c r="O3382" s="5" t="s">
        <v>13489</v>
      </c>
      <c r="P3382" s="5" t="s">
        <v>13490</v>
      </c>
    </row>
    <row r="3383" ht="19" customHeight="1" spans="1:16">
      <c r="A3383" s="5">
        <v>134</v>
      </c>
      <c r="B3383" s="5" t="s">
        <v>397</v>
      </c>
      <c r="C3383" s="5" t="s">
        <v>52</v>
      </c>
      <c r="D3383" s="8" t="s">
        <v>673</v>
      </c>
      <c r="E3383" s="6">
        <v>56.2</v>
      </c>
      <c r="F3383" s="6">
        <v>57.5</v>
      </c>
      <c r="G3383" s="6">
        <v>56</v>
      </c>
      <c r="H3383" s="5" t="s">
        <v>120</v>
      </c>
      <c r="I3383" s="6">
        <f t="shared" si="208"/>
        <v>-1.3</v>
      </c>
      <c r="J3383" s="5" t="str">
        <f>IF(H3383="否","不适用",IF(AND(ISNUMBER(E3383),ISNUMBER(F3383)),IF(I3383&gt;规则与名单!$B$2,"是","否"),"未判定"))</f>
        <v>不适用</v>
      </c>
      <c r="K3383" s="5" t="str">
        <f t="shared" si="209"/>
        <v>非测试日纯氢</v>
      </c>
      <c r="L3383" s="6">
        <f t="shared" si="210"/>
        <v>56</v>
      </c>
      <c r="M3383" s="5">
        <f t="shared" si="211"/>
        <v>0</v>
      </c>
      <c r="N3383" s="5" t="s">
        <v>13491</v>
      </c>
      <c r="O3383" s="5" t="s">
        <v>13492</v>
      </c>
      <c r="P3383" s="5" t="s">
        <v>13493</v>
      </c>
    </row>
    <row r="3384" ht="19" customHeight="1" spans="1:16">
      <c r="A3384" s="5">
        <v>134</v>
      </c>
      <c r="B3384" s="5" t="s">
        <v>397</v>
      </c>
      <c r="C3384" s="5" t="s">
        <v>52</v>
      </c>
      <c r="D3384" s="8" t="s">
        <v>183</v>
      </c>
      <c r="E3384" s="6">
        <v>43.7</v>
      </c>
      <c r="F3384" s="6">
        <v>45</v>
      </c>
      <c r="G3384" s="6">
        <v>43.6</v>
      </c>
      <c r="H3384" s="5" t="s">
        <v>120</v>
      </c>
      <c r="I3384" s="6">
        <f t="shared" si="208"/>
        <v>-1.3</v>
      </c>
      <c r="J3384" s="5" t="str">
        <f>IF(H3384="否","不适用",IF(AND(ISNUMBER(E3384),ISNUMBER(F3384)),IF(I3384&gt;规则与名单!$B$2,"是","否"),"未判定"))</f>
        <v>不适用</v>
      </c>
      <c r="K3384" s="5" t="str">
        <f t="shared" si="209"/>
        <v>非测试日纯氢</v>
      </c>
      <c r="L3384" s="6">
        <f t="shared" si="210"/>
        <v>43.6</v>
      </c>
      <c r="M3384" s="5">
        <f t="shared" si="211"/>
        <v>0</v>
      </c>
      <c r="N3384" s="5" t="s">
        <v>13494</v>
      </c>
      <c r="O3384" s="5" t="s">
        <v>13495</v>
      </c>
      <c r="P3384" s="5" t="s">
        <v>13496</v>
      </c>
    </row>
    <row r="3385" ht="19" customHeight="1" spans="1:16">
      <c r="A3385" s="5">
        <v>134</v>
      </c>
      <c r="B3385" s="5" t="s">
        <v>397</v>
      </c>
      <c r="C3385" s="5" t="s">
        <v>52</v>
      </c>
      <c r="D3385" s="8" t="s">
        <v>431</v>
      </c>
      <c r="E3385" s="6">
        <v>41.8</v>
      </c>
      <c r="F3385" s="6">
        <v>41.5</v>
      </c>
      <c r="G3385" s="6">
        <v>41.8</v>
      </c>
      <c r="H3385" s="5" t="s">
        <v>120</v>
      </c>
      <c r="I3385" s="6">
        <f t="shared" si="208"/>
        <v>0.299999999999997</v>
      </c>
      <c r="J3385" s="5" t="str">
        <f>IF(H3385="否","不适用",IF(AND(ISNUMBER(E3385),ISNUMBER(F3385)),IF(I3385&gt;规则与名单!$B$2,"是","否"),"未判定"))</f>
        <v>不适用</v>
      </c>
      <c r="K3385" s="5" t="str">
        <f t="shared" si="209"/>
        <v>非测试日纯氢</v>
      </c>
      <c r="L3385" s="6">
        <f t="shared" si="210"/>
        <v>41.8</v>
      </c>
      <c r="M3385" s="5">
        <f t="shared" si="211"/>
        <v>0</v>
      </c>
      <c r="N3385" s="5" t="s">
        <v>13497</v>
      </c>
      <c r="O3385" s="5" t="s">
        <v>13498</v>
      </c>
      <c r="P3385" s="5" t="s">
        <v>13499</v>
      </c>
    </row>
    <row r="3386" ht="19" customHeight="1" spans="1:16">
      <c r="A3386" s="5">
        <v>134</v>
      </c>
      <c r="B3386" s="5" t="s">
        <v>397</v>
      </c>
      <c r="C3386" s="5" t="s">
        <v>52</v>
      </c>
      <c r="D3386" s="8" t="s">
        <v>3377</v>
      </c>
      <c r="E3386" s="6"/>
      <c r="F3386" s="6">
        <v>0</v>
      </c>
      <c r="G3386" s="6"/>
      <c r="H3386" s="5" t="s">
        <v>120</v>
      </c>
      <c r="I3386" s="6" t="str">
        <f t="shared" si="208"/>
        <v/>
      </c>
      <c r="J3386" s="5" t="str">
        <f>IF(H3386="否","不适用",IF(AND(ISNUMBER(E3386),ISNUMBER(F3386)),IF(I3386&gt;规则与名单!$B$2,"是","否"),"未判定"))</f>
        <v>不适用</v>
      </c>
      <c r="K3386" s="5" t="str">
        <f t="shared" si="209"/>
        <v>缺失</v>
      </c>
      <c r="L3386" s="6" t="str">
        <f t="shared" si="210"/>
        <v/>
      </c>
      <c r="M3386" s="5">
        <f t="shared" si="211"/>
        <v>1</v>
      </c>
      <c r="N3386" s="5" t="s">
        <v>13500</v>
      </c>
      <c r="O3386" s="5" t="s">
        <v>13501</v>
      </c>
      <c r="P3386" s="5" t="s">
        <v>13502</v>
      </c>
    </row>
    <row r="3387" ht="19" customHeight="1" spans="1:16">
      <c r="A3387" s="5">
        <v>134</v>
      </c>
      <c r="B3387" s="5" t="s">
        <v>397</v>
      </c>
      <c r="C3387" s="5" t="s">
        <v>52</v>
      </c>
      <c r="D3387" s="8" t="s">
        <v>407</v>
      </c>
      <c r="E3387" s="6"/>
      <c r="F3387" s="6">
        <v>0</v>
      </c>
      <c r="G3387" s="6"/>
      <c r="H3387" s="5" t="s">
        <v>120</v>
      </c>
      <c r="I3387" s="6" t="str">
        <f t="shared" si="208"/>
        <v/>
      </c>
      <c r="J3387" s="5" t="str">
        <f>IF(H3387="否","不适用",IF(AND(ISNUMBER(E3387),ISNUMBER(F3387)),IF(I3387&gt;规则与名单!$B$2,"是","否"),"未判定"))</f>
        <v>不适用</v>
      </c>
      <c r="K3387" s="5" t="str">
        <f t="shared" si="209"/>
        <v>缺失</v>
      </c>
      <c r="L3387" s="6" t="str">
        <f t="shared" si="210"/>
        <v/>
      </c>
      <c r="M3387" s="5">
        <f t="shared" si="211"/>
        <v>1</v>
      </c>
      <c r="N3387" s="5" t="s">
        <v>13503</v>
      </c>
      <c r="O3387" s="5" t="s">
        <v>13504</v>
      </c>
      <c r="P3387" s="5" t="s">
        <v>13505</v>
      </c>
    </row>
    <row r="3388" ht="19" customHeight="1" spans="1:16">
      <c r="A3388" s="5">
        <v>134</v>
      </c>
      <c r="B3388" s="5" t="s">
        <v>397</v>
      </c>
      <c r="C3388" s="5" t="s">
        <v>52</v>
      </c>
      <c r="D3388" s="8" t="s">
        <v>411</v>
      </c>
      <c r="E3388" s="6">
        <v>75.5</v>
      </c>
      <c r="F3388" s="6">
        <v>76.1</v>
      </c>
      <c r="G3388" s="6">
        <v>68</v>
      </c>
      <c r="H3388" s="5" t="s">
        <v>120</v>
      </c>
      <c r="I3388" s="6">
        <f t="shared" si="208"/>
        <v>-0.599999999999994</v>
      </c>
      <c r="J3388" s="5" t="str">
        <f>IF(H3388="否","不适用",IF(AND(ISNUMBER(E3388),ISNUMBER(F3388)),IF(I3388&gt;规则与名单!$B$2,"是","否"),"未判定"))</f>
        <v>不适用</v>
      </c>
      <c r="K3388" s="5" t="str">
        <f t="shared" si="209"/>
        <v>非测试日纯氢</v>
      </c>
      <c r="L3388" s="6">
        <f t="shared" si="210"/>
        <v>68</v>
      </c>
      <c r="M3388" s="5">
        <f t="shared" si="211"/>
        <v>0</v>
      </c>
      <c r="N3388" s="5" t="s">
        <v>13506</v>
      </c>
      <c r="O3388" s="5" t="s">
        <v>13507</v>
      </c>
      <c r="P3388" s="5" t="s">
        <v>13508</v>
      </c>
    </row>
    <row r="3389" ht="19" customHeight="1" spans="1:16">
      <c r="A3389" s="5">
        <v>134</v>
      </c>
      <c r="B3389" s="5" t="s">
        <v>397</v>
      </c>
      <c r="C3389" s="5" t="s">
        <v>52</v>
      </c>
      <c r="D3389" s="8" t="s">
        <v>251</v>
      </c>
      <c r="E3389" s="6">
        <v>131.6</v>
      </c>
      <c r="F3389" s="6">
        <v>132.6</v>
      </c>
      <c r="G3389" s="6">
        <v>91.1</v>
      </c>
      <c r="H3389" s="5" t="s">
        <v>120</v>
      </c>
      <c r="I3389" s="6">
        <f t="shared" si="208"/>
        <v>-1</v>
      </c>
      <c r="J3389" s="5" t="str">
        <f>IF(H3389="否","不适用",IF(AND(ISNUMBER(E3389),ISNUMBER(F3389)),IF(I3389&gt;规则与名单!$B$2,"是","否"),"未判定"))</f>
        <v>不适用</v>
      </c>
      <c r="K3389" s="5" t="str">
        <f t="shared" si="209"/>
        <v>非测试日纯氢</v>
      </c>
      <c r="L3389" s="6">
        <f t="shared" si="210"/>
        <v>91.1</v>
      </c>
      <c r="M3389" s="5">
        <f t="shared" si="211"/>
        <v>0</v>
      </c>
      <c r="N3389" s="5" t="s">
        <v>13509</v>
      </c>
      <c r="O3389" s="5" t="s">
        <v>13510</v>
      </c>
      <c r="P3389" s="5" t="s">
        <v>13511</v>
      </c>
    </row>
    <row r="3390" ht="19" customHeight="1" spans="1:16">
      <c r="A3390" s="5">
        <v>134</v>
      </c>
      <c r="B3390" s="5" t="s">
        <v>397</v>
      </c>
      <c r="C3390" s="5" t="s">
        <v>52</v>
      </c>
      <c r="D3390" s="8" t="s">
        <v>472</v>
      </c>
      <c r="E3390" s="6">
        <v>69.9</v>
      </c>
      <c r="F3390" s="6">
        <v>71.1</v>
      </c>
      <c r="G3390" s="6">
        <v>63</v>
      </c>
      <c r="H3390" s="5" t="s">
        <v>120</v>
      </c>
      <c r="I3390" s="6">
        <f t="shared" si="208"/>
        <v>-1.19999999999999</v>
      </c>
      <c r="J3390" s="5" t="str">
        <f>IF(H3390="否","不适用",IF(AND(ISNUMBER(E3390),ISNUMBER(F3390)),IF(I3390&gt;规则与名单!$B$2,"是","否"),"未判定"))</f>
        <v>不适用</v>
      </c>
      <c r="K3390" s="5" t="str">
        <f t="shared" si="209"/>
        <v>非测试日纯氢</v>
      </c>
      <c r="L3390" s="6">
        <f t="shared" si="210"/>
        <v>63</v>
      </c>
      <c r="M3390" s="5">
        <f t="shared" si="211"/>
        <v>0</v>
      </c>
      <c r="N3390" s="5" t="s">
        <v>13512</v>
      </c>
      <c r="O3390" s="5" t="s">
        <v>13513</v>
      </c>
      <c r="P3390" s="5" t="s">
        <v>13514</v>
      </c>
    </row>
    <row r="3391" ht="19" customHeight="1" spans="1:16">
      <c r="A3391" s="5">
        <v>134</v>
      </c>
      <c r="B3391" s="5" t="s">
        <v>397</v>
      </c>
      <c r="C3391" s="5" t="s">
        <v>52</v>
      </c>
      <c r="D3391" s="8" t="s">
        <v>466</v>
      </c>
      <c r="E3391" s="6">
        <v>49.2</v>
      </c>
      <c r="F3391" s="6">
        <v>49</v>
      </c>
      <c r="G3391" s="6">
        <v>25.8</v>
      </c>
      <c r="H3391" s="5" t="s">
        <v>120</v>
      </c>
      <c r="I3391" s="6">
        <f t="shared" si="208"/>
        <v>0.200000000000003</v>
      </c>
      <c r="J3391" s="5" t="str">
        <f>IF(H3391="否","不适用",IF(AND(ISNUMBER(E3391),ISNUMBER(F3391)),IF(I3391&gt;规则与名单!$B$2,"是","否"),"未判定"))</f>
        <v>不适用</v>
      </c>
      <c r="K3391" s="5" t="str">
        <f t="shared" si="209"/>
        <v>非测试日纯氢</v>
      </c>
      <c r="L3391" s="6">
        <f t="shared" si="210"/>
        <v>25.8</v>
      </c>
      <c r="M3391" s="5">
        <f t="shared" si="211"/>
        <v>0</v>
      </c>
      <c r="N3391" s="5" t="s">
        <v>13515</v>
      </c>
      <c r="O3391" s="5" t="s">
        <v>13516</v>
      </c>
      <c r="P3391" s="5" t="s">
        <v>13517</v>
      </c>
    </row>
    <row r="3392" ht="19" customHeight="1" spans="1:16">
      <c r="A3392" s="5">
        <v>134</v>
      </c>
      <c r="B3392" s="5" t="s">
        <v>397</v>
      </c>
      <c r="C3392" s="5" t="s">
        <v>52</v>
      </c>
      <c r="D3392" s="8" t="s">
        <v>333</v>
      </c>
      <c r="E3392" s="6">
        <v>43.7</v>
      </c>
      <c r="F3392" s="6">
        <v>44</v>
      </c>
      <c r="G3392" s="6">
        <v>21.3</v>
      </c>
      <c r="H3392" s="5" t="s">
        <v>120</v>
      </c>
      <c r="I3392" s="6">
        <f t="shared" si="208"/>
        <v>-0.299999999999997</v>
      </c>
      <c r="J3392" s="5" t="str">
        <f>IF(H3392="否","不适用",IF(AND(ISNUMBER(E3392),ISNUMBER(F3392)),IF(I3392&gt;规则与名单!$B$2,"是","否"),"未判定"))</f>
        <v>不适用</v>
      </c>
      <c r="K3392" s="5" t="str">
        <f t="shared" si="209"/>
        <v>非测试日纯氢</v>
      </c>
      <c r="L3392" s="6">
        <f t="shared" si="210"/>
        <v>21.3</v>
      </c>
      <c r="M3392" s="5">
        <f t="shared" si="211"/>
        <v>0</v>
      </c>
      <c r="N3392" s="5" t="s">
        <v>13518</v>
      </c>
      <c r="O3392" s="5" t="s">
        <v>13519</v>
      </c>
      <c r="P3392" s="5" t="s">
        <v>13520</v>
      </c>
    </row>
    <row r="3393" ht="19" customHeight="1" spans="1:16">
      <c r="A3393" s="5">
        <v>134</v>
      </c>
      <c r="B3393" s="5" t="s">
        <v>397</v>
      </c>
      <c r="C3393" s="5" t="s">
        <v>52</v>
      </c>
      <c r="D3393" s="8" t="s">
        <v>175</v>
      </c>
      <c r="E3393" s="6">
        <v>54.6</v>
      </c>
      <c r="F3393" s="6">
        <v>55.3</v>
      </c>
      <c r="G3393" s="6">
        <v>54.6</v>
      </c>
      <c r="H3393" s="5" t="s">
        <v>120</v>
      </c>
      <c r="I3393" s="6">
        <f t="shared" si="208"/>
        <v>-0.699999999999996</v>
      </c>
      <c r="J3393" s="5" t="str">
        <f>IF(H3393="否","不适用",IF(AND(ISNUMBER(E3393),ISNUMBER(F3393)),IF(I3393&gt;规则与名单!$B$2,"是","否"),"未判定"))</f>
        <v>不适用</v>
      </c>
      <c r="K3393" s="5" t="str">
        <f t="shared" si="209"/>
        <v>非测试日纯氢</v>
      </c>
      <c r="L3393" s="6">
        <f t="shared" si="210"/>
        <v>54.6</v>
      </c>
      <c r="M3393" s="5">
        <f t="shared" si="211"/>
        <v>0</v>
      </c>
      <c r="N3393" s="5" t="s">
        <v>13521</v>
      </c>
      <c r="O3393" s="5" t="s">
        <v>13522</v>
      </c>
      <c r="P3393" s="5" t="s">
        <v>13523</v>
      </c>
    </row>
    <row r="3394" ht="19" customHeight="1" spans="1:16">
      <c r="A3394" s="5">
        <v>134</v>
      </c>
      <c r="B3394" s="5" t="s">
        <v>397</v>
      </c>
      <c r="C3394" s="5" t="s">
        <v>52</v>
      </c>
      <c r="D3394" s="8" t="s">
        <v>3402</v>
      </c>
      <c r="E3394" s="6">
        <v>49.5</v>
      </c>
      <c r="F3394" s="6">
        <v>49.6</v>
      </c>
      <c r="G3394" s="6">
        <v>36</v>
      </c>
      <c r="H3394" s="5" t="s">
        <v>120</v>
      </c>
      <c r="I3394" s="6">
        <f t="shared" ref="I3394:I3457" si="212">IF(AND(ISNUMBER(E3394),ISNUMBER(F3394)),E3394-F3394,"")</f>
        <v>-0.100000000000001</v>
      </c>
      <c r="J3394" s="5" t="str">
        <f>IF(H3394="否","不适用",IF(AND(ISNUMBER(E3394),ISNUMBER(F3394)),IF(I3394&gt;规则与名单!$B$2,"是","否"),"未判定"))</f>
        <v>不适用</v>
      </c>
      <c r="K3394" s="5" t="str">
        <f t="shared" ref="K3394:K3457" si="213">IF(J3394="是",IF(ISNUMBER(F3394),"测试日GPS","缺失"),IF(ISNUMBER(G3394),"非测试日纯氢",IF(AND(H3394="是",J3394="未判定"),IF(ISNUMBER(F3394),"测试名单无纯氢GPS","缺失"),IF(ISNUMBER(E3394),"非测试日仪表","缺失"))))</f>
        <v>非测试日纯氢</v>
      </c>
      <c r="L3394" s="6">
        <f t="shared" ref="L3394:L3457" si="214">IF(K3394="缺失","",IF(K3394="非测试日纯氢",G3394,IF(K3394="非测试日仪表",E3394,F3394)))</f>
        <v>36</v>
      </c>
      <c r="M3394" s="5">
        <f t="shared" ref="M3394:M3457" si="215">IF(K3394="缺失",1,0)</f>
        <v>0</v>
      </c>
      <c r="N3394" s="5" t="s">
        <v>13524</v>
      </c>
      <c r="O3394" s="5" t="s">
        <v>13525</v>
      </c>
      <c r="P3394" s="5" t="s">
        <v>13526</v>
      </c>
    </row>
    <row r="3395" ht="19" customHeight="1" spans="1:16">
      <c r="A3395" s="5">
        <v>134</v>
      </c>
      <c r="B3395" s="5" t="s">
        <v>397</v>
      </c>
      <c r="C3395" s="5" t="s">
        <v>52</v>
      </c>
      <c r="D3395" s="8" t="s">
        <v>487</v>
      </c>
      <c r="E3395" s="6">
        <v>83.2</v>
      </c>
      <c r="F3395" s="6">
        <v>85.6</v>
      </c>
      <c r="G3395" s="6">
        <v>62.1</v>
      </c>
      <c r="H3395" s="5" t="s">
        <v>120</v>
      </c>
      <c r="I3395" s="6">
        <f t="shared" si="212"/>
        <v>-2.39999999999999</v>
      </c>
      <c r="J3395" s="5" t="str">
        <f>IF(H3395="否","不适用",IF(AND(ISNUMBER(E3395),ISNUMBER(F3395)),IF(I3395&gt;规则与名单!$B$2,"是","否"),"未判定"))</f>
        <v>不适用</v>
      </c>
      <c r="K3395" s="5" t="str">
        <f t="shared" si="213"/>
        <v>非测试日纯氢</v>
      </c>
      <c r="L3395" s="6">
        <f t="shared" si="214"/>
        <v>62.1</v>
      </c>
      <c r="M3395" s="5">
        <f t="shared" si="215"/>
        <v>0</v>
      </c>
      <c r="N3395" s="5" t="s">
        <v>13527</v>
      </c>
      <c r="O3395" s="5" t="s">
        <v>13528</v>
      </c>
      <c r="P3395" s="5" t="s">
        <v>13529</v>
      </c>
    </row>
    <row r="3396" ht="19" customHeight="1" spans="1:16">
      <c r="A3396" s="5">
        <v>134</v>
      </c>
      <c r="B3396" s="5" t="s">
        <v>397</v>
      </c>
      <c r="C3396" s="5" t="s">
        <v>52</v>
      </c>
      <c r="D3396" s="8" t="s">
        <v>121</v>
      </c>
      <c r="E3396" s="6">
        <v>46.7</v>
      </c>
      <c r="F3396" s="6">
        <v>44.3</v>
      </c>
      <c r="G3396" s="6">
        <v>40.5</v>
      </c>
      <c r="H3396" s="5" t="s">
        <v>120</v>
      </c>
      <c r="I3396" s="6">
        <f t="shared" si="212"/>
        <v>2.40000000000001</v>
      </c>
      <c r="J3396" s="5" t="str">
        <f>IF(H3396="否","不适用",IF(AND(ISNUMBER(E3396),ISNUMBER(F3396)),IF(I3396&gt;规则与名单!$B$2,"是","否"),"未判定"))</f>
        <v>不适用</v>
      </c>
      <c r="K3396" s="5" t="str">
        <f t="shared" si="213"/>
        <v>非测试日纯氢</v>
      </c>
      <c r="L3396" s="6">
        <f t="shared" si="214"/>
        <v>40.5</v>
      </c>
      <c r="M3396" s="5">
        <f t="shared" si="215"/>
        <v>0</v>
      </c>
      <c r="N3396" s="5" t="s">
        <v>13530</v>
      </c>
      <c r="O3396" s="5" t="s">
        <v>13531</v>
      </c>
      <c r="P3396" s="5" t="s">
        <v>13532</v>
      </c>
    </row>
    <row r="3397" ht="19" customHeight="1" spans="1:16">
      <c r="A3397" s="5">
        <v>134</v>
      </c>
      <c r="B3397" s="5" t="s">
        <v>397</v>
      </c>
      <c r="C3397" s="5" t="s">
        <v>52</v>
      </c>
      <c r="D3397" s="8" t="s">
        <v>170</v>
      </c>
      <c r="E3397" s="6">
        <v>41.8</v>
      </c>
      <c r="F3397" s="6">
        <v>41.7</v>
      </c>
      <c r="G3397" s="6">
        <v>34.3</v>
      </c>
      <c r="H3397" s="5" t="s">
        <v>120</v>
      </c>
      <c r="I3397" s="6">
        <f t="shared" si="212"/>
        <v>0.0999999999999943</v>
      </c>
      <c r="J3397" s="5" t="str">
        <f>IF(H3397="否","不适用",IF(AND(ISNUMBER(E3397),ISNUMBER(F3397)),IF(I3397&gt;规则与名单!$B$2,"是","否"),"未判定"))</f>
        <v>不适用</v>
      </c>
      <c r="K3397" s="5" t="str">
        <f t="shared" si="213"/>
        <v>非测试日纯氢</v>
      </c>
      <c r="L3397" s="6">
        <f t="shared" si="214"/>
        <v>34.3</v>
      </c>
      <c r="M3397" s="5">
        <f t="shared" si="215"/>
        <v>0</v>
      </c>
      <c r="N3397" s="5" t="s">
        <v>13533</v>
      </c>
      <c r="O3397" s="5" t="s">
        <v>13534</v>
      </c>
      <c r="P3397" s="5" t="s">
        <v>13535</v>
      </c>
    </row>
    <row r="3398" ht="19" customHeight="1" spans="1:16">
      <c r="A3398" s="5">
        <v>134</v>
      </c>
      <c r="B3398" s="5" t="s">
        <v>397</v>
      </c>
      <c r="C3398" s="5" t="s">
        <v>52</v>
      </c>
      <c r="D3398" s="8" t="s">
        <v>644</v>
      </c>
      <c r="E3398" s="6">
        <v>41.8</v>
      </c>
      <c r="F3398" s="6">
        <v>42.8</v>
      </c>
      <c r="G3398" s="6">
        <v>41.8</v>
      </c>
      <c r="H3398" s="5" t="s">
        <v>120</v>
      </c>
      <c r="I3398" s="6">
        <f t="shared" si="212"/>
        <v>-1</v>
      </c>
      <c r="J3398" s="5" t="str">
        <f>IF(H3398="否","不适用",IF(AND(ISNUMBER(E3398),ISNUMBER(F3398)),IF(I3398&gt;规则与名单!$B$2,"是","否"),"未判定"))</f>
        <v>不适用</v>
      </c>
      <c r="K3398" s="5" t="str">
        <f t="shared" si="213"/>
        <v>非测试日纯氢</v>
      </c>
      <c r="L3398" s="6">
        <f t="shared" si="214"/>
        <v>41.8</v>
      </c>
      <c r="M3398" s="5">
        <f t="shared" si="215"/>
        <v>0</v>
      </c>
      <c r="N3398" s="5" t="s">
        <v>13536</v>
      </c>
      <c r="O3398" s="5" t="s">
        <v>13537</v>
      </c>
      <c r="P3398" s="5" t="s">
        <v>13538</v>
      </c>
    </row>
    <row r="3399" ht="19" customHeight="1" spans="1:16">
      <c r="A3399" s="5">
        <v>134</v>
      </c>
      <c r="B3399" s="5" t="s">
        <v>397</v>
      </c>
      <c r="C3399" s="5" t="s">
        <v>52</v>
      </c>
      <c r="D3399" s="8" t="s">
        <v>3418</v>
      </c>
      <c r="E3399" s="6"/>
      <c r="F3399" s="6">
        <v>0</v>
      </c>
      <c r="G3399" s="6"/>
      <c r="H3399" s="5" t="s">
        <v>120</v>
      </c>
      <c r="I3399" s="6" t="str">
        <f t="shared" si="212"/>
        <v/>
      </c>
      <c r="J3399" s="5" t="str">
        <f>IF(H3399="否","不适用",IF(AND(ISNUMBER(E3399),ISNUMBER(F3399)),IF(I3399&gt;规则与名单!$B$2,"是","否"),"未判定"))</f>
        <v>不适用</v>
      </c>
      <c r="K3399" s="5" t="str">
        <f t="shared" si="213"/>
        <v>缺失</v>
      </c>
      <c r="L3399" s="6" t="str">
        <f t="shared" si="214"/>
        <v/>
      </c>
      <c r="M3399" s="5">
        <f t="shared" si="215"/>
        <v>1</v>
      </c>
      <c r="N3399" s="5" t="s">
        <v>13539</v>
      </c>
      <c r="O3399" s="5" t="s">
        <v>13540</v>
      </c>
      <c r="P3399" s="5" t="s">
        <v>13541</v>
      </c>
    </row>
    <row r="3400" ht="19" customHeight="1" spans="1:16">
      <c r="A3400" s="5">
        <v>134</v>
      </c>
      <c r="B3400" s="5" t="s">
        <v>397</v>
      </c>
      <c r="C3400" s="5" t="s">
        <v>52</v>
      </c>
      <c r="D3400" s="8" t="s">
        <v>3422</v>
      </c>
      <c r="E3400" s="6"/>
      <c r="F3400" s="6">
        <v>0</v>
      </c>
      <c r="G3400" s="6"/>
      <c r="H3400" s="5" t="s">
        <v>120</v>
      </c>
      <c r="I3400" s="6" t="str">
        <f t="shared" si="212"/>
        <v/>
      </c>
      <c r="J3400" s="5" t="str">
        <f>IF(H3400="否","不适用",IF(AND(ISNUMBER(E3400),ISNUMBER(F3400)),IF(I3400&gt;规则与名单!$B$2,"是","否"),"未判定"))</f>
        <v>不适用</v>
      </c>
      <c r="K3400" s="5" t="str">
        <f t="shared" si="213"/>
        <v>缺失</v>
      </c>
      <c r="L3400" s="6" t="str">
        <f t="shared" si="214"/>
        <v/>
      </c>
      <c r="M3400" s="5">
        <f t="shared" si="215"/>
        <v>1</v>
      </c>
      <c r="N3400" s="5" t="s">
        <v>13542</v>
      </c>
      <c r="O3400" s="5" t="s">
        <v>13543</v>
      </c>
      <c r="P3400" s="5" t="s">
        <v>13544</v>
      </c>
    </row>
    <row r="3401" ht="19" customHeight="1" spans="1:16">
      <c r="A3401" s="5">
        <v>134</v>
      </c>
      <c r="B3401" s="5" t="s">
        <v>397</v>
      </c>
      <c r="C3401" s="5" t="s">
        <v>52</v>
      </c>
      <c r="D3401" s="8" t="s">
        <v>336</v>
      </c>
      <c r="E3401" s="6"/>
      <c r="F3401" s="6">
        <v>0</v>
      </c>
      <c r="G3401" s="6"/>
      <c r="H3401" s="5" t="s">
        <v>120</v>
      </c>
      <c r="I3401" s="6" t="str">
        <f t="shared" si="212"/>
        <v/>
      </c>
      <c r="J3401" s="5" t="str">
        <f>IF(H3401="否","不适用",IF(AND(ISNUMBER(E3401),ISNUMBER(F3401)),IF(I3401&gt;规则与名单!$B$2,"是","否"),"未判定"))</f>
        <v>不适用</v>
      </c>
      <c r="K3401" s="5" t="str">
        <f t="shared" si="213"/>
        <v>缺失</v>
      </c>
      <c r="L3401" s="6" t="str">
        <f t="shared" si="214"/>
        <v/>
      </c>
      <c r="M3401" s="5">
        <f t="shared" si="215"/>
        <v>1</v>
      </c>
      <c r="N3401" s="5" t="s">
        <v>13545</v>
      </c>
      <c r="O3401" s="5" t="s">
        <v>13546</v>
      </c>
      <c r="P3401" s="5" t="s">
        <v>13547</v>
      </c>
    </row>
    <row r="3402" ht="19" customHeight="1" spans="1:16">
      <c r="A3402" s="5">
        <v>134</v>
      </c>
      <c r="B3402" s="5" t="s">
        <v>397</v>
      </c>
      <c r="C3402" s="5" t="s">
        <v>52</v>
      </c>
      <c r="D3402" s="8" t="s">
        <v>653</v>
      </c>
      <c r="E3402" s="6">
        <v>43.1</v>
      </c>
      <c r="F3402" s="6">
        <v>43.4</v>
      </c>
      <c r="G3402" s="6">
        <v>43.1</v>
      </c>
      <c r="H3402" s="5" t="s">
        <v>120</v>
      </c>
      <c r="I3402" s="6">
        <f t="shared" si="212"/>
        <v>-0.299999999999997</v>
      </c>
      <c r="J3402" s="5" t="str">
        <f>IF(H3402="否","不适用",IF(AND(ISNUMBER(E3402),ISNUMBER(F3402)),IF(I3402&gt;规则与名单!$B$2,"是","否"),"未判定"))</f>
        <v>不适用</v>
      </c>
      <c r="K3402" s="5" t="str">
        <f t="shared" si="213"/>
        <v>非测试日纯氢</v>
      </c>
      <c r="L3402" s="6">
        <f t="shared" si="214"/>
        <v>43.1</v>
      </c>
      <c r="M3402" s="5">
        <f t="shared" si="215"/>
        <v>0</v>
      </c>
      <c r="N3402" s="5" t="s">
        <v>13548</v>
      </c>
      <c r="O3402" s="5" t="s">
        <v>13549</v>
      </c>
      <c r="P3402" s="5" t="s">
        <v>13550</v>
      </c>
    </row>
    <row r="3403" ht="19" customHeight="1" spans="1:16">
      <c r="A3403" s="5">
        <v>134</v>
      </c>
      <c r="B3403" s="5" t="s">
        <v>397</v>
      </c>
      <c r="C3403" s="5" t="s">
        <v>52</v>
      </c>
      <c r="D3403" s="8" t="s">
        <v>140</v>
      </c>
      <c r="E3403" s="6">
        <v>41.8</v>
      </c>
      <c r="F3403" s="6">
        <v>42.4</v>
      </c>
      <c r="G3403" s="6">
        <v>41.7</v>
      </c>
      <c r="H3403" s="5" t="s">
        <v>120</v>
      </c>
      <c r="I3403" s="6">
        <f t="shared" si="212"/>
        <v>-0.600000000000001</v>
      </c>
      <c r="J3403" s="5" t="str">
        <f>IF(H3403="否","不适用",IF(AND(ISNUMBER(E3403),ISNUMBER(F3403)),IF(I3403&gt;规则与名单!$B$2,"是","否"),"未判定"))</f>
        <v>不适用</v>
      </c>
      <c r="K3403" s="5" t="str">
        <f t="shared" si="213"/>
        <v>非测试日纯氢</v>
      </c>
      <c r="L3403" s="6">
        <f t="shared" si="214"/>
        <v>41.7</v>
      </c>
      <c r="M3403" s="5">
        <f t="shared" si="215"/>
        <v>0</v>
      </c>
      <c r="N3403" s="5" t="s">
        <v>13551</v>
      </c>
      <c r="O3403" s="5" t="s">
        <v>13552</v>
      </c>
      <c r="P3403" s="5" t="s">
        <v>13553</v>
      </c>
    </row>
    <row r="3404" ht="19" customHeight="1" spans="1:16">
      <c r="A3404" s="5">
        <v>134</v>
      </c>
      <c r="B3404" s="5" t="s">
        <v>397</v>
      </c>
      <c r="C3404" s="5" t="s">
        <v>52</v>
      </c>
      <c r="D3404" s="8" t="s">
        <v>115</v>
      </c>
      <c r="E3404" s="6">
        <v>64.9</v>
      </c>
      <c r="F3404" s="6">
        <v>67.2</v>
      </c>
      <c r="G3404" s="6">
        <v>64.9</v>
      </c>
      <c r="H3404" s="5" t="s">
        <v>120</v>
      </c>
      <c r="I3404" s="6">
        <f t="shared" si="212"/>
        <v>-2.3</v>
      </c>
      <c r="J3404" s="5" t="str">
        <f>IF(H3404="否","不适用",IF(AND(ISNUMBER(E3404),ISNUMBER(F3404)),IF(I3404&gt;规则与名单!$B$2,"是","否"),"未判定"))</f>
        <v>不适用</v>
      </c>
      <c r="K3404" s="5" t="str">
        <f t="shared" si="213"/>
        <v>非测试日纯氢</v>
      </c>
      <c r="L3404" s="6">
        <f t="shared" si="214"/>
        <v>64.9</v>
      </c>
      <c r="M3404" s="5">
        <f t="shared" si="215"/>
        <v>0</v>
      </c>
      <c r="N3404" s="5" t="s">
        <v>13554</v>
      </c>
      <c r="O3404" s="5" t="s">
        <v>13555</v>
      </c>
      <c r="P3404" s="5" t="s">
        <v>13556</v>
      </c>
    </row>
    <row r="3405" ht="19" customHeight="1" spans="1:16">
      <c r="A3405" s="5">
        <v>135</v>
      </c>
      <c r="B3405" s="5" t="s">
        <v>401</v>
      </c>
      <c r="C3405" s="5" t="s">
        <v>52</v>
      </c>
      <c r="D3405" s="8" t="s">
        <v>114</v>
      </c>
      <c r="E3405" s="6">
        <v>49.2</v>
      </c>
      <c r="F3405" s="6">
        <v>49.4</v>
      </c>
      <c r="G3405" s="6">
        <v>14.5</v>
      </c>
      <c r="H3405" s="5" t="s">
        <v>120</v>
      </c>
      <c r="I3405" s="6">
        <f t="shared" si="212"/>
        <v>-0.199999999999996</v>
      </c>
      <c r="J3405" s="5" t="str">
        <f>IF(H3405="否","不适用",IF(AND(ISNUMBER(E3405),ISNUMBER(F3405)),IF(I3405&gt;规则与名单!$B$2,"是","否"),"未判定"))</f>
        <v>不适用</v>
      </c>
      <c r="K3405" s="5" t="str">
        <f t="shared" si="213"/>
        <v>非测试日纯氢</v>
      </c>
      <c r="L3405" s="6">
        <f t="shared" si="214"/>
        <v>14.5</v>
      </c>
      <c r="M3405" s="5">
        <f t="shared" si="215"/>
        <v>0</v>
      </c>
      <c r="N3405" s="5" t="s">
        <v>13557</v>
      </c>
      <c r="O3405" s="5" t="s">
        <v>13558</v>
      </c>
      <c r="P3405" s="5" t="s">
        <v>13559</v>
      </c>
    </row>
    <row r="3406" ht="19" customHeight="1" spans="1:16">
      <c r="A3406" s="5">
        <v>135</v>
      </c>
      <c r="B3406" s="5" t="s">
        <v>401</v>
      </c>
      <c r="C3406" s="5" t="s">
        <v>52</v>
      </c>
      <c r="D3406" s="8" t="s">
        <v>605</v>
      </c>
      <c r="E3406" s="6">
        <v>311</v>
      </c>
      <c r="F3406" s="6">
        <v>307.2</v>
      </c>
      <c r="G3406" s="6">
        <v>219.8</v>
      </c>
      <c r="H3406" s="5" t="s">
        <v>120</v>
      </c>
      <c r="I3406" s="6">
        <f t="shared" si="212"/>
        <v>3.80000000000001</v>
      </c>
      <c r="J3406" s="5" t="str">
        <f>IF(H3406="否","不适用",IF(AND(ISNUMBER(E3406),ISNUMBER(F3406)),IF(I3406&gt;规则与名单!$B$2,"是","否"),"未判定"))</f>
        <v>不适用</v>
      </c>
      <c r="K3406" s="5" t="str">
        <f t="shared" si="213"/>
        <v>非测试日纯氢</v>
      </c>
      <c r="L3406" s="6">
        <f t="shared" si="214"/>
        <v>219.8</v>
      </c>
      <c r="M3406" s="5">
        <f t="shared" si="215"/>
        <v>0</v>
      </c>
      <c r="N3406" s="5" t="s">
        <v>13560</v>
      </c>
      <c r="O3406" s="5" t="s">
        <v>13561</v>
      </c>
      <c r="P3406" s="5" t="s">
        <v>13562</v>
      </c>
    </row>
    <row r="3407" ht="19" customHeight="1" spans="1:16">
      <c r="A3407" s="5">
        <v>135</v>
      </c>
      <c r="B3407" s="5" t="s">
        <v>401</v>
      </c>
      <c r="C3407" s="5" t="s">
        <v>52</v>
      </c>
      <c r="D3407" s="8" t="s">
        <v>186</v>
      </c>
      <c r="E3407" s="6">
        <v>211.3</v>
      </c>
      <c r="F3407" s="6">
        <v>210.9</v>
      </c>
      <c r="G3407" s="6">
        <v>71.9</v>
      </c>
      <c r="H3407" s="5" t="s">
        <v>120</v>
      </c>
      <c r="I3407" s="6">
        <f t="shared" si="212"/>
        <v>0.400000000000006</v>
      </c>
      <c r="J3407" s="5" t="str">
        <f>IF(H3407="否","不适用",IF(AND(ISNUMBER(E3407),ISNUMBER(F3407)),IF(I3407&gt;规则与名单!$B$2,"是","否"),"未判定"))</f>
        <v>不适用</v>
      </c>
      <c r="K3407" s="5" t="str">
        <f t="shared" si="213"/>
        <v>非测试日纯氢</v>
      </c>
      <c r="L3407" s="6">
        <f t="shared" si="214"/>
        <v>71.9</v>
      </c>
      <c r="M3407" s="5">
        <f t="shared" si="215"/>
        <v>0</v>
      </c>
      <c r="N3407" s="5" t="s">
        <v>13563</v>
      </c>
      <c r="O3407" s="5" t="s">
        <v>13564</v>
      </c>
      <c r="P3407" s="5" t="s">
        <v>13565</v>
      </c>
    </row>
    <row r="3408" ht="19" customHeight="1" spans="1:16">
      <c r="A3408" s="5">
        <v>135</v>
      </c>
      <c r="B3408" s="5" t="s">
        <v>401</v>
      </c>
      <c r="C3408" s="5" t="s">
        <v>52</v>
      </c>
      <c r="D3408" s="8" t="s">
        <v>165</v>
      </c>
      <c r="E3408" s="6">
        <v>202.9</v>
      </c>
      <c r="F3408" s="6">
        <v>203.9</v>
      </c>
      <c r="G3408" s="6">
        <v>133.2</v>
      </c>
      <c r="H3408" s="5" t="s">
        <v>120</v>
      </c>
      <c r="I3408" s="6">
        <f t="shared" si="212"/>
        <v>-1</v>
      </c>
      <c r="J3408" s="5" t="str">
        <f>IF(H3408="否","不适用",IF(AND(ISNUMBER(E3408),ISNUMBER(F3408)),IF(I3408&gt;规则与名单!$B$2,"是","否"),"未判定"))</f>
        <v>不适用</v>
      </c>
      <c r="K3408" s="5" t="str">
        <f t="shared" si="213"/>
        <v>非测试日纯氢</v>
      </c>
      <c r="L3408" s="6">
        <f t="shared" si="214"/>
        <v>133.2</v>
      </c>
      <c r="M3408" s="5">
        <f t="shared" si="215"/>
        <v>0</v>
      </c>
      <c r="N3408" s="5" t="s">
        <v>13566</v>
      </c>
      <c r="O3408" s="5" t="s">
        <v>13567</v>
      </c>
      <c r="P3408" s="5" t="s">
        <v>13568</v>
      </c>
    </row>
    <row r="3409" ht="19" customHeight="1" spans="1:16">
      <c r="A3409" s="5">
        <v>135</v>
      </c>
      <c r="B3409" s="5" t="s">
        <v>401</v>
      </c>
      <c r="C3409" s="5" t="s">
        <v>52</v>
      </c>
      <c r="D3409" s="8" t="s">
        <v>151</v>
      </c>
      <c r="E3409" s="6">
        <v>207.1</v>
      </c>
      <c r="F3409" s="6">
        <v>204.8</v>
      </c>
      <c r="G3409" s="6">
        <v>181.9</v>
      </c>
      <c r="H3409" s="5" t="s">
        <v>120</v>
      </c>
      <c r="I3409" s="6">
        <f t="shared" si="212"/>
        <v>2.29999999999998</v>
      </c>
      <c r="J3409" s="5" t="str">
        <f>IF(H3409="否","不适用",IF(AND(ISNUMBER(E3409),ISNUMBER(F3409)),IF(I3409&gt;规则与名单!$B$2,"是","否"),"未判定"))</f>
        <v>不适用</v>
      </c>
      <c r="K3409" s="5" t="str">
        <f t="shared" si="213"/>
        <v>非测试日纯氢</v>
      </c>
      <c r="L3409" s="6">
        <f t="shared" si="214"/>
        <v>181.9</v>
      </c>
      <c r="M3409" s="5">
        <f t="shared" si="215"/>
        <v>0</v>
      </c>
      <c r="N3409" s="5" t="s">
        <v>13569</v>
      </c>
      <c r="O3409" s="5" t="s">
        <v>13570</v>
      </c>
      <c r="P3409" s="5" t="s">
        <v>13571</v>
      </c>
    </row>
    <row r="3410" ht="19" customHeight="1" spans="1:16">
      <c r="A3410" s="5">
        <v>135</v>
      </c>
      <c r="B3410" s="5" t="s">
        <v>401</v>
      </c>
      <c r="C3410" s="5" t="s">
        <v>52</v>
      </c>
      <c r="D3410" s="8" t="s">
        <v>3358</v>
      </c>
      <c r="E3410" s="6">
        <v>82.5</v>
      </c>
      <c r="F3410" s="6">
        <v>81.5</v>
      </c>
      <c r="G3410" s="6">
        <v>41.8</v>
      </c>
      <c r="H3410" s="5" t="s">
        <v>120</v>
      </c>
      <c r="I3410" s="6">
        <f t="shared" si="212"/>
        <v>1</v>
      </c>
      <c r="J3410" s="5" t="str">
        <f>IF(H3410="否","不适用",IF(AND(ISNUMBER(E3410),ISNUMBER(F3410)),IF(I3410&gt;规则与名单!$B$2,"是","否"),"未判定"))</f>
        <v>不适用</v>
      </c>
      <c r="K3410" s="5" t="str">
        <f t="shared" si="213"/>
        <v>非测试日纯氢</v>
      </c>
      <c r="L3410" s="6">
        <f t="shared" si="214"/>
        <v>41.8</v>
      </c>
      <c r="M3410" s="5">
        <f t="shared" si="215"/>
        <v>0</v>
      </c>
      <c r="N3410" s="5" t="s">
        <v>13572</v>
      </c>
      <c r="O3410" s="5" t="s">
        <v>13573</v>
      </c>
      <c r="P3410" s="5" t="s">
        <v>13574</v>
      </c>
    </row>
    <row r="3411" ht="19" customHeight="1" spans="1:16">
      <c r="A3411" s="5">
        <v>135</v>
      </c>
      <c r="B3411" s="5" t="s">
        <v>401</v>
      </c>
      <c r="C3411" s="5" t="s">
        <v>52</v>
      </c>
      <c r="D3411" s="8" t="s">
        <v>272</v>
      </c>
      <c r="E3411" s="6">
        <v>352.2</v>
      </c>
      <c r="F3411" s="6">
        <v>353.5</v>
      </c>
      <c r="G3411" s="6">
        <v>230.7</v>
      </c>
      <c r="H3411" s="5" t="s">
        <v>120</v>
      </c>
      <c r="I3411" s="6">
        <f t="shared" si="212"/>
        <v>-1.30000000000001</v>
      </c>
      <c r="J3411" s="5" t="str">
        <f>IF(H3411="否","不适用",IF(AND(ISNUMBER(E3411),ISNUMBER(F3411)),IF(I3411&gt;规则与名单!$B$2,"是","否"),"未判定"))</f>
        <v>不适用</v>
      </c>
      <c r="K3411" s="5" t="str">
        <f t="shared" si="213"/>
        <v>非测试日纯氢</v>
      </c>
      <c r="L3411" s="6">
        <f t="shared" si="214"/>
        <v>230.7</v>
      </c>
      <c r="M3411" s="5">
        <f t="shared" si="215"/>
        <v>0</v>
      </c>
      <c r="N3411" s="5" t="s">
        <v>13575</v>
      </c>
      <c r="O3411" s="5" t="s">
        <v>13576</v>
      </c>
      <c r="P3411" s="5" t="s">
        <v>13577</v>
      </c>
    </row>
    <row r="3412" ht="19" customHeight="1" spans="1:16">
      <c r="A3412" s="5">
        <v>135</v>
      </c>
      <c r="B3412" s="5" t="s">
        <v>401</v>
      </c>
      <c r="C3412" s="5" t="s">
        <v>52</v>
      </c>
      <c r="D3412" s="8" t="s">
        <v>506</v>
      </c>
      <c r="E3412" s="6">
        <v>288.1</v>
      </c>
      <c r="F3412" s="6">
        <v>285.3</v>
      </c>
      <c r="G3412" s="6">
        <v>104</v>
      </c>
      <c r="H3412" s="5" t="s">
        <v>120</v>
      </c>
      <c r="I3412" s="6">
        <f t="shared" si="212"/>
        <v>2.80000000000001</v>
      </c>
      <c r="J3412" s="5" t="str">
        <f>IF(H3412="否","不适用",IF(AND(ISNUMBER(E3412),ISNUMBER(F3412)),IF(I3412&gt;规则与名单!$B$2,"是","否"),"未判定"))</f>
        <v>不适用</v>
      </c>
      <c r="K3412" s="5" t="str">
        <f t="shared" si="213"/>
        <v>非测试日纯氢</v>
      </c>
      <c r="L3412" s="6">
        <f t="shared" si="214"/>
        <v>104</v>
      </c>
      <c r="M3412" s="5">
        <f t="shared" si="215"/>
        <v>0</v>
      </c>
      <c r="N3412" s="5" t="s">
        <v>13578</v>
      </c>
      <c r="O3412" s="5" t="s">
        <v>13579</v>
      </c>
      <c r="P3412" s="5" t="s">
        <v>13580</v>
      </c>
    </row>
    <row r="3413" ht="19" customHeight="1" spans="1:16">
      <c r="A3413" s="5">
        <v>135</v>
      </c>
      <c r="B3413" s="5" t="s">
        <v>401</v>
      </c>
      <c r="C3413" s="5" t="s">
        <v>52</v>
      </c>
      <c r="D3413" s="8" t="s">
        <v>673</v>
      </c>
      <c r="E3413" s="6">
        <v>385.7</v>
      </c>
      <c r="F3413" s="6">
        <v>386.3</v>
      </c>
      <c r="G3413" s="6">
        <v>277.4</v>
      </c>
      <c r="H3413" s="5" t="s">
        <v>120</v>
      </c>
      <c r="I3413" s="6">
        <f t="shared" si="212"/>
        <v>-0.600000000000023</v>
      </c>
      <c r="J3413" s="5" t="str">
        <f>IF(H3413="否","不适用",IF(AND(ISNUMBER(E3413),ISNUMBER(F3413)),IF(I3413&gt;规则与名单!$B$2,"是","否"),"未判定"))</f>
        <v>不适用</v>
      </c>
      <c r="K3413" s="5" t="str">
        <f t="shared" si="213"/>
        <v>非测试日纯氢</v>
      </c>
      <c r="L3413" s="6">
        <f t="shared" si="214"/>
        <v>277.4</v>
      </c>
      <c r="M3413" s="5">
        <f t="shared" si="215"/>
        <v>0</v>
      </c>
      <c r="N3413" s="5" t="s">
        <v>13581</v>
      </c>
      <c r="O3413" s="5" t="s">
        <v>13582</v>
      </c>
      <c r="P3413" s="5" t="s">
        <v>13583</v>
      </c>
    </row>
    <row r="3414" ht="19" customHeight="1" spans="1:16">
      <c r="A3414" s="5">
        <v>135</v>
      </c>
      <c r="B3414" s="5" t="s">
        <v>401</v>
      </c>
      <c r="C3414" s="5" t="s">
        <v>52</v>
      </c>
      <c r="D3414" s="8" t="s">
        <v>183</v>
      </c>
      <c r="E3414" s="6">
        <v>265.8</v>
      </c>
      <c r="F3414" s="6">
        <v>261.6</v>
      </c>
      <c r="G3414" s="6">
        <v>158.3</v>
      </c>
      <c r="H3414" s="5" t="s">
        <v>120</v>
      </c>
      <c r="I3414" s="6">
        <f t="shared" si="212"/>
        <v>4.19999999999999</v>
      </c>
      <c r="J3414" s="5" t="str">
        <f>IF(H3414="否","不适用",IF(AND(ISNUMBER(E3414),ISNUMBER(F3414)),IF(I3414&gt;规则与名单!$B$2,"是","否"),"未判定"))</f>
        <v>不适用</v>
      </c>
      <c r="K3414" s="5" t="str">
        <f t="shared" si="213"/>
        <v>非测试日纯氢</v>
      </c>
      <c r="L3414" s="6">
        <f t="shared" si="214"/>
        <v>158.3</v>
      </c>
      <c r="M3414" s="5">
        <f t="shared" si="215"/>
        <v>0</v>
      </c>
      <c r="N3414" s="5" t="s">
        <v>13584</v>
      </c>
      <c r="O3414" s="5" t="s">
        <v>13585</v>
      </c>
      <c r="P3414" s="5" t="s">
        <v>13586</v>
      </c>
    </row>
    <row r="3415" ht="19" customHeight="1" spans="1:16">
      <c r="A3415" s="5">
        <v>135</v>
      </c>
      <c r="B3415" s="5" t="s">
        <v>401</v>
      </c>
      <c r="C3415" s="5" t="s">
        <v>52</v>
      </c>
      <c r="D3415" s="8" t="s">
        <v>431</v>
      </c>
      <c r="E3415" s="6">
        <v>193.9</v>
      </c>
      <c r="F3415" s="6">
        <v>194.7</v>
      </c>
      <c r="G3415" s="6">
        <v>10.1</v>
      </c>
      <c r="H3415" s="5" t="s">
        <v>120</v>
      </c>
      <c r="I3415" s="6">
        <f t="shared" si="212"/>
        <v>-0.799999999999983</v>
      </c>
      <c r="J3415" s="5" t="str">
        <f>IF(H3415="否","不适用",IF(AND(ISNUMBER(E3415),ISNUMBER(F3415)),IF(I3415&gt;规则与名单!$B$2,"是","否"),"未判定"))</f>
        <v>不适用</v>
      </c>
      <c r="K3415" s="5" t="str">
        <f t="shared" si="213"/>
        <v>非测试日纯氢</v>
      </c>
      <c r="L3415" s="6">
        <f t="shared" si="214"/>
        <v>10.1</v>
      </c>
      <c r="M3415" s="5">
        <f t="shared" si="215"/>
        <v>0</v>
      </c>
      <c r="N3415" s="5" t="s">
        <v>13587</v>
      </c>
      <c r="O3415" s="5" t="s">
        <v>13588</v>
      </c>
      <c r="P3415" s="5" t="s">
        <v>13589</v>
      </c>
    </row>
    <row r="3416" ht="19" customHeight="1" spans="1:16">
      <c r="A3416" s="5">
        <v>135</v>
      </c>
      <c r="B3416" s="5" t="s">
        <v>401</v>
      </c>
      <c r="C3416" s="5" t="s">
        <v>52</v>
      </c>
      <c r="D3416" s="8" t="s">
        <v>3377</v>
      </c>
      <c r="E3416" s="6">
        <v>266.7</v>
      </c>
      <c r="F3416" s="6">
        <v>366.6</v>
      </c>
      <c r="G3416" s="6">
        <v>175.2</v>
      </c>
      <c r="H3416" s="5" t="s">
        <v>120</v>
      </c>
      <c r="I3416" s="6">
        <f t="shared" si="212"/>
        <v>-99.9</v>
      </c>
      <c r="J3416" s="5" t="str">
        <f>IF(H3416="否","不适用",IF(AND(ISNUMBER(E3416),ISNUMBER(F3416)),IF(I3416&gt;规则与名单!$B$2,"是","否"),"未判定"))</f>
        <v>不适用</v>
      </c>
      <c r="K3416" s="5" t="str">
        <f t="shared" si="213"/>
        <v>非测试日纯氢</v>
      </c>
      <c r="L3416" s="6">
        <f t="shared" si="214"/>
        <v>175.2</v>
      </c>
      <c r="M3416" s="5">
        <f t="shared" si="215"/>
        <v>0</v>
      </c>
      <c r="N3416" s="5" t="s">
        <v>13590</v>
      </c>
      <c r="O3416" s="5" t="s">
        <v>13591</v>
      </c>
      <c r="P3416" s="5" t="s">
        <v>13592</v>
      </c>
    </row>
    <row r="3417" ht="19" customHeight="1" spans="1:16">
      <c r="A3417" s="5">
        <v>135</v>
      </c>
      <c r="B3417" s="5" t="s">
        <v>401</v>
      </c>
      <c r="C3417" s="5" t="s">
        <v>52</v>
      </c>
      <c r="D3417" s="8" t="s">
        <v>407</v>
      </c>
      <c r="E3417" s="6">
        <v>588.5</v>
      </c>
      <c r="F3417" s="6">
        <v>487.9</v>
      </c>
      <c r="G3417" s="6">
        <v>162.5</v>
      </c>
      <c r="H3417" s="5" t="s">
        <v>120</v>
      </c>
      <c r="I3417" s="6">
        <f t="shared" si="212"/>
        <v>100.6</v>
      </c>
      <c r="J3417" s="5" t="str">
        <f>IF(H3417="否","不适用",IF(AND(ISNUMBER(E3417),ISNUMBER(F3417)),IF(I3417&gt;规则与名单!$B$2,"是","否"),"未判定"))</f>
        <v>不适用</v>
      </c>
      <c r="K3417" s="5" t="str">
        <f t="shared" si="213"/>
        <v>非测试日纯氢</v>
      </c>
      <c r="L3417" s="6">
        <f t="shared" si="214"/>
        <v>162.5</v>
      </c>
      <c r="M3417" s="5">
        <f t="shared" si="215"/>
        <v>0</v>
      </c>
      <c r="N3417" s="5" t="s">
        <v>13593</v>
      </c>
      <c r="O3417" s="5" t="s">
        <v>13594</v>
      </c>
      <c r="P3417" s="5" t="s">
        <v>13595</v>
      </c>
    </row>
    <row r="3418" ht="19" customHeight="1" spans="1:16">
      <c r="A3418" s="5">
        <v>135</v>
      </c>
      <c r="B3418" s="5" t="s">
        <v>401</v>
      </c>
      <c r="C3418" s="5" t="s">
        <v>52</v>
      </c>
      <c r="D3418" s="8" t="s">
        <v>411</v>
      </c>
      <c r="E3418" s="6">
        <v>592.8</v>
      </c>
      <c r="F3418" s="6">
        <v>588.6</v>
      </c>
      <c r="G3418" s="6">
        <v>313.4</v>
      </c>
      <c r="H3418" s="5" t="s">
        <v>120</v>
      </c>
      <c r="I3418" s="6">
        <f t="shared" si="212"/>
        <v>4.19999999999993</v>
      </c>
      <c r="J3418" s="5" t="str">
        <f>IF(H3418="否","不适用",IF(AND(ISNUMBER(E3418),ISNUMBER(F3418)),IF(I3418&gt;规则与名单!$B$2,"是","否"),"未判定"))</f>
        <v>不适用</v>
      </c>
      <c r="K3418" s="5" t="str">
        <f t="shared" si="213"/>
        <v>非测试日纯氢</v>
      </c>
      <c r="L3418" s="6">
        <f t="shared" si="214"/>
        <v>313.4</v>
      </c>
      <c r="M3418" s="5">
        <f t="shared" si="215"/>
        <v>0</v>
      </c>
      <c r="N3418" s="5" t="s">
        <v>13596</v>
      </c>
      <c r="O3418" s="5" t="s">
        <v>13597</v>
      </c>
      <c r="P3418" s="5" t="s">
        <v>13598</v>
      </c>
    </row>
    <row r="3419" ht="19" customHeight="1" spans="1:16">
      <c r="A3419" s="5">
        <v>135</v>
      </c>
      <c r="B3419" s="5" t="s">
        <v>401</v>
      </c>
      <c r="C3419" s="5" t="s">
        <v>52</v>
      </c>
      <c r="D3419" s="8" t="s">
        <v>251</v>
      </c>
      <c r="E3419" s="6">
        <v>171.4</v>
      </c>
      <c r="F3419" s="6">
        <v>169.2</v>
      </c>
      <c r="G3419" s="6">
        <v>40.5</v>
      </c>
      <c r="H3419" s="5" t="s">
        <v>120</v>
      </c>
      <c r="I3419" s="6">
        <f t="shared" si="212"/>
        <v>2.20000000000002</v>
      </c>
      <c r="J3419" s="5" t="str">
        <f>IF(H3419="否","不适用",IF(AND(ISNUMBER(E3419),ISNUMBER(F3419)),IF(I3419&gt;规则与名单!$B$2,"是","否"),"未判定"))</f>
        <v>不适用</v>
      </c>
      <c r="K3419" s="5" t="str">
        <f t="shared" si="213"/>
        <v>非测试日纯氢</v>
      </c>
      <c r="L3419" s="6">
        <f t="shared" si="214"/>
        <v>40.5</v>
      </c>
      <c r="M3419" s="5">
        <f t="shared" si="215"/>
        <v>0</v>
      </c>
      <c r="N3419" s="5" t="s">
        <v>13599</v>
      </c>
      <c r="O3419" s="5" t="s">
        <v>13600</v>
      </c>
      <c r="P3419" s="5" t="s">
        <v>13601</v>
      </c>
    </row>
    <row r="3420" ht="19" customHeight="1" spans="1:16">
      <c r="A3420" s="5">
        <v>135</v>
      </c>
      <c r="B3420" s="5" t="s">
        <v>401</v>
      </c>
      <c r="C3420" s="5" t="s">
        <v>52</v>
      </c>
      <c r="D3420" s="8" t="s">
        <v>472</v>
      </c>
      <c r="E3420" s="6">
        <v>179.4</v>
      </c>
      <c r="F3420" s="6">
        <v>176</v>
      </c>
      <c r="G3420" s="6">
        <v>106.5</v>
      </c>
      <c r="H3420" s="5" t="s">
        <v>120</v>
      </c>
      <c r="I3420" s="6">
        <f t="shared" si="212"/>
        <v>3.40000000000001</v>
      </c>
      <c r="J3420" s="5" t="str">
        <f>IF(H3420="否","不适用",IF(AND(ISNUMBER(E3420),ISNUMBER(F3420)),IF(I3420&gt;规则与名单!$B$2,"是","否"),"未判定"))</f>
        <v>不适用</v>
      </c>
      <c r="K3420" s="5" t="str">
        <f t="shared" si="213"/>
        <v>非测试日纯氢</v>
      </c>
      <c r="L3420" s="6">
        <f t="shared" si="214"/>
        <v>106.5</v>
      </c>
      <c r="M3420" s="5">
        <f t="shared" si="215"/>
        <v>0</v>
      </c>
      <c r="N3420" s="5" t="s">
        <v>13602</v>
      </c>
      <c r="O3420" s="5" t="s">
        <v>13603</v>
      </c>
      <c r="P3420" s="5" t="s">
        <v>13604</v>
      </c>
    </row>
    <row r="3421" ht="19" customHeight="1" spans="1:16">
      <c r="A3421" s="5">
        <v>135</v>
      </c>
      <c r="B3421" s="5" t="s">
        <v>401</v>
      </c>
      <c r="C3421" s="5" t="s">
        <v>52</v>
      </c>
      <c r="D3421" s="8" t="s">
        <v>466</v>
      </c>
      <c r="E3421" s="6">
        <v>173.3</v>
      </c>
      <c r="F3421" s="6">
        <v>169.4</v>
      </c>
      <c r="G3421" s="6">
        <v>103.4</v>
      </c>
      <c r="H3421" s="5" t="s">
        <v>120</v>
      </c>
      <c r="I3421" s="6">
        <f t="shared" si="212"/>
        <v>3.90000000000001</v>
      </c>
      <c r="J3421" s="5" t="str">
        <f>IF(H3421="否","不适用",IF(AND(ISNUMBER(E3421),ISNUMBER(F3421)),IF(I3421&gt;规则与名单!$B$2,"是","否"),"未判定"))</f>
        <v>不适用</v>
      </c>
      <c r="K3421" s="5" t="str">
        <f t="shared" si="213"/>
        <v>非测试日纯氢</v>
      </c>
      <c r="L3421" s="6">
        <f t="shared" si="214"/>
        <v>103.4</v>
      </c>
      <c r="M3421" s="5">
        <f t="shared" si="215"/>
        <v>0</v>
      </c>
      <c r="N3421" s="5" t="s">
        <v>13605</v>
      </c>
      <c r="O3421" s="5" t="s">
        <v>13606</v>
      </c>
      <c r="P3421" s="5" t="s">
        <v>13607</v>
      </c>
    </row>
    <row r="3422" ht="19" customHeight="1" spans="1:16">
      <c r="A3422" s="5">
        <v>135</v>
      </c>
      <c r="B3422" s="5" t="s">
        <v>401</v>
      </c>
      <c r="C3422" s="5" t="s">
        <v>52</v>
      </c>
      <c r="D3422" s="8" t="s">
        <v>333</v>
      </c>
      <c r="E3422" s="6">
        <v>320.4</v>
      </c>
      <c r="F3422" s="6">
        <v>319.6</v>
      </c>
      <c r="G3422" s="6">
        <v>156.5</v>
      </c>
      <c r="H3422" s="5" t="s">
        <v>120</v>
      </c>
      <c r="I3422" s="6">
        <f t="shared" si="212"/>
        <v>0.799999999999955</v>
      </c>
      <c r="J3422" s="5" t="str">
        <f>IF(H3422="否","不适用",IF(AND(ISNUMBER(E3422),ISNUMBER(F3422)),IF(I3422&gt;规则与名单!$B$2,"是","否"),"未判定"))</f>
        <v>不适用</v>
      </c>
      <c r="K3422" s="5" t="str">
        <f t="shared" si="213"/>
        <v>非测试日纯氢</v>
      </c>
      <c r="L3422" s="6">
        <f t="shared" si="214"/>
        <v>156.5</v>
      </c>
      <c r="M3422" s="5">
        <f t="shared" si="215"/>
        <v>0</v>
      </c>
      <c r="N3422" s="5" t="s">
        <v>13608</v>
      </c>
      <c r="O3422" s="5" t="s">
        <v>13609</v>
      </c>
      <c r="P3422" s="5" t="s">
        <v>13610</v>
      </c>
    </row>
    <row r="3423" ht="19" customHeight="1" spans="1:16">
      <c r="A3423" s="5">
        <v>135</v>
      </c>
      <c r="B3423" s="5" t="s">
        <v>401</v>
      </c>
      <c r="C3423" s="5" t="s">
        <v>52</v>
      </c>
      <c r="D3423" s="8" t="s">
        <v>175</v>
      </c>
      <c r="E3423" s="6">
        <v>197.3</v>
      </c>
      <c r="F3423" s="6">
        <v>197</v>
      </c>
      <c r="G3423" s="6">
        <v>97.7</v>
      </c>
      <c r="H3423" s="5" t="s">
        <v>120</v>
      </c>
      <c r="I3423" s="6">
        <f t="shared" si="212"/>
        <v>0.300000000000011</v>
      </c>
      <c r="J3423" s="5" t="str">
        <f>IF(H3423="否","不适用",IF(AND(ISNUMBER(E3423),ISNUMBER(F3423)),IF(I3423&gt;规则与名单!$B$2,"是","否"),"未判定"))</f>
        <v>不适用</v>
      </c>
      <c r="K3423" s="5" t="str">
        <f t="shared" si="213"/>
        <v>非测试日纯氢</v>
      </c>
      <c r="L3423" s="6">
        <f t="shared" si="214"/>
        <v>97.7</v>
      </c>
      <c r="M3423" s="5">
        <f t="shared" si="215"/>
        <v>0</v>
      </c>
      <c r="N3423" s="5" t="s">
        <v>13611</v>
      </c>
      <c r="O3423" s="5" t="s">
        <v>13612</v>
      </c>
      <c r="P3423" s="5" t="s">
        <v>13613</v>
      </c>
    </row>
    <row r="3424" ht="19" customHeight="1" spans="1:16">
      <c r="A3424" s="5">
        <v>135</v>
      </c>
      <c r="B3424" s="5" t="s">
        <v>401</v>
      </c>
      <c r="C3424" s="5" t="s">
        <v>52</v>
      </c>
      <c r="D3424" s="8" t="s">
        <v>3402</v>
      </c>
      <c r="E3424" s="6">
        <v>160.5</v>
      </c>
      <c r="F3424" s="6">
        <v>161.5</v>
      </c>
      <c r="G3424" s="6">
        <v>78.7</v>
      </c>
      <c r="H3424" s="5" t="s">
        <v>120</v>
      </c>
      <c r="I3424" s="6">
        <f t="shared" si="212"/>
        <v>-1</v>
      </c>
      <c r="J3424" s="5" t="str">
        <f>IF(H3424="否","不适用",IF(AND(ISNUMBER(E3424),ISNUMBER(F3424)),IF(I3424&gt;规则与名单!$B$2,"是","否"),"未判定"))</f>
        <v>不适用</v>
      </c>
      <c r="K3424" s="5" t="str">
        <f t="shared" si="213"/>
        <v>非测试日纯氢</v>
      </c>
      <c r="L3424" s="6">
        <f t="shared" si="214"/>
        <v>78.7</v>
      </c>
      <c r="M3424" s="5">
        <f t="shared" si="215"/>
        <v>0</v>
      </c>
      <c r="N3424" s="5" t="s">
        <v>13614</v>
      </c>
      <c r="O3424" s="5" t="s">
        <v>13615</v>
      </c>
      <c r="P3424" s="5" t="s">
        <v>13616</v>
      </c>
    </row>
    <row r="3425" ht="19" customHeight="1" spans="1:16">
      <c r="A3425" s="5">
        <v>135</v>
      </c>
      <c r="B3425" s="5" t="s">
        <v>401</v>
      </c>
      <c r="C3425" s="5" t="s">
        <v>52</v>
      </c>
      <c r="D3425" s="8" t="s">
        <v>487</v>
      </c>
      <c r="E3425" s="6">
        <v>216.8</v>
      </c>
      <c r="F3425" s="6">
        <v>216.4</v>
      </c>
      <c r="G3425" s="6">
        <v>59.7</v>
      </c>
      <c r="H3425" s="5" t="s">
        <v>120</v>
      </c>
      <c r="I3425" s="6">
        <f t="shared" si="212"/>
        <v>0.400000000000006</v>
      </c>
      <c r="J3425" s="5" t="str">
        <f>IF(H3425="否","不适用",IF(AND(ISNUMBER(E3425),ISNUMBER(F3425)),IF(I3425&gt;规则与名单!$B$2,"是","否"),"未判定"))</f>
        <v>不适用</v>
      </c>
      <c r="K3425" s="5" t="str">
        <f t="shared" si="213"/>
        <v>非测试日纯氢</v>
      </c>
      <c r="L3425" s="6">
        <f t="shared" si="214"/>
        <v>59.7</v>
      </c>
      <c r="M3425" s="5">
        <f t="shared" si="215"/>
        <v>0</v>
      </c>
      <c r="N3425" s="5" t="s">
        <v>13617</v>
      </c>
      <c r="O3425" s="5" t="s">
        <v>13618</v>
      </c>
      <c r="P3425" s="5" t="s">
        <v>13619</v>
      </c>
    </row>
    <row r="3426" ht="19" customHeight="1" spans="1:16">
      <c r="A3426" s="5">
        <v>135</v>
      </c>
      <c r="B3426" s="5" t="s">
        <v>401</v>
      </c>
      <c r="C3426" s="5" t="s">
        <v>52</v>
      </c>
      <c r="D3426" s="8" t="s">
        <v>121</v>
      </c>
      <c r="E3426" s="6">
        <v>206.7</v>
      </c>
      <c r="F3426" s="6">
        <v>206.9</v>
      </c>
      <c r="G3426" s="6">
        <v>123.5</v>
      </c>
      <c r="H3426" s="5" t="s">
        <v>120</v>
      </c>
      <c r="I3426" s="6">
        <f t="shared" si="212"/>
        <v>-0.200000000000017</v>
      </c>
      <c r="J3426" s="5" t="str">
        <f>IF(H3426="否","不适用",IF(AND(ISNUMBER(E3426),ISNUMBER(F3426)),IF(I3426&gt;规则与名单!$B$2,"是","否"),"未判定"))</f>
        <v>不适用</v>
      </c>
      <c r="K3426" s="5" t="str">
        <f t="shared" si="213"/>
        <v>非测试日纯氢</v>
      </c>
      <c r="L3426" s="6">
        <f t="shared" si="214"/>
        <v>123.5</v>
      </c>
      <c r="M3426" s="5">
        <f t="shared" si="215"/>
        <v>0</v>
      </c>
      <c r="N3426" s="5" t="s">
        <v>13620</v>
      </c>
      <c r="O3426" s="5" t="s">
        <v>13621</v>
      </c>
      <c r="P3426" s="5" t="s">
        <v>13622</v>
      </c>
    </row>
    <row r="3427" ht="19" customHeight="1" spans="1:16">
      <c r="A3427" s="5">
        <v>135</v>
      </c>
      <c r="B3427" s="5" t="s">
        <v>401</v>
      </c>
      <c r="C3427" s="5" t="s">
        <v>52</v>
      </c>
      <c r="D3427" s="8" t="s">
        <v>170</v>
      </c>
      <c r="E3427" s="6">
        <v>267.9</v>
      </c>
      <c r="F3427" s="6">
        <v>266.7</v>
      </c>
      <c r="G3427" s="6">
        <v>108.1</v>
      </c>
      <c r="H3427" s="5" t="s">
        <v>120</v>
      </c>
      <c r="I3427" s="6">
        <f t="shared" si="212"/>
        <v>1.19999999999999</v>
      </c>
      <c r="J3427" s="5" t="str">
        <f>IF(H3427="否","不适用",IF(AND(ISNUMBER(E3427),ISNUMBER(F3427)),IF(I3427&gt;规则与名单!$B$2,"是","否"),"未判定"))</f>
        <v>不适用</v>
      </c>
      <c r="K3427" s="5" t="str">
        <f t="shared" si="213"/>
        <v>非测试日纯氢</v>
      </c>
      <c r="L3427" s="6">
        <f t="shared" si="214"/>
        <v>108.1</v>
      </c>
      <c r="M3427" s="5">
        <f t="shared" si="215"/>
        <v>0</v>
      </c>
      <c r="N3427" s="5" t="s">
        <v>13623</v>
      </c>
      <c r="O3427" s="5" t="s">
        <v>13624</v>
      </c>
      <c r="P3427" s="5" t="s">
        <v>13625</v>
      </c>
    </row>
    <row r="3428" ht="19" customHeight="1" spans="1:16">
      <c r="A3428" s="5">
        <v>135</v>
      </c>
      <c r="B3428" s="5" t="s">
        <v>401</v>
      </c>
      <c r="C3428" s="5" t="s">
        <v>52</v>
      </c>
      <c r="D3428" s="8" t="s">
        <v>644</v>
      </c>
      <c r="E3428" s="6">
        <v>285.4</v>
      </c>
      <c r="F3428" s="6">
        <v>282.9</v>
      </c>
      <c r="G3428" s="6">
        <v>136.2</v>
      </c>
      <c r="H3428" s="5" t="s">
        <v>120</v>
      </c>
      <c r="I3428" s="6">
        <f t="shared" si="212"/>
        <v>2.5</v>
      </c>
      <c r="J3428" s="5" t="str">
        <f>IF(H3428="否","不适用",IF(AND(ISNUMBER(E3428),ISNUMBER(F3428)),IF(I3428&gt;规则与名单!$B$2,"是","否"),"未判定"))</f>
        <v>不适用</v>
      </c>
      <c r="K3428" s="5" t="str">
        <f t="shared" si="213"/>
        <v>非测试日纯氢</v>
      </c>
      <c r="L3428" s="6">
        <f t="shared" si="214"/>
        <v>136.2</v>
      </c>
      <c r="M3428" s="5">
        <f t="shared" si="215"/>
        <v>0</v>
      </c>
      <c r="N3428" s="5" t="s">
        <v>13626</v>
      </c>
      <c r="O3428" s="5" t="s">
        <v>13627</v>
      </c>
      <c r="P3428" s="5" t="s">
        <v>13628</v>
      </c>
    </row>
    <row r="3429" ht="19" customHeight="1" spans="1:16">
      <c r="A3429" s="5">
        <v>135</v>
      </c>
      <c r="B3429" s="5" t="s">
        <v>401</v>
      </c>
      <c r="C3429" s="5" t="s">
        <v>52</v>
      </c>
      <c r="D3429" s="8" t="s">
        <v>3418</v>
      </c>
      <c r="E3429" s="6">
        <v>153.2</v>
      </c>
      <c r="F3429" s="6">
        <v>152.1</v>
      </c>
      <c r="G3429" s="6">
        <v>43.4</v>
      </c>
      <c r="H3429" s="5" t="s">
        <v>120</v>
      </c>
      <c r="I3429" s="6">
        <f t="shared" si="212"/>
        <v>1.09999999999999</v>
      </c>
      <c r="J3429" s="5" t="str">
        <f>IF(H3429="否","不适用",IF(AND(ISNUMBER(E3429),ISNUMBER(F3429)),IF(I3429&gt;规则与名单!$B$2,"是","否"),"未判定"))</f>
        <v>不适用</v>
      </c>
      <c r="K3429" s="5" t="str">
        <f t="shared" si="213"/>
        <v>非测试日纯氢</v>
      </c>
      <c r="L3429" s="6">
        <f t="shared" si="214"/>
        <v>43.4</v>
      </c>
      <c r="M3429" s="5">
        <f t="shared" si="215"/>
        <v>0</v>
      </c>
      <c r="N3429" s="5" t="s">
        <v>13629</v>
      </c>
      <c r="O3429" s="5" t="s">
        <v>13630</v>
      </c>
      <c r="P3429" s="5" t="s">
        <v>13631</v>
      </c>
    </row>
    <row r="3430" ht="19" customHeight="1" spans="1:16">
      <c r="A3430" s="5">
        <v>135</v>
      </c>
      <c r="B3430" s="5" t="s">
        <v>401</v>
      </c>
      <c r="C3430" s="5" t="s">
        <v>52</v>
      </c>
      <c r="D3430" s="8" t="s">
        <v>3422</v>
      </c>
      <c r="E3430" s="6">
        <v>186.3</v>
      </c>
      <c r="F3430" s="6">
        <v>186.4</v>
      </c>
      <c r="G3430" s="6">
        <v>41</v>
      </c>
      <c r="H3430" s="5" t="s">
        <v>120</v>
      </c>
      <c r="I3430" s="6">
        <f t="shared" si="212"/>
        <v>-0.0999999999999943</v>
      </c>
      <c r="J3430" s="5" t="str">
        <f>IF(H3430="否","不适用",IF(AND(ISNUMBER(E3430),ISNUMBER(F3430)),IF(I3430&gt;规则与名单!$B$2,"是","否"),"未判定"))</f>
        <v>不适用</v>
      </c>
      <c r="K3430" s="5" t="str">
        <f t="shared" si="213"/>
        <v>非测试日纯氢</v>
      </c>
      <c r="L3430" s="6">
        <f t="shared" si="214"/>
        <v>41</v>
      </c>
      <c r="M3430" s="5">
        <f t="shared" si="215"/>
        <v>0</v>
      </c>
      <c r="N3430" s="5" t="s">
        <v>13632</v>
      </c>
      <c r="O3430" s="5" t="s">
        <v>13633</v>
      </c>
      <c r="P3430" s="5" t="s">
        <v>13634</v>
      </c>
    </row>
    <row r="3431" ht="19" customHeight="1" spans="1:16">
      <c r="A3431" s="5">
        <v>135</v>
      </c>
      <c r="B3431" s="5" t="s">
        <v>401</v>
      </c>
      <c r="C3431" s="5" t="s">
        <v>52</v>
      </c>
      <c r="D3431" s="8" t="s">
        <v>336</v>
      </c>
      <c r="E3431" s="6">
        <v>139</v>
      </c>
      <c r="F3431" s="6">
        <v>137.5</v>
      </c>
      <c r="G3431" s="6">
        <v>89.1</v>
      </c>
      <c r="H3431" s="5" t="s">
        <v>120</v>
      </c>
      <c r="I3431" s="6">
        <f t="shared" si="212"/>
        <v>1.5</v>
      </c>
      <c r="J3431" s="5" t="str">
        <f>IF(H3431="否","不适用",IF(AND(ISNUMBER(E3431),ISNUMBER(F3431)),IF(I3431&gt;规则与名单!$B$2,"是","否"),"未判定"))</f>
        <v>不适用</v>
      </c>
      <c r="K3431" s="5" t="str">
        <f t="shared" si="213"/>
        <v>非测试日纯氢</v>
      </c>
      <c r="L3431" s="6">
        <f t="shared" si="214"/>
        <v>89.1</v>
      </c>
      <c r="M3431" s="5">
        <f t="shared" si="215"/>
        <v>0</v>
      </c>
      <c r="N3431" s="5" t="s">
        <v>13635</v>
      </c>
      <c r="O3431" s="5" t="s">
        <v>13636</v>
      </c>
      <c r="P3431" s="5" t="s">
        <v>13637</v>
      </c>
    </row>
    <row r="3432" ht="19" customHeight="1" spans="1:16">
      <c r="A3432" s="5">
        <v>135</v>
      </c>
      <c r="B3432" s="5" t="s">
        <v>401</v>
      </c>
      <c r="C3432" s="5" t="s">
        <v>52</v>
      </c>
      <c r="D3432" s="8" t="s">
        <v>653</v>
      </c>
      <c r="E3432" s="6">
        <v>306.3</v>
      </c>
      <c r="F3432" s="6">
        <v>306.8</v>
      </c>
      <c r="G3432" s="6">
        <v>91.2</v>
      </c>
      <c r="H3432" s="5" t="s">
        <v>120</v>
      </c>
      <c r="I3432" s="6">
        <f t="shared" si="212"/>
        <v>-0.5</v>
      </c>
      <c r="J3432" s="5" t="str">
        <f>IF(H3432="否","不适用",IF(AND(ISNUMBER(E3432),ISNUMBER(F3432)),IF(I3432&gt;规则与名单!$B$2,"是","否"),"未判定"))</f>
        <v>不适用</v>
      </c>
      <c r="K3432" s="5" t="str">
        <f t="shared" si="213"/>
        <v>非测试日纯氢</v>
      </c>
      <c r="L3432" s="6">
        <f t="shared" si="214"/>
        <v>91.2</v>
      </c>
      <c r="M3432" s="5">
        <f t="shared" si="215"/>
        <v>0</v>
      </c>
      <c r="N3432" s="5" t="s">
        <v>13638</v>
      </c>
      <c r="O3432" s="5" t="s">
        <v>13639</v>
      </c>
      <c r="P3432" s="5" t="s">
        <v>13640</v>
      </c>
    </row>
    <row r="3433" ht="19" customHeight="1" spans="1:16">
      <c r="A3433" s="5">
        <v>135</v>
      </c>
      <c r="B3433" s="5" t="s">
        <v>401</v>
      </c>
      <c r="C3433" s="5" t="s">
        <v>52</v>
      </c>
      <c r="D3433" s="8" t="s">
        <v>140</v>
      </c>
      <c r="E3433" s="6">
        <v>274.6</v>
      </c>
      <c r="F3433" s="6">
        <v>276.9</v>
      </c>
      <c r="G3433" s="6">
        <v>122.1</v>
      </c>
      <c r="H3433" s="5" t="s">
        <v>120</v>
      </c>
      <c r="I3433" s="6">
        <f t="shared" si="212"/>
        <v>-2.29999999999995</v>
      </c>
      <c r="J3433" s="5" t="str">
        <f>IF(H3433="否","不适用",IF(AND(ISNUMBER(E3433),ISNUMBER(F3433)),IF(I3433&gt;规则与名单!$B$2,"是","否"),"未判定"))</f>
        <v>不适用</v>
      </c>
      <c r="K3433" s="5" t="str">
        <f t="shared" si="213"/>
        <v>非测试日纯氢</v>
      </c>
      <c r="L3433" s="6">
        <f t="shared" si="214"/>
        <v>122.1</v>
      </c>
      <c r="M3433" s="5">
        <f t="shared" si="215"/>
        <v>0</v>
      </c>
      <c r="N3433" s="5" t="s">
        <v>13641</v>
      </c>
      <c r="O3433" s="5" t="s">
        <v>13642</v>
      </c>
      <c r="P3433" s="5" t="s">
        <v>13643</v>
      </c>
    </row>
    <row r="3434" ht="19" customHeight="1" spans="1:16">
      <c r="A3434" s="5">
        <v>135</v>
      </c>
      <c r="B3434" s="5" t="s">
        <v>401</v>
      </c>
      <c r="C3434" s="5" t="s">
        <v>52</v>
      </c>
      <c r="D3434" s="8" t="s">
        <v>115</v>
      </c>
      <c r="E3434" s="6">
        <v>335.6</v>
      </c>
      <c r="F3434" s="6">
        <v>337.9</v>
      </c>
      <c r="G3434" s="6">
        <v>229</v>
      </c>
      <c r="H3434" s="5" t="s">
        <v>120</v>
      </c>
      <c r="I3434" s="6">
        <f t="shared" si="212"/>
        <v>-2.29999999999995</v>
      </c>
      <c r="J3434" s="5" t="str">
        <f>IF(H3434="否","不适用",IF(AND(ISNUMBER(E3434),ISNUMBER(F3434)),IF(I3434&gt;规则与名单!$B$2,"是","否"),"未判定"))</f>
        <v>不适用</v>
      </c>
      <c r="K3434" s="5" t="str">
        <f t="shared" si="213"/>
        <v>非测试日纯氢</v>
      </c>
      <c r="L3434" s="6">
        <f t="shared" si="214"/>
        <v>229</v>
      </c>
      <c r="M3434" s="5">
        <f t="shared" si="215"/>
        <v>0</v>
      </c>
      <c r="N3434" s="5" t="s">
        <v>13644</v>
      </c>
      <c r="O3434" s="5" t="s">
        <v>13645</v>
      </c>
      <c r="P3434" s="5" t="s">
        <v>13646</v>
      </c>
    </row>
    <row r="3435" ht="19" customHeight="1" spans="1:16">
      <c r="A3435" s="5">
        <v>136</v>
      </c>
      <c r="B3435" s="5" t="s">
        <v>404</v>
      </c>
      <c r="C3435" s="5" t="s">
        <v>52</v>
      </c>
      <c r="D3435" s="8" t="s">
        <v>114</v>
      </c>
      <c r="E3435" s="6">
        <v>193.6</v>
      </c>
      <c r="F3435" s="6">
        <v>198.4</v>
      </c>
      <c r="G3435" s="6">
        <v>189</v>
      </c>
      <c r="H3435" s="5" t="s">
        <v>120</v>
      </c>
      <c r="I3435" s="6">
        <f t="shared" si="212"/>
        <v>-4.80000000000001</v>
      </c>
      <c r="J3435" s="5" t="str">
        <f>IF(H3435="否","不适用",IF(AND(ISNUMBER(E3435),ISNUMBER(F3435)),IF(I3435&gt;规则与名单!$B$2,"是","否"),"未判定"))</f>
        <v>不适用</v>
      </c>
      <c r="K3435" s="5" t="str">
        <f t="shared" si="213"/>
        <v>非测试日纯氢</v>
      </c>
      <c r="L3435" s="6">
        <f t="shared" si="214"/>
        <v>189</v>
      </c>
      <c r="M3435" s="5">
        <f t="shared" si="215"/>
        <v>0</v>
      </c>
      <c r="N3435" s="5" t="s">
        <v>13647</v>
      </c>
      <c r="O3435" s="5" t="s">
        <v>13648</v>
      </c>
      <c r="P3435" s="5" t="s">
        <v>13649</v>
      </c>
    </row>
    <row r="3436" ht="19" customHeight="1" spans="1:16">
      <c r="A3436" s="5">
        <v>136</v>
      </c>
      <c r="B3436" s="5" t="s">
        <v>404</v>
      </c>
      <c r="C3436" s="5" t="s">
        <v>52</v>
      </c>
      <c r="D3436" s="8" t="s">
        <v>605</v>
      </c>
      <c r="E3436" s="6">
        <v>208.5</v>
      </c>
      <c r="F3436" s="6">
        <v>214.3</v>
      </c>
      <c r="G3436" s="6">
        <v>197.6</v>
      </c>
      <c r="H3436" s="5" t="s">
        <v>120</v>
      </c>
      <c r="I3436" s="6">
        <f t="shared" si="212"/>
        <v>-5.80000000000001</v>
      </c>
      <c r="J3436" s="5" t="str">
        <f>IF(H3436="否","不适用",IF(AND(ISNUMBER(E3436),ISNUMBER(F3436)),IF(I3436&gt;规则与名单!$B$2,"是","否"),"未判定"))</f>
        <v>不适用</v>
      </c>
      <c r="K3436" s="5" t="str">
        <f t="shared" si="213"/>
        <v>非测试日纯氢</v>
      </c>
      <c r="L3436" s="6">
        <f t="shared" si="214"/>
        <v>197.6</v>
      </c>
      <c r="M3436" s="5">
        <f t="shared" si="215"/>
        <v>0</v>
      </c>
      <c r="N3436" s="5" t="s">
        <v>13650</v>
      </c>
      <c r="O3436" s="5" t="s">
        <v>13651</v>
      </c>
      <c r="P3436" s="5" t="s">
        <v>13652</v>
      </c>
    </row>
    <row r="3437" ht="19" customHeight="1" spans="1:16">
      <c r="A3437" s="5">
        <v>136</v>
      </c>
      <c r="B3437" s="5" t="s">
        <v>404</v>
      </c>
      <c r="C3437" s="5" t="s">
        <v>52</v>
      </c>
      <c r="D3437" s="8" t="s">
        <v>186</v>
      </c>
      <c r="E3437" s="6">
        <v>161.7</v>
      </c>
      <c r="F3437" s="6">
        <v>228.8</v>
      </c>
      <c r="G3437" s="6">
        <v>164.1</v>
      </c>
      <c r="H3437" s="5" t="s">
        <v>120</v>
      </c>
      <c r="I3437" s="6">
        <f t="shared" si="212"/>
        <v>-67.1</v>
      </c>
      <c r="J3437" s="5" t="str">
        <f>IF(H3437="否","不适用",IF(AND(ISNUMBER(E3437),ISNUMBER(F3437)),IF(I3437&gt;规则与名单!$B$2,"是","否"),"未判定"))</f>
        <v>不适用</v>
      </c>
      <c r="K3437" s="5" t="str">
        <f t="shared" si="213"/>
        <v>非测试日纯氢</v>
      </c>
      <c r="L3437" s="6">
        <f t="shared" si="214"/>
        <v>164.1</v>
      </c>
      <c r="M3437" s="5">
        <f t="shared" si="215"/>
        <v>0</v>
      </c>
      <c r="N3437" s="5" t="s">
        <v>13653</v>
      </c>
      <c r="O3437" s="5" t="s">
        <v>13654</v>
      </c>
      <c r="P3437" s="5" t="s">
        <v>13655</v>
      </c>
    </row>
    <row r="3438" ht="19" customHeight="1" spans="1:16">
      <c r="A3438" s="5">
        <v>136</v>
      </c>
      <c r="B3438" s="5" t="s">
        <v>404</v>
      </c>
      <c r="C3438" s="5" t="s">
        <v>52</v>
      </c>
      <c r="D3438" s="8" t="s">
        <v>165</v>
      </c>
      <c r="E3438" s="6">
        <v>235.3</v>
      </c>
      <c r="F3438" s="6">
        <v>176.1</v>
      </c>
      <c r="G3438" s="6">
        <v>166.1</v>
      </c>
      <c r="H3438" s="5" t="s">
        <v>120</v>
      </c>
      <c r="I3438" s="6">
        <f t="shared" si="212"/>
        <v>59.2</v>
      </c>
      <c r="J3438" s="5" t="str">
        <f>IF(H3438="否","不适用",IF(AND(ISNUMBER(E3438),ISNUMBER(F3438)),IF(I3438&gt;规则与名单!$B$2,"是","否"),"未判定"))</f>
        <v>不适用</v>
      </c>
      <c r="K3438" s="5" t="str">
        <f t="shared" si="213"/>
        <v>非测试日纯氢</v>
      </c>
      <c r="L3438" s="6">
        <f t="shared" si="214"/>
        <v>166.1</v>
      </c>
      <c r="M3438" s="5">
        <f t="shared" si="215"/>
        <v>0</v>
      </c>
      <c r="N3438" s="5" t="s">
        <v>13656</v>
      </c>
      <c r="O3438" s="5" t="s">
        <v>13657</v>
      </c>
      <c r="P3438" s="5" t="s">
        <v>13658</v>
      </c>
    </row>
    <row r="3439" ht="19" customHeight="1" spans="1:16">
      <c r="A3439" s="5">
        <v>136</v>
      </c>
      <c r="B3439" s="5" t="s">
        <v>404</v>
      </c>
      <c r="C3439" s="5" t="s">
        <v>52</v>
      </c>
      <c r="D3439" s="8" t="s">
        <v>151</v>
      </c>
      <c r="E3439" s="6">
        <v>214.7</v>
      </c>
      <c r="F3439" s="6">
        <v>219.8</v>
      </c>
      <c r="G3439" s="6">
        <v>210.9</v>
      </c>
      <c r="H3439" s="5" t="s">
        <v>120</v>
      </c>
      <c r="I3439" s="6">
        <f t="shared" si="212"/>
        <v>-5.10000000000002</v>
      </c>
      <c r="J3439" s="5" t="str">
        <f>IF(H3439="否","不适用",IF(AND(ISNUMBER(E3439),ISNUMBER(F3439)),IF(I3439&gt;规则与名单!$B$2,"是","否"),"未判定"))</f>
        <v>不适用</v>
      </c>
      <c r="K3439" s="5" t="str">
        <f t="shared" si="213"/>
        <v>非测试日纯氢</v>
      </c>
      <c r="L3439" s="6">
        <f t="shared" si="214"/>
        <v>210.9</v>
      </c>
      <c r="M3439" s="5">
        <f t="shared" si="215"/>
        <v>0</v>
      </c>
      <c r="N3439" s="5" t="s">
        <v>13659</v>
      </c>
      <c r="O3439" s="5" t="s">
        <v>13660</v>
      </c>
      <c r="P3439" s="5" t="s">
        <v>13661</v>
      </c>
    </row>
    <row r="3440" ht="19" customHeight="1" spans="1:16">
      <c r="A3440" s="5">
        <v>136</v>
      </c>
      <c r="B3440" s="5" t="s">
        <v>404</v>
      </c>
      <c r="C3440" s="5" t="s">
        <v>52</v>
      </c>
      <c r="D3440" s="8" t="s">
        <v>3358</v>
      </c>
      <c r="E3440" s="6">
        <v>224.2</v>
      </c>
      <c r="F3440" s="6">
        <v>225.1</v>
      </c>
      <c r="G3440" s="6">
        <v>224.1</v>
      </c>
      <c r="H3440" s="5" t="s">
        <v>120</v>
      </c>
      <c r="I3440" s="6">
        <f t="shared" si="212"/>
        <v>-0.900000000000006</v>
      </c>
      <c r="J3440" s="5" t="str">
        <f>IF(H3440="否","不适用",IF(AND(ISNUMBER(E3440),ISNUMBER(F3440)),IF(I3440&gt;规则与名单!$B$2,"是","否"),"未判定"))</f>
        <v>不适用</v>
      </c>
      <c r="K3440" s="5" t="str">
        <f t="shared" si="213"/>
        <v>非测试日纯氢</v>
      </c>
      <c r="L3440" s="6">
        <f t="shared" si="214"/>
        <v>224.1</v>
      </c>
      <c r="M3440" s="5">
        <f t="shared" si="215"/>
        <v>0</v>
      </c>
      <c r="N3440" s="5" t="s">
        <v>13662</v>
      </c>
      <c r="O3440" s="5" t="s">
        <v>13663</v>
      </c>
      <c r="P3440" s="5" t="s">
        <v>13664</v>
      </c>
    </row>
    <row r="3441" ht="19" customHeight="1" spans="1:16">
      <c r="A3441" s="5">
        <v>136</v>
      </c>
      <c r="B3441" s="5" t="s">
        <v>404</v>
      </c>
      <c r="C3441" s="5" t="s">
        <v>52</v>
      </c>
      <c r="D3441" s="8" t="s">
        <v>272</v>
      </c>
      <c r="E3441" s="6">
        <v>192.5</v>
      </c>
      <c r="F3441" s="6">
        <v>197.1</v>
      </c>
      <c r="G3441" s="6">
        <v>176.8</v>
      </c>
      <c r="H3441" s="5" t="s">
        <v>120</v>
      </c>
      <c r="I3441" s="6">
        <f t="shared" si="212"/>
        <v>-4.59999999999999</v>
      </c>
      <c r="J3441" s="5" t="str">
        <f>IF(H3441="否","不适用",IF(AND(ISNUMBER(E3441),ISNUMBER(F3441)),IF(I3441&gt;规则与名单!$B$2,"是","否"),"未判定"))</f>
        <v>不适用</v>
      </c>
      <c r="K3441" s="5" t="str">
        <f t="shared" si="213"/>
        <v>非测试日纯氢</v>
      </c>
      <c r="L3441" s="6">
        <f t="shared" si="214"/>
        <v>176.8</v>
      </c>
      <c r="M3441" s="5">
        <f t="shared" si="215"/>
        <v>0</v>
      </c>
      <c r="N3441" s="5" t="s">
        <v>13665</v>
      </c>
      <c r="O3441" s="5" t="s">
        <v>13666</v>
      </c>
      <c r="P3441" s="5" t="s">
        <v>13667</v>
      </c>
    </row>
    <row r="3442" ht="19" customHeight="1" spans="1:16">
      <c r="A3442" s="5">
        <v>136</v>
      </c>
      <c r="B3442" s="5" t="s">
        <v>404</v>
      </c>
      <c r="C3442" s="5" t="s">
        <v>52</v>
      </c>
      <c r="D3442" s="8" t="s">
        <v>506</v>
      </c>
      <c r="E3442" s="6">
        <v>209.1</v>
      </c>
      <c r="F3442" s="6">
        <v>215.8</v>
      </c>
      <c r="G3442" s="6">
        <v>201.4</v>
      </c>
      <c r="H3442" s="5" t="s">
        <v>120</v>
      </c>
      <c r="I3442" s="6">
        <f t="shared" si="212"/>
        <v>-6.70000000000002</v>
      </c>
      <c r="J3442" s="5" t="str">
        <f>IF(H3442="否","不适用",IF(AND(ISNUMBER(E3442),ISNUMBER(F3442)),IF(I3442&gt;规则与名单!$B$2,"是","否"),"未判定"))</f>
        <v>不适用</v>
      </c>
      <c r="K3442" s="5" t="str">
        <f t="shared" si="213"/>
        <v>非测试日纯氢</v>
      </c>
      <c r="L3442" s="6">
        <f t="shared" si="214"/>
        <v>201.4</v>
      </c>
      <c r="M3442" s="5">
        <f t="shared" si="215"/>
        <v>0</v>
      </c>
      <c r="N3442" s="5" t="s">
        <v>13668</v>
      </c>
      <c r="O3442" s="5" t="s">
        <v>13669</v>
      </c>
      <c r="P3442" s="5" t="s">
        <v>13670</v>
      </c>
    </row>
    <row r="3443" ht="19" customHeight="1" spans="1:16">
      <c r="A3443" s="5">
        <v>136</v>
      </c>
      <c r="B3443" s="5" t="s">
        <v>404</v>
      </c>
      <c r="C3443" s="5" t="s">
        <v>52</v>
      </c>
      <c r="D3443" s="8" t="s">
        <v>673</v>
      </c>
      <c r="E3443" s="6">
        <v>177.6</v>
      </c>
      <c r="F3443" s="6">
        <v>180.3</v>
      </c>
      <c r="G3443" s="6">
        <v>163.3</v>
      </c>
      <c r="H3443" s="5" t="s">
        <v>120</v>
      </c>
      <c r="I3443" s="6">
        <f t="shared" si="212"/>
        <v>-2.70000000000002</v>
      </c>
      <c r="J3443" s="5" t="str">
        <f>IF(H3443="否","不适用",IF(AND(ISNUMBER(E3443),ISNUMBER(F3443)),IF(I3443&gt;规则与名单!$B$2,"是","否"),"未判定"))</f>
        <v>不适用</v>
      </c>
      <c r="K3443" s="5" t="str">
        <f t="shared" si="213"/>
        <v>非测试日纯氢</v>
      </c>
      <c r="L3443" s="6">
        <f t="shared" si="214"/>
        <v>163.3</v>
      </c>
      <c r="M3443" s="5">
        <f t="shared" si="215"/>
        <v>0</v>
      </c>
      <c r="N3443" s="5" t="s">
        <v>13671</v>
      </c>
      <c r="O3443" s="5" t="s">
        <v>13672</v>
      </c>
      <c r="P3443" s="5" t="s">
        <v>13673</v>
      </c>
    </row>
    <row r="3444" ht="19" customHeight="1" spans="1:16">
      <c r="A3444" s="5">
        <v>136</v>
      </c>
      <c r="B3444" s="5" t="s">
        <v>404</v>
      </c>
      <c r="C3444" s="5" t="s">
        <v>52</v>
      </c>
      <c r="D3444" s="8" t="s">
        <v>183</v>
      </c>
      <c r="E3444" s="6">
        <v>179.8</v>
      </c>
      <c r="F3444" s="6">
        <v>186</v>
      </c>
      <c r="G3444" s="6">
        <v>163.5</v>
      </c>
      <c r="H3444" s="5" t="s">
        <v>120</v>
      </c>
      <c r="I3444" s="6">
        <f t="shared" si="212"/>
        <v>-6.19999999999999</v>
      </c>
      <c r="J3444" s="5" t="str">
        <f>IF(H3444="否","不适用",IF(AND(ISNUMBER(E3444),ISNUMBER(F3444)),IF(I3444&gt;规则与名单!$B$2,"是","否"),"未判定"))</f>
        <v>不适用</v>
      </c>
      <c r="K3444" s="5" t="str">
        <f t="shared" si="213"/>
        <v>非测试日纯氢</v>
      </c>
      <c r="L3444" s="6">
        <f t="shared" si="214"/>
        <v>163.5</v>
      </c>
      <c r="M3444" s="5">
        <f t="shared" si="215"/>
        <v>0</v>
      </c>
      <c r="N3444" s="5" t="s">
        <v>13674</v>
      </c>
      <c r="O3444" s="5" t="s">
        <v>13675</v>
      </c>
      <c r="P3444" s="5" t="s">
        <v>13676</v>
      </c>
    </row>
    <row r="3445" ht="19" customHeight="1" spans="1:16">
      <c r="A3445" s="5">
        <v>136</v>
      </c>
      <c r="B3445" s="5" t="s">
        <v>404</v>
      </c>
      <c r="C3445" s="5" t="s">
        <v>52</v>
      </c>
      <c r="D3445" s="8" t="s">
        <v>431</v>
      </c>
      <c r="E3445" s="6">
        <v>216.2</v>
      </c>
      <c r="F3445" s="6">
        <v>220.8</v>
      </c>
      <c r="G3445" s="6">
        <v>118.2</v>
      </c>
      <c r="H3445" s="5" t="s">
        <v>120</v>
      </c>
      <c r="I3445" s="6">
        <f t="shared" si="212"/>
        <v>-4.60000000000002</v>
      </c>
      <c r="J3445" s="5" t="str">
        <f>IF(H3445="否","不适用",IF(AND(ISNUMBER(E3445),ISNUMBER(F3445)),IF(I3445&gt;规则与名单!$B$2,"是","否"),"未判定"))</f>
        <v>不适用</v>
      </c>
      <c r="K3445" s="5" t="str">
        <f t="shared" si="213"/>
        <v>非测试日纯氢</v>
      </c>
      <c r="L3445" s="6">
        <f t="shared" si="214"/>
        <v>118.2</v>
      </c>
      <c r="M3445" s="5">
        <f t="shared" si="215"/>
        <v>0</v>
      </c>
      <c r="N3445" s="5" t="s">
        <v>13677</v>
      </c>
      <c r="O3445" s="5" t="s">
        <v>13678</v>
      </c>
      <c r="P3445" s="5" t="s">
        <v>13679</v>
      </c>
    </row>
    <row r="3446" ht="19" customHeight="1" spans="1:16">
      <c r="A3446" s="5">
        <v>136</v>
      </c>
      <c r="B3446" s="5" t="s">
        <v>404</v>
      </c>
      <c r="C3446" s="5" t="s">
        <v>52</v>
      </c>
      <c r="D3446" s="8" t="s">
        <v>3377</v>
      </c>
      <c r="E3446" s="6">
        <v>201.8</v>
      </c>
      <c r="F3446" s="6">
        <v>206</v>
      </c>
      <c r="G3446" s="6">
        <v>138</v>
      </c>
      <c r="H3446" s="5" t="s">
        <v>120</v>
      </c>
      <c r="I3446" s="6">
        <f t="shared" si="212"/>
        <v>-4.19999999999999</v>
      </c>
      <c r="J3446" s="5" t="str">
        <f>IF(H3446="否","不适用",IF(AND(ISNUMBER(E3446),ISNUMBER(F3446)),IF(I3446&gt;规则与名单!$B$2,"是","否"),"未判定"))</f>
        <v>不适用</v>
      </c>
      <c r="K3446" s="5" t="str">
        <f t="shared" si="213"/>
        <v>非测试日纯氢</v>
      </c>
      <c r="L3446" s="6">
        <f t="shared" si="214"/>
        <v>138</v>
      </c>
      <c r="M3446" s="5">
        <f t="shared" si="215"/>
        <v>0</v>
      </c>
      <c r="N3446" s="5" t="s">
        <v>13680</v>
      </c>
      <c r="O3446" s="5" t="s">
        <v>13681</v>
      </c>
      <c r="P3446" s="5" t="s">
        <v>13682</v>
      </c>
    </row>
    <row r="3447" ht="19" customHeight="1" spans="1:16">
      <c r="A3447" s="5">
        <v>136</v>
      </c>
      <c r="B3447" s="5" t="s">
        <v>404</v>
      </c>
      <c r="C3447" s="5" t="s">
        <v>52</v>
      </c>
      <c r="D3447" s="8" t="s">
        <v>407</v>
      </c>
      <c r="E3447" s="6">
        <v>188.7</v>
      </c>
      <c r="F3447" s="6">
        <v>191.5</v>
      </c>
      <c r="G3447" s="6">
        <v>108.6</v>
      </c>
      <c r="H3447" s="5" t="s">
        <v>120</v>
      </c>
      <c r="I3447" s="6">
        <f t="shared" si="212"/>
        <v>-2.80000000000001</v>
      </c>
      <c r="J3447" s="5" t="str">
        <f>IF(H3447="否","不适用",IF(AND(ISNUMBER(E3447),ISNUMBER(F3447)),IF(I3447&gt;规则与名单!$B$2,"是","否"),"未判定"))</f>
        <v>不适用</v>
      </c>
      <c r="K3447" s="5" t="str">
        <f t="shared" si="213"/>
        <v>非测试日纯氢</v>
      </c>
      <c r="L3447" s="6">
        <f t="shared" si="214"/>
        <v>108.6</v>
      </c>
      <c r="M3447" s="5">
        <f t="shared" si="215"/>
        <v>0</v>
      </c>
      <c r="N3447" s="5" t="s">
        <v>13683</v>
      </c>
      <c r="O3447" s="5" t="s">
        <v>13684</v>
      </c>
      <c r="P3447" s="5" t="s">
        <v>13685</v>
      </c>
    </row>
    <row r="3448" ht="19" customHeight="1" spans="1:16">
      <c r="A3448" s="5">
        <v>137</v>
      </c>
      <c r="B3448" s="5" t="s">
        <v>404</v>
      </c>
      <c r="C3448" s="5" t="s">
        <v>52</v>
      </c>
      <c r="D3448" s="8" t="s">
        <v>411</v>
      </c>
      <c r="E3448" s="6">
        <v>43.7</v>
      </c>
      <c r="F3448" s="6">
        <v>44</v>
      </c>
      <c r="G3448" s="6">
        <v>39.3</v>
      </c>
      <c r="H3448" s="5" t="s">
        <v>120</v>
      </c>
      <c r="I3448" s="6">
        <f t="shared" si="212"/>
        <v>-0.299999999999997</v>
      </c>
      <c r="J3448" s="5" t="str">
        <f>IF(H3448="否","不适用",IF(AND(ISNUMBER(E3448),ISNUMBER(F3448)),IF(I3448&gt;规则与名单!$B$2,"是","否"),"未判定"))</f>
        <v>不适用</v>
      </c>
      <c r="K3448" s="5" t="str">
        <f t="shared" si="213"/>
        <v>非测试日纯氢</v>
      </c>
      <c r="L3448" s="6">
        <f t="shared" si="214"/>
        <v>39.3</v>
      </c>
      <c r="M3448" s="5">
        <f t="shared" si="215"/>
        <v>0</v>
      </c>
      <c r="N3448" s="5" t="s">
        <v>13686</v>
      </c>
      <c r="O3448" s="5" t="s">
        <v>13687</v>
      </c>
      <c r="P3448" s="5" t="s">
        <v>13688</v>
      </c>
    </row>
    <row r="3449" ht="19" customHeight="1" spans="1:16">
      <c r="A3449" s="5">
        <v>137</v>
      </c>
      <c r="B3449" s="5" t="s">
        <v>404</v>
      </c>
      <c r="C3449" s="5" t="s">
        <v>52</v>
      </c>
      <c r="D3449" s="8" t="s">
        <v>251</v>
      </c>
      <c r="E3449" s="6">
        <v>144.2</v>
      </c>
      <c r="F3449" s="6">
        <v>146</v>
      </c>
      <c r="G3449" s="6">
        <v>130</v>
      </c>
      <c r="H3449" s="5" t="s">
        <v>120</v>
      </c>
      <c r="I3449" s="6">
        <f t="shared" si="212"/>
        <v>-1.80000000000001</v>
      </c>
      <c r="J3449" s="5" t="str">
        <f>IF(H3449="否","不适用",IF(AND(ISNUMBER(E3449),ISNUMBER(F3449)),IF(I3449&gt;规则与名单!$B$2,"是","否"),"未判定"))</f>
        <v>不适用</v>
      </c>
      <c r="K3449" s="5" t="str">
        <f t="shared" si="213"/>
        <v>非测试日纯氢</v>
      </c>
      <c r="L3449" s="6">
        <f t="shared" si="214"/>
        <v>130</v>
      </c>
      <c r="M3449" s="5">
        <f t="shared" si="215"/>
        <v>0</v>
      </c>
      <c r="N3449" s="5" t="s">
        <v>13689</v>
      </c>
      <c r="O3449" s="5" t="s">
        <v>13690</v>
      </c>
      <c r="P3449" s="5" t="s">
        <v>13691</v>
      </c>
    </row>
    <row r="3450" ht="19" customHeight="1" spans="1:16">
      <c r="A3450" s="5">
        <v>137</v>
      </c>
      <c r="B3450" s="5" t="s">
        <v>404</v>
      </c>
      <c r="C3450" s="5" t="s">
        <v>52</v>
      </c>
      <c r="D3450" s="8" t="s">
        <v>472</v>
      </c>
      <c r="E3450" s="6">
        <v>143.9</v>
      </c>
      <c r="F3450" s="6">
        <v>145.6</v>
      </c>
      <c r="G3450" s="6">
        <v>140</v>
      </c>
      <c r="H3450" s="5" t="s">
        <v>120</v>
      </c>
      <c r="I3450" s="6">
        <f t="shared" si="212"/>
        <v>-1.69999999999999</v>
      </c>
      <c r="J3450" s="5" t="str">
        <f>IF(H3450="否","不适用",IF(AND(ISNUMBER(E3450),ISNUMBER(F3450)),IF(I3450&gt;规则与名单!$B$2,"是","否"),"未判定"))</f>
        <v>不适用</v>
      </c>
      <c r="K3450" s="5" t="str">
        <f t="shared" si="213"/>
        <v>非测试日纯氢</v>
      </c>
      <c r="L3450" s="6">
        <f t="shared" si="214"/>
        <v>140</v>
      </c>
      <c r="M3450" s="5">
        <f t="shared" si="215"/>
        <v>0</v>
      </c>
      <c r="N3450" s="5" t="s">
        <v>13692</v>
      </c>
      <c r="O3450" s="5" t="s">
        <v>13693</v>
      </c>
      <c r="P3450" s="5" t="s">
        <v>13694</v>
      </c>
    </row>
    <row r="3451" ht="19" customHeight="1" spans="1:16">
      <c r="A3451" s="5">
        <v>137</v>
      </c>
      <c r="B3451" s="5" t="s">
        <v>404</v>
      </c>
      <c r="C3451" s="5" t="s">
        <v>52</v>
      </c>
      <c r="D3451" s="8" t="s">
        <v>466</v>
      </c>
      <c r="E3451" s="6">
        <v>156.1</v>
      </c>
      <c r="F3451" s="6">
        <v>159.7</v>
      </c>
      <c r="G3451" s="6">
        <v>154.1</v>
      </c>
      <c r="H3451" s="5" t="s">
        <v>120</v>
      </c>
      <c r="I3451" s="6">
        <f t="shared" si="212"/>
        <v>-3.59999999999999</v>
      </c>
      <c r="J3451" s="5" t="str">
        <f>IF(H3451="否","不适用",IF(AND(ISNUMBER(E3451),ISNUMBER(F3451)),IF(I3451&gt;规则与名单!$B$2,"是","否"),"未判定"))</f>
        <v>不适用</v>
      </c>
      <c r="K3451" s="5" t="str">
        <f t="shared" si="213"/>
        <v>非测试日纯氢</v>
      </c>
      <c r="L3451" s="6">
        <f t="shared" si="214"/>
        <v>154.1</v>
      </c>
      <c r="M3451" s="5">
        <f t="shared" si="215"/>
        <v>0</v>
      </c>
      <c r="N3451" s="5" t="s">
        <v>13695</v>
      </c>
      <c r="O3451" s="5" t="s">
        <v>13696</v>
      </c>
      <c r="P3451" s="5" t="s">
        <v>13697</v>
      </c>
    </row>
    <row r="3452" ht="19" customHeight="1" spans="1:16">
      <c r="A3452" s="5">
        <v>137</v>
      </c>
      <c r="B3452" s="5" t="s">
        <v>404</v>
      </c>
      <c r="C3452" s="5" t="s">
        <v>52</v>
      </c>
      <c r="D3452" s="8" t="s">
        <v>333</v>
      </c>
      <c r="E3452" s="6">
        <v>66.9</v>
      </c>
      <c r="F3452" s="6">
        <v>68.8</v>
      </c>
      <c r="G3452" s="6">
        <v>28.6</v>
      </c>
      <c r="H3452" s="5" t="s">
        <v>120</v>
      </c>
      <c r="I3452" s="6">
        <f t="shared" si="212"/>
        <v>-1.89999999999999</v>
      </c>
      <c r="J3452" s="5" t="str">
        <f>IF(H3452="否","不适用",IF(AND(ISNUMBER(E3452),ISNUMBER(F3452)),IF(I3452&gt;规则与名单!$B$2,"是","否"),"未判定"))</f>
        <v>不适用</v>
      </c>
      <c r="K3452" s="5" t="str">
        <f t="shared" si="213"/>
        <v>非测试日纯氢</v>
      </c>
      <c r="L3452" s="6">
        <f t="shared" si="214"/>
        <v>28.6</v>
      </c>
      <c r="M3452" s="5">
        <f t="shared" si="215"/>
        <v>0</v>
      </c>
      <c r="N3452" s="5" t="s">
        <v>13698</v>
      </c>
      <c r="O3452" s="5" t="s">
        <v>13699</v>
      </c>
      <c r="P3452" s="5" t="s">
        <v>13700</v>
      </c>
    </row>
    <row r="3453" ht="19" customHeight="1" spans="1:16">
      <c r="A3453" s="5">
        <v>137</v>
      </c>
      <c r="B3453" s="5" t="s">
        <v>404</v>
      </c>
      <c r="C3453" s="5" t="s">
        <v>52</v>
      </c>
      <c r="D3453" s="8" t="s">
        <v>175</v>
      </c>
      <c r="E3453" s="6">
        <v>81.4</v>
      </c>
      <c r="F3453" s="6">
        <v>81.5</v>
      </c>
      <c r="G3453" s="6">
        <v>79.4</v>
      </c>
      <c r="H3453" s="5" t="s">
        <v>120</v>
      </c>
      <c r="I3453" s="6">
        <f t="shared" si="212"/>
        <v>-0.0999999999999943</v>
      </c>
      <c r="J3453" s="5" t="str">
        <f>IF(H3453="否","不适用",IF(AND(ISNUMBER(E3453),ISNUMBER(F3453)),IF(I3453&gt;规则与名单!$B$2,"是","否"),"未判定"))</f>
        <v>不适用</v>
      </c>
      <c r="K3453" s="5" t="str">
        <f t="shared" si="213"/>
        <v>非测试日纯氢</v>
      </c>
      <c r="L3453" s="6">
        <f t="shared" si="214"/>
        <v>79.4</v>
      </c>
      <c r="M3453" s="5">
        <f t="shared" si="215"/>
        <v>0</v>
      </c>
      <c r="N3453" s="5" t="s">
        <v>13701</v>
      </c>
      <c r="O3453" s="5" t="s">
        <v>13702</v>
      </c>
      <c r="P3453" s="5" t="s">
        <v>13703</v>
      </c>
    </row>
    <row r="3454" ht="19" customHeight="1" spans="1:16">
      <c r="A3454" s="5">
        <v>137</v>
      </c>
      <c r="B3454" s="5" t="s">
        <v>404</v>
      </c>
      <c r="C3454" s="5" t="s">
        <v>52</v>
      </c>
      <c r="D3454" s="8" t="s">
        <v>3402</v>
      </c>
      <c r="E3454" s="6">
        <v>140.6</v>
      </c>
      <c r="F3454" s="6">
        <v>142.1</v>
      </c>
      <c r="G3454" s="6">
        <v>134.8</v>
      </c>
      <c r="H3454" s="5" t="s">
        <v>120</v>
      </c>
      <c r="I3454" s="6">
        <f t="shared" si="212"/>
        <v>-1.5</v>
      </c>
      <c r="J3454" s="5" t="str">
        <f>IF(H3454="否","不适用",IF(AND(ISNUMBER(E3454),ISNUMBER(F3454)),IF(I3454&gt;规则与名单!$B$2,"是","否"),"未判定"))</f>
        <v>不适用</v>
      </c>
      <c r="K3454" s="5" t="str">
        <f t="shared" si="213"/>
        <v>非测试日纯氢</v>
      </c>
      <c r="L3454" s="6">
        <f t="shared" si="214"/>
        <v>134.8</v>
      </c>
      <c r="M3454" s="5">
        <f t="shared" si="215"/>
        <v>0</v>
      </c>
      <c r="N3454" s="5" t="s">
        <v>13704</v>
      </c>
      <c r="O3454" s="5" t="s">
        <v>13705</v>
      </c>
      <c r="P3454" s="5" t="s">
        <v>13706</v>
      </c>
    </row>
    <row r="3455" ht="19" customHeight="1" spans="1:16">
      <c r="A3455" s="5">
        <v>137</v>
      </c>
      <c r="B3455" s="5" t="s">
        <v>404</v>
      </c>
      <c r="C3455" s="5" t="s">
        <v>52</v>
      </c>
      <c r="D3455" s="8" t="s">
        <v>487</v>
      </c>
      <c r="E3455" s="6">
        <v>144.5</v>
      </c>
      <c r="F3455" s="6">
        <v>148.6</v>
      </c>
      <c r="G3455" s="6">
        <v>108.6</v>
      </c>
      <c r="H3455" s="5" t="s">
        <v>120</v>
      </c>
      <c r="I3455" s="6">
        <f t="shared" si="212"/>
        <v>-4.09999999999999</v>
      </c>
      <c r="J3455" s="5" t="str">
        <f>IF(H3455="否","不适用",IF(AND(ISNUMBER(E3455),ISNUMBER(F3455)),IF(I3455&gt;规则与名单!$B$2,"是","否"),"未判定"))</f>
        <v>不适用</v>
      </c>
      <c r="K3455" s="5" t="str">
        <f t="shared" si="213"/>
        <v>非测试日纯氢</v>
      </c>
      <c r="L3455" s="6">
        <f t="shared" si="214"/>
        <v>108.6</v>
      </c>
      <c r="M3455" s="5">
        <f t="shared" si="215"/>
        <v>0</v>
      </c>
      <c r="N3455" s="5" t="s">
        <v>13707</v>
      </c>
      <c r="O3455" s="5" t="s">
        <v>13708</v>
      </c>
      <c r="P3455" s="5" t="s">
        <v>13709</v>
      </c>
    </row>
    <row r="3456" ht="19" customHeight="1" spans="1:16">
      <c r="A3456" s="5">
        <v>137</v>
      </c>
      <c r="B3456" s="5" t="s">
        <v>404</v>
      </c>
      <c r="C3456" s="5" t="s">
        <v>52</v>
      </c>
      <c r="D3456" s="8" t="s">
        <v>121</v>
      </c>
      <c r="E3456" s="6">
        <v>194.7</v>
      </c>
      <c r="F3456" s="6">
        <v>194.3</v>
      </c>
      <c r="G3456" s="6">
        <v>189.6</v>
      </c>
      <c r="H3456" s="5" t="s">
        <v>120</v>
      </c>
      <c r="I3456" s="6">
        <f t="shared" si="212"/>
        <v>0.399999999999977</v>
      </c>
      <c r="J3456" s="5" t="str">
        <f>IF(H3456="否","不适用",IF(AND(ISNUMBER(E3456),ISNUMBER(F3456)),IF(I3456&gt;规则与名单!$B$2,"是","否"),"未判定"))</f>
        <v>不适用</v>
      </c>
      <c r="K3456" s="5" t="str">
        <f t="shared" si="213"/>
        <v>非测试日纯氢</v>
      </c>
      <c r="L3456" s="6">
        <f t="shared" si="214"/>
        <v>189.6</v>
      </c>
      <c r="M3456" s="5">
        <f t="shared" si="215"/>
        <v>0</v>
      </c>
      <c r="N3456" s="5" t="s">
        <v>13710</v>
      </c>
      <c r="O3456" s="5" t="s">
        <v>13711</v>
      </c>
      <c r="P3456" s="5" t="s">
        <v>13712</v>
      </c>
    </row>
    <row r="3457" ht="19" customHeight="1" spans="1:16">
      <c r="A3457" s="5">
        <v>137</v>
      </c>
      <c r="B3457" s="5" t="s">
        <v>404</v>
      </c>
      <c r="C3457" s="5" t="s">
        <v>52</v>
      </c>
      <c r="D3457" s="8" t="s">
        <v>170</v>
      </c>
      <c r="E3457" s="6">
        <v>130.5</v>
      </c>
      <c r="F3457" s="6">
        <v>132.2</v>
      </c>
      <c r="G3457" s="6">
        <v>125.4</v>
      </c>
      <c r="H3457" s="5" t="s">
        <v>120</v>
      </c>
      <c r="I3457" s="6">
        <f t="shared" si="212"/>
        <v>-1.69999999999999</v>
      </c>
      <c r="J3457" s="5" t="str">
        <f>IF(H3457="否","不适用",IF(AND(ISNUMBER(E3457),ISNUMBER(F3457)),IF(I3457&gt;规则与名单!$B$2,"是","否"),"未判定"))</f>
        <v>不适用</v>
      </c>
      <c r="K3457" s="5" t="str">
        <f t="shared" si="213"/>
        <v>非测试日纯氢</v>
      </c>
      <c r="L3457" s="6">
        <f t="shared" si="214"/>
        <v>125.4</v>
      </c>
      <c r="M3457" s="5">
        <f t="shared" si="215"/>
        <v>0</v>
      </c>
      <c r="N3457" s="5" t="s">
        <v>13713</v>
      </c>
      <c r="O3457" s="5" t="s">
        <v>13714</v>
      </c>
      <c r="P3457" s="5" t="s">
        <v>13715</v>
      </c>
    </row>
    <row r="3458" ht="19" customHeight="1" spans="1:16">
      <c r="A3458" s="5">
        <v>137</v>
      </c>
      <c r="B3458" s="5" t="s">
        <v>404</v>
      </c>
      <c r="C3458" s="5" t="s">
        <v>52</v>
      </c>
      <c r="D3458" s="8" t="s">
        <v>644</v>
      </c>
      <c r="E3458" s="6">
        <v>66.5</v>
      </c>
      <c r="F3458" s="6">
        <v>68.7</v>
      </c>
      <c r="G3458" s="6">
        <v>61.9</v>
      </c>
      <c r="H3458" s="5" t="s">
        <v>120</v>
      </c>
      <c r="I3458" s="6">
        <f t="shared" ref="I3458:I3521" si="216">IF(AND(ISNUMBER(E3458),ISNUMBER(F3458)),E3458-F3458,"")</f>
        <v>-2.2</v>
      </c>
      <c r="J3458" s="5" t="str">
        <f>IF(H3458="否","不适用",IF(AND(ISNUMBER(E3458),ISNUMBER(F3458)),IF(I3458&gt;规则与名单!$B$2,"是","否"),"未判定"))</f>
        <v>不适用</v>
      </c>
      <c r="K3458" s="5" t="str">
        <f t="shared" ref="K3458:K3521" si="217">IF(J3458="是",IF(ISNUMBER(F3458),"测试日GPS","缺失"),IF(ISNUMBER(G3458),"非测试日纯氢",IF(AND(H3458="是",J3458="未判定"),IF(ISNUMBER(F3458),"测试名单无纯氢GPS","缺失"),IF(ISNUMBER(E3458),"非测试日仪表","缺失"))))</f>
        <v>非测试日纯氢</v>
      </c>
      <c r="L3458" s="6">
        <f t="shared" ref="L3458:L3521" si="218">IF(K3458="缺失","",IF(K3458="非测试日纯氢",G3458,IF(K3458="非测试日仪表",E3458,F3458)))</f>
        <v>61.9</v>
      </c>
      <c r="M3458" s="5">
        <f t="shared" ref="M3458:M3521" si="219">IF(K3458="缺失",1,0)</f>
        <v>0</v>
      </c>
      <c r="N3458" s="5" t="s">
        <v>13716</v>
      </c>
      <c r="O3458" s="5" t="s">
        <v>13717</v>
      </c>
      <c r="P3458" s="5" t="s">
        <v>13718</v>
      </c>
    </row>
    <row r="3459" ht="19" customHeight="1" spans="1:16">
      <c r="A3459" s="5">
        <v>137</v>
      </c>
      <c r="B3459" s="5" t="s">
        <v>404</v>
      </c>
      <c r="C3459" s="5" t="s">
        <v>52</v>
      </c>
      <c r="D3459" s="8" t="s">
        <v>3418</v>
      </c>
      <c r="E3459" s="6"/>
      <c r="F3459" s="6">
        <v>0</v>
      </c>
      <c r="G3459" s="6"/>
      <c r="H3459" s="5" t="s">
        <v>120</v>
      </c>
      <c r="I3459" s="6" t="str">
        <f t="shared" si="216"/>
        <v/>
      </c>
      <c r="J3459" s="5" t="str">
        <f>IF(H3459="否","不适用",IF(AND(ISNUMBER(E3459),ISNUMBER(F3459)),IF(I3459&gt;规则与名单!$B$2,"是","否"),"未判定"))</f>
        <v>不适用</v>
      </c>
      <c r="K3459" s="5" t="str">
        <f t="shared" si="217"/>
        <v>缺失</v>
      </c>
      <c r="L3459" s="6" t="str">
        <f t="shared" si="218"/>
        <v/>
      </c>
      <c r="M3459" s="5">
        <f t="shared" si="219"/>
        <v>1</v>
      </c>
      <c r="N3459" s="5" t="s">
        <v>13719</v>
      </c>
      <c r="O3459" s="5" t="s">
        <v>13720</v>
      </c>
      <c r="P3459" s="5" t="s">
        <v>13721</v>
      </c>
    </row>
    <row r="3460" ht="19" customHeight="1" spans="1:16">
      <c r="A3460" s="5">
        <v>137</v>
      </c>
      <c r="B3460" s="5" t="s">
        <v>404</v>
      </c>
      <c r="C3460" s="5" t="s">
        <v>52</v>
      </c>
      <c r="D3460" s="8" t="s">
        <v>3422</v>
      </c>
      <c r="E3460" s="6">
        <v>136.1</v>
      </c>
      <c r="F3460" s="6">
        <v>137.4</v>
      </c>
      <c r="G3460" s="6">
        <v>135</v>
      </c>
      <c r="H3460" s="5" t="s">
        <v>120</v>
      </c>
      <c r="I3460" s="6">
        <f t="shared" si="216"/>
        <v>-1.30000000000001</v>
      </c>
      <c r="J3460" s="5" t="str">
        <f>IF(H3460="否","不适用",IF(AND(ISNUMBER(E3460),ISNUMBER(F3460)),IF(I3460&gt;规则与名单!$B$2,"是","否"),"未判定"))</f>
        <v>不适用</v>
      </c>
      <c r="K3460" s="5" t="str">
        <f t="shared" si="217"/>
        <v>非测试日纯氢</v>
      </c>
      <c r="L3460" s="6">
        <f t="shared" si="218"/>
        <v>135</v>
      </c>
      <c r="M3460" s="5">
        <f t="shared" si="219"/>
        <v>0</v>
      </c>
      <c r="N3460" s="5" t="s">
        <v>13722</v>
      </c>
      <c r="O3460" s="5" t="s">
        <v>13723</v>
      </c>
      <c r="P3460" s="5" t="s">
        <v>13724</v>
      </c>
    </row>
    <row r="3461" ht="19" customHeight="1" spans="1:16">
      <c r="A3461" s="5">
        <v>137</v>
      </c>
      <c r="B3461" s="5" t="s">
        <v>404</v>
      </c>
      <c r="C3461" s="5" t="s">
        <v>52</v>
      </c>
      <c r="D3461" s="8" t="s">
        <v>336</v>
      </c>
      <c r="E3461" s="6">
        <v>136</v>
      </c>
      <c r="F3461" s="6">
        <v>137.3</v>
      </c>
      <c r="G3461" s="6">
        <v>130.9</v>
      </c>
      <c r="H3461" s="5" t="s">
        <v>120</v>
      </c>
      <c r="I3461" s="6">
        <f t="shared" si="216"/>
        <v>-1.30000000000001</v>
      </c>
      <c r="J3461" s="5" t="str">
        <f>IF(H3461="否","不适用",IF(AND(ISNUMBER(E3461),ISNUMBER(F3461)),IF(I3461&gt;规则与名单!$B$2,"是","否"),"未判定"))</f>
        <v>不适用</v>
      </c>
      <c r="K3461" s="5" t="str">
        <f t="shared" si="217"/>
        <v>非测试日纯氢</v>
      </c>
      <c r="L3461" s="6">
        <f t="shared" si="218"/>
        <v>130.9</v>
      </c>
      <c r="M3461" s="5">
        <f t="shared" si="219"/>
        <v>0</v>
      </c>
      <c r="N3461" s="5" t="s">
        <v>13725</v>
      </c>
      <c r="O3461" s="5" t="s">
        <v>13726</v>
      </c>
      <c r="P3461" s="5" t="s">
        <v>13727</v>
      </c>
    </row>
    <row r="3462" ht="19" customHeight="1" spans="1:16">
      <c r="A3462" s="5">
        <v>137</v>
      </c>
      <c r="B3462" s="5" t="s">
        <v>404</v>
      </c>
      <c r="C3462" s="5" t="s">
        <v>52</v>
      </c>
      <c r="D3462" s="8" t="s">
        <v>653</v>
      </c>
      <c r="E3462" s="6">
        <v>159.3</v>
      </c>
      <c r="F3462" s="6">
        <v>161.3</v>
      </c>
      <c r="G3462" s="6">
        <v>153.6</v>
      </c>
      <c r="H3462" s="5" t="s">
        <v>120</v>
      </c>
      <c r="I3462" s="6">
        <f t="shared" si="216"/>
        <v>-2</v>
      </c>
      <c r="J3462" s="5" t="str">
        <f>IF(H3462="否","不适用",IF(AND(ISNUMBER(E3462),ISNUMBER(F3462)),IF(I3462&gt;规则与名单!$B$2,"是","否"),"未判定"))</f>
        <v>不适用</v>
      </c>
      <c r="K3462" s="5" t="str">
        <f t="shared" si="217"/>
        <v>非测试日纯氢</v>
      </c>
      <c r="L3462" s="6">
        <f t="shared" si="218"/>
        <v>153.6</v>
      </c>
      <c r="M3462" s="5">
        <f t="shared" si="219"/>
        <v>0</v>
      </c>
      <c r="N3462" s="5" t="s">
        <v>13728</v>
      </c>
      <c r="O3462" s="5" t="s">
        <v>13729</v>
      </c>
      <c r="P3462" s="5" t="s">
        <v>13730</v>
      </c>
    </row>
    <row r="3463" ht="19" customHeight="1" spans="1:16">
      <c r="A3463" s="5">
        <v>137</v>
      </c>
      <c r="B3463" s="5" t="s">
        <v>404</v>
      </c>
      <c r="C3463" s="5" t="s">
        <v>52</v>
      </c>
      <c r="D3463" s="8" t="s">
        <v>140</v>
      </c>
      <c r="E3463" s="6">
        <v>64.3</v>
      </c>
      <c r="F3463" s="6">
        <v>65.8</v>
      </c>
      <c r="G3463" s="6">
        <v>64.3</v>
      </c>
      <c r="H3463" s="5" t="s">
        <v>120</v>
      </c>
      <c r="I3463" s="6">
        <f t="shared" si="216"/>
        <v>-1.5</v>
      </c>
      <c r="J3463" s="5" t="str">
        <f>IF(H3463="否","不适用",IF(AND(ISNUMBER(E3463),ISNUMBER(F3463)),IF(I3463&gt;规则与名单!$B$2,"是","否"),"未判定"))</f>
        <v>不适用</v>
      </c>
      <c r="K3463" s="5" t="str">
        <f t="shared" si="217"/>
        <v>非测试日纯氢</v>
      </c>
      <c r="L3463" s="6">
        <f t="shared" si="218"/>
        <v>64.3</v>
      </c>
      <c r="M3463" s="5">
        <f t="shared" si="219"/>
        <v>0</v>
      </c>
      <c r="N3463" s="5" t="s">
        <v>13731</v>
      </c>
      <c r="O3463" s="5" t="s">
        <v>13732</v>
      </c>
      <c r="P3463" s="5" t="s">
        <v>13733</v>
      </c>
    </row>
    <row r="3464" ht="19" customHeight="1" spans="1:16">
      <c r="A3464" s="5">
        <v>137</v>
      </c>
      <c r="B3464" s="5" t="s">
        <v>404</v>
      </c>
      <c r="C3464" s="5" t="s">
        <v>52</v>
      </c>
      <c r="D3464" s="8" t="s">
        <v>115</v>
      </c>
      <c r="E3464" s="6">
        <v>84.1</v>
      </c>
      <c r="F3464" s="6">
        <v>87.3</v>
      </c>
      <c r="G3464" s="6">
        <v>84.1</v>
      </c>
      <c r="H3464" s="5" t="s">
        <v>120</v>
      </c>
      <c r="I3464" s="6">
        <f t="shared" si="216"/>
        <v>-3.2</v>
      </c>
      <c r="J3464" s="5" t="str">
        <f>IF(H3464="否","不适用",IF(AND(ISNUMBER(E3464),ISNUMBER(F3464)),IF(I3464&gt;规则与名单!$B$2,"是","否"),"未判定"))</f>
        <v>不适用</v>
      </c>
      <c r="K3464" s="5" t="str">
        <f t="shared" si="217"/>
        <v>非测试日纯氢</v>
      </c>
      <c r="L3464" s="6">
        <f t="shared" si="218"/>
        <v>84.1</v>
      </c>
      <c r="M3464" s="5">
        <f t="shared" si="219"/>
        <v>0</v>
      </c>
      <c r="N3464" s="5" t="s">
        <v>13734</v>
      </c>
      <c r="O3464" s="5" t="s">
        <v>13735</v>
      </c>
      <c r="P3464" s="5" t="s">
        <v>13736</v>
      </c>
    </row>
    <row r="3465" ht="19" customHeight="1" spans="1:16">
      <c r="A3465" s="5">
        <v>138</v>
      </c>
      <c r="B3465" s="5" t="s">
        <v>412</v>
      </c>
      <c r="C3465" s="5" t="s">
        <v>52</v>
      </c>
      <c r="D3465" s="8" t="s">
        <v>114</v>
      </c>
      <c r="E3465" s="6">
        <v>76.8</v>
      </c>
      <c r="F3465" s="6">
        <v>122.2</v>
      </c>
      <c r="G3465" s="6">
        <v>120.2</v>
      </c>
      <c r="H3465" s="5" t="s">
        <v>120</v>
      </c>
      <c r="I3465" s="6">
        <f t="shared" si="216"/>
        <v>-45.4</v>
      </c>
      <c r="J3465" s="5" t="str">
        <f>IF(H3465="否","不适用",IF(AND(ISNUMBER(E3465),ISNUMBER(F3465)),IF(I3465&gt;规则与名单!$B$2,"是","否"),"未判定"))</f>
        <v>不适用</v>
      </c>
      <c r="K3465" s="5" t="str">
        <f t="shared" si="217"/>
        <v>非测试日纯氢</v>
      </c>
      <c r="L3465" s="6">
        <f t="shared" si="218"/>
        <v>120.2</v>
      </c>
      <c r="M3465" s="5">
        <f t="shared" si="219"/>
        <v>0</v>
      </c>
      <c r="N3465" s="5" t="s">
        <v>13737</v>
      </c>
      <c r="O3465" s="5" t="s">
        <v>13738</v>
      </c>
      <c r="P3465" s="5" t="s">
        <v>13739</v>
      </c>
    </row>
    <row r="3466" ht="19" customHeight="1" spans="1:16">
      <c r="A3466" s="5">
        <v>138</v>
      </c>
      <c r="B3466" s="5" t="s">
        <v>412</v>
      </c>
      <c r="C3466" s="5" t="s">
        <v>52</v>
      </c>
      <c r="D3466" s="8" t="s">
        <v>605</v>
      </c>
      <c r="E3466" s="6">
        <v>125.9</v>
      </c>
      <c r="F3466" s="6">
        <v>72.5</v>
      </c>
      <c r="G3466" s="6">
        <v>71.3</v>
      </c>
      <c r="H3466" s="5" t="s">
        <v>120</v>
      </c>
      <c r="I3466" s="6">
        <f t="shared" si="216"/>
        <v>53.4</v>
      </c>
      <c r="J3466" s="5" t="str">
        <f>IF(H3466="否","不适用",IF(AND(ISNUMBER(E3466),ISNUMBER(F3466)),IF(I3466&gt;规则与名单!$B$2,"是","否"),"未判定"))</f>
        <v>不适用</v>
      </c>
      <c r="K3466" s="5" t="str">
        <f t="shared" si="217"/>
        <v>非测试日纯氢</v>
      </c>
      <c r="L3466" s="6">
        <f t="shared" si="218"/>
        <v>71.3</v>
      </c>
      <c r="M3466" s="5">
        <f t="shared" si="219"/>
        <v>0</v>
      </c>
      <c r="N3466" s="5" t="s">
        <v>13740</v>
      </c>
      <c r="O3466" s="5" t="s">
        <v>13741</v>
      </c>
      <c r="P3466" s="5" t="s">
        <v>13742</v>
      </c>
    </row>
    <row r="3467" ht="19" customHeight="1" spans="1:16">
      <c r="A3467" s="5">
        <v>138</v>
      </c>
      <c r="B3467" s="5" t="s">
        <v>412</v>
      </c>
      <c r="C3467" s="5" t="s">
        <v>52</v>
      </c>
      <c r="D3467" s="8" t="s">
        <v>186</v>
      </c>
      <c r="E3467" s="6">
        <v>71.6</v>
      </c>
      <c r="F3467" s="6">
        <v>74.3</v>
      </c>
      <c r="G3467" s="6">
        <v>71.4</v>
      </c>
      <c r="H3467" s="5" t="s">
        <v>120</v>
      </c>
      <c r="I3467" s="6">
        <f t="shared" si="216"/>
        <v>-2.7</v>
      </c>
      <c r="J3467" s="5" t="str">
        <f>IF(H3467="否","不适用",IF(AND(ISNUMBER(E3467),ISNUMBER(F3467)),IF(I3467&gt;规则与名单!$B$2,"是","否"),"未判定"))</f>
        <v>不适用</v>
      </c>
      <c r="K3467" s="5" t="str">
        <f t="shared" si="217"/>
        <v>非测试日纯氢</v>
      </c>
      <c r="L3467" s="6">
        <f t="shared" si="218"/>
        <v>71.4</v>
      </c>
      <c r="M3467" s="5">
        <f t="shared" si="219"/>
        <v>0</v>
      </c>
      <c r="N3467" s="5" t="s">
        <v>13743</v>
      </c>
      <c r="O3467" s="5" t="s">
        <v>13744</v>
      </c>
      <c r="P3467" s="5" t="s">
        <v>13745</v>
      </c>
    </row>
    <row r="3468" ht="19" customHeight="1" spans="1:16">
      <c r="A3468" s="5">
        <v>138</v>
      </c>
      <c r="B3468" s="5" t="s">
        <v>412</v>
      </c>
      <c r="C3468" s="5" t="s">
        <v>52</v>
      </c>
      <c r="D3468" s="8" t="s">
        <v>165</v>
      </c>
      <c r="E3468" s="6">
        <v>192</v>
      </c>
      <c r="F3468" s="6">
        <v>195.5</v>
      </c>
      <c r="G3468" s="6">
        <v>190.9</v>
      </c>
      <c r="H3468" s="5" t="s">
        <v>120</v>
      </c>
      <c r="I3468" s="6">
        <f t="shared" si="216"/>
        <v>-3.5</v>
      </c>
      <c r="J3468" s="5" t="str">
        <f>IF(H3468="否","不适用",IF(AND(ISNUMBER(E3468),ISNUMBER(F3468)),IF(I3468&gt;规则与名单!$B$2,"是","否"),"未判定"))</f>
        <v>不适用</v>
      </c>
      <c r="K3468" s="5" t="str">
        <f t="shared" si="217"/>
        <v>非测试日纯氢</v>
      </c>
      <c r="L3468" s="6">
        <f t="shared" si="218"/>
        <v>190.9</v>
      </c>
      <c r="M3468" s="5">
        <f t="shared" si="219"/>
        <v>0</v>
      </c>
      <c r="N3468" s="5" t="s">
        <v>13746</v>
      </c>
      <c r="O3468" s="5" t="s">
        <v>13747</v>
      </c>
      <c r="P3468" s="5" t="s">
        <v>13748</v>
      </c>
    </row>
    <row r="3469" ht="19" customHeight="1" spans="1:16">
      <c r="A3469" s="5">
        <v>138</v>
      </c>
      <c r="B3469" s="5" t="s">
        <v>412</v>
      </c>
      <c r="C3469" s="5" t="s">
        <v>52</v>
      </c>
      <c r="D3469" s="8" t="s">
        <v>151</v>
      </c>
      <c r="E3469" s="6">
        <v>86.2</v>
      </c>
      <c r="F3469" s="6">
        <v>88.6</v>
      </c>
      <c r="G3469" s="6">
        <v>86</v>
      </c>
      <c r="H3469" s="5" t="s">
        <v>120</v>
      </c>
      <c r="I3469" s="6">
        <f t="shared" si="216"/>
        <v>-2.39999999999999</v>
      </c>
      <c r="J3469" s="5" t="str">
        <f>IF(H3469="否","不适用",IF(AND(ISNUMBER(E3469),ISNUMBER(F3469)),IF(I3469&gt;规则与名单!$B$2,"是","否"),"未判定"))</f>
        <v>不适用</v>
      </c>
      <c r="K3469" s="5" t="str">
        <f t="shared" si="217"/>
        <v>非测试日纯氢</v>
      </c>
      <c r="L3469" s="6">
        <f t="shared" si="218"/>
        <v>86</v>
      </c>
      <c r="M3469" s="5">
        <f t="shared" si="219"/>
        <v>0</v>
      </c>
      <c r="N3469" s="5" t="s">
        <v>13749</v>
      </c>
      <c r="O3469" s="5" t="s">
        <v>13750</v>
      </c>
      <c r="P3469" s="5" t="s">
        <v>13751</v>
      </c>
    </row>
    <row r="3470" ht="19" customHeight="1" spans="1:16">
      <c r="A3470" s="5">
        <v>138</v>
      </c>
      <c r="B3470" s="5" t="s">
        <v>412</v>
      </c>
      <c r="C3470" s="5" t="s">
        <v>52</v>
      </c>
      <c r="D3470" s="8" t="s">
        <v>3358</v>
      </c>
      <c r="E3470" s="6"/>
      <c r="F3470" s="6">
        <v>0</v>
      </c>
      <c r="G3470" s="6"/>
      <c r="H3470" s="5" t="s">
        <v>120</v>
      </c>
      <c r="I3470" s="6" t="str">
        <f t="shared" si="216"/>
        <v/>
      </c>
      <c r="J3470" s="5" t="str">
        <f>IF(H3470="否","不适用",IF(AND(ISNUMBER(E3470),ISNUMBER(F3470)),IF(I3470&gt;规则与名单!$B$2,"是","否"),"未判定"))</f>
        <v>不适用</v>
      </c>
      <c r="K3470" s="5" t="str">
        <f t="shared" si="217"/>
        <v>缺失</v>
      </c>
      <c r="L3470" s="6" t="str">
        <f t="shared" si="218"/>
        <v/>
      </c>
      <c r="M3470" s="5">
        <f t="shared" si="219"/>
        <v>1</v>
      </c>
      <c r="N3470" s="5" t="s">
        <v>13752</v>
      </c>
      <c r="O3470" s="5" t="s">
        <v>13753</v>
      </c>
      <c r="P3470" s="5" t="s">
        <v>13754</v>
      </c>
    </row>
    <row r="3471" ht="19" customHeight="1" spans="1:16">
      <c r="A3471" s="5">
        <v>138</v>
      </c>
      <c r="B3471" s="5" t="s">
        <v>412</v>
      </c>
      <c r="C3471" s="5" t="s">
        <v>52</v>
      </c>
      <c r="D3471" s="8" t="s">
        <v>272</v>
      </c>
      <c r="E3471" s="6">
        <v>77.2</v>
      </c>
      <c r="F3471" s="6">
        <v>79.4</v>
      </c>
      <c r="G3471" s="6">
        <v>77.2</v>
      </c>
      <c r="H3471" s="5" t="s">
        <v>120</v>
      </c>
      <c r="I3471" s="6">
        <f t="shared" si="216"/>
        <v>-2.2</v>
      </c>
      <c r="J3471" s="5" t="str">
        <f>IF(H3471="否","不适用",IF(AND(ISNUMBER(E3471),ISNUMBER(F3471)),IF(I3471&gt;规则与名单!$B$2,"是","否"),"未判定"))</f>
        <v>不适用</v>
      </c>
      <c r="K3471" s="5" t="str">
        <f t="shared" si="217"/>
        <v>非测试日纯氢</v>
      </c>
      <c r="L3471" s="6">
        <f t="shared" si="218"/>
        <v>77.2</v>
      </c>
      <c r="M3471" s="5">
        <f t="shared" si="219"/>
        <v>0</v>
      </c>
      <c r="N3471" s="5" t="s">
        <v>13755</v>
      </c>
      <c r="O3471" s="5" t="s">
        <v>13756</v>
      </c>
      <c r="P3471" s="5" t="s">
        <v>13757</v>
      </c>
    </row>
    <row r="3472" ht="19" customHeight="1" spans="1:16">
      <c r="A3472" s="5">
        <v>138</v>
      </c>
      <c r="B3472" s="5" t="s">
        <v>412</v>
      </c>
      <c r="C3472" s="5" t="s">
        <v>52</v>
      </c>
      <c r="D3472" s="8" t="s">
        <v>506</v>
      </c>
      <c r="E3472" s="6">
        <v>31</v>
      </c>
      <c r="F3472" s="6">
        <v>76.4</v>
      </c>
      <c r="G3472" s="6">
        <v>71.4</v>
      </c>
      <c r="H3472" s="5" t="s">
        <v>120</v>
      </c>
      <c r="I3472" s="6">
        <f t="shared" si="216"/>
        <v>-45.4</v>
      </c>
      <c r="J3472" s="5" t="str">
        <f>IF(H3472="否","不适用",IF(AND(ISNUMBER(E3472),ISNUMBER(F3472)),IF(I3472&gt;规则与名单!$B$2,"是","否"),"未判定"))</f>
        <v>不适用</v>
      </c>
      <c r="K3472" s="5" t="str">
        <f t="shared" si="217"/>
        <v>非测试日纯氢</v>
      </c>
      <c r="L3472" s="6">
        <f t="shared" si="218"/>
        <v>71.4</v>
      </c>
      <c r="M3472" s="5">
        <f t="shared" si="219"/>
        <v>0</v>
      </c>
      <c r="N3472" s="5" t="s">
        <v>13758</v>
      </c>
      <c r="O3472" s="5" t="s">
        <v>13759</v>
      </c>
      <c r="P3472" s="5" t="s">
        <v>13760</v>
      </c>
    </row>
    <row r="3473" ht="19" customHeight="1" spans="1:16">
      <c r="A3473" s="5">
        <v>138</v>
      </c>
      <c r="B3473" s="5" t="s">
        <v>412</v>
      </c>
      <c r="C3473" s="5" t="s">
        <v>52</v>
      </c>
      <c r="D3473" s="8" t="s">
        <v>673</v>
      </c>
      <c r="E3473" s="6">
        <v>91.8</v>
      </c>
      <c r="F3473" s="6">
        <v>50.2</v>
      </c>
      <c r="G3473" s="6">
        <v>48.2</v>
      </c>
      <c r="H3473" s="5" t="s">
        <v>120</v>
      </c>
      <c r="I3473" s="6">
        <f t="shared" si="216"/>
        <v>41.6</v>
      </c>
      <c r="J3473" s="5" t="str">
        <f>IF(H3473="否","不适用",IF(AND(ISNUMBER(E3473),ISNUMBER(F3473)),IF(I3473&gt;规则与名单!$B$2,"是","否"),"未判定"))</f>
        <v>不适用</v>
      </c>
      <c r="K3473" s="5" t="str">
        <f t="shared" si="217"/>
        <v>非测试日纯氢</v>
      </c>
      <c r="L3473" s="6">
        <f t="shared" si="218"/>
        <v>48.2</v>
      </c>
      <c r="M3473" s="5">
        <f t="shared" si="219"/>
        <v>0</v>
      </c>
      <c r="N3473" s="5" t="s">
        <v>13761</v>
      </c>
      <c r="O3473" s="5" t="s">
        <v>13762</v>
      </c>
      <c r="P3473" s="5" t="s">
        <v>13763</v>
      </c>
    </row>
    <row r="3474" ht="19" customHeight="1" spans="1:16">
      <c r="A3474" s="5">
        <v>138</v>
      </c>
      <c r="B3474" s="5" t="s">
        <v>412</v>
      </c>
      <c r="C3474" s="5" t="s">
        <v>52</v>
      </c>
      <c r="D3474" s="8" t="s">
        <v>183</v>
      </c>
      <c r="E3474" s="6">
        <v>207.9</v>
      </c>
      <c r="F3474" s="6">
        <v>211.7</v>
      </c>
      <c r="G3474" s="6">
        <v>198.2</v>
      </c>
      <c r="H3474" s="5" t="s">
        <v>120</v>
      </c>
      <c r="I3474" s="6">
        <f t="shared" si="216"/>
        <v>-3.79999999999998</v>
      </c>
      <c r="J3474" s="5" t="str">
        <f>IF(H3474="否","不适用",IF(AND(ISNUMBER(E3474),ISNUMBER(F3474)),IF(I3474&gt;规则与名单!$B$2,"是","否"),"未判定"))</f>
        <v>不适用</v>
      </c>
      <c r="K3474" s="5" t="str">
        <f t="shared" si="217"/>
        <v>非测试日纯氢</v>
      </c>
      <c r="L3474" s="6">
        <f t="shared" si="218"/>
        <v>198.2</v>
      </c>
      <c r="M3474" s="5">
        <f t="shared" si="219"/>
        <v>0</v>
      </c>
      <c r="N3474" s="5" t="s">
        <v>13764</v>
      </c>
      <c r="O3474" s="5" t="s">
        <v>13765</v>
      </c>
      <c r="P3474" s="5" t="s">
        <v>13766</v>
      </c>
    </row>
    <row r="3475" ht="19" customHeight="1" spans="1:16">
      <c r="A3475" s="5">
        <v>138</v>
      </c>
      <c r="B3475" s="5" t="s">
        <v>412</v>
      </c>
      <c r="C3475" s="5" t="s">
        <v>52</v>
      </c>
      <c r="D3475" s="8" t="s">
        <v>431</v>
      </c>
      <c r="E3475" s="6">
        <v>72.2</v>
      </c>
      <c r="F3475" s="6">
        <v>72.8</v>
      </c>
      <c r="G3475" s="6">
        <v>71.5</v>
      </c>
      <c r="H3475" s="5" t="s">
        <v>120</v>
      </c>
      <c r="I3475" s="6">
        <f t="shared" si="216"/>
        <v>-0.599999999999994</v>
      </c>
      <c r="J3475" s="5" t="str">
        <f>IF(H3475="否","不适用",IF(AND(ISNUMBER(E3475),ISNUMBER(F3475)),IF(I3475&gt;规则与名单!$B$2,"是","否"),"未判定"))</f>
        <v>不适用</v>
      </c>
      <c r="K3475" s="5" t="str">
        <f t="shared" si="217"/>
        <v>非测试日纯氢</v>
      </c>
      <c r="L3475" s="6">
        <f t="shared" si="218"/>
        <v>71.5</v>
      </c>
      <c r="M3475" s="5">
        <f t="shared" si="219"/>
        <v>0</v>
      </c>
      <c r="N3475" s="5" t="s">
        <v>13767</v>
      </c>
      <c r="O3475" s="5" t="s">
        <v>13768</v>
      </c>
      <c r="P3475" s="5" t="s">
        <v>13769</v>
      </c>
    </row>
    <row r="3476" ht="19" customHeight="1" spans="1:16">
      <c r="A3476" s="5">
        <v>138</v>
      </c>
      <c r="B3476" s="5" t="s">
        <v>412</v>
      </c>
      <c r="C3476" s="5" t="s">
        <v>52</v>
      </c>
      <c r="D3476" s="8" t="s">
        <v>3377</v>
      </c>
      <c r="E3476" s="6"/>
      <c r="F3476" s="6">
        <v>0.02</v>
      </c>
      <c r="G3476" s="6"/>
      <c r="H3476" s="5" t="s">
        <v>120</v>
      </c>
      <c r="I3476" s="6" t="str">
        <f t="shared" si="216"/>
        <v/>
      </c>
      <c r="J3476" s="5" t="str">
        <f>IF(H3476="否","不适用",IF(AND(ISNUMBER(E3476),ISNUMBER(F3476)),IF(I3476&gt;规则与名单!$B$2,"是","否"),"未判定"))</f>
        <v>不适用</v>
      </c>
      <c r="K3476" s="5" t="str">
        <f t="shared" si="217"/>
        <v>缺失</v>
      </c>
      <c r="L3476" s="6" t="str">
        <f t="shared" si="218"/>
        <v/>
      </c>
      <c r="M3476" s="5">
        <f t="shared" si="219"/>
        <v>1</v>
      </c>
      <c r="N3476" s="5" t="s">
        <v>13770</v>
      </c>
      <c r="O3476" s="5" t="s">
        <v>13771</v>
      </c>
      <c r="P3476" s="5" t="s">
        <v>13772</v>
      </c>
    </row>
    <row r="3477" ht="19" customHeight="1" spans="1:16">
      <c r="A3477" s="5">
        <v>138</v>
      </c>
      <c r="B3477" s="5" t="s">
        <v>412</v>
      </c>
      <c r="C3477" s="5" t="s">
        <v>52</v>
      </c>
      <c r="D3477" s="8" t="s">
        <v>407</v>
      </c>
      <c r="E3477" s="6">
        <v>88.4</v>
      </c>
      <c r="F3477" s="6">
        <v>88.9</v>
      </c>
      <c r="G3477" s="6">
        <v>62.7</v>
      </c>
      <c r="H3477" s="5" t="s">
        <v>120</v>
      </c>
      <c r="I3477" s="6">
        <f t="shared" si="216"/>
        <v>-0.5</v>
      </c>
      <c r="J3477" s="5" t="str">
        <f>IF(H3477="否","不适用",IF(AND(ISNUMBER(E3477),ISNUMBER(F3477)),IF(I3477&gt;规则与名单!$B$2,"是","否"),"未判定"))</f>
        <v>不适用</v>
      </c>
      <c r="K3477" s="5" t="str">
        <f t="shared" si="217"/>
        <v>非测试日纯氢</v>
      </c>
      <c r="L3477" s="6">
        <f t="shared" si="218"/>
        <v>62.7</v>
      </c>
      <c r="M3477" s="5">
        <f t="shared" si="219"/>
        <v>0</v>
      </c>
      <c r="N3477" s="5" t="s">
        <v>13773</v>
      </c>
      <c r="O3477" s="5" t="s">
        <v>13774</v>
      </c>
      <c r="P3477" s="5" t="s">
        <v>13775</v>
      </c>
    </row>
    <row r="3478" ht="19" customHeight="1" spans="1:16">
      <c r="A3478" s="5">
        <v>138</v>
      </c>
      <c r="B3478" s="5" t="s">
        <v>412</v>
      </c>
      <c r="C3478" s="5" t="s">
        <v>52</v>
      </c>
      <c r="D3478" s="8" t="s">
        <v>411</v>
      </c>
      <c r="E3478" s="6">
        <v>156.4</v>
      </c>
      <c r="F3478" s="6">
        <v>159.1</v>
      </c>
      <c r="G3478" s="6">
        <v>139.1</v>
      </c>
      <c r="H3478" s="5" t="s">
        <v>120</v>
      </c>
      <c r="I3478" s="6">
        <f t="shared" si="216"/>
        <v>-2.69999999999999</v>
      </c>
      <c r="J3478" s="5" t="str">
        <f>IF(H3478="否","不适用",IF(AND(ISNUMBER(E3478),ISNUMBER(F3478)),IF(I3478&gt;规则与名单!$B$2,"是","否"),"未判定"))</f>
        <v>不适用</v>
      </c>
      <c r="K3478" s="5" t="str">
        <f t="shared" si="217"/>
        <v>非测试日纯氢</v>
      </c>
      <c r="L3478" s="6">
        <f t="shared" si="218"/>
        <v>139.1</v>
      </c>
      <c r="M3478" s="5">
        <f t="shared" si="219"/>
        <v>0</v>
      </c>
      <c r="N3478" s="5" t="s">
        <v>13776</v>
      </c>
      <c r="O3478" s="5" t="s">
        <v>13777</v>
      </c>
      <c r="P3478" s="5" t="s">
        <v>13778</v>
      </c>
    </row>
    <row r="3479" ht="19" customHeight="1" spans="1:16">
      <c r="A3479" s="5">
        <v>138</v>
      </c>
      <c r="B3479" s="5" t="s">
        <v>412</v>
      </c>
      <c r="C3479" s="5" t="s">
        <v>52</v>
      </c>
      <c r="D3479" s="8" t="s">
        <v>251</v>
      </c>
      <c r="E3479" s="6">
        <v>92.5</v>
      </c>
      <c r="F3479" s="6">
        <v>93.3</v>
      </c>
      <c r="G3479" s="6">
        <v>91.5</v>
      </c>
      <c r="H3479" s="5" t="s">
        <v>120</v>
      </c>
      <c r="I3479" s="6">
        <f t="shared" si="216"/>
        <v>-0.799999999999997</v>
      </c>
      <c r="J3479" s="5" t="str">
        <f>IF(H3479="否","不适用",IF(AND(ISNUMBER(E3479),ISNUMBER(F3479)),IF(I3479&gt;规则与名单!$B$2,"是","否"),"未判定"))</f>
        <v>不适用</v>
      </c>
      <c r="K3479" s="5" t="str">
        <f t="shared" si="217"/>
        <v>非测试日纯氢</v>
      </c>
      <c r="L3479" s="6">
        <f t="shared" si="218"/>
        <v>91.5</v>
      </c>
      <c r="M3479" s="5">
        <f t="shared" si="219"/>
        <v>0</v>
      </c>
      <c r="N3479" s="5" t="s">
        <v>13779</v>
      </c>
      <c r="O3479" s="5" t="s">
        <v>13780</v>
      </c>
      <c r="P3479" s="5" t="s">
        <v>13781</v>
      </c>
    </row>
    <row r="3480" ht="19" customHeight="1" spans="1:16">
      <c r="A3480" s="5">
        <v>138</v>
      </c>
      <c r="B3480" s="5" t="s">
        <v>412</v>
      </c>
      <c r="C3480" s="5" t="s">
        <v>52</v>
      </c>
      <c r="D3480" s="8" t="s">
        <v>472</v>
      </c>
      <c r="E3480" s="6">
        <v>149.8</v>
      </c>
      <c r="F3480" s="6">
        <v>151.7</v>
      </c>
      <c r="G3480" s="6">
        <v>148.6</v>
      </c>
      <c r="H3480" s="5" t="s">
        <v>120</v>
      </c>
      <c r="I3480" s="6">
        <f t="shared" si="216"/>
        <v>-1.89999999999998</v>
      </c>
      <c r="J3480" s="5" t="str">
        <f>IF(H3480="否","不适用",IF(AND(ISNUMBER(E3480),ISNUMBER(F3480)),IF(I3480&gt;规则与名单!$B$2,"是","否"),"未判定"))</f>
        <v>不适用</v>
      </c>
      <c r="K3480" s="5" t="str">
        <f t="shared" si="217"/>
        <v>非测试日纯氢</v>
      </c>
      <c r="L3480" s="6">
        <f t="shared" si="218"/>
        <v>148.6</v>
      </c>
      <c r="M3480" s="5">
        <f t="shared" si="219"/>
        <v>0</v>
      </c>
      <c r="N3480" s="5" t="s">
        <v>13782</v>
      </c>
      <c r="O3480" s="5" t="s">
        <v>13783</v>
      </c>
      <c r="P3480" s="5" t="s">
        <v>13784</v>
      </c>
    </row>
    <row r="3481" ht="19" customHeight="1" spans="1:16">
      <c r="A3481" s="5">
        <v>138</v>
      </c>
      <c r="B3481" s="5" t="s">
        <v>412</v>
      </c>
      <c r="C3481" s="5" t="s">
        <v>52</v>
      </c>
      <c r="D3481" s="8" t="s">
        <v>466</v>
      </c>
      <c r="E3481" s="6">
        <v>76.3</v>
      </c>
      <c r="F3481" s="6">
        <v>77.6</v>
      </c>
      <c r="G3481" s="6">
        <v>70.7</v>
      </c>
      <c r="H3481" s="5" t="s">
        <v>120</v>
      </c>
      <c r="I3481" s="6">
        <f t="shared" si="216"/>
        <v>-1.3</v>
      </c>
      <c r="J3481" s="5" t="str">
        <f>IF(H3481="否","不适用",IF(AND(ISNUMBER(E3481),ISNUMBER(F3481)),IF(I3481&gt;规则与名单!$B$2,"是","否"),"未判定"))</f>
        <v>不适用</v>
      </c>
      <c r="K3481" s="5" t="str">
        <f t="shared" si="217"/>
        <v>非测试日纯氢</v>
      </c>
      <c r="L3481" s="6">
        <f t="shared" si="218"/>
        <v>70.7</v>
      </c>
      <c r="M3481" s="5">
        <f t="shared" si="219"/>
        <v>0</v>
      </c>
      <c r="N3481" s="5" t="s">
        <v>13785</v>
      </c>
      <c r="O3481" s="5" t="s">
        <v>13786</v>
      </c>
      <c r="P3481" s="5" t="s">
        <v>13787</v>
      </c>
    </row>
    <row r="3482" ht="19" customHeight="1" spans="1:16">
      <c r="A3482" s="5">
        <v>138</v>
      </c>
      <c r="B3482" s="5" t="s">
        <v>412</v>
      </c>
      <c r="C3482" s="5" t="s">
        <v>52</v>
      </c>
      <c r="D3482" s="8" t="s">
        <v>333</v>
      </c>
      <c r="E3482" s="6">
        <v>27.3</v>
      </c>
      <c r="F3482" s="6">
        <v>27.3</v>
      </c>
      <c r="G3482" s="6">
        <v>27.3</v>
      </c>
      <c r="H3482" s="5" t="s">
        <v>120</v>
      </c>
      <c r="I3482" s="6">
        <f t="shared" si="216"/>
        <v>0</v>
      </c>
      <c r="J3482" s="5" t="str">
        <f>IF(H3482="否","不适用",IF(AND(ISNUMBER(E3482),ISNUMBER(F3482)),IF(I3482&gt;规则与名单!$B$2,"是","否"),"未判定"))</f>
        <v>不适用</v>
      </c>
      <c r="K3482" s="5" t="str">
        <f t="shared" si="217"/>
        <v>非测试日纯氢</v>
      </c>
      <c r="L3482" s="6">
        <f t="shared" si="218"/>
        <v>27.3</v>
      </c>
      <c r="M3482" s="5">
        <f t="shared" si="219"/>
        <v>0</v>
      </c>
      <c r="N3482" s="5" t="s">
        <v>13788</v>
      </c>
      <c r="O3482" s="5" t="s">
        <v>13789</v>
      </c>
      <c r="P3482" s="5" t="s">
        <v>13790</v>
      </c>
    </row>
    <row r="3483" ht="19" customHeight="1" spans="1:16">
      <c r="A3483" s="5">
        <v>138</v>
      </c>
      <c r="B3483" s="5" t="s">
        <v>412</v>
      </c>
      <c r="C3483" s="5" t="s">
        <v>52</v>
      </c>
      <c r="D3483" s="8" t="s">
        <v>175</v>
      </c>
      <c r="E3483" s="6">
        <v>108.6</v>
      </c>
      <c r="F3483" s="6">
        <v>110.7</v>
      </c>
      <c r="G3483" s="6">
        <v>108.6</v>
      </c>
      <c r="H3483" s="5" t="s">
        <v>120</v>
      </c>
      <c r="I3483" s="6">
        <f t="shared" si="216"/>
        <v>-2.10000000000001</v>
      </c>
      <c r="J3483" s="5" t="str">
        <f>IF(H3483="否","不适用",IF(AND(ISNUMBER(E3483),ISNUMBER(F3483)),IF(I3483&gt;规则与名单!$B$2,"是","否"),"未判定"))</f>
        <v>不适用</v>
      </c>
      <c r="K3483" s="5" t="str">
        <f t="shared" si="217"/>
        <v>非测试日纯氢</v>
      </c>
      <c r="L3483" s="6">
        <f t="shared" si="218"/>
        <v>108.6</v>
      </c>
      <c r="M3483" s="5">
        <f t="shared" si="219"/>
        <v>0</v>
      </c>
      <c r="N3483" s="5" t="s">
        <v>13791</v>
      </c>
      <c r="O3483" s="5" t="s">
        <v>13792</v>
      </c>
      <c r="P3483" s="5" t="s">
        <v>13793</v>
      </c>
    </row>
    <row r="3484" ht="19" customHeight="1" spans="1:16">
      <c r="A3484" s="5">
        <v>138</v>
      </c>
      <c r="B3484" s="5" t="s">
        <v>412</v>
      </c>
      <c r="C3484" s="5" t="s">
        <v>52</v>
      </c>
      <c r="D3484" s="8" t="s">
        <v>3402</v>
      </c>
      <c r="E3484" s="6">
        <v>215.7</v>
      </c>
      <c r="F3484" s="6">
        <v>217.5</v>
      </c>
      <c r="G3484" s="6">
        <v>207.9</v>
      </c>
      <c r="H3484" s="5" t="s">
        <v>120</v>
      </c>
      <c r="I3484" s="6">
        <f t="shared" si="216"/>
        <v>-1.80000000000001</v>
      </c>
      <c r="J3484" s="5" t="str">
        <f>IF(H3484="否","不适用",IF(AND(ISNUMBER(E3484),ISNUMBER(F3484)),IF(I3484&gt;规则与名单!$B$2,"是","否"),"未判定"))</f>
        <v>不适用</v>
      </c>
      <c r="K3484" s="5" t="str">
        <f t="shared" si="217"/>
        <v>非测试日纯氢</v>
      </c>
      <c r="L3484" s="6">
        <f t="shared" si="218"/>
        <v>207.9</v>
      </c>
      <c r="M3484" s="5">
        <f t="shared" si="219"/>
        <v>0</v>
      </c>
      <c r="N3484" s="5" t="s">
        <v>13794</v>
      </c>
      <c r="O3484" s="5" t="s">
        <v>13795</v>
      </c>
      <c r="P3484" s="5" t="s">
        <v>13796</v>
      </c>
    </row>
    <row r="3485" ht="19" customHeight="1" spans="1:16">
      <c r="A3485" s="5">
        <v>138</v>
      </c>
      <c r="B3485" s="5" t="s">
        <v>412</v>
      </c>
      <c r="C3485" s="5" t="s">
        <v>52</v>
      </c>
      <c r="D3485" s="8" t="s">
        <v>487</v>
      </c>
      <c r="E3485" s="6">
        <v>93.1</v>
      </c>
      <c r="F3485" s="6">
        <v>94.9</v>
      </c>
      <c r="G3485" s="6">
        <v>91.4</v>
      </c>
      <c r="H3485" s="5" t="s">
        <v>120</v>
      </c>
      <c r="I3485" s="6">
        <f t="shared" si="216"/>
        <v>-1.80000000000001</v>
      </c>
      <c r="J3485" s="5" t="str">
        <f>IF(H3485="否","不适用",IF(AND(ISNUMBER(E3485),ISNUMBER(F3485)),IF(I3485&gt;规则与名单!$B$2,"是","否"),"未判定"))</f>
        <v>不适用</v>
      </c>
      <c r="K3485" s="5" t="str">
        <f t="shared" si="217"/>
        <v>非测试日纯氢</v>
      </c>
      <c r="L3485" s="6">
        <f t="shared" si="218"/>
        <v>91.4</v>
      </c>
      <c r="M3485" s="5">
        <f t="shared" si="219"/>
        <v>0</v>
      </c>
      <c r="N3485" s="5" t="s">
        <v>13797</v>
      </c>
      <c r="O3485" s="5" t="s">
        <v>13798</v>
      </c>
      <c r="P3485" s="5" t="s">
        <v>13799</v>
      </c>
    </row>
    <row r="3486" ht="19" customHeight="1" spans="1:16">
      <c r="A3486" s="5">
        <v>138</v>
      </c>
      <c r="B3486" s="5" t="s">
        <v>412</v>
      </c>
      <c r="C3486" s="5" t="s">
        <v>52</v>
      </c>
      <c r="D3486" s="8" t="s">
        <v>121</v>
      </c>
      <c r="E3486" s="6">
        <v>206.4</v>
      </c>
      <c r="F3486" s="6">
        <v>208.8</v>
      </c>
      <c r="G3486" s="6">
        <v>189.5</v>
      </c>
      <c r="H3486" s="5" t="s">
        <v>120</v>
      </c>
      <c r="I3486" s="6">
        <f t="shared" si="216"/>
        <v>-2.40000000000001</v>
      </c>
      <c r="J3486" s="5" t="str">
        <f>IF(H3486="否","不适用",IF(AND(ISNUMBER(E3486),ISNUMBER(F3486)),IF(I3486&gt;规则与名单!$B$2,"是","否"),"未判定"))</f>
        <v>不适用</v>
      </c>
      <c r="K3486" s="5" t="str">
        <f t="shared" si="217"/>
        <v>非测试日纯氢</v>
      </c>
      <c r="L3486" s="6">
        <f t="shared" si="218"/>
        <v>189.5</v>
      </c>
      <c r="M3486" s="5">
        <f t="shared" si="219"/>
        <v>0</v>
      </c>
      <c r="N3486" s="5" t="s">
        <v>13800</v>
      </c>
      <c r="O3486" s="5" t="s">
        <v>13801</v>
      </c>
      <c r="P3486" s="5" t="s">
        <v>13802</v>
      </c>
    </row>
    <row r="3487" ht="19" customHeight="1" spans="1:16">
      <c r="A3487" s="5">
        <v>138</v>
      </c>
      <c r="B3487" s="5" t="s">
        <v>412</v>
      </c>
      <c r="C3487" s="5" t="s">
        <v>52</v>
      </c>
      <c r="D3487" s="8" t="s">
        <v>170</v>
      </c>
      <c r="E3487" s="6">
        <v>65.5</v>
      </c>
      <c r="F3487" s="6">
        <v>108.6</v>
      </c>
      <c r="G3487" s="6">
        <v>104</v>
      </c>
      <c r="H3487" s="5" t="s">
        <v>120</v>
      </c>
      <c r="I3487" s="6">
        <f t="shared" si="216"/>
        <v>-43.1</v>
      </c>
      <c r="J3487" s="5" t="str">
        <f>IF(H3487="否","不适用",IF(AND(ISNUMBER(E3487),ISNUMBER(F3487)),IF(I3487&gt;规则与名单!$B$2,"是","否"),"未判定"))</f>
        <v>不适用</v>
      </c>
      <c r="K3487" s="5" t="str">
        <f t="shared" si="217"/>
        <v>非测试日纯氢</v>
      </c>
      <c r="L3487" s="6">
        <f t="shared" si="218"/>
        <v>104</v>
      </c>
      <c r="M3487" s="5">
        <f t="shared" si="219"/>
        <v>0</v>
      </c>
      <c r="N3487" s="5" t="s">
        <v>13803</v>
      </c>
      <c r="O3487" s="5" t="s">
        <v>13804</v>
      </c>
      <c r="P3487" s="5" t="s">
        <v>13805</v>
      </c>
    </row>
    <row r="3488" ht="19" customHeight="1" spans="1:16">
      <c r="A3488" s="5">
        <v>138</v>
      </c>
      <c r="B3488" s="5" t="s">
        <v>412</v>
      </c>
      <c r="C3488" s="5" t="s">
        <v>52</v>
      </c>
      <c r="D3488" s="8" t="s">
        <v>644</v>
      </c>
      <c r="E3488" s="6">
        <v>213.5</v>
      </c>
      <c r="F3488" s="6">
        <v>175.8</v>
      </c>
      <c r="G3488" s="6">
        <v>168.5</v>
      </c>
      <c r="H3488" s="5" t="s">
        <v>120</v>
      </c>
      <c r="I3488" s="6">
        <f t="shared" si="216"/>
        <v>37.7</v>
      </c>
      <c r="J3488" s="5" t="str">
        <f>IF(H3488="否","不适用",IF(AND(ISNUMBER(E3488),ISNUMBER(F3488)),IF(I3488&gt;规则与名单!$B$2,"是","否"),"未判定"))</f>
        <v>不适用</v>
      </c>
      <c r="K3488" s="5" t="str">
        <f t="shared" si="217"/>
        <v>非测试日纯氢</v>
      </c>
      <c r="L3488" s="6">
        <f t="shared" si="218"/>
        <v>168.5</v>
      </c>
      <c r="M3488" s="5">
        <f t="shared" si="219"/>
        <v>0</v>
      </c>
      <c r="N3488" s="5" t="s">
        <v>13806</v>
      </c>
      <c r="O3488" s="5" t="s">
        <v>13807</v>
      </c>
      <c r="P3488" s="5" t="s">
        <v>13808</v>
      </c>
    </row>
    <row r="3489" ht="19" customHeight="1" spans="1:16">
      <c r="A3489" s="5">
        <v>138</v>
      </c>
      <c r="B3489" s="5" t="s">
        <v>412</v>
      </c>
      <c r="C3489" s="5" t="s">
        <v>52</v>
      </c>
      <c r="D3489" s="8" t="s">
        <v>3418</v>
      </c>
      <c r="E3489" s="6">
        <v>25.6</v>
      </c>
      <c r="F3489" s="6">
        <v>26.3</v>
      </c>
      <c r="G3489" s="6">
        <v>25.6</v>
      </c>
      <c r="H3489" s="5" t="s">
        <v>120</v>
      </c>
      <c r="I3489" s="6">
        <f t="shared" si="216"/>
        <v>-0.699999999999999</v>
      </c>
      <c r="J3489" s="5" t="str">
        <f>IF(H3489="否","不适用",IF(AND(ISNUMBER(E3489),ISNUMBER(F3489)),IF(I3489&gt;规则与名单!$B$2,"是","否"),"未判定"))</f>
        <v>不适用</v>
      </c>
      <c r="K3489" s="5" t="str">
        <f t="shared" si="217"/>
        <v>非测试日纯氢</v>
      </c>
      <c r="L3489" s="6">
        <f t="shared" si="218"/>
        <v>25.6</v>
      </c>
      <c r="M3489" s="5">
        <f t="shared" si="219"/>
        <v>0</v>
      </c>
      <c r="N3489" s="5" t="s">
        <v>13809</v>
      </c>
      <c r="O3489" s="5" t="s">
        <v>13810</v>
      </c>
      <c r="P3489" s="5" t="s">
        <v>13811</v>
      </c>
    </row>
    <row r="3490" ht="19" customHeight="1" spans="1:16">
      <c r="A3490" s="5">
        <v>138</v>
      </c>
      <c r="B3490" s="5" t="s">
        <v>412</v>
      </c>
      <c r="C3490" s="5" t="s">
        <v>52</v>
      </c>
      <c r="D3490" s="8" t="s">
        <v>3422</v>
      </c>
      <c r="E3490" s="6">
        <v>0</v>
      </c>
      <c r="F3490" s="6">
        <v>0</v>
      </c>
      <c r="G3490" s="6"/>
      <c r="H3490" s="5" t="s">
        <v>120</v>
      </c>
      <c r="I3490" s="6">
        <f t="shared" si="216"/>
        <v>0</v>
      </c>
      <c r="J3490" s="5" t="str">
        <f>IF(H3490="否","不适用",IF(AND(ISNUMBER(E3490),ISNUMBER(F3490)),IF(I3490&gt;规则与名单!$B$2,"是","否"),"未判定"))</f>
        <v>不适用</v>
      </c>
      <c r="K3490" s="5" t="str">
        <f t="shared" si="217"/>
        <v>非测试日仪表</v>
      </c>
      <c r="L3490" s="6">
        <f t="shared" si="218"/>
        <v>0</v>
      </c>
      <c r="M3490" s="5">
        <f t="shared" si="219"/>
        <v>0</v>
      </c>
      <c r="N3490" s="5" t="s">
        <v>13812</v>
      </c>
      <c r="O3490" s="5" t="s">
        <v>13813</v>
      </c>
      <c r="P3490" s="5" t="s">
        <v>13814</v>
      </c>
    </row>
    <row r="3491" ht="19" customHeight="1" spans="1:16">
      <c r="A3491" s="5">
        <v>138</v>
      </c>
      <c r="B3491" s="5" t="s">
        <v>412</v>
      </c>
      <c r="C3491" s="5" t="s">
        <v>52</v>
      </c>
      <c r="D3491" s="8" t="s">
        <v>336</v>
      </c>
      <c r="E3491" s="6">
        <v>207.9</v>
      </c>
      <c r="F3491" s="6">
        <v>254.2</v>
      </c>
      <c r="G3491" s="6">
        <v>245.3</v>
      </c>
      <c r="H3491" s="5" t="s">
        <v>120</v>
      </c>
      <c r="I3491" s="6">
        <f t="shared" si="216"/>
        <v>-46.3</v>
      </c>
      <c r="J3491" s="5" t="str">
        <f>IF(H3491="否","不适用",IF(AND(ISNUMBER(E3491),ISNUMBER(F3491)),IF(I3491&gt;规则与名单!$B$2,"是","否"),"未判定"))</f>
        <v>不适用</v>
      </c>
      <c r="K3491" s="5" t="str">
        <f t="shared" si="217"/>
        <v>非测试日纯氢</v>
      </c>
      <c r="L3491" s="6">
        <f t="shared" si="218"/>
        <v>245.3</v>
      </c>
      <c r="M3491" s="5">
        <f t="shared" si="219"/>
        <v>0</v>
      </c>
      <c r="N3491" s="5" t="s">
        <v>13815</v>
      </c>
      <c r="O3491" s="5" t="s">
        <v>13816</v>
      </c>
      <c r="P3491" s="5" t="s">
        <v>13817</v>
      </c>
    </row>
    <row r="3492" ht="19" customHeight="1" spans="1:16">
      <c r="A3492" s="5">
        <v>138</v>
      </c>
      <c r="B3492" s="5" t="s">
        <v>412</v>
      </c>
      <c r="C3492" s="5" t="s">
        <v>52</v>
      </c>
      <c r="D3492" s="8" t="s">
        <v>653</v>
      </c>
      <c r="E3492" s="6">
        <v>205.7</v>
      </c>
      <c r="F3492" s="6">
        <v>167.9</v>
      </c>
      <c r="G3492" s="6">
        <v>135</v>
      </c>
      <c r="H3492" s="5" t="s">
        <v>120</v>
      </c>
      <c r="I3492" s="6">
        <f t="shared" si="216"/>
        <v>37.8</v>
      </c>
      <c r="J3492" s="5" t="str">
        <f>IF(H3492="否","不适用",IF(AND(ISNUMBER(E3492),ISNUMBER(F3492)),IF(I3492&gt;规则与名单!$B$2,"是","否"),"未判定"))</f>
        <v>不适用</v>
      </c>
      <c r="K3492" s="5" t="str">
        <f t="shared" si="217"/>
        <v>非测试日纯氢</v>
      </c>
      <c r="L3492" s="6">
        <f t="shared" si="218"/>
        <v>135</v>
      </c>
      <c r="M3492" s="5">
        <f t="shared" si="219"/>
        <v>0</v>
      </c>
      <c r="N3492" s="5" t="s">
        <v>13818</v>
      </c>
      <c r="O3492" s="5" t="s">
        <v>13819</v>
      </c>
      <c r="P3492" s="5" t="s">
        <v>13820</v>
      </c>
    </row>
    <row r="3493" ht="19" customHeight="1" spans="1:16">
      <c r="A3493" s="5">
        <v>138</v>
      </c>
      <c r="B3493" s="5" t="s">
        <v>412</v>
      </c>
      <c r="C3493" s="5" t="s">
        <v>52</v>
      </c>
      <c r="D3493" s="8" t="s">
        <v>140</v>
      </c>
      <c r="E3493" s="6">
        <v>66.7</v>
      </c>
      <c r="F3493" s="6">
        <v>68</v>
      </c>
      <c r="G3493" s="6">
        <v>66.1</v>
      </c>
      <c r="H3493" s="5" t="s">
        <v>120</v>
      </c>
      <c r="I3493" s="6">
        <f t="shared" si="216"/>
        <v>-1.3</v>
      </c>
      <c r="J3493" s="5" t="str">
        <f>IF(H3493="否","不适用",IF(AND(ISNUMBER(E3493),ISNUMBER(F3493)),IF(I3493&gt;规则与名单!$B$2,"是","否"),"未判定"))</f>
        <v>不适用</v>
      </c>
      <c r="K3493" s="5" t="str">
        <f t="shared" si="217"/>
        <v>非测试日纯氢</v>
      </c>
      <c r="L3493" s="6">
        <f t="shared" si="218"/>
        <v>66.1</v>
      </c>
      <c r="M3493" s="5">
        <f t="shared" si="219"/>
        <v>0</v>
      </c>
      <c r="N3493" s="5" t="s">
        <v>13821</v>
      </c>
      <c r="O3493" s="5" t="s">
        <v>13822</v>
      </c>
      <c r="P3493" s="5" t="s">
        <v>13823</v>
      </c>
    </row>
    <row r="3494" ht="19" customHeight="1" spans="1:16">
      <c r="A3494" s="5">
        <v>138</v>
      </c>
      <c r="B3494" s="5" t="s">
        <v>412</v>
      </c>
      <c r="C3494" s="5" t="s">
        <v>52</v>
      </c>
      <c r="D3494" s="8" t="s">
        <v>115</v>
      </c>
      <c r="E3494" s="6">
        <v>218.3</v>
      </c>
      <c r="F3494" s="6">
        <v>219</v>
      </c>
      <c r="G3494" s="6">
        <v>218.2</v>
      </c>
      <c r="H3494" s="5" t="s">
        <v>120</v>
      </c>
      <c r="I3494" s="6">
        <f t="shared" si="216"/>
        <v>-0.699999999999989</v>
      </c>
      <c r="J3494" s="5" t="str">
        <f>IF(H3494="否","不适用",IF(AND(ISNUMBER(E3494),ISNUMBER(F3494)),IF(I3494&gt;规则与名单!$B$2,"是","否"),"未判定"))</f>
        <v>不适用</v>
      </c>
      <c r="K3494" s="5" t="str">
        <f t="shared" si="217"/>
        <v>非测试日纯氢</v>
      </c>
      <c r="L3494" s="6">
        <f t="shared" si="218"/>
        <v>218.2</v>
      </c>
      <c r="M3494" s="5">
        <f t="shared" si="219"/>
        <v>0</v>
      </c>
      <c r="N3494" s="5" t="s">
        <v>13824</v>
      </c>
      <c r="O3494" s="5" t="s">
        <v>13825</v>
      </c>
      <c r="P3494" s="5" t="s">
        <v>13826</v>
      </c>
    </row>
    <row r="3495" ht="19" customHeight="1" spans="1:16">
      <c r="A3495" s="5">
        <v>139</v>
      </c>
      <c r="B3495" s="5" t="s">
        <v>416</v>
      </c>
      <c r="C3495" s="5" t="s">
        <v>52</v>
      </c>
      <c r="D3495" s="8" t="s">
        <v>114</v>
      </c>
      <c r="E3495" s="6"/>
      <c r="F3495" s="6">
        <v>0</v>
      </c>
      <c r="G3495" s="6"/>
      <c r="H3495" s="5" t="s">
        <v>120</v>
      </c>
      <c r="I3495" s="6" t="str">
        <f t="shared" si="216"/>
        <v/>
      </c>
      <c r="J3495" s="5" t="str">
        <f>IF(H3495="否","不适用",IF(AND(ISNUMBER(E3495),ISNUMBER(F3495)),IF(I3495&gt;规则与名单!$B$2,"是","否"),"未判定"))</f>
        <v>不适用</v>
      </c>
      <c r="K3495" s="5" t="str">
        <f t="shared" si="217"/>
        <v>缺失</v>
      </c>
      <c r="L3495" s="6" t="str">
        <f t="shared" si="218"/>
        <v/>
      </c>
      <c r="M3495" s="5">
        <f t="shared" si="219"/>
        <v>1</v>
      </c>
      <c r="N3495" s="5" t="s">
        <v>13827</v>
      </c>
      <c r="O3495" s="5" t="s">
        <v>13828</v>
      </c>
      <c r="P3495" s="5" t="s">
        <v>13829</v>
      </c>
    </row>
    <row r="3496" ht="19" customHeight="1" spans="1:16">
      <c r="A3496" s="5">
        <v>139</v>
      </c>
      <c r="B3496" s="5" t="s">
        <v>416</v>
      </c>
      <c r="C3496" s="5" t="s">
        <v>52</v>
      </c>
      <c r="D3496" s="8" t="s">
        <v>605</v>
      </c>
      <c r="E3496" s="6"/>
      <c r="F3496" s="6">
        <v>0</v>
      </c>
      <c r="G3496" s="6"/>
      <c r="H3496" s="5" t="s">
        <v>120</v>
      </c>
      <c r="I3496" s="6" t="str">
        <f t="shared" si="216"/>
        <v/>
      </c>
      <c r="J3496" s="5" t="str">
        <f>IF(H3496="否","不适用",IF(AND(ISNUMBER(E3496),ISNUMBER(F3496)),IF(I3496&gt;规则与名单!$B$2,"是","否"),"未判定"))</f>
        <v>不适用</v>
      </c>
      <c r="K3496" s="5" t="str">
        <f t="shared" si="217"/>
        <v>缺失</v>
      </c>
      <c r="L3496" s="6" t="str">
        <f t="shared" si="218"/>
        <v/>
      </c>
      <c r="M3496" s="5">
        <f t="shared" si="219"/>
        <v>1</v>
      </c>
      <c r="N3496" s="5" t="s">
        <v>13830</v>
      </c>
      <c r="O3496" s="5" t="s">
        <v>13831</v>
      </c>
      <c r="P3496" s="5" t="s">
        <v>13832</v>
      </c>
    </row>
    <row r="3497" ht="19" customHeight="1" spans="1:16">
      <c r="A3497" s="5">
        <v>139</v>
      </c>
      <c r="B3497" s="5" t="s">
        <v>416</v>
      </c>
      <c r="C3497" s="5" t="s">
        <v>52</v>
      </c>
      <c r="D3497" s="8" t="s">
        <v>186</v>
      </c>
      <c r="E3497" s="6">
        <v>89.1</v>
      </c>
      <c r="F3497" s="6">
        <v>90.7</v>
      </c>
      <c r="G3497" s="6">
        <v>84.7</v>
      </c>
      <c r="H3497" s="5" t="s">
        <v>120</v>
      </c>
      <c r="I3497" s="6">
        <f t="shared" si="216"/>
        <v>-1.60000000000001</v>
      </c>
      <c r="J3497" s="5" t="str">
        <f>IF(H3497="否","不适用",IF(AND(ISNUMBER(E3497),ISNUMBER(F3497)),IF(I3497&gt;规则与名单!$B$2,"是","否"),"未判定"))</f>
        <v>不适用</v>
      </c>
      <c r="K3497" s="5" t="str">
        <f t="shared" si="217"/>
        <v>非测试日纯氢</v>
      </c>
      <c r="L3497" s="6">
        <f t="shared" si="218"/>
        <v>84.7</v>
      </c>
      <c r="M3497" s="5">
        <f t="shared" si="219"/>
        <v>0</v>
      </c>
      <c r="N3497" s="5" t="s">
        <v>13833</v>
      </c>
      <c r="O3497" s="5" t="s">
        <v>13834</v>
      </c>
      <c r="P3497" s="5" t="s">
        <v>13835</v>
      </c>
    </row>
    <row r="3498" ht="19" customHeight="1" spans="1:16">
      <c r="A3498" s="5">
        <v>139</v>
      </c>
      <c r="B3498" s="5" t="s">
        <v>416</v>
      </c>
      <c r="C3498" s="5" t="s">
        <v>52</v>
      </c>
      <c r="D3498" s="8" t="s">
        <v>165</v>
      </c>
      <c r="E3498" s="6">
        <v>85.8</v>
      </c>
      <c r="F3498" s="6">
        <v>87.5</v>
      </c>
      <c r="G3498" s="6">
        <v>80.5</v>
      </c>
      <c r="H3498" s="5" t="s">
        <v>120</v>
      </c>
      <c r="I3498" s="6">
        <f t="shared" si="216"/>
        <v>-1.7</v>
      </c>
      <c r="J3498" s="5" t="str">
        <f>IF(H3498="否","不适用",IF(AND(ISNUMBER(E3498),ISNUMBER(F3498)),IF(I3498&gt;规则与名单!$B$2,"是","否"),"未判定"))</f>
        <v>不适用</v>
      </c>
      <c r="K3498" s="5" t="str">
        <f t="shared" si="217"/>
        <v>非测试日纯氢</v>
      </c>
      <c r="L3498" s="6">
        <f t="shared" si="218"/>
        <v>80.5</v>
      </c>
      <c r="M3498" s="5">
        <f t="shared" si="219"/>
        <v>0</v>
      </c>
      <c r="N3498" s="5" t="s">
        <v>13836</v>
      </c>
      <c r="O3498" s="5" t="s">
        <v>13837</v>
      </c>
      <c r="P3498" s="5" t="s">
        <v>13838</v>
      </c>
    </row>
    <row r="3499" ht="19" customHeight="1" spans="1:16">
      <c r="A3499" s="5">
        <v>139</v>
      </c>
      <c r="B3499" s="5" t="s">
        <v>416</v>
      </c>
      <c r="C3499" s="5" t="s">
        <v>52</v>
      </c>
      <c r="D3499" s="8" t="s">
        <v>151</v>
      </c>
      <c r="E3499" s="6">
        <v>73.8</v>
      </c>
      <c r="F3499" s="6">
        <v>74.6</v>
      </c>
      <c r="G3499" s="6">
        <v>73.8</v>
      </c>
      <c r="H3499" s="5" t="s">
        <v>120</v>
      </c>
      <c r="I3499" s="6">
        <f t="shared" si="216"/>
        <v>-0.799999999999997</v>
      </c>
      <c r="J3499" s="5" t="str">
        <f>IF(H3499="否","不适用",IF(AND(ISNUMBER(E3499),ISNUMBER(F3499)),IF(I3499&gt;规则与名单!$B$2,"是","否"),"未判定"))</f>
        <v>不适用</v>
      </c>
      <c r="K3499" s="5" t="str">
        <f t="shared" si="217"/>
        <v>非测试日纯氢</v>
      </c>
      <c r="L3499" s="6">
        <f t="shared" si="218"/>
        <v>73.8</v>
      </c>
      <c r="M3499" s="5">
        <f t="shared" si="219"/>
        <v>0</v>
      </c>
      <c r="N3499" s="5" t="s">
        <v>13839</v>
      </c>
      <c r="O3499" s="5" t="s">
        <v>13840</v>
      </c>
      <c r="P3499" s="5" t="s">
        <v>13841</v>
      </c>
    </row>
    <row r="3500" ht="19" customHeight="1" spans="1:16">
      <c r="A3500" s="5">
        <v>139</v>
      </c>
      <c r="B3500" s="5" t="s">
        <v>416</v>
      </c>
      <c r="C3500" s="5" t="s">
        <v>52</v>
      </c>
      <c r="D3500" s="8" t="s">
        <v>3358</v>
      </c>
      <c r="E3500" s="6"/>
      <c r="F3500" s="6">
        <v>0</v>
      </c>
      <c r="G3500" s="6"/>
      <c r="H3500" s="5" t="s">
        <v>120</v>
      </c>
      <c r="I3500" s="6" t="str">
        <f t="shared" si="216"/>
        <v/>
      </c>
      <c r="J3500" s="5" t="str">
        <f>IF(H3500="否","不适用",IF(AND(ISNUMBER(E3500),ISNUMBER(F3500)),IF(I3500&gt;规则与名单!$B$2,"是","否"),"未判定"))</f>
        <v>不适用</v>
      </c>
      <c r="K3500" s="5" t="str">
        <f t="shared" si="217"/>
        <v>缺失</v>
      </c>
      <c r="L3500" s="6" t="str">
        <f t="shared" si="218"/>
        <v/>
      </c>
      <c r="M3500" s="5">
        <f t="shared" si="219"/>
        <v>1</v>
      </c>
      <c r="N3500" s="5" t="s">
        <v>13842</v>
      </c>
      <c r="O3500" s="5" t="s">
        <v>13843</v>
      </c>
      <c r="P3500" s="5" t="s">
        <v>13844</v>
      </c>
    </row>
    <row r="3501" ht="19" customHeight="1" spans="1:16">
      <c r="A3501" s="5">
        <v>139</v>
      </c>
      <c r="B3501" s="5" t="s">
        <v>416</v>
      </c>
      <c r="C3501" s="5" t="s">
        <v>52</v>
      </c>
      <c r="D3501" s="8" t="s">
        <v>272</v>
      </c>
      <c r="E3501" s="6">
        <v>74.5</v>
      </c>
      <c r="F3501" s="6">
        <v>75.7</v>
      </c>
      <c r="G3501" s="6">
        <v>68.3</v>
      </c>
      <c r="H3501" s="5" t="s">
        <v>120</v>
      </c>
      <c r="I3501" s="6">
        <f t="shared" si="216"/>
        <v>-1.2</v>
      </c>
      <c r="J3501" s="5" t="str">
        <f>IF(H3501="否","不适用",IF(AND(ISNUMBER(E3501),ISNUMBER(F3501)),IF(I3501&gt;规则与名单!$B$2,"是","否"),"未判定"))</f>
        <v>不适用</v>
      </c>
      <c r="K3501" s="5" t="str">
        <f t="shared" si="217"/>
        <v>非测试日纯氢</v>
      </c>
      <c r="L3501" s="6">
        <f t="shared" si="218"/>
        <v>68.3</v>
      </c>
      <c r="M3501" s="5">
        <f t="shared" si="219"/>
        <v>0</v>
      </c>
      <c r="N3501" s="5" t="s">
        <v>13845</v>
      </c>
      <c r="O3501" s="5" t="s">
        <v>13846</v>
      </c>
      <c r="P3501" s="5" t="s">
        <v>13847</v>
      </c>
    </row>
    <row r="3502" ht="19" customHeight="1" spans="1:16">
      <c r="A3502" s="5">
        <v>139</v>
      </c>
      <c r="B3502" s="5" t="s">
        <v>416</v>
      </c>
      <c r="C3502" s="5" t="s">
        <v>52</v>
      </c>
      <c r="D3502" s="8" t="s">
        <v>506</v>
      </c>
      <c r="E3502" s="6">
        <v>73.6</v>
      </c>
      <c r="F3502" s="6">
        <v>74.7</v>
      </c>
      <c r="G3502" s="6">
        <v>60</v>
      </c>
      <c r="H3502" s="5" t="s">
        <v>120</v>
      </c>
      <c r="I3502" s="6">
        <f t="shared" si="216"/>
        <v>-1.10000000000001</v>
      </c>
      <c r="J3502" s="5" t="str">
        <f>IF(H3502="否","不适用",IF(AND(ISNUMBER(E3502),ISNUMBER(F3502)),IF(I3502&gt;规则与名单!$B$2,"是","否"),"未判定"))</f>
        <v>不适用</v>
      </c>
      <c r="K3502" s="5" t="str">
        <f t="shared" si="217"/>
        <v>非测试日纯氢</v>
      </c>
      <c r="L3502" s="6">
        <f t="shared" si="218"/>
        <v>60</v>
      </c>
      <c r="M3502" s="5">
        <f t="shared" si="219"/>
        <v>0</v>
      </c>
      <c r="N3502" s="5" t="s">
        <v>13848</v>
      </c>
      <c r="O3502" s="5" t="s">
        <v>13849</v>
      </c>
      <c r="P3502" s="5" t="s">
        <v>13850</v>
      </c>
    </row>
    <row r="3503" ht="19" customHeight="1" spans="1:16">
      <c r="A3503" s="5">
        <v>139</v>
      </c>
      <c r="B3503" s="5" t="s">
        <v>416</v>
      </c>
      <c r="C3503" s="5" t="s">
        <v>52</v>
      </c>
      <c r="D3503" s="8" t="s">
        <v>673</v>
      </c>
      <c r="E3503" s="6">
        <v>85.7</v>
      </c>
      <c r="F3503" s="6">
        <v>87.1</v>
      </c>
      <c r="G3503" s="6">
        <v>80.3</v>
      </c>
      <c r="H3503" s="5" t="s">
        <v>120</v>
      </c>
      <c r="I3503" s="6">
        <f t="shared" si="216"/>
        <v>-1.39999999999999</v>
      </c>
      <c r="J3503" s="5" t="str">
        <f>IF(H3503="否","不适用",IF(AND(ISNUMBER(E3503),ISNUMBER(F3503)),IF(I3503&gt;规则与名单!$B$2,"是","否"),"未判定"))</f>
        <v>不适用</v>
      </c>
      <c r="K3503" s="5" t="str">
        <f t="shared" si="217"/>
        <v>非测试日纯氢</v>
      </c>
      <c r="L3503" s="6">
        <f t="shared" si="218"/>
        <v>80.3</v>
      </c>
      <c r="M3503" s="5">
        <f t="shared" si="219"/>
        <v>0</v>
      </c>
      <c r="N3503" s="5" t="s">
        <v>13851</v>
      </c>
      <c r="O3503" s="5" t="s">
        <v>13852</v>
      </c>
      <c r="P3503" s="5" t="s">
        <v>13853</v>
      </c>
    </row>
    <row r="3504" ht="19" customHeight="1" spans="1:16">
      <c r="A3504" s="5">
        <v>139</v>
      </c>
      <c r="B3504" s="5" t="s">
        <v>416</v>
      </c>
      <c r="C3504" s="5" t="s">
        <v>52</v>
      </c>
      <c r="D3504" s="8" t="s">
        <v>183</v>
      </c>
      <c r="E3504" s="6">
        <v>73.6</v>
      </c>
      <c r="F3504" s="6">
        <v>74.5</v>
      </c>
      <c r="G3504" s="6">
        <v>65.9</v>
      </c>
      <c r="H3504" s="5" t="s">
        <v>120</v>
      </c>
      <c r="I3504" s="6">
        <f t="shared" si="216"/>
        <v>-0.900000000000006</v>
      </c>
      <c r="J3504" s="5" t="str">
        <f>IF(H3504="否","不适用",IF(AND(ISNUMBER(E3504),ISNUMBER(F3504)),IF(I3504&gt;规则与名单!$B$2,"是","否"),"未判定"))</f>
        <v>不适用</v>
      </c>
      <c r="K3504" s="5" t="str">
        <f t="shared" si="217"/>
        <v>非测试日纯氢</v>
      </c>
      <c r="L3504" s="6">
        <f t="shared" si="218"/>
        <v>65.9</v>
      </c>
      <c r="M3504" s="5">
        <f t="shared" si="219"/>
        <v>0</v>
      </c>
      <c r="N3504" s="5" t="s">
        <v>13854</v>
      </c>
      <c r="O3504" s="5" t="s">
        <v>13855</v>
      </c>
      <c r="P3504" s="5" t="s">
        <v>13856</v>
      </c>
    </row>
    <row r="3505" ht="19" customHeight="1" spans="1:16">
      <c r="A3505" s="5">
        <v>139</v>
      </c>
      <c r="B3505" s="5" t="s">
        <v>416</v>
      </c>
      <c r="C3505" s="5" t="s">
        <v>52</v>
      </c>
      <c r="D3505" s="8" t="s">
        <v>431</v>
      </c>
      <c r="E3505" s="6">
        <v>74.2</v>
      </c>
      <c r="F3505" s="6">
        <v>74.3</v>
      </c>
      <c r="G3505" s="6">
        <v>73</v>
      </c>
      <c r="H3505" s="5" t="s">
        <v>120</v>
      </c>
      <c r="I3505" s="6">
        <f t="shared" si="216"/>
        <v>-0.0999999999999943</v>
      </c>
      <c r="J3505" s="5" t="str">
        <f>IF(H3505="否","不适用",IF(AND(ISNUMBER(E3505),ISNUMBER(F3505)),IF(I3505&gt;规则与名单!$B$2,"是","否"),"未判定"))</f>
        <v>不适用</v>
      </c>
      <c r="K3505" s="5" t="str">
        <f t="shared" si="217"/>
        <v>非测试日纯氢</v>
      </c>
      <c r="L3505" s="6">
        <f t="shared" si="218"/>
        <v>73</v>
      </c>
      <c r="M3505" s="5">
        <f t="shared" si="219"/>
        <v>0</v>
      </c>
      <c r="N3505" s="5" t="s">
        <v>13857</v>
      </c>
      <c r="O3505" s="5" t="s">
        <v>13858</v>
      </c>
      <c r="P3505" s="5" t="s">
        <v>13859</v>
      </c>
    </row>
    <row r="3506" ht="19" customHeight="1" spans="1:16">
      <c r="A3506" s="5">
        <v>139</v>
      </c>
      <c r="B3506" s="5" t="s">
        <v>416</v>
      </c>
      <c r="C3506" s="5" t="s">
        <v>52</v>
      </c>
      <c r="D3506" s="8" t="s">
        <v>3377</v>
      </c>
      <c r="E3506" s="6">
        <v>32.5</v>
      </c>
      <c r="F3506" s="6">
        <v>73.9</v>
      </c>
      <c r="G3506" s="6"/>
      <c r="H3506" s="5" t="s">
        <v>120</v>
      </c>
      <c r="I3506" s="6">
        <f t="shared" si="216"/>
        <v>-41.4</v>
      </c>
      <c r="J3506" s="5" t="str">
        <f>IF(H3506="否","不适用",IF(AND(ISNUMBER(E3506),ISNUMBER(F3506)),IF(I3506&gt;规则与名单!$B$2,"是","否"),"未判定"))</f>
        <v>不适用</v>
      </c>
      <c r="K3506" s="5" t="str">
        <f t="shared" si="217"/>
        <v>非测试日仪表</v>
      </c>
      <c r="L3506" s="6">
        <f t="shared" si="218"/>
        <v>32.5</v>
      </c>
      <c r="M3506" s="5">
        <f t="shared" si="219"/>
        <v>0</v>
      </c>
      <c r="N3506" s="5" t="s">
        <v>13860</v>
      </c>
      <c r="O3506" s="5" t="s">
        <v>13861</v>
      </c>
      <c r="P3506" s="5" t="s">
        <v>13862</v>
      </c>
    </row>
    <row r="3507" ht="19" customHeight="1" spans="1:16">
      <c r="A3507" s="5">
        <v>139</v>
      </c>
      <c r="B3507" s="5" t="s">
        <v>416</v>
      </c>
      <c r="C3507" s="5" t="s">
        <v>52</v>
      </c>
      <c r="D3507" s="8" t="s">
        <v>407</v>
      </c>
      <c r="E3507" s="6"/>
      <c r="F3507" s="6">
        <v>0</v>
      </c>
      <c r="G3507" s="6"/>
      <c r="H3507" s="5" t="s">
        <v>120</v>
      </c>
      <c r="I3507" s="6" t="str">
        <f t="shared" si="216"/>
        <v/>
      </c>
      <c r="J3507" s="5" t="str">
        <f>IF(H3507="否","不适用",IF(AND(ISNUMBER(E3507),ISNUMBER(F3507)),IF(I3507&gt;规则与名单!$B$2,"是","否"),"未判定"))</f>
        <v>不适用</v>
      </c>
      <c r="K3507" s="5" t="str">
        <f t="shared" si="217"/>
        <v>缺失</v>
      </c>
      <c r="L3507" s="6" t="str">
        <f t="shared" si="218"/>
        <v/>
      </c>
      <c r="M3507" s="5">
        <f t="shared" si="219"/>
        <v>1</v>
      </c>
      <c r="N3507" s="5" t="s">
        <v>13863</v>
      </c>
      <c r="O3507" s="5" t="s">
        <v>13864</v>
      </c>
      <c r="P3507" s="5" t="s">
        <v>13865</v>
      </c>
    </row>
    <row r="3508" ht="19" customHeight="1" spans="1:16">
      <c r="A3508" s="5">
        <v>139</v>
      </c>
      <c r="B3508" s="5" t="s">
        <v>416</v>
      </c>
      <c r="C3508" s="5" t="s">
        <v>52</v>
      </c>
      <c r="D3508" s="8" t="s">
        <v>411</v>
      </c>
      <c r="E3508" s="6">
        <v>106.9</v>
      </c>
      <c r="F3508" s="6">
        <v>74.8</v>
      </c>
      <c r="G3508" s="6">
        <v>60.4</v>
      </c>
      <c r="H3508" s="5" t="s">
        <v>120</v>
      </c>
      <c r="I3508" s="6">
        <f t="shared" si="216"/>
        <v>32.1</v>
      </c>
      <c r="J3508" s="5" t="str">
        <f>IF(H3508="否","不适用",IF(AND(ISNUMBER(E3508),ISNUMBER(F3508)),IF(I3508&gt;规则与名单!$B$2,"是","否"),"未判定"))</f>
        <v>不适用</v>
      </c>
      <c r="K3508" s="5" t="str">
        <f t="shared" si="217"/>
        <v>非测试日纯氢</v>
      </c>
      <c r="L3508" s="6">
        <f t="shared" si="218"/>
        <v>60.4</v>
      </c>
      <c r="M3508" s="5">
        <f t="shared" si="219"/>
        <v>0</v>
      </c>
      <c r="N3508" s="5" t="s">
        <v>13866</v>
      </c>
      <c r="O3508" s="5" t="s">
        <v>13867</v>
      </c>
      <c r="P3508" s="5" t="s">
        <v>13868</v>
      </c>
    </row>
    <row r="3509" ht="19" customHeight="1" spans="1:16">
      <c r="A3509" s="5">
        <v>139</v>
      </c>
      <c r="B3509" s="5" t="s">
        <v>416</v>
      </c>
      <c r="C3509" s="5" t="s">
        <v>52</v>
      </c>
      <c r="D3509" s="8" t="s">
        <v>251</v>
      </c>
      <c r="E3509" s="6">
        <v>81.5</v>
      </c>
      <c r="F3509" s="6">
        <v>86</v>
      </c>
      <c r="G3509" s="6">
        <v>52.8</v>
      </c>
      <c r="H3509" s="5" t="s">
        <v>120</v>
      </c>
      <c r="I3509" s="6">
        <f t="shared" si="216"/>
        <v>-4.5</v>
      </c>
      <c r="J3509" s="5" t="str">
        <f>IF(H3509="否","不适用",IF(AND(ISNUMBER(E3509),ISNUMBER(F3509)),IF(I3509&gt;规则与名单!$B$2,"是","否"),"未判定"))</f>
        <v>不适用</v>
      </c>
      <c r="K3509" s="5" t="str">
        <f t="shared" si="217"/>
        <v>非测试日纯氢</v>
      </c>
      <c r="L3509" s="6">
        <f t="shared" si="218"/>
        <v>52.8</v>
      </c>
      <c r="M3509" s="5">
        <f t="shared" si="219"/>
        <v>0</v>
      </c>
      <c r="N3509" s="5" t="s">
        <v>13869</v>
      </c>
      <c r="O3509" s="5" t="s">
        <v>13870</v>
      </c>
      <c r="P3509" s="5" t="s">
        <v>13871</v>
      </c>
    </row>
    <row r="3510" ht="19" customHeight="1" spans="1:16">
      <c r="A3510" s="5">
        <v>139</v>
      </c>
      <c r="B3510" s="5" t="s">
        <v>416</v>
      </c>
      <c r="C3510" s="5" t="s">
        <v>52</v>
      </c>
      <c r="D3510" s="8" t="s">
        <v>472</v>
      </c>
      <c r="E3510" s="6">
        <v>106.9</v>
      </c>
      <c r="F3510" s="6">
        <v>76.2</v>
      </c>
      <c r="G3510" s="6">
        <v>72.4</v>
      </c>
      <c r="H3510" s="5" t="s">
        <v>120</v>
      </c>
      <c r="I3510" s="6">
        <f t="shared" si="216"/>
        <v>30.7</v>
      </c>
      <c r="J3510" s="5" t="str">
        <f>IF(H3510="否","不适用",IF(AND(ISNUMBER(E3510),ISNUMBER(F3510)),IF(I3510&gt;规则与名单!$B$2,"是","否"),"未判定"))</f>
        <v>不适用</v>
      </c>
      <c r="K3510" s="5" t="str">
        <f t="shared" si="217"/>
        <v>非测试日纯氢</v>
      </c>
      <c r="L3510" s="6">
        <f t="shared" si="218"/>
        <v>72.4</v>
      </c>
      <c r="M3510" s="5">
        <f t="shared" si="219"/>
        <v>0</v>
      </c>
      <c r="N3510" s="5" t="s">
        <v>13872</v>
      </c>
      <c r="O3510" s="5" t="s">
        <v>13873</v>
      </c>
      <c r="P3510" s="5" t="s">
        <v>13874</v>
      </c>
    </row>
    <row r="3511" ht="19" customHeight="1" spans="1:16">
      <c r="A3511" s="5">
        <v>139</v>
      </c>
      <c r="B3511" s="5" t="s">
        <v>416</v>
      </c>
      <c r="C3511" s="5" t="s">
        <v>52</v>
      </c>
      <c r="D3511" s="8" t="s">
        <v>466</v>
      </c>
      <c r="E3511" s="6">
        <v>73.6</v>
      </c>
      <c r="F3511" s="6">
        <v>75.8</v>
      </c>
      <c r="G3511" s="6">
        <v>54.9</v>
      </c>
      <c r="H3511" s="5" t="s">
        <v>120</v>
      </c>
      <c r="I3511" s="6">
        <f t="shared" si="216"/>
        <v>-2.2</v>
      </c>
      <c r="J3511" s="5" t="str">
        <f>IF(H3511="否","不适用",IF(AND(ISNUMBER(E3511),ISNUMBER(F3511)),IF(I3511&gt;规则与名单!$B$2,"是","否"),"未判定"))</f>
        <v>不适用</v>
      </c>
      <c r="K3511" s="5" t="str">
        <f t="shared" si="217"/>
        <v>非测试日纯氢</v>
      </c>
      <c r="L3511" s="6">
        <f t="shared" si="218"/>
        <v>54.9</v>
      </c>
      <c r="M3511" s="5">
        <f t="shared" si="219"/>
        <v>0</v>
      </c>
      <c r="N3511" s="5" t="s">
        <v>13875</v>
      </c>
      <c r="O3511" s="5" t="s">
        <v>13876</v>
      </c>
      <c r="P3511" s="5" t="s">
        <v>13877</v>
      </c>
    </row>
    <row r="3512" ht="19" customHeight="1" spans="1:16">
      <c r="A3512" s="5">
        <v>139</v>
      </c>
      <c r="B3512" s="5" t="s">
        <v>416</v>
      </c>
      <c r="C3512" s="5" t="s">
        <v>52</v>
      </c>
      <c r="D3512" s="8" t="s">
        <v>333</v>
      </c>
      <c r="E3512" s="6">
        <v>73.7</v>
      </c>
      <c r="F3512" s="6">
        <v>75.8</v>
      </c>
      <c r="G3512" s="6">
        <v>13.6</v>
      </c>
      <c r="H3512" s="5" t="s">
        <v>120</v>
      </c>
      <c r="I3512" s="6">
        <f t="shared" si="216"/>
        <v>-2.09999999999999</v>
      </c>
      <c r="J3512" s="5" t="str">
        <f>IF(H3512="否","不适用",IF(AND(ISNUMBER(E3512),ISNUMBER(F3512)),IF(I3512&gt;规则与名单!$B$2,"是","否"),"未判定"))</f>
        <v>不适用</v>
      </c>
      <c r="K3512" s="5" t="str">
        <f t="shared" si="217"/>
        <v>非测试日纯氢</v>
      </c>
      <c r="L3512" s="6">
        <f t="shared" si="218"/>
        <v>13.6</v>
      </c>
      <c r="M3512" s="5">
        <f t="shared" si="219"/>
        <v>0</v>
      </c>
      <c r="N3512" s="5" t="s">
        <v>13878</v>
      </c>
      <c r="O3512" s="5" t="s">
        <v>13879</v>
      </c>
      <c r="P3512" s="5" t="s">
        <v>13880</v>
      </c>
    </row>
    <row r="3513" ht="19" customHeight="1" spans="1:16">
      <c r="A3513" s="5">
        <v>139</v>
      </c>
      <c r="B3513" s="5" t="s">
        <v>416</v>
      </c>
      <c r="C3513" s="5" t="s">
        <v>52</v>
      </c>
      <c r="D3513" s="8" t="s">
        <v>175</v>
      </c>
      <c r="E3513" s="6">
        <v>86.7</v>
      </c>
      <c r="F3513" s="6">
        <v>89</v>
      </c>
      <c r="G3513" s="6">
        <v>86.5</v>
      </c>
      <c r="H3513" s="5" t="s">
        <v>120</v>
      </c>
      <c r="I3513" s="6">
        <f t="shared" si="216"/>
        <v>-2.3</v>
      </c>
      <c r="J3513" s="5" t="str">
        <f>IF(H3513="否","不适用",IF(AND(ISNUMBER(E3513),ISNUMBER(F3513)),IF(I3513&gt;规则与名单!$B$2,"是","否"),"未判定"))</f>
        <v>不适用</v>
      </c>
      <c r="K3513" s="5" t="str">
        <f t="shared" si="217"/>
        <v>非测试日纯氢</v>
      </c>
      <c r="L3513" s="6">
        <f t="shared" si="218"/>
        <v>86.5</v>
      </c>
      <c r="M3513" s="5">
        <f t="shared" si="219"/>
        <v>0</v>
      </c>
      <c r="N3513" s="5" t="s">
        <v>13881</v>
      </c>
      <c r="O3513" s="5" t="s">
        <v>13882</v>
      </c>
      <c r="P3513" s="5" t="s">
        <v>13883</v>
      </c>
    </row>
    <row r="3514" ht="19" customHeight="1" spans="1:16">
      <c r="A3514" s="5">
        <v>139</v>
      </c>
      <c r="B3514" s="5" t="s">
        <v>416</v>
      </c>
      <c r="C3514" s="5" t="s">
        <v>52</v>
      </c>
      <c r="D3514" s="8" t="s">
        <v>3402</v>
      </c>
      <c r="E3514" s="6">
        <v>74.2</v>
      </c>
      <c r="F3514" s="6">
        <v>74.7</v>
      </c>
      <c r="G3514" s="6">
        <v>71</v>
      </c>
      <c r="H3514" s="5" t="s">
        <v>120</v>
      </c>
      <c r="I3514" s="6">
        <f t="shared" si="216"/>
        <v>-0.5</v>
      </c>
      <c r="J3514" s="5" t="str">
        <f>IF(H3514="否","不适用",IF(AND(ISNUMBER(E3514),ISNUMBER(F3514)),IF(I3514&gt;规则与名单!$B$2,"是","否"),"未判定"))</f>
        <v>不适用</v>
      </c>
      <c r="K3514" s="5" t="str">
        <f t="shared" si="217"/>
        <v>非测试日纯氢</v>
      </c>
      <c r="L3514" s="6">
        <f t="shared" si="218"/>
        <v>71</v>
      </c>
      <c r="M3514" s="5">
        <f t="shared" si="219"/>
        <v>0</v>
      </c>
      <c r="N3514" s="5" t="s">
        <v>13884</v>
      </c>
      <c r="O3514" s="5" t="s">
        <v>13885</v>
      </c>
      <c r="P3514" s="5" t="s">
        <v>13886</v>
      </c>
    </row>
    <row r="3515" ht="19" customHeight="1" spans="1:16">
      <c r="A3515" s="5">
        <v>139</v>
      </c>
      <c r="B3515" s="5" t="s">
        <v>416</v>
      </c>
      <c r="C3515" s="5" t="s">
        <v>52</v>
      </c>
      <c r="D3515" s="8" t="s">
        <v>487</v>
      </c>
      <c r="E3515" s="6">
        <v>74.8</v>
      </c>
      <c r="F3515" s="6">
        <v>77.3</v>
      </c>
      <c r="G3515" s="6">
        <v>55.9</v>
      </c>
      <c r="H3515" s="5" t="s">
        <v>120</v>
      </c>
      <c r="I3515" s="6">
        <f t="shared" si="216"/>
        <v>-2.5</v>
      </c>
      <c r="J3515" s="5" t="str">
        <f>IF(H3515="否","不适用",IF(AND(ISNUMBER(E3515),ISNUMBER(F3515)),IF(I3515&gt;规则与名单!$B$2,"是","否"),"未判定"))</f>
        <v>不适用</v>
      </c>
      <c r="K3515" s="5" t="str">
        <f t="shared" si="217"/>
        <v>非测试日纯氢</v>
      </c>
      <c r="L3515" s="6">
        <f t="shared" si="218"/>
        <v>55.9</v>
      </c>
      <c r="M3515" s="5">
        <f t="shared" si="219"/>
        <v>0</v>
      </c>
      <c r="N3515" s="5" t="s">
        <v>13887</v>
      </c>
      <c r="O3515" s="5" t="s">
        <v>13888</v>
      </c>
      <c r="P3515" s="5" t="s">
        <v>13889</v>
      </c>
    </row>
    <row r="3516" ht="19" customHeight="1" spans="1:16">
      <c r="A3516" s="5">
        <v>139</v>
      </c>
      <c r="B3516" s="5" t="s">
        <v>416</v>
      </c>
      <c r="C3516" s="5" t="s">
        <v>52</v>
      </c>
      <c r="D3516" s="8" t="s">
        <v>121</v>
      </c>
      <c r="E3516" s="6">
        <v>73.7</v>
      </c>
      <c r="F3516" s="6">
        <v>74.2</v>
      </c>
      <c r="G3516" s="6">
        <v>73.3</v>
      </c>
      <c r="H3516" s="5" t="s">
        <v>120</v>
      </c>
      <c r="I3516" s="6">
        <f t="shared" si="216"/>
        <v>-0.5</v>
      </c>
      <c r="J3516" s="5" t="str">
        <f>IF(H3516="否","不适用",IF(AND(ISNUMBER(E3516),ISNUMBER(F3516)),IF(I3516&gt;规则与名单!$B$2,"是","否"),"未判定"))</f>
        <v>不适用</v>
      </c>
      <c r="K3516" s="5" t="str">
        <f t="shared" si="217"/>
        <v>非测试日纯氢</v>
      </c>
      <c r="L3516" s="6">
        <f t="shared" si="218"/>
        <v>73.3</v>
      </c>
      <c r="M3516" s="5">
        <f t="shared" si="219"/>
        <v>0</v>
      </c>
      <c r="N3516" s="5" t="s">
        <v>13890</v>
      </c>
      <c r="O3516" s="5" t="s">
        <v>13891</v>
      </c>
      <c r="P3516" s="5" t="s">
        <v>13892</v>
      </c>
    </row>
    <row r="3517" ht="19" customHeight="1" spans="1:16">
      <c r="A3517" s="5">
        <v>139</v>
      </c>
      <c r="B3517" s="5" t="s">
        <v>416</v>
      </c>
      <c r="C3517" s="5" t="s">
        <v>52</v>
      </c>
      <c r="D3517" s="8" t="s">
        <v>170</v>
      </c>
      <c r="E3517" s="6">
        <v>86.2</v>
      </c>
      <c r="F3517" s="6">
        <v>87.9</v>
      </c>
      <c r="G3517" s="6">
        <v>77.3</v>
      </c>
      <c r="H3517" s="5" t="s">
        <v>120</v>
      </c>
      <c r="I3517" s="6">
        <f t="shared" si="216"/>
        <v>-1.7</v>
      </c>
      <c r="J3517" s="5" t="str">
        <f>IF(H3517="否","不适用",IF(AND(ISNUMBER(E3517),ISNUMBER(F3517)),IF(I3517&gt;规则与名单!$B$2,"是","否"),"未判定"))</f>
        <v>不适用</v>
      </c>
      <c r="K3517" s="5" t="str">
        <f t="shared" si="217"/>
        <v>非测试日纯氢</v>
      </c>
      <c r="L3517" s="6">
        <f t="shared" si="218"/>
        <v>77.3</v>
      </c>
      <c r="M3517" s="5">
        <f t="shared" si="219"/>
        <v>0</v>
      </c>
      <c r="N3517" s="5" t="s">
        <v>13893</v>
      </c>
      <c r="O3517" s="5" t="s">
        <v>13894</v>
      </c>
      <c r="P3517" s="5" t="s">
        <v>13895</v>
      </c>
    </row>
    <row r="3518" ht="19" customHeight="1" spans="1:16">
      <c r="A3518" s="5">
        <v>139</v>
      </c>
      <c r="B3518" s="5" t="s">
        <v>416</v>
      </c>
      <c r="C3518" s="5" t="s">
        <v>52</v>
      </c>
      <c r="D3518" s="8" t="s">
        <v>644</v>
      </c>
      <c r="E3518" s="6">
        <v>93.4</v>
      </c>
      <c r="F3518" s="6">
        <v>94.7</v>
      </c>
      <c r="G3518" s="6">
        <v>93.3</v>
      </c>
      <c r="H3518" s="5" t="s">
        <v>120</v>
      </c>
      <c r="I3518" s="6">
        <f t="shared" si="216"/>
        <v>-1.3</v>
      </c>
      <c r="J3518" s="5" t="str">
        <f>IF(H3518="否","不适用",IF(AND(ISNUMBER(E3518),ISNUMBER(F3518)),IF(I3518&gt;规则与名单!$B$2,"是","否"),"未判定"))</f>
        <v>不适用</v>
      </c>
      <c r="K3518" s="5" t="str">
        <f t="shared" si="217"/>
        <v>非测试日纯氢</v>
      </c>
      <c r="L3518" s="6">
        <f t="shared" si="218"/>
        <v>93.3</v>
      </c>
      <c r="M3518" s="5">
        <f t="shared" si="219"/>
        <v>0</v>
      </c>
      <c r="N3518" s="5" t="s">
        <v>13896</v>
      </c>
      <c r="O3518" s="5" t="s">
        <v>13897</v>
      </c>
      <c r="P3518" s="5" t="s">
        <v>13898</v>
      </c>
    </row>
    <row r="3519" ht="19" customHeight="1" spans="1:16">
      <c r="A3519" s="5">
        <v>139</v>
      </c>
      <c r="B3519" s="5" t="s">
        <v>416</v>
      </c>
      <c r="C3519" s="5" t="s">
        <v>52</v>
      </c>
      <c r="D3519" s="8" t="s">
        <v>3418</v>
      </c>
      <c r="E3519" s="6">
        <v>58.2</v>
      </c>
      <c r="F3519" s="6">
        <v>58.7</v>
      </c>
      <c r="G3519" s="6">
        <v>58.2</v>
      </c>
      <c r="H3519" s="5" t="s">
        <v>120</v>
      </c>
      <c r="I3519" s="6">
        <f t="shared" si="216"/>
        <v>-0.5</v>
      </c>
      <c r="J3519" s="5" t="str">
        <f>IF(H3519="否","不适用",IF(AND(ISNUMBER(E3519),ISNUMBER(F3519)),IF(I3519&gt;规则与名单!$B$2,"是","否"),"未判定"))</f>
        <v>不适用</v>
      </c>
      <c r="K3519" s="5" t="str">
        <f t="shared" si="217"/>
        <v>非测试日纯氢</v>
      </c>
      <c r="L3519" s="6">
        <f t="shared" si="218"/>
        <v>58.2</v>
      </c>
      <c r="M3519" s="5">
        <f t="shared" si="219"/>
        <v>0</v>
      </c>
      <c r="N3519" s="5" t="s">
        <v>13899</v>
      </c>
      <c r="O3519" s="5" t="s">
        <v>13900</v>
      </c>
      <c r="P3519" s="5" t="s">
        <v>13901</v>
      </c>
    </row>
    <row r="3520" ht="19" customHeight="1" spans="1:16">
      <c r="A3520" s="5">
        <v>139</v>
      </c>
      <c r="B3520" s="5" t="s">
        <v>416</v>
      </c>
      <c r="C3520" s="5" t="s">
        <v>52</v>
      </c>
      <c r="D3520" s="8" t="s">
        <v>3422</v>
      </c>
      <c r="E3520" s="6"/>
      <c r="F3520" s="6">
        <v>0</v>
      </c>
      <c r="G3520" s="6"/>
      <c r="H3520" s="5" t="s">
        <v>120</v>
      </c>
      <c r="I3520" s="6" t="str">
        <f t="shared" si="216"/>
        <v/>
      </c>
      <c r="J3520" s="5" t="str">
        <f>IF(H3520="否","不适用",IF(AND(ISNUMBER(E3520),ISNUMBER(F3520)),IF(I3520&gt;规则与名单!$B$2,"是","否"),"未判定"))</f>
        <v>不适用</v>
      </c>
      <c r="K3520" s="5" t="str">
        <f t="shared" si="217"/>
        <v>缺失</v>
      </c>
      <c r="L3520" s="6" t="str">
        <f t="shared" si="218"/>
        <v/>
      </c>
      <c r="M3520" s="5">
        <f t="shared" si="219"/>
        <v>1</v>
      </c>
      <c r="N3520" s="5" t="s">
        <v>13902</v>
      </c>
      <c r="O3520" s="5" t="s">
        <v>13903</v>
      </c>
      <c r="P3520" s="5" t="s">
        <v>13904</v>
      </c>
    </row>
    <row r="3521" ht="19" customHeight="1" spans="1:16">
      <c r="A3521" s="5">
        <v>139</v>
      </c>
      <c r="B3521" s="5" t="s">
        <v>416</v>
      </c>
      <c r="C3521" s="5" t="s">
        <v>52</v>
      </c>
      <c r="D3521" s="8" t="s">
        <v>336</v>
      </c>
      <c r="E3521" s="6">
        <v>73.7</v>
      </c>
      <c r="F3521" s="6">
        <v>75</v>
      </c>
      <c r="G3521" s="6">
        <v>73.7</v>
      </c>
      <c r="H3521" s="5" t="s">
        <v>120</v>
      </c>
      <c r="I3521" s="6">
        <f t="shared" si="216"/>
        <v>-1.3</v>
      </c>
      <c r="J3521" s="5" t="str">
        <f>IF(H3521="否","不适用",IF(AND(ISNUMBER(E3521),ISNUMBER(F3521)),IF(I3521&gt;规则与名单!$B$2,"是","否"),"未判定"))</f>
        <v>不适用</v>
      </c>
      <c r="K3521" s="5" t="str">
        <f t="shared" si="217"/>
        <v>非测试日纯氢</v>
      </c>
      <c r="L3521" s="6">
        <f t="shared" si="218"/>
        <v>73.7</v>
      </c>
      <c r="M3521" s="5">
        <f t="shared" si="219"/>
        <v>0</v>
      </c>
      <c r="N3521" s="5" t="s">
        <v>13905</v>
      </c>
      <c r="O3521" s="5" t="s">
        <v>13906</v>
      </c>
      <c r="P3521" s="5" t="s">
        <v>13907</v>
      </c>
    </row>
    <row r="3522" ht="19" customHeight="1" spans="1:16">
      <c r="A3522" s="5">
        <v>139</v>
      </c>
      <c r="B3522" s="5" t="s">
        <v>416</v>
      </c>
      <c r="C3522" s="5" t="s">
        <v>52</v>
      </c>
      <c r="D3522" s="8" t="s">
        <v>653</v>
      </c>
      <c r="E3522" s="6">
        <v>85.6</v>
      </c>
      <c r="F3522" s="6">
        <v>85.8</v>
      </c>
      <c r="G3522" s="6">
        <v>45.1</v>
      </c>
      <c r="H3522" s="5" t="s">
        <v>120</v>
      </c>
      <c r="I3522" s="6">
        <f t="shared" ref="I3522:I3585" si="220">IF(AND(ISNUMBER(E3522),ISNUMBER(F3522)),E3522-F3522,"")</f>
        <v>-0.200000000000003</v>
      </c>
      <c r="J3522" s="5" t="str">
        <f>IF(H3522="否","不适用",IF(AND(ISNUMBER(E3522),ISNUMBER(F3522)),IF(I3522&gt;规则与名单!$B$2,"是","否"),"未判定"))</f>
        <v>不适用</v>
      </c>
      <c r="K3522" s="5" t="str">
        <f t="shared" ref="K3522:K3585" si="221">IF(J3522="是",IF(ISNUMBER(F3522),"测试日GPS","缺失"),IF(ISNUMBER(G3522),"非测试日纯氢",IF(AND(H3522="是",J3522="未判定"),IF(ISNUMBER(F3522),"测试名单无纯氢GPS","缺失"),IF(ISNUMBER(E3522),"非测试日仪表","缺失"))))</f>
        <v>非测试日纯氢</v>
      </c>
      <c r="L3522" s="6">
        <f t="shared" ref="L3522:L3585" si="222">IF(K3522="缺失","",IF(K3522="非测试日纯氢",G3522,IF(K3522="非测试日仪表",E3522,F3522)))</f>
        <v>45.1</v>
      </c>
      <c r="M3522" s="5">
        <f t="shared" ref="M3522:M3585" si="223">IF(K3522="缺失",1,0)</f>
        <v>0</v>
      </c>
      <c r="N3522" s="5" t="s">
        <v>13908</v>
      </c>
      <c r="O3522" s="5" t="s">
        <v>13909</v>
      </c>
      <c r="P3522" s="5" t="s">
        <v>13910</v>
      </c>
    </row>
    <row r="3523" ht="19" customHeight="1" spans="1:16">
      <c r="A3523" s="5">
        <v>139</v>
      </c>
      <c r="B3523" s="5" t="s">
        <v>416</v>
      </c>
      <c r="C3523" s="5" t="s">
        <v>52</v>
      </c>
      <c r="D3523" s="8" t="s">
        <v>140</v>
      </c>
      <c r="E3523" s="6">
        <v>73.7</v>
      </c>
      <c r="F3523" s="6">
        <v>75.7</v>
      </c>
      <c r="G3523" s="6">
        <v>73.6</v>
      </c>
      <c r="H3523" s="5" t="s">
        <v>120</v>
      </c>
      <c r="I3523" s="6">
        <f t="shared" si="220"/>
        <v>-2</v>
      </c>
      <c r="J3523" s="5" t="str">
        <f>IF(H3523="否","不适用",IF(AND(ISNUMBER(E3523),ISNUMBER(F3523)),IF(I3523&gt;规则与名单!$B$2,"是","否"),"未判定"))</f>
        <v>不适用</v>
      </c>
      <c r="K3523" s="5" t="str">
        <f t="shared" si="221"/>
        <v>非测试日纯氢</v>
      </c>
      <c r="L3523" s="6">
        <f t="shared" si="222"/>
        <v>73.6</v>
      </c>
      <c r="M3523" s="5">
        <f t="shared" si="223"/>
        <v>0</v>
      </c>
      <c r="N3523" s="5" t="s">
        <v>13911</v>
      </c>
      <c r="O3523" s="5" t="s">
        <v>13912</v>
      </c>
      <c r="P3523" s="5" t="s">
        <v>13913</v>
      </c>
    </row>
    <row r="3524" ht="19" customHeight="1" spans="1:16">
      <c r="A3524" s="5">
        <v>139</v>
      </c>
      <c r="B3524" s="5" t="s">
        <v>416</v>
      </c>
      <c r="C3524" s="5" t="s">
        <v>52</v>
      </c>
      <c r="D3524" s="8" t="s">
        <v>115</v>
      </c>
      <c r="E3524" s="6">
        <v>73.8</v>
      </c>
      <c r="F3524" s="6">
        <v>74.6</v>
      </c>
      <c r="G3524" s="6">
        <v>73.7</v>
      </c>
      <c r="H3524" s="5" t="s">
        <v>120</v>
      </c>
      <c r="I3524" s="6">
        <f t="shared" si="220"/>
        <v>-0.799999999999997</v>
      </c>
      <c r="J3524" s="5" t="str">
        <f>IF(H3524="否","不适用",IF(AND(ISNUMBER(E3524),ISNUMBER(F3524)),IF(I3524&gt;规则与名单!$B$2,"是","否"),"未判定"))</f>
        <v>不适用</v>
      </c>
      <c r="K3524" s="5" t="str">
        <f t="shared" si="221"/>
        <v>非测试日纯氢</v>
      </c>
      <c r="L3524" s="6">
        <f t="shared" si="222"/>
        <v>73.7</v>
      </c>
      <c r="M3524" s="5">
        <f t="shared" si="223"/>
        <v>0</v>
      </c>
      <c r="N3524" s="5" t="s">
        <v>13914</v>
      </c>
      <c r="O3524" s="5" t="s">
        <v>13915</v>
      </c>
      <c r="P3524" s="5" t="s">
        <v>13916</v>
      </c>
    </row>
    <row r="3525" ht="19" customHeight="1" spans="1:16">
      <c r="A3525" s="5">
        <v>140</v>
      </c>
      <c r="B3525" s="5" t="s">
        <v>420</v>
      </c>
      <c r="C3525" s="5" t="s">
        <v>52</v>
      </c>
      <c r="D3525" s="8" t="s">
        <v>114</v>
      </c>
      <c r="E3525" s="6">
        <v>22.5</v>
      </c>
      <c r="F3525" s="6">
        <v>0</v>
      </c>
      <c r="G3525" s="6">
        <v>22.4</v>
      </c>
      <c r="H3525" s="5" t="s">
        <v>120</v>
      </c>
      <c r="I3525" s="6">
        <f t="shared" si="220"/>
        <v>22.5</v>
      </c>
      <c r="J3525" s="5" t="str">
        <f>IF(H3525="否","不适用",IF(AND(ISNUMBER(E3525),ISNUMBER(F3525)),IF(I3525&gt;规则与名单!$B$2,"是","否"),"未判定"))</f>
        <v>不适用</v>
      </c>
      <c r="K3525" s="5" t="str">
        <f t="shared" si="221"/>
        <v>非测试日纯氢</v>
      </c>
      <c r="L3525" s="6">
        <f t="shared" si="222"/>
        <v>22.4</v>
      </c>
      <c r="M3525" s="5">
        <f t="shared" si="223"/>
        <v>0</v>
      </c>
      <c r="N3525" s="5" t="s">
        <v>13917</v>
      </c>
      <c r="O3525" s="5" t="s">
        <v>13918</v>
      </c>
      <c r="P3525" s="5" t="s">
        <v>13919</v>
      </c>
    </row>
    <row r="3526" ht="19" customHeight="1" spans="1:16">
      <c r="A3526" s="5">
        <v>140</v>
      </c>
      <c r="B3526" s="5" t="s">
        <v>420</v>
      </c>
      <c r="C3526" s="5" t="s">
        <v>52</v>
      </c>
      <c r="D3526" s="8" t="s">
        <v>605</v>
      </c>
      <c r="E3526" s="6">
        <v>58.2</v>
      </c>
      <c r="F3526" s="6">
        <v>0</v>
      </c>
      <c r="G3526" s="6">
        <v>55.8</v>
      </c>
      <c r="H3526" s="5" t="s">
        <v>120</v>
      </c>
      <c r="I3526" s="6">
        <f t="shared" si="220"/>
        <v>58.2</v>
      </c>
      <c r="J3526" s="5" t="str">
        <f>IF(H3526="否","不适用",IF(AND(ISNUMBER(E3526),ISNUMBER(F3526)),IF(I3526&gt;规则与名单!$B$2,"是","否"),"未判定"))</f>
        <v>不适用</v>
      </c>
      <c r="K3526" s="5" t="str">
        <f t="shared" si="221"/>
        <v>非测试日纯氢</v>
      </c>
      <c r="L3526" s="6">
        <f t="shared" si="222"/>
        <v>55.8</v>
      </c>
      <c r="M3526" s="5">
        <f t="shared" si="223"/>
        <v>0</v>
      </c>
      <c r="N3526" s="5" t="s">
        <v>13920</v>
      </c>
      <c r="O3526" s="5" t="s">
        <v>13921</v>
      </c>
      <c r="P3526" s="5" t="s">
        <v>13922</v>
      </c>
    </row>
    <row r="3527" ht="19" customHeight="1" spans="1:16">
      <c r="A3527" s="5">
        <v>140</v>
      </c>
      <c r="B3527" s="5" t="s">
        <v>420</v>
      </c>
      <c r="C3527" s="5" t="s">
        <v>52</v>
      </c>
      <c r="D3527" s="8" t="s">
        <v>186</v>
      </c>
      <c r="E3527" s="6">
        <v>71.6</v>
      </c>
      <c r="F3527" s="6">
        <v>0</v>
      </c>
      <c r="G3527" s="6">
        <v>67.2</v>
      </c>
      <c r="H3527" s="5" t="s">
        <v>120</v>
      </c>
      <c r="I3527" s="6">
        <f t="shared" si="220"/>
        <v>71.6</v>
      </c>
      <c r="J3527" s="5" t="str">
        <f>IF(H3527="否","不适用",IF(AND(ISNUMBER(E3527),ISNUMBER(F3527)),IF(I3527&gt;规则与名单!$B$2,"是","否"),"未判定"))</f>
        <v>不适用</v>
      </c>
      <c r="K3527" s="5" t="str">
        <f t="shared" si="221"/>
        <v>非测试日纯氢</v>
      </c>
      <c r="L3527" s="6">
        <f t="shared" si="222"/>
        <v>67.2</v>
      </c>
      <c r="M3527" s="5">
        <f t="shared" si="223"/>
        <v>0</v>
      </c>
      <c r="N3527" s="5" t="s">
        <v>13923</v>
      </c>
      <c r="O3527" s="5" t="s">
        <v>13924</v>
      </c>
      <c r="P3527" s="5" t="s">
        <v>13925</v>
      </c>
    </row>
    <row r="3528" ht="19" customHeight="1" spans="1:16">
      <c r="A3528" s="5">
        <v>140</v>
      </c>
      <c r="B3528" s="5" t="s">
        <v>420</v>
      </c>
      <c r="C3528" s="5" t="s">
        <v>52</v>
      </c>
      <c r="D3528" s="8" t="s">
        <v>165</v>
      </c>
      <c r="E3528" s="6">
        <v>64</v>
      </c>
      <c r="F3528" s="6">
        <v>0</v>
      </c>
      <c r="G3528" s="6">
        <v>60.5</v>
      </c>
      <c r="H3528" s="5" t="s">
        <v>120</v>
      </c>
      <c r="I3528" s="6">
        <f t="shared" si="220"/>
        <v>64</v>
      </c>
      <c r="J3528" s="5" t="str">
        <f>IF(H3528="否","不适用",IF(AND(ISNUMBER(E3528),ISNUMBER(F3528)),IF(I3528&gt;规则与名单!$B$2,"是","否"),"未判定"))</f>
        <v>不适用</v>
      </c>
      <c r="K3528" s="5" t="str">
        <f t="shared" si="221"/>
        <v>非测试日纯氢</v>
      </c>
      <c r="L3528" s="6">
        <f t="shared" si="222"/>
        <v>60.5</v>
      </c>
      <c r="M3528" s="5">
        <f t="shared" si="223"/>
        <v>0</v>
      </c>
      <c r="N3528" s="5" t="s">
        <v>13926</v>
      </c>
      <c r="O3528" s="5" t="s">
        <v>13927</v>
      </c>
      <c r="P3528" s="5" t="s">
        <v>13928</v>
      </c>
    </row>
    <row r="3529" ht="19" customHeight="1" spans="1:16">
      <c r="A3529" s="5">
        <v>140</v>
      </c>
      <c r="B3529" s="5" t="s">
        <v>420</v>
      </c>
      <c r="C3529" s="5" t="s">
        <v>52</v>
      </c>
      <c r="D3529" s="8" t="s">
        <v>151</v>
      </c>
      <c r="E3529" s="6">
        <v>219.2</v>
      </c>
      <c r="F3529" s="6">
        <v>0</v>
      </c>
      <c r="G3529" s="6">
        <v>218.8</v>
      </c>
      <c r="H3529" s="5" t="s">
        <v>120</v>
      </c>
      <c r="I3529" s="6">
        <f t="shared" si="220"/>
        <v>219.2</v>
      </c>
      <c r="J3529" s="5" t="str">
        <f>IF(H3529="否","不适用",IF(AND(ISNUMBER(E3529),ISNUMBER(F3529)),IF(I3529&gt;规则与名单!$B$2,"是","否"),"未判定"))</f>
        <v>不适用</v>
      </c>
      <c r="K3529" s="5" t="str">
        <f t="shared" si="221"/>
        <v>非测试日纯氢</v>
      </c>
      <c r="L3529" s="6">
        <f t="shared" si="222"/>
        <v>218.8</v>
      </c>
      <c r="M3529" s="5">
        <f t="shared" si="223"/>
        <v>0</v>
      </c>
      <c r="N3529" s="5" t="s">
        <v>13929</v>
      </c>
      <c r="O3529" s="5" t="s">
        <v>13930</v>
      </c>
      <c r="P3529" s="5" t="s">
        <v>13931</v>
      </c>
    </row>
    <row r="3530" ht="19" customHeight="1" spans="1:16">
      <c r="A3530" s="5">
        <v>140</v>
      </c>
      <c r="B3530" s="5" t="s">
        <v>420</v>
      </c>
      <c r="C3530" s="5" t="s">
        <v>52</v>
      </c>
      <c r="D3530" s="8" t="s">
        <v>3358</v>
      </c>
      <c r="E3530" s="6">
        <v>162.2</v>
      </c>
      <c r="F3530" s="6">
        <v>0</v>
      </c>
      <c r="G3530" s="6">
        <v>161.9</v>
      </c>
      <c r="H3530" s="5" t="s">
        <v>120</v>
      </c>
      <c r="I3530" s="6">
        <f t="shared" si="220"/>
        <v>162.2</v>
      </c>
      <c r="J3530" s="5" t="str">
        <f>IF(H3530="否","不适用",IF(AND(ISNUMBER(E3530),ISNUMBER(F3530)),IF(I3530&gt;规则与名单!$B$2,"是","否"),"未判定"))</f>
        <v>不适用</v>
      </c>
      <c r="K3530" s="5" t="str">
        <f t="shared" si="221"/>
        <v>非测试日纯氢</v>
      </c>
      <c r="L3530" s="6">
        <f t="shared" si="222"/>
        <v>161.9</v>
      </c>
      <c r="M3530" s="5">
        <f t="shared" si="223"/>
        <v>0</v>
      </c>
      <c r="N3530" s="5" t="s">
        <v>13932</v>
      </c>
      <c r="O3530" s="5" t="s">
        <v>13933</v>
      </c>
      <c r="P3530" s="5" t="s">
        <v>13934</v>
      </c>
    </row>
    <row r="3531" ht="19" customHeight="1" spans="1:16">
      <c r="A3531" s="5">
        <v>140</v>
      </c>
      <c r="B3531" s="5" t="s">
        <v>420</v>
      </c>
      <c r="C3531" s="5" t="s">
        <v>52</v>
      </c>
      <c r="D3531" s="8" t="s">
        <v>272</v>
      </c>
      <c r="E3531" s="6">
        <v>0</v>
      </c>
      <c r="F3531" s="6">
        <v>0</v>
      </c>
      <c r="G3531" s="6"/>
      <c r="H3531" s="5" t="s">
        <v>120</v>
      </c>
      <c r="I3531" s="6">
        <f t="shared" si="220"/>
        <v>0</v>
      </c>
      <c r="J3531" s="5" t="str">
        <f>IF(H3531="否","不适用",IF(AND(ISNUMBER(E3531),ISNUMBER(F3531)),IF(I3531&gt;规则与名单!$B$2,"是","否"),"未判定"))</f>
        <v>不适用</v>
      </c>
      <c r="K3531" s="5" t="str">
        <f t="shared" si="221"/>
        <v>非测试日仪表</v>
      </c>
      <c r="L3531" s="6">
        <f t="shared" si="222"/>
        <v>0</v>
      </c>
      <c r="M3531" s="5">
        <f t="shared" si="223"/>
        <v>0</v>
      </c>
      <c r="N3531" s="5" t="s">
        <v>13935</v>
      </c>
      <c r="O3531" s="5" t="s">
        <v>13936</v>
      </c>
      <c r="P3531" s="5" t="s">
        <v>13937</v>
      </c>
    </row>
    <row r="3532" ht="19" customHeight="1" spans="1:16">
      <c r="A3532" s="5">
        <v>140</v>
      </c>
      <c r="B3532" s="5" t="s">
        <v>420</v>
      </c>
      <c r="C3532" s="5" t="s">
        <v>52</v>
      </c>
      <c r="D3532" s="8" t="s">
        <v>506</v>
      </c>
      <c r="E3532" s="6"/>
      <c r="F3532" s="6">
        <v>0</v>
      </c>
      <c r="G3532" s="6"/>
      <c r="H3532" s="5" t="s">
        <v>120</v>
      </c>
      <c r="I3532" s="6" t="str">
        <f t="shared" si="220"/>
        <v/>
      </c>
      <c r="J3532" s="5" t="str">
        <f>IF(H3532="否","不适用",IF(AND(ISNUMBER(E3532),ISNUMBER(F3532)),IF(I3532&gt;规则与名单!$B$2,"是","否"),"未判定"))</f>
        <v>不适用</v>
      </c>
      <c r="K3532" s="5" t="str">
        <f t="shared" si="221"/>
        <v>缺失</v>
      </c>
      <c r="L3532" s="6" t="str">
        <f t="shared" si="222"/>
        <v/>
      </c>
      <c r="M3532" s="5">
        <f t="shared" si="223"/>
        <v>1</v>
      </c>
      <c r="N3532" s="5" t="s">
        <v>13938</v>
      </c>
      <c r="O3532" s="5" t="s">
        <v>13939</v>
      </c>
      <c r="P3532" s="5" t="s">
        <v>13940</v>
      </c>
    </row>
    <row r="3533" ht="19" customHeight="1" spans="1:16">
      <c r="A3533" s="5">
        <v>140</v>
      </c>
      <c r="B3533" s="5" t="s">
        <v>420</v>
      </c>
      <c r="C3533" s="5" t="s">
        <v>52</v>
      </c>
      <c r="D3533" s="8" t="s">
        <v>673</v>
      </c>
      <c r="E3533" s="6">
        <v>33.4</v>
      </c>
      <c r="F3533" s="6">
        <v>0</v>
      </c>
      <c r="G3533" s="6">
        <v>31.5</v>
      </c>
      <c r="H3533" s="5" t="s">
        <v>120</v>
      </c>
      <c r="I3533" s="6">
        <f t="shared" si="220"/>
        <v>33.4</v>
      </c>
      <c r="J3533" s="5" t="str">
        <f>IF(H3533="否","不适用",IF(AND(ISNUMBER(E3533),ISNUMBER(F3533)),IF(I3533&gt;规则与名单!$B$2,"是","否"),"未判定"))</f>
        <v>不适用</v>
      </c>
      <c r="K3533" s="5" t="str">
        <f t="shared" si="221"/>
        <v>非测试日纯氢</v>
      </c>
      <c r="L3533" s="6">
        <f t="shared" si="222"/>
        <v>31.5</v>
      </c>
      <c r="M3533" s="5">
        <f t="shared" si="223"/>
        <v>0</v>
      </c>
      <c r="N3533" s="5" t="s">
        <v>13941</v>
      </c>
      <c r="O3533" s="5" t="s">
        <v>13942</v>
      </c>
      <c r="P3533" s="5" t="s">
        <v>13943</v>
      </c>
    </row>
    <row r="3534" ht="19" customHeight="1" spans="1:16">
      <c r="A3534" s="5">
        <v>140</v>
      </c>
      <c r="B3534" s="5" t="s">
        <v>420</v>
      </c>
      <c r="C3534" s="5" t="s">
        <v>52</v>
      </c>
      <c r="D3534" s="8" t="s">
        <v>183</v>
      </c>
      <c r="E3534" s="6">
        <v>140.3</v>
      </c>
      <c r="F3534" s="6">
        <v>0</v>
      </c>
      <c r="G3534" s="6">
        <v>140.3</v>
      </c>
      <c r="H3534" s="5" t="s">
        <v>120</v>
      </c>
      <c r="I3534" s="6">
        <f t="shared" si="220"/>
        <v>140.3</v>
      </c>
      <c r="J3534" s="5" t="str">
        <f>IF(H3534="否","不适用",IF(AND(ISNUMBER(E3534),ISNUMBER(F3534)),IF(I3534&gt;规则与名单!$B$2,"是","否"),"未判定"))</f>
        <v>不适用</v>
      </c>
      <c r="K3534" s="5" t="str">
        <f t="shared" si="221"/>
        <v>非测试日纯氢</v>
      </c>
      <c r="L3534" s="6">
        <f t="shared" si="222"/>
        <v>140.3</v>
      </c>
      <c r="M3534" s="5">
        <f t="shared" si="223"/>
        <v>0</v>
      </c>
      <c r="N3534" s="5" t="s">
        <v>13944</v>
      </c>
      <c r="O3534" s="5" t="s">
        <v>13945</v>
      </c>
      <c r="P3534" s="5" t="s">
        <v>13946</v>
      </c>
    </row>
    <row r="3535" ht="19" customHeight="1" spans="1:16">
      <c r="A3535" s="5">
        <v>140</v>
      </c>
      <c r="B3535" s="5" t="s">
        <v>420</v>
      </c>
      <c r="C3535" s="5" t="s">
        <v>52</v>
      </c>
      <c r="D3535" s="8" t="s">
        <v>431</v>
      </c>
      <c r="E3535" s="6">
        <v>0.1</v>
      </c>
      <c r="F3535" s="6">
        <v>0</v>
      </c>
      <c r="G3535" s="6">
        <v>0.1</v>
      </c>
      <c r="H3535" s="5" t="s">
        <v>120</v>
      </c>
      <c r="I3535" s="6">
        <f t="shared" si="220"/>
        <v>0.1</v>
      </c>
      <c r="J3535" s="5" t="str">
        <f>IF(H3535="否","不适用",IF(AND(ISNUMBER(E3535),ISNUMBER(F3535)),IF(I3535&gt;规则与名单!$B$2,"是","否"),"未判定"))</f>
        <v>不适用</v>
      </c>
      <c r="K3535" s="5" t="str">
        <f t="shared" si="221"/>
        <v>非测试日纯氢</v>
      </c>
      <c r="L3535" s="6">
        <f t="shared" si="222"/>
        <v>0.1</v>
      </c>
      <c r="M3535" s="5">
        <f t="shared" si="223"/>
        <v>0</v>
      </c>
      <c r="N3535" s="5" t="s">
        <v>13947</v>
      </c>
      <c r="O3535" s="5" t="s">
        <v>13948</v>
      </c>
      <c r="P3535" s="5" t="s">
        <v>13949</v>
      </c>
    </row>
    <row r="3536" ht="19" customHeight="1" spans="1:16">
      <c r="A3536" s="5">
        <v>140</v>
      </c>
      <c r="B3536" s="5" t="s">
        <v>420</v>
      </c>
      <c r="C3536" s="5" t="s">
        <v>52</v>
      </c>
      <c r="D3536" s="8" t="s">
        <v>3377</v>
      </c>
      <c r="E3536" s="6">
        <v>0</v>
      </c>
      <c r="F3536" s="6">
        <v>0</v>
      </c>
      <c r="G3536" s="6"/>
      <c r="H3536" s="5" t="s">
        <v>120</v>
      </c>
      <c r="I3536" s="6">
        <f t="shared" si="220"/>
        <v>0</v>
      </c>
      <c r="J3536" s="5" t="str">
        <f>IF(H3536="否","不适用",IF(AND(ISNUMBER(E3536),ISNUMBER(F3536)),IF(I3536&gt;规则与名单!$B$2,"是","否"),"未判定"))</f>
        <v>不适用</v>
      </c>
      <c r="K3536" s="5" t="str">
        <f t="shared" si="221"/>
        <v>非测试日仪表</v>
      </c>
      <c r="L3536" s="6">
        <f t="shared" si="222"/>
        <v>0</v>
      </c>
      <c r="M3536" s="5">
        <f t="shared" si="223"/>
        <v>0</v>
      </c>
      <c r="N3536" s="5" t="s">
        <v>13950</v>
      </c>
      <c r="O3536" s="5" t="s">
        <v>13951</v>
      </c>
      <c r="P3536" s="5" t="s">
        <v>13952</v>
      </c>
    </row>
    <row r="3537" ht="19" customHeight="1" spans="1:16">
      <c r="A3537" s="5">
        <v>140</v>
      </c>
      <c r="B3537" s="5" t="s">
        <v>420</v>
      </c>
      <c r="C3537" s="5" t="s">
        <v>52</v>
      </c>
      <c r="D3537" s="8" t="s">
        <v>407</v>
      </c>
      <c r="E3537" s="6"/>
      <c r="F3537" s="6">
        <v>0</v>
      </c>
      <c r="G3537" s="6"/>
      <c r="H3537" s="5" t="s">
        <v>120</v>
      </c>
      <c r="I3537" s="6" t="str">
        <f t="shared" si="220"/>
        <v/>
      </c>
      <c r="J3537" s="5" t="str">
        <f>IF(H3537="否","不适用",IF(AND(ISNUMBER(E3537),ISNUMBER(F3537)),IF(I3537&gt;规则与名单!$B$2,"是","否"),"未判定"))</f>
        <v>不适用</v>
      </c>
      <c r="K3537" s="5" t="str">
        <f t="shared" si="221"/>
        <v>缺失</v>
      </c>
      <c r="L3537" s="6" t="str">
        <f t="shared" si="222"/>
        <v/>
      </c>
      <c r="M3537" s="5">
        <f t="shared" si="223"/>
        <v>1</v>
      </c>
      <c r="N3537" s="5" t="s">
        <v>13953</v>
      </c>
      <c r="O3537" s="5" t="s">
        <v>13954</v>
      </c>
      <c r="P3537" s="5" t="s">
        <v>13955</v>
      </c>
    </row>
    <row r="3538" ht="19" customHeight="1" spans="1:16">
      <c r="A3538" s="5">
        <v>140</v>
      </c>
      <c r="B3538" s="5" t="s">
        <v>420</v>
      </c>
      <c r="C3538" s="5" t="s">
        <v>52</v>
      </c>
      <c r="D3538" s="8" t="s">
        <v>411</v>
      </c>
      <c r="E3538" s="6">
        <v>12.2</v>
      </c>
      <c r="F3538" s="6">
        <v>0</v>
      </c>
      <c r="G3538" s="6">
        <v>12.2</v>
      </c>
      <c r="H3538" s="5" t="s">
        <v>120</v>
      </c>
      <c r="I3538" s="6">
        <f t="shared" si="220"/>
        <v>12.2</v>
      </c>
      <c r="J3538" s="5" t="str">
        <f>IF(H3538="否","不适用",IF(AND(ISNUMBER(E3538),ISNUMBER(F3538)),IF(I3538&gt;规则与名单!$B$2,"是","否"),"未判定"))</f>
        <v>不适用</v>
      </c>
      <c r="K3538" s="5" t="str">
        <f t="shared" si="221"/>
        <v>非测试日纯氢</v>
      </c>
      <c r="L3538" s="6">
        <f t="shared" si="222"/>
        <v>12.2</v>
      </c>
      <c r="M3538" s="5">
        <f t="shared" si="223"/>
        <v>0</v>
      </c>
      <c r="N3538" s="5" t="s">
        <v>13956</v>
      </c>
      <c r="O3538" s="5" t="s">
        <v>13957</v>
      </c>
      <c r="P3538" s="5" t="s">
        <v>13958</v>
      </c>
    </row>
    <row r="3539" ht="19" customHeight="1" spans="1:16">
      <c r="A3539" s="5">
        <v>140</v>
      </c>
      <c r="B3539" s="5" t="s">
        <v>420</v>
      </c>
      <c r="C3539" s="5" t="s">
        <v>52</v>
      </c>
      <c r="D3539" s="8" t="s">
        <v>251</v>
      </c>
      <c r="E3539" s="6">
        <v>218.4</v>
      </c>
      <c r="F3539" s="6">
        <v>0</v>
      </c>
      <c r="G3539" s="6">
        <v>211.1</v>
      </c>
      <c r="H3539" s="5" t="s">
        <v>120</v>
      </c>
      <c r="I3539" s="6">
        <f t="shared" si="220"/>
        <v>218.4</v>
      </c>
      <c r="J3539" s="5" t="str">
        <f>IF(H3539="否","不适用",IF(AND(ISNUMBER(E3539),ISNUMBER(F3539)),IF(I3539&gt;规则与名单!$B$2,"是","否"),"未判定"))</f>
        <v>不适用</v>
      </c>
      <c r="K3539" s="5" t="str">
        <f t="shared" si="221"/>
        <v>非测试日纯氢</v>
      </c>
      <c r="L3539" s="6">
        <f t="shared" si="222"/>
        <v>211.1</v>
      </c>
      <c r="M3539" s="5">
        <f t="shared" si="223"/>
        <v>0</v>
      </c>
      <c r="N3539" s="5" t="s">
        <v>13959</v>
      </c>
      <c r="O3539" s="5" t="s">
        <v>13960</v>
      </c>
      <c r="P3539" s="5" t="s">
        <v>13961</v>
      </c>
    </row>
    <row r="3540" ht="19" customHeight="1" spans="1:16">
      <c r="A3540" s="5">
        <v>140</v>
      </c>
      <c r="B3540" s="5" t="s">
        <v>420</v>
      </c>
      <c r="C3540" s="5" t="s">
        <v>52</v>
      </c>
      <c r="D3540" s="8" t="s">
        <v>472</v>
      </c>
      <c r="E3540" s="6">
        <v>206</v>
      </c>
      <c r="F3540" s="6">
        <v>0</v>
      </c>
      <c r="G3540" s="6">
        <v>195.8</v>
      </c>
      <c r="H3540" s="5" t="s">
        <v>120</v>
      </c>
      <c r="I3540" s="6">
        <f t="shared" si="220"/>
        <v>206</v>
      </c>
      <c r="J3540" s="5" t="str">
        <f>IF(H3540="否","不适用",IF(AND(ISNUMBER(E3540),ISNUMBER(F3540)),IF(I3540&gt;规则与名单!$B$2,"是","否"),"未判定"))</f>
        <v>不适用</v>
      </c>
      <c r="K3540" s="5" t="str">
        <f t="shared" si="221"/>
        <v>非测试日纯氢</v>
      </c>
      <c r="L3540" s="6">
        <f t="shared" si="222"/>
        <v>195.8</v>
      </c>
      <c r="M3540" s="5">
        <f t="shared" si="223"/>
        <v>0</v>
      </c>
      <c r="N3540" s="5" t="s">
        <v>13962</v>
      </c>
      <c r="O3540" s="5" t="s">
        <v>13963</v>
      </c>
      <c r="P3540" s="5" t="s">
        <v>13964</v>
      </c>
    </row>
    <row r="3541" ht="19" customHeight="1" spans="1:16">
      <c r="A3541" s="5">
        <v>140</v>
      </c>
      <c r="B3541" s="5" t="s">
        <v>420</v>
      </c>
      <c r="C3541" s="5" t="s">
        <v>52</v>
      </c>
      <c r="D3541" s="8" t="s">
        <v>466</v>
      </c>
      <c r="E3541" s="6">
        <v>209</v>
      </c>
      <c r="F3541" s="6">
        <v>0</v>
      </c>
      <c r="G3541" s="6">
        <v>208.7</v>
      </c>
      <c r="H3541" s="5" t="s">
        <v>120</v>
      </c>
      <c r="I3541" s="6">
        <f t="shared" si="220"/>
        <v>209</v>
      </c>
      <c r="J3541" s="5" t="str">
        <f>IF(H3541="否","不适用",IF(AND(ISNUMBER(E3541),ISNUMBER(F3541)),IF(I3541&gt;规则与名单!$B$2,"是","否"),"未判定"))</f>
        <v>不适用</v>
      </c>
      <c r="K3541" s="5" t="str">
        <f t="shared" si="221"/>
        <v>非测试日纯氢</v>
      </c>
      <c r="L3541" s="6">
        <f t="shared" si="222"/>
        <v>208.7</v>
      </c>
      <c r="M3541" s="5">
        <f t="shared" si="223"/>
        <v>0</v>
      </c>
      <c r="N3541" s="5" t="s">
        <v>13965</v>
      </c>
      <c r="O3541" s="5" t="s">
        <v>13966</v>
      </c>
      <c r="P3541" s="5" t="s">
        <v>13967</v>
      </c>
    </row>
    <row r="3542" ht="19" customHeight="1" spans="1:16">
      <c r="A3542" s="5">
        <v>140</v>
      </c>
      <c r="B3542" s="5" t="s">
        <v>420</v>
      </c>
      <c r="C3542" s="5" t="s">
        <v>52</v>
      </c>
      <c r="D3542" s="8" t="s">
        <v>333</v>
      </c>
      <c r="E3542" s="6">
        <v>204.7</v>
      </c>
      <c r="F3542" s="6">
        <v>0</v>
      </c>
      <c r="G3542" s="6">
        <v>151.7</v>
      </c>
      <c r="H3542" s="5" t="s">
        <v>120</v>
      </c>
      <c r="I3542" s="6">
        <f t="shared" si="220"/>
        <v>204.7</v>
      </c>
      <c r="J3542" s="5" t="str">
        <f>IF(H3542="否","不适用",IF(AND(ISNUMBER(E3542),ISNUMBER(F3542)),IF(I3542&gt;规则与名单!$B$2,"是","否"),"未判定"))</f>
        <v>不适用</v>
      </c>
      <c r="K3542" s="5" t="str">
        <f t="shared" si="221"/>
        <v>非测试日纯氢</v>
      </c>
      <c r="L3542" s="6">
        <f t="shared" si="222"/>
        <v>151.7</v>
      </c>
      <c r="M3542" s="5">
        <f t="shared" si="223"/>
        <v>0</v>
      </c>
      <c r="N3542" s="5" t="s">
        <v>13968</v>
      </c>
      <c r="O3542" s="5" t="s">
        <v>13969</v>
      </c>
      <c r="P3542" s="5" t="s">
        <v>13970</v>
      </c>
    </row>
    <row r="3543" ht="19" customHeight="1" spans="1:16">
      <c r="A3543" s="5">
        <v>140</v>
      </c>
      <c r="B3543" s="5" t="s">
        <v>420</v>
      </c>
      <c r="C3543" s="5" t="s">
        <v>52</v>
      </c>
      <c r="D3543" s="8" t="s">
        <v>175</v>
      </c>
      <c r="E3543" s="6">
        <v>204.6</v>
      </c>
      <c r="F3543" s="6">
        <v>0</v>
      </c>
      <c r="G3543" s="6">
        <v>204.5</v>
      </c>
      <c r="H3543" s="5" t="s">
        <v>120</v>
      </c>
      <c r="I3543" s="6">
        <f t="shared" si="220"/>
        <v>204.6</v>
      </c>
      <c r="J3543" s="5" t="str">
        <f>IF(H3543="否","不适用",IF(AND(ISNUMBER(E3543),ISNUMBER(F3543)),IF(I3543&gt;规则与名单!$B$2,"是","否"),"未判定"))</f>
        <v>不适用</v>
      </c>
      <c r="K3543" s="5" t="str">
        <f t="shared" si="221"/>
        <v>非测试日纯氢</v>
      </c>
      <c r="L3543" s="6">
        <f t="shared" si="222"/>
        <v>204.5</v>
      </c>
      <c r="M3543" s="5">
        <f t="shared" si="223"/>
        <v>0</v>
      </c>
      <c r="N3543" s="5" t="s">
        <v>13971</v>
      </c>
      <c r="O3543" s="5" t="s">
        <v>13972</v>
      </c>
      <c r="P3543" s="5" t="s">
        <v>13973</v>
      </c>
    </row>
    <row r="3544" ht="19" customHeight="1" spans="1:16">
      <c r="A3544" s="5">
        <v>140</v>
      </c>
      <c r="B3544" s="5" t="s">
        <v>420</v>
      </c>
      <c r="C3544" s="5" t="s">
        <v>52</v>
      </c>
      <c r="D3544" s="8" t="s">
        <v>3402</v>
      </c>
      <c r="E3544" s="6">
        <v>204.5</v>
      </c>
      <c r="F3544" s="6">
        <v>0</v>
      </c>
      <c r="G3544" s="6">
        <v>204.2</v>
      </c>
      <c r="H3544" s="5" t="s">
        <v>120</v>
      </c>
      <c r="I3544" s="6">
        <f t="shared" si="220"/>
        <v>204.5</v>
      </c>
      <c r="J3544" s="5" t="str">
        <f>IF(H3544="否","不适用",IF(AND(ISNUMBER(E3544),ISNUMBER(F3544)),IF(I3544&gt;规则与名单!$B$2,"是","否"),"未判定"))</f>
        <v>不适用</v>
      </c>
      <c r="K3544" s="5" t="str">
        <f t="shared" si="221"/>
        <v>非测试日纯氢</v>
      </c>
      <c r="L3544" s="6">
        <f t="shared" si="222"/>
        <v>204.2</v>
      </c>
      <c r="M3544" s="5">
        <f t="shared" si="223"/>
        <v>0</v>
      </c>
      <c r="N3544" s="5" t="s">
        <v>13974</v>
      </c>
      <c r="O3544" s="5" t="s">
        <v>13975</v>
      </c>
      <c r="P3544" s="5" t="s">
        <v>13976</v>
      </c>
    </row>
    <row r="3545" ht="19" customHeight="1" spans="1:16">
      <c r="A3545" s="5">
        <v>140</v>
      </c>
      <c r="B3545" s="5" t="s">
        <v>420</v>
      </c>
      <c r="C3545" s="5" t="s">
        <v>52</v>
      </c>
      <c r="D3545" s="8" t="s">
        <v>487</v>
      </c>
      <c r="E3545" s="6">
        <v>204.4</v>
      </c>
      <c r="F3545" s="6">
        <v>0</v>
      </c>
      <c r="G3545" s="6">
        <v>194</v>
      </c>
      <c r="H3545" s="5" t="s">
        <v>120</v>
      </c>
      <c r="I3545" s="6">
        <f t="shared" si="220"/>
        <v>204.4</v>
      </c>
      <c r="J3545" s="5" t="str">
        <f>IF(H3545="否","不适用",IF(AND(ISNUMBER(E3545),ISNUMBER(F3545)),IF(I3545&gt;规则与名单!$B$2,"是","否"),"未判定"))</f>
        <v>不适用</v>
      </c>
      <c r="K3545" s="5" t="str">
        <f t="shared" si="221"/>
        <v>非测试日纯氢</v>
      </c>
      <c r="L3545" s="6">
        <f t="shared" si="222"/>
        <v>194</v>
      </c>
      <c r="M3545" s="5">
        <f t="shared" si="223"/>
        <v>0</v>
      </c>
      <c r="N3545" s="5" t="s">
        <v>13977</v>
      </c>
      <c r="O3545" s="5" t="s">
        <v>13978</v>
      </c>
      <c r="P3545" s="5" t="s">
        <v>13979</v>
      </c>
    </row>
    <row r="3546" ht="19" customHeight="1" spans="1:16">
      <c r="A3546" s="5">
        <v>140</v>
      </c>
      <c r="B3546" s="5" t="s">
        <v>420</v>
      </c>
      <c r="C3546" s="5" t="s">
        <v>52</v>
      </c>
      <c r="D3546" s="8" t="s">
        <v>121</v>
      </c>
      <c r="E3546" s="6">
        <v>204.6</v>
      </c>
      <c r="F3546" s="6">
        <v>0</v>
      </c>
      <c r="G3546" s="6">
        <v>204.3</v>
      </c>
      <c r="H3546" s="5" t="s">
        <v>120</v>
      </c>
      <c r="I3546" s="6">
        <f t="shared" si="220"/>
        <v>204.6</v>
      </c>
      <c r="J3546" s="5" t="str">
        <f>IF(H3546="否","不适用",IF(AND(ISNUMBER(E3546),ISNUMBER(F3546)),IF(I3546&gt;规则与名单!$B$2,"是","否"),"未判定"))</f>
        <v>不适用</v>
      </c>
      <c r="K3546" s="5" t="str">
        <f t="shared" si="221"/>
        <v>非测试日纯氢</v>
      </c>
      <c r="L3546" s="6">
        <f t="shared" si="222"/>
        <v>204.3</v>
      </c>
      <c r="M3546" s="5">
        <f t="shared" si="223"/>
        <v>0</v>
      </c>
      <c r="N3546" s="5" t="s">
        <v>13980</v>
      </c>
      <c r="O3546" s="5" t="s">
        <v>13981</v>
      </c>
      <c r="P3546" s="5" t="s">
        <v>13982</v>
      </c>
    </row>
    <row r="3547" ht="19" customHeight="1" spans="1:16">
      <c r="A3547" s="5">
        <v>140</v>
      </c>
      <c r="B3547" s="5" t="s">
        <v>420</v>
      </c>
      <c r="C3547" s="5" t="s">
        <v>52</v>
      </c>
      <c r="D3547" s="8" t="s">
        <v>170</v>
      </c>
      <c r="E3547" s="6">
        <v>204.4</v>
      </c>
      <c r="F3547" s="6">
        <v>0</v>
      </c>
      <c r="G3547" s="6">
        <v>204.4</v>
      </c>
      <c r="H3547" s="5" t="s">
        <v>120</v>
      </c>
      <c r="I3547" s="6">
        <f t="shared" si="220"/>
        <v>204.4</v>
      </c>
      <c r="J3547" s="5" t="str">
        <f>IF(H3547="否","不适用",IF(AND(ISNUMBER(E3547),ISNUMBER(F3547)),IF(I3547&gt;规则与名单!$B$2,"是","否"),"未判定"))</f>
        <v>不适用</v>
      </c>
      <c r="K3547" s="5" t="str">
        <f t="shared" si="221"/>
        <v>非测试日纯氢</v>
      </c>
      <c r="L3547" s="6">
        <f t="shared" si="222"/>
        <v>204.4</v>
      </c>
      <c r="M3547" s="5">
        <f t="shared" si="223"/>
        <v>0</v>
      </c>
      <c r="N3547" s="5" t="s">
        <v>13983</v>
      </c>
      <c r="O3547" s="5" t="s">
        <v>13984</v>
      </c>
      <c r="P3547" s="5" t="s">
        <v>13985</v>
      </c>
    </row>
    <row r="3548" ht="19" customHeight="1" spans="1:16">
      <c r="A3548" s="5">
        <v>140</v>
      </c>
      <c r="B3548" s="5" t="s">
        <v>420</v>
      </c>
      <c r="C3548" s="5" t="s">
        <v>52</v>
      </c>
      <c r="D3548" s="8" t="s">
        <v>644</v>
      </c>
      <c r="E3548" s="6">
        <v>204.6</v>
      </c>
      <c r="F3548" s="6">
        <v>0</v>
      </c>
      <c r="G3548" s="6">
        <v>204.1</v>
      </c>
      <c r="H3548" s="5" t="s">
        <v>120</v>
      </c>
      <c r="I3548" s="6">
        <f t="shared" si="220"/>
        <v>204.6</v>
      </c>
      <c r="J3548" s="5" t="str">
        <f>IF(H3548="否","不适用",IF(AND(ISNUMBER(E3548),ISNUMBER(F3548)),IF(I3548&gt;规则与名单!$B$2,"是","否"),"未判定"))</f>
        <v>不适用</v>
      </c>
      <c r="K3548" s="5" t="str">
        <f t="shared" si="221"/>
        <v>非测试日纯氢</v>
      </c>
      <c r="L3548" s="6">
        <f t="shared" si="222"/>
        <v>204.1</v>
      </c>
      <c r="M3548" s="5">
        <f t="shared" si="223"/>
        <v>0</v>
      </c>
      <c r="N3548" s="5" t="s">
        <v>13986</v>
      </c>
      <c r="O3548" s="5" t="s">
        <v>13987</v>
      </c>
      <c r="P3548" s="5" t="s">
        <v>13988</v>
      </c>
    </row>
    <row r="3549" ht="19" customHeight="1" spans="1:16">
      <c r="A3549" s="5">
        <v>140</v>
      </c>
      <c r="B3549" s="5" t="s">
        <v>420</v>
      </c>
      <c r="C3549" s="5" t="s">
        <v>52</v>
      </c>
      <c r="D3549" s="8" t="s">
        <v>3418</v>
      </c>
      <c r="E3549" s="6">
        <v>204.2</v>
      </c>
      <c r="F3549" s="6">
        <v>0</v>
      </c>
      <c r="G3549" s="6">
        <v>204.1</v>
      </c>
      <c r="H3549" s="5" t="s">
        <v>120</v>
      </c>
      <c r="I3549" s="6">
        <f t="shared" si="220"/>
        <v>204.2</v>
      </c>
      <c r="J3549" s="5" t="str">
        <f>IF(H3549="否","不适用",IF(AND(ISNUMBER(E3549),ISNUMBER(F3549)),IF(I3549&gt;规则与名单!$B$2,"是","否"),"未判定"))</f>
        <v>不适用</v>
      </c>
      <c r="K3549" s="5" t="str">
        <f t="shared" si="221"/>
        <v>非测试日纯氢</v>
      </c>
      <c r="L3549" s="6">
        <f t="shared" si="222"/>
        <v>204.1</v>
      </c>
      <c r="M3549" s="5">
        <f t="shared" si="223"/>
        <v>0</v>
      </c>
      <c r="N3549" s="5" t="s">
        <v>13989</v>
      </c>
      <c r="O3549" s="5" t="s">
        <v>13990</v>
      </c>
      <c r="P3549" s="5" t="s">
        <v>13991</v>
      </c>
    </row>
    <row r="3550" ht="19" customHeight="1" spans="1:16">
      <c r="A3550" s="5">
        <v>140</v>
      </c>
      <c r="B3550" s="5" t="s">
        <v>420</v>
      </c>
      <c r="C3550" s="5" t="s">
        <v>52</v>
      </c>
      <c r="D3550" s="8" t="s">
        <v>3422</v>
      </c>
      <c r="E3550" s="6">
        <v>204.5</v>
      </c>
      <c r="F3550" s="6">
        <v>0</v>
      </c>
      <c r="G3550" s="6">
        <v>204.5</v>
      </c>
      <c r="H3550" s="5" t="s">
        <v>120</v>
      </c>
      <c r="I3550" s="6">
        <f t="shared" si="220"/>
        <v>204.5</v>
      </c>
      <c r="J3550" s="5" t="str">
        <f>IF(H3550="否","不适用",IF(AND(ISNUMBER(E3550),ISNUMBER(F3550)),IF(I3550&gt;规则与名单!$B$2,"是","否"),"未判定"))</f>
        <v>不适用</v>
      </c>
      <c r="K3550" s="5" t="str">
        <f t="shared" si="221"/>
        <v>非测试日纯氢</v>
      </c>
      <c r="L3550" s="6">
        <f t="shared" si="222"/>
        <v>204.5</v>
      </c>
      <c r="M3550" s="5">
        <f t="shared" si="223"/>
        <v>0</v>
      </c>
      <c r="N3550" s="5" t="s">
        <v>13992</v>
      </c>
      <c r="O3550" s="5" t="s">
        <v>13993</v>
      </c>
      <c r="P3550" s="5" t="s">
        <v>13994</v>
      </c>
    </row>
    <row r="3551" ht="19" customHeight="1" spans="1:16">
      <c r="A3551" s="5">
        <v>140</v>
      </c>
      <c r="B3551" s="5" t="s">
        <v>420</v>
      </c>
      <c r="C3551" s="5" t="s">
        <v>52</v>
      </c>
      <c r="D3551" s="8" t="s">
        <v>336</v>
      </c>
      <c r="E3551" s="6">
        <v>204.5</v>
      </c>
      <c r="F3551" s="6">
        <v>0</v>
      </c>
      <c r="G3551" s="6">
        <v>204.4</v>
      </c>
      <c r="H3551" s="5" t="s">
        <v>120</v>
      </c>
      <c r="I3551" s="6">
        <f t="shared" si="220"/>
        <v>204.5</v>
      </c>
      <c r="J3551" s="5" t="str">
        <f>IF(H3551="否","不适用",IF(AND(ISNUMBER(E3551),ISNUMBER(F3551)),IF(I3551&gt;规则与名单!$B$2,"是","否"),"未判定"))</f>
        <v>不适用</v>
      </c>
      <c r="K3551" s="5" t="str">
        <f t="shared" si="221"/>
        <v>非测试日纯氢</v>
      </c>
      <c r="L3551" s="6">
        <f t="shared" si="222"/>
        <v>204.4</v>
      </c>
      <c r="M3551" s="5">
        <f t="shared" si="223"/>
        <v>0</v>
      </c>
      <c r="N3551" s="5" t="s">
        <v>13995</v>
      </c>
      <c r="O3551" s="5" t="s">
        <v>13996</v>
      </c>
      <c r="P3551" s="5" t="s">
        <v>13997</v>
      </c>
    </row>
    <row r="3552" ht="19" customHeight="1" spans="1:16">
      <c r="A3552" s="5">
        <v>140</v>
      </c>
      <c r="B3552" s="5" t="s">
        <v>420</v>
      </c>
      <c r="C3552" s="5" t="s">
        <v>52</v>
      </c>
      <c r="D3552" s="8" t="s">
        <v>653</v>
      </c>
      <c r="E3552" s="6">
        <v>204.6</v>
      </c>
      <c r="F3552" s="6">
        <v>0</v>
      </c>
      <c r="G3552" s="6">
        <v>204.5</v>
      </c>
      <c r="H3552" s="5" t="s">
        <v>120</v>
      </c>
      <c r="I3552" s="6">
        <f t="shared" si="220"/>
        <v>204.6</v>
      </c>
      <c r="J3552" s="5" t="str">
        <f>IF(H3552="否","不适用",IF(AND(ISNUMBER(E3552),ISNUMBER(F3552)),IF(I3552&gt;规则与名单!$B$2,"是","否"),"未判定"))</f>
        <v>不适用</v>
      </c>
      <c r="K3552" s="5" t="str">
        <f t="shared" si="221"/>
        <v>非测试日纯氢</v>
      </c>
      <c r="L3552" s="6">
        <f t="shared" si="222"/>
        <v>204.5</v>
      </c>
      <c r="M3552" s="5">
        <f t="shared" si="223"/>
        <v>0</v>
      </c>
      <c r="N3552" s="5" t="s">
        <v>13998</v>
      </c>
      <c r="O3552" s="5" t="s">
        <v>13999</v>
      </c>
      <c r="P3552" s="5" t="s">
        <v>14000</v>
      </c>
    </row>
    <row r="3553" ht="19" customHeight="1" spans="1:16">
      <c r="A3553" s="5">
        <v>140</v>
      </c>
      <c r="B3553" s="5" t="s">
        <v>420</v>
      </c>
      <c r="C3553" s="5" t="s">
        <v>52</v>
      </c>
      <c r="D3553" s="8" t="s">
        <v>140</v>
      </c>
      <c r="E3553" s="6">
        <v>204.5</v>
      </c>
      <c r="F3553" s="6">
        <v>0</v>
      </c>
      <c r="G3553" s="6">
        <v>204.5</v>
      </c>
      <c r="H3553" s="5" t="s">
        <v>120</v>
      </c>
      <c r="I3553" s="6">
        <f t="shared" si="220"/>
        <v>204.5</v>
      </c>
      <c r="J3553" s="5" t="str">
        <f>IF(H3553="否","不适用",IF(AND(ISNUMBER(E3553),ISNUMBER(F3553)),IF(I3553&gt;规则与名单!$B$2,"是","否"),"未判定"))</f>
        <v>不适用</v>
      </c>
      <c r="K3553" s="5" t="str">
        <f t="shared" si="221"/>
        <v>非测试日纯氢</v>
      </c>
      <c r="L3553" s="6">
        <f t="shared" si="222"/>
        <v>204.5</v>
      </c>
      <c r="M3553" s="5">
        <f t="shared" si="223"/>
        <v>0</v>
      </c>
      <c r="N3553" s="5" t="s">
        <v>14001</v>
      </c>
      <c r="O3553" s="5" t="s">
        <v>14002</v>
      </c>
      <c r="P3553" s="5" t="s">
        <v>14003</v>
      </c>
    </row>
    <row r="3554" ht="19" customHeight="1" spans="1:16">
      <c r="A3554" s="5">
        <v>140</v>
      </c>
      <c r="B3554" s="5" t="s">
        <v>420</v>
      </c>
      <c r="C3554" s="5" t="s">
        <v>52</v>
      </c>
      <c r="D3554" s="8" t="s">
        <v>115</v>
      </c>
      <c r="E3554" s="6">
        <v>220.2</v>
      </c>
      <c r="F3554" s="6">
        <v>0</v>
      </c>
      <c r="G3554" s="6">
        <v>220.1</v>
      </c>
      <c r="H3554" s="5" t="s">
        <v>120</v>
      </c>
      <c r="I3554" s="6">
        <f t="shared" si="220"/>
        <v>220.2</v>
      </c>
      <c r="J3554" s="5" t="str">
        <f>IF(H3554="否","不适用",IF(AND(ISNUMBER(E3554),ISNUMBER(F3554)),IF(I3554&gt;规则与名单!$B$2,"是","否"),"未判定"))</f>
        <v>不适用</v>
      </c>
      <c r="K3554" s="5" t="str">
        <f t="shared" si="221"/>
        <v>非测试日纯氢</v>
      </c>
      <c r="L3554" s="6">
        <f t="shared" si="222"/>
        <v>220.1</v>
      </c>
      <c r="M3554" s="5">
        <f t="shared" si="223"/>
        <v>0</v>
      </c>
      <c r="N3554" s="5" t="s">
        <v>14004</v>
      </c>
      <c r="O3554" s="5" t="s">
        <v>14005</v>
      </c>
      <c r="P3554" s="5" t="s">
        <v>14006</v>
      </c>
    </row>
    <row r="3555" ht="19" customHeight="1" spans="1:16">
      <c r="A3555" s="5">
        <v>141</v>
      </c>
      <c r="B3555" s="5" t="s">
        <v>424</v>
      </c>
      <c r="C3555" s="5" t="s">
        <v>52</v>
      </c>
      <c r="D3555" s="8" t="s">
        <v>114</v>
      </c>
      <c r="E3555" s="6">
        <v>71.3</v>
      </c>
      <c r="F3555" s="6">
        <v>73.4</v>
      </c>
      <c r="G3555" s="6">
        <v>70.9</v>
      </c>
      <c r="H3555" s="5" t="s">
        <v>120</v>
      </c>
      <c r="I3555" s="6">
        <f t="shared" si="220"/>
        <v>-2.10000000000001</v>
      </c>
      <c r="J3555" s="5" t="str">
        <f>IF(H3555="否","不适用",IF(AND(ISNUMBER(E3555),ISNUMBER(F3555)),IF(I3555&gt;规则与名单!$B$2,"是","否"),"未判定"))</f>
        <v>不适用</v>
      </c>
      <c r="K3555" s="5" t="str">
        <f t="shared" si="221"/>
        <v>非测试日纯氢</v>
      </c>
      <c r="L3555" s="6">
        <f t="shared" si="222"/>
        <v>70.9</v>
      </c>
      <c r="M3555" s="5">
        <f t="shared" si="223"/>
        <v>0</v>
      </c>
      <c r="N3555" s="5" t="s">
        <v>14007</v>
      </c>
      <c r="O3555" s="5" t="s">
        <v>14008</v>
      </c>
      <c r="P3555" s="5" t="s">
        <v>14009</v>
      </c>
    </row>
    <row r="3556" ht="19" customHeight="1" spans="1:16">
      <c r="A3556" s="5">
        <v>141</v>
      </c>
      <c r="B3556" s="5" t="s">
        <v>424</v>
      </c>
      <c r="C3556" s="5" t="s">
        <v>52</v>
      </c>
      <c r="D3556" s="8" t="s">
        <v>605</v>
      </c>
      <c r="E3556" s="6">
        <v>80.1</v>
      </c>
      <c r="F3556" s="6">
        <v>80.3</v>
      </c>
      <c r="G3556" s="6">
        <v>80</v>
      </c>
      <c r="H3556" s="5" t="s">
        <v>120</v>
      </c>
      <c r="I3556" s="6">
        <f t="shared" si="220"/>
        <v>-0.200000000000003</v>
      </c>
      <c r="J3556" s="5" t="str">
        <f>IF(H3556="否","不适用",IF(AND(ISNUMBER(E3556),ISNUMBER(F3556)),IF(I3556&gt;规则与名单!$B$2,"是","否"),"未判定"))</f>
        <v>不适用</v>
      </c>
      <c r="K3556" s="5" t="str">
        <f t="shared" si="221"/>
        <v>非测试日纯氢</v>
      </c>
      <c r="L3556" s="6">
        <f t="shared" si="222"/>
        <v>80</v>
      </c>
      <c r="M3556" s="5">
        <f t="shared" si="223"/>
        <v>0</v>
      </c>
      <c r="N3556" s="5" t="s">
        <v>14010</v>
      </c>
      <c r="O3556" s="5" t="s">
        <v>14011</v>
      </c>
      <c r="P3556" s="5" t="s">
        <v>14012</v>
      </c>
    </row>
    <row r="3557" ht="19" customHeight="1" spans="1:16">
      <c r="A3557" s="5">
        <v>141</v>
      </c>
      <c r="B3557" s="5" t="s">
        <v>424</v>
      </c>
      <c r="C3557" s="5" t="s">
        <v>52</v>
      </c>
      <c r="D3557" s="8" t="s">
        <v>186</v>
      </c>
      <c r="E3557" s="6">
        <v>63.5</v>
      </c>
      <c r="F3557" s="6">
        <v>64.4</v>
      </c>
      <c r="G3557" s="6">
        <v>63.3</v>
      </c>
      <c r="H3557" s="5" t="s">
        <v>120</v>
      </c>
      <c r="I3557" s="6">
        <f t="shared" si="220"/>
        <v>-0.900000000000006</v>
      </c>
      <c r="J3557" s="5" t="str">
        <f>IF(H3557="否","不适用",IF(AND(ISNUMBER(E3557),ISNUMBER(F3557)),IF(I3557&gt;规则与名单!$B$2,"是","否"),"未判定"))</f>
        <v>不适用</v>
      </c>
      <c r="K3557" s="5" t="str">
        <f t="shared" si="221"/>
        <v>非测试日纯氢</v>
      </c>
      <c r="L3557" s="6">
        <f t="shared" si="222"/>
        <v>63.3</v>
      </c>
      <c r="M3557" s="5">
        <f t="shared" si="223"/>
        <v>0</v>
      </c>
      <c r="N3557" s="5" t="s">
        <v>14013</v>
      </c>
      <c r="O3557" s="5" t="s">
        <v>14014</v>
      </c>
      <c r="P3557" s="5" t="s">
        <v>14015</v>
      </c>
    </row>
    <row r="3558" ht="19" customHeight="1" spans="1:16">
      <c r="A3558" s="5">
        <v>141</v>
      </c>
      <c r="B3558" s="5" t="s">
        <v>424</v>
      </c>
      <c r="C3558" s="5" t="s">
        <v>52</v>
      </c>
      <c r="D3558" s="8" t="s">
        <v>165</v>
      </c>
      <c r="E3558" s="6">
        <v>19.7</v>
      </c>
      <c r="F3558" s="6">
        <v>20</v>
      </c>
      <c r="G3558" s="6">
        <v>19.6</v>
      </c>
      <c r="H3558" s="5" t="s">
        <v>120</v>
      </c>
      <c r="I3558" s="6">
        <f t="shared" si="220"/>
        <v>-0.300000000000001</v>
      </c>
      <c r="J3558" s="5" t="str">
        <f>IF(H3558="否","不适用",IF(AND(ISNUMBER(E3558),ISNUMBER(F3558)),IF(I3558&gt;规则与名单!$B$2,"是","否"),"未判定"))</f>
        <v>不适用</v>
      </c>
      <c r="K3558" s="5" t="str">
        <f t="shared" si="221"/>
        <v>非测试日纯氢</v>
      </c>
      <c r="L3558" s="6">
        <f t="shared" si="222"/>
        <v>19.6</v>
      </c>
      <c r="M3558" s="5">
        <f t="shared" si="223"/>
        <v>0</v>
      </c>
      <c r="N3558" s="5" t="s">
        <v>14016</v>
      </c>
      <c r="O3558" s="5" t="s">
        <v>14017</v>
      </c>
      <c r="P3558" s="5" t="s">
        <v>14018</v>
      </c>
    </row>
    <row r="3559" ht="19" customHeight="1" spans="1:16">
      <c r="A3559" s="5">
        <v>141</v>
      </c>
      <c r="B3559" s="5" t="s">
        <v>424</v>
      </c>
      <c r="C3559" s="5" t="s">
        <v>52</v>
      </c>
      <c r="D3559" s="8" t="s">
        <v>151</v>
      </c>
      <c r="E3559" s="6"/>
      <c r="F3559" s="6">
        <v>0</v>
      </c>
      <c r="G3559" s="6"/>
      <c r="H3559" s="5" t="s">
        <v>120</v>
      </c>
      <c r="I3559" s="6" t="str">
        <f t="shared" si="220"/>
        <v/>
      </c>
      <c r="J3559" s="5" t="str">
        <f>IF(H3559="否","不适用",IF(AND(ISNUMBER(E3559),ISNUMBER(F3559)),IF(I3559&gt;规则与名单!$B$2,"是","否"),"未判定"))</f>
        <v>不适用</v>
      </c>
      <c r="K3559" s="5" t="str">
        <f t="shared" si="221"/>
        <v>缺失</v>
      </c>
      <c r="L3559" s="6" t="str">
        <f t="shared" si="222"/>
        <v/>
      </c>
      <c r="M3559" s="5">
        <f t="shared" si="223"/>
        <v>1</v>
      </c>
      <c r="N3559" s="5" t="s">
        <v>14019</v>
      </c>
      <c r="O3559" s="5" t="s">
        <v>14020</v>
      </c>
      <c r="P3559" s="5" t="s">
        <v>14021</v>
      </c>
    </row>
    <row r="3560" ht="19" customHeight="1" spans="1:16">
      <c r="A3560" s="5">
        <v>141</v>
      </c>
      <c r="B3560" s="5" t="s">
        <v>424</v>
      </c>
      <c r="C3560" s="5" t="s">
        <v>52</v>
      </c>
      <c r="D3560" s="8" t="s">
        <v>3358</v>
      </c>
      <c r="E3560" s="6">
        <v>0</v>
      </c>
      <c r="F3560" s="6">
        <v>0</v>
      </c>
      <c r="G3560" s="6"/>
      <c r="H3560" s="5" t="s">
        <v>120</v>
      </c>
      <c r="I3560" s="6">
        <f t="shared" si="220"/>
        <v>0</v>
      </c>
      <c r="J3560" s="5" t="str">
        <f>IF(H3560="否","不适用",IF(AND(ISNUMBER(E3560),ISNUMBER(F3560)),IF(I3560&gt;规则与名单!$B$2,"是","否"),"未判定"))</f>
        <v>不适用</v>
      </c>
      <c r="K3560" s="5" t="str">
        <f t="shared" si="221"/>
        <v>非测试日仪表</v>
      </c>
      <c r="L3560" s="6">
        <f t="shared" si="222"/>
        <v>0</v>
      </c>
      <c r="M3560" s="5">
        <f t="shared" si="223"/>
        <v>0</v>
      </c>
      <c r="N3560" s="5" t="s">
        <v>14022</v>
      </c>
      <c r="O3560" s="5" t="s">
        <v>14023</v>
      </c>
      <c r="P3560" s="5" t="s">
        <v>14024</v>
      </c>
    </row>
    <row r="3561" ht="19" customHeight="1" spans="1:16">
      <c r="A3561" s="5">
        <v>141</v>
      </c>
      <c r="B3561" s="5" t="s">
        <v>424</v>
      </c>
      <c r="C3561" s="5" t="s">
        <v>52</v>
      </c>
      <c r="D3561" s="8" t="s">
        <v>272</v>
      </c>
      <c r="E3561" s="6">
        <v>56.5</v>
      </c>
      <c r="F3561" s="6">
        <v>59.6</v>
      </c>
      <c r="G3561" s="6">
        <v>53.8</v>
      </c>
      <c r="H3561" s="5" t="s">
        <v>120</v>
      </c>
      <c r="I3561" s="6">
        <f t="shared" si="220"/>
        <v>-3.1</v>
      </c>
      <c r="J3561" s="5" t="str">
        <f>IF(H3561="否","不适用",IF(AND(ISNUMBER(E3561),ISNUMBER(F3561)),IF(I3561&gt;规则与名单!$B$2,"是","否"),"未判定"))</f>
        <v>不适用</v>
      </c>
      <c r="K3561" s="5" t="str">
        <f t="shared" si="221"/>
        <v>非测试日纯氢</v>
      </c>
      <c r="L3561" s="6">
        <f t="shared" si="222"/>
        <v>53.8</v>
      </c>
      <c r="M3561" s="5">
        <f t="shared" si="223"/>
        <v>0</v>
      </c>
      <c r="N3561" s="5" t="s">
        <v>14025</v>
      </c>
      <c r="O3561" s="5" t="s">
        <v>14026</v>
      </c>
      <c r="P3561" s="5" t="s">
        <v>14027</v>
      </c>
    </row>
    <row r="3562" ht="19" customHeight="1" spans="1:16">
      <c r="A3562" s="5">
        <v>141</v>
      </c>
      <c r="B3562" s="5" t="s">
        <v>424</v>
      </c>
      <c r="C3562" s="5" t="s">
        <v>52</v>
      </c>
      <c r="D3562" s="8" t="s">
        <v>506</v>
      </c>
      <c r="E3562" s="6">
        <v>70.5</v>
      </c>
      <c r="F3562" s="6">
        <v>72.8</v>
      </c>
      <c r="G3562" s="6">
        <v>68.5</v>
      </c>
      <c r="H3562" s="5" t="s">
        <v>120</v>
      </c>
      <c r="I3562" s="6">
        <f t="shared" si="220"/>
        <v>-2.3</v>
      </c>
      <c r="J3562" s="5" t="str">
        <f>IF(H3562="否","不适用",IF(AND(ISNUMBER(E3562),ISNUMBER(F3562)),IF(I3562&gt;规则与名单!$B$2,"是","否"),"未判定"))</f>
        <v>不适用</v>
      </c>
      <c r="K3562" s="5" t="str">
        <f t="shared" si="221"/>
        <v>非测试日纯氢</v>
      </c>
      <c r="L3562" s="6">
        <f t="shared" si="222"/>
        <v>68.5</v>
      </c>
      <c r="M3562" s="5">
        <f t="shared" si="223"/>
        <v>0</v>
      </c>
      <c r="N3562" s="5" t="s">
        <v>14028</v>
      </c>
      <c r="O3562" s="5" t="s">
        <v>14029</v>
      </c>
      <c r="P3562" s="5" t="s">
        <v>14030</v>
      </c>
    </row>
    <row r="3563" ht="19" customHeight="1" spans="1:16">
      <c r="A3563" s="5">
        <v>141</v>
      </c>
      <c r="B3563" s="5" t="s">
        <v>424</v>
      </c>
      <c r="C3563" s="5" t="s">
        <v>52</v>
      </c>
      <c r="D3563" s="8" t="s">
        <v>673</v>
      </c>
      <c r="E3563" s="6">
        <v>45.8</v>
      </c>
      <c r="F3563" s="6">
        <v>46.1</v>
      </c>
      <c r="G3563" s="6">
        <v>40.6</v>
      </c>
      <c r="H3563" s="5" t="s">
        <v>120</v>
      </c>
      <c r="I3563" s="6">
        <f t="shared" si="220"/>
        <v>-0.300000000000004</v>
      </c>
      <c r="J3563" s="5" t="str">
        <f>IF(H3563="否","不适用",IF(AND(ISNUMBER(E3563),ISNUMBER(F3563)),IF(I3563&gt;规则与名单!$B$2,"是","否"),"未判定"))</f>
        <v>不适用</v>
      </c>
      <c r="K3563" s="5" t="str">
        <f t="shared" si="221"/>
        <v>非测试日纯氢</v>
      </c>
      <c r="L3563" s="6">
        <f t="shared" si="222"/>
        <v>40.6</v>
      </c>
      <c r="M3563" s="5">
        <f t="shared" si="223"/>
        <v>0</v>
      </c>
      <c r="N3563" s="5" t="s">
        <v>14031</v>
      </c>
      <c r="O3563" s="5" t="s">
        <v>14032</v>
      </c>
      <c r="P3563" s="5" t="s">
        <v>14033</v>
      </c>
    </row>
    <row r="3564" ht="19" customHeight="1" spans="1:16">
      <c r="A3564" s="5">
        <v>141</v>
      </c>
      <c r="B3564" s="5" t="s">
        <v>424</v>
      </c>
      <c r="C3564" s="5" t="s">
        <v>52</v>
      </c>
      <c r="D3564" s="8" t="s">
        <v>183</v>
      </c>
      <c r="E3564" s="6">
        <v>41</v>
      </c>
      <c r="F3564" s="6">
        <v>43.7</v>
      </c>
      <c r="G3564" s="6">
        <v>38.2</v>
      </c>
      <c r="H3564" s="5" t="s">
        <v>120</v>
      </c>
      <c r="I3564" s="6">
        <f t="shared" si="220"/>
        <v>-2.7</v>
      </c>
      <c r="J3564" s="5" t="str">
        <f>IF(H3564="否","不适用",IF(AND(ISNUMBER(E3564),ISNUMBER(F3564)),IF(I3564&gt;规则与名单!$B$2,"是","否"),"未判定"))</f>
        <v>不适用</v>
      </c>
      <c r="K3564" s="5" t="str">
        <f t="shared" si="221"/>
        <v>非测试日纯氢</v>
      </c>
      <c r="L3564" s="6">
        <f t="shared" si="222"/>
        <v>38.2</v>
      </c>
      <c r="M3564" s="5">
        <f t="shared" si="223"/>
        <v>0</v>
      </c>
      <c r="N3564" s="5" t="s">
        <v>14034</v>
      </c>
      <c r="O3564" s="5" t="s">
        <v>14035</v>
      </c>
      <c r="P3564" s="5" t="s">
        <v>14036</v>
      </c>
    </row>
    <row r="3565" ht="19" customHeight="1" spans="1:16">
      <c r="A3565" s="5">
        <v>141</v>
      </c>
      <c r="B3565" s="5" t="s">
        <v>424</v>
      </c>
      <c r="C3565" s="5" t="s">
        <v>52</v>
      </c>
      <c r="D3565" s="8" t="s">
        <v>431</v>
      </c>
      <c r="E3565" s="6">
        <v>45</v>
      </c>
      <c r="F3565" s="6">
        <v>44.8</v>
      </c>
      <c r="G3565" s="6">
        <v>42.5</v>
      </c>
      <c r="H3565" s="5" t="s">
        <v>120</v>
      </c>
      <c r="I3565" s="6">
        <f t="shared" si="220"/>
        <v>0.200000000000003</v>
      </c>
      <c r="J3565" s="5" t="str">
        <f>IF(H3565="否","不适用",IF(AND(ISNUMBER(E3565),ISNUMBER(F3565)),IF(I3565&gt;规则与名单!$B$2,"是","否"),"未判定"))</f>
        <v>不适用</v>
      </c>
      <c r="K3565" s="5" t="str">
        <f t="shared" si="221"/>
        <v>非测试日纯氢</v>
      </c>
      <c r="L3565" s="6">
        <f t="shared" si="222"/>
        <v>42.5</v>
      </c>
      <c r="M3565" s="5">
        <f t="shared" si="223"/>
        <v>0</v>
      </c>
      <c r="N3565" s="5" t="s">
        <v>14037</v>
      </c>
      <c r="O3565" s="5" t="s">
        <v>14038</v>
      </c>
      <c r="P3565" s="5" t="s">
        <v>14039</v>
      </c>
    </row>
    <row r="3566" ht="19" customHeight="1" spans="1:16">
      <c r="A3566" s="5">
        <v>141</v>
      </c>
      <c r="B3566" s="5" t="s">
        <v>424</v>
      </c>
      <c r="C3566" s="5" t="s">
        <v>52</v>
      </c>
      <c r="D3566" s="8" t="s">
        <v>3377</v>
      </c>
      <c r="E3566" s="6">
        <v>39.5</v>
      </c>
      <c r="F3566" s="6">
        <v>40.8</v>
      </c>
      <c r="G3566" s="6">
        <v>6.7</v>
      </c>
      <c r="H3566" s="5" t="s">
        <v>120</v>
      </c>
      <c r="I3566" s="6">
        <f t="shared" si="220"/>
        <v>-1.3</v>
      </c>
      <c r="J3566" s="5" t="str">
        <f>IF(H3566="否","不适用",IF(AND(ISNUMBER(E3566),ISNUMBER(F3566)),IF(I3566&gt;规则与名单!$B$2,"是","否"),"未判定"))</f>
        <v>不适用</v>
      </c>
      <c r="K3566" s="5" t="str">
        <f t="shared" si="221"/>
        <v>非测试日纯氢</v>
      </c>
      <c r="L3566" s="6">
        <f t="shared" si="222"/>
        <v>6.7</v>
      </c>
      <c r="M3566" s="5">
        <f t="shared" si="223"/>
        <v>0</v>
      </c>
      <c r="N3566" s="5" t="s">
        <v>14040</v>
      </c>
      <c r="O3566" s="5" t="s">
        <v>14041</v>
      </c>
      <c r="P3566" s="5" t="s">
        <v>14042</v>
      </c>
    </row>
    <row r="3567" ht="19" customHeight="1" spans="1:16">
      <c r="A3567" s="5">
        <v>141</v>
      </c>
      <c r="B3567" s="5" t="s">
        <v>424</v>
      </c>
      <c r="C3567" s="5" t="s">
        <v>52</v>
      </c>
      <c r="D3567" s="8" t="s">
        <v>407</v>
      </c>
      <c r="E3567" s="6">
        <v>37.4</v>
      </c>
      <c r="F3567" s="6">
        <v>58.4</v>
      </c>
      <c r="G3567" s="6">
        <v>7.8</v>
      </c>
      <c r="H3567" s="5" t="s">
        <v>120</v>
      </c>
      <c r="I3567" s="6">
        <f t="shared" si="220"/>
        <v>-21</v>
      </c>
      <c r="J3567" s="5" t="str">
        <f>IF(H3567="否","不适用",IF(AND(ISNUMBER(E3567),ISNUMBER(F3567)),IF(I3567&gt;规则与名单!$B$2,"是","否"),"未判定"))</f>
        <v>不适用</v>
      </c>
      <c r="K3567" s="5" t="str">
        <f t="shared" si="221"/>
        <v>非测试日纯氢</v>
      </c>
      <c r="L3567" s="6">
        <f t="shared" si="222"/>
        <v>7.8</v>
      </c>
      <c r="M3567" s="5">
        <f t="shared" si="223"/>
        <v>0</v>
      </c>
      <c r="N3567" s="5" t="s">
        <v>14043</v>
      </c>
      <c r="O3567" s="5" t="s">
        <v>14044</v>
      </c>
      <c r="P3567" s="5" t="s">
        <v>14045</v>
      </c>
    </row>
    <row r="3568" ht="19" customHeight="1" spans="1:16">
      <c r="A3568" s="5">
        <v>141</v>
      </c>
      <c r="B3568" s="5" t="s">
        <v>424</v>
      </c>
      <c r="C3568" s="5" t="s">
        <v>52</v>
      </c>
      <c r="D3568" s="8" t="s">
        <v>411</v>
      </c>
      <c r="E3568" s="6">
        <v>61.7</v>
      </c>
      <c r="F3568" s="6">
        <v>44.7</v>
      </c>
      <c r="G3568" s="6">
        <v>31.8</v>
      </c>
      <c r="H3568" s="5" t="s">
        <v>120</v>
      </c>
      <c r="I3568" s="6">
        <f t="shared" si="220"/>
        <v>17</v>
      </c>
      <c r="J3568" s="5" t="str">
        <f>IF(H3568="否","不适用",IF(AND(ISNUMBER(E3568),ISNUMBER(F3568)),IF(I3568&gt;规则与名单!$B$2,"是","否"),"未判定"))</f>
        <v>不适用</v>
      </c>
      <c r="K3568" s="5" t="str">
        <f t="shared" si="221"/>
        <v>非测试日纯氢</v>
      </c>
      <c r="L3568" s="6">
        <f t="shared" si="222"/>
        <v>31.8</v>
      </c>
      <c r="M3568" s="5">
        <f t="shared" si="223"/>
        <v>0</v>
      </c>
      <c r="N3568" s="5" t="s">
        <v>14046</v>
      </c>
      <c r="O3568" s="5" t="s">
        <v>14047</v>
      </c>
      <c r="P3568" s="5" t="s">
        <v>14048</v>
      </c>
    </row>
    <row r="3569" ht="19" customHeight="1" spans="1:16">
      <c r="A3569" s="5">
        <v>141</v>
      </c>
      <c r="B3569" s="5" t="s">
        <v>424</v>
      </c>
      <c r="C3569" s="5" t="s">
        <v>52</v>
      </c>
      <c r="D3569" s="8" t="s">
        <v>251</v>
      </c>
      <c r="E3569" s="6">
        <v>45.4</v>
      </c>
      <c r="F3569" s="6">
        <v>47.8</v>
      </c>
      <c r="G3569" s="6">
        <v>40.9</v>
      </c>
      <c r="H3569" s="5" t="s">
        <v>120</v>
      </c>
      <c r="I3569" s="6">
        <f t="shared" si="220"/>
        <v>-2.4</v>
      </c>
      <c r="J3569" s="5" t="str">
        <f>IF(H3569="否","不适用",IF(AND(ISNUMBER(E3569),ISNUMBER(F3569)),IF(I3569&gt;规则与名单!$B$2,"是","否"),"未判定"))</f>
        <v>不适用</v>
      </c>
      <c r="K3569" s="5" t="str">
        <f t="shared" si="221"/>
        <v>非测试日纯氢</v>
      </c>
      <c r="L3569" s="6">
        <f t="shared" si="222"/>
        <v>40.9</v>
      </c>
      <c r="M3569" s="5">
        <f t="shared" si="223"/>
        <v>0</v>
      </c>
      <c r="N3569" s="5" t="s">
        <v>14049</v>
      </c>
      <c r="O3569" s="5" t="s">
        <v>14050</v>
      </c>
      <c r="P3569" s="5" t="s">
        <v>14051</v>
      </c>
    </row>
    <row r="3570" ht="19" customHeight="1" spans="1:16">
      <c r="A3570" s="5">
        <v>141</v>
      </c>
      <c r="B3570" s="5" t="s">
        <v>424</v>
      </c>
      <c r="C3570" s="5" t="s">
        <v>52</v>
      </c>
      <c r="D3570" s="8" t="s">
        <v>472</v>
      </c>
      <c r="E3570" s="6">
        <v>43.6</v>
      </c>
      <c r="F3570" s="6">
        <v>46.2</v>
      </c>
      <c r="G3570" s="6">
        <v>41.9</v>
      </c>
      <c r="H3570" s="5" t="s">
        <v>120</v>
      </c>
      <c r="I3570" s="6">
        <f t="shared" si="220"/>
        <v>-2.6</v>
      </c>
      <c r="J3570" s="5" t="str">
        <f>IF(H3570="否","不适用",IF(AND(ISNUMBER(E3570),ISNUMBER(F3570)),IF(I3570&gt;规则与名单!$B$2,"是","否"),"未判定"))</f>
        <v>不适用</v>
      </c>
      <c r="K3570" s="5" t="str">
        <f t="shared" si="221"/>
        <v>非测试日纯氢</v>
      </c>
      <c r="L3570" s="6">
        <f t="shared" si="222"/>
        <v>41.9</v>
      </c>
      <c r="M3570" s="5">
        <f t="shared" si="223"/>
        <v>0</v>
      </c>
      <c r="N3570" s="5" t="s">
        <v>14052</v>
      </c>
      <c r="O3570" s="5" t="s">
        <v>14053</v>
      </c>
      <c r="P3570" s="5" t="s">
        <v>14054</v>
      </c>
    </row>
    <row r="3571" ht="19" customHeight="1" spans="1:16">
      <c r="A3571" s="5">
        <v>141</v>
      </c>
      <c r="B3571" s="5" t="s">
        <v>424</v>
      </c>
      <c r="C3571" s="5" t="s">
        <v>52</v>
      </c>
      <c r="D3571" s="8" t="s">
        <v>466</v>
      </c>
      <c r="E3571" s="6">
        <v>50.3</v>
      </c>
      <c r="F3571" s="6">
        <v>52.5</v>
      </c>
      <c r="G3571" s="6">
        <v>43.3</v>
      </c>
      <c r="H3571" s="5" t="s">
        <v>120</v>
      </c>
      <c r="I3571" s="6">
        <f t="shared" si="220"/>
        <v>-2.2</v>
      </c>
      <c r="J3571" s="5" t="str">
        <f>IF(H3571="否","不适用",IF(AND(ISNUMBER(E3571),ISNUMBER(F3571)),IF(I3571&gt;规则与名单!$B$2,"是","否"),"未判定"))</f>
        <v>不适用</v>
      </c>
      <c r="K3571" s="5" t="str">
        <f t="shared" si="221"/>
        <v>非测试日纯氢</v>
      </c>
      <c r="L3571" s="6">
        <f t="shared" si="222"/>
        <v>43.3</v>
      </c>
      <c r="M3571" s="5">
        <f t="shared" si="223"/>
        <v>0</v>
      </c>
      <c r="N3571" s="5" t="s">
        <v>14055</v>
      </c>
      <c r="O3571" s="5" t="s">
        <v>14056</v>
      </c>
      <c r="P3571" s="5" t="s">
        <v>14057</v>
      </c>
    </row>
    <row r="3572" ht="19" customHeight="1" spans="1:16">
      <c r="A3572" s="5">
        <v>141</v>
      </c>
      <c r="B3572" s="5" t="s">
        <v>424</v>
      </c>
      <c r="C3572" s="5" t="s">
        <v>52</v>
      </c>
      <c r="D3572" s="8" t="s">
        <v>333</v>
      </c>
      <c r="E3572" s="6">
        <v>39.1</v>
      </c>
      <c r="F3572" s="6">
        <v>39.8</v>
      </c>
      <c r="G3572" s="6"/>
      <c r="H3572" s="5" t="s">
        <v>120</v>
      </c>
      <c r="I3572" s="6">
        <f t="shared" si="220"/>
        <v>-0.699999999999996</v>
      </c>
      <c r="J3572" s="5" t="str">
        <f>IF(H3572="否","不适用",IF(AND(ISNUMBER(E3572),ISNUMBER(F3572)),IF(I3572&gt;规则与名单!$B$2,"是","否"),"未判定"))</f>
        <v>不适用</v>
      </c>
      <c r="K3572" s="5" t="str">
        <f t="shared" si="221"/>
        <v>非测试日仪表</v>
      </c>
      <c r="L3572" s="6">
        <f t="shared" si="222"/>
        <v>39.1</v>
      </c>
      <c r="M3572" s="5">
        <f t="shared" si="223"/>
        <v>0</v>
      </c>
      <c r="N3572" s="5" t="s">
        <v>14058</v>
      </c>
      <c r="O3572" s="5" t="s">
        <v>14059</v>
      </c>
      <c r="P3572" s="5" t="s">
        <v>14060</v>
      </c>
    </row>
    <row r="3573" ht="19" customHeight="1" spans="1:16">
      <c r="A3573" s="5">
        <v>141</v>
      </c>
      <c r="B3573" s="5" t="s">
        <v>424</v>
      </c>
      <c r="C3573" s="5" t="s">
        <v>52</v>
      </c>
      <c r="D3573" s="8" t="s">
        <v>175</v>
      </c>
      <c r="E3573" s="6">
        <v>45</v>
      </c>
      <c r="F3573" s="6">
        <v>48.6</v>
      </c>
      <c r="G3573" s="6">
        <v>45</v>
      </c>
      <c r="H3573" s="5" t="s">
        <v>120</v>
      </c>
      <c r="I3573" s="6">
        <f t="shared" si="220"/>
        <v>-3.6</v>
      </c>
      <c r="J3573" s="5" t="str">
        <f>IF(H3573="否","不适用",IF(AND(ISNUMBER(E3573),ISNUMBER(F3573)),IF(I3573&gt;规则与名单!$B$2,"是","否"),"未判定"))</f>
        <v>不适用</v>
      </c>
      <c r="K3573" s="5" t="str">
        <f t="shared" si="221"/>
        <v>非测试日纯氢</v>
      </c>
      <c r="L3573" s="6">
        <f t="shared" si="222"/>
        <v>45</v>
      </c>
      <c r="M3573" s="5">
        <f t="shared" si="223"/>
        <v>0</v>
      </c>
      <c r="N3573" s="5" t="s">
        <v>14061</v>
      </c>
      <c r="O3573" s="5" t="s">
        <v>14062</v>
      </c>
      <c r="P3573" s="5" t="s">
        <v>14063</v>
      </c>
    </row>
    <row r="3574" ht="19" customHeight="1" spans="1:16">
      <c r="A3574" s="5">
        <v>141</v>
      </c>
      <c r="B3574" s="5" t="s">
        <v>424</v>
      </c>
      <c r="C3574" s="5" t="s">
        <v>52</v>
      </c>
      <c r="D3574" s="8" t="s">
        <v>3402</v>
      </c>
      <c r="E3574" s="6">
        <v>43.2</v>
      </c>
      <c r="F3574" s="6">
        <v>46.6</v>
      </c>
      <c r="G3574" s="6">
        <v>42.8</v>
      </c>
      <c r="H3574" s="5" t="s">
        <v>120</v>
      </c>
      <c r="I3574" s="6">
        <f t="shared" si="220"/>
        <v>-3.4</v>
      </c>
      <c r="J3574" s="5" t="str">
        <f>IF(H3574="否","不适用",IF(AND(ISNUMBER(E3574),ISNUMBER(F3574)),IF(I3574&gt;规则与名单!$B$2,"是","否"),"未判定"))</f>
        <v>不适用</v>
      </c>
      <c r="K3574" s="5" t="str">
        <f t="shared" si="221"/>
        <v>非测试日纯氢</v>
      </c>
      <c r="L3574" s="6">
        <f t="shared" si="222"/>
        <v>42.8</v>
      </c>
      <c r="M3574" s="5">
        <f t="shared" si="223"/>
        <v>0</v>
      </c>
      <c r="N3574" s="5" t="s">
        <v>14064</v>
      </c>
      <c r="O3574" s="5" t="s">
        <v>14065</v>
      </c>
      <c r="P3574" s="5" t="s">
        <v>14066</v>
      </c>
    </row>
    <row r="3575" ht="19" customHeight="1" spans="1:16">
      <c r="A3575" s="5">
        <v>141</v>
      </c>
      <c r="B3575" s="5" t="s">
        <v>424</v>
      </c>
      <c r="C3575" s="5" t="s">
        <v>52</v>
      </c>
      <c r="D3575" s="8" t="s">
        <v>487</v>
      </c>
      <c r="E3575" s="6">
        <v>53.7</v>
      </c>
      <c r="F3575" s="6">
        <v>56.4</v>
      </c>
      <c r="G3575" s="6">
        <v>45.1</v>
      </c>
      <c r="H3575" s="5" t="s">
        <v>120</v>
      </c>
      <c r="I3575" s="6">
        <f t="shared" si="220"/>
        <v>-2.7</v>
      </c>
      <c r="J3575" s="5" t="str">
        <f>IF(H3575="否","不适用",IF(AND(ISNUMBER(E3575),ISNUMBER(F3575)),IF(I3575&gt;规则与名单!$B$2,"是","否"),"未判定"))</f>
        <v>不适用</v>
      </c>
      <c r="K3575" s="5" t="str">
        <f t="shared" si="221"/>
        <v>非测试日纯氢</v>
      </c>
      <c r="L3575" s="6">
        <f t="shared" si="222"/>
        <v>45.1</v>
      </c>
      <c r="M3575" s="5">
        <f t="shared" si="223"/>
        <v>0</v>
      </c>
      <c r="N3575" s="5" t="s">
        <v>14067</v>
      </c>
      <c r="O3575" s="5" t="s">
        <v>14068</v>
      </c>
      <c r="P3575" s="5" t="s">
        <v>14069</v>
      </c>
    </row>
    <row r="3576" ht="19" customHeight="1" spans="1:16">
      <c r="A3576" s="5">
        <v>141</v>
      </c>
      <c r="B3576" s="5" t="s">
        <v>424</v>
      </c>
      <c r="C3576" s="5" t="s">
        <v>52</v>
      </c>
      <c r="D3576" s="8" t="s">
        <v>121</v>
      </c>
      <c r="E3576" s="6">
        <v>53</v>
      </c>
      <c r="F3576" s="6">
        <v>55.6</v>
      </c>
      <c r="G3576" s="6">
        <v>45.5</v>
      </c>
      <c r="H3576" s="5" t="s">
        <v>120</v>
      </c>
      <c r="I3576" s="6">
        <f t="shared" si="220"/>
        <v>-2.6</v>
      </c>
      <c r="J3576" s="5" t="str">
        <f>IF(H3576="否","不适用",IF(AND(ISNUMBER(E3576),ISNUMBER(F3576)),IF(I3576&gt;规则与名单!$B$2,"是","否"),"未判定"))</f>
        <v>不适用</v>
      </c>
      <c r="K3576" s="5" t="str">
        <f t="shared" si="221"/>
        <v>非测试日纯氢</v>
      </c>
      <c r="L3576" s="6">
        <f t="shared" si="222"/>
        <v>45.5</v>
      </c>
      <c r="M3576" s="5">
        <f t="shared" si="223"/>
        <v>0</v>
      </c>
      <c r="N3576" s="5" t="s">
        <v>14070</v>
      </c>
      <c r="O3576" s="5" t="s">
        <v>14071</v>
      </c>
      <c r="P3576" s="5" t="s">
        <v>14072</v>
      </c>
    </row>
    <row r="3577" ht="19" customHeight="1" spans="1:16">
      <c r="A3577" s="5">
        <v>141</v>
      </c>
      <c r="B3577" s="5" t="s">
        <v>424</v>
      </c>
      <c r="C3577" s="5" t="s">
        <v>52</v>
      </c>
      <c r="D3577" s="8" t="s">
        <v>170</v>
      </c>
      <c r="E3577" s="6">
        <v>98.4</v>
      </c>
      <c r="F3577" s="6">
        <v>99</v>
      </c>
      <c r="G3577" s="6">
        <v>90.7</v>
      </c>
      <c r="H3577" s="5" t="s">
        <v>120</v>
      </c>
      <c r="I3577" s="6">
        <f t="shared" si="220"/>
        <v>-0.599999999999994</v>
      </c>
      <c r="J3577" s="5" t="str">
        <f>IF(H3577="否","不适用",IF(AND(ISNUMBER(E3577),ISNUMBER(F3577)),IF(I3577&gt;规则与名单!$B$2,"是","否"),"未判定"))</f>
        <v>不适用</v>
      </c>
      <c r="K3577" s="5" t="str">
        <f t="shared" si="221"/>
        <v>非测试日纯氢</v>
      </c>
      <c r="L3577" s="6">
        <f t="shared" si="222"/>
        <v>90.7</v>
      </c>
      <c r="M3577" s="5">
        <f t="shared" si="223"/>
        <v>0</v>
      </c>
      <c r="N3577" s="5" t="s">
        <v>14073</v>
      </c>
      <c r="O3577" s="5" t="s">
        <v>14074</v>
      </c>
      <c r="P3577" s="5" t="s">
        <v>14075</v>
      </c>
    </row>
    <row r="3578" ht="19" customHeight="1" spans="1:16">
      <c r="A3578" s="5">
        <v>141</v>
      </c>
      <c r="B3578" s="5" t="s">
        <v>424</v>
      </c>
      <c r="C3578" s="5" t="s">
        <v>52</v>
      </c>
      <c r="D3578" s="8" t="s">
        <v>644</v>
      </c>
      <c r="E3578" s="6">
        <v>49.5</v>
      </c>
      <c r="F3578" s="6">
        <v>50.8</v>
      </c>
      <c r="G3578" s="6">
        <v>49.3</v>
      </c>
      <c r="H3578" s="5" t="s">
        <v>120</v>
      </c>
      <c r="I3578" s="6">
        <f t="shared" si="220"/>
        <v>-1.3</v>
      </c>
      <c r="J3578" s="5" t="str">
        <f>IF(H3578="否","不适用",IF(AND(ISNUMBER(E3578),ISNUMBER(F3578)),IF(I3578&gt;规则与名单!$B$2,"是","否"),"未判定"))</f>
        <v>不适用</v>
      </c>
      <c r="K3578" s="5" t="str">
        <f t="shared" si="221"/>
        <v>非测试日纯氢</v>
      </c>
      <c r="L3578" s="6">
        <f t="shared" si="222"/>
        <v>49.3</v>
      </c>
      <c r="M3578" s="5">
        <f t="shared" si="223"/>
        <v>0</v>
      </c>
      <c r="N3578" s="5" t="s">
        <v>14076</v>
      </c>
      <c r="O3578" s="5" t="s">
        <v>14077</v>
      </c>
      <c r="P3578" s="5" t="s">
        <v>14078</v>
      </c>
    </row>
    <row r="3579" ht="19" customHeight="1" spans="1:16">
      <c r="A3579" s="5">
        <v>141</v>
      </c>
      <c r="B3579" s="5" t="s">
        <v>424</v>
      </c>
      <c r="C3579" s="5" t="s">
        <v>52</v>
      </c>
      <c r="D3579" s="8" t="s">
        <v>3418</v>
      </c>
      <c r="E3579" s="6">
        <v>30.2</v>
      </c>
      <c r="F3579" s="6">
        <v>31.4</v>
      </c>
      <c r="G3579" s="6">
        <v>30</v>
      </c>
      <c r="H3579" s="5" t="s">
        <v>120</v>
      </c>
      <c r="I3579" s="6">
        <f t="shared" si="220"/>
        <v>-1.2</v>
      </c>
      <c r="J3579" s="5" t="str">
        <f>IF(H3579="否","不适用",IF(AND(ISNUMBER(E3579),ISNUMBER(F3579)),IF(I3579&gt;规则与名单!$B$2,"是","否"),"未判定"))</f>
        <v>不适用</v>
      </c>
      <c r="K3579" s="5" t="str">
        <f t="shared" si="221"/>
        <v>非测试日纯氢</v>
      </c>
      <c r="L3579" s="6">
        <f t="shared" si="222"/>
        <v>30</v>
      </c>
      <c r="M3579" s="5">
        <f t="shared" si="223"/>
        <v>0</v>
      </c>
      <c r="N3579" s="5" t="s">
        <v>14079</v>
      </c>
      <c r="O3579" s="5" t="s">
        <v>14080</v>
      </c>
      <c r="P3579" s="5" t="s">
        <v>14081</v>
      </c>
    </row>
    <row r="3580" ht="19" customHeight="1" spans="1:16">
      <c r="A3580" s="5">
        <v>141</v>
      </c>
      <c r="B3580" s="5" t="s">
        <v>424</v>
      </c>
      <c r="C3580" s="5" t="s">
        <v>52</v>
      </c>
      <c r="D3580" s="8" t="s">
        <v>3422</v>
      </c>
      <c r="E3580" s="6">
        <v>27.6</v>
      </c>
      <c r="F3580" s="6">
        <v>30</v>
      </c>
      <c r="G3580" s="6">
        <v>27.6</v>
      </c>
      <c r="H3580" s="5" t="s">
        <v>120</v>
      </c>
      <c r="I3580" s="6">
        <f t="shared" si="220"/>
        <v>-2.4</v>
      </c>
      <c r="J3580" s="5" t="str">
        <f>IF(H3580="否","不适用",IF(AND(ISNUMBER(E3580),ISNUMBER(F3580)),IF(I3580&gt;规则与名单!$B$2,"是","否"),"未判定"))</f>
        <v>不适用</v>
      </c>
      <c r="K3580" s="5" t="str">
        <f t="shared" si="221"/>
        <v>非测试日纯氢</v>
      </c>
      <c r="L3580" s="6">
        <f t="shared" si="222"/>
        <v>27.6</v>
      </c>
      <c r="M3580" s="5">
        <f t="shared" si="223"/>
        <v>0</v>
      </c>
      <c r="N3580" s="5" t="s">
        <v>14082</v>
      </c>
      <c r="O3580" s="5" t="s">
        <v>14083</v>
      </c>
      <c r="P3580" s="5" t="s">
        <v>14084</v>
      </c>
    </row>
    <row r="3581" ht="19" customHeight="1" spans="1:16">
      <c r="A3581" s="5">
        <v>141</v>
      </c>
      <c r="B3581" s="5" t="s">
        <v>424</v>
      </c>
      <c r="C3581" s="5" t="s">
        <v>52</v>
      </c>
      <c r="D3581" s="8" t="s">
        <v>336</v>
      </c>
      <c r="E3581" s="6">
        <v>39.9</v>
      </c>
      <c r="F3581" s="6">
        <v>39.9</v>
      </c>
      <c r="G3581" s="6">
        <v>39.9</v>
      </c>
      <c r="H3581" s="5" t="s">
        <v>120</v>
      </c>
      <c r="I3581" s="6">
        <f t="shared" si="220"/>
        <v>0</v>
      </c>
      <c r="J3581" s="5" t="str">
        <f>IF(H3581="否","不适用",IF(AND(ISNUMBER(E3581),ISNUMBER(F3581)),IF(I3581&gt;规则与名单!$B$2,"是","否"),"未判定"))</f>
        <v>不适用</v>
      </c>
      <c r="K3581" s="5" t="str">
        <f t="shared" si="221"/>
        <v>非测试日纯氢</v>
      </c>
      <c r="L3581" s="6">
        <f t="shared" si="222"/>
        <v>39.9</v>
      </c>
      <c r="M3581" s="5">
        <f t="shared" si="223"/>
        <v>0</v>
      </c>
      <c r="N3581" s="5" t="s">
        <v>14085</v>
      </c>
      <c r="O3581" s="5" t="s">
        <v>14086</v>
      </c>
      <c r="P3581" s="5" t="s">
        <v>14087</v>
      </c>
    </row>
    <row r="3582" ht="19" customHeight="1" spans="1:16">
      <c r="A3582" s="5">
        <v>141</v>
      </c>
      <c r="B3582" s="5" t="s">
        <v>424</v>
      </c>
      <c r="C3582" s="5" t="s">
        <v>52</v>
      </c>
      <c r="D3582" s="8" t="s">
        <v>653</v>
      </c>
      <c r="E3582" s="6">
        <v>62.5</v>
      </c>
      <c r="F3582" s="6">
        <v>63.8</v>
      </c>
      <c r="G3582" s="6">
        <v>49.4</v>
      </c>
      <c r="H3582" s="5" t="s">
        <v>120</v>
      </c>
      <c r="I3582" s="6">
        <f t="shared" si="220"/>
        <v>-1.3</v>
      </c>
      <c r="J3582" s="5" t="str">
        <f>IF(H3582="否","不适用",IF(AND(ISNUMBER(E3582),ISNUMBER(F3582)),IF(I3582&gt;规则与名单!$B$2,"是","否"),"未判定"))</f>
        <v>不适用</v>
      </c>
      <c r="K3582" s="5" t="str">
        <f t="shared" si="221"/>
        <v>非测试日纯氢</v>
      </c>
      <c r="L3582" s="6">
        <f t="shared" si="222"/>
        <v>49.4</v>
      </c>
      <c r="M3582" s="5">
        <f t="shared" si="223"/>
        <v>0</v>
      </c>
      <c r="N3582" s="5" t="s">
        <v>14088</v>
      </c>
      <c r="O3582" s="5" t="s">
        <v>14089</v>
      </c>
      <c r="P3582" s="5" t="s">
        <v>14090</v>
      </c>
    </row>
    <row r="3583" ht="19" customHeight="1" spans="1:16">
      <c r="A3583" s="5">
        <v>141</v>
      </c>
      <c r="B3583" s="5" t="s">
        <v>424</v>
      </c>
      <c r="C3583" s="5" t="s">
        <v>52</v>
      </c>
      <c r="D3583" s="8" t="s">
        <v>140</v>
      </c>
      <c r="E3583" s="6">
        <v>30.9</v>
      </c>
      <c r="F3583" s="6">
        <v>32.2</v>
      </c>
      <c r="G3583" s="6">
        <v>30.7</v>
      </c>
      <c r="H3583" s="5" t="s">
        <v>120</v>
      </c>
      <c r="I3583" s="6">
        <f t="shared" si="220"/>
        <v>-1.3</v>
      </c>
      <c r="J3583" s="5" t="str">
        <f>IF(H3583="否","不适用",IF(AND(ISNUMBER(E3583),ISNUMBER(F3583)),IF(I3583&gt;规则与名单!$B$2,"是","否"),"未判定"))</f>
        <v>不适用</v>
      </c>
      <c r="K3583" s="5" t="str">
        <f t="shared" si="221"/>
        <v>非测试日纯氢</v>
      </c>
      <c r="L3583" s="6">
        <f t="shared" si="222"/>
        <v>30.7</v>
      </c>
      <c r="M3583" s="5">
        <f t="shared" si="223"/>
        <v>0</v>
      </c>
      <c r="N3583" s="5" t="s">
        <v>14091</v>
      </c>
      <c r="O3583" s="5" t="s">
        <v>14092</v>
      </c>
      <c r="P3583" s="5" t="s">
        <v>14093</v>
      </c>
    </row>
    <row r="3584" ht="19" customHeight="1" spans="1:16">
      <c r="A3584" s="5">
        <v>141</v>
      </c>
      <c r="B3584" s="5" t="s">
        <v>424</v>
      </c>
      <c r="C3584" s="5" t="s">
        <v>52</v>
      </c>
      <c r="D3584" s="8" t="s">
        <v>115</v>
      </c>
      <c r="E3584" s="6">
        <v>118.2</v>
      </c>
      <c r="F3584" s="6">
        <v>119.5</v>
      </c>
      <c r="G3584" s="6">
        <v>117.8</v>
      </c>
      <c r="H3584" s="5" t="s">
        <v>120</v>
      </c>
      <c r="I3584" s="6">
        <f t="shared" si="220"/>
        <v>-1.3</v>
      </c>
      <c r="J3584" s="5" t="str">
        <f>IF(H3584="否","不适用",IF(AND(ISNUMBER(E3584),ISNUMBER(F3584)),IF(I3584&gt;规则与名单!$B$2,"是","否"),"未判定"))</f>
        <v>不适用</v>
      </c>
      <c r="K3584" s="5" t="str">
        <f t="shared" si="221"/>
        <v>非测试日纯氢</v>
      </c>
      <c r="L3584" s="6">
        <f t="shared" si="222"/>
        <v>117.8</v>
      </c>
      <c r="M3584" s="5">
        <f t="shared" si="223"/>
        <v>0</v>
      </c>
      <c r="N3584" s="5" t="s">
        <v>14094</v>
      </c>
      <c r="O3584" s="5" t="s">
        <v>14095</v>
      </c>
      <c r="P3584" s="5" t="s">
        <v>14096</v>
      </c>
    </row>
    <row r="3585" ht="19" customHeight="1" spans="1:16">
      <c r="A3585" s="5">
        <v>142</v>
      </c>
      <c r="B3585" s="5" t="s">
        <v>51</v>
      </c>
      <c r="C3585" s="5" t="s">
        <v>52</v>
      </c>
      <c r="D3585" s="8" t="s">
        <v>114</v>
      </c>
      <c r="E3585" s="6">
        <v>55</v>
      </c>
      <c r="F3585" s="6">
        <v>56.4</v>
      </c>
      <c r="G3585" s="6">
        <v>54.9</v>
      </c>
      <c r="H3585" s="5" t="s">
        <v>113</v>
      </c>
      <c r="I3585" s="6">
        <f t="shared" si="220"/>
        <v>-1.4</v>
      </c>
      <c r="J3585" s="5" t="str">
        <f>IF(H3585="否","不适用",IF(AND(ISNUMBER(E3585),ISNUMBER(F3585)),IF(I3585&gt;规则与名单!$B$2,"是","否"),"未判定"))</f>
        <v>否</v>
      </c>
      <c r="K3585" s="5" t="str">
        <f t="shared" si="221"/>
        <v>非测试日纯氢</v>
      </c>
      <c r="L3585" s="6">
        <f t="shared" si="222"/>
        <v>54.9</v>
      </c>
      <c r="M3585" s="5">
        <f t="shared" si="223"/>
        <v>0</v>
      </c>
      <c r="N3585" s="5" t="s">
        <v>14097</v>
      </c>
      <c r="O3585" s="5" t="s">
        <v>14098</v>
      </c>
      <c r="P3585" s="5" t="s">
        <v>14099</v>
      </c>
    </row>
    <row r="3586" ht="19" customHeight="1" spans="1:16">
      <c r="A3586" s="5">
        <v>142</v>
      </c>
      <c r="B3586" s="5" t="s">
        <v>51</v>
      </c>
      <c r="C3586" s="5" t="s">
        <v>52</v>
      </c>
      <c r="D3586" s="8" t="s">
        <v>605</v>
      </c>
      <c r="E3586" s="6">
        <v>230.4</v>
      </c>
      <c r="F3586" s="6">
        <v>235.2</v>
      </c>
      <c r="G3586" s="6">
        <v>230.2</v>
      </c>
      <c r="H3586" s="5" t="s">
        <v>113</v>
      </c>
      <c r="I3586" s="6">
        <f t="shared" ref="I3586:I3649" si="224">IF(AND(ISNUMBER(E3586),ISNUMBER(F3586)),E3586-F3586,"")</f>
        <v>-4.79999999999998</v>
      </c>
      <c r="J3586" s="5" t="str">
        <f>IF(H3586="否","不适用",IF(AND(ISNUMBER(E3586),ISNUMBER(F3586)),IF(I3586&gt;规则与名单!$B$2,"是","否"),"未判定"))</f>
        <v>否</v>
      </c>
      <c r="K3586" s="5" t="str">
        <f t="shared" ref="K3586:K3649" si="225">IF(J3586="是",IF(ISNUMBER(F3586),"测试日GPS","缺失"),IF(ISNUMBER(G3586),"非测试日纯氢",IF(AND(H3586="是",J3586="未判定"),IF(ISNUMBER(F3586),"测试名单无纯氢GPS","缺失"),IF(ISNUMBER(E3586),"非测试日仪表","缺失"))))</f>
        <v>非测试日纯氢</v>
      </c>
      <c r="L3586" s="6">
        <f t="shared" ref="L3586:L3649" si="226">IF(K3586="缺失","",IF(K3586="非测试日纯氢",G3586,IF(K3586="非测试日仪表",E3586,F3586)))</f>
        <v>230.2</v>
      </c>
      <c r="M3586" s="5">
        <f t="shared" ref="M3586:M3649" si="227">IF(K3586="缺失",1,0)</f>
        <v>0</v>
      </c>
      <c r="N3586" s="5" t="s">
        <v>14100</v>
      </c>
      <c r="O3586" s="5" t="s">
        <v>14101</v>
      </c>
      <c r="P3586" s="5" t="s">
        <v>14102</v>
      </c>
    </row>
    <row r="3587" ht="19" customHeight="1" spans="1:16">
      <c r="A3587" s="5">
        <v>142</v>
      </c>
      <c r="B3587" s="5" t="s">
        <v>51</v>
      </c>
      <c r="C3587" s="5" t="s">
        <v>52</v>
      </c>
      <c r="D3587" s="8" t="s">
        <v>186</v>
      </c>
      <c r="E3587" s="6">
        <v>239.8</v>
      </c>
      <c r="F3587" s="6">
        <v>246.7</v>
      </c>
      <c r="G3587" s="6">
        <v>223.5</v>
      </c>
      <c r="H3587" s="5" t="s">
        <v>113</v>
      </c>
      <c r="I3587" s="6">
        <f t="shared" si="224"/>
        <v>-6.89999999999998</v>
      </c>
      <c r="J3587" s="5" t="str">
        <f>IF(H3587="否","不适用",IF(AND(ISNUMBER(E3587),ISNUMBER(F3587)),IF(I3587&gt;规则与名单!$B$2,"是","否"),"未判定"))</f>
        <v>否</v>
      </c>
      <c r="K3587" s="5" t="str">
        <f t="shared" si="225"/>
        <v>非测试日纯氢</v>
      </c>
      <c r="L3587" s="6">
        <f t="shared" si="226"/>
        <v>223.5</v>
      </c>
      <c r="M3587" s="5">
        <f t="shared" si="227"/>
        <v>0</v>
      </c>
      <c r="N3587" s="5" t="s">
        <v>14103</v>
      </c>
      <c r="O3587" s="5" t="s">
        <v>14104</v>
      </c>
      <c r="P3587" s="5" t="s">
        <v>14105</v>
      </c>
    </row>
    <row r="3588" ht="19" customHeight="1" spans="1:16">
      <c r="A3588" s="5">
        <v>142</v>
      </c>
      <c r="B3588" s="5" t="s">
        <v>51</v>
      </c>
      <c r="C3588" s="5" t="s">
        <v>52</v>
      </c>
      <c r="D3588" s="8" t="s">
        <v>165</v>
      </c>
      <c r="E3588" s="6">
        <v>217.4</v>
      </c>
      <c r="F3588" s="6">
        <v>221.9</v>
      </c>
      <c r="G3588" s="6">
        <v>202.1</v>
      </c>
      <c r="H3588" s="5" t="s">
        <v>113</v>
      </c>
      <c r="I3588" s="6">
        <f t="shared" si="224"/>
        <v>-4.5</v>
      </c>
      <c r="J3588" s="5" t="str">
        <f>IF(H3588="否","不适用",IF(AND(ISNUMBER(E3588),ISNUMBER(F3588)),IF(I3588&gt;规则与名单!$B$2,"是","否"),"未判定"))</f>
        <v>否</v>
      </c>
      <c r="K3588" s="5" t="str">
        <f t="shared" si="225"/>
        <v>非测试日纯氢</v>
      </c>
      <c r="L3588" s="6">
        <f t="shared" si="226"/>
        <v>202.1</v>
      </c>
      <c r="M3588" s="5">
        <f t="shared" si="227"/>
        <v>0</v>
      </c>
      <c r="N3588" s="5" t="s">
        <v>14106</v>
      </c>
      <c r="O3588" s="5" t="s">
        <v>14107</v>
      </c>
      <c r="P3588" s="5" t="s">
        <v>14108</v>
      </c>
    </row>
    <row r="3589" ht="19" customHeight="1" spans="1:16">
      <c r="A3589" s="5">
        <v>142</v>
      </c>
      <c r="B3589" s="5" t="s">
        <v>51</v>
      </c>
      <c r="C3589" s="5" t="s">
        <v>52</v>
      </c>
      <c r="D3589" s="8" t="s">
        <v>151</v>
      </c>
      <c r="E3589" s="6">
        <v>214.7</v>
      </c>
      <c r="F3589" s="6">
        <v>218.2</v>
      </c>
      <c r="G3589" s="6">
        <v>214.7</v>
      </c>
      <c r="H3589" s="5" t="s">
        <v>113</v>
      </c>
      <c r="I3589" s="6">
        <f t="shared" si="224"/>
        <v>-3.5</v>
      </c>
      <c r="J3589" s="5" t="str">
        <f>IF(H3589="否","不适用",IF(AND(ISNUMBER(E3589),ISNUMBER(F3589)),IF(I3589&gt;规则与名单!$B$2,"是","否"),"未判定"))</f>
        <v>否</v>
      </c>
      <c r="K3589" s="5" t="str">
        <f t="shared" si="225"/>
        <v>非测试日纯氢</v>
      </c>
      <c r="L3589" s="6">
        <f t="shared" si="226"/>
        <v>214.7</v>
      </c>
      <c r="M3589" s="5">
        <f t="shared" si="227"/>
        <v>0</v>
      </c>
      <c r="N3589" s="5" t="s">
        <v>14109</v>
      </c>
      <c r="O3589" s="5" t="s">
        <v>14110</v>
      </c>
      <c r="P3589" s="5" t="s">
        <v>14111</v>
      </c>
    </row>
    <row r="3590" ht="19" customHeight="1" spans="1:16">
      <c r="A3590" s="5">
        <v>142</v>
      </c>
      <c r="B3590" s="5" t="s">
        <v>51</v>
      </c>
      <c r="C3590" s="5" t="s">
        <v>52</v>
      </c>
      <c r="D3590" s="8" t="s">
        <v>3358</v>
      </c>
      <c r="E3590" s="6">
        <v>488.6</v>
      </c>
      <c r="F3590" s="6">
        <v>496</v>
      </c>
      <c r="G3590" s="6">
        <v>485.5</v>
      </c>
      <c r="H3590" s="5" t="s">
        <v>113</v>
      </c>
      <c r="I3590" s="6">
        <f t="shared" si="224"/>
        <v>-7.39999999999998</v>
      </c>
      <c r="J3590" s="5" t="str">
        <f>IF(H3590="否","不适用",IF(AND(ISNUMBER(E3590),ISNUMBER(F3590)),IF(I3590&gt;规则与名单!$B$2,"是","否"),"未判定"))</f>
        <v>否</v>
      </c>
      <c r="K3590" s="5" t="str">
        <f t="shared" si="225"/>
        <v>非测试日纯氢</v>
      </c>
      <c r="L3590" s="6">
        <f t="shared" si="226"/>
        <v>485.5</v>
      </c>
      <c r="M3590" s="5">
        <f t="shared" si="227"/>
        <v>0</v>
      </c>
      <c r="N3590" s="5" t="s">
        <v>14112</v>
      </c>
      <c r="O3590" s="5" t="s">
        <v>14113</v>
      </c>
      <c r="P3590" s="5" t="s">
        <v>14114</v>
      </c>
    </row>
    <row r="3591" ht="19" customHeight="1" spans="1:16">
      <c r="A3591" s="5">
        <v>142</v>
      </c>
      <c r="B3591" s="5" t="s">
        <v>51</v>
      </c>
      <c r="C3591" s="5" t="s">
        <v>52</v>
      </c>
      <c r="D3591" s="8" t="s">
        <v>272</v>
      </c>
      <c r="E3591" s="6">
        <v>234.6</v>
      </c>
      <c r="F3591" s="6">
        <v>238.9</v>
      </c>
      <c r="G3591" s="6">
        <v>231.7</v>
      </c>
      <c r="H3591" s="5" t="s">
        <v>113</v>
      </c>
      <c r="I3591" s="6">
        <f t="shared" si="224"/>
        <v>-4.30000000000001</v>
      </c>
      <c r="J3591" s="5" t="str">
        <f>IF(H3591="否","不适用",IF(AND(ISNUMBER(E3591),ISNUMBER(F3591)),IF(I3591&gt;规则与名单!$B$2,"是","否"),"未判定"))</f>
        <v>否</v>
      </c>
      <c r="K3591" s="5" t="str">
        <f t="shared" si="225"/>
        <v>非测试日纯氢</v>
      </c>
      <c r="L3591" s="6">
        <f t="shared" si="226"/>
        <v>231.7</v>
      </c>
      <c r="M3591" s="5">
        <f t="shared" si="227"/>
        <v>0</v>
      </c>
      <c r="N3591" s="5" t="s">
        <v>14115</v>
      </c>
      <c r="O3591" s="5" t="s">
        <v>14116</v>
      </c>
      <c r="P3591" s="5" t="s">
        <v>14117</v>
      </c>
    </row>
    <row r="3592" ht="19" customHeight="1" spans="1:16">
      <c r="A3592" s="5">
        <v>142</v>
      </c>
      <c r="B3592" s="5" t="s">
        <v>51</v>
      </c>
      <c r="C3592" s="5" t="s">
        <v>52</v>
      </c>
      <c r="D3592" s="8" t="s">
        <v>506</v>
      </c>
      <c r="E3592" s="6">
        <v>338.6</v>
      </c>
      <c r="F3592" s="6">
        <v>344.7</v>
      </c>
      <c r="G3592" s="6">
        <v>322.5</v>
      </c>
      <c r="H3592" s="5" t="s">
        <v>113</v>
      </c>
      <c r="I3592" s="6">
        <f t="shared" si="224"/>
        <v>-6.09999999999997</v>
      </c>
      <c r="J3592" s="5" t="str">
        <f>IF(H3592="否","不适用",IF(AND(ISNUMBER(E3592),ISNUMBER(F3592)),IF(I3592&gt;规则与名单!$B$2,"是","否"),"未判定"))</f>
        <v>否</v>
      </c>
      <c r="K3592" s="5" t="str">
        <f t="shared" si="225"/>
        <v>非测试日纯氢</v>
      </c>
      <c r="L3592" s="6">
        <f t="shared" si="226"/>
        <v>322.5</v>
      </c>
      <c r="M3592" s="5">
        <f t="shared" si="227"/>
        <v>0</v>
      </c>
      <c r="N3592" s="5" t="s">
        <v>14118</v>
      </c>
      <c r="O3592" s="5" t="s">
        <v>14119</v>
      </c>
      <c r="P3592" s="5" t="s">
        <v>14120</v>
      </c>
    </row>
    <row r="3593" ht="19" customHeight="1" spans="1:16">
      <c r="A3593" s="5">
        <v>142</v>
      </c>
      <c r="B3593" s="5" t="s">
        <v>51</v>
      </c>
      <c r="C3593" s="5" t="s">
        <v>52</v>
      </c>
      <c r="D3593" s="8" t="s">
        <v>673</v>
      </c>
      <c r="E3593" s="6">
        <v>211.5</v>
      </c>
      <c r="F3593" s="6">
        <v>214.1</v>
      </c>
      <c r="G3593" s="6">
        <v>208.1</v>
      </c>
      <c r="H3593" s="5" t="s">
        <v>113</v>
      </c>
      <c r="I3593" s="6">
        <f t="shared" si="224"/>
        <v>-2.59999999999999</v>
      </c>
      <c r="J3593" s="5" t="str">
        <f>IF(H3593="否","不适用",IF(AND(ISNUMBER(E3593),ISNUMBER(F3593)),IF(I3593&gt;规则与名单!$B$2,"是","否"),"未判定"))</f>
        <v>否</v>
      </c>
      <c r="K3593" s="5" t="str">
        <f t="shared" si="225"/>
        <v>非测试日纯氢</v>
      </c>
      <c r="L3593" s="6">
        <f t="shared" si="226"/>
        <v>208.1</v>
      </c>
      <c r="M3593" s="5">
        <f t="shared" si="227"/>
        <v>0</v>
      </c>
      <c r="N3593" s="5" t="s">
        <v>14121</v>
      </c>
      <c r="O3593" s="5" t="s">
        <v>14122</v>
      </c>
      <c r="P3593" s="5" t="s">
        <v>14123</v>
      </c>
    </row>
    <row r="3594" ht="19" customHeight="1" spans="1:16">
      <c r="A3594" s="5">
        <v>142</v>
      </c>
      <c r="B3594" s="5" t="s">
        <v>51</v>
      </c>
      <c r="C3594" s="5" t="s">
        <v>52</v>
      </c>
      <c r="D3594" s="8" t="s">
        <v>183</v>
      </c>
      <c r="E3594" s="6">
        <v>238.9</v>
      </c>
      <c r="F3594" s="6">
        <v>242.3</v>
      </c>
      <c r="G3594" s="6">
        <v>232.1</v>
      </c>
      <c r="H3594" s="5" t="s">
        <v>113</v>
      </c>
      <c r="I3594" s="6">
        <f t="shared" si="224"/>
        <v>-3.40000000000001</v>
      </c>
      <c r="J3594" s="5" t="str">
        <f>IF(H3594="否","不适用",IF(AND(ISNUMBER(E3594),ISNUMBER(F3594)),IF(I3594&gt;规则与名单!$B$2,"是","否"),"未判定"))</f>
        <v>否</v>
      </c>
      <c r="K3594" s="5" t="str">
        <f t="shared" si="225"/>
        <v>非测试日纯氢</v>
      </c>
      <c r="L3594" s="6">
        <f t="shared" si="226"/>
        <v>232.1</v>
      </c>
      <c r="M3594" s="5">
        <f t="shared" si="227"/>
        <v>0</v>
      </c>
      <c r="N3594" s="5" t="s">
        <v>14124</v>
      </c>
      <c r="O3594" s="5" t="s">
        <v>14125</v>
      </c>
      <c r="P3594" s="5" t="s">
        <v>14126</v>
      </c>
    </row>
    <row r="3595" ht="19" customHeight="1" spans="1:16">
      <c r="A3595" s="5">
        <v>142</v>
      </c>
      <c r="B3595" s="5" t="s">
        <v>51</v>
      </c>
      <c r="C3595" s="5" t="s">
        <v>52</v>
      </c>
      <c r="D3595" s="8" t="s">
        <v>431</v>
      </c>
      <c r="E3595" s="6">
        <v>267.8</v>
      </c>
      <c r="F3595" s="6">
        <v>272.3</v>
      </c>
      <c r="G3595" s="6">
        <v>184</v>
      </c>
      <c r="H3595" s="5" t="s">
        <v>113</v>
      </c>
      <c r="I3595" s="6">
        <f t="shared" si="224"/>
        <v>-4.5</v>
      </c>
      <c r="J3595" s="5" t="str">
        <f>IF(H3595="否","不适用",IF(AND(ISNUMBER(E3595),ISNUMBER(F3595)),IF(I3595&gt;规则与名单!$B$2,"是","否"),"未判定"))</f>
        <v>否</v>
      </c>
      <c r="K3595" s="5" t="str">
        <f t="shared" si="225"/>
        <v>非测试日纯氢</v>
      </c>
      <c r="L3595" s="6">
        <f t="shared" si="226"/>
        <v>184</v>
      </c>
      <c r="M3595" s="5">
        <f t="shared" si="227"/>
        <v>0</v>
      </c>
      <c r="N3595" s="5" t="s">
        <v>14127</v>
      </c>
      <c r="O3595" s="5" t="s">
        <v>14128</v>
      </c>
      <c r="P3595" s="5" t="s">
        <v>14129</v>
      </c>
    </row>
    <row r="3596" ht="19" customHeight="1" spans="1:16">
      <c r="A3596" s="5">
        <v>143</v>
      </c>
      <c r="B3596" s="5" t="s">
        <v>432</v>
      </c>
      <c r="C3596" s="5" t="s">
        <v>52</v>
      </c>
      <c r="D3596" s="8" t="s">
        <v>114</v>
      </c>
      <c r="E3596" s="6">
        <v>198.2</v>
      </c>
      <c r="F3596" s="6">
        <v>142.9</v>
      </c>
      <c r="G3596" s="6">
        <v>142.8</v>
      </c>
      <c r="H3596" s="5" t="s">
        <v>120</v>
      </c>
      <c r="I3596" s="6">
        <f t="shared" si="224"/>
        <v>55.3</v>
      </c>
      <c r="J3596" s="5" t="str">
        <f>IF(H3596="否","不适用",IF(AND(ISNUMBER(E3596),ISNUMBER(F3596)),IF(I3596&gt;规则与名单!$B$2,"是","否"),"未判定"))</f>
        <v>不适用</v>
      </c>
      <c r="K3596" s="5" t="str">
        <f t="shared" si="225"/>
        <v>非测试日纯氢</v>
      </c>
      <c r="L3596" s="6">
        <f t="shared" si="226"/>
        <v>142.8</v>
      </c>
      <c r="M3596" s="5">
        <f t="shared" si="227"/>
        <v>0</v>
      </c>
      <c r="N3596" s="5" t="s">
        <v>14130</v>
      </c>
      <c r="O3596" s="5" t="s">
        <v>14131</v>
      </c>
      <c r="P3596" s="5" t="s">
        <v>14132</v>
      </c>
    </row>
    <row r="3597" ht="19" customHeight="1" spans="1:16">
      <c r="A3597" s="5">
        <v>143</v>
      </c>
      <c r="B3597" s="5" t="s">
        <v>432</v>
      </c>
      <c r="C3597" s="5" t="s">
        <v>52</v>
      </c>
      <c r="D3597" s="8" t="s">
        <v>605</v>
      </c>
      <c r="E3597" s="6">
        <v>208.2</v>
      </c>
      <c r="F3597" s="6">
        <v>210</v>
      </c>
      <c r="G3597" s="6">
        <v>202.5</v>
      </c>
      <c r="H3597" s="5" t="s">
        <v>120</v>
      </c>
      <c r="I3597" s="6">
        <f t="shared" si="224"/>
        <v>-1.80000000000001</v>
      </c>
      <c r="J3597" s="5" t="str">
        <f>IF(H3597="否","不适用",IF(AND(ISNUMBER(E3597),ISNUMBER(F3597)),IF(I3597&gt;规则与名单!$B$2,"是","否"),"未判定"))</f>
        <v>不适用</v>
      </c>
      <c r="K3597" s="5" t="str">
        <f t="shared" si="225"/>
        <v>非测试日纯氢</v>
      </c>
      <c r="L3597" s="6">
        <f t="shared" si="226"/>
        <v>202.5</v>
      </c>
      <c r="M3597" s="5">
        <f t="shared" si="227"/>
        <v>0</v>
      </c>
      <c r="N3597" s="5" t="s">
        <v>14133</v>
      </c>
      <c r="O3597" s="5" t="s">
        <v>14134</v>
      </c>
      <c r="P3597" s="5" t="s">
        <v>14135</v>
      </c>
    </row>
    <row r="3598" ht="19" customHeight="1" spans="1:16">
      <c r="A3598" s="5">
        <v>143</v>
      </c>
      <c r="B3598" s="5" t="s">
        <v>432</v>
      </c>
      <c r="C3598" s="5" t="s">
        <v>52</v>
      </c>
      <c r="D3598" s="8" t="s">
        <v>186</v>
      </c>
      <c r="E3598" s="6">
        <v>173</v>
      </c>
      <c r="F3598" s="6">
        <v>175.4</v>
      </c>
      <c r="G3598" s="6">
        <v>164.2</v>
      </c>
      <c r="H3598" s="5" t="s">
        <v>120</v>
      </c>
      <c r="I3598" s="6">
        <f t="shared" si="224"/>
        <v>-2.40000000000001</v>
      </c>
      <c r="J3598" s="5" t="str">
        <f>IF(H3598="否","不适用",IF(AND(ISNUMBER(E3598),ISNUMBER(F3598)),IF(I3598&gt;规则与名单!$B$2,"是","否"),"未判定"))</f>
        <v>不适用</v>
      </c>
      <c r="K3598" s="5" t="str">
        <f t="shared" si="225"/>
        <v>非测试日纯氢</v>
      </c>
      <c r="L3598" s="6">
        <f t="shared" si="226"/>
        <v>164.2</v>
      </c>
      <c r="M3598" s="5">
        <f t="shared" si="227"/>
        <v>0</v>
      </c>
      <c r="N3598" s="5" t="s">
        <v>14136</v>
      </c>
      <c r="O3598" s="5" t="s">
        <v>14137</v>
      </c>
      <c r="P3598" s="5" t="s">
        <v>14138</v>
      </c>
    </row>
    <row r="3599" ht="19" customHeight="1" spans="1:16">
      <c r="A3599" s="5">
        <v>143</v>
      </c>
      <c r="B3599" s="5" t="s">
        <v>432</v>
      </c>
      <c r="C3599" s="5" t="s">
        <v>52</v>
      </c>
      <c r="D3599" s="8" t="s">
        <v>165</v>
      </c>
      <c r="E3599" s="6">
        <v>190</v>
      </c>
      <c r="F3599" s="6">
        <v>192</v>
      </c>
      <c r="G3599" s="6">
        <v>182.3</v>
      </c>
      <c r="H3599" s="5" t="s">
        <v>120</v>
      </c>
      <c r="I3599" s="6">
        <f t="shared" si="224"/>
        <v>-2</v>
      </c>
      <c r="J3599" s="5" t="str">
        <f>IF(H3599="否","不适用",IF(AND(ISNUMBER(E3599),ISNUMBER(F3599)),IF(I3599&gt;规则与名单!$B$2,"是","否"),"未判定"))</f>
        <v>不适用</v>
      </c>
      <c r="K3599" s="5" t="str">
        <f t="shared" si="225"/>
        <v>非测试日纯氢</v>
      </c>
      <c r="L3599" s="6">
        <f t="shared" si="226"/>
        <v>182.3</v>
      </c>
      <c r="M3599" s="5">
        <f t="shared" si="227"/>
        <v>0</v>
      </c>
      <c r="N3599" s="5" t="s">
        <v>14139</v>
      </c>
      <c r="O3599" s="5" t="s">
        <v>14140</v>
      </c>
      <c r="P3599" s="5" t="s">
        <v>14141</v>
      </c>
    </row>
    <row r="3600" ht="19" customHeight="1" spans="1:16">
      <c r="A3600" s="5">
        <v>143</v>
      </c>
      <c r="B3600" s="5" t="s">
        <v>432</v>
      </c>
      <c r="C3600" s="5" t="s">
        <v>52</v>
      </c>
      <c r="D3600" s="8" t="s">
        <v>151</v>
      </c>
      <c r="E3600" s="6">
        <v>175.3</v>
      </c>
      <c r="F3600" s="6">
        <v>178</v>
      </c>
      <c r="G3600" s="6">
        <v>174.3</v>
      </c>
      <c r="H3600" s="5" t="s">
        <v>120</v>
      </c>
      <c r="I3600" s="6">
        <f t="shared" si="224"/>
        <v>-2.69999999999999</v>
      </c>
      <c r="J3600" s="5" t="str">
        <f>IF(H3600="否","不适用",IF(AND(ISNUMBER(E3600),ISNUMBER(F3600)),IF(I3600&gt;规则与名单!$B$2,"是","否"),"未判定"))</f>
        <v>不适用</v>
      </c>
      <c r="K3600" s="5" t="str">
        <f t="shared" si="225"/>
        <v>非测试日纯氢</v>
      </c>
      <c r="L3600" s="6">
        <f t="shared" si="226"/>
        <v>174.3</v>
      </c>
      <c r="M3600" s="5">
        <f t="shared" si="227"/>
        <v>0</v>
      </c>
      <c r="N3600" s="5" t="s">
        <v>14142</v>
      </c>
      <c r="O3600" s="5" t="s">
        <v>14143</v>
      </c>
      <c r="P3600" s="5" t="s">
        <v>14144</v>
      </c>
    </row>
    <row r="3601" ht="19" customHeight="1" spans="1:16">
      <c r="A3601" s="5">
        <v>143</v>
      </c>
      <c r="B3601" s="5" t="s">
        <v>432</v>
      </c>
      <c r="C3601" s="5" t="s">
        <v>52</v>
      </c>
      <c r="D3601" s="8" t="s">
        <v>3358</v>
      </c>
      <c r="E3601" s="6">
        <v>84.8</v>
      </c>
      <c r="F3601" s="6">
        <v>86.6</v>
      </c>
      <c r="G3601" s="6">
        <v>80.4</v>
      </c>
      <c r="H3601" s="5" t="s">
        <v>120</v>
      </c>
      <c r="I3601" s="6">
        <f t="shared" si="224"/>
        <v>-1.8</v>
      </c>
      <c r="J3601" s="5" t="str">
        <f>IF(H3601="否","不适用",IF(AND(ISNUMBER(E3601),ISNUMBER(F3601)),IF(I3601&gt;规则与名单!$B$2,"是","否"),"未判定"))</f>
        <v>不适用</v>
      </c>
      <c r="K3601" s="5" t="str">
        <f t="shared" si="225"/>
        <v>非测试日纯氢</v>
      </c>
      <c r="L3601" s="6">
        <f t="shared" si="226"/>
        <v>80.4</v>
      </c>
      <c r="M3601" s="5">
        <f t="shared" si="227"/>
        <v>0</v>
      </c>
      <c r="N3601" s="5" t="s">
        <v>14145</v>
      </c>
      <c r="O3601" s="5" t="s">
        <v>14146</v>
      </c>
      <c r="P3601" s="5" t="s">
        <v>14147</v>
      </c>
    </row>
    <row r="3602" ht="19" customHeight="1" spans="1:16">
      <c r="A3602" s="5">
        <v>143</v>
      </c>
      <c r="B3602" s="5" t="s">
        <v>432</v>
      </c>
      <c r="C3602" s="5" t="s">
        <v>52</v>
      </c>
      <c r="D3602" s="8" t="s">
        <v>272</v>
      </c>
      <c r="E3602" s="6">
        <v>199.3</v>
      </c>
      <c r="F3602" s="6">
        <v>202.6</v>
      </c>
      <c r="G3602" s="6">
        <v>192.5</v>
      </c>
      <c r="H3602" s="5" t="s">
        <v>120</v>
      </c>
      <c r="I3602" s="6">
        <f t="shared" si="224"/>
        <v>-3.29999999999998</v>
      </c>
      <c r="J3602" s="5" t="str">
        <f>IF(H3602="否","不适用",IF(AND(ISNUMBER(E3602),ISNUMBER(F3602)),IF(I3602&gt;规则与名单!$B$2,"是","否"),"未判定"))</f>
        <v>不适用</v>
      </c>
      <c r="K3602" s="5" t="str">
        <f t="shared" si="225"/>
        <v>非测试日纯氢</v>
      </c>
      <c r="L3602" s="6">
        <f t="shared" si="226"/>
        <v>192.5</v>
      </c>
      <c r="M3602" s="5">
        <f t="shared" si="227"/>
        <v>0</v>
      </c>
      <c r="N3602" s="5" t="s">
        <v>14148</v>
      </c>
      <c r="O3602" s="5" t="s">
        <v>14149</v>
      </c>
      <c r="P3602" s="5" t="s">
        <v>14150</v>
      </c>
    </row>
    <row r="3603" ht="19" customHeight="1" spans="1:16">
      <c r="A3603" s="5">
        <v>143</v>
      </c>
      <c r="B3603" s="5" t="s">
        <v>432</v>
      </c>
      <c r="C3603" s="5" t="s">
        <v>52</v>
      </c>
      <c r="D3603" s="8" t="s">
        <v>506</v>
      </c>
      <c r="E3603" s="6">
        <v>110.1</v>
      </c>
      <c r="F3603" s="6">
        <v>111.4</v>
      </c>
      <c r="G3603" s="6">
        <v>110</v>
      </c>
      <c r="H3603" s="5" t="s">
        <v>120</v>
      </c>
      <c r="I3603" s="6">
        <f t="shared" si="224"/>
        <v>-1.30000000000001</v>
      </c>
      <c r="J3603" s="5" t="str">
        <f>IF(H3603="否","不适用",IF(AND(ISNUMBER(E3603),ISNUMBER(F3603)),IF(I3603&gt;规则与名单!$B$2,"是","否"),"未判定"))</f>
        <v>不适用</v>
      </c>
      <c r="K3603" s="5" t="str">
        <f t="shared" si="225"/>
        <v>非测试日纯氢</v>
      </c>
      <c r="L3603" s="6">
        <f t="shared" si="226"/>
        <v>110</v>
      </c>
      <c r="M3603" s="5">
        <f t="shared" si="227"/>
        <v>0</v>
      </c>
      <c r="N3603" s="5" t="s">
        <v>14151</v>
      </c>
      <c r="O3603" s="5" t="s">
        <v>14152</v>
      </c>
      <c r="P3603" s="5" t="s">
        <v>14153</v>
      </c>
    </row>
    <row r="3604" ht="19" customHeight="1" spans="1:16">
      <c r="A3604" s="5">
        <v>143</v>
      </c>
      <c r="B3604" s="5" t="s">
        <v>432</v>
      </c>
      <c r="C3604" s="5" t="s">
        <v>52</v>
      </c>
      <c r="D3604" s="8" t="s">
        <v>673</v>
      </c>
      <c r="E3604" s="6">
        <v>135.8</v>
      </c>
      <c r="F3604" s="6">
        <v>136.3</v>
      </c>
      <c r="G3604" s="6">
        <v>133.9</v>
      </c>
      <c r="H3604" s="5" t="s">
        <v>120</v>
      </c>
      <c r="I3604" s="6">
        <f t="shared" si="224"/>
        <v>-0.5</v>
      </c>
      <c r="J3604" s="5" t="str">
        <f>IF(H3604="否","不适用",IF(AND(ISNUMBER(E3604),ISNUMBER(F3604)),IF(I3604&gt;规则与名单!$B$2,"是","否"),"未判定"))</f>
        <v>不适用</v>
      </c>
      <c r="K3604" s="5" t="str">
        <f t="shared" si="225"/>
        <v>非测试日纯氢</v>
      </c>
      <c r="L3604" s="6">
        <f t="shared" si="226"/>
        <v>133.9</v>
      </c>
      <c r="M3604" s="5">
        <f t="shared" si="227"/>
        <v>0</v>
      </c>
      <c r="N3604" s="5" t="s">
        <v>14154</v>
      </c>
      <c r="O3604" s="5" t="s">
        <v>14155</v>
      </c>
      <c r="P3604" s="5" t="s">
        <v>14156</v>
      </c>
    </row>
    <row r="3605" ht="19" customHeight="1" spans="1:16">
      <c r="A3605" s="5">
        <v>143</v>
      </c>
      <c r="B3605" s="5" t="s">
        <v>432</v>
      </c>
      <c r="C3605" s="5" t="s">
        <v>52</v>
      </c>
      <c r="D3605" s="8" t="s">
        <v>183</v>
      </c>
      <c r="E3605" s="6">
        <v>190.6</v>
      </c>
      <c r="F3605" s="6">
        <v>190.7</v>
      </c>
      <c r="G3605" s="6">
        <v>186.8</v>
      </c>
      <c r="H3605" s="5" t="s">
        <v>120</v>
      </c>
      <c r="I3605" s="6">
        <f t="shared" si="224"/>
        <v>-0.0999999999999943</v>
      </c>
      <c r="J3605" s="5" t="str">
        <f>IF(H3605="否","不适用",IF(AND(ISNUMBER(E3605),ISNUMBER(F3605)),IF(I3605&gt;规则与名单!$B$2,"是","否"),"未判定"))</f>
        <v>不适用</v>
      </c>
      <c r="K3605" s="5" t="str">
        <f t="shared" si="225"/>
        <v>非测试日纯氢</v>
      </c>
      <c r="L3605" s="6">
        <f t="shared" si="226"/>
        <v>186.8</v>
      </c>
      <c r="M3605" s="5">
        <f t="shared" si="227"/>
        <v>0</v>
      </c>
      <c r="N3605" s="5" t="s">
        <v>14157</v>
      </c>
      <c r="O3605" s="5" t="s">
        <v>14158</v>
      </c>
      <c r="P3605" s="5" t="s">
        <v>14159</v>
      </c>
    </row>
    <row r="3606" ht="19" customHeight="1" spans="1:16">
      <c r="A3606" s="5">
        <v>143</v>
      </c>
      <c r="B3606" s="5" t="s">
        <v>432</v>
      </c>
      <c r="C3606" s="5" t="s">
        <v>52</v>
      </c>
      <c r="D3606" s="8" t="s">
        <v>431</v>
      </c>
      <c r="E3606" s="6">
        <v>158.1</v>
      </c>
      <c r="F3606" s="6">
        <v>158.4</v>
      </c>
      <c r="G3606" s="6">
        <v>157.6</v>
      </c>
      <c r="H3606" s="5" t="s">
        <v>120</v>
      </c>
      <c r="I3606" s="6">
        <f t="shared" si="224"/>
        <v>-0.300000000000011</v>
      </c>
      <c r="J3606" s="5" t="str">
        <f>IF(H3606="否","不适用",IF(AND(ISNUMBER(E3606),ISNUMBER(F3606)),IF(I3606&gt;规则与名单!$B$2,"是","否"),"未判定"))</f>
        <v>不适用</v>
      </c>
      <c r="K3606" s="5" t="str">
        <f t="shared" si="225"/>
        <v>非测试日纯氢</v>
      </c>
      <c r="L3606" s="6">
        <f t="shared" si="226"/>
        <v>157.6</v>
      </c>
      <c r="M3606" s="5">
        <f t="shared" si="227"/>
        <v>0</v>
      </c>
      <c r="N3606" s="5" t="s">
        <v>14160</v>
      </c>
      <c r="O3606" s="5" t="s">
        <v>14161</v>
      </c>
      <c r="P3606" s="5" t="s">
        <v>14162</v>
      </c>
    </row>
    <row r="3607" ht="19" customHeight="1" spans="1:16">
      <c r="A3607" s="5">
        <v>143</v>
      </c>
      <c r="B3607" s="5" t="s">
        <v>432</v>
      </c>
      <c r="C3607" s="5" t="s">
        <v>52</v>
      </c>
      <c r="D3607" s="8" t="s">
        <v>3377</v>
      </c>
      <c r="E3607" s="6">
        <v>87.7</v>
      </c>
      <c r="F3607" s="6">
        <v>87.1</v>
      </c>
      <c r="G3607" s="6">
        <v>39.4</v>
      </c>
      <c r="H3607" s="5" t="s">
        <v>120</v>
      </c>
      <c r="I3607" s="6">
        <f t="shared" si="224"/>
        <v>0.600000000000009</v>
      </c>
      <c r="J3607" s="5" t="str">
        <f>IF(H3607="否","不适用",IF(AND(ISNUMBER(E3607),ISNUMBER(F3607)),IF(I3607&gt;规则与名单!$B$2,"是","否"),"未判定"))</f>
        <v>不适用</v>
      </c>
      <c r="K3607" s="5" t="str">
        <f t="shared" si="225"/>
        <v>非测试日纯氢</v>
      </c>
      <c r="L3607" s="6">
        <f t="shared" si="226"/>
        <v>39.4</v>
      </c>
      <c r="M3607" s="5">
        <f t="shared" si="227"/>
        <v>0</v>
      </c>
      <c r="N3607" s="5" t="s">
        <v>14163</v>
      </c>
      <c r="O3607" s="5" t="s">
        <v>14164</v>
      </c>
      <c r="P3607" s="5" t="s">
        <v>14165</v>
      </c>
    </row>
    <row r="3608" ht="19" customHeight="1" spans="1:16">
      <c r="A3608" s="5">
        <v>143</v>
      </c>
      <c r="B3608" s="5" t="s">
        <v>432</v>
      </c>
      <c r="C3608" s="5" t="s">
        <v>52</v>
      </c>
      <c r="D3608" s="8" t="s">
        <v>407</v>
      </c>
      <c r="E3608" s="6">
        <v>24.4</v>
      </c>
      <c r="F3608" s="6">
        <v>24.8</v>
      </c>
      <c r="G3608" s="6">
        <v>18.7</v>
      </c>
      <c r="H3608" s="5" t="s">
        <v>120</v>
      </c>
      <c r="I3608" s="6">
        <f t="shared" si="224"/>
        <v>-0.400000000000002</v>
      </c>
      <c r="J3608" s="5" t="str">
        <f>IF(H3608="否","不适用",IF(AND(ISNUMBER(E3608),ISNUMBER(F3608)),IF(I3608&gt;规则与名单!$B$2,"是","否"),"未判定"))</f>
        <v>不适用</v>
      </c>
      <c r="K3608" s="5" t="str">
        <f t="shared" si="225"/>
        <v>非测试日纯氢</v>
      </c>
      <c r="L3608" s="6">
        <f t="shared" si="226"/>
        <v>18.7</v>
      </c>
      <c r="M3608" s="5">
        <f t="shared" si="227"/>
        <v>0</v>
      </c>
      <c r="N3608" s="5" t="s">
        <v>14166</v>
      </c>
      <c r="O3608" s="5" t="s">
        <v>14167</v>
      </c>
      <c r="P3608" s="5" t="s">
        <v>14168</v>
      </c>
    </row>
    <row r="3609" ht="19" customHeight="1" spans="1:16">
      <c r="A3609" s="5">
        <v>143</v>
      </c>
      <c r="B3609" s="5" t="s">
        <v>432</v>
      </c>
      <c r="C3609" s="5" t="s">
        <v>52</v>
      </c>
      <c r="D3609" s="8" t="s">
        <v>411</v>
      </c>
      <c r="E3609" s="6">
        <v>206.9</v>
      </c>
      <c r="F3609" s="6">
        <v>211.3</v>
      </c>
      <c r="G3609" s="6">
        <v>173.5</v>
      </c>
      <c r="H3609" s="5" t="s">
        <v>120</v>
      </c>
      <c r="I3609" s="6">
        <f t="shared" si="224"/>
        <v>-4.40000000000001</v>
      </c>
      <c r="J3609" s="5" t="str">
        <f>IF(H3609="否","不适用",IF(AND(ISNUMBER(E3609),ISNUMBER(F3609)),IF(I3609&gt;规则与名单!$B$2,"是","否"),"未判定"))</f>
        <v>不适用</v>
      </c>
      <c r="K3609" s="5" t="str">
        <f t="shared" si="225"/>
        <v>非测试日纯氢</v>
      </c>
      <c r="L3609" s="6">
        <f t="shared" si="226"/>
        <v>173.5</v>
      </c>
      <c r="M3609" s="5">
        <f t="shared" si="227"/>
        <v>0</v>
      </c>
      <c r="N3609" s="5" t="s">
        <v>14169</v>
      </c>
      <c r="O3609" s="5" t="s">
        <v>14170</v>
      </c>
      <c r="P3609" s="5" t="s">
        <v>14171</v>
      </c>
    </row>
    <row r="3610" ht="19" customHeight="1" spans="1:16">
      <c r="A3610" s="5">
        <v>143</v>
      </c>
      <c r="B3610" s="5" t="s">
        <v>432</v>
      </c>
      <c r="C3610" s="5" t="s">
        <v>52</v>
      </c>
      <c r="D3610" s="8" t="s">
        <v>251</v>
      </c>
      <c r="E3610" s="6">
        <v>146.2</v>
      </c>
      <c r="F3610" s="6">
        <v>146.4</v>
      </c>
      <c r="G3610" s="6">
        <v>145.8</v>
      </c>
      <c r="H3610" s="5" t="s">
        <v>120</v>
      </c>
      <c r="I3610" s="6">
        <f t="shared" si="224"/>
        <v>-0.200000000000017</v>
      </c>
      <c r="J3610" s="5" t="str">
        <f>IF(H3610="否","不适用",IF(AND(ISNUMBER(E3610),ISNUMBER(F3610)),IF(I3610&gt;规则与名单!$B$2,"是","否"),"未判定"))</f>
        <v>不适用</v>
      </c>
      <c r="K3610" s="5" t="str">
        <f t="shared" si="225"/>
        <v>非测试日纯氢</v>
      </c>
      <c r="L3610" s="6">
        <f t="shared" si="226"/>
        <v>145.8</v>
      </c>
      <c r="M3610" s="5">
        <f t="shared" si="227"/>
        <v>0</v>
      </c>
      <c r="N3610" s="5" t="s">
        <v>14172</v>
      </c>
      <c r="O3610" s="5" t="s">
        <v>14173</v>
      </c>
      <c r="P3610" s="5" t="s">
        <v>14174</v>
      </c>
    </row>
    <row r="3611" ht="19" customHeight="1" spans="1:16">
      <c r="A3611" s="5">
        <v>143</v>
      </c>
      <c r="B3611" s="5" t="s">
        <v>432</v>
      </c>
      <c r="C3611" s="5" t="s">
        <v>52</v>
      </c>
      <c r="D3611" s="8" t="s">
        <v>472</v>
      </c>
      <c r="E3611" s="6">
        <v>311.6</v>
      </c>
      <c r="F3611" s="6">
        <v>317.1</v>
      </c>
      <c r="G3611" s="6">
        <v>303.1</v>
      </c>
      <c r="H3611" s="5" t="s">
        <v>120</v>
      </c>
      <c r="I3611" s="6">
        <f t="shared" si="224"/>
        <v>-5.5</v>
      </c>
      <c r="J3611" s="5" t="str">
        <f>IF(H3611="否","不适用",IF(AND(ISNUMBER(E3611),ISNUMBER(F3611)),IF(I3611&gt;规则与名单!$B$2,"是","否"),"未判定"))</f>
        <v>不适用</v>
      </c>
      <c r="K3611" s="5" t="str">
        <f t="shared" si="225"/>
        <v>非测试日纯氢</v>
      </c>
      <c r="L3611" s="6">
        <f t="shared" si="226"/>
        <v>303.1</v>
      </c>
      <c r="M3611" s="5">
        <f t="shared" si="227"/>
        <v>0</v>
      </c>
      <c r="N3611" s="5" t="s">
        <v>14175</v>
      </c>
      <c r="O3611" s="5" t="s">
        <v>14176</v>
      </c>
      <c r="P3611" s="5" t="s">
        <v>14177</v>
      </c>
    </row>
    <row r="3612" ht="19" customHeight="1" spans="1:16">
      <c r="A3612" s="5">
        <v>143</v>
      </c>
      <c r="B3612" s="5" t="s">
        <v>432</v>
      </c>
      <c r="C3612" s="5" t="s">
        <v>52</v>
      </c>
      <c r="D3612" s="8" t="s">
        <v>466</v>
      </c>
      <c r="E3612" s="6">
        <v>219.3</v>
      </c>
      <c r="F3612" s="6">
        <v>219.8</v>
      </c>
      <c r="G3612" s="6">
        <v>178.8</v>
      </c>
      <c r="H3612" s="5" t="s">
        <v>120</v>
      </c>
      <c r="I3612" s="6">
        <f t="shared" si="224"/>
        <v>-0.5</v>
      </c>
      <c r="J3612" s="5" t="str">
        <f>IF(H3612="否","不适用",IF(AND(ISNUMBER(E3612),ISNUMBER(F3612)),IF(I3612&gt;规则与名单!$B$2,"是","否"),"未判定"))</f>
        <v>不适用</v>
      </c>
      <c r="K3612" s="5" t="str">
        <f t="shared" si="225"/>
        <v>非测试日纯氢</v>
      </c>
      <c r="L3612" s="6">
        <f t="shared" si="226"/>
        <v>178.8</v>
      </c>
      <c r="M3612" s="5">
        <f t="shared" si="227"/>
        <v>0</v>
      </c>
      <c r="N3612" s="5" t="s">
        <v>14178</v>
      </c>
      <c r="O3612" s="5" t="s">
        <v>14179</v>
      </c>
      <c r="P3612" s="5" t="s">
        <v>14180</v>
      </c>
    </row>
    <row r="3613" ht="19" customHeight="1" spans="1:16">
      <c r="A3613" s="5">
        <v>143</v>
      </c>
      <c r="B3613" s="5" t="s">
        <v>432</v>
      </c>
      <c r="C3613" s="5" t="s">
        <v>52</v>
      </c>
      <c r="D3613" s="8" t="s">
        <v>333</v>
      </c>
      <c r="E3613" s="6">
        <v>187.8</v>
      </c>
      <c r="F3613" s="6">
        <v>188</v>
      </c>
      <c r="G3613" s="6">
        <v>117.8</v>
      </c>
      <c r="H3613" s="5" t="s">
        <v>120</v>
      </c>
      <c r="I3613" s="6">
        <f t="shared" si="224"/>
        <v>-0.199999999999989</v>
      </c>
      <c r="J3613" s="5" t="str">
        <f>IF(H3613="否","不适用",IF(AND(ISNUMBER(E3613),ISNUMBER(F3613)),IF(I3613&gt;规则与名单!$B$2,"是","否"),"未判定"))</f>
        <v>不适用</v>
      </c>
      <c r="K3613" s="5" t="str">
        <f t="shared" si="225"/>
        <v>非测试日纯氢</v>
      </c>
      <c r="L3613" s="6">
        <f t="shared" si="226"/>
        <v>117.8</v>
      </c>
      <c r="M3613" s="5">
        <f t="shared" si="227"/>
        <v>0</v>
      </c>
      <c r="N3613" s="5" t="s">
        <v>14181</v>
      </c>
      <c r="O3613" s="5" t="s">
        <v>14182</v>
      </c>
      <c r="P3613" s="5" t="s">
        <v>14183</v>
      </c>
    </row>
    <row r="3614" ht="19" customHeight="1" spans="1:16">
      <c r="A3614" s="5">
        <v>143</v>
      </c>
      <c r="B3614" s="5" t="s">
        <v>432</v>
      </c>
      <c r="C3614" s="5" t="s">
        <v>52</v>
      </c>
      <c r="D3614" s="8" t="s">
        <v>175</v>
      </c>
      <c r="E3614" s="6">
        <v>48.4</v>
      </c>
      <c r="F3614" s="6">
        <v>48.6</v>
      </c>
      <c r="G3614" s="6">
        <v>48.4</v>
      </c>
      <c r="H3614" s="5" t="s">
        <v>120</v>
      </c>
      <c r="I3614" s="6">
        <f t="shared" si="224"/>
        <v>-0.200000000000003</v>
      </c>
      <c r="J3614" s="5" t="str">
        <f>IF(H3614="否","不适用",IF(AND(ISNUMBER(E3614),ISNUMBER(F3614)),IF(I3614&gt;规则与名单!$B$2,"是","否"),"未判定"))</f>
        <v>不适用</v>
      </c>
      <c r="K3614" s="5" t="str">
        <f t="shared" si="225"/>
        <v>非测试日纯氢</v>
      </c>
      <c r="L3614" s="6">
        <f t="shared" si="226"/>
        <v>48.4</v>
      </c>
      <c r="M3614" s="5">
        <f t="shared" si="227"/>
        <v>0</v>
      </c>
      <c r="N3614" s="5" t="s">
        <v>14184</v>
      </c>
      <c r="O3614" s="5" t="s">
        <v>14185</v>
      </c>
      <c r="P3614" s="5" t="s">
        <v>14186</v>
      </c>
    </row>
    <row r="3615" ht="19" customHeight="1" spans="1:16">
      <c r="A3615" s="5">
        <v>143</v>
      </c>
      <c r="B3615" s="5" t="s">
        <v>432</v>
      </c>
      <c r="C3615" s="5" t="s">
        <v>52</v>
      </c>
      <c r="D3615" s="8" t="s">
        <v>3402</v>
      </c>
      <c r="E3615" s="6">
        <v>266.4</v>
      </c>
      <c r="F3615" s="6">
        <v>269</v>
      </c>
      <c r="G3615" s="6">
        <v>217.3</v>
      </c>
      <c r="H3615" s="5" t="s">
        <v>120</v>
      </c>
      <c r="I3615" s="6">
        <f t="shared" si="224"/>
        <v>-2.60000000000002</v>
      </c>
      <c r="J3615" s="5" t="str">
        <f>IF(H3615="否","不适用",IF(AND(ISNUMBER(E3615),ISNUMBER(F3615)),IF(I3615&gt;规则与名单!$B$2,"是","否"),"未判定"))</f>
        <v>不适用</v>
      </c>
      <c r="K3615" s="5" t="str">
        <f t="shared" si="225"/>
        <v>非测试日纯氢</v>
      </c>
      <c r="L3615" s="6">
        <f t="shared" si="226"/>
        <v>217.3</v>
      </c>
      <c r="M3615" s="5">
        <f t="shared" si="227"/>
        <v>0</v>
      </c>
      <c r="N3615" s="5" t="s">
        <v>14187</v>
      </c>
      <c r="O3615" s="5" t="s">
        <v>14188</v>
      </c>
      <c r="P3615" s="5" t="s">
        <v>14189</v>
      </c>
    </row>
    <row r="3616" ht="19" customHeight="1" spans="1:16">
      <c r="A3616" s="5">
        <v>143</v>
      </c>
      <c r="B3616" s="5" t="s">
        <v>432</v>
      </c>
      <c r="C3616" s="5" t="s">
        <v>52</v>
      </c>
      <c r="D3616" s="8" t="s">
        <v>487</v>
      </c>
      <c r="E3616" s="6">
        <v>175.1</v>
      </c>
      <c r="F3616" s="6">
        <v>174</v>
      </c>
      <c r="G3616" s="6">
        <v>155.3</v>
      </c>
      <c r="H3616" s="5" t="s">
        <v>120</v>
      </c>
      <c r="I3616" s="6">
        <f t="shared" si="224"/>
        <v>1.09999999999999</v>
      </c>
      <c r="J3616" s="5" t="str">
        <f>IF(H3616="否","不适用",IF(AND(ISNUMBER(E3616),ISNUMBER(F3616)),IF(I3616&gt;规则与名单!$B$2,"是","否"),"未判定"))</f>
        <v>不适用</v>
      </c>
      <c r="K3616" s="5" t="str">
        <f t="shared" si="225"/>
        <v>非测试日纯氢</v>
      </c>
      <c r="L3616" s="6">
        <f t="shared" si="226"/>
        <v>155.3</v>
      </c>
      <c r="M3616" s="5">
        <f t="shared" si="227"/>
        <v>0</v>
      </c>
      <c r="N3616" s="5" t="s">
        <v>14190</v>
      </c>
      <c r="O3616" s="5" t="s">
        <v>14191</v>
      </c>
      <c r="P3616" s="5" t="s">
        <v>14192</v>
      </c>
    </row>
    <row r="3617" ht="19" customHeight="1" spans="1:16">
      <c r="A3617" s="5">
        <v>143</v>
      </c>
      <c r="B3617" s="5" t="s">
        <v>432</v>
      </c>
      <c r="C3617" s="5" t="s">
        <v>52</v>
      </c>
      <c r="D3617" s="8" t="s">
        <v>121</v>
      </c>
      <c r="E3617" s="6">
        <v>149.1</v>
      </c>
      <c r="F3617" s="6">
        <v>152.5</v>
      </c>
      <c r="G3617" s="6">
        <v>144.2</v>
      </c>
      <c r="H3617" s="5" t="s">
        <v>120</v>
      </c>
      <c r="I3617" s="6">
        <f t="shared" si="224"/>
        <v>-3.40000000000001</v>
      </c>
      <c r="J3617" s="5" t="str">
        <f>IF(H3617="否","不适用",IF(AND(ISNUMBER(E3617),ISNUMBER(F3617)),IF(I3617&gt;规则与名单!$B$2,"是","否"),"未判定"))</f>
        <v>不适用</v>
      </c>
      <c r="K3617" s="5" t="str">
        <f t="shared" si="225"/>
        <v>非测试日纯氢</v>
      </c>
      <c r="L3617" s="6">
        <f t="shared" si="226"/>
        <v>144.2</v>
      </c>
      <c r="M3617" s="5">
        <f t="shared" si="227"/>
        <v>0</v>
      </c>
      <c r="N3617" s="5" t="s">
        <v>14193</v>
      </c>
      <c r="O3617" s="5" t="s">
        <v>14194</v>
      </c>
      <c r="P3617" s="5" t="s">
        <v>14195</v>
      </c>
    </row>
    <row r="3618" ht="19" customHeight="1" spans="1:16">
      <c r="A3618" s="5">
        <v>143</v>
      </c>
      <c r="B3618" s="5" t="s">
        <v>432</v>
      </c>
      <c r="C3618" s="5" t="s">
        <v>52</v>
      </c>
      <c r="D3618" s="8" t="s">
        <v>170</v>
      </c>
      <c r="E3618" s="6">
        <v>134.9</v>
      </c>
      <c r="F3618" s="6">
        <v>136.7</v>
      </c>
      <c r="G3618" s="6">
        <v>125</v>
      </c>
      <c r="H3618" s="5" t="s">
        <v>120</v>
      </c>
      <c r="I3618" s="6">
        <f t="shared" si="224"/>
        <v>-1.79999999999998</v>
      </c>
      <c r="J3618" s="5" t="str">
        <f>IF(H3618="否","不适用",IF(AND(ISNUMBER(E3618),ISNUMBER(F3618)),IF(I3618&gt;规则与名单!$B$2,"是","否"),"未判定"))</f>
        <v>不适用</v>
      </c>
      <c r="K3618" s="5" t="str">
        <f t="shared" si="225"/>
        <v>非测试日纯氢</v>
      </c>
      <c r="L3618" s="6">
        <f t="shared" si="226"/>
        <v>125</v>
      </c>
      <c r="M3618" s="5">
        <f t="shared" si="227"/>
        <v>0</v>
      </c>
      <c r="N3618" s="5" t="s">
        <v>14196</v>
      </c>
      <c r="O3618" s="5" t="s">
        <v>14197</v>
      </c>
      <c r="P3618" s="5" t="s">
        <v>14198</v>
      </c>
    </row>
    <row r="3619" ht="19" customHeight="1" spans="1:16">
      <c r="A3619" s="5">
        <v>143</v>
      </c>
      <c r="B3619" s="5" t="s">
        <v>432</v>
      </c>
      <c r="C3619" s="5" t="s">
        <v>52</v>
      </c>
      <c r="D3619" s="8" t="s">
        <v>644</v>
      </c>
      <c r="E3619" s="6">
        <v>154.2</v>
      </c>
      <c r="F3619" s="6">
        <v>154.9</v>
      </c>
      <c r="G3619" s="6">
        <v>154</v>
      </c>
      <c r="H3619" s="5" t="s">
        <v>120</v>
      </c>
      <c r="I3619" s="6">
        <f t="shared" si="224"/>
        <v>-0.700000000000017</v>
      </c>
      <c r="J3619" s="5" t="str">
        <f>IF(H3619="否","不适用",IF(AND(ISNUMBER(E3619),ISNUMBER(F3619)),IF(I3619&gt;规则与名单!$B$2,"是","否"),"未判定"))</f>
        <v>不适用</v>
      </c>
      <c r="K3619" s="5" t="str">
        <f t="shared" si="225"/>
        <v>非测试日纯氢</v>
      </c>
      <c r="L3619" s="6">
        <f t="shared" si="226"/>
        <v>154</v>
      </c>
      <c r="M3619" s="5">
        <f t="shared" si="227"/>
        <v>0</v>
      </c>
      <c r="N3619" s="5" t="s">
        <v>14199</v>
      </c>
      <c r="O3619" s="5" t="s">
        <v>14200</v>
      </c>
      <c r="P3619" s="5" t="s">
        <v>14201</v>
      </c>
    </row>
    <row r="3620" ht="19" customHeight="1" spans="1:16">
      <c r="A3620" s="5">
        <v>143</v>
      </c>
      <c r="B3620" s="5" t="s">
        <v>432</v>
      </c>
      <c r="C3620" s="5" t="s">
        <v>52</v>
      </c>
      <c r="D3620" s="8" t="s">
        <v>3418</v>
      </c>
      <c r="E3620" s="6">
        <v>176.2</v>
      </c>
      <c r="F3620" s="6">
        <v>175.8</v>
      </c>
      <c r="G3620" s="6">
        <v>174.7</v>
      </c>
      <c r="H3620" s="5" t="s">
        <v>120</v>
      </c>
      <c r="I3620" s="6">
        <f t="shared" si="224"/>
        <v>0.399999999999977</v>
      </c>
      <c r="J3620" s="5" t="str">
        <f>IF(H3620="否","不适用",IF(AND(ISNUMBER(E3620),ISNUMBER(F3620)),IF(I3620&gt;规则与名单!$B$2,"是","否"),"未判定"))</f>
        <v>不适用</v>
      </c>
      <c r="K3620" s="5" t="str">
        <f t="shared" si="225"/>
        <v>非测试日纯氢</v>
      </c>
      <c r="L3620" s="6">
        <f t="shared" si="226"/>
        <v>174.7</v>
      </c>
      <c r="M3620" s="5">
        <f t="shared" si="227"/>
        <v>0</v>
      </c>
      <c r="N3620" s="5" t="s">
        <v>14202</v>
      </c>
      <c r="O3620" s="5" t="s">
        <v>14203</v>
      </c>
      <c r="P3620" s="5" t="s">
        <v>14204</v>
      </c>
    </row>
    <row r="3621" ht="19" customHeight="1" spans="1:16">
      <c r="A3621" s="5">
        <v>143</v>
      </c>
      <c r="B3621" s="5" t="s">
        <v>432</v>
      </c>
      <c r="C3621" s="5" t="s">
        <v>52</v>
      </c>
      <c r="D3621" s="8" t="s">
        <v>3422</v>
      </c>
      <c r="E3621" s="6">
        <v>102.8</v>
      </c>
      <c r="F3621" s="6">
        <v>104</v>
      </c>
      <c r="G3621" s="6">
        <v>102.8</v>
      </c>
      <c r="H3621" s="5" t="s">
        <v>120</v>
      </c>
      <c r="I3621" s="6">
        <f t="shared" si="224"/>
        <v>-1.2</v>
      </c>
      <c r="J3621" s="5" t="str">
        <f>IF(H3621="否","不适用",IF(AND(ISNUMBER(E3621),ISNUMBER(F3621)),IF(I3621&gt;规则与名单!$B$2,"是","否"),"未判定"))</f>
        <v>不适用</v>
      </c>
      <c r="K3621" s="5" t="str">
        <f t="shared" si="225"/>
        <v>非测试日纯氢</v>
      </c>
      <c r="L3621" s="6">
        <f t="shared" si="226"/>
        <v>102.8</v>
      </c>
      <c r="M3621" s="5">
        <f t="shared" si="227"/>
        <v>0</v>
      </c>
      <c r="N3621" s="5" t="s">
        <v>14205</v>
      </c>
      <c r="O3621" s="5" t="s">
        <v>14206</v>
      </c>
      <c r="P3621" s="5" t="s">
        <v>14207</v>
      </c>
    </row>
    <row r="3622" ht="19" customHeight="1" spans="1:16">
      <c r="A3622" s="5">
        <v>143</v>
      </c>
      <c r="B3622" s="5" t="s">
        <v>432</v>
      </c>
      <c r="C3622" s="5" t="s">
        <v>52</v>
      </c>
      <c r="D3622" s="8" t="s">
        <v>336</v>
      </c>
      <c r="E3622" s="6">
        <v>74.6</v>
      </c>
      <c r="F3622" s="6">
        <v>73.8</v>
      </c>
      <c r="G3622" s="6">
        <v>72.4</v>
      </c>
      <c r="H3622" s="5" t="s">
        <v>120</v>
      </c>
      <c r="I3622" s="6">
        <f t="shared" si="224"/>
        <v>0.799999999999997</v>
      </c>
      <c r="J3622" s="5" t="str">
        <f>IF(H3622="否","不适用",IF(AND(ISNUMBER(E3622),ISNUMBER(F3622)),IF(I3622&gt;规则与名单!$B$2,"是","否"),"未判定"))</f>
        <v>不适用</v>
      </c>
      <c r="K3622" s="5" t="str">
        <f t="shared" si="225"/>
        <v>非测试日纯氢</v>
      </c>
      <c r="L3622" s="6">
        <f t="shared" si="226"/>
        <v>72.4</v>
      </c>
      <c r="M3622" s="5">
        <f t="shared" si="227"/>
        <v>0</v>
      </c>
      <c r="N3622" s="5" t="s">
        <v>14208</v>
      </c>
      <c r="O3622" s="5" t="s">
        <v>14209</v>
      </c>
      <c r="P3622" s="5" t="s">
        <v>14210</v>
      </c>
    </row>
    <row r="3623" ht="19" customHeight="1" spans="1:16">
      <c r="A3623" s="5">
        <v>143</v>
      </c>
      <c r="B3623" s="5" t="s">
        <v>432</v>
      </c>
      <c r="C3623" s="5" t="s">
        <v>52</v>
      </c>
      <c r="D3623" s="8" t="s">
        <v>653</v>
      </c>
      <c r="E3623" s="6">
        <v>254.9</v>
      </c>
      <c r="F3623" s="6">
        <v>254.5</v>
      </c>
      <c r="G3623" s="6">
        <v>217.3</v>
      </c>
      <c r="H3623" s="5" t="s">
        <v>120</v>
      </c>
      <c r="I3623" s="6">
        <f t="shared" si="224"/>
        <v>0.400000000000006</v>
      </c>
      <c r="J3623" s="5" t="str">
        <f>IF(H3623="否","不适用",IF(AND(ISNUMBER(E3623),ISNUMBER(F3623)),IF(I3623&gt;规则与名单!$B$2,"是","否"),"未判定"))</f>
        <v>不适用</v>
      </c>
      <c r="K3623" s="5" t="str">
        <f t="shared" si="225"/>
        <v>非测试日纯氢</v>
      </c>
      <c r="L3623" s="6">
        <f t="shared" si="226"/>
        <v>217.3</v>
      </c>
      <c r="M3623" s="5">
        <f t="shared" si="227"/>
        <v>0</v>
      </c>
      <c r="N3623" s="5" t="s">
        <v>14211</v>
      </c>
      <c r="O3623" s="5" t="s">
        <v>14212</v>
      </c>
      <c r="P3623" s="5" t="s">
        <v>14213</v>
      </c>
    </row>
    <row r="3624" ht="19" customHeight="1" spans="1:16">
      <c r="A3624" s="5">
        <v>143</v>
      </c>
      <c r="B3624" s="5" t="s">
        <v>432</v>
      </c>
      <c r="C3624" s="5" t="s">
        <v>52</v>
      </c>
      <c r="D3624" s="8" t="s">
        <v>140</v>
      </c>
      <c r="E3624" s="6">
        <v>225.6</v>
      </c>
      <c r="F3624" s="6">
        <v>225.2</v>
      </c>
      <c r="G3624" s="6">
        <v>225.4</v>
      </c>
      <c r="H3624" s="5" t="s">
        <v>120</v>
      </c>
      <c r="I3624" s="6">
        <f t="shared" si="224"/>
        <v>0.400000000000006</v>
      </c>
      <c r="J3624" s="5" t="str">
        <f>IF(H3624="否","不适用",IF(AND(ISNUMBER(E3624),ISNUMBER(F3624)),IF(I3624&gt;规则与名单!$B$2,"是","否"),"未判定"))</f>
        <v>不适用</v>
      </c>
      <c r="K3624" s="5" t="str">
        <f t="shared" si="225"/>
        <v>非测试日纯氢</v>
      </c>
      <c r="L3624" s="6">
        <f t="shared" si="226"/>
        <v>225.4</v>
      </c>
      <c r="M3624" s="5">
        <f t="shared" si="227"/>
        <v>0</v>
      </c>
      <c r="N3624" s="5" t="s">
        <v>14214</v>
      </c>
      <c r="O3624" s="5" t="s">
        <v>14215</v>
      </c>
      <c r="P3624" s="5" t="s">
        <v>14216</v>
      </c>
    </row>
    <row r="3625" ht="19" customHeight="1" spans="1:16">
      <c r="A3625" s="5">
        <v>143</v>
      </c>
      <c r="B3625" s="5" t="s">
        <v>432</v>
      </c>
      <c r="C3625" s="5" t="s">
        <v>52</v>
      </c>
      <c r="D3625" s="8" t="s">
        <v>115</v>
      </c>
      <c r="E3625" s="6">
        <v>208.9</v>
      </c>
      <c r="F3625" s="6">
        <v>210.4</v>
      </c>
      <c r="G3625" s="6">
        <v>208.9</v>
      </c>
      <c r="H3625" s="5" t="s">
        <v>120</v>
      </c>
      <c r="I3625" s="6">
        <f t="shared" si="224"/>
        <v>-1.5</v>
      </c>
      <c r="J3625" s="5" t="str">
        <f>IF(H3625="否","不适用",IF(AND(ISNUMBER(E3625),ISNUMBER(F3625)),IF(I3625&gt;规则与名单!$B$2,"是","否"),"未判定"))</f>
        <v>不适用</v>
      </c>
      <c r="K3625" s="5" t="str">
        <f t="shared" si="225"/>
        <v>非测试日纯氢</v>
      </c>
      <c r="L3625" s="6">
        <f t="shared" si="226"/>
        <v>208.9</v>
      </c>
      <c r="M3625" s="5">
        <f t="shared" si="227"/>
        <v>0</v>
      </c>
      <c r="N3625" s="5" t="s">
        <v>14217</v>
      </c>
      <c r="O3625" s="5" t="s">
        <v>14218</v>
      </c>
      <c r="P3625" s="5" t="s">
        <v>14219</v>
      </c>
    </row>
    <row r="3626" ht="19" customHeight="1" spans="1:16">
      <c r="A3626" s="5">
        <v>144</v>
      </c>
      <c r="B3626" s="5" t="s">
        <v>434</v>
      </c>
      <c r="C3626" s="5" t="s">
        <v>52</v>
      </c>
      <c r="D3626" s="8" t="s">
        <v>114</v>
      </c>
      <c r="E3626" s="6">
        <v>72.4</v>
      </c>
      <c r="F3626" s="6">
        <v>72.2</v>
      </c>
      <c r="G3626" s="6">
        <v>71.2</v>
      </c>
      <c r="H3626" s="5" t="s">
        <v>113</v>
      </c>
      <c r="I3626" s="6">
        <f t="shared" si="224"/>
        <v>0.200000000000003</v>
      </c>
      <c r="J3626" s="5" t="str">
        <f>IF(H3626="否","不适用",IF(AND(ISNUMBER(E3626),ISNUMBER(F3626)),IF(I3626&gt;规则与名单!$B$2,"是","否"),"未判定"))</f>
        <v>否</v>
      </c>
      <c r="K3626" s="5" t="str">
        <f t="shared" si="225"/>
        <v>非测试日纯氢</v>
      </c>
      <c r="L3626" s="6">
        <f t="shared" si="226"/>
        <v>71.2</v>
      </c>
      <c r="M3626" s="5">
        <f t="shared" si="227"/>
        <v>0</v>
      </c>
      <c r="N3626" s="5" t="s">
        <v>14220</v>
      </c>
      <c r="O3626" s="5" t="s">
        <v>14221</v>
      </c>
      <c r="P3626" s="5" t="s">
        <v>14222</v>
      </c>
    </row>
    <row r="3627" ht="19" customHeight="1" spans="1:16">
      <c r="A3627" s="5">
        <v>144</v>
      </c>
      <c r="B3627" s="5" t="s">
        <v>434</v>
      </c>
      <c r="C3627" s="5" t="s">
        <v>52</v>
      </c>
      <c r="D3627" s="8" t="s">
        <v>605</v>
      </c>
      <c r="E3627" s="6">
        <v>80.8</v>
      </c>
      <c r="F3627" s="6">
        <v>81.5</v>
      </c>
      <c r="G3627" s="6">
        <v>76</v>
      </c>
      <c r="H3627" s="5" t="s">
        <v>113</v>
      </c>
      <c r="I3627" s="6">
        <f t="shared" si="224"/>
        <v>-0.700000000000003</v>
      </c>
      <c r="J3627" s="5" t="str">
        <f>IF(H3627="否","不适用",IF(AND(ISNUMBER(E3627),ISNUMBER(F3627)),IF(I3627&gt;规则与名单!$B$2,"是","否"),"未判定"))</f>
        <v>否</v>
      </c>
      <c r="K3627" s="5" t="str">
        <f t="shared" si="225"/>
        <v>非测试日纯氢</v>
      </c>
      <c r="L3627" s="6">
        <f t="shared" si="226"/>
        <v>76</v>
      </c>
      <c r="M3627" s="5">
        <f t="shared" si="227"/>
        <v>0</v>
      </c>
      <c r="N3627" s="5" t="s">
        <v>14223</v>
      </c>
      <c r="O3627" s="5" t="s">
        <v>14224</v>
      </c>
      <c r="P3627" s="5" t="s">
        <v>14225</v>
      </c>
    </row>
    <row r="3628" ht="19" customHeight="1" spans="1:16">
      <c r="A3628" s="5">
        <v>144</v>
      </c>
      <c r="B3628" s="5" t="s">
        <v>434</v>
      </c>
      <c r="C3628" s="5" t="s">
        <v>52</v>
      </c>
      <c r="D3628" s="8" t="s">
        <v>186</v>
      </c>
      <c r="E3628" s="6">
        <v>73.3</v>
      </c>
      <c r="F3628" s="6">
        <v>71.5</v>
      </c>
      <c r="G3628" s="6">
        <v>64.8</v>
      </c>
      <c r="H3628" s="5" t="s">
        <v>113</v>
      </c>
      <c r="I3628" s="6">
        <f t="shared" si="224"/>
        <v>1.8</v>
      </c>
      <c r="J3628" s="5" t="str">
        <f>IF(H3628="否","不适用",IF(AND(ISNUMBER(E3628),ISNUMBER(F3628)),IF(I3628&gt;规则与名单!$B$2,"是","否"),"未判定"))</f>
        <v>否</v>
      </c>
      <c r="K3628" s="5" t="str">
        <f t="shared" si="225"/>
        <v>非测试日纯氢</v>
      </c>
      <c r="L3628" s="6">
        <f t="shared" si="226"/>
        <v>64.8</v>
      </c>
      <c r="M3628" s="5">
        <f t="shared" si="227"/>
        <v>0</v>
      </c>
      <c r="N3628" s="5" t="s">
        <v>14226</v>
      </c>
      <c r="O3628" s="5" t="s">
        <v>14227</v>
      </c>
      <c r="P3628" s="5" t="s">
        <v>14228</v>
      </c>
    </row>
    <row r="3629" ht="19" customHeight="1" spans="1:16">
      <c r="A3629" s="5">
        <v>144</v>
      </c>
      <c r="B3629" s="5" t="s">
        <v>434</v>
      </c>
      <c r="C3629" s="5" t="s">
        <v>52</v>
      </c>
      <c r="D3629" s="8" t="s">
        <v>165</v>
      </c>
      <c r="E3629" s="6">
        <v>72.4</v>
      </c>
      <c r="F3629" s="6">
        <v>72.7</v>
      </c>
      <c r="G3629" s="6">
        <v>72.4</v>
      </c>
      <c r="H3629" s="5" t="s">
        <v>113</v>
      </c>
      <c r="I3629" s="6">
        <f t="shared" si="224"/>
        <v>-0.299999999999997</v>
      </c>
      <c r="J3629" s="5" t="str">
        <f>IF(H3629="否","不适用",IF(AND(ISNUMBER(E3629),ISNUMBER(F3629)),IF(I3629&gt;规则与名单!$B$2,"是","否"),"未判定"))</f>
        <v>否</v>
      </c>
      <c r="K3629" s="5" t="str">
        <f t="shared" si="225"/>
        <v>非测试日纯氢</v>
      </c>
      <c r="L3629" s="6">
        <f t="shared" si="226"/>
        <v>72.4</v>
      </c>
      <c r="M3629" s="5">
        <f t="shared" si="227"/>
        <v>0</v>
      </c>
      <c r="N3629" s="5" t="s">
        <v>14229</v>
      </c>
      <c r="O3629" s="5" t="s">
        <v>14230</v>
      </c>
      <c r="P3629" s="5" t="s">
        <v>14231</v>
      </c>
    </row>
    <row r="3630" ht="19" customHeight="1" spans="1:16">
      <c r="A3630" s="5">
        <v>144</v>
      </c>
      <c r="B3630" s="5" t="s">
        <v>434</v>
      </c>
      <c r="C3630" s="5" t="s">
        <v>52</v>
      </c>
      <c r="D3630" s="8" t="s">
        <v>151</v>
      </c>
      <c r="E3630" s="6"/>
      <c r="F3630" s="6">
        <v>0</v>
      </c>
      <c r="G3630" s="6"/>
      <c r="H3630" s="5" t="s">
        <v>113</v>
      </c>
      <c r="I3630" s="6" t="str">
        <f t="shared" si="224"/>
        <v/>
      </c>
      <c r="J3630" s="5" t="str">
        <f>IF(H3630="否","不适用",IF(AND(ISNUMBER(E3630),ISNUMBER(F3630)),IF(I3630&gt;规则与名单!$B$2,"是","否"),"未判定"))</f>
        <v>未判定</v>
      </c>
      <c r="K3630" s="5" t="str">
        <f t="shared" si="225"/>
        <v>测试名单无纯氢GPS</v>
      </c>
      <c r="L3630" s="6">
        <f t="shared" si="226"/>
        <v>0</v>
      </c>
      <c r="M3630" s="5">
        <f t="shared" si="227"/>
        <v>0</v>
      </c>
      <c r="N3630" s="5" t="s">
        <v>14232</v>
      </c>
      <c r="O3630" s="5" t="s">
        <v>14233</v>
      </c>
      <c r="P3630" s="5" t="s">
        <v>14234</v>
      </c>
    </row>
    <row r="3631" ht="19" customHeight="1" spans="1:16">
      <c r="A3631" s="5">
        <v>144</v>
      </c>
      <c r="B3631" s="5" t="s">
        <v>434</v>
      </c>
      <c r="C3631" s="5" t="s">
        <v>52</v>
      </c>
      <c r="D3631" s="8" t="s">
        <v>3358</v>
      </c>
      <c r="E3631" s="6"/>
      <c r="F3631" s="6">
        <v>0</v>
      </c>
      <c r="G3631" s="6"/>
      <c r="H3631" s="5" t="s">
        <v>113</v>
      </c>
      <c r="I3631" s="6" t="str">
        <f t="shared" si="224"/>
        <v/>
      </c>
      <c r="J3631" s="5" t="str">
        <f>IF(H3631="否","不适用",IF(AND(ISNUMBER(E3631),ISNUMBER(F3631)),IF(I3631&gt;规则与名单!$B$2,"是","否"),"未判定"))</f>
        <v>未判定</v>
      </c>
      <c r="K3631" s="5" t="str">
        <f t="shared" si="225"/>
        <v>测试名单无纯氢GPS</v>
      </c>
      <c r="L3631" s="6">
        <f t="shared" si="226"/>
        <v>0</v>
      </c>
      <c r="M3631" s="5">
        <f t="shared" si="227"/>
        <v>0</v>
      </c>
      <c r="N3631" s="5" t="s">
        <v>14235</v>
      </c>
      <c r="O3631" s="5" t="s">
        <v>14236</v>
      </c>
      <c r="P3631" s="5" t="s">
        <v>14237</v>
      </c>
    </row>
    <row r="3632" ht="19" customHeight="1" spans="1:16">
      <c r="A3632" s="5">
        <v>144</v>
      </c>
      <c r="B3632" s="5" t="s">
        <v>434</v>
      </c>
      <c r="C3632" s="5" t="s">
        <v>52</v>
      </c>
      <c r="D3632" s="8" t="s">
        <v>272</v>
      </c>
      <c r="E3632" s="6">
        <v>81.7</v>
      </c>
      <c r="F3632" s="6">
        <v>81.5</v>
      </c>
      <c r="G3632" s="6">
        <v>78.2</v>
      </c>
      <c r="H3632" s="5" t="s">
        <v>113</v>
      </c>
      <c r="I3632" s="6">
        <f t="shared" si="224"/>
        <v>0.200000000000003</v>
      </c>
      <c r="J3632" s="5" t="str">
        <f>IF(H3632="否","不适用",IF(AND(ISNUMBER(E3632),ISNUMBER(F3632)),IF(I3632&gt;规则与名单!$B$2,"是","否"),"未判定"))</f>
        <v>否</v>
      </c>
      <c r="K3632" s="5" t="str">
        <f t="shared" si="225"/>
        <v>非测试日纯氢</v>
      </c>
      <c r="L3632" s="6">
        <f t="shared" si="226"/>
        <v>78.2</v>
      </c>
      <c r="M3632" s="5">
        <f t="shared" si="227"/>
        <v>0</v>
      </c>
      <c r="N3632" s="5" t="s">
        <v>14238</v>
      </c>
      <c r="O3632" s="5" t="s">
        <v>14239</v>
      </c>
      <c r="P3632" s="5" t="s">
        <v>14240</v>
      </c>
    </row>
    <row r="3633" ht="19" customHeight="1" spans="1:16">
      <c r="A3633" s="5">
        <v>144</v>
      </c>
      <c r="B3633" s="5" t="s">
        <v>434</v>
      </c>
      <c r="C3633" s="5" t="s">
        <v>52</v>
      </c>
      <c r="D3633" s="8" t="s">
        <v>506</v>
      </c>
      <c r="E3633" s="6">
        <v>72.4</v>
      </c>
      <c r="F3633" s="6">
        <v>72.3</v>
      </c>
      <c r="G3633" s="6">
        <v>72.3</v>
      </c>
      <c r="H3633" s="5" t="s">
        <v>113</v>
      </c>
      <c r="I3633" s="6">
        <f t="shared" si="224"/>
        <v>0.100000000000009</v>
      </c>
      <c r="J3633" s="5" t="str">
        <f>IF(H3633="否","不适用",IF(AND(ISNUMBER(E3633),ISNUMBER(F3633)),IF(I3633&gt;规则与名单!$B$2,"是","否"),"未判定"))</f>
        <v>否</v>
      </c>
      <c r="K3633" s="5" t="str">
        <f t="shared" si="225"/>
        <v>非测试日纯氢</v>
      </c>
      <c r="L3633" s="6">
        <f t="shared" si="226"/>
        <v>72.3</v>
      </c>
      <c r="M3633" s="5">
        <f t="shared" si="227"/>
        <v>0</v>
      </c>
      <c r="N3633" s="5" t="s">
        <v>14241</v>
      </c>
      <c r="O3633" s="5" t="s">
        <v>14242</v>
      </c>
      <c r="P3633" s="5" t="s">
        <v>14243</v>
      </c>
    </row>
    <row r="3634" ht="19" customHeight="1" spans="1:16">
      <c r="A3634" s="5">
        <v>144</v>
      </c>
      <c r="B3634" s="5" t="s">
        <v>434</v>
      </c>
      <c r="C3634" s="5" t="s">
        <v>52</v>
      </c>
      <c r="D3634" s="8" t="s">
        <v>673</v>
      </c>
      <c r="E3634" s="6">
        <v>72.3</v>
      </c>
      <c r="F3634" s="6">
        <v>72.7</v>
      </c>
      <c r="G3634" s="6">
        <v>72.3</v>
      </c>
      <c r="H3634" s="5" t="s">
        <v>113</v>
      </c>
      <c r="I3634" s="6">
        <f t="shared" si="224"/>
        <v>-0.400000000000006</v>
      </c>
      <c r="J3634" s="5" t="str">
        <f>IF(H3634="否","不适用",IF(AND(ISNUMBER(E3634),ISNUMBER(F3634)),IF(I3634&gt;规则与名单!$B$2,"是","否"),"未判定"))</f>
        <v>否</v>
      </c>
      <c r="K3634" s="5" t="str">
        <f t="shared" si="225"/>
        <v>非测试日纯氢</v>
      </c>
      <c r="L3634" s="6">
        <f t="shared" si="226"/>
        <v>72.3</v>
      </c>
      <c r="M3634" s="5">
        <f t="shared" si="227"/>
        <v>0</v>
      </c>
      <c r="N3634" s="5" t="s">
        <v>14244</v>
      </c>
      <c r="O3634" s="5" t="s">
        <v>14245</v>
      </c>
      <c r="P3634" s="5" t="s">
        <v>14246</v>
      </c>
    </row>
    <row r="3635" ht="19" customHeight="1" spans="1:16">
      <c r="A3635" s="5">
        <v>144</v>
      </c>
      <c r="B3635" s="5" t="s">
        <v>434</v>
      </c>
      <c r="C3635" s="5" t="s">
        <v>52</v>
      </c>
      <c r="D3635" s="8" t="s">
        <v>183</v>
      </c>
      <c r="E3635" s="6">
        <v>72.5</v>
      </c>
      <c r="F3635" s="6">
        <v>72.2</v>
      </c>
      <c r="G3635" s="6">
        <v>72.4</v>
      </c>
      <c r="H3635" s="5" t="s">
        <v>113</v>
      </c>
      <c r="I3635" s="6">
        <f t="shared" si="224"/>
        <v>0.299999999999997</v>
      </c>
      <c r="J3635" s="5" t="str">
        <f>IF(H3635="否","不适用",IF(AND(ISNUMBER(E3635),ISNUMBER(F3635)),IF(I3635&gt;规则与名单!$B$2,"是","否"),"未判定"))</f>
        <v>否</v>
      </c>
      <c r="K3635" s="5" t="str">
        <f t="shared" si="225"/>
        <v>非测试日纯氢</v>
      </c>
      <c r="L3635" s="6">
        <f t="shared" si="226"/>
        <v>72.4</v>
      </c>
      <c r="M3635" s="5">
        <f t="shared" si="227"/>
        <v>0</v>
      </c>
      <c r="N3635" s="5" t="s">
        <v>14247</v>
      </c>
      <c r="O3635" s="5" t="s">
        <v>14248</v>
      </c>
      <c r="P3635" s="5" t="s">
        <v>14249</v>
      </c>
    </row>
    <row r="3636" ht="19" customHeight="1" spans="1:16">
      <c r="A3636" s="5">
        <v>144</v>
      </c>
      <c r="B3636" s="5" t="s">
        <v>434</v>
      </c>
      <c r="C3636" s="5" t="s">
        <v>52</v>
      </c>
      <c r="D3636" s="8" t="s">
        <v>431</v>
      </c>
      <c r="E3636" s="6">
        <v>77.1</v>
      </c>
      <c r="F3636" s="6">
        <v>82</v>
      </c>
      <c r="G3636" s="6">
        <v>76.9</v>
      </c>
      <c r="H3636" s="5" t="s">
        <v>113</v>
      </c>
      <c r="I3636" s="6">
        <f t="shared" si="224"/>
        <v>-4.90000000000001</v>
      </c>
      <c r="J3636" s="5" t="str">
        <f>IF(H3636="否","不适用",IF(AND(ISNUMBER(E3636),ISNUMBER(F3636)),IF(I3636&gt;规则与名单!$B$2,"是","否"),"未判定"))</f>
        <v>否</v>
      </c>
      <c r="K3636" s="5" t="str">
        <f t="shared" si="225"/>
        <v>非测试日纯氢</v>
      </c>
      <c r="L3636" s="6">
        <f t="shared" si="226"/>
        <v>76.9</v>
      </c>
      <c r="M3636" s="5">
        <f t="shared" si="227"/>
        <v>0</v>
      </c>
      <c r="N3636" s="5" t="s">
        <v>14250</v>
      </c>
      <c r="O3636" s="5" t="s">
        <v>14251</v>
      </c>
      <c r="P3636" s="5" t="s">
        <v>14252</v>
      </c>
    </row>
    <row r="3637" ht="19" customHeight="1" spans="1:16">
      <c r="A3637" s="5">
        <v>144</v>
      </c>
      <c r="B3637" s="5" t="s">
        <v>434</v>
      </c>
      <c r="C3637" s="5" t="s">
        <v>52</v>
      </c>
      <c r="D3637" s="8" t="s">
        <v>3377</v>
      </c>
      <c r="E3637" s="6"/>
      <c r="F3637" s="6">
        <v>0</v>
      </c>
      <c r="G3637" s="6"/>
      <c r="H3637" s="5" t="s">
        <v>113</v>
      </c>
      <c r="I3637" s="6" t="str">
        <f t="shared" si="224"/>
        <v/>
      </c>
      <c r="J3637" s="5" t="str">
        <f>IF(H3637="否","不适用",IF(AND(ISNUMBER(E3637),ISNUMBER(F3637)),IF(I3637&gt;规则与名单!$B$2,"是","否"),"未判定"))</f>
        <v>未判定</v>
      </c>
      <c r="K3637" s="5" t="str">
        <f t="shared" si="225"/>
        <v>测试名单无纯氢GPS</v>
      </c>
      <c r="L3637" s="6">
        <f t="shared" si="226"/>
        <v>0</v>
      </c>
      <c r="M3637" s="5">
        <f t="shared" si="227"/>
        <v>0</v>
      </c>
      <c r="N3637" s="5" t="s">
        <v>14253</v>
      </c>
      <c r="O3637" s="5" t="s">
        <v>14254</v>
      </c>
      <c r="P3637" s="5" t="s">
        <v>14255</v>
      </c>
    </row>
    <row r="3638" ht="19" customHeight="1" spans="1:16">
      <c r="A3638" s="5">
        <v>144</v>
      </c>
      <c r="B3638" s="5" t="s">
        <v>434</v>
      </c>
      <c r="C3638" s="5" t="s">
        <v>52</v>
      </c>
      <c r="D3638" s="8" t="s">
        <v>407</v>
      </c>
      <c r="E3638" s="6"/>
      <c r="F3638" s="6">
        <v>0</v>
      </c>
      <c r="G3638" s="6"/>
      <c r="H3638" s="5" t="s">
        <v>113</v>
      </c>
      <c r="I3638" s="6" t="str">
        <f t="shared" si="224"/>
        <v/>
      </c>
      <c r="J3638" s="5" t="str">
        <f>IF(H3638="否","不适用",IF(AND(ISNUMBER(E3638),ISNUMBER(F3638)),IF(I3638&gt;规则与名单!$B$2,"是","否"),"未判定"))</f>
        <v>未判定</v>
      </c>
      <c r="K3638" s="5" t="str">
        <f t="shared" si="225"/>
        <v>测试名单无纯氢GPS</v>
      </c>
      <c r="L3638" s="6">
        <f t="shared" si="226"/>
        <v>0</v>
      </c>
      <c r="M3638" s="5">
        <f t="shared" si="227"/>
        <v>0</v>
      </c>
      <c r="N3638" s="5" t="s">
        <v>14256</v>
      </c>
      <c r="O3638" s="5" t="s">
        <v>14257</v>
      </c>
      <c r="P3638" s="5" t="s">
        <v>14258</v>
      </c>
    </row>
    <row r="3639" ht="19" customHeight="1" spans="1:16">
      <c r="A3639" s="5">
        <v>144</v>
      </c>
      <c r="B3639" s="5" t="s">
        <v>434</v>
      </c>
      <c r="C3639" s="5" t="s">
        <v>52</v>
      </c>
      <c r="D3639" s="8" t="s">
        <v>411</v>
      </c>
      <c r="E3639" s="6">
        <v>41.8</v>
      </c>
      <c r="F3639" s="6">
        <v>72.6</v>
      </c>
      <c r="G3639" s="6">
        <v>37.1</v>
      </c>
      <c r="H3639" s="5" t="s">
        <v>113</v>
      </c>
      <c r="I3639" s="6">
        <f t="shared" si="224"/>
        <v>-30.8</v>
      </c>
      <c r="J3639" s="5" t="str">
        <f>IF(H3639="否","不适用",IF(AND(ISNUMBER(E3639),ISNUMBER(F3639)),IF(I3639&gt;规则与名单!$B$2,"是","否"),"未判定"))</f>
        <v>否</v>
      </c>
      <c r="K3639" s="5" t="str">
        <f t="shared" si="225"/>
        <v>非测试日纯氢</v>
      </c>
      <c r="L3639" s="6">
        <f t="shared" si="226"/>
        <v>37.1</v>
      </c>
      <c r="M3639" s="5">
        <f t="shared" si="227"/>
        <v>0</v>
      </c>
      <c r="N3639" s="5" t="s">
        <v>14259</v>
      </c>
      <c r="O3639" s="5" t="s">
        <v>14260</v>
      </c>
      <c r="P3639" s="5" t="s">
        <v>14261</v>
      </c>
    </row>
    <row r="3640" ht="19" customHeight="1" spans="1:16">
      <c r="A3640" s="5">
        <v>144</v>
      </c>
      <c r="B3640" s="5" t="s">
        <v>434</v>
      </c>
      <c r="C3640" s="5" t="s">
        <v>52</v>
      </c>
      <c r="D3640" s="8" t="s">
        <v>251</v>
      </c>
      <c r="E3640" s="6">
        <v>102.8</v>
      </c>
      <c r="F3640" s="6">
        <v>73.8</v>
      </c>
      <c r="G3640" s="6">
        <v>46.9</v>
      </c>
      <c r="H3640" s="5" t="s">
        <v>113</v>
      </c>
      <c r="I3640" s="6">
        <f t="shared" si="224"/>
        <v>29</v>
      </c>
      <c r="J3640" s="5" t="str">
        <f>IF(H3640="否","不适用",IF(AND(ISNUMBER(E3640),ISNUMBER(F3640)),IF(I3640&gt;规则与名单!$B$2,"是","否"),"未判定"))</f>
        <v>否</v>
      </c>
      <c r="K3640" s="5" t="str">
        <f t="shared" si="225"/>
        <v>非测试日纯氢</v>
      </c>
      <c r="L3640" s="6">
        <f t="shared" si="226"/>
        <v>46.9</v>
      </c>
      <c r="M3640" s="5">
        <f t="shared" si="227"/>
        <v>0</v>
      </c>
      <c r="N3640" s="5" t="s">
        <v>14262</v>
      </c>
      <c r="O3640" s="5" t="s">
        <v>14263</v>
      </c>
      <c r="P3640" s="5" t="s">
        <v>14264</v>
      </c>
    </row>
    <row r="3641" ht="19" customHeight="1" spans="1:16">
      <c r="A3641" s="5">
        <v>144</v>
      </c>
      <c r="B3641" s="5" t="s">
        <v>434</v>
      </c>
      <c r="C3641" s="5" t="s">
        <v>52</v>
      </c>
      <c r="D3641" s="8" t="s">
        <v>472</v>
      </c>
      <c r="E3641" s="6">
        <v>77.1</v>
      </c>
      <c r="F3641" s="6">
        <v>72.4</v>
      </c>
      <c r="G3641" s="6">
        <v>72.2</v>
      </c>
      <c r="H3641" s="5" t="s">
        <v>113</v>
      </c>
      <c r="I3641" s="6">
        <f t="shared" si="224"/>
        <v>4.69999999999999</v>
      </c>
      <c r="J3641" s="5" t="str">
        <f>IF(H3641="否","不适用",IF(AND(ISNUMBER(E3641),ISNUMBER(F3641)),IF(I3641&gt;规则与名单!$B$2,"是","否"),"未判定"))</f>
        <v>否</v>
      </c>
      <c r="K3641" s="5" t="str">
        <f t="shared" si="225"/>
        <v>非测试日纯氢</v>
      </c>
      <c r="L3641" s="6">
        <f t="shared" si="226"/>
        <v>72.2</v>
      </c>
      <c r="M3641" s="5">
        <f t="shared" si="227"/>
        <v>0</v>
      </c>
      <c r="N3641" s="5" t="s">
        <v>14265</v>
      </c>
      <c r="O3641" s="5" t="s">
        <v>14266</v>
      </c>
      <c r="P3641" s="5" t="s">
        <v>14267</v>
      </c>
    </row>
    <row r="3642" ht="19" customHeight="1" spans="1:16">
      <c r="A3642" s="5">
        <v>144</v>
      </c>
      <c r="B3642" s="5" t="s">
        <v>434</v>
      </c>
      <c r="C3642" s="5" t="s">
        <v>52</v>
      </c>
      <c r="D3642" s="8" t="s">
        <v>466</v>
      </c>
      <c r="E3642" s="6">
        <v>76.5</v>
      </c>
      <c r="F3642" s="6">
        <v>80.9</v>
      </c>
      <c r="G3642" s="6">
        <v>72.8</v>
      </c>
      <c r="H3642" s="5" t="s">
        <v>113</v>
      </c>
      <c r="I3642" s="6">
        <f t="shared" si="224"/>
        <v>-4.40000000000001</v>
      </c>
      <c r="J3642" s="5" t="str">
        <f>IF(H3642="否","不适用",IF(AND(ISNUMBER(E3642),ISNUMBER(F3642)),IF(I3642&gt;规则与名单!$B$2,"是","否"),"未判定"))</f>
        <v>否</v>
      </c>
      <c r="K3642" s="5" t="str">
        <f t="shared" si="225"/>
        <v>非测试日纯氢</v>
      </c>
      <c r="L3642" s="6">
        <f t="shared" si="226"/>
        <v>72.8</v>
      </c>
      <c r="M3642" s="5">
        <f t="shared" si="227"/>
        <v>0</v>
      </c>
      <c r="N3642" s="5" t="s">
        <v>14268</v>
      </c>
      <c r="O3642" s="5" t="s">
        <v>14269</v>
      </c>
      <c r="P3642" s="5" t="s">
        <v>14270</v>
      </c>
    </row>
    <row r="3643" ht="19" customHeight="1" spans="1:16">
      <c r="A3643" s="5">
        <v>144</v>
      </c>
      <c r="B3643" s="5" t="s">
        <v>434</v>
      </c>
      <c r="C3643" s="5" t="s">
        <v>52</v>
      </c>
      <c r="D3643" s="8" t="s">
        <v>333</v>
      </c>
      <c r="E3643" s="6">
        <v>77.6</v>
      </c>
      <c r="F3643" s="6">
        <v>72</v>
      </c>
      <c r="G3643" s="6">
        <v>44.8</v>
      </c>
      <c r="H3643" s="5" t="s">
        <v>113</v>
      </c>
      <c r="I3643" s="6">
        <f t="shared" si="224"/>
        <v>5.59999999999999</v>
      </c>
      <c r="J3643" s="5" t="str">
        <f>IF(H3643="否","不适用",IF(AND(ISNUMBER(E3643),ISNUMBER(F3643)),IF(I3643&gt;规则与名单!$B$2,"是","否"),"未判定"))</f>
        <v>否</v>
      </c>
      <c r="K3643" s="5" t="str">
        <f t="shared" si="225"/>
        <v>非测试日纯氢</v>
      </c>
      <c r="L3643" s="6">
        <f t="shared" si="226"/>
        <v>44.8</v>
      </c>
      <c r="M3643" s="5">
        <f t="shared" si="227"/>
        <v>0</v>
      </c>
      <c r="N3643" s="5" t="s">
        <v>14271</v>
      </c>
      <c r="O3643" s="5" t="s">
        <v>14272</v>
      </c>
      <c r="P3643" s="5" t="s">
        <v>14273</v>
      </c>
    </row>
    <row r="3644" ht="19" customHeight="1" spans="1:16">
      <c r="A3644" s="5">
        <v>144</v>
      </c>
      <c r="B3644" s="5" t="s">
        <v>434</v>
      </c>
      <c r="C3644" s="5" t="s">
        <v>52</v>
      </c>
      <c r="D3644" s="8" t="s">
        <v>175</v>
      </c>
      <c r="E3644" s="6"/>
      <c r="F3644" s="6">
        <v>0</v>
      </c>
      <c r="G3644" s="6"/>
      <c r="H3644" s="5" t="s">
        <v>113</v>
      </c>
      <c r="I3644" s="6" t="str">
        <f t="shared" si="224"/>
        <v/>
      </c>
      <c r="J3644" s="5" t="str">
        <f>IF(H3644="否","不适用",IF(AND(ISNUMBER(E3644),ISNUMBER(F3644)),IF(I3644&gt;规则与名单!$B$2,"是","否"),"未判定"))</f>
        <v>未判定</v>
      </c>
      <c r="K3644" s="5" t="str">
        <f t="shared" si="225"/>
        <v>测试名单无纯氢GPS</v>
      </c>
      <c r="L3644" s="6">
        <f t="shared" si="226"/>
        <v>0</v>
      </c>
      <c r="M3644" s="5">
        <f t="shared" si="227"/>
        <v>0</v>
      </c>
      <c r="N3644" s="5" t="s">
        <v>14274</v>
      </c>
      <c r="O3644" s="5" t="s">
        <v>14275</v>
      </c>
      <c r="P3644" s="5" t="s">
        <v>14276</v>
      </c>
    </row>
    <row r="3645" ht="19" customHeight="1" spans="1:16">
      <c r="A3645" s="5">
        <v>144</v>
      </c>
      <c r="B3645" s="5" t="s">
        <v>434</v>
      </c>
      <c r="C3645" s="5" t="s">
        <v>52</v>
      </c>
      <c r="D3645" s="8" t="s">
        <v>3402</v>
      </c>
      <c r="E3645" s="6">
        <v>72.4</v>
      </c>
      <c r="F3645" s="6">
        <v>72.7</v>
      </c>
      <c r="G3645" s="6">
        <v>72.3</v>
      </c>
      <c r="H3645" s="5" t="s">
        <v>113</v>
      </c>
      <c r="I3645" s="6">
        <f t="shared" si="224"/>
        <v>-0.299999999999997</v>
      </c>
      <c r="J3645" s="5" t="str">
        <f>IF(H3645="否","不适用",IF(AND(ISNUMBER(E3645),ISNUMBER(F3645)),IF(I3645&gt;规则与名单!$B$2,"是","否"),"未判定"))</f>
        <v>否</v>
      </c>
      <c r="K3645" s="5" t="str">
        <f t="shared" si="225"/>
        <v>非测试日纯氢</v>
      </c>
      <c r="L3645" s="6">
        <f t="shared" si="226"/>
        <v>72.3</v>
      </c>
      <c r="M3645" s="5">
        <f t="shared" si="227"/>
        <v>0</v>
      </c>
      <c r="N3645" s="5" t="s">
        <v>14277</v>
      </c>
      <c r="O3645" s="5" t="s">
        <v>14278</v>
      </c>
      <c r="P3645" s="5" t="s">
        <v>14279</v>
      </c>
    </row>
    <row r="3646" ht="19" customHeight="1" spans="1:16">
      <c r="A3646" s="5">
        <v>144</v>
      </c>
      <c r="B3646" s="5" t="s">
        <v>434</v>
      </c>
      <c r="C3646" s="5" t="s">
        <v>52</v>
      </c>
      <c r="D3646" s="8" t="s">
        <v>487</v>
      </c>
      <c r="E3646" s="6">
        <v>72.4</v>
      </c>
      <c r="F3646" s="6">
        <v>72.7</v>
      </c>
      <c r="G3646" s="6">
        <v>58.9</v>
      </c>
      <c r="H3646" s="5" t="s">
        <v>113</v>
      </c>
      <c r="I3646" s="6">
        <f t="shared" si="224"/>
        <v>-0.299999999999997</v>
      </c>
      <c r="J3646" s="5" t="str">
        <f>IF(H3646="否","不适用",IF(AND(ISNUMBER(E3646),ISNUMBER(F3646)),IF(I3646&gt;规则与名单!$B$2,"是","否"),"未判定"))</f>
        <v>否</v>
      </c>
      <c r="K3646" s="5" t="str">
        <f t="shared" si="225"/>
        <v>非测试日纯氢</v>
      </c>
      <c r="L3646" s="6">
        <f t="shared" si="226"/>
        <v>58.9</v>
      </c>
      <c r="M3646" s="5">
        <f t="shared" si="227"/>
        <v>0</v>
      </c>
      <c r="N3646" s="5" t="s">
        <v>14280</v>
      </c>
      <c r="O3646" s="5" t="s">
        <v>14281</v>
      </c>
      <c r="P3646" s="5" t="s">
        <v>14282</v>
      </c>
    </row>
    <row r="3647" ht="19" customHeight="1" spans="1:16">
      <c r="A3647" s="5">
        <v>144</v>
      </c>
      <c r="B3647" s="5" t="s">
        <v>434</v>
      </c>
      <c r="C3647" s="5" t="s">
        <v>52</v>
      </c>
      <c r="D3647" s="8" t="s">
        <v>121</v>
      </c>
      <c r="E3647" s="6">
        <v>81.7</v>
      </c>
      <c r="F3647" s="6">
        <v>82</v>
      </c>
      <c r="G3647" s="6">
        <v>65.2</v>
      </c>
      <c r="H3647" s="5" t="s">
        <v>113</v>
      </c>
      <c r="I3647" s="6">
        <f t="shared" si="224"/>
        <v>-0.299999999999997</v>
      </c>
      <c r="J3647" s="5" t="str">
        <f>IF(H3647="否","不适用",IF(AND(ISNUMBER(E3647),ISNUMBER(F3647)),IF(I3647&gt;规则与名单!$B$2,"是","否"),"未判定"))</f>
        <v>否</v>
      </c>
      <c r="K3647" s="5" t="str">
        <f t="shared" si="225"/>
        <v>非测试日纯氢</v>
      </c>
      <c r="L3647" s="6">
        <f t="shared" si="226"/>
        <v>65.2</v>
      </c>
      <c r="M3647" s="5">
        <f t="shared" si="227"/>
        <v>0</v>
      </c>
      <c r="N3647" s="5" t="s">
        <v>14283</v>
      </c>
      <c r="O3647" s="5" t="s">
        <v>14284</v>
      </c>
      <c r="P3647" s="5" t="s">
        <v>14285</v>
      </c>
    </row>
    <row r="3648" ht="19" customHeight="1" spans="1:16">
      <c r="A3648" s="5">
        <v>144</v>
      </c>
      <c r="B3648" s="5" t="s">
        <v>434</v>
      </c>
      <c r="C3648" s="5" t="s">
        <v>52</v>
      </c>
      <c r="D3648" s="8" t="s">
        <v>170</v>
      </c>
      <c r="E3648" s="6">
        <v>93.3</v>
      </c>
      <c r="F3648" s="6">
        <v>93.2</v>
      </c>
      <c r="G3648" s="6">
        <v>89.1</v>
      </c>
      <c r="H3648" s="5" t="s">
        <v>113</v>
      </c>
      <c r="I3648" s="6">
        <f t="shared" si="224"/>
        <v>0.0999999999999943</v>
      </c>
      <c r="J3648" s="5" t="str">
        <f>IF(H3648="否","不适用",IF(AND(ISNUMBER(E3648),ISNUMBER(F3648)),IF(I3648&gt;规则与名单!$B$2,"是","否"),"未判定"))</f>
        <v>否</v>
      </c>
      <c r="K3648" s="5" t="str">
        <f t="shared" si="225"/>
        <v>非测试日纯氢</v>
      </c>
      <c r="L3648" s="6">
        <f t="shared" si="226"/>
        <v>89.1</v>
      </c>
      <c r="M3648" s="5">
        <f t="shared" si="227"/>
        <v>0</v>
      </c>
      <c r="N3648" s="5" t="s">
        <v>14286</v>
      </c>
      <c r="O3648" s="5" t="s">
        <v>14287</v>
      </c>
      <c r="P3648" s="5" t="s">
        <v>14288</v>
      </c>
    </row>
    <row r="3649" ht="19" customHeight="1" spans="1:16">
      <c r="A3649" s="5">
        <v>144</v>
      </c>
      <c r="B3649" s="5" t="s">
        <v>434</v>
      </c>
      <c r="C3649" s="5" t="s">
        <v>52</v>
      </c>
      <c r="D3649" s="8" t="s">
        <v>644</v>
      </c>
      <c r="E3649" s="6">
        <v>86.8</v>
      </c>
      <c r="F3649" s="6">
        <v>86.6</v>
      </c>
      <c r="G3649" s="6">
        <v>85.4</v>
      </c>
      <c r="H3649" s="5" t="s">
        <v>113</v>
      </c>
      <c r="I3649" s="6">
        <f t="shared" si="224"/>
        <v>0.200000000000003</v>
      </c>
      <c r="J3649" s="5" t="str">
        <f>IF(H3649="否","不适用",IF(AND(ISNUMBER(E3649),ISNUMBER(F3649)),IF(I3649&gt;规则与名单!$B$2,"是","否"),"未判定"))</f>
        <v>否</v>
      </c>
      <c r="K3649" s="5" t="str">
        <f t="shared" si="225"/>
        <v>非测试日纯氢</v>
      </c>
      <c r="L3649" s="6">
        <f t="shared" si="226"/>
        <v>85.4</v>
      </c>
      <c r="M3649" s="5">
        <f t="shared" si="227"/>
        <v>0</v>
      </c>
      <c r="N3649" s="5" t="s">
        <v>14289</v>
      </c>
      <c r="O3649" s="5" t="s">
        <v>14290</v>
      </c>
      <c r="P3649" s="5" t="s">
        <v>14291</v>
      </c>
    </row>
    <row r="3650" ht="19" customHeight="1" spans="1:16">
      <c r="A3650" s="5">
        <v>144</v>
      </c>
      <c r="B3650" s="5" t="s">
        <v>434</v>
      </c>
      <c r="C3650" s="5" t="s">
        <v>52</v>
      </c>
      <c r="D3650" s="8" t="s">
        <v>3418</v>
      </c>
      <c r="E3650" s="6"/>
      <c r="F3650" s="6">
        <v>0</v>
      </c>
      <c r="G3650" s="6"/>
      <c r="H3650" s="5" t="s">
        <v>113</v>
      </c>
      <c r="I3650" s="6" t="str">
        <f t="shared" ref="I3650:I3713" si="228">IF(AND(ISNUMBER(E3650),ISNUMBER(F3650)),E3650-F3650,"")</f>
        <v/>
      </c>
      <c r="J3650" s="5" t="str">
        <f>IF(H3650="否","不适用",IF(AND(ISNUMBER(E3650),ISNUMBER(F3650)),IF(I3650&gt;规则与名单!$B$2,"是","否"),"未判定"))</f>
        <v>未判定</v>
      </c>
      <c r="K3650" s="5" t="str">
        <f t="shared" ref="K3650:K3713" si="229">IF(J3650="是",IF(ISNUMBER(F3650),"测试日GPS","缺失"),IF(ISNUMBER(G3650),"非测试日纯氢",IF(AND(H3650="是",J3650="未判定"),IF(ISNUMBER(F3650),"测试名单无纯氢GPS","缺失"),IF(ISNUMBER(E3650),"非测试日仪表","缺失"))))</f>
        <v>测试名单无纯氢GPS</v>
      </c>
      <c r="L3650" s="6">
        <f t="shared" ref="L3650:L3713" si="230">IF(K3650="缺失","",IF(K3650="非测试日纯氢",G3650,IF(K3650="非测试日仪表",E3650,F3650)))</f>
        <v>0</v>
      </c>
      <c r="M3650" s="5">
        <f t="shared" ref="M3650:M3713" si="231">IF(K3650="缺失",1,0)</f>
        <v>0</v>
      </c>
      <c r="N3650" s="5" t="s">
        <v>14292</v>
      </c>
      <c r="O3650" s="5" t="s">
        <v>14293</v>
      </c>
      <c r="P3650" s="5" t="s">
        <v>14294</v>
      </c>
    </row>
    <row r="3651" ht="19" customHeight="1" spans="1:16">
      <c r="A3651" s="5">
        <v>144</v>
      </c>
      <c r="B3651" s="5" t="s">
        <v>434</v>
      </c>
      <c r="C3651" s="5" t="s">
        <v>52</v>
      </c>
      <c r="D3651" s="8" t="s">
        <v>3422</v>
      </c>
      <c r="E3651" s="6"/>
      <c r="F3651" s="6">
        <v>0</v>
      </c>
      <c r="G3651" s="6"/>
      <c r="H3651" s="5" t="s">
        <v>113</v>
      </c>
      <c r="I3651" s="6" t="str">
        <f t="shared" si="228"/>
        <v/>
      </c>
      <c r="J3651" s="5" t="str">
        <f>IF(H3651="否","不适用",IF(AND(ISNUMBER(E3651),ISNUMBER(F3651)),IF(I3651&gt;规则与名单!$B$2,"是","否"),"未判定"))</f>
        <v>未判定</v>
      </c>
      <c r="K3651" s="5" t="str">
        <f t="shared" si="229"/>
        <v>测试名单无纯氢GPS</v>
      </c>
      <c r="L3651" s="6">
        <f t="shared" si="230"/>
        <v>0</v>
      </c>
      <c r="M3651" s="5">
        <f t="shared" si="231"/>
        <v>0</v>
      </c>
      <c r="N3651" s="5" t="s">
        <v>14295</v>
      </c>
      <c r="O3651" s="5" t="s">
        <v>14296</v>
      </c>
      <c r="P3651" s="5" t="s">
        <v>14297</v>
      </c>
    </row>
    <row r="3652" ht="19" customHeight="1" spans="1:16">
      <c r="A3652" s="5">
        <v>144</v>
      </c>
      <c r="B3652" s="5" t="s">
        <v>434</v>
      </c>
      <c r="C3652" s="5" t="s">
        <v>52</v>
      </c>
      <c r="D3652" s="8" t="s">
        <v>336</v>
      </c>
      <c r="E3652" s="6"/>
      <c r="F3652" s="6">
        <v>0</v>
      </c>
      <c r="G3652" s="6"/>
      <c r="H3652" s="5" t="s">
        <v>113</v>
      </c>
      <c r="I3652" s="6" t="str">
        <f t="shared" si="228"/>
        <v/>
      </c>
      <c r="J3652" s="5" t="str">
        <f>IF(H3652="否","不适用",IF(AND(ISNUMBER(E3652),ISNUMBER(F3652)),IF(I3652&gt;规则与名单!$B$2,"是","否"),"未判定"))</f>
        <v>未判定</v>
      </c>
      <c r="K3652" s="5" t="str">
        <f t="shared" si="229"/>
        <v>测试名单无纯氢GPS</v>
      </c>
      <c r="L3652" s="6">
        <f t="shared" si="230"/>
        <v>0</v>
      </c>
      <c r="M3652" s="5">
        <f t="shared" si="231"/>
        <v>0</v>
      </c>
      <c r="N3652" s="5" t="s">
        <v>14298</v>
      </c>
      <c r="O3652" s="5" t="s">
        <v>14299</v>
      </c>
      <c r="P3652" s="5" t="s">
        <v>14300</v>
      </c>
    </row>
    <row r="3653" ht="19" customHeight="1" spans="1:16">
      <c r="A3653" s="5">
        <v>144</v>
      </c>
      <c r="B3653" s="5" t="s">
        <v>434</v>
      </c>
      <c r="C3653" s="5" t="s">
        <v>52</v>
      </c>
      <c r="D3653" s="8" t="s">
        <v>653</v>
      </c>
      <c r="E3653" s="6">
        <v>595.1</v>
      </c>
      <c r="F3653" s="6">
        <v>54.2</v>
      </c>
      <c r="G3653" s="6">
        <v>554.3</v>
      </c>
      <c r="H3653" s="5" t="s">
        <v>113</v>
      </c>
      <c r="I3653" s="6">
        <f t="shared" si="228"/>
        <v>540.9</v>
      </c>
      <c r="J3653" s="5" t="str">
        <f>IF(H3653="否","不适用",IF(AND(ISNUMBER(E3653),ISNUMBER(F3653)),IF(I3653&gt;规则与名单!$B$2,"是","否"),"未判定"))</f>
        <v>是</v>
      </c>
      <c r="K3653" s="5" t="str">
        <f t="shared" si="229"/>
        <v>测试日GPS</v>
      </c>
      <c r="L3653" s="6">
        <f t="shared" si="230"/>
        <v>54.2</v>
      </c>
      <c r="M3653" s="5">
        <f t="shared" si="231"/>
        <v>0</v>
      </c>
      <c r="N3653" s="5" t="s">
        <v>14301</v>
      </c>
      <c r="O3653" s="5" t="s">
        <v>14302</v>
      </c>
      <c r="P3653" s="5" t="s">
        <v>14303</v>
      </c>
    </row>
    <row r="3654" ht="19" customHeight="1" spans="1:16">
      <c r="A3654" s="5">
        <v>144</v>
      </c>
      <c r="B3654" s="5" t="s">
        <v>434</v>
      </c>
      <c r="C3654" s="5" t="s">
        <v>52</v>
      </c>
      <c r="D3654" s="8" t="s">
        <v>140</v>
      </c>
      <c r="E3654" s="6">
        <v>650.6</v>
      </c>
      <c r="F3654" s="6">
        <v>0.14</v>
      </c>
      <c r="G3654" s="6">
        <v>648.8</v>
      </c>
      <c r="H3654" s="5" t="s">
        <v>113</v>
      </c>
      <c r="I3654" s="6">
        <f t="shared" si="228"/>
        <v>650.46</v>
      </c>
      <c r="J3654" s="5" t="str">
        <f>IF(H3654="否","不适用",IF(AND(ISNUMBER(E3654),ISNUMBER(F3654)),IF(I3654&gt;规则与名单!$B$2,"是","否"),"未判定"))</f>
        <v>是</v>
      </c>
      <c r="K3654" s="5" t="str">
        <f t="shared" si="229"/>
        <v>测试日GPS</v>
      </c>
      <c r="L3654" s="6">
        <f t="shared" si="230"/>
        <v>0.14</v>
      </c>
      <c r="M3654" s="5">
        <f t="shared" si="231"/>
        <v>0</v>
      </c>
      <c r="N3654" s="5" t="s">
        <v>14304</v>
      </c>
      <c r="O3654" s="5" t="s">
        <v>14305</v>
      </c>
      <c r="P3654" s="5" t="s">
        <v>14306</v>
      </c>
    </row>
    <row r="3655" ht="19" customHeight="1" spans="1:16">
      <c r="A3655" s="5">
        <v>144</v>
      </c>
      <c r="B3655" s="5" t="s">
        <v>434</v>
      </c>
      <c r="C3655" s="5" t="s">
        <v>52</v>
      </c>
      <c r="D3655" s="8" t="s">
        <v>115</v>
      </c>
      <c r="E3655" s="6">
        <v>605.2</v>
      </c>
      <c r="F3655" s="6">
        <v>0.174</v>
      </c>
      <c r="G3655" s="6">
        <v>604.9</v>
      </c>
      <c r="H3655" s="5" t="s">
        <v>113</v>
      </c>
      <c r="I3655" s="6">
        <f t="shared" si="228"/>
        <v>605.026</v>
      </c>
      <c r="J3655" s="5" t="str">
        <f>IF(H3655="否","不适用",IF(AND(ISNUMBER(E3655),ISNUMBER(F3655)),IF(I3655&gt;规则与名单!$B$2,"是","否"),"未判定"))</f>
        <v>是</v>
      </c>
      <c r="K3655" s="5" t="str">
        <f t="shared" si="229"/>
        <v>测试日GPS</v>
      </c>
      <c r="L3655" s="6">
        <f t="shared" si="230"/>
        <v>0.174</v>
      </c>
      <c r="M3655" s="5">
        <f t="shared" si="231"/>
        <v>0</v>
      </c>
      <c r="N3655" s="5" t="s">
        <v>14307</v>
      </c>
      <c r="O3655" s="5" t="s">
        <v>14308</v>
      </c>
      <c r="P3655" s="5" t="s">
        <v>14309</v>
      </c>
    </row>
    <row r="3656" ht="19" customHeight="1" spans="1:16">
      <c r="A3656" s="5">
        <v>145</v>
      </c>
      <c r="B3656" s="5" t="s">
        <v>438</v>
      </c>
      <c r="C3656" s="5" t="s">
        <v>52</v>
      </c>
      <c r="D3656" s="8" t="s">
        <v>114</v>
      </c>
      <c r="E3656" s="6">
        <v>175.1</v>
      </c>
      <c r="F3656" s="6">
        <v>0.02</v>
      </c>
      <c r="G3656" s="6">
        <v>245.5</v>
      </c>
      <c r="H3656" s="5" t="s">
        <v>120</v>
      </c>
      <c r="I3656" s="6">
        <f t="shared" si="228"/>
        <v>175.08</v>
      </c>
      <c r="J3656" s="5" t="str">
        <f>IF(H3656="否","不适用",IF(AND(ISNUMBER(E3656),ISNUMBER(F3656)),IF(I3656&gt;规则与名单!$B$2,"是","否"),"未判定"))</f>
        <v>不适用</v>
      </c>
      <c r="K3656" s="5" t="str">
        <f t="shared" si="229"/>
        <v>非测试日纯氢</v>
      </c>
      <c r="L3656" s="6">
        <f t="shared" si="230"/>
        <v>245.5</v>
      </c>
      <c r="M3656" s="5">
        <f t="shared" si="231"/>
        <v>0</v>
      </c>
      <c r="N3656" s="5" t="s">
        <v>14310</v>
      </c>
      <c r="O3656" s="5" t="s">
        <v>14311</v>
      </c>
      <c r="P3656" s="5" t="s">
        <v>14312</v>
      </c>
    </row>
    <row r="3657" ht="19" customHeight="1" spans="1:16">
      <c r="A3657" s="5">
        <v>145</v>
      </c>
      <c r="B3657" s="5" t="s">
        <v>438</v>
      </c>
      <c r="C3657" s="5" t="s">
        <v>52</v>
      </c>
      <c r="D3657" s="8" t="s">
        <v>605</v>
      </c>
      <c r="E3657" s="6">
        <v>178.9</v>
      </c>
      <c r="F3657" s="6">
        <v>0</v>
      </c>
      <c r="G3657" s="6">
        <v>103.1</v>
      </c>
      <c r="H3657" s="5" t="s">
        <v>120</v>
      </c>
      <c r="I3657" s="6">
        <f t="shared" si="228"/>
        <v>178.9</v>
      </c>
      <c r="J3657" s="5" t="str">
        <f>IF(H3657="否","不适用",IF(AND(ISNUMBER(E3657),ISNUMBER(F3657)),IF(I3657&gt;规则与名单!$B$2,"是","否"),"未判定"))</f>
        <v>不适用</v>
      </c>
      <c r="K3657" s="5" t="str">
        <f t="shared" si="229"/>
        <v>非测试日纯氢</v>
      </c>
      <c r="L3657" s="6">
        <f t="shared" si="230"/>
        <v>103.1</v>
      </c>
      <c r="M3657" s="5">
        <f t="shared" si="231"/>
        <v>0</v>
      </c>
      <c r="N3657" s="5" t="s">
        <v>14313</v>
      </c>
      <c r="O3657" s="5" t="s">
        <v>14314</v>
      </c>
      <c r="P3657" s="5" t="s">
        <v>14315</v>
      </c>
    </row>
    <row r="3658" ht="19" customHeight="1" spans="1:16">
      <c r="A3658" s="5">
        <v>145</v>
      </c>
      <c r="B3658" s="5" t="s">
        <v>438</v>
      </c>
      <c r="C3658" s="5" t="s">
        <v>52</v>
      </c>
      <c r="D3658" s="8" t="s">
        <v>186</v>
      </c>
      <c r="E3658" s="6">
        <v>141.7</v>
      </c>
      <c r="F3658" s="6">
        <v>0.02</v>
      </c>
      <c r="G3658" s="6">
        <v>129.8</v>
      </c>
      <c r="H3658" s="5" t="s">
        <v>120</v>
      </c>
      <c r="I3658" s="6">
        <f t="shared" si="228"/>
        <v>141.68</v>
      </c>
      <c r="J3658" s="5" t="str">
        <f>IF(H3658="否","不适用",IF(AND(ISNUMBER(E3658),ISNUMBER(F3658)),IF(I3658&gt;规则与名单!$B$2,"是","否"),"未判定"))</f>
        <v>不适用</v>
      </c>
      <c r="K3658" s="5" t="str">
        <f t="shared" si="229"/>
        <v>非测试日纯氢</v>
      </c>
      <c r="L3658" s="6">
        <f t="shared" si="230"/>
        <v>129.8</v>
      </c>
      <c r="M3658" s="5">
        <f t="shared" si="231"/>
        <v>0</v>
      </c>
      <c r="N3658" s="5" t="s">
        <v>14316</v>
      </c>
      <c r="O3658" s="5" t="s">
        <v>14317</v>
      </c>
      <c r="P3658" s="5" t="s">
        <v>14318</v>
      </c>
    </row>
    <row r="3659" ht="19" customHeight="1" spans="1:16">
      <c r="A3659" s="5">
        <v>145</v>
      </c>
      <c r="B3659" s="5" t="s">
        <v>438</v>
      </c>
      <c r="C3659" s="5" t="s">
        <v>52</v>
      </c>
      <c r="D3659" s="8" t="s">
        <v>165</v>
      </c>
      <c r="E3659" s="6">
        <v>178.5</v>
      </c>
      <c r="F3659" s="6">
        <v>0.06</v>
      </c>
      <c r="G3659" s="6">
        <v>176.1</v>
      </c>
      <c r="H3659" s="5" t="s">
        <v>120</v>
      </c>
      <c r="I3659" s="6">
        <f t="shared" si="228"/>
        <v>178.44</v>
      </c>
      <c r="J3659" s="5" t="str">
        <f>IF(H3659="否","不适用",IF(AND(ISNUMBER(E3659),ISNUMBER(F3659)),IF(I3659&gt;规则与名单!$B$2,"是","否"),"未判定"))</f>
        <v>不适用</v>
      </c>
      <c r="K3659" s="5" t="str">
        <f t="shared" si="229"/>
        <v>非测试日纯氢</v>
      </c>
      <c r="L3659" s="6">
        <f t="shared" si="230"/>
        <v>176.1</v>
      </c>
      <c r="M3659" s="5">
        <f t="shared" si="231"/>
        <v>0</v>
      </c>
      <c r="N3659" s="5" t="s">
        <v>14319</v>
      </c>
      <c r="O3659" s="5" t="s">
        <v>14320</v>
      </c>
      <c r="P3659" s="5" t="s">
        <v>14321</v>
      </c>
    </row>
    <row r="3660" ht="19" customHeight="1" spans="1:16">
      <c r="A3660" s="5">
        <v>145</v>
      </c>
      <c r="B3660" s="5" t="s">
        <v>438</v>
      </c>
      <c r="C3660" s="5" t="s">
        <v>52</v>
      </c>
      <c r="D3660" s="8" t="s">
        <v>151</v>
      </c>
      <c r="E3660" s="6">
        <v>182.8</v>
      </c>
      <c r="F3660" s="6">
        <v>0</v>
      </c>
      <c r="G3660" s="6">
        <v>182.7</v>
      </c>
      <c r="H3660" s="5" t="s">
        <v>120</v>
      </c>
      <c r="I3660" s="6">
        <f t="shared" si="228"/>
        <v>182.8</v>
      </c>
      <c r="J3660" s="5" t="str">
        <f>IF(H3660="否","不适用",IF(AND(ISNUMBER(E3660),ISNUMBER(F3660)),IF(I3660&gt;规则与名单!$B$2,"是","否"),"未判定"))</f>
        <v>不适用</v>
      </c>
      <c r="K3660" s="5" t="str">
        <f t="shared" si="229"/>
        <v>非测试日纯氢</v>
      </c>
      <c r="L3660" s="6">
        <f t="shared" si="230"/>
        <v>182.7</v>
      </c>
      <c r="M3660" s="5">
        <f t="shared" si="231"/>
        <v>0</v>
      </c>
      <c r="N3660" s="5" t="s">
        <v>14322</v>
      </c>
      <c r="O3660" s="5" t="s">
        <v>14323</v>
      </c>
      <c r="P3660" s="5" t="s">
        <v>14324</v>
      </c>
    </row>
    <row r="3661" ht="19" customHeight="1" spans="1:16">
      <c r="A3661" s="5">
        <v>145</v>
      </c>
      <c r="B3661" s="5" t="s">
        <v>438</v>
      </c>
      <c r="C3661" s="5" t="s">
        <v>52</v>
      </c>
      <c r="D3661" s="8" t="s">
        <v>3358</v>
      </c>
      <c r="E3661" s="6">
        <v>98.1</v>
      </c>
      <c r="F3661" s="6">
        <v>0.07</v>
      </c>
      <c r="G3661" s="6">
        <v>98</v>
      </c>
      <c r="H3661" s="5" t="s">
        <v>120</v>
      </c>
      <c r="I3661" s="6">
        <f t="shared" si="228"/>
        <v>98.03</v>
      </c>
      <c r="J3661" s="5" t="str">
        <f>IF(H3661="否","不适用",IF(AND(ISNUMBER(E3661),ISNUMBER(F3661)),IF(I3661&gt;规则与名单!$B$2,"是","否"),"未判定"))</f>
        <v>不适用</v>
      </c>
      <c r="K3661" s="5" t="str">
        <f t="shared" si="229"/>
        <v>非测试日纯氢</v>
      </c>
      <c r="L3661" s="6">
        <f t="shared" si="230"/>
        <v>98</v>
      </c>
      <c r="M3661" s="5">
        <f t="shared" si="231"/>
        <v>0</v>
      </c>
      <c r="N3661" s="5" t="s">
        <v>14325</v>
      </c>
      <c r="O3661" s="5" t="s">
        <v>14326</v>
      </c>
      <c r="P3661" s="5" t="s">
        <v>14327</v>
      </c>
    </row>
    <row r="3662" ht="19" customHeight="1" spans="1:16">
      <c r="A3662" s="5">
        <v>145</v>
      </c>
      <c r="B3662" s="5" t="s">
        <v>438</v>
      </c>
      <c r="C3662" s="5" t="s">
        <v>52</v>
      </c>
      <c r="D3662" s="8" t="s">
        <v>272</v>
      </c>
      <c r="E3662" s="6">
        <v>169.6</v>
      </c>
      <c r="F3662" s="6">
        <v>12.978</v>
      </c>
      <c r="G3662" s="6">
        <v>162.6</v>
      </c>
      <c r="H3662" s="5" t="s">
        <v>120</v>
      </c>
      <c r="I3662" s="6">
        <f t="shared" si="228"/>
        <v>156.622</v>
      </c>
      <c r="J3662" s="5" t="str">
        <f>IF(H3662="否","不适用",IF(AND(ISNUMBER(E3662),ISNUMBER(F3662)),IF(I3662&gt;规则与名单!$B$2,"是","否"),"未判定"))</f>
        <v>不适用</v>
      </c>
      <c r="K3662" s="5" t="str">
        <f t="shared" si="229"/>
        <v>非测试日纯氢</v>
      </c>
      <c r="L3662" s="6">
        <f t="shared" si="230"/>
        <v>162.6</v>
      </c>
      <c r="M3662" s="5">
        <f t="shared" si="231"/>
        <v>0</v>
      </c>
      <c r="N3662" s="5" t="s">
        <v>14328</v>
      </c>
      <c r="O3662" s="5" t="s">
        <v>14329</v>
      </c>
      <c r="P3662" s="5" t="s">
        <v>14330</v>
      </c>
    </row>
    <row r="3663" ht="19" customHeight="1" spans="1:16">
      <c r="A3663" s="5">
        <v>145</v>
      </c>
      <c r="B3663" s="5" t="s">
        <v>438</v>
      </c>
      <c r="C3663" s="5" t="s">
        <v>52</v>
      </c>
      <c r="D3663" s="8" t="s">
        <v>506</v>
      </c>
      <c r="E3663" s="6">
        <v>137.8</v>
      </c>
      <c r="F3663" s="6">
        <v>14.37</v>
      </c>
      <c r="G3663" s="6">
        <v>102.8</v>
      </c>
      <c r="H3663" s="5" t="s">
        <v>120</v>
      </c>
      <c r="I3663" s="6">
        <f t="shared" si="228"/>
        <v>123.43</v>
      </c>
      <c r="J3663" s="5" t="str">
        <f>IF(H3663="否","不适用",IF(AND(ISNUMBER(E3663),ISNUMBER(F3663)),IF(I3663&gt;规则与名单!$B$2,"是","否"),"未判定"))</f>
        <v>不适用</v>
      </c>
      <c r="K3663" s="5" t="str">
        <f t="shared" si="229"/>
        <v>非测试日纯氢</v>
      </c>
      <c r="L3663" s="6">
        <f t="shared" si="230"/>
        <v>102.8</v>
      </c>
      <c r="M3663" s="5">
        <f t="shared" si="231"/>
        <v>0</v>
      </c>
      <c r="N3663" s="5" t="s">
        <v>14331</v>
      </c>
      <c r="O3663" s="5" t="s">
        <v>14332</v>
      </c>
      <c r="P3663" s="5" t="s">
        <v>14333</v>
      </c>
    </row>
    <row r="3664" ht="19" customHeight="1" spans="1:16">
      <c r="A3664" s="5">
        <v>145</v>
      </c>
      <c r="B3664" s="5" t="s">
        <v>438</v>
      </c>
      <c r="C3664" s="5" t="s">
        <v>52</v>
      </c>
      <c r="D3664" s="8" t="s">
        <v>673</v>
      </c>
      <c r="E3664" s="6">
        <v>152.8</v>
      </c>
      <c r="F3664" s="6">
        <v>0.04</v>
      </c>
      <c r="G3664" s="6">
        <v>149.6</v>
      </c>
      <c r="H3664" s="5" t="s">
        <v>120</v>
      </c>
      <c r="I3664" s="6">
        <f t="shared" si="228"/>
        <v>152.76</v>
      </c>
      <c r="J3664" s="5" t="str">
        <f>IF(H3664="否","不适用",IF(AND(ISNUMBER(E3664),ISNUMBER(F3664)),IF(I3664&gt;规则与名单!$B$2,"是","否"),"未判定"))</f>
        <v>不适用</v>
      </c>
      <c r="K3664" s="5" t="str">
        <f t="shared" si="229"/>
        <v>非测试日纯氢</v>
      </c>
      <c r="L3664" s="6">
        <f t="shared" si="230"/>
        <v>149.6</v>
      </c>
      <c r="M3664" s="5">
        <f t="shared" si="231"/>
        <v>0</v>
      </c>
      <c r="N3664" s="5" t="s">
        <v>14334</v>
      </c>
      <c r="O3664" s="5" t="s">
        <v>14335</v>
      </c>
      <c r="P3664" s="5" t="s">
        <v>14336</v>
      </c>
    </row>
    <row r="3665" ht="19" customHeight="1" spans="1:16">
      <c r="A3665" s="5">
        <v>145</v>
      </c>
      <c r="B3665" s="5" t="s">
        <v>438</v>
      </c>
      <c r="C3665" s="5" t="s">
        <v>52</v>
      </c>
      <c r="D3665" s="8" t="s">
        <v>183</v>
      </c>
      <c r="E3665" s="6">
        <v>182.7</v>
      </c>
      <c r="F3665" s="6">
        <v>0.02</v>
      </c>
      <c r="G3665" s="6">
        <v>178.4</v>
      </c>
      <c r="H3665" s="5" t="s">
        <v>120</v>
      </c>
      <c r="I3665" s="6">
        <f t="shared" si="228"/>
        <v>182.68</v>
      </c>
      <c r="J3665" s="5" t="str">
        <f>IF(H3665="否","不适用",IF(AND(ISNUMBER(E3665),ISNUMBER(F3665)),IF(I3665&gt;规则与名单!$B$2,"是","否"),"未判定"))</f>
        <v>不适用</v>
      </c>
      <c r="K3665" s="5" t="str">
        <f t="shared" si="229"/>
        <v>非测试日纯氢</v>
      </c>
      <c r="L3665" s="6">
        <f t="shared" si="230"/>
        <v>178.4</v>
      </c>
      <c r="M3665" s="5">
        <f t="shared" si="231"/>
        <v>0</v>
      </c>
      <c r="N3665" s="5" t="s">
        <v>14337</v>
      </c>
      <c r="O3665" s="5" t="s">
        <v>14338</v>
      </c>
      <c r="P3665" s="5" t="s">
        <v>14339</v>
      </c>
    </row>
    <row r="3666" ht="19" customHeight="1" spans="1:16">
      <c r="A3666" s="5">
        <v>145</v>
      </c>
      <c r="B3666" s="5" t="s">
        <v>438</v>
      </c>
      <c r="C3666" s="5" t="s">
        <v>52</v>
      </c>
      <c r="D3666" s="8" t="s">
        <v>431</v>
      </c>
      <c r="E3666" s="6">
        <v>97.3</v>
      </c>
      <c r="F3666" s="6">
        <v>0</v>
      </c>
      <c r="G3666" s="6">
        <v>97.2</v>
      </c>
      <c r="H3666" s="5" t="s">
        <v>120</v>
      </c>
      <c r="I3666" s="6">
        <f t="shared" si="228"/>
        <v>97.3</v>
      </c>
      <c r="J3666" s="5" t="str">
        <f>IF(H3666="否","不适用",IF(AND(ISNUMBER(E3666),ISNUMBER(F3666)),IF(I3666&gt;规则与名单!$B$2,"是","否"),"未判定"))</f>
        <v>不适用</v>
      </c>
      <c r="K3666" s="5" t="str">
        <f t="shared" si="229"/>
        <v>非测试日纯氢</v>
      </c>
      <c r="L3666" s="6">
        <f t="shared" si="230"/>
        <v>97.2</v>
      </c>
      <c r="M3666" s="5">
        <f t="shared" si="231"/>
        <v>0</v>
      </c>
      <c r="N3666" s="5" t="s">
        <v>14340</v>
      </c>
      <c r="O3666" s="5" t="s">
        <v>14341</v>
      </c>
      <c r="P3666" s="5" t="s">
        <v>14342</v>
      </c>
    </row>
    <row r="3667" ht="19" customHeight="1" spans="1:16">
      <c r="A3667" s="5">
        <v>145</v>
      </c>
      <c r="B3667" s="5" t="s">
        <v>438</v>
      </c>
      <c r="C3667" s="5" t="s">
        <v>52</v>
      </c>
      <c r="D3667" s="8" t="s">
        <v>3377</v>
      </c>
      <c r="E3667" s="6">
        <v>137</v>
      </c>
      <c r="F3667" s="6">
        <v>0</v>
      </c>
      <c r="G3667" s="6">
        <v>49.1</v>
      </c>
      <c r="H3667" s="5" t="s">
        <v>120</v>
      </c>
      <c r="I3667" s="6">
        <f t="shared" si="228"/>
        <v>137</v>
      </c>
      <c r="J3667" s="5" t="str">
        <f>IF(H3667="否","不适用",IF(AND(ISNUMBER(E3667),ISNUMBER(F3667)),IF(I3667&gt;规则与名单!$B$2,"是","否"),"未判定"))</f>
        <v>不适用</v>
      </c>
      <c r="K3667" s="5" t="str">
        <f t="shared" si="229"/>
        <v>非测试日纯氢</v>
      </c>
      <c r="L3667" s="6">
        <f t="shared" si="230"/>
        <v>49.1</v>
      </c>
      <c r="M3667" s="5">
        <f t="shared" si="231"/>
        <v>0</v>
      </c>
      <c r="N3667" s="5" t="s">
        <v>14343</v>
      </c>
      <c r="O3667" s="5" t="s">
        <v>14344</v>
      </c>
      <c r="P3667" s="5" t="s">
        <v>14345</v>
      </c>
    </row>
    <row r="3668" ht="19" customHeight="1" spans="1:16">
      <c r="A3668" s="5">
        <v>145</v>
      </c>
      <c r="B3668" s="5" t="s">
        <v>438</v>
      </c>
      <c r="C3668" s="5" t="s">
        <v>52</v>
      </c>
      <c r="D3668" s="8" t="s">
        <v>407</v>
      </c>
      <c r="E3668" s="6">
        <v>207.1</v>
      </c>
      <c r="F3668" s="6">
        <v>82.55</v>
      </c>
      <c r="G3668" s="6">
        <v>105</v>
      </c>
      <c r="H3668" s="5" t="s">
        <v>120</v>
      </c>
      <c r="I3668" s="6">
        <f t="shared" si="228"/>
        <v>124.55</v>
      </c>
      <c r="J3668" s="5" t="str">
        <f>IF(H3668="否","不适用",IF(AND(ISNUMBER(E3668),ISNUMBER(F3668)),IF(I3668&gt;规则与名单!$B$2,"是","否"),"未判定"))</f>
        <v>不适用</v>
      </c>
      <c r="K3668" s="5" t="str">
        <f t="shared" si="229"/>
        <v>非测试日纯氢</v>
      </c>
      <c r="L3668" s="6">
        <f t="shared" si="230"/>
        <v>105</v>
      </c>
      <c r="M3668" s="5">
        <f t="shared" si="231"/>
        <v>0</v>
      </c>
      <c r="N3668" s="5" t="s">
        <v>14346</v>
      </c>
      <c r="O3668" s="5" t="s">
        <v>14347</v>
      </c>
      <c r="P3668" s="5" t="s">
        <v>14348</v>
      </c>
    </row>
    <row r="3669" ht="19" customHeight="1" spans="1:16">
      <c r="A3669" s="5">
        <v>145</v>
      </c>
      <c r="B3669" s="5" t="s">
        <v>438</v>
      </c>
      <c r="C3669" s="5" t="s">
        <v>52</v>
      </c>
      <c r="D3669" s="8" t="s">
        <v>411</v>
      </c>
      <c r="E3669" s="6">
        <v>335.9</v>
      </c>
      <c r="F3669" s="6">
        <v>80.22</v>
      </c>
      <c r="G3669" s="6">
        <v>288.3</v>
      </c>
      <c r="H3669" s="5" t="s">
        <v>120</v>
      </c>
      <c r="I3669" s="6">
        <f t="shared" si="228"/>
        <v>255.68</v>
      </c>
      <c r="J3669" s="5" t="str">
        <f>IF(H3669="否","不适用",IF(AND(ISNUMBER(E3669),ISNUMBER(F3669)),IF(I3669&gt;规则与名单!$B$2,"是","否"),"未判定"))</f>
        <v>不适用</v>
      </c>
      <c r="K3669" s="5" t="str">
        <f t="shared" si="229"/>
        <v>非测试日纯氢</v>
      </c>
      <c r="L3669" s="6">
        <f t="shared" si="230"/>
        <v>288.3</v>
      </c>
      <c r="M3669" s="5">
        <f t="shared" si="231"/>
        <v>0</v>
      </c>
      <c r="N3669" s="5" t="s">
        <v>14349</v>
      </c>
      <c r="O3669" s="5" t="s">
        <v>14350</v>
      </c>
      <c r="P3669" s="5" t="s">
        <v>14351</v>
      </c>
    </row>
    <row r="3670" ht="19" customHeight="1" spans="1:16">
      <c r="A3670" s="5">
        <v>145</v>
      </c>
      <c r="B3670" s="5" t="s">
        <v>438</v>
      </c>
      <c r="C3670" s="5" t="s">
        <v>52</v>
      </c>
      <c r="D3670" s="8" t="s">
        <v>251</v>
      </c>
      <c r="E3670" s="6">
        <v>85.7</v>
      </c>
      <c r="F3670" s="6">
        <v>0.01</v>
      </c>
      <c r="G3670" s="6">
        <v>127.2</v>
      </c>
      <c r="H3670" s="5" t="s">
        <v>120</v>
      </c>
      <c r="I3670" s="6">
        <f t="shared" si="228"/>
        <v>85.69</v>
      </c>
      <c r="J3670" s="5" t="str">
        <f>IF(H3670="否","不适用",IF(AND(ISNUMBER(E3670),ISNUMBER(F3670)),IF(I3670&gt;规则与名单!$B$2,"是","否"),"未判定"))</f>
        <v>不适用</v>
      </c>
      <c r="K3670" s="5" t="str">
        <f t="shared" si="229"/>
        <v>非测试日纯氢</v>
      </c>
      <c r="L3670" s="6">
        <f t="shared" si="230"/>
        <v>127.2</v>
      </c>
      <c r="M3670" s="5">
        <f t="shared" si="231"/>
        <v>0</v>
      </c>
      <c r="N3670" s="5" t="s">
        <v>14352</v>
      </c>
      <c r="O3670" s="5" t="s">
        <v>14353</v>
      </c>
      <c r="P3670" s="5" t="s">
        <v>14354</v>
      </c>
    </row>
    <row r="3671" ht="19" customHeight="1" spans="1:16">
      <c r="A3671" s="5">
        <v>145</v>
      </c>
      <c r="B3671" s="5" t="s">
        <v>438</v>
      </c>
      <c r="C3671" s="5" t="s">
        <v>52</v>
      </c>
      <c r="D3671" s="8" t="s">
        <v>472</v>
      </c>
      <c r="E3671" s="6">
        <v>156</v>
      </c>
      <c r="F3671" s="6">
        <v>0.02</v>
      </c>
      <c r="G3671" s="6">
        <v>102.7</v>
      </c>
      <c r="H3671" s="5" t="s">
        <v>120</v>
      </c>
      <c r="I3671" s="6">
        <f t="shared" si="228"/>
        <v>155.98</v>
      </c>
      <c r="J3671" s="5" t="str">
        <f>IF(H3671="否","不适用",IF(AND(ISNUMBER(E3671),ISNUMBER(F3671)),IF(I3671&gt;规则与名单!$B$2,"是","否"),"未判定"))</f>
        <v>不适用</v>
      </c>
      <c r="K3671" s="5" t="str">
        <f t="shared" si="229"/>
        <v>非测试日纯氢</v>
      </c>
      <c r="L3671" s="6">
        <f t="shared" si="230"/>
        <v>102.7</v>
      </c>
      <c r="M3671" s="5">
        <f t="shared" si="231"/>
        <v>0</v>
      </c>
      <c r="N3671" s="5" t="s">
        <v>14355</v>
      </c>
      <c r="O3671" s="5" t="s">
        <v>14356</v>
      </c>
      <c r="P3671" s="5" t="s">
        <v>14357</v>
      </c>
    </row>
    <row r="3672" ht="19" customHeight="1" spans="1:16">
      <c r="A3672" s="5">
        <v>145</v>
      </c>
      <c r="B3672" s="5" t="s">
        <v>438</v>
      </c>
      <c r="C3672" s="5" t="s">
        <v>52</v>
      </c>
      <c r="D3672" s="8" t="s">
        <v>466</v>
      </c>
      <c r="E3672" s="6">
        <v>108.3</v>
      </c>
      <c r="F3672" s="6">
        <v>0</v>
      </c>
      <c r="G3672" s="6">
        <v>96.7</v>
      </c>
      <c r="H3672" s="5" t="s">
        <v>120</v>
      </c>
      <c r="I3672" s="6">
        <f t="shared" si="228"/>
        <v>108.3</v>
      </c>
      <c r="J3672" s="5" t="str">
        <f>IF(H3672="否","不适用",IF(AND(ISNUMBER(E3672),ISNUMBER(F3672)),IF(I3672&gt;规则与名单!$B$2,"是","否"),"未判定"))</f>
        <v>不适用</v>
      </c>
      <c r="K3672" s="5" t="str">
        <f t="shared" si="229"/>
        <v>非测试日纯氢</v>
      </c>
      <c r="L3672" s="6">
        <f t="shared" si="230"/>
        <v>96.7</v>
      </c>
      <c r="M3672" s="5">
        <f t="shared" si="231"/>
        <v>0</v>
      </c>
      <c r="N3672" s="5" t="s">
        <v>14358</v>
      </c>
      <c r="O3672" s="5" t="s">
        <v>14359</v>
      </c>
      <c r="P3672" s="5" t="s">
        <v>14360</v>
      </c>
    </row>
    <row r="3673" ht="19" customHeight="1" spans="1:16">
      <c r="A3673" s="5">
        <v>145</v>
      </c>
      <c r="B3673" s="5" t="s">
        <v>438</v>
      </c>
      <c r="C3673" s="5" t="s">
        <v>52</v>
      </c>
      <c r="D3673" s="8" t="s">
        <v>333</v>
      </c>
      <c r="E3673" s="6">
        <v>114.4</v>
      </c>
      <c r="F3673" s="6">
        <v>0.03</v>
      </c>
      <c r="G3673" s="6">
        <v>13</v>
      </c>
      <c r="H3673" s="5" t="s">
        <v>120</v>
      </c>
      <c r="I3673" s="6">
        <f t="shared" si="228"/>
        <v>114.37</v>
      </c>
      <c r="J3673" s="5" t="str">
        <f>IF(H3673="否","不适用",IF(AND(ISNUMBER(E3673),ISNUMBER(F3673)),IF(I3673&gt;规则与名单!$B$2,"是","否"),"未判定"))</f>
        <v>不适用</v>
      </c>
      <c r="K3673" s="5" t="str">
        <f t="shared" si="229"/>
        <v>非测试日纯氢</v>
      </c>
      <c r="L3673" s="6">
        <f t="shared" si="230"/>
        <v>13</v>
      </c>
      <c r="M3673" s="5">
        <f t="shared" si="231"/>
        <v>0</v>
      </c>
      <c r="N3673" s="5" t="s">
        <v>14361</v>
      </c>
      <c r="O3673" s="5" t="s">
        <v>14362</v>
      </c>
      <c r="P3673" s="5" t="s">
        <v>14363</v>
      </c>
    </row>
    <row r="3674" ht="19" customHeight="1" spans="1:16">
      <c r="A3674" s="5">
        <v>145</v>
      </c>
      <c r="B3674" s="5" t="s">
        <v>438</v>
      </c>
      <c r="C3674" s="5" t="s">
        <v>52</v>
      </c>
      <c r="D3674" s="8" t="s">
        <v>175</v>
      </c>
      <c r="E3674" s="6">
        <v>138.8</v>
      </c>
      <c r="F3674" s="6">
        <v>0.02</v>
      </c>
      <c r="G3674" s="6">
        <v>138.4</v>
      </c>
      <c r="H3674" s="5" t="s">
        <v>120</v>
      </c>
      <c r="I3674" s="6">
        <f t="shared" si="228"/>
        <v>138.78</v>
      </c>
      <c r="J3674" s="5" t="str">
        <f>IF(H3674="否","不适用",IF(AND(ISNUMBER(E3674),ISNUMBER(F3674)),IF(I3674&gt;规则与名单!$B$2,"是","否"),"未判定"))</f>
        <v>不适用</v>
      </c>
      <c r="K3674" s="5" t="str">
        <f t="shared" si="229"/>
        <v>非测试日纯氢</v>
      </c>
      <c r="L3674" s="6">
        <f t="shared" si="230"/>
        <v>138.4</v>
      </c>
      <c r="M3674" s="5">
        <f t="shared" si="231"/>
        <v>0</v>
      </c>
      <c r="N3674" s="5" t="s">
        <v>14364</v>
      </c>
      <c r="O3674" s="5" t="s">
        <v>14365</v>
      </c>
      <c r="P3674" s="5" t="s">
        <v>14366</v>
      </c>
    </row>
    <row r="3675" ht="19" customHeight="1" spans="1:16">
      <c r="A3675" s="5">
        <v>145</v>
      </c>
      <c r="B3675" s="5" t="s">
        <v>438</v>
      </c>
      <c r="C3675" s="5" t="s">
        <v>52</v>
      </c>
      <c r="D3675" s="8" t="s">
        <v>3402</v>
      </c>
      <c r="E3675" s="6">
        <v>93.9</v>
      </c>
      <c r="F3675" s="6">
        <v>0.02</v>
      </c>
      <c r="G3675" s="6">
        <v>78.8</v>
      </c>
      <c r="H3675" s="5" t="s">
        <v>120</v>
      </c>
      <c r="I3675" s="6">
        <f t="shared" si="228"/>
        <v>93.88</v>
      </c>
      <c r="J3675" s="5" t="str">
        <f>IF(H3675="否","不适用",IF(AND(ISNUMBER(E3675),ISNUMBER(F3675)),IF(I3675&gt;规则与名单!$B$2,"是","否"),"未判定"))</f>
        <v>不适用</v>
      </c>
      <c r="K3675" s="5" t="str">
        <f t="shared" si="229"/>
        <v>非测试日纯氢</v>
      </c>
      <c r="L3675" s="6">
        <f t="shared" si="230"/>
        <v>78.8</v>
      </c>
      <c r="M3675" s="5">
        <f t="shared" si="231"/>
        <v>0</v>
      </c>
      <c r="N3675" s="5" t="s">
        <v>14367</v>
      </c>
      <c r="O3675" s="5" t="s">
        <v>14368</v>
      </c>
      <c r="P3675" s="5" t="s">
        <v>14369</v>
      </c>
    </row>
    <row r="3676" ht="19" customHeight="1" spans="1:16">
      <c r="A3676" s="5">
        <v>145</v>
      </c>
      <c r="B3676" s="5" t="s">
        <v>438</v>
      </c>
      <c r="C3676" s="5" t="s">
        <v>52</v>
      </c>
      <c r="D3676" s="8" t="s">
        <v>487</v>
      </c>
      <c r="E3676" s="6">
        <v>138.1</v>
      </c>
      <c r="F3676" s="6">
        <v>0</v>
      </c>
      <c r="G3676" s="6">
        <v>120.8</v>
      </c>
      <c r="H3676" s="5" t="s">
        <v>120</v>
      </c>
      <c r="I3676" s="6">
        <f t="shared" si="228"/>
        <v>138.1</v>
      </c>
      <c r="J3676" s="5" t="str">
        <f>IF(H3676="否","不适用",IF(AND(ISNUMBER(E3676),ISNUMBER(F3676)),IF(I3676&gt;规则与名单!$B$2,"是","否"),"未判定"))</f>
        <v>不适用</v>
      </c>
      <c r="K3676" s="5" t="str">
        <f t="shared" si="229"/>
        <v>非测试日纯氢</v>
      </c>
      <c r="L3676" s="6">
        <f t="shared" si="230"/>
        <v>120.8</v>
      </c>
      <c r="M3676" s="5">
        <f t="shared" si="231"/>
        <v>0</v>
      </c>
      <c r="N3676" s="5" t="s">
        <v>14370</v>
      </c>
      <c r="O3676" s="5" t="s">
        <v>14371</v>
      </c>
      <c r="P3676" s="5" t="s">
        <v>14372</v>
      </c>
    </row>
    <row r="3677" ht="19" customHeight="1" spans="1:16">
      <c r="A3677" s="5">
        <v>145</v>
      </c>
      <c r="B3677" s="5" t="s">
        <v>438</v>
      </c>
      <c r="C3677" s="5" t="s">
        <v>52</v>
      </c>
      <c r="D3677" s="8" t="s">
        <v>121</v>
      </c>
      <c r="E3677" s="6">
        <v>168.2</v>
      </c>
      <c r="F3677" s="6">
        <v>0.02</v>
      </c>
      <c r="G3677" s="6">
        <v>166.3</v>
      </c>
      <c r="H3677" s="5" t="s">
        <v>120</v>
      </c>
      <c r="I3677" s="6">
        <f t="shared" si="228"/>
        <v>168.18</v>
      </c>
      <c r="J3677" s="5" t="str">
        <f>IF(H3677="否","不适用",IF(AND(ISNUMBER(E3677),ISNUMBER(F3677)),IF(I3677&gt;规则与名单!$B$2,"是","否"),"未判定"))</f>
        <v>不适用</v>
      </c>
      <c r="K3677" s="5" t="str">
        <f t="shared" si="229"/>
        <v>非测试日纯氢</v>
      </c>
      <c r="L3677" s="6">
        <f t="shared" si="230"/>
        <v>166.3</v>
      </c>
      <c r="M3677" s="5">
        <f t="shared" si="231"/>
        <v>0</v>
      </c>
      <c r="N3677" s="5" t="s">
        <v>14373</v>
      </c>
      <c r="O3677" s="5" t="s">
        <v>14374</v>
      </c>
      <c r="P3677" s="5" t="s">
        <v>14375</v>
      </c>
    </row>
    <row r="3678" ht="19" customHeight="1" spans="1:16">
      <c r="A3678" s="5">
        <v>145</v>
      </c>
      <c r="B3678" s="5" t="s">
        <v>438</v>
      </c>
      <c r="C3678" s="5" t="s">
        <v>52</v>
      </c>
      <c r="D3678" s="8" t="s">
        <v>170</v>
      </c>
      <c r="E3678" s="6">
        <v>133.6</v>
      </c>
      <c r="F3678" s="6">
        <v>0.02</v>
      </c>
      <c r="G3678" s="6">
        <v>132.6</v>
      </c>
      <c r="H3678" s="5" t="s">
        <v>120</v>
      </c>
      <c r="I3678" s="6">
        <f t="shared" si="228"/>
        <v>133.58</v>
      </c>
      <c r="J3678" s="5" t="str">
        <f>IF(H3678="否","不适用",IF(AND(ISNUMBER(E3678),ISNUMBER(F3678)),IF(I3678&gt;规则与名单!$B$2,"是","否"),"未判定"))</f>
        <v>不适用</v>
      </c>
      <c r="K3678" s="5" t="str">
        <f t="shared" si="229"/>
        <v>非测试日纯氢</v>
      </c>
      <c r="L3678" s="6">
        <f t="shared" si="230"/>
        <v>132.6</v>
      </c>
      <c r="M3678" s="5">
        <f t="shared" si="231"/>
        <v>0</v>
      </c>
      <c r="N3678" s="5" t="s">
        <v>14376</v>
      </c>
      <c r="O3678" s="5" t="s">
        <v>14377</v>
      </c>
      <c r="P3678" s="5" t="s">
        <v>14378</v>
      </c>
    </row>
    <row r="3679" ht="19" customHeight="1" spans="1:16">
      <c r="A3679" s="5">
        <v>145</v>
      </c>
      <c r="B3679" s="5" t="s">
        <v>438</v>
      </c>
      <c r="C3679" s="5" t="s">
        <v>52</v>
      </c>
      <c r="D3679" s="8" t="s">
        <v>644</v>
      </c>
      <c r="E3679" s="6">
        <v>50.1</v>
      </c>
      <c r="F3679" s="6">
        <v>0</v>
      </c>
      <c r="G3679" s="6">
        <v>49.9</v>
      </c>
      <c r="H3679" s="5" t="s">
        <v>120</v>
      </c>
      <c r="I3679" s="6">
        <f t="shared" si="228"/>
        <v>50.1</v>
      </c>
      <c r="J3679" s="5" t="str">
        <f>IF(H3679="否","不适用",IF(AND(ISNUMBER(E3679),ISNUMBER(F3679)),IF(I3679&gt;规则与名单!$B$2,"是","否"),"未判定"))</f>
        <v>不适用</v>
      </c>
      <c r="K3679" s="5" t="str">
        <f t="shared" si="229"/>
        <v>非测试日纯氢</v>
      </c>
      <c r="L3679" s="6">
        <f t="shared" si="230"/>
        <v>49.9</v>
      </c>
      <c r="M3679" s="5">
        <f t="shared" si="231"/>
        <v>0</v>
      </c>
      <c r="N3679" s="5" t="s">
        <v>14379</v>
      </c>
      <c r="O3679" s="5" t="s">
        <v>14380</v>
      </c>
      <c r="P3679" s="5" t="s">
        <v>14381</v>
      </c>
    </row>
    <row r="3680" ht="19" customHeight="1" spans="1:16">
      <c r="A3680" s="5">
        <v>145</v>
      </c>
      <c r="B3680" s="5" t="s">
        <v>438</v>
      </c>
      <c r="C3680" s="5" t="s">
        <v>52</v>
      </c>
      <c r="D3680" s="8" t="s">
        <v>3418</v>
      </c>
      <c r="E3680" s="6">
        <v>99.9</v>
      </c>
      <c r="F3680" s="6">
        <v>0.01</v>
      </c>
      <c r="G3680" s="6">
        <v>100.1</v>
      </c>
      <c r="H3680" s="5" t="s">
        <v>120</v>
      </c>
      <c r="I3680" s="6">
        <f t="shared" si="228"/>
        <v>99.89</v>
      </c>
      <c r="J3680" s="5" t="str">
        <f>IF(H3680="否","不适用",IF(AND(ISNUMBER(E3680),ISNUMBER(F3680)),IF(I3680&gt;规则与名单!$B$2,"是","否"),"未判定"))</f>
        <v>不适用</v>
      </c>
      <c r="K3680" s="5" t="str">
        <f t="shared" si="229"/>
        <v>非测试日纯氢</v>
      </c>
      <c r="L3680" s="6">
        <f t="shared" si="230"/>
        <v>100.1</v>
      </c>
      <c r="M3680" s="5">
        <f t="shared" si="231"/>
        <v>0</v>
      </c>
      <c r="N3680" s="5" t="s">
        <v>14382</v>
      </c>
      <c r="O3680" s="5" t="s">
        <v>14383</v>
      </c>
      <c r="P3680" s="5" t="s">
        <v>14384</v>
      </c>
    </row>
    <row r="3681" ht="19" customHeight="1" spans="1:16">
      <c r="A3681" s="5">
        <v>145</v>
      </c>
      <c r="B3681" s="5" t="s">
        <v>438</v>
      </c>
      <c r="C3681" s="5" t="s">
        <v>52</v>
      </c>
      <c r="D3681" s="8" t="s">
        <v>3422</v>
      </c>
      <c r="E3681" s="6">
        <v>104.3</v>
      </c>
      <c r="F3681" s="6">
        <v>0.04</v>
      </c>
      <c r="G3681" s="6">
        <v>104.2</v>
      </c>
      <c r="H3681" s="5" t="s">
        <v>120</v>
      </c>
      <c r="I3681" s="6">
        <f t="shared" si="228"/>
        <v>104.26</v>
      </c>
      <c r="J3681" s="5" t="str">
        <f>IF(H3681="否","不适用",IF(AND(ISNUMBER(E3681),ISNUMBER(F3681)),IF(I3681&gt;规则与名单!$B$2,"是","否"),"未判定"))</f>
        <v>不适用</v>
      </c>
      <c r="K3681" s="5" t="str">
        <f t="shared" si="229"/>
        <v>非测试日纯氢</v>
      </c>
      <c r="L3681" s="6">
        <f t="shared" si="230"/>
        <v>104.2</v>
      </c>
      <c r="M3681" s="5">
        <f t="shared" si="231"/>
        <v>0</v>
      </c>
      <c r="N3681" s="5" t="s">
        <v>14385</v>
      </c>
      <c r="O3681" s="5" t="s">
        <v>14386</v>
      </c>
      <c r="P3681" s="5" t="s">
        <v>14387</v>
      </c>
    </row>
    <row r="3682" ht="19" customHeight="1" spans="1:16">
      <c r="A3682" s="5">
        <v>145</v>
      </c>
      <c r="B3682" s="5" t="s">
        <v>438</v>
      </c>
      <c r="C3682" s="5" t="s">
        <v>52</v>
      </c>
      <c r="D3682" s="8" t="s">
        <v>336</v>
      </c>
      <c r="E3682" s="6">
        <v>92.5</v>
      </c>
      <c r="F3682" s="6">
        <v>0.02</v>
      </c>
      <c r="G3682" s="6">
        <v>92.4</v>
      </c>
      <c r="H3682" s="5" t="s">
        <v>120</v>
      </c>
      <c r="I3682" s="6">
        <f t="shared" si="228"/>
        <v>92.48</v>
      </c>
      <c r="J3682" s="5" t="str">
        <f>IF(H3682="否","不适用",IF(AND(ISNUMBER(E3682),ISNUMBER(F3682)),IF(I3682&gt;规则与名单!$B$2,"是","否"),"未判定"))</f>
        <v>不适用</v>
      </c>
      <c r="K3682" s="5" t="str">
        <f t="shared" si="229"/>
        <v>非测试日纯氢</v>
      </c>
      <c r="L3682" s="6">
        <f t="shared" si="230"/>
        <v>92.4</v>
      </c>
      <c r="M3682" s="5">
        <f t="shared" si="231"/>
        <v>0</v>
      </c>
      <c r="N3682" s="5" t="s">
        <v>14388</v>
      </c>
      <c r="O3682" s="5" t="s">
        <v>14389</v>
      </c>
      <c r="P3682" s="5" t="s">
        <v>14390</v>
      </c>
    </row>
    <row r="3683" ht="19" customHeight="1" spans="1:16">
      <c r="A3683" s="5">
        <v>145</v>
      </c>
      <c r="B3683" s="5" t="s">
        <v>438</v>
      </c>
      <c r="C3683" s="5" t="s">
        <v>52</v>
      </c>
      <c r="D3683" s="8" t="s">
        <v>653</v>
      </c>
      <c r="E3683" s="6">
        <v>148.5</v>
      </c>
      <c r="F3683" s="6">
        <v>0.03</v>
      </c>
      <c r="G3683" s="6">
        <v>133.5</v>
      </c>
      <c r="H3683" s="5" t="s">
        <v>120</v>
      </c>
      <c r="I3683" s="6">
        <f t="shared" si="228"/>
        <v>148.47</v>
      </c>
      <c r="J3683" s="5" t="str">
        <f>IF(H3683="否","不适用",IF(AND(ISNUMBER(E3683),ISNUMBER(F3683)),IF(I3683&gt;规则与名单!$B$2,"是","否"),"未判定"))</f>
        <v>不适用</v>
      </c>
      <c r="K3683" s="5" t="str">
        <f t="shared" si="229"/>
        <v>非测试日纯氢</v>
      </c>
      <c r="L3683" s="6">
        <f t="shared" si="230"/>
        <v>133.5</v>
      </c>
      <c r="M3683" s="5">
        <f t="shared" si="231"/>
        <v>0</v>
      </c>
      <c r="N3683" s="5" t="s">
        <v>14391</v>
      </c>
      <c r="O3683" s="5" t="s">
        <v>14392</v>
      </c>
      <c r="P3683" s="5" t="s">
        <v>14393</v>
      </c>
    </row>
    <row r="3684" ht="19" customHeight="1" spans="1:16">
      <c r="A3684" s="5">
        <v>145</v>
      </c>
      <c r="B3684" s="5" t="s">
        <v>438</v>
      </c>
      <c r="C3684" s="5" t="s">
        <v>52</v>
      </c>
      <c r="D3684" s="8" t="s">
        <v>140</v>
      </c>
      <c r="E3684" s="6">
        <v>148.5</v>
      </c>
      <c r="F3684" s="6">
        <v>0.02</v>
      </c>
      <c r="G3684" s="6">
        <v>148.5</v>
      </c>
      <c r="H3684" s="5" t="s">
        <v>120</v>
      </c>
      <c r="I3684" s="6">
        <f t="shared" si="228"/>
        <v>148.48</v>
      </c>
      <c r="J3684" s="5" t="str">
        <f>IF(H3684="否","不适用",IF(AND(ISNUMBER(E3684),ISNUMBER(F3684)),IF(I3684&gt;规则与名单!$B$2,"是","否"),"未判定"))</f>
        <v>不适用</v>
      </c>
      <c r="K3684" s="5" t="str">
        <f t="shared" si="229"/>
        <v>非测试日纯氢</v>
      </c>
      <c r="L3684" s="6">
        <f t="shared" si="230"/>
        <v>148.5</v>
      </c>
      <c r="M3684" s="5">
        <f t="shared" si="231"/>
        <v>0</v>
      </c>
      <c r="N3684" s="5" t="s">
        <v>14394</v>
      </c>
      <c r="O3684" s="5" t="s">
        <v>14395</v>
      </c>
      <c r="P3684" s="5" t="s">
        <v>14396</v>
      </c>
    </row>
    <row r="3685" ht="19" customHeight="1" spans="1:16">
      <c r="A3685" s="5">
        <v>145</v>
      </c>
      <c r="B3685" s="5" t="s">
        <v>438</v>
      </c>
      <c r="C3685" s="5" t="s">
        <v>52</v>
      </c>
      <c r="D3685" s="8" t="s">
        <v>115</v>
      </c>
      <c r="E3685" s="6">
        <v>163.1</v>
      </c>
      <c r="F3685" s="6">
        <v>0.05</v>
      </c>
      <c r="G3685" s="6">
        <v>163</v>
      </c>
      <c r="H3685" s="5" t="s">
        <v>120</v>
      </c>
      <c r="I3685" s="6">
        <f t="shared" si="228"/>
        <v>163.05</v>
      </c>
      <c r="J3685" s="5" t="str">
        <f>IF(H3685="否","不适用",IF(AND(ISNUMBER(E3685),ISNUMBER(F3685)),IF(I3685&gt;规则与名单!$B$2,"是","否"),"未判定"))</f>
        <v>不适用</v>
      </c>
      <c r="K3685" s="5" t="str">
        <f t="shared" si="229"/>
        <v>非测试日纯氢</v>
      </c>
      <c r="L3685" s="6">
        <f t="shared" si="230"/>
        <v>163</v>
      </c>
      <c r="M3685" s="5">
        <f t="shared" si="231"/>
        <v>0</v>
      </c>
      <c r="N3685" s="5" t="s">
        <v>14397</v>
      </c>
      <c r="O3685" s="5" t="s">
        <v>14398</v>
      </c>
      <c r="P3685" s="5" t="s">
        <v>14399</v>
      </c>
    </row>
    <row r="3686" ht="19" customHeight="1" spans="1:16">
      <c r="A3686" s="5">
        <v>146</v>
      </c>
      <c r="B3686" s="5" t="s">
        <v>53</v>
      </c>
      <c r="C3686" s="5" t="s">
        <v>52</v>
      </c>
      <c r="D3686" s="8" t="s">
        <v>114</v>
      </c>
      <c r="E3686" s="6">
        <v>516.1</v>
      </c>
      <c r="F3686" s="6">
        <v>254.4</v>
      </c>
      <c r="G3686" s="6">
        <v>240.3</v>
      </c>
      <c r="H3686" s="5" t="s">
        <v>120</v>
      </c>
      <c r="I3686" s="6">
        <f t="shared" si="228"/>
        <v>261.7</v>
      </c>
      <c r="J3686" s="5" t="str">
        <f>IF(H3686="否","不适用",IF(AND(ISNUMBER(E3686),ISNUMBER(F3686)),IF(I3686&gt;规则与名单!$B$2,"是","否"),"未判定"))</f>
        <v>不适用</v>
      </c>
      <c r="K3686" s="5" t="str">
        <f t="shared" si="229"/>
        <v>非测试日纯氢</v>
      </c>
      <c r="L3686" s="6">
        <f t="shared" si="230"/>
        <v>240.3</v>
      </c>
      <c r="M3686" s="5">
        <f t="shared" si="231"/>
        <v>0</v>
      </c>
      <c r="N3686" s="5" t="s">
        <v>14400</v>
      </c>
      <c r="O3686" s="5" t="s">
        <v>14401</v>
      </c>
      <c r="P3686" s="5" t="s">
        <v>14402</v>
      </c>
    </row>
    <row r="3687" ht="19" customHeight="1" spans="1:16">
      <c r="A3687" s="5">
        <v>146</v>
      </c>
      <c r="B3687" s="5" t="s">
        <v>53</v>
      </c>
      <c r="C3687" s="5" t="s">
        <v>52</v>
      </c>
      <c r="D3687" s="8" t="s">
        <v>605</v>
      </c>
      <c r="E3687" s="6">
        <v>582.8</v>
      </c>
      <c r="F3687" s="6">
        <v>538.5</v>
      </c>
      <c r="G3687" s="6">
        <v>502</v>
      </c>
      <c r="H3687" s="5" t="s">
        <v>120</v>
      </c>
      <c r="I3687" s="6">
        <f t="shared" si="228"/>
        <v>44.3</v>
      </c>
      <c r="J3687" s="5" t="str">
        <f>IF(H3687="否","不适用",IF(AND(ISNUMBER(E3687),ISNUMBER(F3687)),IF(I3687&gt;规则与名单!$B$2,"是","否"),"未判定"))</f>
        <v>不适用</v>
      </c>
      <c r="K3687" s="5" t="str">
        <f t="shared" si="229"/>
        <v>非测试日纯氢</v>
      </c>
      <c r="L3687" s="6">
        <f t="shared" si="230"/>
        <v>502</v>
      </c>
      <c r="M3687" s="5">
        <f t="shared" si="231"/>
        <v>0</v>
      </c>
      <c r="N3687" s="5" t="s">
        <v>14403</v>
      </c>
      <c r="O3687" s="5" t="s">
        <v>14404</v>
      </c>
      <c r="P3687" s="5" t="s">
        <v>14405</v>
      </c>
    </row>
    <row r="3688" ht="19" customHeight="1" spans="1:16">
      <c r="A3688" s="5">
        <v>146</v>
      </c>
      <c r="B3688" s="5" t="s">
        <v>53</v>
      </c>
      <c r="C3688" s="5" t="s">
        <v>52</v>
      </c>
      <c r="D3688" s="8" t="s">
        <v>186</v>
      </c>
      <c r="E3688" s="6">
        <v>529.6</v>
      </c>
      <c r="F3688" s="6">
        <v>539.2</v>
      </c>
      <c r="G3688" s="6">
        <v>487</v>
      </c>
      <c r="H3688" s="5" t="s">
        <v>120</v>
      </c>
      <c r="I3688" s="6">
        <f t="shared" si="228"/>
        <v>-9.60000000000002</v>
      </c>
      <c r="J3688" s="5" t="str">
        <f>IF(H3688="否","不适用",IF(AND(ISNUMBER(E3688),ISNUMBER(F3688)),IF(I3688&gt;规则与名单!$B$2,"是","否"),"未判定"))</f>
        <v>不适用</v>
      </c>
      <c r="K3688" s="5" t="str">
        <f t="shared" si="229"/>
        <v>非测试日纯氢</v>
      </c>
      <c r="L3688" s="6">
        <f t="shared" si="230"/>
        <v>487</v>
      </c>
      <c r="M3688" s="5">
        <f t="shared" si="231"/>
        <v>0</v>
      </c>
      <c r="N3688" s="5" t="s">
        <v>14406</v>
      </c>
      <c r="O3688" s="5" t="s">
        <v>14407</v>
      </c>
      <c r="P3688" s="5" t="s">
        <v>14408</v>
      </c>
    </row>
    <row r="3689" ht="19" customHeight="1" spans="1:16">
      <c r="A3689" s="5">
        <v>146</v>
      </c>
      <c r="B3689" s="5" t="s">
        <v>53</v>
      </c>
      <c r="C3689" s="5" t="s">
        <v>52</v>
      </c>
      <c r="D3689" s="8" t="s">
        <v>165</v>
      </c>
      <c r="E3689" s="6">
        <v>260.5</v>
      </c>
      <c r="F3689" s="6">
        <v>210.3</v>
      </c>
      <c r="G3689" s="6">
        <v>236.4</v>
      </c>
      <c r="H3689" s="5" t="s">
        <v>120</v>
      </c>
      <c r="I3689" s="6">
        <f t="shared" si="228"/>
        <v>50.2</v>
      </c>
      <c r="J3689" s="5" t="str">
        <f>IF(H3689="否","不适用",IF(AND(ISNUMBER(E3689),ISNUMBER(F3689)),IF(I3689&gt;规则与名单!$B$2,"是","否"),"未判定"))</f>
        <v>不适用</v>
      </c>
      <c r="K3689" s="5" t="str">
        <f t="shared" si="229"/>
        <v>非测试日纯氢</v>
      </c>
      <c r="L3689" s="6">
        <f t="shared" si="230"/>
        <v>236.4</v>
      </c>
      <c r="M3689" s="5">
        <f t="shared" si="231"/>
        <v>0</v>
      </c>
      <c r="N3689" s="5" t="s">
        <v>14409</v>
      </c>
      <c r="O3689" s="5" t="s">
        <v>14410</v>
      </c>
      <c r="P3689" s="5" t="s">
        <v>14411</v>
      </c>
    </row>
    <row r="3690" ht="19" customHeight="1" spans="1:16">
      <c r="A3690" s="5">
        <v>146</v>
      </c>
      <c r="B3690" s="5" t="s">
        <v>53</v>
      </c>
      <c r="C3690" s="5" t="s">
        <v>52</v>
      </c>
      <c r="D3690" s="8" t="s">
        <v>151</v>
      </c>
      <c r="E3690" s="6">
        <v>0</v>
      </c>
      <c r="F3690" s="6">
        <v>19.2</v>
      </c>
      <c r="G3690" s="6">
        <v>19</v>
      </c>
      <c r="H3690" s="5" t="s">
        <v>120</v>
      </c>
      <c r="I3690" s="6">
        <f t="shared" si="228"/>
        <v>-19.2</v>
      </c>
      <c r="J3690" s="5" t="str">
        <f>IF(H3690="否","不适用",IF(AND(ISNUMBER(E3690),ISNUMBER(F3690)),IF(I3690&gt;规则与名单!$B$2,"是","否"),"未判定"))</f>
        <v>不适用</v>
      </c>
      <c r="K3690" s="5" t="str">
        <f t="shared" si="229"/>
        <v>非测试日纯氢</v>
      </c>
      <c r="L3690" s="6">
        <f t="shared" si="230"/>
        <v>19</v>
      </c>
      <c r="M3690" s="5">
        <f t="shared" si="231"/>
        <v>0</v>
      </c>
      <c r="N3690" s="5" t="s">
        <v>14412</v>
      </c>
      <c r="O3690" s="5" t="s">
        <v>14413</v>
      </c>
      <c r="P3690" s="5" t="s">
        <v>14414</v>
      </c>
    </row>
    <row r="3691" ht="19" customHeight="1" spans="1:16">
      <c r="A3691" s="5">
        <v>146</v>
      </c>
      <c r="B3691" s="5" t="s">
        <v>53</v>
      </c>
      <c r="C3691" s="5" t="s">
        <v>52</v>
      </c>
      <c r="D3691" s="8" t="s">
        <v>3358</v>
      </c>
      <c r="E3691" s="6">
        <v>286.7</v>
      </c>
      <c r="F3691" s="6">
        <v>272.5</v>
      </c>
      <c r="G3691" s="6">
        <v>267.5</v>
      </c>
      <c r="H3691" s="5" t="s">
        <v>120</v>
      </c>
      <c r="I3691" s="6">
        <f t="shared" si="228"/>
        <v>14.2</v>
      </c>
      <c r="J3691" s="5" t="str">
        <f>IF(H3691="否","不适用",IF(AND(ISNUMBER(E3691),ISNUMBER(F3691)),IF(I3691&gt;规则与名单!$B$2,"是","否"),"未判定"))</f>
        <v>不适用</v>
      </c>
      <c r="K3691" s="5" t="str">
        <f t="shared" si="229"/>
        <v>非测试日纯氢</v>
      </c>
      <c r="L3691" s="6">
        <f t="shared" si="230"/>
        <v>267.5</v>
      </c>
      <c r="M3691" s="5">
        <f t="shared" si="231"/>
        <v>0</v>
      </c>
      <c r="N3691" s="5" t="s">
        <v>14415</v>
      </c>
      <c r="O3691" s="5" t="s">
        <v>14416</v>
      </c>
      <c r="P3691" s="5" t="s">
        <v>14417</v>
      </c>
    </row>
    <row r="3692" ht="19" customHeight="1" spans="1:16">
      <c r="A3692" s="5">
        <v>146</v>
      </c>
      <c r="B3692" s="5" t="s">
        <v>53</v>
      </c>
      <c r="C3692" s="5" t="s">
        <v>52</v>
      </c>
      <c r="D3692" s="8" t="s">
        <v>272</v>
      </c>
      <c r="E3692" s="6">
        <v>258.7</v>
      </c>
      <c r="F3692" s="6">
        <v>262.5</v>
      </c>
      <c r="G3692" s="6">
        <v>255.8</v>
      </c>
      <c r="H3692" s="5" t="s">
        <v>120</v>
      </c>
      <c r="I3692" s="6">
        <f t="shared" si="228"/>
        <v>-3.80000000000001</v>
      </c>
      <c r="J3692" s="5" t="str">
        <f>IF(H3692="否","不适用",IF(AND(ISNUMBER(E3692),ISNUMBER(F3692)),IF(I3692&gt;规则与名单!$B$2,"是","否"),"未判定"))</f>
        <v>不适用</v>
      </c>
      <c r="K3692" s="5" t="str">
        <f t="shared" si="229"/>
        <v>非测试日纯氢</v>
      </c>
      <c r="L3692" s="6">
        <f t="shared" si="230"/>
        <v>255.8</v>
      </c>
      <c r="M3692" s="5">
        <f t="shared" si="231"/>
        <v>0</v>
      </c>
      <c r="N3692" s="5" t="s">
        <v>14418</v>
      </c>
      <c r="O3692" s="5" t="s">
        <v>14419</v>
      </c>
      <c r="P3692" s="5" t="s">
        <v>14420</v>
      </c>
    </row>
    <row r="3693" ht="19" customHeight="1" spans="1:16">
      <c r="A3693" s="5">
        <v>146</v>
      </c>
      <c r="B3693" s="5" t="s">
        <v>53</v>
      </c>
      <c r="C3693" s="5" t="s">
        <v>52</v>
      </c>
      <c r="D3693" s="8" t="s">
        <v>506</v>
      </c>
      <c r="E3693" s="6">
        <v>376.2</v>
      </c>
      <c r="F3693" s="6">
        <v>526.8</v>
      </c>
      <c r="G3693" s="6">
        <v>515</v>
      </c>
      <c r="H3693" s="5" t="s">
        <v>120</v>
      </c>
      <c r="I3693" s="6">
        <f t="shared" si="228"/>
        <v>-150.6</v>
      </c>
      <c r="J3693" s="5" t="str">
        <f>IF(H3693="否","不适用",IF(AND(ISNUMBER(E3693),ISNUMBER(F3693)),IF(I3693&gt;规则与名单!$B$2,"是","否"),"未判定"))</f>
        <v>不适用</v>
      </c>
      <c r="K3693" s="5" t="str">
        <f t="shared" si="229"/>
        <v>非测试日纯氢</v>
      </c>
      <c r="L3693" s="6">
        <f t="shared" si="230"/>
        <v>515</v>
      </c>
      <c r="M3693" s="5">
        <f t="shared" si="231"/>
        <v>0</v>
      </c>
      <c r="N3693" s="5" t="s">
        <v>14421</v>
      </c>
      <c r="O3693" s="5" t="s">
        <v>14422</v>
      </c>
      <c r="P3693" s="5" t="s">
        <v>14423</v>
      </c>
    </row>
    <row r="3694" ht="19" customHeight="1" spans="1:16">
      <c r="A3694" s="5">
        <v>146</v>
      </c>
      <c r="B3694" s="5" t="s">
        <v>53</v>
      </c>
      <c r="C3694" s="5" t="s">
        <v>52</v>
      </c>
      <c r="D3694" s="8" t="s">
        <v>673</v>
      </c>
      <c r="E3694" s="6">
        <v>399.5</v>
      </c>
      <c r="F3694" s="6">
        <v>263.9</v>
      </c>
      <c r="G3694" s="6">
        <v>244.9</v>
      </c>
      <c r="H3694" s="5" t="s">
        <v>120</v>
      </c>
      <c r="I3694" s="6">
        <f t="shared" si="228"/>
        <v>135.6</v>
      </c>
      <c r="J3694" s="5" t="str">
        <f>IF(H3694="否","不适用",IF(AND(ISNUMBER(E3694),ISNUMBER(F3694)),IF(I3694&gt;规则与名单!$B$2,"是","否"),"未判定"))</f>
        <v>不适用</v>
      </c>
      <c r="K3694" s="5" t="str">
        <f t="shared" si="229"/>
        <v>非测试日纯氢</v>
      </c>
      <c r="L3694" s="6">
        <f t="shared" si="230"/>
        <v>244.9</v>
      </c>
      <c r="M3694" s="5">
        <f t="shared" si="231"/>
        <v>0</v>
      </c>
      <c r="N3694" s="5" t="s">
        <v>14424</v>
      </c>
      <c r="O3694" s="5" t="s">
        <v>14425</v>
      </c>
      <c r="P3694" s="5" t="s">
        <v>14426</v>
      </c>
    </row>
    <row r="3695" ht="19" customHeight="1" spans="1:16">
      <c r="A3695" s="5">
        <v>146</v>
      </c>
      <c r="B3695" s="5" t="s">
        <v>53</v>
      </c>
      <c r="C3695" s="5" t="s">
        <v>52</v>
      </c>
      <c r="D3695" s="8" t="s">
        <v>183</v>
      </c>
      <c r="E3695" s="6">
        <v>251.2</v>
      </c>
      <c r="F3695" s="6">
        <v>254.2</v>
      </c>
      <c r="G3695" s="6">
        <v>238.5</v>
      </c>
      <c r="H3695" s="5" t="s">
        <v>120</v>
      </c>
      <c r="I3695" s="6">
        <f t="shared" si="228"/>
        <v>-3</v>
      </c>
      <c r="J3695" s="5" t="str">
        <f>IF(H3695="否","不适用",IF(AND(ISNUMBER(E3695),ISNUMBER(F3695)),IF(I3695&gt;规则与名单!$B$2,"是","否"),"未判定"))</f>
        <v>不适用</v>
      </c>
      <c r="K3695" s="5" t="str">
        <f t="shared" si="229"/>
        <v>非测试日纯氢</v>
      </c>
      <c r="L3695" s="6">
        <f t="shared" si="230"/>
        <v>238.5</v>
      </c>
      <c r="M3695" s="5">
        <f t="shared" si="231"/>
        <v>0</v>
      </c>
      <c r="N3695" s="5" t="s">
        <v>14427</v>
      </c>
      <c r="O3695" s="5" t="s">
        <v>14428</v>
      </c>
      <c r="P3695" s="5" t="s">
        <v>14429</v>
      </c>
    </row>
    <row r="3696" ht="19" customHeight="1" spans="1:16">
      <c r="A3696" s="5">
        <v>146</v>
      </c>
      <c r="B3696" s="5" t="s">
        <v>53</v>
      </c>
      <c r="C3696" s="5" t="s">
        <v>52</v>
      </c>
      <c r="D3696" s="8" t="s">
        <v>431</v>
      </c>
      <c r="E3696" s="6">
        <v>232.3</v>
      </c>
      <c r="F3696" s="6">
        <v>256</v>
      </c>
      <c r="G3696" s="6">
        <v>183.7</v>
      </c>
      <c r="H3696" s="5" t="s">
        <v>120</v>
      </c>
      <c r="I3696" s="6">
        <f t="shared" si="228"/>
        <v>-23.7</v>
      </c>
      <c r="J3696" s="5" t="str">
        <f>IF(H3696="否","不适用",IF(AND(ISNUMBER(E3696),ISNUMBER(F3696)),IF(I3696&gt;规则与名单!$B$2,"是","否"),"未判定"))</f>
        <v>不适用</v>
      </c>
      <c r="K3696" s="5" t="str">
        <f t="shared" si="229"/>
        <v>非测试日纯氢</v>
      </c>
      <c r="L3696" s="6">
        <f t="shared" si="230"/>
        <v>183.7</v>
      </c>
      <c r="M3696" s="5">
        <f t="shared" si="231"/>
        <v>0</v>
      </c>
      <c r="N3696" s="5" t="s">
        <v>14430</v>
      </c>
      <c r="O3696" s="5" t="s">
        <v>14431</v>
      </c>
      <c r="P3696" s="5" t="s">
        <v>14432</v>
      </c>
    </row>
    <row r="3697" ht="19" customHeight="1" spans="1:16">
      <c r="A3697" s="5">
        <v>146</v>
      </c>
      <c r="B3697" s="5" t="s">
        <v>53</v>
      </c>
      <c r="C3697" s="5" t="s">
        <v>52</v>
      </c>
      <c r="D3697" s="8" t="s">
        <v>3377</v>
      </c>
      <c r="E3697" s="6">
        <v>74.9</v>
      </c>
      <c r="F3697" s="6">
        <v>75.7</v>
      </c>
      <c r="G3697" s="6">
        <v>26.9</v>
      </c>
      <c r="H3697" s="5" t="s">
        <v>120</v>
      </c>
      <c r="I3697" s="6">
        <f t="shared" si="228"/>
        <v>-0.799999999999997</v>
      </c>
      <c r="J3697" s="5" t="str">
        <f>IF(H3697="否","不适用",IF(AND(ISNUMBER(E3697),ISNUMBER(F3697)),IF(I3697&gt;规则与名单!$B$2,"是","否"),"未判定"))</f>
        <v>不适用</v>
      </c>
      <c r="K3697" s="5" t="str">
        <f t="shared" si="229"/>
        <v>非测试日纯氢</v>
      </c>
      <c r="L3697" s="6">
        <f t="shared" si="230"/>
        <v>26.9</v>
      </c>
      <c r="M3697" s="5">
        <f t="shared" si="231"/>
        <v>0</v>
      </c>
      <c r="N3697" s="5" t="s">
        <v>14433</v>
      </c>
      <c r="O3697" s="5" t="s">
        <v>14434</v>
      </c>
      <c r="P3697" s="5" t="s">
        <v>14435</v>
      </c>
    </row>
    <row r="3698" ht="19" customHeight="1" spans="1:16">
      <c r="A3698" s="5">
        <v>146</v>
      </c>
      <c r="B3698" s="5" t="s">
        <v>53</v>
      </c>
      <c r="C3698" s="5" t="s">
        <v>52</v>
      </c>
      <c r="D3698" s="8" t="s">
        <v>407</v>
      </c>
      <c r="E3698" s="6">
        <v>277.5</v>
      </c>
      <c r="F3698" s="6">
        <v>262.3</v>
      </c>
      <c r="G3698" s="6">
        <v>213.5</v>
      </c>
      <c r="H3698" s="5" t="s">
        <v>120</v>
      </c>
      <c r="I3698" s="6">
        <f t="shared" si="228"/>
        <v>15.2</v>
      </c>
      <c r="J3698" s="5" t="str">
        <f>IF(H3698="否","不适用",IF(AND(ISNUMBER(E3698),ISNUMBER(F3698)),IF(I3698&gt;规则与名单!$B$2,"是","否"),"未判定"))</f>
        <v>不适用</v>
      </c>
      <c r="K3698" s="5" t="str">
        <f t="shared" si="229"/>
        <v>非测试日纯氢</v>
      </c>
      <c r="L3698" s="6">
        <f t="shared" si="230"/>
        <v>213.5</v>
      </c>
      <c r="M3698" s="5">
        <f t="shared" si="231"/>
        <v>0</v>
      </c>
      <c r="N3698" s="5" t="s">
        <v>14436</v>
      </c>
      <c r="O3698" s="5" t="s">
        <v>14437</v>
      </c>
      <c r="P3698" s="5" t="s">
        <v>14438</v>
      </c>
    </row>
    <row r="3699" ht="19" customHeight="1" spans="1:16">
      <c r="A3699" s="5">
        <v>146</v>
      </c>
      <c r="B3699" s="5" t="s">
        <v>53</v>
      </c>
      <c r="C3699" s="5" t="s">
        <v>52</v>
      </c>
      <c r="D3699" s="8" t="s">
        <v>411</v>
      </c>
      <c r="E3699" s="6">
        <v>252.6</v>
      </c>
      <c r="F3699" s="6">
        <v>255</v>
      </c>
      <c r="G3699" s="6">
        <v>158.9</v>
      </c>
      <c r="H3699" s="5" t="s">
        <v>120</v>
      </c>
      <c r="I3699" s="6">
        <f t="shared" si="228"/>
        <v>-2.40000000000001</v>
      </c>
      <c r="J3699" s="5" t="str">
        <f>IF(H3699="否","不适用",IF(AND(ISNUMBER(E3699),ISNUMBER(F3699)),IF(I3699&gt;规则与名单!$B$2,"是","否"),"未判定"))</f>
        <v>不适用</v>
      </c>
      <c r="K3699" s="5" t="str">
        <f t="shared" si="229"/>
        <v>非测试日纯氢</v>
      </c>
      <c r="L3699" s="6">
        <f t="shared" si="230"/>
        <v>158.9</v>
      </c>
      <c r="M3699" s="5">
        <f t="shared" si="231"/>
        <v>0</v>
      </c>
      <c r="N3699" s="5" t="s">
        <v>14439</v>
      </c>
      <c r="O3699" s="5" t="s">
        <v>14440</v>
      </c>
      <c r="P3699" s="5" t="s">
        <v>14441</v>
      </c>
    </row>
    <row r="3700" ht="19" customHeight="1" spans="1:16">
      <c r="A3700" s="5">
        <v>146</v>
      </c>
      <c r="B3700" s="5" t="s">
        <v>53</v>
      </c>
      <c r="C3700" s="5" t="s">
        <v>52</v>
      </c>
      <c r="D3700" s="8" t="s">
        <v>251</v>
      </c>
      <c r="E3700" s="6">
        <v>262.6</v>
      </c>
      <c r="F3700" s="6">
        <v>156.1</v>
      </c>
      <c r="G3700" s="6">
        <v>158.9</v>
      </c>
      <c r="H3700" s="5" t="s">
        <v>120</v>
      </c>
      <c r="I3700" s="6">
        <f t="shared" si="228"/>
        <v>106.5</v>
      </c>
      <c r="J3700" s="5" t="str">
        <f>IF(H3700="否","不适用",IF(AND(ISNUMBER(E3700),ISNUMBER(F3700)),IF(I3700&gt;规则与名单!$B$2,"是","否"),"未判定"))</f>
        <v>不适用</v>
      </c>
      <c r="K3700" s="5" t="str">
        <f t="shared" si="229"/>
        <v>非测试日纯氢</v>
      </c>
      <c r="L3700" s="6">
        <f t="shared" si="230"/>
        <v>158.9</v>
      </c>
      <c r="M3700" s="5">
        <f t="shared" si="231"/>
        <v>0</v>
      </c>
      <c r="N3700" s="5" t="s">
        <v>14442</v>
      </c>
      <c r="O3700" s="5" t="s">
        <v>14443</v>
      </c>
      <c r="P3700" s="5" t="s">
        <v>14444</v>
      </c>
    </row>
    <row r="3701" ht="19" customHeight="1" spans="1:16">
      <c r="A3701" s="5">
        <v>146</v>
      </c>
      <c r="B3701" s="5" t="s">
        <v>53</v>
      </c>
      <c r="C3701" s="5" t="s">
        <v>52</v>
      </c>
      <c r="D3701" s="8" t="s">
        <v>472</v>
      </c>
      <c r="E3701" s="6">
        <v>49.6</v>
      </c>
      <c r="F3701" s="6">
        <v>50.4</v>
      </c>
      <c r="G3701" s="6">
        <v>48.8</v>
      </c>
      <c r="H3701" s="5" t="s">
        <v>120</v>
      </c>
      <c r="I3701" s="6">
        <f t="shared" si="228"/>
        <v>-0.799999999999997</v>
      </c>
      <c r="J3701" s="5" t="str">
        <f>IF(H3701="否","不适用",IF(AND(ISNUMBER(E3701),ISNUMBER(F3701)),IF(I3701&gt;规则与名单!$B$2,"是","否"),"未判定"))</f>
        <v>不适用</v>
      </c>
      <c r="K3701" s="5" t="str">
        <f t="shared" si="229"/>
        <v>非测试日纯氢</v>
      </c>
      <c r="L3701" s="6">
        <f t="shared" si="230"/>
        <v>48.8</v>
      </c>
      <c r="M3701" s="5">
        <f t="shared" si="231"/>
        <v>0</v>
      </c>
      <c r="N3701" s="5" t="s">
        <v>14445</v>
      </c>
      <c r="O3701" s="5" t="s">
        <v>14446</v>
      </c>
      <c r="P3701" s="5" t="s">
        <v>14447</v>
      </c>
    </row>
    <row r="3702" ht="19" customHeight="1" spans="1:16">
      <c r="A3702" s="5">
        <v>146</v>
      </c>
      <c r="B3702" s="5" t="s">
        <v>53</v>
      </c>
      <c r="C3702" s="5" t="s">
        <v>52</v>
      </c>
      <c r="D3702" s="8" t="s">
        <v>466</v>
      </c>
      <c r="E3702" s="6">
        <v>61.6</v>
      </c>
      <c r="F3702" s="6">
        <v>64.1</v>
      </c>
      <c r="G3702" s="6">
        <v>57.8</v>
      </c>
      <c r="H3702" s="5" t="s">
        <v>120</v>
      </c>
      <c r="I3702" s="6">
        <f t="shared" si="228"/>
        <v>-2.49999999999999</v>
      </c>
      <c r="J3702" s="5" t="str">
        <f>IF(H3702="否","不适用",IF(AND(ISNUMBER(E3702),ISNUMBER(F3702)),IF(I3702&gt;规则与名单!$B$2,"是","否"),"未判定"))</f>
        <v>不适用</v>
      </c>
      <c r="K3702" s="5" t="str">
        <f t="shared" si="229"/>
        <v>非测试日纯氢</v>
      </c>
      <c r="L3702" s="6">
        <f t="shared" si="230"/>
        <v>57.8</v>
      </c>
      <c r="M3702" s="5">
        <f t="shared" si="231"/>
        <v>0</v>
      </c>
      <c r="N3702" s="5" t="s">
        <v>14448</v>
      </c>
      <c r="O3702" s="5" t="s">
        <v>14449</v>
      </c>
      <c r="P3702" s="5" t="s">
        <v>14450</v>
      </c>
    </row>
    <row r="3703" ht="19" customHeight="1" spans="1:16">
      <c r="A3703" s="5">
        <v>146</v>
      </c>
      <c r="B3703" s="5" t="s">
        <v>53</v>
      </c>
      <c r="C3703" s="5" t="s">
        <v>52</v>
      </c>
      <c r="D3703" s="8" t="s">
        <v>333</v>
      </c>
      <c r="E3703" s="6">
        <v>57.1</v>
      </c>
      <c r="F3703" s="6">
        <v>64.7</v>
      </c>
      <c r="G3703" s="6">
        <v>24.9</v>
      </c>
      <c r="H3703" s="5" t="s">
        <v>120</v>
      </c>
      <c r="I3703" s="6">
        <f t="shared" si="228"/>
        <v>-7.6</v>
      </c>
      <c r="J3703" s="5" t="str">
        <f>IF(H3703="否","不适用",IF(AND(ISNUMBER(E3703),ISNUMBER(F3703)),IF(I3703&gt;规则与名单!$B$2,"是","否"),"未判定"))</f>
        <v>不适用</v>
      </c>
      <c r="K3703" s="5" t="str">
        <f t="shared" si="229"/>
        <v>非测试日纯氢</v>
      </c>
      <c r="L3703" s="6">
        <f t="shared" si="230"/>
        <v>24.9</v>
      </c>
      <c r="M3703" s="5">
        <f t="shared" si="231"/>
        <v>0</v>
      </c>
      <c r="N3703" s="5" t="s">
        <v>14451</v>
      </c>
      <c r="O3703" s="5" t="s">
        <v>14452</v>
      </c>
      <c r="P3703" s="5" t="s">
        <v>14453</v>
      </c>
    </row>
    <row r="3704" ht="19" customHeight="1" spans="1:16">
      <c r="A3704" s="5">
        <v>146</v>
      </c>
      <c r="B3704" s="5" t="s">
        <v>53</v>
      </c>
      <c r="C3704" s="5" t="s">
        <v>52</v>
      </c>
      <c r="D3704" s="8" t="s">
        <v>175</v>
      </c>
      <c r="E3704" s="6">
        <v>143.7</v>
      </c>
      <c r="F3704" s="6">
        <v>142.1</v>
      </c>
      <c r="G3704" s="6">
        <v>137.4</v>
      </c>
      <c r="H3704" s="5" t="s">
        <v>120</v>
      </c>
      <c r="I3704" s="6">
        <f t="shared" si="228"/>
        <v>1.59999999999999</v>
      </c>
      <c r="J3704" s="5" t="str">
        <f>IF(H3704="否","不适用",IF(AND(ISNUMBER(E3704),ISNUMBER(F3704)),IF(I3704&gt;规则与名单!$B$2,"是","否"),"未判定"))</f>
        <v>不适用</v>
      </c>
      <c r="K3704" s="5" t="str">
        <f t="shared" si="229"/>
        <v>非测试日纯氢</v>
      </c>
      <c r="L3704" s="6">
        <f t="shared" si="230"/>
        <v>137.4</v>
      </c>
      <c r="M3704" s="5">
        <f t="shared" si="231"/>
        <v>0</v>
      </c>
      <c r="N3704" s="5" t="s">
        <v>14454</v>
      </c>
      <c r="O3704" s="5" t="s">
        <v>14455</v>
      </c>
      <c r="P3704" s="5" t="s">
        <v>14456</v>
      </c>
    </row>
    <row r="3705" ht="19" customHeight="1" spans="1:16">
      <c r="A3705" s="5">
        <v>146</v>
      </c>
      <c r="B3705" s="5" t="s">
        <v>53</v>
      </c>
      <c r="C3705" s="5" t="s">
        <v>52</v>
      </c>
      <c r="D3705" s="8" t="s">
        <v>3402</v>
      </c>
      <c r="E3705" s="6">
        <v>78.1</v>
      </c>
      <c r="F3705" s="6">
        <v>135.3</v>
      </c>
      <c r="G3705" s="6">
        <v>110.2</v>
      </c>
      <c r="H3705" s="5" t="s">
        <v>120</v>
      </c>
      <c r="I3705" s="6">
        <f t="shared" si="228"/>
        <v>-57.2</v>
      </c>
      <c r="J3705" s="5" t="str">
        <f>IF(H3705="否","不适用",IF(AND(ISNUMBER(E3705),ISNUMBER(F3705)),IF(I3705&gt;规则与名单!$B$2,"是","否"),"未判定"))</f>
        <v>不适用</v>
      </c>
      <c r="K3705" s="5" t="str">
        <f t="shared" si="229"/>
        <v>非测试日纯氢</v>
      </c>
      <c r="L3705" s="6">
        <f t="shared" si="230"/>
        <v>110.2</v>
      </c>
      <c r="M3705" s="5">
        <f t="shared" si="231"/>
        <v>0</v>
      </c>
      <c r="N3705" s="5" t="s">
        <v>14457</v>
      </c>
      <c r="O3705" s="5" t="s">
        <v>14458</v>
      </c>
      <c r="P3705" s="5" t="s">
        <v>14459</v>
      </c>
    </row>
    <row r="3706" ht="19" customHeight="1" spans="1:16">
      <c r="A3706" s="5">
        <v>146</v>
      </c>
      <c r="B3706" s="5" t="s">
        <v>53</v>
      </c>
      <c r="C3706" s="5" t="s">
        <v>52</v>
      </c>
      <c r="D3706" s="8" t="s">
        <v>487</v>
      </c>
      <c r="E3706" s="6">
        <v>171.3</v>
      </c>
      <c r="F3706" s="6">
        <v>191.6</v>
      </c>
      <c r="G3706" s="6">
        <v>151.3</v>
      </c>
      <c r="H3706" s="5" t="s">
        <v>120</v>
      </c>
      <c r="I3706" s="6">
        <f t="shared" si="228"/>
        <v>-20.3</v>
      </c>
      <c r="J3706" s="5" t="str">
        <f>IF(H3706="否","不适用",IF(AND(ISNUMBER(E3706),ISNUMBER(F3706)),IF(I3706&gt;规则与名单!$B$2,"是","否"),"未判定"))</f>
        <v>不适用</v>
      </c>
      <c r="K3706" s="5" t="str">
        <f t="shared" si="229"/>
        <v>非测试日纯氢</v>
      </c>
      <c r="L3706" s="6">
        <f t="shared" si="230"/>
        <v>151.3</v>
      </c>
      <c r="M3706" s="5">
        <f t="shared" si="231"/>
        <v>0</v>
      </c>
      <c r="N3706" s="5" t="s">
        <v>14460</v>
      </c>
      <c r="O3706" s="5" t="s">
        <v>14461</v>
      </c>
      <c r="P3706" s="5" t="s">
        <v>14462</v>
      </c>
    </row>
    <row r="3707" ht="19" customHeight="1" spans="1:16">
      <c r="A3707" s="5">
        <v>146</v>
      </c>
      <c r="B3707" s="5" t="s">
        <v>53</v>
      </c>
      <c r="C3707" s="5" t="s">
        <v>52</v>
      </c>
      <c r="D3707" s="8" t="s">
        <v>121</v>
      </c>
      <c r="E3707" s="6">
        <v>183</v>
      </c>
      <c r="F3707" s="6">
        <v>111.3</v>
      </c>
      <c r="G3707" s="6">
        <v>101.2</v>
      </c>
      <c r="H3707" s="5" t="s">
        <v>120</v>
      </c>
      <c r="I3707" s="6">
        <f t="shared" si="228"/>
        <v>71.7</v>
      </c>
      <c r="J3707" s="5" t="str">
        <f>IF(H3707="否","不适用",IF(AND(ISNUMBER(E3707),ISNUMBER(F3707)),IF(I3707&gt;规则与名单!$B$2,"是","否"),"未判定"))</f>
        <v>不适用</v>
      </c>
      <c r="K3707" s="5" t="str">
        <f t="shared" si="229"/>
        <v>非测试日纯氢</v>
      </c>
      <c r="L3707" s="6">
        <f t="shared" si="230"/>
        <v>101.2</v>
      </c>
      <c r="M3707" s="5">
        <f t="shared" si="231"/>
        <v>0</v>
      </c>
      <c r="N3707" s="5" t="s">
        <v>14463</v>
      </c>
      <c r="O3707" s="5" t="s">
        <v>14464</v>
      </c>
      <c r="P3707" s="5" t="s">
        <v>14465</v>
      </c>
    </row>
    <row r="3708" ht="19" customHeight="1" spans="1:16">
      <c r="A3708" s="5">
        <v>146</v>
      </c>
      <c r="B3708" s="5" t="s">
        <v>53</v>
      </c>
      <c r="C3708" s="5" t="s">
        <v>52</v>
      </c>
      <c r="D3708" s="8" t="s">
        <v>170</v>
      </c>
      <c r="E3708" s="6">
        <v>58.3</v>
      </c>
      <c r="F3708" s="6">
        <v>60.1</v>
      </c>
      <c r="G3708" s="6">
        <v>58.3</v>
      </c>
      <c r="H3708" s="5" t="s">
        <v>120</v>
      </c>
      <c r="I3708" s="6">
        <f t="shared" si="228"/>
        <v>-1.8</v>
      </c>
      <c r="J3708" s="5" t="str">
        <f>IF(H3708="否","不适用",IF(AND(ISNUMBER(E3708),ISNUMBER(F3708)),IF(I3708&gt;规则与名单!$B$2,"是","否"),"未判定"))</f>
        <v>不适用</v>
      </c>
      <c r="K3708" s="5" t="str">
        <f t="shared" si="229"/>
        <v>非测试日纯氢</v>
      </c>
      <c r="L3708" s="6">
        <f t="shared" si="230"/>
        <v>58.3</v>
      </c>
      <c r="M3708" s="5">
        <f t="shared" si="231"/>
        <v>0</v>
      </c>
      <c r="N3708" s="5" t="s">
        <v>14466</v>
      </c>
      <c r="O3708" s="5" t="s">
        <v>14467</v>
      </c>
      <c r="P3708" s="5" t="s">
        <v>14468</v>
      </c>
    </row>
    <row r="3709" ht="19" customHeight="1" spans="1:16">
      <c r="A3709" s="5">
        <v>146</v>
      </c>
      <c r="B3709" s="5" t="s">
        <v>53</v>
      </c>
      <c r="C3709" s="5" t="s">
        <v>52</v>
      </c>
      <c r="D3709" s="8" t="s">
        <v>644</v>
      </c>
      <c r="E3709" s="6">
        <v>59.8</v>
      </c>
      <c r="F3709" s="6">
        <v>61.7</v>
      </c>
      <c r="G3709" s="6">
        <v>59.7</v>
      </c>
      <c r="H3709" s="5" t="s">
        <v>120</v>
      </c>
      <c r="I3709" s="6">
        <f t="shared" si="228"/>
        <v>-1.90000000000001</v>
      </c>
      <c r="J3709" s="5" t="str">
        <f>IF(H3709="否","不适用",IF(AND(ISNUMBER(E3709),ISNUMBER(F3709)),IF(I3709&gt;规则与名单!$B$2,"是","否"),"未判定"))</f>
        <v>不适用</v>
      </c>
      <c r="K3709" s="5" t="str">
        <f t="shared" si="229"/>
        <v>非测试日纯氢</v>
      </c>
      <c r="L3709" s="6">
        <f t="shared" si="230"/>
        <v>59.7</v>
      </c>
      <c r="M3709" s="5">
        <f t="shared" si="231"/>
        <v>0</v>
      </c>
      <c r="N3709" s="5" t="s">
        <v>14469</v>
      </c>
      <c r="O3709" s="5" t="s">
        <v>14470</v>
      </c>
      <c r="P3709" s="5" t="s">
        <v>14471</v>
      </c>
    </row>
    <row r="3710" ht="19" customHeight="1" spans="1:16">
      <c r="A3710" s="5">
        <v>146</v>
      </c>
      <c r="B3710" s="5" t="s">
        <v>53</v>
      </c>
      <c r="C3710" s="5" t="s">
        <v>52</v>
      </c>
      <c r="D3710" s="8" t="s">
        <v>3418</v>
      </c>
      <c r="E3710" s="6"/>
      <c r="F3710" s="6">
        <v>0</v>
      </c>
      <c r="G3710" s="6"/>
      <c r="H3710" s="5" t="s">
        <v>120</v>
      </c>
      <c r="I3710" s="6" t="str">
        <f t="shared" si="228"/>
        <v/>
      </c>
      <c r="J3710" s="5" t="str">
        <f>IF(H3710="否","不适用",IF(AND(ISNUMBER(E3710),ISNUMBER(F3710)),IF(I3710&gt;规则与名单!$B$2,"是","否"),"未判定"))</f>
        <v>不适用</v>
      </c>
      <c r="K3710" s="5" t="str">
        <f t="shared" si="229"/>
        <v>缺失</v>
      </c>
      <c r="L3710" s="6" t="str">
        <f t="shared" si="230"/>
        <v/>
      </c>
      <c r="M3710" s="5">
        <f t="shared" si="231"/>
        <v>1</v>
      </c>
      <c r="N3710" s="5" t="s">
        <v>14472</v>
      </c>
      <c r="O3710" s="5" t="s">
        <v>14473</v>
      </c>
      <c r="P3710" s="5" t="s">
        <v>14474</v>
      </c>
    </row>
    <row r="3711" ht="19" customHeight="1" spans="1:16">
      <c r="A3711" s="5">
        <v>146</v>
      </c>
      <c r="B3711" s="5" t="s">
        <v>53</v>
      </c>
      <c r="C3711" s="5" t="s">
        <v>52</v>
      </c>
      <c r="D3711" s="8" t="s">
        <v>3422</v>
      </c>
      <c r="E3711" s="6"/>
      <c r="F3711" s="6">
        <v>0</v>
      </c>
      <c r="G3711" s="6"/>
      <c r="H3711" s="5" t="s">
        <v>120</v>
      </c>
      <c r="I3711" s="6" t="str">
        <f t="shared" si="228"/>
        <v/>
      </c>
      <c r="J3711" s="5" t="str">
        <f>IF(H3711="否","不适用",IF(AND(ISNUMBER(E3711),ISNUMBER(F3711)),IF(I3711&gt;规则与名单!$B$2,"是","否"),"未判定"))</f>
        <v>不适用</v>
      </c>
      <c r="K3711" s="5" t="str">
        <f t="shared" si="229"/>
        <v>缺失</v>
      </c>
      <c r="L3711" s="6" t="str">
        <f t="shared" si="230"/>
        <v/>
      </c>
      <c r="M3711" s="5">
        <f t="shared" si="231"/>
        <v>1</v>
      </c>
      <c r="N3711" s="5" t="s">
        <v>14475</v>
      </c>
      <c r="O3711" s="5" t="s">
        <v>14476</v>
      </c>
      <c r="P3711" s="5" t="s">
        <v>14477</v>
      </c>
    </row>
    <row r="3712" ht="19" customHeight="1" spans="1:16">
      <c r="A3712" s="5">
        <v>146</v>
      </c>
      <c r="B3712" s="5" t="s">
        <v>53</v>
      </c>
      <c r="C3712" s="5" t="s">
        <v>52</v>
      </c>
      <c r="D3712" s="8" t="s">
        <v>336</v>
      </c>
      <c r="E3712" s="6">
        <v>139.9</v>
      </c>
      <c r="F3712" s="6">
        <v>140.8</v>
      </c>
      <c r="G3712" s="6">
        <v>138.4</v>
      </c>
      <c r="H3712" s="5" t="s">
        <v>120</v>
      </c>
      <c r="I3712" s="6">
        <f t="shared" si="228"/>
        <v>-0.900000000000006</v>
      </c>
      <c r="J3712" s="5" t="str">
        <f>IF(H3712="否","不适用",IF(AND(ISNUMBER(E3712),ISNUMBER(F3712)),IF(I3712&gt;规则与名单!$B$2,"是","否"),"未判定"))</f>
        <v>不适用</v>
      </c>
      <c r="K3712" s="5" t="str">
        <f t="shared" si="229"/>
        <v>非测试日纯氢</v>
      </c>
      <c r="L3712" s="6">
        <f t="shared" si="230"/>
        <v>138.4</v>
      </c>
      <c r="M3712" s="5">
        <f t="shared" si="231"/>
        <v>0</v>
      </c>
      <c r="N3712" s="5" t="s">
        <v>14478</v>
      </c>
      <c r="O3712" s="5" t="s">
        <v>14479</v>
      </c>
      <c r="P3712" s="5" t="s">
        <v>14480</v>
      </c>
    </row>
    <row r="3713" ht="19" customHeight="1" spans="1:16">
      <c r="A3713" s="5">
        <v>146</v>
      </c>
      <c r="B3713" s="5" t="s">
        <v>53</v>
      </c>
      <c r="C3713" s="5" t="s">
        <v>52</v>
      </c>
      <c r="D3713" s="8" t="s">
        <v>653</v>
      </c>
      <c r="E3713" s="6">
        <v>48.3</v>
      </c>
      <c r="F3713" s="6">
        <v>96.5</v>
      </c>
      <c r="G3713" s="6">
        <v>61.4</v>
      </c>
      <c r="H3713" s="5" t="s">
        <v>120</v>
      </c>
      <c r="I3713" s="6">
        <f t="shared" si="228"/>
        <v>-48.2</v>
      </c>
      <c r="J3713" s="5" t="str">
        <f>IF(H3713="否","不适用",IF(AND(ISNUMBER(E3713),ISNUMBER(F3713)),IF(I3713&gt;规则与名单!$B$2,"是","否"),"未判定"))</f>
        <v>不适用</v>
      </c>
      <c r="K3713" s="5" t="str">
        <f t="shared" si="229"/>
        <v>非测试日纯氢</v>
      </c>
      <c r="L3713" s="6">
        <f t="shared" si="230"/>
        <v>61.4</v>
      </c>
      <c r="M3713" s="5">
        <f t="shared" si="231"/>
        <v>0</v>
      </c>
      <c r="N3713" s="5" t="s">
        <v>14481</v>
      </c>
      <c r="O3713" s="5" t="s">
        <v>14482</v>
      </c>
      <c r="P3713" s="5" t="s">
        <v>14483</v>
      </c>
    </row>
    <row r="3714" ht="19" customHeight="1" spans="1:16">
      <c r="A3714" s="5">
        <v>146</v>
      </c>
      <c r="B3714" s="5" t="s">
        <v>53</v>
      </c>
      <c r="C3714" s="5" t="s">
        <v>52</v>
      </c>
      <c r="D3714" s="8" t="s">
        <v>140</v>
      </c>
      <c r="E3714" s="6">
        <v>231.4</v>
      </c>
      <c r="F3714" s="6">
        <v>189.1</v>
      </c>
      <c r="G3714" s="6">
        <v>184.8</v>
      </c>
      <c r="H3714" s="5" t="s">
        <v>120</v>
      </c>
      <c r="I3714" s="6">
        <f t="shared" ref="I3714:I3777" si="232">IF(AND(ISNUMBER(E3714),ISNUMBER(F3714)),E3714-F3714,"")</f>
        <v>42.3</v>
      </c>
      <c r="J3714" s="5" t="str">
        <f>IF(H3714="否","不适用",IF(AND(ISNUMBER(E3714),ISNUMBER(F3714)),IF(I3714&gt;规则与名单!$B$2,"是","否"),"未判定"))</f>
        <v>不适用</v>
      </c>
      <c r="K3714" s="5" t="str">
        <f t="shared" ref="K3714:K3777" si="233">IF(J3714="是",IF(ISNUMBER(F3714),"测试日GPS","缺失"),IF(ISNUMBER(G3714),"非测试日纯氢",IF(AND(H3714="是",J3714="未判定"),IF(ISNUMBER(F3714),"测试名单无纯氢GPS","缺失"),IF(ISNUMBER(E3714),"非测试日仪表","缺失"))))</f>
        <v>非测试日纯氢</v>
      </c>
      <c r="L3714" s="6">
        <f t="shared" ref="L3714:L3777" si="234">IF(K3714="缺失","",IF(K3714="非测试日纯氢",G3714,IF(K3714="非测试日仪表",E3714,F3714)))</f>
        <v>184.8</v>
      </c>
      <c r="M3714" s="5">
        <f t="shared" ref="M3714:M3777" si="235">IF(K3714="缺失",1,0)</f>
        <v>0</v>
      </c>
      <c r="N3714" s="5" t="s">
        <v>14484</v>
      </c>
      <c r="O3714" s="5" t="s">
        <v>14485</v>
      </c>
      <c r="P3714" s="5" t="s">
        <v>14486</v>
      </c>
    </row>
    <row r="3715" ht="19" customHeight="1" spans="1:16">
      <c r="A3715" s="5">
        <v>146</v>
      </c>
      <c r="B3715" s="5" t="s">
        <v>53</v>
      </c>
      <c r="C3715" s="5" t="s">
        <v>52</v>
      </c>
      <c r="D3715" s="8" t="s">
        <v>115</v>
      </c>
      <c r="E3715" s="6">
        <v>90.6</v>
      </c>
      <c r="F3715" s="6">
        <v>93.3</v>
      </c>
      <c r="G3715" s="6">
        <v>90.6</v>
      </c>
      <c r="H3715" s="5" t="s">
        <v>120</v>
      </c>
      <c r="I3715" s="6">
        <f t="shared" si="232"/>
        <v>-2.7</v>
      </c>
      <c r="J3715" s="5" t="str">
        <f>IF(H3715="否","不适用",IF(AND(ISNUMBER(E3715),ISNUMBER(F3715)),IF(I3715&gt;规则与名单!$B$2,"是","否"),"未判定"))</f>
        <v>不适用</v>
      </c>
      <c r="K3715" s="5" t="str">
        <f t="shared" si="233"/>
        <v>非测试日纯氢</v>
      </c>
      <c r="L3715" s="6">
        <f t="shared" si="234"/>
        <v>90.6</v>
      </c>
      <c r="M3715" s="5">
        <f t="shared" si="235"/>
        <v>0</v>
      </c>
      <c r="N3715" s="5" t="s">
        <v>14487</v>
      </c>
      <c r="O3715" s="5" t="s">
        <v>14488</v>
      </c>
      <c r="P3715" s="5" t="s">
        <v>14489</v>
      </c>
    </row>
    <row r="3716" ht="19" customHeight="1" spans="1:16">
      <c r="A3716" s="5">
        <v>147</v>
      </c>
      <c r="B3716" s="5" t="s">
        <v>54</v>
      </c>
      <c r="C3716" s="5" t="s">
        <v>52</v>
      </c>
      <c r="D3716" s="8" t="s">
        <v>114</v>
      </c>
      <c r="E3716" s="6">
        <v>65.3</v>
      </c>
      <c r="F3716" s="6">
        <v>66.4</v>
      </c>
      <c r="G3716" s="6">
        <v>65.3</v>
      </c>
      <c r="H3716" s="5" t="s">
        <v>120</v>
      </c>
      <c r="I3716" s="6">
        <f t="shared" si="232"/>
        <v>-1.10000000000001</v>
      </c>
      <c r="J3716" s="5" t="str">
        <f>IF(H3716="否","不适用",IF(AND(ISNUMBER(E3716),ISNUMBER(F3716)),IF(I3716&gt;规则与名单!$B$2,"是","否"),"未判定"))</f>
        <v>不适用</v>
      </c>
      <c r="K3716" s="5" t="str">
        <f t="shared" si="233"/>
        <v>非测试日纯氢</v>
      </c>
      <c r="L3716" s="6">
        <f t="shared" si="234"/>
        <v>65.3</v>
      </c>
      <c r="M3716" s="5">
        <f t="shared" si="235"/>
        <v>0</v>
      </c>
      <c r="N3716" s="5" t="s">
        <v>14490</v>
      </c>
      <c r="O3716" s="5" t="s">
        <v>14491</v>
      </c>
      <c r="P3716" s="5" t="s">
        <v>14492</v>
      </c>
    </row>
    <row r="3717" ht="19" customHeight="1" spans="1:16">
      <c r="A3717" s="5">
        <v>147</v>
      </c>
      <c r="B3717" s="5" t="s">
        <v>54</v>
      </c>
      <c r="C3717" s="5" t="s">
        <v>52</v>
      </c>
      <c r="D3717" s="8" t="s">
        <v>605</v>
      </c>
      <c r="E3717" s="6">
        <v>56.9</v>
      </c>
      <c r="F3717" s="6">
        <v>57.3</v>
      </c>
      <c r="G3717" s="6">
        <v>56.9</v>
      </c>
      <c r="H3717" s="5" t="s">
        <v>120</v>
      </c>
      <c r="I3717" s="6">
        <f t="shared" si="232"/>
        <v>-0.399999999999999</v>
      </c>
      <c r="J3717" s="5" t="str">
        <f>IF(H3717="否","不适用",IF(AND(ISNUMBER(E3717),ISNUMBER(F3717)),IF(I3717&gt;规则与名单!$B$2,"是","否"),"未判定"))</f>
        <v>不适用</v>
      </c>
      <c r="K3717" s="5" t="str">
        <f t="shared" si="233"/>
        <v>非测试日纯氢</v>
      </c>
      <c r="L3717" s="6">
        <f t="shared" si="234"/>
        <v>56.9</v>
      </c>
      <c r="M3717" s="5">
        <f t="shared" si="235"/>
        <v>0</v>
      </c>
      <c r="N3717" s="5" t="s">
        <v>14493</v>
      </c>
      <c r="O3717" s="5" t="s">
        <v>14494</v>
      </c>
      <c r="P3717" s="5" t="s">
        <v>14495</v>
      </c>
    </row>
    <row r="3718" ht="19" customHeight="1" spans="1:16">
      <c r="A3718" s="5">
        <v>147</v>
      </c>
      <c r="B3718" s="5" t="s">
        <v>54</v>
      </c>
      <c r="C3718" s="5" t="s">
        <v>52</v>
      </c>
      <c r="D3718" s="8" t="s">
        <v>186</v>
      </c>
      <c r="E3718" s="6">
        <v>63.5</v>
      </c>
      <c r="F3718" s="6">
        <v>64.9</v>
      </c>
      <c r="G3718" s="6">
        <v>62.9</v>
      </c>
      <c r="H3718" s="5" t="s">
        <v>120</v>
      </c>
      <c r="I3718" s="6">
        <f t="shared" si="232"/>
        <v>-1.40000000000001</v>
      </c>
      <c r="J3718" s="5" t="str">
        <f>IF(H3718="否","不适用",IF(AND(ISNUMBER(E3718),ISNUMBER(F3718)),IF(I3718&gt;规则与名单!$B$2,"是","否"),"未判定"))</f>
        <v>不适用</v>
      </c>
      <c r="K3718" s="5" t="str">
        <f t="shared" si="233"/>
        <v>非测试日纯氢</v>
      </c>
      <c r="L3718" s="6">
        <f t="shared" si="234"/>
        <v>62.9</v>
      </c>
      <c r="M3718" s="5">
        <f t="shared" si="235"/>
        <v>0</v>
      </c>
      <c r="N3718" s="5" t="s">
        <v>14496</v>
      </c>
      <c r="O3718" s="5" t="s">
        <v>14497</v>
      </c>
      <c r="P3718" s="5" t="s">
        <v>14498</v>
      </c>
    </row>
    <row r="3719" ht="19" customHeight="1" spans="1:16">
      <c r="A3719" s="5">
        <v>147</v>
      </c>
      <c r="B3719" s="5" t="s">
        <v>54</v>
      </c>
      <c r="C3719" s="5" t="s">
        <v>52</v>
      </c>
      <c r="D3719" s="8" t="s">
        <v>165</v>
      </c>
      <c r="E3719" s="6">
        <v>58</v>
      </c>
      <c r="F3719" s="6">
        <v>59.4</v>
      </c>
      <c r="G3719" s="6">
        <v>57.9</v>
      </c>
      <c r="H3719" s="5" t="s">
        <v>120</v>
      </c>
      <c r="I3719" s="6">
        <f t="shared" si="232"/>
        <v>-1.4</v>
      </c>
      <c r="J3719" s="5" t="str">
        <f>IF(H3719="否","不适用",IF(AND(ISNUMBER(E3719),ISNUMBER(F3719)),IF(I3719&gt;规则与名单!$B$2,"是","否"),"未判定"))</f>
        <v>不适用</v>
      </c>
      <c r="K3719" s="5" t="str">
        <f t="shared" si="233"/>
        <v>非测试日纯氢</v>
      </c>
      <c r="L3719" s="6">
        <f t="shared" si="234"/>
        <v>57.9</v>
      </c>
      <c r="M3719" s="5">
        <f t="shared" si="235"/>
        <v>0</v>
      </c>
      <c r="N3719" s="5" t="s">
        <v>14499</v>
      </c>
      <c r="O3719" s="5" t="s">
        <v>14500</v>
      </c>
      <c r="P3719" s="5" t="s">
        <v>14501</v>
      </c>
    </row>
    <row r="3720" ht="19" customHeight="1" spans="1:16">
      <c r="A3720" s="5">
        <v>147</v>
      </c>
      <c r="B3720" s="5" t="s">
        <v>54</v>
      </c>
      <c r="C3720" s="5" t="s">
        <v>52</v>
      </c>
      <c r="D3720" s="8" t="s">
        <v>151</v>
      </c>
      <c r="E3720" s="6">
        <v>0.1</v>
      </c>
      <c r="F3720" s="6">
        <v>0.104</v>
      </c>
      <c r="G3720" s="6">
        <v>0.1</v>
      </c>
      <c r="H3720" s="5" t="s">
        <v>120</v>
      </c>
      <c r="I3720" s="6">
        <f t="shared" si="232"/>
        <v>-0.00399999999999999</v>
      </c>
      <c r="J3720" s="5" t="str">
        <f>IF(H3720="否","不适用",IF(AND(ISNUMBER(E3720),ISNUMBER(F3720)),IF(I3720&gt;规则与名单!$B$2,"是","否"),"未判定"))</f>
        <v>不适用</v>
      </c>
      <c r="K3720" s="5" t="str">
        <f t="shared" si="233"/>
        <v>非测试日纯氢</v>
      </c>
      <c r="L3720" s="6">
        <f t="shared" si="234"/>
        <v>0.1</v>
      </c>
      <c r="M3720" s="5">
        <f t="shared" si="235"/>
        <v>0</v>
      </c>
      <c r="N3720" s="5" t="s">
        <v>14502</v>
      </c>
      <c r="O3720" s="5" t="s">
        <v>14503</v>
      </c>
      <c r="P3720" s="5" t="s">
        <v>14504</v>
      </c>
    </row>
    <row r="3721" ht="19" customHeight="1" spans="1:16">
      <c r="A3721" s="5">
        <v>147</v>
      </c>
      <c r="B3721" s="5" t="s">
        <v>54</v>
      </c>
      <c r="C3721" s="5" t="s">
        <v>52</v>
      </c>
      <c r="D3721" s="8" t="s">
        <v>3358</v>
      </c>
      <c r="E3721" s="6">
        <v>0</v>
      </c>
      <c r="F3721" s="6">
        <v>0.05</v>
      </c>
      <c r="G3721" s="6"/>
      <c r="H3721" s="5" t="s">
        <v>120</v>
      </c>
      <c r="I3721" s="6">
        <f t="shared" si="232"/>
        <v>-0.05</v>
      </c>
      <c r="J3721" s="5" t="str">
        <f>IF(H3721="否","不适用",IF(AND(ISNUMBER(E3721),ISNUMBER(F3721)),IF(I3721&gt;规则与名单!$B$2,"是","否"),"未判定"))</f>
        <v>不适用</v>
      </c>
      <c r="K3721" s="5" t="str">
        <f t="shared" si="233"/>
        <v>非测试日仪表</v>
      </c>
      <c r="L3721" s="6">
        <f t="shared" si="234"/>
        <v>0</v>
      </c>
      <c r="M3721" s="5">
        <f t="shared" si="235"/>
        <v>0</v>
      </c>
      <c r="N3721" s="5" t="s">
        <v>14505</v>
      </c>
      <c r="O3721" s="5" t="s">
        <v>14506</v>
      </c>
      <c r="P3721" s="5" t="s">
        <v>14507</v>
      </c>
    </row>
    <row r="3722" ht="19" customHeight="1" spans="1:16">
      <c r="A3722" s="5">
        <v>147</v>
      </c>
      <c r="B3722" s="5" t="s">
        <v>54</v>
      </c>
      <c r="C3722" s="5" t="s">
        <v>52</v>
      </c>
      <c r="D3722" s="8" t="s">
        <v>272</v>
      </c>
      <c r="E3722" s="6">
        <v>72.3</v>
      </c>
      <c r="F3722" s="6">
        <v>72.1</v>
      </c>
      <c r="G3722" s="6">
        <v>72.3</v>
      </c>
      <c r="H3722" s="5" t="s">
        <v>120</v>
      </c>
      <c r="I3722" s="6">
        <f t="shared" si="232"/>
        <v>0.200000000000003</v>
      </c>
      <c r="J3722" s="5" t="str">
        <f>IF(H3722="否","不适用",IF(AND(ISNUMBER(E3722),ISNUMBER(F3722)),IF(I3722&gt;规则与名单!$B$2,"是","否"),"未判定"))</f>
        <v>不适用</v>
      </c>
      <c r="K3722" s="5" t="str">
        <f t="shared" si="233"/>
        <v>非测试日纯氢</v>
      </c>
      <c r="L3722" s="6">
        <f t="shared" si="234"/>
        <v>72.3</v>
      </c>
      <c r="M3722" s="5">
        <f t="shared" si="235"/>
        <v>0</v>
      </c>
      <c r="N3722" s="5" t="s">
        <v>14508</v>
      </c>
      <c r="O3722" s="5" t="s">
        <v>14509</v>
      </c>
      <c r="P3722" s="5" t="s">
        <v>14510</v>
      </c>
    </row>
    <row r="3723" ht="19" customHeight="1" spans="1:16">
      <c r="A3723" s="5">
        <v>147</v>
      </c>
      <c r="B3723" s="5" t="s">
        <v>54</v>
      </c>
      <c r="C3723" s="5" t="s">
        <v>52</v>
      </c>
      <c r="D3723" s="8" t="s">
        <v>506</v>
      </c>
      <c r="E3723" s="6">
        <v>66.4</v>
      </c>
      <c r="F3723" s="6">
        <v>66.4</v>
      </c>
      <c r="G3723" s="6">
        <v>63</v>
      </c>
      <c r="H3723" s="5" t="s">
        <v>120</v>
      </c>
      <c r="I3723" s="6">
        <f t="shared" si="232"/>
        <v>0</v>
      </c>
      <c r="J3723" s="5" t="str">
        <f>IF(H3723="否","不适用",IF(AND(ISNUMBER(E3723),ISNUMBER(F3723)),IF(I3723&gt;规则与名单!$B$2,"是","否"),"未判定"))</f>
        <v>不适用</v>
      </c>
      <c r="K3723" s="5" t="str">
        <f t="shared" si="233"/>
        <v>非测试日纯氢</v>
      </c>
      <c r="L3723" s="6">
        <f t="shared" si="234"/>
        <v>63</v>
      </c>
      <c r="M3723" s="5">
        <f t="shared" si="235"/>
        <v>0</v>
      </c>
      <c r="N3723" s="5" t="s">
        <v>14511</v>
      </c>
      <c r="O3723" s="5" t="s">
        <v>14512</v>
      </c>
      <c r="P3723" s="5" t="s">
        <v>14513</v>
      </c>
    </row>
    <row r="3724" ht="19" customHeight="1" spans="1:16">
      <c r="A3724" s="5">
        <v>147</v>
      </c>
      <c r="B3724" s="5" t="s">
        <v>54</v>
      </c>
      <c r="C3724" s="5" t="s">
        <v>52</v>
      </c>
      <c r="D3724" s="8" t="s">
        <v>673</v>
      </c>
      <c r="E3724" s="6">
        <v>57.9</v>
      </c>
      <c r="F3724" s="6">
        <v>58.4</v>
      </c>
      <c r="G3724" s="6">
        <v>57.8</v>
      </c>
      <c r="H3724" s="5" t="s">
        <v>120</v>
      </c>
      <c r="I3724" s="6">
        <f t="shared" si="232"/>
        <v>-0.5</v>
      </c>
      <c r="J3724" s="5" t="str">
        <f>IF(H3724="否","不适用",IF(AND(ISNUMBER(E3724),ISNUMBER(F3724)),IF(I3724&gt;规则与名单!$B$2,"是","否"),"未判定"))</f>
        <v>不适用</v>
      </c>
      <c r="K3724" s="5" t="str">
        <f t="shared" si="233"/>
        <v>非测试日纯氢</v>
      </c>
      <c r="L3724" s="6">
        <f t="shared" si="234"/>
        <v>57.8</v>
      </c>
      <c r="M3724" s="5">
        <f t="shared" si="235"/>
        <v>0</v>
      </c>
      <c r="N3724" s="5" t="s">
        <v>14514</v>
      </c>
      <c r="O3724" s="5" t="s">
        <v>14515</v>
      </c>
      <c r="P3724" s="5" t="s">
        <v>14516</v>
      </c>
    </row>
    <row r="3725" ht="19" customHeight="1" spans="1:16">
      <c r="A3725" s="5">
        <v>147</v>
      </c>
      <c r="B3725" s="5" t="s">
        <v>54</v>
      </c>
      <c r="C3725" s="5" t="s">
        <v>52</v>
      </c>
      <c r="D3725" s="8" t="s">
        <v>183</v>
      </c>
      <c r="E3725" s="6">
        <v>63.3</v>
      </c>
      <c r="F3725" s="6">
        <v>63.7</v>
      </c>
      <c r="G3725" s="6">
        <v>62</v>
      </c>
      <c r="H3725" s="5" t="s">
        <v>120</v>
      </c>
      <c r="I3725" s="6">
        <f t="shared" si="232"/>
        <v>-0.400000000000006</v>
      </c>
      <c r="J3725" s="5" t="str">
        <f>IF(H3725="否","不适用",IF(AND(ISNUMBER(E3725),ISNUMBER(F3725)),IF(I3725&gt;规则与名单!$B$2,"是","否"),"未判定"))</f>
        <v>不适用</v>
      </c>
      <c r="K3725" s="5" t="str">
        <f t="shared" si="233"/>
        <v>非测试日纯氢</v>
      </c>
      <c r="L3725" s="6">
        <f t="shared" si="234"/>
        <v>62</v>
      </c>
      <c r="M3725" s="5">
        <f t="shared" si="235"/>
        <v>0</v>
      </c>
      <c r="N3725" s="5" t="s">
        <v>14517</v>
      </c>
      <c r="O3725" s="5" t="s">
        <v>14518</v>
      </c>
      <c r="P3725" s="5" t="s">
        <v>14519</v>
      </c>
    </row>
    <row r="3726" ht="19" customHeight="1" spans="1:16">
      <c r="A3726" s="5">
        <v>147</v>
      </c>
      <c r="B3726" s="5" t="s">
        <v>54</v>
      </c>
      <c r="C3726" s="5" t="s">
        <v>52</v>
      </c>
      <c r="D3726" s="8" t="s">
        <v>431</v>
      </c>
      <c r="E3726" s="6">
        <v>58.2</v>
      </c>
      <c r="F3726" s="6">
        <v>59.3</v>
      </c>
      <c r="G3726" s="6">
        <v>58.2</v>
      </c>
      <c r="H3726" s="5" t="s">
        <v>120</v>
      </c>
      <c r="I3726" s="6">
        <f t="shared" si="232"/>
        <v>-1.09999999999999</v>
      </c>
      <c r="J3726" s="5" t="str">
        <f>IF(H3726="否","不适用",IF(AND(ISNUMBER(E3726),ISNUMBER(F3726)),IF(I3726&gt;规则与名单!$B$2,"是","否"),"未判定"))</f>
        <v>不适用</v>
      </c>
      <c r="K3726" s="5" t="str">
        <f t="shared" si="233"/>
        <v>非测试日纯氢</v>
      </c>
      <c r="L3726" s="6">
        <f t="shared" si="234"/>
        <v>58.2</v>
      </c>
      <c r="M3726" s="5">
        <f t="shared" si="235"/>
        <v>0</v>
      </c>
      <c r="N3726" s="5" t="s">
        <v>14520</v>
      </c>
      <c r="O3726" s="5" t="s">
        <v>14521</v>
      </c>
      <c r="P3726" s="5" t="s">
        <v>14522</v>
      </c>
    </row>
    <row r="3727" ht="19" customHeight="1" spans="1:16">
      <c r="A3727" s="5">
        <v>147</v>
      </c>
      <c r="B3727" s="5" t="s">
        <v>54</v>
      </c>
      <c r="C3727" s="5" t="s">
        <v>52</v>
      </c>
      <c r="D3727" s="8" t="s">
        <v>3377</v>
      </c>
      <c r="E3727" s="6"/>
      <c r="F3727" s="6">
        <v>0</v>
      </c>
      <c r="G3727" s="6"/>
      <c r="H3727" s="5" t="s">
        <v>120</v>
      </c>
      <c r="I3727" s="6" t="str">
        <f t="shared" si="232"/>
        <v/>
      </c>
      <c r="J3727" s="5" t="str">
        <f>IF(H3727="否","不适用",IF(AND(ISNUMBER(E3727),ISNUMBER(F3727)),IF(I3727&gt;规则与名单!$B$2,"是","否"),"未判定"))</f>
        <v>不适用</v>
      </c>
      <c r="K3727" s="5" t="str">
        <f t="shared" si="233"/>
        <v>缺失</v>
      </c>
      <c r="L3727" s="6" t="str">
        <f t="shared" si="234"/>
        <v/>
      </c>
      <c r="M3727" s="5">
        <f t="shared" si="235"/>
        <v>1</v>
      </c>
      <c r="N3727" s="5" t="s">
        <v>14523</v>
      </c>
      <c r="O3727" s="5" t="s">
        <v>14524</v>
      </c>
      <c r="P3727" s="5" t="s">
        <v>14525</v>
      </c>
    </row>
    <row r="3728" ht="19" customHeight="1" spans="1:16">
      <c r="A3728" s="5">
        <v>147</v>
      </c>
      <c r="B3728" s="5" t="s">
        <v>54</v>
      </c>
      <c r="C3728" s="5" t="s">
        <v>52</v>
      </c>
      <c r="D3728" s="8" t="s">
        <v>407</v>
      </c>
      <c r="E3728" s="6">
        <v>21.8</v>
      </c>
      <c r="F3728" s="6">
        <v>22.3</v>
      </c>
      <c r="G3728" s="6">
        <v>15</v>
      </c>
      <c r="H3728" s="5" t="s">
        <v>120</v>
      </c>
      <c r="I3728" s="6">
        <f t="shared" si="232"/>
        <v>-0.5</v>
      </c>
      <c r="J3728" s="5" t="str">
        <f>IF(H3728="否","不适用",IF(AND(ISNUMBER(E3728),ISNUMBER(F3728)),IF(I3728&gt;规则与名单!$B$2,"是","否"),"未判定"))</f>
        <v>不适用</v>
      </c>
      <c r="K3728" s="5" t="str">
        <f t="shared" si="233"/>
        <v>非测试日纯氢</v>
      </c>
      <c r="L3728" s="6">
        <f t="shared" si="234"/>
        <v>15</v>
      </c>
      <c r="M3728" s="5">
        <f t="shared" si="235"/>
        <v>0</v>
      </c>
      <c r="N3728" s="5" t="s">
        <v>14526</v>
      </c>
      <c r="O3728" s="5" t="s">
        <v>14527</v>
      </c>
      <c r="P3728" s="5" t="s">
        <v>14528</v>
      </c>
    </row>
    <row r="3729" ht="19" customHeight="1" spans="1:16">
      <c r="A3729" s="5">
        <v>147</v>
      </c>
      <c r="B3729" s="5" t="s">
        <v>54</v>
      </c>
      <c r="C3729" s="5" t="s">
        <v>52</v>
      </c>
      <c r="D3729" s="8" t="s">
        <v>411</v>
      </c>
      <c r="E3729" s="6">
        <v>57.7</v>
      </c>
      <c r="F3729" s="6">
        <v>58.1</v>
      </c>
      <c r="G3729" s="6">
        <v>57.3</v>
      </c>
      <c r="H3729" s="5" t="s">
        <v>120</v>
      </c>
      <c r="I3729" s="6">
        <f t="shared" si="232"/>
        <v>-0.399999999999999</v>
      </c>
      <c r="J3729" s="5" t="str">
        <f>IF(H3729="否","不适用",IF(AND(ISNUMBER(E3729),ISNUMBER(F3729)),IF(I3729&gt;规则与名单!$B$2,"是","否"),"未判定"))</f>
        <v>不适用</v>
      </c>
      <c r="K3729" s="5" t="str">
        <f t="shared" si="233"/>
        <v>非测试日纯氢</v>
      </c>
      <c r="L3729" s="6">
        <f t="shared" si="234"/>
        <v>57.3</v>
      </c>
      <c r="M3729" s="5">
        <f t="shared" si="235"/>
        <v>0</v>
      </c>
      <c r="N3729" s="5" t="s">
        <v>14529</v>
      </c>
      <c r="O3729" s="5" t="s">
        <v>14530</v>
      </c>
      <c r="P3729" s="5" t="s">
        <v>14531</v>
      </c>
    </row>
    <row r="3730" ht="19" customHeight="1" spans="1:16">
      <c r="A3730" s="5">
        <v>147</v>
      </c>
      <c r="B3730" s="5" t="s">
        <v>54</v>
      </c>
      <c r="C3730" s="5" t="s">
        <v>52</v>
      </c>
      <c r="D3730" s="8" t="s">
        <v>251</v>
      </c>
      <c r="E3730" s="6">
        <v>65</v>
      </c>
      <c r="F3730" s="6">
        <v>66.6</v>
      </c>
      <c r="G3730" s="6">
        <v>65</v>
      </c>
      <c r="H3730" s="5" t="s">
        <v>120</v>
      </c>
      <c r="I3730" s="6">
        <f t="shared" si="232"/>
        <v>-1.59999999999999</v>
      </c>
      <c r="J3730" s="5" t="str">
        <f>IF(H3730="否","不适用",IF(AND(ISNUMBER(E3730),ISNUMBER(F3730)),IF(I3730&gt;规则与名单!$B$2,"是","否"),"未判定"))</f>
        <v>不适用</v>
      </c>
      <c r="K3730" s="5" t="str">
        <f t="shared" si="233"/>
        <v>非测试日纯氢</v>
      </c>
      <c r="L3730" s="6">
        <f t="shared" si="234"/>
        <v>65</v>
      </c>
      <c r="M3730" s="5">
        <f t="shared" si="235"/>
        <v>0</v>
      </c>
      <c r="N3730" s="5" t="s">
        <v>14532</v>
      </c>
      <c r="O3730" s="5" t="s">
        <v>14533</v>
      </c>
      <c r="P3730" s="5" t="s">
        <v>14534</v>
      </c>
    </row>
    <row r="3731" ht="19" customHeight="1" spans="1:16">
      <c r="A3731" s="5">
        <v>147</v>
      </c>
      <c r="B3731" s="5" t="s">
        <v>54</v>
      </c>
      <c r="C3731" s="5" t="s">
        <v>52</v>
      </c>
      <c r="D3731" s="8" t="s">
        <v>472</v>
      </c>
      <c r="E3731" s="6">
        <v>63.6</v>
      </c>
      <c r="F3731" s="6">
        <v>65.5</v>
      </c>
      <c r="G3731" s="6">
        <v>63.6</v>
      </c>
      <c r="H3731" s="5" t="s">
        <v>120</v>
      </c>
      <c r="I3731" s="6">
        <f t="shared" si="232"/>
        <v>-1.9</v>
      </c>
      <c r="J3731" s="5" t="str">
        <f>IF(H3731="否","不适用",IF(AND(ISNUMBER(E3731),ISNUMBER(F3731)),IF(I3731&gt;规则与名单!$B$2,"是","否"),"未判定"))</f>
        <v>不适用</v>
      </c>
      <c r="K3731" s="5" t="str">
        <f t="shared" si="233"/>
        <v>非测试日纯氢</v>
      </c>
      <c r="L3731" s="6">
        <f t="shared" si="234"/>
        <v>63.6</v>
      </c>
      <c r="M3731" s="5">
        <f t="shared" si="235"/>
        <v>0</v>
      </c>
      <c r="N3731" s="5" t="s">
        <v>14535</v>
      </c>
      <c r="O3731" s="5" t="s">
        <v>14536</v>
      </c>
      <c r="P3731" s="5" t="s">
        <v>14537</v>
      </c>
    </row>
    <row r="3732" ht="19" customHeight="1" spans="1:16">
      <c r="A3732" s="5">
        <v>147</v>
      </c>
      <c r="B3732" s="5" t="s">
        <v>54</v>
      </c>
      <c r="C3732" s="5" t="s">
        <v>52</v>
      </c>
      <c r="D3732" s="8" t="s">
        <v>466</v>
      </c>
      <c r="E3732" s="6">
        <v>62.8</v>
      </c>
      <c r="F3732" s="6">
        <v>63.8</v>
      </c>
      <c r="G3732" s="6">
        <v>51.3</v>
      </c>
      <c r="H3732" s="5" t="s">
        <v>120</v>
      </c>
      <c r="I3732" s="6">
        <f t="shared" si="232"/>
        <v>-1</v>
      </c>
      <c r="J3732" s="5" t="str">
        <f>IF(H3732="否","不适用",IF(AND(ISNUMBER(E3732),ISNUMBER(F3732)),IF(I3732&gt;规则与名单!$B$2,"是","否"),"未判定"))</f>
        <v>不适用</v>
      </c>
      <c r="K3732" s="5" t="str">
        <f t="shared" si="233"/>
        <v>非测试日纯氢</v>
      </c>
      <c r="L3732" s="6">
        <f t="shared" si="234"/>
        <v>51.3</v>
      </c>
      <c r="M3732" s="5">
        <f t="shared" si="235"/>
        <v>0</v>
      </c>
      <c r="N3732" s="5" t="s">
        <v>14538</v>
      </c>
      <c r="O3732" s="5" t="s">
        <v>14539</v>
      </c>
      <c r="P3732" s="5" t="s">
        <v>14540</v>
      </c>
    </row>
    <row r="3733" ht="19" customHeight="1" spans="1:16">
      <c r="A3733" s="5">
        <v>147</v>
      </c>
      <c r="B3733" s="5" t="s">
        <v>54</v>
      </c>
      <c r="C3733" s="5" t="s">
        <v>52</v>
      </c>
      <c r="D3733" s="8" t="s">
        <v>333</v>
      </c>
      <c r="E3733" s="6">
        <v>49.2</v>
      </c>
      <c r="F3733" s="6">
        <v>50.2</v>
      </c>
      <c r="G3733" s="6">
        <v>26.4</v>
      </c>
      <c r="H3733" s="5" t="s">
        <v>120</v>
      </c>
      <c r="I3733" s="6">
        <f t="shared" si="232"/>
        <v>-1</v>
      </c>
      <c r="J3733" s="5" t="str">
        <f>IF(H3733="否","不适用",IF(AND(ISNUMBER(E3733),ISNUMBER(F3733)),IF(I3733&gt;规则与名单!$B$2,"是","否"),"未判定"))</f>
        <v>不适用</v>
      </c>
      <c r="K3733" s="5" t="str">
        <f t="shared" si="233"/>
        <v>非测试日纯氢</v>
      </c>
      <c r="L3733" s="6">
        <f t="shared" si="234"/>
        <v>26.4</v>
      </c>
      <c r="M3733" s="5">
        <f t="shared" si="235"/>
        <v>0</v>
      </c>
      <c r="N3733" s="5" t="s">
        <v>14541</v>
      </c>
      <c r="O3733" s="5" t="s">
        <v>14542</v>
      </c>
      <c r="P3733" s="5" t="s">
        <v>14543</v>
      </c>
    </row>
    <row r="3734" ht="19" customHeight="1" spans="1:16">
      <c r="A3734" s="5">
        <v>147</v>
      </c>
      <c r="B3734" s="5" t="s">
        <v>54</v>
      </c>
      <c r="C3734" s="5" t="s">
        <v>52</v>
      </c>
      <c r="D3734" s="8" t="s">
        <v>175</v>
      </c>
      <c r="E3734" s="6"/>
      <c r="F3734" s="6">
        <v>0</v>
      </c>
      <c r="G3734" s="6"/>
      <c r="H3734" s="5" t="s">
        <v>120</v>
      </c>
      <c r="I3734" s="6" t="str">
        <f t="shared" si="232"/>
        <v/>
      </c>
      <c r="J3734" s="5" t="str">
        <f>IF(H3734="否","不适用",IF(AND(ISNUMBER(E3734),ISNUMBER(F3734)),IF(I3734&gt;规则与名单!$B$2,"是","否"),"未判定"))</f>
        <v>不适用</v>
      </c>
      <c r="K3734" s="5" t="str">
        <f t="shared" si="233"/>
        <v>缺失</v>
      </c>
      <c r="L3734" s="6" t="str">
        <f t="shared" si="234"/>
        <v/>
      </c>
      <c r="M3734" s="5">
        <f t="shared" si="235"/>
        <v>1</v>
      </c>
      <c r="N3734" s="5" t="s">
        <v>14544</v>
      </c>
      <c r="O3734" s="5" t="s">
        <v>14545</v>
      </c>
      <c r="P3734" s="5" t="s">
        <v>14546</v>
      </c>
    </row>
    <row r="3735" ht="19" customHeight="1" spans="1:16">
      <c r="A3735" s="5">
        <v>147</v>
      </c>
      <c r="B3735" s="5" t="s">
        <v>54</v>
      </c>
      <c r="C3735" s="5" t="s">
        <v>52</v>
      </c>
      <c r="D3735" s="8" t="s">
        <v>3402</v>
      </c>
      <c r="E3735" s="6">
        <v>69.4</v>
      </c>
      <c r="F3735" s="6">
        <v>69.3</v>
      </c>
      <c r="G3735" s="6">
        <v>69.4</v>
      </c>
      <c r="H3735" s="5" t="s">
        <v>120</v>
      </c>
      <c r="I3735" s="6">
        <f t="shared" si="232"/>
        <v>0.100000000000009</v>
      </c>
      <c r="J3735" s="5" t="str">
        <f>IF(H3735="否","不适用",IF(AND(ISNUMBER(E3735),ISNUMBER(F3735)),IF(I3735&gt;规则与名单!$B$2,"是","否"),"未判定"))</f>
        <v>不适用</v>
      </c>
      <c r="K3735" s="5" t="str">
        <f t="shared" si="233"/>
        <v>非测试日纯氢</v>
      </c>
      <c r="L3735" s="6">
        <f t="shared" si="234"/>
        <v>69.4</v>
      </c>
      <c r="M3735" s="5">
        <f t="shared" si="235"/>
        <v>0</v>
      </c>
      <c r="N3735" s="5" t="s">
        <v>14547</v>
      </c>
      <c r="O3735" s="5" t="s">
        <v>14548</v>
      </c>
      <c r="P3735" s="5" t="s">
        <v>14549</v>
      </c>
    </row>
    <row r="3736" ht="19" customHeight="1" spans="1:16">
      <c r="A3736" s="5">
        <v>147</v>
      </c>
      <c r="B3736" s="5" t="s">
        <v>54</v>
      </c>
      <c r="C3736" s="5" t="s">
        <v>52</v>
      </c>
      <c r="D3736" s="8" t="s">
        <v>487</v>
      </c>
      <c r="E3736" s="6">
        <v>64.2</v>
      </c>
      <c r="F3736" s="6">
        <v>64.3</v>
      </c>
      <c r="G3736" s="6">
        <v>57.9</v>
      </c>
      <c r="H3736" s="5" t="s">
        <v>120</v>
      </c>
      <c r="I3736" s="6">
        <f t="shared" si="232"/>
        <v>-0.0999999999999943</v>
      </c>
      <c r="J3736" s="5" t="str">
        <f>IF(H3736="否","不适用",IF(AND(ISNUMBER(E3736),ISNUMBER(F3736)),IF(I3736&gt;规则与名单!$B$2,"是","否"),"未判定"))</f>
        <v>不适用</v>
      </c>
      <c r="K3736" s="5" t="str">
        <f t="shared" si="233"/>
        <v>非测试日纯氢</v>
      </c>
      <c r="L3736" s="6">
        <f t="shared" si="234"/>
        <v>57.9</v>
      </c>
      <c r="M3736" s="5">
        <f t="shared" si="235"/>
        <v>0</v>
      </c>
      <c r="N3736" s="5" t="s">
        <v>14550</v>
      </c>
      <c r="O3736" s="5" t="s">
        <v>14551</v>
      </c>
      <c r="P3736" s="5" t="s">
        <v>14552</v>
      </c>
    </row>
    <row r="3737" ht="19" customHeight="1" spans="1:16">
      <c r="A3737" s="5">
        <v>147</v>
      </c>
      <c r="B3737" s="5" t="s">
        <v>54</v>
      </c>
      <c r="C3737" s="5" t="s">
        <v>52</v>
      </c>
      <c r="D3737" s="8" t="s">
        <v>121</v>
      </c>
      <c r="E3737" s="6">
        <v>56.7</v>
      </c>
      <c r="F3737" s="6">
        <v>56.6</v>
      </c>
      <c r="G3737" s="6">
        <v>56.7</v>
      </c>
      <c r="H3737" s="5" t="s">
        <v>120</v>
      </c>
      <c r="I3737" s="6">
        <f t="shared" si="232"/>
        <v>0.100000000000001</v>
      </c>
      <c r="J3737" s="5" t="str">
        <f>IF(H3737="否","不适用",IF(AND(ISNUMBER(E3737),ISNUMBER(F3737)),IF(I3737&gt;规则与名单!$B$2,"是","否"),"未判定"))</f>
        <v>不适用</v>
      </c>
      <c r="K3737" s="5" t="str">
        <f t="shared" si="233"/>
        <v>非测试日纯氢</v>
      </c>
      <c r="L3737" s="6">
        <f t="shared" si="234"/>
        <v>56.7</v>
      </c>
      <c r="M3737" s="5">
        <f t="shared" si="235"/>
        <v>0</v>
      </c>
      <c r="N3737" s="5" t="s">
        <v>14553</v>
      </c>
      <c r="O3737" s="5" t="s">
        <v>14554</v>
      </c>
      <c r="P3737" s="5" t="s">
        <v>14555</v>
      </c>
    </row>
    <row r="3738" ht="19" customHeight="1" spans="1:16">
      <c r="A3738" s="5">
        <v>147</v>
      </c>
      <c r="B3738" s="5" t="s">
        <v>54</v>
      </c>
      <c r="C3738" s="5" t="s">
        <v>52</v>
      </c>
      <c r="D3738" s="8" t="s">
        <v>170</v>
      </c>
      <c r="E3738" s="6">
        <v>56.8</v>
      </c>
      <c r="F3738" s="6">
        <v>57.5</v>
      </c>
      <c r="G3738" s="6">
        <v>56.8</v>
      </c>
      <c r="H3738" s="5" t="s">
        <v>120</v>
      </c>
      <c r="I3738" s="6">
        <f t="shared" si="232"/>
        <v>-0.700000000000003</v>
      </c>
      <c r="J3738" s="5" t="str">
        <f>IF(H3738="否","不适用",IF(AND(ISNUMBER(E3738),ISNUMBER(F3738)),IF(I3738&gt;规则与名单!$B$2,"是","否"),"未判定"))</f>
        <v>不适用</v>
      </c>
      <c r="K3738" s="5" t="str">
        <f t="shared" si="233"/>
        <v>非测试日纯氢</v>
      </c>
      <c r="L3738" s="6">
        <f t="shared" si="234"/>
        <v>56.8</v>
      </c>
      <c r="M3738" s="5">
        <f t="shared" si="235"/>
        <v>0</v>
      </c>
      <c r="N3738" s="5" t="s">
        <v>14556</v>
      </c>
      <c r="O3738" s="5" t="s">
        <v>14557</v>
      </c>
      <c r="P3738" s="5" t="s">
        <v>14558</v>
      </c>
    </row>
    <row r="3739" ht="19" customHeight="1" spans="1:16">
      <c r="A3739" s="5">
        <v>147</v>
      </c>
      <c r="B3739" s="5" t="s">
        <v>54</v>
      </c>
      <c r="C3739" s="5" t="s">
        <v>52</v>
      </c>
      <c r="D3739" s="8" t="s">
        <v>644</v>
      </c>
      <c r="E3739" s="6">
        <v>75.8</v>
      </c>
      <c r="F3739" s="6">
        <v>77.7</v>
      </c>
      <c r="G3739" s="6">
        <v>75.8</v>
      </c>
      <c r="H3739" s="5" t="s">
        <v>120</v>
      </c>
      <c r="I3739" s="6">
        <f t="shared" si="232"/>
        <v>-1.90000000000001</v>
      </c>
      <c r="J3739" s="5" t="str">
        <f>IF(H3739="否","不适用",IF(AND(ISNUMBER(E3739),ISNUMBER(F3739)),IF(I3739&gt;规则与名单!$B$2,"是","否"),"未判定"))</f>
        <v>不适用</v>
      </c>
      <c r="K3739" s="5" t="str">
        <f t="shared" si="233"/>
        <v>非测试日纯氢</v>
      </c>
      <c r="L3739" s="6">
        <f t="shared" si="234"/>
        <v>75.8</v>
      </c>
      <c r="M3739" s="5">
        <f t="shared" si="235"/>
        <v>0</v>
      </c>
      <c r="N3739" s="5" t="s">
        <v>14559</v>
      </c>
      <c r="O3739" s="5" t="s">
        <v>14560</v>
      </c>
      <c r="P3739" s="5" t="s">
        <v>14561</v>
      </c>
    </row>
    <row r="3740" ht="19" customHeight="1" spans="1:16">
      <c r="A3740" s="5">
        <v>147</v>
      </c>
      <c r="B3740" s="5" t="s">
        <v>54</v>
      </c>
      <c r="C3740" s="5" t="s">
        <v>52</v>
      </c>
      <c r="D3740" s="8" t="s">
        <v>3418</v>
      </c>
      <c r="E3740" s="6">
        <v>24.1</v>
      </c>
      <c r="F3740" s="6">
        <v>23.8</v>
      </c>
      <c r="G3740" s="6">
        <v>23.8</v>
      </c>
      <c r="H3740" s="5" t="s">
        <v>120</v>
      </c>
      <c r="I3740" s="6">
        <f t="shared" si="232"/>
        <v>0.300000000000001</v>
      </c>
      <c r="J3740" s="5" t="str">
        <f>IF(H3740="否","不适用",IF(AND(ISNUMBER(E3740),ISNUMBER(F3740)),IF(I3740&gt;规则与名单!$B$2,"是","否"),"未判定"))</f>
        <v>不适用</v>
      </c>
      <c r="K3740" s="5" t="str">
        <f t="shared" si="233"/>
        <v>非测试日纯氢</v>
      </c>
      <c r="L3740" s="6">
        <f t="shared" si="234"/>
        <v>23.8</v>
      </c>
      <c r="M3740" s="5">
        <f t="shared" si="235"/>
        <v>0</v>
      </c>
      <c r="N3740" s="5" t="s">
        <v>14562</v>
      </c>
      <c r="O3740" s="5" t="s">
        <v>14563</v>
      </c>
      <c r="P3740" s="5" t="s">
        <v>14564</v>
      </c>
    </row>
    <row r="3741" ht="19" customHeight="1" spans="1:16">
      <c r="A3741" s="5">
        <v>147</v>
      </c>
      <c r="B3741" s="5" t="s">
        <v>54</v>
      </c>
      <c r="C3741" s="5" t="s">
        <v>52</v>
      </c>
      <c r="D3741" s="8" t="s">
        <v>3422</v>
      </c>
      <c r="E3741" s="6">
        <v>59.4</v>
      </c>
      <c r="F3741" s="6">
        <v>59.8</v>
      </c>
      <c r="G3741" s="6">
        <v>23.8</v>
      </c>
      <c r="H3741" s="5" t="s">
        <v>120</v>
      </c>
      <c r="I3741" s="6">
        <f t="shared" si="232"/>
        <v>-0.399999999999999</v>
      </c>
      <c r="J3741" s="5" t="str">
        <f>IF(H3741="否","不适用",IF(AND(ISNUMBER(E3741),ISNUMBER(F3741)),IF(I3741&gt;规则与名单!$B$2,"是","否"),"未判定"))</f>
        <v>不适用</v>
      </c>
      <c r="K3741" s="5" t="str">
        <f t="shared" si="233"/>
        <v>非测试日纯氢</v>
      </c>
      <c r="L3741" s="6">
        <f t="shared" si="234"/>
        <v>23.8</v>
      </c>
      <c r="M3741" s="5">
        <f t="shared" si="235"/>
        <v>0</v>
      </c>
      <c r="N3741" s="5" t="s">
        <v>14565</v>
      </c>
      <c r="O3741" s="5" t="s">
        <v>14566</v>
      </c>
      <c r="P3741" s="5" t="s">
        <v>14567</v>
      </c>
    </row>
    <row r="3742" ht="19" customHeight="1" spans="1:16">
      <c r="A3742" s="5">
        <v>147</v>
      </c>
      <c r="B3742" s="5" t="s">
        <v>54</v>
      </c>
      <c r="C3742" s="5" t="s">
        <v>52</v>
      </c>
      <c r="D3742" s="8" t="s">
        <v>336</v>
      </c>
      <c r="E3742" s="6">
        <v>23.9</v>
      </c>
      <c r="F3742" s="6">
        <v>24.1</v>
      </c>
      <c r="G3742" s="6">
        <v>23.9</v>
      </c>
      <c r="H3742" s="5" t="s">
        <v>120</v>
      </c>
      <c r="I3742" s="6">
        <f t="shared" si="232"/>
        <v>-0.200000000000003</v>
      </c>
      <c r="J3742" s="5" t="str">
        <f>IF(H3742="否","不适用",IF(AND(ISNUMBER(E3742),ISNUMBER(F3742)),IF(I3742&gt;规则与名单!$B$2,"是","否"),"未判定"))</f>
        <v>不适用</v>
      </c>
      <c r="K3742" s="5" t="str">
        <f t="shared" si="233"/>
        <v>非测试日纯氢</v>
      </c>
      <c r="L3742" s="6">
        <f t="shared" si="234"/>
        <v>23.9</v>
      </c>
      <c r="M3742" s="5">
        <f t="shared" si="235"/>
        <v>0</v>
      </c>
      <c r="N3742" s="5" t="s">
        <v>14568</v>
      </c>
      <c r="O3742" s="5" t="s">
        <v>14569</v>
      </c>
      <c r="P3742" s="5" t="s">
        <v>14570</v>
      </c>
    </row>
    <row r="3743" ht="19" customHeight="1" spans="1:16">
      <c r="A3743" s="5">
        <v>147</v>
      </c>
      <c r="B3743" s="5" t="s">
        <v>54</v>
      </c>
      <c r="C3743" s="5" t="s">
        <v>52</v>
      </c>
      <c r="D3743" s="8" t="s">
        <v>653</v>
      </c>
      <c r="E3743" s="6">
        <v>56.7</v>
      </c>
      <c r="F3743" s="6">
        <v>57.6</v>
      </c>
      <c r="G3743" s="6">
        <v>56.8</v>
      </c>
      <c r="H3743" s="5" t="s">
        <v>120</v>
      </c>
      <c r="I3743" s="6">
        <f t="shared" si="232"/>
        <v>-0.899999999999999</v>
      </c>
      <c r="J3743" s="5" t="str">
        <f>IF(H3743="否","不适用",IF(AND(ISNUMBER(E3743),ISNUMBER(F3743)),IF(I3743&gt;规则与名单!$B$2,"是","否"),"未判定"))</f>
        <v>不适用</v>
      </c>
      <c r="K3743" s="5" t="str">
        <f t="shared" si="233"/>
        <v>非测试日纯氢</v>
      </c>
      <c r="L3743" s="6">
        <f t="shared" si="234"/>
        <v>56.8</v>
      </c>
      <c r="M3743" s="5">
        <f t="shared" si="235"/>
        <v>0</v>
      </c>
      <c r="N3743" s="5" t="s">
        <v>14571</v>
      </c>
      <c r="O3743" s="5" t="s">
        <v>14572</v>
      </c>
      <c r="P3743" s="5" t="s">
        <v>14573</v>
      </c>
    </row>
    <row r="3744" ht="19" customHeight="1" spans="1:16">
      <c r="A3744" s="5">
        <v>147</v>
      </c>
      <c r="B3744" s="5" t="s">
        <v>54</v>
      </c>
      <c r="C3744" s="5" t="s">
        <v>52</v>
      </c>
      <c r="D3744" s="8" t="s">
        <v>140</v>
      </c>
      <c r="E3744" s="6">
        <v>56.8</v>
      </c>
      <c r="F3744" s="6">
        <v>58.1</v>
      </c>
      <c r="G3744" s="6">
        <v>56.3</v>
      </c>
      <c r="H3744" s="5" t="s">
        <v>120</v>
      </c>
      <c r="I3744" s="6">
        <f t="shared" si="232"/>
        <v>-1.3</v>
      </c>
      <c r="J3744" s="5" t="str">
        <f>IF(H3744="否","不适用",IF(AND(ISNUMBER(E3744),ISNUMBER(F3744)),IF(I3744&gt;规则与名单!$B$2,"是","否"),"未判定"))</f>
        <v>不适用</v>
      </c>
      <c r="K3744" s="5" t="str">
        <f t="shared" si="233"/>
        <v>非测试日纯氢</v>
      </c>
      <c r="L3744" s="6">
        <f t="shared" si="234"/>
        <v>56.3</v>
      </c>
      <c r="M3744" s="5">
        <f t="shared" si="235"/>
        <v>0</v>
      </c>
      <c r="N3744" s="5" t="s">
        <v>14574</v>
      </c>
      <c r="O3744" s="5" t="s">
        <v>14575</v>
      </c>
      <c r="P3744" s="5" t="s">
        <v>14576</v>
      </c>
    </row>
    <row r="3745" ht="19" customHeight="1" spans="1:16">
      <c r="A3745" s="5">
        <v>147</v>
      </c>
      <c r="B3745" s="5" t="s">
        <v>54</v>
      </c>
      <c r="C3745" s="5" t="s">
        <v>52</v>
      </c>
      <c r="D3745" s="8" t="s">
        <v>115</v>
      </c>
      <c r="E3745" s="6">
        <v>57.2</v>
      </c>
      <c r="F3745" s="6">
        <v>57.6</v>
      </c>
      <c r="G3745" s="6">
        <v>57.2</v>
      </c>
      <c r="H3745" s="5" t="s">
        <v>120</v>
      </c>
      <c r="I3745" s="6">
        <f t="shared" si="232"/>
        <v>-0.399999999999999</v>
      </c>
      <c r="J3745" s="5" t="str">
        <f>IF(H3745="否","不适用",IF(AND(ISNUMBER(E3745),ISNUMBER(F3745)),IF(I3745&gt;规则与名单!$B$2,"是","否"),"未判定"))</f>
        <v>不适用</v>
      </c>
      <c r="K3745" s="5" t="str">
        <f t="shared" si="233"/>
        <v>非测试日纯氢</v>
      </c>
      <c r="L3745" s="6">
        <f t="shared" si="234"/>
        <v>57.2</v>
      </c>
      <c r="M3745" s="5">
        <f t="shared" si="235"/>
        <v>0</v>
      </c>
      <c r="N3745" s="5" t="s">
        <v>14577</v>
      </c>
      <c r="O3745" s="5" t="s">
        <v>14578</v>
      </c>
      <c r="P3745" s="5" t="s">
        <v>14579</v>
      </c>
    </row>
    <row r="3746" ht="19" customHeight="1" spans="1:16">
      <c r="A3746" s="5">
        <v>148</v>
      </c>
      <c r="B3746" s="5" t="s">
        <v>444</v>
      </c>
      <c r="C3746" s="5" t="s">
        <v>52</v>
      </c>
      <c r="D3746" s="8" t="s">
        <v>114</v>
      </c>
      <c r="E3746" s="6">
        <v>107.7</v>
      </c>
      <c r="F3746" s="6">
        <v>110.4</v>
      </c>
      <c r="G3746" s="6">
        <v>107</v>
      </c>
      <c r="H3746" s="5" t="s">
        <v>120</v>
      </c>
      <c r="I3746" s="6">
        <f t="shared" si="232"/>
        <v>-2.7</v>
      </c>
      <c r="J3746" s="5" t="str">
        <f>IF(H3746="否","不适用",IF(AND(ISNUMBER(E3746),ISNUMBER(F3746)),IF(I3746&gt;规则与名单!$B$2,"是","否"),"未判定"))</f>
        <v>不适用</v>
      </c>
      <c r="K3746" s="5" t="str">
        <f t="shared" si="233"/>
        <v>非测试日纯氢</v>
      </c>
      <c r="L3746" s="6">
        <f t="shared" si="234"/>
        <v>107</v>
      </c>
      <c r="M3746" s="5">
        <f t="shared" si="235"/>
        <v>0</v>
      </c>
      <c r="N3746" s="5" t="s">
        <v>14580</v>
      </c>
      <c r="O3746" s="5" t="s">
        <v>14581</v>
      </c>
      <c r="P3746" s="5" t="s">
        <v>14582</v>
      </c>
    </row>
    <row r="3747" ht="19" customHeight="1" spans="1:16">
      <c r="A3747" s="5">
        <v>148</v>
      </c>
      <c r="B3747" s="5" t="s">
        <v>444</v>
      </c>
      <c r="C3747" s="5" t="s">
        <v>52</v>
      </c>
      <c r="D3747" s="8" t="s">
        <v>605</v>
      </c>
      <c r="E3747" s="6">
        <v>83.8</v>
      </c>
      <c r="F3747" s="6">
        <v>86.3</v>
      </c>
      <c r="G3747" s="6">
        <v>80.2</v>
      </c>
      <c r="H3747" s="5" t="s">
        <v>120</v>
      </c>
      <c r="I3747" s="6">
        <f t="shared" si="232"/>
        <v>-2.5</v>
      </c>
      <c r="J3747" s="5" t="str">
        <f>IF(H3747="否","不适用",IF(AND(ISNUMBER(E3747),ISNUMBER(F3747)),IF(I3747&gt;规则与名单!$B$2,"是","否"),"未判定"))</f>
        <v>不适用</v>
      </c>
      <c r="K3747" s="5" t="str">
        <f t="shared" si="233"/>
        <v>非测试日纯氢</v>
      </c>
      <c r="L3747" s="6">
        <f t="shared" si="234"/>
        <v>80.2</v>
      </c>
      <c r="M3747" s="5">
        <f t="shared" si="235"/>
        <v>0</v>
      </c>
      <c r="N3747" s="5" t="s">
        <v>14583</v>
      </c>
      <c r="O3747" s="5" t="s">
        <v>14584</v>
      </c>
      <c r="P3747" s="5" t="s">
        <v>14585</v>
      </c>
    </row>
    <row r="3748" ht="19" customHeight="1" spans="1:16">
      <c r="A3748" s="5">
        <v>148</v>
      </c>
      <c r="B3748" s="5" t="s">
        <v>444</v>
      </c>
      <c r="C3748" s="5" t="s">
        <v>52</v>
      </c>
      <c r="D3748" s="8" t="s">
        <v>186</v>
      </c>
      <c r="E3748" s="6">
        <v>100.5</v>
      </c>
      <c r="F3748" s="6">
        <v>106.6</v>
      </c>
      <c r="G3748" s="6">
        <v>86</v>
      </c>
      <c r="H3748" s="5" t="s">
        <v>120</v>
      </c>
      <c r="I3748" s="6">
        <f t="shared" si="232"/>
        <v>-6.09999999999999</v>
      </c>
      <c r="J3748" s="5" t="str">
        <f>IF(H3748="否","不适用",IF(AND(ISNUMBER(E3748),ISNUMBER(F3748)),IF(I3748&gt;规则与名单!$B$2,"是","否"),"未判定"))</f>
        <v>不适用</v>
      </c>
      <c r="K3748" s="5" t="str">
        <f t="shared" si="233"/>
        <v>非测试日纯氢</v>
      </c>
      <c r="L3748" s="6">
        <f t="shared" si="234"/>
        <v>86</v>
      </c>
      <c r="M3748" s="5">
        <f t="shared" si="235"/>
        <v>0</v>
      </c>
      <c r="N3748" s="5" t="s">
        <v>14586</v>
      </c>
      <c r="O3748" s="5" t="s">
        <v>14587</v>
      </c>
      <c r="P3748" s="5" t="s">
        <v>14588</v>
      </c>
    </row>
    <row r="3749" ht="19" customHeight="1" spans="1:16">
      <c r="A3749" s="5">
        <v>148</v>
      </c>
      <c r="B3749" s="5" t="s">
        <v>444</v>
      </c>
      <c r="C3749" s="5" t="s">
        <v>52</v>
      </c>
      <c r="D3749" s="8" t="s">
        <v>165</v>
      </c>
      <c r="E3749" s="6">
        <v>72</v>
      </c>
      <c r="F3749" s="6">
        <v>73.9</v>
      </c>
      <c r="G3749" s="6">
        <v>71.6</v>
      </c>
      <c r="H3749" s="5" t="s">
        <v>120</v>
      </c>
      <c r="I3749" s="6">
        <f t="shared" si="232"/>
        <v>-1.90000000000001</v>
      </c>
      <c r="J3749" s="5" t="str">
        <f>IF(H3749="否","不适用",IF(AND(ISNUMBER(E3749),ISNUMBER(F3749)),IF(I3749&gt;规则与名单!$B$2,"是","否"),"未判定"))</f>
        <v>不适用</v>
      </c>
      <c r="K3749" s="5" t="str">
        <f t="shared" si="233"/>
        <v>非测试日纯氢</v>
      </c>
      <c r="L3749" s="6">
        <f t="shared" si="234"/>
        <v>71.6</v>
      </c>
      <c r="M3749" s="5">
        <f t="shared" si="235"/>
        <v>0</v>
      </c>
      <c r="N3749" s="5" t="s">
        <v>14589</v>
      </c>
      <c r="O3749" s="5" t="s">
        <v>14590</v>
      </c>
      <c r="P3749" s="5" t="s">
        <v>14591</v>
      </c>
    </row>
    <row r="3750" ht="19" customHeight="1" spans="1:16">
      <c r="A3750" s="5">
        <v>148</v>
      </c>
      <c r="B3750" s="5" t="s">
        <v>444</v>
      </c>
      <c r="C3750" s="5" t="s">
        <v>52</v>
      </c>
      <c r="D3750" s="8" t="s">
        <v>151</v>
      </c>
      <c r="E3750" s="6">
        <v>0</v>
      </c>
      <c r="F3750" s="6">
        <v>116.5</v>
      </c>
      <c r="G3750" s="6">
        <v>113.2</v>
      </c>
      <c r="H3750" s="5" t="s">
        <v>120</v>
      </c>
      <c r="I3750" s="6">
        <f t="shared" si="232"/>
        <v>-116.5</v>
      </c>
      <c r="J3750" s="5" t="str">
        <f>IF(H3750="否","不适用",IF(AND(ISNUMBER(E3750),ISNUMBER(F3750)),IF(I3750&gt;规则与名单!$B$2,"是","否"),"未判定"))</f>
        <v>不适用</v>
      </c>
      <c r="K3750" s="5" t="str">
        <f t="shared" si="233"/>
        <v>非测试日纯氢</v>
      </c>
      <c r="L3750" s="6">
        <f t="shared" si="234"/>
        <v>113.2</v>
      </c>
      <c r="M3750" s="5">
        <f t="shared" si="235"/>
        <v>0</v>
      </c>
      <c r="N3750" s="5" t="s">
        <v>14592</v>
      </c>
      <c r="O3750" s="5" t="s">
        <v>14593</v>
      </c>
      <c r="P3750" s="5" t="s">
        <v>14594</v>
      </c>
    </row>
    <row r="3751" ht="19" customHeight="1" spans="1:16">
      <c r="A3751" s="5">
        <v>148</v>
      </c>
      <c r="B3751" s="5" t="s">
        <v>444</v>
      </c>
      <c r="C3751" s="5" t="s">
        <v>52</v>
      </c>
      <c r="D3751" s="8" t="s">
        <v>3358</v>
      </c>
      <c r="E3751" s="6">
        <v>236.3</v>
      </c>
      <c r="F3751" s="6">
        <v>124.7</v>
      </c>
      <c r="G3751" s="6">
        <v>122.1</v>
      </c>
      <c r="H3751" s="5" t="s">
        <v>120</v>
      </c>
      <c r="I3751" s="6">
        <f t="shared" si="232"/>
        <v>111.6</v>
      </c>
      <c r="J3751" s="5" t="str">
        <f>IF(H3751="否","不适用",IF(AND(ISNUMBER(E3751),ISNUMBER(F3751)),IF(I3751&gt;规则与名单!$B$2,"是","否"),"未判定"))</f>
        <v>不适用</v>
      </c>
      <c r="K3751" s="5" t="str">
        <f t="shared" si="233"/>
        <v>非测试日纯氢</v>
      </c>
      <c r="L3751" s="6">
        <f t="shared" si="234"/>
        <v>122.1</v>
      </c>
      <c r="M3751" s="5">
        <f t="shared" si="235"/>
        <v>0</v>
      </c>
      <c r="N3751" s="5" t="s">
        <v>14595</v>
      </c>
      <c r="O3751" s="5" t="s">
        <v>14596</v>
      </c>
      <c r="P3751" s="5" t="s">
        <v>14597</v>
      </c>
    </row>
    <row r="3752" ht="19" customHeight="1" spans="1:16">
      <c r="A3752" s="5">
        <v>148</v>
      </c>
      <c r="B3752" s="5" t="s">
        <v>444</v>
      </c>
      <c r="C3752" s="5" t="s">
        <v>52</v>
      </c>
      <c r="D3752" s="8" t="s">
        <v>272</v>
      </c>
      <c r="E3752" s="6">
        <v>131.6</v>
      </c>
      <c r="F3752" s="6">
        <v>134.5</v>
      </c>
      <c r="G3752" s="6">
        <v>124.7</v>
      </c>
      <c r="H3752" s="5" t="s">
        <v>120</v>
      </c>
      <c r="I3752" s="6">
        <f t="shared" si="232"/>
        <v>-2.90000000000001</v>
      </c>
      <c r="J3752" s="5" t="str">
        <f>IF(H3752="否","不适用",IF(AND(ISNUMBER(E3752),ISNUMBER(F3752)),IF(I3752&gt;规则与名单!$B$2,"是","否"),"未判定"))</f>
        <v>不适用</v>
      </c>
      <c r="K3752" s="5" t="str">
        <f t="shared" si="233"/>
        <v>非测试日纯氢</v>
      </c>
      <c r="L3752" s="6">
        <f t="shared" si="234"/>
        <v>124.7</v>
      </c>
      <c r="M3752" s="5">
        <f t="shared" si="235"/>
        <v>0</v>
      </c>
      <c r="N3752" s="5" t="s">
        <v>14598</v>
      </c>
      <c r="O3752" s="5" t="s">
        <v>14599</v>
      </c>
      <c r="P3752" s="5" t="s">
        <v>14600</v>
      </c>
    </row>
    <row r="3753" ht="19" customHeight="1" spans="1:16">
      <c r="A3753" s="5">
        <v>148</v>
      </c>
      <c r="B3753" s="5" t="s">
        <v>444</v>
      </c>
      <c r="C3753" s="5" t="s">
        <v>52</v>
      </c>
      <c r="D3753" s="8" t="s">
        <v>506</v>
      </c>
      <c r="E3753" s="6">
        <v>119.5</v>
      </c>
      <c r="F3753" s="6">
        <v>125.6</v>
      </c>
      <c r="G3753" s="6">
        <v>114.9</v>
      </c>
      <c r="H3753" s="5" t="s">
        <v>120</v>
      </c>
      <c r="I3753" s="6">
        <f t="shared" si="232"/>
        <v>-6.09999999999999</v>
      </c>
      <c r="J3753" s="5" t="str">
        <f>IF(H3753="否","不适用",IF(AND(ISNUMBER(E3753),ISNUMBER(F3753)),IF(I3753&gt;规则与名单!$B$2,"是","否"),"未判定"))</f>
        <v>不适用</v>
      </c>
      <c r="K3753" s="5" t="str">
        <f t="shared" si="233"/>
        <v>非测试日纯氢</v>
      </c>
      <c r="L3753" s="6">
        <f t="shared" si="234"/>
        <v>114.9</v>
      </c>
      <c r="M3753" s="5">
        <f t="shared" si="235"/>
        <v>0</v>
      </c>
      <c r="N3753" s="5" t="s">
        <v>14601</v>
      </c>
      <c r="O3753" s="5" t="s">
        <v>14602</v>
      </c>
      <c r="P3753" s="5" t="s">
        <v>14603</v>
      </c>
    </row>
    <row r="3754" ht="19" customHeight="1" spans="1:16">
      <c r="A3754" s="5">
        <v>148</v>
      </c>
      <c r="B3754" s="5" t="s">
        <v>444</v>
      </c>
      <c r="C3754" s="5" t="s">
        <v>52</v>
      </c>
      <c r="D3754" s="8" t="s">
        <v>673</v>
      </c>
      <c r="E3754" s="6">
        <v>102.9</v>
      </c>
      <c r="F3754" s="6">
        <v>107.7</v>
      </c>
      <c r="G3754" s="6">
        <v>97</v>
      </c>
      <c r="H3754" s="5" t="s">
        <v>120</v>
      </c>
      <c r="I3754" s="6">
        <f t="shared" si="232"/>
        <v>-4.8</v>
      </c>
      <c r="J3754" s="5" t="str">
        <f>IF(H3754="否","不适用",IF(AND(ISNUMBER(E3754),ISNUMBER(F3754)),IF(I3754&gt;规则与名单!$B$2,"是","否"),"未判定"))</f>
        <v>不适用</v>
      </c>
      <c r="K3754" s="5" t="str">
        <f t="shared" si="233"/>
        <v>非测试日纯氢</v>
      </c>
      <c r="L3754" s="6">
        <f t="shared" si="234"/>
        <v>97</v>
      </c>
      <c r="M3754" s="5">
        <f t="shared" si="235"/>
        <v>0</v>
      </c>
      <c r="N3754" s="5" t="s">
        <v>14604</v>
      </c>
      <c r="O3754" s="5" t="s">
        <v>14605</v>
      </c>
      <c r="P3754" s="5" t="s">
        <v>14606</v>
      </c>
    </row>
    <row r="3755" ht="19" customHeight="1" spans="1:16">
      <c r="A3755" s="5">
        <v>148</v>
      </c>
      <c r="B3755" s="5" t="s">
        <v>444</v>
      </c>
      <c r="C3755" s="5" t="s">
        <v>52</v>
      </c>
      <c r="D3755" s="8" t="s">
        <v>183</v>
      </c>
      <c r="E3755" s="6">
        <v>107.9</v>
      </c>
      <c r="F3755" s="6">
        <v>115.5</v>
      </c>
      <c r="G3755" s="6">
        <v>106.6</v>
      </c>
      <c r="H3755" s="5" t="s">
        <v>120</v>
      </c>
      <c r="I3755" s="6">
        <f t="shared" si="232"/>
        <v>-7.59999999999999</v>
      </c>
      <c r="J3755" s="5" t="str">
        <f>IF(H3755="否","不适用",IF(AND(ISNUMBER(E3755),ISNUMBER(F3755)),IF(I3755&gt;规则与名单!$B$2,"是","否"),"未判定"))</f>
        <v>不适用</v>
      </c>
      <c r="K3755" s="5" t="str">
        <f t="shared" si="233"/>
        <v>非测试日纯氢</v>
      </c>
      <c r="L3755" s="6">
        <f t="shared" si="234"/>
        <v>106.6</v>
      </c>
      <c r="M3755" s="5">
        <f t="shared" si="235"/>
        <v>0</v>
      </c>
      <c r="N3755" s="5" t="s">
        <v>14607</v>
      </c>
      <c r="O3755" s="5" t="s">
        <v>14608</v>
      </c>
      <c r="P3755" s="5" t="s">
        <v>14609</v>
      </c>
    </row>
    <row r="3756" ht="19" customHeight="1" spans="1:16">
      <c r="A3756" s="5">
        <v>149</v>
      </c>
      <c r="B3756" s="5" t="s">
        <v>446</v>
      </c>
      <c r="C3756" s="5" t="s">
        <v>52</v>
      </c>
      <c r="D3756" s="8" t="s">
        <v>114</v>
      </c>
      <c r="E3756" s="6">
        <v>46.2</v>
      </c>
      <c r="F3756" s="6">
        <v>46.1</v>
      </c>
      <c r="G3756" s="6">
        <v>46.2</v>
      </c>
      <c r="H3756" s="5" t="s">
        <v>120</v>
      </c>
      <c r="I3756" s="6">
        <f t="shared" si="232"/>
        <v>0.100000000000001</v>
      </c>
      <c r="J3756" s="5" t="str">
        <f>IF(H3756="否","不适用",IF(AND(ISNUMBER(E3756),ISNUMBER(F3756)),IF(I3756&gt;规则与名单!$B$2,"是","否"),"未判定"))</f>
        <v>不适用</v>
      </c>
      <c r="K3756" s="5" t="str">
        <f t="shared" si="233"/>
        <v>非测试日纯氢</v>
      </c>
      <c r="L3756" s="6">
        <f t="shared" si="234"/>
        <v>46.2</v>
      </c>
      <c r="M3756" s="5">
        <f t="shared" si="235"/>
        <v>0</v>
      </c>
      <c r="N3756" s="5" t="s">
        <v>14610</v>
      </c>
      <c r="O3756" s="5" t="s">
        <v>14611</v>
      </c>
      <c r="P3756" s="5" t="s">
        <v>14612</v>
      </c>
    </row>
    <row r="3757" ht="19" customHeight="1" spans="1:16">
      <c r="A3757" s="5">
        <v>149</v>
      </c>
      <c r="B3757" s="5" t="s">
        <v>446</v>
      </c>
      <c r="C3757" s="5" t="s">
        <v>52</v>
      </c>
      <c r="D3757" s="8" t="s">
        <v>605</v>
      </c>
      <c r="E3757" s="6">
        <v>65.3</v>
      </c>
      <c r="F3757" s="6">
        <v>65.4</v>
      </c>
      <c r="G3757" s="6">
        <v>65.3</v>
      </c>
      <c r="H3757" s="5" t="s">
        <v>120</v>
      </c>
      <c r="I3757" s="6">
        <f t="shared" si="232"/>
        <v>-0.100000000000009</v>
      </c>
      <c r="J3757" s="5" t="str">
        <f>IF(H3757="否","不适用",IF(AND(ISNUMBER(E3757),ISNUMBER(F3757)),IF(I3757&gt;规则与名单!$B$2,"是","否"),"未判定"))</f>
        <v>不适用</v>
      </c>
      <c r="K3757" s="5" t="str">
        <f t="shared" si="233"/>
        <v>非测试日纯氢</v>
      </c>
      <c r="L3757" s="6">
        <f t="shared" si="234"/>
        <v>65.3</v>
      </c>
      <c r="M3757" s="5">
        <f t="shared" si="235"/>
        <v>0</v>
      </c>
      <c r="N3757" s="5" t="s">
        <v>14613</v>
      </c>
      <c r="O3757" s="5" t="s">
        <v>14614</v>
      </c>
      <c r="P3757" s="5" t="s">
        <v>14615</v>
      </c>
    </row>
    <row r="3758" ht="19" customHeight="1" spans="1:16">
      <c r="A3758" s="5">
        <v>149</v>
      </c>
      <c r="B3758" s="5" t="s">
        <v>446</v>
      </c>
      <c r="C3758" s="5" t="s">
        <v>52</v>
      </c>
      <c r="D3758" s="8" t="s">
        <v>186</v>
      </c>
      <c r="E3758" s="6">
        <v>52.9</v>
      </c>
      <c r="F3758" s="6">
        <v>53.5</v>
      </c>
      <c r="G3758" s="6">
        <v>52.7</v>
      </c>
      <c r="H3758" s="5" t="s">
        <v>120</v>
      </c>
      <c r="I3758" s="6">
        <f t="shared" si="232"/>
        <v>-0.600000000000001</v>
      </c>
      <c r="J3758" s="5" t="str">
        <f>IF(H3758="否","不适用",IF(AND(ISNUMBER(E3758),ISNUMBER(F3758)),IF(I3758&gt;规则与名单!$B$2,"是","否"),"未判定"))</f>
        <v>不适用</v>
      </c>
      <c r="K3758" s="5" t="str">
        <f t="shared" si="233"/>
        <v>非测试日纯氢</v>
      </c>
      <c r="L3758" s="6">
        <f t="shared" si="234"/>
        <v>52.7</v>
      </c>
      <c r="M3758" s="5">
        <f t="shared" si="235"/>
        <v>0</v>
      </c>
      <c r="N3758" s="5" t="s">
        <v>14616</v>
      </c>
      <c r="O3758" s="5" t="s">
        <v>14617</v>
      </c>
      <c r="P3758" s="5" t="s">
        <v>14618</v>
      </c>
    </row>
    <row r="3759" ht="19" customHeight="1" spans="1:16">
      <c r="A3759" s="5">
        <v>149</v>
      </c>
      <c r="B3759" s="5" t="s">
        <v>446</v>
      </c>
      <c r="C3759" s="5" t="s">
        <v>52</v>
      </c>
      <c r="D3759" s="8" t="s">
        <v>165</v>
      </c>
      <c r="E3759" s="6">
        <v>115.2</v>
      </c>
      <c r="F3759" s="6">
        <v>117.8</v>
      </c>
      <c r="G3759" s="6">
        <v>108.5</v>
      </c>
      <c r="H3759" s="5" t="s">
        <v>120</v>
      </c>
      <c r="I3759" s="6">
        <f t="shared" si="232"/>
        <v>-2.59999999999999</v>
      </c>
      <c r="J3759" s="5" t="str">
        <f>IF(H3759="否","不适用",IF(AND(ISNUMBER(E3759),ISNUMBER(F3759)),IF(I3759&gt;规则与名单!$B$2,"是","否"),"未判定"))</f>
        <v>不适用</v>
      </c>
      <c r="K3759" s="5" t="str">
        <f t="shared" si="233"/>
        <v>非测试日纯氢</v>
      </c>
      <c r="L3759" s="6">
        <f t="shared" si="234"/>
        <v>108.5</v>
      </c>
      <c r="M3759" s="5">
        <f t="shared" si="235"/>
        <v>0</v>
      </c>
      <c r="N3759" s="5" t="s">
        <v>14619</v>
      </c>
      <c r="O3759" s="5" t="s">
        <v>14620</v>
      </c>
      <c r="P3759" s="5" t="s">
        <v>14621</v>
      </c>
    </row>
    <row r="3760" ht="19" customHeight="1" spans="1:16">
      <c r="A3760" s="5">
        <v>149</v>
      </c>
      <c r="B3760" s="5" t="s">
        <v>446</v>
      </c>
      <c r="C3760" s="5" t="s">
        <v>52</v>
      </c>
      <c r="D3760" s="8" t="s">
        <v>151</v>
      </c>
      <c r="E3760" s="6">
        <v>59.1</v>
      </c>
      <c r="F3760" s="6">
        <v>59.8</v>
      </c>
      <c r="G3760" s="6">
        <v>59.1</v>
      </c>
      <c r="H3760" s="5" t="s">
        <v>120</v>
      </c>
      <c r="I3760" s="6">
        <f t="shared" si="232"/>
        <v>-0.699999999999996</v>
      </c>
      <c r="J3760" s="5" t="str">
        <f>IF(H3760="否","不适用",IF(AND(ISNUMBER(E3760),ISNUMBER(F3760)),IF(I3760&gt;规则与名单!$B$2,"是","否"),"未判定"))</f>
        <v>不适用</v>
      </c>
      <c r="K3760" s="5" t="str">
        <f t="shared" si="233"/>
        <v>非测试日纯氢</v>
      </c>
      <c r="L3760" s="6">
        <f t="shared" si="234"/>
        <v>59.1</v>
      </c>
      <c r="M3760" s="5">
        <f t="shared" si="235"/>
        <v>0</v>
      </c>
      <c r="N3760" s="5" t="s">
        <v>14622</v>
      </c>
      <c r="O3760" s="5" t="s">
        <v>14623</v>
      </c>
      <c r="P3760" s="5" t="s">
        <v>14624</v>
      </c>
    </row>
    <row r="3761" ht="19" customHeight="1" spans="1:16">
      <c r="A3761" s="5">
        <v>149</v>
      </c>
      <c r="B3761" s="5" t="s">
        <v>446</v>
      </c>
      <c r="C3761" s="5" t="s">
        <v>52</v>
      </c>
      <c r="D3761" s="8" t="s">
        <v>3358</v>
      </c>
      <c r="E3761" s="6">
        <v>0.1</v>
      </c>
      <c r="F3761" s="6">
        <v>0.08</v>
      </c>
      <c r="G3761" s="6"/>
      <c r="H3761" s="5" t="s">
        <v>120</v>
      </c>
      <c r="I3761" s="6">
        <f t="shared" si="232"/>
        <v>0.02</v>
      </c>
      <c r="J3761" s="5" t="str">
        <f>IF(H3761="否","不适用",IF(AND(ISNUMBER(E3761),ISNUMBER(F3761)),IF(I3761&gt;规则与名单!$B$2,"是","否"),"未判定"))</f>
        <v>不适用</v>
      </c>
      <c r="K3761" s="5" t="str">
        <f t="shared" si="233"/>
        <v>非测试日仪表</v>
      </c>
      <c r="L3761" s="6">
        <f t="shared" si="234"/>
        <v>0.1</v>
      </c>
      <c r="M3761" s="5">
        <f t="shared" si="235"/>
        <v>0</v>
      </c>
      <c r="N3761" s="5" t="s">
        <v>14625</v>
      </c>
      <c r="O3761" s="5" t="s">
        <v>14626</v>
      </c>
      <c r="P3761" s="5" t="s">
        <v>14627</v>
      </c>
    </row>
    <row r="3762" ht="19" customHeight="1" spans="1:16">
      <c r="A3762" s="5">
        <v>149</v>
      </c>
      <c r="B3762" s="5" t="s">
        <v>446</v>
      </c>
      <c r="C3762" s="5" t="s">
        <v>52</v>
      </c>
      <c r="D3762" s="8" t="s">
        <v>272</v>
      </c>
      <c r="E3762" s="6">
        <v>61.7</v>
      </c>
      <c r="F3762" s="6">
        <v>63.2</v>
      </c>
      <c r="G3762" s="6">
        <v>61.7</v>
      </c>
      <c r="H3762" s="5" t="s">
        <v>120</v>
      </c>
      <c r="I3762" s="6">
        <f t="shared" si="232"/>
        <v>-1.5</v>
      </c>
      <c r="J3762" s="5" t="str">
        <f>IF(H3762="否","不适用",IF(AND(ISNUMBER(E3762),ISNUMBER(F3762)),IF(I3762&gt;规则与名单!$B$2,"是","否"),"未判定"))</f>
        <v>不适用</v>
      </c>
      <c r="K3762" s="5" t="str">
        <f t="shared" si="233"/>
        <v>非测试日纯氢</v>
      </c>
      <c r="L3762" s="6">
        <f t="shared" si="234"/>
        <v>61.7</v>
      </c>
      <c r="M3762" s="5">
        <f t="shared" si="235"/>
        <v>0</v>
      </c>
      <c r="N3762" s="5" t="s">
        <v>14628</v>
      </c>
      <c r="O3762" s="5" t="s">
        <v>14629</v>
      </c>
      <c r="P3762" s="5" t="s">
        <v>14630</v>
      </c>
    </row>
    <row r="3763" ht="19" customHeight="1" spans="1:16">
      <c r="A3763" s="5">
        <v>149</v>
      </c>
      <c r="B3763" s="5" t="s">
        <v>446</v>
      </c>
      <c r="C3763" s="5" t="s">
        <v>52</v>
      </c>
      <c r="D3763" s="8" t="s">
        <v>506</v>
      </c>
      <c r="E3763" s="6">
        <v>78.4</v>
      </c>
      <c r="F3763" s="6">
        <v>79.8</v>
      </c>
      <c r="G3763" s="6">
        <v>73</v>
      </c>
      <c r="H3763" s="5" t="s">
        <v>120</v>
      </c>
      <c r="I3763" s="6">
        <f t="shared" si="232"/>
        <v>-1.39999999999999</v>
      </c>
      <c r="J3763" s="5" t="str">
        <f>IF(H3763="否","不适用",IF(AND(ISNUMBER(E3763),ISNUMBER(F3763)),IF(I3763&gt;规则与名单!$B$2,"是","否"),"未判定"))</f>
        <v>不适用</v>
      </c>
      <c r="K3763" s="5" t="str">
        <f t="shared" si="233"/>
        <v>非测试日纯氢</v>
      </c>
      <c r="L3763" s="6">
        <f t="shared" si="234"/>
        <v>73</v>
      </c>
      <c r="M3763" s="5">
        <f t="shared" si="235"/>
        <v>0</v>
      </c>
      <c r="N3763" s="5" t="s">
        <v>14631</v>
      </c>
      <c r="O3763" s="5" t="s">
        <v>14632</v>
      </c>
      <c r="P3763" s="5" t="s">
        <v>14633</v>
      </c>
    </row>
    <row r="3764" ht="19" customHeight="1" spans="1:16">
      <c r="A3764" s="5">
        <v>149</v>
      </c>
      <c r="B3764" s="5" t="s">
        <v>446</v>
      </c>
      <c r="C3764" s="5" t="s">
        <v>52</v>
      </c>
      <c r="D3764" s="8" t="s">
        <v>673</v>
      </c>
      <c r="E3764" s="6">
        <v>52.3</v>
      </c>
      <c r="F3764" s="6">
        <v>52.9</v>
      </c>
      <c r="G3764" s="6">
        <v>52.3</v>
      </c>
      <c r="H3764" s="5" t="s">
        <v>120</v>
      </c>
      <c r="I3764" s="6">
        <f t="shared" si="232"/>
        <v>-0.600000000000001</v>
      </c>
      <c r="J3764" s="5" t="str">
        <f>IF(H3764="否","不适用",IF(AND(ISNUMBER(E3764),ISNUMBER(F3764)),IF(I3764&gt;规则与名单!$B$2,"是","否"),"未判定"))</f>
        <v>不适用</v>
      </c>
      <c r="K3764" s="5" t="str">
        <f t="shared" si="233"/>
        <v>非测试日纯氢</v>
      </c>
      <c r="L3764" s="6">
        <f t="shared" si="234"/>
        <v>52.3</v>
      </c>
      <c r="M3764" s="5">
        <f t="shared" si="235"/>
        <v>0</v>
      </c>
      <c r="N3764" s="5" t="s">
        <v>14634</v>
      </c>
      <c r="O3764" s="5" t="s">
        <v>14635</v>
      </c>
      <c r="P3764" s="5" t="s">
        <v>14636</v>
      </c>
    </row>
    <row r="3765" ht="19" customHeight="1" spans="1:16">
      <c r="A3765" s="5">
        <v>149</v>
      </c>
      <c r="B3765" s="5" t="s">
        <v>446</v>
      </c>
      <c r="C3765" s="5" t="s">
        <v>52</v>
      </c>
      <c r="D3765" s="8" t="s">
        <v>183</v>
      </c>
      <c r="E3765" s="6">
        <v>60.6</v>
      </c>
      <c r="F3765" s="6">
        <v>63.2</v>
      </c>
      <c r="G3765" s="6">
        <v>60.4</v>
      </c>
      <c r="H3765" s="5" t="s">
        <v>120</v>
      </c>
      <c r="I3765" s="6">
        <f t="shared" si="232"/>
        <v>-2.6</v>
      </c>
      <c r="J3765" s="5" t="str">
        <f>IF(H3765="否","不适用",IF(AND(ISNUMBER(E3765),ISNUMBER(F3765)),IF(I3765&gt;规则与名单!$B$2,"是","否"),"未判定"))</f>
        <v>不适用</v>
      </c>
      <c r="K3765" s="5" t="str">
        <f t="shared" si="233"/>
        <v>非测试日纯氢</v>
      </c>
      <c r="L3765" s="6">
        <f t="shared" si="234"/>
        <v>60.4</v>
      </c>
      <c r="M3765" s="5">
        <f t="shared" si="235"/>
        <v>0</v>
      </c>
      <c r="N3765" s="5" t="s">
        <v>14637</v>
      </c>
      <c r="O3765" s="5" t="s">
        <v>14638</v>
      </c>
      <c r="P3765" s="5" t="s">
        <v>14639</v>
      </c>
    </row>
    <row r="3766" ht="19" customHeight="1" spans="1:16">
      <c r="A3766" s="5">
        <v>149</v>
      </c>
      <c r="B3766" s="5" t="s">
        <v>446</v>
      </c>
      <c r="C3766" s="5" t="s">
        <v>52</v>
      </c>
      <c r="D3766" s="8" t="s">
        <v>431</v>
      </c>
      <c r="E3766" s="6">
        <v>71.7</v>
      </c>
      <c r="F3766" s="6">
        <v>73.1</v>
      </c>
      <c r="G3766" s="6">
        <v>71.7</v>
      </c>
      <c r="H3766" s="5" t="s">
        <v>120</v>
      </c>
      <c r="I3766" s="6">
        <f t="shared" si="232"/>
        <v>-1.39999999999999</v>
      </c>
      <c r="J3766" s="5" t="str">
        <f>IF(H3766="否","不适用",IF(AND(ISNUMBER(E3766),ISNUMBER(F3766)),IF(I3766&gt;规则与名单!$B$2,"是","否"),"未判定"))</f>
        <v>不适用</v>
      </c>
      <c r="K3766" s="5" t="str">
        <f t="shared" si="233"/>
        <v>非测试日纯氢</v>
      </c>
      <c r="L3766" s="6">
        <f t="shared" si="234"/>
        <v>71.7</v>
      </c>
      <c r="M3766" s="5">
        <f t="shared" si="235"/>
        <v>0</v>
      </c>
      <c r="N3766" s="5" t="s">
        <v>14640</v>
      </c>
      <c r="O3766" s="5" t="s">
        <v>14641</v>
      </c>
      <c r="P3766" s="5" t="s">
        <v>14642</v>
      </c>
    </row>
    <row r="3767" ht="19" customHeight="1" spans="1:16">
      <c r="A3767" s="5">
        <v>149</v>
      </c>
      <c r="B3767" s="5" t="s">
        <v>446</v>
      </c>
      <c r="C3767" s="5" t="s">
        <v>52</v>
      </c>
      <c r="D3767" s="8" t="s">
        <v>3377</v>
      </c>
      <c r="E3767" s="6"/>
      <c r="F3767" s="6">
        <v>0</v>
      </c>
      <c r="G3767" s="6"/>
      <c r="H3767" s="5" t="s">
        <v>120</v>
      </c>
      <c r="I3767" s="6" t="str">
        <f t="shared" si="232"/>
        <v/>
      </c>
      <c r="J3767" s="5" t="str">
        <f>IF(H3767="否","不适用",IF(AND(ISNUMBER(E3767),ISNUMBER(F3767)),IF(I3767&gt;规则与名单!$B$2,"是","否"),"未判定"))</f>
        <v>不适用</v>
      </c>
      <c r="K3767" s="5" t="str">
        <f t="shared" si="233"/>
        <v>缺失</v>
      </c>
      <c r="L3767" s="6" t="str">
        <f t="shared" si="234"/>
        <v/>
      </c>
      <c r="M3767" s="5">
        <f t="shared" si="235"/>
        <v>1</v>
      </c>
      <c r="N3767" s="5" t="s">
        <v>14643</v>
      </c>
      <c r="O3767" s="5" t="s">
        <v>14644</v>
      </c>
      <c r="P3767" s="5" t="s">
        <v>14645</v>
      </c>
    </row>
    <row r="3768" ht="19" customHeight="1" spans="1:16">
      <c r="A3768" s="5">
        <v>149</v>
      </c>
      <c r="B3768" s="5" t="s">
        <v>446</v>
      </c>
      <c r="C3768" s="5" t="s">
        <v>52</v>
      </c>
      <c r="D3768" s="8" t="s">
        <v>407</v>
      </c>
      <c r="E3768" s="6"/>
      <c r="F3768" s="6">
        <v>0</v>
      </c>
      <c r="G3768" s="6"/>
      <c r="H3768" s="5" t="s">
        <v>120</v>
      </c>
      <c r="I3768" s="6" t="str">
        <f t="shared" si="232"/>
        <v/>
      </c>
      <c r="J3768" s="5" t="str">
        <f>IF(H3768="否","不适用",IF(AND(ISNUMBER(E3768),ISNUMBER(F3768)),IF(I3768&gt;规则与名单!$B$2,"是","否"),"未判定"))</f>
        <v>不适用</v>
      </c>
      <c r="K3768" s="5" t="str">
        <f t="shared" si="233"/>
        <v>缺失</v>
      </c>
      <c r="L3768" s="6" t="str">
        <f t="shared" si="234"/>
        <v/>
      </c>
      <c r="M3768" s="5">
        <f t="shared" si="235"/>
        <v>1</v>
      </c>
      <c r="N3768" s="5" t="s">
        <v>14646</v>
      </c>
      <c r="O3768" s="5" t="s">
        <v>14647</v>
      </c>
      <c r="P3768" s="5" t="s">
        <v>14648</v>
      </c>
    </row>
    <row r="3769" ht="19" customHeight="1" spans="1:16">
      <c r="A3769" s="5">
        <v>149</v>
      </c>
      <c r="B3769" s="5" t="s">
        <v>446</v>
      </c>
      <c r="C3769" s="5" t="s">
        <v>52</v>
      </c>
      <c r="D3769" s="8" t="s">
        <v>411</v>
      </c>
      <c r="E3769" s="6">
        <v>51.9</v>
      </c>
      <c r="F3769" s="6">
        <v>53.5</v>
      </c>
      <c r="G3769" s="6">
        <v>51.8</v>
      </c>
      <c r="H3769" s="5" t="s">
        <v>120</v>
      </c>
      <c r="I3769" s="6">
        <f t="shared" si="232"/>
        <v>-1.6</v>
      </c>
      <c r="J3769" s="5" t="str">
        <f>IF(H3769="否","不适用",IF(AND(ISNUMBER(E3769),ISNUMBER(F3769)),IF(I3769&gt;规则与名单!$B$2,"是","否"),"未判定"))</f>
        <v>不适用</v>
      </c>
      <c r="K3769" s="5" t="str">
        <f t="shared" si="233"/>
        <v>非测试日纯氢</v>
      </c>
      <c r="L3769" s="6">
        <f t="shared" si="234"/>
        <v>51.8</v>
      </c>
      <c r="M3769" s="5">
        <f t="shared" si="235"/>
        <v>0</v>
      </c>
      <c r="N3769" s="5" t="s">
        <v>14649</v>
      </c>
      <c r="O3769" s="5" t="s">
        <v>14650</v>
      </c>
      <c r="P3769" s="5" t="s">
        <v>14651</v>
      </c>
    </row>
    <row r="3770" ht="19" customHeight="1" spans="1:16">
      <c r="A3770" s="5">
        <v>149</v>
      </c>
      <c r="B3770" s="5" t="s">
        <v>446</v>
      </c>
      <c r="C3770" s="5" t="s">
        <v>52</v>
      </c>
      <c r="D3770" s="8" t="s">
        <v>251</v>
      </c>
      <c r="E3770" s="6">
        <v>43.3</v>
      </c>
      <c r="F3770" s="6">
        <v>43.6</v>
      </c>
      <c r="G3770" s="6">
        <v>43.1</v>
      </c>
      <c r="H3770" s="5" t="s">
        <v>120</v>
      </c>
      <c r="I3770" s="6">
        <f t="shared" si="232"/>
        <v>-0.300000000000004</v>
      </c>
      <c r="J3770" s="5" t="str">
        <f>IF(H3770="否","不适用",IF(AND(ISNUMBER(E3770),ISNUMBER(F3770)),IF(I3770&gt;规则与名单!$B$2,"是","否"),"未判定"))</f>
        <v>不适用</v>
      </c>
      <c r="K3770" s="5" t="str">
        <f t="shared" si="233"/>
        <v>非测试日纯氢</v>
      </c>
      <c r="L3770" s="6">
        <f t="shared" si="234"/>
        <v>43.1</v>
      </c>
      <c r="M3770" s="5">
        <f t="shared" si="235"/>
        <v>0</v>
      </c>
      <c r="N3770" s="5" t="s">
        <v>14652</v>
      </c>
      <c r="O3770" s="5" t="s">
        <v>14653</v>
      </c>
      <c r="P3770" s="5" t="s">
        <v>14654</v>
      </c>
    </row>
    <row r="3771" ht="19" customHeight="1" spans="1:16">
      <c r="A3771" s="5">
        <v>149</v>
      </c>
      <c r="B3771" s="5" t="s">
        <v>446</v>
      </c>
      <c r="C3771" s="5" t="s">
        <v>52</v>
      </c>
      <c r="D3771" s="8" t="s">
        <v>472</v>
      </c>
      <c r="E3771" s="6">
        <v>39.4</v>
      </c>
      <c r="F3771" s="6">
        <v>40.4</v>
      </c>
      <c r="G3771" s="6">
        <v>39.2</v>
      </c>
      <c r="H3771" s="5" t="s">
        <v>120</v>
      </c>
      <c r="I3771" s="6">
        <f t="shared" si="232"/>
        <v>-1</v>
      </c>
      <c r="J3771" s="5" t="str">
        <f>IF(H3771="否","不适用",IF(AND(ISNUMBER(E3771),ISNUMBER(F3771)),IF(I3771&gt;规则与名单!$B$2,"是","否"),"未判定"))</f>
        <v>不适用</v>
      </c>
      <c r="K3771" s="5" t="str">
        <f t="shared" si="233"/>
        <v>非测试日纯氢</v>
      </c>
      <c r="L3771" s="6">
        <f t="shared" si="234"/>
        <v>39.2</v>
      </c>
      <c r="M3771" s="5">
        <f t="shared" si="235"/>
        <v>0</v>
      </c>
      <c r="N3771" s="5" t="s">
        <v>14655</v>
      </c>
      <c r="O3771" s="5" t="s">
        <v>14656</v>
      </c>
      <c r="P3771" s="5" t="s">
        <v>14657</v>
      </c>
    </row>
    <row r="3772" ht="19" customHeight="1" spans="1:16">
      <c r="A3772" s="5">
        <v>149</v>
      </c>
      <c r="B3772" s="5" t="s">
        <v>446</v>
      </c>
      <c r="C3772" s="5" t="s">
        <v>52</v>
      </c>
      <c r="D3772" s="8" t="s">
        <v>466</v>
      </c>
      <c r="E3772" s="6">
        <v>77.1</v>
      </c>
      <c r="F3772" s="6">
        <v>79.4</v>
      </c>
      <c r="G3772" s="6">
        <v>72.7</v>
      </c>
      <c r="H3772" s="5" t="s">
        <v>120</v>
      </c>
      <c r="I3772" s="6">
        <f t="shared" si="232"/>
        <v>-2.30000000000001</v>
      </c>
      <c r="J3772" s="5" t="str">
        <f>IF(H3772="否","不适用",IF(AND(ISNUMBER(E3772),ISNUMBER(F3772)),IF(I3772&gt;规则与名单!$B$2,"是","否"),"未判定"))</f>
        <v>不适用</v>
      </c>
      <c r="K3772" s="5" t="str">
        <f t="shared" si="233"/>
        <v>非测试日纯氢</v>
      </c>
      <c r="L3772" s="6">
        <f t="shared" si="234"/>
        <v>72.7</v>
      </c>
      <c r="M3772" s="5">
        <f t="shared" si="235"/>
        <v>0</v>
      </c>
      <c r="N3772" s="5" t="s">
        <v>14658</v>
      </c>
      <c r="O3772" s="5" t="s">
        <v>14659</v>
      </c>
      <c r="P3772" s="5" t="s">
        <v>14660</v>
      </c>
    </row>
    <row r="3773" ht="19" customHeight="1" spans="1:16">
      <c r="A3773" s="5">
        <v>149</v>
      </c>
      <c r="B3773" s="5" t="s">
        <v>446</v>
      </c>
      <c r="C3773" s="5" t="s">
        <v>52</v>
      </c>
      <c r="D3773" s="8" t="s">
        <v>333</v>
      </c>
      <c r="E3773" s="6">
        <v>71</v>
      </c>
      <c r="F3773" s="6">
        <v>71.6</v>
      </c>
      <c r="G3773" s="6">
        <v>42.6</v>
      </c>
      <c r="H3773" s="5" t="s">
        <v>120</v>
      </c>
      <c r="I3773" s="6">
        <f t="shared" si="232"/>
        <v>-0.599999999999994</v>
      </c>
      <c r="J3773" s="5" t="str">
        <f>IF(H3773="否","不适用",IF(AND(ISNUMBER(E3773),ISNUMBER(F3773)),IF(I3773&gt;规则与名单!$B$2,"是","否"),"未判定"))</f>
        <v>不适用</v>
      </c>
      <c r="K3773" s="5" t="str">
        <f t="shared" si="233"/>
        <v>非测试日纯氢</v>
      </c>
      <c r="L3773" s="6">
        <f t="shared" si="234"/>
        <v>42.6</v>
      </c>
      <c r="M3773" s="5">
        <f t="shared" si="235"/>
        <v>0</v>
      </c>
      <c r="N3773" s="5" t="s">
        <v>14661</v>
      </c>
      <c r="O3773" s="5" t="s">
        <v>14662</v>
      </c>
      <c r="P3773" s="5" t="s">
        <v>14663</v>
      </c>
    </row>
    <row r="3774" ht="19" customHeight="1" spans="1:16">
      <c r="A3774" s="5">
        <v>149</v>
      </c>
      <c r="B3774" s="5" t="s">
        <v>446</v>
      </c>
      <c r="C3774" s="5" t="s">
        <v>52</v>
      </c>
      <c r="D3774" s="8" t="s">
        <v>175</v>
      </c>
      <c r="E3774" s="6"/>
      <c r="F3774" s="6">
        <v>0</v>
      </c>
      <c r="G3774" s="6"/>
      <c r="H3774" s="5" t="s">
        <v>120</v>
      </c>
      <c r="I3774" s="6" t="str">
        <f t="shared" si="232"/>
        <v/>
      </c>
      <c r="J3774" s="5" t="str">
        <f>IF(H3774="否","不适用",IF(AND(ISNUMBER(E3774),ISNUMBER(F3774)),IF(I3774&gt;规则与名单!$B$2,"是","否"),"未判定"))</f>
        <v>不适用</v>
      </c>
      <c r="K3774" s="5" t="str">
        <f t="shared" si="233"/>
        <v>缺失</v>
      </c>
      <c r="L3774" s="6" t="str">
        <f t="shared" si="234"/>
        <v/>
      </c>
      <c r="M3774" s="5">
        <f t="shared" si="235"/>
        <v>1</v>
      </c>
      <c r="N3774" s="5" t="s">
        <v>14664</v>
      </c>
      <c r="O3774" s="5" t="s">
        <v>14665</v>
      </c>
      <c r="P3774" s="5" t="s">
        <v>14666</v>
      </c>
    </row>
    <row r="3775" ht="19" customHeight="1" spans="1:16">
      <c r="A3775" s="5">
        <v>149</v>
      </c>
      <c r="B3775" s="5" t="s">
        <v>446</v>
      </c>
      <c r="C3775" s="5" t="s">
        <v>52</v>
      </c>
      <c r="D3775" s="8" t="s">
        <v>3402</v>
      </c>
      <c r="E3775" s="6">
        <v>64.1</v>
      </c>
      <c r="F3775" s="6">
        <v>65.5</v>
      </c>
      <c r="G3775" s="6">
        <v>61.7</v>
      </c>
      <c r="H3775" s="5" t="s">
        <v>120</v>
      </c>
      <c r="I3775" s="6">
        <f t="shared" si="232"/>
        <v>-1.40000000000001</v>
      </c>
      <c r="J3775" s="5" t="str">
        <f>IF(H3775="否","不适用",IF(AND(ISNUMBER(E3775),ISNUMBER(F3775)),IF(I3775&gt;规则与名单!$B$2,"是","否"),"未判定"))</f>
        <v>不适用</v>
      </c>
      <c r="K3775" s="5" t="str">
        <f t="shared" si="233"/>
        <v>非测试日纯氢</v>
      </c>
      <c r="L3775" s="6">
        <f t="shared" si="234"/>
        <v>61.7</v>
      </c>
      <c r="M3775" s="5">
        <f t="shared" si="235"/>
        <v>0</v>
      </c>
      <c r="N3775" s="5" t="s">
        <v>14667</v>
      </c>
      <c r="O3775" s="5" t="s">
        <v>14668</v>
      </c>
      <c r="P3775" s="5" t="s">
        <v>14669</v>
      </c>
    </row>
    <row r="3776" ht="19" customHeight="1" spans="1:16">
      <c r="A3776" s="5">
        <v>149</v>
      </c>
      <c r="B3776" s="5" t="s">
        <v>446</v>
      </c>
      <c r="C3776" s="5" t="s">
        <v>52</v>
      </c>
      <c r="D3776" s="8" t="s">
        <v>487</v>
      </c>
      <c r="E3776" s="6">
        <v>106.5</v>
      </c>
      <c r="F3776" s="6">
        <v>107</v>
      </c>
      <c r="G3776" s="6">
        <v>99.6</v>
      </c>
      <c r="H3776" s="5" t="s">
        <v>120</v>
      </c>
      <c r="I3776" s="6">
        <f t="shared" si="232"/>
        <v>-0.5</v>
      </c>
      <c r="J3776" s="5" t="str">
        <f>IF(H3776="否","不适用",IF(AND(ISNUMBER(E3776),ISNUMBER(F3776)),IF(I3776&gt;规则与名单!$B$2,"是","否"),"未判定"))</f>
        <v>不适用</v>
      </c>
      <c r="K3776" s="5" t="str">
        <f t="shared" si="233"/>
        <v>非测试日纯氢</v>
      </c>
      <c r="L3776" s="6">
        <f t="shared" si="234"/>
        <v>99.6</v>
      </c>
      <c r="M3776" s="5">
        <f t="shared" si="235"/>
        <v>0</v>
      </c>
      <c r="N3776" s="5" t="s">
        <v>14670</v>
      </c>
      <c r="O3776" s="5" t="s">
        <v>14671</v>
      </c>
      <c r="P3776" s="5" t="s">
        <v>14672</v>
      </c>
    </row>
    <row r="3777" ht="19" customHeight="1" spans="1:16">
      <c r="A3777" s="5">
        <v>149</v>
      </c>
      <c r="B3777" s="5" t="s">
        <v>446</v>
      </c>
      <c r="C3777" s="5" t="s">
        <v>52</v>
      </c>
      <c r="D3777" s="8" t="s">
        <v>121</v>
      </c>
      <c r="E3777" s="6">
        <v>75.2</v>
      </c>
      <c r="F3777" s="6">
        <v>76</v>
      </c>
      <c r="G3777" s="6">
        <v>75.2</v>
      </c>
      <c r="H3777" s="5" t="s">
        <v>120</v>
      </c>
      <c r="I3777" s="6">
        <f t="shared" si="232"/>
        <v>-0.799999999999997</v>
      </c>
      <c r="J3777" s="5" t="str">
        <f>IF(H3777="否","不适用",IF(AND(ISNUMBER(E3777),ISNUMBER(F3777)),IF(I3777&gt;规则与名单!$B$2,"是","否"),"未判定"))</f>
        <v>不适用</v>
      </c>
      <c r="K3777" s="5" t="str">
        <f t="shared" si="233"/>
        <v>非测试日纯氢</v>
      </c>
      <c r="L3777" s="6">
        <f t="shared" si="234"/>
        <v>75.2</v>
      </c>
      <c r="M3777" s="5">
        <f t="shared" si="235"/>
        <v>0</v>
      </c>
      <c r="N3777" s="5" t="s">
        <v>14673</v>
      </c>
      <c r="O3777" s="5" t="s">
        <v>14674</v>
      </c>
      <c r="P3777" s="5" t="s">
        <v>14675</v>
      </c>
    </row>
    <row r="3778" ht="19" customHeight="1" spans="1:16">
      <c r="A3778" s="5">
        <v>149</v>
      </c>
      <c r="B3778" s="5" t="s">
        <v>446</v>
      </c>
      <c r="C3778" s="5" t="s">
        <v>52</v>
      </c>
      <c r="D3778" s="8" t="s">
        <v>170</v>
      </c>
      <c r="E3778" s="6">
        <v>84.3</v>
      </c>
      <c r="F3778" s="6">
        <v>85.7</v>
      </c>
      <c r="G3778" s="6">
        <v>79.4</v>
      </c>
      <c r="H3778" s="5" t="s">
        <v>120</v>
      </c>
      <c r="I3778" s="6">
        <f t="shared" ref="I3778:I3841" si="236">IF(AND(ISNUMBER(E3778),ISNUMBER(F3778)),E3778-F3778,"")</f>
        <v>-1.40000000000001</v>
      </c>
      <c r="J3778" s="5" t="str">
        <f>IF(H3778="否","不适用",IF(AND(ISNUMBER(E3778),ISNUMBER(F3778)),IF(I3778&gt;规则与名单!$B$2,"是","否"),"未判定"))</f>
        <v>不适用</v>
      </c>
      <c r="K3778" s="5" t="str">
        <f t="shared" ref="K3778:K3841" si="237">IF(J3778="是",IF(ISNUMBER(F3778),"测试日GPS","缺失"),IF(ISNUMBER(G3778),"非测试日纯氢",IF(AND(H3778="是",J3778="未判定"),IF(ISNUMBER(F3778),"测试名单无纯氢GPS","缺失"),IF(ISNUMBER(E3778),"非测试日仪表","缺失"))))</f>
        <v>非测试日纯氢</v>
      </c>
      <c r="L3778" s="6">
        <f t="shared" ref="L3778:L3841" si="238">IF(K3778="缺失","",IF(K3778="非测试日纯氢",G3778,IF(K3778="非测试日仪表",E3778,F3778)))</f>
        <v>79.4</v>
      </c>
      <c r="M3778" s="5">
        <f t="shared" ref="M3778:M3841" si="239">IF(K3778="缺失",1,0)</f>
        <v>0</v>
      </c>
      <c r="N3778" s="5" t="s">
        <v>14676</v>
      </c>
      <c r="O3778" s="5" t="s">
        <v>14677</v>
      </c>
      <c r="P3778" s="5" t="s">
        <v>14678</v>
      </c>
    </row>
    <row r="3779" ht="19" customHeight="1" spans="1:16">
      <c r="A3779" s="5">
        <v>149</v>
      </c>
      <c r="B3779" s="5" t="s">
        <v>446</v>
      </c>
      <c r="C3779" s="5" t="s">
        <v>52</v>
      </c>
      <c r="D3779" s="8" t="s">
        <v>644</v>
      </c>
      <c r="E3779" s="6">
        <v>66.7</v>
      </c>
      <c r="F3779" s="6">
        <v>69.4</v>
      </c>
      <c r="G3779" s="6">
        <v>65.2</v>
      </c>
      <c r="H3779" s="5" t="s">
        <v>120</v>
      </c>
      <c r="I3779" s="6">
        <f t="shared" si="236"/>
        <v>-2.7</v>
      </c>
      <c r="J3779" s="5" t="str">
        <f>IF(H3779="否","不适用",IF(AND(ISNUMBER(E3779),ISNUMBER(F3779)),IF(I3779&gt;规则与名单!$B$2,"是","否"),"未判定"))</f>
        <v>不适用</v>
      </c>
      <c r="K3779" s="5" t="str">
        <f t="shared" si="237"/>
        <v>非测试日纯氢</v>
      </c>
      <c r="L3779" s="6">
        <f t="shared" si="238"/>
        <v>65.2</v>
      </c>
      <c r="M3779" s="5">
        <f t="shared" si="239"/>
        <v>0</v>
      </c>
      <c r="N3779" s="5" t="s">
        <v>14679</v>
      </c>
      <c r="O3779" s="5" t="s">
        <v>14680</v>
      </c>
      <c r="P3779" s="5" t="s">
        <v>14681</v>
      </c>
    </row>
    <row r="3780" ht="19" customHeight="1" spans="1:16">
      <c r="A3780" s="5">
        <v>149</v>
      </c>
      <c r="B3780" s="5" t="s">
        <v>446</v>
      </c>
      <c r="C3780" s="5" t="s">
        <v>52</v>
      </c>
      <c r="D3780" s="8" t="s">
        <v>3418</v>
      </c>
      <c r="E3780" s="6"/>
      <c r="F3780" s="6">
        <v>0</v>
      </c>
      <c r="G3780" s="6"/>
      <c r="H3780" s="5" t="s">
        <v>120</v>
      </c>
      <c r="I3780" s="6" t="str">
        <f t="shared" si="236"/>
        <v/>
      </c>
      <c r="J3780" s="5" t="str">
        <f>IF(H3780="否","不适用",IF(AND(ISNUMBER(E3780),ISNUMBER(F3780)),IF(I3780&gt;规则与名单!$B$2,"是","否"),"未判定"))</f>
        <v>不适用</v>
      </c>
      <c r="K3780" s="5" t="str">
        <f t="shared" si="237"/>
        <v>缺失</v>
      </c>
      <c r="L3780" s="6" t="str">
        <f t="shared" si="238"/>
        <v/>
      </c>
      <c r="M3780" s="5">
        <f t="shared" si="239"/>
        <v>1</v>
      </c>
      <c r="N3780" s="5" t="s">
        <v>14682</v>
      </c>
      <c r="O3780" s="5" t="s">
        <v>14683</v>
      </c>
      <c r="P3780" s="5" t="s">
        <v>14684</v>
      </c>
    </row>
    <row r="3781" ht="19" customHeight="1" spans="1:16">
      <c r="A3781" s="5">
        <v>149</v>
      </c>
      <c r="B3781" s="5" t="s">
        <v>446</v>
      </c>
      <c r="C3781" s="5" t="s">
        <v>52</v>
      </c>
      <c r="D3781" s="8" t="s">
        <v>3422</v>
      </c>
      <c r="E3781" s="6"/>
      <c r="F3781" s="6">
        <v>0</v>
      </c>
      <c r="G3781" s="6"/>
      <c r="H3781" s="5" t="s">
        <v>120</v>
      </c>
      <c r="I3781" s="6" t="str">
        <f t="shared" si="236"/>
        <v/>
      </c>
      <c r="J3781" s="5" t="str">
        <f>IF(H3781="否","不适用",IF(AND(ISNUMBER(E3781),ISNUMBER(F3781)),IF(I3781&gt;规则与名单!$B$2,"是","否"),"未判定"))</f>
        <v>不适用</v>
      </c>
      <c r="K3781" s="5" t="str">
        <f t="shared" si="237"/>
        <v>缺失</v>
      </c>
      <c r="L3781" s="6" t="str">
        <f t="shared" si="238"/>
        <v/>
      </c>
      <c r="M3781" s="5">
        <f t="shared" si="239"/>
        <v>1</v>
      </c>
      <c r="N3781" s="5" t="s">
        <v>14685</v>
      </c>
      <c r="O3781" s="5" t="s">
        <v>14686</v>
      </c>
      <c r="P3781" s="5" t="s">
        <v>14687</v>
      </c>
    </row>
    <row r="3782" ht="19" customHeight="1" spans="1:16">
      <c r="A3782" s="5">
        <v>149</v>
      </c>
      <c r="B3782" s="5" t="s">
        <v>446</v>
      </c>
      <c r="C3782" s="5" t="s">
        <v>52</v>
      </c>
      <c r="D3782" s="8" t="s">
        <v>336</v>
      </c>
      <c r="E3782" s="6"/>
      <c r="F3782" s="6">
        <v>0</v>
      </c>
      <c r="G3782" s="6"/>
      <c r="H3782" s="5" t="s">
        <v>120</v>
      </c>
      <c r="I3782" s="6" t="str">
        <f t="shared" si="236"/>
        <v/>
      </c>
      <c r="J3782" s="5" t="str">
        <f>IF(H3782="否","不适用",IF(AND(ISNUMBER(E3782),ISNUMBER(F3782)),IF(I3782&gt;规则与名单!$B$2,"是","否"),"未判定"))</f>
        <v>不适用</v>
      </c>
      <c r="K3782" s="5" t="str">
        <f t="shared" si="237"/>
        <v>缺失</v>
      </c>
      <c r="L3782" s="6" t="str">
        <f t="shared" si="238"/>
        <v/>
      </c>
      <c r="M3782" s="5">
        <f t="shared" si="239"/>
        <v>1</v>
      </c>
      <c r="N3782" s="5" t="s">
        <v>14688</v>
      </c>
      <c r="O3782" s="5" t="s">
        <v>14689</v>
      </c>
      <c r="P3782" s="5" t="s">
        <v>14690</v>
      </c>
    </row>
    <row r="3783" ht="19" customHeight="1" spans="1:16">
      <c r="A3783" s="5">
        <v>149</v>
      </c>
      <c r="B3783" s="5" t="s">
        <v>446</v>
      </c>
      <c r="C3783" s="5" t="s">
        <v>52</v>
      </c>
      <c r="D3783" s="8" t="s">
        <v>653</v>
      </c>
      <c r="E3783" s="6">
        <v>80.9</v>
      </c>
      <c r="F3783" s="6">
        <v>83.4</v>
      </c>
      <c r="G3783" s="6">
        <v>80.8</v>
      </c>
      <c r="H3783" s="5" t="s">
        <v>120</v>
      </c>
      <c r="I3783" s="6">
        <f t="shared" si="236"/>
        <v>-2.5</v>
      </c>
      <c r="J3783" s="5" t="str">
        <f>IF(H3783="否","不适用",IF(AND(ISNUMBER(E3783),ISNUMBER(F3783)),IF(I3783&gt;规则与名单!$B$2,"是","否"),"未判定"))</f>
        <v>不适用</v>
      </c>
      <c r="K3783" s="5" t="str">
        <f t="shared" si="237"/>
        <v>非测试日纯氢</v>
      </c>
      <c r="L3783" s="6">
        <f t="shared" si="238"/>
        <v>80.8</v>
      </c>
      <c r="M3783" s="5">
        <f t="shared" si="239"/>
        <v>0</v>
      </c>
      <c r="N3783" s="5" t="s">
        <v>14691</v>
      </c>
      <c r="O3783" s="5" t="s">
        <v>14692</v>
      </c>
      <c r="P3783" s="5" t="s">
        <v>14693</v>
      </c>
    </row>
    <row r="3784" ht="19" customHeight="1" spans="1:16">
      <c r="A3784" s="5">
        <v>149</v>
      </c>
      <c r="B3784" s="5" t="s">
        <v>446</v>
      </c>
      <c r="C3784" s="5" t="s">
        <v>52</v>
      </c>
      <c r="D3784" s="8" t="s">
        <v>140</v>
      </c>
      <c r="E3784" s="6">
        <v>119.6</v>
      </c>
      <c r="F3784" s="6">
        <v>121.3</v>
      </c>
      <c r="G3784" s="6">
        <v>119.6</v>
      </c>
      <c r="H3784" s="5" t="s">
        <v>120</v>
      </c>
      <c r="I3784" s="6">
        <f t="shared" si="236"/>
        <v>-1.7</v>
      </c>
      <c r="J3784" s="5" t="str">
        <f>IF(H3784="否","不适用",IF(AND(ISNUMBER(E3784),ISNUMBER(F3784)),IF(I3784&gt;规则与名单!$B$2,"是","否"),"未判定"))</f>
        <v>不适用</v>
      </c>
      <c r="K3784" s="5" t="str">
        <f t="shared" si="237"/>
        <v>非测试日纯氢</v>
      </c>
      <c r="L3784" s="6">
        <f t="shared" si="238"/>
        <v>119.6</v>
      </c>
      <c r="M3784" s="5">
        <f t="shared" si="239"/>
        <v>0</v>
      </c>
      <c r="N3784" s="5" t="s">
        <v>14694</v>
      </c>
      <c r="O3784" s="5" t="s">
        <v>14695</v>
      </c>
      <c r="P3784" s="5" t="s">
        <v>14696</v>
      </c>
    </row>
    <row r="3785" ht="19" customHeight="1" spans="1:16">
      <c r="A3785" s="5">
        <v>149</v>
      </c>
      <c r="B3785" s="5" t="s">
        <v>446</v>
      </c>
      <c r="C3785" s="5" t="s">
        <v>52</v>
      </c>
      <c r="D3785" s="8" t="s">
        <v>115</v>
      </c>
      <c r="E3785" s="6">
        <v>181.5</v>
      </c>
      <c r="F3785" s="6">
        <v>184.4</v>
      </c>
      <c r="G3785" s="6">
        <v>181.4</v>
      </c>
      <c r="H3785" s="5" t="s">
        <v>120</v>
      </c>
      <c r="I3785" s="6">
        <f t="shared" si="236"/>
        <v>-2.90000000000001</v>
      </c>
      <c r="J3785" s="5" t="str">
        <f>IF(H3785="否","不适用",IF(AND(ISNUMBER(E3785),ISNUMBER(F3785)),IF(I3785&gt;规则与名单!$B$2,"是","否"),"未判定"))</f>
        <v>不适用</v>
      </c>
      <c r="K3785" s="5" t="str">
        <f t="shared" si="237"/>
        <v>非测试日纯氢</v>
      </c>
      <c r="L3785" s="6">
        <f t="shared" si="238"/>
        <v>181.4</v>
      </c>
      <c r="M3785" s="5">
        <f t="shared" si="239"/>
        <v>0</v>
      </c>
      <c r="N3785" s="5" t="s">
        <v>14697</v>
      </c>
      <c r="O3785" s="5" t="s">
        <v>14698</v>
      </c>
      <c r="P3785" s="5" t="s">
        <v>14699</v>
      </c>
    </row>
    <row r="3786" ht="19" customHeight="1" spans="1:16">
      <c r="A3786" s="5">
        <v>150</v>
      </c>
      <c r="B3786" s="5" t="s">
        <v>448</v>
      </c>
      <c r="C3786" s="5" t="s">
        <v>52</v>
      </c>
      <c r="D3786" s="8" t="s">
        <v>114</v>
      </c>
      <c r="E3786" s="6">
        <v>59.4</v>
      </c>
      <c r="F3786" s="6">
        <v>62.6</v>
      </c>
      <c r="G3786" s="6">
        <v>59.4</v>
      </c>
      <c r="H3786" s="5" t="s">
        <v>120</v>
      </c>
      <c r="I3786" s="6">
        <f t="shared" si="236"/>
        <v>-3.2</v>
      </c>
      <c r="J3786" s="5" t="str">
        <f>IF(H3786="否","不适用",IF(AND(ISNUMBER(E3786),ISNUMBER(F3786)),IF(I3786&gt;规则与名单!$B$2,"是","否"),"未判定"))</f>
        <v>不适用</v>
      </c>
      <c r="K3786" s="5" t="str">
        <f t="shared" si="237"/>
        <v>非测试日纯氢</v>
      </c>
      <c r="L3786" s="6">
        <f t="shared" si="238"/>
        <v>59.4</v>
      </c>
      <c r="M3786" s="5">
        <f t="shared" si="239"/>
        <v>0</v>
      </c>
      <c r="N3786" s="5" t="s">
        <v>14700</v>
      </c>
      <c r="O3786" s="5" t="s">
        <v>14701</v>
      </c>
      <c r="P3786" s="5" t="s">
        <v>14702</v>
      </c>
    </row>
    <row r="3787" ht="19" customHeight="1" spans="1:16">
      <c r="A3787" s="5">
        <v>150</v>
      </c>
      <c r="B3787" s="5" t="s">
        <v>448</v>
      </c>
      <c r="C3787" s="5" t="s">
        <v>52</v>
      </c>
      <c r="D3787" s="8" t="s">
        <v>605</v>
      </c>
      <c r="E3787" s="6">
        <v>76.6</v>
      </c>
      <c r="F3787" s="6">
        <v>78.6</v>
      </c>
      <c r="G3787" s="6">
        <v>76.5</v>
      </c>
      <c r="H3787" s="5" t="s">
        <v>120</v>
      </c>
      <c r="I3787" s="6">
        <f t="shared" si="236"/>
        <v>-2</v>
      </c>
      <c r="J3787" s="5" t="str">
        <f>IF(H3787="否","不适用",IF(AND(ISNUMBER(E3787),ISNUMBER(F3787)),IF(I3787&gt;规则与名单!$B$2,"是","否"),"未判定"))</f>
        <v>不适用</v>
      </c>
      <c r="K3787" s="5" t="str">
        <f t="shared" si="237"/>
        <v>非测试日纯氢</v>
      </c>
      <c r="L3787" s="6">
        <f t="shared" si="238"/>
        <v>76.5</v>
      </c>
      <c r="M3787" s="5">
        <f t="shared" si="239"/>
        <v>0</v>
      </c>
      <c r="N3787" s="5" t="s">
        <v>14703</v>
      </c>
      <c r="O3787" s="5" t="s">
        <v>14704</v>
      </c>
      <c r="P3787" s="5" t="s">
        <v>14705</v>
      </c>
    </row>
    <row r="3788" ht="19" customHeight="1" spans="1:16">
      <c r="A3788" s="5">
        <v>150</v>
      </c>
      <c r="B3788" s="5" t="s">
        <v>448</v>
      </c>
      <c r="C3788" s="5" t="s">
        <v>52</v>
      </c>
      <c r="D3788" s="8" t="s">
        <v>186</v>
      </c>
      <c r="E3788" s="6">
        <v>61.6</v>
      </c>
      <c r="F3788" s="6">
        <v>64.2</v>
      </c>
      <c r="G3788" s="6">
        <v>60</v>
      </c>
      <c r="H3788" s="5" t="s">
        <v>120</v>
      </c>
      <c r="I3788" s="6">
        <f t="shared" si="236"/>
        <v>-2.6</v>
      </c>
      <c r="J3788" s="5" t="str">
        <f>IF(H3788="否","不适用",IF(AND(ISNUMBER(E3788),ISNUMBER(F3788)),IF(I3788&gt;规则与名单!$B$2,"是","否"),"未判定"))</f>
        <v>不适用</v>
      </c>
      <c r="K3788" s="5" t="str">
        <f t="shared" si="237"/>
        <v>非测试日纯氢</v>
      </c>
      <c r="L3788" s="6">
        <f t="shared" si="238"/>
        <v>60</v>
      </c>
      <c r="M3788" s="5">
        <f t="shared" si="239"/>
        <v>0</v>
      </c>
      <c r="N3788" s="5" t="s">
        <v>14706</v>
      </c>
      <c r="O3788" s="5" t="s">
        <v>14707</v>
      </c>
      <c r="P3788" s="5" t="s">
        <v>14708</v>
      </c>
    </row>
    <row r="3789" ht="19" customHeight="1" spans="1:16">
      <c r="A3789" s="5">
        <v>150</v>
      </c>
      <c r="B3789" s="5" t="s">
        <v>448</v>
      </c>
      <c r="C3789" s="5" t="s">
        <v>52</v>
      </c>
      <c r="D3789" s="8" t="s">
        <v>165</v>
      </c>
      <c r="E3789" s="6">
        <v>55.1</v>
      </c>
      <c r="F3789" s="6">
        <v>56.8</v>
      </c>
      <c r="G3789" s="6">
        <v>54.7</v>
      </c>
      <c r="H3789" s="5" t="s">
        <v>120</v>
      </c>
      <c r="I3789" s="6">
        <f t="shared" si="236"/>
        <v>-1.7</v>
      </c>
      <c r="J3789" s="5" t="str">
        <f>IF(H3789="否","不适用",IF(AND(ISNUMBER(E3789),ISNUMBER(F3789)),IF(I3789&gt;规则与名单!$B$2,"是","否"),"未判定"))</f>
        <v>不适用</v>
      </c>
      <c r="K3789" s="5" t="str">
        <f t="shared" si="237"/>
        <v>非测试日纯氢</v>
      </c>
      <c r="L3789" s="6">
        <f t="shared" si="238"/>
        <v>54.7</v>
      </c>
      <c r="M3789" s="5">
        <f t="shared" si="239"/>
        <v>0</v>
      </c>
      <c r="N3789" s="5" t="s">
        <v>14709</v>
      </c>
      <c r="O3789" s="5" t="s">
        <v>14710</v>
      </c>
      <c r="P3789" s="5" t="s">
        <v>14711</v>
      </c>
    </row>
    <row r="3790" ht="19" customHeight="1" spans="1:16">
      <c r="A3790" s="5">
        <v>150</v>
      </c>
      <c r="B3790" s="5" t="s">
        <v>448</v>
      </c>
      <c r="C3790" s="5" t="s">
        <v>52</v>
      </c>
      <c r="D3790" s="8" t="s">
        <v>151</v>
      </c>
      <c r="E3790" s="6">
        <v>104.7</v>
      </c>
      <c r="F3790" s="6">
        <v>107.3</v>
      </c>
      <c r="G3790" s="6">
        <v>104.6</v>
      </c>
      <c r="H3790" s="5" t="s">
        <v>120</v>
      </c>
      <c r="I3790" s="6">
        <f t="shared" si="236"/>
        <v>-2.59999999999999</v>
      </c>
      <c r="J3790" s="5" t="str">
        <f>IF(H3790="否","不适用",IF(AND(ISNUMBER(E3790),ISNUMBER(F3790)),IF(I3790&gt;规则与名单!$B$2,"是","否"),"未判定"))</f>
        <v>不适用</v>
      </c>
      <c r="K3790" s="5" t="str">
        <f t="shared" si="237"/>
        <v>非测试日纯氢</v>
      </c>
      <c r="L3790" s="6">
        <f t="shared" si="238"/>
        <v>104.6</v>
      </c>
      <c r="M3790" s="5">
        <f t="shared" si="239"/>
        <v>0</v>
      </c>
      <c r="N3790" s="5" t="s">
        <v>14712</v>
      </c>
      <c r="O3790" s="5" t="s">
        <v>14713</v>
      </c>
      <c r="P3790" s="5" t="s">
        <v>14714</v>
      </c>
    </row>
    <row r="3791" ht="19" customHeight="1" spans="1:16">
      <c r="A3791" s="5">
        <v>150</v>
      </c>
      <c r="B3791" s="5" t="s">
        <v>448</v>
      </c>
      <c r="C3791" s="5" t="s">
        <v>52</v>
      </c>
      <c r="D3791" s="8" t="s">
        <v>3358</v>
      </c>
      <c r="E3791" s="6">
        <v>111.3</v>
      </c>
      <c r="F3791" s="6">
        <v>112.9</v>
      </c>
      <c r="G3791" s="6">
        <v>111.3</v>
      </c>
      <c r="H3791" s="5" t="s">
        <v>120</v>
      </c>
      <c r="I3791" s="6">
        <f t="shared" si="236"/>
        <v>-1.60000000000001</v>
      </c>
      <c r="J3791" s="5" t="str">
        <f>IF(H3791="否","不适用",IF(AND(ISNUMBER(E3791),ISNUMBER(F3791)),IF(I3791&gt;规则与名单!$B$2,"是","否"),"未判定"))</f>
        <v>不适用</v>
      </c>
      <c r="K3791" s="5" t="str">
        <f t="shared" si="237"/>
        <v>非测试日纯氢</v>
      </c>
      <c r="L3791" s="6">
        <f t="shared" si="238"/>
        <v>111.3</v>
      </c>
      <c r="M3791" s="5">
        <f t="shared" si="239"/>
        <v>0</v>
      </c>
      <c r="N3791" s="5" t="s">
        <v>14715</v>
      </c>
      <c r="O3791" s="5" t="s">
        <v>14716</v>
      </c>
      <c r="P3791" s="5" t="s">
        <v>14717</v>
      </c>
    </row>
    <row r="3792" ht="19" customHeight="1" spans="1:16">
      <c r="A3792" s="5">
        <v>150</v>
      </c>
      <c r="B3792" s="5" t="s">
        <v>448</v>
      </c>
      <c r="C3792" s="5" t="s">
        <v>52</v>
      </c>
      <c r="D3792" s="8" t="s">
        <v>272</v>
      </c>
      <c r="E3792" s="6">
        <v>55.8</v>
      </c>
      <c r="F3792" s="6">
        <v>58.7</v>
      </c>
      <c r="G3792" s="6">
        <v>55.8</v>
      </c>
      <c r="H3792" s="5" t="s">
        <v>120</v>
      </c>
      <c r="I3792" s="6">
        <f t="shared" si="236"/>
        <v>-2.90000000000001</v>
      </c>
      <c r="J3792" s="5" t="str">
        <f>IF(H3792="否","不适用",IF(AND(ISNUMBER(E3792),ISNUMBER(F3792)),IF(I3792&gt;规则与名单!$B$2,"是","否"),"未判定"))</f>
        <v>不适用</v>
      </c>
      <c r="K3792" s="5" t="str">
        <f t="shared" si="237"/>
        <v>非测试日纯氢</v>
      </c>
      <c r="L3792" s="6">
        <f t="shared" si="238"/>
        <v>55.8</v>
      </c>
      <c r="M3792" s="5">
        <f t="shared" si="239"/>
        <v>0</v>
      </c>
      <c r="N3792" s="5" t="s">
        <v>14718</v>
      </c>
      <c r="O3792" s="5" t="s">
        <v>14719</v>
      </c>
      <c r="P3792" s="5" t="s">
        <v>14720</v>
      </c>
    </row>
    <row r="3793" ht="19" customHeight="1" spans="1:16">
      <c r="A3793" s="5">
        <v>150</v>
      </c>
      <c r="B3793" s="5" t="s">
        <v>448</v>
      </c>
      <c r="C3793" s="5" t="s">
        <v>52</v>
      </c>
      <c r="D3793" s="8" t="s">
        <v>506</v>
      </c>
      <c r="E3793" s="6">
        <v>74.7</v>
      </c>
      <c r="F3793" s="6">
        <v>78</v>
      </c>
      <c r="G3793" s="6">
        <v>74.3</v>
      </c>
      <c r="H3793" s="5" t="s">
        <v>120</v>
      </c>
      <c r="I3793" s="6">
        <f t="shared" si="236"/>
        <v>-3.3</v>
      </c>
      <c r="J3793" s="5" t="str">
        <f>IF(H3793="否","不适用",IF(AND(ISNUMBER(E3793),ISNUMBER(F3793)),IF(I3793&gt;规则与名单!$B$2,"是","否"),"未判定"))</f>
        <v>不适用</v>
      </c>
      <c r="K3793" s="5" t="str">
        <f t="shared" si="237"/>
        <v>非测试日纯氢</v>
      </c>
      <c r="L3793" s="6">
        <f t="shared" si="238"/>
        <v>74.3</v>
      </c>
      <c r="M3793" s="5">
        <f t="shared" si="239"/>
        <v>0</v>
      </c>
      <c r="N3793" s="5" t="s">
        <v>14721</v>
      </c>
      <c r="O3793" s="5" t="s">
        <v>14722</v>
      </c>
      <c r="P3793" s="5" t="s">
        <v>14723</v>
      </c>
    </row>
    <row r="3794" ht="19" customHeight="1" spans="1:16">
      <c r="A3794" s="5">
        <v>150</v>
      </c>
      <c r="B3794" s="5" t="s">
        <v>448</v>
      </c>
      <c r="C3794" s="5" t="s">
        <v>52</v>
      </c>
      <c r="D3794" s="8" t="s">
        <v>673</v>
      </c>
      <c r="E3794" s="6">
        <v>58.5</v>
      </c>
      <c r="F3794" s="6">
        <v>61</v>
      </c>
      <c r="G3794" s="6">
        <v>58.5</v>
      </c>
      <c r="H3794" s="5" t="s">
        <v>120</v>
      </c>
      <c r="I3794" s="6">
        <f t="shared" si="236"/>
        <v>-2.5</v>
      </c>
      <c r="J3794" s="5" t="str">
        <f>IF(H3794="否","不适用",IF(AND(ISNUMBER(E3794),ISNUMBER(F3794)),IF(I3794&gt;规则与名单!$B$2,"是","否"),"未判定"))</f>
        <v>不适用</v>
      </c>
      <c r="K3794" s="5" t="str">
        <f t="shared" si="237"/>
        <v>非测试日纯氢</v>
      </c>
      <c r="L3794" s="6">
        <f t="shared" si="238"/>
        <v>58.5</v>
      </c>
      <c r="M3794" s="5">
        <f t="shared" si="239"/>
        <v>0</v>
      </c>
      <c r="N3794" s="5" t="s">
        <v>14724</v>
      </c>
      <c r="O3794" s="5" t="s">
        <v>14725</v>
      </c>
      <c r="P3794" s="5" t="s">
        <v>14726</v>
      </c>
    </row>
    <row r="3795" ht="19" customHeight="1" spans="1:16">
      <c r="A3795" s="5">
        <v>150</v>
      </c>
      <c r="B3795" s="5" t="s">
        <v>448</v>
      </c>
      <c r="C3795" s="5" t="s">
        <v>52</v>
      </c>
      <c r="D3795" s="8" t="s">
        <v>183</v>
      </c>
      <c r="E3795" s="6">
        <v>72.3</v>
      </c>
      <c r="F3795" s="6">
        <v>74.2</v>
      </c>
      <c r="G3795" s="6">
        <v>71.2</v>
      </c>
      <c r="H3795" s="5" t="s">
        <v>120</v>
      </c>
      <c r="I3795" s="6">
        <f t="shared" si="236"/>
        <v>-1.90000000000001</v>
      </c>
      <c r="J3795" s="5" t="str">
        <f>IF(H3795="否","不适用",IF(AND(ISNUMBER(E3795),ISNUMBER(F3795)),IF(I3795&gt;规则与名单!$B$2,"是","否"),"未判定"))</f>
        <v>不适用</v>
      </c>
      <c r="K3795" s="5" t="str">
        <f t="shared" si="237"/>
        <v>非测试日纯氢</v>
      </c>
      <c r="L3795" s="6">
        <f t="shared" si="238"/>
        <v>71.2</v>
      </c>
      <c r="M3795" s="5">
        <f t="shared" si="239"/>
        <v>0</v>
      </c>
      <c r="N3795" s="5" t="s">
        <v>14727</v>
      </c>
      <c r="O3795" s="5" t="s">
        <v>14728</v>
      </c>
      <c r="P3795" s="5" t="s">
        <v>14729</v>
      </c>
    </row>
    <row r="3796" ht="19" customHeight="1" spans="1:16">
      <c r="A3796" s="5">
        <v>150</v>
      </c>
      <c r="B3796" s="5" t="s">
        <v>448</v>
      </c>
      <c r="C3796" s="5" t="s">
        <v>52</v>
      </c>
      <c r="D3796" s="8" t="s">
        <v>431</v>
      </c>
      <c r="E3796" s="6">
        <v>82.4</v>
      </c>
      <c r="F3796" s="6">
        <v>86</v>
      </c>
      <c r="G3796" s="6">
        <v>82.4</v>
      </c>
      <c r="H3796" s="5" t="s">
        <v>120</v>
      </c>
      <c r="I3796" s="6">
        <f t="shared" si="236"/>
        <v>-3.59999999999999</v>
      </c>
      <c r="J3796" s="5" t="str">
        <f>IF(H3796="否","不适用",IF(AND(ISNUMBER(E3796),ISNUMBER(F3796)),IF(I3796&gt;规则与名单!$B$2,"是","否"),"未判定"))</f>
        <v>不适用</v>
      </c>
      <c r="K3796" s="5" t="str">
        <f t="shared" si="237"/>
        <v>非测试日纯氢</v>
      </c>
      <c r="L3796" s="6">
        <f t="shared" si="238"/>
        <v>82.4</v>
      </c>
      <c r="M3796" s="5">
        <f t="shared" si="239"/>
        <v>0</v>
      </c>
      <c r="N3796" s="5" t="s">
        <v>14730</v>
      </c>
      <c r="O3796" s="5" t="s">
        <v>14731</v>
      </c>
      <c r="P3796" s="5" t="s">
        <v>14732</v>
      </c>
    </row>
    <row r="3797" ht="19" customHeight="1" spans="1:16">
      <c r="A3797" s="5">
        <v>150</v>
      </c>
      <c r="B3797" s="5" t="s">
        <v>448</v>
      </c>
      <c r="C3797" s="5" t="s">
        <v>52</v>
      </c>
      <c r="D3797" s="8" t="s">
        <v>3377</v>
      </c>
      <c r="E3797" s="6">
        <v>43.8</v>
      </c>
      <c r="F3797" s="6">
        <v>82.3</v>
      </c>
      <c r="G3797" s="6">
        <v>32.3</v>
      </c>
      <c r="H3797" s="5" t="s">
        <v>120</v>
      </c>
      <c r="I3797" s="6">
        <f t="shared" si="236"/>
        <v>-38.5</v>
      </c>
      <c r="J3797" s="5" t="str">
        <f>IF(H3797="否","不适用",IF(AND(ISNUMBER(E3797),ISNUMBER(F3797)),IF(I3797&gt;规则与名单!$B$2,"是","否"),"未判定"))</f>
        <v>不适用</v>
      </c>
      <c r="K3797" s="5" t="str">
        <f t="shared" si="237"/>
        <v>非测试日纯氢</v>
      </c>
      <c r="L3797" s="6">
        <f t="shared" si="238"/>
        <v>32.3</v>
      </c>
      <c r="M3797" s="5">
        <f t="shared" si="239"/>
        <v>0</v>
      </c>
      <c r="N3797" s="5" t="s">
        <v>14733</v>
      </c>
      <c r="O3797" s="5" t="s">
        <v>14734</v>
      </c>
      <c r="P3797" s="5" t="s">
        <v>14735</v>
      </c>
    </row>
    <row r="3798" ht="19" customHeight="1" spans="1:16">
      <c r="A3798" s="5">
        <v>150</v>
      </c>
      <c r="B3798" s="5" t="s">
        <v>448</v>
      </c>
      <c r="C3798" s="5" t="s">
        <v>52</v>
      </c>
      <c r="D3798" s="8" t="s">
        <v>407</v>
      </c>
      <c r="E3798" s="6">
        <v>100.1</v>
      </c>
      <c r="F3798" s="6">
        <v>97.8</v>
      </c>
      <c r="G3798" s="6">
        <v>41.7</v>
      </c>
      <c r="H3798" s="5" t="s">
        <v>120</v>
      </c>
      <c r="I3798" s="6">
        <f t="shared" si="236"/>
        <v>2.3</v>
      </c>
      <c r="J3798" s="5" t="str">
        <f>IF(H3798="否","不适用",IF(AND(ISNUMBER(E3798),ISNUMBER(F3798)),IF(I3798&gt;规则与名单!$B$2,"是","否"),"未判定"))</f>
        <v>不适用</v>
      </c>
      <c r="K3798" s="5" t="str">
        <f t="shared" si="237"/>
        <v>非测试日纯氢</v>
      </c>
      <c r="L3798" s="6">
        <f t="shared" si="238"/>
        <v>41.7</v>
      </c>
      <c r="M3798" s="5">
        <f t="shared" si="239"/>
        <v>0</v>
      </c>
      <c r="N3798" s="5" t="s">
        <v>14736</v>
      </c>
      <c r="O3798" s="5" t="s">
        <v>14737</v>
      </c>
      <c r="P3798" s="5" t="s">
        <v>14738</v>
      </c>
    </row>
    <row r="3799" ht="19" customHeight="1" spans="1:16">
      <c r="A3799" s="5">
        <v>150</v>
      </c>
      <c r="B3799" s="5" t="s">
        <v>448</v>
      </c>
      <c r="C3799" s="5" t="s">
        <v>52</v>
      </c>
      <c r="D3799" s="8" t="s">
        <v>411</v>
      </c>
      <c r="E3799" s="6">
        <v>93.5</v>
      </c>
      <c r="F3799" s="6">
        <v>77.3</v>
      </c>
      <c r="G3799" s="6">
        <v>54</v>
      </c>
      <c r="H3799" s="5" t="s">
        <v>120</v>
      </c>
      <c r="I3799" s="6">
        <f t="shared" si="236"/>
        <v>16.2</v>
      </c>
      <c r="J3799" s="5" t="str">
        <f>IF(H3799="否","不适用",IF(AND(ISNUMBER(E3799),ISNUMBER(F3799)),IF(I3799&gt;规则与名单!$B$2,"是","否"),"未判定"))</f>
        <v>不适用</v>
      </c>
      <c r="K3799" s="5" t="str">
        <f t="shared" si="237"/>
        <v>非测试日纯氢</v>
      </c>
      <c r="L3799" s="6">
        <f t="shared" si="238"/>
        <v>54</v>
      </c>
      <c r="M3799" s="5">
        <f t="shared" si="239"/>
        <v>0</v>
      </c>
      <c r="N3799" s="5" t="s">
        <v>14739</v>
      </c>
      <c r="O3799" s="5" t="s">
        <v>14740</v>
      </c>
      <c r="P3799" s="5" t="s">
        <v>14741</v>
      </c>
    </row>
    <row r="3800" ht="19" customHeight="1" spans="1:16">
      <c r="A3800" s="5">
        <v>150</v>
      </c>
      <c r="B3800" s="5" t="s">
        <v>448</v>
      </c>
      <c r="C3800" s="5" t="s">
        <v>52</v>
      </c>
      <c r="D3800" s="8" t="s">
        <v>251</v>
      </c>
      <c r="E3800" s="6">
        <v>70</v>
      </c>
      <c r="F3800" s="6">
        <v>58.9</v>
      </c>
      <c r="G3800" s="6">
        <v>56.6</v>
      </c>
      <c r="H3800" s="5" t="s">
        <v>120</v>
      </c>
      <c r="I3800" s="6">
        <f t="shared" si="236"/>
        <v>11.1</v>
      </c>
      <c r="J3800" s="5" t="str">
        <f>IF(H3800="否","不适用",IF(AND(ISNUMBER(E3800),ISNUMBER(F3800)),IF(I3800&gt;规则与名单!$B$2,"是","否"),"未判定"))</f>
        <v>不适用</v>
      </c>
      <c r="K3800" s="5" t="str">
        <f t="shared" si="237"/>
        <v>非测试日纯氢</v>
      </c>
      <c r="L3800" s="6">
        <f t="shared" si="238"/>
        <v>56.6</v>
      </c>
      <c r="M3800" s="5">
        <f t="shared" si="239"/>
        <v>0</v>
      </c>
      <c r="N3800" s="5" t="s">
        <v>14742</v>
      </c>
      <c r="O3800" s="5" t="s">
        <v>14743</v>
      </c>
      <c r="P3800" s="5" t="s">
        <v>14744</v>
      </c>
    </row>
    <row r="3801" ht="19" customHeight="1" spans="1:16">
      <c r="A3801" s="5">
        <v>150</v>
      </c>
      <c r="B3801" s="5" t="s">
        <v>448</v>
      </c>
      <c r="C3801" s="5" t="s">
        <v>52</v>
      </c>
      <c r="D3801" s="8" t="s">
        <v>472</v>
      </c>
      <c r="E3801" s="6">
        <v>55.4</v>
      </c>
      <c r="F3801" s="6">
        <v>57.8</v>
      </c>
      <c r="G3801" s="6">
        <v>55.4</v>
      </c>
      <c r="H3801" s="5" t="s">
        <v>120</v>
      </c>
      <c r="I3801" s="6">
        <f t="shared" si="236"/>
        <v>-2.4</v>
      </c>
      <c r="J3801" s="5" t="str">
        <f>IF(H3801="否","不适用",IF(AND(ISNUMBER(E3801),ISNUMBER(F3801)),IF(I3801&gt;规则与名单!$B$2,"是","否"),"未判定"))</f>
        <v>不适用</v>
      </c>
      <c r="K3801" s="5" t="str">
        <f t="shared" si="237"/>
        <v>非测试日纯氢</v>
      </c>
      <c r="L3801" s="6">
        <f t="shared" si="238"/>
        <v>55.4</v>
      </c>
      <c r="M3801" s="5">
        <f t="shared" si="239"/>
        <v>0</v>
      </c>
      <c r="N3801" s="5" t="s">
        <v>14745</v>
      </c>
      <c r="O3801" s="5" t="s">
        <v>14746</v>
      </c>
      <c r="P3801" s="5" t="s">
        <v>14747</v>
      </c>
    </row>
    <row r="3802" ht="19" customHeight="1" spans="1:16">
      <c r="A3802" s="5">
        <v>150</v>
      </c>
      <c r="B3802" s="5" t="s">
        <v>448</v>
      </c>
      <c r="C3802" s="5" t="s">
        <v>52</v>
      </c>
      <c r="D3802" s="8" t="s">
        <v>466</v>
      </c>
      <c r="E3802" s="6">
        <v>86.8</v>
      </c>
      <c r="F3802" s="6">
        <v>90.1</v>
      </c>
      <c r="G3802" s="6">
        <v>80.5</v>
      </c>
      <c r="H3802" s="5" t="s">
        <v>120</v>
      </c>
      <c r="I3802" s="6">
        <f t="shared" si="236"/>
        <v>-3.3</v>
      </c>
      <c r="J3802" s="5" t="str">
        <f>IF(H3802="否","不适用",IF(AND(ISNUMBER(E3802),ISNUMBER(F3802)),IF(I3802&gt;规则与名单!$B$2,"是","否"),"未判定"))</f>
        <v>不适用</v>
      </c>
      <c r="K3802" s="5" t="str">
        <f t="shared" si="237"/>
        <v>非测试日纯氢</v>
      </c>
      <c r="L3802" s="6">
        <f t="shared" si="238"/>
        <v>80.5</v>
      </c>
      <c r="M3802" s="5">
        <f t="shared" si="239"/>
        <v>0</v>
      </c>
      <c r="N3802" s="5" t="s">
        <v>14748</v>
      </c>
      <c r="O3802" s="5" t="s">
        <v>14749</v>
      </c>
      <c r="P3802" s="5" t="s">
        <v>14750</v>
      </c>
    </row>
    <row r="3803" ht="19" customHeight="1" spans="1:16">
      <c r="A3803" s="5">
        <v>150</v>
      </c>
      <c r="B3803" s="5" t="s">
        <v>448</v>
      </c>
      <c r="C3803" s="5" t="s">
        <v>52</v>
      </c>
      <c r="D3803" s="8" t="s">
        <v>333</v>
      </c>
      <c r="E3803" s="6">
        <v>63.3</v>
      </c>
      <c r="F3803" s="6">
        <v>64.4</v>
      </c>
      <c r="G3803" s="6">
        <v>34.9</v>
      </c>
      <c r="H3803" s="5" t="s">
        <v>120</v>
      </c>
      <c r="I3803" s="6">
        <f t="shared" si="236"/>
        <v>-1.10000000000001</v>
      </c>
      <c r="J3803" s="5" t="str">
        <f>IF(H3803="否","不适用",IF(AND(ISNUMBER(E3803),ISNUMBER(F3803)),IF(I3803&gt;规则与名单!$B$2,"是","否"),"未判定"))</f>
        <v>不适用</v>
      </c>
      <c r="K3803" s="5" t="str">
        <f t="shared" si="237"/>
        <v>非测试日纯氢</v>
      </c>
      <c r="L3803" s="6">
        <f t="shared" si="238"/>
        <v>34.9</v>
      </c>
      <c r="M3803" s="5">
        <f t="shared" si="239"/>
        <v>0</v>
      </c>
      <c r="N3803" s="5" t="s">
        <v>14751</v>
      </c>
      <c r="O3803" s="5" t="s">
        <v>14752</v>
      </c>
      <c r="P3803" s="5" t="s">
        <v>14753</v>
      </c>
    </row>
    <row r="3804" ht="19" customHeight="1" spans="1:16">
      <c r="A3804" s="5">
        <v>150</v>
      </c>
      <c r="B3804" s="5" t="s">
        <v>448</v>
      </c>
      <c r="C3804" s="5" t="s">
        <v>52</v>
      </c>
      <c r="D3804" s="8" t="s">
        <v>175</v>
      </c>
      <c r="E3804" s="6">
        <v>132.8</v>
      </c>
      <c r="F3804" s="6">
        <v>134.9</v>
      </c>
      <c r="G3804" s="6">
        <v>132.7</v>
      </c>
      <c r="H3804" s="5" t="s">
        <v>120</v>
      </c>
      <c r="I3804" s="6">
        <f t="shared" si="236"/>
        <v>-2.09999999999999</v>
      </c>
      <c r="J3804" s="5" t="str">
        <f>IF(H3804="否","不适用",IF(AND(ISNUMBER(E3804),ISNUMBER(F3804)),IF(I3804&gt;规则与名单!$B$2,"是","否"),"未判定"))</f>
        <v>不适用</v>
      </c>
      <c r="K3804" s="5" t="str">
        <f t="shared" si="237"/>
        <v>非测试日纯氢</v>
      </c>
      <c r="L3804" s="6">
        <f t="shared" si="238"/>
        <v>132.7</v>
      </c>
      <c r="M3804" s="5">
        <f t="shared" si="239"/>
        <v>0</v>
      </c>
      <c r="N3804" s="5" t="s">
        <v>14754</v>
      </c>
      <c r="O3804" s="5" t="s">
        <v>14755</v>
      </c>
      <c r="P3804" s="5" t="s">
        <v>14756</v>
      </c>
    </row>
    <row r="3805" ht="19" customHeight="1" spans="1:16">
      <c r="A3805" s="5">
        <v>150</v>
      </c>
      <c r="B3805" s="5" t="s">
        <v>448</v>
      </c>
      <c r="C3805" s="5" t="s">
        <v>52</v>
      </c>
      <c r="D3805" s="8" t="s">
        <v>3402</v>
      </c>
      <c r="E3805" s="6">
        <v>63.3</v>
      </c>
      <c r="F3805" s="6">
        <v>65.9</v>
      </c>
      <c r="G3805" s="6">
        <v>63.3</v>
      </c>
      <c r="H3805" s="5" t="s">
        <v>120</v>
      </c>
      <c r="I3805" s="6">
        <f t="shared" si="236"/>
        <v>-2.60000000000001</v>
      </c>
      <c r="J3805" s="5" t="str">
        <f>IF(H3805="否","不适用",IF(AND(ISNUMBER(E3805),ISNUMBER(F3805)),IF(I3805&gt;规则与名单!$B$2,"是","否"),"未判定"))</f>
        <v>不适用</v>
      </c>
      <c r="K3805" s="5" t="str">
        <f t="shared" si="237"/>
        <v>非测试日纯氢</v>
      </c>
      <c r="L3805" s="6">
        <f t="shared" si="238"/>
        <v>63.3</v>
      </c>
      <c r="M3805" s="5">
        <f t="shared" si="239"/>
        <v>0</v>
      </c>
      <c r="N3805" s="5" t="s">
        <v>14757</v>
      </c>
      <c r="O3805" s="5" t="s">
        <v>14758</v>
      </c>
      <c r="P3805" s="5" t="s">
        <v>14759</v>
      </c>
    </row>
    <row r="3806" ht="19" customHeight="1" spans="1:16">
      <c r="A3806" s="5">
        <v>150</v>
      </c>
      <c r="B3806" s="5" t="s">
        <v>448</v>
      </c>
      <c r="C3806" s="5" t="s">
        <v>52</v>
      </c>
      <c r="D3806" s="8" t="s">
        <v>487</v>
      </c>
      <c r="E3806" s="6">
        <v>69.4</v>
      </c>
      <c r="F3806" s="6">
        <v>70.9</v>
      </c>
      <c r="G3806" s="6">
        <v>55</v>
      </c>
      <c r="H3806" s="5" t="s">
        <v>120</v>
      </c>
      <c r="I3806" s="6">
        <f t="shared" si="236"/>
        <v>-1.5</v>
      </c>
      <c r="J3806" s="5" t="str">
        <f>IF(H3806="否","不适用",IF(AND(ISNUMBER(E3806),ISNUMBER(F3806)),IF(I3806&gt;规则与名单!$B$2,"是","否"),"未判定"))</f>
        <v>不适用</v>
      </c>
      <c r="K3806" s="5" t="str">
        <f t="shared" si="237"/>
        <v>非测试日纯氢</v>
      </c>
      <c r="L3806" s="6">
        <f t="shared" si="238"/>
        <v>55</v>
      </c>
      <c r="M3806" s="5">
        <f t="shared" si="239"/>
        <v>0</v>
      </c>
      <c r="N3806" s="5" t="s">
        <v>14760</v>
      </c>
      <c r="O3806" s="5" t="s">
        <v>14761</v>
      </c>
      <c r="P3806" s="5" t="s">
        <v>14762</v>
      </c>
    </row>
    <row r="3807" ht="19" customHeight="1" spans="1:16">
      <c r="A3807" s="5">
        <v>150</v>
      </c>
      <c r="B3807" s="5" t="s">
        <v>448</v>
      </c>
      <c r="C3807" s="5" t="s">
        <v>52</v>
      </c>
      <c r="D3807" s="8" t="s">
        <v>121</v>
      </c>
      <c r="E3807" s="6">
        <v>74.5</v>
      </c>
      <c r="F3807" s="6">
        <v>76.6</v>
      </c>
      <c r="G3807" s="6">
        <v>72.9</v>
      </c>
      <c r="H3807" s="5" t="s">
        <v>120</v>
      </c>
      <c r="I3807" s="6">
        <f t="shared" si="236"/>
        <v>-2.09999999999999</v>
      </c>
      <c r="J3807" s="5" t="str">
        <f>IF(H3807="否","不适用",IF(AND(ISNUMBER(E3807),ISNUMBER(F3807)),IF(I3807&gt;规则与名单!$B$2,"是","否"),"未判定"))</f>
        <v>不适用</v>
      </c>
      <c r="K3807" s="5" t="str">
        <f t="shared" si="237"/>
        <v>非测试日纯氢</v>
      </c>
      <c r="L3807" s="6">
        <f t="shared" si="238"/>
        <v>72.9</v>
      </c>
      <c r="M3807" s="5">
        <f t="shared" si="239"/>
        <v>0</v>
      </c>
      <c r="N3807" s="5" t="s">
        <v>14763</v>
      </c>
      <c r="O3807" s="5" t="s">
        <v>14764</v>
      </c>
      <c r="P3807" s="5" t="s">
        <v>14765</v>
      </c>
    </row>
    <row r="3808" ht="19" customHeight="1" spans="1:16">
      <c r="A3808" s="5">
        <v>150</v>
      </c>
      <c r="B3808" s="5" t="s">
        <v>448</v>
      </c>
      <c r="C3808" s="5" t="s">
        <v>52</v>
      </c>
      <c r="D3808" s="8" t="s">
        <v>170</v>
      </c>
      <c r="E3808" s="6">
        <v>72.6</v>
      </c>
      <c r="F3808" s="6">
        <v>74</v>
      </c>
      <c r="G3808" s="6">
        <v>71.9</v>
      </c>
      <c r="H3808" s="5" t="s">
        <v>120</v>
      </c>
      <c r="I3808" s="6">
        <f t="shared" si="236"/>
        <v>-1.40000000000001</v>
      </c>
      <c r="J3808" s="5" t="str">
        <f>IF(H3808="否","不适用",IF(AND(ISNUMBER(E3808),ISNUMBER(F3808)),IF(I3808&gt;规则与名单!$B$2,"是","否"),"未判定"))</f>
        <v>不适用</v>
      </c>
      <c r="K3808" s="5" t="str">
        <f t="shared" si="237"/>
        <v>非测试日纯氢</v>
      </c>
      <c r="L3808" s="6">
        <f t="shared" si="238"/>
        <v>71.9</v>
      </c>
      <c r="M3808" s="5">
        <f t="shared" si="239"/>
        <v>0</v>
      </c>
      <c r="N3808" s="5" t="s">
        <v>14766</v>
      </c>
      <c r="O3808" s="5" t="s">
        <v>14767</v>
      </c>
      <c r="P3808" s="5" t="s">
        <v>14768</v>
      </c>
    </row>
    <row r="3809" ht="19" customHeight="1" spans="1:16">
      <c r="A3809" s="5">
        <v>150</v>
      </c>
      <c r="B3809" s="5" t="s">
        <v>448</v>
      </c>
      <c r="C3809" s="5" t="s">
        <v>52</v>
      </c>
      <c r="D3809" s="8" t="s">
        <v>644</v>
      </c>
      <c r="E3809" s="6">
        <v>74.8</v>
      </c>
      <c r="F3809" s="6">
        <v>75.6</v>
      </c>
      <c r="G3809" s="6">
        <v>73.5</v>
      </c>
      <c r="H3809" s="5" t="s">
        <v>120</v>
      </c>
      <c r="I3809" s="6">
        <f t="shared" si="236"/>
        <v>-0.799999999999997</v>
      </c>
      <c r="J3809" s="5" t="str">
        <f>IF(H3809="否","不适用",IF(AND(ISNUMBER(E3809),ISNUMBER(F3809)),IF(I3809&gt;规则与名单!$B$2,"是","否"),"未判定"))</f>
        <v>不适用</v>
      </c>
      <c r="K3809" s="5" t="str">
        <f t="shared" si="237"/>
        <v>非测试日纯氢</v>
      </c>
      <c r="L3809" s="6">
        <f t="shared" si="238"/>
        <v>73.5</v>
      </c>
      <c r="M3809" s="5">
        <f t="shared" si="239"/>
        <v>0</v>
      </c>
      <c r="N3809" s="5" t="s">
        <v>14769</v>
      </c>
      <c r="O3809" s="5" t="s">
        <v>14770</v>
      </c>
      <c r="P3809" s="5" t="s">
        <v>14771</v>
      </c>
    </row>
    <row r="3810" ht="19" customHeight="1" spans="1:16">
      <c r="A3810" s="5">
        <v>150</v>
      </c>
      <c r="B3810" s="5" t="s">
        <v>448</v>
      </c>
      <c r="C3810" s="5" t="s">
        <v>52</v>
      </c>
      <c r="D3810" s="8" t="s">
        <v>3418</v>
      </c>
      <c r="E3810" s="6">
        <v>82.6</v>
      </c>
      <c r="F3810" s="6">
        <v>82.9</v>
      </c>
      <c r="G3810" s="6">
        <v>82.6</v>
      </c>
      <c r="H3810" s="5" t="s">
        <v>120</v>
      </c>
      <c r="I3810" s="6">
        <f t="shared" si="236"/>
        <v>-0.300000000000011</v>
      </c>
      <c r="J3810" s="5" t="str">
        <f>IF(H3810="否","不适用",IF(AND(ISNUMBER(E3810),ISNUMBER(F3810)),IF(I3810&gt;规则与名单!$B$2,"是","否"),"未判定"))</f>
        <v>不适用</v>
      </c>
      <c r="K3810" s="5" t="str">
        <f t="shared" si="237"/>
        <v>非测试日纯氢</v>
      </c>
      <c r="L3810" s="6">
        <f t="shared" si="238"/>
        <v>82.6</v>
      </c>
      <c r="M3810" s="5">
        <f t="shared" si="239"/>
        <v>0</v>
      </c>
      <c r="N3810" s="5" t="s">
        <v>14772</v>
      </c>
      <c r="O3810" s="5" t="s">
        <v>14773</v>
      </c>
      <c r="P3810" s="5" t="s">
        <v>14774</v>
      </c>
    </row>
    <row r="3811" ht="19" customHeight="1" spans="1:16">
      <c r="A3811" s="5">
        <v>150</v>
      </c>
      <c r="B3811" s="5" t="s">
        <v>448</v>
      </c>
      <c r="C3811" s="5" t="s">
        <v>52</v>
      </c>
      <c r="D3811" s="8" t="s">
        <v>3422</v>
      </c>
      <c r="E3811" s="6">
        <v>0</v>
      </c>
      <c r="F3811" s="6">
        <v>0</v>
      </c>
      <c r="G3811" s="6"/>
      <c r="H3811" s="5" t="s">
        <v>120</v>
      </c>
      <c r="I3811" s="6">
        <f t="shared" si="236"/>
        <v>0</v>
      </c>
      <c r="J3811" s="5" t="str">
        <f>IF(H3811="否","不适用",IF(AND(ISNUMBER(E3811),ISNUMBER(F3811)),IF(I3811&gt;规则与名单!$B$2,"是","否"),"未判定"))</f>
        <v>不适用</v>
      </c>
      <c r="K3811" s="5" t="str">
        <f t="shared" si="237"/>
        <v>非测试日仪表</v>
      </c>
      <c r="L3811" s="6">
        <f t="shared" si="238"/>
        <v>0</v>
      </c>
      <c r="M3811" s="5">
        <f t="shared" si="239"/>
        <v>0</v>
      </c>
      <c r="N3811" s="5" t="s">
        <v>14775</v>
      </c>
      <c r="O3811" s="5" t="s">
        <v>14776</v>
      </c>
      <c r="P3811" s="5" t="s">
        <v>14777</v>
      </c>
    </row>
    <row r="3812" ht="19" customHeight="1" spans="1:16">
      <c r="A3812" s="5">
        <v>150</v>
      </c>
      <c r="B3812" s="5" t="s">
        <v>448</v>
      </c>
      <c r="C3812" s="5" t="s">
        <v>52</v>
      </c>
      <c r="D3812" s="8" t="s">
        <v>336</v>
      </c>
      <c r="E3812" s="6">
        <v>0.1</v>
      </c>
      <c r="F3812" s="6">
        <v>0.05</v>
      </c>
      <c r="G3812" s="6"/>
      <c r="H3812" s="5" t="s">
        <v>120</v>
      </c>
      <c r="I3812" s="6">
        <f t="shared" si="236"/>
        <v>0.05</v>
      </c>
      <c r="J3812" s="5" t="str">
        <f>IF(H3812="否","不适用",IF(AND(ISNUMBER(E3812),ISNUMBER(F3812)),IF(I3812&gt;规则与名单!$B$2,"是","否"),"未判定"))</f>
        <v>不适用</v>
      </c>
      <c r="K3812" s="5" t="str">
        <f t="shared" si="237"/>
        <v>非测试日仪表</v>
      </c>
      <c r="L3812" s="6">
        <f t="shared" si="238"/>
        <v>0.1</v>
      </c>
      <c r="M3812" s="5">
        <f t="shared" si="239"/>
        <v>0</v>
      </c>
      <c r="N3812" s="5" t="s">
        <v>14778</v>
      </c>
      <c r="O3812" s="5" t="s">
        <v>14779</v>
      </c>
      <c r="P3812" s="5" t="s">
        <v>14780</v>
      </c>
    </row>
    <row r="3813" ht="19" customHeight="1" spans="1:16">
      <c r="A3813" s="5">
        <v>150</v>
      </c>
      <c r="B3813" s="5" t="s">
        <v>448</v>
      </c>
      <c r="C3813" s="5" t="s">
        <v>52</v>
      </c>
      <c r="D3813" s="8" t="s">
        <v>653</v>
      </c>
      <c r="E3813" s="6">
        <v>84.2</v>
      </c>
      <c r="F3813" s="6">
        <v>85.7</v>
      </c>
      <c r="G3813" s="6">
        <v>50.9</v>
      </c>
      <c r="H3813" s="5" t="s">
        <v>120</v>
      </c>
      <c r="I3813" s="6">
        <f t="shared" si="236"/>
        <v>-1.5</v>
      </c>
      <c r="J3813" s="5" t="str">
        <f>IF(H3813="否","不适用",IF(AND(ISNUMBER(E3813),ISNUMBER(F3813)),IF(I3813&gt;规则与名单!$B$2,"是","否"),"未判定"))</f>
        <v>不适用</v>
      </c>
      <c r="K3813" s="5" t="str">
        <f t="shared" si="237"/>
        <v>非测试日纯氢</v>
      </c>
      <c r="L3813" s="6">
        <f t="shared" si="238"/>
        <v>50.9</v>
      </c>
      <c r="M3813" s="5">
        <f t="shared" si="239"/>
        <v>0</v>
      </c>
      <c r="N3813" s="5" t="s">
        <v>14781</v>
      </c>
      <c r="O3813" s="5" t="s">
        <v>14782</v>
      </c>
      <c r="P3813" s="5" t="s">
        <v>14783</v>
      </c>
    </row>
    <row r="3814" ht="19" customHeight="1" spans="1:16">
      <c r="A3814" s="5">
        <v>150</v>
      </c>
      <c r="B3814" s="5" t="s">
        <v>448</v>
      </c>
      <c r="C3814" s="5" t="s">
        <v>52</v>
      </c>
      <c r="D3814" s="8" t="s">
        <v>140</v>
      </c>
      <c r="E3814" s="6">
        <v>43.2</v>
      </c>
      <c r="F3814" s="6">
        <v>43.4</v>
      </c>
      <c r="G3814" s="6">
        <v>43.2</v>
      </c>
      <c r="H3814" s="5" t="s">
        <v>120</v>
      </c>
      <c r="I3814" s="6">
        <f t="shared" si="236"/>
        <v>-0.199999999999996</v>
      </c>
      <c r="J3814" s="5" t="str">
        <f>IF(H3814="否","不适用",IF(AND(ISNUMBER(E3814),ISNUMBER(F3814)),IF(I3814&gt;规则与名单!$B$2,"是","否"),"未判定"))</f>
        <v>不适用</v>
      </c>
      <c r="K3814" s="5" t="str">
        <f t="shared" si="237"/>
        <v>非测试日纯氢</v>
      </c>
      <c r="L3814" s="6">
        <f t="shared" si="238"/>
        <v>43.2</v>
      </c>
      <c r="M3814" s="5">
        <f t="shared" si="239"/>
        <v>0</v>
      </c>
      <c r="N3814" s="5" t="s">
        <v>14784</v>
      </c>
      <c r="O3814" s="5" t="s">
        <v>14785</v>
      </c>
      <c r="P3814" s="5" t="s">
        <v>14786</v>
      </c>
    </row>
    <row r="3815" ht="19" customHeight="1" spans="1:16">
      <c r="A3815" s="5">
        <v>150</v>
      </c>
      <c r="B3815" s="5" t="s">
        <v>448</v>
      </c>
      <c r="C3815" s="5" t="s">
        <v>52</v>
      </c>
      <c r="D3815" s="8" t="s">
        <v>115</v>
      </c>
      <c r="E3815" s="6">
        <v>122.8</v>
      </c>
      <c r="F3815" s="6">
        <v>124.1</v>
      </c>
      <c r="G3815" s="6">
        <v>122.6</v>
      </c>
      <c r="H3815" s="5" t="s">
        <v>120</v>
      </c>
      <c r="I3815" s="6">
        <f t="shared" si="236"/>
        <v>-1.3</v>
      </c>
      <c r="J3815" s="5" t="str">
        <f>IF(H3815="否","不适用",IF(AND(ISNUMBER(E3815),ISNUMBER(F3815)),IF(I3815&gt;规则与名单!$B$2,"是","否"),"未判定"))</f>
        <v>不适用</v>
      </c>
      <c r="K3815" s="5" t="str">
        <f t="shared" si="237"/>
        <v>非测试日纯氢</v>
      </c>
      <c r="L3815" s="6">
        <f t="shared" si="238"/>
        <v>122.6</v>
      </c>
      <c r="M3815" s="5">
        <f t="shared" si="239"/>
        <v>0</v>
      </c>
      <c r="N3815" s="5" t="s">
        <v>14787</v>
      </c>
      <c r="O3815" s="5" t="s">
        <v>14788</v>
      </c>
      <c r="P3815" s="5" t="s">
        <v>14789</v>
      </c>
    </row>
    <row r="3816" ht="19" customHeight="1" spans="1:16">
      <c r="A3816" s="5">
        <v>151</v>
      </c>
      <c r="B3816" s="5" t="s">
        <v>55</v>
      </c>
      <c r="C3816" s="5" t="s">
        <v>52</v>
      </c>
      <c r="D3816" s="8" t="s">
        <v>114</v>
      </c>
      <c r="E3816" s="6">
        <v>196.1</v>
      </c>
      <c r="F3816" s="6">
        <v>197.3</v>
      </c>
      <c r="G3816" s="6">
        <v>186</v>
      </c>
      <c r="H3816" s="5" t="s">
        <v>120</v>
      </c>
      <c r="I3816" s="6">
        <f t="shared" si="236"/>
        <v>-1.20000000000002</v>
      </c>
      <c r="J3816" s="5" t="str">
        <f>IF(H3816="否","不适用",IF(AND(ISNUMBER(E3816),ISNUMBER(F3816)),IF(I3816&gt;规则与名单!$B$2,"是","否"),"未判定"))</f>
        <v>不适用</v>
      </c>
      <c r="K3816" s="5" t="str">
        <f t="shared" si="237"/>
        <v>非测试日纯氢</v>
      </c>
      <c r="L3816" s="6">
        <f t="shared" si="238"/>
        <v>186</v>
      </c>
      <c r="M3816" s="5">
        <f t="shared" si="239"/>
        <v>0</v>
      </c>
      <c r="N3816" s="5" t="s">
        <v>14790</v>
      </c>
      <c r="O3816" s="5" t="s">
        <v>14791</v>
      </c>
      <c r="P3816" s="5" t="s">
        <v>14792</v>
      </c>
    </row>
    <row r="3817" ht="19" customHeight="1" spans="1:16">
      <c r="A3817" s="5">
        <v>151</v>
      </c>
      <c r="B3817" s="5" t="s">
        <v>55</v>
      </c>
      <c r="C3817" s="5" t="s">
        <v>52</v>
      </c>
      <c r="D3817" s="8" t="s">
        <v>605</v>
      </c>
      <c r="E3817" s="6">
        <v>244.1</v>
      </c>
      <c r="F3817" s="6">
        <v>246.3</v>
      </c>
      <c r="G3817" s="6">
        <v>202.7</v>
      </c>
      <c r="H3817" s="5" t="s">
        <v>120</v>
      </c>
      <c r="I3817" s="6">
        <f t="shared" si="236"/>
        <v>-2.20000000000002</v>
      </c>
      <c r="J3817" s="5" t="str">
        <f>IF(H3817="否","不适用",IF(AND(ISNUMBER(E3817),ISNUMBER(F3817)),IF(I3817&gt;规则与名单!$B$2,"是","否"),"未判定"))</f>
        <v>不适用</v>
      </c>
      <c r="K3817" s="5" t="str">
        <f t="shared" si="237"/>
        <v>非测试日纯氢</v>
      </c>
      <c r="L3817" s="6">
        <f t="shared" si="238"/>
        <v>202.7</v>
      </c>
      <c r="M3817" s="5">
        <f t="shared" si="239"/>
        <v>0</v>
      </c>
      <c r="N3817" s="5" t="s">
        <v>14793</v>
      </c>
      <c r="O3817" s="5" t="s">
        <v>14794</v>
      </c>
      <c r="P3817" s="5" t="s">
        <v>14795</v>
      </c>
    </row>
    <row r="3818" ht="19" customHeight="1" spans="1:16">
      <c r="A3818" s="5">
        <v>151</v>
      </c>
      <c r="B3818" s="5" t="s">
        <v>55</v>
      </c>
      <c r="C3818" s="5" t="s">
        <v>52</v>
      </c>
      <c r="D3818" s="8" t="s">
        <v>186</v>
      </c>
      <c r="E3818" s="6">
        <v>355.6</v>
      </c>
      <c r="F3818" s="6">
        <v>357.3</v>
      </c>
      <c r="G3818" s="6">
        <v>308.6</v>
      </c>
      <c r="H3818" s="5" t="s">
        <v>120</v>
      </c>
      <c r="I3818" s="6">
        <f t="shared" si="236"/>
        <v>-1.69999999999999</v>
      </c>
      <c r="J3818" s="5" t="str">
        <f>IF(H3818="否","不适用",IF(AND(ISNUMBER(E3818),ISNUMBER(F3818)),IF(I3818&gt;规则与名单!$B$2,"是","否"),"未判定"))</f>
        <v>不适用</v>
      </c>
      <c r="K3818" s="5" t="str">
        <f t="shared" si="237"/>
        <v>非测试日纯氢</v>
      </c>
      <c r="L3818" s="6">
        <f t="shared" si="238"/>
        <v>308.6</v>
      </c>
      <c r="M3818" s="5">
        <f t="shared" si="239"/>
        <v>0</v>
      </c>
      <c r="N3818" s="5" t="s">
        <v>14796</v>
      </c>
      <c r="O3818" s="5" t="s">
        <v>14797</v>
      </c>
      <c r="P3818" s="5" t="s">
        <v>14798</v>
      </c>
    </row>
    <row r="3819" ht="19" customHeight="1" spans="1:16">
      <c r="A3819" s="5">
        <v>151</v>
      </c>
      <c r="B3819" s="5" t="s">
        <v>55</v>
      </c>
      <c r="C3819" s="5" t="s">
        <v>52</v>
      </c>
      <c r="D3819" s="8" t="s">
        <v>165</v>
      </c>
      <c r="E3819" s="6">
        <v>302.8</v>
      </c>
      <c r="F3819" s="6">
        <v>305.2</v>
      </c>
      <c r="G3819" s="6">
        <v>264.4</v>
      </c>
      <c r="H3819" s="5" t="s">
        <v>120</v>
      </c>
      <c r="I3819" s="6">
        <f t="shared" si="236"/>
        <v>-2.39999999999998</v>
      </c>
      <c r="J3819" s="5" t="str">
        <f>IF(H3819="否","不适用",IF(AND(ISNUMBER(E3819),ISNUMBER(F3819)),IF(I3819&gt;规则与名单!$B$2,"是","否"),"未判定"))</f>
        <v>不适用</v>
      </c>
      <c r="K3819" s="5" t="str">
        <f t="shared" si="237"/>
        <v>非测试日纯氢</v>
      </c>
      <c r="L3819" s="6">
        <f t="shared" si="238"/>
        <v>264.4</v>
      </c>
      <c r="M3819" s="5">
        <f t="shared" si="239"/>
        <v>0</v>
      </c>
      <c r="N3819" s="5" t="s">
        <v>14799</v>
      </c>
      <c r="O3819" s="5" t="s">
        <v>14800</v>
      </c>
      <c r="P3819" s="5" t="s">
        <v>14801</v>
      </c>
    </row>
    <row r="3820" ht="19" customHeight="1" spans="1:16">
      <c r="A3820" s="5">
        <v>151</v>
      </c>
      <c r="B3820" s="5" t="s">
        <v>55</v>
      </c>
      <c r="C3820" s="5" t="s">
        <v>52</v>
      </c>
      <c r="D3820" s="8" t="s">
        <v>151</v>
      </c>
      <c r="E3820" s="6">
        <v>262.9</v>
      </c>
      <c r="F3820" s="6">
        <v>266.3</v>
      </c>
      <c r="G3820" s="6">
        <v>223.8</v>
      </c>
      <c r="H3820" s="5" t="s">
        <v>120</v>
      </c>
      <c r="I3820" s="6">
        <f t="shared" si="236"/>
        <v>-3.40000000000003</v>
      </c>
      <c r="J3820" s="5" t="str">
        <f>IF(H3820="否","不适用",IF(AND(ISNUMBER(E3820),ISNUMBER(F3820)),IF(I3820&gt;规则与名单!$B$2,"是","否"),"未判定"))</f>
        <v>不适用</v>
      </c>
      <c r="K3820" s="5" t="str">
        <f t="shared" si="237"/>
        <v>非测试日纯氢</v>
      </c>
      <c r="L3820" s="6">
        <f t="shared" si="238"/>
        <v>223.8</v>
      </c>
      <c r="M3820" s="5">
        <f t="shared" si="239"/>
        <v>0</v>
      </c>
      <c r="N3820" s="5" t="s">
        <v>14802</v>
      </c>
      <c r="O3820" s="5" t="s">
        <v>14803</v>
      </c>
      <c r="P3820" s="5" t="s">
        <v>14804</v>
      </c>
    </row>
    <row r="3821" ht="19" customHeight="1" spans="1:16">
      <c r="A3821" s="5">
        <v>151</v>
      </c>
      <c r="B3821" s="5" t="s">
        <v>55</v>
      </c>
      <c r="C3821" s="5" t="s">
        <v>52</v>
      </c>
      <c r="D3821" s="8" t="s">
        <v>3358</v>
      </c>
      <c r="E3821" s="6">
        <v>259.5</v>
      </c>
      <c r="F3821" s="6">
        <v>262.4</v>
      </c>
      <c r="G3821" s="6">
        <v>196.7</v>
      </c>
      <c r="H3821" s="5" t="s">
        <v>120</v>
      </c>
      <c r="I3821" s="6">
        <f t="shared" si="236"/>
        <v>-2.89999999999998</v>
      </c>
      <c r="J3821" s="5" t="str">
        <f>IF(H3821="否","不适用",IF(AND(ISNUMBER(E3821),ISNUMBER(F3821)),IF(I3821&gt;规则与名单!$B$2,"是","否"),"未判定"))</f>
        <v>不适用</v>
      </c>
      <c r="K3821" s="5" t="str">
        <f t="shared" si="237"/>
        <v>非测试日纯氢</v>
      </c>
      <c r="L3821" s="6">
        <f t="shared" si="238"/>
        <v>196.7</v>
      </c>
      <c r="M3821" s="5">
        <f t="shared" si="239"/>
        <v>0</v>
      </c>
      <c r="N3821" s="5" t="s">
        <v>14805</v>
      </c>
      <c r="O3821" s="5" t="s">
        <v>14806</v>
      </c>
      <c r="P3821" s="5" t="s">
        <v>14807</v>
      </c>
    </row>
    <row r="3822" ht="19" customHeight="1" spans="1:16">
      <c r="A3822" s="5">
        <v>151</v>
      </c>
      <c r="B3822" s="5" t="s">
        <v>55</v>
      </c>
      <c r="C3822" s="5" t="s">
        <v>52</v>
      </c>
      <c r="D3822" s="8" t="s">
        <v>272</v>
      </c>
      <c r="E3822" s="6">
        <v>407.5</v>
      </c>
      <c r="F3822" s="6">
        <v>411.4</v>
      </c>
      <c r="G3822" s="6">
        <v>332.2</v>
      </c>
      <c r="H3822" s="5" t="s">
        <v>120</v>
      </c>
      <c r="I3822" s="6">
        <f t="shared" si="236"/>
        <v>-3.89999999999998</v>
      </c>
      <c r="J3822" s="5" t="str">
        <f>IF(H3822="否","不适用",IF(AND(ISNUMBER(E3822),ISNUMBER(F3822)),IF(I3822&gt;规则与名单!$B$2,"是","否"),"未判定"))</f>
        <v>不适用</v>
      </c>
      <c r="K3822" s="5" t="str">
        <f t="shared" si="237"/>
        <v>非测试日纯氢</v>
      </c>
      <c r="L3822" s="6">
        <f t="shared" si="238"/>
        <v>332.2</v>
      </c>
      <c r="M3822" s="5">
        <f t="shared" si="239"/>
        <v>0</v>
      </c>
      <c r="N3822" s="5" t="s">
        <v>14808</v>
      </c>
      <c r="O3822" s="5" t="s">
        <v>14809</v>
      </c>
      <c r="P3822" s="5" t="s">
        <v>14810</v>
      </c>
    </row>
    <row r="3823" ht="19" customHeight="1" spans="1:16">
      <c r="A3823" s="5">
        <v>151</v>
      </c>
      <c r="B3823" s="5" t="s">
        <v>55</v>
      </c>
      <c r="C3823" s="5" t="s">
        <v>52</v>
      </c>
      <c r="D3823" s="8" t="s">
        <v>506</v>
      </c>
      <c r="E3823" s="6">
        <v>297.6</v>
      </c>
      <c r="F3823" s="6">
        <v>300.4</v>
      </c>
      <c r="G3823" s="6">
        <v>280.2</v>
      </c>
      <c r="H3823" s="5" t="s">
        <v>120</v>
      </c>
      <c r="I3823" s="6">
        <f t="shared" si="236"/>
        <v>-2.79999999999995</v>
      </c>
      <c r="J3823" s="5" t="str">
        <f>IF(H3823="否","不适用",IF(AND(ISNUMBER(E3823),ISNUMBER(F3823)),IF(I3823&gt;规则与名单!$B$2,"是","否"),"未判定"))</f>
        <v>不适用</v>
      </c>
      <c r="K3823" s="5" t="str">
        <f t="shared" si="237"/>
        <v>非测试日纯氢</v>
      </c>
      <c r="L3823" s="6">
        <f t="shared" si="238"/>
        <v>280.2</v>
      </c>
      <c r="M3823" s="5">
        <f t="shared" si="239"/>
        <v>0</v>
      </c>
      <c r="N3823" s="5" t="s">
        <v>14811</v>
      </c>
      <c r="O3823" s="5" t="s">
        <v>14812</v>
      </c>
      <c r="P3823" s="5" t="s">
        <v>14813</v>
      </c>
    </row>
    <row r="3824" ht="19" customHeight="1" spans="1:16">
      <c r="A3824" s="5">
        <v>151</v>
      </c>
      <c r="B3824" s="5" t="s">
        <v>55</v>
      </c>
      <c r="C3824" s="5" t="s">
        <v>52</v>
      </c>
      <c r="D3824" s="8" t="s">
        <v>673</v>
      </c>
      <c r="E3824" s="6">
        <v>347</v>
      </c>
      <c r="F3824" s="6">
        <v>352.2</v>
      </c>
      <c r="G3824" s="6">
        <v>304.6</v>
      </c>
      <c r="H3824" s="5" t="s">
        <v>120</v>
      </c>
      <c r="I3824" s="6">
        <f t="shared" si="236"/>
        <v>-5.19999999999999</v>
      </c>
      <c r="J3824" s="5" t="str">
        <f>IF(H3824="否","不适用",IF(AND(ISNUMBER(E3824),ISNUMBER(F3824)),IF(I3824&gt;规则与名单!$B$2,"是","否"),"未判定"))</f>
        <v>不适用</v>
      </c>
      <c r="K3824" s="5" t="str">
        <f t="shared" si="237"/>
        <v>非测试日纯氢</v>
      </c>
      <c r="L3824" s="6">
        <f t="shared" si="238"/>
        <v>304.6</v>
      </c>
      <c r="M3824" s="5">
        <f t="shared" si="239"/>
        <v>0</v>
      </c>
      <c r="N3824" s="5" t="s">
        <v>14814</v>
      </c>
      <c r="O3824" s="5" t="s">
        <v>14815</v>
      </c>
      <c r="P3824" s="5" t="s">
        <v>14816</v>
      </c>
    </row>
    <row r="3825" ht="19" customHeight="1" spans="1:16">
      <c r="A3825" s="5">
        <v>151</v>
      </c>
      <c r="B3825" s="5" t="s">
        <v>55</v>
      </c>
      <c r="C3825" s="5" t="s">
        <v>52</v>
      </c>
      <c r="D3825" s="8" t="s">
        <v>183</v>
      </c>
      <c r="E3825" s="6">
        <v>287.6</v>
      </c>
      <c r="F3825" s="6">
        <v>289.8</v>
      </c>
      <c r="G3825" s="6">
        <v>225.2</v>
      </c>
      <c r="H3825" s="5" t="s">
        <v>120</v>
      </c>
      <c r="I3825" s="6">
        <f t="shared" si="236"/>
        <v>-2.19999999999999</v>
      </c>
      <c r="J3825" s="5" t="str">
        <f>IF(H3825="否","不适用",IF(AND(ISNUMBER(E3825),ISNUMBER(F3825)),IF(I3825&gt;规则与名单!$B$2,"是","否"),"未判定"))</f>
        <v>不适用</v>
      </c>
      <c r="K3825" s="5" t="str">
        <f t="shared" si="237"/>
        <v>非测试日纯氢</v>
      </c>
      <c r="L3825" s="6">
        <f t="shared" si="238"/>
        <v>225.2</v>
      </c>
      <c r="M3825" s="5">
        <f t="shared" si="239"/>
        <v>0</v>
      </c>
      <c r="N3825" s="5" t="s">
        <v>14817</v>
      </c>
      <c r="O3825" s="5" t="s">
        <v>14818</v>
      </c>
      <c r="P3825" s="5" t="s">
        <v>14819</v>
      </c>
    </row>
    <row r="3826" ht="19" customHeight="1" spans="1:16">
      <c r="A3826" s="5">
        <v>151</v>
      </c>
      <c r="B3826" s="5" t="s">
        <v>55</v>
      </c>
      <c r="C3826" s="5" t="s">
        <v>52</v>
      </c>
      <c r="D3826" s="8" t="s">
        <v>431</v>
      </c>
      <c r="E3826" s="6">
        <v>339.4</v>
      </c>
      <c r="F3826" s="6">
        <v>368.2</v>
      </c>
      <c r="G3826" s="6">
        <v>173.3</v>
      </c>
      <c r="H3826" s="5" t="s">
        <v>120</v>
      </c>
      <c r="I3826" s="6">
        <f t="shared" si="236"/>
        <v>-28.8</v>
      </c>
      <c r="J3826" s="5" t="str">
        <f>IF(H3826="否","不适用",IF(AND(ISNUMBER(E3826),ISNUMBER(F3826)),IF(I3826&gt;规则与名单!$B$2,"是","否"),"未判定"))</f>
        <v>不适用</v>
      </c>
      <c r="K3826" s="5" t="str">
        <f t="shared" si="237"/>
        <v>非测试日纯氢</v>
      </c>
      <c r="L3826" s="6">
        <f t="shared" si="238"/>
        <v>173.3</v>
      </c>
      <c r="M3826" s="5">
        <f t="shared" si="239"/>
        <v>0</v>
      </c>
      <c r="N3826" s="5" t="s">
        <v>14820</v>
      </c>
      <c r="O3826" s="5" t="s">
        <v>14821</v>
      </c>
      <c r="P3826" s="5" t="s">
        <v>14822</v>
      </c>
    </row>
    <row r="3827" ht="19" customHeight="1" spans="1:16">
      <c r="A3827" s="5">
        <v>151</v>
      </c>
      <c r="B3827" s="5" t="s">
        <v>55</v>
      </c>
      <c r="C3827" s="5" t="s">
        <v>52</v>
      </c>
      <c r="D3827" s="8" t="s">
        <v>3377</v>
      </c>
      <c r="E3827" s="6">
        <v>177.6</v>
      </c>
      <c r="F3827" s="6">
        <v>278.5</v>
      </c>
      <c r="G3827" s="6">
        <v>77.5</v>
      </c>
      <c r="H3827" s="5" t="s">
        <v>120</v>
      </c>
      <c r="I3827" s="6">
        <f t="shared" si="236"/>
        <v>-100.9</v>
      </c>
      <c r="J3827" s="5" t="str">
        <f>IF(H3827="否","不适用",IF(AND(ISNUMBER(E3827),ISNUMBER(F3827)),IF(I3827&gt;规则与名单!$B$2,"是","否"),"未判定"))</f>
        <v>不适用</v>
      </c>
      <c r="K3827" s="5" t="str">
        <f t="shared" si="237"/>
        <v>非测试日纯氢</v>
      </c>
      <c r="L3827" s="6">
        <f t="shared" si="238"/>
        <v>77.5</v>
      </c>
      <c r="M3827" s="5">
        <f t="shared" si="239"/>
        <v>0</v>
      </c>
      <c r="N3827" s="5" t="s">
        <v>14823</v>
      </c>
      <c r="O3827" s="5" t="s">
        <v>14824</v>
      </c>
      <c r="P3827" s="5" t="s">
        <v>14825</v>
      </c>
    </row>
    <row r="3828" ht="19" customHeight="1" spans="1:16">
      <c r="A3828" s="5">
        <v>151</v>
      </c>
      <c r="B3828" s="5" t="s">
        <v>55</v>
      </c>
      <c r="C3828" s="5" t="s">
        <v>52</v>
      </c>
      <c r="D3828" s="8" t="s">
        <v>407</v>
      </c>
      <c r="E3828" s="6">
        <v>415.8</v>
      </c>
      <c r="F3828" s="6">
        <v>297.6</v>
      </c>
      <c r="G3828" s="6">
        <v>164.5</v>
      </c>
      <c r="H3828" s="5" t="s">
        <v>120</v>
      </c>
      <c r="I3828" s="6">
        <f t="shared" si="236"/>
        <v>118.2</v>
      </c>
      <c r="J3828" s="5" t="str">
        <f>IF(H3828="否","不适用",IF(AND(ISNUMBER(E3828),ISNUMBER(F3828)),IF(I3828&gt;规则与名单!$B$2,"是","否"),"未判定"))</f>
        <v>不适用</v>
      </c>
      <c r="K3828" s="5" t="str">
        <f t="shared" si="237"/>
        <v>非测试日纯氢</v>
      </c>
      <c r="L3828" s="6">
        <f t="shared" si="238"/>
        <v>164.5</v>
      </c>
      <c r="M3828" s="5">
        <f t="shared" si="239"/>
        <v>0</v>
      </c>
      <c r="N3828" s="5" t="s">
        <v>14826</v>
      </c>
      <c r="O3828" s="5" t="s">
        <v>14827</v>
      </c>
      <c r="P3828" s="5" t="s">
        <v>14828</v>
      </c>
    </row>
    <row r="3829" ht="19" customHeight="1" spans="1:16">
      <c r="A3829" s="5">
        <v>151</v>
      </c>
      <c r="B3829" s="5" t="s">
        <v>55</v>
      </c>
      <c r="C3829" s="5" t="s">
        <v>52</v>
      </c>
      <c r="D3829" s="8" t="s">
        <v>411</v>
      </c>
      <c r="E3829" s="6">
        <v>242</v>
      </c>
      <c r="F3829" s="6">
        <v>246.6</v>
      </c>
      <c r="G3829" s="6">
        <v>156.7</v>
      </c>
      <c r="H3829" s="5" t="s">
        <v>120</v>
      </c>
      <c r="I3829" s="6">
        <f t="shared" si="236"/>
        <v>-4.59999999999999</v>
      </c>
      <c r="J3829" s="5" t="str">
        <f>IF(H3829="否","不适用",IF(AND(ISNUMBER(E3829),ISNUMBER(F3829)),IF(I3829&gt;规则与名单!$B$2,"是","否"),"未判定"))</f>
        <v>不适用</v>
      </c>
      <c r="K3829" s="5" t="str">
        <f t="shared" si="237"/>
        <v>非测试日纯氢</v>
      </c>
      <c r="L3829" s="6">
        <f t="shared" si="238"/>
        <v>156.7</v>
      </c>
      <c r="M3829" s="5">
        <f t="shared" si="239"/>
        <v>0</v>
      </c>
      <c r="N3829" s="5" t="s">
        <v>14829</v>
      </c>
      <c r="O3829" s="5" t="s">
        <v>14830</v>
      </c>
      <c r="P3829" s="5" t="s">
        <v>14831</v>
      </c>
    </row>
    <row r="3830" ht="19" customHeight="1" spans="1:16">
      <c r="A3830" s="5">
        <v>151</v>
      </c>
      <c r="B3830" s="5" t="s">
        <v>55</v>
      </c>
      <c r="C3830" s="5" t="s">
        <v>52</v>
      </c>
      <c r="D3830" s="8" t="s">
        <v>251</v>
      </c>
      <c r="E3830" s="6">
        <v>286.7</v>
      </c>
      <c r="F3830" s="6">
        <v>290.6</v>
      </c>
      <c r="G3830" s="6">
        <v>231</v>
      </c>
      <c r="H3830" s="5" t="s">
        <v>120</v>
      </c>
      <c r="I3830" s="6">
        <f t="shared" si="236"/>
        <v>-3.90000000000003</v>
      </c>
      <c r="J3830" s="5" t="str">
        <f>IF(H3830="否","不适用",IF(AND(ISNUMBER(E3830),ISNUMBER(F3830)),IF(I3830&gt;规则与名单!$B$2,"是","否"),"未判定"))</f>
        <v>不适用</v>
      </c>
      <c r="K3830" s="5" t="str">
        <f t="shared" si="237"/>
        <v>非测试日纯氢</v>
      </c>
      <c r="L3830" s="6">
        <f t="shared" si="238"/>
        <v>231</v>
      </c>
      <c r="M3830" s="5">
        <f t="shared" si="239"/>
        <v>0</v>
      </c>
      <c r="N3830" s="5" t="s">
        <v>14832</v>
      </c>
      <c r="O3830" s="5" t="s">
        <v>14833</v>
      </c>
      <c r="P3830" s="5" t="s">
        <v>14834</v>
      </c>
    </row>
    <row r="3831" ht="19" customHeight="1" spans="1:16">
      <c r="A3831" s="5">
        <v>151</v>
      </c>
      <c r="B3831" s="5" t="s">
        <v>55</v>
      </c>
      <c r="C3831" s="5" t="s">
        <v>52</v>
      </c>
      <c r="D3831" s="8" t="s">
        <v>472</v>
      </c>
      <c r="E3831" s="6">
        <v>268.9</v>
      </c>
      <c r="F3831" s="6">
        <v>272.9</v>
      </c>
      <c r="G3831" s="6">
        <v>168.8</v>
      </c>
      <c r="H3831" s="5" t="s">
        <v>120</v>
      </c>
      <c r="I3831" s="6">
        <f t="shared" si="236"/>
        <v>-4</v>
      </c>
      <c r="J3831" s="5" t="str">
        <f>IF(H3831="否","不适用",IF(AND(ISNUMBER(E3831),ISNUMBER(F3831)),IF(I3831&gt;规则与名单!$B$2,"是","否"),"未判定"))</f>
        <v>不适用</v>
      </c>
      <c r="K3831" s="5" t="str">
        <f t="shared" si="237"/>
        <v>非测试日纯氢</v>
      </c>
      <c r="L3831" s="6">
        <f t="shared" si="238"/>
        <v>168.8</v>
      </c>
      <c r="M3831" s="5">
        <f t="shared" si="239"/>
        <v>0</v>
      </c>
      <c r="N3831" s="5" t="s">
        <v>14835</v>
      </c>
      <c r="O3831" s="5" t="s">
        <v>14836</v>
      </c>
      <c r="P3831" s="5" t="s">
        <v>14837</v>
      </c>
    </row>
    <row r="3832" ht="19" customHeight="1" spans="1:16">
      <c r="A3832" s="5">
        <v>151</v>
      </c>
      <c r="B3832" s="5" t="s">
        <v>55</v>
      </c>
      <c r="C3832" s="5" t="s">
        <v>52</v>
      </c>
      <c r="D3832" s="8" t="s">
        <v>466</v>
      </c>
      <c r="E3832" s="6">
        <v>256.4</v>
      </c>
      <c r="F3832" s="6">
        <v>260.8</v>
      </c>
      <c r="G3832" s="6">
        <v>194.5</v>
      </c>
      <c r="H3832" s="5" t="s">
        <v>120</v>
      </c>
      <c r="I3832" s="6">
        <f t="shared" si="236"/>
        <v>-4.40000000000003</v>
      </c>
      <c r="J3832" s="5" t="str">
        <f>IF(H3832="否","不适用",IF(AND(ISNUMBER(E3832),ISNUMBER(F3832)),IF(I3832&gt;规则与名单!$B$2,"是","否"),"未判定"))</f>
        <v>不适用</v>
      </c>
      <c r="K3832" s="5" t="str">
        <f t="shared" si="237"/>
        <v>非测试日纯氢</v>
      </c>
      <c r="L3832" s="6">
        <f t="shared" si="238"/>
        <v>194.5</v>
      </c>
      <c r="M3832" s="5">
        <f t="shared" si="239"/>
        <v>0</v>
      </c>
      <c r="N3832" s="5" t="s">
        <v>14838</v>
      </c>
      <c r="O3832" s="5" t="s">
        <v>14839</v>
      </c>
      <c r="P3832" s="5" t="s">
        <v>14840</v>
      </c>
    </row>
    <row r="3833" ht="19" customHeight="1" spans="1:16">
      <c r="A3833" s="5">
        <v>151</v>
      </c>
      <c r="B3833" s="5" t="s">
        <v>55</v>
      </c>
      <c r="C3833" s="5" t="s">
        <v>52</v>
      </c>
      <c r="D3833" s="8" t="s">
        <v>333</v>
      </c>
      <c r="E3833" s="6">
        <v>305.3</v>
      </c>
      <c r="F3833" s="6">
        <v>309.2</v>
      </c>
      <c r="G3833" s="6">
        <v>265.3</v>
      </c>
      <c r="H3833" s="5" t="s">
        <v>120</v>
      </c>
      <c r="I3833" s="6">
        <f t="shared" si="236"/>
        <v>-3.89999999999998</v>
      </c>
      <c r="J3833" s="5" t="str">
        <f>IF(H3833="否","不适用",IF(AND(ISNUMBER(E3833),ISNUMBER(F3833)),IF(I3833&gt;规则与名单!$B$2,"是","否"),"未判定"))</f>
        <v>不适用</v>
      </c>
      <c r="K3833" s="5" t="str">
        <f t="shared" si="237"/>
        <v>非测试日纯氢</v>
      </c>
      <c r="L3833" s="6">
        <f t="shared" si="238"/>
        <v>265.3</v>
      </c>
      <c r="M3833" s="5">
        <f t="shared" si="239"/>
        <v>0</v>
      </c>
      <c r="N3833" s="5" t="s">
        <v>14841</v>
      </c>
      <c r="O3833" s="5" t="s">
        <v>14842</v>
      </c>
      <c r="P3833" s="5" t="s">
        <v>14843</v>
      </c>
    </row>
    <row r="3834" ht="19" customHeight="1" spans="1:16">
      <c r="A3834" s="5">
        <v>151</v>
      </c>
      <c r="B3834" s="5" t="s">
        <v>55</v>
      </c>
      <c r="C3834" s="5" t="s">
        <v>52</v>
      </c>
      <c r="D3834" s="8" t="s">
        <v>175</v>
      </c>
      <c r="E3834" s="6">
        <v>208.8</v>
      </c>
      <c r="F3834" s="6">
        <v>211.9</v>
      </c>
      <c r="G3834" s="6">
        <v>177.1</v>
      </c>
      <c r="H3834" s="5" t="s">
        <v>120</v>
      </c>
      <c r="I3834" s="6">
        <f t="shared" si="236"/>
        <v>-3.09999999999999</v>
      </c>
      <c r="J3834" s="5" t="str">
        <f>IF(H3834="否","不适用",IF(AND(ISNUMBER(E3834),ISNUMBER(F3834)),IF(I3834&gt;规则与名单!$B$2,"是","否"),"未判定"))</f>
        <v>不适用</v>
      </c>
      <c r="K3834" s="5" t="str">
        <f t="shared" si="237"/>
        <v>非测试日纯氢</v>
      </c>
      <c r="L3834" s="6">
        <f t="shared" si="238"/>
        <v>177.1</v>
      </c>
      <c r="M3834" s="5">
        <f t="shared" si="239"/>
        <v>0</v>
      </c>
      <c r="N3834" s="5" t="s">
        <v>14844</v>
      </c>
      <c r="O3834" s="5" t="s">
        <v>14845</v>
      </c>
      <c r="P3834" s="5" t="s">
        <v>14846</v>
      </c>
    </row>
    <row r="3835" ht="19" customHeight="1" spans="1:16">
      <c r="A3835" s="5">
        <v>151</v>
      </c>
      <c r="B3835" s="5" t="s">
        <v>55</v>
      </c>
      <c r="C3835" s="5" t="s">
        <v>52</v>
      </c>
      <c r="D3835" s="8" t="s">
        <v>3402</v>
      </c>
      <c r="E3835" s="6">
        <v>268.7</v>
      </c>
      <c r="F3835" s="6">
        <v>272.5</v>
      </c>
      <c r="G3835" s="6">
        <v>200.7</v>
      </c>
      <c r="H3835" s="5" t="s">
        <v>120</v>
      </c>
      <c r="I3835" s="6">
        <f t="shared" si="236"/>
        <v>-3.80000000000001</v>
      </c>
      <c r="J3835" s="5" t="str">
        <f>IF(H3835="否","不适用",IF(AND(ISNUMBER(E3835),ISNUMBER(F3835)),IF(I3835&gt;规则与名单!$B$2,"是","否"),"未判定"))</f>
        <v>不适用</v>
      </c>
      <c r="K3835" s="5" t="str">
        <f t="shared" si="237"/>
        <v>非测试日纯氢</v>
      </c>
      <c r="L3835" s="6">
        <f t="shared" si="238"/>
        <v>200.7</v>
      </c>
      <c r="M3835" s="5">
        <f t="shared" si="239"/>
        <v>0</v>
      </c>
      <c r="N3835" s="5" t="s">
        <v>14847</v>
      </c>
      <c r="O3835" s="5" t="s">
        <v>14848</v>
      </c>
      <c r="P3835" s="5" t="s">
        <v>14849</v>
      </c>
    </row>
    <row r="3836" ht="19" customHeight="1" spans="1:16">
      <c r="A3836" s="5">
        <v>151</v>
      </c>
      <c r="B3836" s="5" t="s">
        <v>55</v>
      </c>
      <c r="C3836" s="5" t="s">
        <v>52</v>
      </c>
      <c r="D3836" s="8" t="s">
        <v>487</v>
      </c>
      <c r="E3836" s="6">
        <v>358.2</v>
      </c>
      <c r="F3836" s="6">
        <v>362.4</v>
      </c>
      <c r="G3836" s="6">
        <v>285.3</v>
      </c>
      <c r="H3836" s="5" t="s">
        <v>120</v>
      </c>
      <c r="I3836" s="6">
        <f t="shared" si="236"/>
        <v>-4.19999999999999</v>
      </c>
      <c r="J3836" s="5" t="str">
        <f>IF(H3836="否","不适用",IF(AND(ISNUMBER(E3836),ISNUMBER(F3836)),IF(I3836&gt;规则与名单!$B$2,"是","否"),"未判定"))</f>
        <v>不适用</v>
      </c>
      <c r="K3836" s="5" t="str">
        <f t="shared" si="237"/>
        <v>非测试日纯氢</v>
      </c>
      <c r="L3836" s="6">
        <f t="shared" si="238"/>
        <v>285.3</v>
      </c>
      <c r="M3836" s="5">
        <f t="shared" si="239"/>
        <v>0</v>
      </c>
      <c r="N3836" s="5" t="s">
        <v>14850</v>
      </c>
      <c r="O3836" s="5" t="s">
        <v>14851</v>
      </c>
      <c r="P3836" s="5" t="s">
        <v>14852</v>
      </c>
    </row>
    <row r="3837" ht="19" customHeight="1" spans="1:16">
      <c r="A3837" s="5">
        <v>151</v>
      </c>
      <c r="B3837" s="5" t="s">
        <v>55</v>
      </c>
      <c r="C3837" s="5" t="s">
        <v>52</v>
      </c>
      <c r="D3837" s="8" t="s">
        <v>121</v>
      </c>
      <c r="E3837" s="6">
        <v>257.2</v>
      </c>
      <c r="F3837" s="6">
        <v>262.4</v>
      </c>
      <c r="G3837" s="6">
        <v>208.9</v>
      </c>
      <c r="H3837" s="5" t="s">
        <v>120</v>
      </c>
      <c r="I3837" s="6">
        <f t="shared" si="236"/>
        <v>-5.19999999999999</v>
      </c>
      <c r="J3837" s="5" t="str">
        <f>IF(H3837="否","不适用",IF(AND(ISNUMBER(E3837),ISNUMBER(F3837)),IF(I3837&gt;规则与名单!$B$2,"是","否"),"未判定"))</f>
        <v>不适用</v>
      </c>
      <c r="K3837" s="5" t="str">
        <f t="shared" si="237"/>
        <v>非测试日纯氢</v>
      </c>
      <c r="L3837" s="6">
        <f t="shared" si="238"/>
        <v>208.9</v>
      </c>
      <c r="M3837" s="5">
        <f t="shared" si="239"/>
        <v>0</v>
      </c>
      <c r="N3837" s="5" t="s">
        <v>14853</v>
      </c>
      <c r="O3837" s="5" t="s">
        <v>14854</v>
      </c>
      <c r="P3837" s="5" t="s">
        <v>14855</v>
      </c>
    </row>
    <row r="3838" ht="19" customHeight="1" spans="1:16">
      <c r="A3838" s="5">
        <v>151</v>
      </c>
      <c r="B3838" s="5" t="s">
        <v>55</v>
      </c>
      <c r="C3838" s="5" t="s">
        <v>52</v>
      </c>
      <c r="D3838" s="8" t="s">
        <v>170</v>
      </c>
      <c r="E3838" s="6">
        <v>292.1</v>
      </c>
      <c r="F3838" s="6">
        <v>295.8</v>
      </c>
      <c r="G3838" s="6">
        <v>246</v>
      </c>
      <c r="H3838" s="5" t="s">
        <v>120</v>
      </c>
      <c r="I3838" s="6">
        <f t="shared" si="236"/>
        <v>-3.69999999999999</v>
      </c>
      <c r="J3838" s="5" t="str">
        <f>IF(H3838="否","不适用",IF(AND(ISNUMBER(E3838),ISNUMBER(F3838)),IF(I3838&gt;规则与名单!$B$2,"是","否"),"未判定"))</f>
        <v>不适用</v>
      </c>
      <c r="K3838" s="5" t="str">
        <f t="shared" si="237"/>
        <v>非测试日纯氢</v>
      </c>
      <c r="L3838" s="6">
        <f t="shared" si="238"/>
        <v>246</v>
      </c>
      <c r="M3838" s="5">
        <f t="shared" si="239"/>
        <v>0</v>
      </c>
      <c r="N3838" s="5" t="s">
        <v>14856</v>
      </c>
      <c r="O3838" s="5" t="s">
        <v>14857</v>
      </c>
      <c r="P3838" s="5" t="s">
        <v>14858</v>
      </c>
    </row>
    <row r="3839" ht="19" customHeight="1" spans="1:16">
      <c r="A3839" s="5">
        <v>151</v>
      </c>
      <c r="B3839" s="5" t="s">
        <v>55</v>
      </c>
      <c r="C3839" s="5" t="s">
        <v>52</v>
      </c>
      <c r="D3839" s="8" t="s">
        <v>644</v>
      </c>
      <c r="E3839" s="6">
        <v>27.9</v>
      </c>
      <c r="F3839" s="6">
        <v>28.2</v>
      </c>
      <c r="G3839" s="6">
        <v>27.6</v>
      </c>
      <c r="H3839" s="5" t="s">
        <v>120</v>
      </c>
      <c r="I3839" s="6">
        <f t="shared" si="236"/>
        <v>-0.300000000000001</v>
      </c>
      <c r="J3839" s="5" t="str">
        <f>IF(H3839="否","不适用",IF(AND(ISNUMBER(E3839),ISNUMBER(F3839)),IF(I3839&gt;规则与名单!$B$2,"是","否"),"未判定"))</f>
        <v>不适用</v>
      </c>
      <c r="K3839" s="5" t="str">
        <f t="shared" si="237"/>
        <v>非测试日纯氢</v>
      </c>
      <c r="L3839" s="6">
        <f t="shared" si="238"/>
        <v>27.6</v>
      </c>
      <c r="M3839" s="5">
        <f t="shared" si="239"/>
        <v>0</v>
      </c>
      <c r="N3839" s="5" t="s">
        <v>14859</v>
      </c>
      <c r="O3839" s="5" t="s">
        <v>14860</v>
      </c>
      <c r="P3839" s="5" t="s">
        <v>14861</v>
      </c>
    </row>
    <row r="3840" ht="19" customHeight="1" spans="1:16">
      <c r="A3840" s="5">
        <v>151</v>
      </c>
      <c r="B3840" s="5" t="s">
        <v>55</v>
      </c>
      <c r="C3840" s="5" t="s">
        <v>52</v>
      </c>
      <c r="D3840" s="8" t="s">
        <v>3418</v>
      </c>
      <c r="E3840" s="6">
        <v>112.2</v>
      </c>
      <c r="F3840" s="6">
        <v>112.9</v>
      </c>
      <c r="G3840" s="6">
        <v>112.2</v>
      </c>
      <c r="H3840" s="5" t="s">
        <v>120</v>
      </c>
      <c r="I3840" s="6">
        <f t="shared" si="236"/>
        <v>-0.700000000000003</v>
      </c>
      <c r="J3840" s="5" t="str">
        <f>IF(H3840="否","不适用",IF(AND(ISNUMBER(E3840),ISNUMBER(F3840)),IF(I3840&gt;规则与名单!$B$2,"是","否"),"未判定"))</f>
        <v>不适用</v>
      </c>
      <c r="K3840" s="5" t="str">
        <f t="shared" si="237"/>
        <v>非测试日纯氢</v>
      </c>
      <c r="L3840" s="6">
        <f t="shared" si="238"/>
        <v>112.2</v>
      </c>
      <c r="M3840" s="5">
        <f t="shared" si="239"/>
        <v>0</v>
      </c>
      <c r="N3840" s="5" t="s">
        <v>14862</v>
      </c>
      <c r="O3840" s="5" t="s">
        <v>14863</v>
      </c>
      <c r="P3840" s="5" t="s">
        <v>14864</v>
      </c>
    </row>
    <row r="3841" ht="19" customHeight="1" spans="1:16">
      <c r="A3841" s="5">
        <v>151</v>
      </c>
      <c r="B3841" s="5" t="s">
        <v>55</v>
      </c>
      <c r="C3841" s="5" t="s">
        <v>52</v>
      </c>
      <c r="D3841" s="8" t="s">
        <v>3422</v>
      </c>
      <c r="E3841" s="6"/>
      <c r="F3841" s="6">
        <v>0</v>
      </c>
      <c r="G3841" s="6"/>
      <c r="H3841" s="5" t="s">
        <v>120</v>
      </c>
      <c r="I3841" s="6" t="str">
        <f t="shared" si="236"/>
        <v/>
      </c>
      <c r="J3841" s="5" t="str">
        <f>IF(H3841="否","不适用",IF(AND(ISNUMBER(E3841),ISNUMBER(F3841)),IF(I3841&gt;规则与名单!$B$2,"是","否"),"未判定"))</f>
        <v>不适用</v>
      </c>
      <c r="K3841" s="5" t="str">
        <f t="shared" si="237"/>
        <v>缺失</v>
      </c>
      <c r="L3841" s="6" t="str">
        <f t="shared" si="238"/>
        <v/>
      </c>
      <c r="M3841" s="5">
        <f t="shared" si="239"/>
        <v>1</v>
      </c>
      <c r="N3841" s="5" t="s">
        <v>14865</v>
      </c>
      <c r="O3841" s="5" t="s">
        <v>14866</v>
      </c>
      <c r="P3841" s="5" t="s">
        <v>14867</v>
      </c>
    </row>
    <row r="3842" ht="19" customHeight="1" spans="1:16">
      <c r="A3842" s="5">
        <v>151</v>
      </c>
      <c r="B3842" s="5" t="s">
        <v>55</v>
      </c>
      <c r="C3842" s="5" t="s">
        <v>52</v>
      </c>
      <c r="D3842" s="8" t="s">
        <v>336</v>
      </c>
      <c r="E3842" s="6"/>
      <c r="F3842" s="6">
        <v>0</v>
      </c>
      <c r="G3842" s="6"/>
      <c r="H3842" s="5" t="s">
        <v>120</v>
      </c>
      <c r="I3842" s="6" t="str">
        <f t="shared" ref="I3842:I3905" si="240">IF(AND(ISNUMBER(E3842),ISNUMBER(F3842)),E3842-F3842,"")</f>
        <v/>
      </c>
      <c r="J3842" s="5" t="str">
        <f>IF(H3842="否","不适用",IF(AND(ISNUMBER(E3842),ISNUMBER(F3842)),IF(I3842&gt;规则与名单!$B$2,"是","否"),"未判定"))</f>
        <v>不适用</v>
      </c>
      <c r="K3842" s="5" t="str">
        <f t="shared" ref="K3842:K3905" si="241">IF(J3842="是",IF(ISNUMBER(F3842),"测试日GPS","缺失"),IF(ISNUMBER(G3842),"非测试日纯氢",IF(AND(H3842="是",J3842="未判定"),IF(ISNUMBER(F3842),"测试名单无纯氢GPS","缺失"),IF(ISNUMBER(E3842),"非测试日仪表","缺失"))))</f>
        <v>缺失</v>
      </c>
      <c r="L3842" s="6" t="str">
        <f t="shared" ref="L3842:L3905" si="242">IF(K3842="缺失","",IF(K3842="非测试日纯氢",G3842,IF(K3842="非测试日仪表",E3842,F3842)))</f>
        <v/>
      </c>
      <c r="M3842" s="5">
        <f t="shared" ref="M3842:M3905" si="243">IF(K3842="缺失",1,0)</f>
        <v>1</v>
      </c>
      <c r="N3842" s="5" t="s">
        <v>14868</v>
      </c>
      <c r="O3842" s="5" t="s">
        <v>14869</v>
      </c>
      <c r="P3842" s="5" t="s">
        <v>14870</v>
      </c>
    </row>
    <row r="3843" ht="19" customHeight="1" spans="1:16">
      <c r="A3843" s="5">
        <v>151</v>
      </c>
      <c r="B3843" s="5" t="s">
        <v>55</v>
      </c>
      <c r="C3843" s="5" t="s">
        <v>52</v>
      </c>
      <c r="D3843" s="8" t="s">
        <v>653</v>
      </c>
      <c r="E3843" s="6"/>
      <c r="F3843" s="6">
        <v>0</v>
      </c>
      <c r="G3843" s="6"/>
      <c r="H3843" s="5" t="s">
        <v>120</v>
      </c>
      <c r="I3843" s="6" t="str">
        <f t="shared" si="240"/>
        <v/>
      </c>
      <c r="J3843" s="5" t="str">
        <f>IF(H3843="否","不适用",IF(AND(ISNUMBER(E3843),ISNUMBER(F3843)),IF(I3843&gt;规则与名单!$B$2,"是","否"),"未判定"))</f>
        <v>不适用</v>
      </c>
      <c r="K3843" s="5" t="str">
        <f t="shared" si="241"/>
        <v>缺失</v>
      </c>
      <c r="L3843" s="6" t="str">
        <f t="shared" si="242"/>
        <v/>
      </c>
      <c r="M3843" s="5">
        <f t="shared" si="243"/>
        <v>1</v>
      </c>
      <c r="N3843" s="5" t="s">
        <v>14871</v>
      </c>
      <c r="O3843" s="5" t="s">
        <v>14872</v>
      </c>
      <c r="P3843" s="5" t="s">
        <v>14873</v>
      </c>
    </row>
    <row r="3844" ht="19" customHeight="1" spans="1:16">
      <c r="A3844" s="5">
        <v>151</v>
      </c>
      <c r="B3844" s="5" t="s">
        <v>55</v>
      </c>
      <c r="C3844" s="5" t="s">
        <v>52</v>
      </c>
      <c r="D3844" s="8" t="s">
        <v>140</v>
      </c>
      <c r="E3844" s="6"/>
      <c r="F3844" s="6">
        <v>0</v>
      </c>
      <c r="G3844" s="6"/>
      <c r="H3844" s="5" t="s">
        <v>120</v>
      </c>
      <c r="I3844" s="6" t="str">
        <f t="shared" si="240"/>
        <v/>
      </c>
      <c r="J3844" s="5" t="str">
        <f>IF(H3844="否","不适用",IF(AND(ISNUMBER(E3844),ISNUMBER(F3844)),IF(I3844&gt;规则与名单!$B$2,"是","否"),"未判定"))</f>
        <v>不适用</v>
      </c>
      <c r="K3844" s="5" t="str">
        <f t="shared" si="241"/>
        <v>缺失</v>
      </c>
      <c r="L3844" s="6" t="str">
        <f t="shared" si="242"/>
        <v/>
      </c>
      <c r="M3844" s="5">
        <f t="shared" si="243"/>
        <v>1</v>
      </c>
      <c r="N3844" s="5" t="s">
        <v>14874</v>
      </c>
      <c r="O3844" s="5" t="s">
        <v>14875</v>
      </c>
      <c r="P3844" s="5" t="s">
        <v>14876</v>
      </c>
    </row>
    <row r="3845" ht="19" customHeight="1" spans="1:16">
      <c r="A3845" s="5">
        <v>151</v>
      </c>
      <c r="B3845" s="5" t="s">
        <v>55</v>
      </c>
      <c r="C3845" s="5" t="s">
        <v>52</v>
      </c>
      <c r="D3845" s="8" t="s">
        <v>115</v>
      </c>
      <c r="E3845" s="6"/>
      <c r="F3845" s="6">
        <v>0</v>
      </c>
      <c r="G3845" s="6"/>
      <c r="H3845" s="5" t="s">
        <v>120</v>
      </c>
      <c r="I3845" s="6" t="str">
        <f t="shared" si="240"/>
        <v/>
      </c>
      <c r="J3845" s="5" t="str">
        <f>IF(H3845="否","不适用",IF(AND(ISNUMBER(E3845),ISNUMBER(F3845)),IF(I3845&gt;规则与名单!$B$2,"是","否"),"未判定"))</f>
        <v>不适用</v>
      </c>
      <c r="K3845" s="5" t="str">
        <f t="shared" si="241"/>
        <v>缺失</v>
      </c>
      <c r="L3845" s="6" t="str">
        <f t="shared" si="242"/>
        <v/>
      </c>
      <c r="M3845" s="5">
        <f t="shared" si="243"/>
        <v>1</v>
      </c>
      <c r="N3845" s="5" t="s">
        <v>14877</v>
      </c>
      <c r="O3845" s="5" t="s">
        <v>14878</v>
      </c>
      <c r="P3845" s="5" t="s">
        <v>14879</v>
      </c>
    </row>
    <row r="3846" ht="19" customHeight="1" spans="1:16">
      <c r="A3846" s="5">
        <v>152</v>
      </c>
      <c r="B3846" s="5" t="s">
        <v>452</v>
      </c>
      <c r="C3846" s="5" t="s">
        <v>52</v>
      </c>
      <c r="D3846" s="8" t="s">
        <v>114</v>
      </c>
      <c r="E3846" s="6">
        <v>1625.5</v>
      </c>
      <c r="F3846" s="6">
        <v>8.8</v>
      </c>
      <c r="G3846" s="6">
        <v>1593.2</v>
      </c>
      <c r="H3846" s="5" t="s">
        <v>113</v>
      </c>
      <c r="I3846" s="6">
        <f t="shared" si="240"/>
        <v>1616.7</v>
      </c>
      <c r="J3846" s="5" t="str">
        <f>IF(H3846="否","不适用",IF(AND(ISNUMBER(E3846),ISNUMBER(F3846)),IF(I3846&gt;规则与名单!$B$2,"是","否"),"未判定"))</f>
        <v>是</v>
      </c>
      <c r="K3846" s="5" t="str">
        <f t="shared" si="241"/>
        <v>测试日GPS</v>
      </c>
      <c r="L3846" s="6">
        <f t="shared" si="242"/>
        <v>8.8</v>
      </c>
      <c r="M3846" s="5">
        <f t="shared" si="243"/>
        <v>0</v>
      </c>
      <c r="N3846" s="5" t="s">
        <v>14880</v>
      </c>
      <c r="O3846" s="5" t="s">
        <v>14881</v>
      </c>
      <c r="P3846" s="5" t="s">
        <v>14882</v>
      </c>
    </row>
    <row r="3847" ht="19" customHeight="1" spans="1:16">
      <c r="A3847" s="5">
        <v>152</v>
      </c>
      <c r="B3847" s="5" t="s">
        <v>452</v>
      </c>
      <c r="C3847" s="5" t="s">
        <v>52</v>
      </c>
      <c r="D3847" s="8" t="s">
        <v>605</v>
      </c>
      <c r="E3847" s="6">
        <v>1628.7</v>
      </c>
      <c r="F3847" s="6">
        <v>0.596</v>
      </c>
      <c r="G3847" s="6">
        <v>1603.8</v>
      </c>
      <c r="H3847" s="5" t="s">
        <v>113</v>
      </c>
      <c r="I3847" s="6">
        <f t="shared" si="240"/>
        <v>1628.104</v>
      </c>
      <c r="J3847" s="5" t="str">
        <f>IF(H3847="否","不适用",IF(AND(ISNUMBER(E3847),ISNUMBER(F3847)),IF(I3847&gt;规则与名单!$B$2,"是","否"),"未判定"))</f>
        <v>是</v>
      </c>
      <c r="K3847" s="5" t="str">
        <f t="shared" si="241"/>
        <v>测试日GPS</v>
      </c>
      <c r="L3847" s="6">
        <f t="shared" si="242"/>
        <v>0.596</v>
      </c>
      <c r="M3847" s="5">
        <f t="shared" si="243"/>
        <v>0</v>
      </c>
      <c r="N3847" s="5" t="s">
        <v>14883</v>
      </c>
      <c r="O3847" s="5" t="s">
        <v>14884</v>
      </c>
      <c r="P3847" s="5" t="s">
        <v>14885</v>
      </c>
    </row>
    <row r="3848" ht="19" customHeight="1" spans="1:16">
      <c r="A3848" s="5">
        <v>152</v>
      </c>
      <c r="B3848" s="5" t="s">
        <v>452</v>
      </c>
      <c r="C3848" s="5" t="s">
        <v>52</v>
      </c>
      <c r="D3848" s="8" t="s">
        <v>186</v>
      </c>
      <c r="E3848" s="6">
        <v>1736.5</v>
      </c>
      <c r="F3848" s="6">
        <v>7.6</v>
      </c>
      <c r="G3848" s="6">
        <v>1561.5</v>
      </c>
      <c r="H3848" s="5" t="s">
        <v>113</v>
      </c>
      <c r="I3848" s="6">
        <f t="shared" si="240"/>
        <v>1728.9</v>
      </c>
      <c r="J3848" s="5" t="str">
        <f>IF(H3848="否","不适用",IF(AND(ISNUMBER(E3848),ISNUMBER(F3848)),IF(I3848&gt;规则与名单!$B$2,"是","否"),"未判定"))</f>
        <v>是</v>
      </c>
      <c r="K3848" s="5" t="str">
        <f t="shared" si="241"/>
        <v>测试日GPS</v>
      </c>
      <c r="L3848" s="6">
        <f t="shared" si="242"/>
        <v>7.6</v>
      </c>
      <c r="M3848" s="5">
        <f t="shared" si="243"/>
        <v>0</v>
      </c>
      <c r="N3848" s="5" t="s">
        <v>14886</v>
      </c>
      <c r="O3848" s="5" t="s">
        <v>14887</v>
      </c>
      <c r="P3848" s="5" t="s">
        <v>14888</v>
      </c>
    </row>
    <row r="3849" ht="19" customHeight="1" spans="1:16">
      <c r="A3849" s="5">
        <v>152</v>
      </c>
      <c r="B3849" s="5" t="s">
        <v>452</v>
      </c>
      <c r="C3849" s="5" t="s">
        <v>52</v>
      </c>
      <c r="D3849" s="8" t="s">
        <v>165</v>
      </c>
      <c r="E3849" s="6">
        <v>1860.3</v>
      </c>
      <c r="F3849" s="6">
        <v>8.1</v>
      </c>
      <c r="G3849" s="6">
        <v>1814.9</v>
      </c>
      <c r="H3849" s="5" t="s">
        <v>113</v>
      </c>
      <c r="I3849" s="6">
        <f t="shared" si="240"/>
        <v>1852.2</v>
      </c>
      <c r="J3849" s="5" t="str">
        <f>IF(H3849="否","不适用",IF(AND(ISNUMBER(E3849),ISNUMBER(F3849)),IF(I3849&gt;规则与名单!$B$2,"是","否"),"未判定"))</f>
        <v>是</v>
      </c>
      <c r="K3849" s="5" t="str">
        <f t="shared" si="241"/>
        <v>测试日GPS</v>
      </c>
      <c r="L3849" s="6">
        <f t="shared" si="242"/>
        <v>8.1</v>
      </c>
      <c r="M3849" s="5">
        <f t="shared" si="243"/>
        <v>0</v>
      </c>
      <c r="N3849" s="5" t="s">
        <v>14889</v>
      </c>
      <c r="O3849" s="5" t="s">
        <v>14890</v>
      </c>
      <c r="P3849" s="5" t="s">
        <v>14891</v>
      </c>
    </row>
    <row r="3850" ht="19" customHeight="1" spans="1:16">
      <c r="A3850" s="5">
        <v>152</v>
      </c>
      <c r="B3850" s="5" t="s">
        <v>452</v>
      </c>
      <c r="C3850" s="5" t="s">
        <v>52</v>
      </c>
      <c r="D3850" s="8" t="s">
        <v>151</v>
      </c>
      <c r="E3850" s="6">
        <v>1606.8</v>
      </c>
      <c r="F3850" s="6">
        <v>9.1</v>
      </c>
      <c r="G3850" s="6">
        <v>1593.5</v>
      </c>
      <c r="H3850" s="5" t="s">
        <v>113</v>
      </c>
      <c r="I3850" s="6">
        <f t="shared" si="240"/>
        <v>1597.7</v>
      </c>
      <c r="J3850" s="5" t="str">
        <f>IF(H3850="否","不适用",IF(AND(ISNUMBER(E3850),ISNUMBER(F3850)),IF(I3850&gt;规则与名单!$B$2,"是","否"),"未判定"))</f>
        <v>是</v>
      </c>
      <c r="K3850" s="5" t="str">
        <f t="shared" si="241"/>
        <v>测试日GPS</v>
      </c>
      <c r="L3850" s="6">
        <f t="shared" si="242"/>
        <v>9.1</v>
      </c>
      <c r="M3850" s="5">
        <f t="shared" si="243"/>
        <v>0</v>
      </c>
      <c r="N3850" s="5" t="s">
        <v>14892</v>
      </c>
      <c r="O3850" s="5" t="s">
        <v>14893</v>
      </c>
      <c r="P3850" s="5" t="s">
        <v>14894</v>
      </c>
    </row>
    <row r="3851" ht="19" customHeight="1" spans="1:16">
      <c r="A3851" s="5">
        <v>152</v>
      </c>
      <c r="B3851" s="5" t="s">
        <v>452</v>
      </c>
      <c r="C3851" s="5" t="s">
        <v>52</v>
      </c>
      <c r="D3851" s="8" t="s">
        <v>3358</v>
      </c>
      <c r="E3851" s="6">
        <v>1660.7</v>
      </c>
      <c r="F3851" s="6">
        <v>0.319</v>
      </c>
      <c r="G3851" s="6">
        <v>1656.8</v>
      </c>
      <c r="H3851" s="5" t="s">
        <v>113</v>
      </c>
      <c r="I3851" s="6">
        <f t="shared" si="240"/>
        <v>1660.381</v>
      </c>
      <c r="J3851" s="5" t="str">
        <f>IF(H3851="否","不适用",IF(AND(ISNUMBER(E3851),ISNUMBER(F3851)),IF(I3851&gt;规则与名单!$B$2,"是","否"),"未判定"))</f>
        <v>是</v>
      </c>
      <c r="K3851" s="5" t="str">
        <f t="shared" si="241"/>
        <v>测试日GPS</v>
      </c>
      <c r="L3851" s="6">
        <f t="shared" si="242"/>
        <v>0.319</v>
      </c>
      <c r="M3851" s="5">
        <f t="shared" si="243"/>
        <v>0</v>
      </c>
      <c r="N3851" s="5" t="s">
        <v>14895</v>
      </c>
      <c r="O3851" s="5" t="s">
        <v>14896</v>
      </c>
      <c r="P3851" s="5" t="s">
        <v>14897</v>
      </c>
    </row>
    <row r="3852" ht="19" customHeight="1" spans="1:16">
      <c r="A3852" s="5">
        <v>152</v>
      </c>
      <c r="B3852" s="5" t="s">
        <v>452</v>
      </c>
      <c r="C3852" s="5" t="s">
        <v>52</v>
      </c>
      <c r="D3852" s="8" t="s">
        <v>272</v>
      </c>
      <c r="E3852" s="6">
        <v>1655.5</v>
      </c>
      <c r="F3852" s="6">
        <v>9.4</v>
      </c>
      <c r="G3852" s="6">
        <v>1589</v>
      </c>
      <c r="H3852" s="5" t="s">
        <v>113</v>
      </c>
      <c r="I3852" s="6">
        <f t="shared" si="240"/>
        <v>1646.1</v>
      </c>
      <c r="J3852" s="5" t="str">
        <f>IF(H3852="否","不适用",IF(AND(ISNUMBER(E3852),ISNUMBER(F3852)),IF(I3852&gt;规则与名单!$B$2,"是","否"),"未判定"))</f>
        <v>是</v>
      </c>
      <c r="K3852" s="5" t="str">
        <f t="shared" si="241"/>
        <v>测试日GPS</v>
      </c>
      <c r="L3852" s="6">
        <f t="shared" si="242"/>
        <v>9.4</v>
      </c>
      <c r="M3852" s="5">
        <f t="shared" si="243"/>
        <v>0</v>
      </c>
      <c r="N3852" s="5" t="s">
        <v>14898</v>
      </c>
      <c r="O3852" s="5" t="s">
        <v>14899</v>
      </c>
      <c r="P3852" s="5" t="s">
        <v>14900</v>
      </c>
    </row>
    <row r="3853" ht="19" customHeight="1" spans="1:16">
      <c r="A3853" s="5">
        <v>152</v>
      </c>
      <c r="B3853" s="5" t="s">
        <v>452</v>
      </c>
      <c r="C3853" s="5" t="s">
        <v>52</v>
      </c>
      <c r="D3853" s="8" t="s">
        <v>506</v>
      </c>
      <c r="E3853" s="6">
        <v>1950.6</v>
      </c>
      <c r="F3853" s="6">
        <v>7.5</v>
      </c>
      <c r="G3853" s="6">
        <v>1892</v>
      </c>
      <c r="H3853" s="5" t="s">
        <v>113</v>
      </c>
      <c r="I3853" s="6">
        <f t="shared" si="240"/>
        <v>1943.1</v>
      </c>
      <c r="J3853" s="5" t="str">
        <f>IF(H3853="否","不适用",IF(AND(ISNUMBER(E3853),ISNUMBER(F3853)),IF(I3853&gt;规则与名单!$B$2,"是","否"),"未判定"))</f>
        <v>是</v>
      </c>
      <c r="K3853" s="5" t="str">
        <f t="shared" si="241"/>
        <v>测试日GPS</v>
      </c>
      <c r="L3853" s="6">
        <f t="shared" si="242"/>
        <v>7.5</v>
      </c>
      <c r="M3853" s="5">
        <f t="shared" si="243"/>
        <v>0</v>
      </c>
      <c r="N3853" s="5" t="s">
        <v>14901</v>
      </c>
      <c r="O3853" s="5" t="s">
        <v>14902</v>
      </c>
      <c r="P3853" s="5" t="s">
        <v>14903</v>
      </c>
    </row>
    <row r="3854" ht="19" customHeight="1" spans="1:16">
      <c r="A3854" s="5">
        <v>152</v>
      </c>
      <c r="B3854" s="5" t="s">
        <v>452</v>
      </c>
      <c r="C3854" s="5" t="s">
        <v>52</v>
      </c>
      <c r="D3854" s="8" t="s">
        <v>673</v>
      </c>
      <c r="E3854" s="6">
        <v>1917.5</v>
      </c>
      <c r="F3854" s="6">
        <v>9.7</v>
      </c>
      <c r="G3854" s="6">
        <v>1879.2</v>
      </c>
      <c r="H3854" s="5" t="s">
        <v>113</v>
      </c>
      <c r="I3854" s="6">
        <f t="shared" si="240"/>
        <v>1907.8</v>
      </c>
      <c r="J3854" s="5" t="str">
        <f>IF(H3854="否","不适用",IF(AND(ISNUMBER(E3854),ISNUMBER(F3854)),IF(I3854&gt;规则与名单!$B$2,"是","否"),"未判定"))</f>
        <v>是</v>
      </c>
      <c r="K3854" s="5" t="str">
        <f t="shared" si="241"/>
        <v>测试日GPS</v>
      </c>
      <c r="L3854" s="6">
        <f t="shared" si="242"/>
        <v>9.7</v>
      </c>
      <c r="M3854" s="5">
        <f t="shared" si="243"/>
        <v>0</v>
      </c>
      <c r="N3854" s="5" t="s">
        <v>14904</v>
      </c>
      <c r="O3854" s="5" t="s">
        <v>14905</v>
      </c>
      <c r="P3854" s="5" t="s">
        <v>14906</v>
      </c>
    </row>
    <row r="3855" ht="19" customHeight="1" spans="1:16">
      <c r="A3855" s="5">
        <v>152</v>
      </c>
      <c r="B3855" s="5" t="s">
        <v>452</v>
      </c>
      <c r="C3855" s="5" t="s">
        <v>52</v>
      </c>
      <c r="D3855" s="8" t="s">
        <v>183</v>
      </c>
      <c r="E3855" s="6">
        <v>1805.3</v>
      </c>
      <c r="F3855" s="6">
        <v>8.1</v>
      </c>
      <c r="G3855" s="6">
        <v>1754</v>
      </c>
      <c r="H3855" s="5" t="s">
        <v>113</v>
      </c>
      <c r="I3855" s="6">
        <f t="shared" si="240"/>
        <v>1797.2</v>
      </c>
      <c r="J3855" s="5" t="str">
        <f>IF(H3855="否","不适用",IF(AND(ISNUMBER(E3855),ISNUMBER(F3855)),IF(I3855&gt;规则与名单!$B$2,"是","否"),"未判定"))</f>
        <v>是</v>
      </c>
      <c r="K3855" s="5" t="str">
        <f t="shared" si="241"/>
        <v>测试日GPS</v>
      </c>
      <c r="L3855" s="6">
        <f t="shared" si="242"/>
        <v>8.1</v>
      </c>
      <c r="M3855" s="5">
        <f t="shared" si="243"/>
        <v>0</v>
      </c>
      <c r="N3855" s="5" t="s">
        <v>14907</v>
      </c>
      <c r="O3855" s="5" t="s">
        <v>14908</v>
      </c>
      <c r="P3855" s="5" t="s">
        <v>14909</v>
      </c>
    </row>
    <row r="3856" ht="19" customHeight="1" spans="1:16">
      <c r="A3856" s="5">
        <v>152</v>
      </c>
      <c r="B3856" s="5" t="s">
        <v>452</v>
      </c>
      <c r="C3856" s="5" t="s">
        <v>52</v>
      </c>
      <c r="D3856" s="8" t="s">
        <v>431</v>
      </c>
      <c r="E3856" s="6">
        <v>1522.4</v>
      </c>
      <c r="F3856" s="6">
        <v>10</v>
      </c>
      <c r="G3856" s="6">
        <v>962.3</v>
      </c>
      <c r="H3856" s="5" t="s">
        <v>113</v>
      </c>
      <c r="I3856" s="6">
        <f t="shared" si="240"/>
        <v>1512.4</v>
      </c>
      <c r="J3856" s="5" t="str">
        <f>IF(H3856="否","不适用",IF(AND(ISNUMBER(E3856),ISNUMBER(F3856)),IF(I3856&gt;规则与名单!$B$2,"是","否"),"未判定"))</f>
        <v>是</v>
      </c>
      <c r="K3856" s="5" t="str">
        <f t="shared" si="241"/>
        <v>测试日GPS</v>
      </c>
      <c r="L3856" s="6">
        <f t="shared" si="242"/>
        <v>10</v>
      </c>
      <c r="M3856" s="5">
        <f t="shared" si="243"/>
        <v>0</v>
      </c>
      <c r="N3856" s="5" t="s">
        <v>14910</v>
      </c>
      <c r="O3856" s="5" t="s">
        <v>14911</v>
      </c>
      <c r="P3856" s="5" t="s">
        <v>14912</v>
      </c>
    </row>
    <row r="3857" ht="19" customHeight="1" spans="1:16">
      <c r="A3857" s="5">
        <v>152</v>
      </c>
      <c r="B3857" s="5" t="s">
        <v>452</v>
      </c>
      <c r="C3857" s="5" t="s">
        <v>52</v>
      </c>
      <c r="D3857" s="8" t="s">
        <v>3377</v>
      </c>
      <c r="E3857" s="6">
        <v>1922.5</v>
      </c>
      <c r="F3857" s="6">
        <v>8.7</v>
      </c>
      <c r="G3857" s="6">
        <v>1170.9</v>
      </c>
      <c r="H3857" s="5" t="s">
        <v>113</v>
      </c>
      <c r="I3857" s="6">
        <f t="shared" si="240"/>
        <v>1913.8</v>
      </c>
      <c r="J3857" s="5" t="str">
        <f>IF(H3857="否","不适用",IF(AND(ISNUMBER(E3857),ISNUMBER(F3857)),IF(I3857&gt;规则与名单!$B$2,"是","否"),"未判定"))</f>
        <v>是</v>
      </c>
      <c r="K3857" s="5" t="str">
        <f t="shared" si="241"/>
        <v>测试日GPS</v>
      </c>
      <c r="L3857" s="6">
        <f t="shared" si="242"/>
        <v>8.7</v>
      </c>
      <c r="M3857" s="5">
        <f t="shared" si="243"/>
        <v>0</v>
      </c>
      <c r="N3857" s="5" t="s">
        <v>14913</v>
      </c>
      <c r="O3857" s="5" t="s">
        <v>14914</v>
      </c>
      <c r="P3857" s="5" t="s">
        <v>14915</v>
      </c>
    </row>
    <row r="3858" ht="19" customHeight="1" spans="1:16">
      <c r="A3858" s="5">
        <v>152</v>
      </c>
      <c r="B3858" s="5" t="s">
        <v>452</v>
      </c>
      <c r="C3858" s="5" t="s">
        <v>52</v>
      </c>
      <c r="D3858" s="8" t="s">
        <v>407</v>
      </c>
      <c r="E3858" s="6">
        <v>2133.6</v>
      </c>
      <c r="F3858" s="6">
        <v>8</v>
      </c>
      <c r="G3858" s="6">
        <v>1350.6</v>
      </c>
      <c r="H3858" s="5" t="s">
        <v>113</v>
      </c>
      <c r="I3858" s="6">
        <f t="shared" si="240"/>
        <v>2125.6</v>
      </c>
      <c r="J3858" s="5" t="str">
        <f>IF(H3858="否","不适用",IF(AND(ISNUMBER(E3858),ISNUMBER(F3858)),IF(I3858&gt;规则与名单!$B$2,"是","否"),"未判定"))</f>
        <v>是</v>
      </c>
      <c r="K3858" s="5" t="str">
        <f t="shared" si="241"/>
        <v>测试日GPS</v>
      </c>
      <c r="L3858" s="6">
        <f t="shared" si="242"/>
        <v>8</v>
      </c>
      <c r="M3858" s="5">
        <f t="shared" si="243"/>
        <v>0</v>
      </c>
      <c r="N3858" s="5" t="s">
        <v>14916</v>
      </c>
      <c r="O3858" s="5" t="s">
        <v>14917</v>
      </c>
      <c r="P3858" s="5" t="s">
        <v>14918</v>
      </c>
    </row>
    <row r="3859" ht="19" customHeight="1" spans="1:16">
      <c r="A3859" s="5">
        <v>152</v>
      </c>
      <c r="B3859" s="5" t="s">
        <v>452</v>
      </c>
      <c r="C3859" s="5" t="s">
        <v>52</v>
      </c>
      <c r="D3859" s="8" t="s">
        <v>411</v>
      </c>
      <c r="E3859" s="6">
        <v>1886.1</v>
      </c>
      <c r="F3859" s="6">
        <v>7.6</v>
      </c>
      <c r="G3859" s="6">
        <v>1570.8</v>
      </c>
      <c r="H3859" s="5" t="s">
        <v>113</v>
      </c>
      <c r="I3859" s="6">
        <f t="shared" si="240"/>
        <v>1878.5</v>
      </c>
      <c r="J3859" s="5" t="str">
        <f>IF(H3859="否","不适用",IF(AND(ISNUMBER(E3859),ISNUMBER(F3859)),IF(I3859&gt;规则与名单!$B$2,"是","否"),"未判定"))</f>
        <v>是</v>
      </c>
      <c r="K3859" s="5" t="str">
        <f t="shared" si="241"/>
        <v>测试日GPS</v>
      </c>
      <c r="L3859" s="6">
        <f t="shared" si="242"/>
        <v>7.6</v>
      </c>
      <c r="M3859" s="5">
        <f t="shared" si="243"/>
        <v>0</v>
      </c>
      <c r="N3859" s="5" t="s">
        <v>14919</v>
      </c>
      <c r="O3859" s="5" t="s">
        <v>14920</v>
      </c>
      <c r="P3859" s="5" t="s">
        <v>14921</v>
      </c>
    </row>
    <row r="3860" ht="19" customHeight="1" spans="1:16">
      <c r="A3860" s="5">
        <v>152</v>
      </c>
      <c r="B3860" s="5" t="s">
        <v>452</v>
      </c>
      <c r="C3860" s="5" t="s">
        <v>52</v>
      </c>
      <c r="D3860" s="8" t="s">
        <v>251</v>
      </c>
      <c r="E3860" s="6">
        <v>1968</v>
      </c>
      <c r="F3860" s="6">
        <v>9.4</v>
      </c>
      <c r="G3860" s="6">
        <v>1783.1</v>
      </c>
      <c r="H3860" s="5" t="s">
        <v>113</v>
      </c>
      <c r="I3860" s="6">
        <f t="shared" si="240"/>
        <v>1958.6</v>
      </c>
      <c r="J3860" s="5" t="str">
        <f>IF(H3860="否","不适用",IF(AND(ISNUMBER(E3860),ISNUMBER(F3860)),IF(I3860&gt;规则与名单!$B$2,"是","否"),"未判定"))</f>
        <v>是</v>
      </c>
      <c r="K3860" s="5" t="str">
        <f t="shared" si="241"/>
        <v>测试日GPS</v>
      </c>
      <c r="L3860" s="6">
        <f t="shared" si="242"/>
        <v>9.4</v>
      </c>
      <c r="M3860" s="5">
        <f t="shared" si="243"/>
        <v>0</v>
      </c>
      <c r="N3860" s="5" t="s">
        <v>14922</v>
      </c>
      <c r="O3860" s="5" t="s">
        <v>14923</v>
      </c>
      <c r="P3860" s="5" t="s">
        <v>14924</v>
      </c>
    </row>
    <row r="3861" ht="19" customHeight="1" spans="1:16">
      <c r="A3861" s="5">
        <v>152</v>
      </c>
      <c r="B3861" s="5" t="s">
        <v>452</v>
      </c>
      <c r="C3861" s="5" t="s">
        <v>52</v>
      </c>
      <c r="D3861" s="8" t="s">
        <v>472</v>
      </c>
      <c r="E3861" s="6">
        <v>1903.7</v>
      </c>
      <c r="F3861" s="6">
        <v>9.3</v>
      </c>
      <c r="G3861" s="6">
        <v>1824.2</v>
      </c>
      <c r="H3861" s="5" t="s">
        <v>113</v>
      </c>
      <c r="I3861" s="6">
        <f t="shared" si="240"/>
        <v>1894.4</v>
      </c>
      <c r="J3861" s="5" t="str">
        <f>IF(H3861="否","不适用",IF(AND(ISNUMBER(E3861),ISNUMBER(F3861)),IF(I3861&gt;规则与名单!$B$2,"是","否"),"未判定"))</f>
        <v>是</v>
      </c>
      <c r="K3861" s="5" t="str">
        <f t="shared" si="241"/>
        <v>测试日GPS</v>
      </c>
      <c r="L3861" s="6">
        <f t="shared" si="242"/>
        <v>9.3</v>
      </c>
      <c r="M3861" s="5">
        <f t="shared" si="243"/>
        <v>0</v>
      </c>
      <c r="N3861" s="5" t="s">
        <v>14925</v>
      </c>
      <c r="O3861" s="5" t="s">
        <v>14926</v>
      </c>
      <c r="P3861" s="5" t="s">
        <v>14927</v>
      </c>
    </row>
    <row r="3862" ht="19" customHeight="1" spans="1:16">
      <c r="A3862" s="5">
        <v>152</v>
      </c>
      <c r="B3862" s="5" t="s">
        <v>452</v>
      </c>
      <c r="C3862" s="5" t="s">
        <v>52</v>
      </c>
      <c r="D3862" s="8" t="s">
        <v>466</v>
      </c>
      <c r="E3862" s="6">
        <v>1931.7</v>
      </c>
      <c r="F3862" s="6">
        <v>7.3</v>
      </c>
      <c r="G3862" s="6">
        <v>1765.4</v>
      </c>
      <c r="H3862" s="5" t="s">
        <v>113</v>
      </c>
      <c r="I3862" s="6">
        <f t="shared" si="240"/>
        <v>1924.4</v>
      </c>
      <c r="J3862" s="5" t="str">
        <f>IF(H3862="否","不适用",IF(AND(ISNUMBER(E3862),ISNUMBER(F3862)),IF(I3862&gt;规则与名单!$B$2,"是","否"),"未判定"))</f>
        <v>是</v>
      </c>
      <c r="K3862" s="5" t="str">
        <f t="shared" si="241"/>
        <v>测试日GPS</v>
      </c>
      <c r="L3862" s="6">
        <f t="shared" si="242"/>
        <v>7.3</v>
      </c>
      <c r="M3862" s="5">
        <f t="shared" si="243"/>
        <v>0</v>
      </c>
      <c r="N3862" s="5" t="s">
        <v>14928</v>
      </c>
      <c r="O3862" s="5" t="s">
        <v>14929</v>
      </c>
      <c r="P3862" s="5" t="s">
        <v>14930</v>
      </c>
    </row>
    <row r="3863" ht="19" customHeight="1" spans="1:16">
      <c r="A3863" s="5">
        <v>152</v>
      </c>
      <c r="B3863" s="5" t="s">
        <v>452</v>
      </c>
      <c r="C3863" s="5" t="s">
        <v>52</v>
      </c>
      <c r="D3863" s="8" t="s">
        <v>333</v>
      </c>
      <c r="E3863" s="6">
        <v>1871</v>
      </c>
      <c r="F3863" s="6">
        <v>8.3</v>
      </c>
      <c r="G3863" s="6">
        <v>1486</v>
      </c>
      <c r="H3863" s="5" t="s">
        <v>113</v>
      </c>
      <c r="I3863" s="6">
        <f t="shared" si="240"/>
        <v>1862.7</v>
      </c>
      <c r="J3863" s="5" t="str">
        <f>IF(H3863="否","不适用",IF(AND(ISNUMBER(E3863),ISNUMBER(F3863)),IF(I3863&gt;规则与名单!$B$2,"是","否"),"未判定"))</f>
        <v>是</v>
      </c>
      <c r="K3863" s="5" t="str">
        <f t="shared" si="241"/>
        <v>测试日GPS</v>
      </c>
      <c r="L3863" s="6">
        <f t="shared" si="242"/>
        <v>8.3</v>
      </c>
      <c r="M3863" s="5">
        <f t="shared" si="243"/>
        <v>0</v>
      </c>
      <c r="N3863" s="5" t="s">
        <v>14931</v>
      </c>
      <c r="O3863" s="5" t="s">
        <v>14932</v>
      </c>
      <c r="P3863" s="5" t="s">
        <v>14933</v>
      </c>
    </row>
    <row r="3864" ht="19" customHeight="1" spans="1:16">
      <c r="A3864" s="5">
        <v>152</v>
      </c>
      <c r="B3864" s="5" t="s">
        <v>452</v>
      </c>
      <c r="C3864" s="5" t="s">
        <v>52</v>
      </c>
      <c r="D3864" s="8" t="s">
        <v>175</v>
      </c>
      <c r="E3864" s="6">
        <v>1546.7</v>
      </c>
      <c r="F3864" s="6">
        <v>0.167</v>
      </c>
      <c r="G3864" s="6">
        <v>1541.4</v>
      </c>
      <c r="H3864" s="5" t="s">
        <v>113</v>
      </c>
      <c r="I3864" s="6">
        <f t="shared" si="240"/>
        <v>1546.533</v>
      </c>
      <c r="J3864" s="5" t="str">
        <f>IF(H3864="否","不适用",IF(AND(ISNUMBER(E3864),ISNUMBER(F3864)),IF(I3864&gt;规则与名单!$B$2,"是","否"),"未判定"))</f>
        <v>是</v>
      </c>
      <c r="K3864" s="5" t="str">
        <f t="shared" si="241"/>
        <v>测试日GPS</v>
      </c>
      <c r="L3864" s="6">
        <f t="shared" si="242"/>
        <v>0.167</v>
      </c>
      <c r="M3864" s="5">
        <f t="shared" si="243"/>
        <v>0</v>
      </c>
      <c r="N3864" s="5" t="s">
        <v>14934</v>
      </c>
      <c r="O3864" s="5" t="s">
        <v>14935</v>
      </c>
      <c r="P3864" s="5" t="s">
        <v>14936</v>
      </c>
    </row>
    <row r="3865" ht="19" customHeight="1" spans="1:16">
      <c r="A3865" s="5">
        <v>152</v>
      </c>
      <c r="B3865" s="5" t="s">
        <v>452</v>
      </c>
      <c r="C3865" s="5" t="s">
        <v>52</v>
      </c>
      <c r="D3865" s="8" t="s">
        <v>3402</v>
      </c>
      <c r="E3865" s="6">
        <v>6.2</v>
      </c>
      <c r="F3865" s="6">
        <v>0.02</v>
      </c>
      <c r="G3865" s="6">
        <v>6.1</v>
      </c>
      <c r="H3865" s="5" t="s">
        <v>113</v>
      </c>
      <c r="I3865" s="6">
        <f t="shared" si="240"/>
        <v>6.18</v>
      </c>
      <c r="J3865" s="5" t="str">
        <f>IF(H3865="否","不适用",IF(AND(ISNUMBER(E3865),ISNUMBER(F3865)),IF(I3865&gt;规则与名单!$B$2,"是","否"),"未判定"))</f>
        <v>否</v>
      </c>
      <c r="K3865" s="5" t="str">
        <f t="shared" si="241"/>
        <v>非测试日纯氢</v>
      </c>
      <c r="L3865" s="6">
        <f t="shared" si="242"/>
        <v>6.1</v>
      </c>
      <c r="M3865" s="5">
        <f t="shared" si="243"/>
        <v>0</v>
      </c>
      <c r="N3865" s="5" t="s">
        <v>14937</v>
      </c>
      <c r="O3865" s="5" t="s">
        <v>14938</v>
      </c>
      <c r="P3865" s="5" t="s">
        <v>14939</v>
      </c>
    </row>
    <row r="3866" ht="19" customHeight="1" spans="1:16">
      <c r="A3866" s="5">
        <v>152</v>
      </c>
      <c r="B3866" s="5" t="s">
        <v>452</v>
      </c>
      <c r="C3866" s="5" t="s">
        <v>52</v>
      </c>
      <c r="D3866" s="8" t="s">
        <v>487</v>
      </c>
      <c r="E3866" s="6">
        <v>7.6</v>
      </c>
      <c r="F3866" s="6">
        <v>7.5</v>
      </c>
      <c r="G3866" s="6">
        <v>6.5</v>
      </c>
      <c r="H3866" s="5" t="s">
        <v>113</v>
      </c>
      <c r="I3866" s="6">
        <f t="shared" si="240"/>
        <v>0.0999999999999996</v>
      </c>
      <c r="J3866" s="5" t="str">
        <f>IF(H3866="否","不适用",IF(AND(ISNUMBER(E3866),ISNUMBER(F3866)),IF(I3866&gt;规则与名单!$B$2,"是","否"),"未判定"))</f>
        <v>否</v>
      </c>
      <c r="K3866" s="5" t="str">
        <f t="shared" si="241"/>
        <v>非测试日纯氢</v>
      </c>
      <c r="L3866" s="6">
        <f t="shared" si="242"/>
        <v>6.5</v>
      </c>
      <c r="M3866" s="5">
        <f t="shared" si="243"/>
        <v>0</v>
      </c>
      <c r="N3866" s="5" t="s">
        <v>14940</v>
      </c>
      <c r="O3866" s="5" t="s">
        <v>14941</v>
      </c>
      <c r="P3866" s="5" t="s">
        <v>14942</v>
      </c>
    </row>
    <row r="3867" ht="19" customHeight="1" spans="1:16">
      <c r="A3867" s="5">
        <v>152</v>
      </c>
      <c r="B3867" s="5" t="s">
        <v>452</v>
      </c>
      <c r="C3867" s="5" t="s">
        <v>52</v>
      </c>
      <c r="D3867" s="8" t="s">
        <v>121</v>
      </c>
      <c r="E3867" s="6">
        <v>87</v>
      </c>
      <c r="F3867" s="6">
        <v>87.6</v>
      </c>
      <c r="G3867" s="6">
        <v>81.5</v>
      </c>
      <c r="H3867" s="5" t="s">
        <v>113</v>
      </c>
      <c r="I3867" s="6">
        <f t="shared" si="240"/>
        <v>-0.599999999999994</v>
      </c>
      <c r="J3867" s="5" t="str">
        <f>IF(H3867="否","不适用",IF(AND(ISNUMBER(E3867),ISNUMBER(F3867)),IF(I3867&gt;规则与名单!$B$2,"是","否"),"未判定"))</f>
        <v>否</v>
      </c>
      <c r="K3867" s="5" t="str">
        <f t="shared" si="241"/>
        <v>非测试日纯氢</v>
      </c>
      <c r="L3867" s="6">
        <f t="shared" si="242"/>
        <v>81.5</v>
      </c>
      <c r="M3867" s="5">
        <f t="shared" si="243"/>
        <v>0</v>
      </c>
      <c r="N3867" s="5" t="s">
        <v>14943</v>
      </c>
      <c r="O3867" s="5" t="s">
        <v>14944</v>
      </c>
      <c r="P3867" s="5" t="s">
        <v>14945</v>
      </c>
    </row>
    <row r="3868" ht="19" customHeight="1" spans="1:16">
      <c r="A3868" s="5">
        <v>152</v>
      </c>
      <c r="B3868" s="5" t="s">
        <v>452</v>
      </c>
      <c r="C3868" s="5" t="s">
        <v>52</v>
      </c>
      <c r="D3868" s="8" t="s">
        <v>170</v>
      </c>
      <c r="E3868" s="6">
        <v>0</v>
      </c>
      <c r="F3868" s="6">
        <v>0.12</v>
      </c>
      <c r="G3868" s="6"/>
      <c r="H3868" s="5" t="s">
        <v>113</v>
      </c>
      <c r="I3868" s="6">
        <f t="shared" si="240"/>
        <v>-0.12</v>
      </c>
      <c r="J3868" s="5" t="str">
        <f>IF(H3868="否","不适用",IF(AND(ISNUMBER(E3868),ISNUMBER(F3868)),IF(I3868&gt;规则与名单!$B$2,"是","否"),"未判定"))</f>
        <v>否</v>
      </c>
      <c r="K3868" s="5" t="str">
        <f t="shared" si="241"/>
        <v>非测试日仪表</v>
      </c>
      <c r="L3868" s="6">
        <f t="shared" si="242"/>
        <v>0</v>
      </c>
      <c r="M3868" s="5">
        <f t="shared" si="243"/>
        <v>0</v>
      </c>
      <c r="N3868" s="5" t="s">
        <v>14946</v>
      </c>
      <c r="O3868" s="5" t="s">
        <v>14947</v>
      </c>
      <c r="P3868" s="5" t="s">
        <v>14948</v>
      </c>
    </row>
    <row r="3869" ht="19" customHeight="1" spans="1:16">
      <c r="A3869" s="5">
        <v>152</v>
      </c>
      <c r="B3869" s="5" t="s">
        <v>452</v>
      </c>
      <c r="C3869" s="5" t="s">
        <v>52</v>
      </c>
      <c r="D3869" s="8" t="s">
        <v>644</v>
      </c>
      <c r="E3869" s="6">
        <v>18.1</v>
      </c>
      <c r="F3869" s="6">
        <v>18.2</v>
      </c>
      <c r="G3869" s="6">
        <v>18.1</v>
      </c>
      <c r="H3869" s="5" t="s">
        <v>113</v>
      </c>
      <c r="I3869" s="6">
        <f t="shared" si="240"/>
        <v>-0.0999999999999979</v>
      </c>
      <c r="J3869" s="5" t="str">
        <f>IF(H3869="否","不适用",IF(AND(ISNUMBER(E3869),ISNUMBER(F3869)),IF(I3869&gt;规则与名单!$B$2,"是","否"),"未判定"))</f>
        <v>否</v>
      </c>
      <c r="K3869" s="5" t="str">
        <f t="shared" si="241"/>
        <v>非测试日纯氢</v>
      </c>
      <c r="L3869" s="6">
        <f t="shared" si="242"/>
        <v>18.1</v>
      </c>
      <c r="M3869" s="5">
        <f t="shared" si="243"/>
        <v>0</v>
      </c>
      <c r="N3869" s="5" t="s">
        <v>14949</v>
      </c>
      <c r="O3869" s="5" t="s">
        <v>14950</v>
      </c>
      <c r="P3869" s="5" t="s">
        <v>14951</v>
      </c>
    </row>
    <row r="3870" ht="19" customHeight="1" spans="1:16">
      <c r="A3870" s="5">
        <v>152</v>
      </c>
      <c r="B3870" s="5" t="s">
        <v>452</v>
      </c>
      <c r="C3870" s="5" t="s">
        <v>52</v>
      </c>
      <c r="D3870" s="8" t="s">
        <v>3418</v>
      </c>
      <c r="E3870" s="6"/>
      <c r="F3870" s="6">
        <v>0</v>
      </c>
      <c r="G3870" s="6"/>
      <c r="H3870" s="5" t="s">
        <v>113</v>
      </c>
      <c r="I3870" s="6" t="str">
        <f t="shared" si="240"/>
        <v/>
      </c>
      <c r="J3870" s="5" t="str">
        <f>IF(H3870="否","不适用",IF(AND(ISNUMBER(E3870),ISNUMBER(F3870)),IF(I3870&gt;规则与名单!$B$2,"是","否"),"未判定"))</f>
        <v>未判定</v>
      </c>
      <c r="K3870" s="5" t="str">
        <f t="shared" si="241"/>
        <v>测试名单无纯氢GPS</v>
      </c>
      <c r="L3870" s="6">
        <f t="shared" si="242"/>
        <v>0</v>
      </c>
      <c r="M3870" s="5">
        <f t="shared" si="243"/>
        <v>0</v>
      </c>
      <c r="N3870" s="5" t="s">
        <v>14952</v>
      </c>
      <c r="O3870" s="5" t="s">
        <v>14953</v>
      </c>
      <c r="P3870" s="5" t="s">
        <v>14954</v>
      </c>
    </row>
    <row r="3871" ht="19" customHeight="1" spans="1:16">
      <c r="A3871" s="5">
        <v>152</v>
      </c>
      <c r="B3871" s="5" t="s">
        <v>452</v>
      </c>
      <c r="C3871" s="5" t="s">
        <v>52</v>
      </c>
      <c r="D3871" s="8" t="s">
        <v>3422</v>
      </c>
      <c r="E3871" s="6"/>
      <c r="F3871" s="6">
        <v>0</v>
      </c>
      <c r="G3871" s="6"/>
      <c r="H3871" s="5" t="s">
        <v>113</v>
      </c>
      <c r="I3871" s="6" t="str">
        <f t="shared" si="240"/>
        <v/>
      </c>
      <c r="J3871" s="5" t="str">
        <f>IF(H3871="否","不适用",IF(AND(ISNUMBER(E3871),ISNUMBER(F3871)),IF(I3871&gt;规则与名单!$B$2,"是","否"),"未判定"))</f>
        <v>未判定</v>
      </c>
      <c r="K3871" s="5" t="str">
        <f t="shared" si="241"/>
        <v>测试名单无纯氢GPS</v>
      </c>
      <c r="L3871" s="6">
        <f t="shared" si="242"/>
        <v>0</v>
      </c>
      <c r="M3871" s="5">
        <f t="shared" si="243"/>
        <v>0</v>
      </c>
      <c r="N3871" s="5" t="s">
        <v>14955</v>
      </c>
      <c r="O3871" s="5" t="s">
        <v>14956</v>
      </c>
      <c r="P3871" s="5" t="s">
        <v>14957</v>
      </c>
    </row>
    <row r="3872" ht="19" customHeight="1" spans="1:16">
      <c r="A3872" s="5">
        <v>152</v>
      </c>
      <c r="B3872" s="5" t="s">
        <v>452</v>
      </c>
      <c r="C3872" s="5" t="s">
        <v>52</v>
      </c>
      <c r="D3872" s="8" t="s">
        <v>336</v>
      </c>
      <c r="E3872" s="6"/>
      <c r="F3872" s="6">
        <v>0</v>
      </c>
      <c r="G3872" s="6"/>
      <c r="H3872" s="5" t="s">
        <v>113</v>
      </c>
      <c r="I3872" s="6" t="str">
        <f t="shared" si="240"/>
        <v/>
      </c>
      <c r="J3872" s="5" t="str">
        <f>IF(H3872="否","不适用",IF(AND(ISNUMBER(E3872),ISNUMBER(F3872)),IF(I3872&gt;规则与名单!$B$2,"是","否"),"未判定"))</f>
        <v>未判定</v>
      </c>
      <c r="K3872" s="5" t="str">
        <f t="shared" si="241"/>
        <v>测试名单无纯氢GPS</v>
      </c>
      <c r="L3872" s="6">
        <f t="shared" si="242"/>
        <v>0</v>
      </c>
      <c r="M3872" s="5">
        <f t="shared" si="243"/>
        <v>0</v>
      </c>
      <c r="N3872" s="5" t="s">
        <v>14958</v>
      </c>
      <c r="O3872" s="5" t="s">
        <v>14959</v>
      </c>
      <c r="P3872" s="5" t="s">
        <v>14960</v>
      </c>
    </row>
    <row r="3873" ht="19" customHeight="1" spans="1:16">
      <c r="A3873" s="5">
        <v>152</v>
      </c>
      <c r="B3873" s="5" t="s">
        <v>452</v>
      </c>
      <c r="C3873" s="5" t="s">
        <v>52</v>
      </c>
      <c r="D3873" s="8" t="s">
        <v>653</v>
      </c>
      <c r="E3873" s="6">
        <v>86.5</v>
      </c>
      <c r="F3873" s="6">
        <v>86.7</v>
      </c>
      <c r="G3873" s="6">
        <v>86.5</v>
      </c>
      <c r="H3873" s="5" t="s">
        <v>113</v>
      </c>
      <c r="I3873" s="6">
        <f t="shared" si="240"/>
        <v>-0.200000000000003</v>
      </c>
      <c r="J3873" s="5" t="str">
        <f>IF(H3873="否","不适用",IF(AND(ISNUMBER(E3873),ISNUMBER(F3873)),IF(I3873&gt;规则与名单!$B$2,"是","否"),"未判定"))</f>
        <v>否</v>
      </c>
      <c r="K3873" s="5" t="str">
        <f t="shared" si="241"/>
        <v>非测试日纯氢</v>
      </c>
      <c r="L3873" s="6">
        <f t="shared" si="242"/>
        <v>86.5</v>
      </c>
      <c r="M3873" s="5">
        <f t="shared" si="243"/>
        <v>0</v>
      </c>
      <c r="N3873" s="5" t="s">
        <v>14961</v>
      </c>
      <c r="O3873" s="5" t="s">
        <v>14962</v>
      </c>
      <c r="P3873" s="5" t="s">
        <v>14963</v>
      </c>
    </row>
    <row r="3874" ht="19" customHeight="1" spans="1:16">
      <c r="A3874" s="5">
        <v>152</v>
      </c>
      <c r="B3874" s="5" t="s">
        <v>452</v>
      </c>
      <c r="C3874" s="5" t="s">
        <v>52</v>
      </c>
      <c r="D3874" s="8" t="s">
        <v>140</v>
      </c>
      <c r="E3874" s="6">
        <v>72.1</v>
      </c>
      <c r="F3874" s="6">
        <v>72.5</v>
      </c>
      <c r="G3874" s="6">
        <v>71.9</v>
      </c>
      <c r="H3874" s="5" t="s">
        <v>113</v>
      </c>
      <c r="I3874" s="6">
        <f t="shared" si="240"/>
        <v>-0.400000000000006</v>
      </c>
      <c r="J3874" s="5" t="str">
        <f>IF(H3874="否","不适用",IF(AND(ISNUMBER(E3874),ISNUMBER(F3874)),IF(I3874&gt;规则与名单!$B$2,"是","否"),"未判定"))</f>
        <v>否</v>
      </c>
      <c r="K3874" s="5" t="str">
        <f t="shared" si="241"/>
        <v>非测试日纯氢</v>
      </c>
      <c r="L3874" s="6">
        <f t="shared" si="242"/>
        <v>71.9</v>
      </c>
      <c r="M3874" s="5">
        <f t="shared" si="243"/>
        <v>0</v>
      </c>
      <c r="N3874" s="5" t="s">
        <v>14964</v>
      </c>
      <c r="O3874" s="5" t="s">
        <v>14965</v>
      </c>
      <c r="P3874" s="5" t="s">
        <v>14966</v>
      </c>
    </row>
    <row r="3875" ht="19" customHeight="1" spans="1:16">
      <c r="A3875" s="5">
        <v>152</v>
      </c>
      <c r="B3875" s="5" t="s">
        <v>452</v>
      </c>
      <c r="C3875" s="5" t="s">
        <v>52</v>
      </c>
      <c r="D3875" s="8" t="s">
        <v>115</v>
      </c>
      <c r="E3875" s="6">
        <v>72.1</v>
      </c>
      <c r="F3875" s="6">
        <v>72.9</v>
      </c>
      <c r="G3875" s="6">
        <v>72.1</v>
      </c>
      <c r="H3875" s="5" t="s">
        <v>113</v>
      </c>
      <c r="I3875" s="6">
        <f t="shared" si="240"/>
        <v>-0.800000000000011</v>
      </c>
      <c r="J3875" s="5" t="str">
        <f>IF(H3875="否","不适用",IF(AND(ISNUMBER(E3875),ISNUMBER(F3875)),IF(I3875&gt;规则与名单!$B$2,"是","否"),"未判定"))</f>
        <v>否</v>
      </c>
      <c r="K3875" s="5" t="str">
        <f t="shared" si="241"/>
        <v>非测试日纯氢</v>
      </c>
      <c r="L3875" s="6">
        <f t="shared" si="242"/>
        <v>72.1</v>
      </c>
      <c r="M3875" s="5">
        <f t="shared" si="243"/>
        <v>0</v>
      </c>
      <c r="N3875" s="5" t="s">
        <v>14967</v>
      </c>
      <c r="O3875" s="5" t="s">
        <v>14968</v>
      </c>
      <c r="P3875" s="5" t="s">
        <v>14969</v>
      </c>
    </row>
    <row r="3876" ht="19" customHeight="1" spans="1:16">
      <c r="A3876" s="5">
        <v>153</v>
      </c>
      <c r="B3876" s="5" t="s">
        <v>454</v>
      </c>
      <c r="C3876" s="5" t="s">
        <v>52</v>
      </c>
      <c r="D3876" s="8" t="s">
        <v>114</v>
      </c>
      <c r="E3876" s="6">
        <v>218.6</v>
      </c>
      <c r="F3876" s="6">
        <v>224</v>
      </c>
      <c r="G3876" s="6">
        <v>218.6</v>
      </c>
      <c r="H3876" s="5" t="s">
        <v>120</v>
      </c>
      <c r="I3876" s="6">
        <f t="shared" si="240"/>
        <v>-5.40000000000001</v>
      </c>
      <c r="J3876" s="5" t="str">
        <f>IF(H3876="否","不适用",IF(AND(ISNUMBER(E3876),ISNUMBER(F3876)),IF(I3876&gt;规则与名单!$B$2,"是","否"),"未判定"))</f>
        <v>不适用</v>
      </c>
      <c r="K3876" s="5" t="str">
        <f t="shared" si="241"/>
        <v>非测试日纯氢</v>
      </c>
      <c r="L3876" s="6">
        <f t="shared" si="242"/>
        <v>218.6</v>
      </c>
      <c r="M3876" s="5">
        <f t="shared" si="243"/>
        <v>0</v>
      </c>
      <c r="N3876" s="5" t="s">
        <v>14970</v>
      </c>
      <c r="O3876" s="5" t="s">
        <v>14971</v>
      </c>
      <c r="P3876" s="5" t="s">
        <v>14972</v>
      </c>
    </row>
    <row r="3877" ht="19" customHeight="1" spans="1:16">
      <c r="A3877" s="5">
        <v>153</v>
      </c>
      <c r="B3877" s="5" t="s">
        <v>454</v>
      </c>
      <c r="C3877" s="5" t="s">
        <v>52</v>
      </c>
      <c r="D3877" s="8" t="s">
        <v>605</v>
      </c>
      <c r="E3877" s="6">
        <v>238.2</v>
      </c>
      <c r="F3877" s="6">
        <v>239.2</v>
      </c>
      <c r="G3877" s="6">
        <v>238.1</v>
      </c>
      <c r="H3877" s="5" t="s">
        <v>120</v>
      </c>
      <c r="I3877" s="6">
        <f t="shared" si="240"/>
        <v>-1</v>
      </c>
      <c r="J3877" s="5" t="str">
        <f>IF(H3877="否","不适用",IF(AND(ISNUMBER(E3877),ISNUMBER(F3877)),IF(I3877&gt;规则与名单!$B$2,"是","否"),"未判定"))</f>
        <v>不适用</v>
      </c>
      <c r="K3877" s="5" t="str">
        <f t="shared" si="241"/>
        <v>非测试日纯氢</v>
      </c>
      <c r="L3877" s="6">
        <f t="shared" si="242"/>
        <v>238.1</v>
      </c>
      <c r="M3877" s="5">
        <f t="shared" si="243"/>
        <v>0</v>
      </c>
      <c r="N3877" s="5" t="s">
        <v>14973</v>
      </c>
      <c r="O3877" s="5" t="s">
        <v>14974</v>
      </c>
      <c r="P3877" s="5" t="s">
        <v>14975</v>
      </c>
    </row>
    <row r="3878" ht="19" customHeight="1" spans="1:16">
      <c r="A3878" s="5">
        <v>153</v>
      </c>
      <c r="B3878" s="5" t="s">
        <v>454</v>
      </c>
      <c r="C3878" s="5" t="s">
        <v>52</v>
      </c>
      <c r="D3878" s="8" t="s">
        <v>186</v>
      </c>
      <c r="E3878" s="6">
        <v>221.9</v>
      </c>
      <c r="F3878" s="6">
        <v>226</v>
      </c>
      <c r="G3878" s="6">
        <v>196.5</v>
      </c>
      <c r="H3878" s="5" t="s">
        <v>120</v>
      </c>
      <c r="I3878" s="6">
        <f t="shared" si="240"/>
        <v>-4.09999999999999</v>
      </c>
      <c r="J3878" s="5" t="str">
        <f>IF(H3878="否","不适用",IF(AND(ISNUMBER(E3878),ISNUMBER(F3878)),IF(I3878&gt;规则与名单!$B$2,"是","否"),"未判定"))</f>
        <v>不适用</v>
      </c>
      <c r="K3878" s="5" t="str">
        <f t="shared" si="241"/>
        <v>非测试日纯氢</v>
      </c>
      <c r="L3878" s="6">
        <f t="shared" si="242"/>
        <v>196.5</v>
      </c>
      <c r="M3878" s="5">
        <f t="shared" si="243"/>
        <v>0</v>
      </c>
      <c r="N3878" s="5" t="s">
        <v>14976</v>
      </c>
      <c r="O3878" s="5" t="s">
        <v>14977</v>
      </c>
      <c r="P3878" s="5" t="s">
        <v>14978</v>
      </c>
    </row>
    <row r="3879" ht="19" customHeight="1" spans="1:16">
      <c r="A3879" s="5">
        <v>153</v>
      </c>
      <c r="B3879" s="5" t="s">
        <v>454</v>
      </c>
      <c r="C3879" s="5" t="s">
        <v>52</v>
      </c>
      <c r="D3879" s="8" t="s">
        <v>165</v>
      </c>
      <c r="E3879" s="6">
        <v>156.5</v>
      </c>
      <c r="F3879" s="6">
        <v>157.4</v>
      </c>
      <c r="G3879" s="6">
        <v>153.9</v>
      </c>
      <c r="H3879" s="5" t="s">
        <v>120</v>
      </c>
      <c r="I3879" s="6">
        <f t="shared" si="240"/>
        <v>-0.900000000000006</v>
      </c>
      <c r="J3879" s="5" t="str">
        <f>IF(H3879="否","不适用",IF(AND(ISNUMBER(E3879),ISNUMBER(F3879)),IF(I3879&gt;规则与名单!$B$2,"是","否"),"未判定"))</f>
        <v>不适用</v>
      </c>
      <c r="K3879" s="5" t="str">
        <f t="shared" si="241"/>
        <v>非测试日纯氢</v>
      </c>
      <c r="L3879" s="6">
        <f t="shared" si="242"/>
        <v>153.9</v>
      </c>
      <c r="M3879" s="5">
        <f t="shared" si="243"/>
        <v>0</v>
      </c>
      <c r="N3879" s="5" t="s">
        <v>14979</v>
      </c>
      <c r="O3879" s="5" t="s">
        <v>14980</v>
      </c>
      <c r="P3879" s="5" t="s">
        <v>14981</v>
      </c>
    </row>
    <row r="3880" ht="19" customHeight="1" spans="1:16">
      <c r="A3880" s="5">
        <v>153</v>
      </c>
      <c r="B3880" s="5" t="s">
        <v>454</v>
      </c>
      <c r="C3880" s="5" t="s">
        <v>52</v>
      </c>
      <c r="D3880" s="8" t="s">
        <v>151</v>
      </c>
      <c r="E3880" s="6">
        <v>96.3</v>
      </c>
      <c r="F3880" s="6">
        <v>95.1</v>
      </c>
      <c r="G3880" s="6">
        <v>95.8</v>
      </c>
      <c r="H3880" s="5" t="s">
        <v>120</v>
      </c>
      <c r="I3880" s="6">
        <f t="shared" si="240"/>
        <v>1.2</v>
      </c>
      <c r="J3880" s="5" t="str">
        <f>IF(H3880="否","不适用",IF(AND(ISNUMBER(E3880),ISNUMBER(F3880)),IF(I3880&gt;规则与名单!$B$2,"是","否"),"未判定"))</f>
        <v>不适用</v>
      </c>
      <c r="K3880" s="5" t="str">
        <f t="shared" si="241"/>
        <v>非测试日纯氢</v>
      </c>
      <c r="L3880" s="6">
        <f t="shared" si="242"/>
        <v>95.8</v>
      </c>
      <c r="M3880" s="5">
        <f t="shared" si="243"/>
        <v>0</v>
      </c>
      <c r="N3880" s="5" t="s">
        <v>14982</v>
      </c>
      <c r="O3880" s="5" t="s">
        <v>14983</v>
      </c>
      <c r="P3880" s="5" t="s">
        <v>14984</v>
      </c>
    </row>
    <row r="3881" ht="19" customHeight="1" spans="1:16">
      <c r="A3881" s="5">
        <v>153</v>
      </c>
      <c r="B3881" s="5" t="s">
        <v>454</v>
      </c>
      <c r="C3881" s="5" t="s">
        <v>52</v>
      </c>
      <c r="D3881" s="8" t="s">
        <v>3358</v>
      </c>
      <c r="E3881" s="6">
        <v>57.8</v>
      </c>
      <c r="F3881" s="6">
        <v>57.3</v>
      </c>
      <c r="G3881" s="6">
        <v>57.3</v>
      </c>
      <c r="H3881" s="5" t="s">
        <v>120</v>
      </c>
      <c r="I3881" s="6">
        <f t="shared" si="240"/>
        <v>0.5</v>
      </c>
      <c r="J3881" s="5" t="str">
        <f>IF(H3881="否","不适用",IF(AND(ISNUMBER(E3881),ISNUMBER(F3881)),IF(I3881&gt;规则与名单!$B$2,"是","否"),"未判定"))</f>
        <v>不适用</v>
      </c>
      <c r="K3881" s="5" t="str">
        <f t="shared" si="241"/>
        <v>非测试日纯氢</v>
      </c>
      <c r="L3881" s="6">
        <f t="shared" si="242"/>
        <v>57.3</v>
      </c>
      <c r="M3881" s="5">
        <f t="shared" si="243"/>
        <v>0</v>
      </c>
      <c r="N3881" s="5" t="s">
        <v>14985</v>
      </c>
      <c r="O3881" s="5" t="s">
        <v>14986</v>
      </c>
      <c r="P3881" s="5" t="s">
        <v>14987</v>
      </c>
    </row>
    <row r="3882" ht="19" customHeight="1" spans="1:16">
      <c r="A3882" s="5">
        <v>153</v>
      </c>
      <c r="B3882" s="5" t="s">
        <v>454</v>
      </c>
      <c r="C3882" s="5" t="s">
        <v>52</v>
      </c>
      <c r="D3882" s="8" t="s">
        <v>272</v>
      </c>
      <c r="E3882" s="6">
        <v>234.3</v>
      </c>
      <c r="F3882" s="6">
        <v>237.3</v>
      </c>
      <c r="G3882" s="6">
        <v>230.5</v>
      </c>
      <c r="H3882" s="5" t="s">
        <v>120</v>
      </c>
      <c r="I3882" s="6">
        <f t="shared" si="240"/>
        <v>-3</v>
      </c>
      <c r="J3882" s="5" t="str">
        <f>IF(H3882="否","不适用",IF(AND(ISNUMBER(E3882),ISNUMBER(F3882)),IF(I3882&gt;规则与名单!$B$2,"是","否"),"未判定"))</f>
        <v>不适用</v>
      </c>
      <c r="K3882" s="5" t="str">
        <f t="shared" si="241"/>
        <v>非测试日纯氢</v>
      </c>
      <c r="L3882" s="6">
        <f t="shared" si="242"/>
        <v>230.5</v>
      </c>
      <c r="M3882" s="5">
        <f t="shared" si="243"/>
        <v>0</v>
      </c>
      <c r="N3882" s="5" t="s">
        <v>14988</v>
      </c>
      <c r="O3882" s="5" t="s">
        <v>14989</v>
      </c>
      <c r="P3882" s="5" t="s">
        <v>14990</v>
      </c>
    </row>
    <row r="3883" ht="19" customHeight="1" spans="1:16">
      <c r="A3883" s="5">
        <v>153</v>
      </c>
      <c r="B3883" s="5" t="s">
        <v>454</v>
      </c>
      <c r="C3883" s="5" t="s">
        <v>52</v>
      </c>
      <c r="D3883" s="8" t="s">
        <v>506</v>
      </c>
      <c r="E3883" s="6">
        <v>223</v>
      </c>
      <c r="F3883" s="6">
        <v>227.3</v>
      </c>
      <c r="G3883" s="6">
        <v>222.6</v>
      </c>
      <c r="H3883" s="5" t="s">
        <v>120</v>
      </c>
      <c r="I3883" s="6">
        <f t="shared" si="240"/>
        <v>-4.30000000000001</v>
      </c>
      <c r="J3883" s="5" t="str">
        <f>IF(H3883="否","不适用",IF(AND(ISNUMBER(E3883),ISNUMBER(F3883)),IF(I3883&gt;规则与名单!$B$2,"是","否"),"未判定"))</f>
        <v>不适用</v>
      </c>
      <c r="K3883" s="5" t="str">
        <f t="shared" si="241"/>
        <v>非测试日纯氢</v>
      </c>
      <c r="L3883" s="6">
        <f t="shared" si="242"/>
        <v>222.6</v>
      </c>
      <c r="M3883" s="5">
        <f t="shared" si="243"/>
        <v>0</v>
      </c>
      <c r="N3883" s="5" t="s">
        <v>14991</v>
      </c>
      <c r="O3883" s="5" t="s">
        <v>14992</v>
      </c>
      <c r="P3883" s="5" t="s">
        <v>14993</v>
      </c>
    </row>
    <row r="3884" ht="19" customHeight="1" spans="1:16">
      <c r="A3884" s="5">
        <v>153</v>
      </c>
      <c r="B3884" s="5" t="s">
        <v>454</v>
      </c>
      <c r="C3884" s="5" t="s">
        <v>52</v>
      </c>
      <c r="D3884" s="8" t="s">
        <v>673</v>
      </c>
      <c r="E3884" s="6">
        <v>226.6</v>
      </c>
      <c r="F3884" s="6">
        <v>229.8</v>
      </c>
      <c r="G3884" s="6">
        <v>225.6</v>
      </c>
      <c r="H3884" s="5" t="s">
        <v>120</v>
      </c>
      <c r="I3884" s="6">
        <f t="shared" si="240"/>
        <v>-3.20000000000002</v>
      </c>
      <c r="J3884" s="5" t="str">
        <f>IF(H3884="否","不适用",IF(AND(ISNUMBER(E3884),ISNUMBER(F3884)),IF(I3884&gt;规则与名单!$B$2,"是","否"),"未判定"))</f>
        <v>不适用</v>
      </c>
      <c r="K3884" s="5" t="str">
        <f t="shared" si="241"/>
        <v>非测试日纯氢</v>
      </c>
      <c r="L3884" s="6">
        <f t="shared" si="242"/>
        <v>225.6</v>
      </c>
      <c r="M3884" s="5">
        <f t="shared" si="243"/>
        <v>0</v>
      </c>
      <c r="N3884" s="5" t="s">
        <v>14994</v>
      </c>
      <c r="O3884" s="5" t="s">
        <v>14995</v>
      </c>
      <c r="P3884" s="5" t="s">
        <v>14996</v>
      </c>
    </row>
    <row r="3885" ht="19" customHeight="1" spans="1:16">
      <c r="A3885" s="5">
        <v>153</v>
      </c>
      <c r="B3885" s="5" t="s">
        <v>454</v>
      </c>
      <c r="C3885" s="5" t="s">
        <v>52</v>
      </c>
      <c r="D3885" s="8" t="s">
        <v>183</v>
      </c>
      <c r="E3885" s="6">
        <v>232.5</v>
      </c>
      <c r="F3885" s="6">
        <v>232.6</v>
      </c>
      <c r="G3885" s="6">
        <v>226.1</v>
      </c>
      <c r="H3885" s="5" t="s">
        <v>120</v>
      </c>
      <c r="I3885" s="6">
        <f t="shared" si="240"/>
        <v>-0.0999999999999943</v>
      </c>
      <c r="J3885" s="5" t="str">
        <f>IF(H3885="否","不适用",IF(AND(ISNUMBER(E3885),ISNUMBER(F3885)),IF(I3885&gt;规则与名单!$B$2,"是","否"),"未判定"))</f>
        <v>不适用</v>
      </c>
      <c r="K3885" s="5" t="str">
        <f t="shared" si="241"/>
        <v>非测试日纯氢</v>
      </c>
      <c r="L3885" s="6">
        <f t="shared" si="242"/>
        <v>226.1</v>
      </c>
      <c r="M3885" s="5">
        <f t="shared" si="243"/>
        <v>0</v>
      </c>
      <c r="N3885" s="5" t="s">
        <v>14997</v>
      </c>
      <c r="O3885" s="5" t="s">
        <v>14998</v>
      </c>
      <c r="P3885" s="5" t="s">
        <v>14999</v>
      </c>
    </row>
    <row r="3886" ht="19" customHeight="1" spans="1:16">
      <c r="A3886" s="5">
        <v>153</v>
      </c>
      <c r="B3886" s="5" t="s">
        <v>454</v>
      </c>
      <c r="C3886" s="5" t="s">
        <v>52</v>
      </c>
      <c r="D3886" s="8" t="s">
        <v>431</v>
      </c>
      <c r="E3886" s="6">
        <v>170.5</v>
      </c>
      <c r="F3886" s="6">
        <v>172.7</v>
      </c>
      <c r="G3886" s="6">
        <v>170.4</v>
      </c>
      <c r="H3886" s="5" t="s">
        <v>120</v>
      </c>
      <c r="I3886" s="6">
        <f t="shared" si="240"/>
        <v>-2.19999999999999</v>
      </c>
      <c r="J3886" s="5" t="str">
        <f>IF(H3886="否","不适用",IF(AND(ISNUMBER(E3886),ISNUMBER(F3886)),IF(I3886&gt;规则与名单!$B$2,"是","否"),"未判定"))</f>
        <v>不适用</v>
      </c>
      <c r="K3886" s="5" t="str">
        <f t="shared" si="241"/>
        <v>非测试日纯氢</v>
      </c>
      <c r="L3886" s="6">
        <f t="shared" si="242"/>
        <v>170.4</v>
      </c>
      <c r="M3886" s="5">
        <f t="shared" si="243"/>
        <v>0</v>
      </c>
      <c r="N3886" s="5" t="s">
        <v>15000</v>
      </c>
      <c r="O3886" s="5" t="s">
        <v>15001</v>
      </c>
      <c r="P3886" s="5" t="s">
        <v>15002</v>
      </c>
    </row>
    <row r="3887" ht="19" customHeight="1" spans="1:16">
      <c r="A3887" s="5">
        <v>153</v>
      </c>
      <c r="B3887" s="5" t="s">
        <v>454</v>
      </c>
      <c r="C3887" s="5" t="s">
        <v>52</v>
      </c>
      <c r="D3887" s="8" t="s">
        <v>3377</v>
      </c>
      <c r="E3887" s="6">
        <v>57.6</v>
      </c>
      <c r="F3887" s="6">
        <v>91.1</v>
      </c>
      <c r="G3887" s="6">
        <v>46.1</v>
      </c>
      <c r="H3887" s="5" t="s">
        <v>120</v>
      </c>
      <c r="I3887" s="6">
        <f t="shared" si="240"/>
        <v>-33.5</v>
      </c>
      <c r="J3887" s="5" t="str">
        <f>IF(H3887="否","不适用",IF(AND(ISNUMBER(E3887),ISNUMBER(F3887)),IF(I3887&gt;规则与名单!$B$2,"是","否"),"未判定"))</f>
        <v>不适用</v>
      </c>
      <c r="K3887" s="5" t="str">
        <f t="shared" si="241"/>
        <v>非测试日纯氢</v>
      </c>
      <c r="L3887" s="6">
        <f t="shared" si="242"/>
        <v>46.1</v>
      </c>
      <c r="M3887" s="5">
        <f t="shared" si="243"/>
        <v>0</v>
      </c>
      <c r="N3887" s="5" t="s">
        <v>15003</v>
      </c>
      <c r="O3887" s="5" t="s">
        <v>15004</v>
      </c>
      <c r="P3887" s="5" t="s">
        <v>15005</v>
      </c>
    </row>
    <row r="3888" ht="19" customHeight="1" spans="1:16">
      <c r="A3888" s="5">
        <v>153</v>
      </c>
      <c r="B3888" s="5" t="s">
        <v>454</v>
      </c>
      <c r="C3888" s="5" t="s">
        <v>52</v>
      </c>
      <c r="D3888" s="8" t="s">
        <v>407</v>
      </c>
      <c r="E3888" s="6">
        <v>178.9</v>
      </c>
      <c r="F3888" s="6">
        <v>142.5</v>
      </c>
      <c r="G3888" s="6">
        <v>67</v>
      </c>
      <c r="H3888" s="5" t="s">
        <v>120</v>
      </c>
      <c r="I3888" s="6">
        <f t="shared" si="240"/>
        <v>36.4</v>
      </c>
      <c r="J3888" s="5" t="str">
        <f>IF(H3888="否","不适用",IF(AND(ISNUMBER(E3888),ISNUMBER(F3888)),IF(I3888&gt;规则与名单!$B$2,"是","否"),"未判定"))</f>
        <v>不适用</v>
      </c>
      <c r="K3888" s="5" t="str">
        <f t="shared" si="241"/>
        <v>非测试日纯氢</v>
      </c>
      <c r="L3888" s="6">
        <f t="shared" si="242"/>
        <v>67</v>
      </c>
      <c r="M3888" s="5">
        <f t="shared" si="243"/>
        <v>0</v>
      </c>
      <c r="N3888" s="5" t="s">
        <v>15006</v>
      </c>
      <c r="O3888" s="5" t="s">
        <v>15007</v>
      </c>
      <c r="P3888" s="5" t="s">
        <v>15008</v>
      </c>
    </row>
    <row r="3889" ht="19" customHeight="1" spans="1:16">
      <c r="A3889" s="5">
        <v>153</v>
      </c>
      <c r="B3889" s="5" t="s">
        <v>454</v>
      </c>
      <c r="C3889" s="5" t="s">
        <v>52</v>
      </c>
      <c r="D3889" s="8" t="s">
        <v>411</v>
      </c>
      <c r="E3889" s="6">
        <v>227.7</v>
      </c>
      <c r="F3889" s="6">
        <v>229.3</v>
      </c>
      <c r="G3889" s="6">
        <v>184.6</v>
      </c>
      <c r="H3889" s="5" t="s">
        <v>120</v>
      </c>
      <c r="I3889" s="6">
        <f t="shared" si="240"/>
        <v>-1.60000000000002</v>
      </c>
      <c r="J3889" s="5" t="str">
        <f>IF(H3889="否","不适用",IF(AND(ISNUMBER(E3889),ISNUMBER(F3889)),IF(I3889&gt;规则与名单!$B$2,"是","否"),"未判定"))</f>
        <v>不适用</v>
      </c>
      <c r="K3889" s="5" t="str">
        <f t="shared" si="241"/>
        <v>非测试日纯氢</v>
      </c>
      <c r="L3889" s="6">
        <f t="shared" si="242"/>
        <v>184.6</v>
      </c>
      <c r="M3889" s="5">
        <f t="shared" si="243"/>
        <v>0</v>
      </c>
      <c r="N3889" s="5" t="s">
        <v>15009</v>
      </c>
      <c r="O3889" s="5" t="s">
        <v>15010</v>
      </c>
      <c r="P3889" s="5" t="s">
        <v>15011</v>
      </c>
    </row>
    <row r="3890" ht="19" customHeight="1" spans="1:16">
      <c r="A3890" s="5">
        <v>153</v>
      </c>
      <c r="B3890" s="5" t="s">
        <v>454</v>
      </c>
      <c r="C3890" s="5" t="s">
        <v>52</v>
      </c>
      <c r="D3890" s="8" t="s">
        <v>251</v>
      </c>
      <c r="E3890" s="6">
        <v>217</v>
      </c>
      <c r="F3890" s="6">
        <v>219</v>
      </c>
      <c r="G3890" s="6">
        <v>216.6</v>
      </c>
      <c r="H3890" s="5" t="s">
        <v>120</v>
      </c>
      <c r="I3890" s="6">
        <f t="shared" si="240"/>
        <v>-2</v>
      </c>
      <c r="J3890" s="5" t="str">
        <f>IF(H3890="否","不适用",IF(AND(ISNUMBER(E3890),ISNUMBER(F3890)),IF(I3890&gt;规则与名单!$B$2,"是","否"),"未判定"))</f>
        <v>不适用</v>
      </c>
      <c r="K3890" s="5" t="str">
        <f t="shared" si="241"/>
        <v>非测试日纯氢</v>
      </c>
      <c r="L3890" s="6">
        <f t="shared" si="242"/>
        <v>216.6</v>
      </c>
      <c r="M3890" s="5">
        <f t="shared" si="243"/>
        <v>0</v>
      </c>
      <c r="N3890" s="5" t="s">
        <v>15012</v>
      </c>
      <c r="O3890" s="5" t="s">
        <v>15013</v>
      </c>
      <c r="P3890" s="5" t="s">
        <v>15014</v>
      </c>
    </row>
    <row r="3891" ht="19" customHeight="1" spans="1:16">
      <c r="A3891" s="5">
        <v>153</v>
      </c>
      <c r="B3891" s="5" t="s">
        <v>454</v>
      </c>
      <c r="C3891" s="5" t="s">
        <v>52</v>
      </c>
      <c r="D3891" s="8" t="s">
        <v>472</v>
      </c>
      <c r="E3891" s="6">
        <v>219.4</v>
      </c>
      <c r="F3891" s="6">
        <v>220.6</v>
      </c>
      <c r="G3891" s="6">
        <v>214.9</v>
      </c>
      <c r="H3891" s="5" t="s">
        <v>120</v>
      </c>
      <c r="I3891" s="6">
        <f t="shared" si="240"/>
        <v>-1.19999999999999</v>
      </c>
      <c r="J3891" s="5" t="str">
        <f>IF(H3891="否","不适用",IF(AND(ISNUMBER(E3891),ISNUMBER(F3891)),IF(I3891&gt;规则与名单!$B$2,"是","否"),"未判定"))</f>
        <v>不适用</v>
      </c>
      <c r="K3891" s="5" t="str">
        <f t="shared" si="241"/>
        <v>非测试日纯氢</v>
      </c>
      <c r="L3891" s="6">
        <f t="shared" si="242"/>
        <v>214.9</v>
      </c>
      <c r="M3891" s="5">
        <f t="shared" si="243"/>
        <v>0</v>
      </c>
      <c r="N3891" s="5" t="s">
        <v>15015</v>
      </c>
      <c r="O3891" s="5" t="s">
        <v>15016</v>
      </c>
      <c r="P3891" s="5" t="s">
        <v>15017</v>
      </c>
    </row>
    <row r="3892" ht="19" customHeight="1" spans="1:16">
      <c r="A3892" s="5">
        <v>153</v>
      </c>
      <c r="B3892" s="5" t="s">
        <v>454</v>
      </c>
      <c r="C3892" s="5" t="s">
        <v>52</v>
      </c>
      <c r="D3892" s="8" t="s">
        <v>466</v>
      </c>
      <c r="E3892" s="6">
        <v>224.4</v>
      </c>
      <c r="F3892" s="6">
        <v>227.4</v>
      </c>
      <c r="G3892" s="6">
        <v>205.8</v>
      </c>
      <c r="H3892" s="5" t="s">
        <v>120</v>
      </c>
      <c r="I3892" s="6">
        <f t="shared" si="240"/>
        <v>-3</v>
      </c>
      <c r="J3892" s="5" t="str">
        <f>IF(H3892="否","不适用",IF(AND(ISNUMBER(E3892),ISNUMBER(F3892)),IF(I3892&gt;规则与名单!$B$2,"是","否"),"未判定"))</f>
        <v>不适用</v>
      </c>
      <c r="K3892" s="5" t="str">
        <f t="shared" si="241"/>
        <v>非测试日纯氢</v>
      </c>
      <c r="L3892" s="6">
        <f t="shared" si="242"/>
        <v>205.8</v>
      </c>
      <c r="M3892" s="5">
        <f t="shared" si="243"/>
        <v>0</v>
      </c>
      <c r="N3892" s="5" t="s">
        <v>15018</v>
      </c>
      <c r="O3892" s="5" t="s">
        <v>15019</v>
      </c>
      <c r="P3892" s="5" t="s">
        <v>15020</v>
      </c>
    </row>
    <row r="3893" ht="19" customHeight="1" spans="1:16">
      <c r="A3893" s="5">
        <v>153</v>
      </c>
      <c r="B3893" s="5" t="s">
        <v>454</v>
      </c>
      <c r="C3893" s="5" t="s">
        <v>52</v>
      </c>
      <c r="D3893" s="8" t="s">
        <v>333</v>
      </c>
      <c r="E3893" s="6">
        <v>163.9</v>
      </c>
      <c r="F3893" s="6">
        <v>166.3</v>
      </c>
      <c r="G3893" s="6">
        <v>115.9</v>
      </c>
      <c r="H3893" s="5" t="s">
        <v>120</v>
      </c>
      <c r="I3893" s="6">
        <f t="shared" si="240"/>
        <v>-2.40000000000001</v>
      </c>
      <c r="J3893" s="5" t="str">
        <f>IF(H3893="否","不适用",IF(AND(ISNUMBER(E3893),ISNUMBER(F3893)),IF(I3893&gt;规则与名单!$B$2,"是","否"),"未判定"))</f>
        <v>不适用</v>
      </c>
      <c r="K3893" s="5" t="str">
        <f t="shared" si="241"/>
        <v>非测试日纯氢</v>
      </c>
      <c r="L3893" s="6">
        <f t="shared" si="242"/>
        <v>115.9</v>
      </c>
      <c r="M3893" s="5">
        <f t="shared" si="243"/>
        <v>0</v>
      </c>
      <c r="N3893" s="5" t="s">
        <v>15021</v>
      </c>
      <c r="O3893" s="5" t="s">
        <v>15022</v>
      </c>
      <c r="P3893" s="5" t="s">
        <v>15023</v>
      </c>
    </row>
    <row r="3894" ht="19" customHeight="1" spans="1:16">
      <c r="A3894" s="5">
        <v>153</v>
      </c>
      <c r="B3894" s="5" t="s">
        <v>454</v>
      </c>
      <c r="C3894" s="5" t="s">
        <v>52</v>
      </c>
      <c r="D3894" s="8" t="s">
        <v>175</v>
      </c>
      <c r="E3894" s="6">
        <v>152.8</v>
      </c>
      <c r="F3894" s="6">
        <v>150.9</v>
      </c>
      <c r="G3894" s="6">
        <v>152.8</v>
      </c>
      <c r="H3894" s="5" t="s">
        <v>120</v>
      </c>
      <c r="I3894" s="6">
        <f t="shared" si="240"/>
        <v>1.90000000000001</v>
      </c>
      <c r="J3894" s="5" t="str">
        <f>IF(H3894="否","不适用",IF(AND(ISNUMBER(E3894),ISNUMBER(F3894)),IF(I3894&gt;规则与名单!$B$2,"是","否"),"未判定"))</f>
        <v>不适用</v>
      </c>
      <c r="K3894" s="5" t="str">
        <f t="shared" si="241"/>
        <v>非测试日纯氢</v>
      </c>
      <c r="L3894" s="6">
        <f t="shared" si="242"/>
        <v>152.8</v>
      </c>
      <c r="M3894" s="5">
        <f t="shared" si="243"/>
        <v>0</v>
      </c>
      <c r="N3894" s="5" t="s">
        <v>15024</v>
      </c>
      <c r="O3894" s="5" t="s">
        <v>15025</v>
      </c>
      <c r="P3894" s="5" t="s">
        <v>15026</v>
      </c>
    </row>
    <row r="3895" ht="19" customHeight="1" spans="1:16">
      <c r="A3895" s="5">
        <v>153</v>
      </c>
      <c r="B3895" s="5" t="s">
        <v>454</v>
      </c>
      <c r="C3895" s="5" t="s">
        <v>52</v>
      </c>
      <c r="D3895" s="8" t="s">
        <v>3402</v>
      </c>
      <c r="E3895" s="6">
        <v>242.3</v>
      </c>
      <c r="F3895" s="6">
        <v>244.8</v>
      </c>
      <c r="G3895" s="6">
        <v>239.9</v>
      </c>
      <c r="H3895" s="5" t="s">
        <v>120</v>
      </c>
      <c r="I3895" s="6">
        <f t="shared" si="240"/>
        <v>-2.5</v>
      </c>
      <c r="J3895" s="5" t="str">
        <f>IF(H3895="否","不适用",IF(AND(ISNUMBER(E3895),ISNUMBER(F3895)),IF(I3895&gt;规则与名单!$B$2,"是","否"),"未判定"))</f>
        <v>不适用</v>
      </c>
      <c r="K3895" s="5" t="str">
        <f t="shared" si="241"/>
        <v>非测试日纯氢</v>
      </c>
      <c r="L3895" s="6">
        <f t="shared" si="242"/>
        <v>239.9</v>
      </c>
      <c r="M3895" s="5">
        <f t="shared" si="243"/>
        <v>0</v>
      </c>
      <c r="N3895" s="5" t="s">
        <v>15027</v>
      </c>
      <c r="O3895" s="5" t="s">
        <v>15028</v>
      </c>
      <c r="P3895" s="5" t="s">
        <v>15029</v>
      </c>
    </row>
    <row r="3896" ht="19" customHeight="1" spans="1:16">
      <c r="A3896" s="5">
        <v>153</v>
      </c>
      <c r="B3896" s="5" t="s">
        <v>454</v>
      </c>
      <c r="C3896" s="5" t="s">
        <v>52</v>
      </c>
      <c r="D3896" s="8" t="s">
        <v>487</v>
      </c>
      <c r="E3896" s="6">
        <v>215</v>
      </c>
      <c r="F3896" s="6">
        <v>216.9</v>
      </c>
      <c r="G3896" s="6">
        <v>181.7</v>
      </c>
      <c r="H3896" s="5" t="s">
        <v>120</v>
      </c>
      <c r="I3896" s="6">
        <f t="shared" si="240"/>
        <v>-1.90000000000001</v>
      </c>
      <c r="J3896" s="5" t="str">
        <f>IF(H3896="否","不适用",IF(AND(ISNUMBER(E3896),ISNUMBER(F3896)),IF(I3896&gt;规则与名单!$B$2,"是","否"),"未判定"))</f>
        <v>不适用</v>
      </c>
      <c r="K3896" s="5" t="str">
        <f t="shared" si="241"/>
        <v>非测试日纯氢</v>
      </c>
      <c r="L3896" s="6">
        <f t="shared" si="242"/>
        <v>181.7</v>
      </c>
      <c r="M3896" s="5">
        <f t="shared" si="243"/>
        <v>0</v>
      </c>
      <c r="N3896" s="5" t="s">
        <v>15030</v>
      </c>
      <c r="O3896" s="5" t="s">
        <v>15031</v>
      </c>
      <c r="P3896" s="5" t="s">
        <v>15032</v>
      </c>
    </row>
    <row r="3897" ht="19" customHeight="1" spans="1:16">
      <c r="A3897" s="5">
        <v>153</v>
      </c>
      <c r="B3897" s="5" t="s">
        <v>454</v>
      </c>
      <c r="C3897" s="5" t="s">
        <v>52</v>
      </c>
      <c r="D3897" s="8" t="s">
        <v>121</v>
      </c>
      <c r="E3897" s="6">
        <v>224.4</v>
      </c>
      <c r="F3897" s="6">
        <v>224.9</v>
      </c>
      <c r="G3897" s="6">
        <v>222.8</v>
      </c>
      <c r="H3897" s="5" t="s">
        <v>120</v>
      </c>
      <c r="I3897" s="6">
        <f t="shared" si="240"/>
        <v>-0.5</v>
      </c>
      <c r="J3897" s="5" t="str">
        <f>IF(H3897="否","不适用",IF(AND(ISNUMBER(E3897),ISNUMBER(F3897)),IF(I3897&gt;规则与名单!$B$2,"是","否"),"未判定"))</f>
        <v>不适用</v>
      </c>
      <c r="K3897" s="5" t="str">
        <f t="shared" si="241"/>
        <v>非测试日纯氢</v>
      </c>
      <c r="L3897" s="6">
        <f t="shared" si="242"/>
        <v>222.8</v>
      </c>
      <c r="M3897" s="5">
        <f t="shared" si="243"/>
        <v>0</v>
      </c>
      <c r="N3897" s="5" t="s">
        <v>15033</v>
      </c>
      <c r="O3897" s="5" t="s">
        <v>15034</v>
      </c>
      <c r="P3897" s="5" t="s">
        <v>15035</v>
      </c>
    </row>
    <row r="3898" ht="19" customHeight="1" spans="1:16">
      <c r="A3898" s="5">
        <v>153</v>
      </c>
      <c r="B3898" s="5" t="s">
        <v>454</v>
      </c>
      <c r="C3898" s="5" t="s">
        <v>52</v>
      </c>
      <c r="D3898" s="8" t="s">
        <v>170</v>
      </c>
      <c r="E3898" s="6">
        <v>220.2</v>
      </c>
      <c r="F3898" s="6">
        <v>219.1</v>
      </c>
      <c r="G3898" s="6">
        <v>211.7</v>
      </c>
      <c r="H3898" s="5" t="s">
        <v>120</v>
      </c>
      <c r="I3898" s="6">
        <f t="shared" si="240"/>
        <v>1.09999999999999</v>
      </c>
      <c r="J3898" s="5" t="str">
        <f>IF(H3898="否","不适用",IF(AND(ISNUMBER(E3898),ISNUMBER(F3898)),IF(I3898&gt;规则与名单!$B$2,"是","否"),"未判定"))</f>
        <v>不适用</v>
      </c>
      <c r="K3898" s="5" t="str">
        <f t="shared" si="241"/>
        <v>非测试日纯氢</v>
      </c>
      <c r="L3898" s="6">
        <f t="shared" si="242"/>
        <v>211.7</v>
      </c>
      <c r="M3898" s="5">
        <f t="shared" si="243"/>
        <v>0</v>
      </c>
      <c r="N3898" s="5" t="s">
        <v>15036</v>
      </c>
      <c r="O3898" s="5" t="s">
        <v>15037</v>
      </c>
      <c r="P3898" s="5" t="s">
        <v>15038</v>
      </c>
    </row>
    <row r="3899" ht="19" customHeight="1" spans="1:16">
      <c r="A3899" s="5">
        <v>153</v>
      </c>
      <c r="B3899" s="5" t="s">
        <v>454</v>
      </c>
      <c r="C3899" s="5" t="s">
        <v>52</v>
      </c>
      <c r="D3899" s="8" t="s">
        <v>644</v>
      </c>
      <c r="E3899" s="6">
        <v>215.2</v>
      </c>
      <c r="F3899" s="6">
        <v>218.3</v>
      </c>
      <c r="G3899" s="6">
        <v>211.3</v>
      </c>
      <c r="H3899" s="5" t="s">
        <v>120</v>
      </c>
      <c r="I3899" s="6">
        <f t="shared" si="240"/>
        <v>-3.10000000000002</v>
      </c>
      <c r="J3899" s="5" t="str">
        <f>IF(H3899="否","不适用",IF(AND(ISNUMBER(E3899),ISNUMBER(F3899)),IF(I3899&gt;规则与名单!$B$2,"是","否"),"未判定"))</f>
        <v>不适用</v>
      </c>
      <c r="K3899" s="5" t="str">
        <f t="shared" si="241"/>
        <v>非测试日纯氢</v>
      </c>
      <c r="L3899" s="6">
        <f t="shared" si="242"/>
        <v>211.3</v>
      </c>
      <c r="M3899" s="5">
        <f t="shared" si="243"/>
        <v>0</v>
      </c>
      <c r="N3899" s="5" t="s">
        <v>15039</v>
      </c>
      <c r="O3899" s="5" t="s">
        <v>15040</v>
      </c>
      <c r="P3899" s="5" t="s">
        <v>15041</v>
      </c>
    </row>
    <row r="3900" ht="19" customHeight="1" spans="1:16">
      <c r="A3900" s="5">
        <v>153</v>
      </c>
      <c r="B3900" s="5" t="s">
        <v>454</v>
      </c>
      <c r="C3900" s="5" t="s">
        <v>52</v>
      </c>
      <c r="D3900" s="8" t="s">
        <v>3418</v>
      </c>
      <c r="E3900" s="6"/>
      <c r="F3900" s="6">
        <v>0</v>
      </c>
      <c r="G3900" s="6"/>
      <c r="H3900" s="5" t="s">
        <v>120</v>
      </c>
      <c r="I3900" s="6" t="str">
        <f t="shared" si="240"/>
        <v/>
      </c>
      <c r="J3900" s="5" t="str">
        <f>IF(H3900="否","不适用",IF(AND(ISNUMBER(E3900),ISNUMBER(F3900)),IF(I3900&gt;规则与名单!$B$2,"是","否"),"未判定"))</f>
        <v>不适用</v>
      </c>
      <c r="K3900" s="5" t="str">
        <f t="shared" si="241"/>
        <v>缺失</v>
      </c>
      <c r="L3900" s="6" t="str">
        <f t="shared" si="242"/>
        <v/>
      </c>
      <c r="M3900" s="5">
        <f t="shared" si="243"/>
        <v>1</v>
      </c>
      <c r="N3900" s="5" t="s">
        <v>15042</v>
      </c>
      <c r="O3900" s="5" t="s">
        <v>15043</v>
      </c>
      <c r="P3900" s="5" t="s">
        <v>15044</v>
      </c>
    </row>
    <row r="3901" ht="19" customHeight="1" spans="1:16">
      <c r="A3901" s="5">
        <v>153</v>
      </c>
      <c r="B3901" s="5" t="s">
        <v>454</v>
      </c>
      <c r="C3901" s="5" t="s">
        <v>52</v>
      </c>
      <c r="D3901" s="8" t="s">
        <v>3422</v>
      </c>
      <c r="E3901" s="6">
        <v>90.5</v>
      </c>
      <c r="F3901" s="6">
        <v>89.5</v>
      </c>
      <c r="G3901" s="6">
        <v>90.5</v>
      </c>
      <c r="H3901" s="5" t="s">
        <v>120</v>
      </c>
      <c r="I3901" s="6">
        <f t="shared" si="240"/>
        <v>1</v>
      </c>
      <c r="J3901" s="5" t="str">
        <f>IF(H3901="否","不适用",IF(AND(ISNUMBER(E3901),ISNUMBER(F3901)),IF(I3901&gt;规则与名单!$B$2,"是","否"),"未判定"))</f>
        <v>不适用</v>
      </c>
      <c r="K3901" s="5" t="str">
        <f t="shared" si="241"/>
        <v>非测试日纯氢</v>
      </c>
      <c r="L3901" s="6">
        <f t="shared" si="242"/>
        <v>90.5</v>
      </c>
      <c r="M3901" s="5">
        <f t="shared" si="243"/>
        <v>0</v>
      </c>
      <c r="N3901" s="5" t="s">
        <v>15045</v>
      </c>
      <c r="O3901" s="5" t="s">
        <v>15046</v>
      </c>
      <c r="P3901" s="5" t="s">
        <v>15047</v>
      </c>
    </row>
    <row r="3902" ht="19" customHeight="1" spans="1:16">
      <c r="A3902" s="5">
        <v>153</v>
      </c>
      <c r="B3902" s="5" t="s">
        <v>454</v>
      </c>
      <c r="C3902" s="5" t="s">
        <v>52</v>
      </c>
      <c r="D3902" s="8" t="s">
        <v>336</v>
      </c>
      <c r="E3902" s="6">
        <v>157.5</v>
      </c>
      <c r="F3902" s="6">
        <v>157.1</v>
      </c>
      <c r="G3902" s="6">
        <v>157.4</v>
      </c>
      <c r="H3902" s="5" t="s">
        <v>120</v>
      </c>
      <c r="I3902" s="6">
        <f t="shared" si="240"/>
        <v>0.400000000000006</v>
      </c>
      <c r="J3902" s="5" t="str">
        <f>IF(H3902="否","不适用",IF(AND(ISNUMBER(E3902),ISNUMBER(F3902)),IF(I3902&gt;规则与名单!$B$2,"是","否"),"未判定"))</f>
        <v>不适用</v>
      </c>
      <c r="K3902" s="5" t="str">
        <f t="shared" si="241"/>
        <v>非测试日纯氢</v>
      </c>
      <c r="L3902" s="6">
        <f t="shared" si="242"/>
        <v>157.4</v>
      </c>
      <c r="M3902" s="5">
        <f t="shared" si="243"/>
        <v>0</v>
      </c>
      <c r="N3902" s="5" t="s">
        <v>15048</v>
      </c>
      <c r="O3902" s="5" t="s">
        <v>15049</v>
      </c>
      <c r="P3902" s="5" t="s">
        <v>15050</v>
      </c>
    </row>
    <row r="3903" ht="19" customHeight="1" spans="1:16">
      <c r="A3903" s="5">
        <v>153</v>
      </c>
      <c r="B3903" s="5" t="s">
        <v>454</v>
      </c>
      <c r="C3903" s="5" t="s">
        <v>52</v>
      </c>
      <c r="D3903" s="8" t="s">
        <v>653</v>
      </c>
      <c r="E3903" s="6">
        <v>224.3</v>
      </c>
      <c r="F3903" s="6">
        <v>225.6</v>
      </c>
      <c r="G3903" s="6">
        <v>223.8</v>
      </c>
      <c r="H3903" s="5" t="s">
        <v>120</v>
      </c>
      <c r="I3903" s="6">
        <f t="shared" si="240"/>
        <v>-1.29999999999998</v>
      </c>
      <c r="J3903" s="5" t="str">
        <f>IF(H3903="否","不适用",IF(AND(ISNUMBER(E3903),ISNUMBER(F3903)),IF(I3903&gt;规则与名单!$B$2,"是","否"),"未判定"))</f>
        <v>不适用</v>
      </c>
      <c r="K3903" s="5" t="str">
        <f t="shared" si="241"/>
        <v>非测试日纯氢</v>
      </c>
      <c r="L3903" s="6">
        <f t="shared" si="242"/>
        <v>223.8</v>
      </c>
      <c r="M3903" s="5">
        <f t="shared" si="243"/>
        <v>0</v>
      </c>
      <c r="N3903" s="5" t="s">
        <v>15051</v>
      </c>
      <c r="O3903" s="5" t="s">
        <v>15052</v>
      </c>
      <c r="P3903" s="5" t="s">
        <v>15053</v>
      </c>
    </row>
    <row r="3904" ht="19" customHeight="1" spans="1:16">
      <c r="A3904" s="5">
        <v>153</v>
      </c>
      <c r="B3904" s="5" t="s">
        <v>454</v>
      </c>
      <c r="C3904" s="5" t="s">
        <v>52</v>
      </c>
      <c r="D3904" s="8" t="s">
        <v>140</v>
      </c>
      <c r="E3904" s="6">
        <v>230.5</v>
      </c>
      <c r="F3904" s="6">
        <v>229.3</v>
      </c>
      <c r="G3904" s="6">
        <v>230.3</v>
      </c>
      <c r="H3904" s="5" t="s">
        <v>120</v>
      </c>
      <c r="I3904" s="6">
        <f t="shared" si="240"/>
        <v>1.19999999999999</v>
      </c>
      <c r="J3904" s="5" t="str">
        <f>IF(H3904="否","不适用",IF(AND(ISNUMBER(E3904),ISNUMBER(F3904)),IF(I3904&gt;规则与名单!$B$2,"是","否"),"未判定"))</f>
        <v>不适用</v>
      </c>
      <c r="K3904" s="5" t="str">
        <f t="shared" si="241"/>
        <v>非测试日纯氢</v>
      </c>
      <c r="L3904" s="6">
        <f t="shared" si="242"/>
        <v>230.3</v>
      </c>
      <c r="M3904" s="5">
        <f t="shared" si="243"/>
        <v>0</v>
      </c>
      <c r="N3904" s="5" t="s">
        <v>15054</v>
      </c>
      <c r="O3904" s="5" t="s">
        <v>15055</v>
      </c>
      <c r="P3904" s="5" t="s">
        <v>15056</v>
      </c>
    </row>
    <row r="3905" ht="19" customHeight="1" spans="1:16">
      <c r="A3905" s="5">
        <v>153</v>
      </c>
      <c r="B3905" s="5" t="s">
        <v>454</v>
      </c>
      <c r="C3905" s="5" t="s">
        <v>52</v>
      </c>
      <c r="D3905" s="8" t="s">
        <v>115</v>
      </c>
      <c r="E3905" s="6">
        <v>232</v>
      </c>
      <c r="F3905" s="6">
        <v>236.1</v>
      </c>
      <c r="G3905" s="6">
        <v>231.8</v>
      </c>
      <c r="H3905" s="5" t="s">
        <v>120</v>
      </c>
      <c r="I3905" s="6">
        <f t="shared" si="240"/>
        <v>-4.09999999999999</v>
      </c>
      <c r="J3905" s="5" t="str">
        <f>IF(H3905="否","不适用",IF(AND(ISNUMBER(E3905),ISNUMBER(F3905)),IF(I3905&gt;规则与名单!$B$2,"是","否"),"未判定"))</f>
        <v>不适用</v>
      </c>
      <c r="K3905" s="5" t="str">
        <f t="shared" si="241"/>
        <v>非测试日纯氢</v>
      </c>
      <c r="L3905" s="6">
        <f t="shared" si="242"/>
        <v>231.8</v>
      </c>
      <c r="M3905" s="5">
        <f t="shared" si="243"/>
        <v>0</v>
      </c>
      <c r="N3905" s="5" t="s">
        <v>15057</v>
      </c>
      <c r="O3905" s="5" t="s">
        <v>15058</v>
      </c>
      <c r="P3905" s="5" t="s">
        <v>15059</v>
      </c>
    </row>
    <row r="3906" ht="19" customHeight="1" spans="1:16">
      <c r="A3906" s="5">
        <v>154</v>
      </c>
      <c r="B3906" s="5" t="s">
        <v>457</v>
      </c>
      <c r="C3906" s="5" t="s">
        <v>52</v>
      </c>
      <c r="D3906" s="8" t="s">
        <v>114</v>
      </c>
      <c r="E3906" s="6">
        <v>136.6</v>
      </c>
      <c r="F3906" s="6">
        <v>139.4</v>
      </c>
      <c r="G3906" s="6">
        <v>136.2</v>
      </c>
      <c r="H3906" s="5" t="s">
        <v>120</v>
      </c>
      <c r="I3906" s="6">
        <f t="shared" ref="I3906:I3969" si="244">IF(AND(ISNUMBER(E3906),ISNUMBER(F3906)),E3906-F3906,"")</f>
        <v>-2.80000000000001</v>
      </c>
      <c r="J3906" s="5" t="str">
        <f>IF(H3906="否","不适用",IF(AND(ISNUMBER(E3906),ISNUMBER(F3906)),IF(I3906&gt;规则与名单!$B$2,"是","否"),"未判定"))</f>
        <v>不适用</v>
      </c>
      <c r="K3906" s="5" t="str">
        <f t="shared" ref="K3906:K3969" si="245">IF(J3906="是",IF(ISNUMBER(F3906),"测试日GPS","缺失"),IF(ISNUMBER(G3906),"非测试日纯氢",IF(AND(H3906="是",J3906="未判定"),IF(ISNUMBER(F3906),"测试名单无纯氢GPS","缺失"),IF(ISNUMBER(E3906),"非测试日仪表","缺失"))))</f>
        <v>非测试日纯氢</v>
      </c>
      <c r="L3906" s="6">
        <f t="shared" ref="L3906:L3969" si="246">IF(K3906="缺失","",IF(K3906="非测试日纯氢",G3906,IF(K3906="非测试日仪表",E3906,F3906)))</f>
        <v>136.2</v>
      </c>
      <c r="M3906" s="5">
        <f t="shared" ref="M3906:M3969" si="247">IF(K3906="缺失",1,0)</f>
        <v>0</v>
      </c>
      <c r="N3906" s="5" t="s">
        <v>15060</v>
      </c>
      <c r="O3906" s="5" t="s">
        <v>15061</v>
      </c>
      <c r="P3906" s="5" t="s">
        <v>15062</v>
      </c>
    </row>
    <row r="3907" ht="19" customHeight="1" spans="1:16">
      <c r="A3907" s="5">
        <v>154</v>
      </c>
      <c r="B3907" s="5" t="s">
        <v>457</v>
      </c>
      <c r="C3907" s="5" t="s">
        <v>52</v>
      </c>
      <c r="D3907" s="8" t="s">
        <v>605</v>
      </c>
      <c r="E3907" s="6">
        <v>41.7</v>
      </c>
      <c r="F3907" s="6">
        <v>41.4</v>
      </c>
      <c r="G3907" s="6">
        <v>41.5</v>
      </c>
      <c r="H3907" s="5" t="s">
        <v>120</v>
      </c>
      <c r="I3907" s="6">
        <f t="shared" si="244"/>
        <v>0.300000000000004</v>
      </c>
      <c r="J3907" s="5" t="str">
        <f>IF(H3907="否","不适用",IF(AND(ISNUMBER(E3907),ISNUMBER(F3907)),IF(I3907&gt;规则与名单!$B$2,"是","否"),"未判定"))</f>
        <v>不适用</v>
      </c>
      <c r="K3907" s="5" t="str">
        <f t="shared" si="245"/>
        <v>非测试日纯氢</v>
      </c>
      <c r="L3907" s="6">
        <f t="shared" si="246"/>
        <v>41.5</v>
      </c>
      <c r="M3907" s="5">
        <f t="shared" si="247"/>
        <v>0</v>
      </c>
      <c r="N3907" s="5" t="s">
        <v>15063</v>
      </c>
      <c r="O3907" s="5" t="s">
        <v>15064</v>
      </c>
      <c r="P3907" s="5" t="s">
        <v>15065</v>
      </c>
    </row>
    <row r="3908" ht="19" customHeight="1" spans="1:16">
      <c r="A3908" s="5">
        <v>154</v>
      </c>
      <c r="B3908" s="5" t="s">
        <v>457</v>
      </c>
      <c r="C3908" s="5" t="s">
        <v>52</v>
      </c>
      <c r="D3908" s="8" t="s">
        <v>186</v>
      </c>
      <c r="E3908" s="6">
        <v>86.3</v>
      </c>
      <c r="F3908" s="6">
        <v>133.1</v>
      </c>
      <c r="G3908" s="6">
        <v>130</v>
      </c>
      <c r="H3908" s="5" t="s">
        <v>120</v>
      </c>
      <c r="I3908" s="6">
        <f t="shared" si="244"/>
        <v>-46.8</v>
      </c>
      <c r="J3908" s="5" t="str">
        <f>IF(H3908="否","不适用",IF(AND(ISNUMBER(E3908),ISNUMBER(F3908)),IF(I3908&gt;规则与名单!$B$2,"是","否"),"未判定"))</f>
        <v>不适用</v>
      </c>
      <c r="K3908" s="5" t="str">
        <f t="shared" si="245"/>
        <v>非测试日纯氢</v>
      </c>
      <c r="L3908" s="6">
        <f t="shared" si="246"/>
        <v>130</v>
      </c>
      <c r="M3908" s="5">
        <f t="shared" si="247"/>
        <v>0</v>
      </c>
      <c r="N3908" s="5" t="s">
        <v>15066</v>
      </c>
      <c r="O3908" s="5" t="s">
        <v>15067</v>
      </c>
      <c r="P3908" s="5" t="s">
        <v>15068</v>
      </c>
    </row>
    <row r="3909" ht="19" customHeight="1" spans="1:16">
      <c r="A3909" s="5">
        <v>154</v>
      </c>
      <c r="B3909" s="5" t="s">
        <v>457</v>
      </c>
      <c r="C3909" s="5" t="s">
        <v>52</v>
      </c>
      <c r="D3909" s="8" t="s">
        <v>165</v>
      </c>
      <c r="E3909" s="6">
        <v>228.8</v>
      </c>
      <c r="F3909" s="6">
        <v>188.6</v>
      </c>
      <c r="G3909" s="6">
        <v>179.4</v>
      </c>
      <c r="H3909" s="5" t="s">
        <v>120</v>
      </c>
      <c r="I3909" s="6">
        <f t="shared" si="244"/>
        <v>40.2</v>
      </c>
      <c r="J3909" s="5" t="str">
        <f>IF(H3909="否","不适用",IF(AND(ISNUMBER(E3909),ISNUMBER(F3909)),IF(I3909&gt;规则与名单!$B$2,"是","否"),"未判定"))</f>
        <v>不适用</v>
      </c>
      <c r="K3909" s="5" t="str">
        <f t="shared" si="245"/>
        <v>非测试日纯氢</v>
      </c>
      <c r="L3909" s="6">
        <f t="shared" si="246"/>
        <v>179.4</v>
      </c>
      <c r="M3909" s="5">
        <f t="shared" si="247"/>
        <v>0</v>
      </c>
      <c r="N3909" s="5" t="s">
        <v>15069</v>
      </c>
      <c r="O3909" s="5" t="s">
        <v>15070</v>
      </c>
      <c r="P3909" s="5" t="s">
        <v>15071</v>
      </c>
    </row>
    <row r="3910" ht="19" customHeight="1" spans="1:16">
      <c r="A3910" s="5">
        <v>154</v>
      </c>
      <c r="B3910" s="5" t="s">
        <v>457</v>
      </c>
      <c r="C3910" s="5" t="s">
        <v>52</v>
      </c>
      <c r="D3910" s="8" t="s">
        <v>151</v>
      </c>
      <c r="E3910" s="6">
        <v>62.6</v>
      </c>
      <c r="F3910" s="6">
        <v>64.2</v>
      </c>
      <c r="G3910" s="6">
        <v>61.6</v>
      </c>
      <c r="H3910" s="5" t="s">
        <v>120</v>
      </c>
      <c r="I3910" s="6">
        <f t="shared" si="244"/>
        <v>-1.6</v>
      </c>
      <c r="J3910" s="5" t="str">
        <f>IF(H3910="否","不适用",IF(AND(ISNUMBER(E3910),ISNUMBER(F3910)),IF(I3910&gt;规则与名单!$B$2,"是","否"),"未判定"))</f>
        <v>不适用</v>
      </c>
      <c r="K3910" s="5" t="str">
        <f t="shared" si="245"/>
        <v>非测试日纯氢</v>
      </c>
      <c r="L3910" s="6">
        <f t="shared" si="246"/>
        <v>61.6</v>
      </c>
      <c r="M3910" s="5">
        <f t="shared" si="247"/>
        <v>0</v>
      </c>
      <c r="N3910" s="5" t="s">
        <v>15072</v>
      </c>
      <c r="O3910" s="5" t="s">
        <v>15073</v>
      </c>
      <c r="P3910" s="5" t="s">
        <v>15074</v>
      </c>
    </row>
    <row r="3911" ht="19" customHeight="1" spans="1:16">
      <c r="A3911" s="5">
        <v>154</v>
      </c>
      <c r="B3911" s="5" t="s">
        <v>457</v>
      </c>
      <c r="C3911" s="5" t="s">
        <v>52</v>
      </c>
      <c r="D3911" s="8" t="s">
        <v>3358</v>
      </c>
      <c r="E3911" s="6">
        <v>67.4</v>
      </c>
      <c r="F3911" s="6">
        <v>69.8</v>
      </c>
      <c r="G3911" s="6">
        <v>65.9</v>
      </c>
      <c r="H3911" s="5" t="s">
        <v>120</v>
      </c>
      <c r="I3911" s="6">
        <f t="shared" si="244"/>
        <v>-2.39999999999999</v>
      </c>
      <c r="J3911" s="5" t="str">
        <f>IF(H3911="否","不适用",IF(AND(ISNUMBER(E3911),ISNUMBER(F3911)),IF(I3911&gt;规则与名单!$B$2,"是","否"),"未判定"))</f>
        <v>不适用</v>
      </c>
      <c r="K3911" s="5" t="str">
        <f t="shared" si="245"/>
        <v>非测试日纯氢</v>
      </c>
      <c r="L3911" s="6">
        <f t="shared" si="246"/>
        <v>65.9</v>
      </c>
      <c r="M3911" s="5">
        <f t="shared" si="247"/>
        <v>0</v>
      </c>
      <c r="N3911" s="5" t="s">
        <v>15075</v>
      </c>
      <c r="O3911" s="5" t="s">
        <v>15076</v>
      </c>
      <c r="P3911" s="5" t="s">
        <v>15077</v>
      </c>
    </row>
    <row r="3912" ht="19" customHeight="1" spans="1:16">
      <c r="A3912" s="5">
        <v>154</v>
      </c>
      <c r="B3912" s="5" t="s">
        <v>457</v>
      </c>
      <c r="C3912" s="5" t="s">
        <v>52</v>
      </c>
      <c r="D3912" s="8" t="s">
        <v>272</v>
      </c>
      <c r="E3912" s="6">
        <v>83.7</v>
      </c>
      <c r="F3912" s="6">
        <v>133.4</v>
      </c>
      <c r="G3912" s="6">
        <v>125.4</v>
      </c>
      <c r="H3912" s="5" t="s">
        <v>120</v>
      </c>
      <c r="I3912" s="6">
        <f t="shared" si="244"/>
        <v>-49.7</v>
      </c>
      <c r="J3912" s="5" t="str">
        <f>IF(H3912="否","不适用",IF(AND(ISNUMBER(E3912),ISNUMBER(F3912)),IF(I3912&gt;规则与名单!$B$2,"是","否"),"未判定"))</f>
        <v>不适用</v>
      </c>
      <c r="K3912" s="5" t="str">
        <f t="shared" si="245"/>
        <v>非测试日纯氢</v>
      </c>
      <c r="L3912" s="6">
        <f t="shared" si="246"/>
        <v>125.4</v>
      </c>
      <c r="M3912" s="5">
        <f t="shared" si="247"/>
        <v>0</v>
      </c>
      <c r="N3912" s="5" t="s">
        <v>15078</v>
      </c>
      <c r="O3912" s="5" t="s">
        <v>15079</v>
      </c>
      <c r="P3912" s="5" t="s">
        <v>15080</v>
      </c>
    </row>
    <row r="3913" ht="19" customHeight="1" spans="1:16">
      <c r="A3913" s="5">
        <v>154</v>
      </c>
      <c r="B3913" s="5" t="s">
        <v>457</v>
      </c>
      <c r="C3913" s="5" t="s">
        <v>52</v>
      </c>
      <c r="D3913" s="8" t="s">
        <v>506</v>
      </c>
      <c r="E3913" s="6">
        <v>180.3</v>
      </c>
      <c r="F3913" s="6">
        <v>192</v>
      </c>
      <c r="G3913" s="6">
        <v>186.8</v>
      </c>
      <c r="H3913" s="5" t="s">
        <v>120</v>
      </c>
      <c r="I3913" s="6">
        <f t="shared" si="244"/>
        <v>-11.7</v>
      </c>
      <c r="J3913" s="5" t="str">
        <f>IF(H3913="否","不适用",IF(AND(ISNUMBER(E3913),ISNUMBER(F3913)),IF(I3913&gt;规则与名单!$B$2,"是","否"),"未判定"))</f>
        <v>不适用</v>
      </c>
      <c r="K3913" s="5" t="str">
        <f t="shared" si="245"/>
        <v>非测试日纯氢</v>
      </c>
      <c r="L3913" s="6">
        <f t="shared" si="246"/>
        <v>186.8</v>
      </c>
      <c r="M3913" s="5">
        <f t="shared" si="247"/>
        <v>0</v>
      </c>
      <c r="N3913" s="5" t="s">
        <v>15081</v>
      </c>
      <c r="O3913" s="5" t="s">
        <v>15082</v>
      </c>
      <c r="P3913" s="5" t="s">
        <v>15083</v>
      </c>
    </row>
    <row r="3914" ht="19" customHeight="1" spans="1:16">
      <c r="A3914" s="5">
        <v>154</v>
      </c>
      <c r="B3914" s="5" t="s">
        <v>457</v>
      </c>
      <c r="C3914" s="5" t="s">
        <v>52</v>
      </c>
      <c r="D3914" s="8" t="s">
        <v>673</v>
      </c>
      <c r="E3914" s="6">
        <v>172.7</v>
      </c>
      <c r="F3914" s="6">
        <v>120</v>
      </c>
      <c r="G3914" s="6">
        <v>117.1</v>
      </c>
      <c r="H3914" s="5" t="s">
        <v>120</v>
      </c>
      <c r="I3914" s="6">
        <f t="shared" si="244"/>
        <v>52.7</v>
      </c>
      <c r="J3914" s="5" t="str">
        <f>IF(H3914="否","不适用",IF(AND(ISNUMBER(E3914),ISNUMBER(F3914)),IF(I3914&gt;规则与名单!$B$2,"是","否"),"未判定"))</f>
        <v>不适用</v>
      </c>
      <c r="K3914" s="5" t="str">
        <f t="shared" si="245"/>
        <v>非测试日纯氢</v>
      </c>
      <c r="L3914" s="6">
        <f t="shared" si="246"/>
        <v>117.1</v>
      </c>
      <c r="M3914" s="5">
        <f t="shared" si="247"/>
        <v>0</v>
      </c>
      <c r="N3914" s="5" t="s">
        <v>15084</v>
      </c>
      <c r="O3914" s="5" t="s">
        <v>15085</v>
      </c>
      <c r="P3914" s="5" t="s">
        <v>15086</v>
      </c>
    </row>
    <row r="3915" ht="19" customHeight="1" spans="1:16">
      <c r="A3915" s="5">
        <v>154</v>
      </c>
      <c r="B3915" s="5" t="s">
        <v>457</v>
      </c>
      <c r="C3915" s="5" t="s">
        <v>52</v>
      </c>
      <c r="D3915" s="8" t="s">
        <v>183</v>
      </c>
      <c r="E3915" s="6">
        <v>42</v>
      </c>
      <c r="F3915" s="6">
        <v>42.3</v>
      </c>
      <c r="G3915" s="6">
        <v>39.9</v>
      </c>
      <c r="H3915" s="5" t="s">
        <v>120</v>
      </c>
      <c r="I3915" s="6">
        <f t="shared" si="244"/>
        <v>-0.299999999999997</v>
      </c>
      <c r="J3915" s="5" t="str">
        <f>IF(H3915="否","不适用",IF(AND(ISNUMBER(E3915),ISNUMBER(F3915)),IF(I3915&gt;规则与名单!$B$2,"是","否"),"未判定"))</f>
        <v>不适用</v>
      </c>
      <c r="K3915" s="5" t="str">
        <f t="shared" si="245"/>
        <v>非测试日纯氢</v>
      </c>
      <c r="L3915" s="6">
        <f t="shared" si="246"/>
        <v>39.9</v>
      </c>
      <c r="M3915" s="5">
        <f t="shared" si="247"/>
        <v>0</v>
      </c>
      <c r="N3915" s="5" t="s">
        <v>15087</v>
      </c>
      <c r="O3915" s="5" t="s">
        <v>15088</v>
      </c>
      <c r="P3915" s="5" t="s">
        <v>15089</v>
      </c>
    </row>
    <row r="3916" ht="19" customHeight="1" spans="1:16">
      <c r="A3916" s="5">
        <v>154</v>
      </c>
      <c r="B3916" s="5" t="s">
        <v>457</v>
      </c>
      <c r="C3916" s="5" t="s">
        <v>52</v>
      </c>
      <c r="D3916" s="8" t="s">
        <v>431</v>
      </c>
      <c r="E3916" s="6">
        <v>92.9</v>
      </c>
      <c r="F3916" s="6">
        <v>135.6</v>
      </c>
      <c r="G3916" s="6">
        <v>92.2</v>
      </c>
      <c r="H3916" s="5" t="s">
        <v>120</v>
      </c>
      <c r="I3916" s="6">
        <f t="shared" si="244"/>
        <v>-42.7</v>
      </c>
      <c r="J3916" s="5" t="str">
        <f>IF(H3916="否","不适用",IF(AND(ISNUMBER(E3916),ISNUMBER(F3916)),IF(I3916&gt;规则与名单!$B$2,"是","否"),"未判定"))</f>
        <v>不适用</v>
      </c>
      <c r="K3916" s="5" t="str">
        <f t="shared" si="245"/>
        <v>非测试日纯氢</v>
      </c>
      <c r="L3916" s="6">
        <f t="shared" si="246"/>
        <v>92.2</v>
      </c>
      <c r="M3916" s="5">
        <f t="shared" si="247"/>
        <v>0</v>
      </c>
      <c r="N3916" s="5" t="s">
        <v>15090</v>
      </c>
      <c r="O3916" s="5" t="s">
        <v>15091</v>
      </c>
      <c r="P3916" s="5" t="s">
        <v>15092</v>
      </c>
    </row>
    <row r="3917" ht="19" customHeight="1" spans="1:16">
      <c r="A3917" s="5">
        <v>154</v>
      </c>
      <c r="B3917" s="5" t="s">
        <v>457</v>
      </c>
      <c r="C3917" s="5" t="s">
        <v>52</v>
      </c>
      <c r="D3917" s="8" t="s">
        <v>3377</v>
      </c>
      <c r="E3917" s="6">
        <v>221.2</v>
      </c>
      <c r="F3917" s="6">
        <v>187.6</v>
      </c>
      <c r="G3917" s="6">
        <v>89.6</v>
      </c>
      <c r="H3917" s="5" t="s">
        <v>120</v>
      </c>
      <c r="I3917" s="6">
        <f t="shared" si="244"/>
        <v>33.6</v>
      </c>
      <c r="J3917" s="5" t="str">
        <f>IF(H3917="否","不适用",IF(AND(ISNUMBER(E3917),ISNUMBER(F3917)),IF(I3917&gt;规则与名单!$B$2,"是","否"),"未判定"))</f>
        <v>不适用</v>
      </c>
      <c r="K3917" s="5" t="str">
        <f t="shared" si="245"/>
        <v>非测试日纯氢</v>
      </c>
      <c r="L3917" s="6">
        <f t="shared" si="246"/>
        <v>89.6</v>
      </c>
      <c r="M3917" s="5">
        <f t="shared" si="247"/>
        <v>0</v>
      </c>
      <c r="N3917" s="5" t="s">
        <v>15093</v>
      </c>
      <c r="O3917" s="5" t="s">
        <v>15094</v>
      </c>
      <c r="P3917" s="5" t="s">
        <v>15095</v>
      </c>
    </row>
    <row r="3918" ht="19" customHeight="1" spans="1:16">
      <c r="A3918" s="5">
        <v>154</v>
      </c>
      <c r="B3918" s="5" t="s">
        <v>457</v>
      </c>
      <c r="C3918" s="5" t="s">
        <v>52</v>
      </c>
      <c r="D3918" s="8" t="s">
        <v>407</v>
      </c>
      <c r="E3918" s="6">
        <v>0.7</v>
      </c>
      <c r="F3918" s="6">
        <v>0.3</v>
      </c>
      <c r="G3918" s="6">
        <v>0.2</v>
      </c>
      <c r="H3918" s="5" t="s">
        <v>120</v>
      </c>
      <c r="I3918" s="6">
        <f t="shared" si="244"/>
        <v>0.4</v>
      </c>
      <c r="J3918" s="5" t="str">
        <f>IF(H3918="否","不适用",IF(AND(ISNUMBER(E3918),ISNUMBER(F3918)),IF(I3918&gt;规则与名单!$B$2,"是","否"),"未判定"))</f>
        <v>不适用</v>
      </c>
      <c r="K3918" s="5" t="str">
        <f t="shared" si="245"/>
        <v>非测试日纯氢</v>
      </c>
      <c r="L3918" s="6">
        <f t="shared" si="246"/>
        <v>0.2</v>
      </c>
      <c r="M3918" s="5">
        <f t="shared" si="247"/>
        <v>0</v>
      </c>
      <c r="N3918" s="5" t="s">
        <v>15096</v>
      </c>
      <c r="O3918" s="5" t="s">
        <v>15097</v>
      </c>
      <c r="P3918" s="5" t="s">
        <v>15098</v>
      </c>
    </row>
    <row r="3919" ht="19" customHeight="1" spans="1:16">
      <c r="A3919" s="5">
        <v>154</v>
      </c>
      <c r="B3919" s="5" t="s">
        <v>457</v>
      </c>
      <c r="C3919" s="5" t="s">
        <v>52</v>
      </c>
      <c r="D3919" s="8" t="s">
        <v>411</v>
      </c>
      <c r="E3919" s="6">
        <v>47.9</v>
      </c>
      <c r="F3919" s="6">
        <v>49.9</v>
      </c>
      <c r="G3919" s="6">
        <v>47.7</v>
      </c>
      <c r="H3919" s="5" t="s">
        <v>120</v>
      </c>
      <c r="I3919" s="6">
        <f t="shared" si="244"/>
        <v>-2</v>
      </c>
      <c r="J3919" s="5" t="str">
        <f>IF(H3919="否","不适用",IF(AND(ISNUMBER(E3919),ISNUMBER(F3919)),IF(I3919&gt;规则与名单!$B$2,"是","否"),"未判定"))</f>
        <v>不适用</v>
      </c>
      <c r="K3919" s="5" t="str">
        <f t="shared" si="245"/>
        <v>非测试日纯氢</v>
      </c>
      <c r="L3919" s="6">
        <f t="shared" si="246"/>
        <v>47.7</v>
      </c>
      <c r="M3919" s="5">
        <f t="shared" si="247"/>
        <v>0</v>
      </c>
      <c r="N3919" s="5" t="s">
        <v>15099</v>
      </c>
      <c r="O3919" s="5" t="s">
        <v>15100</v>
      </c>
      <c r="P3919" s="5" t="s">
        <v>15101</v>
      </c>
    </row>
    <row r="3920" ht="19" customHeight="1" spans="1:16">
      <c r="A3920" s="5">
        <v>154</v>
      </c>
      <c r="B3920" s="5" t="s">
        <v>457</v>
      </c>
      <c r="C3920" s="5" t="s">
        <v>52</v>
      </c>
      <c r="D3920" s="8" t="s">
        <v>251</v>
      </c>
      <c r="E3920" s="6">
        <v>128.4</v>
      </c>
      <c r="F3920" s="6">
        <v>133.5</v>
      </c>
      <c r="G3920" s="6">
        <v>105</v>
      </c>
      <c r="H3920" s="5" t="s">
        <v>120</v>
      </c>
      <c r="I3920" s="6">
        <f t="shared" si="244"/>
        <v>-5.09999999999999</v>
      </c>
      <c r="J3920" s="5" t="str">
        <f>IF(H3920="否","不适用",IF(AND(ISNUMBER(E3920),ISNUMBER(F3920)),IF(I3920&gt;规则与名单!$B$2,"是","否"),"未判定"))</f>
        <v>不适用</v>
      </c>
      <c r="K3920" s="5" t="str">
        <f t="shared" si="245"/>
        <v>非测试日纯氢</v>
      </c>
      <c r="L3920" s="6">
        <f t="shared" si="246"/>
        <v>105</v>
      </c>
      <c r="M3920" s="5">
        <f t="shared" si="247"/>
        <v>0</v>
      </c>
      <c r="N3920" s="5" t="s">
        <v>15102</v>
      </c>
      <c r="O3920" s="5" t="s">
        <v>15103</v>
      </c>
      <c r="P3920" s="5" t="s">
        <v>15104</v>
      </c>
    </row>
    <row r="3921" ht="19" customHeight="1" spans="1:16">
      <c r="A3921" s="5">
        <v>154</v>
      </c>
      <c r="B3921" s="5" t="s">
        <v>457</v>
      </c>
      <c r="C3921" s="5" t="s">
        <v>52</v>
      </c>
      <c r="D3921" s="8" t="s">
        <v>472</v>
      </c>
      <c r="E3921" s="6">
        <v>44.3</v>
      </c>
      <c r="F3921" s="6">
        <v>44.2</v>
      </c>
      <c r="G3921" s="6">
        <v>41.2</v>
      </c>
      <c r="H3921" s="5" t="s">
        <v>120</v>
      </c>
      <c r="I3921" s="6">
        <f t="shared" si="244"/>
        <v>0.0999999999999943</v>
      </c>
      <c r="J3921" s="5" t="str">
        <f>IF(H3921="否","不适用",IF(AND(ISNUMBER(E3921),ISNUMBER(F3921)),IF(I3921&gt;规则与名单!$B$2,"是","否"),"未判定"))</f>
        <v>不适用</v>
      </c>
      <c r="K3921" s="5" t="str">
        <f t="shared" si="245"/>
        <v>非测试日纯氢</v>
      </c>
      <c r="L3921" s="6">
        <f t="shared" si="246"/>
        <v>41.2</v>
      </c>
      <c r="M3921" s="5">
        <f t="shared" si="247"/>
        <v>0</v>
      </c>
      <c r="N3921" s="5" t="s">
        <v>15105</v>
      </c>
      <c r="O3921" s="5" t="s">
        <v>15106</v>
      </c>
      <c r="P3921" s="5" t="s">
        <v>15107</v>
      </c>
    </row>
    <row r="3922" ht="19" customHeight="1" spans="1:16">
      <c r="A3922" s="5">
        <v>154</v>
      </c>
      <c r="B3922" s="5" t="s">
        <v>457</v>
      </c>
      <c r="C3922" s="5" t="s">
        <v>52</v>
      </c>
      <c r="D3922" s="8" t="s">
        <v>466</v>
      </c>
      <c r="E3922" s="6">
        <v>133.7</v>
      </c>
      <c r="F3922" s="6">
        <v>134.9</v>
      </c>
      <c r="G3922" s="6">
        <v>108.3</v>
      </c>
      <c r="H3922" s="5" t="s">
        <v>120</v>
      </c>
      <c r="I3922" s="6">
        <f t="shared" si="244"/>
        <v>-1.20000000000002</v>
      </c>
      <c r="J3922" s="5" t="str">
        <f>IF(H3922="否","不适用",IF(AND(ISNUMBER(E3922),ISNUMBER(F3922)),IF(I3922&gt;规则与名单!$B$2,"是","否"),"未判定"))</f>
        <v>不适用</v>
      </c>
      <c r="K3922" s="5" t="str">
        <f t="shared" si="245"/>
        <v>非测试日纯氢</v>
      </c>
      <c r="L3922" s="6">
        <f t="shared" si="246"/>
        <v>108.3</v>
      </c>
      <c r="M3922" s="5">
        <f t="shared" si="247"/>
        <v>0</v>
      </c>
      <c r="N3922" s="5" t="s">
        <v>15108</v>
      </c>
      <c r="O3922" s="5" t="s">
        <v>15109</v>
      </c>
      <c r="P3922" s="5" t="s">
        <v>15110</v>
      </c>
    </row>
    <row r="3923" ht="19" customHeight="1" spans="1:16">
      <c r="A3923" s="5">
        <v>154</v>
      </c>
      <c r="B3923" s="5" t="s">
        <v>457</v>
      </c>
      <c r="C3923" s="5" t="s">
        <v>52</v>
      </c>
      <c r="D3923" s="8" t="s">
        <v>333</v>
      </c>
      <c r="E3923" s="6">
        <v>148.9</v>
      </c>
      <c r="F3923" s="6">
        <v>150.1</v>
      </c>
      <c r="G3923" s="6">
        <v>120.6</v>
      </c>
      <c r="H3923" s="5" t="s">
        <v>120</v>
      </c>
      <c r="I3923" s="6">
        <f t="shared" si="244"/>
        <v>-1.19999999999999</v>
      </c>
      <c r="J3923" s="5" t="str">
        <f>IF(H3923="否","不适用",IF(AND(ISNUMBER(E3923),ISNUMBER(F3923)),IF(I3923&gt;规则与名单!$B$2,"是","否"),"未判定"))</f>
        <v>不适用</v>
      </c>
      <c r="K3923" s="5" t="str">
        <f t="shared" si="245"/>
        <v>非测试日纯氢</v>
      </c>
      <c r="L3923" s="6">
        <f t="shared" si="246"/>
        <v>120.6</v>
      </c>
      <c r="M3923" s="5">
        <f t="shared" si="247"/>
        <v>0</v>
      </c>
      <c r="N3923" s="5" t="s">
        <v>15111</v>
      </c>
      <c r="O3923" s="5" t="s">
        <v>15112</v>
      </c>
      <c r="P3923" s="5" t="s">
        <v>15113</v>
      </c>
    </row>
    <row r="3924" ht="19" customHeight="1" spans="1:16">
      <c r="A3924" s="5">
        <v>154</v>
      </c>
      <c r="B3924" s="5" t="s">
        <v>457</v>
      </c>
      <c r="C3924" s="5" t="s">
        <v>52</v>
      </c>
      <c r="D3924" s="8" t="s">
        <v>175</v>
      </c>
      <c r="E3924" s="6">
        <v>0.1</v>
      </c>
      <c r="F3924" s="6">
        <v>0.1</v>
      </c>
      <c r="G3924" s="6">
        <v>0.1</v>
      </c>
      <c r="H3924" s="5" t="s">
        <v>120</v>
      </c>
      <c r="I3924" s="6">
        <f t="shared" si="244"/>
        <v>0</v>
      </c>
      <c r="J3924" s="5" t="str">
        <f>IF(H3924="否","不适用",IF(AND(ISNUMBER(E3924),ISNUMBER(F3924)),IF(I3924&gt;规则与名单!$B$2,"是","否"),"未判定"))</f>
        <v>不适用</v>
      </c>
      <c r="K3924" s="5" t="str">
        <f t="shared" si="245"/>
        <v>非测试日纯氢</v>
      </c>
      <c r="L3924" s="6">
        <f t="shared" si="246"/>
        <v>0.1</v>
      </c>
      <c r="M3924" s="5">
        <f t="shared" si="247"/>
        <v>0</v>
      </c>
      <c r="N3924" s="5" t="s">
        <v>15114</v>
      </c>
      <c r="O3924" s="5" t="s">
        <v>15115</v>
      </c>
      <c r="P3924" s="5" t="s">
        <v>15116</v>
      </c>
    </row>
    <row r="3925" ht="19" customHeight="1" spans="1:16">
      <c r="A3925" s="5">
        <v>154</v>
      </c>
      <c r="B3925" s="5" t="s">
        <v>457</v>
      </c>
      <c r="C3925" s="5" t="s">
        <v>52</v>
      </c>
      <c r="D3925" s="8" t="s">
        <v>3402</v>
      </c>
      <c r="E3925" s="6">
        <v>44.3</v>
      </c>
      <c r="F3925" s="6">
        <v>44.5</v>
      </c>
      <c r="G3925" s="6">
        <v>44.3</v>
      </c>
      <c r="H3925" s="5" t="s">
        <v>120</v>
      </c>
      <c r="I3925" s="6">
        <f t="shared" si="244"/>
        <v>-0.200000000000003</v>
      </c>
      <c r="J3925" s="5" t="str">
        <f>IF(H3925="否","不适用",IF(AND(ISNUMBER(E3925),ISNUMBER(F3925)),IF(I3925&gt;规则与名单!$B$2,"是","否"),"未判定"))</f>
        <v>不适用</v>
      </c>
      <c r="K3925" s="5" t="str">
        <f t="shared" si="245"/>
        <v>非测试日纯氢</v>
      </c>
      <c r="L3925" s="6">
        <f t="shared" si="246"/>
        <v>44.3</v>
      </c>
      <c r="M3925" s="5">
        <f t="shared" si="247"/>
        <v>0</v>
      </c>
      <c r="N3925" s="5" t="s">
        <v>15117</v>
      </c>
      <c r="O3925" s="5" t="s">
        <v>15118</v>
      </c>
      <c r="P3925" s="5" t="s">
        <v>15119</v>
      </c>
    </row>
    <row r="3926" ht="19" customHeight="1" spans="1:16">
      <c r="A3926" s="5">
        <v>154</v>
      </c>
      <c r="B3926" s="5" t="s">
        <v>457</v>
      </c>
      <c r="C3926" s="5" t="s">
        <v>52</v>
      </c>
      <c r="D3926" s="8" t="s">
        <v>487</v>
      </c>
      <c r="E3926" s="6">
        <v>186.8</v>
      </c>
      <c r="F3926" s="6">
        <v>191.1</v>
      </c>
      <c r="G3926" s="6">
        <v>123.9</v>
      </c>
      <c r="H3926" s="5" t="s">
        <v>120</v>
      </c>
      <c r="I3926" s="6">
        <f t="shared" si="244"/>
        <v>-4.29999999999998</v>
      </c>
      <c r="J3926" s="5" t="str">
        <f>IF(H3926="否","不适用",IF(AND(ISNUMBER(E3926),ISNUMBER(F3926)),IF(I3926&gt;规则与名单!$B$2,"是","否"),"未判定"))</f>
        <v>不适用</v>
      </c>
      <c r="K3926" s="5" t="str">
        <f t="shared" si="245"/>
        <v>非测试日纯氢</v>
      </c>
      <c r="L3926" s="6">
        <f t="shared" si="246"/>
        <v>123.9</v>
      </c>
      <c r="M3926" s="5">
        <f t="shared" si="247"/>
        <v>0</v>
      </c>
      <c r="N3926" s="5" t="s">
        <v>15120</v>
      </c>
      <c r="O3926" s="5" t="s">
        <v>15121</v>
      </c>
      <c r="P3926" s="5" t="s">
        <v>15122</v>
      </c>
    </row>
    <row r="3927" ht="19" customHeight="1" spans="1:16">
      <c r="A3927" s="5">
        <v>154</v>
      </c>
      <c r="B3927" s="5" t="s">
        <v>457</v>
      </c>
      <c r="C3927" s="5" t="s">
        <v>52</v>
      </c>
      <c r="D3927" s="8" t="s">
        <v>121</v>
      </c>
      <c r="E3927" s="6">
        <v>44.2</v>
      </c>
      <c r="F3927" s="6">
        <v>44.3</v>
      </c>
      <c r="G3927" s="6">
        <v>44.2</v>
      </c>
      <c r="H3927" s="5" t="s">
        <v>120</v>
      </c>
      <c r="I3927" s="6">
        <f t="shared" si="244"/>
        <v>-0.0999999999999943</v>
      </c>
      <c r="J3927" s="5" t="str">
        <f>IF(H3927="否","不适用",IF(AND(ISNUMBER(E3927),ISNUMBER(F3927)),IF(I3927&gt;规则与名单!$B$2,"是","否"),"未判定"))</f>
        <v>不适用</v>
      </c>
      <c r="K3927" s="5" t="str">
        <f t="shared" si="245"/>
        <v>非测试日纯氢</v>
      </c>
      <c r="L3927" s="6">
        <f t="shared" si="246"/>
        <v>44.2</v>
      </c>
      <c r="M3927" s="5">
        <f t="shared" si="247"/>
        <v>0</v>
      </c>
      <c r="N3927" s="5" t="s">
        <v>15123</v>
      </c>
      <c r="O3927" s="5" t="s">
        <v>15124</v>
      </c>
      <c r="P3927" s="5" t="s">
        <v>15125</v>
      </c>
    </row>
    <row r="3928" ht="19" customHeight="1" spans="1:16">
      <c r="A3928" s="5">
        <v>154</v>
      </c>
      <c r="B3928" s="5" t="s">
        <v>457</v>
      </c>
      <c r="C3928" s="5" t="s">
        <v>52</v>
      </c>
      <c r="D3928" s="8" t="s">
        <v>170</v>
      </c>
      <c r="E3928" s="6">
        <v>44.3</v>
      </c>
      <c r="F3928" s="6">
        <v>44.8</v>
      </c>
      <c r="G3928" s="6">
        <v>40</v>
      </c>
      <c r="H3928" s="5" t="s">
        <v>120</v>
      </c>
      <c r="I3928" s="6">
        <f t="shared" si="244"/>
        <v>-0.5</v>
      </c>
      <c r="J3928" s="5" t="str">
        <f>IF(H3928="否","不适用",IF(AND(ISNUMBER(E3928),ISNUMBER(F3928)),IF(I3928&gt;规则与名单!$B$2,"是","否"),"未判定"))</f>
        <v>不适用</v>
      </c>
      <c r="K3928" s="5" t="str">
        <f t="shared" si="245"/>
        <v>非测试日纯氢</v>
      </c>
      <c r="L3928" s="6">
        <f t="shared" si="246"/>
        <v>40</v>
      </c>
      <c r="M3928" s="5">
        <f t="shared" si="247"/>
        <v>0</v>
      </c>
      <c r="N3928" s="5" t="s">
        <v>15126</v>
      </c>
      <c r="O3928" s="5" t="s">
        <v>15127</v>
      </c>
      <c r="P3928" s="5" t="s">
        <v>15128</v>
      </c>
    </row>
    <row r="3929" ht="19" customHeight="1" spans="1:16">
      <c r="A3929" s="5">
        <v>154</v>
      </c>
      <c r="B3929" s="5" t="s">
        <v>457</v>
      </c>
      <c r="C3929" s="5" t="s">
        <v>52</v>
      </c>
      <c r="D3929" s="8" t="s">
        <v>644</v>
      </c>
      <c r="E3929" s="6">
        <v>99</v>
      </c>
      <c r="F3929" s="6">
        <v>99.9</v>
      </c>
      <c r="G3929" s="6">
        <v>99</v>
      </c>
      <c r="H3929" s="5" t="s">
        <v>120</v>
      </c>
      <c r="I3929" s="6">
        <f t="shared" si="244"/>
        <v>-0.900000000000006</v>
      </c>
      <c r="J3929" s="5" t="str">
        <f>IF(H3929="否","不适用",IF(AND(ISNUMBER(E3929),ISNUMBER(F3929)),IF(I3929&gt;规则与名单!$B$2,"是","否"),"未判定"))</f>
        <v>不适用</v>
      </c>
      <c r="K3929" s="5" t="str">
        <f t="shared" si="245"/>
        <v>非测试日纯氢</v>
      </c>
      <c r="L3929" s="6">
        <f t="shared" si="246"/>
        <v>99</v>
      </c>
      <c r="M3929" s="5">
        <f t="shared" si="247"/>
        <v>0</v>
      </c>
      <c r="N3929" s="5" t="s">
        <v>15129</v>
      </c>
      <c r="O3929" s="5" t="s">
        <v>15130</v>
      </c>
      <c r="P3929" s="5" t="s">
        <v>15131</v>
      </c>
    </row>
    <row r="3930" ht="19" customHeight="1" spans="1:16">
      <c r="A3930" s="5">
        <v>154</v>
      </c>
      <c r="B3930" s="5" t="s">
        <v>457</v>
      </c>
      <c r="C3930" s="5" t="s">
        <v>52</v>
      </c>
      <c r="D3930" s="8" t="s">
        <v>3418</v>
      </c>
      <c r="E3930" s="6">
        <v>97.7</v>
      </c>
      <c r="F3930" s="6">
        <v>98.8</v>
      </c>
      <c r="G3930" s="6">
        <v>97.6</v>
      </c>
      <c r="H3930" s="5" t="s">
        <v>120</v>
      </c>
      <c r="I3930" s="6">
        <f t="shared" si="244"/>
        <v>-1.09999999999999</v>
      </c>
      <c r="J3930" s="5" t="str">
        <f>IF(H3930="否","不适用",IF(AND(ISNUMBER(E3930),ISNUMBER(F3930)),IF(I3930&gt;规则与名单!$B$2,"是","否"),"未判定"))</f>
        <v>不适用</v>
      </c>
      <c r="K3930" s="5" t="str">
        <f t="shared" si="245"/>
        <v>非测试日纯氢</v>
      </c>
      <c r="L3930" s="6">
        <f t="shared" si="246"/>
        <v>97.6</v>
      </c>
      <c r="M3930" s="5">
        <f t="shared" si="247"/>
        <v>0</v>
      </c>
      <c r="N3930" s="5" t="s">
        <v>15132</v>
      </c>
      <c r="O3930" s="5" t="s">
        <v>15133</v>
      </c>
      <c r="P3930" s="5" t="s">
        <v>15134</v>
      </c>
    </row>
    <row r="3931" ht="19" customHeight="1" spans="1:16">
      <c r="A3931" s="5">
        <v>154</v>
      </c>
      <c r="B3931" s="5" t="s">
        <v>457</v>
      </c>
      <c r="C3931" s="5" t="s">
        <v>52</v>
      </c>
      <c r="D3931" s="8" t="s">
        <v>3422</v>
      </c>
      <c r="E3931" s="6">
        <v>83.3</v>
      </c>
      <c r="F3931" s="6">
        <v>84.2</v>
      </c>
      <c r="G3931" s="6">
        <v>38.9</v>
      </c>
      <c r="H3931" s="5" t="s">
        <v>120</v>
      </c>
      <c r="I3931" s="6">
        <f t="shared" si="244"/>
        <v>-0.900000000000006</v>
      </c>
      <c r="J3931" s="5" t="str">
        <f>IF(H3931="否","不适用",IF(AND(ISNUMBER(E3931),ISNUMBER(F3931)),IF(I3931&gt;规则与名单!$B$2,"是","否"),"未判定"))</f>
        <v>不适用</v>
      </c>
      <c r="K3931" s="5" t="str">
        <f t="shared" si="245"/>
        <v>非测试日纯氢</v>
      </c>
      <c r="L3931" s="6">
        <f t="shared" si="246"/>
        <v>38.9</v>
      </c>
      <c r="M3931" s="5">
        <f t="shared" si="247"/>
        <v>0</v>
      </c>
      <c r="N3931" s="5" t="s">
        <v>15135</v>
      </c>
      <c r="O3931" s="5" t="s">
        <v>15136</v>
      </c>
      <c r="P3931" s="5" t="s">
        <v>15137</v>
      </c>
    </row>
    <row r="3932" ht="19" customHeight="1" spans="1:16">
      <c r="A3932" s="5">
        <v>154</v>
      </c>
      <c r="B3932" s="5" t="s">
        <v>457</v>
      </c>
      <c r="C3932" s="5" t="s">
        <v>52</v>
      </c>
      <c r="D3932" s="8" t="s">
        <v>336</v>
      </c>
      <c r="E3932" s="6">
        <v>0.1</v>
      </c>
      <c r="F3932" s="6">
        <v>0.01</v>
      </c>
      <c r="G3932" s="6">
        <v>0.1</v>
      </c>
      <c r="H3932" s="5" t="s">
        <v>120</v>
      </c>
      <c r="I3932" s="6">
        <f t="shared" si="244"/>
        <v>0.09</v>
      </c>
      <c r="J3932" s="5" t="str">
        <f>IF(H3932="否","不适用",IF(AND(ISNUMBER(E3932),ISNUMBER(F3932)),IF(I3932&gt;规则与名单!$B$2,"是","否"),"未判定"))</f>
        <v>不适用</v>
      </c>
      <c r="K3932" s="5" t="str">
        <f t="shared" si="245"/>
        <v>非测试日纯氢</v>
      </c>
      <c r="L3932" s="6">
        <f t="shared" si="246"/>
        <v>0.1</v>
      </c>
      <c r="M3932" s="5">
        <f t="shared" si="247"/>
        <v>0</v>
      </c>
      <c r="N3932" s="5" t="s">
        <v>15138</v>
      </c>
      <c r="O3932" s="5" t="s">
        <v>15139</v>
      </c>
      <c r="P3932" s="5" t="s">
        <v>15140</v>
      </c>
    </row>
    <row r="3933" ht="19" customHeight="1" spans="1:16">
      <c r="A3933" s="5">
        <v>154</v>
      </c>
      <c r="B3933" s="5" t="s">
        <v>457</v>
      </c>
      <c r="C3933" s="5" t="s">
        <v>52</v>
      </c>
      <c r="D3933" s="8" t="s">
        <v>653</v>
      </c>
      <c r="E3933" s="6">
        <v>44.3</v>
      </c>
      <c r="F3933" s="6">
        <v>44.8</v>
      </c>
      <c r="G3933" s="6">
        <v>43.2</v>
      </c>
      <c r="H3933" s="5" t="s">
        <v>120</v>
      </c>
      <c r="I3933" s="6">
        <f t="shared" si="244"/>
        <v>-0.5</v>
      </c>
      <c r="J3933" s="5" t="str">
        <f>IF(H3933="否","不适用",IF(AND(ISNUMBER(E3933),ISNUMBER(F3933)),IF(I3933&gt;规则与名单!$B$2,"是","否"),"未判定"))</f>
        <v>不适用</v>
      </c>
      <c r="K3933" s="5" t="str">
        <f t="shared" si="245"/>
        <v>非测试日纯氢</v>
      </c>
      <c r="L3933" s="6">
        <f t="shared" si="246"/>
        <v>43.2</v>
      </c>
      <c r="M3933" s="5">
        <f t="shared" si="247"/>
        <v>0</v>
      </c>
      <c r="N3933" s="5" t="s">
        <v>15141</v>
      </c>
      <c r="O3933" s="5" t="s">
        <v>15142</v>
      </c>
      <c r="P3933" s="5" t="s">
        <v>15143</v>
      </c>
    </row>
    <row r="3934" ht="19" customHeight="1" spans="1:16">
      <c r="A3934" s="5">
        <v>154</v>
      </c>
      <c r="B3934" s="5" t="s">
        <v>457</v>
      </c>
      <c r="C3934" s="5" t="s">
        <v>52</v>
      </c>
      <c r="D3934" s="8" t="s">
        <v>140</v>
      </c>
      <c r="E3934" s="6">
        <v>89.3</v>
      </c>
      <c r="F3934" s="6">
        <v>89.5</v>
      </c>
      <c r="G3934" s="6">
        <v>89.1</v>
      </c>
      <c r="H3934" s="5" t="s">
        <v>120</v>
      </c>
      <c r="I3934" s="6">
        <f t="shared" si="244"/>
        <v>-0.200000000000003</v>
      </c>
      <c r="J3934" s="5" t="str">
        <f>IF(H3934="否","不适用",IF(AND(ISNUMBER(E3934),ISNUMBER(F3934)),IF(I3934&gt;规则与名单!$B$2,"是","否"),"未判定"))</f>
        <v>不适用</v>
      </c>
      <c r="K3934" s="5" t="str">
        <f t="shared" si="245"/>
        <v>非测试日纯氢</v>
      </c>
      <c r="L3934" s="6">
        <f t="shared" si="246"/>
        <v>89.1</v>
      </c>
      <c r="M3934" s="5">
        <f t="shared" si="247"/>
        <v>0</v>
      </c>
      <c r="N3934" s="5" t="s">
        <v>15144</v>
      </c>
      <c r="O3934" s="5" t="s">
        <v>15145</v>
      </c>
      <c r="P3934" s="5" t="s">
        <v>15146</v>
      </c>
    </row>
    <row r="3935" ht="19" customHeight="1" spans="1:16">
      <c r="A3935" s="5">
        <v>154</v>
      </c>
      <c r="B3935" s="5" t="s">
        <v>457</v>
      </c>
      <c r="C3935" s="5" t="s">
        <v>52</v>
      </c>
      <c r="D3935" s="8" t="s">
        <v>115</v>
      </c>
      <c r="E3935" s="6">
        <v>163.9</v>
      </c>
      <c r="F3935" s="6">
        <v>165.5</v>
      </c>
      <c r="G3935" s="6">
        <v>163.8</v>
      </c>
      <c r="H3935" s="5" t="s">
        <v>120</v>
      </c>
      <c r="I3935" s="6">
        <f t="shared" si="244"/>
        <v>-1.59999999999999</v>
      </c>
      <c r="J3935" s="5" t="str">
        <f>IF(H3935="否","不适用",IF(AND(ISNUMBER(E3935),ISNUMBER(F3935)),IF(I3935&gt;规则与名单!$B$2,"是","否"),"未判定"))</f>
        <v>不适用</v>
      </c>
      <c r="K3935" s="5" t="str">
        <f t="shared" si="245"/>
        <v>非测试日纯氢</v>
      </c>
      <c r="L3935" s="6">
        <f t="shared" si="246"/>
        <v>163.8</v>
      </c>
      <c r="M3935" s="5">
        <f t="shared" si="247"/>
        <v>0</v>
      </c>
      <c r="N3935" s="5" t="s">
        <v>15147</v>
      </c>
      <c r="O3935" s="5" t="s">
        <v>15148</v>
      </c>
      <c r="P3935" s="5" t="s">
        <v>15149</v>
      </c>
    </row>
    <row r="3936" ht="19" customHeight="1" spans="1:16">
      <c r="A3936" s="5">
        <v>155</v>
      </c>
      <c r="B3936" s="5" t="s">
        <v>458</v>
      </c>
      <c r="C3936" s="5" t="s">
        <v>52</v>
      </c>
      <c r="D3936" s="8" t="s">
        <v>114</v>
      </c>
      <c r="E3936" s="6">
        <v>78.5</v>
      </c>
      <c r="F3936" s="6">
        <v>79.4</v>
      </c>
      <c r="G3936" s="6">
        <v>78.5</v>
      </c>
      <c r="H3936" s="5" t="s">
        <v>120</v>
      </c>
      <c r="I3936" s="6">
        <f t="shared" si="244"/>
        <v>-0.900000000000006</v>
      </c>
      <c r="J3936" s="5" t="str">
        <f>IF(H3936="否","不适用",IF(AND(ISNUMBER(E3936),ISNUMBER(F3936)),IF(I3936&gt;规则与名单!$B$2,"是","否"),"未判定"))</f>
        <v>不适用</v>
      </c>
      <c r="K3936" s="5" t="str">
        <f t="shared" si="245"/>
        <v>非测试日纯氢</v>
      </c>
      <c r="L3936" s="6">
        <f t="shared" si="246"/>
        <v>78.5</v>
      </c>
      <c r="M3936" s="5">
        <f t="shared" si="247"/>
        <v>0</v>
      </c>
      <c r="N3936" s="5" t="s">
        <v>15150</v>
      </c>
      <c r="O3936" s="5" t="s">
        <v>15151</v>
      </c>
      <c r="P3936" s="5" t="s">
        <v>15152</v>
      </c>
    </row>
    <row r="3937" ht="19" customHeight="1" spans="1:16">
      <c r="A3937" s="5">
        <v>155</v>
      </c>
      <c r="B3937" s="5" t="s">
        <v>458</v>
      </c>
      <c r="C3937" s="5" t="s">
        <v>52</v>
      </c>
      <c r="D3937" s="8" t="s">
        <v>605</v>
      </c>
      <c r="E3937" s="6">
        <v>63.9</v>
      </c>
      <c r="F3937" s="6">
        <v>64.6</v>
      </c>
      <c r="G3937" s="6">
        <v>63.9</v>
      </c>
      <c r="H3937" s="5" t="s">
        <v>120</v>
      </c>
      <c r="I3937" s="6">
        <f t="shared" si="244"/>
        <v>-0.699999999999996</v>
      </c>
      <c r="J3937" s="5" t="str">
        <f>IF(H3937="否","不适用",IF(AND(ISNUMBER(E3937),ISNUMBER(F3937)),IF(I3937&gt;规则与名单!$B$2,"是","否"),"未判定"))</f>
        <v>不适用</v>
      </c>
      <c r="K3937" s="5" t="str">
        <f t="shared" si="245"/>
        <v>非测试日纯氢</v>
      </c>
      <c r="L3937" s="6">
        <f t="shared" si="246"/>
        <v>63.9</v>
      </c>
      <c r="M3937" s="5">
        <f t="shared" si="247"/>
        <v>0</v>
      </c>
      <c r="N3937" s="5" t="s">
        <v>15153</v>
      </c>
      <c r="O3937" s="5" t="s">
        <v>15154</v>
      </c>
      <c r="P3937" s="5" t="s">
        <v>15155</v>
      </c>
    </row>
    <row r="3938" ht="19" customHeight="1" spans="1:16">
      <c r="A3938" s="5">
        <v>155</v>
      </c>
      <c r="B3938" s="5" t="s">
        <v>458</v>
      </c>
      <c r="C3938" s="5" t="s">
        <v>52</v>
      </c>
      <c r="D3938" s="8" t="s">
        <v>186</v>
      </c>
      <c r="E3938" s="6">
        <v>67.3</v>
      </c>
      <c r="F3938" s="6">
        <v>70.7</v>
      </c>
      <c r="G3938" s="6">
        <v>67</v>
      </c>
      <c r="H3938" s="5" t="s">
        <v>120</v>
      </c>
      <c r="I3938" s="6">
        <f t="shared" si="244"/>
        <v>-3.40000000000001</v>
      </c>
      <c r="J3938" s="5" t="str">
        <f>IF(H3938="否","不适用",IF(AND(ISNUMBER(E3938),ISNUMBER(F3938)),IF(I3938&gt;规则与名单!$B$2,"是","否"),"未判定"))</f>
        <v>不适用</v>
      </c>
      <c r="K3938" s="5" t="str">
        <f t="shared" si="245"/>
        <v>非测试日纯氢</v>
      </c>
      <c r="L3938" s="6">
        <f t="shared" si="246"/>
        <v>67</v>
      </c>
      <c r="M3938" s="5">
        <f t="shared" si="247"/>
        <v>0</v>
      </c>
      <c r="N3938" s="5" t="s">
        <v>15156</v>
      </c>
      <c r="O3938" s="5" t="s">
        <v>15157</v>
      </c>
      <c r="P3938" s="5" t="s">
        <v>15158</v>
      </c>
    </row>
    <row r="3939" ht="19" customHeight="1" spans="1:16">
      <c r="A3939" s="5">
        <v>155</v>
      </c>
      <c r="B3939" s="5" t="s">
        <v>458</v>
      </c>
      <c r="C3939" s="5" t="s">
        <v>52</v>
      </c>
      <c r="D3939" s="8" t="s">
        <v>165</v>
      </c>
      <c r="E3939" s="6">
        <v>79.8</v>
      </c>
      <c r="F3939" s="6">
        <v>81.2</v>
      </c>
      <c r="G3939" s="6">
        <v>79.2</v>
      </c>
      <c r="H3939" s="5" t="s">
        <v>120</v>
      </c>
      <c r="I3939" s="6">
        <f t="shared" si="244"/>
        <v>-1.40000000000001</v>
      </c>
      <c r="J3939" s="5" t="str">
        <f>IF(H3939="否","不适用",IF(AND(ISNUMBER(E3939),ISNUMBER(F3939)),IF(I3939&gt;规则与名单!$B$2,"是","否"),"未判定"))</f>
        <v>不适用</v>
      </c>
      <c r="K3939" s="5" t="str">
        <f t="shared" si="245"/>
        <v>非测试日纯氢</v>
      </c>
      <c r="L3939" s="6">
        <f t="shared" si="246"/>
        <v>79.2</v>
      </c>
      <c r="M3939" s="5">
        <f t="shared" si="247"/>
        <v>0</v>
      </c>
      <c r="N3939" s="5" t="s">
        <v>15159</v>
      </c>
      <c r="O3939" s="5" t="s">
        <v>15160</v>
      </c>
      <c r="P3939" s="5" t="s">
        <v>15161</v>
      </c>
    </row>
    <row r="3940" ht="19" customHeight="1" spans="1:16">
      <c r="A3940" s="5">
        <v>155</v>
      </c>
      <c r="B3940" s="5" t="s">
        <v>458</v>
      </c>
      <c r="C3940" s="5" t="s">
        <v>52</v>
      </c>
      <c r="D3940" s="8" t="s">
        <v>151</v>
      </c>
      <c r="E3940" s="6"/>
      <c r="F3940" s="6">
        <v>0</v>
      </c>
      <c r="G3940" s="6"/>
      <c r="H3940" s="5" t="s">
        <v>120</v>
      </c>
      <c r="I3940" s="6" t="str">
        <f t="shared" si="244"/>
        <v/>
      </c>
      <c r="J3940" s="5" t="str">
        <f>IF(H3940="否","不适用",IF(AND(ISNUMBER(E3940),ISNUMBER(F3940)),IF(I3940&gt;规则与名单!$B$2,"是","否"),"未判定"))</f>
        <v>不适用</v>
      </c>
      <c r="K3940" s="5" t="str">
        <f t="shared" si="245"/>
        <v>缺失</v>
      </c>
      <c r="L3940" s="6" t="str">
        <f t="shared" si="246"/>
        <v/>
      </c>
      <c r="M3940" s="5">
        <f t="shared" si="247"/>
        <v>1</v>
      </c>
      <c r="N3940" s="5" t="s">
        <v>15162</v>
      </c>
      <c r="O3940" s="5" t="s">
        <v>15163</v>
      </c>
      <c r="P3940" s="5" t="s">
        <v>15164</v>
      </c>
    </row>
    <row r="3941" ht="19" customHeight="1" spans="1:16">
      <c r="A3941" s="5">
        <v>155</v>
      </c>
      <c r="B3941" s="5" t="s">
        <v>458</v>
      </c>
      <c r="C3941" s="5" t="s">
        <v>52</v>
      </c>
      <c r="D3941" s="8" t="s">
        <v>3358</v>
      </c>
      <c r="E3941" s="6"/>
      <c r="F3941" s="6">
        <v>0</v>
      </c>
      <c r="G3941" s="6"/>
      <c r="H3941" s="5" t="s">
        <v>120</v>
      </c>
      <c r="I3941" s="6" t="str">
        <f t="shared" si="244"/>
        <v/>
      </c>
      <c r="J3941" s="5" t="str">
        <f>IF(H3941="否","不适用",IF(AND(ISNUMBER(E3941),ISNUMBER(F3941)),IF(I3941&gt;规则与名单!$B$2,"是","否"),"未判定"))</f>
        <v>不适用</v>
      </c>
      <c r="K3941" s="5" t="str">
        <f t="shared" si="245"/>
        <v>缺失</v>
      </c>
      <c r="L3941" s="6" t="str">
        <f t="shared" si="246"/>
        <v/>
      </c>
      <c r="M3941" s="5">
        <f t="shared" si="247"/>
        <v>1</v>
      </c>
      <c r="N3941" s="5" t="s">
        <v>15165</v>
      </c>
      <c r="O3941" s="5" t="s">
        <v>15166</v>
      </c>
      <c r="P3941" s="5" t="s">
        <v>15167</v>
      </c>
    </row>
    <row r="3942" ht="19" customHeight="1" spans="1:16">
      <c r="A3942" s="5">
        <v>155</v>
      </c>
      <c r="B3942" s="5" t="s">
        <v>458</v>
      </c>
      <c r="C3942" s="5" t="s">
        <v>52</v>
      </c>
      <c r="D3942" s="8" t="s">
        <v>272</v>
      </c>
      <c r="E3942" s="6">
        <v>90</v>
      </c>
      <c r="F3942" s="6">
        <v>90.5</v>
      </c>
      <c r="G3942" s="6">
        <v>88.5</v>
      </c>
      <c r="H3942" s="5" t="s">
        <v>120</v>
      </c>
      <c r="I3942" s="6">
        <f t="shared" si="244"/>
        <v>-0.5</v>
      </c>
      <c r="J3942" s="5" t="str">
        <f>IF(H3942="否","不适用",IF(AND(ISNUMBER(E3942),ISNUMBER(F3942)),IF(I3942&gt;规则与名单!$B$2,"是","否"),"未判定"))</f>
        <v>不适用</v>
      </c>
      <c r="K3942" s="5" t="str">
        <f t="shared" si="245"/>
        <v>非测试日纯氢</v>
      </c>
      <c r="L3942" s="6">
        <f t="shared" si="246"/>
        <v>88.5</v>
      </c>
      <c r="M3942" s="5">
        <f t="shared" si="247"/>
        <v>0</v>
      </c>
      <c r="N3942" s="5" t="s">
        <v>15168</v>
      </c>
      <c r="O3942" s="5" t="s">
        <v>15169</v>
      </c>
      <c r="P3942" s="5" t="s">
        <v>15170</v>
      </c>
    </row>
    <row r="3943" ht="19" customHeight="1" spans="1:16">
      <c r="A3943" s="5">
        <v>155</v>
      </c>
      <c r="B3943" s="5" t="s">
        <v>458</v>
      </c>
      <c r="C3943" s="5" t="s">
        <v>52</v>
      </c>
      <c r="D3943" s="8" t="s">
        <v>506</v>
      </c>
      <c r="E3943" s="6">
        <v>67.9</v>
      </c>
      <c r="F3943" s="6">
        <v>68.7</v>
      </c>
      <c r="G3943" s="6">
        <v>60.9</v>
      </c>
      <c r="H3943" s="5" t="s">
        <v>120</v>
      </c>
      <c r="I3943" s="6">
        <f t="shared" si="244"/>
        <v>-0.799999999999997</v>
      </c>
      <c r="J3943" s="5" t="str">
        <f>IF(H3943="否","不适用",IF(AND(ISNUMBER(E3943),ISNUMBER(F3943)),IF(I3943&gt;规则与名单!$B$2,"是","否"),"未判定"))</f>
        <v>不适用</v>
      </c>
      <c r="K3943" s="5" t="str">
        <f t="shared" si="245"/>
        <v>非测试日纯氢</v>
      </c>
      <c r="L3943" s="6">
        <f t="shared" si="246"/>
        <v>60.9</v>
      </c>
      <c r="M3943" s="5">
        <f t="shared" si="247"/>
        <v>0</v>
      </c>
      <c r="N3943" s="5" t="s">
        <v>15171</v>
      </c>
      <c r="O3943" s="5" t="s">
        <v>15172</v>
      </c>
      <c r="P3943" s="5" t="s">
        <v>15173</v>
      </c>
    </row>
    <row r="3944" ht="19" customHeight="1" spans="1:16">
      <c r="A3944" s="5">
        <v>155</v>
      </c>
      <c r="B3944" s="5" t="s">
        <v>458</v>
      </c>
      <c r="C3944" s="5" t="s">
        <v>52</v>
      </c>
      <c r="D3944" s="8" t="s">
        <v>673</v>
      </c>
      <c r="E3944" s="6">
        <v>86.9</v>
      </c>
      <c r="F3944" s="6">
        <v>88.2</v>
      </c>
      <c r="G3944" s="6">
        <v>86.8</v>
      </c>
      <c r="H3944" s="5" t="s">
        <v>120</v>
      </c>
      <c r="I3944" s="6">
        <f t="shared" si="244"/>
        <v>-1.3</v>
      </c>
      <c r="J3944" s="5" t="str">
        <f>IF(H3944="否","不适用",IF(AND(ISNUMBER(E3944),ISNUMBER(F3944)),IF(I3944&gt;规则与名单!$B$2,"是","否"),"未判定"))</f>
        <v>不适用</v>
      </c>
      <c r="K3944" s="5" t="str">
        <f t="shared" si="245"/>
        <v>非测试日纯氢</v>
      </c>
      <c r="L3944" s="6">
        <f t="shared" si="246"/>
        <v>86.8</v>
      </c>
      <c r="M3944" s="5">
        <f t="shared" si="247"/>
        <v>0</v>
      </c>
      <c r="N3944" s="5" t="s">
        <v>15174</v>
      </c>
      <c r="O3944" s="5" t="s">
        <v>15175</v>
      </c>
      <c r="P3944" s="5" t="s">
        <v>15176</v>
      </c>
    </row>
    <row r="3945" ht="19" customHeight="1" spans="1:16">
      <c r="A3945" s="5">
        <v>155</v>
      </c>
      <c r="B3945" s="5" t="s">
        <v>458</v>
      </c>
      <c r="C3945" s="5" t="s">
        <v>52</v>
      </c>
      <c r="D3945" s="8" t="s">
        <v>183</v>
      </c>
      <c r="E3945" s="6">
        <v>76.8</v>
      </c>
      <c r="F3945" s="6">
        <v>78.7</v>
      </c>
      <c r="G3945" s="6">
        <v>66.9</v>
      </c>
      <c r="H3945" s="5" t="s">
        <v>120</v>
      </c>
      <c r="I3945" s="6">
        <f t="shared" si="244"/>
        <v>-1.90000000000001</v>
      </c>
      <c r="J3945" s="5" t="str">
        <f>IF(H3945="否","不适用",IF(AND(ISNUMBER(E3945),ISNUMBER(F3945)),IF(I3945&gt;规则与名单!$B$2,"是","否"),"未判定"))</f>
        <v>不适用</v>
      </c>
      <c r="K3945" s="5" t="str">
        <f t="shared" si="245"/>
        <v>非测试日纯氢</v>
      </c>
      <c r="L3945" s="6">
        <f t="shared" si="246"/>
        <v>66.9</v>
      </c>
      <c r="M3945" s="5">
        <f t="shared" si="247"/>
        <v>0</v>
      </c>
      <c r="N3945" s="5" t="s">
        <v>15177</v>
      </c>
      <c r="O3945" s="5" t="s">
        <v>15178</v>
      </c>
      <c r="P3945" s="5" t="s">
        <v>15179</v>
      </c>
    </row>
    <row r="3946" ht="19" customHeight="1" spans="1:16">
      <c r="A3946" s="5">
        <v>155</v>
      </c>
      <c r="B3946" s="5" t="s">
        <v>458</v>
      </c>
      <c r="C3946" s="5" t="s">
        <v>52</v>
      </c>
      <c r="D3946" s="8" t="s">
        <v>431</v>
      </c>
      <c r="E3946" s="6">
        <v>64.2</v>
      </c>
      <c r="F3946" s="6">
        <v>66.7</v>
      </c>
      <c r="G3946" s="6">
        <v>64.2</v>
      </c>
      <c r="H3946" s="5" t="s">
        <v>120</v>
      </c>
      <c r="I3946" s="6">
        <f t="shared" si="244"/>
        <v>-2.5</v>
      </c>
      <c r="J3946" s="5" t="str">
        <f>IF(H3946="否","不适用",IF(AND(ISNUMBER(E3946),ISNUMBER(F3946)),IF(I3946&gt;规则与名单!$B$2,"是","否"),"未判定"))</f>
        <v>不适用</v>
      </c>
      <c r="K3946" s="5" t="str">
        <f t="shared" si="245"/>
        <v>非测试日纯氢</v>
      </c>
      <c r="L3946" s="6">
        <f t="shared" si="246"/>
        <v>64.2</v>
      </c>
      <c r="M3946" s="5">
        <f t="shared" si="247"/>
        <v>0</v>
      </c>
      <c r="N3946" s="5" t="s">
        <v>15180</v>
      </c>
      <c r="O3946" s="5" t="s">
        <v>15181</v>
      </c>
      <c r="P3946" s="5" t="s">
        <v>15182</v>
      </c>
    </row>
    <row r="3947" ht="19" customHeight="1" spans="1:16">
      <c r="A3947" s="5">
        <v>155</v>
      </c>
      <c r="B3947" s="5" t="s">
        <v>458</v>
      </c>
      <c r="C3947" s="5" t="s">
        <v>52</v>
      </c>
      <c r="D3947" s="8" t="s">
        <v>3377</v>
      </c>
      <c r="E3947" s="6"/>
      <c r="F3947" s="6">
        <v>0</v>
      </c>
      <c r="G3947" s="6"/>
      <c r="H3947" s="5" t="s">
        <v>120</v>
      </c>
      <c r="I3947" s="6" t="str">
        <f t="shared" si="244"/>
        <v/>
      </c>
      <c r="J3947" s="5" t="str">
        <f>IF(H3947="否","不适用",IF(AND(ISNUMBER(E3947),ISNUMBER(F3947)),IF(I3947&gt;规则与名单!$B$2,"是","否"),"未判定"))</f>
        <v>不适用</v>
      </c>
      <c r="K3947" s="5" t="str">
        <f t="shared" si="245"/>
        <v>缺失</v>
      </c>
      <c r="L3947" s="6" t="str">
        <f t="shared" si="246"/>
        <v/>
      </c>
      <c r="M3947" s="5">
        <f t="shared" si="247"/>
        <v>1</v>
      </c>
      <c r="N3947" s="5" t="s">
        <v>15183</v>
      </c>
      <c r="O3947" s="5" t="s">
        <v>15184</v>
      </c>
      <c r="P3947" s="5" t="s">
        <v>15185</v>
      </c>
    </row>
    <row r="3948" ht="19" customHeight="1" spans="1:16">
      <c r="A3948" s="5">
        <v>155</v>
      </c>
      <c r="B3948" s="5" t="s">
        <v>458</v>
      </c>
      <c r="C3948" s="5" t="s">
        <v>52</v>
      </c>
      <c r="D3948" s="8" t="s">
        <v>407</v>
      </c>
      <c r="E3948" s="6"/>
      <c r="F3948" s="6">
        <v>0</v>
      </c>
      <c r="G3948" s="6"/>
      <c r="H3948" s="5" t="s">
        <v>120</v>
      </c>
      <c r="I3948" s="6" t="str">
        <f t="shared" si="244"/>
        <v/>
      </c>
      <c r="J3948" s="5" t="str">
        <f>IF(H3948="否","不适用",IF(AND(ISNUMBER(E3948),ISNUMBER(F3948)),IF(I3948&gt;规则与名单!$B$2,"是","否"),"未判定"))</f>
        <v>不适用</v>
      </c>
      <c r="K3948" s="5" t="str">
        <f t="shared" si="245"/>
        <v>缺失</v>
      </c>
      <c r="L3948" s="6" t="str">
        <f t="shared" si="246"/>
        <v/>
      </c>
      <c r="M3948" s="5">
        <f t="shared" si="247"/>
        <v>1</v>
      </c>
      <c r="N3948" s="5" t="s">
        <v>15186</v>
      </c>
      <c r="O3948" s="5" t="s">
        <v>15187</v>
      </c>
      <c r="P3948" s="5" t="s">
        <v>15188</v>
      </c>
    </row>
    <row r="3949" ht="19" customHeight="1" spans="1:16">
      <c r="A3949" s="5">
        <v>155</v>
      </c>
      <c r="B3949" s="5" t="s">
        <v>458</v>
      </c>
      <c r="C3949" s="5" t="s">
        <v>52</v>
      </c>
      <c r="D3949" s="8" t="s">
        <v>411</v>
      </c>
      <c r="E3949" s="6">
        <v>62.3</v>
      </c>
      <c r="F3949" s="6">
        <v>62.8</v>
      </c>
      <c r="G3949" s="6">
        <v>59.1</v>
      </c>
      <c r="H3949" s="5" t="s">
        <v>120</v>
      </c>
      <c r="I3949" s="6">
        <f t="shared" si="244"/>
        <v>-0.5</v>
      </c>
      <c r="J3949" s="5" t="str">
        <f>IF(H3949="否","不适用",IF(AND(ISNUMBER(E3949),ISNUMBER(F3949)),IF(I3949&gt;规则与名单!$B$2,"是","否"),"未判定"))</f>
        <v>不适用</v>
      </c>
      <c r="K3949" s="5" t="str">
        <f t="shared" si="245"/>
        <v>非测试日纯氢</v>
      </c>
      <c r="L3949" s="6">
        <f t="shared" si="246"/>
        <v>59.1</v>
      </c>
      <c r="M3949" s="5">
        <f t="shared" si="247"/>
        <v>0</v>
      </c>
      <c r="N3949" s="5" t="s">
        <v>15189</v>
      </c>
      <c r="O3949" s="5" t="s">
        <v>15190</v>
      </c>
      <c r="P3949" s="5" t="s">
        <v>15191</v>
      </c>
    </row>
    <row r="3950" ht="19" customHeight="1" spans="1:16">
      <c r="A3950" s="5">
        <v>155</v>
      </c>
      <c r="B3950" s="5" t="s">
        <v>458</v>
      </c>
      <c r="C3950" s="5" t="s">
        <v>52</v>
      </c>
      <c r="D3950" s="8" t="s">
        <v>251</v>
      </c>
      <c r="E3950" s="6">
        <v>75.2</v>
      </c>
      <c r="F3950" s="6">
        <v>76.4</v>
      </c>
      <c r="G3950" s="6">
        <v>75.1</v>
      </c>
      <c r="H3950" s="5" t="s">
        <v>120</v>
      </c>
      <c r="I3950" s="6">
        <f t="shared" si="244"/>
        <v>-1.2</v>
      </c>
      <c r="J3950" s="5" t="str">
        <f>IF(H3950="否","不适用",IF(AND(ISNUMBER(E3950),ISNUMBER(F3950)),IF(I3950&gt;规则与名单!$B$2,"是","否"),"未判定"))</f>
        <v>不适用</v>
      </c>
      <c r="K3950" s="5" t="str">
        <f t="shared" si="245"/>
        <v>非测试日纯氢</v>
      </c>
      <c r="L3950" s="6">
        <f t="shared" si="246"/>
        <v>75.1</v>
      </c>
      <c r="M3950" s="5">
        <f t="shared" si="247"/>
        <v>0</v>
      </c>
      <c r="N3950" s="5" t="s">
        <v>15192</v>
      </c>
      <c r="O3950" s="5" t="s">
        <v>15193</v>
      </c>
      <c r="P3950" s="5" t="s">
        <v>15194</v>
      </c>
    </row>
    <row r="3951" ht="19" customHeight="1" spans="1:16">
      <c r="A3951" s="5">
        <v>155</v>
      </c>
      <c r="B3951" s="5" t="s">
        <v>458</v>
      </c>
      <c r="C3951" s="5" t="s">
        <v>52</v>
      </c>
      <c r="D3951" s="8" t="s">
        <v>472</v>
      </c>
      <c r="E3951" s="6">
        <v>81.9</v>
      </c>
      <c r="F3951" s="6">
        <v>83.1</v>
      </c>
      <c r="G3951" s="6">
        <v>78.4</v>
      </c>
      <c r="H3951" s="5" t="s">
        <v>120</v>
      </c>
      <c r="I3951" s="6">
        <f t="shared" si="244"/>
        <v>-1.19999999999999</v>
      </c>
      <c r="J3951" s="5" t="str">
        <f>IF(H3951="否","不适用",IF(AND(ISNUMBER(E3951),ISNUMBER(F3951)),IF(I3951&gt;规则与名单!$B$2,"是","否"),"未判定"))</f>
        <v>不适用</v>
      </c>
      <c r="K3951" s="5" t="str">
        <f t="shared" si="245"/>
        <v>非测试日纯氢</v>
      </c>
      <c r="L3951" s="6">
        <f t="shared" si="246"/>
        <v>78.4</v>
      </c>
      <c r="M3951" s="5">
        <f t="shared" si="247"/>
        <v>0</v>
      </c>
      <c r="N3951" s="5" t="s">
        <v>15195</v>
      </c>
      <c r="O3951" s="5" t="s">
        <v>15196</v>
      </c>
      <c r="P3951" s="5" t="s">
        <v>15197</v>
      </c>
    </row>
    <row r="3952" ht="19" customHeight="1" spans="1:16">
      <c r="A3952" s="5">
        <v>155</v>
      </c>
      <c r="B3952" s="5" t="s">
        <v>458</v>
      </c>
      <c r="C3952" s="5" t="s">
        <v>52</v>
      </c>
      <c r="D3952" s="8" t="s">
        <v>466</v>
      </c>
      <c r="E3952" s="6">
        <v>136.4</v>
      </c>
      <c r="F3952" s="6">
        <v>147.3</v>
      </c>
      <c r="G3952" s="6">
        <v>132.3</v>
      </c>
      <c r="H3952" s="5" t="s">
        <v>120</v>
      </c>
      <c r="I3952" s="6">
        <f t="shared" si="244"/>
        <v>-10.9</v>
      </c>
      <c r="J3952" s="5" t="str">
        <f>IF(H3952="否","不适用",IF(AND(ISNUMBER(E3952),ISNUMBER(F3952)),IF(I3952&gt;规则与名单!$B$2,"是","否"),"未判定"))</f>
        <v>不适用</v>
      </c>
      <c r="K3952" s="5" t="str">
        <f t="shared" si="245"/>
        <v>非测试日纯氢</v>
      </c>
      <c r="L3952" s="6">
        <f t="shared" si="246"/>
        <v>132.3</v>
      </c>
      <c r="M3952" s="5">
        <f t="shared" si="247"/>
        <v>0</v>
      </c>
      <c r="N3952" s="5" t="s">
        <v>15198</v>
      </c>
      <c r="O3952" s="5" t="s">
        <v>15199</v>
      </c>
      <c r="P3952" s="5" t="s">
        <v>15200</v>
      </c>
    </row>
    <row r="3953" ht="19" customHeight="1" spans="1:16">
      <c r="A3953" s="5">
        <v>155</v>
      </c>
      <c r="B3953" s="5" t="s">
        <v>458</v>
      </c>
      <c r="C3953" s="5" t="s">
        <v>52</v>
      </c>
      <c r="D3953" s="8" t="s">
        <v>333</v>
      </c>
      <c r="E3953" s="6">
        <v>78.4</v>
      </c>
      <c r="F3953" s="6">
        <v>71.2</v>
      </c>
      <c r="G3953" s="6">
        <v>52.4</v>
      </c>
      <c r="H3953" s="5" t="s">
        <v>120</v>
      </c>
      <c r="I3953" s="6">
        <f t="shared" si="244"/>
        <v>7.2</v>
      </c>
      <c r="J3953" s="5" t="str">
        <f>IF(H3953="否","不适用",IF(AND(ISNUMBER(E3953),ISNUMBER(F3953)),IF(I3953&gt;规则与名单!$B$2,"是","否"),"未判定"))</f>
        <v>不适用</v>
      </c>
      <c r="K3953" s="5" t="str">
        <f t="shared" si="245"/>
        <v>非测试日纯氢</v>
      </c>
      <c r="L3953" s="6">
        <f t="shared" si="246"/>
        <v>52.4</v>
      </c>
      <c r="M3953" s="5">
        <f t="shared" si="247"/>
        <v>0</v>
      </c>
      <c r="N3953" s="5" t="s">
        <v>15201</v>
      </c>
      <c r="O3953" s="5" t="s">
        <v>15202</v>
      </c>
      <c r="P3953" s="5" t="s">
        <v>15203</v>
      </c>
    </row>
    <row r="3954" ht="19" customHeight="1" spans="1:16">
      <c r="A3954" s="5">
        <v>155</v>
      </c>
      <c r="B3954" s="5" t="s">
        <v>458</v>
      </c>
      <c r="C3954" s="5" t="s">
        <v>52</v>
      </c>
      <c r="D3954" s="8" t="s">
        <v>175</v>
      </c>
      <c r="E3954" s="6"/>
      <c r="F3954" s="6">
        <v>0</v>
      </c>
      <c r="G3954" s="6"/>
      <c r="H3954" s="5" t="s">
        <v>120</v>
      </c>
      <c r="I3954" s="6" t="str">
        <f t="shared" si="244"/>
        <v/>
      </c>
      <c r="J3954" s="5" t="str">
        <f>IF(H3954="否","不适用",IF(AND(ISNUMBER(E3954),ISNUMBER(F3954)),IF(I3954&gt;规则与名单!$B$2,"是","否"),"未判定"))</f>
        <v>不适用</v>
      </c>
      <c r="K3954" s="5" t="str">
        <f t="shared" si="245"/>
        <v>缺失</v>
      </c>
      <c r="L3954" s="6" t="str">
        <f t="shared" si="246"/>
        <v/>
      </c>
      <c r="M3954" s="5">
        <f t="shared" si="247"/>
        <v>1</v>
      </c>
      <c r="N3954" s="5" t="s">
        <v>15204</v>
      </c>
      <c r="O3954" s="5" t="s">
        <v>15205</v>
      </c>
      <c r="P3954" s="5" t="s">
        <v>15206</v>
      </c>
    </row>
    <row r="3955" ht="19" customHeight="1" spans="1:16">
      <c r="A3955" s="5">
        <v>155</v>
      </c>
      <c r="B3955" s="5" t="s">
        <v>458</v>
      </c>
      <c r="C3955" s="5" t="s">
        <v>52</v>
      </c>
      <c r="D3955" s="8" t="s">
        <v>3402</v>
      </c>
      <c r="E3955" s="6">
        <v>68.9</v>
      </c>
      <c r="F3955" s="6">
        <v>70.4</v>
      </c>
      <c r="G3955" s="6">
        <v>68.9</v>
      </c>
      <c r="H3955" s="5" t="s">
        <v>120</v>
      </c>
      <c r="I3955" s="6">
        <f t="shared" si="244"/>
        <v>-1.5</v>
      </c>
      <c r="J3955" s="5" t="str">
        <f>IF(H3955="否","不适用",IF(AND(ISNUMBER(E3955),ISNUMBER(F3955)),IF(I3955&gt;规则与名单!$B$2,"是","否"),"未判定"))</f>
        <v>不适用</v>
      </c>
      <c r="K3955" s="5" t="str">
        <f t="shared" si="245"/>
        <v>非测试日纯氢</v>
      </c>
      <c r="L3955" s="6">
        <f t="shared" si="246"/>
        <v>68.9</v>
      </c>
      <c r="M3955" s="5">
        <f t="shared" si="247"/>
        <v>0</v>
      </c>
      <c r="N3955" s="5" t="s">
        <v>15207</v>
      </c>
      <c r="O3955" s="5" t="s">
        <v>15208</v>
      </c>
      <c r="P3955" s="5" t="s">
        <v>15209</v>
      </c>
    </row>
    <row r="3956" ht="19" customHeight="1" spans="1:16">
      <c r="A3956" s="5">
        <v>155</v>
      </c>
      <c r="B3956" s="5" t="s">
        <v>458</v>
      </c>
      <c r="C3956" s="5" t="s">
        <v>52</v>
      </c>
      <c r="D3956" s="8" t="s">
        <v>487</v>
      </c>
      <c r="E3956" s="6">
        <v>91.4</v>
      </c>
      <c r="F3956" s="6">
        <v>97.7</v>
      </c>
      <c r="G3956" s="6">
        <v>82.6</v>
      </c>
      <c r="H3956" s="5" t="s">
        <v>120</v>
      </c>
      <c r="I3956" s="6">
        <f t="shared" si="244"/>
        <v>-6.3</v>
      </c>
      <c r="J3956" s="5" t="str">
        <f>IF(H3956="否","不适用",IF(AND(ISNUMBER(E3956),ISNUMBER(F3956)),IF(I3956&gt;规则与名单!$B$2,"是","否"),"未判定"))</f>
        <v>不适用</v>
      </c>
      <c r="K3956" s="5" t="str">
        <f t="shared" si="245"/>
        <v>非测试日纯氢</v>
      </c>
      <c r="L3956" s="6">
        <f t="shared" si="246"/>
        <v>82.6</v>
      </c>
      <c r="M3956" s="5">
        <f t="shared" si="247"/>
        <v>0</v>
      </c>
      <c r="N3956" s="5" t="s">
        <v>15210</v>
      </c>
      <c r="O3956" s="5" t="s">
        <v>15211</v>
      </c>
      <c r="P3956" s="5" t="s">
        <v>15212</v>
      </c>
    </row>
    <row r="3957" ht="19" customHeight="1" spans="1:16">
      <c r="A3957" s="5">
        <v>155</v>
      </c>
      <c r="B3957" s="5" t="s">
        <v>458</v>
      </c>
      <c r="C3957" s="5" t="s">
        <v>52</v>
      </c>
      <c r="D3957" s="8" t="s">
        <v>121</v>
      </c>
      <c r="E3957" s="6">
        <v>80.6</v>
      </c>
      <c r="F3957" s="6">
        <v>76.3</v>
      </c>
      <c r="G3957" s="6">
        <v>75.1</v>
      </c>
      <c r="H3957" s="5" t="s">
        <v>120</v>
      </c>
      <c r="I3957" s="6">
        <f t="shared" si="244"/>
        <v>4.3</v>
      </c>
      <c r="J3957" s="5" t="str">
        <f>IF(H3957="否","不适用",IF(AND(ISNUMBER(E3957),ISNUMBER(F3957)),IF(I3957&gt;规则与名单!$B$2,"是","否"),"未判定"))</f>
        <v>不适用</v>
      </c>
      <c r="K3957" s="5" t="str">
        <f t="shared" si="245"/>
        <v>非测试日纯氢</v>
      </c>
      <c r="L3957" s="6">
        <f t="shared" si="246"/>
        <v>75.1</v>
      </c>
      <c r="M3957" s="5">
        <f t="shared" si="247"/>
        <v>0</v>
      </c>
      <c r="N3957" s="5" t="s">
        <v>15213</v>
      </c>
      <c r="O3957" s="5" t="s">
        <v>15214</v>
      </c>
      <c r="P3957" s="5" t="s">
        <v>15215</v>
      </c>
    </row>
    <row r="3958" ht="19" customHeight="1" spans="1:16">
      <c r="A3958" s="5">
        <v>155</v>
      </c>
      <c r="B3958" s="5" t="s">
        <v>458</v>
      </c>
      <c r="C3958" s="5" t="s">
        <v>52</v>
      </c>
      <c r="D3958" s="8" t="s">
        <v>170</v>
      </c>
      <c r="E3958" s="6">
        <v>77.9</v>
      </c>
      <c r="F3958" s="6">
        <v>80.4</v>
      </c>
      <c r="G3958" s="6">
        <v>77.9</v>
      </c>
      <c r="H3958" s="5" t="s">
        <v>120</v>
      </c>
      <c r="I3958" s="6">
        <f t="shared" si="244"/>
        <v>-2.5</v>
      </c>
      <c r="J3958" s="5" t="str">
        <f>IF(H3958="否","不适用",IF(AND(ISNUMBER(E3958),ISNUMBER(F3958)),IF(I3958&gt;规则与名单!$B$2,"是","否"),"未判定"))</f>
        <v>不适用</v>
      </c>
      <c r="K3958" s="5" t="str">
        <f t="shared" si="245"/>
        <v>非测试日纯氢</v>
      </c>
      <c r="L3958" s="6">
        <f t="shared" si="246"/>
        <v>77.9</v>
      </c>
      <c r="M3958" s="5">
        <f t="shared" si="247"/>
        <v>0</v>
      </c>
      <c r="N3958" s="5" t="s">
        <v>15216</v>
      </c>
      <c r="O3958" s="5" t="s">
        <v>15217</v>
      </c>
      <c r="P3958" s="5" t="s">
        <v>15218</v>
      </c>
    </row>
    <row r="3959" ht="19" customHeight="1" spans="1:16">
      <c r="A3959" s="5">
        <v>155</v>
      </c>
      <c r="B3959" s="5" t="s">
        <v>458</v>
      </c>
      <c r="C3959" s="5" t="s">
        <v>52</v>
      </c>
      <c r="D3959" s="8" t="s">
        <v>644</v>
      </c>
      <c r="E3959" s="6">
        <v>75.4</v>
      </c>
      <c r="F3959" s="6">
        <v>77.1</v>
      </c>
      <c r="G3959" s="6">
        <v>75.2</v>
      </c>
      <c r="H3959" s="5" t="s">
        <v>120</v>
      </c>
      <c r="I3959" s="6">
        <f t="shared" si="244"/>
        <v>-1.69999999999999</v>
      </c>
      <c r="J3959" s="5" t="str">
        <f>IF(H3959="否","不适用",IF(AND(ISNUMBER(E3959),ISNUMBER(F3959)),IF(I3959&gt;规则与名单!$B$2,"是","否"),"未判定"))</f>
        <v>不适用</v>
      </c>
      <c r="K3959" s="5" t="str">
        <f t="shared" si="245"/>
        <v>非测试日纯氢</v>
      </c>
      <c r="L3959" s="6">
        <f t="shared" si="246"/>
        <v>75.2</v>
      </c>
      <c r="M3959" s="5">
        <f t="shared" si="247"/>
        <v>0</v>
      </c>
      <c r="N3959" s="5" t="s">
        <v>15219</v>
      </c>
      <c r="O3959" s="5" t="s">
        <v>15220</v>
      </c>
      <c r="P3959" s="5" t="s">
        <v>15221</v>
      </c>
    </row>
    <row r="3960" ht="19" customHeight="1" spans="1:16">
      <c r="A3960" s="5">
        <v>155</v>
      </c>
      <c r="B3960" s="5" t="s">
        <v>458</v>
      </c>
      <c r="C3960" s="5" t="s">
        <v>52</v>
      </c>
      <c r="D3960" s="8" t="s">
        <v>3418</v>
      </c>
      <c r="E3960" s="6"/>
      <c r="F3960" s="6">
        <v>0</v>
      </c>
      <c r="G3960" s="6"/>
      <c r="H3960" s="5" t="s">
        <v>120</v>
      </c>
      <c r="I3960" s="6" t="str">
        <f t="shared" si="244"/>
        <v/>
      </c>
      <c r="J3960" s="5" t="str">
        <f>IF(H3960="否","不适用",IF(AND(ISNUMBER(E3960),ISNUMBER(F3960)),IF(I3960&gt;规则与名单!$B$2,"是","否"),"未判定"))</f>
        <v>不适用</v>
      </c>
      <c r="K3960" s="5" t="str">
        <f t="shared" si="245"/>
        <v>缺失</v>
      </c>
      <c r="L3960" s="6" t="str">
        <f t="shared" si="246"/>
        <v/>
      </c>
      <c r="M3960" s="5">
        <f t="shared" si="247"/>
        <v>1</v>
      </c>
      <c r="N3960" s="5" t="s">
        <v>15222</v>
      </c>
      <c r="O3960" s="5" t="s">
        <v>15223</v>
      </c>
      <c r="P3960" s="5" t="s">
        <v>15224</v>
      </c>
    </row>
    <row r="3961" ht="19" customHeight="1" spans="1:16">
      <c r="A3961" s="5">
        <v>155</v>
      </c>
      <c r="B3961" s="5" t="s">
        <v>458</v>
      </c>
      <c r="C3961" s="5" t="s">
        <v>52</v>
      </c>
      <c r="D3961" s="8" t="s">
        <v>3422</v>
      </c>
      <c r="E3961" s="6"/>
      <c r="F3961" s="6">
        <v>0</v>
      </c>
      <c r="G3961" s="6"/>
      <c r="H3961" s="5" t="s">
        <v>120</v>
      </c>
      <c r="I3961" s="6" t="str">
        <f t="shared" si="244"/>
        <v/>
      </c>
      <c r="J3961" s="5" t="str">
        <f>IF(H3961="否","不适用",IF(AND(ISNUMBER(E3961),ISNUMBER(F3961)),IF(I3961&gt;规则与名单!$B$2,"是","否"),"未判定"))</f>
        <v>不适用</v>
      </c>
      <c r="K3961" s="5" t="str">
        <f t="shared" si="245"/>
        <v>缺失</v>
      </c>
      <c r="L3961" s="6" t="str">
        <f t="shared" si="246"/>
        <v/>
      </c>
      <c r="M3961" s="5">
        <f t="shared" si="247"/>
        <v>1</v>
      </c>
      <c r="N3961" s="5" t="s">
        <v>15225</v>
      </c>
      <c r="O3961" s="5" t="s">
        <v>15226</v>
      </c>
      <c r="P3961" s="5" t="s">
        <v>15227</v>
      </c>
    </row>
    <row r="3962" ht="19" customHeight="1" spans="1:16">
      <c r="A3962" s="5">
        <v>155</v>
      </c>
      <c r="B3962" s="5" t="s">
        <v>458</v>
      </c>
      <c r="C3962" s="5" t="s">
        <v>52</v>
      </c>
      <c r="D3962" s="8" t="s">
        <v>336</v>
      </c>
      <c r="E3962" s="6">
        <v>17.8</v>
      </c>
      <c r="F3962" s="6">
        <v>18.2</v>
      </c>
      <c r="G3962" s="6">
        <v>17.8</v>
      </c>
      <c r="H3962" s="5" t="s">
        <v>120</v>
      </c>
      <c r="I3962" s="6">
        <f t="shared" si="244"/>
        <v>-0.399999999999999</v>
      </c>
      <c r="J3962" s="5" t="str">
        <f>IF(H3962="否","不适用",IF(AND(ISNUMBER(E3962),ISNUMBER(F3962)),IF(I3962&gt;规则与名单!$B$2,"是","否"),"未判定"))</f>
        <v>不适用</v>
      </c>
      <c r="K3962" s="5" t="str">
        <f t="shared" si="245"/>
        <v>非测试日纯氢</v>
      </c>
      <c r="L3962" s="6">
        <f t="shared" si="246"/>
        <v>17.8</v>
      </c>
      <c r="M3962" s="5">
        <f t="shared" si="247"/>
        <v>0</v>
      </c>
      <c r="N3962" s="5" t="s">
        <v>15228</v>
      </c>
      <c r="O3962" s="5" t="s">
        <v>15229</v>
      </c>
      <c r="P3962" s="5" t="s">
        <v>15230</v>
      </c>
    </row>
    <row r="3963" ht="19" customHeight="1" spans="1:16">
      <c r="A3963" s="5">
        <v>155</v>
      </c>
      <c r="B3963" s="5" t="s">
        <v>458</v>
      </c>
      <c r="C3963" s="5" t="s">
        <v>52</v>
      </c>
      <c r="D3963" s="8" t="s">
        <v>653</v>
      </c>
      <c r="E3963" s="6">
        <v>69.1</v>
      </c>
      <c r="F3963" s="6">
        <v>69.3</v>
      </c>
      <c r="G3963" s="6">
        <v>69</v>
      </c>
      <c r="H3963" s="5" t="s">
        <v>120</v>
      </c>
      <c r="I3963" s="6">
        <f t="shared" si="244"/>
        <v>-0.200000000000003</v>
      </c>
      <c r="J3963" s="5" t="str">
        <f>IF(H3963="否","不适用",IF(AND(ISNUMBER(E3963),ISNUMBER(F3963)),IF(I3963&gt;规则与名单!$B$2,"是","否"),"未判定"))</f>
        <v>不适用</v>
      </c>
      <c r="K3963" s="5" t="str">
        <f t="shared" si="245"/>
        <v>非测试日纯氢</v>
      </c>
      <c r="L3963" s="6">
        <f t="shared" si="246"/>
        <v>69</v>
      </c>
      <c r="M3963" s="5">
        <f t="shared" si="247"/>
        <v>0</v>
      </c>
      <c r="N3963" s="5" t="s">
        <v>15231</v>
      </c>
      <c r="O3963" s="5" t="s">
        <v>15232</v>
      </c>
      <c r="P3963" s="5" t="s">
        <v>15233</v>
      </c>
    </row>
    <row r="3964" ht="19" customHeight="1" spans="1:16">
      <c r="A3964" s="5">
        <v>155</v>
      </c>
      <c r="B3964" s="5" t="s">
        <v>458</v>
      </c>
      <c r="C3964" s="5" t="s">
        <v>52</v>
      </c>
      <c r="D3964" s="8" t="s">
        <v>140</v>
      </c>
      <c r="E3964" s="6">
        <v>66.2</v>
      </c>
      <c r="F3964" s="6">
        <v>67.4</v>
      </c>
      <c r="G3964" s="6">
        <v>66.1</v>
      </c>
      <c r="H3964" s="5" t="s">
        <v>120</v>
      </c>
      <c r="I3964" s="6">
        <f t="shared" si="244"/>
        <v>-1.2</v>
      </c>
      <c r="J3964" s="5" t="str">
        <f>IF(H3964="否","不适用",IF(AND(ISNUMBER(E3964),ISNUMBER(F3964)),IF(I3964&gt;规则与名单!$B$2,"是","否"),"未判定"))</f>
        <v>不适用</v>
      </c>
      <c r="K3964" s="5" t="str">
        <f t="shared" si="245"/>
        <v>非测试日纯氢</v>
      </c>
      <c r="L3964" s="6">
        <f t="shared" si="246"/>
        <v>66.1</v>
      </c>
      <c r="M3964" s="5">
        <f t="shared" si="247"/>
        <v>0</v>
      </c>
      <c r="N3964" s="5" t="s">
        <v>15234</v>
      </c>
      <c r="O3964" s="5" t="s">
        <v>15235</v>
      </c>
      <c r="P3964" s="5" t="s">
        <v>15236</v>
      </c>
    </row>
    <row r="3965" ht="19" customHeight="1" spans="1:16">
      <c r="A3965" s="5">
        <v>155</v>
      </c>
      <c r="B3965" s="5" t="s">
        <v>458</v>
      </c>
      <c r="C3965" s="5" t="s">
        <v>52</v>
      </c>
      <c r="D3965" s="8" t="s">
        <v>115</v>
      </c>
      <c r="E3965" s="6">
        <v>73.8</v>
      </c>
      <c r="F3965" s="6">
        <v>75.6</v>
      </c>
      <c r="G3965" s="6">
        <v>73.8</v>
      </c>
      <c r="H3965" s="5" t="s">
        <v>120</v>
      </c>
      <c r="I3965" s="6">
        <f t="shared" si="244"/>
        <v>-1.8</v>
      </c>
      <c r="J3965" s="5" t="str">
        <f>IF(H3965="否","不适用",IF(AND(ISNUMBER(E3965),ISNUMBER(F3965)),IF(I3965&gt;规则与名单!$B$2,"是","否"),"未判定"))</f>
        <v>不适用</v>
      </c>
      <c r="K3965" s="5" t="str">
        <f t="shared" si="245"/>
        <v>非测试日纯氢</v>
      </c>
      <c r="L3965" s="6">
        <f t="shared" si="246"/>
        <v>73.8</v>
      </c>
      <c r="M3965" s="5">
        <f t="shared" si="247"/>
        <v>0</v>
      </c>
      <c r="N3965" s="5" t="s">
        <v>15237</v>
      </c>
      <c r="O3965" s="5" t="s">
        <v>15238</v>
      </c>
      <c r="P3965" s="5" t="s">
        <v>15239</v>
      </c>
    </row>
    <row r="3966" ht="19" customHeight="1" spans="1:16">
      <c r="A3966" s="5">
        <v>156</v>
      </c>
      <c r="B3966" s="5" t="s">
        <v>460</v>
      </c>
      <c r="C3966" s="5" t="s">
        <v>52</v>
      </c>
      <c r="D3966" s="8" t="s">
        <v>411</v>
      </c>
      <c r="E3966" s="6">
        <v>107.5</v>
      </c>
      <c r="F3966" s="6">
        <v>110.2</v>
      </c>
      <c r="G3966" s="6">
        <v>97.6</v>
      </c>
      <c r="H3966" s="5" t="s">
        <v>120</v>
      </c>
      <c r="I3966" s="6">
        <f t="shared" si="244"/>
        <v>-2.7</v>
      </c>
      <c r="J3966" s="5" t="str">
        <f>IF(H3966="否","不适用",IF(AND(ISNUMBER(E3966),ISNUMBER(F3966)),IF(I3966&gt;规则与名单!$B$2,"是","否"),"未判定"))</f>
        <v>不适用</v>
      </c>
      <c r="K3966" s="5" t="str">
        <f t="shared" si="245"/>
        <v>非测试日纯氢</v>
      </c>
      <c r="L3966" s="6">
        <f t="shared" si="246"/>
        <v>97.6</v>
      </c>
      <c r="M3966" s="5">
        <f t="shared" si="247"/>
        <v>0</v>
      </c>
      <c r="N3966" s="5" t="s">
        <v>15240</v>
      </c>
      <c r="O3966" s="5" t="s">
        <v>15241</v>
      </c>
      <c r="P3966" s="5" t="s">
        <v>15242</v>
      </c>
    </row>
    <row r="3967" ht="19" customHeight="1" spans="1:16">
      <c r="A3967" s="5">
        <v>156</v>
      </c>
      <c r="B3967" s="5" t="s">
        <v>460</v>
      </c>
      <c r="C3967" s="5" t="s">
        <v>52</v>
      </c>
      <c r="D3967" s="8" t="s">
        <v>251</v>
      </c>
      <c r="E3967" s="6">
        <v>56.8</v>
      </c>
      <c r="F3967" s="6">
        <v>58.4</v>
      </c>
      <c r="G3967" s="6">
        <v>56.6</v>
      </c>
      <c r="H3967" s="5" t="s">
        <v>120</v>
      </c>
      <c r="I3967" s="6">
        <f t="shared" si="244"/>
        <v>-1.6</v>
      </c>
      <c r="J3967" s="5" t="str">
        <f>IF(H3967="否","不适用",IF(AND(ISNUMBER(E3967),ISNUMBER(F3967)),IF(I3967&gt;规则与名单!$B$2,"是","否"),"未判定"))</f>
        <v>不适用</v>
      </c>
      <c r="K3967" s="5" t="str">
        <f t="shared" si="245"/>
        <v>非测试日纯氢</v>
      </c>
      <c r="L3967" s="6">
        <f t="shared" si="246"/>
        <v>56.6</v>
      </c>
      <c r="M3967" s="5">
        <f t="shared" si="247"/>
        <v>0</v>
      </c>
      <c r="N3967" s="5" t="s">
        <v>15243</v>
      </c>
      <c r="O3967" s="5" t="s">
        <v>15244</v>
      </c>
      <c r="P3967" s="5" t="s">
        <v>15245</v>
      </c>
    </row>
    <row r="3968" ht="19" customHeight="1" spans="1:16">
      <c r="A3968" s="5">
        <v>156</v>
      </c>
      <c r="B3968" s="5" t="s">
        <v>460</v>
      </c>
      <c r="C3968" s="5" t="s">
        <v>52</v>
      </c>
      <c r="D3968" s="8" t="s">
        <v>472</v>
      </c>
      <c r="E3968" s="6">
        <v>112.2</v>
      </c>
      <c r="F3968" s="6">
        <v>0.2</v>
      </c>
      <c r="G3968" s="6">
        <v>102.3</v>
      </c>
      <c r="H3968" s="5" t="s">
        <v>120</v>
      </c>
      <c r="I3968" s="6">
        <f t="shared" si="244"/>
        <v>112</v>
      </c>
      <c r="J3968" s="5" t="str">
        <f>IF(H3968="否","不适用",IF(AND(ISNUMBER(E3968),ISNUMBER(F3968)),IF(I3968&gt;规则与名单!$B$2,"是","否"),"未判定"))</f>
        <v>不适用</v>
      </c>
      <c r="K3968" s="5" t="str">
        <f t="shared" si="245"/>
        <v>非测试日纯氢</v>
      </c>
      <c r="L3968" s="6">
        <f t="shared" si="246"/>
        <v>102.3</v>
      </c>
      <c r="M3968" s="5">
        <f t="shared" si="247"/>
        <v>0</v>
      </c>
      <c r="N3968" s="5" t="s">
        <v>15246</v>
      </c>
      <c r="O3968" s="5" t="s">
        <v>15247</v>
      </c>
      <c r="P3968" s="5" t="s">
        <v>15248</v>
      </c>
    </row>
    <row r="3969" ht="19" customHeight="1" spans="1:16">
      <c r="A3969" s="5">
        <v>156</v>
      </c>
      <c r="B3969" s="5" t="s">
        <v>460</v>
      </c>
      <c r="C3969" s="5" t="s">
        <v>52</v>
      </c>
      <c r="D3969" s="8" t="s">
        <v>466</v>
      </c>
      <c r="E3969" s="6">
        <v>125.6</v>
      </c>
      <c r="F3969" s="6">
        <v>126.7</v>
      </c>
      <c r="G3969" s="6">
        <v>121.9</v>
      </c>
      <c r="H3969" s="5" t="s">
        <v>120</v>
      </c>
      <c r="I3969" s="6">
        <f t="shared" si="244"/>
        <v>-1.10000000000001</v>
      </c>
      <c r="J3969" s="5" t="str">
        <f>IF(H3969="否","不适用",IF(AND(ISNUMBER(E3969),ISNUMBER(F3969)),IF(I3969&gt;规则与名单!$B$2,"是","否"),"未判定"))</f>
        <v>不适用</v>
      </c>
      <c r="K3969" s="5" t="str">
        <f t="shared" si="245"/>
        <v>非测试日纯氢</v>
      </c>
      <c r="L3969" s="6">
        <f t="shared" si="246"/>
        <v>121.9</v>
      </c>
      <c r="M3969" s="5">
        <f t="shared" si="247"/>
        <v>0</v>
      </c>
      <c r="N3969" s="5" t="s">
        <v>15249</v>
      </c>
      <c r="O3969" s="5" t="s">
        <v>15250</v>
      </c>
      <c r="P3969" s="5" t="s">
        <v>15251</v>
      </c>
    </row>
    <row r="3970" ht="19" customHeight="1" spans="1:16">
      <c r="A3970" s="5">
        <v>156</v>
      </c>
      <c r="B3970" s="5" t="s">
        <v>460</v>
      </c>
      <c r="C3970" s="5" t="s">
        <v>52</v>
      </c>
      <c r="D3970" s="8" t="s">
        <v>333</v>
      </c>
      <c r="E3970" s="6">
        <v>81.2</v>
      </c>
      <c r="F3970" s="6">
        <v>82.9</v>
      </c>
      <c r="G3970" s="6">
        <v>57.2</v>
      </c>
      <c r="H3970" s="5" t="s">
        <v>120</v>
      </c>
      <c r="I3970" s="6">
        <f t="shared" ref="I3970:I4033" si="248">IF(AND(ISNUMBER(E3970),ISNUMBER(F3970)),E3970-F3970,"")</f>
        <v>-1.7</v>
      </c>
      <c r="J3970" s="5" t="str">
        <f>IF(H3970="否","不适用",IF(AND(ISNUMBER(E3970),ISNUMBER(F3970)),IF(I3970&gt;规则与名单!$B$2,"是","否"),"未判定"))</f>
        <v>不适用</v>
      </c>
      <c r="K3970" s="5" t="str">
        <f t="shared" ref="K3970:K4033" si="249">IF(J3970="是",IF(ISNUMBER(F3970),"测试日GPS","缺失"),IF(ISNUMBER(G3970),"非测试日纯氢",IF(AND(H3970="是",J3970="未判定"),IF(ISNUMBER(F3970),"测试名单无纯氢GPS","缺失"),IF(ISNUMBER(E3970),"非测试日仪表","缺失"))))</f>
        <v>非测试日纯氢</v>
      </c>
      <c r="L3970" s="6">
        <f t="shared" ref="L3970:L4033" si="250">IF(K3970="缺失","",IF(K3970="非测试日纯氢",G3970,IF(K3970="非测试日仪表",E3970,F3970)))</f>
        <v>57.2</v>
      </c>
      <c r="M3970" s="5">
        <f t="shared" ref="M3970:M4033" si="251">IF(K3970="缺失",1,0)</f>
        <v>0</v>
      </c>
      <c r="N3970" s="5" t="s">
        <v>15252</v>
      </c>
      <c r="O3970" s="5" t="s">
        <v>15253</v>
      </c>
      <c r="P3970" s="5" t="s">
        <v>15254</v>
      </c>
    </row>
    <row r="3971" ht="19" customHeight="1" spans="1:16">
      <c r="A3971" s="5">
        <v>156</v>
      </c>
      <c r="B3971" s="5" t="s">
        <v>460</v>
      </c>
      <c r="C3971" s="5" t="s">
        <v>52</v>
      </c>
      <c r="D3971" s="8" t="s">
        <v>175</v>
      </c>
      <c r="E3971" s="6"/>
      <c r="F3971" s="6">
        <v>0</v>
      </c>
      <c r="G3971" s="6"/>
      <c r="H3971" s="5" t="s">
        <v>120</v>
      </c>
      <c r="I3971" s="6" t="str">
        <f t="shared" si="248"/>
        <v/>
      </c>
      <c r="J3971" s="5" t="str">
        <f>IF(H3971="否","不适用",IF(AND(ISNUMBER(E3971),ISNUMBER(F3971)),IF(I3971&gt;规则与名单!$B$2,"是","否"),"未判定"))</f>
        <v>不适用</v>
      </c>
      <c r="K3971" s="5" t="str">
        <f t="shared" si="249"/>
        <v>缺失</v>
      </c>
      <c r="L3971" s="6" t="str">
        <f t="shared" si="250"/>
        <v/>
      </c>
      <c r="M3971" s="5">
        <f t="shared" si="251"/>
        <v>1</v>
      </c>
      <c r="N3971" s="5" t="s">
        <v>15255</v>
      </c>
      <c r="O3971" s="5" t="s">
        <v>15256</v>
      </c>
      <c r="P3971" s="5" t="s">
        <v>15257</v>
      </c>
    </row>
    <row r="3972" ht="19" customHeight="1" spans="1:16">
      <c r="A3972" s="5">
        <v>156</v>
      </c>
      <c r="B3972" s="5" t="s">
        <v>460</v>
      </c>
      <c r="C3972" s="5" t="s">
        <v>52</v>
      </c>
      <c r="D3972" s="8" t="s">
        <v>3402</v>
      </c>
      <c r="E3972" s="6">
        <v>129.8</v>
      </c>
      <c r="F3972" s="6">
        <v>130.9</v>
      </c>
      <c r="G3972" s="6">
        <v>125.2</v>
      </c>
      <c r="H3972" s="5" t="s">
        <v>120</v>
      </c>
      <c r="I3972" s="6">
        <f t="shared" si="248"/>
        <v>-1.09999999999999</v>
      </c>
      <c r="J3972" s="5" t="str">
        <f>IF(H3972="否","不适用",IF(AND(ISNUMBER(E3972),ISNUMBER(F3972)),IF(I3972&gt;规则与名单!$B$2,"是","否"),"未判定"))</f>
        <v>不适用</v>
      </c>
      <c r="K3972" s="5" t="str">
        <f t="shared" si="249"/>
        <v>非测试日纯氢</v>
      </c>
      <c r="L3972" s="6">
        <f t="shared" si="250"/>
        <v>125.2</v>
      </c>
      <c r="M3972" s="5">
        <f t="shared" si="251"/>
        <v>0</v>
      </c>
      <c r="N3972" s="5" t="s">
        <v>15258</v>
      </c>
      <c r="O3972" s="5" t="s">
        <v>15259</v>
      </c>
      <c r="P3972" s="5" t="s">
        <v>15260</v>
      </c>
    </row>
    <row r="3973" ht="19" customHeight="1" spans="1:16">
      <c r="A3973" s="5">
        <v>156</v>
      </c>
      <c r="B3973" s="5" t="s">
        <v>460</v>
      </c>
      <c r="C3973" s="5" t="s">
        <v>52</v>
      </c>
      <c r="D3973" s="8" t="s">
        <v>487</v>
      </c>
      <c r="E3973" s="6">
        <v>80.2</v>
      </c>
      <c r="F3973" s="6">
        <v>81.8</v>
      </c>
      <c r="G3973" s="6">
        <v>77</v>
      </c>
      <c r="H3973" s="5" t="s">
        <v>120</v>
      </c>
      <c r="I3973" s="6">
        <f t="shared" si="248"/>
        <v>-1.59999999999999</v>
      </c>
      <c r="J3973" s="5" t="str">
        <f>IF(H3973="否","不适用",IF(AND(ISNUMBER(E3973),ISNUMBER(F3973)),IF(I3973&gt;规则与名单!$B$2,"是","否"),"未判定"))</f>
        <v>不适用</v>
      </c>
      <c r="K3973" s="5" t="str">
        <f t="shared" si="249"/>
        <v>非测试日纯氢</v>
      </c>
      <c r="L3973" s="6">
        <f t="shared" si="250"/>
        <v>77</v>
      </c>
      <c r="M3973" s="5">
        <f t="shared" si="251"/>
        <v>0</v>
      </c>
      <c r="N3973" s="5" t="s">
        <v>15261</v>
      </c>
      <c r="O3973" s="5" t="s">
        <v>15262</v>
      </c>
      <c r="P3973" s="5" t="s">
        <v>15263</v>
      </c>
    </row>
    <row r="3974" ht="19" customHeight="1" spans="1:16">
      <c r="A3974" s="5">
        <v>156</v>
      </c>
      <c r="B3974" s="5" t="s">
        <v>460</v>
      </c>
      <c r="C3974" s="5" t="s">
        <v>52</v>
      </c>
      <c r="D3974" s="8" t="s">
        <v>121</v>
      </c>
      <c r="E3974" s="6">
        <v>135.5</v>
      </c>
      <c r="F3974" s="6">
        <v>135.9</v>
      </c>
      <c r="G3974" s="6">
        <v>128.4</v>
      </c>
      <c r="H3974" s="5" t="s">
        <v>120</v>
      </c>
      <c r="I3974" s="6">
        <f t="shared" si="248"/>
        <v>-0.400000000000006</v>
      </c>
      <c r="J3974" s="5" t="str">
        <f>IF(H3974="否","不适用",IF(AND(ISNUMBER(E3974),ISNUMBER(F3974)),IF(I3974&gt;规则与名单!$B$2,"是","否"),"未判定"))</f>
        <v>不适用</v>
      </c>
      <c r="K3974" s="5" t="str">
        <f t="shared" si="249"/>
        <v>非测试日纯氢</v>
      </c>
      <c r="L3974" s="6">
        <f t="shared" si="250"/>
        <v>128.4</v>
      </c>
      <c r="M3974" s="5">
        <f t="shared" si="251"/>
        <v>0</v>
      </c>
      <c r="N3974" s="5" t="s">
        <v>15264</v>
      </c>
      <c r="O3974" s="5" t="s">
        <v>15265</v>
      </c>
      <c r="P3974" s="5" t="s">
        <v>15266</v>
      </c>
    </row>
    <row r="3975" ht="19" customHeight="1" spans="1:16">
      <c r="A3975" s="5">
        <v>156</v>
      </c>
      <c r="B3975" s="5" t="s">
        <v>460</v>
      </c>
      <c r="C3975" s="5" t="s">
        <v>52</v>
      </c>
      <c r="D3975" s="8" t="s">
        <v>170</v>
      </c>
      <c r="E3975" s="6">
        <v>91.3</v>
      </c>
      <c r="F3975" s="6">
        <v>92</v>
      </c>
      <c r="G3975" s="6">
        <v>85.9</v>
      </c>
      <c r="H3975" s="5" t="s">
        <v>120</v>
      </c>
      <c r="I3975" s="6">
        <f t="shared" si="248"/>
        <v>-0.700000000000003</v>
      </c>
      <c r="J3975" s="5" t="str">
        <f>IF(H3975="否","不适用",IF(AND(ISNUMBER(E3975),ISNUMBER(F3975)),IF(I3975&gt;规则与名单!$B$2,"是","否"),"未判定"))</f>
        <v>不适用</v>
      </c>
      <c r="K3975" s="5" t="str">
        <f t="shared" si="249"/>
        <v>非测试日纯氢</v>
      </c>
      <c r="L3975" s="6">
        <f t="shared" si="250"/>
        <v>85.9</v>
      </c>
      <c r="M3975" s="5">
        <f t="shared" si="251"/>
        <v>0</v>
      </c>
      <c r="N3975" s="5" t="s">
        <v>15267</v>
      </c>
      <c r="O3975" s="5" t="s">
        <v>15268</v>
      </c>
      <c r="P3975" s="5" t="s">
        <v>15269</v>
      </c>
    </row>
    <row r="3976" ht="19" customHeight="1" spans="1:16">
      <c r="A3976" s="5">
        <v>156</v>
      </c>
      <c r="B3976" s="5" t="s">
        <v>460</v>
      </c>
      <c r="C3976" s="5" t="s">
        <v>52</v>
      </c>
      <c r="D3976" s="8" t="s">
        <v>644</v>
      </c>
      <c r="E3976" s="6">
        <v>147.6</v>
      </c>
      <c r="F3976" s="6">
        <v>148.3</v>
      </c>
      <c r="G3976" s="6">
        <v>144.1</v>
      </c>
      <c r="H3976" s="5" t="s">
        <v>120</v>
      </c>
      <c r="I3976" s="6">
        <f t="shared" si="248"/>
        <v>-0.700000000000017</v>
      </c>
      <c r="J3976" s="5" t="str">
        <f>IF(H3976="否","不适用",IF(AND(ISNUMBER(E3976),ISNUMBER(F3976)),IF(I3976&gt;规则与名单!$B$2,"是","否"),"未判定"))</f>
        <v>不适用</v>
      </c>
      <c r="K3976" s="5" t="str">
        <f t="shared" si="249"/>
        <v>非测试日纯氢</v>
      </c>
      <c r="L3976" s="6">
        <f t="shared" si="250"/>
        <v>144.1</v>
      </c>
      <c r="M3976" s="5">
        <f t="shared" si="251"/>
        <v>0</v>
      </c>
      <c r="N3976" s="5" t="s">
        <v>15270</v>
      </c>
      <c r="O3976" s="5" t="s">
        <v>15271</v>
      </c>
      <c r="P3976" s="5" t="s">
        <v>15272</v>
      </c>
    </row>
    <row r="3977" ht="19" customHeight="1" spans="1:16">
      <c r="A3977" s="5">
        <v>156</v>
      </c>
      <c r="B3977" s="5" t="s">
        <v>460</v>
      </c>
      <c r="C3977" s="5" t="s">
        <v>52</v>
      </c>
      <c r="D3977" s="8" t="s">
        <v>3418</v>
      </c>
      <c r="E3977" s="6"/>
      <c r="F3977" s="6">
        <v>0</v>
      </c>
      <c r="G3977" s="6"/>
      <c r="H3977" s="5" t="s">
        <v>120</v>
      </c>
      <c r="I3977" s="6" t="str">
        <f t="shared" si="248"/>
        <v/>
      </c>
      <c r="J3977" s="5" t="str">
        <f>IF(H3977="否","不适用",IF(AND(ISNUMBER(E3977),ISNUMBER(F3977)),IF(I3977&gt;规则与名单!$B$2,"是","否"),"未判定"))</f>
        <v>不适用</v>
      </c>
      <c r="K3977" s="5" t="str">
        <f t="shared" si="249"/>
        <v>缺失</v>
      </c>
      <c r="L3977" s="6" t="str">
        <f t="shared" si="250"/>
        <v/>
      </c>
      <c r="M3977" s="5">
        <f t="shared" si="251"/>
        <v>1</v>
      </c>
      <c r="N3977" s="5" t="s">
        <v>15273</v>
      </c>
      <c r="O3977" s="5" t="s">
        <v>15274</v>
      </c>
      <c r="P3977" s="5" t="s">
        <v>15275</v>
      </c>
    </row>
    <row r="3978" ht="19" customHeight="1" spans="1:16">
      <c r="A3978" s="5">
        <v>156</v>
      </c>
      <c r="B3978" s="5" t="s">
        <v>460</v>
      </c>
      <c r="C3978" s="5" t="s">
        <v>52</v>
      </c>
      <c r="D3978" s="8" t="s">
        <v>3422</v>
      </c>
      <c r="E3978" s="6">
        <v>91.5</v>
      </c>
      <c r="F3978" s="6">
        <v>91.6</v>
      </c>
      <c r="G3978" s="6">
        <v>91.4</v>
      </c>
      <c r="H3978" s="5" t="s">
        <v>120</v>
      </c>
      <c r="I3978" s="6">
        <f t="shared" si="248"/>
        <v>-0.0999999999999943</v>
      </c>
      <c r="J3978" s="5" t="str">
        <f>IF(H3978="否","不适用",IF(AND(ISNUMBER(E3978),ISNUMBER(F3978)),IF(I3978&gt;规则与名单!$B$2,"是","否"),"未判定"))</f>
        <v>不适用</v>
      </c>
      <c r="K3978" s="5" t="str">
        <f t="shared" si="249"/>
        <v>非测试日纯氢</v>
      </c>
      <c r="L3978" s="6">
        <f t="shared" si="250"/>
        <v>91.4</v>
      </c>
      <c r="M3978" s="5">
        <f t="shared" si="251"/>
        <v>0</v>
      </c>
      <c r="N3978" s="5" t="s">
        <v>15276</v>
      </c>
      <c r="O3978" s="5" t="s">
        <v>15277</v>
      </c>
      <c r="P3978" s="5" t="s">
        <v>15278</v>
      </c>
    </row>
    <row r="3979" ht="19" customHeight="1" spans="1:16">
      <c r="A3979" s="5">
        <v>156</v>
      </c>
      <c r="B3979" s="5" t="s">
        <v>460</v>
      </c>
      <c r="C3979" s="5" t="s">
        <v>52</v>
      </c>
      <c r="D3979" s="8" t="s">
        <v>336</v>
      </c>
      <c r="E3979" s="6">
        <v>129.1</v>
      </c>
      <c r="F3979" s="6">
        <v>131.1</v>
      </c>
      <c r="G3979" s="6">
        <v>129</v>
      </c>
      <c r="H3979" s="5" t="s">
        <v>120</v>
      </c>
      <c r="I3979" s="6">
        <f t="shared" si="248"/>
        <v>-2</v>
      </c>
      <c r="J3979" s="5" t="str">
        <f>IF(H3979="否","不适用",IF(AND(ISNUMBER(E3979),ISNUMBER(F3979)),IF(I3979&gt;规则与名单!$B$2,"是","否"),"未判定"))</f>
        <v>不适用</v>
      </c>
      <c r="K3979" s="5" t="str">
        <f t="shared" si="249"/>
        <v>非测试日纯氢</v>
      </c>
      <c r="L3979" s="6">
        <f t="shared" si="250"/>
        <v>129</v>
      </c>
      <c r="M3979" s="5">
        <f t="shared" si="251"/>
        <v>0</v>
      </c>
      <c r="N3979" s="5" t="s">
        <v>15279</v>
      </c>
      <c r="O3979" s="5" t="s">
        <v>15280</v>
      </c>
      <c r="P3979" s="5" t="s">
        <v>15281</v>
      </c>
    </row>
    <row r="3980" ht="19" customHeight="1" spans="1:16">
      <c r="A3980" s="5">
        <v>156</v>
      </c>
      <c r="B3980" s="5" t="s">
        <v>460</v>
      </c>
      <c r="C3980" s="5" t="s">
        <v>52</v>
      </c>
      <c r="D3980" s="8" t="s">
        <v>653</v>
      </c>
      <c r="E3980" s="6">
        <v>59.8</v>
      </c>
      <c r="F3980" s="6">
        <v>86.1</v>
      </c>
      <c r="G3980" s="6">
        <v>60.2</v>
      </c>
      <c r="H3980" s="5" t="s">
        <v>120</v>
      </c>
      <c r="I3980" s="6">
        <f t="shared" si="248"/>
        <v>-26.3</v>
      </c>
      <c r="J3980" s="5" t="str">
        <f>IF(H3980="否","不适用",IF(AND(ISNUMBER(E3980),ISNUMBER(F3980)),IF(I3980&gt;规则与名单!$B$2,"是","否"),"未判定"))</f>
        <v>不适用</v>
      </c>
      <c r="K3980" s="5" t="str">
        <f t="shared" si="249"/>
        <v>非测试日纯氢</v>
      </c>
      <c r="L3980" s="6">
        <f t="shared" si="250"/>
        <v>60.2</v>
      </c>
      <c r="M3980" s="5">
        <f t="shared" si="251"/>
        <v>0</v>
      </c>
      <c r="N3980" s="5" t="s">
        <v>15282</v>
      </c>
      <c r="O3980" s="5" t="s">
        <v>15283</v>
      </c>
      <c r="P3980" s="5" t="s">
        <v>15284</v>
      </c>
    </row>
    <row r="3981" ht="19" customHeight="1" spans="1:16">
      <c r="A3981" s="5">
        <v>156</v>
      </c>
      <c r="B3981" s="5" t="s">
        <v>460</v>
      </c>
      <c r="C3981" s="5" t="s">
        <v>52</v>
      </c>
      <c r="D3981" s="8" t="s">
        <v>140</v>
      </c>
      <c r="E3981" s="6">
        <v>147.2</v>
      </c>
      <c r="F3981" s="6">
        <v>123.8</v>
      </c>
      <c r="G3981" s="6">
        <v>123.5</v>
      </c>
      <c r="H3981" s="5" t="s">
        <v>120</v>
      </c>
      <c r="I3981" s="6">
        <f t="shared" si="248"/>
        <v>23.4</v>
      </c>
      <c r="J3981" s="5" t="str">
        <f>IF(H3981="否","不适用",IF(AND(ISNUMBER(E3981),ISNUMBER(F3981)),IF(I3981&gt;规则与名单!$B$2,"是","否"),"未判定"))</f>
        <v>不适用</v>
      </c>
      <c r="K3981" s="5" t="str">
        <f t="shared" si="249"/>
        <v>非测试日纯氢</v>
      </c>
      <c r="L3981" s="6">
        <f t="shared" si="250"/>
        <v>123.5</v>
      </c>
      <c r="M3981" s="5">
        <f t="shared" si="251"/>
        <v>0</v>
      </c>
      <c r="N3981" s="5" t="s">
        <v>15285</v>
      </c>
      <c r="O3981" s="5" t="s">
        <v>15286</v>
      </c>
      <c r="P3981" s="5" t="s">
        <v>15287</v>
      </c>
    </row>
    <row r="3982" ht="19" customHeight="1" spans="1:16">
      <c r="A3982" s="5">
        <v>156</v>
      </c>
      <c r="B3982" s="5" t="s">
        <v>460</v>
      </c>
      <c r="C3982" s="5" t="s">
        <v>52</v>
      </c>
      <c r="D3982" s="8" t="s">
        <v>115</v>
      </c>
      <c r="E3982" s="6">
        <v>81.1</v>
      </c>
      <c r="F3982" s="6">
        <v>83</v>
      </c>
      <c r="G3982" s="6">
        <v>81.1</v>
      </c>
      <c r="H3982" s="5" t="s">
        <v>120</v>
      </c>
      <c r="I3982" s="6">
        <f t="shared" si="248"/>
        <v>-1.90000000000001</v>
      </c>
      <c r="J3982" s="5" t="str">
        <f>IF(H3982="否","不适用",IF(AND(ISNUMBER(E3982),ISNUMBER(F3982)),IF(I3982&gt;规则与名单!$B$2,"是","否"),"未判定"))</f>
        <v>不适用</v>
      </c>
      <c r="K3982" s="5" t="str">
        <f t="shared" si="249"/>
        <v>非测试日纯氢</v>
      </c>
      <c r="L3982" s="6">
        <f t="shared" si="250"/>
        <v>81.1</v>
      </c>
      <c r="M3982" s="5">
        <f t="shared" si="251"/>
        <v>0</v>
      </c>
      <c r="N3982" s="5" t="s">
        <v>15288</v>
      </c>
      <c r="O3982" s="5" t="s">
        <v>15289</v>
      </c>
      <c r="P3982" s="5" t="s">
        <v>15290</v>
      </c>
    </row>
    <row r="3983" ht="19" customHeight="1" spans="1:16">
      <c r="A3983" s="5">
        <v>157</v>
      </c>
      <c r="B3983" s="5" t="s">
        <v>462</v>
      </c>
      <c r="C3983" s="5" t="s">
        <v>52</v>
      </c>
      <c r="D3983" s="8" t="s">
        <v>466</v>
      </c>
      <c r="E3983" s="6">
        <v>148.2</v>
      </c>
      <c r="F3983" s="6">
        <v>149.3</v>
      </c>
      <c r="G3983" s="6">
        <v>140.2</v>
      </c>
      <c r="H3983" s="5" t="s">
        <v>113</v>
      </c>
      <c r="I3983" s="6">
        <f t="shared" si="248"/>
        <v>-1.10000000000002</v>
      </c>
      <c r="J3983" s="5" t="str">
        <f>IF(H3983="否","不适用",IF(AND(ISNUMBER(E3983),ISNUMBER(F3983)),IF(I3983&gt;规则与名单!$B$2,"是","否"),"未判定"))</f>
        <v>否</v>
      </c>
      <c r="K3983" s="5" t="str">
        <f t="shared" si="249"/>
        <v>非测试日纯氢</v>
      </c>
      <c r="L3983" s="6">
        <f t="shared" si="250"/>
        <v>140.2</v>
      </c>
      <c r="M3983" s="5">
        <f t="shared" si="251"/>
        <v>0</v>
      </c>
      <c r="N3983" s="5" t="s">
        <v>15291</v>
      </c>
      <c r="O3983" s="5" t="s">
        <v>15292</v>
      </c>
      <c r="P3983" s="5" t="s">
        <v>15293</v>
      </c>
    </row>
    <row r="3984" ht="19" customHeight="1" spans="1:16">
      <c r="A3984" s="5">
        <v>157</v>
      </c>
      <c r="B3984" s="5" t="s">
        <v>462</v>
      </c>
      <c r="C3984" s="5" t="s">
        <v>52</v>
      </c>
      <c r="D3984" s="8" t="s">
        <v>333</v>
      </c>
      <c r="E3984" s="6">
        <v>97.3</v>
      </c>
      <c r="F3984" s="6">
        <v>99</v>
      </c>
      <c r="G3984" s="6">
        <v>58.1</v>
      </c>
      <c r="H3984" s="5" t="s">
        <v>113</v>
      </c>
      <c r="I3984" s="6">
        <f t="shared" si="248"/>
        <v>-1.7</v>
      </c>
      <c r="J3984" s="5" t="str">
        <f>IF(H3984="否","不适用",IF(AND(ISNUMBER(E3984),ISNUMBER(F3984)),IF(I3984&gt;规则与名单!$B$2,"是","否"),"未判定"))</f>
        <v>否</v>
      </c>
      <c r="K3984" s="5" t="str">
        <f t="shared" si="249"/>
        <v>非测试日纯氢</v>
      </c>
      <c r="L3984" s="6">
        <f t="shared" si="250"/>
        <v>58.1</v>
      </c>
      <c r="M3984" s="5">
        <f t="shared" si="251"/>
        <v>0</v>
      </c>
      <c r="N3984" s="5" t="s">
        <v>15294</v>
      </c>
      <c r="O3984" s="5" t="s">
        <v>15295</v>
      </c>
      <c r="P3984" s="5" t="s">
        <v>15296</v>
      </c>
    </row>
    <row r="3985" ht="19" customHeight="1" spans="1:16">
      <c r="A3985" s="5">
        <v>157</v>
      </c>
      <c r="B3985" s="5" t="s">
        <v>462</v>
      </c>
      <c r="C3985" s="5" t="s">
        <v>52</v>
      </c>
      <c r="D3985" s="8" t="s">
        <v>175</v>
      </c>
      <c r="E3985" s="6"/>
      <c r="F3985" s="6">
        <v>0</v>
      </c>
      <c r="G3985" s="6"/>
      <c r="H3985" s="5" t="s">
        <v>113</v>
      </c>
      <c r="I3985" s="6" t="str">
        <f t="shared" si="248"/>
        <v/>
      </c>
      <c r="J3985" s="5" t="str">
        <f>IF(H3985="否","不适用",IF(AND(ISNUMBER(E3985),ISNUMBER(F3985)),IF(I3985&gt;规则与名单!$B$2,"是","否"),"未判定"))</f>
        <v>未判定</v>
      </c>
      <c r="K3985" s="5" t="str">
        <f t="shared" si="249"/>
        <v>测试名单无纯氢GPS</v>
      </c>
      <c r="L3985" s="6">
        <f t="shared" si="250"/>
        <v>0</v>
      </c>
      <c r="M3985" s="5">
        <f t="shared" si="251"/>
        <v>0</v>
      </c>
      <c r="N3985" s="5" t="s">
        <v>15297</v>
      </c>
      <c r="O3985" s="5" t="s">
        <v>15298</v>
      </c>
      <c r="P3985" s="5" t="s">
        <v>15299</v>
      </c>
    </row>
    <row r="3986" ht="19" customHeight="1" spans="1:16">
      <c r="A3986" s="5">
        <v>157</v>
      </c>
      <c r="B3986" s="5" t="s">
        <v>462</v>
      </c>
      <c r="C3986" s="5" t="s">
        <v>52</v>
      </c>
      <c r="D3986" s="8" t="s">
        <v>3402</v>
      </c>
      <c r="E3986" s="6">
        <v>138.7</v>
      </c>
      <c r="F3986" s="6">
        <v>137.6</v>
      </c>
      <c r="G3986" s="6">
        <v>138.6</v>
      </c>
      <c r="H3986" s="5" t="s">
        <v>113</v>
      </c>
      <c r="I3986" s="6">
        <f t="shared" si="248"/>
        <v>1.09999999999999</v>
      </c>
      <c r="J3986" s="5" t="str">
        <f>IF(H3986="否","不适用",IF(AND(ISNUMBER(E3986),ISNUMBER(F3986)),IF(I3986&gt;规则与名单!$B$2,"是","否"),"未判定"))</f>
        <v>否</v>
      </c>
      <c r="K3986" s="5" t="str">
        <f t="shared" si="249"/>
        <v>非测试日纯氢</v>
      </c>
      <c r="L3986" s="6">
        <f t="shared" si="250"/>
        <v>138.6</v>
      </c>
      <c r="M3986" s="5">
        <f t="shared" si="251"/>
        <v>0</v>
      </c>
      <c r="N3986" s="5" t="s">
        <v>15300</v>
      </c>
      <c r="O3986" s="5" t="s">
        <v>15301</v>
      </c>
      <c r="P3986" s="5" t="s">
        <v>15302</v>
      </c>
    </row>
    <row r="3987" ht="19" customHeight="1" spans="1:16">
      <c r="A3987" s="5">
        <v>157</v>
      </c>
      <c r="B3987" s="5" t="s">
        <v>462</v>
      </c>
      <c r="C3987" s="5" t="s">
        <v>52</v>
      </c>
      <c r="D3987" s="8" t="s">
        <v>487</v>
      </c>
      <c r="E3987" s="6">
        <v>101.7</v>
      </c>
      <c r="F3987" s="6">
        <v>103.4</v>
      </c>
      <c r="G3987" s="6">
        <v>92.4</v>
      </c>
      <c r="H3987" s="5" t="s">
        <v>113</v>
      </c>
      <c r="I3987" s="6">
        <f t="shared" si="248"/>
        <v>-1.7</v>
      </c>
      <c r="J3987" s="5" t="str">
        <f>IF(H3987="否","不适用",IF(AND(ISNUMBER(E3987),ISNUMBER(F3987)),IF(I3987&gt;规则与名单!$B$2,"是","否"),"未判定"))</f>
        <v>否</v>
      </c>
      <c r="K3987" s="5" t="str">
        <f t="shared" si="249"/>
        <v>非测试日纯氢</v>
      </c>
      <c r="L3987" s="6">
        <f t="shared" si="250"/>
        <v>92.4</v>
      </c>
      <c r="M3987" s="5">
        <f t="shared" si="251"/>
        <v>0</v>
      </c>
      <c r="N3987" s="5" t="s">
        <v>15303</v>
      </c>
      <c r="O3987" s="5" t="s">
        <v>15304</v>
      </c>
      <c r="P3987" s="5" t="s">
        <v>15305</v>
      </c>
    </row>
    <row r="3988" ht="19" customHeight="1" spans="1:16">
      <c r="A3988" s="5">
        <v>157</v>
      </c>
      <c r="B3988" s="5" t="s">
        <v>462</v>
      </c>
      <c r="C3988" s="5" t="s">
        <v>52</v>
      </c>
      <c r="D3988" s="8" t="s">
        <v>121</v>
      </c>
      <c r="E3988" s="6">
        <v>96.3</v>
      </c>
      <c r="F3988" s="6">
        <v>97.3</v>
      </c>
      <c r="G3988" s="6">
        <v>96.1</v>
      </c>
      <c r="H3988" s="5" t="s">
        <v>113</v>
      </c>
      <c r="I3988" s="6">
        <f t="shared" si="248"/>
        <v>-1</v>
      </c>
      <c r="J3988" s="5" t="str">
        <f>IF(H3988="否","不适用",IF(AND(ISNUMBER(E3988),ISNUMBER(F3988)),IF(I3988&gt;规则与名单!$B$2,"是","否"),"未判定"))</f>
        <v>否</v>
      </c>
      <c r="K3988" s="5" t="str">
        <f t="shared" si="249"/>
        <v>非测试日纯氢</v>
      </c>
      <c r="L3988" s="6">
        <f t="shared" si="250"/>
        <v>96.1</v>
      </c>
      <c r="M3988" s="5">
        <f t="shared" si="251"/>
        <v>0</v>
      </c>
      <c r="N3988" s="5" t="s">
        <v>15306</v>
      </c>
      <c r="O3988" s="5" t="s">
        <v>15307</v>
      </c>
      <c r="P3988" s="5" t="s">
        <v>15308</v>
      </c>
    </row>
    <row r="3989" ht="19" customHeight="1" spans="1:16">
      <c r="A3989" s="5">
        <v>157</v>
      </c>
      <c r="B3989" s="5" t="s">
        <v>462</v>
      </c>
      <c r="C3989" s="5" t="s">
        <v>52</v>
      </c>
      <c r="D3989" s="8" t="s">
        <v>170</v>
      </c>
      <c r="E3989" s="6">
        <v>101.1</v>
      </c>
      <c r="F3989" s="6">
        <v>102.3</v>
      </c>
      <c r="G3989" s="6">
        <v>95.3</v>
      </c>
      <c r="H3989" s="5" t="s">
        <v>113</v>
      </c>
      <c r="I3989" s="6">
        <f t="shared" si="248"/>
        <v>-1.2</v>
      </c>
      <c r="J3989" s="5" t="str">
        <f>IF(H3989="否","不适用",IF(AND(ISNUMBER(E3989),ISNUMBER(F3989)),IF(I3989&gt;规则与名单!$B$2,"是","否"),"未判定"))</f>
        <v>否</v>
      </c>
      <c r="K3989" s="5" t="str">
        <f t="shared" si="249"/>
        <v>非测试日纯氢</v>
      </c>
      <c r="L3989" s="6">
        <f t="shared" si="250"/>
        <v>95.3</v>
      </c>
      <c r="M3989" s="5">
        <f t="shared" si="251"/>
        <v>0</v>
      </c>
      <c r="N3989" s="5" t="s">
        <v>15309</v>
      </c>
      <c r="O3989" s="5" t="s">
        <v>15310</v>
      </c>
      <c r="P3989" s="5" t="s">
        <v>15311</v>
      </c>
    </row>
    <row r="3990" ht="19" customHeight="1" spans="1:16">
      <c r="A3990" s="5">
        <v>157</v>
      </c>
      <c r="B3990" s="5" t="s">
        <v>462</v>
      </c>
      <c r="C3990" s="5" t="s">
        <v>52</v>
      </c>
      <c r="D3990" s="8" t="s">
        <v>644</v>
      </c>
      <c r="E3990" s="6"/>
      <c r="F3990" s="6">
        <v>0</v>
      </c>
      <c r="G3990" s="6"/>
      <c r="H3990" s="5" t="s">
        <v>113</v>
      </c>
      <c r="I3990" s="6" t="str">
        <f t="shared" si="248"/>
        <v/>
      </c>
      <c r="J3990" s="5" t="str">
        <f>IF(H3990="否","不适用",IF(AND(ISNUMBER(E3990),ISNUMBER(F3990)),IF(I3990&gt;规则与名单!$B$2,"是","否"),"未判定"))</f>
        <v>未判定</v>
      </c>
      <c r="K3990" s="5" t="str">
        <f t="shared" si="249"/>
        <v>测试名单无纯氢GPS</v>
      </c>
      <c r="L3990" s="6">
        <f t="shared" si="250"/>
        <v>0</v>
      </c>
      <c r="M3990" s="5">
        <f t="shared" si="251"/>
        <v>0</v>
      </c>
      <c r="N3990" s="5" t="s">
        <v>15312</v>
      </c>
      <c r="O3990" s="5" t="s">
        <v>15313</v>
      </c>
      <c r="P3990" s="5" t="s">
        <v>15314</v>
      </c>
    </row>
    <row r="3991" ht="19" customHeight="1" spans="1:16">
      <c r="A3991" s="5">
        <v>157</v>
      </c>
      <c r="B3991" s="5" t="s">
        <v>462</v>
      </c>
      <c r="C3991" s="5" t="s">
        <v>52</v>
      </c>
      <c r="D3991" s="8" t="s">
        <v>3418</v>
      </c>
      <c r="E3991" s="6">
        <v>49.5</v>
      </c>
      <c r="F3991" s="6">
        <v>49.2</v>
      </c>
      <c r="G3991" s="6">
        <v>49.5</v>
      </c>
      <c r="H3991" s="5" t="s">
        <v>113</v>
      </c>
      <c r="I3991" s="6">
        <f t="shared" si="248"/>
        <v>0.299999999999997</v>
      </c>
      <c r="J3991" s="5" t="str">
        <f>IF(H3991="否","不适用",IF(AND(ISNUMBER(E3991),ISNUMBER(F3991)),IF(I3991&gt;规则与名单!$B$2,"是","否"),"未判定"))</f>
        <v>否</v>
      </c>
      <c r="K3991" s="5" t="str">
        <f t="shared" si="249"/>
        <v>非测试日纯氢</v>
      </c>
      <c r="L3991" s="6">
        <f t="shared" si="250"/>
        <v>49.5</v>
      </c>
      <c r="M3991" s="5">
        <f t="shared" si="251"/>
        <v>0</v>
      </c>
      <c r="N3991" s="5" t="s">
        <v>15315</v>
      </c>
      <c r="O3991" s="5" t="s">
        <v>15316</v>
      </c>
      <c r="P3991" s="5" t="s">
        <v>15317</v>
      </c>
    </row>
    <row r="3992" ht="19" customHeight="1" spans="1:16">
      <c r="A3992" s="5">
        <v>157</v>
      </c>
      <c r="B3992" s="5" t="s">
        <v>462</v>
      </c>
      <c r="C3992" s="5" t="s">
        <v>52</v>
      </c>
      <c r="D3992" s="8" t="s">
        <v>3422</v>
      </c>
      <c r="E3992" s="6"/>
      <c r="F3992" s="6">
        <v>0</v>
      </c>
      <c r="G3992" s="6"/>
      <c r="H3992" s="5" t="s">
        <v>113</v>
      </c>
      <c r="I3992" s="6" t="str">
        <f t="shared" si="248"/>
        <v/>
      </c>
      <c r="J3992" s="5" t="str">
        <f>IF(H3992="否","不适用",IF(AND(ISNUMBER(E3992),ISNUMBER(F3992)),IF(I3992&gt;规则与名单!$B$2,"是","否"),"未判定"))</f>
        <v>未判定</v>
      </c>
      <c r="K3992" s="5" t="str">
        <f t="shared" si="249"/>
        <v>测试名单无纯氢GPS</v>
      </c>
      <c r="L3992" s="6">
        <f t="shared" si="250"/>
        <v>0</v>
      </c>
      <c r="M3992" s="5">
        <f t="shared" si="251"/>
        <v>0</v>
      </c>
      <c r="N3992" s="5" t="s">
        <v>15318</v>
      </c>
      <c r="O3992" s="5" t="s">
        <v>15319</v>
      </c>
      <c r="P3992" s="5" t="s">
        <v>15320</v>
      </c>
    </row>
    <row r="3993" ht="19" customHeight="1" spans="1:16">
      <c r="A3993" s="5">
        <v>157</v>
      </c>
      <c r="B3993" s="5" t="s">
        <v>462</v>
      </c>
      <c r="C3993" s="5" t="s">
        <v>52</v>
      </c>
      <c r="D3993" s="8" t="s">
        <v>336</v>
      </c>
      <c r="E3993" s="6"/>
      <c r="F3993" s="6">
        <v>0</v>
      </c>
      <c r="G3993" s="6"/>
      <c r="H3993" s="5" t="s">
        <v>113</v>
      </c>
      <c r="I3993" s="6" t="str">
        <f t="shared" si="248"/>
        <v/>
      </c>
      <c r="J3993" s="5" t="str">
        <f>IF(H3993="否","不适用",IF(AND(ISNUMBER(E3993),ISNUMBER(F3993)),IF(I3993&gt;规则与名单!$B$2,"是","否"),"未判定"))</f>
        <v>未判定</v>
      </c>
      <c r="K3993" s="5" t="str">
        <f t="shared" si="249"/>
        <v>测试名单无纯氢GPS</v>
      </c>
      <c r="L3993" s="6">
        <f t="shared" si="250"/>
        <v>0</v>
      </c>
      <c r="M3993" s="5">
        <f t="shared" si="251"/>
        <v>0</v>
      </c>
      <c r="N3993" s="5" t="s">
        <v>15321</v>
      </c>
      <c r="O3993" s="5" t="s">
        <v>15322</v>
      </c>
      <c r="P3993" s="5" t="s">
        <v>15323</v>
      </c>
    </row>
    <row r="3994" ht="19" customHeight="1" spans="1:16">
      <c r="A3994" s="5">
        <v>157</v>
      </c>
      <c r="B3994" s="5" t="s">
        <v>462</v>
      </c>
      <c r="C3994" s="5" t="s">
        <v>52</v>
      </c>
      <c r="D3994" s="8" t="s">
        <v>653</v>
      </c>
      <c r="E3994" s="6">
        <v>105.7</v>
      </c>
      <c r="F3994" s="6">
        <v>108</v>
      </c>
      <c r="G3994" s="6">
        <v>105.4</v>
      </c>
      <c r="H3994" s="5" t="s">
        <v>113</v>
      </c>
      <c r="I3994" s="6">
        <f t="shared" si="248"/>
        <v>-2.3</v>
      </c>
      <c r="J3994" s="5" t="str">
        <f>IF(H3994="否","不适用",IF(AND(ISNUMBER(E3994),ISNUMBER(F3994)),IF(I3994&gt;规则与名单!$B$2,"是","否"),"未判定"))</f>
        <v>否</v>
      </c>
      <c r="K3994" s="5" t="str">
        <f t="shared" si="249"/>
        <v>非测试日纯氢</v>
      </c>
      <c r="L3994" s="6">
        <f t="shared" si="250"/>
        <v>105.4</v>
      </c>
      <c r="M3994" s="5">
        <f t="shared" si="251"/>
        <v>0</v>
      </c>
      <c r="N3994" s="5" t="s">
        <v>15324</v>
      </c>
      <c r="O3994" s="5" t="s">
        <v>15325</v>
      </c>
      <c r="P3994" s="5" t="s">
        <v>15326</v>
      </c>
    </row>
    <row r="3995" ht="19" customHeight="1" spans="1:16">
      <c r="A3995" s="5">
        <v>157</v>
      </c>
      <c r="B3995" s="5" t="s">
        <v>462</v>
      </c>
      <c r="C3995" s="5" t="s">
        <v>52</v>
      </c>
      <c r="D3995" s="8" t="s">
        <v>140</v>
      </c>
      <c r="E3995" s="6">
        <v>98.6</v>
      </c>
      <c r="F3995" s="6">
        <v>98.4</v>
      </c>
      <c r="G3995" s="6">
        <v>97</v>
      </c>
      <c r="H3995" s="5" t="s">
        <v>113</v>
      </c>
      <c r="I3995" s="6">
        <f t="shared" si="248"/>
        <v>0.199999999999989</v>
      </c>
      <c r="J3995" s="5" t="str">
        <f>IF(H3995="否","不适用",IF(AND(ISNUMBER(E3995),ISNUMBER(F3995)),IF(I3995&gt;规则与名单!$B$2,"是","否"),"未判定"))</f>
        <v>否</v>
      </c>
      <c r="K3995" s="5" t="str">
        <f t="shared" si="249"/>
        <v>非测试日纯氢</v>
      </c>
      <c r="L3995" s="6">
        <f t="shared" si="250"/>
        <v>97</v>
      </c>
      <c r="M3995" s="5">
        <f t="shared" si="251"/>
        <v>0</v>
      </c>
      <c r="N3995" s="5" t="s">
        <v>15327</v>
      </c>
      <c r="O3995" s="5" t="s">
        <v>15328</v>
      </c>
      <c r="P3995" s="5" t="s">
        <v>15329</v>
      </c>
    </row>
    <row r="3996" ht="19" customHeight="1" spans="1:16">
      <c r="A3996" s="5">
        <v>157</v>
      </c>
      <c r="B3996" s="5" t="s">
        <v>462</v>
      </c>
      <c r="C3996" s="5" t="s">
        <v>52</v>
      </c>
      <c r="D3996" s="8" t="s">
        <v>115</v>
      </c>
      <c r="E3996" s="6">
        <v>141.4</v>
      </c>
      <c r="F3996" s="6">
        <v>144</v>
      </c>
      <c r="G3996" s="6">
        <v>141.3</v>
      </c>
      <c r="H3996" s="5" t="s">
        <v>113</v>
      </c>
      <c r="I3996" s="6">
        <f t="shared" si="248"/>
        <v>-2.59999999999999</v>
      </c>
      <c r="J3996" s="5" t="str">
        <f>IF(H3996="否","不适用",IF(AND(ISNUMBER(E3996),ISNUMBER(F3996)),IF(I3996&gt;规则与名单!$B$2,"是","否"),"未判定"))</f>
        <v>否</v>
      </c>
      <c r="K3996" s="5" t="str">
        <f t="shared" si="249"/>
        <v>非测试日纯氢</v>
      </c>
      <c r="L3996" s="6">
        <f t="shared" si="250"/>
        <v>141.3</v>
      </c>
      <c r="M3996" s="5">
        <f t="shared" si="251"/>
        <v>0</v>
      </c>
      <c r="N3996" s="5" t="s">
        <v>15330</v>
      </c>
      <c r="O3996" s="5" t="s">
        <v>15331</v>
      </c>
      <c r="P3996" s="5" t="s">
        <v>15332</v>
      </c>
    </row>
    <row r="3997" ht="19" customHeight="1" spans="1:16">
      <c r="A3997" s="5">
        <v>158</v>
      </c>
      <c r="B3997" s="5" t="s">
        <v>467</v>
      </c>
      <c r="C3997" s="5" t="s">
        <v>52</v>
      </c>
      <c r="D3997" s="8" t="s">
        <v>114</v>
      </c>
      <c r="E3997" s="6">
        <v>254.5</v>
      </c>
      <c r="F3997" s="6">
        <v>258.5</v>
      </c>
      <c r="G3997" s="6">
        <v>254.5</v>
      </c>
      <c r="H3997" s="5" t="s">
        <v>120</v>
      </c>
      <c r="I3997" s="6">
        <f t="shared" si="248"/>
        <v>-4</v>
      </c>
      <c r="J3997" s="5" t="str">
        <f>IF(H3997="否","不适用",IF(AND(ISNUMBER(E3997),ISNUMBER(F3997)),IF(I3997&gt;规则与名单!$B$2,"是","否"),"未判定"))</f>
        <v>不适用</v>
      </c>
      <c r="K3997" s="5" t="str">
        <f t="shared" si="249"/>
        <v>非测试日纯氢</v>
      </c>
      <c r="L3997" s="6">
        <f t="shared" si="250"/>
        <v>254.5</v>
      </c>
      <c r="M3997" s="5">
        <f t="shared" si="251"/>
        <v>0</v>
      </c>
      <c r="N3997" s="5" t="s">
        <v>15333</v>
      </c>
      <c r="O3997" s="5" t="s">
        <v>15334</v>
      </c>
      <c r="P3997" s="5" t="s">
        <v>15335</v>
      </c>
    </row>
    <row r="3998" ht="19" customHeight="1" spans="1:16">
      <c r="A3998" s="5">
        <v>158</v>
      </c>
      <c r="B3998" s="5" t="s">
        <v>467</v>
      </c>
      <c r="C3998" s="5" t="s">
        <v>52</v>
      </c>
      <c r="D3998" s="8" t="s">
        <v>605</v>
      </c>
      <c r="E3998" s="6">
        <v>337.1</v>
      </c>
      <c r="F3998" s="6">
        <v>340.6</v>
      </c>
      <c r="G3998" s="6">
        <v>335.3</v>
      </c>
      <c r="H3998" s="5" t="s">
        <v>120</v>
      </c>
      <c r="I3998" s="6">
        <f t="shared" si="248"/>
        <v>-3.5</v>
      </c>
      <c r="J3998" s="5" t="str">
        <f>IF(H3998="否","不适用",IF(AND(ISNUMBER(E3998),ISNUMBER(F3998)),IF(I3998&gt;规则与名单!$B$2,"是","否"),"未判定"))</f>
        <v>不适用</v>
      </c>
      <c r="K3998" s="5" t="str">
        <f t="shared" si="249"/>
        <v>非测试日纯氢</v>
      </c>
      <c r="L3998" s="6">
        <f t="shared" si="250"/>
        <v>335.3</v>
      </c>
      <c r="M3998" s="5">
        <f t="shared" si="251"/>
        <v>0</v>
      </c>
      <c r="N3998" s="5" t="s">
        <v>15336</v>
      </c>
      <c r="O3998" s="5" t="s">
        <v>15337</v>
      </c>
      <c r="P3998" s="5" t="s">
        <v>15338</v>
      </c>
    </row>
    <row r="3999" ht="19" customHeight="1" spans="1:16">
      <c r="A3999" s="5">
        <v>158</v>
      </c>
      <c r="B3999" s="5" t="s">
        <v>467</v>
      </c>
      <c r="C3999" s="5" t="s">
        <v>52</v>
      </c>
      <c r="D3999" s="8" t="s">
        <v>186</v>
      </c>
      <c r="E3999" s="6">
        <v>236.5</v>
      </c>
      <c r="F3999" s="6">
        <v>251.6</v>
      </c>
      <c r="G3999" s="6">
        <v>246.8</v>
      </c>
      <c r="H3999" s="5" t="s">
        <v>120</v>
      </c>
      <c r="I3999" s="6">
        <f t="shared" si="248"/>
        <v>-15.1</v>
      </c>
      <c r="J3999" s="5" t="str">
        <f>IF(H3999="否","不适用",IF(AND(ISNUMBER(E3999),ISNUMBER(F3999)),IF(I3999&gt;规则与名单!$B$2,"是","否"),"未判定"))</f>
        <v>不适用</v>
      </c>
      <c r="K3999" s="5" t="str">
        <f t="shared" si="249"/>
        <v>非测试日纯氢</v>
      </c>
      <c r="L3999" s="6">
        <f t="shared" si="250"/>
        <v>246.8</v>
      </c>
      <c r="M3999" s="5">
        <f t="shared" si="251"/>
        <v>0</v>
      </c>
      <c r="N3999" s="5" t="s">
        <v>15339</v>
      </c>
      <c r="O3999" s="5" t="s">
        <v>15340</v>
      </c>
      <c r="P3999" s="5" t="s">
        <v>15341</v>
      </c>
    </row>
    <row r="4000" ht="19" customHeight="1" spans="1:16">
      <c r="A4000" s="5">
        <v>158</v>
      </c>
      <c r="B4000" s="5" t="s">
        <v>467</v>
      </c>
      <c r="C4000" s="5" t="s">
        <v>52</v>
      </c>
      <c r="D4000" s="8" t="s">
        <v>165</v>
      </c>
      <c r="E4000" s="6">
        <v>267.9</v>
      </c>
      <c r="F4000" s="6">
        <v>259.5</v>
      </c>
      <c r="G4000" s="6">
        <v>255.5</v>
      </c>
      <c r="H4000" s="5" t="s">
        <v>120</v>
      </c>
      <c r="I4000" s="6">
        <f t="shared" si="248"/>
        <v>8.39999999999998</v>
      </c>
      <c r="J4000" s="5" t="str">
        <f>IF(H4000="否","不适用",IF(AND(ISNUMBER(E4000),ISNUMBER(F4000)),IF(I4000&gt;规则与名单!$B$2,"是","否"),"未判定"))</f>
        <v>不适用</v>
      </c>
      <c r="K4000" s="5" t="str">
        <f t="shared" si="249"/>
        <v>非测试日纯氢</v>
      </c>
      <c r="L4000" s="6">
        <f t="shared" si="250"/>
        <v>255.5</v>
      </c>
      <c r="M4000" s="5">
        <f t="shared" si="251"/>
        <v>0</v>
      </c>
      <c r="N4000" s="5" t="s">
        <v>15342</v>
      </c>
      <c r="O4000" s="5" t="s">
        <v>15343</v>
      </c>
      <c r="P4000" s="5" t="s">
        <v>15344</v>
      </c>
    </row>
    <row r="4001" ht="19" customHeight="1" spans="1:16">
      <c r="A4001" s="5">
        <v>158</v>
      </c>
      <c r="B4001" s="5" t="s">
        <v>467</v>
      </c>
      <c r="C4001" s="5" t="s">
        <v>52</v>
      </c>
      <c r="D4001" s="8" t="s">
        <v>151</v>
      </c>
      <c r="E4001" s="6">
        <v>195.2</v>
      </c>
      <c r="F4001" s="6">
        <v>197</v>
      </c>
      <c r="G4001" s="6">
        <v>195.1</v>
      </c>
      <c r="H4001" s="5" t="s">
        <v>120</v>
      </c>
      <c r="I4001" s="6">
        <f t="shared" si="248"/>
        <v>-1.80000000000001</v>
      </c>
      <c r="J4001" s="5" t="str">
        <f>IF(H4001="否","不适用",IF(AND(ISNUMBER(E4001),ISNUMBER(F4001)),IF(I4001&gt;规则与名单!$B$2,"是","否"),"未判定"))</f>
        <v>不适用</v>
      </c>
      <c r="K4001" s="5" t="str">
        <f t="shared" si="249"/>
        <v>非测试日纯氢</v>
      </c>
      <c r="L4001" s="6">
        <f t="shared" si="250"/>
        <v>195.1</v>
      </c>
      <c r="M4001" s="5">
        <f t="shared" si="251"/>
        <v>0</v>
      </c>
      <c r="N4001" s="5" t="s">
        <v>15345</v>
      </c>
      <c r="O4001" s="5" t="s">
        <v>15346</v>
      </c>
      <c r="P4001" s="5" t="s">
        <v>15347</v>
      </c>
    </row>
    <row r="4002" ht="19" customHeight="1" spans="1:16">
      <c r="A4002" s="5">
        <v>158</v>
      </c>
      <c r="B4002" s="5" t="s">
        <v>467</v>
      </c>
      <c r="C4002" s="5" t="s">
        <v>52</v>
      </c>
      <c r="D4002" s="8" t="s">
        <v>3358</v>
      </c>
      <c r="E4002" s="6">
        <v>158.4</v>
      </c>
      <c r="F4002" s="6">
        <v>161.2</v>
      </c>
      <c r="G4002" s="6">
        <v>158.2</v>
      </c>
      <c r="H4002" s="5" t="s">
        <v>120</v>
      </c>
      <c r="I4002" s="6">
        <f t="shared" si="248"/>
        <v>-2.79999999999998</v>
      </c>
      <c r="J4002" s="5" t="str">
        <f>IF(H4002="否","不适用",IF(AND(ISNUMBER(E4002),ISNUMBER(F4002)),IF(I4002&gt;规则与名单!$B$2,"是","否"),"未判定"))</f>
        <v>不适用</v>
      </c>
      <c r="K4002" s="5" t="str">
        <f t="shared" si="249"/>
        <v>非测试日纯氢</v>
      </c>
      <c r="L4002" s="6">
        <f t="shared" si="250"/>
        <v>158.2</v>
      </c>
      <c r="M4002" s="5">
        <f t="shared" si="251"/>
        <v>0</v>
      </c>
      <c r="N4002" s="5" t="s">
        <v>15348</v>
      </c>
      <c r="O4002" s="5" t="s">
        <v>15349</v>
      </c>
      <c r="P4002" s="5" t="s">
        <v>15350</v>
      </c>
    </row>
    <row r="4003" ht="19" customHeight="1" spans="1:16">
      <c r="A4003" s="5">
        <v>158</v>
      </c>
      <c r="B4003" s="5" t="s">
        <v>467</v>
      </c>
      <c r="C4003" s="5" t="s">
        <v>52</v>
      </c>
      <c r="D4003" s="8" t="s">
        <v>272</v>
      </c>
      <c r="E4003" s="6">
        <v>260.6</v>
      </c>
      <c r="F4003" s="6">
        <v>263.9</v>
      </c>
      <c r="G4003" s="6">
        <v>260.6</v>
      </c>
      <c r="H4003" s="5" t="s">
        <v>120</v>
      </c>
      <c r="I4003" s="6">
        <f t="shared" si="248"/>
        <v>-3.29999999999995</v>
      </c>
      <c r="J4003" s="5" t="str">
        <f>IF(H4003="否","不适用",IF(AND(ISNUMBER(E4003),ISNUMBER(F4003)),IF(I4003&gt;规则与名单!$B$2,"是","否"),"未判定"))</f>
        <v>不适用</v>
      </c>
      <c r="K4003" s="5" t="str">
        <f t="shared" si="249"/>
        <v>非测试日纯氢</v>
      </c>
      <c r="L4003" s="6">
        <f t="shared" si="250"/>
        <v>260.6</v>
      </c>
      <c r="M4003" s="5">
        <f t="shared" si="251"/>
        <v>0</v>
      </c>
      <c r="N4003" s="5" t="s">
        <v>15351</v>
      </c>
      <c r="O4003" s="5" t="s">
        <v>15352</v>
      </c>
      <c r="P4003" s="5" t="s">
        <v>15353</v>
      </c>
    </row>
    <row r="4004" ht="19" customHeight="1" spans="1:16">
      <c r="A4004" s="5">
        <v>158</v>
      </c>
      <c r="B4004" s="5" t="s">
        <v>467</v>
      </c>
      <c r="C4004" s="5" t="s">
        <v>52</v>
      </c>
      <c r="D4004" s="8" t="s">
        <v>506</v>
      </c>
      <c r="E4004" s="6">
        <v>255.1</v>
      </c>
      <c r="F4004" s="6">
        <v>260</v>
      </c>
      <c r="G4004" s="6">
        <v>255.1</v>
      </c>
      <c r="H4004" s="5" t="s">
        <v>120</v>
      </c>
      <c r="I4004" s="6">
        <f t="shared" si="248"/>
        <v>-4.90000000000001</v>
      </c>
      <c r="J4004" s="5" t="str">
        <f>IF(H4004="否","不适用",IF(AND(ISNUMBER(E4004),ISNUMBER(F4004)),IF(I4004&gt;规则与名单!$B$2,"是","否"),"未判定"))</f>
        <v>不适用</v>
      </c>
      <c r="K4004" s="5" t="str">
        <f t="shared" si="249"/>
        <v>非测试日纯氢</v>
      </c>
      <c r="L4004" s="6">
        <f t="shared" si="250"/>
        <v>255.1</v>
      </c>
      <c r="M4004" s="5">
        <f t="shared" si="251"/>
        <v>0</v>
      </c>
      <c r="N4004" s="5" t="s">
        <v>15354</v>
      </c>
      <c r="O4004" s="5" t="s">
        <v>15355</v>
      </c>
      <c r="P4004" s="5" t="s">
        <v>15356</v>
      </c>
    </row>
    <row r="4005" ht="19" customHeight="1" spans="1:16">
      <c r="A4005" s="5">
        <v>158</v>
      </c>
      <c r="B4005" s="5" t="s">
        <v>467</v>
      </c>
      <c r="C4005" s="5" t="s">
        <v>52</v>
      </c>
      <c r="D4005" s="8" t="s">
        <v>673</v>
      </c>
      <c r="E4005" s="6">
        <v>256.8</v>
      </c>
      <c r="F4005" s="6">
        <v>261.6</v>
      </c>
      <c r="G4005" s="6">
        <v>256.5</v>
      </c>
      <c r="H4005" s="5" t="s">
        <v>120</v>
      </c>
      <c r="I4005" s="6">
        <f t="shared" si="248"/>
        <v>-4.80000000000001</v>
      </c>
      <c r="J4005" s="5" t="str">
        <f>IF(H4005="否","不适用",IF(AND(ISNUMBER(E4005),ISNUMBER(F4005)),IF(I4005&gt;规则与名单!$B$2,"是","否"),"未判定"))</f>
        <v>不适用</v>
      </c>
      <c r="K4005" s="5" t="str">
        <f t="shared" si="249"/>
        <v>非测试日纯氢</v>
      </c>
      <c r="L4005" s="6">
        <f t="shared" si="250"/>
        <v>256.5</v>
      </c>
      <c r="M4005" s="5">
        <f t="shared" si="251"/>
        <v>0</v>
      </c>
      <c r="N4005" s="5" t="s">
        <v>15357</v>
      </c>
      <c r="O4005" s="5" t="s">
        <v>15358</v>
      </c>
      <c r="P4005" s="5" t="s">
        <v>15359</v>
      </c>
    </row>
    <row r="4006" ht="19" customHeight="1" spans="1:16">
      <c r="A4006" s="5">
        <v>158</v>
      </c>
      <c r="B4006" s="5" t="s">
        <v>467</v>
      </c>
      <c r="C4006" s="5" t="s">
        <v>52</v>
      </c>
      <c r="D4006" s="8" t="s">
        <v>183</v>
      </c>
      <c r="E4006" s="6">
        <v>253.7</v>
      </c>
      <c r="F4006" s="6">
        <v>257.8</v>
      </c>
      <c r="G4006" s="6">
        <v>253.7</v>
      </c>
      <c r="H4006" s="5" t="s">
        <v>120</v>
      </c>
      <c r="I4006" s="6">
        <f t="shared" si="248"/>
        <v>-4.10000000000002</v>
      </c>
      <c r="J4006" s="5" t="str">
        <f>IF(H4006="否","不适用",IF(AND(ISNUMBER(E4006),ISNUMBER(F4006)),IF(I4006&gt;规则与名单!$B$2,"是","否"),"未判定"))</f>
        <v>不适用</v>
      </c>
      <c r="K4006" s="5" t="str">
        <f t="shared" si="249"/>
        <v>非测试日纯氢</v>
      </c>
      <c r="L4006" s="6">
        <f t="shared" si="250"/>
        <v>253.7</v>
      </c>
      <c r="M4006" s="5">
        <f t="shared" si="251"/>
        <v>0</v>
      </c>
      <c r="N4006" s="5" t="s">
        <v>15360</v>
      </c>
      <c r="O4006" s="5" t="s">
        <v>15361</v>
      </c>
      <c r="P4006" s="5" t="s">
        <v>15362</v>
      </c>
    </row>
    <row r="4007" ht="19" customHeight="1" spans="1:16">
      <c r="A4007" s="5">
        <v>158</v>
      </c>
      <c r="B4007" s="5" t="s">
        <v>467</v>
      </c>
      <c r="C4007" s="5" t="s">
        <v>52</v>
      </c>
      <c r="D4007" s="8" t="s">
        <v>431</v>
      </c>
      <c r="E4007" s="6">
        <v>245.9</v>
      </c>
      <c r="F4007" s="6">
        <v>260.6</v>
      </c>
      <c r="G4007" s="6">
        <v>249.6</v>
      </c>
      <c r="H4007" s="5" t="s">
        <v>120</v>
      </c>
      <c r="I4007" s="6">
        <f t="shared" si="248"/>
        <v>-14.7</v>
      </c>
      <c r="J4007" s="5" t="str">
        <f>IF(H4007="否","不适用",IF(AND(ISNUMBER(E4007),ISNUMBER(F4007)),IF(I4007&gt;规则与名单!$B$2,"是","否"),"未判定"))</f>
        <v>不适用</v>
      </c>
      <c r="K4007" s="5" t="str">
        <f t="shared" si="249"/>
        <v>非测试日纯氢</v>
      </c>
      <c r="L4007" s="6">
        <f t="shared" si="250"/>
        <v>249.6</v>
      </c>
      <c r="M4007" s="5">
        <f t="shared" si="251"/>
        <v>0</v>
      </c>
      <c r="N4007" s="5" t="s">
        <v>15363</v>
      </c>
      <c r="O4007" s="5" t="s">
        <v>15364</v>
      </c>
      <c r="P4007" s="5" t="s">
        <v>15365</v>
      </c>
    </row>
    <row r="4008" ht="19" customHeight="1" spans="1:16">
      <c r="A4008" s="5">
        <v>158</v>
      </c>
      <c r="B4008" s="5" t="s">
        <v>467</v>
      </c>
      <c r="C4008" s="5" t="s">
        <v>52</v>
      </c>
      <c r="D4008" s="8" t="s">
        <v>3377</v>
      </c>
      <c r="E4008" s="6">
        <v>185.1</v>
      </c>
      <c r="F4008" s="6">
        <v>186.6</v>
      </c>
      <c r="G4008" s="6">
        <v>167.4</v>
      </c>
      <c r="H4008" s="5" t="s">
        <v>120</v>
      </c>
      <c r="I4008" s="6">
        <f t="shared" si="248"/>
        <v>-1.5</v>
      </c>
      <c r="J4008" s="5" t="str">
        <f>IF(H4008="否","不适用",IF(AND(ISNUMBER(E4008),ISNUMBER(F4008)),IF(I4008&gt;规则与名单!$B$2,"是","否"),"未判定"))</f>
        <v>不适用</v>
      </c>
      <c r="K4008" s="5" t="str">
        <f t="shared" si="249"/>
        <v>非测试日纯氢</v>
      </c>
      <c r="L4008" s="6">
        <f t="shared" si="250"/>
        <v>167.4</v>
      </c>
      <c r="M4008" s="5">
        <f t="shared" si="251"/>
        <v>0</v>
      </c>
      <c r="N4008" s="5" t="s">
        <v>15366</v>
      </c>
      <c r="O4008" s="5" t="s">
        <v>15367</v>
      </c>
      <c r="P4008" s="5" t="s">
        <v>15368</v>
      </c>
    </row>
    <row r="4009" ht="19" customHeight="1" spans="1:16">
      <c r="A4009" s="5">
        <v>158</v>
      </c>
      <c r="B4009" s="5" t="s">
        <v>467</v>
      </c>
      <c r="C4009" s="5" t="s">
        <v>52</v>
      </c>
      <c r="D4009" s="8" t="s">
        <v>407</v>
      </c>
      <c r="E4009" s="6">
        <v>175.4</v>
      </c>
      <c r="F4009" s="6">
        <v>170.1</v>
      </c>
      <c r="G4009" s="6">
        <v>160</v>
      </c>
      <c r="H4009" s="5" t="s">
        <v>120</v>
      </c>
      <c r="I4009" s="6">
        <f t="shared" si="248"/>
        <v>5.30000000000001</v>
      </c>
      <c r="J4009" s="5" t="str">
        <f>IF(H4009="否","不适用",IF(AND(ISNUMBER(E4009),ISNUMBER(F4009)),IF(I4009&gt;规则与名单!$B$2,"是","否"),"未判定"))</f>
        <v>不适用</v>
      </c>
      <c r="K4009" s="5" t="str">
        <f t="shared" si="249"/>
        <v>非测试日纯氢</v>
      </c>
      <c r="L4009" s="6">
        <f t="shared" si="250"/>
        <v>160</v>
      </c>
      <c r="M4009" s="5">
        <f t="shared" si="251"/>
        <v>0</v>
      </c>
      <c r="N4009" s="5" t="s">
        <v>15369</v>
      </c>
      <c r="O4009" s="5" t="s">
        <v>15370</v>
      </c>
      <c r="P4009" s="5" t="s">
        <v>15371</v>
      </c>
    </row>
    <row r="4010" ht="19" customHeight="1" spans="1:16">
      <c r="A4010" s="5">
        <v>158</v>
      </c>
      <c r="B4010" s="5" t="s">
        <v>467</v>
      </c>
      <c r="C4010" s="5" t="s">
        <v>52</v>
      </c>
      <c r="D4010" s="8" t="s">
        <v>411</v>
      </c>
      <c r="E4010" s="6">
        <v>259.3</v>
      </c>
      <c r="F4010" s="6">
        <v>262.7</v>
      </c>
      <c r="G4010" s="6">
        <v>230.6</v>
      </c>
      <c r="H4010" s="5" t="s">
        <v>120</v>
      </c>
      <c r="I4010" s="6">
        <f t="shared" si="248"/>
        <v>-3.39999999999998</v>
      </c>
      <c r="J4010" s="5" t="str">
        <f>IF(H4010="否","不适用",IF(AND(ISNUMBER(E4010),ISNUMBER(F4010)),IF(I4010&gt;规则与名单!$B$2,"是","否"),"未判定"))</f>
        <v>不适用</v>
      </c>
      <c r="K4010" s="5" t="str">
        <f t="shared" si="249"/>
        <v>非测试日纯氢</v>
      </c>
      <c r="L4010" s="6">
        <f t="shared" si="250"/>
        <v>230.6</v>
      </c>
      <c r="M4010" s="5">
        <f t="shared" si="251"/>
        <v>0</v>
      </c>
      <c r="N4010" s="5" t="s">
        <v>15372</v>
      </c>
      <c r="O4010" s="5" t="s">
        <v>15373</v>
      </c>
      <c r="P4010" s="5" t="s">
        <v>15374</v>
      </c>
    </row>
    <row r="4011" ht="19" customHeight="1" spans="1:16">
      <c r="A4011" s="5">
        <v>158</v>
      </c>
      <c r="B4011" s="5" t="s">
        <v>467</v>
      </c>
      <c r="C4011" s="5" t="s">
        <v>52</v>
      </c>
      <c r="D4011" s="8" t="s">
        <v>251</v>
      </c>
      <c r="E4011" s="6">
        <v>263.2</v>
      </c>
      <c r="F4011" s="6">
        <v>269.5</v>
      </c>
      <c r="G4011" s="6">
        <v>263.2</v>
      </c>
      <c r="H4011" s="5" t="s">
        <v>120</v>
      </c>
      <c r="I4011" s="6">
        <f t="shared" si="248"/>
        <v>-6.30000000000001</v>
      </c>
      <c r="J4011" s="5" t="str">
        <f>IF(H4011="否","不适用",IF(AND(ISNUMBER(E4011),ISNUMBER(F4011)),IF(I4011&gt;规则与名单!$B$2,"是","否"),"未判定"))</f>
        <v>不适用</v>
      </c>
      <c r="K4011" s="5" t="str">
        <f t="shared" si="249"/>
        <v>非测试日纯氢</v>
      </c>
      <c r="L4011" s="6">
        <f t="shared" si="250"/>
        <v>263.2</v>
      </c>
      <c r="M4011" s="5">
        <f t="shared" si="251"/>
        <v>0</v>
      </c>
      <c r="N4011" s="5" t="s">
        <v>15375</v>
      </c>
      <c r="O4011" s="5" t="s">
        <v>15376</v>
      </c>
      <c r="P4011" s="5" t="s">
        <v>15377</v>
      </c>
    </row>
    <row r="4012" ht="19" customHeight="1" spans="1:16">
      <c r="A4012" s="5">
        <v>158</v>
      </c>
      <c r="B4012" s="5" t="s">
        <v>467</v>
      </c>
      <c r="C4012" s="5" t="s">
        <v>52</v>
      </c>
      <c r="D4012" s="8" t="s">
        <v>472</v>
      </c>
      <c r="E4012" s="6">
        <v>254.3</v>
      </c>
      <c r="F4012" s="6">
        <v>258.5</v>
      </c>
      <c r="G4012" s="6">
        <v>253.9</v>
      </c>
      <c r="H4012" s="5" t="s">
        <v>120</v>
      </c>
      <c r="I4012" s="6">
        <f t="shared" si="248"/>
        <v>-4.19999999999999</v>
      </c>
      <c r="J4012" s="5" t="str">
        <f>IF(H4012="否","不适用",IF(AND(ISNUMBER(E4012),ISNUMBER(F4012)),IF(I4012&gt;规则与名单!$B$2,"是","否"),"未判定"))</f>
        <v>不适用</v>
      </c>
      <c r="K4012" s="5" t="str">
        <f t="shared" si="249"/>
        <v>非测试日纯氢</v>
      </c>
      <c r="L4012" s="6">
        <f t="shared" si="250"/>
        <v>253.9</v>
      </c>
      <c r="M4012" s="5">
        <f t="shared" si="251"/>
        <v>0</v>
      </c>
      <c r="N4012" s="5" t="s">
        <v>15378</v>
      </c>
      <c r="O4012" s="5" t="s">
        <v>15379</v>
      </c>
      <c r="P4012" s="5" t="s">
        <v>15380</v>
      </c>
    </row>
    <row r="4013" ht="19" customHeight="1" spans="1:16">
      <c r="A4013" s="5">
        <v>158</v>
      </c>
      <c r="B4013" s="5" t="s">
        <v>467</v>
      </c>
      <c r="C4013" s="5" t="s">
        <v>52</v>
      </c>
      <c r="D4013" s="8" t="s">
        <v>466</v>
      </c>
      <c r="E4013" s="6">
        <v>253.4</v>
      </c>
      <c r="F4013" s="6">
        <v>259.4</v>
      </c>
      <c r="G4013" s="6">
        <v>251.6</v>
      </c>
      <c r="H4013" s="5" t="s">
        <v>120</v>
      </c>
      <c r="I4013" s="6">
        <f t="shared" si="248"/>
        <v>-5.99999999999997</v>
      </c>
      <c r="J4013" s="5" t="str">
        <f>IF(H4013="否","不适用",IF(AND(ISNUMBER(E4013),ISNUMBER(F4013)),IF(I4013&gt;规则与名单!$B$2,"是","否"),"未判定"))</f>
        <v>不适用</v>
      </c>
      <c r="K4013" s="5" t="str">
        <f t="shared" si="249"/>
        <v>非测试日纯氢</v>
      </c>
      <c r="L4013" s="6">
        <f t="shared" si="250"/>
        <v>251.6</v>
      </c>
      <c r="M4013" s="5">
        <f t="shared" si="251"/>
        <v>0</v>
      </c>
      <c r="N4013" s="5" t="s">
        <v>15381</v>
      </c>
      <c r="O4013" s="5" t="s">
        <v>15382</v>
      </c>
      <c r="P4013" s="5" t="s">
        <v>15383</v>
      </c>
    </row>
    <row r="4014" ht="19" customHeight="1" spans="1:16">
      <c r="A4014" s="5">
        <v>158</v>
      </c>
      <c r="B4014" s="5" t="s">
        <v>467</v>
      </c>
      <c r="C4014" s="5" t="s">
        <v>52</v>
      </c>
      <c r="D4014" s="8" t="s">
        <v>333</v>
      </c>
      <c r="E4014" s="6">
        <v>263.7</v>
      </c>
      <c r="F4014" s="6">
        <v>265.9</v>
      </c>
      <c r="G4014" s="6">
        <v>244.2</v>
      </c>
      <c r="H4014" s="5" t="s">
        <v>120</v>
      </c>
      <c r="I4014" s="6">
        <f t="shared" si="248"/>
        <v>-2.19999999999999</v>
      </c>
      <c r="J4014" s="5" t="str">
        <f>IF(H4014="否","不适用",IF(AND(ISNUMBER(E4014),ISNUMBER(F4014)),IF(I4014&gt;规则与名单!$B$2,"是","否"),"未判定"))</f>
        <v>不适用</v>
      </c>
      <c r="K4014" s="5" t="str">
        <f t="shared" si="249"/>
        <v>非测试日纯氢</v>
      </c>
      <c r="L4014" s="6">
        <f t="shared" si="250"/>
        <v>244.2</v>
      </c>
      <c r="M4014" s="5">
        <f t="shared" si="251"/>
        <v>0</v>
      </c>
      <c r="N4014" s="5" t="s">
        <v>15384</v>
      </c>
      <c r="O4014" s="5" t="s">
        <v>15385</v>
      </c>
      <c r="P4014" s="5" t="s">
        <v>15386</v>
      </c>
    </row>
    <row r="4015" ht="19" customHeight="1" spans="1:16">
      <c r="A4015" s="5">
        <v>158</v>
      </c>
      <c r="B4015" s="5" t="s">
        <v>467</v>
      </c>
      <c r="C4015" s="5" t="s">
        <v>52</v>
      </c>
      <c r="D4015" s="8" t="s">
        <v>175</v>
      </c>
      <c r="E4015" s="6">
        <v>182.8</v>
      </c>
      <c r="F4015" s="6">
        <v>185.8</v>
      </c>
      <c r="G4015" s="6">
        <v>182.4</v>
      </c>
      <c r="H4015" s="5" t="s">
        <v>120</v>
      </c>
      <c r="I4015" s="6">
        <f t="shared" si="248"/>
        <v>-3</v>
      </c>
      <c r="J4015" s="5" t="str">
        <f>IF(H4015="否","不适用",IF(AND(ISNUMBER(E4015),ISNUMBER(F4015)),IF(I4015&gt;规则与名单!$B$2,"是","否"),"未判定"))</f>
        <v>不适用</v>
      </c>
      <c r="K4015" s="5" t="str">
        <f t="shared" si="249"/>
        <v>非测试日纯氢</v>
      </c>
      <c r="L4015" s="6">
        <f t="shared" si="250"/>
        <v>182.4</v>
      </c>
      <c r="M4015" s="5">
        <f t="shared" si="251"/>
        <v>0</v>
      </c>
      <c r="N4015" s="5" t="s">
        <v>15387</v>
      </c>
      <c r="O4015" s="5" t="s">
        <v>15388</v>
      </c>
      <c r="P4015" s="5" t="s">
        <v>15389</v>
      </c>
    </row>
    <row r="4016" ht="19" customHeight="1" spans="1:16">
      <c r="A4016" s="5">
        <v>158</v>
      </c>
      <c r="B4016" s="5" t="s">
        <v>467</v>
      </c>
      <c r="C4016" s="5" t="s">
        <v>52</v>
      </c>
      <c r="D4016" s="8" t="s">
        <v>3402</v>
      </c>
      <c r="E4016" s="6">
        <v>264.7</v>
      </c>
      <c r="F4016" s="6">
        <v>270.6</v>
      </c>
      <c r="G4016" s="6">
        <v>260.1</v>
      </c>
      <c r="H4016" s="5" t="s">
        <v>120</v>
      </c>
      <c r="I4016" s="6">
        <f t="shared" si="248"/>
        <v>-5.90000000000003</v>
      </c>
      <c r="J4016" s="5" t="str">
        <f>IF(H4016="否","不适用",IF(AND(ISNUMBER(E4016),ISNUMBER(F4016)),IF(I4016&gt;规则与名单!$B$2,"是","否"),"未判定"))</f>
        <v>不适用</v>
      </c>
      <c r="K4016" s="5" t="str">
        <f t="shared" si="249"/>
        <v>非测试日纯氢</v>
      </c>
      <c r="L4016" s="6">
        <f t="shared" si="250"/>
        <v>260.1</v>
      </c>
      <c r="M4016" s="5">
        <f t="shared" si="251"/>
        <v>0</v>
      </c>
      <c r="N4016" s="5" t="s">
        <v>15390</v>
      </c>
      <c r="O4016" s="5" t="s">
        <v>15391</v>
      </c>
      <c r="P4016" s="5" t="s">
        <v>15392</v>
      </c>
    </row>
    <row r="4017" ht="19" customHeight="1" spans="1:16">
      <c r="A4017" s="5">
        <v>158</v>
      </c>
      <c r="B4017" s="5" t="s">
        <v>467</v>
      </c>
      <c r="C4017" s="5" t="s">
        <v>52</v>
      </c>
      <c r="D4017" s="8" t="s">
        <v>487</v>
      </c>
      <c r="E4017" s="6">
        <v>316.2</v>
      </c>
      <c r="F4017" s="6">
        <v>320.3</v>
      </c>
      <c r="G4017" s="6">
        <v>284.7</v>
      </c>
      <c r="H4017" s="5" t="s">
        <v>120</v>
      </c>
      <c r="I4017" s="6">
        <f t="shared" si="248"/>
        <v>-4.10000000000002</v>
      </c>
      <c r="J4017" s="5" t="str">
        <f>IF(H4017="否","不适用",IF(AND(ISNUMBER(E4017),ISNUMBER(F4017)),IF(I4017&gt;规则与名单!$B$2,"是","否"),"未判定"))</f>
        <v>不适用</v>
      </c>
      <c r="K4017" s="5" t="str">
        <f t="shared" si="249"/>
        <v>非测试日纯氢</v>
      </c>
      <c r="L4017" s="6">
        <f t="shared" si="250"/>
        <v>284.7</v>
      </c>
      <c r="M4017" s="5">
        <f t="shared" si="251"/>
        <v>0</v>
      </c>
      <c r="N4017" s="5" t="s">
        <v>15393</v>
      </c>
      <c r="O4017" s="5" t="s">
        <v>15394</v>
      </c>
      <c r="P4017" s="5" t="s">
        <v>15395</v>
      </c>
    </row>
    <row r="4018" ht="19" customHeight="1" spans="1:16">
      <c r="A4018" s="5">
        <v>158</v>
      </c>
      <c r="B4018" s="5" t="s">
        <v>467</v>
      </c>
      <c r="C4018" s="5" t="s">
        <v>52</v>
      </c>
      <c r="D4018" s="8" t="s">
        <v>121</v>
      </c>
      <c r="E4018" s="6">
        <v>178.1</v>
      </c>
      <c r="F4018" s="6">
        <v>180.3</v>
      </c>
      <c r="G4018" s="6">
        <v>178</v>
      </c>
      <c r="H4018" s="5" t="s">
        <v>120</v>
      </c>
      <c r="I4018" s="6">
        <f t="shared" si="248"/>
        <v>-2.20000000000002</v>
      </c>
      <c r="J4018" s="5" t="str">
        <f>IF(H4018="否","不适用",IF(AND(ISNUMBER(E4018),ISNUMBER(F4018)),IF(I4018&gt;规则与名单!$B$2,"是","否"),"未判定"))</f>
        <v>不适用</v>
      </c>
      <c r="K4018" s="5" t="str">
        <f t="shared" si="249"/>
        <v>非测试日纯氢</v>
      </c>
      <c r="L4018" s="6">
        <f t="shared" si="250"/>
        <v>178</v>
      </c>
      <c r="M4018" s="5">
        <f t="shared" si="251"/>
        <v>0</v>
      </c>
      <c r="N4018" s="5" t="s">
        <v>15396</v>
      </c>
      <c r="O4018" s="5" t="s">
        <v>15397</v>
      </c>
      <c r="P4018" s="5" t="s">
        <v>15398</v>
      </c>
    </row>
    <row r="4019" ht="19" customHeight="1" spans="1:16">
      <c r="A4019" s="5">
        <v>158</v>
      </c>
      <c r="B4019" s="5" t="s">
        <v>467</v>
      </c>
      <c r="C4019" s="5" t="s">
        <v>52</v>
      </c>
      <c r="D4019" s="8" t="s">
        <v>170</v>
      </c>
      <c r="E4019" s="6">
        <v>264.6</v>
      </c>
      <c r="F4019" s="6">
        <v>269.1</v>
      </c>
      <c r="G4019" s="6">
        <v>249.9</v>
      </c>
      <c r="H4019" s="5" t="s">
        <v>120</v>
      </c>
      <c r="I4019" s="6">
        <f t="shared" si="248"/>
        <v>-4.5</v>
      </c>
      <c r="J4019" s="5" t="str">
        <f>IF(H4019="否","不适用",IF(AND(ISNUMBER(E4019),ISNUMBER(F4019)),IF(I4019&gt;规则与名单!$B$2,"是","否"),"未判定"))</f>
        <v>不适用</v>
      </c>
      <c r="K4019" s="5" t="str">
        <f t="shared" si="249"/>
        <v>非测试日纯氢</v>
      </c>
      <c r="L4019" s="6">
        <f t="shared" si="250"/>
        <v>249.9</v>
      </c>
      <c r="M4019" s="5">
        <f t="shared" si="251"/>
        <v>0</v>
      </c>
      <c r="N4019" s="5" t="s">
        <v>15399</v>
      </c>
      <c r="O4019" s="5" t="s">
        <v>15400</v>
      </c>
      <c r="P4019" s="5" t="s">
        <v>15401</v>
      </c>
    </row>
    <row r="4020" ht="19" customHeight="1" spans="1:16">
      <c r="A4020" s="5">
        <v>158</v>
      </c>
      <c r="B4020" s="5" t="s">
        <v>467</v>
      </c>
      <c r="C4020" s="5" t="s">
        <v>52</v>
      </c>
      <c r="D4020" s="8" t="s">
        <v>644</v>
      </c>
      <c r="E4020" s="6">
        <v>207.5</v>
      </c>
      <c r="F4020" s="6">
        <v>273.2</v>
      </c>
      <c r="G4020" s="6">
        <v>267.3</v>
      </c>
      <c r="H4020" s="5" t="s">
        <v>120</v>
      </c>
      <c r="I4020" s="6">
        <f t="shared" si="248"/>
        <v>-65.7</v>
      </c>
      <c r="J4020" s="5" t="str">
        <f>IF(H4020="否","不适用",IF(AND(ISNUMBER(E4020),ISNUMBER(F4020)),IF(I4020&gt;规则与名单!$B$2,"是","否"),"未判定"))</f>
        <v>不适用</v>
      </c>
      <c r="K4020" s="5" t="str">
        <f t="shared" si="249"/>
        <v>非测试日纯氢</v>
      </c>
      <c r="L4020" s="6">
        <f t="shared" si="250"/>
        <v>267.3</v>
      </c>
      <c r="M4020" s="5">
        <f t="shared" si="251"/>
        <v>0</v>
      </c>
      <c r="N4020" s="5" t="s">
        <v>15402</v>
      </c>
      <c r="O4020" s="5" t="s">
        <v>15403</v>
      </c>
      <c r="P4020" s="5" t="s">
        <v>15404</v>
      </c>
    </row>
    <row r="4021" ht="19" customHeight="1" spans="1:16">
      <c r="A4021" s="5">
        <v>158</v>
      </c>
      <c r="B4021" s="5" t="s">
        <v>467</v>
      </c>
      <c r="C4021" s="5" t="s">
        <v>52</v>
      </c>
      <c r="D4021" s="8" t="s">
        <v>3418</v>
      </c>
      <c r="E4021" s="6">
        <v>247.2</v>
      </c>
      <c r="F4021" s="6">
        <v>188.4</v>
      </c>
      <c r="G4021" s="6">
        <v>187.4</v>
      </c>
      <c r="H4021" s="5" t="s">
        <v>120</v>
      </c>
      <c r="I4021" s="6">
        <f t="shared" si="248"/>
        <v>58.8</v>
      </c>
      <c r="J4021" s="5" t="str">
        <f>IF(H4021="否","不适用",IF(AND(ISNUMBER(E4021),ISNUMBER(F4021)),IF(I4021&gt;规则与名单!$B$2,"是","否"),"未判定"))</f>
        <v>不适用</v>
      </c>
      <c r="K4021" s="5" t="str">
        <f t="shared" si="249"/>
        <v>非测试日纯氢</v>
      </c>
      <c r="L4021" s="6">
        <f t="shared" si="250"/>
        <v>187.4</v>
      </c>
      <c r="M4021" s="5">
        <f t="shared" si="251"/>
        <v>0</v>
      </c>
      <c r="N4021" s="5" t="s">
        <v>15405</v>
      </c>
      <c r="O4021" s="5" t="s">
        <v>15406</v>
      </c>
      <c r="P4021" s="5" t="s">
        <v>15407</v>
      </c>
    </row>
    <row r="4022" ht="19" customHeight="1" spans="1:16">
      <c r="A4022" s="5">
        <v>158</v>
      </c>
      <c r="B4022" s="5" t="s">
        <v>467</v>
      </c>
      <c r="C4022" s="5" t="s">
        <v>52</v>
      </c>
      <c r="D4022" s="8" t="s">
        <v>3422</v>
      </c>
      <c r="E4022" s="6">
        <v>119.8</v>
      </c>
      <c r="F4022" s="6">
        <v>192.5</v>
      </c>
      <c r="G4022" s="6">
        <v>183.9</v>
      </c>
      <c r="H4022" s="5" t="s">
        <v>120</v>
      </c>
      <c r="I4022" s="6">
        <f t="shared" si="248"/>
        <v>-72.7</v>
      </c>
      <c r="J4022" s="5" t="str">
        <f>IF(H4022="否","不适用",IF(AND(ISNUMBER(E4022),ISNUMBER(F4022)),IF(I4022&gt;规则与名单!$B$2,"是","否"),"未判定"))</f>
        <v>不适用</v>
      </c>
      <c r="K4022" s="5" t="str">
        <f t="shared" si="249"/>
        <v>非测试日纯氢</v>
      </c>
      <c r="L4022" s="6">
        <f t="shared" si="250"/>
        <v>183.9</v>
      </c>
      <c r="M4022" s="5">
        <f t="shared" si="251"/>
        <v>0</v>
      </c>
      <c r="N4022" s="5" t="s">
        <v>15408</v>
      </c>
      <c r="O4022" s="5" t="s">
        <v>15409</v>
      </c>
      <c r="P4022" s="5" t="s">
        <v>15410</v>
      </c>
    </row>
    <row r="4023" ht="19" customHeight="1" spans="1:16">
      <c r="A4023" s="5">
        <v>158</v>
      </c>
      <c r="B4023" s="5" t="s">
        <v>467</v>
      </c>
      <c r="C4023" s="5" t="s">
        <v>52</v>
      </c>
      <c r="D4023" s="8" t="s">
        <v>336</v>
      </c>
      <c r="E4023" s="6">
        <v>224.8</v>
      </c>
      <c r="F4023" s="6">
        <v>170.9</v>
      </c>
      <c r="G4023" s="6">
        <v>162.8</v>
      </c>
      <c r="H4023" s="5" t="s">
        <v>120</v>
      </c>
      <c r="I4023" s="6">
        <f t="shared" si="248"/>
        <v>53.9</v>
      </c>
      <c r="J4023" s="5" t="str">
        <f>IF(H4023="否","不适用",IF(AND(ISNUMBER(E4023),ISNUMBER(F4023)),IF(I4023&gt;规则与名单!$B$2,"是","否"),"未判定"))</f>
        <v>不适用</v>
      </c>
      <c r="K4023" s="5" t="str">
        <f t="shared" si="249"/>
        <v>非测试日纯氢</v>
      </c>
      <c r="L4023" s="6">
        <f t="shared" si="250"/>
        <v>162.8</v>
      </c>
      <c r="M4023" s="5">
        <f t="shared" si="251"/>
        <v>0</v>
      </c>
      <c r="N4023" s="5" t="s">
        <v>15411</v>
      </c>
      <c r="O4023" s="5" t="s">
        <v>15412</v>
      </c>
      <c r="P4023" s="5" t="s">
        <v>15413</v>
      </c>
    </row>
    <row r="4024" ht="19" customHeight="1" spans="1:16">
      <c r="A4024" s="5">
        <v>158</v>
      </c>
      <c r="B4024" s="5" t="s">
        <v>467</v>
      </c>
      <c r="C4024" s="5" t="s">
        <v>52</v>
      </c>
      <c r="D4024" s="8" t="s">
        <v>653</v>
      </c>
      <c r="E4024" s="6">
        <v>267.4</v>
      </c>
      <c r="F4024" s="6">
        <v>260.3</v>
      </c>
      <c r="G4024" s="6">
        <v>254.4</v>
      </c>
      <c r="H4024" s="5" t="s">
        <v>120</v>
      </c>
      <c r="I4024" s="6">
        <f t="shared" si="248"/>
        <v>7.09999999999997</v>
      </c>
      <c r="J4024" s="5" t="str">
        <f>IF(H4024="否","不适用",IF(AND(ISNUMBER(E4024),ISNUMBER(F4024)),IF(I4024&gt;规则与名单!$B$2,"是","否"),"未判定"))</f>
        <v>不适用</v>
      </c>
      <c r="K4024" s="5" t="str">
        <f t="shared" si="249"/>
        <v>非测试日纯氢</v>
      </c>
      <c r="L4024" s="6">
        <f t="shared" si="250"/>
        <v>254.4</v>
      </c>
      <c r="M4024" s="5">
        <f t="shared" si="251"/>
        <v>0</v>
      </c>
      <c r="N4024" s="5" t="s">
        <v>15414</v>
      </c>
      <c r="O4024" s="5" t="s">
        <v>15415</v>
      </c>
      <c r="P4024" s="5" t="s">
        <v>15416</v>
      </c>
    </row>
    <row r="4025" ht="19" customHeight="1" spans="1:16">
      <c r="A4025" s="5">
        <v>158</v>
      </c>
      <c r="B4025" s="5" t="s">
        <v>467</v>
      </c>
      <c r="C4025" s="5" t="s">
        <v>52</v>
      </c>
      <c r="D4025" s="8" t="s">
        <v>140</v>
      </c>
      <c r="E4025" s="6">
        <v>261.2</v>
      </c>
      <c r="F4025" s="6">
        <v>266.7</v>
      </c>
      <c r="G4025" s="6">
        <v>261.2</v>
      </c>
      <c r="H4025" s="5" t="s">
        <v>120</v>
      </c>
      <c r="I4025" s="6">
        <f t="shared" si="248"/>
        <v>-5.5</v>
      </c>
      <c r="J4025" s="5" t="str">
        <f>IF(H4025="否","不适用",IF(AND(ISNUMBER(E4025),ISNUMBER(F4025)),IF(I4025&gt;规则与名单!$B$2,"是","否"),"未判定"))</f>
        <v>不适用</v>
      </c>
      <c r="K4025" s="5" t="str">
        <f t="shared" si="249"/>
        <v>非测试日纯氢</v>
      </c>
      <c r="L4025" s="6">
        <f t="shared" si="250"/>
        <v>261.2</v>
      </c>
      <c r="M4025" s="5">
        <f t="shared" si="251"/>
        <v>0</v>
      </c>
      <c r="N4025" s="5" t="s">
        <v>15417</v>
      </c>
      <c r="O4025" s="5" t="s">
        <v>15418</v>
      </c>
      <c r="P4025" s="5" t="s">
        <v>15419</v>
      </c>
    </row>
    <row r="4026" ht="19" customHeight="1" spans="1:16">
      <c r="A4026" s="5">
        <v>158</v>
      </c>
      <c r="B4026" s="5" t="s">
        <v>467</v>
      </c>
      <c r="C4026" s="5" t="s">
        <v>52</v>
      </c>
      <c r="D4026" s="8" t="s">
        <v>115</v>
      </c>
      <c r="E4026" s="6">
        <v>347.7</v>
      </c>
      <c r="F4026" s="6">
        <v>353.7</v>
      </c>
      <c r="G4026" s="6">
        <v>347.5</v>
      </c>
      <c r="H4026" s="5" t="s">
        <v>120</v>
      </c>
      <c r="I4026" s="6">
        <f t="shared" si="248"/>
        <v>-6</v>
      </c>
      <c r="J4026" s="5" t="str">
        <f>IF(H4026="否","不适用",IF(AND(ISNUMBER(E4026),ISNUMBER(F4026)),IF(I4026&gt;规则与名单!$B$2,"是","否"),"未判定"))</f>
        <v>不适用</v>
      </c>
      <c r="K4026" s="5" t="str">
        <f t="shared" si="249"/>
        <v>非测试日纯氢</v>
      </c>
      <c r="L4026" s="6">
        <f t="shared" si="250"/>
        <v>347.5</v>
      </c>
      <c r="M4026" s="5">
        <f t="shared" si="251"/>
        <v>0</v>
      </c>
      <c r="N4026" s="5" t="s">
        <v>15420</v>
      </c>
      <c r="O4026" s="5" t="s">
        <v>15421</v>
      </c>
      <c r="P4026" s="5" t="s">
        <v>15422</v>
      </c>
    </row>
    <row r="4027" ht="19" customHeight="1" spans="1:16">
      <c r="A4027" s="5">
        <v>159</v>
      </c>
      <c r="B4027" s="5" t="s">
        <v>56</v>
      </c>
      <c r="C4027" s="5" t="s">
        <v>52</v>
      </c>
      <c r="D4027" s="8" t="s">
        <v>114</v>
      </c>
      <c r="E4027" s="6">
        <v>55.1</v>
      </c>
      <c r="F4027" s="6">
        <v>56.1</v>
      </c>
      <c r="G4027" s="6">
        <v>55</v>
      </c>
      <c r="H4027" s="5" t="s">
        <v>120</v>
      </c>
      <c r="I4027" s="6">
        <f t="shared" si="248"/>
        <v>-1</v>
      </c>
      <c r="J4027" s="5" t="str">
        <f>IF(H4027="否","不适用",IF(AND(ISNUMBER(E4027),ISNUMBER(F4027)),IF(I4027&gt;规则与名单!$B$2,"是","否"),"未判定"))</f>
        <v>不适用</v>
      </c>
      <c r="K4027" s="5" t="str">
        <f t="shared" si="249"/>
        <v>非测试日纯氢</v>
      </c>
      <c r="L4027" s="6">
        <f t="shared" si="250"/>
        <v>55</v>
      </c>
      <c r="M4027" s="5">
        <f t="shared" si="251"/>
        <v>0</v>
      </c>
      <c r="N4027" s="5" t="s">
        <v>15423</v>
      </c>
      <c r="O4027" s="5" t="s">
        <v>15424</v>
      </c>
      <c r="P4027" s="5" t="s">
        <v>15425</v>
      </c>
    </row>
    <row r="4028" ht="19" customHeight="1" spans="1:16">
      <c r="A4028" s="5">
        <v>159</v>
      </c>
      <c r="B4028" s="5" t="s">
        <v>56</v>
      </c>
      <c r="C4028" s="5" t="s">
        <v>52</v>
      </c>
      <c r="D4028" s="8" t="s">
        <v>605</v>
      </c>
      <c r="E4028" s="6">
        <v>65</v>
      </c>
      <c r="F4028" s="6">
        <v>65.6</v>
      </c>
      <c r="G4028" s="6">
        <v>64.3</v>
      </c>
      <c r="H4028" s="5" t="s">
        <v>120</v>
      </c>
      <c r="I4028" s="6">
        <f t="shared" si="248"/>
        <v>-0.599999999999994</v>
      </c>
      <c r="J4028" s="5" t="str">
        <f>IF(H4028="否","不适用",IF(AND(ISNUMBER(E4028),ISNUMBER(F4028)),IF(I4028&gt;规则与名单!$B$2,"是","否"),"未判定"))</f>
        <v>不适用</v>
      </c>
      <c r="K4028" s="5" t="str">
        <f t="shared" si="249"/>
        <v>非测试日纯氢</v>
      </c>
      <c r="L4028" s="6">
        <f t="shared" si="250"/>
        <v>64.3</v>
      </c>
      <c r="M4028" s="5">
        <f t="shared" si="251"/>
        <v>0</v>
      </c>
      <c r="N4028" s="5" t="s">
        <v>15426</v>
      </c>
      <c r="O4028" s="5" t="s">
        <v>15427</v>
      </c>
      <c r="P4028" s="5" t="s">
        <v>15428</v>
      </c>
    </row>
    <row r="4029" ht="19" customHeight="1" spans="1:16">
      <c r="A4029" s="5">
        <v>159</v>
      </c>
      <c r="B4029" s="5" t="s">
        <v>56</v>
      </c>
      <c r="C4029" s="5" t="s">
        <v>52</v>
      </c>
      <c r="D4029" s="8" t="s">
        <v>186</v>
      </c>
      <c r="E4029" s="6">
        <v>53.6</v>
      </c>
      <c r="F4029" s="6">
        <v>54.4</v>
      </c>
      <c r="G4029" s="6">
        <v>53.6</v>
      </c>
      <c r="H4029" s="5" t="s">
        <v>120</v>
      </c>
      <c r="I4029" s="6">
        <f t="shared" si="248"/>
        <v>-0.799999999999997</v>
      </c>
      <c r="J4029" s="5" t="str">
        <f>IF(H4029="否","不适用",IF(AND(ISNUMBER(E4029),ISNUMBER(F4029)),IF(I4029&gt;规则与名单!$B$2,"是","否"),"未判定"))</f>
        <v>不适用</v>
      </c>
      <c r="K4029" s="5" t="str">
        <f t="shared" si="249"/>
        <v>非测试日纯氢</v>
      </c>
      <c r="L4029" s="6">
        <f t="shared" si="250"/>
        <v>53.6</v>
      </c>
      <c r="M4029" s="5">
        <f t="shared" si="251"/>
        <v>0</v>
      </c>
      <c r="N4029" s="5" t="s">
        <v>15429</v>
      </c>
      <c r="O4029" s="5" t="s">
        <v>15430</v>
      </c>
      <c r="P4029" s="5" t="s">
        <v>15431</v>
      </c>
    </row>
    <row r="4030" ht="19" customHeight="1" spans="1:16">
      <c r="A4030" s="5">
        <v>159</v>
      </c>
      <c r="B4030" s="5" t="s">
        <v>56</v>
      </c>
      <c r="C4030" s="5" t="s">
        <v>52</v>
      </c>
      <c r="D4030" s="8" t="s">
        <v>165</v>
      </c>
      <c r="E4030" s="6">
        <v>53.6</v>
      </c>
      <c r="F4030" s="6">
        <v>55.2</v>
      </c>
      <c r="G4030" s="6">
        <v>53.6</v>
      </c>
      <c r="H4030" s="5" t="s">
        <v>120</v>
      </c>
      <c r="I4030" s="6">
        <f t="shared" si="248"/>
        <v>-1.6</v>
      </c>
      <c r="J4030" s="5" t="str">
        <f>IF(H4030="否","不适用",IF(AND(ISNUMBER(E4030),ISNUMBER(F4030)),IF(I4030&gt;规则与名单!$B$2,"是","否"),"未判定"))</f>
        <v>不适用</v>
      </c>
      <c r="K4030" s="5" t="str">
        <f t="shared" si="249"/>
        <v>非测试日纯氢</v>
      </c>
      <c r="L4030" s="6">
        <f t="shared" si="250"/>
        <v>53.6</v>
      </c>
      <c r="M4030" s="5">
        <f t="shared" si="251"/>
        <v>0</v>
      </c>
      <c r="N4030" s="5" t="s">
        <v>15432</v>
      </c>
      <c r="O4030" s="5" t="s">
        <v>15433</v>
      </c>
      <c r="P4030" s="5" t="s">
        <v>15434</v>
      </c>
    </row>
    <row r="4031" ht="19" customHeight="1" spans="1:16">
      <c r="A4031" s="5">
        <v>159</v>
      </c>
      <c r="B4031" s="5" t="s">
        <v>56</v>
      </c>
      <c r="C4031" s="5" t="s">
        <v>52</v>
      </c>
      <c r="D4031" s="8" t="s">
        <v>151</v>
      </c>
      <c r="E4031" s="6">
        <v>0</v>
      </c>
      <c r="F4031" s="6">
        <v>0.03</v>
      </c>
      <c r="G4031" s="6"/>
      <c r="H4031" s="5" t="s">
        <v>120</v>
      </c>
      <c r="I4031" s="6">
        <f t="shared" si="248"/>
        <v>-0.03</v>
      </c>
      <c r="J4031" s="5" t="str">
        <f>IF(H4031="否","不适用",IF(AND(ISNUMBER(E4031),ISNUMBER(F4031)),IF(I4031&gt;规则与名单!$B$2,"是","否"),"未判定"))</f>
        <v>不适用</v>
      </c>
      <c r="K4031" s="5" t="str">
        <f t="shared" si="249"/>
        <v>非测试日仪表</v>
      </c>
      <c r="L4031" s="6">
        <f t="shared" si="250"/>
        <v>0</v>
      </c>
      <c r="M4031" s="5">
        <f t="shared" si="251"/>
        <v>0</v>
      </c>
      <c r="N4031" s="5" t="s">
        <v>15435</v>
      </c>
      <c r="O4031" s="5" t="s">
        <v>15436</v>
      </c>
      <c r="P4031" s="5" t="s">
        <v>15437</v>
      </c>
    </row>
    <row r="4032" ht="19" customHeight="1" spans="1:16">
      <c r="A4032" s="5">
        <v>159</v>
      </c>
      <c r="B4032" s="5" t="s">
        <v>56</v>
      </c>
      <c r="C4032" s="5" t="s">
        <v>52</v>
      </c>
      <c r="D4032" s="8" t="s">
        <v>3358</v>
      </c>
      <c r="E4032" s="6"/>
      <c r="F4032" s="6">
        <v>0</v>
      </c>
      <c r="G4032" s="6"/>
      <c r="H4032" s="5" t="s">
        <v>120</v>
      </c>
      <c r="I4032" s="6" t="str">
        <f t="shared" si="248"/>
        <v/>
      </c>
      <c r="J4032" s="5" t="str">
        <f>IF(H4032="否","不适用",IF(AND(ISNUMBER(E4032),ISNUMBER(F4032)),IF(I4032&gt;规则与名单!$B$2,"是","否"),"未判定"))</f>
        <v>不适用</v>
      </c>
      <c r="K4032" s="5" t="str">
        <f t="shared" si="249"/>
        <v>缺失</v>
      </c>
      <c r="L4032" s="6" t="str">
        <f t="shared" si="250"/>
        <v/>
      </c>
      <c r="M4032" s="5">
        <f t="shared" si="251"/>
        <v>1</v>
      </c>
      <c r="N4032" s="5" t="s">
        <v>15438</v>
      </c>
      <c r="O4032" s="5" t="s">
        <v>15439</v>
      </c>
      <c r="P4032" s="5" t="s">
        <v>15440</v>
      </c>
    </row>
    <row r="4033" ht="19" customHeight="1" spans="1:16">
      <c r="A4033" s="5">
        <v>159</v>
      </c>
      <c r="B4033" s="5" t="s">
        <v>56</v>
      </c>
      <c r="C4033" s="5" t="s">
        <v>52</v>
      </c>
      <c r="D4033" s="8" t="s">
        <v>272</v>
      </c>
      <c r="E4033" s="6">
        <v>53.5</v>
      </c>
      <c r="F4033" s="6">
        <v>55.7</v>
      </c>
      <c r="G4033" s="6">
        <v>53.5</v>
      </c>
      <c r="H4033" s="5" t="s">
        <v>120</v>
      </c>
      <c r="I4033" s="6">
        <f t="shared" si="248"/>
        <v>-2.2</v>
      </c>
      <c r="J4033" s="5" t="str">
        <f>IF(H4033="否","不适用",IF(AND(ISNUMBER(E4033),ISNUMBER(F4033)),IF(I4033&gt;规则与名单!$B$2,"是","否"),"未判定"))</f>
        <v>不适用</v>
      </c>
      <c r="K4033" s="5" t="str">
        <f t="shared" si="249"/>
        <v>非测试日纯氢</v>
      </c>
      <c r="L4033" s="6">
        <f t="shared" si="250"/>
        <v>53.5</v>
      </c>
      <c r="M4033" s="5">
        <f t="shared" si="251"/>
        <v>0</v>
      </c>
      <c r="N4033" s="5" t="s">
        <v>15441</v>
      </c>
      <c r="O4033" s="5" t="s">
        <v>15442</v>
      </c>
      <c r="P4033" s="5" t="s">
        <v>15443</v>
      </c>
    </row>
    <row r="4034" ht="19" customHeight="1" spans="1:16">
      <c r="A4034" s="5">
        <v>159</v>
      </c>
      <c r="B4034" s="5" t="s">
        <v>56</v>
      </c>
      <c r="C4034" s="5" t="s">
        <v>52</v>
      </c>
      <c r="D4034" s="8" t="s">
        <v>506</v>
      </c>
      <c r="E4034" s="6">
        <v>58.6</v>
      </c>
      <c r="F4034" s="6">
        <v>59.1</v>
      </c>
      <c r="G4034" s="6">
        <v>45.2</v>
      </c>
      <c r="H4034" s="5" t="s">
        <v>120</v>
      </c>
      <c r="I4034" s="6">
        <f t="shared" ref="I4034:I4097" si="252">IF(AND(ISNUMBER(E4034),ISNUMBER(F4034)),E4034-F4034,"")</f>
        <v>-0.5</v>
      </c>
      <c r="J4034" s="5" t="str">
        <f>IF(H4034="否","不适用",IF(AND(ISNUMBER(E4034),ISNUMBER(F4034)),IF(I4034&gt;规则与名单!$B$2,"是","否"),"未判定"))</f>
        <v>不适用</v>
      </c>
      <c r="K4034" s="5" t="str">
        <f t="shared" ref="K4034:K4097" si="253">IF(J4034="是",IF(ISNUMBER(F4034),"测试日GPS","缺失"),IF(ISNUMBER(G4034),"非测试日纯氢",IF(AND(H4034="是",J4034="未判定"),IF(ISNUMBER(F4034),"测试名单无纯氢GPS","缺失"),IF(ISNUMBER(E4034),"非测试日仪表","缺失"))))</f>
        <v>非测试日纯氢</v>
      </c>
      <c r="L4034" s="6">
        <f t="shared" ref="L4034:L4097" si="254">IF(K4034="缺失","",IF(K4034="非测试日纯氢",G4034,IF(K4034="非测试日仪表",E4034,F4034)))</f>
        <v>45.2</v>
      </c>
      <c r="M4034" s="5">
        <f t="shared" ref="M4034:M4097" si="255">IF(K4034="缺失",1,0)</f>
        <v>0</v>
      </c>
      <c r="N4034" s="5" t="s">
        <v>15444</v>
      </c>
      <c r="O4034" s="5" t="s">
        <v>15445</v>
      </c>
      <c r="P4034" s="5" t="s">
        <v>15446</v>
      </c>
    </row>
    <row r="4035" ht="19" customHeight="1" spans="1:16">
      <c r="A4035" s="5">
        <v>159</v>
      </c>
      <c r="B4035" s="5" t="s">
        <v>56</v>
      </c>
      <c r="C4035" s="5" t="s">
        <v>52</v>
      </c>
      <c r="D4035" s="8" t="s">
        <v>673</v>
      </c>
      <c r="E4035" s="6">
        <v>53.6</v>
      </c>
      <c r="F4035" s="6">
        <v>53.6</v>
      </c>
      <c r="G4035" s="6">
        <v>53.5</v>
      </c>
      <c r="H4035" s="5" t="s">
        <v>120</v>
      </c>
      <c r="I4035" s="6">
        <f t="shared" si="252"/>
        <v>0</v>
      </c>
      <c r="J4035" s="5" t="str">
        <f>IF(H4035="否","不适用",IF(AND(ISNUMBER(E4035),ISNUMBER(F4035)),IF(I4035&gt;规则与名单!$B$2,"是","否"),"未判定"))</f>
        <v>不适用</v>
      </c>
      <c r="K4035" s="5" t="str">
        <f t="shared" si="253"/>
        <v>非测试日纯氢</v>
      </c>
      <c r="L4035" s="6">
        <f t="shared" si="254"/>
        <v>53.5</v>
      </c>
      <c r="M4035" s="5">
        <f t="shared" si="255"/>
        <v>0</v>
      </c>
      <c r="N4035" s="5" t="s">
        <v>15447</v>
      </c>
      <c r="O4035" s="5" t="s">
        <v>15448</v>
      </c>
      <c r="P4035" s="5" t="s">
        <v>15449</v>
      </c>
    </row>
    <row r="4036" ht="19" customHeight="1" spans="1:16">
      <c r="A4036" s="5">
        <v>159</v>
      </c>
      <c r="B4036" s="5" t="s">
        <v>56</v>
      </c>
      <c r="C4036" s="5" t="s">
        <v>52</v>
      </c>
      <c r="D4036" s="8" t="s">
        <v>183</v>
      </c>
      <c r="E4036" s="6">
        <v>53.6</v>
      </c>
      <c r="F4036" s="6">
        <v>53.7</v>
      </c>
      <c r="G4036" s="6">
        <v>53.5</v>
      </c>
      <c r="H4036" s="5" t="s">
        <v>120</v>
      </c>
      <c r="I4036" s="6">
        <f t="shared" si="252"/>
        <v>-0.100000000000001</v>
      </c>
      <c r="J4036" s="5" t="str">
        <f>IF(H4036="否","不适用",IF(AND(ISNUMBER(E4036),ISNUMBER(F4036)),IF(I4036&gt;规则与名单!$B$2,"是","否"),"未判定"))</f>
        <v>不适用</v>
      </c>
      <c r="K4036" s="5" t="str">
        <f t="shared" si="253"/>
        <v>非测试日纯氢</v>
      </c>
      <c r="L4036" s="6">
        <f t="shared" si="254"/>
        <v>53.5</v>
      </c>
      <c r="M4036" s="5">
        <f t="shared" si="255"/>
        <v>0</v>
      </c>
      <c r="N4036" s="5" t="s">
        <v>15450</v>
      </c>
      <c r="O4036" s="5" t="s">
        <v>15451</v>
      </c>
      <c r="P4036" s="5" t="s">
        <v>15452</v>
      </c>
    </row>
    <row r="4037" ht="19" customHeight="1" spans="1:16">
      <c r="A4037" s="5">
        <v>159</v>
      </c>
      <c r="B4037" s="5" t="s">
        <v>56</v>
      </c>
      <c r="C4037" s="5" t="s">
        <v>52</v>
      </c>
      <c r="D4037" s="8" t="s">
        <v>431</v>
      </c>
      <c r="E4037" s="6">
        <v>53.6</v>
      </c>
      <c r="F4037" s="6">
        <v>54</v>
      </c>
      <c r="G4037" s="6">
        <v>53.6</v>
      </c>
      <c r="H4037" s="5" t="s">
        <v>120</v>
      </c>
      <c r="I4037" s="6">
        <f t="shared" si="252"/>
        <v>-0.399999999999999</v>
      </c>
      <c r="J4037" s="5" t="str">
        <f>IF(H4037="否","不适用",IF(AND(ISNUMBER(E4037),ISNUMBER(F4037)),IF(I4037&gt;规则与名单!$B$2,"是","否"),"未判定"))</f>
        <v>不适用</v>
      </c>
      <c r="K4037" s="5" t="str">
        <f t="shared" si="253"/>
        <v>非测试日纯氢</v>
      </c>
      <c r="L4037" s="6">
        <f t="shared" si="254"/>
        <v>53.6</v>
      </c>
      <c r="M4037" s="5">
        <f t="shared" si="255"/>
        <v>0</v>
      </c>
      <c r="N4037" s="5" t="s">
        <v>15453</v>
      </c>
      <c r="O4037" s="5" t="s">
        <v>15454</v>
      </c>
      <c r="P4037" s="5" t="s">
        <v>15455</v>
      </c>
    </row>
    <row r="4038" ht="19" customHeight="1" spans="1:16">
      <c r="A4038" s="5">
        <v>159</v>
      </c>
      <c r="B4038" s="5" t="s">
        <v>56</v>
      </c>
      <c r="C4038" s="5" t="s">
        <v>52</v>
      </c>
      <c r="D4038" s="8" t="s">
        <v>3377</v>
      </c>
      <c r="E4038" s="6"/>
      <c r="F4038" s="6">
        <v>0</v>
      </c>
      <c r="G4038" s="6"/>
      <c r="H4038" s="5" t="s">
        <v>120</v>
      </c>
      <c r="I4038" s="6" t="str">
        <f t="shared" si="252"/>
        <v/>
      </c>
      <c r="J4038" s="5" t="str">
        <f>IF(H4038="否","不适用",IF(AND(ISNUMBER(E4038),ISNUMBER(F4038)),IF(I4038&gt;规则与名单!$B$2,"是","否"),"未判定"))</f>
        <v>不适用</v>
      </c>
      <c r="K4038" s="5" t="str">
        <f t="shared" si="253"/>
        <v>缺失</v>
      </c>
      <c r="L4038" s="6" t="str">
        <f t="shared" si="254"/>
        <v/>
      </c>
      <c r="M4038" s="5">
        <f t="shared" si="255"/>
        <v>1</v>
      </c>
      <c r="N4038" s="5" t="s">
        <v>15456</v>
      </c>
      <c r="O4038" s="5" t="s">
        <v>15457</v>
      </c>
      <c r="P4038" s="5" t="s">
        <v>15458</v>
      </c>
    </row>
    <row r="4039" ht="19" customHeight="1" spans="1:16">
      <c r="A4039" s="5">
        <v>159</v>
      </c>
      <c r="B4039" s="5" t="s">
        <v>56</v>
      </c>
      <c r="C4039" s="5" t="s">
        <v>52</v>
      </c>
      <c r="D4039" s="8" t="s">
        <v>407</v>
      </c>
      <c r="E4039" s="6"/>
      <c r="F4039" s="6">
        <v>0</v>
      </c>
      <c r="G4039" s="6"/>
      <c r="H4039" s="5" t="s">
        <v>120</v>
      </c>
      <c r="I4039" s="6" t="str">
        <f t="shared" si="252"/>
        <v/>
      </c>
      <c r="J4039" s="5" t="str">
        <f>IF(H4039="否","不适用",IF(AND(ISNUMBER(E4039),ISNUMBER(F4039)),IF(I4039&gt;规则与名单!$B$2,"是","否"),"未判定"))</f>
        <v>不适用</v>
      </c>
      <c r="K4039" s="5" t="str">
        <f t="shared" si="253"/>
        <v>缺失</v>
      </c>
      <c r="L4039" s="6" t="str">
        <f t="shared" si="254"/>
        <v/>
      </c>
      <c r="M4039" s="5">
        <f t="shared" si="255"/>
        <v>1</v>
      </c>
      <c r="N4039" s="5" t="s">
        <v>15459</v>
      </c>
      <c r="O4039" s="5" t="s">
        <v>15460</v>
      </c>
      <c r="P4039" s="5" t="s">
        <v>15461</v>
      </c>
    </row>
    <row r="4040" ht="19" customHeight="1" spans="1:16">
      <c r="A4040" s="5">
        <v>159</v>
      </c>
      <c r="B4040" s="5" t="s">
        <v>56</v>
      </c>
      <c r="C4040" s="5" t="s">
        <v>52</v>
      </c>
      <c r="D4040" s="8" t="s">
        <v>411</v>
      </c>
      <c r="E4040" s="6">
        <v>53.6</v>
      </c>
      <c r="F4040" s="6">
        <v>54.5</v>
      </c>
      <c r="G4040" s="6">
        <v>53.5</v>
      </c>
      <c r="H4040" s="5" t="s">
        <v>120</v>
      </c>
      <c r="I4040" s="6">
        <f t="shared" si="252"/>
        <v>-0.899999999999999</v>
      </c>
      <c r="J4040" s="5" t="str">
        <f>IF(H4040="否","不适用",IF(AND(ISNUMBER(E4040),ISNUMBER(F4040)),IF(I4040&gt;规则与名单!$B$2,"是","否"),"未判定"))</f>
        <v>不适用</v>
      </c>
      <c r="K4040" s="5" t="str">
        <f t="shared" si="253"/>
        <v>非测试日纯氢</v>
      </c>
      <c r="L4040" s="6">
        <f t="shared" si="254"/>
        <v>53.5</v>
      </c>
      <c r="M4040" s="5">
        <f t="shared" si="255"/>
        <v>0</v>
      </c>
      <c r="N4040" s="5" t="s">
        <v>15462</v>
      </c>
      <c r="O4040" s="5" t="s">
        <v>15463</v>
      </c>
      <c r="P4040" s="5" t="s">
        <v>15464</v>
      </c>
    </row>
    <row r="4041" ht="19" customHeight="1" spans="1:16">
      <c r="A4041" s="5">
        <v>159</v>
      </c>
      <c r="B4041" s="5" t="s">
        <v>56</v>
      </c>
      <c r="C4041" s="5" t="s">
        <v>52</v>
      </c>
      <c r="D4041" s="8" t="s">
        <v>251</v>
      </c>
      <c r="E4041" s="6">
        <v>56</v>
      </c>
      <c r="F4041" s="6">
        <v>57.6</v>
      </c>
      <c r="G4041" s="6">
        <v>55.6</v>
      </c>
      <c r="H4041" s="5" t="s">
        <v>120</v>
      </c>
      <c r="I4041" s="6">
        <f t="shared" si="252"/>
        <v>-1.6</v>
      </c>
      <c r="J4041" s="5" t="str">
        <f>IF(H4041="否","不适用",IF(AND(ISNUMBER(E4041),ISNUMBER(F4041)),IF(I4041&gt;规则与名单!$B$2,"是","否"),"未判定"))</f>
        <v>不适用</v>
      </c>
      <c r="K4041" s="5" t="str">
        <f t="shared" si="253"/>
        <v>非测试日纯氢</v>
      </c>
      <c r="L4041" s="6">
        <f t="shared" si="254"/>
        <v>55.6</v>
      </c>
      <c r="M4041" s="5">
        <f t="shared" si="255"/>
        <v>0</v>
      </c>
      <c r="N4041" s="5" t="s">
        <v>15465</v>
      </c>
      <c r="O4041" s="5" t="s">
        <v>15466</v>
      </c>
      <c r="P4041" s="5" t="s">
        <v>15467</v>
      </c>
    </row>
    <row r="4042" ht="19" customHeight="1" spans="1:16">
      <c r="A4042" s="5">
        <v>159</v>
      </c>
      <c r="B4042" s="5" t="s">
        <v>56</v>
      </c>
      <c r="C4042" s="5" t="s">
        <v>52</v>
      </c>
      <c r="D4042" s="8" t="s">
        <v>472</v>
      </c>
      <c r="E4042" s="6">
        <v>53.5</v>
      </c>
      <c r="F4042" s="6">
        <v>53.8</v>
      </c>
      <c r="G4042" s="6">
        <v>50.5</v>
      </c>
      <c r="H4042" s="5" t="s">
        <v>120</v>
      </c>
      <c r="I4042" s="6">
        <f t="shared" si="252"/>
        <v>-0.299999999999997</v>
      </c>
      <c r="J4042" s="5" t="str">
        <f>IF(H4042="否","不适用",IF(AND(ISNUMBER(E4042),ISNUMBER(F4042)),IF(I4042&gt;规则与名单!$B$2,"是","否"),"未判定"))</f>
        <v>不适用</v>
      </c>
      <c r="K4042" s="5" t="str">
        <f t="shared" si="253"/>
        <v>非测试日纯氢</v>
      </c>
      <c r="L4042" s="6">
        <f t="shared" si="254"/>
        <v>50.5</v>
      </c>
      <c r="M4042" s="5">
        <f t="shared" si="255"/>
        <v>0</v>
      </c>
      <c r="N4042" s="5" t="s">
        <v>15468</v>
      </c>
      <c r="O4042" s="5" t="s">
        <v>15469</v>
      </c>
      <c r="P4042" s="5" t="s">
        <v>15470</v>
      </c>
    </row>
    <row r="4043" ht="19" customHeight="1" spans="1:16">
      <c r="A4043" s="5">
        <v>159</v>
      </c>
      <c r="B4043" s="5" t="s">
        <v>56</v>
      </c>
      <c r="C4043" s="5" t="s">
        <v>52</v>
      </c>
      <c r="D4043" s="8" t="s">
        <v>466</v>
      </c>
      <c r="E4043" s="6">
        <v>53.6</v>
      </c>
      <c r="F4043" s="6">
        <v>53.5</v>
      </c>
      <c r="G4043" s="6">
        <v>53.4</v>
      </c>
      <c r="H4043" s="5" t="s">
        <v>120</v>
      </c>
      <c r="I4043" s="6">
        <f t="shared" si="252"/>
        <v>0.100000000000001</v>
      </c>
      <c r="J4043" s="5" t="str">
        <f>IF(H4043="否","不适用",IF(AND(ISNUMBER(E4043),ISNUMBER(F4043)),IF(I4043&gt;规则与名单!$B$2,"是","否"),"未判定"))</f>
        <v>不适用</v>
      </c>
      <c r="K4043" s="5" t="str">
        <f t="shared" si="253"/>
        <v>非测试日纯氢</v>
      </c>
      <c r="L4043" s="6">
        <f t="shared" si="254"/>
        <v>53.4</v>
      </c>
      <c r="M4043" s="5">
        <f t="shared" si="255"/>
        <v>0</v>
      </c>
      <c r="N4043" s="5" t="s">
        <v>15471</v>
      </c>
      <c r="O4043" s="5" t="s">
        <v>15472</v>
      </c>
      <c r="P4043" s="5" t="s">
        <v>15473</v>
      </c>
    </row>
    <row r="4044" ht="19" customHeight="1" spans="1:16">
      <c r="A4044" s="5">
        <v>159</v>
      </c>
      <c r="B4044" s="5" t="s">
        <v>56</v>
      </c>
      <c r="C4044" s="5" t="s">
        <v>52</v>
      </c>
      <c r="D4044" s="8" t="s">
        <v>333</v>
      </c>
      <c r="E4044" s="6">
        <v>53.5</v>
      </c>
      <c r="F4044" s="6">
        <v>53.5</v>
      </c>
      <c r="G4044" s="6">
        <v>26.8</v>
      </c>
      <c r="H4044" s="5" t="s">
        <v>120</v>
      </c>
      <c r="I4044" s="6">
        <f t="shared" si="252"/>
        <v>0</v>
      </c>
      <c r="J4044" s="5" t="str">
        <f>IF(H4044="否","不适用",IF(AND(ISNUMBER(E4044),ISNUMBER(F4044)),IF(I4044&gt;规则与名单!$B$2,"是","否"),"未判定"))</f>
        <v>不适用</v>
      </c>
      <c r="K4044" s="5" t="str">
        <f t="shared" si="253"/>
        <v>非测试日纯氢</v>
      </c>
      <c r="L4044" s="6">
        <f t="shared" si="254"/>
        <v>26.8</v>
      </c>
      <c r="M4044" s="5">
        <f t="shared" si="255"/>
        <v>0</v>
      </c>
      <c r="N4044" s="5" t="s">
        <v>15474</v>
      </c>
      <c r="O4044" s="5" t="s">
        <v>15475</v>
      </c>
      <c r="P4044" s="5" t="s">
        <v>15476</v>
      </c>
    </row>
    <row r="4045" ht="19" customHeight="1" spans="1:16">
      <c r="A4045" s="5">
        <v>159</v>
      </c>
      <c r="B4045" s="5" t="s">
        <v>56</v>
      </c>
      <c r="C4045" s="5" t="s">
        <v>52</v>
      </c>
      <c r="D4045" s="8" t="s">
        <v>175</v>
      </c>
      <c r="E4045" s="6"/>
      <c r="F4045" s="6">
        <v>0</v>
      </c>
      <c r="G4045" s="6"/>
      <c r="H4045" s="5" t="s">
        <v>120</v>
      </c>
      <c r="I4045" s="6" t="str">
        <f t="shared" si="252"/>
        <v/>
      </c>
      <c r="J4045" s="5" t="str">
        <f>IF(H4045="否","不适用",IF(AND(ISNUMBER(E4045),ISNUMBER(F4045)),IF(I4045&gt;规则与名单!$B$2,"是","否"),"未判定"))</f>
        <v>不适用</v>
      </c>
      <c r="K4045" s="5" t="str">
        <f t="shared" si="253"/>
        <v>缺失</v>
      </c>
      <c r="L4045" s="6" t="str">
        <f t="shared" si="254"/>
        <v/>
      </c>
      <c r="M4045" s="5">
        <f t="shared" si="255"/>
        <v>1</v>
      </c>
      <c r="N4045" s="5" t="s">
        <v>15477</v>
      </c>
      <c r="O4045" s="5" t="s">
        <v>15478</v>
      </c>
      <c r="P4045" s="5" t="s">
        <v>15479</v>
      </c>
    </row>
    <row r="4046" ht="19" customHeight="1" spans="1:16">
      <c r="A4046" s="5">
        <v>159</v>
      </c>
      <c r="B4046" s="5" t="s">
        <v>56</v>
      </c>
      <c r="C4046" s="5" t="s">
        <v>52</v>
      </c>
      <c r="D4046" s="8" t="s">
        <v>3402</v>
      </c>
      <c r="E4046" s="6">
        <v>53.5</v>
      </c>
      <c r="F4046" s="6">
        <v>53.9</v>
      </c>
      <c r="G4046" s="6">
        <v>53.5</v>
      </c>
      <c r="H4046" s="5" t="s">
        <v>120</v>
      </c>
      <c r="I4046" s="6">
        <f t="shared" si="252"/>
        <v>-0.399999999999999</v>
      </c>
      <c r="J4046" s="5" t="str">
        <f>IF(H4046="否","不适用",IF(AND(ISNUMBER(E4046),ISNUMBER(F4046)),IF(I4046&gt;规则与名单!$B$2,"是","否"),"未判定"))</f>
        <v>不适用</v>
      </c>
      <c r="K4046" s="5" t="str">
        <f t="shared" si="253"/>
        <v>非测试日纯氢</v>
      </c>
      <c r="L4046" s="6">
        <f t="shared" si="254"/>
        <v>53.5</v>
      </c>
      <c r="M4046" s="5">
        <f t="shared" si="255"/>
        <v>0</v>
      </c>
      <c r="N4046" s="5" t="s">
        <v>15480</v>
      </c>
      <c r="O4046" s="5" t="s">
        <v>15481</v>
      </c>
      <c r="P4046" s="5" t="s">
        <v>15482</v>
      </c>
    </row>
    <row r="4047" ht="19" customHeight="1" spans="1:16">
      <c r="A4047" s="5">
        <v>159</v>
      </c>
      <c r="B4047" s="5" t="s">
        <v>56</v>
      </c>
      <c r="C4047" s="5" t="s">
        <v>52</v>
      </c>
      <c r="D4047" s="8" t="s">
        <v>487</v>
      </c>
      <c r="E4047" s="6">
        <v>57.4</v>
      </c>
      <c r="F4047" s="6">
        <v>58</v>
      </c>
      <c r="G4047" s="6">
        <v>51.1</v>
      </c>
      <c r="H4047" s="5" t="s">
        <v>120</v>
      </c>
      <c r="I4047" s="6">
        <f t="shared" si="252"/>
        <v>-0.600000000000001</v>
      </c>
      <c r="J4047" s="5" t="str">
        <f>IF(H4047="否","不适用",IF(AND(ISNUMBER(E4047),ISNUMBER(F4047)),IF(I4047&gt;规则与名单!$B$2,"是","否"),"未判定"))</f>
        <v>不适用</v>
      </c>
      <c r="K4047" s="5" t="str">
        <f t="shared" si="253"/>
        <v>非测试日纯氢</v>
      </c>
      <c r="L4047" s="6">
        <f t="shared" si="254"/>
        <v>51.1</v>
      </c>
      <c r="M4047" s="5">
        <f t="shared" si="255"/>
        <v>0</v>
      </c>
      <c r="N4047" s="5" t="s">
        <v>15483</v>
      </c>
      <c r="O4047" s="5" t="s">
        <v>15484</v>
      </c>
      <c r="P4047" s="5" t="s">
        <v>15485</v>
      </c>
    </row>
    <row r="4048" ht="19" customHeight="1" spans="1:16">
      <c r="A4048" s="5">
        <v>159</v>
      </c>
      <c r="B4048" s="5" t="s">
        <v>56</v>
      </c>
      <c r="C4048" s="5" t="s">
        <v>52</v>
      </c>
      <c r="D4048" s="8" t="s">
        <v>121</v>
      </c>
      <c r="E4048" s="6">
        <v>53.5</v>
      </c>
      <c r="F4048" s="6">
        <v>53.8</v>
      </c>
      <c r="G4048" s="6">
        <v>49.8</v>
      </c>
      <c r="H4048" s="5" t="s">
        <v>120</v>
      </c>
      <c r="I4048" s="6">
        <f t="shared" si="252"/>
        <v>-0.299999999999997</v>
      </c>
      <c r="J4048" s="5" t="str">
        <f>IF(H4048="否","不适用",IF(AND(ISNUMBER(E4048),ISNUMBER(F4048)),IF(I4048&gt;规则与名单!$B$2,"是","否"),"未判定"))</f>
        <v>不适用</v>
      </c>
      <c r="K4048" s="5" t="str">
        <f t="shared" si="253"/>
        <v>非测试日纯氢</v>
      </c>
      <c r="L4048" s="6">
        <f t="shared" si="254"/>
        <v>49.8</v>
      </c>
      <c r="M4048" s="5">
        <f t="shared" si="255"/>
        <v>0</v>
      </c>
      <c r="N4048" s="5" t="s">
        <v>15486</v>
      </c>
      <c r="O4048" s="5" t="s">
        <v>15487</v>
      </c>
      <c r="P4048" s="5" t="s">
        <v>15488</v>
      </c>
    </row>
    <row r="4049" ht="19" customHeight="1" spans="1:16">
      <c r="A4049" s="5">
        <v>159</v>
      </c>
      <c r="B4049" s="5" t="s">
        <v>56</v>
      </c>
      <c r="C4049" s="5" t="s">
        <v>52</v>
      </c>
      <c r="D4049" s="8" t="s">
        <v>170</v>
      </c>
      <c r="E4049" s="6">
        <v>53.6</v>
      </c>
      <c r="F4049" s="6">
        <v>54.6</v>
      </c>
      <c r="G4049" s="6">
        <v>40.6</v>
      </c>
      <c r="H4049" s="5" t="s">
        <v>120</v>
      </c>
      <c r="I4049" s="6">
        <f t="shared" si="252"/>
        <v>-1</v>
      </c>
      <c r="J4049" s="5" t="str">
        <f>IF(H4049="否","不适用",IF(AND(ISNUMBER(E4049),ISNUMBER(F4049)),IF(I4049&gt;规则与名单!$B$2,"是","否"),"未判定"))</f>
        <v>不适用</v>
      </c>
      <c r="K4049" s="5" t="str">
        <f t="shared" si="253"/>
        <v>非测试日纯氢</v>
      </c>
      <c r="L4049" s="6">
        <f t="shared" si="254"/>
        <v>40.6</v>
      </c>
      <c r="M4049" s="5">
        <f t="shared" si="255"/>
        <v>0</v>
      </c>
      <c r="N4049" s="5" t="s">
        <v>15489</v>
      </c>
      <c r="O4049" s="5" t="s">
        <v>15490</v>
      </c>
      <c r="P4049" s="5" t="s">
        <v>15491</v>
      </c>
    </row>
    <row r="4050" ht="19" customHeight="1" spans="1:16">
      <c r="A4050" s="5">
        <v>159</v>
      </c>
      <c r="B4050" s="5" t="s">
        <v>56</v>
      </c>
      <c r="C4050" s="5" t="s">
        <v>52</v>
      </c>
      <c r="D4050" s="8" t="s">
        <v>644</v>
      </c>
      <c r="E4050" s="6">
        <v>56</v>
      </c>
      <c r="F4050" s="6">
        <v>57.2</v>
      </c>
      <c r="G4050" s="6">
        <v>54.8</v>
      </c>
      <c r="H4050" s="5" t="s">
        <v>120</v>
      </c>
      <c r="I4050" s="6">
        <f t="shared" si="252"/>
        <v>-1.2</v>
      </c>
      <c r="J4050" s="5" t="str">
        <f>IF(H4050="否","不适用",IF(AND(ISNUMBER(E4050),ISNUMBER(F4050)),IF(I4050&gt;规则与名单!$B$2,"是","否"),"未判定"))</f>
        <v>不适用</v>
      </c>
      <c r="K4050" s="5" t="str">
        <f t="shared" si="253"/>
        <v>非测试日纯氢</v>
      </c>
      <c r="L4050" s="6">
        <f t="shared" si="254"/>
        <v>54.8</v>
      </c>
      <c r="M4050" s="5">
        <f t="shared" si="255"/>
        <v>0</v>
      </c>
      <c r="N4050" s="5" t="s">
        <v>15492</v>
      </c>
      <c r="O4050" s="5" t="s">
        <v>15493</v>
      </c>
      <c r="P4050" s="5" t="s">
        <v>15494</v>
      </c>
    </row>
    <row r="4051" ht="19" customHeight="1" spans="1:16">
      <c r="A4051" s="5">
        <v>159</v>
      </c>
      <c r="B4051" s="5" t="s">
        <v>56</v>
      </c>
      <c r="C4051" s="5" t="s">
        <v>52</v>
      </c>
      <c r="D4051" s="8" t="s">
        <v>3418</v>
      </c>
      <c r="E4051" s="6"/>
      <c r="F4051" s="6">
        <v>0</v>
      </c>
      <c r="G4051" s="6"/>
      <c r="H4051" s="5" t="s">
        <v>120</v>
      </c>
      <c r="I4051" s="6" t="str">
        <f t="shared" si="252"/>
        <v/>
      </c>
      <c r="J4051" s="5" t="str">
        <f>IF(H4051="否","不适用",IF(AND(ISNUMBER(E4051),ISNUMBER(F4051)),IF(I4051&gt;规则与名单!$B$2,"是","否"),"未判定"))</f>
        <v>不适用</v>
      </c>
      <c r="K4051" s="5" t="str">
        <f t="shared" si="253"/>
        <v>缺失</v>
      </c>
      <c r="L4051" s="6" t="str">
        <f t="shared" si="254"/>
        <v/>
      </c>
      <c r="M4051" s="5">
        <f t="shared" si="255"/>
        <v>1</v>
      </c>
      <c r="N4051" s="5" t="s">
        <v>15495</v>
      </c>
      <c r="O4051" s="5" t="s">
        <v>15496</v>
      </c>
      <c r="P4051" s="5" t="s">
        <v>15497</v>
      </c>
    </row>
    <row r="4052" ht="19" customHeight="1" spans="1:16">
      <c r="A4052" s="5">
        <v>159</v>
      </c>
      <c r="B4052" s="5" t="s">
        <v>56</v>
      </c>
      <c r="C4052" s="5" t="s">
        <v>52</v>
      </c>
      <c r="D4052" s="8" t="s">
        <v>3422</v>
      </c>
      <c r="E4052" s="6">
        <v>19</v>
      </c>
      <c r="F4052" s="6">
        <v>19.4</v>
      </c>
      <c r="G4052" s="6">
        <v>19</v>
      </c>
      <c r="H4052" s="5" t="s">
        <v>120</v>
      </c>
      <c r="I4052" s="6">
        <f t="shared" si="252"/>
        <v>-0.399999999999999</v>
      </c>
      <c r="J4052" s="5" t="str">
        <f>IF(H4052="否","不适用",IF(AND(ISNUMBER(E4052),ISNUMBER(F4052)),IF(I4052&gt;规则与名单!$B$2,"是","否"),"未判定"))</f>
        <v>不适用</v>
      </c>
      <c r="K4052" s="5" t="str">
        <f t="shared" si="253"/>
        <v>非测试日纯氢</v>
      </c>
      <c r="L4052" s="6">
        <f t="shared" si="254"/>
        <v>19</v>
      </c>
      <c r="M4052" s="5">
        <f t="shared" si="255"/>
        <v>0</v>
      </c>
      <c r="N4052" s="5" t="s">
        <v>15498</v>
      </c>
      <c r="O4052" s="5" t="s">
        <v>15499</v>
      </c>
      <c r="P4052" s="5" t="s">
        <v>15500</v>
      </c>
    </row>
    <row r="4053" ht="19" customHeight="1" spans="1:16">
      <c r="A4053" s="5">
        <v>159</v>
      </c>
      <c r="B4053" s="5" t="s">
        <v>56</v>
      </c>
      <c r="C4053" s="5" t="s">
        <v>52</v>
      </c>
      <c r="D4053" s="8" t="s">
        <v>336</v>
      </c>
      <c r="E4053" s="6">
        <v>18.9</v>
      </c>
      <c r="F4053" s="6">
        <v>19</v>
      </c>
      <c r="G4053" s="6">
        <v>18.9</v>
      </c>
      <c r="H4053" s="5" t="s">
        <v>120</v>
      </c>
      <c r="I4053" s="6">
        <f t="shared" si="252"/>
        <v>-0.100000000000001</v>
      </c>
      <c r="J4053" s="5" t="str">
        <f>IF(H4053="否","不适用",IF(AND(ISNUMBER(E4053),ISNUMBER(F4053)),IF(I4053&gt;规则与名单!$B$2,"是","否"),"未判定"))</f>
        <v>不适用</v>
      </c>
      <c r="K4053" s="5" t="str">
        <f t="shared" si="253"/>
        <v>非测试日纯氢</v>
      </c>
      <c r="L4053" s="6">
        <f t="shared" si="254"/>
        <v>18.9</v>
      </c>
      <c r="M4053" s="5">
        <f t="shared" si="255"/>
        <v>0</v>
      </c>
      <c r="N4053" s="5" t="s">
        <v>15501</v>
      </c>
      <c r="O4053" s="5" t="s">
        <v>15502</v>
      </c>
      <c r="P4053" s="5" t="s">
        <v>15503</v>
      </c>
    </row>
    <row r="4054" ht="19" customHeight="1" spans="1:16">
      <c r="A4054" s="5">
        <v>159</v>
      </c>
      <c r="B4054" s="5" t="s">
        <v>56</v>
      </c>
      <c r="C4054" s="5" t="s">
        <v>52</v>
      </c>
      <c r="D4054" s="8" t="s">
        <v>653</v>
      </c>
      <c r="E4054" s="6">
        <v>56</v>
      </c>
      <c r="F4054" s="6">
        <v>56.8</v>
      </c>
      <c r="G4054" s="6">
        <v>56</v>
      </c>
      <c r="H4054" s="5" t="s">
        <v>120</v>
      </c>
      <c r="I4054" s="6">
        <f t="shared" si="252"/>
        <v>-0.799999999999997</v>
      </c>
      <c r="J4054" s="5" t="str">
        <f>IF(H4054="否","不适用",IF(AND(ISNUMBER(E4054),ISNUMBER(F4054)),IF(I4054&gt;规则与名单!$B$2,"是","否"),"未判定"))</f>
        <v>不适用</v>
      </c>
      <c r="K4054" s="5" t="str">
        <f t="shared" si="253"/>
        <v>非测试日纯氢</v>
      </c>
      <c r="L4054" s="6">
        <f t="shared" si="254"/>
        <v>56</v>
      </c>
      <c r="M4054" s="5">
        <f t="shared" si="255"/>
        <v>0</v>
      </c>
      <c r="N4054" s="5" t="s">
        <v>15504</v>
      </c>
      <c r="O4054" s="5" t="s">
        <v>15505</v>
      </c>
      <c r="P4054" s="5" t="s">
        <v>15506</v>
      </c>
    </row>
    <row r="4055" ht="19" customHeight="1" spans="1:16">
      <c r="A4055" s="5">
        <v>159</v>
      </c>
      <c r="B4055" s="5" t="s">
        <v>56</v>
      </c>
      <c r="C4055" s="5" t="s">
        <v>52</v>
      </c>
      <c r="D4055" s="8" t="s">
        <v>140</v>
      </c>
      <c r="E4055" s="6">
        <v>0.1</v>
      </c>
      <c r="F4055" s="6">
        <v>0.05</v>
      </c>
      <c r="G4055" s="6">
        <v>0.1</v>
      </c>
      <c r="H4055" s="5" t="s">
        <v>120</v>
      </c>
      <c r="I4055" s="6">
        <f t="shared" si="252"/>
        <v>0.05</v>
      </c>
      <c r="J4055" s="5" t="str">
        <f>IF(H4055="否","不适用",IF(AND(ISNUMBER(E4055),ISNUMBER(F4055)),IF(I4055&gt;规则与名单!$B$2,"是","否"),"未判定"))</f>
        <v>不适用</v>
      </c>
      <c r="K4055" s="5" t="str">
        <f t="shared" si="253"/>
        <v>非测试日纯氢</v>
      </c>
      <c r="L4055" s="6">
        <f t="shared" si="254"/>
        <v>0.1</v>
      </c>
      <c r="M4055" s="5">
        <f t="shared" si="255"/>
        <v>0</v>
      </c>
      <c r="N4055" s="5" t="s">
        <v>15507</v>
      </c>
      <c r="O4055" s="5" t="s">
        <v>15508</v>
      </c>
      <c r="P4055" s="5" t="s">
        <v>15509</v>
      </c>
    </row>
    <row r="4056" ht="19" customHeight="1" spans="1:16">
      <c r="A4056" s="5">
        <v>159</v>
      </c>
      <c r="B4056" s="5" t="s">
        <v>56</v>
      </c>
      <c r="C4056" s="5" t="s">
        <v>52</v>
      </c>
      <c r="D4056" s="8" t="s">
        <v>115</v>
      </c>
      <c r="E4056" s="6"/>
      <c r="F4056" s="6">
        <v>0</v>
      </c>
      <c r="G4056" s="6"/>
      <c r="H4056" s="5" t="s">
        <v>120</v>
      </c>
      <c r="I4056" s="6" t="str">
        <f t="shared" si="252"/>
        <v/>
      </c>
      <c r="J4056" s="5" t="str">
        <f>IF(H4056="否","不适用",IF(AND(ISNUMBER(E4056),ISNUMBER(F4056)),IF(I4056&gt;规则与名单!$B$2,"是","否"),"未判定"))</f>
        <v>不适用</v>
      </c>
      <c r="K4056" s="5" t="str">
        <f t="shared" si="253"/>
        <v>缺失</v>
      </c>
      <c r="L4056" s="6" t="str">
        <f t="shared" si="254"/>
        <v/>
      </c>
      <c r="M4056" s="5">
        <f t="shared" si="255"/>
        <v>1</v>
      </c>
      <c r="N4056" s="5" t="s">
        <v>15510</v>
      </c>
      <c r="O4056" s="5" t="s">
        <v>15511</v>
      </c>
      <c r="P4056" s="5" t="s">
        <v>15512</v>
      </c>
    </row>
    <row r="4057" ht="19" customHeight="1" spans="1:16">
      <c r="A4057" s="5">
        <v>160</v>
      </c>
      <c r="B4057" s="5" t="s">
        <v>470</v>
      </c>
      <c r="C4057" s="5" t="s">
        <v>52</v>
      </c>
      <c r="D4057" s="8" t="s">
        <v>114</v>
      </c>
      <c r="E4057" s="6">
        <v>147.1</v>
      </c>
      <c r="F4057" s="6">
        <v>149.6</v>
      </c>
      <c r="G4057" s="6">
        <v>146.5</v>
      </c>
      <c r="H4057" s="5" t="s">
        <v>113</v>
      </c>
      <c r="I4057" s="6">
        <f t="shared" si="252"/>
        <v>-2.5</v>
      </c>
      <c r="J4057" s="5" t="str">
        <f>IF(H4057="否","不适用",IF(AND(ISNUMBER(E4057),ISNUMBER(F4057)),IF(I4057&gt;规则与名单!$B$2,"是","否"),"未判定"))</f>
        <v>否</v>
      </c>
      <c r="K4057" s="5" t="str">
        <f t="shared" si="253"/>
        <v>非测试日纯氢</v>
      </c>
      <c r="L4057" s="6">
        <f t="shared" si="254"/>
        <v>146.5</v>
      </c>
      <c r="M4057" s="5">
        <f t="shared" si="255"/>
        <v>0</v>
      </c>
      <c r="N4057" s="5" t="s">
        <v>15513</v>
      </c>
      <c r="O4057" s="5" t="s">
        <v>15514</v>
      </c>
      <c r="P4057" s="5" t="s">
        <v>15515</v>
      </c>
    </row>
    <row r="4058" ht="19" customHeight="1" spans="1:16">
      <c r="A4058" s="5">
        <v>160</v>
      </c>
      <c r="B4058" s="5" t="s">
        <v>470</v>
      </c>
      <c r="C4058" s="5" t="s">
        <v>52</v>
      </c>
      <c r="D4058" s="8" t="s">
        <v>605</v>
      </c>
      <c r="E4058" s="6">
        <v>0.1</v>
      </c>
      <c r="F4058" s="6">
        <v>146.6</v>
      </c>
      <c r="G4058" s="6">
        <v>144.8</v>
      </c>
      <c r="H4058" s="5" t="s">
        <v>113</v>
      </c>
      <c r="I4058" s="6">
        <f t="shared" si="252"/>
        <v>-146.5</v>
      </c>
      <c r="J4058" s="5" t="str">
        <f>IF(H4058="否","不适用",IF(AND(ISNUMBER(E4058),ISNUMBER(F4058)),IF(I4058&gt;规则与名单!$B$2,"是","否"),"未判定"))</f>
        <v>否</v>
      </c>
      <c r="K4058" s="5" t="str">
        <f t="shared" si="253"/>
        <v>非测试日纯氢</v>
      </c>
      <c r="L4058" s="6">
        <f t="shared" si="254"/>
        <v>144.8</v>
      </c>
      <c r="M4058" s="5">
        <f t="shared" si="255"/>
        <v>0</v>
      </c>
      <c r="N4058" s="5" t="s">
        <v>15516</v>
      </c>
      <c r="O4058" s="5" t="s">
        <v>15517</v>
      </c>
      <c r="P4058" s="5" t="s">
        <v>15518</v>
      </c>
    </row>
    <row r="4059" ht="19" customHeight="1" spans="1:16">
      <c r="A4059" s="5">
        <v>160</v>
      </c>
      <c r="B4059" s="5" t="s">
        <v>470</v>
      </c>
      <c r="C4059" s="5" t="s">
        <v>52</v>
      </c>
      <c r="D4059" s="8" t="s">
        <v>186</v>
      </c>
      <c r="E4059" s="6">
        <v>214.7</v>
      </c>
      <c r="F4059" s="6">
        <v>71.5</v>
      </c>
      <c r="G4059" s="6">
        <v>67.2</v>
      </c>
      <c r="H4059" s="5" t="s">
        <v>113</v>
      </c>
      <c r="I4059" s="6">
        <f t="shared" si="252"/>
        <v>143.2</v>
      </c>
      <c r="J4059" s="5" t="str">
        <f>IF(H4059="否","不适用",IF(AND(ISNUMBER(E4059),ISNUMBER(F4059)),IF(I4059&gt;规则与名单!$B$2,"是","否"),"未判定"))</f>
        <v>是</v>
      </c>
      <c r="K4059" s="5" t="str">
        <f t="shared" si="253"/>
        <v>测试日GPS</v>
      </c>
      <c r="L4059" s="6">
        <f t="shared" si="254"/>
        <v>71.5</v>
      </c>
      <c r="M4059" s="5">
        <f t="shared" si="255"/>
        <v>0</v>
      </c>
      <c r="N4059" s="5" t="s">
        <v>15519</v>
      </c>
      <c r="O4059" s="5" t="s">
        <v>15520</v>
      </c>
      <c r="P4059" s="5" t="s">
        <v>15521</v>
      </c>
    </row>
    <row r="4060" ht="19" customHeight="1" spans="1:16">
      <c r="A4060" s="5">
        <v>160</v>
      </c>
      <c r="B4060" s="5" t="s">
        <v>470</v>
      </c>
      <c r="C4060" s="5" t="s">
        <v>52</v>
      </c>
      <c r="D4060" s="8" t="s">
        <v>165</v>
      </c>
      <c r="E4060" s="6">
        <v>94.6</v>
      </c>
      <c r="F4060" s="6">
        <v>98.8</v>
      </c>
      <c r="G4060" s="6">
        <v>94.3</v>
      </c>
      <c r="H4060" s="5" t="s">
        <v>113</v>
      </c>
      <c r="I4060" s="6">
        <f t="shared" si="252"/>
        <v>-4.2</v>
      </c>
      <c r="J4060" s="5" t="str">
        <f>IF(H4060="否","不适用",IF(AND(ISNUMBER(E4060),ISNUMBER(F4060)),IF(I4060&gt;规则与名单!$B$2,"是","否"),"未判定"))</f>
        <v>否</v>
      </c>
      <c r="K4060" s="5" t="str">
        <f t="shared" si="253"/>
        <v>非测试日纯氢</v>
      </c>
      <c r="L4060" s="6">
        <f t="shared" si="254"/>
        <v>94.3</v>
      </c>
      <c r="M4060" s="5">
        <f t="shared" si="255"/>
        <v>0</v>
      </c>
      <c r="N4060" s="5" t="s">
        <v>15522</v>
      </c>
      <c r="O4060" s="5" t="s">
        <v>15523</v>
      </c>
      <c r="P4060" s="5" t="s">
        <v>15524</v>
      </c>
    </row>
    <row r="4061" ht="19" customHeight="1" spans="1:16">
      <c r="A4061" s="5">
        <v>160</v>
      </c>
      <c r="B4061" s="5" t="s">
        <v>470</v>
      </c>
      <c r="C4061" s="5" t="s">
        <v>52</v>
      </c>
      <c r="D4061" s="8" t="s">
        <v>151</v>
      </c>
      <c r="E4061" s="6"/>
      <c r="F4061" s="6">
        <v>0</v>
      </c>
      <c r="G4061" s="6"/>
      <c r="H4061" s="5" t="s">
        <v>113</v>
      </c>
      <c r="I4061" s="6" t="str">
        <f t="shared" si="252"/>
        <v/>
      </c>
      <c r="J4061" s="5" t="str">
        <f>IF(H4061="否","不适用",IF(AND(ISNUMBER(E4061),ISNUMBER(F4061)),IF(I4061&gt;规则与名单!$B$2,"是","否"),"未判定"))</f>
        <v>未判定</v>
      </c>
      <c r="K4061" s="5" t="str">
        <f t="shared" si="253"/>
        <v>测试名单无纯氢GPS</v>
      </c>
      <c r="L4061" s="6">
        <f t="shared" si="254"/>
        <v>0</v>
      </c>
      <c r="M4061" s="5">
        <f t="shared" si="255"/>
        <v>0</v>
      </c>
      <c r="N4061" s="5" t="s">
        <v>15525</v>
      </c>
      <c r="O4061" s="5" t="s">
        <v>15526</v>
      </c>
      <c r="P4061" s="5" t="s">
        <v>15527</v>
      </c>
    </row>
    <row r="4062" ht="19" customHeight="1" spans="1:16">
      <c r="A4062" s="5">
        <v>160</v>
      </c>
      <c r="B4062" s="5" t="s">
        <v>470</v>
      </c>
      <c r="C4062" s="5" t="s">
        <v>52</v>
      </c>
      <c r="D4062" s="8" t="s">
        <v>3358</v>
      </c>
      <c r="E4062" s="6"/>
      <c r="F4062" s="6">
        <v>0</v>
      </c>
      <c r="G4062" s="6"/>
      <c r="H4062" s="5" t="s">
        <v>113</v>
      </c>
      <c r="I4062" s="6" t="str">
        <f t="shared" si="252"/>
        <v/>
      </c>
      <c r="J4062" s="5" t="str">
        <f>IF(H4062="否","不适用",IF(AND(ISNUMBER(E4062),ISNUMBER(F4062)),IF(I4062&gt;规则与名单!$B$2,"是","否"),"未判定"))</f>
        <v>未判定</v>
      </c>
      <c r="K4062" s="5" t="str">
        <f t="shared" si="253"/>
        <v>测试名单无纯氢GPS</v>
      </c>
      <c r="L4062" s="6">
        <f t="shared" si="254"/>
        <v>0</v>
      </c>
      <c r="M4062" s="5">
        <f t="shared" si="255"/>
        <v>0</v>
      </c>
      <c r="N4062" s="5" t="s">
        <v>15528</v>
      </c>
      <c r="O4062" s="5" t="s">
        <v>15529</v>
      </c>
      <c r="P4062" s="5" t="s">
        <v>15530</v>
      </c>
    </row>
    <row r="4063" ht="19" customHeight="1" spans="1:16">
      <c r="A4063" s="5">
        <v>160</v>
      </c>
      <c r="B4063" s="5" t="s">
        <v>470</v>
      </c>
      <c r="C4063" s="5" t="s">
        <v>52</v>
      </c>
      <c r="D4063" s="8" t="s">
        <v>272</v>
      </c>
      <c r="E4063" s="6">
        <v>157.8</v>
      </c>
      <c r="F4063" s="6">
        <v>158.8</v>
      </c>
      <c r="G4063" s="6">
        <v>157.6</v>
      </c>
      <c r="H4063" s="5" t="s">
        <v>113</v>
      </c>
      <c r="I4063" s="6">
        <f t="shared" si="252"/>
        <v>-1</v>
      </c>
      <c r="J4063" s="5" t="str">
        <f>IF(H4063="否","不适用",IF(AND(ISNUMBER(E4063),ISNUMBER(F4063)),IF(I4063&gt;规则与名单!$B$2,"是","否"),"未判定"))</f>
        <v>否</v>
      </c>
      <c r="K4063" s="5" t="str">
        <f t="shared" si="253"/>
        <v>非测试日纯氢</v>
      </c>
      <c r="L4063" s="6">
        <f t="shared" si="254"/>
        <v>157.6</v>
      </c>
      <c r="M4063" s="5">
        <f t="shared" si="255"/>
        <v>0</v>
      </c>
      <c r="N4063" s="5" t="s">
        <v>15531</v>
      </c>
      <c r="O4063" s="5" t="s">
        <v>15532</v>
      </c>
      <c r="P4063" s="5" t="s">
        <v>15533</v>
      </c>
    </row>
    <row r="4064" ht="19" customHeight="1" spans="1:16">
      <c r="A4064" s="5">
        <v>160</v>
      </c>
      <c r="B4064" s="5" t="s">
        <v>470</v>
      </c>
      <c r="C4064" s="5" t="s">
        <v>52</v>
      </c>
      <c r="D4064" s="8" t="s">
        <v>506</v>
      </c>
      <c r="E4064" s="6">
        <v>106.9</v>
      </c>
      <c r="F4064" s="6">
        <v>108.4</v>
      </c>
      <c r="G4064" s="6">
        <v>99.3</v>
      </c>
      <c r="H4064" s="5" t="s">
        <v>113</v>
      </c>
      <c r="I4064" s="6">
        <f t="shared" si="252"/>
        <v>-1.5</v>
      </c>
      <c r="J4064" s="5" t="str">
        <f>IF(H4064="否","不适用",IF(AND(ISNUMBER(E4064),ISNUMBER(F4064)),IF(I4064&gt;规则与名单!$B$2,"是","否"),"未判定"))</f>
        <v>否</v>
      </c>
      <c r="K4064" s="5" t="str">
        <f t="shared" si="253"/>
        <v>非测试日纯氢</v>
      </c>
      <c r="L4064" s="6">
        <f t="shared" si="254"/>
        <v>99.3</v>
      </c>
      <c r="M4064" s="5">
        <f t="shared" si="255"/>
        <v>0</v>
      </c>
      <c r="N4064" s="5" t="s">
        <v>15534</v>
      </c>
      <c r="O4064" s="5" t="s">
        <v>15535</v>
      </c>
      <c r="P4064" s="5" t="s">
        <v>15536</v>
      </c>
    </row>
    <row r="4065" ht="19" customHeight="1" spans="1:16">
      <c r="A4065" s="5">
        <v>160</v>
      </c>
      <c r="B4065" s="5" t="s">
        <v>470</v>
      </c>
      <c r="C4065" s="5" t="s">
        <v>52</v>
      </c>
      <c r="D4065" s="8" t="s">
        <v>673</v>
      </c>
      <c r="E4065" s="6">
        <v>97.4</v>
      </c>
      <c r="F4065" s="6">
        <v>98</v>
      </c>
      <c r="G4065" s="6">
        <v>97.3</v>
      </c>
      <c r="H4065" s="5" t="s">
        <v>113</v>
      </c>
      <c r="I4065" s="6">
        <f t="shared" si="252"/>
        <v>-0.599999999999994</v>
      </c>
      <c r="J4065" s="5" t="str">
        <f>IF(H4065="否","不适用",IF(AND(ISNUMBER(E4065),ISNUMBER(F4065)),IF(I4065&gt;规则与名单!$B$2,"是","否"),"未判定"))</f>
        <v>否</v>
      </c>
      <c r="K4065" s="5" t="str">
        <f t="shared" si="253"/>
        <v>非测试日纯氢</v>
      </c>
      <c r="L4065" s="6">
        <f t="shared" si="254"/>
        <v>97.3</v>
      </c>
      <c r="M4065" s="5">
        <f t="shared" si="255"/>
        <v>0</v>
      </c>
      <c r="N4065" s="5" t="s">
        <v>15537</v>
      </c>
      <c r="O4065" s="5" t="s">
        <v>15538</v>
      </c>
      <c r="P4065" s="5" t="s">
        <v>15539</v>
      </c>
    </row>
    <row r="4066" ht="19" customHeight="1" spans="1:16">
      <c r="A4066" s="5">
        <v>160</v>
      </c>
      <c r="B4066" s="5" t="s">
        <v>470</v>
      </c>
      <c r="C4066" s="5" t="s">
        <v>52</v>
      </c>
      <c r="D4066" s="8" t="s">
        <v>183</v>
      </c>
      <c r="E4066" s="6">
        <v>123.8</v>
      </c>
      <c r="F4066" s="6">
        <v>126.2</v>
      </c>
      <c r="G4066" s="6">
        <v>123.2</v>
      </c>
      <c r="H4066" s="5" t="s">
        <v>113</v>
      </c>
      <c r="I4066" s="6">
        <f t="shared" si="252"/>
        <v>-2.40000000000001</v>
      </c>
      <c r="J4066" s="5" t="str">
        <f>IF(H4066="否","不适用",IF(AND(ISNUMBER(E4066),ISNUMBER(F4066)),IF(I4066&gt;规则与名单!$B$2,"是","否"),"未判定"))</f>
        <v>否</v>
      </c>
      <c r="K4066" s="5" t="str">
        <f t="shared" si="253"/>
        <v>非测试日纯氢</v>
      </c>
      <c r="L4066" s="6">
        <f t="shared" si="254"/>
        <v>123.2</v>
      </c>
      <c r="M4066" s="5">
        <f t="shared" si="255"/>
        <v>0</v>
      </c>
      <c r="N4066" s="5" t="s">
        <v>15540</v>
      </c>
      <c r="O4066" s="5" t="s">
        <v>15541</v>
      </c>
      <c r="P4066" s="5" t="s">
        <v>15542</v>
      </c>
    </row>
    <row r="4067" ht="19" customHeight="1" spans="1:16">
      <c r="A4067" s="5">
        <v>160</v>
      </c>
      <c r="B4067" s="5" t="s">
        <v>470</v>
      </c>
      <c r="C4067" s="5" t="s">
        <v>52</v>
      </c>
      <c r="D4067" s="8" t="s">
        <v>431</v>
      </c>
      <c r="E4067" s="6"/>
      <c r="F4067" s="6">
        <v>0</v>
      </c>
      <c r="G4067" s="6"/>
      <c r="H4067" s="5" t="s">
        <v>113</v>
      </c>
      <c r="I4067" s="6" t="str">
        <f t="shared" si="252"/>
        <v/>
      </c>
      <c r="J4067" s="5" t="str">
        <f>IF(H4067="否","不适用",IF(AND(ISNUMBER(E4067),ISNUMBER(F4067)),IF(I4067&gt;规则与名单!$B$2,"是","否"),"未判定"))</f>
        <v>未判定</v>
      </c>
      <c r="K4067" s="5" t="str">
        <f t="shared" si="253"/>
        <v>测试名单无纯氢GPS</v>
      </c>
      <c r="L4067" s="6">
        <f t="shared" si="254"/>
        <v>0</v>
      </c>
      <c r="M4067" s="5">
        <f t="shared" si="255"/>
        <v>0</v>
      </c>
      <c r="N4067" s="5" t="s">
        <v>15543</v>
      </c>
      <c r="O4067" s="5" t="s">
        <v>15544</v>
      </c>
      <c r="P4067" s="5" t="s">
        <v>15545</v>
      </c>
    </row>
    <row r="4068" ht="19" customHeight="1" spans="1:16">
      <c r="A4068" s="5">
        <v>160</v>
      </c>
      <c r="B4068" s="5" t="s">
        <v>470</v>
      </c>
      <c r="C4068" s="5" t="s">
        <v>52</v>
      </c>
      <c r="D4068" s="8" t="s">
        <v>3377</v>
      </c>
      <c r="E4068" s="6"/>
      <c r="F4068" s="6">
        <v>0</v>
      </c>
      <c r="G4068" s="6"/>
      <c r="H4068" s="5" t="s">
        <v>113</v>
      </c>
      <c r="I4068" s="6" t="str">
        <f t="shared" si="252"/>
        <v/>
      </c>
      <c r="J4068" s="5" t="str">
        <f>IF(H4068="否","不适用",IF(AND(ISNUMBER(E4068),ISNUMBER(F4068)),IF(I4068&gt;规则与名单!$B$2,"是","否"),"未判定"))</f>
        <v>未判定</v>
      </c>
      <c r="K4068" s="5" t="str">
        <f t="shared" si="253"/>
        <v>测试名单无纯氢GPS</v>
      </c>
      <c r="L4068" s="6">
        <f t="shared" si="254"/>
        <v>0</v>
      </c>
      <c r="M4068" s="5">
        <f t="shared" si="255"/>
        <v>0</v>
      </c>
      <c r="N4068" s="5" t="s">
        <v>15546</v>
      </c>
      <c r="O4068" s="5" t="s">
        <v>15547</v>
      </c>
      <c r="P4068" s="5" t="s">
        <v>15548</v>
      </c>
    </row>
    <row r="4069" ht="19" customHeight="1" spans="1:16">
      <c r="A4069" s="5">
        <v>160</v>
      </c>
      <c r="B4069" s="5" t="s">
        <v>470</v>
      </c>
      <c r="C4069" s="5" t="s">
        <v>52</v>
      </c>
      <c r="D4069" s="8" t="s">
        <v>407</v>
      </c>
      <c r="E4069" s="6"/>
      <c r="F4069" s="6">
        <v>0</v>
      </c>
      <c r="G4069" s="6"/>
      <c r="H4069" s="5" t="s">
        <v>113</v>
      </c>
      <c r="I4069" s="6" t="str">
        <f t="shared" si="252"/>
        <v/>
      </c>
      <c r="J4069" s="5" t="str">
        <f>IF(H4069="否","不适用",IF(AND(ISNUMBER(E4069),ISNUMBER(F4069)),IF(I4069&gt;规则与名单!$B$2,"是","否"),"未判定"))</f>
        <v>未判定</v>
      </c>
      <c r="K4069" s="5" t="str">
        <f t="shared" si="253"/>
        <v>测试名单无纯氢GPS</v>
      </c>
      <c r="L4069" s="6">
        <f t="shared" si="254"/>
        <v>0</v>
      </c>
      <c r="M4069" s="5">
        <f t="shared" si="255"/>
        <v>0</v>
      </c>
      <c r="N4069" s="5" t="s">
        <v>15549</v>
      </c>
      <c r="O4069" s="5" t="s">
        <v>15550</v>
      </c>
      <c r="P4069" s="5" t="s">
        <v>15551</v>
      </c>
    </row>
    <row r="4070" ht="19" customHeight="1" spans="1:16">
      <c r="A4070" s="5">
        <v>160</v>
      </c>
      <c r="B4070" s="5" t="s">
        <v>470</v>
      </c>
      <c r="C4070" s="5" t="s">
        <v>52</v>
      </c>
      <c r="D4070" s="8" t="s">
        <v>411</v>
      </c>
      <c r="E4070" s="6">
        <v>143.5</v>
      </c>
      <c r="F4070" s="6">
        <v>145.7</v>
      </c>
      <c r="G4070" s="6">
        <v>122.5</v>
      </c>
      <c r="H4070" s="5" t="s">
        <v>113</v>
      </c>
      <c r="I4070" s="6">
        <f t="shared" si="252"/>
        <v>-2.19999999999999</v>
      </c>
      <c r="J4070" s="5" t="str">
        <f>IF(H4070="否","不适用",IF(AND(ISNUMBER(E4070),ISNUMBER(F4070)),IF(I4070&gt;规则与名单!$B$2,"是","否"),"未判定"))</f>
        <v>否</v>
      </c>
      <c r="K4070" s="5" t="str">
        <f t="shared" si="253"/>
        <v>非测试日纯氢</v>
      </c>
      <c r="L4070" s="6">
        <f t="shared" si="254"/>
        <v>122.5</v>
      </c>
      <c r="M4070" s="5">
        <f t="shared" si="255"/>
        <v>0</v>
      </c>
      <c r="N4070" s="5" t="s">
        <v>15552</v>
      </c>
      <c r="O4070" s="5" t="s">
        <v>15553</v>
      </c>
      <c r="P4070" s="5" t="s">
        <v>15554</v>
      </c>
    </row>
    <row r="4071" ht="19" customHeight="1" spans="1:16">
      <c r="A4071" s="5">
        <v>160</v>
      </c>
      <c r="B4071" s="5" t="s">
        <v>470</v>
      </c>
      <c r="C4071" s="5" t="s">
        <v>52</v>
      </c>
      <c r="D4071" s="8" t="s">
        <v>251</v>
      </c>
      <c r="E4071" s="6">
        <v>104</v>
      </c>
      <c r="F4071" s="6">
        <v>106.2</v>
      </c>
      <c r="G4071" s="6">
        <v>104</v>
      </c>
      <c r="H4071" s="5" t="s">
        <v>113</v>
      </c>
      <c r="I4071" s="6">
        <f t="shared" si="252"/>
        <v>-2.2</v>
      </c>
      <c r="J4071" s="5" t="str">
        <f>IF(H4071="否","不适用",IF(AND(ISNUMBER(E4071),ISNUMBER(F4071)),IF(I4071&gt;规则与名单!$B$2,"是","否"),"未判定"))</f>
        <v>否</v>
      </c>
      <c r="K4071" s="5" t="str">
        <f t="shared" si="253"/>
        <v>非测试日纯氢</v>
      </c>
      <c r="L4071" s="6">
        <f t="shared" si="254"/>
        <v>104</v>
      </c>
      <c r="M4071" s="5">
        <f t="shared" si="255"/>
        <v>0</v>
      </c>
      <c r="N4071" s="5" t="s">
        <v>15555</v>
      </c>
      <c r="O4071" s="5" t="s">
        <v>15556</v>
      </c>
      <c r="P4071" s="5" t="s">
        <v>15557</v>
      </c>
    </row>
    <row r="4072" ht="19" customHeight="1" spans="1:16">
      <c r="A4072" s="5">
        <v>160</v>
      </c>
      <c r="B4072" s="5" t="s">
        <v>470</v>
      </c>
      <c r="C4072" s="5" t="s">
        <v>52</v>
      </c>
      <c r="D4072" s="8" t="s">
        <v>472</v>
      </c>
      <c r="E4072" s="6">
        <v>134.9</v>
      </c>
      <c r="F4072" s="6">
        <v>135.4</v>
      </c>
      <c r="G4072" s="6">
        <v>127.3</v>
      </c>
      <c r="H4072" s="5" t="s">
        <v>113</v>
      </c>
      <c r="I4072" s="6">
        <f t="shared" si="252"/>
        <v>-0.5</v>
      </c>
      <c r="J4072" s="5" t="str">
        <f>IF(H4072="否","不适用",IF(AND(ISNUMBER(E4072),ISNUMBER(F4072)),IF(I4072&gt;规则与名单!$B$2,"是","否"),"未判定"))</f>
        <v>否</v>
      </c>
      <c r="K4072" s="5" t="str">
        <f t="shared" si="253"/>
        <v>非测试日纯氢</v>
      </c>
      <c r="L4072" s="6">
        <f t="shared" si="254"/>
        <v>127.3</v>
      </c>
      <c r="M4072" s="5">
        <f t="shared" si="255"/>
        <v>0</v>
      </c>
      <c r="N4072" s="5" t="s">
        <v>15558</v>
      </c>
      <c r="O4072" s="5" t="s">
        <v>15559</v>
      </c>
      <c r="P4072" s="5" t="s">
        <v>15560</v>
      </c>
    </row>
    <row r="4073" ht="19" customHeight="1" spans="1:16">
      <c r="A4073" s="5">
        <v>161</v>
      </c>
      <c r="B4073" s="5" t="s">
        <v>473</v>
      </c>
      <c r="C4073" s="5" t="s">
        <v>52</v>
      </c>
      <c r="D4073" s="8" t="s">
        <v>114</v>
      </c>
      <c r="E4073" s="6">
        <v>99.8</v>
      </c>
      <c r="F4073" s="6">
        <v>100.9</v>
      </c>
      <c r="G4073" s="6">
        <v>96.4</v>
      </c>
      <c r="H4073" s="5" t="s">
        <v>120</v>
      </c>
      <c r="I4073" s="6">
        <f t="shared" si="252"/>
        <v>-1.10000000000001</v>
      </c>
      <c r="J4073" s="5" t="str">
        <f>IF(H4073="否","不适用",IF(AND(ISNUMBER(E4073),ISNUMBER(F4073)),IF(I4073&gt;规则与名单!$B$2,"是","否"),"未判定"))</f>
        <v>不适用</v>
      </c>
      <c r="K4073" s="5" t="str">
        <f t="shared" si="253"/>
        <v>非测试日纯氢</v>
      </c>
      <c r="L4073" s="6">
        <f t="shared" si="254"/>
        <v>96.4</v>
      </c>
      <c r="M4073" s="5">
        <f t="shared" si="255"/>
        <v>0</v>
      </c>
      <c r="N4073" s="5" t="s">
        <v>15561</v>
      </c>
      <c r="O4073" s="5" t="s">
        <v>15562</v>
      </c>
      <c r="P4073" s="5" t="s">
        <v>15563</v>
      </c>
    </row>
    <row r="4074" ht="19" customHeight="1" spans="1:16">
      <c r="A4074" s="5">
        <v>161</v>
      </c>
      <c r="B4074" s="5" t="s">
        <v>473</v>
      </c>
      <c r="C4074" s="5" t="s">
        <v>52</v>
      </c>
      <c r="D4074" s="8" t="s">
        <v>605</v>
      </c>
      <c r="E4074" s="6">
        <v>170.8</v>
      </c>
      <c r="F4074" s="6">
        <v>172.9</v>
      </c>
      <c r="G4074" s="6">
        <v>165.3</v>
      </c>
      <c r="H4074" s="5" t="s">
        <v>120</v>
      </c>
      <c r="I4074" s="6">
        <f t="shared" si="252"/>
        <v>-2.09999999999999</v>
      </c>
      <c r="J4074" s="5" t="str">
        <f>IF(H4074="否","不适用",IF(AND(ISNUMBER(E4074),ISNUMBER(F4074)),IF(I4074&gt;规则与名单!$B$2,"是","否"),"未判定"))</f>
        <v>不适用</v>
      </c>
      <c r="K4074" s="5" t="str">
        <f t="shared" si="253"/>
        <v>非测试日纯氢</v>
      </c>
      <c r="L4074" s="6">
        <f t="shared" si="254"/>
        <v>165.3</v>
      </c>
      <c r="M4074" s="5">
        <f t="shared" si="255"/>
        <v>0</v>
      </c>
      <c r="N4074" s="5" t="s">
        <v>15564</v>
      </c>
      <c r="O4074" s="5" t="s">
        <v>15565</v>
      </c>
      <c r="P4074" s="5" t="s">
        <v>15566</v>
      </c>
    </row>
    <row r="4075" ht="19" customHeight="1" spans="1:16">
      <c r="A4075" s="5">
        <v>161</v>
      </c>
      <c r="B4075" s="5" t="s">
        <v>473</v>
      </c>
      <c r="C4075" s="5" t="s">
        <v>52</v>
      </c>
      <c r="D4075" s="8" t="s">
        <v>186</v>
      </c>
      <c r="E4075" s="6">
        <v>192.1</v>
      </c>
      <c r="F4075" s="6">
        <v>192.9</v>
      </c>
      <c r="G4075" s="6">
        <v>148.8</v>
      </c>
      <c r="H4075" s="5" t="s">
        <v>120</v>
      </c>
      <c r="I4075" s="6">
        <f t="shared" si="252"/>
        <v>-0.800000000000011</v>
      </c>
      <c r="J4075" s="5" t="str">
        <f>IF(H4075="否","不适用",IF(AND(ISNUMBER(E4075),ISNUMBER(F4075)),IF(I4075&gt;规则与名单!$B$2,"是","否"),"未判定"))</f>
        <v>不适用</v>
      </c>
      <c r="K4075" s="5" t="str">
        <f t="shared" si="253"/>
        <v>非测试日纯氢</v>
      </c>
      <c r="L4075" s="6">
        <f t="shared" si="254"/>
        <v>148.8</v>
      </c>
      <c r="M4075" s="5">
        <f t="shared" si="255"/>
        <v>0</v>
      </c>
      <c r="N4075" s="5" t="s">
        <v>15567</v>
      </c>
      <c r="O4075" s="5" t="s">
        <v>15568</v>
      </c>
      <c r="P4075" s="5" t="s">
        <v>15569</v>
      </c>
    </row>
    <row r="4076" ht="19" customHeight="1" spans="1:16">
      <c r="A4076" s="5">
        <v>161</v>
      </c>
      <c r="B4076" s="5" t="s">
        <v>473</v>
      </c>
      <c r="C4076" s="5" t="s">
        <v>52</v>
      </c>
      <c r="D4076" s="8" t="s">
        <v>165</v>
      </c>
      <c r="E4076" s="6">
        <v>185.5</v>
      </c>
      <c r="F4076" s="6">
        <v>186.2</v>
      </c>
      <c r="G4076" s="6">
        <v>181.6</v>
      </c>
      <c r="H4076" s="5" t="s">
        <v>120</v>
      </c>
      <c r="I4076" s="6">
        <f t="shared" si="252"/>
        <v>-0.699999999999989</v>
      </c>
      <c r="J4076" s="5" t="str">
        <f>IF(H4076="否","不适用",IF(AND(ISNUMBER(E4076),ISNUMBER(F4076)),IF(I4076&gt;规则与名单!$B$2,"是","否"),"未判定"))</f>
        <v>不适用</v>
      </c>
      <c r="K4076" s="5" t="str">
        <f t="shared" si="253"/>
        <v>非测试日纯氢</v>
      </c>
      <c r="L4076" s="6">
        <f t="shared" si="254"/>
        <v>181.6</v>
      </c>
      <c r="M4076" s="5">
        <f t="shared" si="255"/>
        <v>0</v>
      </c>
      <c r="N4076" s="5" t="s">
        <v>15570</v>
      </c>
      <c r="O4076" s="5" t="s">
        <v>15571</v>
      </c>
      <c r="P4076" s="5" t="s">
        <v>15572</v>
      </c>
    </row>
    <row r="4077" ht="19" customHeight="1" spans="1:16">
      <c r="A4077" s="5">
        <v>161</v>
      </c>
      <c r="B4077" s="5" t="s">
        <v>473</v>
      </c>
      <c r="C4077" s="5" t="s">
        <v>52</v>
      </c>
      <c r="D4077" s="8" t="s">
        <v>151</v>
      </c>
      <c r="E4077" s="6">
        <v>138.9</v>
      </c>
      <c r="F4077" s="6">
        <v>141</v>
      </c>
      <c r="G4077" s="6">
        <v>138.3</v>
      </c>
      <c r="H4077" s="5" t="s">
        <v>120</v>
      </c>
      <c r="I4077" s="6">
        <f t="shared" si="252"/>
        <v>-2.09999999999999</v>
      </c>
      <c r="J4077" s="5" t="str">
        <f>IF(H4077="否","不适用",IF(AND(ISNUMBER(E4077),ISNUMBER(F4077)),IF(I4077&gt;规则与名单!$B$2,"是","否"),"未判定"))</f>
        <v>不适用</v>
      </c>
      <c r="K4077" s="5" t="str">
        <f t="shared" si="253"/>
        <v>非测试日纯氢</v>
      </c>
      <c r="L4077" s="6">
        <f t="shared" si="254"/>
        <v>138.3</v>
      </c>
      <c r="M4077" s="5">
        <f t="shared" si="255"/>
        <v>0</v>
      </c>
      <c r="N4077" s="5" t="s">
        <v>15573</v>
      </c>
      <c r="O4077" s="5" t="s">
        <v>15574</v>
      </c>
      <c r="P4077" s="5" t="s">
        <v>15575</v>
      </c>
    </row>
    <row r="4078" ht="19" customHeight="1" spans="1:16">
      <c r="A4078" s="5">
        <v>161</v>
      </c>
      <c r="B4078" s="5" t="s">
        <v>473</v>
      </c>
      <c r="C4078" s="5" t="s">
        <v>52</v>
      </c>
      <c r="D4078" s="8" t="s">
        <v>3358</v>
      </c>
      <c r="E4078" s="6">
        <v>153.3</v>
      </c>
      <c r="F4078" s="6">
        <v>152.2</v>
      </c>
      <c r="G4078" s="6">
        <v>153.3</v>
      </c>
      <c r="H4078" s="5" t="s">
        <v>120</v>
      </c>
      <c r="I4078" s="6">
        <f t="shared" si="252"/>
        <v>1.10000000000002</v>
      </c>
      <c r="J4078" s="5" t="str">
        <f>IF(H4078="否","不适用",IF(AND(ISNUMBER(E4078),ISNUMBER(F4078)),IF(I4078&gt;规则与名单!$B$2,"是","否"),"未判定"))</f>
        <v>不适用</v>
      </c>
      <c r="K4078" s="5" t="str">
        <f t="shared" si="253"/>
        <v>非测试日纯氢</v>
      </c>
      <c r="L4078" s="6">
        <f t="shared" si="254"/>
        <v>153.3</v>
      </c>
      <c r="M4078" s="5">
        <f t="shared" si="255"/>
        <v>0</v>
      </c>
      <c r="N4078" s="5" t="s">
        <v>15576</v>
      </c>
      <c r="O4078" s="5" t="s">
        <v>15577</v>
      </c>
      <c r="P4078" s="5" t="s">
        <v>15578</v>
      </c>
    </row>
    <row r="4079" ht="19" customHeight="1" spans="1:16">
      <c r="A4079" s="5">
        <v>161</v>
      </c>
      <c r="B4079" s="5" t="s">
        <v>473</v>
      </c>
      <c r="C4079" s="5" t="s">
        <v>52</v>
      </c>
      <c r="D4079" s="8" t="s">
        <v>272</v>
      </c>
      <c r="E4079" s="6">
        <v>122.2</v>
      </c>
      <c r="F4079" s="6">
        <v>126.9</v>
      </c>
      <c r="G4079" s="6">
        <v>102.9</v>
      </c>
      <c r="H4079" s="5" t="s">
        <v>120</v>
      </c>
      <c r="I4079" s="6">
        <f t="shared" si="252"/>
        <v>-4.7</v>
      </c>
      <c r="J4079" s="5" t="str">
        <f>IF(H4079="否","不适用",IF(AND(ISNUMBER(E4079),ISNUMBER(F4079)),IF(I4079&gt;规则与名单!$B$2,"是","否"),"未判定"))</f>
        <v>不适用</v>
      </c>
      <c r="K4079" s="5" t="str">
        <f t="shared" si="253"/>
        <v>非测试日纯氢</v>
      </c>
      <c r="L4079" s="6">
        <f t="shared" si="254"/>
        <v>102.9</v>
      </c>
      <c r="M4079" s="5">
        <f t="shared" si="255"/>
        <v>0</v>
      </c>
      <c r="N4079" s="5" t="s">
        <v>15579</v>
      </c>
      <c r="O4079" s="5" t="s">
        <v>15580</v>
      </c>
      <c r="P4079" s="5" t="s">
        <v>15581</v>
      </c>
    </row>
    <row r="4080" ht="19" customHeight="1" spans="1:16">
      <c r="A4080" s="5">
        <v>161</v>
      </c>
      <c r="B4080" s="5" t="s">
        <v>473</v>
      </c>
      <c r="C4080" s="5" t="s">
        <v>52</v>
      </c>
      <c r="D4080" s="8" t="s">
        <v>506</v>
      </c>
      <c r="E4080" s="6">
        <v>179.2</v>
      </c>
      <c r="F4080" s="6">
        <v>180.5</v>
      </c>
      <c r="G4080" s="6">
        <v>174.3</v>
      </c>
      <c r="H4080" s="5" t="s">
        <v>120</v>
      </c>
      <c r="I4080" s="6">
        <f t="shared" si="252"/>
        <v>-1.30000000000001</v>
      </c>
      <c r="J4080" s="5" t="str">
        <f>IF(H4080="否","不适用",IF(AND(ISNUMBER(E4080),ISNUMBER(F4080)),IF(I4080&gt;规则与名单!$B$2,"是","否"),"未判定"))</f>
        <v>不适用</v>
      </c>
      <c r="K4080" s="5" t="str">
        <f t="shared" si="253"/>
        <v>非测试日纯氢</v>
      </c>
      <c r="L4080" s="6">
        <f t="shared" si="254"/>
        <v>174.3</v>
      </c>
      <c r="M4080" s="5">
        <f t="shared" si="255"/>
        <v>0</v>
      </c>
      <c r="N4080" s="5" t="s">
        <v>15582</v>
      </c>
      <c r="O4080" s="5" t="s">
        <v>15583</v>
      </c>
      <c r="P4080" s="5" t="s">
        <v>15584</v>
      </c>
    </row>
    <row r="4081" ht="19" customHeight="1" spans="1:16">
      <c r="A4081" s="5">
        <v>161</v>
      </c>
      <c r="B4081" s="5" t="s">
        <v>473</v>
      </c>
      <c r="C4081" s="5" t="s">
        <v>52</v>
      </c>
      <c r="D4081" s="8" t="s">
        <v>673</v>
      </c>
      <c r="E4081" s="6">
        <v>146.7</v>
      </c>
      <c r="F4081" s="6">
        <v>150.6</v>
      </c>
      <c r="G4081" s="6">
        <v>137.6</v>
      </c>
      <c r="H4081" s="5" t="s">
        <v>120</v>
      </c>
      <c r="I4081" s="6">
        <f t="shared" si="252"/>
        <v>-3.90000000000001</v>
      </c>
      <c r="J4081" s="5" t="str">
        <f>IF(H4081="否","不适用",IF(AND(ISNUMBER(E4081),ISNUMBER(F4081)),IF(I4081&gt;规则与名单!$B$2,"是","否"),"未判定"))</f>
        <v>不适用</v>
      </c>
      <c r="K4081" s="5" t="str">
        <f t="shared" si="253"/>
        <v>非测试日纯氢</v>
      </c>
      <c r="L4081" s="6">
        <f t="shared" si="254"/>
        <v>137.6</v>
      </c>
      <c r="M4081" s="5">
        <f t="shared" si="255"/>
        <v>0</v>
      </c>
      <c r="N4081" s="5" t="s">
        <v>15585</v>
      </c>
      <c r="O4081" s="5" t="s">
        <v>15586</v>
      </c>
      <c r="P4081" s="5" t="s">
        <v>15587</v>
      </c>
    </row>
    <row r="4082" ht="19" customHeight="1" spans="1:16">
      <c r="A4082" s="5">
        <v>161</v>
      </c>
      <c r="B4082" s="5" t="s">
        <v>473</v>
      </c>
      <c r="C4082" s="5" t="s">
        <v>52</v>
      </c>
      <c r="D4082" s="8" t="s">
        <v>183</v>
      </c>
      <c r="E4082" s="6">
        <v>192.8</v>
      </c>
      <c r="F4082" s="6">
        <v>193.7</v>
      </c>
      <c r="G4082" s="6">
        <v>190.5</v>
      </c>
      <c r="H4082" s="5" t="s">
        <v>120</v>
      </c>
      <c r="I4082" s="6">
        <f t="shared" si="252"/>
        <v>-0.899999999999977</v>
      </c>
      <c r="J4082" s="5" t="str">
        <f>IF(H4082="否","不适用",IF(AND(ISNUMBER(E4082),ISNUMBER(F4082)),IF(I4082&gt;规则与名单!$B$2,"是","否"),"未判定"))</f>
        <v>不适用</v>
      </c>
      <c r="K4082" s="5" t="str">
        <f t="shared" si="253"/>
        <v>非测试日纯氢</v>
      </c>
      <c r="L4082" s="6">
        <f t="shared" si="254"/>
        <v>190.5</v>
      </c>
      <c r="M4082" s="5">
        <f t="shared" si="255"/>
        <v>0</v>
      </c>
      <c r="N4082" s="5" t="s">
        <v>15588</v>
      </c>
      <c r="O4082" s="5" t="s">
        <v>15589</v>
      </c>
      <c r="P4082" s="5" t="s">
        <v>15590</v>
      </c>
    </row>
    <row r="4083" ht="19" customHeight="1" spans="1:16">
      <c r="A4083" s="5">
        <v>161</v>
      </c>
      <c r="B4083" s="5" t="s">
        <v>473</v>
      </c>
      <c r="C4083" s="5" t="s">
        <v>52</v>
      </c>
      <c r="D4083" s="8" t="s">
        <v>431</v>
      </c>
      <c r="E4083" s="6">
        <v>169.9</v>
      </c>
      <c r="F4083" s="6">
        <v>172.6</v>
      </c>
      <c r="G4083" s="6">
        <v>79.1</v>
      </c>
      <c r="H4083" s="5" t="s">
        <v>120</v>
      </c>
      <c r="I4083" s="6">
        <f t="shared" si="252"/>
        <v>-2.69999999999999</v>
      </c>
      <c r="J4083" s="5" t="str">
        <f>IF(H4083="否","不适用",IF(AND(ISNUMBER(E4083),ISNUMBER(F4083)),IF(I4083&gt;规则与名单!$B$2,"是","否"),"未判定"))</f>
        <v>不适用</v>
      </c>
      <c r="K4083" s="5" t="str">
        <f t="shared" si="253"/>
        <v>非测试日纯氢</v>
      </c>
      <c r="L4083" s="6">
        <f t="shared" si="254"/>
        <v>79.1</v>
      </c>
      <c r="M4083" s="5">
        <f t="shared" si="255"/>
        <v>0</v>
      </c>
      <c r="N4083" s="5" t="s">
        <v>15591</v>
      </c>
      <c r="O4083" s="5" t="s">
        <v>15592</v>
      </c>
      <c r="P4083" s="5" t="s">
        <v>15593</v>
      </c>
    </row>
    <row r="4084" ht="19" customHeight="1" spans="1:16">
      <c r="A4084" s="5">
        <v>161</v>
      </c>
      <c r="B4084" s="5" t="s">
        <v>473</v>
      </c>
      <c r="C4084" s="5" t="s">
        <v>52</v>
      </c>
      <c r="D4084" s="8" t="s">
        <v>3377</v>
      </c>
      <c r="E4084" s="6">
        <v>185.2</v>
      </c>
      <c r="F4084" s="6">
        <v>188.5</v>
      </c>
      <c r="G4084" s="6">
        <v>131</v>
      </c>
      <c r="H4084" s="5" t="s">
        <v>120</v>
      </c>
      <c r="I4084" s="6">
        <f t="shared" si="252"/>
        <v>-3.30000000000001</v>
      </c>
      <c r="J4084" s="5" t="str">
        <f>IF(H4084="否","不适用",IF(AND(ISNUMBER(E4084),ISNUMBER(F4084)),IF(I4084&gt;规则与名单!$B$2,"是","否"),"未判定"))</f>
        <v>不适用</v>
      </c>
      <c r="K4084" s="5" t="str">
        <f t="shared" si="253"/>
        <v>非测试日纯氢</v>
      </c>
      <c r="L4084" s="6">
        <f t="shared" si="254"/>
        <v>131</v>
      </c>
      <c r="M4084" s="5">
        <f t="shared" si="255"/>
        <v>0</v>
      </c>
      <c r="N4084" s="5" t="s">
        <v>15594</v>
      </c>
      <c r="O4084" s="5" t="s">
        <v>15595</v>
      </c>
      <c r="P4084" s="5" t="s">
        <v>15596</v>
      </c>
    </row>
    <row r="4085" ht="19" customHeight="1" spans="1:16">
      <c r="A4085" s="5">
        <v>161</v>
      </c>
      <c r="B4085" s="5" t="s">
        <v>473</v>
      </c>
      <c r="C4085" s="5" t="s">
        <v>52</v>
      </c>
      <c r="D4085" s="8" t="s">
        <v>407</v>
      </c>
      <c r="E4085" s="6">
        <v>159.5</v>
      </c>
      <c r="F4085" s="6">
        <v>158.1</v>
      </c>
      <c r="G4085" s="6">
        <v>97.5</v>
      </c>
      <c r="H4085" s="5" t="s">
        <v>120</v>
      </c>
      <c r="I4085" s="6">
        <f t="shared" si="252"/>
        <v>1.40000000000001</v>
      </c>
      <c r="J4085" s="5" t="str">
        <f>IF(H4085="否","不适用",IF(AND(ISNUMBER(E4085),ISNUMBER(F4085)),IF(I4085&gt;规则与名单!$B$2,"是","否"),"未判定"))</f>
        <v>不适用</v>
      </c>
      <c r="K4085" s="5" t="str">
        <f t="shared" si="253"/>
        <v>非测试日纯氢</v>
      </c>
      <c r="L4085" s="6">
        <f t="shared" si="254"/>
        <v>97.5</v>
      </c>
      <c r="M4085" s="5">
        <f t="shared" si="255"/>
        <v>0</v>
      </c>
      <c r="N4085" s="5" t="s">
        <v>15597</v>
      </c>
      <c r="O4085" s="5" t="s">
        <v>15598</v>
      </c>
      <c r="P4085" s="5" t="s">
        <v>15599</v>
      </c>
    </row>
    <row r="4086" ht="19" customHeight="1" spans="1:16">
      <c r="A4086" s="5">
        <v>161</v>
      </c>
      <c r="B4086" s="5" t="s">
        <v>473</v>
      </c>
      <c r="C4086" s="5" t="s">
        <v>52</v>
      </c>
      <c r="D4086" s="8" t="s">
        <v>411</v>
      </c>
      <c r="E4086" s="6">
        <v>184.6</v>
      </c>
      <c r="F4086" s="6">
        <v>185.6</v>
      </c>
      <c r="G4086" s="6">
        <v>173.4</v>
      </c>
      <c r="H4086" s="5" t="s">
        <v>120</v>
      </c>
      <c r="I4086" s="6">
        <f t="shared" si="252"/>
        <v>-1</v>
      </c>
      <c r="J4086" s="5" t="str">
        <f>IF(H4086="否","不适用",IF(AND(ISNUMBER(E4086),ISNUMBER(F4086)),IF(I4086&gt;规则与名单!$B$2,"是","否"),"未判定"))</f>
        <v>不适用</v>
      </c>
      <c r="K4086" s="5" t="str">
        <f t="shared" si="253"/>
        <v>非测试日纯氢</v>
      </c>
      <c r="L4086" s="6">
        <f t="shared" si="254"/>
        <v>173.4</v>
      </c>
      <c r="M4086" s="5">
        <f t="shared" si="255"/>
        <v>0</v>
      </c>
      <c r="N4086" s="5" t="s">
        <v>15600</v>
      </c>
      <c r="O4086" s="5" t="s">
        <v>15601</v>
      </c>
      <c r="P4086" s="5" t="s">
        <v>15602</v>
      </c>
    </row>
    <row r="4087" ht="19" customHeight="1" spans="1:16">
      <c r="A4087" s="5">
        <v>161</v>
      </c>
      <c r="B4087" s="5" t="s">
        <v>473</v>
      </c>
      <c r="C4087" s="5" t="s">
        <v>52</v>
      </c>
      <c r="D4087" s="8" t="s">
        <v>251</v>
      </c>
      <c r="E4087" s="6">
        <v>195.5</v>
      </c>
      <c r="F4087" s="6">
        <v>196.4</v>
      </c>
      <c r="G4087" s="6">
        <v>170.3</v>
      </c>
      <c r="H4087" s="5" t="s">
        <v>120</v>
      </c>
      <c r="I4087" s="6">
        <f t="shared" si="252"/>
        <v>-0.900000000000006</v>
      </c>
      <c r="J4087" s="5" t="str">
        <f>IF(H4087="否","不适用",IF(AND(ISNUMBER(E4087),ISNUMBER(F4087)),IF(I4087&gt;规则与名单!$B$2,"是","否"),"未判定"))</f>
        <v>不适用</v>
      </c>
      <c r="K4087" s="5" t="str">
        <f t="shared" si="253"/>
        <v>非测试日纯氢</v>
      </c>
      <c r="L4087" s="6">
        <f t="shared" si="254"/>
        <v>170.3</v>
      </c>
      <c r="M4087" s="5">
        <f t="shared" si="255"/>
        <v>0</v>
      </c>
      <c r="N4087" s="5" t="s">
        <v>15603</v>
      </c>
      <c r="O4087" s="5" t="s">
        <v>15604</v>
      </c>
      <c r="P4087" s="5" t="s">
        <v>15605</v>
      </c>
    </row>
    <row r="4088" ht="19" customHeight="1" spans="1:16">
      <c r="A4088" s="5">
        <v>161</v>
      </c>
      <c r="B4088" s="5" t="s">
        <v>473</v>
      </c>
      <c r="C4088" s="5" t="s">
        <v>52</v>
      </c>
      <c r="D4088" s="8" t="s">
        <v>472</v>
      </c>
      <c r="E4088" s="6">
        <v>201.5</v>
      </c>
      <c r="F4088" s="6">
        <v>203.7</v>
      </c>
      <c r="G4088" s="6">
        <v>199.5</v>
      </c>
      <c r="H4088" s="5" t="s">
        <v>120</v>
      </c>
      <c r="I4088" s="6">
        <f t="shared" si="252"/>
        <v>-2.19999999999999</v>
      </c>
      <c r="J4088" s="5" t="str">
        <f>IF(H4088="否","不适用",IF(AND(ISNUMBER(E4088),ISNUMBER(F4088)),IF(I4088&gt;规则与名单!$B$2,"是","否"),"未判定"))</f>
        <v>不适用</v>
      </c>
      <c r="K4088" s="5" t="str">
        <f t="shared" si="253"/>
        <v>非测试日纯氢</v>
      </c>
      <c r="L4088" s="6">
        <f t="shared" si="254"/>
        <v>199.5</v>
      </c>
      <c r="M4088" s="5">
        <f t="shared" si="255"/>
        <v>0</v>
      </c>
      <c r="N4088" s="5" t="s">
        <v>15606</v>
      </c>
      <c r="O4088" s="5" t="s">
        <v>15607</v>
      </c>
      <c r="P4088" s="5" t="s">
        <v>15608</v>
      </c>
    </row>
    <row r="4089" ht="19" customHeight="1" spans="1:16">
      <c r="A4089" s="5">
        <v>161</v>
      </c>
      <c r="B4089" s="5" t="s">
        <v>473</v>
      </c>
      <c r="C4089" s="5" t="s">
        <v>52</v>
      </c>
      <c r="D4089" s="8" t="s">
        <v>466</v>
      </c>
      <c r="E4089" s="6">
        <v>158.1</v>
      </c>
      <c r="F4089" s="6">
        <v>158.4</v>
      </c>
      <c r="G4089" s="6">
        <v>131.5</v>
      </c>
      <c r="H4089" s="5" t="s">
        <v>120</v>
      </c>
      <c r="I4089" s="6">
        <f t="shared" si="252"/>
        <v>-0.300000000000011</v>
      </c>
      <c r="J4089" s="5" t="str">
        <f>IF(H4089="否","不适用",IF(AND(ISNUMBER(E4089),ISNUMBER(F4089)),IF(I4089&gt;规则与名单!$B$2,"是","否"),"未判定"))</f>
        <v>不适用</v>
      </c>
      <c r="K4089" s="5" t="str">
        <f t="shared" si="253"/>
        <v>非测试日纯氢</v>
      </c>
      <c r="L4089" s="6">
        <f t="shared" si="254"/>
        <v>131.5</v>
      </c>
      <c r="M4089" s="5">
        <f t="shared" si="255"/>
        <v>0</v>
      </c>
      <c r="N4089" s="5" t="s">
        <v>15609</v>
      </c>
      <c r="O4089" s="5" t="s">
        <v>15610</v>
      </c>
      <c r="P4089" s="5" t="s">
        <v>15611</v>
      </c>
    </row>
    <row r="4090" ht="19" customHeight="1" spans="1:16">
      <c r="A4090" s="5">
        <v>161</v>
      </c>
      <c r="B4090" s="5" t="s">
        <v>473</v>
      </c>
      <c r="C4090" s="5" t="s">
        <v>52</v>
      </c>
      <c r="D4090" s="8" t="s">
        <v>333</v>
      </c>
      <c r="E4090" s="6">
        <v>147.1</v>
      </c>
      <c r="F4090" s="6">
        <v>149.4</v>
      </c>
      <c r="G4090" s="6">
        <v>88.3</v>
      </c>
      <c r="H4090" s="5" t="s">
        <v>120</v>
      </c>
      <c r="I4090" s="6">
        <f t="shared" si="252"/>
        <v>-2.30000000000001</v>
      </c>
      <c r="J4090" s="5" t="str">
        <f>IF(H4090="否","不适用",IF(AND(ISNUMBER(E4090),ISNUMBER(F4090)),IF(I4090&gt;规则与名单!$B$2,"是","否"),"未判定"))</f>
        <v>不适用</v>
      </c>
      <c r="K4090" s="5" t="str">
        <f t="shared" si="253"/>
        <v>非测试日纯氢</v>
      </c>
      <c r="L4090" s="6">
        <f t="shared" si="254"/>
        <v>88.3</v>
      </c>
      <c r="M4090" s="5">
        <f t="shared" si="255"/>
        <v>0</v>
      </c>
      <c r="N4090" s="5" t="s">
        <v>15612</v>
      </c>
      <c r="O4090" s="5" t="s">
        <v>15613</v>
      </c>
      <c r="P4090" s="5" t="s">
        <v>15614</v>
      </c>
    </row>
    <row r="4091" ht="19" customHeight="1" spans="1:16">
      <c r="A4091" s="5">
        <v>161</v>
      </c>
      <c r="B4091" s="5" t="s">
        <v>473</v>
      </c>
      <c r="C4091" s="5" t="s">
        <v>52</v>
      </c>
      <c r="D4091" s="8" t="s">
        <v>175</v>
      </c>
      <c r="E4091" s="6">
        <v>187.4</v>
      </c>
      <c r="F4091" s="6">
        <v>189.7</v>
      </c>
      <c r="G4091" s="6">
        <v>187.3</v>
      </c>
      <c r="H4091" s="5" t="s">
        <v>120</v>
      </c>
      <c r="I4091" s="6">
        <f t="shared" si="252"/>
        <v>-2.29999999999998</v>
      </c>
      <c r="J4091" s="5" t="str">
        <f>IF(H4091="否","不适用",IF(AND(ISNUMBER(E4091),ISNUMBER(F4091)),IF(I4091&gt;规则与名单!$B$2,"是","否"),"未判定"))</f>
        <v>不适用</v>
      </c>
      <c r="K4091" s="5" t="str">
        <f t="shared" si="253"/>
        <v>非测试日纯氢</v>
      </c>
      <c r="L4091" s="6">
        <f t="shared" si="254"/>
        <v>187.3</v>
      </c>
      <c r="M4091" s="5">
        <f t="shared" si="255"/>
        <v>0</v>
      </c>
      <c r="N4091" s="5" t="s">
        <v>15615</v>
      </c>
      <c r="O4091" s="5" t="s">
        <v>15616</v>
      </c>
      <c r="P4091" s="5" t="s">
        <v>15617</v>
      </c>
    </row>
    <row r="4092" ht="19" customHeight="1" spans="1:16">
      <c r="A4092" s="5">
        <v>161</v>
      </c>
      <c r="B4092" s="5" t="s">
        <v>473</v>
      </c>
      <c r="C4092" s="5" t="s">
        <v>52</v>
      </c>
      <c r="D4092" s="8" t="s">
        <v>3402</v>
      </c>
      <c r="E4092" s="6">
        <v>166.5</v>
      </c>
      <c r="F4092" s="6">
        <v>168.5</v>
      </c>
      <c r="G4092" s="6">
        <v>139</v>
      </c>
      <c r="H4092" s="5" t="s">
        <v>120</v>
      </c>
      <c r="I4092" s="6">
        <f t="shared" si="252"/>
        <v>-2</v>
      </c>
      <c r="J4092" s="5" t="str">
        <f>IF(H4092="否","不适用",IF(AND(ISNUMBER(E4092),ISNUMBER(F4092)),IF(I4092&gt;规则与名单!$B$2,"是","否"),"未判定"))</f>
        <v>不适用</v>
      </c>
      <c r="K4092" s="5" t="str">
        <f t="shared" si="253"/>
        <v>非测试日纯氢</v>
      </c>
      <c r="L4092" s="6">
        <f t="shared" si="254"/>
        <v>139</v>
      </c>
      <c r="M4092" s="5">
        <f t="shared" si="255"/>
        <v>0</v>
      </c>
      <c r="N4092" s="5" t="s">
        <v>15618</v>
      </c>
      <c r="O4092" s="5" t="s">
        <v>15619</v>
      </c>
      <c r="P4092" s="5" t="s">
        <v>15620</v>
      </c>
    </row>
    <row r="4093" ht="19" customHeight="1" spans="1:16">
      <c r="A4093" s="5">
        <v>161</v>
      </c>
      <c r="B4093" s="5" t="s">
        <v>473</v>
      </c>
      <c r="C4093" s="5" t="s">
        <v>52</v>
      </c>
      <c r="D4093" s="8" t="s">
        <v>487</v>
      </c>
      <c r="E4093" s="6">
        <v>132.9</v>
      </c>
      <c r="F4093" s="6">
        <v>132.2</v>
      </c>
      <c r="G4093" s="6">
        <v>95.7</v>
      </c>
      <c r="H4093" s="5" t="s">
        <v>120</v>
      </c>
      <c r="I4093" s="6">
        <f t="shared" si="252"/>
        <v>0.700000000000017</v>
      </c>
      <c r="J4093" s="5" t="str">
        <f>IF(H4093="否","不适用",IF(AND(ISNUMBER(E4093),ISNUMBER(F4093)),IF(I4093&gt;规则与名单!$B$2,"是","否"),"未判定"))</f>
        <v>不适用</v>
      </c>
      <c r="K4093" s="5" t="str">
        <f t="shared" si="253"/>
        <v>非测试日纯氢</v>
      </c>
      <c r="L4093" s="6">
        <f t="shared" si="254"/>
        <v>95.7</v>
      </c>
      <c r="M4093" s="5">
        <f t="shared" si="255"/>
        <v>0</v>
      </c>
      <c r="N4093" s="5" t="s">
        <v>15621</v>
      </c>
      <c r="O4093" s="5" t="s">
        <v>15622</v>
      </c>
      <c r="P4093" s="5" t="s">
        <v>15623</v>
      </c>
    </row>
    <row r="4094" ht="19" customHeight="1" spans="1:16">
      <c r="A4094" s="5">
        <v>161</v>
      </c>
      <c r="B4094" s="5" t="s">
        <v>473</v>
      </c>
      <c r="C4094" s="5" t="s">
        <v>52</v>
      </c>
      <c r="D4094" s="8" t="s">
        <v>121</v>
      </c>
      <c r="E4094" s="6">
        <v>135.2</v>
      </c>
      <c r="F4094" s="6">
        <v>137.1</v>
      </c>
      <c r="G4094" s="6">
        <v>124.9</v>
      </c>
      <c r="H4094" s="5" t="s">
        <v>120</v>
      </c>
      <c r="I4094" s="6">
        <f t="shared" si="252"/>
        <v>-1.90000000000001</v>
      </c>
      <c r="J4094" s="5" t="str">
        <f>IF(H4094="否","不适用",IF(AND(ISNUMBER(E4094),ISNUMBER(F4094)),IF(I4094&gt;规则与名单!$B$2,"是","否"),"未判定"))</f>
        <v>不适用</v>
      </c>
      <c r="K4094" s="5" t="str">
        <f t="shared" si="253"/>
        <v>非测试日纯氢</v>
      </c>
      <c r="L4094" s="6">
        <f t="shared" si="254"/>
        <v>124.9</v>
      </c>
      <c r="M4094" s="5">
        <f t="shared" si="255"/>
        <v>0</v>
      </c>
      <c r="N4094" s="5" t="s">
        <v>15624</v>
      </c>
      <c r="O4094" s="5" t="s">
        <v>15625</v>
      </c>
      <c r="P4094" s="5" t="s">
        <v>15626</v>
      </c>
    </row>
    <row r="4095" ht="19" customHeight="1" spans="1:16">
      <c r="A4095" s="5">
        <v>161</v>
      </c>
      <c r="B4095" s="5" t="s">
        <v>473</v>
      </c>
      <c r="C4095" s="5" t="s">
        <v>52</v>
      </c>
      <c r="D4095" s="8" t="s">
        <v>170</v>
      </c>
      <c r="E4095" s="6">
        <v>170.6</v>
      </c>
      <c r="F4095" s="6">
        <v>169.5</v>
      </c>
      <c r="G4095" s="6">
        <v>157.2</v>
      </c>
      <c r="H4095" s="5" t="s">
        <v>120</v>
      </c>
      <c r="I4095" s="6">
        <f t="shared" si="252"/>
        <v>1.09999999999999</v>
      </c>
      <c r="J4095" s="5" t="str">
        <f>IF(H4095="否","不适用",IF(AND(ISNUMBER(E4095),ISNUMBER(F4095)),IF(I4095&gt;规则与名单!$B$2,"是","否"),"未判定"))</f>
        <v>不适用</v>
      </c>
      <c r="K4095" s="5" t="str">
        <f t="shared" si="253"/>
        <v>非测试日纯氢</v>
      </c>
      <c r="L4095" s="6">
        <f t="shared" si="254"/>
        <v>157.2</v>
      </c>
      <c r="M4095" s="5">
        <f t="shared" si="255"/>
        <v>0</v>
      </c>
      <c r="N4095" s="5" t="s">
        <v>15627</v>
      </c>
      <c r="O4095" s="5" t="s">
        <v>15628</v>
      </c>
      <c r="P4095" s="5" t="s">
        <v>15629</v>
      </c>
    </row>
    <row r="4096" ht="19" customHeight="1" spans="1:16">
      <c r="A4096" s="5">
        <v>161</v>
      </c>
      <c r="B4096" s="5" t="s">
        <v>473</v>
      </c>
      <c r="C4096" s="5" t="s">
        <v>52</v>
      </c>
      <c r="D4096" s="8" t="s">
        <v>644</v>
      </c>
      <c r="E4096" s="6">
        <v>179.9</v>
      </c>
      <c r="F4096" s="6">
        <v>180.7</v>
      </c>
      <c r="G4096" s="6">
        <v>175.1</v>
      </c>
      <c r="H4096" s="5" t="s">
        <v>120</v>
      </c>
      <c r="I4096" s="6">
        <f t="shared" si="252"/>
        <v>-0.799999999999983</v>
      </c>
      <c r="J4096" s="5" t="str">
        <f>IF(H4096="否","不适用",IF(AND(ISNUMBER(E4096),ISNUMBER(F4096)),IF(I4096&gt;规则与名单!$B$2,"是","否"),"未判定"))</f>
        <v>不适用</v>
      </c>
      <c r="K4096" s="5" t="str">
        <f t="shared" si="253"/>
        <v>非测试日纯氢</v>
      </c>
      <c r="L4096" s="6">
        <f t="shared" si="254"/>
        <v>175.1</v>
      </c>
      <c r="M4096" s="5">
        <f t="shared" si="255"/>
        <v>0</v>
      </c>
      <c r="N4096" s="5" t="s">
        <v>15630</v>
      </c>
      <c r="O4096" s="5" t="s">
        <v>15631</v>
      </c>
      <c r="P4096" s="5" t="s">
        <v>15632</v>
      </c>
    </row>
    <row r="4097" ht="19" customHeight="1" spans="1:16">
      <c r="A4097" s="5">
        <v>161</v>
      </c>
      <c r="B4097" s="5" t="s">
        <v>473</v>
      </c>
      <c r="C4097" s="5" t="s">
        <v>52</v>
      </c>
      <c r="D4097" s="8" t="s">
        <v>3418</v>
      </c>
      <c r="E4097" s="6">
        <v>134.7</v>
      </c>
      <c r="F4097" s="6">
        <v>136</v>
      </c>
      <c r="G4097" s="6">
        <v>134.1</v>
      </c>
      <c r="H4097" s="5" t="s">
        <v>120</v>
      </c>
      <c r="I4097" s="6">
        <f t="shared" si="252"/>
        <v>-1.30000000000001</v>
      </c>
      <c r="J4097" s="5" t="str">
        <f>IF(H4097="否","不适用",IF(AND(ISNUMBER(E4097),ISNUMBER(F4097)),IF(I4097&gt;规则与名单!$B$2,"是","否"),"未判定"))</f>
        <v>不适用</v>
      </c>
      <c r="K4097" s="5" t="str">
        <f t="shared" si="253"/>
        <v>非测试日纯氢</v>
      </c>
      <c r="L4097" s="6">
        <f t="shared" si="254"/>
        <v>134.1</v>
      </c>
      <c r="M4097" s="5">
        <f t="shared" si="255"/>
        <v>0</v>
      </c>
      <c r="N4097" s="5" t="s">
        <v>15633</v>
      </c>
      <c r="O4097" s="5" t="s">
        <v>15634</v>
      </c>
      <c r="P4097" s="5" t="s">
        <v>15635</v>
      </c>
    </row>
    <row r="4098" ht="19" customHeight="1" spans="1:16">
      <c r="A4098" s="5">
        <v>161</v>
      </c>
      <c r="B4098" s="5" t="s">
        <v>473</v>
      </c>
      <c r="C4098" s="5" t="s">
        <v>52</v>
      </c>
      <c r="D4098" s="8" t="s">
        <v>3422</v>
      </c>
      <c r="E4098" s="6">
        <v>105.6</v>
      </c>
      <c r="F4098" s="6">
        <v>106.4</v>
      </c>
      <c r="G4098" s="6">
        <v>55.9</v>
      </c>
      <c r="H4098" s="5" t="s">
        <v>120</v>
      </c>
      <c r="I4098" s="6">
        <f t="shared" ref="I4098:I4161" si="256">IF(AND(ISNUMBER(E4098),ISNUMBER(F4098)),E4098-F4098,"")</f>
        <v>-0.800000000000011</v>
      </c>
      <c r="J4098" s="5" t="str">
        <f>IF(H4098="否","不适用",IF(AND(ISNUMBER(E4098),ISNUMBER(F4098)),IF(I4098&gt;规则与名单!$B$2,"是","否"),"未判定"))</f>
        <v>不适用</v>
      </c>
      <c r="K4098" s="5" t="str">
        <f t="shared" ref="K4098:K4161" si="257">IF(J4098="是",IF(ISNUMBER(F4098),"测试日GPS","缺失"),IF(ISNUMBER(G4098),"非测试日纯氢",IF(AND(H4098="是",J4098="未判定"),IF(ISNUMBER(F4098),"测试名单无纯氢GPS","缺失"),IF(ISNUMBER(E4098),"非测试日仪表","缺失"))))</f>
        <v>非测试日纯氢</v>
      </c>
      <c r="L4098" s="6">
        <f t="shared" ref="L4098:L4161" si="258">IF(K4098="缺失","",IF(K4098="非测试日纯氢",G4098,IF(K4098="非测试日仪表",E4098,F4098)))</f>
        <v>55.9</v>
      </c>
      <c r="M4098" s="5">
        <f t="shared" ref="M4098:M4161" si="259">IF(K4098="缺失",1,0)</f>
        <v>0</v>
      </c>
      <c r="N4098" s="5" t="s">
        <v>15636</v>
      </c>
      <c r="O4098" s="5" t="s">
        <v>15637</v>
      </c>
      <c r="P4098" s="5" t="s">
        <v>15638</v>
      </c>
    </row>
    <row r="4099" ht="19" customHeight="1" spans="1:16">
      <c r="A4099" s="5">
        <v>161</v>
      </c>
      <c r="B4099" s="5" t="s">
        <v>473</v>
      </c>
      <c r="C4099" s="5" t="s">
        <v>52</v>
      </c>
      <c r="D4099" s="8" t="s">
        <v>336</v>
      </c>
      <c r="E4099" s="6">
        <v>81.6</v>
      </c>
      <c r="F4099" s="6">
        <v>84.6</v>
      </c>
      <c r="G4099" s="6">
        <v>81.4</v>
      </c>
      <c r="H4099" s="5" t="s">
        <v>120</v>
      </c>
      <c r="I4099" s="6">
        <f t="shared" si="256"/>
        <v>-3</v>
      </c>
      <c r="J4099" s="5" t="str">
        <f>IF(H4099="否","不适用",IF(AND(ISNUMBER(E4099),ISNUMBER(F4099)),IF(I4099&gt;规则与名单!$B$2,"是","否"),"未判定"))</f>
        <v>不适用</v>
      </c>
      <c r="K4099" s="5" t="str">
        <f t="shared" si="257"/>
        <v>非测试日纯氢</v>
      </c>
      <c r="L4099" s="6">
        <f t="shared" si="258"/>
        <v>81.4</v>
      </c>
      <c r="M4099" s="5">
        <f t="shared" si="259"/>
        <v>0</v>
      </c>
      <c r="N4099" s="5" t="s">
        <v>15639</v>
      </c>
      <c r="O4099" s="5" t="s">
        <v>15640</v>
      </c>
      <c r="P4099" s="5" t="s">
        <v>15641</v>
      </c>
    </row>
    <row r="4100" ht="19" customHeight="1" spans="1:16">
      <c r="A4100" s="5">
        <v>161</v>
      </c>
      <c r="B4100" s="5" t="s">
        <v>473</v>
      </c>
      <c r="C4100" s="5" t="s">
        <v>52</v>
      </c>
      <c r="D4100" s="8" t="s">
        <v>653</v>
      </c>
      <c r="E4100" s="6">
        <v>51.8</v>
      </c>
      <c r="F4100" s="6">
        <v>52.8</v>
      </c>
      <c r="G4100" s="6">
        <v>29.5</v>
      </c>
      <c r="H4100" s="5" t="s">
        <v>120</v>
      </c>
      <c r="I4100" s="6">
        <f t="shared" si="256"/>
        <v>-1</v>
      </c>
      <c r="J4100" s="5" t="str">
        <f>IF(H4100="否","不适用",IF(AND(ISNUMBER(E4100),ISNUMBER(F4100)),IF(I4100&gt;规则与名单!$B$2,"是","否"),"未判定"))</f>
        <v>不适用</v>
      </c>
      <c r="K4100" s="5" t="str">
        <f t="shared" si="257"/>
        <v>非测试日纯氢</v>
      </c>
      <c r="L4100" s="6">
        <f t="shared" si="258"/>
        <v>29.5</v>
      </c>
      <c r="M4100" s="5">
        <f t="shared" si="259"/>
        <v>0</v>
      </c>
      <c r="N4100" s="5" t="s">
        <v>15642</v>
      </c>
      <c r="O4100" s="5" t="s">
        <v>15643</v>
      </c>
      <c r="P4100" s="5" t="s">
        <v>15644</v>
      </c>
    </row>
    <row r="4101" ht="19" customHeight="1" spans="1:16">
      <c r="A4101" s="5">
        <v>161</v>
      </c>
      <c r="B4101" s="5" t="s">
        <v>473</v>
      </c>
      <c r="C4101" s="5" t="s">
        <v>52</v>
      </c>
      <c r="D4101" s="8" t="s">
        <v>140</v>
      </c>
      <c r="E4101" s="6">
        <v>166.6</v>
      </c>
      <c r="F4101" s="6">
        <v>170.4</v>
      </c>
      <c r="G4101" s="6">
        <v>166.5</v>
      </c>
      <c r="H4101" s="5" t="s">
        <v>120</v>
      </c>
      <c r="I4101" s="6">
        <f t="shared" si="256"/>
        <v>-3.80000000000001</v>
      </c>
      <c r="J4101" s="5" t="str">
        <f>IF(H4101="否","不适用",IF(AND(ISNUMBER(E4101),ISNUMBER(F4101)),IF(I4101&gt;规则与名单!$B$2,"是","否"),"未判定"))</f>
        <v>不适用</v>
      </c>
      <c r="K4101" s="5" t="str">
        <f t="shared" si="257"/>
        <v>非测试日纯氢</v>
      </c>
      <c r="L4101" s="6">
        <f t="shared" si="258"/>
        <v>166.5</v>
      </c>
      <c r="M4101" s="5">
        <f t="shared" si="259"/>
        <v>0</v>
      </c>
      <c r="N4101" s="5" t="s">
        <v>15645</v>
      </c>
      <c r="O4101" s="5" t="s">
        <v>15646</v>
      </c>
      <c r="P4101" s="5" t="s">
        <v>15647</v>
      </c>
    </row>
    <row r="4102" ht="19" customHeight="1" spans="1:16">
      <c r="A4102" s="5">
        <v>161</v>
      </c>
      <c r="B4102" s="5" t="s">
        <v>473</v>
      </c>
      <c r="C4102" s="5" t="s">
        <v>52</v>
      </c>
      <c r="D4102" s="8" t="s">
        <v>115</v>
      </c>
      <c r="E4102" s="6">
        <v>139.6</v>
      </c>
      <c r="F4102" s="6">
        <v>140.6</v>
      </c>
      <c r="G4102" s="6">
        <v>139.4</v>
      </c>
      <c r="H4102" s="5" t="s">
        <v>120</v>
      </c>
      <c r="I4102" s="6">
        <f t="shared" si="256"/>
        <v>-1</v>
      </c>
      <c r="J4102" s="5" t="str">
        <f>IF(H4102="否","不适用",IF(AND(ISNUMBER(E4102),ISNUMBER(F4102)),IF(I4102&gt;规则与名单!$B$2,"是","否"),"未判定"))</f>
        <v>不适用</v>
      </c>
      <c r="K4102" s="5" t="str">
        <f t="shared" si="257"/>
        <v>非测试日纯氢</v>
      </c>
      <c r="L4102" s="6">
        <f t="shared" si="258"/>
        <v>139.4</v>
      </c>
      <c r="M4102" s="5">
        <f t="shared" si="259"/>
        <v>0</v>
      </c>
      <c r="N4102" s="5" t="s">
        <v>15648</v>
      </c>
      <c r="O4102" s="5" t="s">
        <v>15649</v>
      </c>
      <c r="P4102" s="5" t="s">
        <v>15650</v>
      </c>
    </row>
    <row r="4103" ht="19" customHeight="1" spans="1:16">
      <c r="A4103" s="5">
        <v>162</v>
      </c>
      <c r="B4103" s="5" t="s">
        <v>57</v>
      </c>
      <c r="C4103" s="5" t="s">
        <v>52</v>
      </c>
      <c r="D4103" s="8" t="s">
        <v>114</v>
      </c>
      <c r="E4103" s="6">
        <v>72.7</v>
      </c>
      <c r="F4103" s="6">
        <v>73</v>
      </c>
      <c r="G4103" s="6">
        <v>72.6</v>
      </c>
      <c r="H4103" s="5" t="s">
        <v>120</v>
      </c>
      <c r="I4103" s="6">
        <f t="shared" si="256"/>
        <v>-0.299999999999997</v>
      </c>
      <c r="J4103" s="5" t="str">
        <f>IF(H4103="否","不适用",IF(AND(ISNUMBER(E4103),ISNUMBER(F4103)),IF(I4103&gt;规则与名单!$B$2,"是","否"),"未判定"))</f>
        <v>不适用</v>
      </c>
      <c r="K4103" s="5" t="str">
        <f t="shared" si="257"/>
        <v>非测试日纯氢</v>
      </c>
      <c r="L4103" s="6">
        <f t="shared" si="258"/>
        <v>72.6</v>
      </c>
      <c r="M4103" s="5">
        <f t="shared" si="259"/>
        <v>0</v>
      </c>
      <c r="N4103" s="5" t="s">
        <v>15651</v>
      </c>
      <c r="O4103" s="5" t="s">
        <v>15652</v>
      </c>
      <c r="P4103" s="5" t="s">
        <v>15653</v>
      </c>
    </row>
    <row r="4104" ht="19" customHeight="1" spans="1:16">
      <c r="A4104" s="5">
        <v>162</v>
      </c>
      <c r="B4104" s="5" t="s">
        <v>57</v>
      </c>
      <c r="C4104" s="5" t="s">
        <v>52</v>
      </c>
      <c r="D4104" s="8" t="s">
        <v>605</v>
      </c>
      <c r="E4104" s="6">
        <v>84.3</v>
      </c>
      <c r="F4104" s="6">
        <v>85.5</v>
      </c>
      <c r="G4104" s="6">
        <v>84.3</v>
      </c>
      <c r="H4104" s="5" t="s">
        <v>120</v>
      </c>
      <c r="I4104" s="6">
        <f t="shared" si="256"/>
        <v>-1.2</v>
      </c>
      <c r="J4104" s="5" t="str">
        <f>IF(H4104="否","不适用",IF(AND(ISNUMBER(E4104),ISNUMBER(F4104)),IF(I4104&gt;规则与名单!$B$2,"是","否"),"未判定"))</f>
        <v>不适用</v>
      </c>
      <c r="K4104" s="5" t="str">
        <f t="shared" si="257"/>
        <v>非测试日纯氢</v>
      </c>
      <c r="L4104" s="6">
        <f t="shared" si="258"/>
        <v>84.3</v>
      </c>
      <c r="M4104" s="5">
        <f t="shared" si="259"/>
        <v>0</v>
      </c>
      <c r="N4104" s="5" t="s">
        <v>15654</v>
      </c>
      <c r="O4104" s="5" t="s">
        <v>15655</v>
      </c>
      <c r="P4104" s="5" t="s">
        <v>15656</v>
      </c>
    </row>
    <row r="4105" ht="19" customHeight="1" spans="1:16">
      <c r="A4105" s="5">
        <v>162</v>
      </c>
      <c r="B4105" s="5" t="s">
        <v>57</v>
      </c>
      <c r="C4105" s="5" t="s">
        <v>52</v>
      </c>
      <c r="D4105" s="8" t="s">
        <v>186</v>
      </c>
      <c r="E4105" s="6">
        <v>139.6</v>
      </c>
      <c r="F4105" s="6">
        <v>148.8</v>
      </c>
      <c r="G4105" s="6">
        <v>131.4</v>
      </c>
      <c r="H4105" s="5" t="s">
        <v>120</v>
      </c>
      <c r="I4105" s="6">
        <f t="shared" si="256"/>
        <v>-9.20000000000002</v>
      </c>
      <c r="J4105" s="5" t="str">
        <f>IF(H4105="否","不适用",IF(AND(ISNUMBER(E4105),ISNUMBER(F4105)),IF(I4105&gt;规则与名单!$B$2,"是","否"),"未判定"))</f>
        <v>不适用</v>
      </c>
      <c r="K4105" s="5" t="str">
        <f t="shared" si="257"/>
        <v>非测试日纯氢</v>
      </c>
      <c r="L4105" s="6">
        <f t="shared" si="258"/>
        <v>131.4</v>
      </c>
      <c r="M4105" s="5">
        <f t="shared" si="259"/>
        <v>0</v>
      </c>
      <c r="N4105" s="5" t="s">
        <v>15657</v>
      </c>
      <c r="O4105" s="5" t="s">
        <v>15658</v>
      </c>
      <c r="P4105" s="5" t="s">
        <v>15659</v>
      </c>
    </row>
    <row r="4106" ht="19" customHeight="1" spans="1:16">
      <c r="A4106" s="5">
        <v>162</v>
      </c>
      <c r="B4106" s="5" t="s">
        <v>57</v>
      </c>
      <c r="C4106" s="5" t="s">
        <v>52</v>
      </c>
      <c r="D4106" s="8" t="s">
        <v>165</v>
      </c>
      <c r="E4106" s="6">
        <v>94.5</v>
      </c>
      <c r="F4106" s="6">
        <v>94.7</v>
      </c>
      <c r="G4106" s="6">
        <v>94.3</v>
      </c>
      <c r="H4106" s="5" t="s">
        <v>120</v>
      </c>
      <c r="I4106" s="6">
        <f t="shared" si="256"/>
        <v>-0.200000000000003</v>
      </c>
      <c r="J4106" s="5" t="str">
        <f>IF(H4106="否","不适用",IF(AND(ISNUMBER(E4106),ISNUMBER(F4106)),IF(I4106&gt;规则与名单!$B$2,"是","否"),"未判定"))</f>
        <v>不适用</v>
      </c>
      <c r="K4106" s="5" t="str">
        <f t="shared" si="257"/>
        <v>非测试日纯氢</v>
      </c>
      <c r="L4106" s="6">
        <f t="shared" si="258"/>
        <v>94.3</v>
      </c>
      <c r="M4106" s="5">
        <f t="shared" si="259"/>
        <v>0</v>
      </c>
      <c r="N4106" s="5" t="s">
        <v>15660</v>
      </c>
      <c r="O4106" s="5" t="s">
        <v>15661</v>
      </c>
      <c r="P4106" s="5" t="s">
        <v>15662</v>
      </c>
    </row>
    <row r="4107" ht="19" customHeight="1" spans="1:16">
      <c r="A4107" s="5">
        <v>162</v>
      </c>
      <c r="B4107" s="5" t="s">
        <v>57</v>
      </c>
      <c r="C4107" s="5" t="s">
        <v>52</v>
      </c>
      <c r="D4107" s="8" t="s">
        <v>151</v>
      </c>
      <c r="E4107" s="6">
        <v>0</v>
      </c>
      <c r="F4107" s="6">
        <v>0.05</v>
      </c>
      <c r="G4107" s="6"/>
      <c r="H4107" s="5" t="s">
        <v>120</v>
      </c>
      <c r="I4107" s="6">
        <f t="shared" si="256"/>
        <v>-0.05</v>
      </c>
      <c r="J4107" s="5" t="str">
        <f>IF(H4107="否","不适用",IF(AND(ISNUMBER(E4107),ISNUMBER(F4107)),IF(I4107&gt;规则与名单!$B$2,"是","否"),"未判定"))</f>
        <v>不适用</v>
      </c>
      <c r="K4107" s="5" t="str">
        <f t="shared" si="257"/>
        <v>非测试日仪表</v>
      </c>
      <c r="L4107" s="6">
        <f t="shared" si="258"/>
        <v>0</v>
      </c>
      <c r="M4107" s="5">
        <f t="shared" si="259"/>
        <v>0</v>
      </c>
      <c r="N4107" s="5" t="s">
        <v>15663</v>
      </c>
      <c r="O4107" s="5" t="s">
        <v>15664</v>
      </c>
      <c r="P4107" s="5" t="s">
        <v>15665</v>
      </c>
    </row>
    <row r="4108" ht="19" customHeight="1" spans="1:16">
      <c r="A4108" s="5">
        <v>162</v>
      </c>
      <c r="B4108" s="5" t="s">
        <v>57</v>
      </c>
      <c r="C4108" s="5" t="s">
        <v>52</v>
      </c>
      <c r="D4108" s="8" t="s">
        <v>3358</v>
      </c>
      <c r="E4108" s="6">
        <v>0</v>
      </c>
      <c r="F4108" s="6">
        <v>0.1</v>
      </c>
      <c r="G4108" s="6"/>
      <c r="H4108" s="5" t="s">
        <v>120</v>
      </c>
      <c r="I4108" s="6">
        <f t="shared" si="256"/>
        <v>-0.1</v>
      </c>
      <c r="J4108" s="5" t="str">
        <f>IF(H4108="否","不适用",IF(AND(ISNUMBER(E4108),ISNUMBER(F4108)),IF(I4108&gt;规则与名单!$B$2,"是","否"),"未判定"))</f>
        <v>不适用</v>
      </c>
      <c r="K4108" s="5" t="str">
        <f t="shared" si="257"/>
        <v>非测试日仪表</v>
      </c>
      <c r="L4108" s="6">
        <f t="shared" si="258"/>
        <v>0</v>
      </c>
      <c r="M4108" s="5">
        <f t="shared" si="259"/>
        <v>0</v>
      </c>
      <c r="N4108" s="5" t="s">
        <v>15666</v>
      </c>
      <c r="O4108" s="5" t="s">
        <v>15667</v>
      </c>
      <c r="P4108" s="5" t="s">
        <v>15668</v>
      </c>
    </row>
    <row r="4109" ht="19" customHeight="1" spans="1:16">
      <c r="A4109" s="5">
        <v>162</v>
      </c>
      <c r="B4109" s="5" t="s">
        <v>57</v>
      </c>
      <c r="C4109" s="5" t="s">
        <v>52</v>
      </c>
      <c r="D4109" s="8" t="s">
        <v>272</v>
      </c>
      <c r="E4109" s="6">
        <v>94.5</v>
      </c>
      <c r="F4109" s="6">
        <v>94.8</v>
      </c>
      <c r="G4109" s="6">
        <v>94.4</v>
      </c>
      <c r="H4109" s="5" t="s">
        <v>120</v>
      </c>
      <c r="I4109" s="6">
        <f t="shared" si="256"/>
        <v>-0.299999999999997</v>
      </c>
      <c r="J4109" s="5" t="str">
        <f>IF(H4109="否","不适用",IF(AND(ISNUMBER(E4109),ISNUMBER(F4109)),IF(I4109&gt;规则与名单!$B$2,"是","否"),"未判定"))</f>
        <v>不适用</v>
      </c>
      <c r="K4109" s="5" t="str">
        <f t="shared" si="257"/>
        <v>非测试日纯氢</v>
      </c>
      <c r="L4109" s="6">
        <f t="shared" si="258"/>
        <v>94.4</v>
      </c>
      <c r="M4109" s="5">
        <f t="shared" si="259"/>
        <v>0</v>
      </c>
      <c r="N4109" s="5" t="s">
        <v>15669</v>
      </c>
      <c r="O4109" s="5" t="s">
        <v>15670</v>
      </c>
      <c r="P4109" s="5" t="s">
        <v>15671</v>
      </c>
    </row>
    <row r="4110" ht="19" customHeight="1" spans="1:16">
      <c r="A4110" s="5">
        <v>162</v>
      </c>
      <c r="B4110" s="5" t="s">
        <v>57</v>
      </c>
      <c r="C4110" s="5" t="s">
        <v>52</v>
      </c>
      <c r="D4110" s="8" t="s">
        <v>506</v>
      </c>
      <c r="E4110" s="6">
        <v>88.8</v>
      </c>
      <c r="F4110" s="6">
        <v>89.8</v>
      </c>
      <c r="G4110" s="6">
        <v>88.7</v>
      </c>
      <c r="H4110" s="5" t="s">
        <v>120</v>
      </c>
      <c r="I4110" s="6">
        <f t="shared" si="256"/>
        <v>-1</v>
      </c>
      <c r="J4110" s="5" t="str">
        <f>IF(H4110="否","不适用",IF(AND(ISNUMBER(E4110),ISNUMBER(F4110)),IF(I4110&gt;规则与名单!$B$2,"是","否"),"未判定"))</f>
        <v>不适用</v>
      </c>
      <c r="K4110" s="5" t="str">
        <f t="shared" si="257"/>
        <v>非测试日纯氢</v>
      </c>
      <c r="L4110" s="6">
        <f t="shared" si="258"/>
        <v>88.7</v>
      </c>
      <c r="M4110" s="5">
        <f t="shared" si="259"/>
        <v>0</v>
      </c>
      <c r="N4110" s="5" t="s">
        <v>15672</v>
      </c>
      <c r="O4110" s="5" t="s">
        <v>15673</v>
      </c>
      <c r="P4110" s="5" t="s">
        <v>15674</v>
      </c>
    </row>
    <row r="4111" ht="19" customHeight="1" spans="1:16">
      <c r="A4111" s="5">
        <v>162</v>
      </c>
      <c r="B4111" s="5" t="s">
        <v>57</v>
      </c>
      <c r="C4111" s="5" t="s">
        <v>52</v>
      </c>
      <c r="D4111" s="8" t="s">
        <v>673</v>
      </c>
      <c r="E4111" s="6">
        <v>88.8</v>
      </c>
      <c r="F4111" s="6">
        <v>89.5</v>
      </c>
      <c r="G4111" s="6">
        <v>88.8</v>
      </c>
      <c r="H4111" s="5" t="s">
        <v>120</v>
      </c>
      <c r="I4111" s="6">
        <f t="shared" si="256"/>
        <v>-0.700000000000003</v>
      </c>
      <c r="J4111" s="5" t="str">
        <f>IF(H4111="否","不适用",IF(AND(ISNUMBER(E4111),ISNUMBER(F4111)),IF(I4111&gt;规则与名单!$B$2,"是","否"),"未判定"))</f>
        <v>不适用</v>
      </c>
      <c r="K4111" s="5" t="str">
        <f t="shared" si="257"/>
        <v>非测试日纯氢</v>
      </c>
      <c r="L4111" s="6">
        <f t="shared" si="258"/>
        <v>88.8</v>
      </c>
      <c r="M4111" s="5">
        <f t="shared" si="259"/>
        <v>0</v>
      </c>
      <c r="N4111" s="5" t="s">
        <v>15675</v>
      </c>
      <c r="O4111" s="5" t="s">
        <v>15676</v>
      </c>
      <c r="P4111" s="5" t="s">
        <v>15677</v>
      </c>
    </row>
    <row r="4112" ht="19" customHeight="1" spans="1:16">
      <c r="A4112" s="5">
        <v>162</v>
      </c>
      <c r="B4112" s="5" t="s">
        <v>57</v>
      </c>
      <c r="C4112" s="5" t="s">
        <v>52</v>
      </c>
      <c r="D4112" s="8" t="s">
        <v>183</v>
      </c>
      <c r="E4112" s="6">
        <v>94.3</v>
      </c>
      <c r="F4112" s="6">
        <v>94.8</v>
      </c>
      <c r="G4112" s="6">
        <v>93.9</v>
      </c>
      <c r="H4112" s="5" t="s">
        <v>120</v>
      </c>
      <c r="I4112" s="6">
        <f t="shared" si="256"/>
        <v>-0.5</v>
      </c>
      <c r="J4112" s="5" t="str">
        <f>IF(H4112="否","不适用",IF(AND(ISNUMBER(E4112),ISNUMBER(F4112)),IF(I4112&gt;规则与名单!$B$2,"是","否"),"未判定"))</f>
        <v>不适用</v>
      </c>
      <c r="K4112" s="5" t="str">
        <f t="shared" si="257"/>
        <v>非测试日纯氢</v>
      </c>
      <c r="L4112" s="6">
        <f t="shared" si="258"/>
        <v>93.9</v>
      </c>
      <c r="M4112" s="5">
        <f t="shared" si="259"/>
        <v>0</v>
      </c>
      <c r="N4112" s="5" t="s">
        <v>15678</v>
      </c>
      <c r="O4112" s="5" t="s">
        <v>15679</v>
      </c>
      <c r="P4112" s="5" t="s">
        <v>15680</v>
      </c>
    </row>
    <row r="4113" ht="19" customHeight="1" spans="1:16">
      <c r="A4113" s="5">
        <v>162</v>
      </c>
      <c r="B4113" s="5" t="s">
        <v>57</v>
      </c>
      <c r="C4113" s="5" t="s">
        <v>52</v>
      </c>
      <c r="D4113" s="8" t="s">
        <v>431</v>
      </c>
      <c r="E4113" s="6">
        <v>88.8</v>
      </c>
      <c r="F4113" s="6">
        <v>90.4</v>
      </c>
      <c r="G4113" s="6">
        <v>88.8</v>
      </c>
      <c r="H4113" s="5" t="s">
        <v>120</v>
      </c>
      <c r="I4113" s="6">
        <f t="shared" si="256"/>
        <v>-1.60000000000001</v>
      </c>
      <c r="J4113" s="5" t="str">
        <f>IF(H4113="否","不适用",IF(AND(ISNUMBER(E4113),ISNUMBER(F4113)),IF(I4113&gt;规则与名单!$B$2,"是","否"),"未判定"))</f>
        <v>不适用</v>
      </c>
      <c r="K4113" s="5" t="str">
        <f t="shared" si="257"/>
        <v>非测试日纯氢</v>
      </c>
      <c r="L4113" s="6">
        <f t="shared" si="258"/>
        <v>88.8</v>
      </c>
      <c r="M4113" s="5">
        <f t="shared" si="259"/>
        <v>0</v>
      </c>
      <c r="N4113" s="5" t="s">
        <v>15681</v>
      </c>
      <c r="O4113" s="5" t="s">
        <v>15682</v>
      </c>
      <c r="P4113" s="5" t="s">
        <v>15683</v>
      </c>
    </row>
    <row r="4114" ht="19" customHeight="1" spans="1:16">
      <c r="A4114" s="5">
        <v>162</v>
      </c>
      <c r="B4114" s="5" t="s">
        <v>57</v>
      </c>
      <c r="C4114" s="5" t="s">
        <v>52</v>
      </c>
      <c r="D4114" s="8" t="s">
        <v>3377</v>
      </c>
      <c r="E4114" s="6"/>
      <c r="F4114" s="6">
        <v>0</v>
      </c>
      <c r="G4114" s="6"/>
      <c r="H4114" s="5" t="s">
        <v>120</v>
      </c>
      <c r="I4114" s="6" t="str">
        <f t="shared" si="256"/>
        <v/>
      </c>
      <c r="J4114" s="5" t="str">
        <f>IF(H4114="否","不适用",IF(AND(ISNUMBER(E4114),ISNUMBER(F4114)),IF(I4114&gt;规则与名单!$B$2,"是","否"),"未判定"))</f>
        <v>不适用</v>
      </c>
      <c r="K4114" s="5" t="str">
        <f t="shared" si="257"/>
        <v>缺失</v>
      </c>
      <c r="L4114" s="6" t="str">
        <f t="shared" si="258"/>
        <v/>
      </c>
      <c r="M4114" s="5">
        <f t="shared" si="259"/>
        <v>1</v>
      </c>
      <c r="N4114" s="5" t="s">
        <v>15684</v>
      </c>
      <c r="O4114" s="5" t="s">
        <v>15685</v>
      </c>
      <c r="P4114" s="5" t="s">
        <v>15686</v>
      </c>
    </row>
    <row r="4115" ht="19" customHeight="1" spans="1:16">
      <c r="A4115" s="5">
        <v>162</v>
      </c>
      <c r="B4115" s="5" t="s">
        <v>57</v>
      </c>
      <c r="C4115" s="5" t="s">
        <v>52</v>
      </c>
      <c r="D4115" s="8" t="s">
        <v>407</v>
      </c>
      <c r="E4115" s="6"/>
      <c r="F4115" s="6">
        <v>0</v>
      </c>
      <c r="G4115" s="6"/>
      <c r="H4115" s="5" t="s">
        <v>120</v>
      </c>
      <c r="I4115" s="6" t="str">
        <f t="shared" si="256"/>
        <v/>
      </c>
      <c r="J4115" s="5" t="str">
        <f>IF(H4115="否","不适用",IF(AND(ISNUMBER(E4115),ISNUMBER(F4115)),IF(I4115&gt;规则与名单!$B$2,"是","否"),"未判定"))</f>
        <v>不适用</v>
      </c>
      <c r="K4115" s="5" t="str">
        <f t="shared" si="257"/>
        <v>缺失</v>
      </c>
      <c r="L4115" s="6" t="str">
        <f t="shared" si="258"/>
        <v/>
      </c>
      <c r="M4115" s="5">
        <f t="shared" si="259"/>
        <v>1</v>
      </c>
      <c r="N4115" s="5" t="s">
        <v>15687</v>
      </c>
      <c r="O4115" s="5" t="s">
        <v>15688</v>
      </c>
      <c r="P4115" s="5" t="s">
        <v>15689</v>
      </c>
    </row>
    <row r="4116" ht="19" customHeight="1" spans="1:16">
      <c r="A4116" s="5">
        <v>162</v>
      </c>
      <c r="B4116" s="5" t="s">
        <v>57</v>
      </c>
      <c r="C4116" s="5" t="s">
        <v>52</v>
      </c>
      <c r="D4116" s="8" t="s">
        <v>411</v>
      </c>
      <c r="E4116" s="6">
        <v>88.7</v>
      </c>
      <c r="F4116" s="6">
        <v>89.5</v>
      </c>
      <c r="G4116" s="6">
        <v>88.7</v>
      </c>
      <c r="H4116" s="5" t="s">
        <v>120</v>
      </c>
      <c r="I4116" s="6">
        <f t="shared" si="256"/>
        <v>-0.799999999999997</v>
      </c>
      <c r="J4116" s="5" t="str">
        <f>IF(H4116="否","不适用",IF(AND(ISNUMBER(E4116),ISNUMBER(F4116)),IF(I4116&gt;规则与名单!$B$2,"是","否"),"未判定"))</f>
        <v>不适用</v>
      </c>
      <c r="K4116" s="5" t="str">
        <f t="shared" si="257"/>
        <v>非测试日纯氢</v>
      </c>
      <c r="L4116" s="6">
        <f t="shared" si="258"/>
        <v>88.7</v>
      </c>
      <c r="M4116" s="5">
        <f t="shared" si="259"/>
        <v>0</v>
      </c>
      <c r="N4116" s="5" t="s">
        <v>15690</v>
      </c>
      <c r="O4116" s="5" t="s">
        <v>15691</v>
      </c>
      <c r="P4116" s="5" t="s">
        <v>15692</v>
      </c>
    </row>
    <row r="4117" ht="19" customHeight="1" spans="1:16">
      <c r="A4117" s="5">
        <v>162</v>
      </c>
      <c r="B4117" s="5" t="s">
        <v>57</v>
      </c>
      <c r="C4117" s="5" t="s">
        <v>52</v>
      </c>
      <c r="D4117" s="8" t="s">
        <v>251</v>
      </c>
      <c r="E4117" s="6">
        <v>94.4</v>
      </c>
      <c r="F4117" s="6">
        <v>95.5</v>
      </c>
      <c r="G4117" s="6">
        <v>94.1</v>
      </c>
      <c r="H4117" s="5" t="s">
        <v>120</v>
      </c>
      <c r="I4117" s="6">
        <f t="shared" si="256"/>
        <v>-1.09999999999999</v>
      </c>
      <c r="J4117" s="5" t="str">
        <f>IF(H4117="否","不适用",IF(AND(ISNUMBER(E4117),ISNUMBER(F4117)),IF(I4117&gt;规则与名单!$B$2,"是","否"),"未判定"))</f>
        <v>不适用</v>
      </c>
      <c r="K4117" s="5" t="str">
        <f t="shared" si="257"/>
        <v>非测试日纯氢</v>
      </c>
      <c r="L4117" s="6">
        <f t="shared" si="258"/>
        <v>94.1</v>
      </c>
      <c r="M4117" s="5">
        <f t="shared" si="259"/>
        <v>0</v>
      </c>
      <c r="N4117" s="5" t="s">
        <v>15693</v>
      </c>
      <c r="O4117" s="5" t="s">
        <v>15694</v>
      </c>
      <c r="P4117" s="5" t="s">
        <v>15695</v>
      </c>
    </row>
    <row r="4118" ht="19" customHeight="1" spans="1:16">
      <c r="A4118" s="5">
        <v>162</v>
      </c>
      <c r="B4118" s="5" t="s">
        <v>57</v>
      </c>
      <c r="C4118" s="5" t="s">
        <v>52</v>
      </c>
      <c r="D4118" s="8" t="s">
        <v>472</v>
      </c>
      <c r="E4118" s="6">
        <v>88.7</v>
      </c>
      <c r="F4118" s="6">
        <v>90.3</v>
      </c>
      <c r="G4118" s="6">
        <v>88.7</v>
      </c>
      <c r="H4118" s="5" t="s">
        <v>120</v>
      </c>
      <c r="I4118" s="6">
        <f t="shared" si="256"/>
        <v>-1.59999999999999</v>
      </c>
      <c r="J4118" s="5" t="str">
        <f>IF(H4118="否","不适用",IF(AND(ISNUMBER(E4118),ISNUMBER(F4118)),IF(I4118&gt;规则与名单!$B$2,"是","否"),"未判定"))</f>
        <v>不适用</v>
      </c>
      <c r="K4118" s="5" t="str">
        <f t="shared" si="257"/>
        <v>非测试日纯氢</v>
      </c>
      <c r="L4118" s="6">
        <f t="shared" si="258"/>
        <v>88.7</v>
      </c>
      <c r="M4118" s="5">
        <f t="shared" si="259"/>
        <v>0</v>
      </c>
      <c r="N4118" s="5" t="s">
        <v>15696</v>
      </c>
      <c r="O4118" s="5" t="s">
        <v>15697</v>
      </c>
      <c r="P4118" s="5" t="s">
        <v>15698</v>
      </c>
    </row>
    <row r="4119" ht="19" customHeight="1" spans="1:16">
      <c r="A4119" s="5">
        <v>162</v>
      </c>
      <c r="B4119" s="5" t="s">
        <v>57</v>
      </c>
      <c r="C4119" s="5" t="s">
        <v>52</v>
      </c>
      <c r="D4119" s="8" t="s">
        <v>466</v>
      </c>
      <c r="E4119" s="6">
        <v>88.7</v>
      </c>
      <c r="F4119" s="6">
        <v>89.5</v>
      </c>
      <c r="G4119" s="6">
        <v>88.6</v>
      </c>
      <c r="H4119" s="5" t="s">
        <v>120</v>
      </c>
      <c r="I4119" s="6">
        <f t="shared" si="256"/>
        <v>-0.799999999999997</v>
      </c>
      <c r="J4119" s="5" t="str">
        <f>IF(H4119="否","不适用",IF(AND(ISNUMBER(E4119),ISNUMBER(F4119)),IF(I4119&gt;规则与名单!$B$2,"是","否"),"未判定"))</f>
        <v>不适用</v>
      </c>
      <c r="K4119" s="5" t="str">
        <f t="shared" si="257"/>
        <v>非测试日纯氢</v>
      </c>
      <c r="L4119" s="6">
        <f t="shared" si="258"/>
        <v>88.6</v>
      </c>
      <c r="M4119" s="5">
        <f t="shared" si="259"/>
        <v>0</v>
      </c>
      <c r="N4119" s="5" t="s">
        <v>15699</v>
      </c>
      <c r="O4119" s="5" t="s">
        <v>15700</v>
      </c>
      <c r="P4119" s="5" t="s">
        <v>15701</v>
      </c>
    </row>
    <row r="4120" ht="19" customHeight="1" spans="1:16">
      <c r="A4120" s="5">
        <v>162</v>
      </c>
      <c r="B4120" s="5" t="s">
        <v>57</v>
      </c>
      <c r="C4120" s="5" t="s">
        <v>52</v>
      </c>
      <c r="D4120" s="8" t="s">
        <v>333</v>
      </c>
      <c r="E4120" s="6">
        <v>182.9</v>
      </c>
      <c r="F4120" s="6">
        <v>183.8</v>
      </c>
      <c r="G4120" s="6">
        <v>139.7</v>
      </c>
      <c r="H4120" s="5" t="s">
        <v>120</v>
      </c>
      <c r="I4120" s="6">
        <f t="shared" si="256"/>
        <v>-0.900000000000006</v>
      </c>
      <c r="J4120" s="5" t="str">
        <f>IF(H4120="否","不适用",IF(AND(ISNUMBER(E4120),ISNUMBER(F4120)),IF(I4120&gt;规则与名单!$B$2,"是","否"),"未判定"))</f>
        <v>不适用</v>
      </c>
      <c r="K4120" s="5" t="str">
        <f t="shared" si="257"/>
        <v>非测试日纯氢</v>
      </c>
      <c r="L4120" s="6">
        <f t="shared" si="258"/>
        <v>139.7</v>
      </c>
      <c r="M4120" s="5">
        <f t="shared" si="259"/>
        <v>0</v>
      </c>
      <c r="N4120" s="5" t="s">
        <v>15702</v>
      </c>
      <c r="O4120" s="5" t="s">
        <v>15703</v>
      </c>
      <c r="P4120" s="5" t="s">
        <v>15704</v>
      </c>
    </row>
    <row r="4121" ht="19" customHeight="1" spans="1:16">
      <c r="A4121" s="5">
        <v>162</v>
      </c>
      <c r="B4121" s="5" t="s">
        <v>57</v>
      </c>
      <c r="C4121" s="5" t="s">
        <v>52</v>
      </c>
      <c r="D4121" s="8" t="s">
        <v>175</v>
      </c>
      <c r="E4121" s="6">
        <v>27.8</v>
      </c>
      <c r="F4121" s="6">
        <v>28.8</v>
      </c>
      <c r="G4121" s="6">
        <v>27.4</v>
      </c>
      <c r="H4121" s="5" t="s">
        <v>120</v>
      </c>
      <c r="I4121" s="6">
        <f t="shared" si="256"/>
        <v>-1</v>
      </c>
      <c r="J4121" s="5" t="str">
        <f>IF(H4121="否","不适用",IF(AND(ISNUMBER(E4121),ISNUMBER(F4121)),IF(I4121&gt;规则与名单!$B$2,"是","否"),"未判定"))</f>
        <v>不适用</v>
      </c>
      <c r="K4121" s="5" t="str">
        <f t="shared" si="257"/>
        <v>非测试日纯氢</v>
      </c>
      <c r="L4121" s="6">
        <f t="shared" si="258"/>
        <v>27.4</v>
      </c>
      <c r="M4121" s="5">
        <f t="shared" si="259"/>
        <v>0</v>
      </c>
      <c r="N4121" s="5" t="s">
        <v>15705</v>
      </c>
      <c r="O4121" s="5" t="s">
        <v>15706</v>
      </c>
      <c r="P4121" s="5" t="s">
        <v>15707</v>
      </c>
    </row>
    <row r="4122" ht="19" customHeight="1" spans="1:16">
      <c r="A4122" s="5">
        <v>162</v>
      </c>
      <c r="B4122" s="5" t="s">
        <v>57</v>
      </c>
      <c r="C4122" s="5" t="s">
        <v>52</v>
      </c>
      <c r="D4122" s="8" t="s">
        <v>3402</v>
      </c>
      <c r="E4122" s="6">
        <v>105.6</v>
      </c>
      <c r="F4122" s="6">
        <v>111.7</v>
      </c>
      <c r="G4122" s="6">
        <v>105.2</v>
      </c>
      <c r="H4122" s="5" t="s">
        <v>120</v>
      </c>
      <c r="I4122" s="6">
        <f t="shared" si="256"/>
        <v>-6.10000000000001</v>
      </c>
      <c r="J4122" s="5" t="str">
        <f>IF(H4122="否","不适用",IF(AND(ISNUMBER(E4122),ISNUMBER(F4122)),IF(I4122&gt;规则与名单!$B$2,"是","否"),"未判定"))</f>
        <v>不适用</v>
      </c>
      <c r="K4122" s="5" t="str">
        <f t="shared" si="257"/>
        <v>非测试日纯氢</v>
      </c>
      <c r="L4122" s="6">
        <f t="shared" si="258"/>
        <v>105.2</v>
      </c>
      <c r="M4122" s="5">
        <f t="shared" si="259"/>
        <v>0</v>
      </c>
      <c r="N4122" s="5" t="s">
        <v>15708</v>
      </c>
      <c r="O4122" s="5" t="s">
        <v>15709</v>
      </c>
      <c r="P4122" s="5" t="s">
        <v>15710</v>
      </c>
    </row>
    <row r="4123" ht="19" customHeight="1" spans="1:16">
      <c r="A4123" s="5">
        <v>162</v>
      </c>
      <c r="B4123" s="5" t="s">
        <v>57</v>
      </c>
      <c r="C4123" s="5" t="s">
        <v>52</v>
      </c>
      <c r="D4123" s="8" t="s">
        <v>487</v>
      </c>
      <c r="E4123" s="6">
        <v>94.1</v>
      </c>
      <c r="F4123" s="6">
        <v>89.1</v>
      </c>
      <c r="G4123" s="6">
        <v>88.6</v>
      </c>
      <c r="H4123" s="5" t="s">
        <v>120</v>
      </c>
      <c r="I4123" s="6">
        <f t="shared" si="256"/>
        <v>5</v>
      </c>
      <c r="J4123" s="5" t="str">
        <f>IF(H4123="否","不适用",IF(AND(ISNUMBER(E4123),ISNUMBER(F4123)),IF(I4123&gt;规则与名单!$B$2,"是","否"),"未判定"))</f>
        <v>不适用</v>
      </c>
      <c r="K4123" s="5" t="str">
        <f t="shared" si="257"/>
        <v>非测试日纯氢</v>
      </c>
      <c r="L4123" s="6">
        <f t="shared" si="258"/>
        <v>88.6</v>
      </c>
      <c r="M4123" s="5">
        <f t="shared" si="259"/>
        <v>0</v>
      </c>
      <c r="N4123" s="5" t="s">
        <v>15711</v>
      </c>
      <c r="O4123" s="5" t="s">
        <v>15712</v>
      </c>
      <c r="P4123" s="5" t="s">
        <v>15713</v>
      </c>
    </row>
    <row r="4124" ht="19" customHeight="1" spans="1:16">
      <c r="A4124" s="5">
        <v>162</v>
      </c>
      <c r="B4124" s="5" t="s">
        <v>57</v>
      </c>
      <c r="C4124" s="5" t="s">
        <v>52</v>
      </c>
      <c r="D4124" s="8" t="s">
        <v>121</v>
      </c>
      <c r="E4124" s="6">
        <v>94.4</v>
      </c>
      <c r="F4124" s="6">
        <v>95.2</v>
      </c>
      <c r="G4124" s="6">
        <v>88.6</v>
      </c>
      <c r="H4124" s="5" t="s">
        <v>120</v>
      </c>
      <c r="I4124" s="6">
        <f t="shared" si="256"/>
        <v>-0.799999999999997</v>
      </c>
      <c r="J4124" s="5" t="str">
        <f>IF(H4124="否","不适用",IF(AND(ISNUMBER(E4124),ISNUMBER(F4124)),IF(I4124&gt;规则与名单!$B$2,"是","否"),"未判定"))</f>
        <v>不适用</v>
      </c>
      <c r="K4124" s="5" t="str">
        <f t="shared" si="257"/>
        <v>非测试日纯氢</v>
      </c>
      <c r="L4124" s="6">
        <f t="shared" si="258"/>
        <v>88.6</v>
      </c>
      <c r="M4124" s="5">
        <f t="shared" si="259"/>
        <v>0</v>
      </c>
      <c r="N4124" s="5" t="s">
        <v>15714</v>
      </c>
      <c r="O4124" s="5" t="s">
        <v>15715</v>
      </c>
      <c r="P4124" s="5" t="s">
        <v>15716</v>
      </c>
    </row>
    <row r="4125" ht="19" customHeight="1" spans="1:16">
      <c r="A4125" s="5">
        <v>162</v>
      </c>
      <c r="B4125" s="5" t="s">
        <v>57</v>
      </c>
      <c r="C4125" s="5" t="s">
        <v>52</v>
      </c>
      <c r="D4125" s="8" t="s">
        <v>170</v>
      </c>
      <c r="E4125" s="6">
        <v>104.8</v>
      </c>
      <c r="F4125" s="6">
        <v>106</v>
      </c>
      <c r="G4125" s="6">
        <v>103.4</v>
      </c>
      <c r="H4125" s="5" t="s">
        <v>120</v>
      </c>
      <c r="I4125" s="6">
        <f t="shared" si="256"/>
        <v>-1.2</v>
      </c>
      <c r="J4125" s="5" t="str">
        <f>IF(H4125="否","不适用",IF(AND(ISNUMBER(E4125),ISNUMBER(F4125)),IF(I4125&gt;规则与名单!$B$2,"是","否"),"未判定"))</f>
        <v>不适用</v>
      </c>
      <c r="K4125" s="5" t="str">
        <f t="shared" si="257"/>
        <v>非测试日纯氢</v>
      </c>
      <c r="L4125" s="6">
        <f t="shared" si="258"/>
        <v>103.4</v>
      </c>
      <c r="M4125" s="5">
        <f t="shared" si="259"/>
        <v>0</v>
      </c>
      <c r="N4125" s="5" t="s">
        <v>15717</v>
      </c>
      <c r="O4125" s="5" t="s">
        <v>15718</v>
      </c>
      <c r="P4125" s="5" t="s">
        <v>15719</v>
      </c>
    </row>
    <row r="4126" ht="19" customHeight="1" spans="1:16">
      <c r="A4126" s="5">
        <v>162</v>
      </c>
      <c r="B4126" s="5" t="s">
        <v>57</v>
      </c>
      <c r="C4126" s="5" t="s">
        <v>52</v>
      </c>
      <c r="D4126" s="8" t="s">
        <v>644</v>
      </c>
      <c r="E4126" s="6">
        <v>94.3</v>
      </c>
      <c r="F4126" s="6">
        <v>96.9</v>
      </c>
      <c r="G4126" s="6">
        <v>94.2</v>
      </c>
      <c r="H4126" s="5" t="s">
        <v>120</v>
      </c>
      <c r="I4126" s="6">
        <f t="shared" si="256"/>
        <v>-2.60000000000001</v>
      </c>
      <c r="J4126" s="5" t="str">
        <f>IF(H4126="否","不适用",IF(AND(ISNUMBER(E4126),ISNUMBER(F4126)),IF(I4126&gt;规则与名单!$B$2,"是","否"),"未判定"))</f>
        <v>不适用</v>
      </c>
      <c r="K4126" s="5" t="str">
        <f t="shared" si="257"/>
        <v>非测试日纯氢</v>
      </c>
      <c r="L4126" s="6">
        <f t="shared" si="258"/>
        <v>94.2</v>
      </c>
      <c r="M4126" s="5">
        <f t="shared" si="259"/>
        <v>0</v>
      </c>
      <c r="N4126" s="5" t="s">
        <v>15720</v>
      </c>
      <c r="O4126" s="5" t="s">
        <v>15721</v>
      </c>
      <c r="P4126" s="5" t="s">
        <v>15722</v>
      </c>
    </row>
    <row r="4127" ht="19" customHeight="1" spans="1:16">
      <c r="A4127" s="5">
        <v>162</v>
      </c>
      <c r="B4127" s="5" t="s">
        <v>57</v>
      </c>
      <c r="C4127" s="5" t="s">
        <v>52</v>
      </c>
      <c r="D4127" s="8" t="s">
        <v>3418</v>
      </c>
      <c r="E4127" s="6">
        <v>41.1</v>
      </c>
      <c r="F4127" s="6">
        <v>41.1</v>
      </c>
      <c r="G4127" s="6">
        <v>40.4</v>
      </c>
      <c r="H4127" s="5" t="s">
        <v>120</v>
      </c>
      <c r="I4127" s="6">
        <f t="shared" si="256"/>
        <v>0</v>
      </c>
      <c r="J4127" s="5" t="str">
        <f>IF(H4127="否","不适用",IF(AND(ISNUMBER(E4127),ISNUMBER(F4127)),IF(I4127&gt;规则与名单!$B$2,"是","否"),"未判定"))</f>
        <v>不适用</v>
      </c>
      <c r="K4127" s="5" t="str">
        <f t="shared" si="257"/>
        <v>非测试日纯氢</v>
      </c>
      <c r="L4127" s="6">
        <f t="shared" si="258"/>
        <v>40.4</v>
      </c>
      <c r="M4127" s="5">
        <f t="shared" si="259"/>
        <v>0</v>
      </c>
      <c r="N4127" s="5" t="s">
        <v>15723</v>
      </c>
      <c r="O4127" s="5" t="s">
        <v>15724</v>
      </c>
      <c r="P4127" s="5" t="s">
        <v>15725</v>
      </c>
    </row>
    <row r="4128" ht="19" customHeight="1" spans="1:16">
      <c r="A4128" s="5">
        <v>162</v>
      </c>
      <c r="B4128" s="5" t="s">
        <v>57</v>
      </c>
      <c r="C4128" s="5" t="s">
        <v>52</v>
      </c>
      <c r="D4128" s="8" t="s">
        <v>3422</v>
      </c>
      <c r="E4128" s="6"/>
      <c r="F4128" s="6">
        <v>0.01</v>
      </c>
      <c r="G4128" s="6"/>
      <c r="H4128" s="5" t="s">
        <v>120</v>
      </c>
      <c r="I4128" s="6" t="str">
        <f t="shared" si="256"/>
        <v/>
      </c>
      <c r="J4128" s="5" t="str">
        <f>IF(H4128="否","不适用",IF(AND(ISNUMBER(E4128),ISNUMBER(F4128)),IF(I4128&gt;规则与名单!$B$2,"是","否"),"未判定"))</f>
        <v>不适用</v>
      </c>
      <c r="K4128" s="5" t="str">
        <f t="shared" si="257"/>
        <v>缺失</v>
      </c>
      <c r="L4128" s="6" t="str">
        <f t="shared" si="258"/>
        <v/>
      </c>
      <c r="M4128" s="5">
        <f t="shared" si="259"/>
        <v>1</v>
      </c>
      <c r="N4128" s="5" t="s">
        <v>15726</v>
      </c>
      <c r="O4128" s="5" t="s">
        <v>15727</v>
      </c>
      <c r="P4128" s="5" t="s">
        <v>15728</v>
      </c>
    </row>
    <row r="4129" ht="19" customHeight="1" spans="1:16">
      <c r="A4129" s="5">
        <v>162</v>
      </c>
      <c r="B4129" s="5" t="s">
        <v>57</v>
      </c>
      <c r="C4129" s="5" t="s">
        <v>52</v>
      </c>
      <c r="D4129" s="8" t="s">
        <v>336</v>
      </c>
      <c r="E4129" s="6"/>
      <c r="F4129" s="6">
        <v>0</v>
      </c>
      <c r="G4129" s="6"/>
      <c r="H4129" s="5" t="s">
        <v>120</v>
      </c>
      <c r="I4129" s="6" t="str">
        <f t="shared" si="256"/>
        <v/>
      </c>
      <c r="J4129" s="5" t="str">
        <f>IF(H4129="否","不适用",IF(AND(ISNUMBER(E4129),ISNUMBER(F4129)),IF(I4129&gt;规则与名单!$B$2,"是","否"),"未判定"))</f>
        <v>不适用</v>
      </c>
      <c r="K4129" s="5" t="str">
        <f t="shared" si="257"/>
        <v>缺失</v>
      </c>
      <c r="L4129" s="6" t="str">
        <f t="shared" si="258"/>
        <v/>
      </c>
      <c r="M4129" s="5">
        <f t="shared" si="259"/>
        <v>1</v>
      </c>
      <c r="N4129" s="5" t="s">
        <v>15729</v>
      </c>
      <c r="O4129" s="5" t="s">
        <v>15730</v>
      </c>
      <c r="P4129" s="5" t="s">
        <v>15731</v>
      </c>
    </row>
    <row r="4130" ht="19" customHeight="1" spans="1:16">
      <c r="A4130" s="5">
        <v>162</v>
      </c>
      <c r="B4130" s="5" t="s">
        <v>57</v>
      </c>
      <c r="C4130" s="5" t="s">
        <v>52</v>
      </c>
      <c r="D4130" s="8" t="s">
        <v>653</v>
      </c>
      <c r="E4130" s="6">
        <v>88.8</v>
      </c>
      <c r="F4130" s="6">
        <v>89.5</v>
      </c>
      <c r="G4130" s="6">
        <v>88.8</v>
      </c>
      <c r="H4130" s="5" t="s">
        <v>120</v>
      </c>
      <c r="I4130" s="6">
        <f t="shared" si="256"/>
        <v>-0.700000000000003</v>
      </c>
      <c r="J4130" s="5" t="str">
        <f>IF(H4130="否","不适用",IF(AND(ISNUMBER(E4130),ISNUMBER(F4130)),IF(I4130&gt;规则与名单!$B$2,"是","否"),"未判定"))</f>
        <v>不适用</v>
      </c>
      <c r="K4130" s="5" t="str">
        <f t="shared" si="257"/>
        <v>非测试日纯氢</v>
      </c>
      <c r="L4130" s="6">
        <f t="shared" si="258"/>
        <v>88.8</v>
      </c>
      <c r="M4130" s="5">
        <f t="shared" si="259"/>
        <v>0</v>
      </c>
      <c r="N4130" s="5" t="s">
        <v>15732</v>
      </c>
      <c r="O4130" s="5" t="s">
        <v>15733</v>
      </c>
      <c r="P4130" s="5" t="s">
        <v>15734</v>
      </c>
    </row>
    <row r="4131" ht="19" customHeight="1" spans="1:16">
      <c r="A4131" s="5">
        <v>162</v>
      </c>
      <c r="B4131" s="5" t="s">
        <v>57</v>
      </c>
      <c r="C4131" s="5" t="s">
        <v>52</v>
      </c>
      <c r="D4131" s="8" t="s">
        <v>140</v>
      </c>
      <c r="E4131" s="6">
        <v>88.7</v>
      </c>
      <c r="F4131" s="6">
        <v>90.2</v>
      </c>
      <c r="G4131" s="6">
        <v>88.7</v>
      </c>
      <c r="H4131" s="5" t="s">
        <v>120</v>
      </c>
      <c r="I4131" s="6">
        <f t="shared" si="256"/>
        <v>-1.5</v>
      </c>
      <c r="J4131" s="5" t="str">
        <f>IF(H4131="否","不适用",IF(AND(ISNUMBER(E4131),ISNUMBER(F4131)),IF(I4131&gt;规则与名单!$B$2,"是","否"),"未判定"))</f>
        <v>不适用</v>
      </c>
      <c r="K4131" s="5" t="str">
        <f t="shared" si="257"/>
        <v>非测试日纯氢</v>
      </c>
      <c r="L4131" s="6">
        <f t="shared" si="258"/>
        <v>88.7</v>
      </c>
      <c r="M4131" s="5">
        <f t="shared" si="259"/>
        <v>0</v>
      </c>
      <c r="N4131" s="5" t="s">
        <v>15735</v>
      </c>
      <c r="O4131" s="5" t="s">
        <v>15736</v>
      </c>
      <c r="P4131" s="5" t="s">
        <v>15737</v>
      </c>
    </row>
    <row r="4132" ht="19" customHeight="1" spans="1:16">
      <c r="A4132" s="5">
        <v>162</v>
      </c>
      <c r="B4132" s="5" t="s">
        <v>57</v>
      </c>
      <c r="C4132" s="5" t="s">
        <v>52</v>
      </c>
      <c r="D4132" s="8" t="s">
        <v>115</v>
      </c>
      <c r="E4132" s="6">
        <v>88.8</v>
      </c>
      <c r="F4132" s="6">
        <v>89.7</v>
      </c>
      <c r="G4132" s="6">
        <v>88.8</v>
      </c>
      <c r="H4132" s="5" t="s">
        <v>120</v>
      </c>
      <c r="I4132" s="6">
        <f t="shared" si="256"/>
        <v>-0.900000000000006</v>
      </c>
      <c r="J4132" s="5" t="str">
        <f>IF(H4132="否","不适用",IF(AND(ISNUMBER(E4132),ISNUMBER(F4132)),IF(I4132&gt;规则与名单!$B$2,"是","否"),"未判定"))</f>
        <v>不适用</v>
      </c>
      <c r="K4132" s="5" t="str">
        <f t="shared" si="257"/>
        <v>非测试日纯氢</v>
      </c>
      <c r="L4132" s="6">
        <f t="shared" si="258"/>
        <v>88.8</v>
      </c>
      <c r="M4132" s="5">
        <f t="shared" si="259"/>
        <v>0</v>
      </c>
      <c r="N4132" s="5" t="s">
        <v>15738</v>
      </c>
      <c r="O4132" s="5" t="s">
        <v>15739</v>
      </c>
      <c r="P4132" s="5" t="s">
        <v>15740</v>
      </c>
    </row>
    <row r="4133" ht="19" customHeight="1" spans="1:16">
      <c r="A4133" s="5">
        <v>163</v>
      </c>
      <c r="B4133" s="5" t="s">
        <v>58</v>
      </c>
      <c r="C4133" s="5" t="s">
        <v>52</v>
      </c>
      <c r="D4133" s="8" t="s">
        <v>114</v>
      </c>
      <c r="E4133" s="6">
        <v>330.7</v>
      </c>
      <c r="F4133" s="6">
        <v>340.1</v>
      </c>
      <c r="G4133" s="6">
        <v>313</v>
      </c>
      <c r="H4133" s="5" t="s">
        <v>120</v>
      </c>
      <c r="I4133" s="6">
        <f t="shared" si="256"/>
        <v>-9.40000000000003</v>
      </c>
      <c r="J4133" s="5" t="str">
        <f>IF(H4133="否","不适用",IF(AND(ISNUMBER(E4133),ISNUMBER(F4133)),IF(I4133&gt;规则与名单!$B$2,"是","否"),"未判定"))</f>
        <v>不适用</v>
      </c>
      <c r="K4133" s="5" t="str">
        <f t="shared" si="257"/>
        <v>非测试日纯氢</v>
      </c>
      <c r="L4133" s="6">
        <f t="shared" si="258"/>
        <v>313</v>
      </c>
      <c r="M4133" s="5">
        <f t="shared" si="259"/>
        <v>0</v>
      </c>
      <c r="N4133" s="5" t="s">
        <v>15741</v>
      </c>
      <c r="O4133" s="5" t="s">
        <v>15742</v>
      </c>
      <c r="P4133" s="5" t="s">
        <v>15743</v>
      </c>
    </row>
    <row r="4134" ht="19" customHeight="1" spans="1:16">
      <c r="A4134" s="5">
        <v>164</v>
      </c>
      <c r="B4134" s="5" t="s">
        <v>478</v>
      </c>
      <c r="C4134" s="5" t="s">
        <v>52</v>
      </c>
      <c r="D4134" s="8" t="s">
        <v>114</v>
      </c>
      <c r="E4134" s="6">
        <v>1919.1</v>
      </c>
      <c r="F4134" s="6">
        <v>9.3</v>
      </c>
      <c r="G4134" s="6">
        <v>1893</v>
      </c>
      <c r="H4134" s="5" t="s">
        <v>113</v>
      </c>
      <c r="I4134" s="6">
        <f t="shared" si="256"/>
        <v>1909.8</v>
      </c>
      <c r="J4134" s="5" t="str">
        <f>IF(H4134="否","不适用",IF(AND(ISNUMBER(E4134),ISNUMBER(F4134)),IF(I4134&gt;规则与名单!$B$2,"是","否"),"未判定"))</f>
        <v>是</v>
      </c>
      <c r="K4134" s="5" t="str">
        <f t="shared" si="257"/>
        <v>测试日GPS</v>
      </c>
      <c r="L4134" s="6">
        <f t="shared" si="258"/>
        <v>9.3</v>
      </c>
      <c r="M4134" s="5">
        <f t="shared" si="259"/>
        <v>0</v>
      </c>
      <c r="N4134" s="5" t="s">
        <v>15744</v>
      </c>
      <c r="O4134" s="5" t="s">
        <v>15745</v>
      </c>
      <c r="P4134" s="5" t="s">
        <v>15746</v>
      </c>
    </row>
    <row r="4135" ht="19" customHeight="1" spans="1:16">
      <c r="A4135" s="5">
        <v>164</v>
      </c>
      <c r="B4135" s="5" t="s">
        <v>478</v>
      </c>
      <c r="C4135" s="5" t="s">
        <v>52</v>
      </c>
      <c r="D4135" s="8" t="s">
        <v>605</v>
      </c>
      <c r="E4135" s="6">
        <v>1849.7</v>
      </c>
      <c r="F4135" s="6">
        <v>9.4</v>
      </c>
      <c r="G4135" s="6">
        <v>1802.5</v>
      </c>
      <c r="H4135" s="5" t="s">
        <v>113</v>
      </c>
      <c r="I4135" s="6">
        <f t="shared" si="256"/>
        <v>1840.3</v>
      </c>
      <c r="J4135" s="5" t="str">
        <f>IF(H4135="否","不适用",IF(AND(ISNUMBER(E4135),ISNUMBER(F4135)),IF(I4135&gt;规则与名单!$B$2,"是","否"),"未判定"))</f>
        <v>是</v>
      </c>
      <c r="K4135" s="5" t="str">
        <f t="shared" si="257"/>
        <v>测试日GPS</v>
      </c>
      <c r="L4135" s="6">
        <f t="shared" si="258"/>
        <v>9.4</v>
      </c>
      <c r="M4135" s="5">
        <f t="shared" si="259"/>
        <v>0</v>
      </c>
      <c r="N4135" s="5" t="s">
        <v>15747</v>
      </c>
      <c r="O4135" s="5" t="s">
        <v>15748</v>
      </c>
      <c r="P4135" s="5" t="s">
        <v>15749</v>
      </c>
    </row>
    <row r="4136" ht="19" customHeight="1" spans="1:16">
      <c r="A4136" s="5">
        <v>164</v>
      </c>
      <c r="B4136" s="5" t="s">
        <v>478</v>
      </c>
      <c r="C4136" s="5" t="s">
        <v>52</v>
      </c>
      <c r="D4136" s="8" t="s">
        <v>186</v>
      </c>
      <c r="E4136" s="6">
        <v>1768.6</v>
      </c>
      <c r="F4136" s="6">
        <v>0.161</v>
      </c>
      <c r="G4136" s="6">
        <v>1619</v>
      </c>
      <c r="H4136" s="5" t="s">
        <v>113</v>
      </c>
      <c r="I4136" s="6">
        <f t="shared" si="256"/>
        <v>1768.439</v>
      </c>
      <c r="J4136" s="5" t="str">
        <f>IF(H4136="否","不适用",IF(AND(ISNUMBER(E4136),ISNUMBER(F4136)),IF(I4136&gt;规则与名单!$B$2,"是","否"),"未判定"))</f>
        <v>是</v>
      </c>
      <c r="K4136" s="5" t="str">
        <f t="shared" si="257"/>
        <v>测试日GPS</v>
      </c>
      <c r="L4136" s="6">
        <f t="shared" si="258"/>
        <v>0.161</v>
      </c>
      <c r="M4136" s="5">
        <f t="shared" si="259"/>
        <v>0</v>
      </c>
      <c r="N4136" s="5" t="s">
        <v>15750</v>
      </c>
      <c r="O4136" s="5" t="s">
        <v>15751</v>
      </c>
      <c r="P4136" s="5" t="s">
        <v>15752</v>
      </c>
    </row>
    <row r="4137" ht="19" customHeight="1" spans="1:16">
      <c r="A4137" s="5">
        <v>164</v>
      </c>
      <c r="B4137" s="5" t="s">
        <v>478</v>
      </c>
      <c r="C4137" s="5" t="s">
        <v>52</v>
      </c>
      <c r="D4137" s="8" t="s">
        <v>165</v>
      </c>
      <c r="E4137" s="6">
        <v>1211.1</v>
      </c>
      <c r="F4137" s="6">
        <v>20.4</v>
      </c>
      <c r="G4137" s="6">
        <v>1207.8</v>
      </c>
      <c r="H4137" s="5" t="s">
        <v>113</v>
      </c>
      <c r="I4137" s="6">
        <f t="shared" si="256"/>
        <v>1190.7</v>
      </c>
      <c r="J4137" s="5" t="str">
        <f>IF(H4137="否","不适用",IF(AND(ISNUMBER(E4137),ISNUMBER(F4137)),IF(I4137&gt;规则与名单!$B$2,"是","否"),"未判定"))</f>
        <v>是</v>
      </c>
      <c r="K4137" s="5" t="str">
        <f t="shared" si="257"/>
        <v>测试日GPS</v>
      </c>
      <c r="L4137" s="6">
        <f t="shared" si="258"/>
        <v>20.4</v>
      </c>
      <c r="M4137" s="5">
        <f t="shared" si="259"/>
        <v>0</v>
      </c>
      <c r="N4137" s="5" t="s">
        <v>15753</v>
      </c>
      <c r="O4137" s="5" t="s">
        <v>15754</v>
      </c>
      <c r="P4137" s="5" t="s">
        <v>15755</v>
      </c>
    </row>
    <row r="4138" ht="19" customHeight="1" spans="1:16">
      <c r="A4138" s="5">
        <v>164</v>
      </c>
      <c r="B4138" s="5" t="s">
        <v>478</v>
      </c>
      <c r="C4138" s="5" t="s">
        <v>52</v>
      </c>
      <c r="D4138" s="8" t="s">
        <v>151</v>
      </c>
      <c r="E4138" s="6">
        <v>1743.4</v>
      </c>
      <c r="F4138" s="6">
        <v>0</v>
      </c>
      <c r="G4138" s="6">
        <v>1733.8</v>
      </c>
      <c r="H4138" s="5" t="s">
        <v>113</v>
      </c>
      <c r="I4138" s="6">
        <f t="shared" si="256"/>
        <v>1743.4</v>
      </c>
      <c r="J4138" s="5" t="str">
        <f>IF(H4138="否","不适用",IF(AND(ISNUMBER(E4138),ISNUMBER(F4138)),IF(I4138&gt;规则与名单!$B$2,"是","否"),"未判定"))</f>
        <v>是</v>
      </c>
      <c r="K4138" s="5" t="str">
        <f t="shared" si="257"/>
        <v>测试日GPS</v>
      </c>
      <c r="L4138" s="6">
        <f t="shared" si="258"/>
        <v>0</v>
      </c>
      <c r="M4138" s="5">
        <f t="shared" si="259"/>
        <v>0</v>
      </c>
      <c r="N4138" s="5" t="s">
        <v>15756</v>
      </c>
      <c r="O4138" s="5" t="s">
        <v>15757</v>
      </c>
      <c r="P4138" s="5" t="s">
        <v>15758</v>
      </c>
    </row>
    <row r="4139" ht="19" customHeight="1" spans="1:16">
      <c r="A4139" s="5">
        <v>164</v>
      </c>
      <c r="B4139" s="5" t="s">
        <v>478</v>
      </c>
      <c r="C4139" s="5" t="s">
        <v>52</v>
      </c>
      <c r="D4139" s="8" t="s">
        <v>3358</v>
      </c>
      <c r="E4139" s="6"/>
      <c r="F4139" s="6">
        <v>28.3</v>
      </c>
      <c r="G4139" s="6">
        <v>1384.8</v>
      </c>
      <c r="H4139" s="5" t="s">
        <v>113</v>
      </c>
      <c r="I4139" s="6" t="str">
        <f t="shared" si="256"/>
        <v/>
      </c>
      <c r="J4139" s="5" t="str">
        <f>IF(H4139="否","不适用",IF(AND(ISNUMBER(E4139),ISNUMBER(F4139)),IF(I4139&gt;规则与名单!$B$2,"是","否"),"未判定"))</f>
        <v>未判定</v>
      </c>
      <c r="K4139" s="5" t="str">
        <f t="shared" si="257"/>
        <v>非测试日纯氢</v>
      </c>
      <c r="L4139" s="6">
        <f t="shared" si="258"/>
        <v>1384.8</v>
      </c>
      <c r="M4139" s="5">
        <f t="shared" si="259"/>
        <v>0</v>
      </c>
      <c r="N4139" s="5" t="s">
        <v>15759</v>
      </c>
      <c r="O4139" s="5" t="s">
        <v>15760</v>
      </c>
      <c r="P4139" s="5" t="s">
        <v>15761</v>
      </c>
    </row>
    <row r="4140" ht="19" customHeight="1" spans="1:16">
      <c r="A4140" s="5">
        <v>164</v>
      </c>
      <c r="B4140" s="5" t="s">
        <v>478</v>
      </c>
      <c r="C4140" s="5" t="s">
        <v>52</v>
      </c>
      <c r="D4140" s="8" t="s">
        <v>272</v>
      </c>
      <c r="E4140" s="6">
        <v>1765.5</v>
      </c>
      <c r="F4140" s="6">
        <v>9.7</v>
      </c>
      <c r="G4140" s="6">
        <v>1691.7</v>
      </c>
      <c r="H4140" s="5" t="s">
        <v>113</v>
      </c>
      <c r="I4140" s="6">
        <f t="shared" si="256"/>
        <v>1755.8</v>
      </c>
      <c r="J4140" s="5" t="str">
        <f>IF(H4140="否","不适用",IF(AND(ISNUMBER(E4140),ISNUMBER(F4140)),IF(I4140&gt;规则与名单!$B$2,"是","否"),"未判定"))</f>
        <v>是</v>
      </c>
      <c r="K4140" s="5" t="str">
        <f t="shared" si="257"/>
        <v>测试日GPS</v>
      </c>
      <c r="L4140" s="6">
        <f t="shared" si="258"/>
        <v>9.7</v>
      </c>
      <c r="M4140" s="5">
        <f t="shared" si="259"/>
        <v>0</v>
      </c>
      <c r="N4140" s="5" t="s">
        <v>15762</v>
      </c>
      <c r="O4140" s="5" t="s">
        <v>15763</v>
      </c>
      <c r="P4140" s="5" t="s">
        <v>15764</v>
      </c>
    </row>
    <row r="4141" ht="19" customHeight="1" spans="1:16">
      <c r="A4141" s="5">
        <v>164</v>
      </c>
      <c r="B4141" s="5" t="s">
        <v>478</v>
      </c>
      <c r="C4141" s="5" t="s">
        <v>52</v>
      </c>
      <c r="D4141" s="8" t="s">
        <v>506</v>
      </c>
      <c r="E4141" s="6">
        <v>1395.3</v>
      </c>
      <c r="F4141" s="6">
        <v>28.3</v>
      </c>
      <c r="G4141" s="6">
        <v>1760.4</v>
      </c>
      <c r="H4141" s="5" t="s">
        <v>113</v>
      </c>
      <c r="I4141" s="6">
        <f t="shared" si="256"/>
        <v>1367</v>
      </c>
      <c r="J4141" s="5" t="str">
        <f>IF(H4141="否","不适用",IF(AND(ISNUMBER(E4141),ISNUMBER(F4141)),IF(I4141&gt;规则与名单!$B$2,"是","否"),"未判定"))</f>
        <v>是</v>
      </c>
      <c r="K4141" s="5" t="str">
        <f t="shared" si="257"/>
        <v>测试日GPS</v>
      </c>
      <c r="L4141" s="6">
        <f t="shared" si="258"/>
        <v>28.3</v>
      </c>
      <c r="M4141" s="5">
        <f t="shared" si="259"/>
        <v>0</v>
      </c>
      <c r="N4141" s="5" t="s">
        <v>15765</v>
      </c>
      <c r="O4141" s="5" t="s">
        <v>15766</v>
      </c>
      <c r="P4141" s="5" t="s">
        <v>15767</v>
      </c>
    </row>
    <row r="4142" ht="19" customHeight="1" spans="1:16">
      <c r="A4142" s="5">
        <v>164</v>
      </c>
      <c r="B4142" s="5" t="s">
        <v>478</v>
      </c>
      <c r="C4142" s="5" t="s">
        <v>52</v>
      </c>
      <c r="D4142" s="8" t="s">
        <v>673</v>
      </c>
      <c r="E4142" s="6">
        <v>1945.5</v>
      </c>
      <c r="F4142" s="6">
        <v>9.6</v>
      </c>
      <c r="G4142" s="6">
        <v>1447.6</v>
      </c>
      <c r="H4142" s="5" t="s">
        <v>113</v>
      </c>
      <c r="I4142" s="6">
        <f t="shared" si="256"/>
        <v>1935.9</v>
      </c>
      <c r="J4142" s="5" t="str">
        <f>IF(H4142="否","不适用",IF(AND(ISNUMBER(E4142),ISNUMBER(F4142)),IF(I4142&gt;规则与名单!$B$2,"是","否"),"未判定"))</f>
        <v>是</v>
      </c>
      <c r="K4142" s="5" t="str">
        <f t="shared" si="257"/>
        <v>测试日GPS</v>
      </c>
      <c r="L4142" s="6">
        <f t="shared" si="258"/>
        <v>9.6</v>
      </c>
      <c r="M4142" s="5">
        <f t="shared" si="259"/>
        <v>0</v>
      </c>
      <c r="N4142" s="5" t="s">
        <v>15768</v>
      </c>
      <c r="O4142" s="5" t="s">
        <v>15769</v>
      </c>
      <c r="P4142" s="5" t="s">
        <v>15770</v>
      </c>
    </row>
    <row r="4143" ht="19" customHeight="1" spans="1:16">
      <c r="A4143" s="5">
        <v>164</v>
      </c>
      <c r="B4143" s="5" t="s">
        <v>478</v>
      </c>
      <c r="C4143" s="5" t="s">
        <v>52</v>
      </c>
      <c r="D4143" s="8" t="s">
        <v>183</v>
      </c>
      <c r="E4143" s="6">
        <v>1348.8</v>
      </c>
      <c r="F4143" s="6">
        <v>9.4</v>
      </c>
      <c r="G4143" s="6">
        <v>1314.2</v>
      </c>
      <c r="H4143" s="5" t="s">
        <v>113</v>
      </c>
      <c r="I4143" s="6">
        <f t="shared" si="256"/>
        <v>1339.4</v>
      </c>
      <c r="J4143" s="5" t="str">
        <f>IF(H4143="否","不适用",IF(AND(ISNUMBER(E4143),ISNUMBER(F4143)),IF(I4143&gt;规则与名单!$B$2,"是","否"),"未判定"))</f>
        <v>是</v>
      </c>
      <c r="K4143" s="5" t="str">
        <f t="shared" si="257"/>
        <v>测试日GPS</v>
      </c>
      <c r="L4143" s="6">
        <f t="shared" si="258"/>
        <v>9.4</v>
      </c>
      <c r="M4143" s="5">
        <f t="shared" si="259"/>
        <v>0</v>
      </c>
      <c r="N4143" s="5" t="s">
        <v>15771</v>
      </c>
      <c r="O4143" s="5" t="s">
        <v>15772</v>
      </c>
      <c r="P4143" s="5" t="s">
        <v>15773</v>
      </c>
    </row>
    <row r="4144" ht="19" customHeight="1" spans="1:16">
      <c r="A4144" s="5">
        <v>164</v>
      </c>
      <c r="B4144" s="5" t="s">
        <v>478</v>
      </c>
      <c r="C4144" s="5" t="s">
        <v>52</v>
      </c>
      <c r="D4144" s="8" t="s">
        <v>431</v>
      </c>
      <c r="E4144" s="6">
        <v>1792.8</v>
      </c>
      <c r="F4144" s="6">
        <v>0.185</v>
      </c>
      <c r="G4144" s="6">
        <v>1198.8</v>
      </c>
      <c r="H4144" s="5" t="s">
        <v>113</v>
      </c>
      <c r="I4144" s="6">
        <f t="shared" si="256"/>
        <v>1792.615</v>
      </c>
      <c r="J4144" s="5" t="str">
        <f>IF(H4144="否","不适用",IF(AND(ISNUMBER(E4144),ISNUMBER(F4144)),IF(I4144&gt;规则与名单!$B$2,"是","否"),"未判定"))</f>
        <v>是</v>
      </c>
      <c r="K4144" s="5" t="str">
        <f t="shared" si="257"/>
        <v>测试日GPS</v>
      </c>
      <c r="L4144" s="6">
        <f t="shared" si="258"/>
        <v>0.185</v>
      </c>
      <c r="M4144" s="5">
        <f t="shared" si="259"/>
        <v>0</v>
      </c>
      <c r="N4144" s="5" t="s">
        <v>15774</v>
      </c>
      <c r="O4144" s="5" t="s">
        <v>15775</v>
      </c>
      <c r="P4144" s="5" t="s">
        <v>15776</v>
      </c>
    </row>
    <row r="4145" ht="19" customHeight="1" spans="1:16">
      <c r="A4145" s="5">
        <v>164</v>
      </c>
      <c r="B4145" s="5" t="s">
        <v>478</v>
      </c>
      <c r="C4145" s="5" t="s">
        <v>52</v>
      </c>
      <c r="D4145" s="8" t="s">
        <v>3377</v>
      </c>
      <c r="E4145" s="6">
        <v>1475</v>
      </c>
      <c r="F4145" s="6">
        <v>27.7</v>
      </c>
      <c r="G4145" s="6">
        <v>1071.5</v>
      </c>
      <c r="H4145" s="5" t="s">
        <v>113</v>
      </c>
      <c r="I4145" s="6">
        <f t="shared" si="256"/>
        <v>1447.3</v>
      </c>
      <c r="J4145" s="5" t="str">
        <f>IF(H4145="否","不适用",IF(AND(ISNUMBER(E4145),ISNUMBER(F4145)),IF(I4145&gt;规则与名单!$B$2,"是","否"),"未判定"))</f>
        <v>是</v>
      </c>
      <c r="K4145" s="5" t="str">
        <f t="shared" si="257"/>
        <v>测试日GPS</v>
      </c>
      <c r="L4145" s="6">
        <f t="shared" si="258"/>
        <v>27.7</v>
      </c>
      <c r="M4145" s="5">
        <f t="shared" si="259"/>
        <v>0</v>
      </c>
      <c r="N4145" s="5" t="s">
        <v>15777</v>
      </c>
      <c r="O4145" s="5" t="s">
        <v>15778</v>
      </c>
      <c r="P4145" s="5" t="s">
        <v>15779</v>
      </c>
    </row>
    <row r="4146" ht="19" customHeight="1" spans="1:16">
      <c r="A4146" s="5">
        <v>164</v>
      </c>
      <c r="B4146" s="5" t="s">
        <v>478</v>
      </c>
      <c r="C4146" s="5" t="s">
        <v>52</v>
      </c>
      <c r="D4146" s="8" t="s">
        <v>407</v>
      </c>
      <c r="E4146" s="6">
        <v>2199.5</v>
      </c>
      <c r="F4146" s="6">
        <v>7.4</v>
      </c>
      <c r="G4146" s="6">
        <v>1470.1</v>
      </c>
      <c r="H4146" s="5" t="s">
        <v>113</v>
      </c>
      <c r="I4146" s="6">
        <f t="shared" si="256"/>
        <v>2192.1</v>
      </c>
      <c r="J4146" s="5" t="str">
        <f>IF(H4146="否","不适用",IF(AND(ISNUMBER(E4146),ISNUMBER(F4146)),IF(I4146&gt;规则与名单!$B$2,"是","否"),"未判定"))</f>
        <v>是</v>
      </c>
      <c r="K4146" s="5" t="str">
        <f t="shared" si="257"/>
        <v>测试日GPS</v>
      </c>
      <c r="L4146" s="6">
        <f t="shared" si="258"/>
        <v>7.4</v>
      </c>
      <c r="M4146" s="5">
        <f t="shared" si="259"/>
        <v>0</v>
      </c>
      <c r="N4146" s="5" t="s">
        <v>15780</v>
      </c>
      <c r="O4146" s="5" t="s">
        <v>15781</v>
      </c>
      <c r="P4146" s="5" t="s">
        <v>15782</v>
      </c>
    </row>
    <row r="4147" ht="19" customHeight="1" spans="1:16">
      <c r="A4147" s="5">
        <v>164</v>
      </c>
      <c r="B4147" s="5" t="s">
        <v>478</v>
      </c>
      <c r="C4147" s="5" t="s">
        <v>52</v>
      </c>
      <c r="D4147" s="8" t="s">
        <v>411</v>
      </c>
      <c r="E4147" s="6">
        <v>1955.9</v>
      </c>
      <c r="F4147" s="6">
        <v>8.5</v>
      </c>
      <c r="G4147" s="6">
        <v>1633.6</v>
      </c>
      <c r="H4147" s="5" t="s">
        <v>113</v>
      </c>
      <c r="I4147" s="6">
        <f t="shared" si="256"/>
        <v>1947.4</v>
      </c>
      <c r="J4147" s="5" t="str">
        <f>IF(H4147="否","不适用",IF(AND(ISNUMBER(E4147),ISNUMBER(F4147)),IF(I4147&gt;规则与名单!$B$2,"是","否"),"未判定"))</f>
        <v>是</v>
      </c>
      <c r="K4147" s="5" t="str">
        <f t="shared" si="257"/>
        <v>测试日GPS</v>
      </c>
      <c r="L4147" s="6">
        <f t="shared" si="258"/>
        <v>8.5</v>
      </c>
      <c r="M4147" s="5">
        <f t="shared" si="259"/>
        <v>0</v>
      </c>
      <c r="N4147" s="5" t="s">
        <v>15783</v>
      </c>
      <c r="O4147" s="5" t="s">
        <v>15784</v>
      </c>
      <c r="P4147" s="5" t="s">
        <v>15785</v>
      </c>
    </row>
    <row r="4148" ht="19" customHeight="1" spans="1:16">
      <c r="A4148" s="5">
        <v>164</v>
      </c>
      <c r="B4148" s="5" t="s">
        <v>478</v>
      </c>
      <c r="C4148" s="5" t="s">
        <v>52</v>
      </c>
      <c r="D4148" s="8" t="s">
        <v>251</v>
      </c>
      <c r="E4148" s="6">
        <v>1927.3</v>
      </c>
      <c r="F4148" s="6">
        <v>9.7</v>
      </c>
      <c r="G4148" s="6">
        <v>1721.2</v>
      </c>
      <c r="H4148" s="5" t="s">
        <v>113</v>
      </c>
      <c r="I4148" s="6">
        <f t="shared" si="256"/>
        <v>1917.6</v>
      </c>
      <c r="J4148" s="5" t="str">
        <f>IF(H4148="否","不适用",IF(AND(ISNUMBER(E4148),ISNUMBER(F4148)),IF(I4148&gt;规则与名单!$B$2,"是","否"),"未判定"))</f>
        <v>是</v>
      </c>
      <c r="K4148" s="5" t="str">
        <f t="shared" si="257"/>
        <v>测试日GPS</v>
      </c>
      <c r="L4148" s="6">
        <f t="shared" si="258"/>
        <v>9.7</v>
      </c>
      <c r="M4148" s="5">
        <f t="shared" si="259"/>
        <v>0</v>
      </c>
      <c r="N4148" s="5" t="s">
        <v>15786</v>
      </c>
      <c r="O4148" s="5" t="s">
        <v>15787</v>
      </c>
      <c r="P4148" s="5" t="s">
        <v>15788</v>
      </c>
    </row>
    <row r="4149" ht="19" customHeight="1" spans="1:16">
      <c r="A4149" s="5">
        <v>164</v>
      </c>
      <c r="B4149" s="5" t="s">
        <v>478</v>
      </c>
      <c r="C4149" s="5" t="s">
        <v>52</v>
      </c>
      <c r="D4149" s="8" t="s">
        <v>472</v>
      </c>
      <c r="E4149" s="6">
        <v>1199.8</v>
      </c>
      <c r="F4149" s="6">
        <v>57.4</v>
      </c>
      <c r="G4149" s="6">
        <v>1153</v>
      </c>
      <c r="H4149" s="5" t="s">
        <v>113</v>
      </c>
      <c r="I4149" s="6">
        <f t="shared" si="256"/>
        <v>1142.4</v>
      </c>
      <c r="J4149" s="5" t="str">
        <f>IF(H4149="否","不适用",IF(AND(ISNUMBER(E4149),ISNUMBER(F4149)),IF(I4149&gt;规则与名单!$B$2,"是","否"),"未判定"))</f>
        <v>是</v>
      </c>
      <c r="K4149" s="5" t="str">
        <f t="shared" si="257"/>
        <v>测试日GPS</v>
      </c>
      <c r="L4149" s="6">
        <f t="shared" si="258"/>
        <v>57.4</v>
      </c>
      <c r="M4149" s="5">
        <f t="shared" si="259"/>
        <v>0</v>
      </c>
      <c r="N4149" s="5" t="s">
        <v>15789</v>
      </c>
      <c r="O4149" s="5" t="s">
        <v>15790</v>
      </c>
      <c r="P4149" s="5" t="s">
        <v>15791</v>
      </c>
    </row>
    <row r="4150" ht="19" customHeight="1" spans="1:16">
      <c r="A4150" s="5">
        <v>164</v>
      </c>
      <c r="B4150" s="5" t="s">
        <v>478</v>
      </c>
      <c r="C4150" s="5" t="s">
        <v>52</v>
      </c>
      <c r="D4150" s="8" t="s">
        <v>466</v>
      </c>
      <c r="E4150" s="6">
        <v>29.4</v>
      </c>
      <c r="F4150" s="6">
        <v>29.2</v>
      </c>
      <c r="G4150" s="6">
        <v>29.3</v>
      </c>
      <c r="H4150" s="5" t="s">
        <v>113</v>
      </c>
      <c r="I4150" s="6">
        <f t="shared" si="256"/>
        <v>0.199999999999999</v>
      </c>
      <c r="J4150" s="5" t="str">
        <f>IF(H4150="否","不适用",IF(AND(ISNUMBER(E4150),ISNUMBER(F4150)),IF(I4150&gt;规则与名单!$B$2,"是","否"),"未判定"))</f>
        <v>否</v>
      </c>
      <c r="K4150" s="5" t="str">
        <f t="shared" si="257"/>
        <v>非测试日纯氢</v>
      </c>
      <c r="L4150" s="6">
        <f t="shared" si="258"/>
        <v>29.3</v>
      </c>
      <c r="M4150" s="5">
        <f t="shared" si="259"/>
        <v>0</v>
      </c>
      <c r="N4150" s="5" t="s">
        <v>15792</v>
      </c>
      <c r="O4150" s="5" t="s">
        <v>15793</v>
      </c>
      <c r="P4150" s="5" t="s">
        <v>15794</v>
      </c>
    </row>
    <row r="4151" ht="19" customHeight="1" spans="1:16">
      <c r="A4151" s="5">
        <v>164</v>
      </c>
      <c r="B4151" s="5" t="s">
        <v>478</v>
      </c>
      <c r="C4151" s="5" t="s">
        <v>52</v>
      </c>
      <c r="D4151" s="8" t="s">
        <v>333</v>
      </c>
      <c r="E4151" s="6">
        <v>42</v>
      </c>
      <c r="F4151" s="6">
        <v>41.9</v>
      </c>
      <c r="G4151" s="6">
        <v>41.9</v>
      </c>
      <c r="H4151" s="5" t="s">
        <v>113</v>
      </c>
      <c r="I4151" s="6">
        <f t="shared" si="256"/>
        <v>0.100000000000001</v>
      </c>
      <c r="J4151" s="5" t="str">
        <f>IF(H4151="否","不适用",IF(AND(ISNUMBER(E4151),ISNUMBER(F4151)),IF(I4151&gt;规则与名单!$B$2,"是","否"),"未判定"))</f>
        <v>否</v>
      </c>
      <c r="K4151" s="5" t="str">
        <f t="shared" si="257"/>
        <v>非测试日纯氢</v>
      </c>
      <c r="L4151" s="6">
        <f t="shared" si="258"/>
        <v>41.9</v>
      </c>
      <c r="M4151" s="5">
        <f t="shared" si="259"/>
        <v>0</v>
      </c>
      <c r="N4151" s="5" t="s">
        <v>15795</v>
      </c>
      <c r="O4151" s="5" t="s">
        <v>15796</v>
      </c>
      <c r="P4151" s="5" t="s">
        <v>15797</v>
      </c>
    </row>
    <row r="4152" ht="19" customHeight="1" spans="1:16">
      <c r="A4152" s="5">
        <v>164</v>
      </c>
      <c r="B4152" s="5" t="s">
        <v>478</v>
      </c>
      <c r="C4152" s="5" t="s">
        <v>52</v>
      </c>
      <c r="D4152" s="8" t="s">
        <v>175</v>
      </c>
      <c r="E4152" s="6">
        <v>102.3</v>
      </c>
      <c r="F4152" s="6">
        <v>102.5</v>
      </c>
      <c r="G4152" s="6">
        <v>101.7</v>
      </c>
      <c r="H4152" s="5" t="s">
        <v>113</v>
      </c>
      <c r="I4152" s="6">
        <f t="shared" si="256"/>
        <v>-0.200000000000003</v>
      </c>
      <c r="J4152" s="5" t="str">
        <f>IF(H4152="否","不适用",IF(AND(ISNUMBER(E4152),ISNUMBER(F4152)),IF(I4152&gt;规则与名单!$B$2,"是","否"),"未判定"))</f>
        <v>否</v>
      </c>
      <c r="K4152" s="5" t="str">
        <f t="shared" si="257"/>
        <v>非测试日纯氢</v>
      </c>
      <c r="L4152" s="6">
        <f t="shared" si="258"/>
        <v>101.7</v>
      </c>
      <c r="M4152" s="5">
        <f t="shared" si="259"/>
        <v>0</v>
      </c>
      <c r="N4152" s="5" t="s">
        <v>15798</v>
      </c>
      <c r="O4152" s="5" t="s">
        <v>15799</v>
      </c>
      <c r="P4152" s="5" t="s">
        <v>15800</v>
      </c>
    </row>
    <row r="4153" ht="19" customHeight="1" spans="1:16">
      <c r="A4153" s="5">
        <v>164</v>
      </c>
      <c r="B4153" s="5" t="s">
        <v>478</v>
      </c>
      <c r="C4153" s="5" t="s">
        <v>52</v>
      </c>
      <c r="D4153" s="8" t="s">
        <v>3402</v>
      </c>
      <c r="E4153" s="6">
        <v>113</v>
      </c>
      <c r="F4153" s="6">
        <v>114.1</v>
      </c>
      <c r="G4153" s="6">
        <v>112.5</v>
      </c>
      <c r="H4153" s="5" t="s">
        <v>113</v>
      </c>
      <c r="I4153" s="6">
        <f t="shared" si="256"/>
        <v>-1.09999999999999</v>
      </c>
      <c r="J4153" s="5" t="str">
        <f>IF(H4153="否","不适用",IF(AND(ISNUMBER(E4153),ISNUMBER(F4153)),IF(I4153&gt;规则与名单!$B$2,"是","否"),"未判定"))</f>
        <v>否</v>
      </c>
      <c r="K4153" s="5" t="str">
        <f t="shared" si="257"/>
        <v>非测试日纯氢</v>
      </c>
      <c r="L4153" s="6">
        <f t="shared" si="258"/>
        <v>112.5</v>
      </c>
      <c r="M4153" s="5">
        <f t="shared" si="259"/>
        <v>0</v>
      </c>
      <c r="N4153" s="5" t="s">
        <v>15801</v>
      </c>
      <c r="O4153" s="5" t="s">
        <v>15802</v>
      </c>
      <c r="P4153" s="5" t="s">
        <v>15803</v>
      </c>
    </row>
    <row r="4154" ht="19" customHeight="1" spans="1:16">
      <c r="A4154" s="5">
        <v>164</v>
      </c>
      <c r="B4154" s="5" t="s">
        <v>478</v>
      </c>
      <c r="C4154" s="5" t="s">
        <v>52</v>
      </c>
      <c r="D4154" s="8" t="s">
        <v>487</v>
      </c>
      <c r="E4154" s="6">
        <v>57.5</v>
      </c>
      <c r="F4154" s="6">
        <v>61</v>
      </c>
      <c r="G4154" s="6">
        <v>47.1</v>
      </c>
      <c r="H4154" s="5" t="s">
        <v>113</v>
      </c>
      <c r="I4154" s="6">
        <f t="shared" si="256"/>
        <v>-3.5</v>
      </c>
      <c r="J4154" s="5" t="str">
        <f>IF(H4154="否","不适用",IF(AND(ISNUMBER(E4154),ISNUMBER(F4154)),IF(I4154&gt;规则与名单!$B$2,"是","否"),"未判定"))</f>
        <v>否</v>
      </c>
      <c r="K4154" s="5" t="str">
        <f t="shared" si="257"/>
        <v>非测试日纯氢</v>
      </c>
      <c r="L4154" s="6">
        <f t="shared" si="258"/>
        <v>47.1</v>
      </c>
      <c r="M4154" s="5">
        <f t="shared" si="259"/>
        <v>0</v>
      </c>
      <c r="N4154" s="5" t="s">
        <v>15804</v>
      </c>
      <c r="O4154" s="5" t="s">
        <v>15805</v>
      </c>
      <c r="P4154" s="5" t="s">
        <v>15806</v>
      </c>
    </row>
    <row r="4155" ht="19" customHeight="1" spans="1:16">
      <c r="A4155" s="5">
        <v>164</v>
      </c>
      <c r="B4155" s="5" t="s">
        <v>478</v>
      </c>
      <c r="C4155" s="5" t="s">
        <v>52</v>
      </c>
      <c r="D4155" s="8" t="s">
        <v>121</v>
      </c>
      <c r="E4155" s="6">
        <v>68.3</v>
      </c>
      <c r="F4155" s="6">
        <v>69.6</v>
      </c>
      <c r="G4155" s="6">
        <v>66.9</v>
      </c>
      <c r="H4155" s="5" t="s">
        <v>113</v>
      </c>
      <c r="I4155" s="6">
        <f t="shared" si="256"/>
        <v>-1.3</v>
      </c>
      <c r="J4155" s="5" t="str">
        <f>IF(H4155="否","不适用",IF(AND(ISNUMBER(E4155),ISNUMBER(F4155)),IF(I4155&gt;规则与名单!$B$2,"是","否"),"未判定"))</f>
        <v>否</v>
      </c>
      <c r="K4155" s="5" t="str">
        <f t="shared" si="257"/>
        <v>非测试日纯氢</v>
      </c>
      <c r="L4155" s="6">
        <f t="shared" si="258"/>
        <v>66.9</v>
      </c>
      <c r="M4155" s="5">
        <f t="shared" si="259"/>
        <v>0</v>
      </c>
      <c r="N4155" s="5" t="s">
        <v>15807</v>
      </c>
      <c r="O4155" s="5" t="s">
        <v>15808</v>
      </c>
      <c r="P4155" s="5" t="s">
        <v>15809</v>
      </c>
    </row>
    <row r="4156" ht="19" customHeight="1" spans="1:16">
      <c r="A4156" s="5">
        <v>164</v>
      </c>
      <c r="B4156" s="5" t="s">
        <v>478</v>
      </c>
      <c r="C4156" s="5" t="s">
        <v>52</v>
      </c>
      <c r="D4156" s="8" t="s">
        <v>170</v>
      </c>
      <c r="E4156" s="6">
        <v>149</v>
      </c>
      <c r="F4156" s="6">
        <v>150.8</v>
      </c>
      <c r="G4156" s="6">
        <v>143.8</v>
      </c>
      <c r="H4156" s="5" t="s">
        <v>113</v>
      </c>
      <c r="I4156" s="6">
        <f t="shared" si="256"/>
        <v>-1.80000000000001</v>
      </c>
      <c r="J4156" s="5" t="str">
        <f>IF(H4156="否","不适用",IF(AND(ISNUMBER(E4156),ISNUMBER(F4156)),IF(I4156&gt;规则与名单!$B$2,"是","否"),"未判定"))</f>
        <v>否</v>
      </c>
      <c r="K4156" s="5" t="str">
        <f t="shared" si="257"/>
        <v>非测试日纯氢</v>
      </c>
      <c r="L4156" s="6">
        <f t="shared" si="258"/>
        <v>143.8</v>
      </c>
      <c r="M4156" s="5">
        <f t="shared" si="259"/>
        <v>0</v>
      </c>
      <c r="N4156" s="5" t="s">
        <v>15810</v>
      </c>
      <c r="O4156" s="5" t="s">
        <v>15811</v>
      </c>
      <c r="P4156" s="5" t="s">
        <v>15812</v>
      </c>
    </row>
    <row r="4157" ht="19" customHeight="1" spans="1:16">
      <c r="A4157" s="5">
        <v>164</v>
      </c>
      <c r="B4157" s="5" t="s">
        <v>478</v>
      </c>
      <c r="C4157" s="5" t="s">
        <v>52</v>
      </c>
      <c r="D4157" s="8" t="s">
        <v>644</v>
      </c>
      <c r="E4157" s="6">
        <v>66.7</v>
      </c>
      <c r="F4157" s="6">
        <v>68.5</v>
      </c>
      <c r="G4157" s="6">
        <v>66.6</v>
      </c>
      <c r="H4157" s="5" t="s">
        <v>113</v>
      </c>
      <c r="I4157" s="6">
        <f t="shared" si="256"/>
        <v>-1.8</v>
      </c>
      <c r="J4157" s="5" t="str">
        <f>IF(H4157="否","不适用",IF(AND(ISNUMBER(E4157),ISNUMBER(F4157)),IF(I4157&gt;规则与名单!$B$2,"是","否"),"未判定"))</f>
        <v>否</v>
      </c>
      <c r="K4157" s="5" t="str">
        <f t="shared" si="257"/>
        <v>非测试日纯氢</v>
      </c>
      <c r="L4157" s="6">
        <f t="shared" si="258"/>
        <v>66.6</v>
      </c>
      <c r="M4157" s="5">
        <f t="shared" si="259"/>
        <v>0</v>
      </c>
      <c r="N4157" s="5" t="s">
        <v>15813</v>
      </c>
      <c r="O4157" s="5" t="s">
        <v>15814</v>
      </c>
      <c r="P4157" s="5" t="s">
        <v>15815</v>
      </c>
    </row>
    <row r="4158" ht="19" customHeight="1" spans="1:16">
      <c r="A4158" s="5">
        <v>164</v>
      </c>
      <c r="B4158" s="5" t="s">
        <v>478</v>
      </c>
      <c r="C4158" s="5" t="s">
        <v>52</v>
      </c>
      <c r="D4158" s="8" t="s">
        <v>3418</v>
      </c>
      <c r="E4158" s="6"/>
      <c r="F4158" s="6">
        <v>0</v>
      </c>
      <c r="G4158" s="6"/>
      <c r="H4158" s="5" t="s">
        <v>113</v>
      </c>
      <c r="I4158" s="6" t="str">
        <f t="shared" si="256"/>
        <v/>
      </c>
      <c r="J4158" s="5" t="str">
        <f>IF(H4158="否","不适用",IF(AND(ISNUMBER(E4158),ISNUMBER(F4158)),IF(I4158&gt;规则与名单!$B$2,"是","否"),"未判定"))</f>
        <v>未判定</v>
      </c>
      <c r="K4158" s="5" t="str">
        <f t="shared" si="257"/>
        <v>测试名单无纯氢GPS</v>
      </c>
      <c r="L4158" s="6">
        <f t="shared" si="258"/>
        <v>0</v>
      </c>
      <c r="M4158" s="5">
        <f t="shared" si="259"/>
        <v>0</v>
      </c>
      <c r="N4158" s="5" t="s">
        <v>15816</v>
      </c>
      <c r="O4158" s="5" t="s">
        <v>15817</v>
      </c>
      <c r="P4158" s="5" t="s">
        <v>15818</v>
      </c>
    </row>
    <row r="4159" ht="19" customHeight="1" spans="1:16">
      <c r="A4159" s="5">
        <v>164</v>
      </c>
      <c r="B4159" s="5" t="s">
        <v>478</v>
      </c>
      <c r="C4159" s="5" t="s">
        <v>52</v>
      </c>
      <c r="D4159" s="8" t="s">
        <v>3422</v>
      </c>
      <c r="E4159" s="6">
        <v>104.9</v>
      </c>
      <c r="F4159" s="6">
        <v>122.2</v>
      </c>
      <c r="G4159" s="6">
        <v>104.6</v>
      </c>
      <c r="H4159" s="5" t="s">
        <v>113</v>
      </c>
      <c r="I4159" s="6">
        <f t="shared" si="256"/>
        <v>-17.3</v>
      </c>
      <c r="J4159" s="5" t="str">
        <f>IF(H4159="否","不适用",IF(AND(ISNUMBER(E4159),ISNUMBER(F4159)),IF(I4159&gt;规则与名单!$B$2,"是","否"),"未判定"))</f>
        <v>否</v>
      </c>
      <c r="K4159" s="5" t="str">
        <f t="shared" si="257"/>
        <v>非测试日纯氢</v>
      </c>
      <c r="L4159" s="6">
        <f t="shared" si="258"/>
        <v>104.6</v>
      </c>
      <c r="M4159" s="5">
        <f t="shared" si="259"/>
        <v>0</v>
      </c>
      <c r="N4159" s="5" t="s">
        <v>15819</v>
      </c>
      <c r="O4159" s="5" t="s">
        <v>15820</v>
      </c>
      <c r="P4159" s="5" t="s">
        <v>15821</v>
      </c>
    </row>
    <row r="4160" ht="19" customHeight="1" spans="1:16">
      <c r="A4160" s="5">
        <v>164</v>
      </c>
      <c r="B4160" s="5" t="s">
        <v>478</v>
      </c>
      <c r="C4160" s="5" t="s">
        <v>52</v>
      </c>
      <c r="D4160" s="8" t="s">
        <v>336</v>
      </c>
      <c r="E4160" s="6">
        <v>71.3</v>
      </c>
      <c r="F4160" s="6">
        <v>58</v>
      </c>
      <c r="G4160" s="6">
        <v>56</v>
      </c>
      <c r="H4160" s="5" t="s">
        <v>113</v>
      </c>
      <c r="I4160" s="6">
        <f t="shared" si="256"/>
        <v>13.3</v>
      </c>
      <c r="J4160" s="5" t="str">
        <f>IF(H4160="否","不适用",IF(AND(ISNUMBER(E4160),ISNUMBER(F4160)),IF(I4160&gt;规则与名单!$B$2,"是","否"),"未判定"))</f>
        <v>否</v>
      </c>
      <c r="K4160" s="5" t="str">
        <f t="shared" si="257"/>
        <v>非测试日纯氢</v>
      </c>
      <c r="L4160" s="6">
        <f t="shared" si="258"/>
        <v>56</v>
      </c>
      <c r="M4160" s="5">
        <f t="shared" si="259"/>
        <v>0</v>
      </c>
      <c r="N4160" s="5" t="s">
        <v>15822</v>
      </c>
      <c r="O4160" s="5" t="s">
        <v>15823</v>
      </c>
      <c r="P4160" s="5" t="s">
        <v>15824</v>
      </c>
    </row>
    <row r="4161" ht="19" customHeight="1" spans="1:16">
      <c r="A4161" s="5">
        <v>164</v>
      </c>
      <c r="B4161" s="5" t="s">
        <v>478</v>
      </c>
      <c r="C4161" s="5" t="s">
        <v>52</v>
      </c>
      <c r="D4161" s="8" t="s">
        <v>653</v>
      </c>
      <c r="E4161" s="6">
        <v>67.7</v>
      </c>
      <c r="F4161" s="6">
        <v>69.9</v>
      </c>
      <c r="G4161" s="6">
        <v>67.6</v>
      </c>
      <c r="H4161" s="5" t="s">
        <v>113</v>
      </c>
      <c r="I4161" s="6">
        <f t="shared" si="256"/>
        <v>-2.2</v>
      </c>
      <c r="J4161" s="5" t="str">
        <f>IF(H4161="否","不适用",IF(AND(ISNUMBER(E4161),ISNUMBER(F4161)),IF(I4161&gt;规则与名单!$B$2,"是","否"),"未判定"))</f>
        <v>否</v>
      </c>
      <c r="K4161" s="5" t="str">
        <f t="shared" si="257"/>
        <v>非测试日纯氢</v>
      </c>
      <c r="L4161" s="6">
        <f t="shared" si="258"/>
        <v>67.6</v>
      </c>
      <c r="M4161" s="5">
        <f t="shared" si="259"/>
        <v>0</v>
      </c>
      <c r="N4161" s="5" t="s">
        <v>15825</v>
      </c>
      <c r="O4161" s="5" t="s">
        <v>15826</v>
      </c>
      <c r="P4161" s="5" t="s">
        <v>15827</v>
      </c>
    </row>
    <row r="4162" ht="19" customHeight="1" spans="1:16">
      <c r="A4162" s="5">
        <v>164</v>
      </c>
      <c r="B4162" s="5" t="s">
        <v>478</v>
      </c>
      <c r="C4162" s="5" t="s">
        <v>52</v>
      </c>
      <c r="D4162" s="8" t="s">
        <v>140</v>
      </c>
      <c r="E4162" s="6">
        <v>121</v>
      </c>
      <c r="F4162" s="6">
        <v>122.1</v>
      </c>
      <c r="G4162" s="6">
        <v>120.2</v>
      </c>
      <c r="H4162" s="5" t="s">
        <v>113</v>
      </c>
      <c r="I4162" s="6">
        <f t="shared" ref="I4162:I4225" si="260">IF(AND(ISNUMBER(E4162),ISNUMBER(F4162)),E4162-F4162,"")</f>
        <v>-1.09999999999999</v>
      </c>
      <c r="J4162" s="5" t="str">
        <f>IF(H4162="否","不适用",IF(AND(ISNUMBER(E4162),ISNUMBER(F4162)),IF(I4162&gt;规则与名单!$B$2,"是","否"),"未判定"))</f>
        <v>否</v>
      </c>
      <c r="K4162" s="5" t="str">
        <f t="shared" ref="K4162:K4225" si="261">IF(J4162="是",IF(ISNUMBER(F4162),"测试日GPS","缺失"),IF(ISNUMBER(G4162),"非测试日纯氢",IF(AND(H4162="是",J4162="未判定"),IF(ISNUMBER(F4162),"测试名单无纯氢GPS","缺失"),IF(ISNUMBER(E4162),"非测试日仪表","缺失"))))</f>
        <v>非测试日纯氢</v>
      </c>
      <c r="L4162" s="6">
        <f t="shared" ref="L4162:L4225" si="262">IF(K4162="缺失","",IF(K4162="非测试日纯氢",G4162,IF(K4162="非测试日仪表",E4162,F4162)))</f>
        <v>120.2</v>
      </c>
      <c r="M4162" s="5">
        <f t="shared" ref="M4162:M4225" si="263">IF(K4162="缺失",1,0)</f>
        <v>0</v>
      </c>
      <c r="N4162" s="5" t="s">
        <v>15828</v>
      </c>
      <c r="O4162" s="5" t="s">
        <v>15829</v>
      </c>
      <c r="P4162" s="5" t="s">
        <v>15830</v>
      </c>
    </row>
    <row r="4163" ht="19" customHeight="1" spans="1:16">
      <c r="A4163" s="5">
        <v>164</v>
      </c>
      <c r="B4163" s="5" t="s">
        <v>478</v>
      </c>
      <c r="C4163" s="5" t="s">
        <v>52</v>
      </c>
      <c r="D4163" s="8" t="s">
        <v>115</v>
      </c>
      <c r="E4163" s="6">
        <v>65</v>
      </c>
      <c r="F4163" s="6">
        <v>67.8</v>
      </c>
      <c r="G4163" s="6">
        <v>65</v>
      </c>
      <c r="H4163" s="5" t="s">
        <v>113</v>
      </c>
      <c r="I4163" s="6">
        <f t="shared" si="260"/>
        <v>-2.8</v>
      </c>
      <c r="J4163" s="5" t="str">
        <f>IF(H4163="否","不适用",IF(AND(ISNUMBER(E4163),ISNUMBER(F4163)),IF(I4163&gt;规则与名单!$B$2,"是","否"),"未判定"))</f>
        <v>否</v>
      </c>
      <c r="K4163" s="5" t="str">
        <f t="shared" si="261"/>
        <v>非测试日纯氢</v>
      </c>
      <c r="L4163" s="6">
        <f t="shared" si="262"/>
        <v>65</v>
      </c>
      <c r="M4163" s="5">
        <f t="shared" si="263"/>
        <v>0</v>
      </c>
      <c r="N4163" s="5" t="s">
        <v>15831</v>
      </c>
      <c r="O4163" s="5" t="s">
        <v>15832</v>
      </c>
      <c r="P4163" s="5" t="s">
        <v>15833</v>
      </c>
    </row>
    <row r="4164" ht="19" customHeight="1" spans="1:16">
      <c r="A4164" s="5">
        <v>165</v>
      </c>
      <c r="B4164" s="5" t="s">
        <v>480</v>
      </c>
      <c r="C4164" s="5" t="s">
        <v>52</v>
      </c>
      <c r="D4164" s="8" t="s">
        <v>114</v>
      </c>
      <c r="E4164" s="6">
        <v>158.8</v>
      </c>
      <c r="F4164" s="6">
        <v>163</v>
      </c>
      <c r="G4164" s="6">
        <v>155.4</v>
      </c>
      <c r="H4164" s="5" t="s">
        <v>120</v>
      </c>
      <c r="I4164" s="6">
        <f t="shared" si="260"/>
        <v>-4.19999999999999</v>
      </c>
      <c r="J4164" s="5" t="str">
        <f>IF(H4164="否","不适用",IF(AND(ISNUMBER(E4164),ISNUMBER(F4164)),IF(I4164&gt;规则与名单!$B$2,"是","否"),"未判定"))</f>
        <v>不适用</v>
      </c>
      <c r="K4164" s="5" t="str">
        <f t="shared" si="261"/>
        <v>非测试日纯氢</v>
      </c>
      <c r="L4164" s="6">
        <f t="shared" si="262"/>
        <v>155.4</v>
      </c>
      <c r="M4164" s="5">
        <f t="shared" si="263"/>
        <v>0</v>
      </c>
      <c r="N4164" s="5" t="s">
        <v>15834</v>
      </c>
      <c r="O4164" s="5" t="s">
        <v>15835</v>
      </c>
      <c r="P4164" s="5" t="s">
        <v>15836</v>
      </c>
    </row>
    <row r="4165" ht="19" customHeight="1" spans="1:16">
      <c r="A4165" s="5">
        <v>165</v>
      </c>
      <c r="B4165" s="5" t="s">
        <v>480</v>
      </c>
      <c r="C4165" s="5" t="s">
        <v>52</v>
      </c>
      <c r="D4165" s="8" t="s">
        <v>605</v>
      </c>
      <c r="E4165" s="6">
        <v>11.9</v>
      </c>
      <c r="F4165" s="6">
        <v>27.2</v>
      </c>
      <c r="G4165" s="6">
        <v>27</v>
      </c>
      <c r="H4165" s="5" t="s">
        <v>120</v>
      </c>
      <c r="I4165" s="6">
        <f t="shared" si="260"/>
        <v>-15.3</v>
      </c>
      <c r="J4165" s="5" t="str">
        <f>IF(H4165="否","不适用",IF(AND(ISNUMBER(E4165),ISNUMBER(F4165)),IF(I4165&gt;规则与名单!$B$2,"是","否"),"未判定"))</f>
        <v>不适用</v>
      </c>
      <c r="K4165" s="5" t="str">
        <f t="shared" si="261"/>
        <v>非测试日纯氢</v>
      </c>
      <c r="L4165" s="6">
        <f t="shared" si="262"/>
        <v>27</v>
      </c>
      <c r="M4165" s="5">
        <f t="shared" si="263"/>
        <v>0</v>
      </c>
      <c r="N4165" s="5" t="s">
        <v>15837</v>
      </c>
      <c r="O4165" s="5" t="s">
        <v>15838</v>
      </c>
      <c r="P4165" s="5" t="s">
        <v>15839</v>
      </c>
    </row>
    <row r="4166" ht="19" customHeight="1" spans="1:16">
      <c r="A4166" s="5">
        <v>165</v>
      </c>
      <c r="B4166" s="5" t="s">
        <v>480</v>
      </c>
      <c r="C4166" s="5" t="s">
        <v>52</v>
      </c>
      <c r="D4166" s="8" t="s">
        <v>186</v>
      </c>
      <c r="E4166" s="6">
        <v>75.8</v>
      </c>
      <c r="F4166" s="6">
        <v>50.1</v>
      </c>
      <c r="G4166" s="6">
        <v>48.8</v>
      </c>
      <c r="H4166" s="5" t="s">
        <v>120</v>
      </c>
      <c r="I4166" s="6">
        <f t="shared" si="260"/>
        <v>25.7</v>
      </c>
      <c r="J4166" s="5" t="str">
        <f>IF(H4166="否","不适用",IF(AND(ISNUMBER(E4166),ISNUMBER(F4166)),IF(I4166&gt;规则与名单!$B$2,"是","否"),"未判定"))</f>
        <v>不适用</v>
      </c>
      <c r="K4166" s="5" t="str">
        <f t="shared" si="261"/>
        <v>非测试日纯氢</v>
      </c>
      <c r="L4166" s="6">
        <f t="shared" si="262"/>
        <v>48.8</v>
      </c>
      <c r="M4166" s="5">
        <f t="shared" si="263"/>
        <v>0</v>
      </c>
      <c r="N4166" s="5" t="s">
        <v>15840</v>
      </c>
      <c r="O4166" s="5" t="s">
        <v>15841</v>
      </c>
      <c r="P4166" s="5" t="s">
        <v>15842</v>
      </c>
    </row>
    <row r="4167" ht="19" customHeight="1" spans="1:16">
      <c r="A4167" s="5">
        <v>165</v>
      </c>
      <c r="B4167" s="5" t="s">
        <v>480</v>
      </c>
      <c r="C4167" s="5" t="s">
        <v>52</v>
      </c>
      <c r="D4167" s="8" t="s">
        <v>165</v>
      </c>
      <c r="E4167" s="6">
        <v>46.8</v>
      </c>
      <c r="F4167" s="6">
        <v>47.3</v>
      </c>
      <c r="G4167" s="6">
        <v>46.8</v>
      </c>
      <c r="H4167" s="5" t="s">
        <v>120</v>
      </c>
      <c r="I4167" s="6">
        <f t="shared" si="260"/>
        <v>-0.5</v>
      </c>
      <c r="J4167" s="5" t="str">
        <f>IF(H4167="否","不适用",IF(AND(ISNUMBER(E4167),ISNUMBER(F4167)),IF(I4167&gt;规则与名单!$B$2,"是","否"),"未判定"))</f>
        <v>不适用</v>
      </c>
      <c r="K4167" s="5" t="str">
        <f t="shared" si="261"/>
        <v>非测试日纯氢</v>
      </c>
      <c r="L4167" s="6">
        <f t="shared" si="262"/>
        <v>46.8</v>
      </c>
      <c r="M4167" s="5">
        <f t="shared" si="263"/>
        <v>0</v>
      </c>
      <c r="N4167" s="5" t="s">
        <v>15843</v>
      </c>
      <c r="O4167" s="5" t="s">
        <v>15844</v>
      </c>
      <c r="P4167" s="5" t="s">
        <v>15845</v>
      </c>
    </row>
    <row r="4168" ht="19" customHeight="1" spans="1:16">
      <c r="A4168" s="5">
        <v>165</v>
      </c>
      <c r="B4168" s="5" t="s">
        <v>480</v>
      </c>
      <c r="C4168" s="5" t="s">
        <v>52</v>
      </c>
      <c r="D4168" s="8" t="s">
        <v>151</v>
      </c>
      <c r="E4168" s="6">
        <v>62.576</v>
      </c>
      <c r="F4168" s="6">
        <v>65.8</v>
      </c>
      <c r="G4168" s="6">
        <v>64.8</v>
      </c>
      <c r="H4168" s="5" t="s">
        <v>120</v>
      </c>
      <c r="I4168" s="6">
        <f t="shared" si="260"/>
        <v>-3.224</v>
      </c>
      <c r="J4168" s="5" t="str">
        <f>IF(H4168="否","不适用",IF(AND(ISNUMBER(E4168),ISNUMBER(F4168)),IF(I4168&gt;规则与名单!$B$2,"是","否"),"未判定"))</f>
        <v>不适用</v>
      </c>
      <c r="K4168" s="5" t="str">
        <f t="shared" si="261"/>
        <v>非测试日纯氢</v>
      </c>
      <c r="L4168" s="6">
        <f t="shared" si="262"/>
        <v>64.8</v>
      </c>
      <c r="M4168" s="5">
        <f t="shared" si="263"/>
        <v>0</v>
      </c>
      <c r="N4168" s="5" t="s">
        <v>15846</v>
      </c>
      <c r="O4168" s="5" t="s">
        <v>15847</v>
      </c>
      <c r="P4168" s="5" t="s">
        <v>15848</v>
      </c>
    </row>
    <row r="4169" ht="19" customHeight="1" spans="1:16">
      <c r="A4169" s="5">
        <v>165</v>
      </c>
      <c r="B4169" s="5" t="s">
        <v>480</v>
      </c>
      <c r="C4169" s="5" t="s">
        <v>52</v>
      </c>
      <c r="D4169" s="8" t="s">
        <v>3358</v>
      </c>
      <c r="E4169" s="6">
        <v>119.9</v>
      </c>
      <c r="F4169" s="6">
        <v>56.2</v>
      </c>
      <c r="G4169" s="6">
        <v>55.1</v>
      </c>
      <c r="H4169" s="5" t="s">
        <v>120</v>
      </c>
      <c r="I4169" s="6">
        <f t="shared" si="260"/>
        <v>63.7</v>
      </c>
      <c r="J4169" s="5" t="str">
        <f>IF(H4169="否","不适用",IF(AND(ISNUMBER(E4169),ISNUMBER(F4169)),IF(I4169&gt;规则与名单!$B$2,"是","否"),"未判定"))</f>
        <v>不适用</v>
      </c>
      <c r="K4169" s="5" t="str">
        <f t="shared" si="261"/>
        <v>非测试日纯氢</v>
      </c>
      <c r="L4169" s="6">
        <f t="shared" si="262"/>
        <v>55.1</v>
      </c>
      <c r="M4169" s="5">
        <f t="shared" si="263"/>
        <v>0</v>
      </c>
      <c r="N4169" s="5" t="s">
        <v>15849</v>
      </c>
      <c r="O4169" s="5" t="s">
        <v>15850</v>
      </c>
      <c r="P4169" s="5" t="s">
        <v>15851</v>
      </c>
    </row>
    <row r="4170" ht="19" customHeight="1" spans="1:16">
      <c r="A4170" s="5">
        <v>165</v>
      </c>
      <c r="B4170" s="5" t="s">
        <v>480</v>
      </c>
      <c r="C4170" s="5" t="s">
        <v>52</v>
      </c>
      <c r="D4170" s="8" t="s">
        <v>272</v>
      </c>
      <c r="E4170" s="6">
        <v>117.9</v>
      </c>
      <c r="F4170" s="6">
        <v>126.9</v>
      </c>
      <c r="G4170" s="6">
        <v>126</v>
      </c>
      <c r="H4170" s="5" t="s">
        <v>120</v>
      </c>
      <c r="I4170" s="6">
        <f t="shared" si="260"/>
        <v>-9</v>
      </c>
      <c r="J4170" s="5" t="str">
        <f>IF(H4170="否","不适用",IF(AND(ISNUMBER(E4170),ISNUMBER(F4170)),IF(I4170&gt;规则与名单!$B$2,"是","否"),"未判定"))</f>
        <v>不适用</v>
      </c>
      <c r="K4170" s="5" t="str">
        <f t="shared" si="261"/>
        <v>非测试日纯氢</v>
      </c>
      <c r="L4170" s="6">
        <f t="shared" si="262"/>
        <v>126</v>
      </c>
      <c r="M4170" s="5">
        <f t="shared" si="263"/>
        <v>0</v>
      </c>
      <c r="N4170" s="5" t="s">
        <v>15852</v>
      </c>
      <c r="O4170" s="5" t="s">
        <v>15853</v>
      </c>
      <c r="P4170" s="5" t="s">
        <v>15854</v>
      </c>
    </row>
    <row r="4171" ht="19" customHeight="1" spans="1:16">
      <c r="A4171" s="5">
        <v>165</v>
      </c>
      <c r="B4171" s="5" t="s">
        <v>480</v>
      </c>
      <c r="C4171" s="5" t="s">
        <v>52</v>
      </c>
      <c r="D4171" s="8" t="s">
        <v>506</v>
      </c>
      <c r="E4171" s="6">
        <v>153.5</v>
      </c>
      <c r="F4171" s="6">
        <v>148.3</v>
      </c>
      <c r="G4171" s="6">
        <v>144.7</v>
      </c>
      <c r="H4171" s="5" t="s">
        <v>120</v>
      </c>
      <c r="I4171" s="6">
        <f t="shared" si="260"/>
        <v>5.19999999999999</v>
      </c>
      <c r="J4171" s="5" t="str">
        <f>IF(H4171="否","不适用",IF(AND(ISNUMBER(E4171),ISNUMBER(F4171)),IF(I4171&gt;规则与名单!$B$2,"是","否"),"未判定"))</f>
        <v>不适用</v>
      </c>
      <c r="K4171" s="5" t="str">
        <f t="shared" si="261"/>
        <v>非测试日纯氢</v>
      </c>
      <c r="L4171" s="6">
        <f t="shared" si="262"/>
        <v>144.7</v>
      </c>
      <c r="M4171" s="5">
        <f t="shared" si="263"/>
        <v>0</v>
      </c>
      <c r="N4171" s="5" t="s">
        <v>15855</v>
      </c>
      <c r="O4171" s="5" t="s">
        <v>15856</v>
      </c>
      <c r="P4171" s="5" t="s">
        <v>15857</v>
      </c>
    </row>
    <row r="4172" ht="19" customHeight="1" spans="1:16">
      <c r="A4172" s="5">
        <v>165</v>
      </c>
      <c r="B4172" s="5" t="s">
        <v>480</v>
      </c>
      <c r="C4172" s="5" t="s">
        <v>52</v>
      </c>
      <c r="D4172" s="8" t="s">
        <v>673</v>
      </c>
      <c r="E4172" s="6">
        <v>13.7</v>
      </c>
      <c r="F4172" s="6">
        <v>15</v>
      </c>
      <c r="G4172" s="6">
        <v>13.7</v>
      </c>
      <c r="H4172" s="5" t="s">
        <v>120</v>
      </c>
      <c r="I4172" s="6">
        <f t="shared" si="260"/>
        <v>-1.3</v>
      </c>
      <c r="J4172" s="5" t="str">
        <f>IF(H4172="否","不适用",IF(AND(ISNUMBER(E4172),ISNUMBER(F4172)),IF(I4172&gt;规则与名单!$B$2,"是","否"),"未判定"))</f>
        <v>不适用</v>
      </c>
      <c r="K4172" s="5" t="str">
        <f t="shared" si="261"/>
        <v>非测试日纯氢</v>
      </c>
      <c r="L4172" s="6">
        <f t="shared" si="262"/>
        <v>13.7</v>
      </c>
      <c r="M4172" s="5">
        <f t="shared" si="263"/>
        <v>0</v>
      </c>
      <c r="N4172" s="5" t="s">
        <v>15858</v>
      </c>
      <c r="O4172" s="5" t="s">
        <v>15859</v>
      </c>
      <c r="P4172" s="5" t="s">
        <v>15860</v>
      </c>
    </row>
    <row r="4173" ht="19" customHeight="1" spans="1:16">
      <c r="A4173" s="5">
        <v>165</v>
      </c>
      <c r="B4173" s="5" t="s">
        <v>480</v>
      </c>
      <c r="C4173" s="5" t="s">
        <v>52</v>
      </c>
      <c r="D4173" s="8" t="s">
        <v>183</v>
      </c>
      <c r="E4173" s="6">
        <v>34.4</v>
      </c>
      <c r="F4173" s="6">
        <v>38.5</v>
      </c>
      <c r="G4173" s="6">
        <v>34.4</v>
      </c>
      <c r="H4173" s="5" t="s">
        <v>120</v>
      </c>
      <c r="I4173" s="6">
        <f t="shared" si="260"/>
        <v>-4.1</v>
      </c>
      <c r="J4173" s="5" t="str">
        <f>IF(H4173="否","不适用",IF(AND(ISNUMBER(E4173),ISNUMBER(F4173)),IF(I4173&gt;规则与名单!$B$2,"是","否"),"未判定"))</f>
        <v>不适用</v>
      </c>
      <c r="K4173" s="5" t="str">
        <f t="shared" si="261"/>
        <v>非测试日纯氢</v>
      </c>
      <c r="L4173" s="6">
        <f t="shared" si="262"/>
        <v>34.4</v>
      </c>
      <c r="M4173" s="5">
        <f t="shared" si="263"/>
        <v>0</v>
      </c>
      <c r="N4173" s="5" t="s">
        <v>15861</v>
      </c>
      <c r="O4173" s="5" t="s">
        <v>15862</v>
      </c>
      <c r="P4173" s="5" t="s">
        <v>15863</v>
      </c>
    </row>
    <row r="4174" ht="19" customHeight="1" spans="1:16">
      <c r="A4174" s="5">
        <v>165</v>
      </c>
      <c r="B4174" s="5" t="s">
        <v>480</v>
      </c>
      <c r="C4174" s="5" t="s">
        <v>52</v>
      </c>
      <c r="D4174" s="8" t="s">
        <v>431</v>
      </c>
      <c r="E4174" s="6">
        <v>71.7</v>
      </c>
      <c r="F4174" s="6">
        <v>76.8</v>
      </c>
      <c r="G4174" s="6">
        <v>71.1</v>
      </c>
      <c r="H4174" s="5" t="s">
        <v>120</v>
      </c>
      <c r="I4174" s="6">
        <f t="shared" si="260"/>
        <v>-5.09999999999999</v>
      </c>
      <c r="J4174" s="5" t="str">
        <f>IF(H4174="否","不适用",IF(AND(ISNUMBER(E4174),ISNUMBER(F4174)),IF(I4174&gt;规则与名单!$B$2,"是","否"),"未判定"))</f>
        <v>不适用</v>
      </c>
      <c r="K4174" s="5" t="str">
        <f t="shared" si="261"/>
        <v>非测试日纯氢</v>
      </c>
      <c r="L4174" s="6">
        <f t="shared" si="262"/>
        <v>71.1</v>
      </c>
      <c r="M4174" s="5">
        <f t="shared" si="263"/>
        <v>0</v>
      </c>
      <c r="N4174" s="5" t="s">
        <v>15864</v>
      </c>
      <c r="O4174" s="5" t="s">
        <v>15865</v>
      </c>
      <c r="P4174" s="5" t="s">
        <v>15866</v>
      </c>
    </row>
    <row r="4175" ht="19" customHeight="1" spans="1:16">
      <c r="A4175" s="5">
        <v>165</v>
      </c>
      <c r="B4175" s="5" t="s">
        <v>480</v>
      </c>
      <c r="C4175" s="5" t="s">
        <v>52</v>
      </c>
      <c r="D4175" s="8" t="s">
        <v>3377</v>
      </c>
      <c r="E4175" s="6">
        <v>162.3</v>
      </c>
      <c r="F4175" s="6">
        <v>163.3</v>
      </c>
      <c r="G4175" s="6">
        <v>105.7</v>
      </c>
      <c r="H4175" s="5" t="s">
        <v>120</v>
      </c>
      <c r="I4175" s="6">
        <f t="shared" si="260"/>
        <v>-1</v>
      </c>
      <c r="J4175" s="5" t="str">
        <f>IF(H4175="否","不适用",IF(AND(ISNUMBER(E4175),ISNUMBER(F4175)),IF(I4175&gt;规则与名单!$B$2,"是","否"),"未判定"))</f>
        <v>不适用</v>
      </c>
      <c r="K4175" s="5" t="str">
        <f t="shared" si="261"/>
        <v>非测试日纯氢</v>
      </c>
      <c r="L4175" s="6">
        <f t="shared" si="262"/>
        <v>105.7</v>
      </c>
      <c r="M4175" s="5">
        <f t="shared" si="263"/>
        <v>0</v>
      </c>
      <c r="N4175" s="5" t="s">
        <v>15867</v>
      </c>
      <c r="O4175" s="5" t="s">
        <v>15868</v>
      </c>
      <c r="P4175" s="5" t="s">
        <v>15869</v>
      </c>
    </row>
    <row r="4176" ht="19" customHeight="1" spans="1:16">
      <c r="A4176" s="5">
        <v>165</v>
      </c>
      <c r="B4176" s="5" t="s">
        <v>480</v>
      </c>
      <c r="C4176" s="5" t="s">
        <v>52</v>
      </c>
      <c r="D4176" s="8" t="s">
        <v>407</v>
      </c>
      <c r="E4176" s="6">
        <v>146.5</v>
      </c>
      <c r="F4176" s="6">
        <v>148.2</v>
      </c>
      <c r="G4176" s="6">
        <v>144.2</v>
      </c>
      <c r="H4176" s="5" t="s">
        <v>120</v>
      </c>
      <c r="I4176" s="6">
        <f t="shared" si="260"/>
        <v>-1.69999999999999</v>
      </c>
      <c r="J4176" s="5" t="str">
        <f>IF(H4176="否","不适用",IF(AND(ISNUMBER(E4176),ISNUMBER(F4176)),IF(I4176&gt;规则与名单!$B$2,"是","否"),"未判定"))</f>
        <v>不适用</v>
      </c>
      <c r="K4176" s="5" t="str">
        <f t="shared" si="261"/>
        <v>非测试日纯氢</v>
      </c>
      <c r="L4176" s="6">
        <f t="shared" si="262"/>
        <v>144.2</v>
      </c>
      <c r="M4176" s="5">
        <f t="shared" si="263"/>
        <v>0</v>
      </c>
      <c r="N4176" s="5" t="s">
        <v>15870</v>
      </c>
      <c r="O4176" s="5" t="s">
        <v>15871</v>
      </c>
      <c r="P4176" s="5" t="s">
        <v>15872</v>
      </c>
    </row>
    <row r="4177" ht="19" customHeight="1" spans="1:16">
      <c r="A4177" s="5">
        <v>165</v>
      </c>
      <c r="B4177" s="5" t="s">
        <v>480</v>
      </c>
      <c r="C4177" s="5" t="s">
        <v>52</v>
      </c>
      <c r="D4177" s="8" t="s">
        <v>411</v>
      </c>
      <c r="E4177" s="6">
        <v>192.3</v>
      </c>
      <c r="F4177" s="6">
        <v>218.7</v>
      </c>
      <c r="G4177" s="6">
        <v>171</v>
      </c>
      <c r="H4177" s="5" t="s">
        <v>120</v>
      </c>
      <c r="I4177" s="6">
        <f t="shared" si="260"/>
        <v>-26.4</v>
      </c>
      <c r="J4177" s="5" t="str">
        <f>IF(H4177="否","不适用",IF(AND(ISNUMBER(E4177),ISNUMBER(F4177)),IF(I4177&gt;规则与名单!$B$2,"是","否"),"未判定"))</f>
        <v>不适用</v>
      </c>
      <c r="K4177" s="5" t="str">
        <f t="shared" si="261"/>
        <v>非测试日纯氢</v>
      </c>
      <c r="L4177" s="6">
        <f t="shared" si="262"/>
        <v>171</v>
      </c>
      <c r="M4177" s="5">
        <f t="shared" si="263"/>
        <v>0</v>
      </c>
      <c r="N4177" s="5" t="s">
        <v>15873</v>
      </c>
      <c r="O4177" s="5" t="s">
        <v>15874</v>
      </c>
      <c r="P4177" s="5" t="s">
        <v>15875</v>
      </c>
    </row>
    <row r="4178" ht="19" customHeight="1" spans="1:16">
      <c r="A4178" s="5">
        <v>165</v>
      </c>
      <c r="B4178" s="5" t="s">
        <v>480</v>
      </c>
      <c r="C4178" s="5" t="s">
        <v>52</v>
      </c>
      <c r="D4178" s="8" t="s">
        <v>251</v>
      </c>
      <c r="E4178" s="6">
        <v>190</v>
      </c>
      <c r="F4178" s="6">
        <v>168.8</v>
      </c>
      <c r="G4178" s="6">
        <v>165.8</v>
      </c>
      <c r="H4178" s="5" t="s">
        <v>120</v>
      </c>
      <c r="I4178" s="6">
        <f t="shared" si="260"/>
        <v>21.2</v>
      </c>
      <c r="J4178" s="5" t="str">
        <f>IF(H4178="否","不适用",IF(AND(ISNUMBER(E4178),ISNUMBER(F4178)),IF(I4178&gt;规则与名单!$B$2,"是","否"),"未判定"))</f>
        <v>不适用</v>
      </c>
      <c r="K4178" s="5" t="str">
        <f t="shared" si="261"/>
        <v>非测试日纯氢</v>
      </c>
      <c r="L4178" s="6">
        <f t="shared" si="262"/>
        <v>165.8</v>
      </c>
      <c r="M4178" s="5">
        <f t="shared" si="263"/>
        <v>0</v>
      </c>
      <c r="N4178" s="5" t="s">
        <v>15876</v>
      </c>
      <c r="O4178" s="5" t="s">
        <v>15877</v>
      </c>
      <c r="P4178" s="5" t="s">
        <v>15878</v>
      </c>
    </row>
    <row r="4179" ht="19" customHeight="1" spans="1:16">
      <c r="A4179" s="5">
        <v>165</v>
      </c>
      <c r="B4179" s="5" t="s">
        <v>480</v>
      </c>
      <c r="C4179" s="5" t="s">
        <v>52</v>
      </c>
      <c r="D4179" s="8" t="s">
        <v>472</v>
      </c>
      <c r="E4179" s="6">
        <v>148.1</v>
      </c>
      <c r="F4179" s="6">
        <v>152.4</v>
      </c>
      <c r="G4179" s="6">
        <v>146.8</v>
      </c>
      <c r="H4179" s="5" t="s">
        <v>120</v>
      </c>
      <c r="I4179" s="6">
        <f t="shared" si="260"/>
        <v>-4.30000000000001</v>
      </c>
      <c r="J4179" s="5" t="str">
        <f>IF(H4179="否","不适用",IF(AND(ISNUMBER(E4179),ISNUMBER(F4179)),IF(I4179&gt;规则与名单!$B$2,"是","否"),"未判定"))</f>
        <v>不适用</v>
      </c>
      <c r="K4179" s="5" t="str">
        <f t="shared" si="261"/>
        <v>非测试日纯氢</v>
      </c>
      <c r="L4179" s="6">
        <f t="shared" si="262"/>
        <v>146.8</v>
      </c>
      <c r="M4179" s="5">
        <f t="shared" si="263"/>
        <v>0</v>
      </c>
      <c r="N4179" s="5" t="s">
        <v>15879</v>
      </c>
      <c r="O4179" s="5" t="s">
        <v>15880</v>
      </c>
      <c r="P4179" s="5" t="s">
        <v>15881</v>
      </c>
    </row>
    <row r="4180" ht="19" customHeight="1" spans="1:16">
      <c r="A4180" s="5">
        <v>165</v>
      </c>
      <c r="B4180" s="5" t="s">
        <v>480</v>
      </c>
      <c r="C4180" s="5" t="s">
        <v>52</v>
      </c>
      <c r="D4180" s="8" t="s">
        <v>466</v>
      </c>
      <c r="E4180" s="6">
        <v>144.6</v>
      </c>
      <c r="F4180" s="6">
        <v>147.9</v>
      </c>
      <c r="G4180" s="6">
        <v>139.8</v>
      </c>
      <c r="H4180" s="5" t="s">
        <v>120</v>
      </c>
      <c r="I4180" s="6">
        <f t="shared" si="260"/>
        <v>-3.30000000000001</v>
      </c>
      <c r="J4180" s="5" t="str">
        <f>IF(H4180="否","不适用",IF(AND(ISNUMBER(E4180),ISNUMBER(F4180)),IF(I4180&gt;规则与名单!$B$2,"是","否"),"未判定"))</f>
        <v>不适用</v>
      </c>
      <c r="K4180" s="5" t="str">
        <f t="shared" si="261"/>
        <v>非测试日纯氢</v>
      </c>
      <c r="L4180" s="6">
        <f t="shared" si="262"/>
        <v>139.8</v>
      </c>
      <c r="M4180" s="5">
        <f t="shared" si="263"/>
        <v>0</v>
      </c>
      <c r="N4180" s="5" t="s">
        <v>15882</v>
      </c>
      <c r="O4180" s="5" t="s">
        <v>15883</v>
      </c>
      <c r="P4180" s="5" t="s">
        <v>15884</v>
      </c>
    </row>
    <row r="4181" ht="19" customHeight="1" spans="1:16">
      <c r="A4181" s="5">
        <v>165</v>
      </c>
      <c r="B4181" s="5" t="s">
        <v>480</v>
      </c>
      <c r="C4181" s="5" t="s">
        <v>52</v>
      </c>
      <c r="D4181" s="8" t="s">
        <v>333</v>
      </c>
      <c r="E4181" s="6">
        <v>87.8</v>
      </c>
      <c r="F4181" s="6">
        <v>91.5</v>
      </c>
      <c r="G4181" s="6">
        <v>21.8</v>
      </c>
      <c r="H4181" s="5" t="s">
        <v>120</v>
      </c>
      <c r="I4181" s="6">
        <f t="shared" si="260"/>
        <v>-3.7</v>
      </c>
      <c r="J4181" s="5" t="str">
        <f>IF(H4181="否","不适用",IF(AND(ISNUMBER(E4181),ISNUMBER(F4181)),IF(I4181&gt;规则与名单!$B$2,"是","否"),"未判定"))</f>
        <v>不适用</v>
      </c>
      <c r="K4181" s="5" t="str">
        <f t="shared" si="261"/>
        <v>非测试日纯氢</v>
      </c>
      <c r="L4181" s="6">
        <f t="shared" si="262"/>
        <v>21.8</v>
      </c>
      <c r="M4181" s="5">
        <f t="shared" si="263"/>
        <v>0</v>
      </c>
      <c r="N4181" s="5" t="s">
        <v>15885</v>
      </c>
      <c r="O4181" s="5" t="s">
        <v>15886</v>
      </c>
      <c r="P4181" s="5" t="s">
        <v>15887</v>
      </c>
    </row>
    <row r="4182" ht="19" customHeight="1" spans="1:16">
      <c r="A4182" s="5">
        <v>165</v>
      </c>
      <c r="B4182" s="5" t="s">
        <v>480</v>
      </c>
      <c r="C4182" s="5" t="s">
        <v>52</v>
      </c>
      <c r="D4182" s="8" t="s">
        <v>175</v>
      </c>
      <c r="E4182" s="6">
        <v>114.1</v>
      </c>
      <c r="F4182" s="6">
        <v>120.8</v>
      </c>
      <c r="G4182" s="6">
        <v>113.1</v>
      </c>
      <c r="H4182" s="5" t="s">
        <v>120</v>
      </c>
      <c r="I4182" s="6">
        <f t="shared" si="260"/>
        <v>-6.7</v>
      </c>
      <c r="J4182" s="5" t="str">
        <f>IF(H4182="否","不适用",IF(AND(ISNUMBER(E4182),ISNUMBER(F4182)),IF(I4182&gt;规则与名单!$B$2,"是","否"),"未判定"))</f>
        <v>不适用</v>
      </c>
      <c r="K4182" s="5" t="str">
        <f t="shared" si="261"/>
        <v>非测试日纯氢</v>
      </c>
      <c r="L4182" s="6">
        <f t="shared" si="262"/>
        <v>113.1</v>
      </c>
      <c r="M4182" s="5">
        <f t="shared" si="263"/>
        <v>0</v>
      </c>
      <c r="N4182" s="5" t="s">
        <v>15888</v>
      </c>
      <c r="O4182" s="5" t="s">
        <v>15889</v>
      </c>
      <c r="P4182" s="5" t="s">
        <v>15890</v>
      </c>
    </row>
    <row r="4183" ht="19" customHeight="1" spans="1:16">
      <c r="A4183" s="5">
        <v>165</v>
      </c>
      <c r="B4183" s="5" t="s">
        <v>480</v>
      </c>
      <c r="C4183" s="5" t="s">
        <v>52</v>
      </c>
      <c r="D4183" s="8" t="s">
        <v>3402</v>
      </c>
      <c r="E4183" s="6">
        <v>261.1</v>
      </c>
      <c r="F4183" s="6">
        <v>262.8</v>
      </c>
      <c r="G4183" s="6">
        <v>255.6</v>
      </c>
      <c r="H4183" s="5" t="s">
        <v>120</v>
      </c>
      <c r="I4183" s="6">
        <f t="shared" si="260"/>
        <v>-1.69999999999999</v>
      </c>
      <c r="J4183" s="5" t="str">
        <f>IF(H4183="否","不适用",IF(AND(ISNUMBER(E4183),ISNUMBER(F4183)),IF(I4183&gt;规则与名单!$B$2,"是","否"),"未判定"))</f>
        <v>不适用</v>
      </c>
      <c r="K4183" s="5" t="str">
        <f t="shared" si="261"/>
        <v>非测试日纯氢</v>
      </c>
      <c r="L4183" s="6">
        <f t="shared" si="262"/>
        <v>255.6</v>
      </c>
      <c r="M4183" s="5">
        <f t="shared" si="263"/>
        <v>0</v>
      </c>
      <c r="N4183" s="5" t="s">
        <v>15891</v>
      </c>
      <c r="O4183" s="5" t="s">
        <v>15892</v>
      </c>
      <c r="P4183" s="5" t="s">
        <v>15893</v>
      </c>
    </row>
    <row r="4184" ht="19" customHeight="1" spans="1:16">
      <c r="A4184" s="5">
        <v>165</v>
      </c>
      <c r="B4184" s="5" t="s">
        <v>480</v>
      </c>
      <c r="C4184" s="5" t="s">
        <v>52</v>
      </c>
      <c r="D4184" s="8" t="s">
        <v>487</v>
      </c>
      <c r="E4184" s="6">
        <v>289.1</v>
      </c>
      <c r="F4184" s="6">
        <v>292.7</v>
      </c>
      <c r="G4184" s="6">
        <v>227</v>
      </c>
      <c r="H4184" s="5" t="s">
        <v>120</v>
      </c>
      <c r="I4184" s="6">
        <f t="shared" si="260"/>
        <v>-3.59999999999997</v>
      </c>
      <c r="J4184" s="5" t="str">
        <f>IF(H4184="否","不适用",IF(AND(ISNUMBER(E4184),ISNUMBER(F4184)),IF(I4184&gt;规则与名单!$B$2,"是","否"),"未判定"))</f>
        <v>不适用</v>
      </c>
      <c r="K4184" s="5" t="str">
        <f t="shared" si="261"/>
        <v>非测试日纯氢</v>
      </c>
      <c r="L4184" s="6">
        <f t="shared" si="262"/>
        <v>227</v>
      </c>
      <c r="M4184" s="5">
        <f t="shared" si="263"/>
        <v>0</v>
      </c>
      <c r="N4184" s="5" t="s">
        <v>15894</v>
      </c>
      <c r="O4184" s="5" t="s">
        <v>15895</v>
      </c>
      <c r="P4184" s="5" t="s">
        <v>15896</v>
      </c>
    </row>
    <row r="4185" ht="19" customHeight="1" spans="1:16">
      <c r="A4185" s="5">
        <v>165</v>
      </c>
      <c r="B4185" s="5" t="s">
        <v>480</v>
      </c>
      <c r="C4185" s="5" t="s">
        <v>52</v>
      </c>
      <c r="D4185" s="8" t="s">
        <v>121</v>
      </c>
      <c r="E4185" s="6">
        <v>168.2</v>
      </c>
      <c r="F4185" s="6">
        <v>169.6</v>
      </c>
      <c r="G4185" s="6">
        <v>161.1</v>
      </c>
      <c r="H4185" s="5" t="s">
        <v>120</v>
      </c>
      <c r="I4185" s="6">
        <f t="shared" si="260"/>
        <v>-1.40000000000001</v>
      </c>
      <c r="J4185" s="5" t="str">
        <f>IF(H4185="否","不适用",IF(AND(ISNUMBER(E4185),ISNUMBER(F4185)),IF(I4185&gt;规则与名单!$B$2,"是","否"),"未判定"))</f>
        <v>不适用</v>
      </c>
      <c r="K4185" s="5" t="str">
        <f t="shared" si="261"/>
        <v>非测试日纯氢</v>
      </c>
      <c r="L4185" s="6">
        <f t="shared" si="262"/>
        <v>161.1</v>
      </c>
      <c r="M4185" s="5">
        <f t="shared" si="263"/>
        <v>0</v>
      </c>
      <c r="N4185" s="5" t="s">
        <v>15897</v>
      </c>
      <c r="O4185" s="5" t="s">
        <v>15898</v>
      </c>
      <c r="P4185" s="5" t="s">
        <v>15899</v>
      </c>
    </row>
    <row r="4186" ht="19" customHeight="1" spans="1:16">
      <c r="A4186" s="5">
        <v>165</v>
      </c>
      <c r="B4186" s="5" t="s">
        <v>480</v>
      </c>
      <c r="C4186" s="5" t="s">
        <v>52</v>
      </c>
      <c r="D4186" s="8" t="s">
        <v>170</v>
      </c>
      <c r="E4186" s="6">
        <v>118</v>
      </c>
      <c r="F4186" s="6">
        <v>127</v>
      </c>
      <c r="G4186" s="6">
        <v>127</v>
      </c>
      <c r="H4186" s="5" t="s">
        <v>120</v>
      </c>
      <c r="I4186" s="6">
        <f t="shared" si="260"/>
        <v>-9</v>
      </c>
      <c r="J4186" s="5" t="str">
        <f>IF(H4186="否","不适用",IF(AND(ISNUMBER(E4186),ISNUMBER(F4186)),IF(I4186&gt;规则与名单!$B$2,"是","否"),"未判定"))</f>
        <v>不适用</v>
      </c>
      <c r="K4186" s="5" t="str">
        <f t="shared" si="261"/>
        <v>非测试日纯氢</v>
      </c>
      <c r="L4186" s="6">
        <f t="shared" si="262"/>
        <v>127</v>
      </c>
      <c r="M4186" s="5">
        <f t="shared" si="263"/>
        <v>0</v>
      </c>
      <c r="N4186" s="5" t="s">
        <v>15900</v>
      </c>
      <c r="O4186" s="5" t="s">
        <v>15901</v>
      </c>
      <c r="P4186" s="5" t="s">
        <v>15902</v>
      </c>
    </row>
    <row r="4187" ht="19" customHeight="1" spans="1:16">
      <c r="A4187" s="5">
        <v>165</v>
      </c>
      <c r="B4187" s="5" t="s">
        <v>480</v>
      </c>
      <c r="C4187" s="5" t="s">
        <v>52</v>
      </c>
      <c r="D4187" s="8" t="s">
        <v>644</v>
      </c>
      <c r="E4187" s="6">
        <v>18.9</v>
      </c>
      <c r="F4187" s="6">
        <v>9.1</v>
      </c>
      <c r="G4187" s="6">
        <v>9.2</v>
      </c>
      <c r="H4187" s="5" t="s">
        <v>120</v>
      </c>
      <c r="I4187" s="6">
        <f t="shared" si="260"/>
        <v>9.8</v>
      </c>
      <c r="J4187" s="5" t="str">
        <f>IF(H4187="否","不适用",IF(AND(ISNUMBER(E4187),ISNUMBER(F4187)),IF(I4187&gt;规则与名单!$B$2,"是","否"),"未判定"))</f>
        <v>不适用</v>
      </c>
      <c r="K4187" s="5" t="str">
        <f t="shared" si="261"/>
        <v>非测试日纯氢</v>
      </c>
      <c r="L4187" s="6">
        <f t="shared" si="262"/>
        <v>9.2</v>
      </c>
      <c r="M4187" s="5">
        <f t="shared" si="263"/>
        <v>0</v>
      </c>
      <c r="N4187" s="5" t="s">
        <v>15903</v>
      </c>
      <c r="O4187" s="5" t="s">
        <v>15904</v>
      </c>
      <c r="P4187" s="5" t="s">
        <v>15905</v>
      </c>
    </row>
    <row r="4188" ht="19" customHeight="1" spans="1:16">
      <c r="A4188" s="5">
        <v>165</v>
      </c>
      <c r="B4188" s="5" t="s">
        <v>480</v>
      </c>
      <c r="C4188" s="5" t="s">
        <v>52</v>
      </c>
      <c r="D4188" s="8" t="s">
        <v>3418</v>
      </c>
      <c r="E4188" s="6">
        <v>19.6</v>
      </c>
      <c r="F4188" s="6">
        <v>19.8</v>
      </c>
      <c r="G4188" s="6">
        <v>19.6</v>
      </c>
      <c r="H4188" s="5" t="s">
        <v>120</v>
      </c>
      <c r="I4188" s="6">
        <f t="shared" si="260"/>
        <v>-0.199999999999999</v>
      </c>
      <c r="J4188" s="5" t="str">
        <f>IF(H4188="否","不适用",IF(AND(ISNUMBER(E4188),ISNUMBER(F4188)),IF(I4188&gt;规则与名单!$B$2,"是","否"),"未判定"))</f>
        <v>不适用</v>
      </c>
      <c r="K4188" s="5" t="str">
        <f t="shared" si="261"/>
        <v>非测试日纯氢</v>
      </c>
      <c r="L4188" s="6">
        <f t="shared" si="262"/>
        <v>19.6</v>
      </c>
      <c r="M4188" s="5">
        <f t="shared" si="263"/>
        <v>0</v>
      </c>
      <c r="N4188" s="5" t="s">
        <v>15906</v>
      </c>
      <c r="O4188" s="5" t="s">
        <v>15907</v>
      </c>
      <c r="P4188" s="5" t="s">
        <v>15908</v>
      </c>
    </row>
    <row r="4189" ht="19" customHeight="1" spans="1:16">
      <c r="A4189" s="5">
        <v>165</v>
      </c>
      <c r="B4189" s="5" t="s">
        <v>480</v>
      </c>
      <c r="C4189" s="5" t="s">
        <v>52</v>
      </c>
      <c r="D4189" s="8" t="s">
        <v>3422</v>
      </c>
      <c r="E4189" s="6"/>
      <c r="F4189" s="6">
        <v>0</v>
      </c>
      <c r="G4189" s="6"/>
      <c r="H4189" s="5" t="s">
        <v>120</v>
      </c>
      <c r="I4189" s="6" t="str">
        <f t="shared" si="260"/>
        <v/>
      </c>
      <c r="J4189" s="5" t="str">
        <f>IF(H4189="否","不适用",IF(AND(ISNUMBER(E4189),ISNUMBER(F4189)),IF(I4189&gt;规则与名单!$B$2,"是","否"),"未判定"))</f>
        <v>不适用</v>
      </c>
      <c r="K4189" s="5" t="str">
        <f t="shared" si="261"/>
        <v>缺失</v>
      </c>
      <c r="L4189" s="6" t="str">
        <f t="shared" si="262"/>
        <v/>
      </c>
      <c r="M4189" s="5">
        <f t="shared" si="263"/>
        <v>1</v>
      </c>
      <c r="N4189" s="5" t="s">
        <v>15909</v>
      </c>
      <c r="O4189" s="5" t="s">
        <v>15910</v>
      </c>
      <c r="P4189" s="5" t="s">
        <v>15911</v>
      </c>
    </row>
    <row r="4190" ht="19" customHeight="1" spans="1:16">
      <c r="A4190" s="5">
        <v>165</v>
      </c>
      <c r="B4190" s="5" t="s">
        <v>480</v>
      </c>
      <c r="C4190" s="5" t="s">
        <v>52</v>
      </c>
      <c r="D4190" s="8" t="s">
        <v>336</v>
      </c>
      <c r="E4190" s="6"/>
      <c r="F4190" s="6">
        <v>0</v>
      </c>
      <c r="G4190" s="6"/>
      <c r="H4190" s="5" t="s">
        <v>120</v>
      </c>
      <c r="I4190" s="6" t="str">
        <f t="shared" si="260"/>
        <v/>
      </c>
      <c r="J4190" s="5" t="str">
        <f>IF(H4190="否","不适用",IF(AND(ISNUMBER(E4190),ISNUMBER(F4190)),IF(I4190&gt;规则与名单!$B$2,"是","否"),"未判定"))</f>
        <v>不适用</v>
      </c>
      <c r="K4190" s="5" t="str">
        <f t="shared" si="261"/>
        <v>缺失</v>
      </c>
      <c r="L4190" s="6" t="str">
        <f t="shared" si="262"/>
        <v/>
      </c>
      <c r="M4190" s="5">
        <f t="shared" si="263"/>
        <v>1</v>
      </c>
      <c r="N4190" s="5" t="s">
        <v>15912</v>
      </c>
      <c r="O4190" s="5" t="s">
        <v>15913</v>
      </c>
      <c r="P4190" s="5" t="s">
        <v>15914</v>
      </c>
    </row>
    <row r="4191" ht="19" customHeight="1" spans="1:16">
      <c r="A4191" s="5">
        <v>165</v>
      </c>
      <c r="B4191" s="5" t="s">
        <v>480</v>
      </c>
      <c r="C4191" s="5" t="s">
        <v>52</v>
      </c>
      <c r="D4191" s="8" t="s">
        <v>653</v>
      </c>
      <c r="E4191" s="6">
        <v>104.377</v>
      </c>
      <c r="F4191" s="6">
        <v>107</v>
      </c>
      <c r="G4191" s="6">
        <v>106.9</v>
      </c>
      <c r="H4191" s="5" t="s">
        <v>120</v>
      </c>
      <c r="I4191" s="6">
        <f t="shared" si="260"/>
        <v>-2.623</v>
      </c>
      <c r="J4191" s="5" t="str">
        <f>IF(H4191="否","不适用",IF(AND(ISNUMBER(E4191),ISNUMBER(F4191)),IF(I4191&gt;规则与名单!$B$2,"是","否"),"未判定"))</f>
        <v>不适用</v>
      </c>
      <c r="K4191" s="5" t="str">
        <f t="shared" si="261"/>
        <v>非测试日纯氢</v>
      </c>
      <c r="L4191" s="6">
        <f t="shared" si="262"/>
        <v>106.9</v>
      </c>
      <c r="M4191" s="5">
        <f t="shared" si="263"/>
        <v>0</v>
      </c>
      <c r="N4191" s="5" t="s">
        <v>15915</v>
      </c>
      <c r="O4191" s="5" t="s">
        <v>15916</v>
      </c>
      <c r="P4191" s="5" t="s">
        <v>15917</v>
      </c>
    </row>
    <row r="4192" ht="19" customHeight="1" spans="1:16">
      <c r="A4192" s="5">
        <v>165</v>
      </c>
      <c r="B4192" s="5" t="s">
        <v>480</v>
      </c>
      <c r="C4192" s="5" t="s">
        <v>52</v>
      </c>
      <c r="D4192" s="8" t="s">
        <v>140</v>
      </c>
      <c r="E4192" s="6">
        <v>269.3</v>
      </c>
      <c r="F4192" s="6">
        <v>165.1</v>
      </c>
      <c r="G4192" s="6">
        <v>162.2</v>
      </c>
      <c r="H4192" s="5" t="s">
        <v>120</v>
      </c>
      <c r="I4192" s="6">
        <f t="shared" si="260"/>
        <v>104.2</v>
      </c>
      <c r="J4192" s="5" t="str">
        <f>IF(H4192="否","不适用",IF(AND(ISNUMBER(E4192),ISNUMBER(F4192)),IF(I4192&gt;规则与名单!$B$2,"是","否"),"未判定"))</f>
        <v>不适用</v>
      </c>
      <c r="K4192" s="5" t="str">
        <f t="shared" si="261"/>
        <v>非测试日纯氢</v>
      </c>
      <c r="L4192" s="6">
        <f t="shared" si="262"/>
        <v>162.2</v>
      </c>
      <c r="M4192" s="5">
        <f t="shared" si="263"/>
        <v>0</v>
      </c>
      <c r="N4192" s="5" t="s">
        <v>15918</v>
      </c>
      <c r="O4192" s="5" t="s">
        <v>15919</v>
      </c>
      <c r="P4192" s="5" t="s">
        <v>15920</v>
      </c>
    </row>
    <row r="4193" ht="19" customHeight="1" spans="1:16">
      <c r="A4193" s="5">
        <v>165</v>
      </c>
      <c r="B4193" s="5" t="s">
        <v>480</v>
      </c>
      <c r="C4193" s="5" t="s">
        <v>52</v>
      </c>
      <c r="D4193" s="8" t="s">
        <v>115</v>
      </c>
      <c r="E4193" s="6">
        <v>46.4</v>
      </c>
      <c r="F4193" s="6">
        <v>49</v>
      </c>
      <c r="G4193" s="6">
        <v>46.4</v>
      </c>
      <c r="H4193" s="5" t="s">
        <v>120</v>
      </c>
      <c r="I4193" s="6">
        <f t="shared" si="260"/>
        <v>-2.6</v>
      </c>
      <c r="J4193" s="5" t="str">
        <f>IF(H4193="否","不适用",IF(AND(ISNUMBER(E4193),ISNUMBER(F4193)),IF(I4193&gt;规则与名单!$B$2,"是","否"),"未判定"))</f>
        <v>不适用</v>
      </c>
      <c r="K4193" s="5" t="str">
        <f t="shared" si="261"/>
        <v>非测试日纯氢</v>
      </c>
      <c r="L4193" s="6">
        <f t="shared" si="262"/>
        <v>46.4</v>
      </c>
      <c r="M4193" s="5">
        <f t="shared" si="263"/>
        <v>0</v>
      </c>
      <c r="N4193" s="5" t="s">
        <v>15921</v>
      </c>
      <c r="O4193" s="5" t="s">
        <v>15922</v>
      </c>
      <c r="P4193" s="5" t="s">
        <v>15923</v>
      </c>
    </row>
    <row r="4194" ht="19" customHeight="1" spans="1:16">
      <c r="A4194" s="5">
        <v>166</v>
      </c>
      <c r="B4194" s="5" t="s">
        <v>483</v>
      </c>
      <c r="C4194" s="5" t="s">
        <v>52</v>
      </c>
      <c r="D4194" s="8" t="s">
        <v>114</v>
      </c>
      <c r="E4194" s="6">
        <v>205.9</v>
      </c>
      <c r="F4194" s="6">
        <v>129.8</v>
      </c>
      <c r="G4194" s="6">
        <v>127.6</v>
      </c>
      <c r="H4194" s="5" t="s">
        <v>120</v>
      </c>
      <c r="I4194" s="6">
        <f t="shared" si="260"/>
        <v>76.1</v>
      </c>
      <c r="J4194" s="5" t="str">
        <f>IF(H4194="否","不适用",IF(AND(ISNUMBER(E4194),ISNUMBER(F4194)),IF(I4194&gt;规则与名单!$B$2,"是","否"),"未判定"))</f>
        <v>不适用</v>
      </c>
      <c r="K4194" s="5" t="str">
        <f t="shared" si="261"/>
        <v>非测试日纯氢</v>
      </c>
      <c r="L4194" s="6">
        <f t="shared" si="262"/>
        <v>127.6</v>
      </c>
      <c r="M4194" s="5">
        <f t="shared" si="263"/>
        <v>0</v>
      </c>
      <c r="N4194" s="5" t="s">
        <v>15924</v>
      </c>
      <c r="O4194" s="5" t="s">
        <v>15925</v>
      </c>
      <c r="P4194" s="5" t="s">
        <v>15926</v>
      </c>
    </row>
    <row r="4195" ht="19" customHeight="1" spans="1:16">
      <c r="A4195" s="5">
        <v>166</v>
      </c>
      <c r="B4195" s="5" t="s">
        <v>483</v>
      </c>
      <c r="C4195" s="5" t="s">
        <v>52</v>
      </c>
      <c r="D4195" s="8" t="s">
        <v>605</v>
      </c>
      <c r="E4195" s="6">
        <v>131.4</v>
      </c>
      <c r="F4195" s="6">
        <v>134.5</v>
      </c>
      <c r="G4195" s="6">
        <v>129.1</v>
      </c>
      <c r="H4195" s="5" t="s">
        <v>120</v>
      </c>
      <c r="I4195" s="6">
        <f t="shared" si="260"/>
        <v>-3.09999999999999</v>
      </c>
      <c r="J4195" s="5" t="str">
        <f>IF(H4195="否","不适用",IF(AND(ISNUMBER(E4195),ISNUMBER(F4195)),IF(I4195&gt;规则与名单!$B$2,"是","否"),"未判定"))</f>
        <v>不适用</v>
      </c>
      <c r="K4195" s="5" t="str">
        <f t="shared" si="261"/>
        <v>非测试日纯氢</v>
      </c>
      <c r="L4195" s="6">
        <f t="shared" si="262"/>
        <v>129.1</v>
      </c>
      <c r="M4195" s="5">
        <f t="shared" si="263"/>
        <v>0</v>
      </c>
      <c r="N4195" s="5" t="s">
        <v>15927</v>
      </c>
      <c r="O4195" s="5" t="s">
        <v>15928</v>
      </c>
      <c r="P4195" s="5" t="s">
        <v>15929</v>
      </c>
    </row>
    <row r="4196" ht="19" customHeight="1" spans="1:16">
      <c r="A4196" s="5">
        <v>166</v>
      </c>
      <c r="B4196" s="5" t="s">
        <v>483</v>
      </c>
      <c r="C4196" s="5" t="s">
        <v>52</v>
      </c>
      <c r="D4196" s="8" t="s">
        <v>186</v>
      </c>
      <c r="E4196" s="6">
        <v>96.5</v>
      </c>
      <c r="F4196" s="6">
        <v>98.9</v>
      </c>
      <c r="G4196" s="6">
        <v>96.5</v>
      </c>
      <c r="H4196" s="5" t="s">
        <v>120</v>
      </c>
      <c r="I4196" s="6">
        <f t="shared" si="260"/>
        <v>-2.40000000000001</v>
      </c>
      <c r="J4196" s="5" t="str">
        <f>IF(H4196="否","不适用",IF(AND(ISNUMBER(E4196),ISNUMBER(F4196)),IF(I4196&gt;规则与名单!$B$2,"是","否"),"未判定"))</f>
        <v>不适用</v>
      </c>
      <c r="K4196" s="5" t="str">
        <f t="shared" si="261"/>
        <v>非测试日纯氢</v>
      </c>
      <c r="L4196" s="6">
        <f t="shared" si="262"/>
        <v>96.5</v>
      </c>
      <c r="M4196" s="5">
        <f t="shared" si="263"/>
        <v>0</v>
      </c>
      <c r="N4196" s="5" t="s">
        <v>15930</v>
      </c>
      <c r="O4196" s="5" t="s">
        <v>15931</v>
      </c>
      <c r="P4196" s="5" t="s">
        <v>15932</v>
      </c>
    </row>
    <row r="4197" ht="19" customHeight="1" spans="1:16">
      <c r="A4197" s="5">
        <v>166</v>
      </c>
      <c r="B4197" s="5" t="s">
        <v>483</v>
      </c>
      <c r="C4197" s="5" t="s">
        <v>52</v>
      </c>
      <c r="D4197" s="8" t="s">
        <v>165</v>
      </c>
      <c r="E4197" s="6">
        <v>29.9</v>
      </c>
      <c r="F4197" s="6">
        <v>30.5</v>
      </c>
      <c r="G4197" s="6">
        <v>27.5</v>
      </c>
      <c r="H4197" s="5" t="s">
        <v>120</v>
      </c>
      <c r="I4197" s="6">
        <f t="shared" si="260"/>
        <v>-0.600000000000001</v>
      </c>
      <c r="J4197" s="5" t="str">
        <f>IF(H4197="否","不适用",IF(AND(ISNUMBER(E4197),ISNUMBER(F4197)),IF(I4197&gt;规则与名单!$B$2,"是","否"),"未判定"))</f>
        <v>不适用</v>
      </c>
      <c r="K4197" s="5" t="str">
        <f t="shared" si="261"/>
        <v>非测试日纯氢</v>
      </c>
      <c r="L4197" s="6">
        <f t="shared" si="262"/>
        <v>27.5</v>
      </c>
      <c r="M4197" s="5">
        <f t="shared" si="263"/>
        <v>0</v>
      </c>
      <c r="N4197" s="5" t="s">
        <v>15933</v>
      </c>
      <c r="O4197" s="5" t="s">
        <v>15934</v>
      </c>
      <c r="P4197" s="5" t="s">
        <v>15935</v>
      </c>
    </row>
    <row r="4198" ht="19" customHeight="1" spans="1:16">
      <c r="A4198" s="5">
        <v>166</v>
      </c>
      <c r="B4198" s="5" t="s">
        <v>483</v>
      </c>
      <c r="C4198" s="5" t="s">
        <v>52</v>
      </c>
      <c r="D4198" s="8" t="s">
        <v>151</v>
      </c>
      <c r="E4198" s="6">
        <v>121</v>
      </c>
      <c r="F4198" s="6">
        <v>124.1</v>
      </c>
      <c r="G4198" s="6">
        <v>120.3</v>
      </c>
      <c r="H4198" s="5" t="s">
        <v>120</v>
      </c>
      <c r="I4198" s="6">
        <f t="shared" si="260"/>
        <v>-3.09999999999999</v>
      </c>
      <c r="J4198" s="5" t="str">
        <f>IF(H4198="否","不适用",IF(AND(ISNUMBER(E4198),ISNUMBER(F4198)),IF(I4198&gt;规则与名单!$B$2,"是","否"),"未判定"))</f>
        <v>不适用</v>
      </c>
      <c r="K4198" s="5" t="str">
        <f t="shared" si="261"/>
        <v>非测试日纯氢</v>
      </c>
      <c r="L4198" s="6">
        <f t="shared" si="262"/>
        <v>120.3</v>
      </c>
      <c r="M4198" s="5">
        <f t="shared" si="263"/>
        <v>0</v>
      </c>
      <c r="N4198" s="5" t="s">
        <v>15936</v>
      </c>
      <c r="O4198" s="5" t="s">
        <v>15937</v>
      </c>
      <c r="P4198" s="5" t="s">
        <v>15938</v>
      </c>
    </row>
    <row r="4199" ht="19" customHeight="1" spans="1:16">
      <c r="A4199" s="5">
        <v>166</v>
      </c>
      <c r="B4199" s="5" t="s">
        <v>483</v>
      </c>
      <c r="C4199" s="5" t="s">
        <v>52</v>
      </c>
      <c r="D4199" s="8" t="s">
        <v>3358</v>
      </c>
      <c r="E4199" s="6">
        <v>20.6</v>
      </c>
      <c r="F4199" s="6">
        <v>21</v>
      </c>
      <c r="G4199" s="6">
        <v>20.6</v>
      </c>
      <c r="H4199" s="5" t="s">
        <v>120</v>
      </c>
      <c r="I4199" s="6">
        <f t="shared" si="260"/>
        <v>-0.399999999999999</v>
      </c>
      <c r="J4199" s="5" t="str">
        <f>IF(H4199="否","不适用",IF(AND(ISNUMBER(E4199),ISNUMBER(F4199)),IF(I4199&gt;规则与名单!$B$2,"是","否"),"未判定"))</f>
        <v>不适用</v>
      </c>
      <c r="K4199" s="5" t="str">
        <f t="shared" si="261"/>
        <v>非测试日纯氢</v>
      </c>
      <c r="L4199" s="6">
        <f t="shared" si="262"/>
        <v>20.6</v>
      </c>
      <c r="M4199" s="5">
        <f t="shared" si="263"/>
        <v>0</v>
      </c>
      <c r="N4199" s="5" t="s">
        <v>15939</v>
      </c>
      <c r="O4199" s="5" t="s">
        <v>15940</v>
      </c>
      <c r="P4199" s="5" t="s">
        <v>15941</v>
      </c>
    </row>
    <row r="4200" ht="19" customHeight="1" spans="1:16">
      <c r="A4200" s="5">
        <v>166</v>
      </c>
      <c r="B4200" s="5" t="s">
        <v>483</v>
      </c>
      <c r="C4200" s="5" t="s">
        <v>52</v>
      </c>
      <c r="D4200" s="8" t="s">
        <v>272</v>
      </c>
      <c r="E4200" s="6">
        <v>152.5</v>
      </c>
      <c r="F4200" s="6">
        <v>153.6</v>
      </c>
      <c r="G4200" s="6">
        <v>151.1</v>
      </c>
      <c r="H4200" s="5" t="s">
        <v>120</v>
      </c>
      <c r="I4200" s="6">
        <f t="shared" si="260"/>
        <v>-1.09999999999999</v>
      </c>
      <c r="J4200" s="5" t="str">
        <f>IF(H4200="否","不适用",IF(AND(ISNUMBER(E4200),ISNUMBER(F4200)),IF(I4200&gt;规则与名单!$B$2,"是","否"),"未判定"))</f>
        <v>不适用</v>
      </c>
      <c r="K4200" s="5" t="str">
        <f t="shared" si="261"/>
        <v>非测试日纯氢</v>
      </c>
      <c r="L4200" s="6">
        <f t="shared" si="262"/>
        <v>151.1</v>
      </c>
      <c r="M4200" s="5">
        <f t="shared" si="263"/>
        <v>0</v>
      </c>
      <c r="N4200" s="5" t="s">
        <v>15942</v>
      </c>
      <c r="O4200" s="5" t="s">
        <v>15943</v>
      </c>
      <c r="P4200" s="5" t="s">
        <v>15944</v>
      </c>
    </row>
    <row r="4201" ht="19" customHeight="1" spans="1:16">
      <c r="A4201" s="5">
        <v>166</v>
      </c>
      <c r="B4201" s="5" t="s">
        <v>483</v>
      </c>
      <c r="C4201" s="5" t="s">
        <v>52</v>
      </c>
      <c r="D4201" s="8" t="s">
        <v>506</v>
      </c>
      <c r="E4201" s="6">
        <v>205</v>
      </c>
      <c r="F4201" s="6">
        <v>256.7</v>
      </c>
      <c r="G4201" s="6">
        <v>241.4</v>
      </c>
      <c r="H4201" s="5" t="s">
        <v>120</v>
      </c>
      <c r="I4201" s="6">
        <f t="shared" si="260"/>
        <v>-51.7</v>
      </c>
      <c r="J4201" s="5" t="str">
        <f>IF(H4201="否","不适用",IF(AND(ISNUMBER(E4201),ISNUMBER(F4201)),IF(I4201&gt;规则与名单!$B$2,"是","否"),"未判定"))</f>
        <v>不适用</v>
      </c>
      <c r="K4201" s="5" t="str">
        <f t="shared" si="261"/>
        <v>非测试日纯氢</v>
      </c>
      <c r="L4201" s="6">
        <f t="shared" si="262"/>
        <v>241.4</v>
      </c>
      <c r="M4201" s="5">
        <f t="shared" si="263"/>
        <v>0</v>
      </c>
      <c r="N4201" s="5" t="s">
        <v>15945</v>
      </c>
      <c r="O4201" s="5" t="s">
        <v>15946</v>
      </c>
      <c r="P4201" s="5" t="s">
        <v>15947</v>
      </c>
    </row>
    <row r="4202" ht="19" customHeight="1" spans="1:16">
      <c r="A4202" s="5">
        <v>166</v>
      </c>
      <c r="B4202" s="5" t="s">
        <v>483</v>
      </c>
      <c r="C4202" s="5" t="s">
        <v>52</v>
      </c>
      <c r="D4202" s="8" t="s">
        <v>673</v>
      </c>
      <c r="E4202" s="6">
        <v>249</v>
      </c>
      <c r="F4202" s="6">
        <v>211.2</v>
      </c>
      <c r="G4202" s="6">
        <v>201.8</v>
      </c>
      <c r="H4202" s="5" t="s">
        <v>120</v>
      </c>
      <c r="I4202" s="6">
        <f t="shared" si="260"/>
        <v>37.8</v>
      </c>
      <c r="J4202" s="5" t="str">
        <f>IF(H4202="否","不适用",IF(AND(ISNUMBER(E4202),ISNUMBER(F4202)),IF(I4202&gt;规则与名单!$B$2,"是","否"),"未判定"))</f>
        <v>不适用</v>
      </c>
      <c r="K4202" s="5" t="str">
        <f t="shared" si="261"/>
        <v>非测试日纯氢</v>
      </c>
      <c r="L4202" s="6">
        <f t="shared" si="262"/>
        <v>201.8</v>
      </c>
      <c r="M4202" s="5">
        <f t="shared" si="263"/>
        <v>0</v>
      </c>
      <c r="N4202" s="5" t="s">
        <v>15948</v>
      </c>
      <c r="O4202" s="5" t="s">
        <v>15949</v>
      </c>
      <c r="P4202" s="5" t="s">
        <v>15950</v>
      </c>
    </row>
    <row r="4203" ht="19" customHeight="1" spans="1:16">
      <c r="A4203" s="5">
        <v>166</v>
      </c>
      <c r="B4203" s="5" t="s">
        <v>483</v>
      </c>
      <c r="C4203" s="5" t="s">
        <v>52</v>
      </c>
      <c r="D4203" s="8" t="s">
        <v>183</v>
      </c>
      <c r="E4203" s="6">
        <v>109.6</v>
      </c>
      <c r="F4203" s="6">
        <v>114</v>
      </c>
      <c r="G4203" s="6">
        <v>101.1</v>
      </c>
      <c r="H4203" s="5" t="s">
        <v>120</v>
      </c>
      <c r="I4203" s="6">
        <f t="shared" si="260"/>
        <v>-4.40000000000001</v>
      </c>
      <c r="J4203" s="5" t="str">
        <f>IF(H4203="否","不适用",IF(AND(ISNUMBER(E4203),ISNUMBER(F4203)),IF(I4203&gt;规则与名单!$B$2,"是","否"),"未判定"))</f>
        <v>不适用</v>
      </c>
      <c r="K4203" s="5" t="str">
        <f t="shared" si="261"/>
        <v>非测试日纯氢</v>
      </c>
      <c r="L4203" s="6">
        <f t="shared" si="262"/>
        <v>101.1</v>
      </c>
      <c r="M4203" s="5">
        <f t="shared" si="263"/>
        <v>0</v>
      </c>
      <c r="N4203" s="5" t="s">
        <v>15951</v>
      </c>
      <c r="O4203" s="5" t="s">
        <v>15952</v>
      </c>
      <c r="P4203" s="5" t="s">
        <v>15953</v>
      </c>
    </row>
    <row r="4204" ht="19" customHeight="1" spans="1:16">
      <c r="A4204" s="5">
        <v>166</v>
      </c>
      <c r="B4204" s="5" t="s">
        <v>483</v>
      </c>
      <c r="C4204" s="5" t="s">
        <v>52</v>
      </c>
      <c r="D4204" s="8" t="s">
        <v>431</v>
      </c>
      <c r="E4204" s="6">
        <v>56.4</v>
      </c>
      <c r="F4204" s="6">
        <v>62.4</v>
      </c>
      <c r="G4204" s="6">
        <v>53.8</v>
      </c>
      <c r="H4204" s="5" t="s">
        <v>120</v>
      </c>
      <c r="I4204" s="6">
        <f t="shared" si="260"/>
        <v>-6</v>
      </c>
      <c r="J4204" s="5" t="str">
        <f>IF(H4204="否","不适用",IF(AND(ISNUMBER(E4204),ISNUMBER(F4204)),IF(I4204&gt;规则与名单!$B$2,"是","否"),"未判定"))</f>
        <v>不适用</v>
      </c>
      <c r="K4204" s="5" t="str">
        <f t="shared" si="261"/>
        <v>非测试日纯氢</v>
      </c>
      <c r="L4204" s="6">
        <f t="shared" si="262"/>
        <v>53.8</v>
      </c>
      <c r="M4204" s="5">
        <f t="shared" si="263"/>
        <v>0</v>
      </c>
      <c r="N4204" s="5" t="s">
        <v>15954</v>
      </c>
      <c r="O4204" s="5" t="s">
        <v>15955</v>
      </c>
      <c r="P4204" s="5" t="s">
        <v>15956</v>
      </c>
    </row>
    <row r="4205" ht="19" customHeight="1" spans="1:16">
      <c r="A4205" s="5">
        <v>166</v>
      </c>
      <c r="B4205" s="5" t="s">
        <v>483</v>
      </c>
      <c r="C4205" s="5" t="s">
        <v>52</v>
      </c>
      <c r="D4205" s="8" t="s">
        <v>3377</v>
      </c>
      <c r="E4205" s="6">
        <v>81.6</v>
      </c>
      <c r="F4205" s="6">
        <v>141.2</v>
      </c>
      <c r="G4205" s="6">
        <v>35.5</v>
      </c>
      <c r="H4205" s="5" t="s">
        <v>120</v>
      </c>
      <c r="I4205" s="6">
        <f t="shared" si="260"/>
        <v>-59.6</v>
      </c>
      <c r="J4205" s="5" t="str">
        <f>IF(H4205="否","不适用",IF(AND(ISNUMBER(E4205),ISNUMBER(F4205)),IF(I4205&gt;规则与名单!$B$2,"是","否"),"未判定"))</f>
        <v>不适用</v>
      </c>
      <c r="K4205" s="5" t="str">
        <f t="shared" si="261"/>
        <v>非测试日纯氢</v>
      </c>
      <c r="L4205" s="6">
        <f t="shared" si="262"/>
        <v>35.5</v>
      </c>
      <c r="M4205" s="5">
        <f t="shared" si="263"/>
        <v>0</v>
      </c>
      <c r="N4205" s="5" t="s">
        <v>15957</v>
      </c>
      <c r="O4205" s="5" t="s">
        <v>15958</v>
      </c>
      <c r="P4205" s="5" t="s">
        <v>15959</v>
      </c>
    </row>
    <row r="4206" ht="19" customHeight="1" spans="1:16">
      <c r="A4206" s="5">
        <v>166</v>
      </c>
      <c r="B4206" s="5" t="s">
        <v>483</v>
      </c>
      <c r="C4206" s="5" t="s">
        <v>52</v>
      </c>
      <c r="D4206" s="8" t="s">
        <v>407</v>
      </c>
      <c r="E4206" s="6">
        <v>82.9</v>
      </c>
      <c r="F4206" s="6">
        <v>21.2</v>
      </c>
      <c r="G4206" s="6">
        <v>20.8</v>
      </c>
      <c r="H4206" s="5" t="s">
        <v>120</v>
      </c>
      <c r="I4206" s="6">
        <f t="shared" si="260"/>
        <v>61.7</v>
      </c>
      <c r="J4206" s="5" t="str">
        <f>IF(H4206="否","不适用",IF(AND(ISNUMBER(E4206),ISNUMBER(F4206)),IF(I4206&gt;规则与名单!$B$2,"是","否"),"未判定"))</f>
        <v>不适用</v>
      </c>
      <c r="K4206" s="5" t="str">
        <f t="shared" si="261"/>
        <v>非测试日纯氢</v>
      </c>
      <c r="L4206" s="6">
        <f t="shared" si="262"/>
        <v>20.8</v>
      </c>
      <c r="M4206" s="5">
        <f t="shared" si="263"/>
        <v>0</v>
      </c>
      <c r="N4206" s="5" t="s">
        <v>15960</v>
      </c>
      <c r="O4206" s="5" t="s">
        <v>15961</v>
      </c>
      <c r="P4206" s="5" t="s">
        <v>15962</v>
      </c>
    </row>
    <row r="4207" ht="19" customHeight="1" spans="1:16">
      <c r="A4207" s="5">
        <v>166</v>
      </c>
      <c r="B4207" s="5" t="s">
        <v>483</v>
      </c>
      <c r="C4207" s="5" t="s">
        <v>52</v>
      </c>
      <c r="D4207" s="8" t="s">
        <v>411</v>
      </c>
      <c r="E4207" s="6">
        <v>203.9</v>
      </c>
      <c r="F4207" s="6">
        <v>206.9</v>
      </c>
      <c r="G4207" s="6">
        <v>188.6</v>
      </c>
      <c r="H4207" s="5" t="s">
        <v>120</v>
      </c>
      <c r="I4207" s="6">
        <f t="shared" si="260"/>
        <v>-3</v>
      </c>
      <c r="J4207" s="5" t="str">
        <f>IF(H4207="否","不适用",IF(AND(ISNUMBER(E4207),ISNUMBER(F4207)),IF(I4207&gt;规则与名单!$B$2,"是","否"),"未判定"))</f>
        <v>不适用</v>
      </c>
      <c r="K4207" s="5" t="str">
        <f t="shared" si="261"/>
        <v>非测试日纯氢</v>
      </c>
      <c r="L4207" s="6">
        <f t="shared" si="262"/>
        <v>188.6</v>
      </c>
      <c r="M4207" s="5">
        <f t="shared" si="263"/>
        <v>0</v>
      </c>
      <c r="N4207" s="5" t="s">
        <v>15963</v>
      </c>
      <c r="O4207" s="5" t="s">
        <v>15964</v>
      </c>
      <c r="P4207" s="5" t="s">
        <v>15965</v>
      </c>
    </row>
    <row r="4208" ht="19" customHeight="1" spans="1:16">
      <c r="A4208" s="5">
        <v>166</v>
      </c>
      <c r="B4208" s="5" t="s">
        <v>483</v>
      </c>
      <c r="C4208" s="5" t="s">
        <v>52</v>
      </c>
      <c r="D4208" s="8" t="s">
        <v>251</v>
      </c>
      <c r="E4208" s="6">
        <v>214</v>
      </c>
      <c r="F4208" s="6">
        <v>219.2</v>
      </c>
      <c r="G4208" s="6">
        <v>203</v>
      </c>
      <c r="H4208" s="5" t="s">
        <v>120</v>
      </c>
      <c r="I4208" s="6">
        <f t="shared" si="260"/>
        <v>-5.19999999999999</v>
      </c>
      <c r="J4208" s="5" t="str">
        <f>IF(H4208="否","不适用",IF(AND(ISNUMBER(E4208),ISNUMBER(F4208)),IF(I4208&gt;规则与名单!$B$2,"是","否"),"未判定"))</f>
        <v>不适用</v>
      </c>
      <c r="K4208" s="5" t="str">
        <f t="shared" si="261"/>
        <v>非测试日纯氢</v>
      </c>
      <c r="L4208" s="6">
        <f t="shared" si="262"/>
        <v>203</v>
      </c>
      <c r="M4208" s="5">
        <f t="shared" si="263"/>
        <v>0</v>
      </c>
      <c r="N4208" s="5" t="s">
        <v>15966</v>
      </c>
      <c r="O4208" s="5" t="s">
        <v>15967</v>
      </c>
      <c r="P4208" s="5" t="s">
        <v>15968</v>
      </c>
    </row>
    <row r="4209" ht="19" customHeight="1" spans="1:16">
      <c r="A4209" s="5">
        <v>166</v>
      </c>
      <c r="B4209" s="5" t="s">
        <v>483</v>
      </c>
      <c r="C4209" s="5" t="s">
        <v>52</v>
      </c>
      <c r="D4209" s="8" t="s">
        <v>472</v>
      </c>
      <c r="E4209" s="6">
        <v>74.3</v>
      </c>
      <c r="F4209" s="6">
        <v>75.5</v>
      </c>
      <c r="G4209" s="6">
        <v>70.9</v>
      </c>
      <c r="H4209" s="5" t="s">
        <v>120</v>
      </c>
      <c r="I4209" s="6">
        <f t="shared" si="260"/>
        <v>-1.2</v>
      </c>
      <c r="J4209" s="5" t="str">
        <f>IF(H4209="否","不适用",IF(AND(ISNUMBER(E4209),ISNUMBER(F4209)),IF(I4209&gt;规则与名单!$B$2,"是","否"),"未判定"))</f>
        <v>不适用</v>
      </c>
      <c r="K4209" s="5" t="str">
        <f t="shared" si="261"/>
        <v>非测试日纯氢</v>
      </c>
      <c r="L4209" s="6">
        <f t="shared" si="262"/>
        <v>70.9</v>
      </c>
      <c r="M4209" s="5">
        <f t="shared" si="263"/>
        <v>0</v>
      </c>
      <c r="N4209" s="5" t="s">
        <v>15969</v>
      </c>
      <c r="O4209" s="5" t="s">
        <v>15970</v>
      </c>
      <c r="P4209" s="5" t="s">
        <v>15971</v>
      </c>
    </row>
    <row r="4210" ht="19" customHeight="1" spans="1:16">
      <c r="A4210" s="5">
        <v>166</v>
      </c>
      <c r="B4210" s="5" t="s">
        <v>483</v>
      </c>
      <c r="C4210" s="5" t="s">
        <v>52</v>
      </c>
      <c r="D4210" s="8" t="s">
        <v>466</v>
      </c>
      <c r="E4210" s="6">
        <v>169.5</v>
      </c>
      <c r="F4210" s="6">
        <v>170.8</v>
      </c>
      <c r="G4210" s="6">
        <v>139.8</v>
      </c>
      <c r="H4210" s="5" t="s">
        <v>120</v>
      </c>
      <c r="I4210" s="6">
        <f t="shared" si="260"/>
        <v>-1.30000000000001</v>
      </c>
      <c r="J4210" s="5" t="str">
        <f>IF(H4210="否","不适用",IF(AND(ISNUMBER(E4210),ISNUMBER(F4210)),IF(I4210&gt;规则与名单!$B$2,"是","否"),"未判定"))</f>
        <v>不适用</v>
      </c>
      <c r="K4210" s="5" t="str">
        <f t="shared" si="261"/>
        <v>非测试日纯氢</v>
      </c>
      <c r="L4210" s="6">
        <f t="shared" si="262"/>
        <v>139.8</v>
      </c>
      <c r="M4210" s="5">
        <f t="shared" si="263"/>
        <v>0</v>
      </c>
      <c r="N4210" s="5" t="s">
        <v>15972</v>
      </c>
      <c r="O4210" s="5" t="s">
        <v>15973</v>
      </c>
      <c r="P4210" s="5" t="s">
        <v>15974</v>
      </c>
    </row>
    <row r="4211" ht="19" customHeight="1" spans="1:16">
      <c r="A4211" s="5">
        <v>166</v>
      </c>
      <c r="B4211" s="5" t="s">
        <v>483</v>
      </c>
      <c r="C4211" s="5" t="s">
        <v>52</v>
      </c>
      <c r="D4211" s="8" t="s">
        <v>333</v>
      </c>
      <c r="E4211" s="6">
        <v>46.3</v>
      </c>
      <c r="F4211" s="6">
        <v>48</v>
      </c>
      <c r="G4211" s="6">
        <v>26.2</v>
      </c>
      <c r="H4211" s="5" t="s">
        <v>120</v>
      </c>
      <c r="I4211" s="6">
        <f t="shared" si="260"/>
        <v>-1.7</v>
      </c>
      <c r="J4211" s="5" t="str">
        <f>IF(H4211="否","不适用",IF(AND(ISNUMBER(E4211),ISNUMBER(F4211)),IF(I4211&gt;规则与名单!$B$2,"是","否"),"未判定"))</f>
        <v>不适用</v>
      </c>
      <c r="K4211" s="5" t="str">
        <f t="shared" si="261"/>
        <v>非测试日纯氢</v>
      </c>
      <c r="L4211" s="6">
        <f t="shared" si="262"/>
        <v>26.2</v>
      </c>
      <c r="M4211" s="5">
        <f t="shared" si="263"/>
        <v>0</v>
      </c>
      <c r="N4211" s="5" t="s">
        <v>15975</v>
      </c>
      <c r="O4211" s="5" t="s">
        <v>15976</v>
      </c>
      <c r="P4211" s="5" t="s">
        <v>15977</v>
      </c>
    </row>
    <row r="4212" ht="19" customHeight="1" spans="1:16">
      <c r="A4212" s="5">
        <v>166</v>
      </c>
      <c r="B4212" s="5" t="s">
        <v>483</v>
      </c>
      <c r="C4212" s="5" t="s">
        <v>52</v>
      </c>
      <c r="D4212" s="8" t="s">
        <v>175</v>
      </c>
      <c r="E4212" s="6">
        <v>32.9</v>
      </c>
      <c r="F4212" s="6">
        <v>33</v>
      </c>
      <c r="G4212" s="6">
        <v>32.8</v>
      </c>
      <c r="H4212" s="5" t="s">
        <v>120</v>
      </c>
      <c r="I4212" s="6">
        <f t="shared" si="260"/>
        <v>-0.100000000000001</v>
      </c>
      <c r="J4212" s="5" t="str">
        <f>IF(H4212="否","不适用",IF(AND(ISNUMBER(E4212),ISNUMBER(F4212)),IF(I4212&gt;规则与名单!$B$2,"是","否"),"未判定"))</f>
        <v>不适用</v>
      </c>
      <c r="K4212" s="5" t="str">
        <f t="shared" si="261"/>
        <v>非测试日纯氢</v>
      </c>
      <c r="L4212" s="6">
        <f t="shared" si="262"/>
        <v>32.8</v>
      </c>
      <c r="M4212" s="5">
        <f t="shared" si="263"/>
        <v>0</v>
      </c>
      <c r="N4212" s="5" t="s">
        <v>15978</v>
      </c>
      <c r="O4212" s="5" t="s">
        <v>15979</v>
      </c>
      <c r="P4212" s="5" t="s">
        <v>15980</v>
      </c>
    </row>
    <row r="4213" ht="19" customHeight="1" spans="1:16">
      <c r="A4213" s="5">
        <v>166</v>
      </c>
      <c r="B4213" s="5" t="s">
        <v>483</v>
      </c>
      <c r="C4213" s="5" t="s">
        <v>52</v>
      </c>
      <c r="D4213" s="8" t="s">
        <v>3402</v>
      </c>
      <c r="E4213" s="6">
        <v>198.6</v>
      </c>
      <c r="F4213" s="6">
        <v>201.5</v>
      </c>
      <c r="G4213" s="6">
        <v>195.5</v>
      </c>
      <c r="H4213" s="5" t="s">
        <v>120</v>
      </c>
      <c r="I4213" s="6">
        <f t="shared" si="260"/>
        <v>-2.90000000000001</v>
      </c>
      <c r="J4213" s="5" t="str">
        <f>IF(H4213="否","不适用",IF(AND(ISNUMBER(E4213),ISNUMBER(F4213)),IF(I4213&gt;规则与名单!$B$2,"是","否"),"未判定"))</f>
        <v>不适用</v>
      </c>
      <c r="K4213" s="5" t="str">
        <f t="shared" si="261"/>
        <v>非测试日纯氢</v>
      </c>
      <c r="L4213" s="6">
        <f t="shared" si="262"/>
        <v>195.5</v>
      </c>
      <c r="M4213" s="5">
        <f t="shared" si="263"/>
        <v>0</v>
      </c>
      <c r="N4213" s="5" t="s">
        <v>15981</v>
      </c>
      <c r="O4213" s="5" t="s">
        <v>15982</v>
      </c>
      <c r="P4213" s="5" t="s">
        <v>15983</v>
      </c>
    </row>
    <row r="4214" ht="19" customHeight="1" spans="1:16">
      <c r="A4214" s="5">
        <v>166</v>
      </c>
      <c r="B4214" s="5" t="s">
        <v>483</v>
      </c>
      <c r="C4214" s="5" t="s">
        <v>52</v>
      </c>
      <c r="D4214" s="8" t="s">
        <v>487</v>
      </c>
      <c r="E4214" s="6">
        <v>228.5</v>
      </c>
      <c r="F4214" s="6">
        <v>232.8</v>
      </c>
      <c r="G4214" s="6">
        <v>196.2</v>
      </c>
      <c r="H4214" s="5" t="s">
        <v>120</v>
      </c>
      <c r="I4214" s="6">
        <f t="shared" si="260"/>
        <v>-4.30000000000001</v>
      </c>
      <c r="J4214" s="5" t="str">
        <f>IF(H4214="否","不适用",IF(AND(ISNUMBER(E4214),ISNUMBER(F4214)),IF(I4214&gt;规则与名单!$B$2,"是","否"),"未判定"))</f>
        <v>不适用</v>
      </c>
      <c r="K4214" s="5" t="str">
        <f t="shared" si="261"/>
        <v>非测试日纯氢</v>
      </c>
      <c r="L4214" s="6">
        <f t="shared" si="262"/>
        <v>196.2</v>
      </c>
      <c r="M4214" s="5">
        <f t="shared" si="263"/>
        <v>0</v>
      </c>
      <c r="N4214" s="5" t="s">
        <v>15984</v>
      </c>
      <c r="O4214" s="5" t="s">
        <v>15985</v>
      </c>
      <c r="P4214" s="5" t="s">
        <v>15986</v>
      </c>
    </row>
    <row r="4215" ht="19" customHeight="1" spans="1:16">
      <c r="A4215" s="5">
        <v>166</v>
      </c>
      <c r="B4215" s="5" t="s">
        <v>483</v>
      </c>
      <c r="C4215" s="5" t="s">
        <v>52</v>
      </c>
      <c r="D4215" s="8" t="s">
        <v>121</v>
      </c>
      <c r="E4215" s="6">
        <v>227.8</v>
      </c>
      <c r="F4215" s="6">
        <v>233.8</v>
      </c>
      <c r="G4215" s="6">
        <v>208.4</v>
      </c>
      <c r="H4215" s="5" t="s">
        <v>120</v>
      </c>
      <c r="I4215" s="6">
        <f t="shared" si="260"/>
        <v>-6</v>
      </c>
      <c r="J4215" s="5" t="str">
        <f>IF(H4215="否","不适用",IF(AND(ISNUMBER(E4215),ISNUMBER(F4215)),IF(I4215&gt;规则与名单!$B$2,"是","否"),"未判定"))</f>
        <v>不适用</v>
      </c>
      <c r="K4215" s="5" t="str">
        <f t="shared" si="261"/>
        <v>非测试日纯氢</v>
      </c>
      <c r="L4215" s="6">
        <f t="shared" si="262"/>
        <v>208.4</v>
      </c>
      <c r="M4215" s="5">
        <f t="shared" si="263"/>
        <v>0</v>
      </c>
      <c r="N4215" s="5" t="s">
        <v>15987</v>
      </c>
      <c r="O4215" s="5" t="s">
        <v>15988</v>
      </c>
      <c r="P4215" s="5" t="s">
        <v>15989</v>
      </c>
    </row>
    <row r="4216" ht="19" customHeight="1" spans="1:16">
      <c r="A4216" s="5">
        <v>166</v>
      </c>
      <c r="B4216" s="5" t="s">
        <v>483</v>
      </c>
      <c r="C4216" s="5" t="s">
        <v>52</v>
      </c>
      <c r="D4216" s="8" t="s">
        <v>170</v>
      </c>
      <c r="E4216" s="6">
        <v>194.6</v>
      </c>
      <c r="F4216" s="6">
        <v>199.1</v>
      </c>
      <c r="G4216" s="6">
        <v>192.1</v>
      </c>
      <c r="H4216" s="5" t="s">
        <v>120</v>
      </c>
      <c r="I4216" s="6">
        <f t="shared" si="260"/>
        <v>-4.5</v>
      </c>
      <c r="J4216" s="5" t="str">
        <f>IF(H4216="否","不适用",IF(AND(ISNUMBER(E4216),ISNUMBER(F4216)),IF(I4216&gt;规则与名单!$B$2,"是","否"),"未判定"))</f>
        <v>不适用</v>
      </c>
      <c r="K4216" s="5" t="str">
        <f t="shared" si="261"/>
        <v>非测试日纯氢</v>
      </c>
      <c r="L4216" s="6">
        <f t="shared" si="262"/>
        <v>192.1</v>
      </c>
      <c r="M4216" s="5">
        <f t="shared" si="263"/>
        <v>0</v>
      </c>
      <c r="N4216" s="5" t="s">
        <v>15990</v>
      </c>
      <c r="O4216" s="5" t="s">
        <v>15991</v>
      </c>
      <c r="P4216" s="5" t="s">
        <v>15992</v>
      </c>
    </row>
    <row r="4217" ht="19" customHeight="1" spans="1:16">
      <c r="A4217" s="5">
        <v>166</v>
      </c>
      <c r="B4217" s="5" t="s">
        <v>483</v>
      </c>
      <c r="C4217" s="5" t="s">
        <v>52</v>
      </c>
      <c r="D4217" s="8" t="s">
        <v>644</v>
      </c>
      <c r="E4217" s="6">
        <v>277.6</v>
      </c>
      <c r="F4217" s="6">
        <v>280.6</v>
      </c>
      <c r="G4217" s="6">
        <v>268.6</v>
      </c>
      <c r="H4217" s="5" t="s">
        <v>120</v>
      </c>
      <c r="I4217" s="6">
        <f t="shared" si="260"/>
        <v>-3</v>
      </c>
      <c r="J4217" s="5" t="str">
        <f>IF(H4217="否","不适用",IF(AND(ISNUMBER(E4217),ISNUMBER(F4217)),IF(I4217&gt;规则与名单!$B$2,"是","否"),"未判定"))</f>
        <v>不适用</v>
      </c>
      <c r="K4217" s="5" t="str">
        <f t="shared" si="261"/>
        <v>非测试日纯氢</v>
      </c>
      <c r="L4217" s="6">
        <f t="shared" si="262"/>
        <v>268.6</v>
      </c>
      <c r="M4217" s="5">
        <f t="shared" si="263"/>
        <v>0</v>
      </c>
      <c r="N4217" s="5" t="s">
        <v>15993</v>
      </c>
      <c r="O4217" s="5" t="s">
        <v>15994</v>
      </c>
      <c r="P4217" s="5" t="s">
        <v>15995</v>
      </c>
    </row>
    <row r="4218" ht="19" customHeight="1" spans="1:16">
      <c r="A4218" s="5">
        <v>166</v>
      </c>
      <c r="B4218" s="5" t="s">
        <v>483</v>
      </c>
      <c r="C4218" s="5" t="s">
        <v>52</v>
      </c>
      <c r="D4218" s="8" t="s">
        <v>3418</v>
      </c>
      <c r="E4218" s="6">
        <v>0</v>
      </c>
      <c r="F4218" s="6">
        <v>0</v>
      </c>
      <c r="G4218" s="6"/>
      <c r="H4218" s="5" t="s">
        <v>120</v>
      </c>
      <c r="I4218" s="6">
        <f t="shared" si="260"/>
        <v>0</v>
      </c>
      <c r="J4218" s="5" t="str">
        <f>IF(H4218="否","不适用",IF(AND(ISNUMBER(E4218),ISNUMBER(F4218)),IF(I4218&gt;规则与名单!$B$2,"是","否"),"未判定"))</f>
        <v>不适用</v>
      </c>
      <c r="K4218" s="5" t="str">
        <f t="shared" si="261"/>
        <v>非测试日仪表</v>
      </c>
      <c r="L4218" s="6">
        <f t="shared" si="262"/>
        <v>0</v>
      </c>
      <c r="M4218" s="5">
        <f t="shared" si="263"/>
        <v>0</v>
      </c>
      <c r="N4218" s="5" t="s">
        <v>15996</v>
      </c>
      <c r="O4218" s="5" t="s">
        <v>15997</v>
      </c>
      <c r="P4218" s="5" t="s">
        <v>15998</v>
      </c>
    </row>
    <row r="4219" ht="19" customHeight="1" spans="1:16">
      <c r="A4219" s="5">
        <v>166</v>
      </c>
      <c r="B4219" s="5" t="s">
        <v>483</v>
      </c>
      <c r="C4219" s="5" t="s">
        <v>52</v>
      </c>
      <c r="D4219" s="8" t="s">
        <v>3422</v>
      </c>
      <c r="E4219" s="6">
        <v>81.2</v>
      </c>
      <c r="F4219" s="6">
        <v>104.4</v>
      </c>
      <c r="G4219" s="6">
        <v>81.1</v>
      </c>
      <c r="H4219" s="5" t="s">
        <v>120</v>
      </c>
      <c r="I4219" s="6">
        <f t="shared" si="260"/>
        <v>-23.2</v>
      </c>
      <c r="J4219" s="5" t="str">
        <f>IF(H4219="否","不适用",IF(AND(ISNUMBER(E4219),ISNUMBER(F4219)),IF(I4219&gt;规则与名单!$B$2,"是","否"),"未判定"))</f>
        <v>不适用</v>
      </c>
      <c r="K4219" s="5" t="str">
        <f t="shared" si="261"/>
        <v>非测试日纯氢</v>
      </c>
      <c r="L4219" s="6">
        <f t="shared" si="262"/>
        <v>81.1</v>
      </c>
      <c r="M4219" s="5">
        <f t="shared" si="263"/>
        <v>0</v>
      </c>
      <c r="N4219" s="5" t="s">
        <v>15999</v>
      </c>
      <c r="O4219" s="5" t="s">
        <v>16000</v>
      </c>
      <c r="P4219" s="5" t="s">
        <v>16001</v>
      </c>
    </row>
    <row r="4220" ht="19" customHeight="1" spans="1:16">
      <c r="A4220" s="5">
        <v>166</v>
      </c>
      <c r="B4220" s="5" t="s">
        <v>483</v>
      </c>
      <c r="C4220" s="5" t="s">
        <v>52</v>
      </c>
      <c r="D4220" s="8" t="s">
        <v>336</v>
      </c>
      <c r="E4220" s="6">
        <v>55</v>
      </c>
      <c r="F4220" s="6">
        <v>32.3</v>
      </c>
      <c r="G4220" s="6">
        <v>32.7</v>
      </c>
      <c r="H4220" s="5" t="s">
        <v>120</v>
      </c>
      <c r="I4220" s="6">
        <f t="shared" si="260"/>
        <v>22.7</v>
      </c>
      <c r="J4220" s="5" t="str">
        <f>IF(H4220="否","不适用",IF(AND(ISNUMBER(E4220),ISNUMBER(F4220)),IF(I4220&gt;规则与名单!$B$2,"是","否"),"未判定"))</f>
        <v>不适用</v>
      </c>
      <c r="K4220" s="5" t="str">
        <f t="shared" si="261"/>
        <v>非测试日纯氢</v>
      </c>
      <c r="L4220" s="6">
        <f t="shared" si="262"/>
        <v>32.7</v>
      </c>
      <c r="M4220" s="5">
        <f t="shared" si="263"/>
        <v>0</v>
      </c>
      <c r="N4220" s="5" t="s">
        <v>16002</v>
      </c>
      <c r="O4220" s="5" t="s">
        <v>16003</v>
      </c>
      <c r="P4220" s="5" t="s">
        <v>16004</v>
      </c>
    </row>
    <row r="4221" ht="19" customHeight="1" spans="1:16">
      <c r="A4221" s="5">
        <v>166</v>
      </c>
      <c r="B4221" s="5" t="s">
        <v>483</v>
      </c>
      <c r="C4221" s="5" t="s">
        <v>52</v>
      </c>
      <c r="D4221" s="8" t="s">
        <v>653</v>
      </c>
      <c r="E4221" s="6">
        <v>116.2</v>
      </c>
      <c r="F4221" s="6">
        <v>119.4</v>
      </c>
      <c r="G4221" s="6">
        <v>116.2</v>
      </c>
      <c r="H4221" s="5" t="s">
        <v>120</v>
      </c>
      <c r="I4221" s="6">
        <f t="shared" si="260"/>
        <v>-3.2</v>
      </c>
      <c r="J4221" s="5" t="str">
        <f>IF(H4221="否","不适用",IF(AND(ISNUMBER(E4221),ISNUMBER(F4221)),IF(I4221&gt;规则与名单!$B$2,"是","否"),"未判定"))</f>
        <v>不适用</v>
      </c>
      <c r="K4221" s="5" t="str">
        <f t="shared" si="261"/>
        <v>非测试日纯氢</v>
      </c>
      <c r="L4221" s="6">
        <f t="shared" si="262"/>
        <v>116.2</v>
      </c>
      <c r="M4221" s="5">
        <f t="shared" si="263"/>
        <v>0</v>
      </c>
      <c r="N4221" s="5" t="s">
        <v>16005</v>
      </c>
      <c r="O4221" s="5" t="s">
        <v>16006</v>
      </c>
      <c r="P4221" s="5" t="s">
        <v>16007</v>
      </c>
    </row>
    <row r="4222" ht="19" customHeight="1" spans="1:16">
      <c r="A4222" s="5">
        <v>166</v>
      </c>
      <c r="B4222" s="5" t="s">
        <v>483</v>
      </c>
      <c r="C4222" s="5" t="s">
        <v>52</v>
      </c>
      <c r="D4222" s="8" t="s">
        <v>140</v>
      </c>
      <c r="E4222" s="6">
        <v>129.8</v>
      </c>
      <c r="F4222" s="6">
        <v>133.1</v>
      </c>
      <c r="G4222" s="6">
        <v>129.5</v>
      </c>
      <c r="H4222" s="5" t="s">
        <v>120</v>
      </c>
      <c r="I4222" s="6">
        <f t="shared" si="260"/>
        <v>-3.29999999999998</v>
      </c>
      <c r="J4222" s="5" t="str">
        <f>IF(H4222="否","不适用",IF(AND(ISNUMBER(E4222),ISNUMBER(F4222)),IF(I4222&gt;规则与名单!$B$2,"是","否"),"未判定"))</f>
        <v>不适用</v>
      </c>
      <c r="K4222" s="5" t="str">
        <f t="shared" si="261"/>
        <v>非测试日纯氢</v>
      </c>
      <c r="L4222" s="6">
        <f t="shared" si="262"/>
        <v>129.5</v>
      </c>
      <c r="M4222" s="5">
        <f t="shared" si="263"/>
        <v>0</v>
      </c>
      <c r="N4222" s="5" t="s">
        <v>16008</v>
      </c>
      <c r="O4222" s="5" t="s">
        <v>16009</v>
      </c>
      <c r="P4222" s="5" t="s">
        <v>16010</v>
      </c>
    </row>
    <row r="4223" ht="19" customHeight="1" spans="1:16">
      <c r="A4223" s="5">
        <v>166</v>
      </c>
      <c r="B4223" s="5" t="s">
        <v>483</v>
      </c>
      <c r="C4223" s="5" t="s">
        <v>52</v>
      </c>
      <c r="D4223" s="8" t="s">
        <v>115</v>
      </c>
      <c r="E4223" s="6">
        <v>73.7</v>
      </c>
      <c r="F4223" s="6">
        <v>74.1</v>
      </c>
      <c r="G4223" s="6">
        <v>73.6</v>
      </c>
      <c r="H4223" s="5" t="s">
        <v>120</v>
      </c>
      <c r="I4223" s="6">
        <f t="shared" si="260"/>
        <v>-0.399999999999991</v>
      </c>
      <c r="J4223" s="5" t="str">
        <f>IF(H4223="否","不适用",IF(AND(ISNUMBER(E4223),ISNUMBER(F4223)),IF(I4223&gt;规则与名单!$B$2,"是","否"),"未判定"))</f>
        <v>不适用</v>
      </c>
      <c r="K4223" s="5" t="str">
        <f t="shared" si="261"/>
        <v>非测试日纯氢</v>
      </c>
      <c r="L4223" s="6">
        <f t="shared" si="262"/>
        <v>73.6</v>
      </c>
      <c r="M4223" s="5">
        <f t="shared" si="263"/>
        <v>0</v>
      </c>
      <c r="N4223" s="5" t="s">
        <v>16011</v>
      </c>
      <c r="O4223" s="5" t="s">
        <v>16012</v>
      </c>
      <c r="P4223" s="5" t="s">
        <v>16013</v>
      </c>
    </row>
    <row r="4224" ht="19" customHeight="1" spans="1:16">
      <c r="A4224" s="5">
        <v>167</v>
      </c>
      <c r="B4224" s="5" t="s">
        <v>484</v>
      </c>
      <c r="C4224" s="5" t="s">
        <v>52</v>
      </c>
      <c r="D4224" s="8" t="s">
        <v>114</v>
      </c>
      <c r="E4224" s="6">
        <v>36.6</v>
      </c>
      <c r="F4224" s="6">
        <v>55.9</v>
      </c>
      <c r="G4224" s="6">
        <v>53.4</v>
      </c>
      <c r="H4224" s="5" t="s">
        <v>120</v>
      </c>
      <c r="I4224" s="6">
        <f t="shared" si="260"/>
        <v>-19.3</v>
      </c>
      <c r="J4224" s="5" t="str">
        <f>IF(H4224="否","不适用",IF(AND(ISNUMBER(E4224),ISNUMBER(F4224)),IF(I4224&gt;规则与名单!$B$2,"是","否"),"未判定"))</f>
        <v>不适用</v>
      </c>
      <c r="K4224" s="5" t="str">
        <f t="shared" si="261"/>
        <v>非测试日纯氢</v>
      </c>
      <c r="L4224" s="6">
        <f t="shared" si="262"/>
        <v>53.4</v>
      </c>
      <c r="M4224" s="5">
        <f t="shared" si="263"/>
        <v>0</v>
      </c>
      <c r="N4224" s="5" t="s">
        <v>16014</v>
      </c>
      <c r="O4224" s="5" t="s">
        <v>16015</v>
      </c>
      <c r="P4224" s="5" t="s">
        <v>16016</v>
      </c>
    </row>
    <row r="4225" ht="19" customHeight="1" spans="1:16">
      <c r="A4225" s="5">
        <v>167</v>
      </c>
      <c r="B4225" s="5" t="s">
        <v>484</v>
      </c>
      <c r="C4225" s="5" t="s">
        <v>52</v>
      </c>
      <c r="D4225" s="8" t="s">
        <v>605</v>
      </c>
      <c r="E4225" s="6">
        <v>69.1</v>
      </c>
      <c r="F4225" s="6">
        <v>58.4</v>
      </c>
      <c r="G4225" s="6">
        <v>56.3</v>
      </c>
      <c r="H4225" s="5" t="s">
        <v>120</v>
      </c>
      <c r="I4225" s="6">
        <f t="shared" si="260"/>
        <v>10.7</v>
      </c>
      <c r="J4225" s="5" t="str">
        <f>IF(H4225="否","不适用",IF(AND(ISNUMBER(E4225),ISNUMBER(F4225)),IF(I4225&gt;规则与名单!$B$2,"是","否"),"未判定"))</f>
        <v>不适用</v>
      </c>
      <c r="K4225" s="5" t="str">
        <f t="shared" si="261"/>
        <v>非测试日纯氢</v>
      </c>
      <c r="L4225" s="6">
        <f t="shared" si="262"/>
        <v>56.3</v>
      </c>
      <c r="M4225" s="5">
        <f t="shared" si="263"/>
        <v>0</v>
      </c>
      <c r="N4225" s="5" t="s">
        <v>16017</v>
      </c>
      <c r="O4225" s="5" t="s">
        <v>16018</v>
      </c>
      <c r="P4225" s="5" t="s">
        <v>16019</v>
      </c>
    </row>
    <row r="4226" ht="19" customHeight="1" spans="1:16">
      <c r="A4226" s="5">
        <v>167</v>
      </c>
      <c r="B4226" s="5" t="s">
        <v>484</v>
      </c>
      <c r="C4226" s="5" t="s">
        <v>52</v>
      </c>
      <c r="D4226" s="8" t="s">
        <v>186</v>
      </c>
      <c r="E4226" s="6">
        <v>47.9</v>
      </c>
      <c r="F4226" s="6">
        <v>42.6</v>
      </c>
      <c r="G4226" s="6">
        <v>39</v>
      </c>
      <c r="H4226" s="5" t="s">
        <v>120</v>
      </c>
      <c r="I4226" s="6">
        <f t="shared" ref="I4226:I4289" si="264">IF(AND(ISNUMBER(E4226),ISNUMBER(F4226)),E4226-F4226,"")</f>
        <v>5.3</v>
      </c>
      <c r="J4226" s="5" t="str">
        <f>IF(H4226="否","不适用",IF(AND(ISNUMBER(E4226),ISNUMBER(F4226)),IF(I4226&gt;规则与名单!$B$2,"是","否"),"未判定"))</f>
        <v>不适用</v>
      </c>
      <c r="K4226" s="5" t="str">
        <f t="shared" ref="K4226:K4289" si="265">IF(J4226="是",IF(ISNUMBER(F4226),"测试日GPS","缺失"),IF(ISNUMBER(G4226),"非测试日纯氢",IF(AND(H4226="是",J4226="未判定"),IF(ISNUMBER(F4226),"测试名单无纯氢GPS","缺失"),IF(ISNUMBER(E4226),"非测试日仪表","缺失"))))</f>
        <v>非测试日纯氢</v>
      </c>
      <c r="L4226" s="6">
        <f t="shared" ref="L4226:L4289" si="266">IF(K4226="缺失","",IF(K4226="非测试日纯氢",G4226,IF(K4226="非测试日仪表",E4226,F4226)))</f>
        <v>39</v>
      </c>
      <c r="M4226" s="5">
        <f t="shared" ref="M4226:M4289" si="267">IF(K4226="缺失",1,0)</f>
        <v>0</v>
      </c>
      <c r="N4226" s="5" t="s">
        <v>16020</v>
      </c>
      <c r="O4226" s="5" t="s">
        <v>16021</v>
      </c>
      <c r="P4226" s="5" t="s">
        <v>16022</v>
      </c>
    </row>
    <row r="4227" ht="19" customHeight="1" spans="1:16">
      <c r="A4227" s="5">
        <v>167</v>
      </c>
      <c r="B4227" s="5" t="s">
        <v>484</v>
      </c>
      <c r="C4227" s="5" t="s">
        <v>52</v>
      </c>
      <c r="D4227" s="8" t="s">
        <v>165</v>
      </c>
      <c r="E4227" s="6">
        <v>38.4</v>
      </c>
      <c r="F4227" s="6">
        <v>41</v>
      </c>
      <c r="G4227" s="6">
        <v>32.1</v>
      </c>
      <c r="H4227" s="5" t="s">
        <v>120</v>
      </c>
      <c r="I4227" s="6">
        <f t="shared" si="264"/>
        <v>-2.6</v>
      </c>
      <c r="J4227" s="5" t="str">
        <f>IF(H4227="否","不适用",IF(AND(ISNUMBER(E4227),ISNUMBER(F4227)),IF(I4227&gt;规则与名单!$B$2,"是","否"),"未判定"))</f>
        <v>不适用</v>
      </c>
      <c r="K4227" s="5" t="str">
        <f t="shared" si="265"/>
        <v>非测试日纯氢</v>
      </c>
      <c r="L4227" s="6">
        <f t="shared" si="266"/>
        <v>32.1</v>
      </c>
      <c r="M4227" s="5">
        <f t="shared" si="267"/>
        <v>0</v>
      </c>
      <c r="N4227" s="5" t="s">
        <v>16023</v>
      </c>
      <c r="O4227" s="5" t="s">
        <v>16024</v>
      </c>
      <c r="P4227" s="5" t="s">
        <v>16025</v>
      </c>
    </row>
    <row r="4228" ht="19" customHeight="1" spans="1:16">
      <c r="A4228" s="5">
        <v>167</v>
      </c>
      <c r="B4228" s="5" t="s">
        <v>484</v>
      </c>
      <c r="C4228" s="5" t="s">
        <v>52</v>
      </c>
      <c r="D4228" s="8" t="s">
        <v>151</v>
      </c>
      <c r="E4228" s="6">
        <v>8</v>
      </c>
      <c r="F4228" s="6">
        <v>17.3</v>
      </c>
      <c r="G4228" s="6">
        <v>16.8</v>
      </c>
      <c r="H4228" s="5" t="s">
        <v>120</v>
      </c>
      <c r="I4228" s="6">
        <f t="shared" si="264"/>
        <v>-9.3</v>
      </c>
      <c r="J4228" s="5" t="str">
        <f>IF(H4228="否","不适用",IF(AND(ISNUMBER(E4228),ISNUMBER(F4228)),IF(I4228&gt;规则与名单!$B$2,"是","否"),"未判定"))</f>
        <v>不适用</v>
      </c>
      <c r="K4228" s="5" t="str">
        <f t="shared" si="265"/>
        <v>非测试日纯氢</v>
      </c>
      <c r="L4228" s="6">
        <f t="shared" si="266"/>
        <v>16.8</v>
      </c>
      <c r="M4228" s="5">
        <f t="shared" si="267"/>
        <v>0</v>
      </c>
      <c r="N4228" s="5" t="s">
        <v>16026</v>
      </c>
      <c r="O4228" s="5" t="s">
        <v>16027</v>
      </c>
      <c r="P4228" s="5" t="s">
        <v>16028</v>
      </c>
    </row>
    <row r="4229" ht="19" customHeight="1" spans="1:16">
      <c r="A4229" s="5">
        <v>167</v>
      </c>
      <c r="B4229" s="5" t="s">
        <v>484</v>
      </c>
      <c r="C4229" s="5" t="s">
        <v>52</v>
      </c>
      <c r="D4229" s="8" t="s">
        <v>3358</v>
      </c>
      <c r="E4229" s="6">
        <v>56.9</v>
      </c>
      <c r="F4229" s="6">
        <v>52.7</v>
      </c>
      <c r="G4229" s="6">
        <v>47.4</v>
      </c>
      <c r="H4229" s="5" t="s">
        <v>120</v>
      </c>
      <c r="I4229" s="6">
        <f t="shared" si="264"/>
        <v>4.2</v>
      </c>
      <c r="J4229" s="5" t="str">
        <f>IF(H4229="否","不适用",IF(AND(ISNUMBER(E4229),ISNUMBER(F4229)),IF(I4229&gt;规则与名单!$B$2,"是","否"),"未判定"))</f>
        <v>不适用</v>
      </c>
      <c r="K4229" s="5" t="str">
        <f t="shared" si="265"/>
        <v>非测试日纯氢</v>
      </c>
      <c r="L4229" s="6">
        <f t="shared" si="266"/>
        <v>47.4</v>
      </c>
      <c r="M4229" s="5">
        <f t="shared" si="267"/>
        <v>0</v>
      </c>
      <c r="N4229" s="5" t="s">
        <v>16029</v>
      </c>
      <c r="O4229" s="5" t="s">
        <v>16030</v>
      </c>
      <c r="P4229" s="5" t="s">
        <v>16031</v>
      </c>
    </row>
    <row r="4230" ht="19" customHeight="1" spans="1:16">
      <c r="A4230" s="5">
        <v>167</v>
      </c>
      <c r="B4230" s="5" t="s">
        <v>484</v>
      </c>
      <c r="C4230" s="5" t="s">
        <v>52</v>
      </c>
      <c r="D4230" s="8" t="s">
        <v>272</v>
      </c>
      <c r="E4230" s="6">
        <v>70.4</v>
      </c>
      <c r="F4230" s="6">
        <v>90.9</v>
      </c>
      <c r="G4230" s="6">
        <v>75</v>
      </c>
      <c r="H4230" s="5" t="s">
        <v>120</v>
      </c>
      <c r="I4230" s="6">
        <f t="shared" si="264"/>
        <v>-20.5</v>
      </c>
      <c r="J4230" s="5" t="str">
        <f>IF(H4230="否","不适用",IF(AND(ISNUMBER(E4230),ISNUMBER(F4230)),IF(I4230&gt;规则与名单!$B$2,"是","否"),"未判定"))</f>
        <v>不适用</v>
      </c>
      <c r="K4230" s="5" t="str">
        <f t="shared" si="265"/>
        <v>非测试日纯氢</v>
      </c>
      <c r="L4230" s="6">
        <f t="shared" si="266"/>
        <v>75</v>
      </c>
      <c r="M4230" s="5">
        <f t="shared" si="267"/>
        <v>0</v>
      </c>
      <c r="N4230" s="5" t="s">
        <v>16032</v>
      </c>
      <c r="O4230" s="5" t="s">
        <v>16033</v>
      </c>
      <c r="P4230" s="5" t="s">
        <v>16034</v>
      </c>
    </row>
    <row r="4231" ht="19" customHeight="1" spans="1:16">
      <c r="A4231" s="5">
        <v>167</v>
      </c>
      <c r="B4231" s="5" t="s">
        <v>484</v>
      </c>
      <c r="C4231" s="5" t="s">
        <v>52</v>
      </c>
      <c r="D4231" s="8" t="s">
        <v>506</v>
      </c>
      <c r="E4231" s="6">
        <v>66.8</v>
      </c>
      <c r="F4231" s="6">
        <v>158.1</v>
      </c>
      <c r="G4231" s="6">
        <v>143</v>
      </c>
      <c r="H4231" s="5" t="s">
        <v>120</v>
      </c>
      <c r="I4231" s="6">
        <f t="shared" si="264"/>
        <v>-91.3</v>
      </c>
      <c r="J4231" s="5" t="str">
        <f>IF(H4231="否","不适用",IF(AND(ISNUMBER(E4231),ISNUMBER(F4231)),IF(I4231&gt;规则与名单!$B$2,"是","否"),"未判定"))</f>
        <v>不适用</v>
      </c>
      <c r="K4231" s="5" t="str">
        <f t="shared" si="265"/>
        <v>非测试日纯氢</v>
      </c>
      <c r="L4231" s="6">
        <f t="shared" si="266"/>
        <v>143</v>
      </c>
      <c r="M4231" s="5">
        <f t="shared" si="267"/>
        <v>0</v>
      </c>
      <c r="N4231" s="5" t="s">
        <v>16035</v>
      </c>
      <c r="O4231" s="5" t="s">
        <v>16036</v>
      </c>
      <c r="P4231" s="5" t="s">
        <v>16037</v>
      </c>
    </row>
    <row r="4232" ht="19" customHeight="1" spans="1:16">
      <c r="A4232" s="5">
        <v>167</v>
      </c>
      <c r="B4232" s="5" t="s">
        <v>484</v>
      </c>
      <c r="C4232" s="5" t="s">
        <v>52</v>
      </c>
      <c r="D4232" s="8" t="s">
        <v>673</v>
      </c>
      <c r="E4232" s="6">
        <v>193.1</v>
      </c>
      <c r="F4232" s="6">
        <v>86.3</v>
      </c>
      <c r="G4232" s="6">
        <v>71.3</v>
      </c>
      <c r="H4232" s="5" t="s">
        <v>120</v>
      </c>
      <c r="I4232" s="6">
        <f t="shared" si="264"/>
        <v>106.8</v>
      </c>
      <c r="J4232" s="5" t="str">
        <f>IF(H4232="否","不适用",IF(AND(ISNUMBER(E4232),ISNUMBER(F4232)),IF(I4232&gt;规则与名单!$B$2,"是","否"),"未判定"))</f>
        <v>不适用</v>
      </c>
      <c r="K4232" s="5" t="str">
        <f t="shared" si="265"/>
        <v>非测试日纯氢</v>
      </c>
      <c r="L4232" s="6">
        <f t="shared" si="266"/>
        <v>71.3</v>
      </c>
      <c r="M4232" s="5">
        <f t="shared" si="267"/>
        <v>0</v>
      </c>
      <c r="N4232" s="5" t="s">
        <v>16038</v>
      </c>
      <c r="O4232" s="5" t="s">
        <v>16039</v>
      </c>
      <c r="P4232" s="5" t="s">
        <v>16040</v>
      </c>
    </row>
    <row r="4233" ht="19" customHeight="1" spans="1:16">
      <c r="A4233" s="5">
        <v>167</v>
      </c>
      <c r="B4233" s="5" t="s">
        <v>484</v>
      </c>
      <c r="C4233" s="5" t="s">
        <v>52</v>
      </c>
      <c r="D4233" s="8" t="s">
        <v>183</v>
      </c>
      <c r="E4233" s="6">
        <v>66.2</v>
      </c>
      <c r="F4233" s="6">
        <v>68.4</v>
      </c>
      <c r="G4233" s="6">
        <v>61.6</v>
      </c>
      <c r="H4233" s="5" t="s">
        <v>120</v>
      </c>
      <c r="I4233" s="6">
        <f t="shared" si="264"/>
        <v>-2.2</v>
      </c>
      <c r="J4233" s="5" t="str">
        <f>IF(H4233="否","不适用",IF(AND(ISNUMBER(E4233),ISNUMBER(F4233)),IF(I4233&gt;规则与名单!$B$2,"是","否"),"未判定"))</f>
        <v>不适用</v>
      </c>
      <c r="K4233" s="5" t="str">
        <f t="shared" si="265"/>
        <v>非测试日纯氢</v>
      </c>
      <c r="L4233" s="6">
        <f t="shared" si="266"/>
        <v>61.6</v>
      </c>
      <c r="M4233" s="5">
        <f t="shared" si="267"/>
        <v>0</v>
      </c>
      <c r="N4233" s="5" t="s">
        <v>16041</v>
      </c>
      <c r="O4233" s="5" t="s">
        <v>16042</v>
      </c>
      <c r="P4233" s="5" t="s">
        <v>16043</v>
      </c>
    </row>
    <row r="4234" ht="19" customHeight="1" spans="1:16">
      <c r="A4234" s="5">
        <v>167</v>
      </c>
      <c r="B4234" s="5" t="s">
        <v>484</v>
      </c>
      <c r="C4234" s="5" t="s">
        <v>52</v>
      </c>
      <c r="D4234" s="8" t="s">
        <v>431</v>
      </c>
      <c r="E4234" s="6">
        <v>17.4</v>
      </c>
      <c r="F4234" s="6">
        <v>18.4</v>
      </c>
      <c r="G4234" s="6">
        <v>17</v>
      </c>
      <c r="H4234" s="5" t="s">
        <v>120</v>
      </c>
      <c r="I4234" s="6">
        <f t="shared" si="264"/>
        <v>-1</v>
      </c>
      <c r="J4234" s="5" t="str">
        <f>IF(H4234="否","不适用",IF(AND(ISNUMBER(E4234),ISNUMBER(F4234)),IF(I4234&gt;规则与名单!$B$2,"是","否"),"未判定"))</f>
        <v>不适用</v>
      </c>
      <c r="K4234" s="5" t="str">
        <f t="shared" si="265"/>
        <v>非测试日纯氢</v>
      </c>
      <c r="L4234" s="6">
        <f t="shared" si="266"/>
        <v>17</v>
      </c>
      <c r="M4234" s="5">
        <f t="shared" si="267"/>
        <v>0</v>
      </c>
      <c r="N4234" s="5" t="s">
        <v>16044</v>
      </c>
      <c r="O4234" s="5" t="s">
        <v>16045</v>
      </c>
      <c r="P4234" s="5" t="s">
        <v>16046</v>
      </c>
    </row>
    <row r="4235" ht="19" customHeight="1" spans="1:16">
      <c r="A4235" s="5">
        <v>167</v>
      </c>
      <c r="B4235" s="5" t="s">
        <v>484</v>
      </c>
      <c r="C4235" s="5" t="s">
        <v>52</v>
      </c>
      <c r="D4235" s="8" t="s">
        <v>3377</v>
      </c>
      <c r="E4235" s="6"/>
      <c r="F4235" s="6">
        <v>0</v>
      </c>
      <c r="G4235" s="6"/>
      <c r="H4235" s="5" t="s">
        <v>120</v>
      </c>
      <c r="I4235" s="6" t="str">
        <f t="shared" si="264"/>
        <v/>
      </c>
      <c r="J4235" s="5" t="str">
        <f>IF(H4235="否","不适用",IF(AND(ISNUMBER(E4235),ISNUMBER(F4235)),IF(I4235&gt;规则与名单!$B$2,"是","否"),"未判定"))</f>
        <v>不适用</v>
      </c>
      <c r="K4235" s="5" t="str">
        <f t="shared" si="265"/>
        <v>缺失</v>
      </c>
      <c r="L4235" s="6" t="str">
        <f t="shared" si="266"/>
        <v/>
      </c>
      <c r="M4235" s="5">
        <f t="shared" si="267"/>
        <v>1</v>
      </c>
      <c r="N4235" s="5" t="s">
        <v>16047</v>
      </c>
      <c r="O4235" s="5" t="s">
        <v>16048</v>
      </c>
      <c r="P4235" s="5" t="s">
        <v>16049</v>
      </c>
    </row>
    <row r="4236" ht="19" customHeight="1" spans="1:16">
      <c r="A4236" s="5">
        <v>167</v>
      </c>
      <c r="B4236" s="5" t="s">
        <v>484</v>
      </c>
      <c r="C4236" s="5" t="s">
        <v>52</v>
      </c>
      <c r="D4236" s="8" t="s">
        <v>407</v>
      </c>
      <c r="E4236" s="6">
        <v>26.9</v>
      </c>
      <c r="F4236" s="6">
        <v>39.1</v>
      </c>
      <c r="G4236" s="6">
        <v>22.1</v>
      </c>
      <c r="H4236" s="5" t="s">
        <v>120</v>
      </c>
      <c r="I4236" s="6">
        <f t="shared" si="264"/>
        <v>-12.2</v>
      </c>
      <c r="J4236" s="5" t="str">
        <f>IF(H4236="否","不适用",IF(AND(ISNUMBER(E4236),ISNUMBER(F4236)),IF(I4236&gt;规则与名单!$B$2,"是","否"),"未判定"))</f>
        <v>不适用</v>
      </c>
      <c r="K4236" s="5" t="str">
        <f t="shared" si="265"/>
        <v>非测试日纯氢</v>
      </c>
      <c r="L4236" s="6">
        <f t="shared" si="266"/>
        <v>22.1</v>
      </c>
      <c r="M4236" s="5">
        <f t="shared" si="267"/>
        <v>0</v>
      </c>
      <c r="N4236" s="5" t="s">
        <v>16050</v>
      </c>
      <c r="O4236" s="5" t="s">
        <v>16051</v>
      </c>
      <c r="P4236" s="5" t="s">
        <v>16052</v>
      </c>
    </row>
    <row r="4237" ht="19" customHeight="1" spans="1:16">
      <c r="A4237" s="5">
        <v>167</v>
      </c>
      <c r="B4237" s="5" t="s">
        <v>484</v>
      </c>
      <c r="C4237" s="5" t="s">
        <v>52</v>
      </c>
      <c r="D4237" s="8" t="s">
        <v>411</v>
      </c>
      <c r="E4237" s="6">
        <v>112.3</v>
      </c>
      <c r="F4237" s="6">
        <v>104.2</v>
      </c>
      <c r="G4237" s="6">
        <v>72.5</v>
      </c>
      <c r="H4237" s="5" t="s">
        <v>120</v>
      </c>
      <c r="I4237" s="6">
        <f t="shared" si="264"/>
        <v>8.09999999999999</v>
      </c>
      <c r="J4237" s="5" t="str">
        <f>IF(H4237="否","不适用",IF(AND(ISNUMBER(E4237),ISNUMBER(F4237)),IF(I4237&gt;规则与名单!$B$2,"是","否"),"未判定"))</f>
        <v>不适用</v>
      </c>
      <c r="K4237" s="5" t="str">
        <f t="shared" si="265"/>
        <v>非测试日纯氢</v>
      </c>
      <c r="L4237" s="6">
        <f t="shared" si="266"/>
        <v>72.5</v>
      </c>
      <c r="M4237" s="5">
        <f t="shared" si="267"/>
        <v>0</v>
      </c>
      <c r="N4237" s="5" t="s">
        <v>16053</v>
      </c>
      <c r="O4237" s="5" t="s">
        <v>16054</v>
      </c>
      <c r="P4237" s="5" t="s">
        <v>16055</v>
      </c>
    </row>
    <row r="4238" ht="19" customHeight="1" spans="1:16">
      <c r="A4238" s="5">
        <v>167</v>
      </c>
      <c r="B4238" s="5" t="s">
        <v>484</v>
      </c>
      <c r="C4238" s="5" t="s">
        <v>52</v>
      </c>
      <c r="D4238" s="8" t="s">
        <v>251</v>
      </c>
      <c r="E4238" s="6">
        <v>31.9</v>
      </c>
      <c r="F4238" s="6">
        <v>32.5</v>
      </c>
      <c r="G4238" s="6">
        <v>21.4</v>
      </c>
      <c r="H4238" s="5" t="s">
        <v>120</v>
      </c>
      <c r="I4238" s="6">
        <f t="shared" si="264"/>
        <v>-0.600000000000001</v>
      </c>
      <c r="J4238" s="5" t="str">
        <f>IF(H4238="否","不适用",IF(AND(ISNUMBER(E4238),ISNUMBER(F4238)),IF(I4238&gt;规则与名单!$B$2,"是","否"),"未判定"))</f>
        <v>不适用</v>
      </c>
      <c r="K4238" s="5" t="str">
        <f t="shared" si="265"/>
        <v>非测试日纯氢</v>
      </c>
      <c r="L4238" s="6">
        <f t="shared" si="266"/>
        <v>21.4</v>
      </c>
      <c r="M4238" s="5">
        <f t="shared" si="267"/>
        <v>0</v>
      </c>
      <c r="N4238" s="5" t="s">
        <v>16056</v>
      </c>
      <c r="O4238" s="5" t="s">
        <v>16057</v>
      </c>
      <c r="P4238" s="5" t="s">
        <v>16058</v>
      </c>
    </row>
    <row r="4239" ht="19" customHeight="1" spans="1:16">
      <c r="A4239" s="5">
        <v>167</v>
      </c>
      <c r="B4239" s="5" t="s">
        <v>484</v>
      </c>
      <c r="C4239" s="5" t="s">
        <v>52</v>
      </c>
      <c r="D4239" s="8" t="s">
        <v>472</v>
      </c>
      <c r="E4239" s="6">
        <v>15.2</v>
      </c>
      <c r="F4239" s="6">
        <v>15.1</v>
      </c>
      <c r="G4239" s="6">
        <v>14.8</v>
      </c>
      <c r="H4239" s="5" t="s">
        <v>120</v>
      </c>
      <c r="I4239" s="6">
        <f t="shared" si="264"/>
        <v>0.0999999999999996</v>
      </c>
      <c r="J4239" s="5" t="str">
        <f>IF(H4239="否","不适用",IF(AND(ISNUMBER(E4239),ISNUMBER(F4239)),IF(I4239&gt;规则与名单!$B$2,"是","否"),"未判定"))</f>
        <v>不适用</v>
      </c>
      <c r="K4239" s="5" t="str">
        <f t="shared" si="265"/>
        <v>非测试日纯氢</v>
      </c>
      <c r="L4239" s="6">
        <f t="shared" si="266"/>
        <v>14.8</v>
      </c>
      <c r="M4239" s="5">
        <f t="shared" si="267"/>
        <v>0</v>
      </c>
      <c r="N4239" s="5" t="s">
        <v>16059</v>
      </c>
      <c r="O4239" s="5" t="s">
        <v>16060</v>
      </c>
      <c r="P4239" s="5" t="s">
        <v>16061</v>
      </c>
    </row>
    <row r="4240" ht="19" customHeight="1" spans="1:16">
      <c r="A4240" s="5">
        <v>167</v>
      </c>
      <c r="B4240" s="5" t="s">
        <v>484</v>
      </c>
      <c r="C4240" s="5" t="s">
        <v>52</v>
      </c>
      <c r="D4240" s="8" t="s">
        <v>466</v>
      </c>
      <c r="E4240" s="6">
        <v>67.2</v>
      </c>
      <c r="F4240" s="6">
        <v>69.3</v>
      </c>
      <c r="G4240" s="6">
        <v>59.3</v>
      </c>
      <c r="H4240" s="5" t="s">
        <v>120</v>
      </c>
      <c r="I4240" s="6">
        <f t="shared" si="264"/>
        <v>-2.09999999999999</v>
      </c>
      <c r="J4240" s="5" t="str">
        <f>IF(H4240="否","不适用",IF(AND(ISNUMBER(E4240),ISNUMBER(F4240)),IF(I4240&gt;规则与名单!$B$2,"是","否"),"未判定"))</f>
        <v>不适用</v>
      </c>
      <c r="K4240" s="5" t="str">
        <f t="shared" si="265"/>
        <v>非测试日纯氢</v>
      </c>
      <c r="L4240" s="6">
        <f t="shared" si="266"/>
        <v>59.3</v>
      </c>
      <c r="M4240" s="5">
        <f t="shared" si="267"/>
        <v>0</v>
      </c>
      <c r="N4240" s="5" t="s">
        <v>16062</v>
      </c>
      <c r="O4240" s="5" t="s">
        <v>16063</v>
      </c>
      <c r="P4240" s="5" t="s">
        <v>16064</v>
      </c>
    </row>
    <row r="4241" ht="19" customHeight="1" spans="1:16">
      <c r="A4241" s="5">
        <v>167</v>
      </c>
      <c r="B4241" s="5" t="s">
        <v>484</v>
      </c>
      <c r="C4241" s="5" t="s">
        <v>52</v>
      </c>
      <c r="D4241" s="8" t="s">
        <v>333</v>
      </c>
      <c r="E4241" s="6">
        <v>33.4</v>
      </c>
      <c r="F4241" s="6">
        <v>37.3</v>
      </c>
      <c r="G4241" s="6">
        <v>8.8</v>
      </c>
      <c r="H4241" s="5" t="s">
        <v>120</v>
      </c>
      <c r="I4241" s="6">
        <f t="shared" si="264"/>
        <v>-3.9</v>
      </c>
      <c r="J4241" s="5" t="str">
        <f>IF(H4241="否","不适用",IF(AND(ISNUMBER(E4241),ISNUMBER(F4241)),IF(I4241&gt;规则与名单!$B$2,"是","否"),"未判定"))</f>
        <v>不适用</v>
      </c>
      <c r="K4241" s="5" t="str">
        <f t="shared" si="265"/>
        <v>非测试日纯氢</v>
      </c>
      <c r="L4241" s="6">
        <f t="shared" si="266"/>
        <v>8.8</v>
      </c>
      <c r="M4241" s="5">
        <f t="shared" si="267"/>
        <v>0</v>
      </c>
      <c r="N4241" s="5" t="s">
        <v>16065</v>
      </c>
      <c r="O4241" s="5" t="s">
        <v>16066</v>
      </c>
      <c r="P4241" s="5" t="s">
        <v>16067</v>
      </c>
    </row>
    <row r="4242" ht="19" customHeight="1" spans="1:16">
      <c r="A4242" s="5">
        <v>167</v>
      </c>
      <c r="B4242" s="5" t="s">
        <v>484</v>
      </c>
      <c r="C4242" s="5" t="s">
        <v>52</v>
      </c>
      <c r="D4242" s="8" t="s">
        <v>175</v>
      </c>
      <c r="E4242" s="6">
        <v>61.2</v>
      </c>
      <c r="F4242" s="6">
        <v>61.7</v>
      </c>
      <c r="G4242" s="6">
        <v>59.7</v>
      </c>
      <c r="H4242" s="5" t="s">
        <v>120</v>
      </c>
      <c r="I4242" s="6">
        <f t="shared" si="264"/>
        <v>-0.5</v>
      </c>
      <c r="J4242" s="5" t="str">
        <f>IF(H4242="否","不适用",IF(AND(ISNUMBER(E4242),ISNUMBER(F4242)),IF(I4242&gt;规则与名单!$B$2,"是","否"),"未判定"))</f>
        <v>不适用</v>
      </c>
      <c r="K4242" s="5" t="str">
        <f t="shared" si="265"/>
        <v>非测试日纯氢</v>
      </c>
      <c r="L4242" s="6">
        <f t="shared" si="266"/>
        <v>59.7</v>
      </c>
      <c r="M4242" s="5">
        <f t="shared" si="267"/>
        <v>0</v>
      </c>
      <c r="N4242" s="5" t="s">
        <v>16068</v>
      </c>
      <c r="O4242" s="5" t="s">
        <v>16069</v>
      </c>
      <c r="P4242" s="5" t="s">
        <v>16070</v>
      </c>
    </row>
    <row r="4243" ht="19" customHeight="1" spans="1:16">
      <c r="A4243" s="5">
        <v>167</v>
      </c>
      <c r="B4243" s="5" t="s">
        <v>484</v>
      </c>
      <c r="C4243" s="5" t="s">
        <v>52</v>
      </c>
      <c r="D4243" s="8" t="s">
        <v>3402</v>
      </c>
      <c r="E4243" s="6">
        <v>72.8</v>
      </c>
      <c r="F4243" s="6">
        <v>74.2</v>
      </c>
      <c r="G4243" s="6">
        <v>62.9</v>
      </c>
      <c r="H4243" s="5" t="s">
        <v>120</v>
      </c>
      <c r="I4243" s="6">
        <f t="shared" si="264"/>
        <v>-1.40000000000001</v>
      </c>
      <c r="J4243" s="5" t="str">
        <f>IF(H4243="否","不适用",IF(AND(ISNUMBER(E4243),ISNUMBER(F4243)),IF(I4243&gt;规则与名单!$B$2,"是","否"),"未判定"))</f>
        <v>不适用</v>
      </c>
      <c r="K4243" s="5" t="str">
        <f t="shared" si="265"/>
        <v>非测试日纯氢</v>
      </c>
      <c r="L4243" s="6">
        <f t="shared" si="266"/>
        <v>62.9</v>
      </c>
      <c r="M4243" s="5">
        <f t="shared" si="267"/>
        <v>0</v>
      </c>
      <c r="N4243" s="5" t="s">
        <v>16071</v>
      </c>
      <c r="O4243" s="5" t="s">
        <v>16072</v>
      </c>
      <c r="P4243" s="5" t="s">
        <v>16073</v>
      </c>
    </row>
    <row r="4244" ht="19" customHeight="1" spans="1:16">
      <c r="A4244" s="5">
        <v>167</v>
      </c>
      <c r="B4244" s="5" t="s">
        <v>484</v>
      </c>
      <c r="C4244" s="5" t="s">
        <v>52</v>
      </c>
      <c r="D4244" s="8" t="s">
        <v>487</v>
      </c>
      <c r="E4244" s="6">
        <v>15.3</v>
      </c>
      <c r="F4244" s="6">
        <v>15.1</v>
      </c>
      <c r="G4244" s="6">
        <v>10.7</v>
      </c>
      <c r="H4244" s="5" t="s">
        <v>120</v>
      </c>
      <c r="I4244" s="6">
        <f t="shared" si="264"/>
        <v>0.200000000000001</v>
      </c>
      <c r="J4244" s="5" t="str">
        <f>IF(H4244="否","不适用",IF(AND(ISNUMBER(E4244),ISNUMBER(F4244)),IF(I4244&gt;规则与名单!$B$2,"是","否"),"未判定"))</f>
        <v>不适用</v>
      </c>
      <c r="K4244" s="5" t="str">
        <f t="shared" si="265"/>
        <v>非测试日纯氢</v>
      </c>
      <c r="L4244" s="6">
        <f t="shared" si="266"/>
        <v>10.7</v>
      </c>
      <c r="M4244" s="5">
        <f t="shared" si="267"/>
        <v>0</v>
      </c>
      <c r="N4244" s="5" t="s">
        <v>16074</v>
      </c>
      <c r="O4244" s="5" t="s">
        <v>16075</v>
      </c>
      <c r="P4244" s="5" t="s">
        <v>16076</v>
      </c>
    </row>
    <row r="4245" ht="19" customHeight="1" spans="1:16">
      <c r="A4245" s="5">
        <v>167</v>
      </c>
      <c r="B4245" s="5" t="s">
        <v>484</v>
      </c>
      <c r="C4245" s="5" t="s">
        <v>52</v>
      </c>
      <c r="D4245" s="8" t="s">
        <v>121</v>
      </c>
      <c r="E4245" s="6">
        <v>56.7</v>
      </c>
      <c r="F4245" s="6">
        <v>58.4</v>
      </c>
      <c r="G4245" s="6">
        <v>55.7</v>
      </c>
      <c r="H4245" s="5" t="s">
        <v>120</v>
      </c>
      <c r="I4245" s="6">
        <f t="shared" si="264"/>
        <v>-1.7</v>
      </c>
      <c r="J4245" s="5" t="str">
        <f>IF(H4245="否","不适用",IF(AND(ISNUMBER(E4245),ISNUMBER(F4245)),IF(I4245&gt;规则与名单!$B$2,"是","否"),"未判定"))</f>
        <v>不适用</v>
      </c>
      <c r="K4245" s="5" t="str">
        <f t="shared" si="265"/>
        <v>非测试日纯氢</v>
      </c>
      <c r="L4245" s="6">
        <f t="shared" si="266"/>
        <v>55.7</v>
      </c>
      <c r="M4245" s="5">
        <f t="shared" si="267"/>
        <v>0</v>
      </c>
      <c r="N4245" s="5" t="s">
        <v>16077</v>
      </c>
      <c r="O4245" s="5" t="s">
        <v>16078</v>
      </c>
      <c r="P4245" s="5" t="s">
        <v>16079</v>
      </c>
    </row>
    <row r="4246" ht="19" customHeight="1" spans="1:16">
      <c r="A4246" s="5">
        <v>167</v>
      </c>
      <c r="B4246" s="5" t="s">
        <v>484</v>
      </c>
      <c r="C4246" s="5" t="s">
        <v>52</v>
      </c>
      <c r="D4246" s="8" t="s">
        <v>170</v>
      </c>
      <c r="E4246" s="6">
        <v>32.8</v>
      </c>
      <c r="F4246" s="6">
        <v>35</v>
      </c>
      <c r="G4246" s="6">
        <v>26.6</v>
      </c>
      <c r="H4246" s="5" t="s">
        <v>120</v>
      </c>
      <c r="I4246" s="6">
        <f t="shared" si="264"/>
        <v>-2.2</v>
      </c>
      <c r="J4246" s="5" t="str">
        <f>IF(H4246="否","不适用",IF(AND(ISNUMBER(E4246),ISNUMBER(F4246)),IF(I4246&gt;规则与名单!$B$2,"是","否"),"未判定"))</f>
        <v>不适用</v>
      </c>
      <c r="K4246" s="5" t="str">
        <f t="shared" si="265"/>
        <v>非测试日纯氢</v>
      </c>
      <c r="L4246" s="6">
        <f t="shared" si="266"/>
        <v>26.6</v>
      </c>
      <c r="M4246" s="5">
        <f t="shared" si="267"/>
        <v>0</v>
      </c>
      <c r="N4246" s="5" t="s">
        <v>16080</v>
      </c>
      <c r="O4246" s="5" t="s">
        <v>16081</v>
      </c>
      <c r="P4246" s="5" t="s">
        <v>16082</v>
      </c>
    </row>
    <row r="4247" ht="19" customHeight="1" spans="1:16">
      <c r="A4247" s="5">
        <v>167</v>
      </c>
      <c r="B4247" s="5" t="s">
        <v>484</v>
      </c>
      <c r="C4247" s="5" t="s">
        <v>52</v>
      </c>
      <c r="D4247" s="8" t="s">
        <v>644</v>
      </c>
      <c r="E4247" s="6">
        <v>32.2</v>
      </c>
      <c r="F4247" s="6">
        <v>32.5</v>
      </c>
      <c r="G4247" s="6">
        <v>31.7</v>
      </c>
      <c r="H4247" s="5" t="s">
        <v>120</v>
      </c>
      <c r="I4247" s="6">
        <f t="shared" si="264"/>
        <v>-0.299999999999997</v>
      </c>
      <c r="J4247" s="5" t="str">
        <f>IF(H4247="否","不适用",IF(AND(ISNUMBER(E4247),ISNUMBER(F4247)),IF(I4247&gt;规则与名单!$B$2,"是","否"),"未判定"))</f>
        <v>不适用</v>
      </c>
      <c r="K4247" s="5" t="str">
        <f t="shared" si="265"/>
        <v>非测试日纯氢</v>
      </c>
      <c r="L4247" s="6">
        <f t="shared" si="266"/>
        <v>31.7</v>
      </c>
      <c r="M4247" s="5">
        <f t="shared" si="267"/>
        <v>0</v>
      </c>
      <c r="N4247" s="5" t="s">
        <v>16083</v>
      </c>
      <c r="O4247" s="5" t="s">
        <v>16084</v>
      </c>
      <c r="P4247" s="5" t="s">
        <v>16085</v>
      </c>
    </row>
    <row r="4248" ht="19" customHeight="1" spans="1:16">
      <c r="A4248" s="5">
        <v>167</v>
      </c>
      <c r="B4248" s="5" t="s">
        <v>484</v>
      </c>
      <c r="C4248" s="5" t="s">
        <v>52</v>
      </c>
      <c r="D4248" s="8" t="s">
        <v>3418</v>
      </c>
      <c r="E4248" s="6">
        <v>16.2</v>
      </c>
      <c r="F4248" s="6">
        <v>16.3</v>
      </c>
      <c r="G4248" s="6">
        <v>16.2</v>
      </c>
      <c r="H4248" s="5" t="s">
        <v>120</v>
      </c>
      <c r="I4248" s="6">
        <f t="shared" si="264"/>
        <v>-0.100000000000001</v>
      </c>
      <c r="J4248" s="5" t="str">
        <f>IF(H4248="否","不适用",IF(AND(ISNUMBER(E4248),ISNUMBER(F4248)),IF(I4248&gt;规则与名单!$B$2,"是","否"),"未判定"))</f>
        <v>不适用</v>
      </c>
      <c r="K4248" s="5" t="str">
        <f t="shared" si="265"/>
        <v>非测试日纯氢</v>
      </c>
      <c r="L4248" s="6">
        <f t="shared" si="266"/>
        <v>16.2</v>
      </c>
      <c r="M4248" s="5">
        <f t="shared" si="267"/>
        <v>0</v>
      </c>
      <c r="N4248" s="5" t="s">
        <v>16086</v>
      </c>
      <c r="O4248" s="5" t="s">
        <v>16087</v>
      </c>
      <c r="P4248" s="5" t="s">
        <v>16088</v>
      </c>
    </row>
    <row r="4249" ht="19" customHeight="1" spans="1:16">
      <c r="A4249" s="5">
        <v>167</v>
      </c>
      <c r="B4249" s="5" t="s">
        <v>484</v>
      </c>
      <c r="C4249" s="5" t="s">
        <v>52</v>
      </c>
      <c r="D4249" s="8" t="s">
        <v>3422</v>
      </c>
      <c r="E4249" s="6">
        <v>16.1</v>
      </c>
      <c r="F4249" s="6">
        <v>17</v>
      </c>
      <c r="G4249" s="6">
        <v>16.1</v>
      </c>
      <c r="H4249" s="5" t="s">
        <v>120</v>
      </c>
      <c r="I4249" s="6">
        <f t="shared" si="264"/>
        <v>-0.899999999999999</v>
      </c>
      <c r="J4249" s="5" t="str">
        <f>IF(H4249="否","不适用",IF(AND(ISNUMBER(E4249),ISNUMBER(F4249)),IF(I4249&gt;规则与名单!$B$2,"是","否"),"未判定"))</f>
        <v>不适用</v>
      </c>
      <c r="K4249" s="5" t="str">
        <f t="shared" si="265"/>
        <v>非测试日纯氢</v>
      </c>
      <c r="L4249" s="6">
        <f t="shared" si="266"/>
        <v>16.1</v>
      </c>
      <c r="M4249" s="5">
        <f t="shared" si="267"/>
        <v>0</v>
      </c>
      <c r="N4249" s="5" t="s">
        <v>16089</v>
      </c>
      <c r="O4249" s="5" t="s">
        <v>16090</v>
      </c>
      <c r="P4249" s="5" t="s">
        <v>16091</v>
      </c>
    </row>
    <row r="4250" ht="19" customHeight="1" spans="1:16">
      <c r="A4250" s="5">
        <v>167</v>
      </c>
      <c r="B4250" s="5" t="s">
        <v>484</v>
      </c>
      <c r="C4250" s="5" t="s">
        <v>52</v>
      </c>
      <c r="D4250" s="8" t="s">
        <v>336</v>
      </c>
      <c r="E4250" s="6">
        <v>73.3</v>
      </c>
      <c r="F4250" s="6">
        <v>74.1</v>
      </c>
      <c r="G4250" s="6">
        <v>72.2</v>
      </c>
      <c r="H4250" s="5" t="s">
        <v>120</v>
      </c>
      <c r="I4250" s="6">
        <f t="shared" si="264"/>
        <v>-0.799999999999997</v>
      </c>
      <c r="J4250" s="5" t="str">
        <f>IF(H4250="否","不适用",IF(AND(ISNUMBER(E4250),ISNUMBER(F4250)),IF(I4250&gt;规则与名单!$B$2,"是","否"),"未判定"))</f>
        <v>不适用</v>
      </c>
      <c r="K4250" s="5" t="str">
        <f t="shared" si="265"/>
        <v>非测试日纯氢</v>
      </c>
      <c r="L4250" s="6">
        <f t="shared" si="266"/>
        <v>72.2</v>
      </c>
      <c r="M4250" s="5">
        <f t="shared" si="267"/>
        <v>0</v>
      </c>
      <c r="N4250" s="5" t="s">
        <v>16092</v>
      </c>
      <c r="O4250" s="5" t="s">
        <v>16093</v>
      </c>
      <c r="P4250" s="5" t="s">
        <v>16094</v>
      </c>
    </row>
    <row r="4251" ht="19" customHeight="1" spans="1:16">
      <c r="A4251" s="5">
        <v>167</v>
      </c>
      <c r="B4251" s="5" t="s">
        <v>484</v>
      </c>
      <c r="C4251" s="5" t="s">
        <v>52</v>
      </c>
      <c r="D4251" s="8" t="s">
        <v>653</v>
      </c>
      <c r="E4251" s="6">
        <v>41.2</v>
      </c>
      <c r="F4251" s="6">
        <v>43.2</v>
      </c>
      <c r="G4251" s="6">
        <v>29.3</v>
      </c>
      <c r="H4251" s="5" t="s">
        <v>120</v>
      </c>
      <c r="I4251" s="6">
        <f t="shared" si="264"/>
        <v>-2</v>
      </c>
      <c r="J4251" s="5" t="str">
        <f>IF(H4251="否","不适用",IF(AND(ISNUMBER(E4251),ISNUMBER(F4251)),IF(I4251&gt;规则与名单!$B$2,"是","否"),"未判定"))</f>
        <v>不适用</v>
      </c>
      <c r="K4251" s="5" t="str">
        <f t="shared" si="265"/>
        <v>非测试日纯氢</v>
      </c>
      <c r="L4251" s="6">
        <f t="shared" si="266"/>
        <v>29.3</v>
      </c>
      <c r="M4251" s="5">
        <f t="shared" si="267"/>
        <v>0</v>
      </c>
      <c r="N4251" s="5" t="s">
        <v>16095</v>
      </c>
      <c r="O4251" s="5" t="s">
        <v>16096</v>
      </c>
      <c r="P4251" s="5" t="s">
        <v>16097</v>
      </c>
    </row>
    <row r="4252" ht="19" customHeight="1" spans="1:16">
      <c r="A4252" s="5">
        <v>167</v>
      </c>
      <c r="B4252" s="5" t="s">
        <v>484</v>
      </c>
      <c r="C4252" s="5" t="s">
        <v>52</v>
      </c>
      <c r="D4252" s="8" t="s">
        <v>140</v>
      </c>
      <c r="E4252" s="6">
        <v>44.4</v>
      </c>
      <c r="F4252" s="6">
        <v>45.9</v>
      </c>
      <c r="G4252" s="6">
        <v>44.3</v>
      </c>
      <c r="H4252" s="5" t="s">
        <v>120</v>
      </c>
      <c r="I4252" s="6">
        <f t="shared" si="264"/>
        <v>-1.5</v>
      </c>
      <c r="J4252" s="5" t="str">
        <f>IF(H4252="否","不适用",IF(AND(ISNUMBER(E4252),ISNUMBER(F4252)),IF(I4252&gt;规则与名单!$B$2,"是","否"),"未判定"))</f>
        <v>不适用</v>
      </c>
      <c r="K4252" s="5" t="str">
        <f t="shared" si="265"/>
        <v>非测试日纯氢</v>
      </c>
      <c r="L4252" s="6">
        <f t="shared" si="266"/>
        <v>44.3</v>
      </c>
      <c r="M4252" s="5">
        <f t="shared" si="267"/>
        <v>0</v>
      </c>
      <c r="N4252" s="5" t="s">
        <v>16098</v>
      </c>
      <c r="O4252" s="5" t="s">
        <v>16099</v>
      </c>
      <c r="P4252" s="5" t="s">
        <v>16100</v>
      </c>
    </row>
    <row r="4253" ht="19" customHeight="1" spans="1:16">
      <c r="A4253" s="5">
        <v>167</v>
      </c>
      <c r="B4253" s="5" t="s">
        <v>484</v>
      </c>
      <c r="C4253" s="5" t="s">
        <v>52</v>
      </c>
      <c r="D4253" s="8" t="s">
        <v>115</v>
      </c>
      <c r="E4253" s="6">
        <v>55.8</v>
      </c>
      <c r="F4253" s="6">
        <v>57.1</v>
      </c>
      <c r="G4253" s="6">
        <v>55.4</v>
      </c>
      <c r="H4253" s="5" t="s">
        <v>120</v>
      </c>
      <c r="I4253" s="6">
        <f t="shared" si="264"/>
        <v>-1.3</v>
      </c>
      <c r="J4253" s="5" t="str">
        <f>IF(H4253="否","不适用",IF(AND(ISNUMBER(E4253),ISNUMBER(F4253)),IF(I4253&gt;规则与名单!$B$2,"是","否"),"未判定"))</f>
        <v>不适用</v>
      </c>
      <c r="K4253" s="5" t="str">
        <f t="shared" si="265"/>
        <v>非测试日纯氢</v>
      </c>
      <c r="L4253" s="6">
        <f t="shared" si="266"/>
        <v>55.4</v>
      </c>
      <c r="M4253" s="5">
        <f t="shared" si="267"/>
        <v>0</v>
      </c>
      <c r="N4253" s="5" t="s">
        <v>16101</v>
      </c>
      <c r="O4253" s="5" t="s">
        <v>16102</v>
      </c>
      <c r="P4253" s="5" t="s">
        <v>16103</v>
      </c>
    </row>
    <row r="4254" ht="19" customHeight="1" spans="1:16">
      <c r="A4254" s="5">
        <v>168</v>
      </c>
      <c r="B4254" s="5" t="s">
        <v>485</v>
      </c>
      <c r="C4254" s="5" t="s">
        <v>52</v>
      </c>
      <c r="D4254" s="8" t="s">
        <v>114</v>
      </c>
      <c r="E4254" s="6">
        <v>50.6</v>
      </c>
      <c r="F4254" s="6">
        <v>52.8</v>
      </c>
      <c r="G4254" s="6">
        <v>50.5</v>
      </c>
      <c r="H4254" s="5" t="s">
        <v>120</v>
      </c>
      <c r="I4254" s="6">
        <f t="shared" si="264"/>
        <v>-2.2</v>
      </c>
      <c r="J4254" s="5" t="str">
        <f>IF(H4254="否","不适用",IF(AND(ISNUMBER(E4254),ISNUMBER(F4254)),IF(I4254&gt;规则与名单!$B$2,"是","否"),"未判定"))</f>
        <v>不适用</v>
      </c>
      <c r="K4254" s="5" t="str">
        <f t="shared" si="265"/>
        <v>非测试日纯氢</v>
      </c>
      <c r="L4254" s="6">
        <f t="shared" si="266"/>
        <v>50.5</v>
      </c>
      <c r="M4254" s="5">
        <f t="shared" si="267"/>
        <v>0</v>
      </c>
      <c r="N4254" s="5" t="s">
        <v>16104</v>
      </c>
      <c r="O4254" s="5" t="s">
        <v>16105</v>
      </c>
      <c r="P4254" s="5" t="s">
        <v>16106</v>
      </c>
    </row>
    <row r="4255" ht="19" customHeight="1" spans="1:16">
      <c r="A4255" s="5">
        <v>168</v>
      </c>
      <c r="B4255" s="5" t="s">
        <v>485</v>
      </c>
      <c r="C4255" s="5" t="s">
        <v>52</v>
      </c>
      <c r="D4255" s="8" t="s">
        <v>605</v>
      </c>
      <c r="E4255" s="6">
        <v>57.6</v>
      </c>
      <c r="F4255" s="6">
        <v>61.1</v>
      </c>
      <c r="G4255" s="6">
        <v>57.5</v>
      </c>
      <c r="H4255" s="5" t="s">
        <v>120</v>
      </c>
      <c r="I4255" s="6">
        <f t="shared" si="264"/>
        <v>-3.5</v>
      </c>
      <c r="J4255" s="5" t="str">
        <f>IF(H4255="否","不适用",IF(AND(ISNUMBER(E4255),ISNUMBER(F4255)),IF(I4255&gt;规则与名单!$B$2,"是","否"),"未判定"))</f>
        <v>不适用</v>
      </c>
      <c r="K4255" s="5" t="str">
        <f t="shared" si="265"/>
        <v>非测试日纯氢</v>
      </c>
      <c r="L4255" s="6">
        <f t="shared" si="266"/>
        <v>57.5</v>
      </c>
      <c r="M4255" s="5">
        <f t="shared" si="267"/>
        <v>0</v>
      </c>
      <c r="N4255" s="5" t="s">
        <v>16107</v>
      </c>
      <c r="O4255" s="5" t="s">
        <v>16108</v>
      </c>
      <c r="P4255" s="5" t="s">
        <v>16109</v>
      </c>
    </row>
    <row r="4256" ht="19" customHeight="1" spans="1:16">
      <c r="A4256" s="5">
        <v>168</v>
      </c>
      <c r="B4256" s="5" t="s">
        <v>485</v>
      </c>
      <c r="C4256" s="5" t="s">
        <v>52</v>
      </c>
      <c r="D4256" s="8" t="s">
        <v>186</v>
      </c>
      <c r="E4256" s="6">
        <v>91.2</v>
      </c>
      <c r="F4256" s="6">
        <v>94.2</v>
      </c>
      <c r="G4256" s="6">
        <v>91.2</v>
      </c>
      <c r="H4256" s="5" t="s">
        <v>120</v>
      </c>
      <c r="I4256" s="6">
        <f t="shared" si="264"/>
        <v>-3</v>
      </c>
      <c r="J4256" s="5" t="str">
        <f>IF(H4256="否","不适用",IF(AND(ISNUMBER(E4256),ISNUMBER(F4256)),IF(I4256&gt;规则与名单!$B$2,"是","否"),"未判定"))</f>
        <v>不适用</v>
      </c>
      <c r="K4256" s="5" t="str">
        <f t="shared" si="265"/>
        <v>非测试日纯氢</v>
      </c>
      <c r="L4256" s="6">
        <f t="shared" si="266"/>
        <v>91.2</v>
      </c>
      <c r="M4256" s="5">
        <f t="shared" si="267"/>
        <v>0</v>
      </c>
      <c r="N4256" s="5" t="s">
        <v>16110</v>
      </c>
      <c r="O4256" s="5" t="s">
        <v>16111</v>
      </c>
      <c r="P4256" s="5" t="s">
        <v>16112</v>
      </c>
    </row>
    <row r="4257" ht="19" customHeight="1" spans="1:16">
      <c r="A4257" s="5">
        <v>168</v>
      </c>
      <c r="B4257" s="5" t="s">
        <v>485</v>
      </c>
      <c r="C4257" s="5" t="s">
        <v>52</v>
      </c>
      <c r="D4257" s="8" t="s">
        <v>165</v>
      </c>
      <c r="E4257" s="6">
        <v>60.6</v>
      </c>
      <c r="F4257" s="6">
        <v>63.5</v>
      </c>
      <c r="G4257" s="6">
        <v>60.5</v>
      </c>
      <c r="H4257" s="5" t="s">
        <v>120</v>
      </c>
      <c r="I4257" s="6">
        <f t="shared" si="264"/>
        <v>-2.9</v>
      </c>
      <c r="J4257" s="5" t="str">
        <f>IF(H4257="否","不适用",IF(AND(ISNUMBER(E4257),ISNUMBER(F4257)),IF(I4257&gt;规则与名单!$B$2,"是","否"),"未判定"))</f>
        <v>不适用</v>
      </c>
      <c r="K4257" s="5" t="str">
        <f t="shared" si="265"/>
        <v>非测试日纯氢</v>
      </c>
      <c r="L4257" s="6">
        <f t="shared" si="266"/>
        <v>60.5</v>
      </c>
      <c r="M4257" s="5">
        <f t="shared" si="267"/>
        <v>0</v>
      </c>
      <c r="N4257" s="5" t="s">
        <v>16113</v>
      </c>
      <c r="O4257" s="5" t="s">
        <v>16114</v>
      </c>
      <c r="P4257" s="5" t="s">
        <v>16115</v>
      </c>
    </row>
    <row r="4258" ht="19" customHeight="1" spans="1:16">
      <c r="A4258" s="5">
        <v>168</v>
      </c>
      <c r="B4258" s="5" t="s">
        <v>485</v>
      </c>
      <c r="C4258" s="5" t="s">
        <v>52</v>
      </c>
      <c r="D4258" s="8" t="s">
        <v>151</v>
      </c>
      <c r="E4258" s="6"/>
      <c r="F4258" s="6">
        <v>0</v>
      </c>
      <c r="G4258" s="6"/>
      <c r="H4258" s="5" t="s">
        <v>120</v>
      </c>
      <c r="I4258" s="6" t="str">
        <f t="shared" si="264"/>
        <v/>
      </c>
      <c r="J4258" s="5" t="str">
        <f>IF(H4258="否","不适用",IF(AND(ISNUMBER(E4258),ISNUMBER(F4258)),IF(I4258&gt;规则与名单!$B$2,"是","否"),"未判定"))</f>
        <v>不适用</v>
      </c>
      <c r="K4258" s="5" t="str">
        <f t="shared" si="265"/>
        <v>缺失</v>
      </c>
      <c r="L4258" s="6" t="str">
        <f t="shared" si="266"/>
        <v/>
      </c>
      <c r="M4258" s="5">
        <f t="shared" si="267"/>
        <v>1</v>
      </c>
      <c r="N4258" s="5" t="s">
        <v>16116</v>
      </c>
      <c r="O4258" s="5" t="s">
        <v>16117</v>
      </c>
      <c r="P4258" s="5" t="s">
        <v>16118</v>
      </c>
    </row>
    <row r="4259" ht="19" customHeight="1" spans="1:16">
      <c r="A4259" s="5">
        <v>168</v>
      </c>
      <c r="B4259" s="5" t="s">
        <v>485</v>
      </c>
      <c r="C4259" s="5" t="s">
        <v>52</v>
      </c>
      <c r="D4259" s="8" t="s">
        <v>3358</v>
      </c>
      <c r="E4259" s="6"/>
      <c r="F4259" s="6">
        <v>0</v>
      </c>
      <c r="G4259" s="6"/>
      <c r="H4259" s="5" t="s">
        <v>120</v>
      </c>
      <c r="I4259" s="6" t="str">
        <f t="shared" si="264"/>
        <v/>
      </c>
      <c r="J4259" s="5" t="str">
        <f>IF(H4259="否","不适用",IF(AND(ISNUMBER(E4259),ISNUMBER(F4259)),IF(I4259&gt;规则与名单!$B$2,"是","否"),"未判定"))</f>
        <v>不适用</v>
      </c>
      <c r="K4259" s="5" t="str">
        <f t="shared" si="265"/>
        <v>缺失</v>
      </c>
      <c r="L4259" s="6" t="str">
        <f t="shared" si="266"/>
        <v/>
      </c>
      <c r="M4259" s="5">
        <f t="shared" si="267"/>
        <v>1</v>
      </c>
      <c r="N4259" s="5" t="s">
        <v>16119</v>
      </c>
      <c r="O4259" s="5" t="s">
        <v>16120</v>
      </c>
      <c r="P4259" s="5" t="s">
        <v>16121</v>
      </c>
    </row>
    <row r="4260" ht="19" customHeight="1" spans="1:16">
      <c r="A4260" s="5">
        <v>168</v>
      </c>
      <c r="B4260" s="5" t="s">
        <v>485</v>
      </c>
      <c r="C4260" s="5" t="s">
        <v>52</v>
      </c>
      <c r="D4260" s="8" t="s">
        <v>272</v>
      </c>
      <c r="E4260" s="6">
        <v>51.2</v>
      </c>
      <c r="F4260" s="6">
        <v>51.8</v>
      </c>
      <c r="G4260" s="6">
        <v>51.1</v>
      </c>
      <c r="H4260" s="5" t="s">
        <v>120</v>
      </c>
      <c r="I4260" s="6">
        <f t="shared" si="264"/>
        <v>-0.599999999999994</v>
      </c>
      <c r="J4260" s="5" t="str">
        <f>IF(H4260="否","不适用",IF(AND(ISNUMBER(E4260),ISNUMBER(F4260)),IF(I4260&gt;规则与名单!$B$2,"是","否"),"未判定"))</f>
        <v>不适用</v>
      </c>
      <c r="K4260" s="5" t="str">
        <f t="shared" si="265"/>
        <v>非测试日纯氢</v>
      </c>
      <c r="L4260" s="6">
        <f t="shared" si="266"/>
        <v>51.1</v>
      </c>
      <c r="M4260" s="5">
        <f t="shared" si="267"/>
        <v>0</v>
      </c>
      <c r="N4260" s="5" t="s">
        <v>16122</v>
      </c>
      <c r="O4260" s="5" t="s">
        <v>16123</v>
      </c>
      <c r="P4260" s="5" t="s">
        <v>16124</v>
      </c>
    </row>
    <row r="4261" ht="19" customHeight="1" spans="1:16">
      <c r="A4261" s="5">
        <v>168</v>
      </c>
      <c r="B4261" s="5" t="s">
        <v>485</v>
      </c>
      <c r="C4261" s="5" t="s">
        <v>52</v>
      </c>
      <c r="D4261" s="8" t="s">
        <v>506</v>
      </c>
      <c r="E4261" s="6">
        <v>46</v>
      </c>
      <c r="F4261" s="6">
        <v>50.5</v>
      </c>
      <c r="G4261" s="6">
        <v>45.8</v>
      </c>
      <c r="H4261" s="5" t="s">
        <v>120</v>
      </c>
      <c r="I4261" s="6">
        <f t="shared" si="264"/>
        <v>-4.5</v>
      </c>
      <c r="J4261" s="5" t="str">
        <f>IF(H4261="否","不适用",IF(AND(ISNUMBER(E4261),ISNUMBER(F4261)),IF(I4261&gt;规则与名单!$B$2,"是","否"),"未判定"))</f>
        <v>不适用</v>
      </c>
      <c r="K4261" s="5" t="str">
        <f t="shared" si="265"/>
        <v>非测试日纯氢</v>
      </c>
      <c r="L4261" s="6">
        <f t="shared" si="266"/>
        <v>45.8</v>
      </c>
      <c r="M4261" s="5">
        <f t="shared" si="267"/>
        <v>0</v>
      </c>
      <c r="N4261" s="5" t="s">
        <v>16125</v>
      </c>
      <c r="O4261" s="5" t="s">
        <v>16126</v>
      </c>
      <c r="P4261" s="5" t="s">
        <v>16127</v>
      </c>
    </row>
    <row r="4262" ht="19" customHeight="1" spans="1:16">
      <c r="A4262" s="5">
        <v>168</v>
      </c>
      <c r="B4262" s="5" t="s">
        <v>485</v>
      </c>
      <c r="C4262" s="5" t="s">
        <v>52</v>
      </c>
      <c r="D4262" s="8" t="s">
        <v>673</v>
      </c>
      <c r="E4262" s="6">
        <v>65.4</v>
      </c>
      <c r="F4262" s="6">
        <v>63.7</v>
      </c>
      <c r="G4262" s="6">
        <v>59.1</v>
      </c>
      <c r="H4262" s="5" t="s">
        <v>120</v>
      </c>
      <c r="I4262" s="6">
        <f t="shared" si="264"/>
        <v>1.7</v>
      </c>
      <c r="J4262" s="5" t="str">
        <f>IF(H4262="否","不适用",IF(AND(ISNUMBER(E4262),ISNUMBER(F4262)),IF(I4262&gt;规则与名单!$B$2,"是","否"),"未判定"))</f>
        <v>不适用</v>
      </c>
      <c r="K4262" s="5" t="str">
        <f t="shared" si="265"/>
        <v>非测试日纯氢</v>
      </c>
      <c r="L4262" s="6">
        <f t="shared" si="266"/>
        <v>59.1</v>
      </c>
      <c r="M4262" s="5">
        <f t="shared" si="267"/>
        <v>0</v>
      </c>
      <c r="N4262" s="5" t="s">
        <v>16128</v>
      </c>
      <c r="O4262" s="5" t="s">
        <v>16129</v>
      </c>
      <c r="P4262" s="5" t="s">
        <v>16130</v>
      </c>
    </row>
    <row r="4263" ht="19" customHeight="1" spans="1:16">
      <c r="A4263" s="5">
        <v>168</v>
      </c>
      <c r="B4263" s="5" t="s">
        <v>485</v>
      </c>
      <c r="C4263" s="5" t="s">
        <v>52</v>
      </c>
      <c r="D4263" s="8" t="s">
        <v>183</v>
      </c>
      <c r="E4263" s="6">
        <v>75.8</v>
      </c>
      <c r="F4263" s="6">
        <v>77.3</v>
      </c>
      <c r="G4263" s="6">
        <v>72.1</v>
      </c>
      <c r="H4263" s="5" t="s">
        <v>120</v>
      </c>
      <c r="I4263" s="6">
        <f t="shared" si="264"/>
        <v>-1.5</v>
      </c>
      <c r="J4263" s="5" t="str">
        <f>IF(H4263="否","不适用",IF(AND(ISNUMBER(E4263),ISNUMBER(F4263)),IF(I4263&gt;规则与名单!$B$2,"是","否"),"未判定"))</f>
        <v>不适用</v>
      </c>
      <c r="K4263" s="5" t="str">
        <f t="shared" si="265"/>
        <v>非测试日纯氢</v>
      </c>
      <c r="L4263" s="6">
        <f t="shared" si="266"/>
        <v>72.1</v>
      </c>
      <c r="M4263" s="5">
        <f t="shared" si="267"/>
        <v>0</v>
      </c>
      <c r="N4263" s="5" t="s">
        <v>16131</v>
      </c>
      <c r="O4263" s="5" t="s">
        <v>16132</v>
      </c>
      <c r="P4263" s="5" t="s">
        <v>16133</v>
      </c>
    </row>
    <row r="4264" ht="19" customHeight="1" spans="1:16">
      <c r="A4264" s="5">
        <v>168</v>
      </c>
      <c r="B4264" s="5" t="s">
        <v>485</v>
      </c>
      <c r="C4264" s="5" t="s">
        <v>52</v>
      </c>
      <c r="D4264" s="8" t="s">
        <v>431</v>
      </c>
      <c r="E4264" s="6">
        <v>73.3</v>
      </c>
      <c r="F4264" s="6">
        <v>76.6</v>
      </c>
      <c r="G4264" s="6">
        <v>73.3</v>
      </c>
      <c r="H4264" s="5" t="s">
        <v>120</v>
      </c>
      <c r="I4264" s="6">
        <f t="shared" si="264"/>
        <v>-3.3</v>
      </c>
      <c r="J4264" s="5" t="str">
        <f>IF(H4264="否","不适用",IF(AND(ISNUMBER(E4264),ISNUMBER(F4264)),IF(I4264&gt;规则与名单!$B$2,"是","否"),"未判定"))</f>
        <v>不适用</v>
      </c>
      <c r="K4264" s="5" t="str">
        <f t="shared" si="265"/>
        <v>非测试日纯氢</v>
      </c>
      <c r="L4264" s="6">
        <f t="shared" si="266"/>
        <v>73.3</v>
      </c>
      <c r="M4264" s="5">
        <f t="shared" si="267"/>
        <v>0</v>
      </c>
      <c r="N4264" s="5" t="s">
        <v>16134</v>
      </c>
      <c r="O4264" s="5" t="s">
        <v>16135</v>
      </c>
      <c r="P4264" s="5" t="s">
        <v>16136</v>
      </c>
    </row>
    <row r="4265" ht="19" customHeight="1" spans="1:16">
      <c r="A4265" s="5">
        <v>168</v>
      </c>
      <c r="B4265" s="5" t="s">
        <v>485</v>
      </c>
      <c r="C4265" s="5" t="s">
        <v>52</v>
      </c>
      <c r="D4265" s="8" t="s">
        <v>3377</v>
      </c>
      <c r="E4265" s="6"/>
      <c r="F4265" s="6">
        <v>0</v>
      </c>
      <c r="G4265" s="6"/>
      <c r="H4265" s="5" t="s">
        <v>120</v>
      </c>
      <c r="I4265" s="6" t="str">
        <f t="shared" si="264"/>
        <v/>
      </c>
      <c r="J4265" s="5" t="str">
        <f>IF(H4265="否","不适用",IF(AND(ISNUMBER(E4265),ISNUMBER(F4265)),IF(I4265&gt;规则与名单!$B$2,"是","否"),"未判定"))</f>
        <v>不适用</v>
      </c>
      <c r="K4265" s="5" t="str">
        <f t="shared" si="265"/>
        <v>缺失</v>
      </c>
      <c r="L4265" s="6" t="str">
        <f t="shared" si="266"/>
        <v/>
      </c>
      <c r="M4265" s="5">
        <f t="shared" si="267"/>
        <v>1</v>
      </c>
      <c r="N4265" s="5" t="s">
        <v>16137</v>
      </c>
      <c r="O4265" s="5" t="s">
        <v>16138</v>
      </c>
      <c r="P4265" s="5" t="s">
        <v>16139</v>
      </c>
    </row>
    <row r="4266" ht="19" customHeight="1" spans="1:16">
      <c r="A4266" s="5">
        <v>168</v>
      </c>
      <c r="B4266" s="5" t="s">
        <v>485</v>
      </c>
      <c r="C4266" s="5" t="s">
        <v>52</v>
      </c>
      <c r="D4266" s="8" t="s">
        <v>407</v>
      </c>
      <c r="E4266" s="6"/>
      <c r="F4266" s="6">
        <v>0</v>
      </c>
      <c r="G4266" s="6"/>
      <c r="H4266" s="5" t="s">
        <v>120</v>
      </c>
      <c r="I4266" s="6" t="str">
        <f t="shared" si="264"/>
        <v/>
      </c>
      <c r="J4266" s="5" t="str">
        <f>IF(H4266="否","不适用",IF(AND(ISNUMBER(E4266),ISNUMBER(F4266)),IF(I4266&gt;规则与名单!$B$2,"是","否"),"未判定"))</f>
        <v>不适用</v>
      </c>
      <c r="K4266" s="5" t="str">
        <f t="shared" si="265"/>
        <v>缺失</v>
      </c>
      <c r="L4266" s="6" t="str">
        <f t="shared" si="266"/>
        <v/>
      </c>
      <c r="M4266" s="5">
        <f t="shared" si="267"/>
        <v>1</v>
      </c>
      <c r="N4266" s="5" t="s">
        <v>16140</v>
      </c>
      <c r="O4266" s="5" t="s">
        <v>16141</v>
      </c>
      <c r="P4266" s="5" t="s">
        <v>16142</v>
      </c>
    </row>
    <row r="4267" ht="19" customHeight="1" spans="1:16">
      <c r="A4267" s="5">
        <v>168</v>
      </c>
      <c r="B4267" s="5" t="s">
        <v>485</v>
      </c>
      <c r="C4267" s="5" t="s">
        <v>52</v>
      </c>
      <c r="D4267" s="8" t="s">
        <v>411</v>
      </c>
      <c r="E4267" s="6">
        <v>71.7</v>
      </c>
      <c r="F4267" s="6">
        <v>73.9</v>
      </c>
      <c r="G4267" s="6">
        <v>48.9</v>
      </c>
      <c r="H4267" s="5" t="s">
        <v>120</v>
      </c>
      <c r="I4267" s="6">
        <f t="shared" si="264"/>
        <v>-2.2</v>
      </c>
      <c r="J4267" s="5" t="str">
        <f>IF(H4267="否","不适用",IF(AND(ISNUMBER(E4267),ISNUMBER(F4267)),IF(I4267&gt;规则与名单!$B$2,"是","否"),"未判定"))</f>
        <v>不适用</v>
      </c>
      <c r="K4267" s="5" t="str">
        <f t="shared" si="265"/>
        <v>非测试日纯氢</v>
      </c>
      <c r="L4267" s="6">
        <f t="shared" si="266"/>
        <v>48.9</v>
      </c>
      <c r="M4267" s="5">
        <f t="shared" si="267"/>
        <v>0</v>
      </c>
      <c r="N4267" s="5" t="s">
        <v>16143</v>
      </c>
      <c r="O4267" s="5" t="s">
        <v>16144</v>
      </c>
      <c r="P4267" s="5" t="s">
        <v>16145</v>
      </c>
    </row>
    <row r="4268" ht="19" customHeight="1" spans="1:16">
      <c r="A4268" s="5">
        <v>168</v>
      </c>
      <c r="B4268" s="5" t="s">
        <v>485</v>
      </c>
      <c r="C4268" s="5" t="s">
        <v>52</v>
      </c>
      <c r="D4268" s="8" t="s">
        <v>251</v>
      </c>
      <c r="E4268" s="6">
        <v>63.1</v>
      </c>
      <c r="F4268" s="6">
        <v>66.2</v>
      </c>
      <c r="G4268" s="6">
        <v>61.6</v>
      </c>
      <c r="H4268" s="5" t="s">
        <v>120</v>
      </c>
      <c r="I4268" s="6">
        <f t="shared" si="264"/>
        <v>-3.1</v>
      </c>
      <c r="J4268" s="5" t="str">
        <f>IF(H4268="否","不适用",IF(AND(ISNUMBER(E4268),ISNUMBER(F4268)),IF(I4268&gt;规则与名单!$B$2,"是","否"),"未判定"))</f>
        <v>不适用</v>
      </c>
      <c r="K4268" s="5" t="str">
        <f t="shared" si="265"/>
        <v>非测试日纯氢</v>
      </c>
      <c r="L4268" s="6">
        <f t="shared" si="266"/>
        <v>61.6</v>
      </c>
      <c r="M4268" s="5">
        <f t="shared" si="267"/>
        <v>0</v>
      </c>
      <c r="N4268" s="5" t="s">
        <v>16146</v>
      </c>
      <c r="O4268" s="5" t="s">
        <v>16147</v>
      </c>
      <c r="P4268" s="5" t="s">
        <v>16148</v>
      </c>
    </row>
    <row r="4269" ht="19" customHeight="1" spans="1:16">
      <c r="A4269" s="5">
        <v>168</v>
      </c>
      <c r="B4269" s="5" t="s">
        <v>485</v>
      </c>
      <c r="C4269" s="5" t="s">
        <v>52</v>
      </c>
      <c r="D4269" s="8" t="s">
        <v>472</v>
      </c>
      <c r="E4269" s="6">
        <v>72</v>
      </c>
      <c r="F4269" s="6">
        <v>76.2</v>
      </c>
      <c r="G4269" s="6">
        <v>69.6</v>
      </c>
      <c r="H4269" s="5" t="s">
        <v>120</v>
      </c>
      <c r="I4269" s="6">
        <f t="shared" si="264"/>
        <v>-4.2</v>
      </c>
      <c r="J4269" s="5" t="str">
        <f>IF(H4269="否","不适用",IF(AND(ISNUMBER(E4269),ISNUMBER(F4269)),IF(I4269&gt;规则与名单!$B$2,"是","否"),"未判定"))</f>
        <v>不适用</v>
      </c>
      <c r="K4269" s="5" t="str">
        <f t="shared" si="265"/>
        <v>非测试日纯氢</v>
      </c>
      <c r="L4269" s="6">
        <f t="shared" si="266"/>
        <v>69.6</v>
      </c>
      <c r="M4269" s="5">
        <f t="shared" si="267"/>
        <v>0</v>
      </c>
      <c r="N4269" s="5" t="s">
        <v>16149</v>
      </c>
      <c r="O4269" s="5" t="s">
        <v>16150</v>
      </c>
      <c r="P4269" s="5" t="s">
        <v>16151</v>
      </c>
    </row>
    <row r="4270" ht="19" customHeight="1" spans="1:16">
      <c r="A4270" s="5">
        <v>168</v>
      </c>
      <c r="B4270" s="5" t="s">
        <v>485</v>
      </c>
      <c r="C4270" s="5" t="s">
        <v>52</v>
      </c>
      <c r="D4270" s="8" t="s">
        <v>466</v>
      </c>
      <c r="E4270" s="6">
        <v>74</v>
      </c>
      <c r="F4270" s="6">
        <v>76.5</v>
      </c>
      <c r="G4270" s="6">
        <v>67.6</v>
      </c>
      <c r="H4270" s="5" t="s">
        <v>120</v>
      </c>
      <c r="I4270" s="6">
        <f t="shared" si="264"/>
        <v>-2.5</v>
      </c>
      <c r="J4270" s="5" t="str">
        <f>IF(H4270="否","不适用",IF(AND(ISNUMBER(E4270),ISNUMBER(F4270)),IF(I4270&gt;规则与名单!$B$2,"是","否"),"未判定"))</f>
        <v>不适用</v>
      </c>
      <c r="K4270" s="5" t="str">
        <f t="shared" si="265"/>
        <v>非测试日纯氢</v>
      </c>
      <c r="L4270" s="6">
        <f t="shared" si="266"/>
        <v>67.6</v>
      </c>
      <c r="M4270" s="5">
        <f t="shared" si="267"/>
        <v>0</v>
      </c>
      <c r="N4270" s="5" t="s">
        <v>16152</v>
      </c>
      <c r="O4270" s="5" t="s">
        <v>16153</v>
      </c>
      <c r="P4270" s="5" t="s">
        <v>16154</v>
      </c>
    </row>
    <row r="4271" ht="19" customHeight="1" spans="1:16">
      <c r="A4271" s="5">
        <v>168</v>
      </c>
      <c r="B4271" s="5" t="s">
        <v>485</v>
      </c>
      <c r="C4271" s="5" t="s">
        <v>52</v>
      </c>
      <c r="D4271" s="8" t="s">
        <v>333</v>
      </c>
      <c r="E4271" s="6">
        <v>72.5</v>
      </c>
      <c r="F4271" s="6">
        <v>74.7</v>
      </c>
      <c r="G4271" s="6">
        <v>46.3</v>
      </c>
      <c r="H4271" s="5" t="s">
        <v>120</v>
      </c>
      <c r="I4271" s="6">
        <f t="shared" si="264"/>
        <v>-2.2</v>
      </c>
      <c r="J4271" s="5" t="str">
        <f>IF(H4271="否","不适用",IF(AND(ISNUMBER(E4271),ISNUMBER(F4271)),IF(I4271&gt;规则与名单!$B$2,"是","否"),"未判定"))</f>
        <v>不适用</v>
      </c>
      <c r="K4271" s="5" t="str">
        <f t="shared" si="265"/>
        <v>非测试日纯氢</v>
      </c>
      <c r="L4271" s="6">
        <f t="shared" si="266"/>
        <v>46.3</v>
      </c>
      <c r="M4271" s="5">
        <f t="shared" si="267"/>
        <v>0</v>
      </c>
      <c r="N4271" s="5" t="s">
        <v>16155</v>
      </c>
      <c r="O4271" s="5" t="s">
        <v>16156</v>
      </c>
      <c r="P4271" s="5" t="s">
        <v>16157</v>
      </c>
    </row>
    <row r="4272" ht="19" customHeight="1" spans="1:16">
      <c r="A4272" s="5">
        <v>168</v>
      </c>
      <c r="B4272" s="5" t="s">
        <v>485</v>
      </c>
      <c r="C4272" s="5" t="s">
        <v>52</v>
      </c>
      <c r="D4272" s="8" t="s">
        <v>175</v>
      </c>
      <c r="E4272" s="6"/>
      <c r="F4272" s="6">
        <v>0</v>
      </c>
      <c r="G4272" s="6"/>
      <c r="H4272" s="5" t="s">
        <v>120</v>
      </c>
      <c r="I4272" s="6" t="str">
        <f t="shared" si="264"/>
        <v/>
      </c>
      <c r="J4272" s="5" t="str">
        <f>IF(H4272="否","不适用",IF(AND(ISNUMBER(E4272),ISNUMBER(F4272)),IF(I4272&gt;规则与名单!$B$2,"是","否"),"未判定"))</f>
        <v>不适用</v>
      </c>
      <c r="K4272" s="5" t="str">
        <f t="shared" si="265"/>
        <v>缺失</v>
      </c>
      <c r="L4272" s="6" t="str">
        <f t="shared" si="266"/>
        <v/>
      </c>
      <c r="M4272" s="5">
        <f t="shared" si="267"/>
        <v>1</v>
      </c>
      <c r="N4272" s="5" t="s">
        <v>16158</v>
      </c>
      <c r="O4272" s="5" t="s">
        <v>16159</v>
      </c>
      <c r="P4272" s="5" t="s">
        <v>16160</v>
      </c>
    </row>
    <row r="4273" ht="19" customHeight="1" spans="1:16">
      <c r="A4273" s="5">
        <v>168</v>
      </c>
      <c r="B4273" s="5" t="s">
        <v>485</v>
      </c>
      <c r="C4273" s="5" t="s">
        <v>52</v>
      </c>
      <c r="D4273" s="8" t="s">
        <v>3402</v>
      </c>
      <c r="E4273" s="6">
        <v>103.7</v>
      </c>
      <c r="F4273" s="6">
        <v>106.8</v>
      </c>
      <c r="G4273" s="6">
        <v>103.6</v>
      </c>
      <c r="H4273" s="5" t="s">
        <v>120</v>
      </c>
      <c r="I4273" s="6">
        <f t="shared" si="264"/>
        <v>-3.09999999999999</v>
      </c>
      <c r="J4273" s="5" t="str">
        <f>IF(H4273="否","不适用",IF(AND(ISNUMBER(E4273),ISNUMBER(F4273)),IF(I4273&gt;规则与名单!$B$2,"是","否"),"未判定"))</f>
        <v>不适用</v>
      </c>
      <c r="K4273" s="5" t="str">
        <f t="shared" si="265"/>
        <v>非测试日纯氢</v>
      </c>
      <c r="L4273" s="6">
        <f t="shared" si="266"/>
        <v>103.6</v>
      </c>
      <c r="M4273" s="5">
        <f t="shared" si="267"/>
        <v>0</v>
      </c>
      <c r="N4273" s="5" t="s">
        <v>16161</v>
      </c>
      <c r="O4273" s="5" t="s">
        <v>16162</v>
      </c>
      <c r="P4273" s="5" t="s">
        <v>16163</v>
      </c>
    </row>
    <row r="4274" ht="19" customHeight="1" spans="1:16">
      <c r="A4274" s="5">
        <v>168</v>
      </c>
      <c r="B4274" s="5" t="s">
        <v>485</v>
      </c>
      <c r="C4274" s="5" t="s">
        <v>52</v>
      </c>
      <c r="D4274" s="8" t="s">
        <v>487</v>
      </c>
      <c r="E4274" s="6">
        <v>112.2</v>
      </c>
      <c r="F4274" s="6">
        <v>114.6</v>
      </c>
      <c r="G4274" s="6">
        <v>98.6</v>
      </c>
      <c r="H4274" s="5" t="s">
        <v>120</v>
      </c>
      <c r="I4274" s="6">
        <f t="shared" si="264"/>
        <v>-2.39999999999999</v>
      </c>
      <c r="J4274" s="5" t="str">
        <f>IF(H4274="否","不适用",IF(AND(ISNUMBER(E4274),ISNUMBER(F4274)),IF(I4274&gt;规则与名单!$B$2,"是","否"),"未判定"))</f>
        <v>不适用</v>
      </c>
      <c r="K4274" s="5" t="str">
        <f t="shared" si="265"/>
        <v>非测试日纯氢</v>
      </c>
      <c r="L4274" s="6">
        <f t="shared" si="266"/>
        <v>98.6</v>
      </c>
      <c r="M4274" s="5">
        <f t="shared" si="267"/>
        <v>0</v>
      </c>
      <c r="N4274" s="5" t="s">
        <v>16164</v>
      </c>
      <c r="O4274" s="5" t="s">
        <v>16165</v>
      </c>
      <c r="P4274" s="5" t="s">
        <v>16166</v>
      </c>
    </row>
    <row r="4275" ht="19" customHeight="1" spans="1:16">
      <c r="A4275" s="5">
        <v>169</v>
      </c>
      <c r="B4275" s="5" t="s">
        <v>488</v>
      </c>
      <c r="C4275" s="5" t="s">
        <v>52</v>
      </c>
      <c r="D4275" s="8" t="s">
        <v>114</v>
      </c>
      <c r="E4275" s="6">
        <v>109.6</v>
      </c>
      <c r="F4275" s="6">
        <v>108.96</v>
      </c>
      <c r="G4275" s="6">
        <v>108.9</v>
      </c>
      <c r="H4275" s="5" t="s">
        <v>120</v>
      </c>
      <c r="I4275" s="6">
        <f t="shared" si="264"/>
        <v>0.640000000000001</v>
      </c>
      <c r="J4275" s="5" t="str">
        <f>IF(H4275="否","不适用",IF(AND(ISNUMBER(E4275),ISNUMBER(F4275)),IF(I4275&gt;规则与名单!$B$2,"是","否"),"未判定"))</f>
        <v>不适用</v>
      </c>
      <c r="K4275" s="5" t="str">
        <f t="shared" si="265"/>
        <v>非测试日纯氢</v>
      </c>
      <c r="L4275" s="6">
        <f t="shared" si="266"/>
        <v>108.9</v>
      </c>
      <c r="M4275" s="5">
        <f t="shared" si="267"/>
        <v>0</v>
      </c>
      <c r="N4275" s="5" t="s">
        <v>16167</v>
      </c>
      <c r="O4275" s="5" t="s">
        <v>16168</v>
      </c>
      <c r="P4275" s="5" t="s">
        <v>16169</v>
      </c>
    </row>
    <row r="4276" ht="19" customHeight="1" spans="1:16">
      <c r="A4276" s="5">
        <v>169</v>
      </c>
      <c r="B4276" s="5" t="s">
        <v>488</v>
      </c>
      <c r="C4276" s="5" t="s">
        <v>52</v>
      </c>
      <c r="D4276" s="8" t="s">
        <v>605</v>
      </c>
      <c r="E4276" s="6">
        <v>122.9</v>
      </c>
      <c r="F4276" s="6">
        <v>122.76</v>
      </c>
      <c r="G4276" s="6">
        <v>121.8</v>
      </c>
      <c r="H4276" s="5" t="s">
        <v>120</v>
      </c>
      <c r="I4276" s="6">
        <f t="shared" si="264"/>
        <v>0.140000000000001</v>
      </c>
      <c r="J4276" s="5" t="str">
        <f>IF(H4276="否","不适用",IF(AND(ISNUMBER(E4276),ISNUMBER(F4276)),IF(I4276&gt;规则与名单!$B$2,"是","否"),"未判定"))</f>
        <v>不适用</v>
      </c>
      <c r="K4276" s="5" t="str">
        <f t="shared" si="265"/>
        <v>非测试日纯氢</v>
      </c>
      <c r="L4276" s="6">
        <f t="shared" si="266"/>
        <v>121.8</v>
      </c>
      <c r="M4276" s="5">
        <f t="shared" si="267"/>
        <v>0</v>
      </c>
      <c r="N4276" s="5" t="s">
        <v>16170</v>
      </c>
      <c r="O4276" s="5" t="s">
        <v>16171</v>
      </c>
      <c r="P4276" s="5" t="s">
        <v>16172</v>
      </c>
    </row>
    <row r="4277" ht="19" customHeight="1" spans="1:16">
      <c r="A4277" s="5">
        <v>169</v>
      </c>
      <c r="B4277" s="5" t="s">
        <v>488</v>
      </c>
      <c r="C4277" s="5" t="s">
        <v>52</v>
      </c>
      <c r="D4277" s="8" t="s">
        <v>186</v>
      </c>
      <c r="E4277" s="6">
        <v>102.7</v>
      </c>
      <c r="F4277" s="6">
        <v>102.06</v>
      </c>
      <c r="G4277" s="6">
        <v>98.6</v>
      </c>
      <c r="H4277" s="5" t="s">
        <v>120</v>
      </c>
      <c r="I4277" s="6">
        <f t="shared" si="264"/>
        <v>0.640000000000001</v>
      </c>
      <c r="J4277" s="5" t="str">
        <f>IF(H4277="否","不适用",IF(AND(ISNUMBER(E4277),ISNUMBER(F4277)),IF(I4277&gt;规则与名单!$B$2,"是","否"),"未判定"))</f>
        <v>不适用</v>
      </c>
      <c r="K4277" s="5" t="str">
        <f t="shared" si="265"/>
        <v>非测试日纯氢</v>
      </c>
      <c r="L4277" s="6">
        <f t="shared" si="266"/>
        <v>98.6</v>
      </c>
      <c r="M4277" s="5">
        <f t="shared" si="267"/>
        <v>0</v>
      </c>
      <c r="N4277" s="5" t="s">
        <v>16173</v>
      </c>
      <c r="O4277" s="5" t="s">
        <v>16174</v>
      </c>
      <c r="P4277" s="5" t="s">
        <v>16175</v>
      </c>
    </row>
    <row r="4278" ht="19" customHeight="1" spans="1:16">
      <c r="A4278" s="5">
        <v>169</v>
      </c>
      <c r="B4278" s="5" t="s">
        <v>488</v>
      </c>
      <c r="C4278" s="5" t="s">
        <v>52</v>
      </c>
      <c r="D4278" s="8" t="s">
        <v>165</v>
      </c>
      <c r="E4278" s="6">
        <v>97.6</v>
      </c>
      <c r="F4278" s="6">
        <v>96.47</v>
      </c>
      <c r="G4278" s="6">
        <v>97.6</v>
      </c>
      <c r="H4278" s="5" t="s">
        <v>120</v>
      </c>
      <c r="I4278" s="6">
        <f t="shared" si="264"/>
        <v>1.13</v>
      </c>
      <c r="J4278" s="5" t="str">
        <f>IF(H4278="否","不适用",IF(AND(ISNUMBER(E4278),ISNUMBER(F4278)),IF(I4278&gt;规则与名单!$B$2,"是","否"),"未判定"))</f>
        <v>不适用</v>
      </c>
      <c r="K4278" s="5" t="str">
        <f t="shared" si="265"/>
        <v>非测试日纯氢</v>
      </c>
      <c r="L4278" s="6">
        <f t="shared" si="266"/>
        <v>97.6</v>
      </c>
      <c r="M4278" s="5">
        <f t="shared" si="267"/>
        <v>0</v>
      </c>
      <c r="N4278" s="5" t="s">
        <v>16176</v>
      </c>
      <c r="O4278" s="5" t="s">
        <v>16177</v>
      </c>
      <c r="P4278" s="5" t="s">
        <v>16178</v>
      </c>
    </row>
    <row r="4279" ht="19" customHeight="1" spans="1:16">
      <c r="A4279" s="5">
        <v>169</v>
      </c>
      <c r="B4279" s="5" t="s">
        <v>488</v>
      </c>
      <c r="C4279" s="5" t="s">
        <v>52</v>
      </c>
      <c r="D4279" s="8" t="s">
        <v>151</v>
      </c>
      <c r="E4279" s="6"/>
      <c r="F4279" s="6">
        <v>0</v>
      </c>
      <c r="G4279" s="6"/>
      <c r="H4279" s="5" t="s">
        <v>120</v>
      </c>
      <c r="I4279" s="6" t="str">
        <f t="shared" si="264"/>
        <v/>
      </c>
      <c r="J4279" s="5" t="str">
        <f>IF(H4279="否","不适用",IF(AND(ISNUMBER(E4279),ISNUMBER(F4279)),IF(I4279&gt;规则与名单!$B$2,"是","否"),"未判定"))</f>
        <v>不适用</v>
      </c>
      <c r="K4279" s="5" t="str">
        <f t="shared" si="265"/>
        <v>缺失</v>
      </c>
      <c r="L4279" s="6" t="str">
        <f t="shared" si="266"/>
        <v/>
      </c>
      <c r="M4279" s="5">
        <f t="shared" si="267"/>
        <v>1</v>
      </c>
      <c r="N4279" s="5" t="s">
        <v>16179</v>
      </c>
      <c r="O4279" s="5" t="s">
        <v>16180</v>
      </c>
      <c r="P4279" s="5" t="s">
        <v>16181</v>
      </c>
    </row>
    <row r="4280" ht="19" customHeight="1" spans="1:16">
      <c r="A4280" s="5">
        <v>169</v>
      </c>
      <c r="B4280" s="5" t="s">
        <v>488</v>
      </c>
      <c r="C4280" s="5" t="s">
        <v>52</v>
      </c>
      <c r="D4280" s="8" t="s">
        <v>3358</v>
      </c>
      <c r="E4280" s="6">
        <v>1.4</v>
      </c>
      <c r="F4280" s="6">
        <v>1.46</v>
      </c>
      <c r="G4280" s="6">
        <v>1.4</v>
      </c>
      <c r="H4280" s="5" t="s">
        <v>120</v>
      </c>
      <c r="I4280" s="6">
        <f t="shared" si="264"/>
        <v>-0.0600000000000001</v>
      </c>
      <c r="J4280" s="5" t="str">
        <f>IF(H4280="否","不适用",IF(AND(ISNUMBER(E4280),ISNUMBER(F4280)),IF(I4280&gt;规则与名单!$B$2,"是","否"),"未判定"))</f>
        <v>不适用</v>
      </c>
      <c r="K4280" s="5" t="str">
        <f t="shared" si="265"/>
        <v>非测试日纯氢</v>
      </c>
      <c r="L4280" s="6">
        <f t="shared" si="266"/>
        <v>1.4</v>
      </c>
      <c r="M4280" s="5">
        <f t="shared" si="267"/>
        <v>0</v>
      </c>
      <c r="N4280" s="5" t="s">
        <v>16182</v>
      </c>
      <c r="O4280" s="5" t="s">
        <v>16183</v>
      </c>
      <c r="P4280" s="5" t="s">
        <v>16184</v>
      </c>
    </row>
    <row r="4281" ht="19" customHeight="1" spans="1:16">
      <c r="A4281" s="5">
        <v>169</v>
      </c>
      <c r="B4281" s="5" t="s">
        <v>488</v>
      </c>
      <c r="C4281" s="5" t="s">
        <v>52</v>
      </c>
      <c r="D4281" s="8" t="s">
        <v>272</v>
      </c>
      <c r="E4281" s="6">
        <v>107.2</v>
      </c>
      <c r="F4281" s="6">
        <v>105.89</v>
      </c>
      <c r="G4281" s="6">
        <v>104.2</v>
      </c>
      <c r="H4281" s="5" t="s">
        <v>120</v>
      </c>
      <c r="I4281" s="6">
        <f t="shared" si="264"/>
        <v>1.31</v>
      </c>
      <c r="J4281" s="5" t="str">
        <f>IF(H4281="否","不适用",IF(AND(ISNUMBER(E4281),ISNUMBER(F4281)),IF(I4281&gt;规则与名单!$B$2,"是","否"),"未判定"))</f>
        <v>不适用</v>
      </c>
      <c r="K4281" s="5" t="str">
        <f t="shared" si="265"/>
        <v>非测试日纯氢</v>
      </c>
      <c r="L4281" s="6">
        <f t="shared" si="266"/>
        <v>104.2</v>
      </c>
      <c r="M4281" s="5">
        <f t="shared" si="267"/>
        <v>0</v>
      </c>
      <c r="N4281" s="5" t="s">
        <v>16185</v>
      </c>
      <c r="O4281" s="5" t="s">
        <v>16186</v>
      </c>
      <c r="P4281" s="5" t="s">
        <v>16187</v>
      </c>
    </row>
    <row r="4282" ht="19" customHeight="1" spans="1:16">
      <c r="A4282" s="5">
        <v>169</v>
      </c>
      <c r="B4282" s="5" t="s">
        <v>488</v>
      </c>
      <c r="C4282" s="5" t="s">
        <v>52</v>
      </c>
      <c r="D4282" s="8" t="s">
        <v>506</v>
      </c>
      <c r="E4282" s="6">
        <v>99.5</v>
      </c>
      <c r="F4282" s="6">
        <v>99.06</v>
      </c>
      <c r="G4282" s="6">
        <v>99.4</v>
      </c>
      <c r="H4282" s="5" t="s">
        <v>120</v>
      </c>
      <c r="I4282" s="6">
        <f t="shared" si="264"/>
        <v>0.439999999999998</v>
      </c>
      <c r="J4282" s="5" t="str">
        <f>IF(H4282="否","不适用",IF(AND(ISNUMBER(E4282),ISNUMBER(F4282)),IF(I4282&gt;规则与名单!$B$2,"是","否"),"未判定"))</f>
        <v>不适用</v>
      </c>
      <c r="K4282" s="5" t="str">
        <f t="shared" si="265"/>
        <v>非测试日纯氢</v>
      </c>
      <c r="L4282" s="6">
        <f t="shared" si="266"/>
        <v>99.4</v>
      </c>
      <c r="M4282" s="5">
        <f t="shared" si="267"/>
        <v>0</v>
      </c>
      <c r="N4282" s="5" t="s">
        <v>16188</v>
      </c>
      <c r="O4282" s="5" t="s">
        <v>16189</v>
      </c>
      <c r="P4282" s="5" t="s">
        <v>16190</v>
      </c>
    </row>
    <row r="4283" ht="19" customHeight="1" spans="1:16">
      <c r="A4283" s="5">
        <v>169</v>
      </c>
      <c r="B4283" s="5" t="s">
        <v>488</v>
      </c>
      <c r="C4283" s="5" t="s">
        <v>52</v>
      </c>
      <c r="D4283" s="8" t="s">
        <v>673</v>
      </c>
      <c r="E4283" s="6">
        <v>76</v>
      </c>
      <c r="F4283" s="6">
        <v>75.21</v>
      </c>
      <c r="G4283" s="6">
        <v>75.7</v>
      </c>
      <c r="H4283" s="5" t="s">
        <v>120</v>
      </c>
      <c r="I4283" s="6">
        <f t="shared" si="264"/>
        <v>0.790000000000006</v>
      </c>
      <c r="J4283" s="5" t="str">
        <f>IF(H4283="否","不适用",IF(AND(ISNUMBER(E4283),ISNUMBER(F4283)),IF(I4283&gt;规则与名单!$B$2,"是","否"),"未判定"))</f>
        <v>不适用</v>
      </c>
      <c r="K4283" s="5" t="str">
        <f t="shared" si="265"/>
        <v>非测试日纯氢</v>
      </c>
      <c r="L4283" s="6">
        <f t="shared" si="266"/>
        <v>75.7</v>
      </c>
      <c r="M4283" s="5">
        <f t="shared" si="267"/>
        <v>0</v>
      </c>
      <c r="N4283" s="5" t="s">
        <v>16191</v>
      </c>
      <c r="O4283" s="5" t="s">
        <v>16192</v>
      </c>
      <c r="P4283" s="5" t="s">
        <v>16193</v>
      </c>
    </row>
    <row r="4284" ht="19" customHeight="1" spans="1:16">
      <c r="A4284" s="5">
        <v>169</v>
      </c>
      <c r="B4284" s="5" t="s">
        <v>488</v>
      </c>
      <c r="C4284" s="5" t="s">
        <v>52</v>
      </c>
      <c r="D4284" s="8" t="s">
        <v>183</v>
      </c>
      <c r="E4284" s="6">
        <v>91.1</v>
      </c>
      <c r="F4284" s="6">
        <v>90.48</v>
      </c>
      <c r="G4284" s="6">
        <v>86.9</v>
      </c>
      <c r="H4284" s="5" t="s">
        <v>120</v>
      </c>
      <c r="I4284" s="6">
        <f t="shared" si="264"/>
        <v>0.61999999999999</v>
      </c>
      <c r="J4284" s="5" t="str">
        <f>IF(H4284="否","不适用",IF(AND(ISNUMBER(E4284),ISNUMBER(F4284)),IF(I4284&gt;规则与名单!$B$2,"是","否"),"未判定"))</f>
        <v>不适用</v>
      </c>
      <c r="K4284" s="5" t="str">
        <f t="shared" si="265"/>
        <v>非测试日纯氢</v>
      </c>
      <c r="L4284" s="6">
        <f t="shared" si="266"/>
        <v>86.9</v>
      </c>
      <c r="M4284" s="5">
        <f t="shared" si="267"/>
        <v>0</v>
      </c>
      <c r="N4284" s="5" t="s">
        <v>16194</v>
      </c>
      <c r="O4284" s="5" t="s">
        <v>16195</v>
      </c>
      <c r="P4284" s="5" t="s">
        <v>16196</v>
      </c>
    </row>
    <row r="4285" ht="19" customHeight="1" spans="1:16">
      <c r="A4285" s="5">
        <v>169</v>
      </c>
      <c r="B4285" s="5" t="s">
        <v>488</v>
      </c>
      <c r="C4285" s="5" t="s">
        <v>52</v>
      </c>
      <c r="D4285" s="8" t="s">
        <v>431</v>
      </c>
      <c r="E4285" s="6">
        <v>72.4</v>
      </c>
      <c r="F4285" s="6">
        <v>73.8</v>
      </c>
      <c r="G4285" s="6">
        <v>64.4</v>
      </c>
      <c r="H4285" s="5" t="s">
        <v>120</v>
      </c>
      <c r="I4285" s="6">
        <f t="shared" si="264"/>
        <v>-1.39999999999999</v>
      </c>
      <c r="J4285" s="5" t="str">
        <f>IF(H4285="否","不适用",IF(AND(ISNUMBER(E4285),ISNUMBER(F4285)),IF(I4285&gt;规则与名单!$B$2,"是","否"),"未判定"))</f>
        <v>不适用</v>
      </c>
      <c r="K4285" s="5" t="str">
        <f t="shared" si="265"/>
        <v>非测试日纯氢</v>
      </c>
      <c r="L4285" s="6">
        <f t="shared" si="266"/>
        <v>64.4</v>
      </c>
      <c r="M4285" s="5">
        <f t="shared" si="267"/>
        <v>0</v>
      </c>
      <c r="N4285" s="5" t="s">
        <v>16197</v>
      </c>
      <c r="O4285" s="5" t="s">
        <v>16198</v>
      </c>
      <c r="P4285" s="5" t="s">
        <v>16199</v>
      </c>
    </row>
    <row r="4286" ht="19" customHeight="1" spans="1:16">
      <c r="A4286" s="5">
        <v>169</v>
      </c>
      <c r="B4286" s="5" t="s">
        <v>488</v>
      </c>
      <c r="C4286" s="5" t="s">
        <v>52</v>
      </c>
      <c r="D4286" s="8" t="s">
        <v>3377</v>
      </c>
      <c r="E4286" s="6"/>
      <c r="F4286" s="6">
        <v>0</v>
      </c>
      <c r="G4286" s="6"/>
      <c r="H4286" s="5" t="s">
        <v>120</v>
      </c>
      <c r="I4286" s="6" t="str">
        <f t="shared" si="264"/>
        <v/>
      </c>
      <c r="J4286" s="5" t="str">
        <f>IF(H4286="否","不适用",IF(AND(ISNUMBER(E4286),ISNUMBER(F4286)),IF(I4286&gt;规则与名单!$B$2,"是","否"),"未判定"))</f>
        <v>不适用</v>
      </c>
      <c r="K4286" s="5" t="str">
        <f t="shared" si="265"/>
        <v>缺失</v>
      </c>
      <c r="L4286" s="6" t="str">
        <f t="shared" si="266"/>
        <v/>
      </c>
      <c r="M4286" s="5">
        <f t="shared" si="267"/>
        <v>1</v>
      </c>
      <c r="N4286" s="5" t="s">
        <v>16200</v>
      </c>
      <c r="O4286" s="5" t="s">
        <v>16201</v>
      </c>
      <c r="P4286" s="5" t="s">
        <v>16202</v>
      </c>
    </row>
    <row r="4287" ht="19" customHeight="1" spans="1:16">
      <c r="A4287" s="5">
        <v>169</v>
      </c>
      <c r="B4287" s="5" t="s">
        <v>488</v>
      </c>
      <c r="C4287" s="5" t="s">
        <v>52</v>
      </c>
      <c r="D4287" s="8" t="s">
        <v>407</v>
      </c>
      <c r="E4287" s="6"/>
      <c r="F4287" s="6">
        <v>0</v>
      </c>
      <c r="G4287" s="6"/>
      <c r="H4287" s="5" t="s">
        <v>120</v>
      </c>
      <c r="I4287" s="6" t="str">
        <f t="shared" si="264"/>
        <v/>
      </c>
      <c r="J4287" s="5" t="str">
        <f>IF(H4287="否","不适用",IF(AND(ISNUMBER(E4287),ISNUMBER(F4287)),IF(I4287&gt;规则与名单!$B$2,"是","否"),"未判定"))</f>
        <v>不适用</v>
      </c>
      <c r="K4287" s="5" t="str">
        <f t="shared" si="265"/>
        <v>缺失</v>
      </c>
      <c r="L4287" s="6" t="str">
        <f t="shared" si="266"/>
        <v/>
      </c>
      <c r="M4287" s="5">
        <f t="shared" si="267"/>
        <v>1</v>
      </c>
      <c r="N4287" s="5" t="s">
        <v>16203</v>
      </c>
      <c r="O4287" s="5" t="s">
        <v>16204</v>
      </c>
      <c r="P4287" s="5" t="s">
        <v>16205</v>
      </c>
    </row>
    <row r="4288" ht="19" customHeight="1" spans="1:16">
      <c r="A4288" s="5">
        <v>169</v>
      </c>
      <c r="B4288" s="5" t="s">
        <v>488</v>
      </c>
      <c r="C4288" s="5" t="s">
        <v>52</v>
      </c>
      <c r="D4288" s="8" t="s">
        <v>411</v>
      </c>
      <c r="E4288" s="6">
        <v>93.1</v>
      </c>
      <c r="F4288" s="6">
        <v>91.47</v>
      </c>
      <c r="G4288" s="6">
        <v>75.5</v>
      </c>
      <c r="H4288" s="5" t="s">
        <v>120</v>
      </c>
      <c r="I4288" s="6">
        <f t="shared" si="264"/>
        <v>1.63</v>
      </c>
      <c r="J4288" s="5" t="str">
        <f>IF(H4288="否","不适用",IF(AND(ISNUMBER(E4288),ISNUMBER(F4288)),IF(I4288&gt;规则与名单!$B$2,"是","否"),"未判定"))</f>
        <v>不适用</v>
      </c>
      <c r="K4288" s="5" t="str">
        <f t="shared" si="265"/>
        <v>非测试日纯氢</v>
      </c>
      <c r="L4288" s="6">
        <f t="shared" si="266"/>
        <v>75.5</v>
      </c>
      <c r="M4288" s="5">
        <f t="shared" si="267"/>
        <v>0</v>
      </c>
      <c r="N4288" s="5" t="s">
        <v>16206</v>
      </c>
      <c r="O4288" s="5" t="s">
        <v>16207</v>
      </c>
      <c r="P4288" s="5" t="s">
        <v>16208</v>
      </c>
    </row>
    <row r="4289" ht="19" customHeight="1" spans="1:16">
      <c r="A4289" s="5">
        <v>169</v>
      </c>
      <c r="B4289" s="5" t="s">
        <v>488</v>
      </c>
      <c r="C4289" s="5" t="s">
        <v>52</v>
      </c>
      <c r="D4289" s="8" t="s">
        <v>251</v>
      </c>
      <c r="E4289" s="6">
        <v>86.5</v>
      </c>
      <c r="F4289" s="6">
        <v>85.6</v>
      </c>
      <c r="G4289" s="6">
        <v>85.9</v>
      </c>
      <c r="H4289" s="5" t="s">
        <v>120</v>
      </c>
      <c r="I4289" s="6">
        <f t="shared" si="264"/>
        <v>0.900000000000006</v>
      </c>
      <c r="J4289" s="5" t="str">
        <f>IF(H4289="否","不适用",IF(AND(ISNUMBER(E4289),ISNUMBER(F4289)),IF(I4289&gt;规则与名单!$B$2,"是","否"),"未判定"))</f>
        <v>不适用</v>
      </c>
      <c r="K4289" s="5" t="str">
        <f t="shared" si="265"/>
        <v>非测试日纯氢</v>
      </c>
      <c r="L4289" s="6">
        <f t="shared" si="266"/>
        <v>85.9</v>
      </c>
      <c r="M4289" s="5">
        <f t="shared" si="267"/>
        <v>0</v>
      </c>
      <c r="N4289" s="5" t="s">
        <v>16209</v>
      </c>
      <c r="O4289" s="5" t="s">
        <v>16210</v>
      </c>
      <c r="P4289" s="5" t="s">
        <v>16211</v>
      </c>
    </row>
    <row r="4290" ht="19" customHeight="1" spans="1:16">
      <c r="A4290" s="5">
        <v>169</v>
      </c>
      <c r="B4290" s="5" t="s">
        <v>488</v>
      </c>
      <c r="C4290" s="5" t="s">
        <v>52</v>
      </c>
      <c r="D4290" s="8" t="s">
        <v>472</v>
      </c>
      <c r="E4290" s="6">
        <v>85.8</v>
      </c>
      <c r="F4290" s="6">
        <v>85.49</v>
      </c>
      <c r="G4290" s="6">
        <v>84.7</v>
      </c>
      <c r="H4290" s="5" t="s">
        <v>120</v>
      </c>
      <c r="I4290" s="6">
        <f t="shared" ref="I4290:I4353" si="268">IF(AND(ISNUMBER(E4290),ISNUMBER(F4290)),E4290-F4290,"")</f>
        <v>0.310000000000002</v>
      </c>
      <c r="J4290" s="5" t="str">
        <f>IF(H4290="否","不适用",IF(AND(ISNUMBER(E4290),ISNUMBER(F4290)),IF(I4290&gt;规则与名单!$B$2,"是","否"),"未判定"))</f>
        <v>不适用</v>
      </c>
      <c r="K4290" s="5" t="str">
        <f t="shared" ref="K4290:K4353" si="269">IF(J4290="是",IF(ISNUMBER(F4290),"测试日GPS","缺失"),IF(ISNUMBER(G4290),"非测试日纯氢",IF(AND(H4290="是",J4290="未判定"),IF(ISNUMBER(F4290),"测试名单无纯氢GPS","缺失"),IF(ISNUMBER(E4290),"非测试日仪表","缺失"))))</f>
        <v>非测试日纯氢</v>
      </c>
      <c r="L4290" s="6">
        <f t="shared" ref="L4290:L4353" si="270">IF(K4290="缺失","",IF(K4290="非测试日纯氢",G4290,IF(K4290="非测试日仪表",E4290,F4290)))</f>
        <v>84.7</v>
      </c>
      <c r="M4290" s="5">
        <f t="shared" ref="M4290:M4353" si="271">IF(K4290="缺失",1,0)</f>
        <v>0</v>
      </c>
      <c r="N4290" s="5" t="s">
        <v>16212</v>
      </c>
      <c r="O4290" s="5" t="s">
        <v>16213</v>
      </c>
      <c r="P4290" s="5" t="s">
        <v>16214</v>
      </c>
    </row>
    <row r="4291" ht="19" customHeight="1" spans="1:16">
      <c r="A4291" s="5">
        <v>169</v>
      </c>
      <c r="B4291" s="5" t="s">
        <v>488</v>
      </c>
      <c r="C4291" s="5" t="s">
        <v>52</v>
      </c>
      <c r="D4291" s="8" t="s">
        <v>466</v>
      </c>
      <c r="E4291" s="6">
        <v>96.9</v>
      </c>
      <c r="F4291" s="6">
        <v>96.69</v>
      </c>
      <c r="G4291" s="6">
        <v>75.3</v>
      </c>
      <c r="H4291" s="5" t="s">
        <v>120</v>
      </c>
      <c r="I4291" s="6">
        <f t="shared" si="268"/>
        <v>0.210000000000008</v>
      </c>
      <c r="J4291" s="5" t="str">
        <f>IF(H4291="否","不适用",IF(AND(ISNUMBER(E4291),ISNUMBER(F4291)),IF(I4291&gt;规则与名单!$B$2,"是","否"),"未判定"))</f>
        <v>不适用</v>
      </c>
      <c r="K4291" s="5" t="str">
        <f t="shared" si="269"/>
        <v>非测试日纯氢</v>
      </c>
      <c r="L4291" s="6">
        <f t="shared" si="270"/>
        <v>75.3</v>
      </c>
      <c r="M4291" s="5">
        <f t="shared" si="271"/>
        <v>0</v>
      </c>
      <c r="N4291" s="5" t="s">
        <v>16215</v>
      </c>
      <c r="O4291" s="5" t="s">
        <v>16216</v>
      </c>
      <c r="P4291" s="5" t="s">
        <v>16217</v>
      </c>
    </row>
    <row r="4292" ht="19" customHeight="1" spans="1:16">
      <c r="A4292" s="5">
        <v>169</v>
      </c>
      <c r="B4292" s="5" t="s">
        <v>488</v>
      </c>
      <c r="C4292" s="5" t="s">
        <v>52</v>
      </c>
      <c r="D4292" s="8" t="s">
        <v>333</v>
      </c>
      <c r="E4292" s="6"/>
      <c r="F4292" s="6">
        <v>0</v>
      </c>
      <c r="G4292" s="6"/>
      <c r="H4292" s="5" t="s">
        <v>120</v>
      </c>
      <c r="I4292" s="6" t="str">
        <f t="shared" si="268"/>
        <v/>
      </c>
      <c r="J4292" s="5" t="str">
        <f>IF(H4292="否","不适用",IF(AND(ISNUMBER(E4292),ISNUMBER(F4292)),IF(I4292&gt;规则与名单!$B$2,"是","否"),"未判定"))</f>
        <v>不适用</v>
      </c>
      <c r="K4292" s="5" t="str">
        <f t="shared" si="269"/>
        <v>缺失</v>
      </c>
      <c r="L4292" s="6" t="str">
        <f t="shared" si="270"/>
        <v/>
      </c>
      <c r="M4292" s="5">
        <f t="shared" si="271"/>
        <v>1</v>
      </c>
      <c r="N4292" s="5" t="s">
        <v>16218</v>
      </c>
      <c r="O4292" s="5" t="s">
        <v>16219</v>
      </c>
      <c r="P4292" s="5" t="s">
        <v>16220</v>
      </c>
    </row>
    <row r="4293" ht="19" customHeight="1" spans="1:16">
      <c r="A4293" s="5">
        <v>169</v>
      </c>
      <c r="B4293" s="5" t="s">
        <v>488</v>
      </c>
      <c r="C4293" s="5" t="s">
        <v>52</v>
      </c>
      <c r="D4293" s="8" t="s">
        <v>175</v>
      </c>
      <c r="E4293" s="6"/>
      <c r="F4293" s="6">
        <v>0</v>
      </c>
      <c r="G4293" s="6"/>
      <c r="H4293" s="5" t="s">
        <v>120</v>
      </c>
      <c r="I4293" s="6" t="str">
        <f t="shared" si="268"/>
        <v/>
      </c>
      <c r="J4293" s="5" t="str">
        <f>IF(H4293="否","不适用",IF(AND(ISNUMBER(E4293),ISNUMBER(F4293)),IF(I4293&gt;规则与名单!$B$2,"是","否"),"未判定"))</f>
        <v>不适用</v>
      </c>
      <c r="K4293" s="5" t="str">
        <f t="shared" si="269"/>
        <v>缺失</v>
      </c>
      <c r="L4293" s="6" t="str">
        <f t="shared" si="270"/>
        <v/>
      </c>
      <c r="M4293" s="5">
        <f t="shared" si="271"/>
        <v>1</v>
      </c>
      <c r="N4293" s="5" t="s">
        <v>16221</v>
      </c>
      <c r="O4293" s="5" t="s">
        <v>16222</v>
      </c>
      <c r="P4293" s="5" t="s">
        <v>16223</v>
      </c>
    </row>
    <row r="4294" ht="19" customHeight="1" spans="1:16">
      <c r="A4294" s="5">
        <v>169</v>
      </c>
      <c r="B4294" s="5" t="s">
        <v>488</v>
      </c>
      <c r="C4294" s="5" t="s">
        <v>52</v>
      </c>
      <c r="D4294" s="8" t="s">
        <v>3402</v>
      </c>
      <c r="E4294" s="6">
        <v>83.9</v>
      </c>
      <c r="F4294" s="6">
        <v>82.97</v>
      </c>
      <c r="G4294" s="6">
        <v>71.7</v>
      </c>
      <c r="H4294" s="5" t="s">
        <v>120</v>
      </c>
      <c r="I4294" s="6">
        <f t="shared" si="268"/>
        <v>0.930000000000007</v>
      </c>
      <c r="J4294" s="5" t="str">
        <f>IF(H4294="否","不适用",IF(AND(ISNUMBER(E4294),ISNUMBER(F4294)),IF(I4294&gt;规则与名单!$B$2,"是","否"),"未判定"))</f>
        <v>不适用</v>
      </c>
      <c r="K4294" s="5" t="str">
        <f t="shared" si="269"/>
        <v>非测试日纯氢</v>
      </c>
      <c r="L4294" s="6">
        <f t="shared" si="270"/>
        <v>71.7</v>
      </c>
      <c r="M4294" s="5">
        <f t="shared" si="271"/>
        <v>0</v>
      </c>
      <c r="N4294" s="5" t="s">
        <v>16224</v>
      </c>
      <c r="O4294" s="5" t="s">
        <v>16225</v>
      </c>
      <c r="P4294" s="5" t="s">
        <v>16226</v>
      </c>
    </row>
    <row r="4295" ht="19" customHeight="1" spans="1:16">
      <c r="A4295" s="5">
        <v>169</v>
      </c>
      <c r="B4295" s="5" t="s">
        <v>488</v>
      </c>
      <c r="C4295" s="5" t="s">
        <v>52</v>
      </c>
      <c r="D4295" s="8" t="s">
        <v>487</v>
      </c>
      <c r="E4295" s="6">
        <v>47.9</v>
      </c>
      <c r="F4295" s="6">
        <v>47.57</v>
      </c>
      <c r="G4295" s="6">
        <v>41.3</v>
      </c>
      <c r="H4295" s="5" t="s">
        <v>120</v>
      </c>
      <c r="I4295" s="6">
        <f t="shared" si="268"/>
        <v>0.329999999999998</v>
      </c>
      <c r="J4295" s="5" t="str">
        <f>IF(H4295="否","不适用",IF(AND(ISNUMBER(E4295),ISNUMBER(F4295)),IF(I4295&gt;规则与名单!$B$2,"是","否"),"未判定"))</f>
        <v>不适用</v>
      </c>
      <c r="K4295" s="5" t="str">
        <f t="shared" si="269"/>
        <v>非测试日纯氢</v>
      </c>
      <c r="L4295" s="6">
        <f t="shared" si="270"/>
        <v>41.3</v>
      </c>
      <c r="M4295" s="5">
        <f t="shared" si="271"/>
        <v>0</v>
      </c>
      <c r="N4295" s="5" t="s">
        <v>16227</v>
      </c>
      <c r="O4295" s="5" t="s">
        <v>16228</v>
      </c>
      <c r="P4295" s="5" t="s">
        <v>16229</v>
      </c>
    </row>
    <row r="4296" ht="19" customHeight="1" spans="1:16">
      <c r="A4296" s="5">
        <v>169</v>
      </c>
      <c r="B4296" s="5" t="s">
        <v>488</v>
      </c>
      <c r="C4296" s="5" t="s">
        <v>52</v>
      </c>
      <c r="D4296" s="8" t="s">
        <v>121</v>
      </c>
      <c r="E4296" s="6">
        <v>69.3</v>
      </c>
      <c r="F4296" s="6">
        <v>68.67</v>
      </c>
      <c r="G4296" s="6">
        <v>66.5</v>
      </c>
      <c r="H4296" s="5" t="s">
        <v>120</v>
      </c>
      <c r="I4296" s="6">
        <f t="shared" si="268"/>
        <v>0.629999999999995</v>
      </c>
      <c r="J4296" s="5" t="str">
        <f>IF(H4296="否","不适用",IF(AND(ISNUMBER(E4296),ISNUMBER(F4296)),IF(I4296&gt;规则与名单!$B$2,"是","否"),"未判定"))</f>
        <v>不适用</v>
      </c>
      <c r="K4296" s="5" t="str">
        <f t="shared" si="269"/>
        <v>非测试日纯氢</v>
      </c>
      <c r="L4296" s="6">
        <f t="shared" si="270"/>
        <v>66.5</v>
      </c>
      <c r="M4296" s="5">
        <f t="shared" si="271"/>
        <v>0</v>
      </c>
      <c r="N4296" s="5" t="s">
        <v>16230</v>
      </c>
      <c r="O4296" s="5" t="s">
        <v>16231</v>
      </c>
      <c r="P4296" s="5" t="s">
        <v>16232</v>
      </c>
    </row>
    <row r="4297" ht="19" customHeight="1" spans="1:16">
      <c r="A4297" s="5">
        <v>169</v>
      </c>
      <c r="B4297" s="5" t="s">
        <v>488</v>
      </c>
      <c r="C4297" s="5" t="s">
        <v>52</v>
      </c>
      <c r="D4297" s="8" t="s">
        <v>170</v>
      </c>
      <c r="E4297" s="6">
        <v>57.1</v>
      </c>
      <c r="F4297" s="6">
        <v>56.5</v>
      </c>
      <c r="G4297" s="6">
        <v>57</v>
      </c>
      <c r="H4297" s="5" t="s">
        <v>120</v>
      </c>
      <c r="I4297" s="6">
        <f t="shared" si="268"/>
        <v>0.600000000000001</v>
      </c>
      <c r="J4297" s="5" t="str">
        <f>IF(H4297="否","不适用",IF(AND(ISNUMBER(E4297),ISNUMBER(F4297)),IF(I4297&gt;规则与名单!$B$2,"是","否"),"未判定"))</f>
        <v>不适用</v>
      </c>
      <c r="K4297" s="5" t="str">
        <f t="shared" si="269"/>
        <v>非测试日纯氢</v>
      </c>
      <c r="L4297" s="6">
        <f t="shared" si="270"/>
        <v>57</v>
      </c>
      <c r="M4297" s="5">
        <f t="shared" si="271"/>
        <v>0</v>
      </c>
      <c r="N4297" s="5" t="s">
        <v>16233</v>
      </c>
      <c r="O4297" s="5" t="s">
        <v>16234</v>
      </c>
      <c r="P4297" s="5" t="s">
        <v>16235</v>
      </c>
    </row>
    <row r="4298" ht="19" customHeight="1" spans="1:16">
      <c r="A4298" s="5">
        <v>169</v>
      </c>
      <c r="B4298" s="5" t="s">
        <v>488</v>
      </c>
      <c r="C4298" s="5" t="s">
        <v>52</v>
      </c>
      <c r="D4298" s="8" t="s">
        <v>644</v>
      </c>
      <c r="E4298" s="6">
        <v>98.8</v>
      </c>
      <c r="F4298" s="6">
        <v>97.84</v>
      </c>
      <c r="G4298" s="6">
        <v>92.8</v>
      </c>
      <c r="H4298" s="5" t="s">
        <v>120</v>
      </c>
      <c r="I4298" s="6">
        <f t="shared" si="268"/>
        <v>0.959999999999994</v>
      </c>
      <c r="J4298" s="5" t="str">
        <f>IF(H4298="否","不适用",IF(AND(ISNUMBER(E4298),ISNUMBER(F4298)),IF(I4298&gt;规则与名单!$B$2,"是","否"),"未判定"))</f>
        <v>不适用</v>
      </c>
      <c r="K4298" s="5" t="str">
        <f t="shared" si="269"/>
        <v>非测试日纯氢</v>
      </c>
      <c r="L4298" s="6">
        <f t="shared" si="270"/>
        <v>92.8</v>
      </c>
      <c r="M4298" s="5">
        <f t="shared" si="271"/>
        <v>0</v>
      </c>
      <c r="N4298" s="5" t="s">
        <v>16236</v>
      </c>
      <c r="O4298" s="5" t="s">
        <v>16237</v>
      </c>
      <c r="P4298" s="5" t="s">
        <v>16238</v>
      </c>
    </row>
    <row r="4299" ht="19" customHeight="1" spans="1:16">
      <c r="A4299" s="5">
        <v>169</v>
      </c>
      <c r="B4299" s="5" t="s">
        <v>488</v>
      </c>
      <c r="C4299" s="5" t="s">
        <v>52</v>
      </c>
      <c r="D4299" s="8" t="s">
        <v>3418</v>
      </c>
      <c r="E4299" s="6"/>
      <c r="F4299" s="6">
        <v>0</v>
      </c>
      <c r="G4299" s="6"/>
      <c r="H4299" s="5" t="s">
        <v>120</v>
      </c>
      <c r="I4299" s="6" t="str">
        <f t="shared" si="268"/>
        <v/>
      </c>
      <c r="J4299" s="5" t="str">
        <f>IF(H4299="否","不适用",IF(AND(ISNUMBER(E4299),ISNUMBER(F4299)),IF(I4299&gt;规则与名单!$B$2,"是","否"),"未判定"))</f>
        <v>不适用</v>
      </c>
      <c r="K4299" s="5" t="str">
        <f t="shared" si="269"/>
        <v>缺失</v>
      </c>
      <c r="L4299" s="6" t="str">
        <f t="shared" si="270"/>
        <v/>
      </c>
      <c r="M4299" s="5">
        <f t="shared" si="271"/>
        <v>1</v>
      </c>
      <c r="N4299" s="5" t="s">
        <v>16239</v>
      </c>
      <c r="O4299" s="5" t="s">
        <v>16240</v>
      </c>
      <c r="P4299" s="5" t="s">
        <v>16241</v>
      </c>
    </row>
    <row r="4300" ht="19" customHeight="1" spans="1:16">
      <c r="A4300" s="5">
        <v>169</v>
      </c>
      <c r="B4300" s="5" t="s">
        <v>488</v>
      </c>
      <c r="C4300" s="5" t="s">
        <v>52</v>
      </c>
      <c r="D4300" s="8" t="s">
        <v>3422</v>
      </c>
      <c r="E4300" s="6"/>
      <c r="F4300" s="6">
        <v>0</v>
      </c>
      <c r="G4300" s="6"/>
      <c r="H4300" s="5" t="s">
        <v>120</v>
      </c>
      <c r="I4300" s="6" t="str">
        <f t="shared" si="268"/>
        <v/>
      </c>
      <c r="J4300" s="5" t="str">
        <f>IF(H4300="否","不适用",IF(AND(ISNUMBER(E4300),ISNUMBER(F4300)),IF(I4300&gt;规则与名单!$B$2,"是","否"),"未判定"))</f>
        <v>不适用</v>
      </c>
      <c r="K4300" s="5" t="str">
        <f t="shared" si="269"/>
        <v>缺失</v>
      </c>
      <c r="L4300" s="6" t="str">
        <f t="shared" si="270"/>
        <v/>
      </c>
      <c r="M4300" s="5">
        <f t="shared" si="271"/>
        <v>1</v>
      </c>
      <c r="N4300" s="5" t="s">
        <v>16242</v>
      </c>
      <c r="O4300" s="5" t="s">
        <v>16243</v>
      </c>
      <c r="P4300" s="5" t="s">
        <v>16244</v>
      </c>
    </row>
    <row r="4301" ht="19" customHeight="1" spans="1:16">
      <c r="A4301" s="5">
        <v>169</v>
      </c>
      <c r="B4301" s="5" t="s">
        <v>488</v>
      </c>
      <c r="C4301" s="5" t="s">
        <v>52</v>
      </c>
      <c r="D4301" s="8" t="s">
        <v>336</v>
      </c>
      <c r="E4301" s="6"/>
      <c r="F4301" s="6">
        <v>0</v>
      </c>
      <c r="G4301" s="6"/>
      <c r="H4301" s="5" t="s">
        <v>120</v>
      </c>
      <c r="I4301" s="6" t="str">
        <f t="shared" si="268"/>
        <v/>
      </c>
      <c r="J4301" s="5" t="str">
        <f>IF(H4301="否","不适用",IF(AND(ISNUMBER(E4301),ISNUMBER(F4301)),IF(I4301&gt;规则与名单!$B$2,"是","否"),"未判定"))</f>
        <v>不适用</v>
      </c>
      <c r="K4301" s="5" t="str">
        <f t="shared" si="269"/>
        <v>缺失</v>
      </c>
      <c r="L4301" s="6" t="str">
        <f t="shared" si="270"/>
        <v/>
      </c>
      <c r="M4301" s="5">
        <f t="shared" si="271"/>
        <v>1</v>
      </c>
      <c r="N4301" s="5" t="s">
        <v>16245</v>
      </c>
      <c r="O4301" s="5" t="s">
        <v>16246</v>
      </c>
      <c r="P4301" s="5" t="s">
        <v>16247</v>
      </c>
    </row>
    <row r="4302" ht="19" customHeight="1" spans="1:16">
      <c r="A4302" s="5">
        <v>169</v>
      </c>
      <c r="B4302" s="5" t="s">
        <v>488</v>
      </c>
      <c r="C4302" s="5" t="s">
        <v>52</v>
      </c>
      <c r="D4302" s="8" t="s">
        <v>653</v>
      </c>
      <c r="E4302" s="6">
        <v>70.8</v>
      </c>
      <c r="F4302" s="6">
        <v>70.07</v>
      </c>
      <c r="G4302" s="6">
        <v>70.7</v>
      </c>
      <c r="H4302" s="5" t="s">
        <v>120</v>
      </c>
      <c r="I4302" s="6">
        <f t="shared" si="268"/>
        <v>0.730000000000004</v>
      </c>
      <c r="J4302" s="5" t="str">
        <f>IF(H4302="否","不适用",IF(AND(ISNUMBER(E4302),ISNUMBER(F4302)),IF(I4302&gt;规则与名单!$B$2,"是","否"),"未判定"))</f>
        <v>不适用</v>
      </c>
      <c r="K4302" s="5" t="str">
        <f t="shared" si="269"/>
        <v>非测试日纯氢</v>
      </c>
      <c r="L4302" s="6">
        <f t="shared" si="270"/>
        <v>70.7</v>
      </c>
      <c r="M4302" s="5">
        <f t="shared" si="271"/>
        <v>0</v>
      </c>
      <c r="N4302" s="5" t="s">
        <v>16248</v>
      </c>
      <c r="O4302" s="5" t="s">
        <v>16249</v>
      </c>
      <c r="P4302" s="5" t="s">
        <v>16250</v>
      </c>
    </row>
    <row r="4303" ht="19" customHeight="1" spans="1:16">
      <c r="A4303" s="5">
        <v>169</v>
      </c>
      <c r="B4303" s="5" t="s">
        <v>488</v>
      </c>
      <c r="C4303" s="5" t="s">
        <v>52</v>
      </c>
      <c r="D4303" s="8" t="s">
        <v>140</v>
      </c>
      <c r="E4303" s="6">
        <v>73.3</v>
      </c>
      <c r="F4303" s="6">
        <v>72.53</v>
      </c>
      <c r="G4303" s="6">
        <v>73.3</v>
      </c>
      <c r="H4303" s="5" t="s">
        <v>120</v>
      </c>
      <c r="I4303" s="6">
        <f t="shared" si="268"/>
        <v>0.769999999999996</v>
      </c>
      <c r="J4303" s="5" t="str">
        <f>IF(H4303="否","不适用",IF(AND(ISNUMBER(E4303),ISNUMBER(F4303)),IF(I4303&gt;规则与名单!$B$2,"是","否"),"未判定"))</f>
        <v>不适用</v>
      </c>
      <c r="K4303" s="5" t="str">
        <f t="shared" si="269"/>
        <v>非测试日纯氢</v>
      </c>
      <c r="L4303" s="6">
        <f t="shared" si="270"/>
        <v>73.3</v>
      </c>
      <c r="M4303" s="5">
        <f t="shared" si="271"/>
        <v>0</v>
      </c>
      <c r="N4303" s="5" t="s">
        <v>16251</v>
      </c>
      <c r="O4303" s="5" t="s">
        <v>16252</v>
      </c>
      <c r="P4303" s="5" t="s">
        <v>16253</v>
      </c>
    </row>
    <row r="4304" ht="19" customHeight="1" spans="1:16">
      <c r="A4304" s="5">
        <v>169</v>
      </c>
      <c r="B4304" s="5" t="s">
        <v>488</v>
      </c>
      <c r="C4304" s="5" t="s">
        <v>52</v>
      </c>
      <c r="D4304" s="8" t="s">
        <v>115</v>
      </c>
      <c r="E4304" s="6">
        <v>96.2</v>
      </c>
      <c r="F4304" s="6">
        <v>95.16</v>
      </c>
      <c r="G4304" s="6">
        <v>96.1</v>
      </c>
      <c r="H4304" s="5" t="s">
        <v>120</v>
      </c>
      <c r="I4304" s="6">
        <f t="shared" si="268"/>
        <v>1.04000000000001</v>
      </c>
      <c r="J4304" s="5" t="str">
        <f>IF(H4304="否","不适用",IF(AND(ISNUMBER(E4304),ISNUMBER(F4304)),IF(I4304&gt;规则与名单!$B$2,"是","否"),"未判定"))</f>
        <v>不适用</v>
      </c>
      <c r="K4304" s="5" t="str">
        <f t="shared" si="269"/>
        <v>非测试日纯氢</v>
      </c>
      <c r="L4304" s="6">
        <f t="shared" si="270"/>
        <v>96.1</v>
      </c>
      <c r="M4304" s="5">
        <f t="shared" si="271"/>
        <v>0</v>
      </c>
      <c r="N4304" s="5" t="s">
        <v>16254</v>
      </c>
      <c r="O4304" s="5" t="s">
        <v>16255</v>
      </c>
      <c r="P4304" s="5" t="s">
        <v>16256</v>
      </c>
    </row>
    <row r="4305" ht="19" customHeight="1" spans="1:16">
      <c r="A4305" s="5">
        <v>170</v>
      </c>
      <c r="B4305" s="5" t="s">
        <v>490</v>
      </c>
      <c r="C4305" s="5" t="s">
        <v>52</v>
      </c>
      <c r="D4305" s="8" t="s">
        <v>114</v>
      </c>
      <c r="E4305" s="6">
        <v>46.7</v>
      </c>
      <c r="F4305" s="6">
        <v>47.6</v>
      </c>
      <c r="G4305" s="6">
        <v>46.6</v>
      </c>
      <c r="H4305" s="5" t="s">
        <v>120</v>
      </c>
      <c r="I4305" s="6">
        <f t="shared" si="268"/>
        <v>-0.899999999999999</v>
      </c>
      <c r="J4305" s="5" t="str">
        <f>IF(H4305="否","不适用",IF(AND(ISNUMBER(E4305),ISNUMBER(F4305)),IF(I4305&gt;规则与名单!$B$2,"是","否"),"未判定"))</f>
        <v>不适用</v>
      </c>
      <c r="K4305" s="5" t="str">
        <f t="shared" si="269"/>
        <v>非测试日纯氢</v>
      </c>
      <c r="L4305" s="6">
        <f t="shared" si="270"/>
        <v>46.6</v>
      </c>
      <c r="M4305" s="5">
        <f t="shared" si="271"/>
        <v>0</v>
      </c>
      <c r="N4305" s="5" t="s">
        <v>16257</v>
      </c>
      <c r="O4305" s="5" t="s">
        <v>16258</v>
      </c>
      <c r="P4305" s="5" t="s">
        <v>16259</v>
      </c>
    </row>
    <row r="4306" ht="19" customHeight="1" spans="1:16">
      <c r="A4306" s="5">
        <v>170</v>
      </c>
      <c r="B4306" s="5" t="s">
        <v>490</v>
      </c>
      <c r="C4306" s="5" t="s">
        <v>52</v>
      </c>
      <c r="D4306" s="8" t="s">
        <v>605</v>
      </c>
      <c r="E4306" s="6">
        <v>49.3</v>
      </c>
      <c r="F4306" s="6">
        <v>50.6</v>
      </c>
      <c r="G4306" s="6">
        <v>47.1</v>
      </c>
      <c r="H4306" s="5" t="s">
        <v>120</v>
      </c>
      <c r="I4306" s="6">
        <f t="shared" si="268"/>
        <v>-1.3</v>
      </c>
      <c r="J4306" s="5" t="str">
        <f>IF(H4306="否","不适用",IF(AND(ISNUMBER(E4306),ISNUMBER(F4306)),IF(I4306&gt;规则与名单!$B$2,"是","否"),"未判定"))</f>
        <v>不适用</v>
      </c>
      <c r="K4306" s="5" t="str">
        <f t="shared" si="269"/>
        <v>非测试日纯氢</v>
      </c>
      <c r="L4306" s="6">
        <f t="shared" si="270"/>
        <v>47.1</v>
      </c>
      <c r="M4306" s="5">
        <f t="shared" si="271"/>
        <v>0</v>
      </c>
      <c r="N4306" s="5" t="s">
        <v>16260</v>
      </c>
      <c r="O4306" s="5" t="s">
        <v>16261</v>
      </c>
      <c r="P4306" s="5" t="s">
        <v>16262</v>
      </c>
    </row>
    <row r="4307" ht="19" customHeight="1" spans="1:16">
      <c r="A4307" s="5">
        <v>170</v>
      </c>
      <c r="B4307" s="5" t="s">
        <v>490</v>
      </c>
      <c r="C4307" s="5" t="s">
        <v>52</v>
      </c>
      <c r="D4307" s="8" t="s">
        <v>186</v>
      </c>
      <c r="E4307" s="6">
        <v>46.8</v>
      </c>
      <c r="F4307" s="6">
        <v>49.1</v>
      </c>
      <c r="G4307" s="6">
        <v>37.5</v>
      </c>
      <c r="H4307" s="5" t="s">
        <v>120</v>
      </c>
      <c r="I4307" s="6">
        <f t="shared" si="268"/>
        <v>-2.3</v>
      </c>
      <c r="J4307" s="5" t="str">
        <f>IF(H4307="否","不适用",IF(AND(ISNUMBER(E4307),ISNUMBER(F4307)),IF(I4307&gt;规则与名单!$B$2,"是","否"),"未判定"))</f>
        <v>不适用</v>
      </c>
      <c r="K4307" s="5" t="str">
        <f t="shared" si="269"/>
        <v>非测试日纯氢</v>
      </c>
      <c r="L4307" s="6">
        <f t="shared" si="270"/>
        <v>37.5</v>
      </c>
      <c r="M4307" s="5">
        <f t="shared" si="271"/>
        <v>0</v>
      </c>
      <c r="N4307" s="5" t="s">
        <v>16263</v>
      </c>
      <c r="O4307" s="5" t="s">
        <v>16264</v>
      </c>
      <c r="P4307" s="5" t="s">
        <v>16265</v>
      </c>
    </row>
    <row r="4308" ht="19" customHeight="1" spans="1:16">
      <c r="A4308" s="5">
        <v>170</v>
      </c>
      <c r="B4308" s="5" t="s">
        <v>490</v>
      </c>
      <c r="C4308" s="5" t="s">
        <v>52</v>
      </c>
      <c r="D4308" s="8" t="s">
        <v>165</v>
      </c>
      <c r="E4308" s="6">
        <v>40.3</v>
      </c>
      <c r="F4308" s="6">
        <v>44.9</v>
      </c>
      <c r="G4308" s="6">
        <v>36.9</v>
      </c>
      <c r="H4308" s="5" t="s">
        <v>120</v>
      </c>
      <c r="I4308" s="6">
        <f t="shared" si="268"/>
        <v>-4.6</v>
      </c>
      <c r="J4308" s="5" t="str">
        <f>IF(H4308="否","不适用",IF(AND(ISNUMBER(E4308),ISNUMBER(F4308)),IF(I4308&gt;规则与名单!$B$2,"是","否"),"未判定"))</f>
        <v>不适用</v>
      </c>
      <c r="K4308" s="5" t="str">
        <f t="shared" si="269"/>
        <v>非测试日纯氢</v>
      </c>
      <c r="L4308" s="6">
        <f t="shared" si="270"/>
        <v>36.9</v>
      </c>
      <c r="M4308" s="5">
        <f t="shared" si="271"/>
        <v>0</v>
      </c>
      <c r="N4308" s="5" t="s">
        <v>16266</v>
      </c>
      <c r="O4308" s="5" t="s">
        <v>16267</v>
      </c>
      <c r="P4308" s="5" t="s">
        <v>16268</v>
      </c>
    </row>
    <row r="4309" ht="19" customHeight="1" spans="1:16">
      <c r="A4309" s="5">
        <v>170</v>
      </c>
      <c r="B4309" s="5" t="s">
        <v>490</v>
      </c>
      <c r="C4309" s="5" t="s">
        <v>52</v>
      </c>
      <c r="D4309" s="8" t="s">
        <v>151</v>
      </c>
      <c r="E4309" s="6">
        <v>32.9</v>
      </c>
      <c r="F4309" s="6">
        <v>33.6</v>
      </c>
      <c r="G4309" s="6">
        <v>32.9</v>
      </c>
      <c r="H4309" s="5" t="s">
        <v>120</v>
      </c>
      <c r="I4309" s="6">
        <f t="shared" si="268"/>
        <v>-0.700000000000003</v>
      </c>
      <c r="J4309" s="5" t="str">
        <f>IF(H4309="否","不适用",IF(AND(ISNUMBER(E4309),ISNUMBER(F4309)),IF(I4309&gt;规则与名单!$B$2,"是","否"),"未判定"))</f>
        <v>不适用</v>
      </c>
      <c r="K4309" s="5" t="str">
        <f t="shared" si="269"/>
        <v>非测试日纯氢</v>
      </c>
      <c r="L4309" s="6">
        <f t="shared" si="270"/>
        <v>32.9</v>
      </c>
      <c r="M4309" s="5">
        <f t="shared" si="271"/>
        <v>0</v>
      </c>
      <c r="N4309" s="5" t="s">
        <v>16269</v>
      </c>
      <c r="O4309" s="5" t="s">
        <v>16270</v>
      </c>
      <c r="P4309" s="5" t="s">
        <v>16271</v>
      </c>
    </row>
    <row r="4310" ht="19" customHeight="1" spans="1:16">
      <c r="A4310" s="5">
        <v>170</v>
      </c>
      <c r="B4310" s="5" t="s">
        <v>490</v>
      </c>
      <c r="C4310" s="5" t="s">
        <v>52</v>
      </c>
      <c r="D4310" s="8" t="s">
        <v>3358</v>
      </c>
      <c r="E4310" s="6">
        <v>33.6</v>
      </c>
      <c r="F4310" s="6">
        <v>34.8</v>
      </c>
      <c r="G4310" s="6">
        <v>33.6</v>
      </c>
      <c r="H4310" s="5" t="s">
        <v>120</v>
      </c>
      <c r="I4310" s="6">
        <f t="shared" si="268"/>
        <v>-1.2</v>
      </c>
      <c r="J4310" s="5" t="str">
        <f>IF(H4310="否","不适用",IF(AND(ISNUMBER(E4310),ISNUMBER(F4310)),IF(I4310&gt;规则与名单!$B$2,"是","否"),"未判定"))</f>
        <v>不适用</v>
      </c>
      <c r="K4310" s="5" t="str">
        <f t="shared" si="269"/>
        <v>非测试日纯氢</v>
      </c>
      <c r="L4310" s="6">
        <f t="shared" si="270"/>
        <v>33.6</v>
      </c>
      <c r="M4310" s="5">
        <f t="shared" si="271"/>
        <v>0</v>
      </c>
      <c r="N4310" s="5" t="s">
        <v>16272</v>
      </c>
      <c r="O4310" s="5" t="s">
        <v>16273</v>
      </c>
      <c r="P4310" s="5" t="s">
        <v>16274</v>
      </c>
    </row>
    <row r="4311" ht="19" customHeight="1" spans="1:16">
      <c r="A4311" s="5">
        <v>170</v>
      </c>
      <c r="B4311" s="5" t="s">
        <v>490</v>
      </c>
      <c r="C4311" s="5" t="s">
        <v>52</v>
      </c>
      <c r="D4311" s="8" t="s">
        <v>272</v>
      </c>
      <c r="E4311" s="6">
        <v>45.8</v>
      </c>
      <c r="F4311" s="6">
        <v>47.3</v>
      </c>
      <c r="G4311" s="6">
        <v>43.9</v>
      </c>
      <c r="H4311" s="5" t="s">
        <v>120</v>
      </c>
      <c r="I4311" s="6">
        <f t="shared" si="268"/>
        <v>-1.5</v>
      </c>
      <c r="J4311" s="5" t="str">
        <f>IF(H4311="否","不适用",IF(AND(ISNUMBER(E4311),ISNUMBER(F4311)),IF(I4311&gt;规则与名单!$B$2,"是","否"),"未判定"))</f>
        <v>不适用</v>
      </c>
      <c r="K4311" s="5" t="str">
        <f t="shared" si="269"/>
        <v>非测试日纯氢</v>
      </c>
      <c r="L4311" s="6">
        <f t="shared" si="270"/>
        <v>43.9</v>
      </c>
      <c r="M4311" s="5">
        <f t="shared" si="271"/>
        <v>0</v>
      </c>
      <c r="N4311" s="5" t="s">
        <v>16275</v>
      </c>
      <c r="O4311" s="5" t="s">
        <v>16276</v>
      </c>
      <c r="P4311" s="5" t="s">
        <v>16277</v>
      </c>
    </row>
    <row r="4312" ht="19" customHeight="1" spans="1:16">
      <c r="A4312" s="5">
        <v>170</v>
      </c>
      <c r="B4312" s="5" t="s">
        <v>490</v>
      </c>
      <c r="C4312" s="5" t="s">
        <v>52</v>
      </c>
      <c r="D4312" s="8" t="s">
        <v>506</v>
      </c>
      <c r="E4312" s="6">
        <v>45.3</v>
      </c>
      <c r="F4312" s="6">
        <v>47.3</v>
      </c>
      <c r="G4312" s="6">
        <v>40.3</v>
      </c>
      <c r="H4312" s="5" t="s">
        <v>120</v>
      </c>
      <c r="I4312" s="6">
        <f t="shared" si="268"/>
        <v>-2</v>
      </c>
      <c r="J4312" s="5" t="str">
        <f>IF(H4312="否","不适用",IF(AND(ISNUMBER(E4312),ISNUMBER(F4312)),IF(I4312&gt;规则与名单!$B$2,"是","否"),"未判定"))</f>
        <v>不适用</v>
      </c>
      <c r="K4312" s="5" t="str">
        <f t="shared" si="269"/>
        <v>非测试日纯氢</v>
      </c>
      <c r="L4312" s="6">
        <f t="shared" si="270"/>
        <v>40.3</v>
      </c>
      <c r="M4312" s="5">
        <f t="shared" si="271"/>
        <v>0</v>
      </c>
      <c r="N4312" s="5" t="s">
        <v>16278</v>
      </c>
      <c r="O4312" s="5" t="s">
        <v>16279</v>
      </c>
      <c r="P4312" s="5" t="s">
        <v>16280</v>
      </c>
    </row>
    <row r="4313" ht="19" customHeight="1" spans="1:16">
      <c r="A4313" s="5">
        <v>170</v>
      </c>
      <c r="B4313" s="5" t="s">
        <v>490</v>
      </c>
      <c r="C4313" s="5" t="s">
        <v>52</v>
      </c>
      <c r="D4313" s="8" t="s">
        <v>673</v>
      </c>
      <c r="E4313" s="6">
        <v>52.7</v>
      </c>
      <c r="F4313" s="6">
        <v>54.8</v>
      </c>
      <c r="G4313" s="6">
        <v>47.9</v>
      </c>
      <c r="H4313" s="5" t="s">
        <v>120</v>
      </c>
      <c r="I4313" s="6">
        <f t="shared" si="268"/>
        <v>-2.09999999999999</v>
      </c>
      <c r="J4313" s="5" t="str">
        <f>IF(H4313="否","不适用",IF(AND(ISNUMBER(E4313),ISNUMBER(F4313)),IF(I4313&gt;规则与名单!$B$2,"是","否"),"未判定"))</f>
        <v>不适用</v>
      </c>
      <c r="K4313" s="5" t="str">
        <f t="shared" si="269"/>
        <v>非测试日纯氢</v>
      </c>
      <c r="L4313" s="6">
        <f t="shared" si="270"/>
        <v>47.9</v>
      </c>
      <c r="M4313" s="5">
        <f t="shared" si="271"/>
        <v>0</v>
      </c>
      <c r="N4313" s="5" t="s">
        <v>16281</v>
      </c>
      <c r="O4313" s="5" t="s">
        <v>16282</v>
      </c>
      <c r="P4313" s="5" t="s">
        <v>16283</v>
      </c>
    </row>
    <row r="4314" ht="19" customHeight="1" spans="1:16">
      <c r="A4314" s="5">
        <v>170</v>
      </c>
      <c r="B4314" s="5" t="s">
        <v>490</v>
      </c>
      <c r="C4314" s="5" t="s">
        <v>52</v>
      </c>
      <c r="D4314" s="8" t="s">
        <v>183</v>
      </c>
      <c r="E4314" s="6">
        <v>46.4</v>
      </c>
      <c r="F4314" s="6">
        <v>48.2</v>
      </c>
      <c r="G4314" s="6">
        <v>44.4</v>
      </c>
      <c r="H4314" s="5" t="s">
        <v>120</v>
      </c>
      <c r="I4314" s="6">
        <f t="shared" si="268"/>
        <v>-1.8</v>
      </c>
      <c r="J4314" s="5" t="str">
        <f>IF(H4314="否","不适用",IF(AND(ISNUMBER(E4314),ISNUMBER(F4314)),IF(I4314&gt;规则与名单!$B$2,"是","否"),"未判定"))</f>
        <v>不适用</v>
      </c>
      <c r="K4314" s="5" t="str">
        <f t="shared" si="269"/>
        <v>非测试日纯氢</v>
      </c>
      <c r="L4314" s="6">
        <f t="shared" si="270"/>
        <v>44.4</v>
      </c>
      <c r="M4314" s="5">
        <f t="shared" si="271"/>
        <v>0</v>
      </c>
      <c r="N4314" s="5" t="s">
        <v>16284</v>
      </c>
      <c r="O4314" s="5" t="s">
        <v>16285</v>
      </c>
      <c r="P4314" s="5" t="s">
        <v>16286</v>
      </c>
    </row>
    <row r="4315" ht="19" customHeight="1" spans="1:16">
      <c r="A4315" s="5">
        <v>170</v>
      </c>
      <c r="B4315" s="5" t="s">
        <v>490</v>
      </c>
      <c r="C4315" s="5" t="s">
        <v>52</v>
      </c>
      <c r="D4315" s="8" t="s">
        <v>431</v>
      </c>
      <c r="E4315" s="6">
        <v>46.5</v>
      </c>
      <c r="F4315" s="6">
        <v>48.8</v>
      </c>
      <c r="G4315" s="6">
        <v>46.4</v>
      </c>
      <c r="H4315" s="5" t="s">
        <v>120</v>
      </c>
      <c r="I4315" s="6">
        <f t="shared" si="268"/>
        <v>-2.3</v>
      </c>
      <c r="J4315" s="5" t="str">
        <f>IF(H4315="否","不适用",IF(AND(ISNUMBER(E4315),ISNUMBER(F4315)),IF(I4315&gt;规则与名单!$B$2,"是","否"),"未判定"))</f>
        <v>不适用</v>
      </c>
      <c r="K4315" s="5" t="str">
        <f t="shared" si="269"/>
        <v>非测试日纯氢</v>
      </c>
      <c r="L4315" s="6">
        <f t="shared" si="270"/>
        <v>46.4</v>
      </c>
      <c r="M4315" s="5">
        <f t="shared" si="271"/>
        <v>0</v>
      </c>
      <c r="N4315" s="5" t="s">
        <v>16287</v>
      </c>
      <c r="O4315" s="5" t="s">
        <v>16288</v>
      </c>
      <c r="P4315" s="5" t="s">
        <v>16289</v>
      </c>
    </row>
    <row r="4316" ht="19" customHeight="1" spans="1:16">
      <c r="A4316" s="5">
        <v>170</v>
      </c>
      <c r="B4316" s="5" t="s">
        <v>490</v>
      </c>
      <c r="C4316" s="5" t="s">
        <v>52</v>
      </c>
      <c r="D4316" s="8" t="s">
        <v>3377</v>
      </c>
      <c r="E4316" s="6">
        <v>19.3</v>
      </c>
      <c r="F4316" s="6">
        <v>28.3</v>
      </c>
      <c r="G4316" s="6">
        <v>13.5</v>
      </c>
      <c r="H4316" s="5" t="s">
        <v>120</v>
      </c>
      <c r="I4316" s="6">
        <f t="shared" si="268"/>
        <v>-9</v>
      </c>
      <c r="J4316" s="5" t="str">
        <f>IF(H4316="否","不适用",IF(AND(ISNUMBER(E4316),ISNUMBER(F4316)),IF(I4316&gt;规则与名单!$B$2,"是","否"),"未判定"))</f>
        <v>不适用</v>
      </c>
      <c r="K4316" s="5" t="str">
        <f t="shared" si="269"/>
        <v>非测试日纯氢</v>
      </c>
      <c r="L4316" s="6">
        <f t="shared" si="270"/>
        <v>13.5</v>
      </c>
      <c r="M4316" s="5">
        <f t="shared" si="271"/>
        <v>0</v>
      </c>
      <c r="N4316" s="5" t="s">
        <v>16290</v>
      </c>
      <c r="O4316" s="5" t="s">
        <v>16291</v>
      </c>
      <c r="P4316" s="5" t="s">
        <v>16292</v>
      </c>
    </row>
    <row r="4317" ht="19" customHeight="1" spans="1:16">
      <c r="A4317" s="5">
        <v>170</v>
      </c>
      <c r="B4317" s="5" t="s">
        <v>490</v>
      </c>
      <c r="C4317" s="5" t="s">
        <v>52</v>
      </c>
      <c r="D4317" s="8" t="s">
        <v>407</v>
      </c>
      <c r="E4317" s="6">
        <v>22.6</v>
      </c>
      <c r="F4317" s="6">
        <v>28.5</v>
      </c>
      <c r="G4317" s="6">
        <v>13.6</v>
      </c>
      <c r="H4317" s="5" t="s">
        <v>120</v>
      </c>
      <c r="I4317" s="6">
        <f t="shared" si="268"/>
        <v>-5.9</v>
      </c>
      <c r="J4317" s="5" t="str">
        <f>IF(H4317="否","不适用",IF(AND(ISNUMBER(E4317),ISNUMBER(F4317)),IF(I4317&gt;规则与名单!$B$2,"是","否"),"未判定"))</f>
        <v>不适用</v>
      </c>
      <c r="K4317" s="5" t="str">
        <f t="shared" si="269"/>
        <v>非测试日纯氢</v>
      </c>
      <c r="L4317" s="6">
        <f t="shared" si="270"/>
        <v>13.6</v>
      </c>
      <c r="M4317" s="5">
        <f t="shared" si="271"/>
        <v>0</v>
      </c>
      <c r="N4317" s="5" t="s">
        <v>16293</v>
      </c>
      <c r="O4317" s="5" t="s">
        <v>16294</v>
      </c>
      <c r="P4317" s="5" t="s">
        <v>16295</v>
      </c>
    </row>
    <row r="4318" ht="19" customHeight="1" spans="1:16">
      <c r="A4318" s="5">
        <v>170</v>
      </c>
      <c r="B4318" s="5" t="s">
        <v>490</v>
      </c>
      <c r="C4318" s="5" t="s">
        <v>52</v>
      </c>
      <c r="D4318" s="8" t="s">
        <v>411</v>
      </c>
      <c r="E4318" s="6">
        <v>47.1</v>
      </c>
      <c r="F4318" s="6">
        <v>48.3</v>
      </c>
      <c r="G4318" s="6">
        <v>31.8</v>
      </c>
      <c r="H4318" s="5" t="s">
        <v>120</v>
      </c>
      <c r="I4318" s="6">
        <f t="shared" si="268"/>
        <v>-1.2</v>
      </c>
      <c r="J4318" s="5" t="str">
        <f>IF(H4318="否","不适用",IF(AND(ISNUMBER(E4318),ISNUMBER(F4318)),IF(I4318&gt;规则与名单!$B$2,"是","否"),"未判定"))</f>
        <v>不适用</v>
      </c>
      <c r="K4318" s="5" t="str">
        <f t="shared" si="269"/>
        <v>非测试日纯氢</v>
      </c>
      <c r="L4318" s="6">
        <f t="shared" si="270"/>
        <v>31.8</v>
      </c>
      <c r="M4318" s="5">
        <f t="shared" si="271"/>
        <v>0</v>
      </c>
      <c r="N4318" s="5" t="s">
        <v>16296</v>
      </c>
      <c r="O4318" s="5" t="s">
        <v>16297</v>
      </c>
      <c r="P4318" s="5" t="s">
        <v>16298</v>
      </c>
    </row>
    <row r="4319" ht="19" customHeight="1" spans="1:16">
      <c r="A4319" s="5">
        <v>170</v>
      </c>
      <c r="B4319" s="5" t="s">
        <v>490</v>
      </c>
      <c r="C4319" s="5" t="s">
        <v>52</v>
      </c>
      <c r="D4319" s="8" t="s">
        <v>251</v>
      </c>
      <c r="E4319" s="6">
        <v>46.6</v>
      </c>
      <c r="F4319" s="6">
        <v>48.8</v>
      </c>
      <c r="G4319" s="6">
        <v>33.3</v>
      </c>
      <c r="H4319" s="5" t="s">
        <v>120</v>
      </c>
      <c r="I4319" s="6">
        <f t="shared" si="268"/>
        <v>-2.2</v>
      </c>
      <c r="J4319" s="5" t="str">
        <f>IF(H4319="否","不适用",IF(AND(ISNUMBER(E4319),ISNUMBER(F4319)),IF(I4319&gt;规则与名单!$B$2,"是","否"),"未判定"))</f>
        <v>不适用</v>
      </c>
      <c r="K4319" s="5" t="str">
        <f t="shared" si="269"/>
        <v>非测试日纯氢</v>
      </c>
      <c r="L4319" s="6">
        <f t="shared" si="270"/>
        <v>33.3</v>
      </c>
      <c r="M4319" s="5">
        <f t="shared" si="271"/>
        <v>0</v>
      </c>
      <c r="N4319" s="5" t="s">
        <v>16299</v>
      </c>
      <c r="O4319" s="5" t="s">
        <v>16300</v>
      </c>
      <c r="P4319" s="5" t="s">
        <v>16301</v>
      </c>
    </row>
    <row r="4320" ht="19" customHeight="1" spans="1:16">
      <c r="A4320" s="5">
        <v>170</v>
      </c>
      <c r="B4320" s="5" t="s">
        <v>490</v>
      </c>
      <c r="C4320" s="5" t="s">
        <v>52</v>
      </c>
      <c r="D4320" s="8" t="s">
        <v>472</v>
      </c>
      <c r="E4320" s="6">
        <v>62.8</v>
      </c>
      <c r="F4320" s="6">
        <v>53.4</v>
      </c>
      <c r="G4320" s="6">
        <v>49.7</v>
      </c>
      <c r="H4320" s="5" t="s">
        <v>120</v>
      </c>
      <c r="I4320" s="6">
        <f t="shared" si="268"/>
        <v>9.4</v>
      </c>
      <c r="J4320" s="5" t="str">
        <f>IF(H4320="否","不适用",IF(AND(ISNUMBER(E4320),ISNUMBER(F4320)),IF(I4320&gt;规则与名单!$B$2,"是","否"),"未判定"))</f>
        <v>不适用</v>
      </c>
      <c r="K4320" s="5" t="str">
        <f t="shared" si="269"/>
        <v>非测试日纯氢</v>
      </c>
      <c r="L4320" s="6">
        <f t="shared" si="270"/>
        <v>49.7</v>
      </c>
      <c r="M4320" s="5">
        <f t="shared" si="271"/>
        <v>0</v>
      </c>
      <c r="N4320" s="5" t="s">
        <v>16302</v>
      </c>
      <c r="O4320" s="5" t="s">
        <v>16303</v>
      </c>
      <c r="P4320" s="5" t="s">
        <v>16304</v>
      </c>
    </row>
    <row r="4321" ht="19" customHeight="1" spans="1:16">
      <c r="A4321" s="5">
        <v>170</v>
      </c>
      <c r="B4321" s="5" t="s">
        <v>490</v>
      </c>
      <c r="C4321" s="5" t="s">
        <v>52</v>
      </c>
      <c r="D4321" s="8" t="s">
        <v>466</v>
      </c>
      <c r="E4321" s="6">
        <v>41.6</v>
      </c>
      <c r="F4321" s="6">
        <v>48.4</v>
      </c>
      <c r="G4321" s="6">
        <v>33.9</v>
      </c>
      <c r="H4321" s="5" t="s">
        <v>120</v>
      </c>
      <c r="I4321" s="6">
        <f t="shared" si="268"/>
        <v>-6.8</v>
      </c>
      <c r="J4321" s="5" t="str">
        <f>IF(H4321="否","不适用",IF(AND(ISNUMBER(E4321),ISNUMBER(F4321)),IF(I4321&gt;规则与名单!$B$2,"是","否"),"未判定"))</f>
        <v>不适用</v>
      </c>
      <c r="K4321" s="5" t="str">
        <f t="shared" si="269"/>
        <v>非测试日纯氢</v>
      </c>
      <c r="L4321" s="6">
        <f t="shared" si="270"/>
        <v>33.9</v>
      </c>
      <c r="M4321" s="5">
        <f t="shared" si="271"/>
        <v>0</v>
      </c>
      <c r="N4321" s="5" t="s">
        <v>16305</v>
      </c>
      <c r="O4321" s="5" t="s">
        <v>16306</v>
      </c>
      <c r="P4321" s="5" t="s">
        <v>16307</v>
      </c>
    </row>
    <row r="4322" ht="19" customHeight="1" spans="1:16">
      <c r="A4322" s="5">
        <v>170</v>
      </c>
      <c r="B4322" s="5" t="s">
        <v>490</v>
      </c>
      <c r="C4322" s="5" t="s">
        <v>52</v>
      </c>
      <c r="D4322" s="8" t="s">
        <v>333</v>
      </c>
      <c r="E4322" s="6">
        <v>51.4</v>
      </c>
      <c r="F4322" s="6">
        <v>47.7</v>
      </c>
      <c r="G4322" s="6">
        <v>12.3</v>
      </c>
      <c r="H4322" s="5" t="s">
        <v>120</v>
      </c>
      <c r="I4322" s="6">
        <f t="shared" si="268"/>
        <v>3.7</v>
      </c>
      <c r="J4322" s="5" t="str">
        <f>IF(H4322="否","不适用",IF(AND(ISNUMBER(E4322),ISNUMBER(F4322)),IF(I4322&gt;规则与名单!$B$2,"是","否"),"未判定"))</f>
        <v>不适用</v>
      </c>
      <c r="K4322" s="5" t="str">
        <f t="shared" si="269"/>
        <v>非测试日纯氢</v>
      </c>
      <c r="L4322" s="6">
        <f t="shared" si="270"/>
        <v>12.3</v>
      </c>
      <c r="M4322" s="5">
        <f t="shared" si="271"/>
        <v>0</v>
      </c>
      <c r="N4322" s="5" t="s">
        <v>16308</v>
      </c>
      <c r="O4322" s="5" t="s">
        <v>16309</v>
      </c>
      <c r="P4322" s="5" t="s">
        <v>16310</v>
      </c>
    </row>
    <row r="4323" ht="19" customHeight="1" spans="1:16">
      <c r="A4323" s="5">
        <v>170</v>
      </c>
      <c r="B4323" s="5" t="s">
        <v>490</v>
      </c>
      <c r="C4323" s="5" t="s">
        <v>52</v>
      </c>
      <c r="D4323" s="8" t="s">
        <v>175</v>
      </c>
      <c r="E4323" s="6">
        <v>26.6</v>
      </c>
      <c r="F4323" s="6">
        <v>27.3</v>
      </c>
      <c r="G4323" s="6">
        <v>26.6</v>
      </c>
      <c r="H4323" s="5" t="s">
        <v>120</v>
      </c>
      <c r="I4323" s="6">
        <f t="shared" si="268"/>
        <v>-0.699999999999999</v>
      </c>
      <c r="J4323" s="5" t="str">
        <f>IF(H4323="否","不适用",IF(AND(ISNUMBER(E4323),ISNUMBER(F4323)),IF(I4323&gt;规则与名单!$B$2,"是","否"),"未判定"))</f>
        <v>不适用</v>
      </c>
      <c r="K4323" s="5" t="str">
        <f t="shared" si="269"/>
        <v>非测试日纯氢</v>
      </c>
      <c r="L4323" s="6">
        <f t="shared" si="270"/>
        <v>26.6</v>
      </c>
      <c r="M4323" s="5">
        <f t="shared" si="271"/>
        <v>0</v>
      </c>
      <c r="N4323" s="5" t="s">
        <v>16311</v>
      </c>
      <c r="O4323" s="5" t="s">
        <v>16312</v>
      </c>
      <c r="P4323" s="5" t="s">
        <v>16313</v>
      </c>
    </row>
    <row r="4324" ht="19" customHeight="1" spans="1:16">
      <c r="A4324" s="5">
        <v>170</v>
      </c>
      <c r="B4324" s="5" t="s">
        <v>490</v>
      </c>
      <c r="C4324" s="5" t="s">
        <v>52</v>
      </c>
      <c r="D4324" s="8" t="s">
        <v>3402</v>
      </c>
      <c r="E4324" s="6">
        <v>45.2</v>
      </c>
      <c r="F4324" s="6">
        <v>46.7</v>
      </c>
      <c r="G4324" s="6">
        <v>44.8</v>
      </c>
      <c r="H4324" s="5" t="s">
        <v>120</v>
      </c>
      <c r="I4324" s="6">
        <f t="shared" si="268"/>
        <v>-1.5</v>
      </c>
      <c r="J4324" s="5" t="str">
        <f>IF(H4324="否","不适用",IF(AND(ISNUMBER(E4324),ISNUMBER(F4324)),IF(I4324&gt;规则与名单!$B$2,"是","否"),"未判定"))</f>
        <v>不适用</v>
      </c>
      <c r="K4324" s="5" t="str">
        <f t="shared" si="269"/>
        <v>非测试日纯氢</v>
      </c>
      <c r="L4324" s="6">
        <f t="shared" si="270"/>
        <v>44.8</v>
      </c>
      <c r="M4324" s="5">
        <f t="shared" si="271"/>
        <v>0</v>
      </c>
      <c r="N4324" s="5" t="s">
        <v>16314</v>
      </c>
      <c r="O4324" s="5" t="s">
        <v>16315</v>
      </c>
      <c r="P4324" s="5" t="s">
        <v>16316</v>
      </c>
    </row>
    <row r="4325" ht="19" customHeight="1" spans="1:16">
      <c r="A4325" s="5">
        <v>170</v>
      </c>
      <c r="B4325" s="5" t="s">
        <v>490</v>
      </c>
      <c r="C4325" s="5" t="s">
        <v>52</v>
      </c>
      <c r="D4325" s="8" t="s">
        <v>487</v>
      </c>
      <c r="E4325" s="6">
        <v>46.8</v>
      </c>
      <c r="F4325" s="6">
        <v>49.2</v>
      </c>
      <c r="G4325" s="6">
        <v>29</v>
      </c>
      <c r="H4325" s="5" t="s">
        <v>120</v>
      </c>
      <c r="I4325" s="6">
        <f t="shared" si="268"/>
        <v>-2.40000000000001</v>
      </c>
      <c r="J4325" s="5" t="str">
        <f>IF(H4325="否","不适用",IF(AND(ISNUMBER(E4325),ISNUMBER(F4325)),IF(I4325&gt;规则与名单!$B$2,"是","否"),"未判定"))</f>
        <v>不适用</v>
      </c>
      <c r="K4325" s="5" t="str">
        <f t="shared" si="269"/>
        <v>非测试日纯氢</v>
      </c>
      <c r="L4325" s="6">
        <f t="shared" si="270"/>
        <v>29</v>
      </c>
      <c r="M4325" s="5">
        <f t="shared" si="271"/>
        <v>0</v>
      </c>
      <c r="N4325" s="5" t="s">
        <v>16317</v>
      </c>
      <c r="O4325" s="5" t="s">
        <v>16318</v>
      </c>
      <c r="P4325" s="5" t="s">
        <v>16319</v>
      </c>
    </row>
    <row r="4326" ht="19" customHeight="1" spans="1:16">
      <c r="A4326" s="5">
        <v>170</v>
      </c>
      <c r="B4326" s="5" t="s">
        <v>490</v>
      </c>
      <c r="C4326" s="5" t="s">
        <v>52</v>
      </c>
      <c r="D4326" s="8" t="s">
        <v>121</v>
      </c>
      <c r="E4326" s="6">
        <v>73.9</v>
      </c>
      <c r="F4326" s="6">
        <v>76.9</v>
      </c>
      <c r="G4326" s="6">
        <v>65.6</v>
      </c>
      <c r="H4326" s="5" t="s">
        <v>120</v>
      </c>
      <c r="I4326" s="6">
        <f t="shared" si="268"/>
        <v>-3</v>
      </c>
      <c r="J4326" s="5" t="str">
        <f>IF(H4326="否","不适用",IF(AND(ISNUMBER(E4326),ISNUMBER(F4326)),IF(I4326&gt;规则与名单!$B$2,"是","否"),"未判定"))</f>
        <v>不适用</v>
      </c>
      <c r="K4326" s="5" t="str">
        <f t="shared" si="269"/>
        <v>非测试日纯氢</v>
      </c>
      <c r="L4326" s="6">
        <f t="shared" si="270"/>
        <v>65.6</v>
      </c>
      <c r="M4326" s="5">
        <f t="shared" si="271"/>
        <v>0</v>
      </c>
      <c r="N4326" s="5" t="s">
        <v>16320</v>
      </c>
      <c r="O4326" s="5" t="s">
        <v>16321</v>
      </c>
      <c r="P4326" s="5" t="s">
        <v>16322</v>
      </c>
    </row>
    <row r="4327" ht="19" customHeight="1" spans="1:16">
      <c r="A4327" s="5">
        <v>170</v>
      </c>
      <c r="B4327" s="5" t="s">
        <v>490</v>
      </c>
      <c r="C4327" s="5" t="s">
        <v>52</v>
      </c>
      <c r="D4327" s="8" t="s">
        <v>170</v>
      </c>
      <c r="E4327" s="6">
        <v>52.9</v>
      </c>
      <c r="F4327" s="6">
        <v>54.9</v>
      </c>
      <c r="G4327" s="6">
        <v>43.9</v>
      </c>
      <c r="H4327" s="5" t="s">
        <v>120</v>
      </c>
      <c r="I4327" s="6">
        <f t="shared" si="268"/>
        <v>-2</v>
      </c>
      <c r="J4327" s="5" t="str">
        <f>IF(H4327="否","不适用",IF(AND(ISNUMBER(E4327),ISNUMBER(F4327)),IF(I4327&gt;规则与名单!$B$2,"是","否"),"未判定"))</f>
        <v>不适用</v>
      </c>
      <c r="K4327" s="5" t="str">
        <f t="shared" si="269"/>
        <v>非测试日纯氢</v>
      </c>
      <c r="L4327" s="6">
        <f t="shared" si="270"/>
        <v>43.9</v>
      </c>
      <c r="M4327" s="5">
        <f t="shared" si="271"/>
        <v>0</v>
      </c>
      <c r="N4327" s="5" t="s">
        <v>16323</v>
      </c>
      <c r="O4327" s="5" t="s">
        <v>16324</v>
      </c>
      <c r="P4327" s="5" t="s">
        <v>16325</v>
      </c>
    </row>
    <row r="4328" ht="19" customHeight="1" spans="1:16">
      <c r="A4328" s="5">
        <v>170</v>
      </c>
      <c r="B4328" s="5" t="s">
        <v>490</v>
      </c>
      <c r="C4328" s="5" t="s">
        <v>52</v>
      </c>
      <c r="D4328" s="8" t="s">
        <v>644</v>
      </c>
      <c r="E4328" s="6">
        <v>45.6</v>
      </c>
      <c r="F4328" s="6">
        <v>47.1</v>
      </c>
      <c r="G4328" s="6">
        <v>45.4</v>
      </c>
      <c r="H4328" s="5" t="s">
        <v>120</v>
      </c>
      <c r="I4328" s="6">
        <f t="shared" si="268"/>
        <v>-1.5</v>
      </c>
      <c r="J4328" s="5" t="str">
        <f>IF(H4328="否","不适用",IF(AND(ISNUMBER(E4328),ISNUMBER(F4328)),IF(I4328&gt;规则与名单!$B$2,"是","否"),"未判定"))</f>
        <v>不适用</v>
      </c>
      <c r="K4328" s="5" t="str">
        <f t="shared" si="269"/>
        <v>非测试日纯氢</v>
      </c>
      <c r="L4328" s="6">
        <f t="shared" si="270"/>
        <v>45.4</v>
      </c>
      <c r="M4328" s="5">
        <f t="shared" si="271"/>
        <v>0</v>
      </c>
      <c r="N4328" s="5" t="s">
        <v>16326</v>
      </c>
      <c r="O4328" s="5" t="s">
        <v>16327</v>
      </c>
      <c r="P4328" s="5" t="s">
        <v>16328</v>
      </c>
    </row>
    <row r="4329" ht="19" customHeight="1" spans="1:16">
      <c r="A4329" s="5">
        <v>170</v>
      </c>
      <c r="B4329" s="5" t="s">
        <v>490</v>
      </c>
      <c r="C4329" s="5" t="s">
        <v>52</v>
      </c>
      <c r="D4329" s="8" t="s">
        <v>3418</v>
      </c>
      <c r="E4329" s="6">
        <v>28.6</v>
      </c>
      <c r="F4329" s="6">
        <v>31.3</v>
      </c>
      <c r="G4329" s="6">
        <v>28.3</v>
      </c>
      <c r="H4329" s="5" t="s">
        <v>120</v>
      </c>
      <c r="I4329" s="6">
        <f t="shared" si="268"/>
        <v>-2.7</v>
      </c>
      <c r="J4329" s="5" t="str">
        <f>IF(H4329="否","不适用",IF(AND(ISNUMBER(E4329),ISNUMBER(F4329)),IF(I4329&gt;规则与名单!$B$2,"是","否"),"未判定"))</f>
        <v>不适用</v>
      </c>
      <c r="K4329" s="5" t="str">
        <f t="shared" si="269"/>
        <v>非测试日纯氢</v>
      </c>
      <c r="L4329" s="6">
        <f t="shared" si="270"/>
        <v>28.3</v>
      </c>
      <c r="M4329" s="5">
        <f t="shared" si="271"/>
        <v>0</v>
      </c>
      <c r="N4329" s="5" t="s">
        <v>16329</v>
      </c>
      <c r="O4329" s="5" t="s">
        <v>16330</v>
      </c>
      <c r="P4329" s="5" t="s">
        <v>16331</v>
      </c>
    </row>
    <row r="4330" ht="19" customHeight="1" spans="1:16">
      <c r="A4330" s="5">
        <v>170</v>
      </c>
      <c r="B4330" s="5" t="s">
        <v>490</v>
      </c>
      <c r="C4330" s="5" t="s">
        <v>52</v>
      </c>
      <c r="D4330" s="8" t="s">
        <v>3422</v>
      </c>
      <c r="E4330" s="6">
        <v>32.8</v>
      </c>
      <c r="F4330" s="6">
        <v>34.4</v>
      </c>
      <c r="G4330" s="6">
        <v>32.8</v>
      </c>
      <c r="H4330" s="5" t="s">
        <v>120</v>
      </c>
      <c r="I4330" s="6">
        <f t="shared" si="268"/>
        <v>-1.6</v>
      </c>
      <c r="J4330" s="5" t="str">
        <f>IF(H4330="否","不适用",IF(AND(ISNUMBER(E4330),ISNUMBER(F4330)),IF(I4330&gt;规则与名单!$B$2,"是","否"),"未判定"))</f>
        <v>不适用</v>
      </c>
      <c r="K4330" s="5" t="str">
        <f t="shared" si="269"/>
        <v>非测试日纯氢</v>
      </c>
      <c r="L4330" s="6">
        <f t="shared" si="270"/>
        <v>32.8</v>
      </c>
      <c r="M4330" s="5">
        <f t="shared" si="271"/>
        <v>0</v>
      </c>
      <c r="N4330" s="5" t="s">
        <v>16332</v>
      </c>
      <c r="O4330" s="5" t="s">
        <v>16333</v>
      </c>
      <c r="P4330" s="5" t="s">
        <v>16334</v>
      </c>
    </row>
    <row r="4331" ht="19" customHeight="1" spans="1:16">
      <c r="A4331" s="5">
        <v>170</v>
      </c>
      <c r="B4331" s="5" t="s">
        <v>490</v>
      </c>
      <c r="C4331" s="5" t="s">
        <v>52</v>
      </c>
      <c r="D4331" s="8" t="s">
        <v>336</v>
      </c>
      <c r="E4331" s="6">
        <v>25.3</v>
      </c>
      <c r="F4331" s="6">
        <v>25.6</v>
      </c>
      <c r="G4331" s="6">
        <v>25.2</v>
      </c>
      <c r="H4331" s="5" t="s">
        <v>120</v>
      </c>
      <c r="I4331" s="6">
        <f t="shared" si="268"/>
        <v>-0.300000000000001</v>
      </c>
      <c r="J4331" s="5" t="str">
        <f>IF(H4331="否","不适用",IF(AND(ISNUMBER(E4331),ISNUMBER(F4331)),IF(I4331&gt;规则与名单!$B$2,"是","否"),"未判定"))</f>
        <v>不适用</v>
      </c>
      <c r="K4331" s="5" t="str">
        <f t="shared" si="269"/>
        <v>非测试日纯氢</v>
      </c>
      <c r="L4331" s="6">
        <f t="shared" si="270"/>
        <v>25.2</v>
      </c>
      <c r="M4331" s="5">
        <f t="shared" si="271"/>
        <v>0</v>
      </c>
      <c r="N4331" s="5" t="s">
        <v>16335</v>
      </c>
      <c r="O4331" s="5" t="s">
        <v>16336</v>
      </c>
      <c r="P4331" s="5" t="s">
        <v>16337</v>
      </c>
    </row>
    <row r="4332" ht="19" customHeight="1" spans="1:16">
      <c r="A4332" s="5">
        <v>170</v>
      </c>
      <c r="B4332" s="5" t="s">
        <v>490</v>
      </c>
      <c r="C4332" s="5" t="s">
        <v>52</v>
      </c>
      <c r="D4332" s="8" t="s">
        <v>653</v>
      </c>
      <c r="E4332" s="6">
        <v>29.5</v>
      </c>
      <c r="F4332" s="6">
        <v>49.9</v>
      </c>
      <c r="G4332" s="6">
        <v>29.1</v>
      </c>
      <c r="H4332" s="5" t="s">
        <v>120</v>
      </c>
      <c r="I4332" s="6">
        <f t="shared" si="268"/>
        <v>-20.4</v>
      </c>
      <c r="J4332" s="5" t="str">
        <f>IF(H4332="否","不适用",IF(AND(ISNUMBER(E4332),ISNUMBER(F4332)),IF(I4332&gt;规则与名单!$B$2,"是","否"),"未判定"))</f>
        <v>不适用</v>
      </c>
      <c r="K4332" s="5" t="str">
        <f t="shared" si="269"/>
        <v>非测试日纯氢</v>
      </c>
      <c r="L4332" s="6">
        <f t="shared" si="270"/>
        <v>29.1</v>
      </c>
      <c r="M4332" s="5">
        <f t="shared" si="271"/>
        <v>0</v>
      </c>
      <c r="N4332" s="5" t="s">
        <v>16338</v>
      </c>
      <c r="O4332" s="5" t="s">
        <v>16339</v>
      </c>
      <c r="P4332" s="5" t="s">
        <v>16340</v>
      </c>
    </row>
    <row r="4333" ht="19" customHeight="1" spans="1:16">
      <c r="A4333" s="5">
        <v>170</v>
      </c>
      <c r="B4333" s="5" t="s">
        <v>490</v>
      </c>
      <c r="C4333" s="5" t="s">
        <v>52</v>
      </c>
      <c r="D4333" s="8" t="s">
        <v>140</v>
      </c>
      <c r="E4333" s="6">
        <v>64.5</v>
      </c>
      <c r="F4333" s="6">
        <v>48.5</v>
      </c>
      <c r="G4333" s="6">
        <v>47.2</v>
      </c>
      <c r="H4333" s="5" t="s">
        <v>120</v>
      </c>
      <c r="I4333" s="6">
        <f t="shared" si="268"/>
        <v>16</v>
      </c>
      <c r="J4333" s="5" t="str">
        <f>IF(H4333="否","不适用",IF(AND(ISNUMBER(E4333),ISNUMBER(F4333)),IF(I4333&gt;规则与名单!$B$2,"是","否"),"未判定"))</f>
        <v>不适用</v>
      </c>
      <c r="K4333" s="5" t="str">
        <f t="shared" si="269"/>
        <v>非测试日纯氢</v>
      </c>
      <c r="L4333" s="6">
        <f t="shared" si="270"/>
        <v>47.2</v>
      </c>
      <c r="M4333" s="5">
        <f t="shared" si="271"/>
        <v>0</v>
      </c>
      <c r="N4333" s="5" t="s">
        <v>16341</v>
      </c>
      <c r="O4333" s="5" t="s">
        <v>16342</v>
      </c>
      <c r="P4333" s="5" t="s">
        <v>16343</v>
      </c>
    </row>
    <row r="4334" ht="19" customHeight="1" spans="1:16">
      <c r="A4334" s="5">
        <v>170</v>
      </c>
      <c r="B4334" s="5" t="s">
        <v>490</v>
      </c>
      <c r="C4334" s="5" t="s">
        <v>52</v>
      </c>
      <c r="D4334" s="8" t="s">
        <v>115</v>
      </c>
      <c r="E4334" s="6">
        <v>46.7</v>
      </c>
      <c r="F4334" s="6">
        <v>49.2</v>
      </c>
      <c r="G4334" s="6">
        <v>46.7</v>
      </c>
      <c r="H4334" s="5" t="s">
        <v>120</v>
      </c>
      <c r="I4334" s="6">
        <f t="shared" si="268"/>
        <v>-2.5</v>
      </c>
      <c r="J4334" s="5" t="str">
        <f>IF(H4334="否","不适用",IF(AND(ISNUMBER(E4334),ISNUMBER(F4334)),IF(I4334&gt;规则与名单!$B$2,"是","否"),"未判定"))</f>
        <v>不适用</v>
      </c>
      <c r="K4334" s="5" t="str">
        <f t="shared" si="269"/>
        <v>非测试日纯氢</v>
      </c>
      <c r="L4334" s="6">
        <f t="shared" si="270"/>
        <v>46.7</v>
      </c>
      <c r="M4334" s="5">
        <f t="shared" si="271"/>
        <v>0</v>
      </c>
      <c r="N4334" s="5" t="s">
        <v>16344</v>
      </c>
      <c r="O4334" s="5" t="s">
        <v>16345</v>
      </c>
      <c r="P4334" s="5" t="s">
        <v>16346</v>
      </c>
    </row>
    <row r="4335" ht="19" customHeight="1" spans="1:16">
      <c r="A4335" s="5">
        <v>171</v>
      </c>
      <c r="B4335" s="5" t="s">
        <v>491</v>
      </c>
      <c r="C4335" s="5" t="s">
        <v>52</v>
      </c>
      <c r="D4335" s="8" t="s">
        <v>114</v>
      </c>
      <c r="E4335" s="6">
        <v>143.2</v>
      </c>
      <c r="F4335" s="6">
        <v>143.5</v>
      </c>
      <c r="G4335" s="6">
        <v>142.3</v>
      </c>
      <c r="H4335" s="5" t="s">
        <v>120</v>
      </c>
      <c r="I4335" s="6">
        <f t="shared" si="268"/>
        <v>-0.300000000000011</v>
      </c>
      <c r="J4335" s="5" t="str">
        <f>IF(H4335="否","不适用",IF(AND(ISNUMBER(E4335),ISNUMBER(F4335)),IF(I4335&gt;规则与名单!$B$2,"是","否"),"未判定"))</f>
        <v>不适用</v>
      </c>
      <c r="K4335" s="5" t="str">
        <f t="shared" si="269"/>
        <v>非测试日纯氢</v>
      </c>
      <c r="L4335" s="6">
        <f t="shared" si="270"/>
        <v>142.3</v>
      </c>
      <c r="M4335" s="5">
        <f t="shared" si="271"/>
        <v>0</v>
      </c>
      <c r="N4335" s="5" t="s">
        <v>16347</v>
      </c>
      <c r="O4335" s="5" t="s">
        <v>16348</v>
      </c>
      <c r="P4335" s="5" t="s">
        <v>16349</v>
      </c>
    </row>
    <row r="4336" ht="19" customHeight="1" spans="1:16">
      <c r="A4336" s="5">
        <v>171</v>
      </c>
      <c r="B4336" s="5" t="s">
        <v>491</v>
      </c>
      <c r="C4336" s="5" t="s">
        <v>52</v>
      </c>
      <c r="D4336" s="8" t="s">
        <v>605</v>
      </c>
      <c r="E4336" s="6">
        <v>127</v>
      </c>
      <c r="F4336" s="6">
        <v>128.6</v>
      </c>
      <c r="G4336" s="6">
        <v>121</v>
      </c>
      <c r="H4336" s="5" t="s">
        <v>120</v>
      </c>
      <c r="I4336" s="6">
        <f t="shared" si="268"/>
        <v>-1.59999999999999</v>
      </c>
      <c r="J4336" s="5" t="str">
        <f>IF(H4336="否","不适用",IF(AND(ISNUMBER(E4336),ISNUMBER(F4336)),IF(I4336&gt;规则与名单!$B$2,"是","否"),"未判定"))</f>
        <v>不适用</v>
      </c>
      <c r="K4336" s="5" t="str">
        <f t="shared" si="269"/>
        <v>非测试日纯氢</v>
      </c>
      <c r="L4336" s="6">
        <f t="shared" si="270"/>
        <v>121</v>
      </c>
      <c r="M4336" s="5">
        <f t="shared" si="271"/>
        <v>0</v>
      </c>
      <c r="N4336" s="5" t="s">
        <v>16350</v>
      </c>
      <c r="O4336" s="5" t="s">
        <v>16351</v>
      </c>
      <c r="P4336" s="5" t="s">
        <v>16352</v>
      </c>
    </row>
    <row r="4337" ht="19" customHeight="1" spans="1:16">
      <c r="A4337" s="5">
        <v>171</v>
      </c>
      <c r="B4337" s="5" t="s">
        <v>491</v>
      </c>
      <c r="C4337" s="5" t="s">
        <v>52</v>
      </c>
      <c r="D4337" s="8" t="s">
        <v>186</v>
      </c>
      <c r="E4337" s="6">
        <v>120.9</v>
      </c>
      <c r="F4337" s="6">
        <v>120.6</v>
      </c>
      <c r="G4337" s="6">
        <v>116.9</v>
      </c>
      <c r="H4337" s="5" t="s">
        <v>120</v>
      </c>
      <c r="I4337" s="6">
        <f t="shared" si="268"/>
        <v>0.300000000000011</v>
      </c>
      <c r="J4337" s="5" t="str">
        <f>IF(H4337="否","不适用",IF(AND(ISNUMBER(E4337),ISNUMBER(F4337)),IF(I4337&gt;规则与名单!$B$2,"是","否"),"未判定"))</f>
        <v>不适用</v>
      </c>
      <c r="K4337" s="5" t="str">
        <f t="shared" si="269"/>
        <v>非测试日纯氢</v>
      </c>
      <c r="L4337" s="6">
        <f t="shared" si="270"/>
        <v>116.9</v>
      </c>
      <c r="M4337" s="5">
        <f t="shared" si="271"/>
        <v>0</v>
      </c>
      <c r="N4337" s="5" t="s">
        <v>16353</v>
      </c>
      <c r="O4337" s="5" t="s">
        <v>16354</v>
      </c>
      <c r="P4337" s="5" t="s">
        <v>16355</v>
      </c>
    </row>
    <row r="4338" ht="19" customHeight="1" spans="1:16">
      <c r="A4338" s="5">
        <v>171</v>
      </c>
      <c r="B4338" s="5" t="s">
        <v>491</v>
      </c>
      <c r="C4338" s="5" t="s">
        <v>52</v>
      </c>
      <c r="D4338" s="8" t="s">
        <v>165</v>
      </c>
      <c r="E4338" s="6">
        <v>117.2</v>
      </c>
      <c r="F4338" s="6">
        <v>116.4</v>
      </c>
      <c r="G4338" s="6">
        <v>114.9</v>
      </c>
      <c r="H4338" s="5" t="s">
        <v>120</v>
      </c>
      <c r="I4338" s="6">
        <f t="shared" si="268"/>
        <v>0.799999999999997</v>
      </c>
      <c r="J4338" s="5" t="str">
        <f>IF(H4338="否","不适用",IF(AND(ISNUMBER(E4338),ISNUMBER(F4338)),IF(I4338&gt;规则与名单!$B$2,"是","否"),"未判定"))</f>
        <v>不适用</v>
      </c>
      <c r="K4338" s="5" t="str">
        <f t="shared" si="269"/>
        <v>非测试日纯氢</v>
      </c>
      <c r="L4338" s="6">
        <f t="shared" si="270"/>
        <v>114.9</v>
      </c>
      <c r="M4338" s="5">
        <f t="shared" si="271"/>
        <v>0</v>
      </c>
      <c r="N4338" s="5" t="s">
        <v>16356</v>
      </c>
      <c r="O4338" s="5" t="s">
        <v>16357</v>
      </c>
      <c r="P4338" s="5" t="s">
        <v>16358</v>
      </c>
    </row>
    <row r="4339" ht="19" customHeight="1" spans="1:16">
      <c r="A4339" s="5">
        <v>171</v>
      </c>
      <c r="B4339" s="5" t="s">
        <v>491</v>
      </c>
      <c r="C4339" s="5" t="s">
        <v>52</v>
      </c>
      <c r="D4339" s="8" t="s">
        <v>151</v>
      </c>
      <c r="E4339" s="6">
        <v>153.1</v>
      </c>
      <c r="F4339" s="6">
        <v>152.8</v>
      </c>
      <c r="G4339" s="6">
        <v>149.5</v>
      </c>
      <c r="H4339" s="5" t="s">
        <v>120</v>
      </c>
      <c r="I4339" s="6">
        <f t="shared" si="268"/>
        <v>0.299999999999983</v>
      </c>
      <c r="J4339" s="5" t="str">
        <f>IF(H4339="否","不适用",IF(AND(ISNUMBER(E4339),ISNUMBER(F4339)),IF(I4339&gt;规则与名单!$B$2,"是","否"),"未判定"))</f>
        <v>不适用</v>
      </c>
      <c r="K4339" s="5" t="str">
        <f t="shared" si="269"/>
        <v>非测试日纯氢</v>
      </c>
      <c r="L4339" s="6">
        <f t="shared" si="270"/>
        <v>149.5</v>
      </c>
      <c r="M4339" s="5">
        <f t="shared" si="271"/>
        <v>0</v>
      </c>
      <c r="N4339" s="5" t="s">
        <v>16359</v>
      </c>
      <c r="O4339" s="5" t="s">
        <v>16360</v>
      </c>
      <c r="P4339" s="5" t="s">
        <v>16361</v>
      </c>
    </row>
    <row r="4340" ht="19" customHeight="1" spans="1:16">
      <c r="A4340" s="5">
        <v>171</v>
      </c>
      <c r="B4340" s="5" t="s">
        <v>491</v>
      </c>
      <c r="C4340" s="5" t="s">
        <v>52</v>
      </c>
      <c r="D4340" s="8" t="s">
        <v>3358</v>
      </c>
      <c r="E4340" s="6">
        <v>117.1</v>
      </c>
      <c r="F4340" s="6">
        <v>116.6</v>
      </c>
      <c r="G4340" s="6">
        <v>116.9</v>
      </c>
      <c r="H4340" s="5" t="s">
        <v>120</v>
      </c>
      <c r="I4340" s="6">
        <f t="shared" si="268"/>
        <v>0.5</v>
      </c>
      <c r="J4340" s="5" t="str">
        <f>IF(H4340="否","不适用",IF(AND(ISNUMBER(E4340),ISNUMBER(F4340)),IF(I4340&gt;规则与名单!$B$2,"是","否"),"未判定"))</f>
        <v>不适用</v>
      </c>
      <c r="K4340" s="5" t="str">
        <f t="shared" si="269"/>
        <v>非测试日纯氢</v>
      </c>
      <c r="L4340" s="6">
        <f t="shared" si="270"/>
        <v>116.9</v>
      </c>
      <c r="M4340" s="5">
        <f t="shared" si="271"/>
        <v>0</v>
      </c>
      <c r="N4340" s="5" t="s">
        <v>16362</v>
      </c>
      <c r="O4340" s="5" t="s">
        <v>16363</v>
      </c>
      <c r="P4340" s="5" t="s">
        <v>16364</v>
      </c>
    </row>
    <row r="4341" ht="19" customHeight="1" spans="1:16">
      <c r="A4341" s="5">
        <v>171</v>
      </c>
      <c r="B4341" s="5" t="s">
        <v>491</v>
      </c>
      <c r="C4341" s="5" t="s">
        <v>52</v>
      </c>
      <c r="D4341" s="8" t="s">
        <v>272</v>
      </c>
      <c r="E4341" s="6">
        <v>125.9</v>
      </c>
      <c r="F4341" s="6">
        <v>125.4</v>
      </c>
      <c r="G4341" s="6">
        <v>125</v>
      </c>
      <c r="H4341" s="5" t="s">
        <v>120</v>
      </c>
      <c r="I4341" s="6">
        <f t="shared" si="268"/>
        <v>0.5</v>
      </c>
      <c r="J4341" s="5" t="str">
        <f>IF(H4341="否","不适用",IF(AND(ISNUMBER(E4341),ISNUMBER(F4341)),IF(I4341&gt;规则与名单!$B$2,"是","否"),"未判定"))</f>
        <v>不适用</v>
      </c>
      <c r="K4341" s="5" t="str">
        <f t="shared" si="269"/>
        <v>非测试日纯氢</v>
      </c>
      <c r="L4341" s="6">
        <f t="shared" si="270"/>
        <v>125</v>
      </c>
      <c r="M4341" s="5">
        <f t="shared" si="271"/>
        <v>0</v>
      </c>
      <c r="N4341" s="5" t="s">
        <v>16365</v>
      </c>
      <c r="O4341" s="5" t="s">
        <v>16366</v>
      </c>
      <c r="P4341" s="5" t="s">
        <v>16367</v>
      </c>
    </row>
    <row r="4342" ht="19" customHeight="1" spans="1:16">
      <c r="A4342" s="5">
        <v>171</v>
      </c>
      <c r="B4342" s="5" t="s">
        <v>491</v>
      </c>
      <c r="C4342" s="5" t="s">
        <v>52</v>
      </c>
      <c r="D4342" s="8" t="s">
        <v>506</v>
      </c>
      <c r="E4342" s="6">
        <v>116.7</v>
      </c>
      <c r="F4342" s="6">
        <v>117.2</v>
      </c>
      <c r="G4342" s="6">
        <v>115.2</v>
      </c>
      <c r="H4342" s="5" t="s">
        <v>120</v>
      </c>
      <c r="I4342" s="6">
        <f t="shared" si="268"/>
        <v>-0.5</v>
      </c>
      <c r="J4342" s="5" t="str">
        <f>IF(H4342="否","不适用",IF(AND(ISNUMBER(E4342),ISNUMBER(F4342)),IF(I4342&gt;规则与名单!$B$2,"是","否"),"未判定"))</f>
        <v>不适用</v>
      </c>
      <c r="K4342" s="5" t="str">
        <f t="shared" si="269"/>
        <v>非测试日纯氢</v>
      </c>
      <c r="L4342" s="6">
        <f t="shared" si="270"/>
        <v>115.2</v>
      </c>
      <c r="M4342" s="5">
        <f t="shared" si="271"/>
        <v>0</v>
      </c>
      <c r="N4342" s="5" t="s">
        <v>16368</v>
      </c>
      <c r="O4342" s="5" t="s">
        <v>16369</v>
      </c>
      <c r="P4342" s="5" t="s">
        <v>16370</v>
      </c>
    </row>
    <row r="4343" ht="19" customHeight="1" spans="1:16">
      <c r="A4343" s="5">
        <v>171</v>
      </c>
      <c r="B4343" s="5" t="s">
        <v>491</v>
      </c>
      <c r="C4343" s="5" t="s">
        <v>52</v>
      </c>
      <c r="D4343" s="8" t="s">
        <v>673</v>
      </c>
      <c r="E4343" s="6">
        <v>119.7</v>
      </c>
      <c r="F4343" s="6">
        <v>119.1</v>
      </c>
      <c r="G4343" s="6">
        <v>118</v>
      </c>
      <c r="H4343" s="5" t="s">
        <v>120</v>
      </c>
      <c r="I4343" s="6">
        <f t="shared" si="268"/>
        <v>0.600000000000009</v>
      </c>
      <c r="J4343" s="5" t="str">
        <f>IF(H4343="否","不适用",IF(AND(ISNUMBER(E4343),ISNUMBER(F4343)),IF(I4343&gt;规则与名单!$B$2,"是","否"),"未判定"))</f>
        <v>不适用</v>
      </c>
      <c r="K4343" s="5" t="str">
        <f t="shared" si="269"/>
        <v>非测试日纯氢</v>
      </c>
      <c r="L4343" s="6">
        <f t="shared" si="270"/>
        <v>118</v>
      </c>
      <c r="M4343" s="5">
        <f t="shared" si="271"/>
        <v>0</v>
      </c>
      <c r="N4343" s="5" t="s">
        <v>16371</v>
      </c>
      <c r="O4343" s="5" t="s">
        <v>16372</v>
      </c>
      <c r="P4343" s="5" t="s">
        <v>16373</v>
      </c>
    </row>
    <row r="4344" ht="19" customHeight="1" spans="1:16">
      <c r="A4344" s="5">
        <v>171</v>
      </c>
      <c r="B4344" s="5" t="s">
        <v>491</v>
      </c>
      <c r="C4344" s="5" t="s">
        <v>52</v>
      </c>
      <c r="D4344" s="8" t="s">
        <v>183</v>
      </c>
      <c r="E4344" s="6">
        <v>117.7</v>
      </c>
      <c r="F4344" s="6">
        <v>117.1</v>
      </c>
      <c r="G4344" s="6">
        <v>117.2</v>
      </c>
      <c r="H4344" s="5" t="s">
        <v>120</v>
      </c>
      <c r="I4344" s="6">
        <f t="shared" si="268"/>
        <v>0.600000000000009</v>
      </c>
      <c r="J4344" s="5" t="str">
        <f>IF(H4344="否","不适用",IF(AND(ISNUMBER(E4344),ISNUMBER(F4344)),IF(I4344&gt;规则与名单!$B$2,"是","否"),"未判定"))</f>
        <v>不适用</v>
      </c>
      <c r="K4344" s="5" t="str">
        <f t="shared" si="269"/>
        <v>非测试日纯氢</v>
      </c>
      <c r="L4344" s="6">
        <f t="shared" si="270"/>
        <v>117.2</v>
      </c>
      <c r="M4344" s="5">
        <f t="shared" si="271"/>
        <v>0</v>
      </c>
      <c r="N4344" s="5" t="s">
        <v>16374</v>
      </c>
      <c r="O4344" s="5" t="s">
        <v>16375</v>
      </c>
      <c r="P4344" s="5" t="s">
        <v>16376</v>
      </c>
    </row>
    <row r="4345" ht="19" customHeight="1" spans="1:16">
      <c r="A4345" s="5">
        <v>171</v>
      </c>
      <c r="B4345" s="5" t="s">
        <v>491</v>
      </c>
      <c r="C4345" s="5" t="s">
        <v>52</v>
      </c>
      <c r="D4345" s="8" t="s">
        <v>431</v>
      </c>
      <c r="E4345" s="6">
        <v>118.8</v>
      </c>
      <c r="F4345" s="6">
        <v>119.8</v>
      </c>
      <c r="G4345" s="6">
        <v>51.8</v>
      </c>
      <c r="H4345" s="5" t="s">
        <v>120</v>
      </c>
      <c r="I4345" s="6">
        <f t="shared" si="268"/>
        <v>-1</v>
      </c>
      <c r="J4345" s="5" t="str">
        <f>IF(H4345="否","不适用",IF(AND(ISNUMBER(E4345),ISNUMBER(F4345)),IF(I4345&gt;规则与名单!$B$2,"是","否"),"未判定"))</f>
        <v>不适用</v>
      </c>
      <c r="K4345" s="5" t="str">
        <f t="shared" si="269"/>
        <v>非测试日纯氢</v>
      </c>
      <c r="L4345" s="6">
        <f t="shared" si="270"/>
        <v>51.8</v>
      </c>
      <c r="M4345" s="5">
        <f t="shared" si="271"/>
        <v>0</v>
      </c>
      <c r="N4345" s="5" t="s">
        <v>16377</v>
      </c>
      <c r="O4345" s="5" t="s">
        <v>16378</v>
      </c>
      <c r="P4345" s="5" t="s">
        <v>16379</v>
      </c>
    </row>
    <row r="4346" ht="19" customHeight="1" spans="1:16">
      <c r="A4346" s="5">
        <v>171</v>
      </c>
      <c r="B4346" s="5" t="s">
        <v>491</v>
      </c>
      <c r="C4346" s="5" t="s">
        <v>52</v>
      </c>
      <c r="D4346" s="8" t="s">
        <v>3377</v>
      </c>
      <c r="E4346" s="6">
        <v>120.8</v>
      </c>
      <c r="F4346" s="6">
        <v>118.9</v>
      </c>
      <c r="G4346" s="6">
        <v>105</v>
      </c>
      <c r="H4346" s="5" t="s">
        <v>120</v>
      </c>
      <c r="I4346" s="6">
        <f t="shared" si="268"/>
        <v>1.89999999999999</v>
      </c>
      <c r="J4346" s="5" t="str">
        <f>IF(H4346="否","不适用",IF(AND(ISNUMBER(E4346),ISNUMBER(F4346)),IF(I4346&gt;规则与名单!$B$2,"是","否"),"未判定"))</f>
        <v>不适用</v>
      </c>
      <c r="K4346" s="5" t="str">
        <f t="shared" si="269"/>
        <v>非测试日纯氢</v>
      </c>
      <c r="L4346" s="6">
        <f t="shared" si="270"/>
        <v>105</v>
      </c>
      <c r="M4346" s="5">
        <f t="shared" si="271"/>
        <v>0</v>
      </c>
      <c r="N4346" s="5" t="s">
        <v>16380</v>
      </c>
      <c r="O4346" s="5" t="s">
        <v>16381</v>
      </c>
      <c r="P4346" s="5" t="s">
        <v>16382</v>
      </c>
    </row>
    <row r="4347" ht="19" customHeight="1" spans="1:16">
      <c r="A4347" s="5">
        <v>171</v>
      </c>
      <c r="B4347" s="5" t="s">
        <v>491</v>
      </c>
      <c r="C4347" s="5" t="s">
        <v>52</v>
      </c>
      <c r="D4347" s="8" t="s">
        <v>407</v>
      </c>
      <c r="E4347" s="6">
        <v>86.3</v>
      </c>
      <c r="F4347" s="6">
        <v>130.5</v>
      </c>
      <c r="G4347" s="6">
        <v>41.2</v>
      </c>
      <c r="H4347" s="5" t="s">
        <v>120</v>
      </c>
      <c r="I4347" s="6">
        <f t="shared" si="268"/>
        <v>-44.2</v>
      </c>
      <c r="J4347" s="5" t="str">
        <f>IF(H4347="否","不适用",IF(AND(ISNUMBER(E4347),ISNUMBER(F4347)),IF(I4347&gt;规则与名单!$B$2,"是","否"),"未判定"))</f>
        <v>不适用</v>
      </c>
      <c r="K4347" s="5" t="str">
        <f t="shared" si="269"/>
        <v>非测试日纯氢</v>
      </c>
      <c r="L4347" s="6">
        <f t="shared" si="270"/>
        <v>41.2</v>
      </c>
      <c r="M4347" s="5">
        <f t="shared" si="271"/>
        <v>0</v>
      </c>
      <c r="N4347" s="5" t="s">
        <v>16383</v>
      </c>
      <c r="O4347" s="5" t="s">
        <v>16384</v>
      </c>
      <c r="P4347" s="5" t="s">
        <v>16385</v>
      </c>
    </row>
    <row r="4348" ht="19" customHeight="1" spans="1:16">
      <c r="A4348" s="5">
        <v>171</v>
      </c>
      <c r="B4348" s="5" t="s">
        <v>491</v>
      </c>
      <c r="C4348" s="5" t="s">
        <v>52</v>
      </c>
      <c r="D4348" s="8" t="s">
        <v>411</v>
      </c>
      <c r="E4348" s="6">
        <v>162.7</v>
      </c>
      <c r="F4348" s="6">
        <v>117.4</v>
      </c>
      <c r="G4348" s="6">
        <v>101.1</v>
      </c>
      <c r="H4348" s="5" t="s">
        <v>120</v>
      </c>
      <c r="I4348" s="6">
        <f t="shared" si="268"/>
        <v>45.3</v>
      </c>
      <c r="J4348" s="5" t="str">
        <f>IF(H4348="否","不适用",IF(AND(ISNUMBER(E4348),ISNUMBER(F4348)),IF(I4348&gt;规则与名单!$B$2,"是","否"),"未判定"))</f>
        <v>不适用</v>
      </c>
      <c r="K4348" s="5" t="str">
        <f t="shared" si="269"/>
        <v>非测试日纯氢</v>
      </c>
      <c r="L4348" s="6">
        <f t="shared" si="270"/>
        <v>101.1</v>
      </c>
      <c r="M4348" s="5">
        <f t="shared" si="271"/>
        <v>0</v>
      </c>
      <c r="N4348" s="5" t="s">
        <v>16386</v>
      </c>
      <c r="O4348" s="5" t="s">
        <v>16387</v>
      </c>
      <c r="P4348" s="5" t="s">
        <v>16388</v>
      </c>
    </row>
    <row r="4349" ht="19" customHeight="1" spans="1:16">
      <c r="A4349" s="5">
        <v>171</v>
      </c>
      <c r="B4349" s="5" t="s">
        <v>491</v>
      </c>
      <c r="C4349" s="5" t="s">
        <v>52</v>
      </c>
      <c r="D4349" s="8" t="s">
        <v>251</v>
      </c>
      <c r="E4349" s="6">
        <v>206.6</v>
      </c>
      <c r="F4349" s="6">
        <v>205.3</v>
      </c>
      <c r="G4349" s="6">
        <v>176.2</v>
      </c>
      <c r="H4349" s="5" t="s">
        <v>120</v>
      </c>
      <c r="I4349" s="6">
        <f t="shared" si="268"/>
        <v>1.29999999999998</v>
      </c>
      <c r="J4349" s="5" t="str">
        <f>IF(H4349="否","不适用",IF(AND(ISNUMBER(E4349),ISNUMBER(F4349)),IF(I4349&gt;规则与名单!$B$2,"是","否"),"未判定"))</f>
        <v>不适用</v>
      </c>
      <c r="K4349" s="5" t="str">
        <f t="shared" si="269"/>
        <v>非测试日纯氢</v>
      </c>
      <c r="L4349" s="6">
        <f t="shared" si="270"/>
        <v>176.2</v>
      </c>
      <c r="M4349" s="5">
        <f t="shared" si="271"/>
        <v>0</v>
      </c>
      <c r="N4349" s="5" t="s">
        <v>16389</v>
      </c>
      <c r="O4349" s="5" t="s">
        <v>16390</v>
      </c>
      <c r="P4349" s="5" t="s">
        <v>16391</v>
      </c>
    </row>
    <row r="4350" ht="19" customHeight="1" spans="1:16">
      <c r="A4350" s="5">
        <v>171</v>
      </c>
      <c r="B4350" s="5" t="s">
        <v>491</v>
      </c>
      <c r="C4350" s="5" t="s">
        <v>52</v>
      </c>
      <c r="D4350" s="8" t="s">
        <v>472</v>
      </c>
      <c r="E4350" s="6">
        <v>128.9</v>
      </c>
      <c r="F4350" s="6">
        <v>128.9</v>
      </c>
      <c r="G4350" s="6">
        <v>123.7</v>
      </c>
      <c r="H4350" s="5" t="s">
        <v>120</v>
      </c>
      <c r="I4350" s="6">
        <f t="shared" si="268"/>
        <v>0</v>
      </c>
      <c r="J4350" s="5" t="str">
        <f>IF(H4350="否","不适用",IF(AND(ISNUMBER(E4350),ISNUMBER(F4350)),IF(I4350&gt;规则与名单!$B$2,"是","否"),"未判定"))</f>
        <v>不适用</v>
      </c>
      <c r="K4350" s="5" t="str">
        <f t="shared" si="269"/>
        <v>非测试日纯氢</v>
      </c>
      <c r="L4350" s="6">
        <f t="shared" si="270"/>
        <v>123.7</v>
      </c>
      <c r="M4350" s="5">
        <f t="shared" si="271"/>
        <v>0</v>
      </c>
      <c r="N4350" s="5" t="s">
        <v>16392</v>
      </c>
      <c r="O4350" s="5" t="s">
        <v>16393</v>
      </c>
      <c r="P4350" s="5" t="s">
        <v>16394</v>
      </c>
    </row>
    <row r="4351" ht="19" customHeight="1" spans="1:16">
      <c r="A4351" s="5">
        <v>171</v>
      </c>
      <c r="B4351" s="5" t="s">
        <v>491</v>
      </c>
      <c r="C4351" s="5" t="s">
        <v>52</v>
      </c>
      <c r="D4351" s="8" t="s">
        <v>466</v>
      </c>
      <c r="E4351" s="6">
        <v>100.5</v>
      </c>
      <c r="F4351" s="6">
        <v>119.5</v>
      </c>
      <c r="G4351" s="6">
        <v>83</v>
      </c>
      <c r="H4351" s="5" t="s">
        <v>120</v>
      </c>
      <c r="I4351" s="6">
        <f t="shared" si="268"/>
        <v>-19</v>
      </c>
      <c r="J4351" s="5" t="str">
        <f>IF(H4351="否","不适用",IF(AND(ISNUMBER(E4351),ISNUMBER(F4351)),IF(I4351&gt;规则与名单!$B$2,"是","否"),"未判定"))</f>
        <v>不适用</v>
      </c>
      <c r="K4351" s="5" t="str">
        <f t="shared" si="269"/>
        <v>非测试日纯氢</v>
      </c>
      <c r="L4351" s="6">
        <f t="shared" si="270"/>
        <v>83</v>
      </c>
      <c r="M4351" s="5">
        <f t="shared" si="271"/>
        <v>0</v>
      </c>
      <c r="N4351" s="5" t="s">
        <v>16395</v>
      </c>
      <c r="O4351" s="5" t="s">
        <v>16396</v>
      </c>
      <c r="P4351" s="5" t="s">
        <v>16397</v>
      </c>
    </row>
    <row r="4352" ht="19" customHeight="1" spans="1:16">
      <c r="A4352" s="5">
        <v>171</v>
      </c>
      <c r="B4352" s="5" t="s">
        <v>491</v>
      </c>
      <c r="C4352" s="5" t="s">
        <v>52</v>
      </c>
      <c r="D4352" s="8" t="s">
        <v>333</v>
      </c>
      <c r="E4352" s="6">
        <v>179.8</v>
      </c>
      <c r="F4352" s="6">
        <v>160</v>
      </c>
      <c r="G4352" s="6">
        <v>130.9</v>
      </c>
      <c r="H4352" s="5" t="s">
        <v>120</v>
      </c>
      <c r="I4352" s="6">
        <f t="shared" si="268"/>
        <v>19.8</v>
      </c>
      <c r="J4352" s="5" t="str">
        <f>IF(H4352="否","不适用",IF(AND(ISNUMBER(E4352),ISNUMBER(F4352)),IF(I4352&gt;规则与名单!$B$2,"是","否"),"未判定"))</f>
        <v>不适用</v>
      </c>
      <c r="K4352" s="5" t="str">
        <f t="shared" si="269"/>
        <v>非测试日纯氢</v>
      </c>
      <c r="L4352" s="6">
        <f t="shared" si="270"/>
        <v>130.9</v>
      </c>
      <c r="M4352" s="5">
        <f t="shared" si="271"/>
        <v>0</v>
      </c>
      <c r="N4352" s="5" t="s">
        <v>16398</v>
      </c>
      <c r="O4352" s="5" t="s">
        <v>16399</v>
      </c>
      <c r="P4352" s="5" t="s">
        <v>16400</v>
      </c>
    </row>
    <row r="4353" ht="19" customHeight="1" spans="1:16">
      <c r="A4353" s="5">
        <v>171</v>
      </c>
      <c r="B4353" s="5" t="s">
        <v>491</v>
      </c>
      <c r="C4353" s="5" t="s">
        <v>52</v>
      </c>
      <c r="D4353" s="8" t="s">
        <v>175</v>
      </c>
      <c r="E4353" s="6">
        <v>155.5</v>
      </c>
      <c r="F4353" s="6">
        <v>155.1</v>
      </c>
      <c r="G4353" s="6">
        <v>154.8</v>
      </c>
      <c r="H4353" s="5" t="s">
        <v>120</v>
      </c>
      <c r="I4353" s="6">
        <f t="shared" si="268"/>
        <v>0.400000000000006</v>
      </c>
      <c r="J4353" s="5" t="str">
        <f>IF(H4353="否","不适用",IF(AND(ISNUMBER(E4353),ISNUMBER(F4353)),IF(I4353&gt;规则与名单!$B$2,"是","否"),"未判定"))</f>
        <v>不适用</v>
      </c>
      <c r="K4353" s="5" t="str">
        <f t="shared" si="269"/>
        <v>非测试日纯氢</v>
      </c>
      <c r="L4353" s="6">
        <f t="shared" si="270"/>
        <v>154.8</v>
      </c>
      <c r="M4353" s="5">
        <f t="shared" si="271"/>
        <v>0</v>
      </c>
      <c r="N4353" s="5" t="s">
        <v>16401</v>
      </c>
      <c r="O4353" s="5" t="s">
        <v>16402</v>
      </c>
      <c r="P4353" s="5" t="s">
        <v>16403</v>
      </c>
    </row>
    <row r="4354" ht="19" customHeight="1" spans="1:16">
      <c r="A4354" s="5">
        <v>171</v>
      </c>
      <c r="B4354" s="5" t="s">
        <v>491</v>
      </c>
      <c r="C4354" s="5" t="s">
        <v>52</v>
      </c>
      <c r="D4354" s="8" t="s">
        <v>3402</v>
      </c>
      <c r="E4354" s="6">
        <v>120.8</v>
      </c>
      <c r="F4354" s="6">
        <v>121.4</v>
      </c>
      <c r="G4354" s="6">
        <v>120.3</v>
      </c>
      <c r="H4354" s="5" t="s">
        <v>120</v>
      </c>
      <c r="I4354" s="6">
        <f t="shared" ref="I4354:I4417" si="272">IF(AND(ISNUMBER(E4354),ISNUMBER(F4354)),E4354-F4354,"")</f>
        <v>-0.600000000000009</v>
      </c>
      <c r="J4354" s="5" t="str">
        <f>IF(H4354="否","不适用",IF(AND(ISNUMBER(E4354),ISNUMBER(F4354)),IF(I4354&gt;规则与名单!$B$2,"是","否"),"未判定"))</f>
        <v>不适用</v>
      </c>
      <c r="K4354" s="5" t="str">
        <f t="shared" ref="K4354:K4417" si="273">IF(J4354="是",IF(ISNUMBER(F4354),"测试日GPS","缺失"),IF(ISNUMBER(G4354),"非测试日纯氢",IF(AND(H4354="是",J4354="未判定"),IF(ISNUMBER(F4354),"测试名单无纯氢GPS","缺失"),IF(ISNUMBER(E4354),"非测试日仪表","缺失"))))</f>
        <v>非测试日纯氢</v>
      </c>
      <c r="L4354" s="6">
        <f t="shared" ref="L4354:L4417" si="274">IF(K4354="缺失","",IF(K4354="非测试日纯氢",G4354,IF(K4354="非测试日仪表",E4354,F4354)))</f>
        <v>120.3</v>
      </c>
      <c r="M4354" s="5">
        <f t="shared" ref="M4354:M4417" si="275">IF(K4354="缺失",1,0)</f>
        <v>0</v>
      </c>
      <c r="N4354" s="5" t="s">
        <v>16404</v>
      </c>
      <c r="O4354" s="5" t="s">
        <v>16405</v>
      </c>
      <c r="P4354" s="5" t="s">
        <v>16406</v>
      </c>
    </row>
    <row r="4355" ht="19" customHeight="1" spans="1:16">
      <c r="A4355" s="5">
        <v>171</v>
      </c>
      <c r="B4355" s="5" t="s">
        <v>491</v>
      </c>
      <c r="C4355" s="5" t="s">
        <v>52</v>
      </c>
      <c r="D4355" s="8" t="s">
        <v>487</v>
      </c>
      <c r="E4355" s="6">
        <v>120.7</v>
      </c>
      <c r="F4355" s="6">
        <v>120.7</v>
      </c>
      <c r="G4355" s="6">
        <v>108.1</v>
      </c>
      <c r="H4355" s="5" t="s">
        <v>120</v>
      </c>
      <c r="I4355" s="6">
        <f t="shared" si="272"/>
        <v>0</v>
      </c>
      <c r="J4355" s="5" t="str">
        <f>IF(H4355="否","不适用",IF(AND(ISNUMBER(E4355),ISNUMBER(F4355)),IF(I4355&gt;规则与名单!$B$2,"是","否"),"未判定"))</f>
        <v>不适用</v>
      </c>
      <c r="K4355" s="5" t="str">
        <f t="shared" si="273"/>
        <v>非测试日纯氢</v>
      </c>
      <c r="L4355" s="6">
        <f t="shared" si="274"/>
        <v>108.1</v>
      </c>
      <c r="M4355" s="5">
        <f t="shared" si="275"/>
        <v>0</v>
      </c>
      <c r="N4355" s="5" t="s">
        <v>16407</v>
      </c>
      <c r="O4355" s="5" t="s">
        <v>16408</v>
      </c>
      <c r="P4355" s="5" t="s">
        <v>16409</v>
      </c>
    </row>
    <row r="4356" ht="19" customHeight="1" spans="1:16">
      <c r="A4356" s="5">
        <v>171</v>
      </c>
      <c r="B4356" s="5" t="s">
        <v>491</v>
      </c>
      <c r="C4356" s="5" t="s">
        <v>52</v>
      </c>
      <c r="D4356" s="8" t="s">
        <v>121</v>
      </c>
      <c r="E4356" s="6">
        <v>117.3</v>
      </c>
      <c r="F4356" s="6">
        <v>116.7</v>
      </c>
      <c r="G4356" s="6">
        <v>113.4</v>
      </c>
      <c r="H4356" s="5" t="s">
        <v>120</v>
      </c>
      <c r="I4356" s="6">
        <f t="shared" si="272"/>
        <v>0.599999999999994</v>
      </c>
      <c r="J4356" s="5" t="str">
        <f>IF(H4356="否","不适用",IF(AND(ISNUMBER(E4356),ISNUMBER(F4356)),IF(I4356&gt;规则与名单!$B$2,"是","否"),"未判定"))</f>
        <v>不适用</v>
      </c>
      <c r="K4356" s="5" t="str">
        <f t="shared" si="273"/>
        <v>非测试日纯氢</v>
      </c>
      <c r="L4356" s="6">
        <f t="shared" si="274"/>
        <v>113.4</v>
      </c>
      <c r="M4356" s="5">
        <f t="shared" si="275"/>
        <v>0</v>
      </c>
      <c r="N4356" s="5" t="s">
        <v>16410</v>
      </c>
      <c r="O4356" s="5" t="s">
        <v>16411</v>
      </c>
      <c r="P4356" s="5" t="s">
        <v>16412</v>
      </c>
    </row>
    <row r="4357" ht="19" customHeight="1" spans="1:16">
      <c r="A4357" s="5">
        <v>171</v>
      </c>
      <c r="B4357" s="5" t="s">
        <v>491</v>
      </c>
      <c r="C4357" s="5" t="s">
        <v>52</v>
      </c>
      <c r="D4357" s="8" t="s">
        <v>170</v>
      </c>
      <c r="E4357" s="6">
        <v>96.9</v>
      </c>
      <c r="F4357" s="6">
        <v>119.1</v>
      </c>
      <c r="G4357" s="6">
        <v>111.4</v>
      </c>
      <c r="H4357" s="5" t="s">
        <v>120</v>
      </c>
      <c r="I4357" s="6">
        <f t="shared" si="272"/>
        <v>-22.2</v>
      </c>
      <c r="J4357" s="5" t="str">
        <f>IF(H4357="否","不适用",IF(AND(ISNUMBER(E4357),ISNUMBER(F4357)),IF(I4357&gt;规则与名单!$B$2,"是","否"),"未判定"))</f>
        <v>不适用</v>
      </c>
      <c r="K4357" s="5" t="str">
        <f t="shared" si="273"/>
        <v>非测试日纯氢</v>
      </c>
      <c r="L4357" s="6">
        <f t="shared" si="274"/>
        <v>111.4</v>
      </c>
      <c r="M4357" s="5">
        <f t="shared" si="275"/>
        <v>0</v>
      </c>
      <c r="N4357" s="5" t="s">
        <v>16413</v>
      </c>
      <c r="O4357" s="5" t="s">
        <v>16414</v>
      </c>
      <c r="P4357" s="5" t="s">
        <v>16415</v>
      </c>
    </row>
    <row r="4358" ht="19" customHeight="1" spans="1:16">
      <c r="A4358" s="5">
        <v>171</v>
      </c>
      <c r="B4358" s="5" t="s">
        <v>491</v>
      </c>
      <c r="C4358" s="5" t="s">
        <v>52</v>
      </c>
      <c r="D4358" s="8" t="s">
        <v>644</v>
      </c>
      <c r="E4358" s="6">
        <v>182.5</v>
      </c>
      <c r="F4358" s="6">
        <v>159.2</v>
      </c>
      <c r="G4358" s="6">
        <v>149.3</v>
      </c>
      <c r="H4358" s="5" t="s">
        <v>120</v>
      </c>
      <c r="I4358" s="6">
        <f t="shared" si="272"/>
        <v>23.3</v>
      </c>
      <c r="J4358" s="5" t="str">
        <f>IF(H4358="否","不适用",IF(AND(ISNUMBER(E4358),ISNUMBER(F4358)),IF(I4358&gt;规则与名单!$B$2,"是","否"),"未判定"))</f>
        <v>不适用</v>
      </c>
      <c r="K4358" s="5" t="str">
        <f t="shared" si="273"/>
        <v>非测试日纯氢</v>
      </c>
      <c r="L4358" s="6">
        <f t="shared" si="274"/>
        <v>149.3</v>
      </c>
      <c r="M4358" s="5">
        <f t="shared" si="275"/>
        <v>0</v>
      </c>
      <c r="N4358" s="5" t="s">
        <v>16416</v>
      </c>
      <c r="O4358" s="5" t="s">
        <v>16417</v>
      </c>
      <c r="P4358" s="5" t="s">
        <v>16418</v>
      </c>
    </row>
    <row r="4359" ht="19" customHeight="1" spans="1:16">
      <c r="A4359" s="5">
        <v>171</v>
      </c>
      <c r="B4359" s="5" t="s">
        <v>491</v>
      </c>
      <c r="C4359" s="5" t="s">
        <v>52</v>
      </c>
      <c r="D4359" s="8" t="s">
        <v>3418</v>
      </c>
      <c r="E4359" s="6">
        <v>82.2</v>
      </c>
      <c r="F4359" s="6">
        <v>104.3</v>
      </c>
      <c r="G4359" s="6">
        <v>103.9</v>
      </c>
      <c r="H4359" s="5" t="s">
        <v>120</v>
      </c>
      <c r="I4359" s="6">
        <f t="shared" si="272"/>
        <v>-22.1</v>
      </c>
      <c r="J4359" s="5" t="str">
        <f>IF(H4359="否","不适用",IF(AND(ISNUMBER(E4359),ISNUMBER(F4359)),IF(I4359&gt;规则与名单!$B$2,"是","否"),"未判定"))</f>
        <v>不适用</v>
      </c>
      <c r="K4359" s="5" t="str">
        <f t="shared" si="273"/>
        <v>非测试日纯氢</v>
      </c>
      <c r="L4359" s="6">
        <f t="shared" si="274"/>
        <v>103.9</v>
      </c>
      <c r="M4359" s="5">
        <f t="shared" si="275"/>
        <v>0</v>
      </c>
      <c r="N4359" s="5" t="s">
        <v>16419</v>
      </c>
      <c r="O4359" s="5" t="s">
        <v>16420</v>
      </c>
      <c r="P4359" s="5" t="s">
        <v>16421</v>
      </c>
    </row>
    <row r="4360" ht="19" customHeight="1" spans="1:16">
      <c r="A4360" s="5">
        <v>171</v>
      </c>
      <c r="B4360" s="5" t="s">
        <v>491</v>
      </c>
      <c r="C4360" s="5" t="s">
        <v>52</v>
      </c>
      <c r="D4360" s="8" t="s">
        <v>3422</v>
      </c>
      <c r="E4360" s="6">
        <v>178.8</v>
      </c>
      <c r="F4360" s="6">
        <v>156.9</v>
      </c>
      <c r="G4360" s="6">
        <v>104.4</v>
      </c>
      <c r="H4360" s="5" t="s">
        <v>120</v>
      </c>
      <c r="I4360" s="6">
        <f t="shared" si="272"/>
        <v>21.9</v>
      </c>
      <c r="J4360" s="5" t="str">
        <f>IF(H4360="否","不适用",IF(AND(ISNUMBER(E4360),ISNUMBER(F4360)),IF(I4360&gt;规则与名单!$B$2,"是","否"),"未判定"))</f>
        <v>不适用</v>
      </c>
      <c r="K4360" s="5" t="str">
        <f t="shared" si="273"/>
        <v>非测试日纯氢</v>
      </c>
      <c r="L4360" s="6">
        <f t="shared" si="274"/>
        <v>104.4</v>
      </c>
      <c r="M4360" s="5">
        <f t="shared" si="275"/>
        <v>0</v>
      </c>
      <c r="N4360" s="5" t="s">
        <v>16422</v>
      </c>
      <c r="O4360" s="5" t="s">
        <v>16423</v>
      </c>
      <c r="P4360" s="5" t="s">
        <v>16424</v>
      </c>
    </row>
    <row r="4361" ht="19" customHeight="1" spans="1:16">
      <c r="A4361" s="5">
        <v>171</v>
      </c>
      <c r="B4361" s="5" t="s">
        <v>491</v>
      </c>
      <c r="C4361" s="5" t="s">
        <v>52</v>
      </c>
      <c r="D4361" s="8" t="s">
        <v>336</v>
      </c>
      <c r="E4361" s="6">
        <v>117.6</v>
      </c>
      <c r="F4361" s="6">
        <v>117.1</v>
      </c>
      <c r="G4361" s="6">
        <v>115.5</v>
      </c>
      <c r="H4361" s="5" t="s">
        <v>120</v>
      </c>
      <c r="I4361" s="6">
        <f t="shared" si="272"/>
        <v>0.5</v>
      </c>
      <c r="J4361" s="5" t="str">
        <f>IF(H4361="否","不适用",IF(AND(ISNUMBER(E4361),ISNUMBER(F4361)),IF(I4361&gt;规则与名单!$B$2,"是","否"),"未判定"))</f>
        <v>不适用</v>
      </c>
      <c r="K4361" s="5" t="str">
        <f t="shared" si="273"/>
        <v>非测试日纯氢</v>
      </c>
      <c r="L4361" s="6">
        <f t="shared" si="274"/>
        <v>115.5</v>
      </c>
      <c r="M4361" s="5">
        <f t="shared" si="275"/>
        <v>0</v>
      </c>
      <c r="N4361" s="5" t="s">
        <v>16425</v>
      </c>
      <c r="O4361" s="5" t="s">
        <v>16426</v>
      </c>
      <c r="P4361" s="5" t="s">
        <v>16427</v>
      </c>
    </row>
    <row r="4362" ht="19" customHeight="1" spans="1:16">
      <c r="A4362" s="5">
        <v>171</v>
      </c>
      <c r="B4362" s="5" t="s">
        <v>491</v>
      </c>
      <c r="C4362" s="5" t="s">
        <v>52</v>
      </c>
      <c r="D4362" s="8" t="s">
        <v>653</v>
      </c>
      <c r="E4362" s="6">
        <v>119.3</v>
      </c>
      <c r="F4362" s="6">
        <v>120.7</v>
      </c>
      <c r="G4362" s="6">
        <v>119</v>
      </c>
      <c r="H4362" s="5" t="s">
        <v>120</v>
      </c>
      <c r="I4362" s="6">
        <f t="shared" si="272"/>
        <v>-1.40000000000001</v>
      </c>
      <c r="J4362" s="5" t="str">
        <f>IF(H4362="否","不适用",IF(AND(ISNUMBER(E4362),ISNUMBER(F4362)),IF(I4362&gt;规则与名单!$B$2,"是","否"),"未判定"))</f>
        <v>不适用</v>
      </c>
      <c r="K4362" s="5" t="str">
        <f t="shared" si="273"/>
        <v>非测试日纯氢</v>
      </c>
      <c r="L4362" s="6">
        <f t="shared" si="274"/>
        <v>119</v>
      </c>
      <c r="M4362" s="5">
        <f t="shared" si="275"/>
        <v>0</v>
      </c>
      <c r="N4362" s="5" t="s">
        <v>16428</v>
      </c>
      <c r="O4362" s="5" t="s">
        <v>16429</v>
      </c>
      <c r="P4362" s="5" t="s">
        <v>16430</v>
      </c>
    </row>
    <row r="4363" ht="19" customHeight="1" spans="1:16">
      <c r="A4363" s="5">
        <v>171</v>
      </c>
      <c r="B4363" s="5" t="s">
        <v>491</v>
      </c>
      <c r="C4363" s="5" t="s">
        <v>52</v>
      </c>
      <c r="D4363" s="8" t="s">
        <v>140</v>
      </c>
      <c r="E4363" s="6">
        <v>109.7</v>
      </c>
      <c r="F4363" s="6">
        <v>109.6</v>
      </c>
      <c r="G4363" s="6">
        <v>109.3</v>
      </c>
      <c r="H4363" s="5" t="s">
        <v>120</v>
      </c>
      <c r="I4363" s="6">
        <f t="shared" si="272"/>
        <v>0.100000000000009</v>
      </c>
      <c r="J4363" s="5" t="str">
        <f>IF(H4363="否","不适用",IF(AND(ISNUMBER(E4363),ISNUMBER(F4363)),IF(I4363&gt;规则与名单!$B$2,"是","否"),"未判定"))</f>
        <v>不适用</v>
      </c>
      <c r="K4363" s="5" t="str">
        <f t="shared" si="273"/>
        <v>非测试日纯氢</v>
      </c>
      <c r="L4363" s="6">
        <f t="shared" si="274"/>
        <v>109.3</v>
      </c>
      <c r="M4363" s="5">
        <f t="shared" si="275"/>
        <v>0</v>
      </c>
      <c r="N4363" s="5" t="s">
        <v>16431</v>
      </c>
      <c r="O4363" s="5" t="s">
        <v>16432</v>
      </c>
      <c r="P4363" s="5" t="s">
        <v>16433</v>
      </c>
    </row>
    <row r="4364" ht="19" customHeight="1" spans="1:16">
      <c r="A4364" s="5">
        <v>171</v>
      </c>
      <c r="B4364" s="5" t="s">
        <v>491</v>
      </c>
      <c r="C4364" s="5" t="s">
        <v>52</v>
      </c>
      <c r="D4364" s="8" t="s">
        <v>115</v>
      </c>
      <c r="E4364" s="6">
        <v>119</v>
      </c>
      <c r="F4364" s="6">
        <v>118.2</v>
      </c>
      <c r="G4364" s="6">
        <v>118.9</v>
      </c>
      <c r="H4364" s="5" t="s">
        <v>120</v>
      </c>
      <c r="I4364" s="6">
        <f t="shared" si="272"/>
        <v>0.799999999999997</v>
      </c>
      <c r="J4364" s="5" t="str">
        <f>IF(H4364="否","不适用",IF(AND(ISNUMBER(E4364),ISNUMBER(F4364)),IF(I4364&gt;规则与名单!$B$2,"是","否"),"未判定"))</f>
        <v>不适用</v>
      </c>
      <c r="K4364" s="5" t="str">
        <f t="shared" si="273"/>
        <v>非测试日纯氢</v>
      </c>
      <c r="L4364" s="6">
        <f t="shared" si="274"/>
        <v>118.9</v>
      </c>
      <c r="M4364" s="5">
        <f t="shared" si="275"/>
        <v>0</v>
      </c>
      <c r="N4364" s="5" t="s">
        <v>16434</v>
      </c>
      <c r="O4364" s="5" t="s">
        <v>16435</v>
      </c>
      <c r="P4364" s="5" t="s">
        <v>16436</v>
      </c>
    </row>
    <row r="4365" ht="19" customHeight="1" spans="1:16">
      <c r="A4365" s="5">
        <v>172</v>
      </c>
      <c r="B4365" s="5" t="s">
        <v>493</v>
      </c>
      <c r="C4365" s="5" t="s">
        <v>52</v>
      </c>
      <c r="D4365" s="8" t="s">
        <v>114</v>
      </c>
      <c r="E4365" s="6"/>
      <c r="F4365" s="6">
        <v>0</v>
      </c>
      <c r="G4365" s="6"/>
      <c r="H4365" s="5" t="s">
        <v>120</v>
      </c>
      <c r="I4365" s="6" t="str">
        <f t="shared" si="272"/>
        <v/>
      </c>
      <c r="J4365" s="5" t="str">
        <f>IF(H4365="否","不适用",IF(AND(ISNUMBER(E4365),ISNUMBER(F4365)),IF(I4365&gt;规则与名单!$B$2,"是","否"),"未判定"))</f>
        <v>不适用</v>
      </c>
      <c r="K4365" s="5" t="str">
        <f t="shared" si="273"/>
        <v>缺失</v>
      </c>
      <c r="L4365" s="6" t="str">
        <f t="shared" si="274"/>
        <v/>
      </c>
      <c r="M4365" s="5">
        <f t="shared" si="275"/>
        <v>1</v>
      </c>
      <c r="N4365" s="5" t="s">
        <v>16437</v>
      </c>
      <c r="O4365" s="5" t="s">
        <v>16438</v>
      </c>
      <c r="P4365" s="5" t="s">
        <v>16439</v>
      </c>
    </row>
    <row r="4366" ht="19" customHeight="1" spans="1:16">
      <c r="A4366" s="5">
        <v>172</v>
      </c>
      <c r="B4366" s="5" t="s">
        <v>493</v>
      </c>
      <c r="C4366" s="5" t="s">
        <v>52</v>
      </c>
      <c r="D4366" s="8" t="s">
        <v>605</v>
      </c>
      <c r="E4366" s="6"/>
      <c r="F4366" s="6">
        <v>0</v>
      </c>
      <c r="G4366" s="6"/>
      <c r="H4366" s="5" t="s">
        <v>120</v>
      </c>
      <c r="I4366" s="6" t="str">
        <f t="shared" si="272"/>
        <v/>
      </c>
      <c r="J4366" s="5" t="str">
        <f>IF(H4366="否","不适用",IF(AND(ISNUMBER(E4366),ISNUMBER(F4366)),IF(I4366&gt;规则与名单!$B$2,"是","否"),"未判定"))</f>
        <v>不适用</v>
      </c>
      <c r="K4366" s="5" t="str">
        <f t="shared" si="273"/>
        <v>缺失</v>
      </c>
      <c r="L4366" s="6" t="str">
        <f t="shared" si="274"/>
        <v/>
      </c>
      <c r="M4366" s="5">
        <f t="shared" si="275"/>
        <v>1</v>
      </c>
      <c r="N4366" s="5" t="s">
        <v>16440</v>
      </c>
      <c r="O4366" s="5" t="s">
        <v>16441</v>
      </c>
      <c r="P4366" s="5" t="s">
        <v>16442</v>
      </c>
    </row>
    <row r="4367" ht="19" customHeight="1" spans="1:16">
      <c r="A4367" s="5">
        <v>172</v>
      </c>
      <c r="B4367" s="5" t="s">
        <v>493</v>
      </c>
      <c r="C4367" s="5" t="s">
        <v>52</v>
      </c>
      <c r="D4367" s="8" t="s">
        <v>186</v>
      </c>
      <c r="E4367" s="6">
        <v>2.9</v>
      </c>
      <c r="F4367" s="6">
        <v>2.7</v>
      </c>
      <c r="G4367" s="6">
        <v>2</v>
      </c>
      <c r="H4367" s="5" t="s">
        <v>120</v>
      </c>
      <c r="I4367" s="6">
        <f t="shared" si="272"/>
        <v>0.2</v>
      </c>
      <c r="J4367" s="5" t="str">
        <f>IF(H4367="否","不适用",IF(AND(ISNUMBER(E4367),ISNUMBER(F4367)),IF(I4367&gt;规则与名单!$B$2,"是","否"),"未判定"))</f>
        <v>不适用</v>
      </c>
      <c r="K4367" s="5" t="str">
        <f t="shared" si="273"/>
        <v>非测试日纯氢</v>
      </c>
      <c r="L4367" s="6">
        <f t="shared" si="274"/>
        <v>2</v>
      </c>
      <c r="M4367" s="5">
        <f t="shared" si="275"/>
        <v>0</v>
      </c>
      <c r="N4367" s="5" t="s">
        <v>16443</v>
      </c>
      <c r="O4367" s="5" t="s">
        <v>16444</v>
      </c>
      <c r="P4367" s="5" t="s">
        <v>16445</v>
      </c>
    </row>
    <row r="4368" ht="19" customHeight="1" spans="1:16">
      <c r="A4368" s="5">
        <v>173</v>
      </c>
      <c r="B4368" s="5" t="s">
        <v>493</v>
      </c>
      <c r="C4368" s="5" t="s">
        <v>52</v>
      </c>
      <c r="D4368" s="8" t="s">
        <v>165</v>
      </c>
      <c r="E4368" s="6">
        <v>11.3</v>
      </c>
      <c r="F4368" s="6">
        <v>11.3</v>
      </c>
      <c r="G4368" s="6">
        <v>11.2</v>
      </c>
      <c r="H4368" s="5" t="s">
        <v>120</v>
      </c>
      <c r="I4368" s="6">
        <f t="shared" si="272"/>
        <v>0</v>
      </c>
      <c r="J4368" s="5" t="str">
        <f>IF(H4368="否","不适用",IF(AND(ISNUMBER(E4368),ISNUMBER(F4368)),IF(I4368&gt;规则与名单!$B$2,"是","否"),"未判定"))</f>
        <v>不适用</v>
      </c>
      <c r="K4368" s="5" t="str">
        <f t="shared" si="273"/>
        <v>非测试日纯氢</v>
      </c>
      <c r="L4368" s="6">
        <f t="shared" si="274"/>
        <v>11.2</v>
      </c>
      <c r="M4368" s="5">
        <f t="shared" si="275"/>
        <v>0</v>
      </c>
      <c r="N4368" s="5" t="s">
        <v>16446</v>
      </c>
      <c r="O4368" s="5" t="s">
        <v>16447</v>
      </c>
      <c r="P4368" s="5" t="s">
        <v>16448</v>
      </c>
    </row>
    <row r="4369" ht="19" customHeight="1" spans="1:16">
      <c r="A4369" s="5">
        <v>173</v>
      </c>
      <c r="B4369" s="5" t="s">
        <v>493</v>
      </c>
      <c r="C4369" s="5" t="s">
        <v>52</v>
      </c>
      <c r="D4369" s="8" t="s">
        <v>151</v>
      </c>
      <c r="E4369" s="6"/>
      <c r="F4369" s="6">
        <v>0</v>
      </c>
      <c r="G4369" s="6"/>
      <c r="H4369" s="5" t="s">
        <v>120</v>
      </c>
      <c r="I4369" s="6" t="str">
        <f t="shared" si="272"/>
        <v/>
      </c>
      <c r="J4369" s="5" t="str">
        <f>IF(H4369="否","不适用",IF(AND(ISNUMBER(E4369),ISNUMBER(F4369)),IF(I4369&gt;规则与名单!$B$2,"是","否"),"未判定"))</f>
        <v>不适用</v>
      </c>
      <c r="K4369" s="5" t="str">
        <f t="shared" si="273"/>
        <v>缺失</v>
      </c>
      <c r="L4369" s="6" t="str">
        <f t="shared" si="274"/>
        <v/>
      </c>
      <c r="M4369" s="5">
        <f t="shared" si="275"/>
        <v>1</v>
      </c>
      <c r="N4369" s="5" t="s">
        <v>16449</v>
      </c>
      <c r="O4369" s="5" t="s">
        <v>16450</v>
      </c>
      <c r="P4369" s="5" t="s">
        <v>16451</v>
      </c>
    </row>
    <row r="4370" ht="19" customHeight="1" spans="1:16">
      <c r="A4370" s="5">
        <v>173</v>
      </c>
      <c r="B4370" s="5" t="s">
        <v>493</v>
      </c>
      <c r="C4370" s="5" t="s">
        <v>52</v>
      </c>
      <c r="D4370" s="8" t="s">
        <v>3358</v>
      </c>
      <c r="E4370" s="6">
        <v>83.8</v>
      </c>
      <c r="F4370" s="6">
        <v>84.7</v>
      </c>
      <c r="G4370" s="6">
        <v>83.7</v>
      </c>
      <c r="H4370" s="5" t="s">
        <v>120</v>
      </c>
      <c r="I4370" s="6">
        <f t="shared" si="272"/>
        <v>-0.900000000000006</v>
      </c>
      <c r="J4370" s="5" t="str">
        <f>IF(H4370="否","不适用",IF(AND(ISNUMBER(E4370),ISNUMBER(F4370)),IF(I4370&gt;规则与名单!$B$2,"是","否"),"未判定"))</f>
        <v>不适用</v>
      </c>
      <c r="K4370" s="5" t="str">
        <f t="shared" si="273"/>
        <v>非测试日纯氢</v>
      </c>
      <c r="L4370" s="6">
        <f t="shared" si="274"/>
        <v>83.7</v>
      </c>
      <c r="M4370" s="5">
        <f t="shared" si="275"/>
        <v>0</v>
      </c>
      <c r="N4370" s="5" t="s">
        <v>16452</v>
      </c>
      <c r="O4370" s="5" t="s">
        <v>16453</v>
      </c>
      <c r="P4370" s="5" t="s">
        <v>16454</v>
      </c>
    </row>
    <row r="4371" ht="19" customHeight="1" spans="1:16">
      <c r="A4371" s="5">
        <v>173</v>
      </c>
      <c r="B4371" s="5" t="s">
        <v>493</v>
      </c>
      <c r="C4371" s="5" t="s">
        <v>52</v>
      </c>
      <c r="D4371" s="8" t="s">
        <v>272</v>
      </c>
      <c r="E4371" s="6">
        <v>79.7</v>
      </c>
      <c r="F4371" s="6">
        <v>80</v>
      </c>
      <c r="G4371" s="6">
        <v>78.6</v>
      </c>
      <c r="H4371" s="5" t="s">
        <v>120</v>
      </c>
      <c r="I4371" s="6">
        <f t="shared" si="272"/>
        <v>-0.299999999999997</v>
      </c>
      <c r="J4371" s="5" t="str">
        <f>IF(H4371="否","不适用",IF(AND(ISNUMBER(E4371),ISNUMBER(F4371)),IF(I4371&gt;规则与名单!$B$2,"是","否"),"未判定"))</f>
        <v>不适用</v>
      </c>
      <c r="K4371" s="5" t="str">
        <f t="shared" si="273"/>
        <v>非测试日纯氢</v>
      </c>
      <c r="L4371" s="6">
        <f t="shared" si="274"/>
        <v>78.6</v>
      </c>
      <c r="M4371" s="5">
        <f t="shared" si="275"/>
        <v>0</v>
      </c>
      <c r="N4371" s="5" t="s">
        <v>16455</v>
      </c>
      <c r="O4371" s="5" t="s">
        <v>16456</v>
      </c>
      <c r="P4371" s="5" t="s">
        <v>16457</v>
      </c>
    </row>
    <row r="4372" ht="19" customHeight="1" spans="1:16">
      <c r="A4372" s="5">
        <v>173</v>
      </c>
      <c r="B4372" s="5" t="s">
        <v>493</v>
      </c>
      <c r="C4372" s="5" t="s">
        <v>52</v>
      </c>
      <c r="D4372" s="8" t="s">
        <v>506</v>
      </c>
      <c r="E4372" s="6">
        <v>84.3</v>
      </c>
      <c r="F4372" s="6">
        <v>101.2</v>
      </c>
      <c r="G4372" s="6">
        <v>98.5</v>
      </c>
      <c r="H4372" s="5" t="s">
        <v>120</v>
      </c>
      <c r="I4372" s="6">
        <f t="shared" si="272"/>
        <v>-16.9</v>
      </c>
      <c r="J4372" s="5" t="str">
        <f>IF(H4372="否","不适用",IF(AND(ISNUMBER(E4372),ISNUMBER(F4372)),IF(I4372&gt;规则与名单!$B$2,"是","否"),"未判定"))</f>
        <v>不适用</v>
      </c>
      <c r="K4372" s="5" t="str">
        <f t="shared" si="273"/>
        <v>非测试日纯氢</v>
      </c>
      <c r="L4372" s="6">
        <f t="shared" si="274"/>
        <v>98.5</v>
      </c>
      <c r="M4372" s="5">
        <f t="shared" si="275"/>
        <v>0</v>
      </c>
      <c r="N4372" s="5" t="s">
        <v>16458</v>
      </c>
      <c r="O4372" s="5" t="s">
        <v>16459</v>
      </c>
      <c r="P4372" s="5" t="s">
        <v>16460</v>
      </c>
    </row>
    <row r="4373" ht="19" customHeight="1" spans="1:16">
      <c r="A4373" s="5">
        <v>173</v>
      </c>
      <c r="B4373" s="5" t="s">
        <v>493</v>
      </c>
      <c r="C4373" s="5" t="s">
        <v>52</v>
      </c>
      <c r="D4373" s="8" t="s">
        <v>673</v>
      </c>
      <c r="E4373" s="6">
        <v>49.3</v>
      </c>
      <c r="F4373" s="6">
        <v>34.5</v>
      </c>
      <c r="G4373" s="6">
        <v>33.5</v>
      </c>
      <c r="H4373" s="5" t="s">
        <v>120</v>
      </c>
      <c r="I4373" s="6">
        <f t="shared" si="272"/>
        <v>14.8</v>
      </c>
      <c r="J4373" s="5" t="str">
        <f>IF(H4373="否","不适用",IF(AND(ISNUMBER(E4373),ISNUMBER(F4373)),IF(I4373&gt;规则与名单!$B$2,"是","否"),"未判定"))</f>
        <v>不适用</v>
      </c>
      <c r="K4373" s="5" t="str">
        <f t="shared" si="273"/>
        <v>非测试日纯氢</v>
      </c>
      <c r="L4373" s="6">
        <f t="shared" si="274"/>
        <v>33.5</v>
      </c>
      <c r="M4373" s="5">
        <f t="shared" si="275"/>
        <v>0</v>
      </c>
      <c r="N4373" s="5" t="s">
        <v>16461</v>
      </c>
      <c r="O4373" s="5" t="s">
        <v>16462</v>
      </c>
      <c r="P4373" s="5" t="s">
        <v>16463</v>
      </c>
    </row>
    <row r="4374" ht="19" customHeight="1" spans="1:16">
      <c r="A4374" s="5">
        <v>173</v>
      </c>
      <c r="B4374" s="5" t="s">
        <v>493</v>
      </c>
      <c r="C4374" s="5" t="s">
        <v>52</v>
      </c>
      <c r="D4374" s="8" t="s">
        <v>183</v>
      </c>
      <c r="E4374" s="6">
        <v>33.6</v>
      </c>
      <c r="F4374" s="6">
        <v>33.8</v>
      </c>
      <c r="G4374" s="6">
        <v>32.6</v>
      </c>
      <c r="H4374" s="5" t="s">
        <v>120</v>
      </c>
      <c r="I4374" s="6">
        <f t="shared" si="272"/>
        <v>-0.199999999999996</v>
      </c>
      <c r="J4374" s="5" t="str">
        <f>IF(H4374="否","不适用",IF(AND(ISNUMBER(E4374),ISNUMBER(F4374)),IF(I4374&gt;规则与名单!$B$2,"是","否"),"未判定"))</f>
        <v>不适用</v>
      </c>
      <c r="K4374" s="5" t="str">
        <f t="shared" si="273"/>
        <v>非测试日纯氢</v>
      </c>
      <c r="L4374" s="6">
        <f t="shared" si="274"/>
        <v>32.6</v>
      </c>
      <c r="M4374" s="5">
        <f t="shared" si="275"/>
        <v>0</v>
      </c>
      <c r="N4374" s="5" t="s">
        <v>16464</v>
      </c>
      <c r="O4374" s="5" t="s">
        <v>16465</v>
      </c>
      <c r="P4374" s="5" t="s">
        <v>16466</v>
      </c>
    </row>
    <row r="4375" ht="19" customHeight="1" spans="1:16">
      <c r="A4375" s="5">
        <v>173</v>
      </c>
      <c r="B4375" s="5" t="s">
        <v>493</v>
      </c>
      <c r="C4375" s="5" t="s">
        <v>52</v>
      </c>
      <c r="D4375" s="8" t="s">
        <v>431</v>
      </c>
      <c r="E4375" s="6">
        <v>130.9</v>
      </c>
      <c r="F4375" s="6">
        <v>154.8</v>
      </c>
      <c r="G4375" s="6">
        <v>68.2</v>
      </c>
      <c r="H4375" s="5" t="s">
        <v>120</v>
      </c>
      <c r="I4375" s="6">
        <f t="shared" si="272"/>
        <v>-23.9</v>
      </c>
      <c r="J4375" s="5" t="str">
        <f>IF(H4375="否","不适用",IF(AND(ISNUMBER(E4375),ISNUMBER(F4375)),IF(I4375&gt;规则与名单!$B$2,"是","否"),"未判定"))</f>
        <v>不适用</v>
      </c>
      <c r="K4375" s="5" t="str">
        <f t="shared" si="273"/>
        <v>非测试日纯氢</v>
      </c>
      <c r="L4375" s="6">
        <f t="shared" si="274"/>
        <v>68.2</v>
      </c>
      <c r="M4375" s="5">
        <f t="shared" si="275"/>
        <v>0</v>
      </c>
      <c r="N4375" s="5" t="s">
        <v>16467</v>
      </c>
      <c r="O4375" s="5" t="s">
        <v>16468</v>
      </c>
      <c r="P4375" s="5" t="s">
        <v>16469</v>
      </c>
    </row>
    <row r="4376" ht="19" customHeight="1" spans="1:16">
      <c r="A4376" s="5">
        <v>173</v>
      </c>
      <c r="B4376" s="5" t="s">
        <v>493</v>
      </c>
      <c r="C4376" s="5" t="s">
        <v>52</v>
      </c>
      <c r="D4376" s="8" t="s">
        <v>3377</v>
      </c>
      <c r="E4376" s="6">
        <v>39.8</v>
      </c>
      <c r="F4376" s="6">
        <v>20</v>
      </c>
      <c r="G4376" s="6">
        <v>8.1</v>
      </c>
      <c r="H4376" s="5" t="s">
        <v>120</v>
      </c>
      <c r="I4376" s="6">
        <f t="shared" si="272"/>
        <v>19.8</v>
      </c>
      <c r="J4376" s="5" t="str">
        <f>IF(H4376="否","不适用",IF(AND(ISNUMBER(E4376),ISNUMBER(F4376)),IF(I4376&gt;规则与名单!$B$2,"是","否"),"未判定"))</f>
        <v>不适用</v>
      </c>
      <c r="K4376" s="5" t="str">
        <f t="shared" si="273"/>
        <v>非测试日纯氢</v>
      </c>
      <c r="L4376" s="6">
        <f t="shared" si="274"/>
        <v>8.1</v>
      </c>
      <c r="M4376" s="5">
        <f t="shared" si="275"/>
        <v>0</v>
      </c>
      <c r="N4376" s="5" t="s">
        <v>16470</v>
      </c>
      <c r="O4376" s="5" t="s">
        <v>16471</v>
      </c>
      <c r="P4376" s="5" t="s">
        <v>16472</v>
      </c>
    </row>
    <row r="4377" ht="19" customHeight="1" spans="1:16">
      <c r="A4377" s="5">
        <v>173</v>
      </c>
      <c r="B4377" s="5" t="s">
        <v>493</v>
      </c>
      <c r="C4377" s="5" t="s">
        <v>52</v>
      </c>
      <c r="D4377" s="8" t="s">
        <v>407</v>
      </c>
      <c r="E4377" s="6">
        <v>1.9</v>
      </c>
      <c r="F4377" s="6">
        <v>1.1</v>
      </c>
      <c r="G4377" s="6">
        <v>1.1</v>
      </c>
      <c r="H4377" s="5" t="s">
        <v>120</v>
      </c>
      <c r="I4377" s="6">
        <f t="shared" si="272"/>
        <v>0.8</v>
      </c>
      <c r="J4377" s="5" t="str">
        <f>IF(H4377="否","不适用",IF(AND(ISNUMBER(E4377),ISNUMBER(F4377)),IF(I4377&gt;规则与名单!$B$2,"是","否"),"未判定"))</f>
        <v>不适用</v>
      </c>
      <c r="K4377" s="5" t="str">
        <f t="shared" si="273"/>
        <v>非测试日纯氢</v>
      </c>
      <c r="L4377" s="6">
        <f t="shared" si="274"/>
        <v>1.1</v>
      </c>
      <c r="M4377" s="5">
        <f t="shared" si="275"/>
        <v>0</v>
      </c>
      <c r="N4377" s="5" t="s">
        <v>16473</v>
      </c>
      <c r="O4377" s="5" t="s">
        <v>16474</v>
      </c>
      <c r="P4377" s="5" t="s">
        <v>16475</v>
      </c>
    </row>
    <row r="4378" ht="19" customHeight="1" spans="1:16">
      <c r="A4378" s="5">
        <v>173</v>
      </c>
      <c r="B4378" s="5" t="s">
        <v>493</v>
      </c>
      <c r="C4378" s="5" t="s">
        <v>52</v>
      </c>
      <c r="D4378" s="8" t="s">
        <v>411</v>
      </c>
      <c r="E4378" s="6">
        <v>21.7</v>
      </c>
      <c r="F4378" s="6">
        <v>39.6</v>
      </c>
      <c r="G4378" s="6">
        <v>21.7</v>
      </c>
      <c r="H4378" s="5" t="s">
        <v>120</v>
      </c>
      <c r="I4378" s="6">
        <f t="shared" si="272"/>
        <v>-17.9</v>
      </c>
      <c r="J4378" s="5" t="str">
        <f>IF(H4378="否","不适用",IF(AND(ISNUMBER(E4378),ISNUMBER(F4378)),IF(I4378&gt;规则与名单!$B$2,"是","否"),"未判定"))</f>
        <v>不适用</v>
      </c>
      <c r="K4378" s="5" t="str">
        <f t="shared" si="273"/>
        <v>非测试日纯氢</v>
      </c>
      <c r="L4378" s="6">
        <f t="shared" si="274"/>
        <v>21.7</v>
      </c>
      <c r="M4378" s="5">
        <f t="shared" si="275"/>
        <v>0</v>
      </c>
      <c r="N4378" s="5" t="s">
        <v>16476</v>
      </c>
      <c r="O4378" s="5" t="s">
        <v>16477</v>
      </c>
      <c r="P4378" s="5" t="s">
        <v>16478</v>
      </c>
    </row>
    <row r="4379" ht="19" customHeight="1" spans="1:16">
      <c r="A4379" s="5">
        <v>173</v>
      </c>
      <c r="B4379" s="5" t="s">
        <v>493</v>
      </c>
      <c r="C4379" s="5" t="s">
        <v>52</v>
      </c>
      <c r="D4379" s="8" t="s">
        <v>251</v>
      </c>
      <c r="E4379" s="6">
        <v>50.2</v>
      </c>
      <c r="F4379" s="6">
        <v>80.1</v>
      </c>
      <c r="G4379" s="6">
        <v>73.1</v>
      </c>
      <c r="H4379" s="5" t="s">
        <v>120</v>
      </c>
      <c r="I4379" s="6">
        <f t="shared" si="272"/>
        <v>-29.9</v>
      </c>
      <c r="J4379" s="5" t="str">
        <f>IF(H4379="否","不适用",IF(AND(ISNUMBER(E4379),ISNUMBER(F4379)),IF(I4379&gt;规则与名单!$B$2,"是","否"),"未判定"))</f>
        <v>不适用</v>
      </c>
      <c r="K4379" s="5" t="str">
        <f t="shared" si="273"/>
        <v>非测试日纯氢</v>
      </c>
      <c r="L4379" s="6">
        <f t="shared" si="274"/>
        <v>73.1</v>
      </c>
      <c r="M4379" s="5">
        <f t="shared" si="275"/>
        <v>0</v>
      </c>
      <c r="N4379" s="5" t="s">
        <v>16479</v>
      </c>
      <c r="O4379" s="5" t="s">
        <v>16480</v>
      </c>
      <c r="P4379" s="5" t="s">
        <v>16481</v>
      </c>
    </row>
    <row r="4380" ht="19" customHeight="1" spans="1:16">
      <c r="A4380" s="5">
        <v>173</v>
      </c>
      <c r="B4380" s="5" t="s">
        <v>493</v>
      </c>
      <c r="C4380" s="5" t="s">
        <v>52</v>
      </c>
      <c r="D4380" s="8" t="s">
        <v>472</v>
      </c>
      <c r="E4380" s="6">
        <v>114.1</v>
      </c>
      <c r="F4380" s="6">
        <v>69.9</v>
      </c>
      <c r="G4380" s="6">
        <v>68.9</v>
      </c>
      <c r="H4380" s="5" t="s">
        <v>120</v>
      </c>
      <c r="I4380" s="6">
        <f t="shared" si="272"/>
        <v>44.2</v>
      </c>
      <c r="J4380" s="5" t="str">
        <f>IF(H4380="否","不适用",IF(AND(ISNUMBER(E4380),ISNUMBER(F4380)),IF(I4380&gt;规则与名单!$B$2,"是","否"),"未判定"))</f>
        <v>不适用</v>
      </c>
      <c r="K4380" s="5" t="str">
        <f t="shared" si="273"/>
        <v>非测试日纯氢</v>
      </c>
      <c r="L4380" s="6">
        <f t="shared" si="274"/>
        <v>68.9</v>
      </c>
      <c r="M4380" s="5">
        <f t="shared" si="275"/>
        <v>0</v>
      </c>
      <c r="N4380" s="5" t="s">
        <v>16482</v>
      </c>
      <c r="O4380" s="5" t="s">
        <v>16483</v>
      </c>
      <c r="P4380" s="5" t="s">
        <v>16484</v>
      </c>
    </row>
    <row r="4381" ht="19" customHeight="1" spans="1:16">
      <c r="A4381" s="5">
        <v>173</v>
      </c>
      <c r="B4381" s="5" t="s">
        <v>493</v>
      </c>
      <c r="C4381" s="5" t="s">
        <v>52</v>
      </c>
      <c r="D4381" s="8" t="s">
        <v>466</v>
      </c>
      <c r="E4381" s="6">
        <v>42.3</v>
      </c>
      <c r="F4381" s="6">
        <v>44</v>
      </c>
      <c r="G4381" s="6">
        <v>41.4</v>
      </c>
      <c r="H4381" s="5" t="s">
        <v>120</v>
      </c>
      <c r="I4381" s="6">
        <f t="shared" si="272"/>
        <v>-1.7</v>
      </c>
      <c r="J4381" s="5" t="str">
        <f>IF(H4381="否","不适用",IF(AND(ISNUMBER(E4381),ISNUMBER(F4381)),IF(I4381&gt;规则与名单!$B$2,"是","否"),"未判定"))</f>
        <v>不适用</v>
      </c>
      <c r="K4381" s="5" t="str">
        <f t="shared" si="273"/>
        <v>非测试日纯氢</v>
      </c>
      <c r="L4381" s="6">
        <f t="shared" si="274"/>
        <v>41.4</v>
      </c>
      <c r="M4381" s="5">
        <f t="shared" si="275"/>
        <v>0</v>
      </c>
      <c r="N4381" s="5" t="s">
        <v>16485</v>
      </c>
      <c r="O4381" s="5" t="s">
        <v>16486</v>
      </c>
      <c r="P4381" s="5" t="s">
        <v>16487</v>
      </c>
    </row>
    <row r="4382" ht="19" customHeight="1" spans="1:16">
      <c r="A4382" s="5">
        <v>173</v>
      </c>
      <c r="B4382" s="5" t="s">
        <v>493</v>
      </c>
      <c r="C4382" s="5" t="s">
        <v>52</v>
      </c>
      <c r="D4382" s="8" t="s">
        <v>333</v>
      </c>
      <c r="E4382" s="6">
        <v>35.7</v>
      </c>
      <c r="F4382" s="6">
        <v>37.3</v>
      </c>
      <c r="G4382" s="6">
        <v>2.2</v>
      </c>
      <c r="H4382" s="5" t="s">
        <v>120</v>
      </c>
      <c r="I4382" s="6">
        <f t="shared" si="272"/>
        <v>-1.59999999999999</v>
      </c>
      <c r="J4382" s="5" t="str">
        <f>IF(H4382="否","不适用",IF(AND(ISNUMBER(E4382),ISNUMBER(F4382)),IF(I4382&gt;规则与名单!$B$2,"是","否"),"未判定"))</f>
        <v>不适用</v>
      </c>
      <c r="K4382" s="5" t="str">
        <f t="shared" si="273"/>
        <v>非测试日纯氢</v>
      </c>
      <c r="L4382" s="6">
        <f t="shared" si="274"/>
        <v>2.2</v>
      </c>
      <c r="M4382" s="5">
        <f t="shared" si="275"/>
        <v>0</v>
      </c>
      <c r="N4382" s="5" t="s">
        <v>16488</v>
      </c>
      <c r="O4382" s="5" t="s">
        <v>16489</v>
      </c>
      <c r="P4382" s="5" t="s">
        <v>16490</v>
      </c>
    </row>
    <row r="4383" ht="19" customHeight="1" spans="1:16">
      <c r="A4383" s="5">
        <v>173</v>
      </c>
      <c r="B4383" s="5" t="s">
        <v>493</v>
      </c>
      <c r="C4383" s="5" t="s">
        <v>52</v>
      </c>
      <c r="D4383" s="8" t="s">
        <v>175</v>
      </c>
      <c r="E4383" s="6"/>
      <c r="F4383" s="6">
        <v>0</v>
      </c>
      <c r="G4383" s="6"/>
      <c r="H4383" s="5" t="s">
        <v>120</v>
      </c>
      <c r="I4383" s="6" t="str">
        <f t="shared" si="272"/>
        <v/>
      </c>
      <c r="J4383" s="5" t="str">
        <f>IF(H4383="否","不适用",IF(AND(ISNUMBER(E4383),ISNUMBER(F4383)),IF(I4383&gt;规则与名单!$B$2,"是","否"),"未判定"))</f>
        <v>不适用</v>
      </c>
      <c r="K4383" s="5" t="str">
        <f t="shared" si="273"/>
        <v>缺失</v>
      </c>
      <c r="L4383" s="6" t="str">
        <f t="shared" si="274"/>
        <v/>
      </c>
      <c r="M4383" s="5">
        <f t="shared" si="275"/>
        <v>1</v>
      </c>
      <c r="N4383" s="5" t="s">
        <v>16491</v>
      </c>
      <c r="O4383" s="5" t="s">
        <v>16492</v>
      </c>
      <c r="P4383" s="5" t="s">
        <v>16493</v>
      </c>
    </row>
    <row r="4384" ht="19" customHeight="1" spans="1:16">
      <c r="A4384" s="5">
        <v>173</v>
      </c>
      <c r="B4384" s="5" t="s">
        <v>493</v>
      </c>
      <c r="C4384" s="5" t="s">
        <v>52</v>
      </c>
      <c r="D4384" s="8" t="s">
        <v>3402</v>
      </c>
      <c r="E4384" s="6">
        <v>40.2</v>
      </c>
      <c r="F4384" s="6">
        <v>41.3</v>
      </c>
      <c r="G4384" s="6">
        <v>36.8</v>
      </c>
      <c r="H4384" s="5" t="s">
        <v>120</v>
      </c>
      <c r="I4384" s="6">
        <f t="shared" si="272"/>
        <v>-1.09999999999999</v>
      </c>
      <c r="J4384" s="5" t="str">
        <f>IF(H4384="否","不适用",IF(AND(ISNUMBER(E4384),ISNUMBER(F4384)),IF(I4384&gt;规则与名单!$B$2,"是","否"),"未判定"))</f>
        <v>不适用</v>
      </c>
      <c r="K4384" s="5" t="str">
        <f t="shared" si="273"/>
        <v>非测试日纯氢</v>
      </c>
      <c r="L4384" s="6">
        <f t="shared" si="274"/>
        <v>36.8</v>
      </c>
      <c r="M4384" s="5">
        <f t="shared" si="275"/>
        <v>0</v>
      </c>
      <c r="N4384" s="5" t="s">
        <v>16494</v>
      </c>
      <c r="O4384" s="5" t="s">
        <v>16495</v>
      </c>
      <c r="P4384" s="5" t="s">
        <v>16496</v>
      </c>
    </row>
    <row r="4385" ht="19" customHeight="1" spans="1:16">
      <c r="A4385" s="5">
        <v>173</v>
      </c>
      <c r="B4385" s="5" t="s">
        <v>493</v>
      </c>
      <c r="C4385" s="5" t="s">
        <v>52</v>
      </c>
      <c r="D4385" s="8" t="s">
        <v>487</v>
      </c>
      <c r="E4385" s="6">
        <v>35.7</v>
      </c>
      <c r="F4385" s="6">
        <v>36.9</v>
      </c>
      <c r="G4385" s="6">
        <v>34.3</v>
      </c>
      <c r="H4385" s="5" t="s">
        <v>120</v>
      </c>
      <c r="I4385" s="6">
        <f t="shared" si="272"/>
        <v>-1.2</v>
      </c>
      <c r="J4385" s="5" t="str">
        <f>IF(H4385="否","不适用",IF(AND(ISNUMBER(E4385),ISNUMBER(F4385)),IF(I4385&gt;规则与名单!$B$2,"是","否"),"未判定"))</f>
        <v>不适用</v>
      </c>
      <c r="K4385" s="5" t="str">
        <f t="shared" si="273"/>
        <v>非测试日纯氢</v>
      </c>
      <c r="L4385" s="6">
        <f t="shared" si="274"/>
        <v>34.3</v>
      </c>
      <c r="M4385" s="5">
        <f t="shared" si="275"/>
        <v>0</v>
      </c>
      <c r="N4385" s="5" t="s">
        <v>16497</v>
      </c>
      <c r="O4385" s="5" t="s">
        <v>16498</v>
      </c>
      <c r="P4385" s="5" t="s">
        <v>16499</v>
      </c>
    </row>
    <row r="4386" ht="19" customHeight="1" spans="1:16">
      <c r="A4386" s="5">
        <v>173</v>
      </c>
      <c r="B4386" s="5" t="s">
        <v>493</v>
      </c>
      <c r="C4386" s="5" t="s">
        <v>52</v>
      </c>
      <c r="D4386" s="8" t="s">
        <v>121</v>
      </c>
      <c r="E4386" s="6">
        <v>35.7</v>
      </c>
      <c r="F4386" s="6">
        <v>36.6</v>
      </c>
      <c r="G4386" s="6">
        <v>35.7</v>
      </c>
      <c r="H4386" s="5" t="s">
        <v>120</v>
      </c>
      <c r="I4386" s="6">
        <f t="shared" si="272"/>
        <v>-0.899999999999999</v>
      </c>
      <c r="J4386" s="5" t="str">
        <f>IF(H4386="否","不适用",IF(AND(ISNUMBER(E4386),ISNUMBER(F4386)),IF(I4386&gt;规则与名单!$B$2,"是","否"),"未判定"))</f>
        <v>不适用</v>
      </c>
      <c r="K4386" s="5" t="str">
        <f t="shared" si="273"/>
        <v>非测试日纯氢</v>
      </c>
      <c r="L4386" s="6">
        <f t="shared" si="274"/>
        <v>35.7</v>
      </c>
      <c r="M4386" s="5">
        <f t="shared" si="275"/>
        <v>0</v>
      </c>
      <c r="N4386" s="5" t="s">
        <v>16500</v>
      </c>
      <c r="O4386" s="5" t="s">
        <v>16501</v>
      </c>
      <c r="P4386" s="5" t="s">
        <v>16502</v>
      </c>
    </row>
    <row r="4387" ht="19" customHeight="1" spans="1:16">
      <c r="A4387" s="5">
        <v>173</v>
      </c>
      <c r="B4387" s="5" t="s">
        <v>493</v>
      </c>
      <c r="C4387" s="5" t="s">
        <v>52</v>
      </c>
      <c r="D4387" s="8" t="s">
        <v>170</v>
      </c>
      <c r="E4387" s="6">
        <v>35.6</v>
      </c>
      <c r="F4387" s="6">
        <v>36.5</v>
      </c>
      <c r="G4387" s="6">
        <v>33.9</v>
      </c>
      <c r="H4387" s="5" t="s">
        <v>120</v>
      </c>
      <c r="I4387" s="6">
        <f t="shared" si="272"/>
        <v>-0.899999999999999</v>
      </c>
      <c r="J4387" s="5" t="str">
        <f>IF(H4387="否","不适用",IF(AND(ISNUMBER(E4387),ISNUMBER(F4387)),IF(I4387&gt;规则与名单!$B$2,"是","否"),"未判定"))</f>
        <v>不适用</v>
      </c>
      <c r="K4387" s="5" t="str">
        <f t="shared" si="273"/>
        <v>非测试日纯氢</v>
      </c>
      <c r="L4387" s="6">
        <f t="shared" si="274"/>
        <v>33.9</v>
      </c>
      <c r="M4387" s="5">
        <f t="shared" si="275"/>
        <v>0</v>
      </c>
      <c r="N4387" s="5" t="s">
        <v>16503</v>
      </c>
      <c r="O4387" s="5" t="s">
        <v>16504</v>
      </c>
      <c r="P4387" s="5" t="s">
        <v>16505</v>
      </c>
    </row>
    <row r="4388" ht="19" customHeight="1" spans="1:16">
      <c r="A4388" s="5">
        <v>173</v>
      </c>
      <c r="B4388" s="5" t="s">
        <v>493</v>
      </c>
      <c r="C4388" s="5" t="s">
        <v>52</v>
      </c>
      <c r="D4388" s="8" t="s">
        <v>644</v>
      </c>
      <c r="E4388" s="6">
        <v>35.7</v>
      </c>
      <c r="F4388" s="6">
        <v>36.7</v>
      </c>
      <c r="G4388" s="6">
        <v>35.7</v>
      </c>
      <c r="H4388" s="5" t="s">
        <v>120</v>
      </c>
      <c r="I4388" s="6">
        <f t="shared" si="272"/>
        <v>-1</v>
      </c>
      <c r="J4388" s="5" t="str">
        <f>IF(H4388="否","不适用",IF(AND(ISNUMBER(E4388),ISNUMBER(F4388)),IF(I4388&gt;规则与名单!$B$2,"是","否"),"未判定"))</f>
        <v>不适用</v>
      </c>
      <c r="K4388" s="5" t="str">
        <f t="shared" si="273"/>
        <v>非测试日纯氢</v>
      </c>
      <c r="L4388" s="6">
        <f t="shared" si="274"/>
        <v>35.7</v>
      </c>
      <c r="M4388" s="5">
        <f t="shared" si="275"/>
        <v>0</v>
      </c>
      <c r="N4388" s="5" t="s">
        <v>16506</v>
      </c>
      <c r="O4388" s="5" t="s">
        <v>16507</v>
      </c>
      <c r="P4388" s="5" t="s">
        <v>16508</v>
      </c>
    </row>
    <row r="4389" ht="19" customHeight="1" spans="1:16">
      <c r="A4389" s="5">
        <v>173</v>
      </c>
      <c r="B4389" s="5" t="s">
        <v>493</v>
      </c>
      <c r="C4389" s="5" t="s">
        <v>52</v>
      </c>
      <c r="D4389" s="8" t="s">
        <v>3418</v>
      </c>
      <c r="E4389" s="6"/>
      <c r="F4389" s="6">
        <v>0</v>
      </c>
      <c r="G4389" s="6"/>
      <c r="H4389" s="5" t="s">
        <v>120</v>
      </c>
      <c r="I4389" s="6" t="str">
        <f t="shared" si="272"/>
        <v/>
      </c>
      <c r="J4389" s="5" t="str">
        <f>IF(H4389="否","不适用",IF(AND(ISNUMBER(E4389),ISNUMBER(F4389)),IF(I4389&gt;规则与名单!$B$2,"是","否"),"未判定"))</f>
        <v>不适用</v>
      </c>
      <c r="K4389" s="5" t="str">
        <f t="shared" si="273"/>
        <v>缺失</v>
      </c>
      <c r="L4389" s="6" t="str">
        <f t="shared" si="274"/>
        <v/>
      </c>
      <c r="M4389" s="5">
        <f t="shared" si="275"/>
        <v>1</v>
      </c>
      <c r="N4389" s="5" t="s">
        <v>16509</v>
      </c>
      <c r="O4389" s="5" t="s">
        <v>16510</v>
      </c>
      <c r="P4389" s="5" t="s">
        <v>16511</v>
      </c>
    </row>
    <row r="4390" ht="19" customHeight="1" spans="1:16">
      <c r="A4390" s="5">
        <v>173</v>
      </c>
      <c r="B4390" s="5" t="s">
        <v>493</v>
      </c>
      <c r="C4390" s="5" t="s">
        <v>52</v>
      </c>
      <c r="D4390" s="8" t="s">
        <v>3422</v>
      </c>
      <c r="E4390" s="6"/>
      <c r="F4390" s="6">
        <v>0</v>
      </c>
      <c r="G4390" s="6"/>
      <c r="H4390" s="5" t="s">
        <v>120</v>
      </c>
      <c r="I4390" s="6" t="str">
        <f t="shared" si="272"/>
        <v/>
      </c>
      <c r="J4390" s="5" t="str">
        <f>IF(H4390="否","不适用",IF(AND(ISNUMBER(E4390),ISNUMBER(F4390)),IF(I4390&gt;规则与名单!$B$2,"是","否"),"未判定"))</f>
        <v>不适用</v>
      </c>
      <c r="K4390" s="5" t="str">
        <f t="shared" si="273"/>
        <v>缺失</v>
      </c>
      <c r="L4390" s="6" t="str">
        <f t="shared" si="274"/>
        <v/>
      </c>
      <c r="M4390" s="5">
        <f t="shared" si="275"/>
        <v>1</v>
      </c>
      <c r="N4390" s="5" t="s">
        <v>16512</v>
      </c>
      <c r="O4390" s="5" t="s">
        <v>16513</v>
      </c>
      <c r="P4390" s="5" t="s">
        <v>16514</v>
      </c>
    </row>
    <row r="4391" ht="19" customHeight="1" spans="1:16">
      <c r="A4391" s="5">
        <v>173</v>
      </c>
      <c r="B4391" s="5" t="s">
        <v>493</v>
      </c>
      <c r="C4391" s="5" t="s">
        <v>52</v>
      </c>
      <c r="D4391" s="8" t="s">
        <v>336</v>
      </c>
      <c r="E4391" s="6"/>
      <c r="F4391" s="6">
        <v>0</v>
      </c>
      <c r="G4391" s="6"/>
      <c r="H4391" s="5" t="s">
        <v>120</v>
      </c>
      <c r="I4391" s="6" t="str">
        <f t="shared" si="272"/>
        <v/>
      </c>
      <c r="J4391" s="5" t="str">
        <f>IF(H4391="否","不适用",IF(AND(ISNUMBER(E4391),ISNUMBER(F4391)),IF(I4391&gt;规则与名单!$B$2,"是","否"),"未判定"))</f>
        <v>不适用</v>
      </c>
      <c r="K4391" s="5" t="str">
        <f t="shared" si="273"/>
        <v>缺失</v>
      </c>
      <c r="L4391" s="6" t="str">
        <f t="shared" si="274"/>
        <v/>
      </c>
      <c r="M4391" s="5">
        <f t="shared" si="275"/>
        <v>1</v>
      </c>
      <c r="N4391" s="5" t="s">
        <v>16515</v>
      </c>
      <c r="O4391" s="5" t="s">
        <v>16516</v>
      </c>
      <c r="P4391" s="5" t="s">
        <v>16517</v>
      </c>
    </row>
    <row r="4392" ht="19" customHeight="1" spans="1:16">
      <c r="A4392" s="5">
        <v>173</v>
      </c>
      <c r="B4392" s="5" t="s">
        <v>493</v>
      </c>
      <c r="C4392" s="5" t="s">
        <v>52</v>
      </c>
      <c r="D4392" s="8" t="s">
        <v>653</v>
      </c>
      <c r="E4392" s="6">
        <v>32.7</v>
      </c>
      <c r="F4392" s="6">
        <v>41.6</v>
      </c>
      <c r="G4392" s="6">
        <v>32.7</v>
      </c>
      <c r="H4392" s="5" t="s">
        <v>120</v>
      </c>
      <c r="I4392" s="6">
        <f t="shared" si="272"/>
        <v>-8.9</v>
      </c>
      <c r="J4392" s="5" t="str">
        <f>IF(H4392="否","不适用",IF(AND(ISNUMBER(E4392),ISNUMBER(F4392)),IF(I4392&gt;规则与名单!$B$2,"是","否"),"未判定"))</f>
        <v>不适用</v>
      </c>
      <c r="K4392" s="5" t="str">
        <f t="shared" si="273"/>
        <v>非测试日纯氢</v>
      </c>
      <c r="L4392" s="6">
        <f t="shared" si="274"/>
        <v>32.7</v>
      </c>
      <c r="M4392" s="5">
        <f t="shared" si="275"/>
        <v>0</v>
      </c>
      <c r="N4392" s="5" t="s">
        <v>16518</v>
      </c>
      <c r="O4392" s="5" t="s">
        <v>16519</v>
      </c>
      <c r="P4392" s="5" t="s">
        <v>16520</v>
      </c>
    </row>
    <row r="4393" ht="19" customHeight="1" spans="1:16">
      <c r="A4393" s="5">
        <v>173</v>
      </c>
      <c r="B4393" s="5" t="s">
        <v>493</v>
      </c>
      <c r="C4393" s="5" t="s">
        <v>52</v>
      </c>
      <c r="D4393" s="8" t="s">
        <v>140</v>
      </c>
      <c r="E4393" s="6">
        <v>52.8</v>
      </c>
      <c r="F4393" s="6">
        <v>47.6</v>
      </c>
      <c r="G4393" s="6">
        <v>45.3</v>
      </c>
      <c r="H4393" s="5" t="s">
        <v>120</v>
      </c>
      <c r="I4393" s="6">
        <f t="shared" si="272"/>
        <v>5.2</v>
      </c>
      <c r="J4393" s="5" t="str">
        <f>IF(H4393="否","不适用",IF(AND(ISNUMBER(E4393),ISNUMBER(F4393)),IF(I4393&gt;规则与名单!$B$2,"是","否"),"未判定"))</f>
        <v>不适用</v>
      </c>
      <c r="K4393" s="5" t="str">
        <f t="shared" si="273"/>
        <v>非测试日纯氢</v>
      </c>
      <c r="L4393" s="6">
        <f t="shared" si="274"/>
        <v>45.3</v>
      </c>
      <c r="M4393" s="5">
        <f t="shared" si="275"/>
        <v>0</v>
      </c>
      <c r="N4393" s="5" t="s">
        <v>16521</v>
      </c>
      <c r="O4393" s="5" t="s">
        <v>16522</v>
      </c>
      <c r="P4393" s="5" t="s">
        <v>16523</v>
      </c>
    </row>
    <row r="4394" ht="19" customHeight="1" spans="1:16">
      <c r="A4394" s="5">
        <v>173</v>
      </c>
      <c r="B4394" s="5" t="s">
        <v>493</v>
      </c>
      <c r="C4394" s="5" t="s">
        <v>52</v>
      </c>
      <c r="D4394" s="8" t="s">
        <v>115</v>
      </c>
      <c r="E4394" s="6">
        <v>35.7</v>
      </c>
      <c r="F4394" s="6">
        <v>36.1</v>
      </c>
      <c r="G4394" s="6">
        <v>35.6</v>
      </c>
      <c r="H4394" s="5" t="s">
        <v>120</v>
      </c>
      <c r="I4394" s="6">
        <f t="shared" si="272"/>
        <v>-0.399999999999999</v>
      </c>
      <c r="J4394" s="5" t="str">
        <f>IF(H4394="否","不适用",IF(AND(ISNUMBER(E4394),ISNUMBER(F4394)),IF(I4394&gt;规则与名单!$B$2,"是","否"),"未判定"))</f>
        <v>不适用</v>
      </c>
      <c r="K4394" s="5" t="str">
        <f t="shared" si="273"/>
        <v>非测试日纯氢</v>
      </c>
      <c r="L4394" s="6">
        <f t="shared" si="274"/>
        <v>35.6</v>
      </c>
      <c r="M4394" s="5">
        <f t="shared" si="275"/>
        <v>0</v>
      </c>
      <c r="N4394" s="5" t="s">
        <v>16524</v>
      </c>
      <c r="O4394" s="5" t="s">
        <v>16525</v>
      </c>
      <c r="P4394" s="5" t="s">
        <v>16526</v>
      </c>
    </row>
    <row r="4395" ht="19" customHeight="1" spans="1:16">
      <c r="A4395" s="5">
        <v>174</v>
      </c>
      <c r="B4395" s="5" t="s">
        <v>496</v>
      </c>
      <c r="C4395" s="5" t="s">
        <v>52</v>
      </c>
      <c r="D4395" s="8" t="s">
        <v>114</v>
      </c>
      <c r="E4395" s="6">
        <v>33.8</v>
      </c>
      <c r="F4395" s="6">
        <v>33.5</v>
      </c>
      <c r="G4395" s="6">
        <v>33.8</v>
      </c>
      <c r="H4395" s="5" t="s">
        <v>120</v>
      </c>
      <c r="I4395" s="6">
        <f t="shared" si="272"/>
        <v>0.299999999999997</v>
      </c>
      <c r="J4395" s="5" t="str">
        <f>IF(H4395="否","不适用",IF(AND(ISNUMBER(E4395),ISNUMBER(F4395)),IF(I4395&gt;规则与名单!$B$2,"是","否"),"未判定"))</f>
        <v>不适用</v>
      </c>
      <c r="K4395" s="5" t="str">
        <f t="shared" si="273"/>
        <v>非测试日纯氢</v>
      </c>
      <c r="L4395" s="6">
        <f t="shared" si="274"/>
        <v>33.8</v>
      </c>
      <c r="M4395" s="5">
        <f t="shared" si="275"/>
        <v>0</v>
      </c>
      <c r="N4395" s="5" t="s">
        <v>16527</v>
      </c>
      <c r="O4395" s="5" t="s">
        <v>16528</v>
      </c>
      <c r="P4395" s="5" t="s">
        <v>16529</v>
      </c>
    </row>
    <row r="4396" ht="19" customHeight="1" spans="1:16">
      <c r="A4396" s="5">
        <v>174</v>
      </c>
      <c r="B4396" s="5" t="s">
        <v>496</v>
      </c>
      <c r="C4396" s="5" t="s">
        <v>52</v>
      </c>
      <c r="D4396" s="8" t="s">
        <v>605</v>
      </c>
      <c r="E4396" s="6">
        <v>50.9</v>
      </c>
      <c r="F4396" s="6">
        <v>49.5</v>
      </c>
      <c r="G4396" s="6">
        <v>50.8</v>
      </c>
      <c r="H4396" s="5" t="s">
        <v>120</v>
      </c>
      <c r="I4396" s="6">
        <f t="shared" si="272"/>
        <v>1.4</v>
      </c>
      <c r="J4396" s="5" t="str">
        <f>IF(H4396="否","不适用",IF(AND(ISNUMBER(E4396),ISNUMBER(F4396)),IF(I4396&gt;规则与名单!$B$2,"是","否"),"未判定"))</f>
        <v>不适用</v>
      </c>
      <c r="K4396" s="5" t="str">
        <f t="shared" si="273"/>
        <v>非测试日纯氢</v>
      </c>
      <c r="L4396" s="6">
        <f t="shared" si="274"/>
        <v>50.8</v>
      </c>
      <c r="M4396" s="5">
        <f t="shared" si="275"/>
        <v>0</v>
      </c>
      <c r="N4396" s="5" t="s">
        <v>16530</v>
      </c>
      <c r="O4396" s="5" t="s">
        <v>16531</v>
      </c>
      <c r="P4396" s="5" t="s">
        <v>16532</v>
      </c>
    </row>
    <row r="4397" ht="19" customHeight="1" spans="1:16">
      <c r="A4397" s="5">
        <v>174</v>
      </c>
      <c r="B4397" s="5" t="s">
        <v>496</v>
      </c>
      <c r="C4397" s="5" t="s">
        <v>52</v>
      </c>
      <c r="D4397" s="8" t="s">
        <v>186</v>
      </c>
      <c r="E4397" s="6">
        <v>31.9</v>
      </c>
      <c r="F4397" s="6">
        <v>31.7</v>
      </c>
      <c r="G4397" s="6">
        <v>31.7</v>
      </c>
      <c r="H4397" s="5" t="s">
        <v>120</v>
      </c>
      <c r="I4397" s="6">
        <f t="shared" si="272"/>
        <v>0.199999999999999</v>
      </c>
      <c r="J4397" s="5" t="str">
        <f>IF(H4397="否","不适用",IF(AND(ISNUMBER(E4397),ISNUMBER(F4397)),IF(I4397&gt;规则与名单!$B$2,"是","否"),"未判定"))</f>
        <v>不适用</v>
      </c>
      <c r="K4397" s="5" t="str">
        <f t="shared" si="273"/>
        <v>非测试日纯氢</v>
      </c>
      <c r="L4397" s="6">
        <f t="shared" si="274"/>
        <v>31.7</v>
      </c>
      <c r="M4397" s="5">
        <f t="shared" si="275"/>
        <v>0</v>
      </c>
      <c r="N4397" s="5" t="s">
        <v>16533</v>
      </c>
      <c r="O4397" s="5" t="s">
        <v>16534</v>
      </c>
      <c r="P4397" s="5" t="s">
        <v>16535</v>
      </c>
    </row>
    <row r="4398" ht="19" customHeight="1" spans="1:16">
      <c r="A4398" s="5">
        <v>174</v>
      </c>
      <c r="B4398" s="5" t="s">
        <v>496</v>
      </c>
      <c r="C4398" s="5" t="s">
        <v>52</v>
      </c>
      <c r="D4398" s="8" t="s">
        <v>165</v>
      </c>
      <c r="E4398" s="6">
        <v>32</v>
      </c>
      <c r="F4398" s="6">
        <v>31.3</v>
      </c>
      <c r="G4398" s="6">
        <v>32</v>
      </c>
      <c r="H4398" s="5" t="s">
        <v>120</v>
      </c>
      <c r="I4398" s="6">
        <f t="shared" si="272"/>
        <v>0.699999999999999</v>
      </c>
      <c r="J4398" s="5" t="str">
        <f>IF(H4398="否","不适用",IF(AND(ISNUMBER(E4398),ISNUMBER(F4398)),IF(I4398&gt;规则与名单!$B$2,"是","否"),"未判定"))</f>
        <v>不适用</v>
      </c>
      <c r="K4398" s="5" t="str">
        <f t="shared" si="273"/>
        <v>非测试日纯氢</v>
      </c>
      <c r="L4398" s="6">
        <f t="shared" si="274"/>
        <v>32</v>
      </c>
      <c r="M4398" s="5">
        <f t="shared" si="275"/>
        <v>0</v>
      </c>
      <c r="N4398" s="5" t="s">
        <v>16536</v>
      </c>
      <c r="O4398" s="5" t="s">
        <v>16537</v>
      </c>
      <c r="P4398" s="5" t="s">
        <v>16538</v>
      </c>
    </row>
    <row r="4399" ht="19" customHeight="1" spans="1:16">
      <c r="A4399" s="5">
        <v>174</v>
      </c>
      <c r="B4399" s="5" t="s">
        <v>496</v>
      </c>
      <c r="C4399" s="5" t="s">
        <v>52</v>
      </c>
      <c r="D4399" s="8" t="s">
        <v>151</v>
      </c>
      <c r="E4399" s="6"/>
      <c r="F4399" s="6">
        <v>0</v>
      </c>
      <c r="G4399" s="6"/>
      <c r="H4399" s="5" t="s">
        <v>120</v>
      </c>
      <c r="I4399" s="6" t="str">
        <f t="shared" si="272"/>
        <v/>
      </c>
      <c r="J4399" s="5" t="str">
        <f>IF(H4399="否","不适用",IF(AND(ISNUMBER(E4399),ISNUMBER(F4399)),IF(I4399&gt;规则与名单!$B$2,"是","否"),"未判定"))</f>
        <v>不适用</v>
      </c>
      <c r="K4399" s="5" t="str">
        <f t="shared" si="273"/>
        <v>缺失</v>
      </c>
      <c r="L4399" s="6" t="str">
        <f t="shared" si="274"/>
        <v/>
      </c>
      <c r="M4399" s="5">
        <f t="shared" si="275"/>
        <v>1</v>
      </c>
      <c r="N4399" s="5" t="s">
        <v>16539</v>
      </c>
      <c r="O4399" s="5" t="s">
        <v>16540</v>
      </c>
      <c r="P4399" s="5" t="s">
        <v>16541</v>
      </c>
    </row>
    <row r="4400" ht="19" customHeight="1" spans="1:16">
      <c r="A4400" s="5">
        <v>174</v>
      </c>
      <c r="B4400" s="5" t="s">
        <v>496</v>
      </c>
      <c r="C4400" s="5" t="s">
        <v>52</v>
      </c>
      <c r="D4400" s="8" t="s">
        <v>3358</v>
      </c>
      <c r="E4400" s="6"/>
      <c r="F4400" s="6">
        <v>0</v>
      </c>
      <c r="G4400" s="6"/>
      <c r="H4400" s="5" t="s">
        <v>120</v>
      </c>
      <c r="I4400" s="6" t="str">
        <f t="shared" si="272"/>
        <v/>
      </c>
      <c r="J4400" s="5" t="str">
        <f>IF(H4400="否","不适用",IF(AND(ISNUMBER(E4400),ISNUMBER(F4400)),IF(I4400&gt;规则与名单!$B$2,"是","否"),"未判定"))</f>
        <v>不适用</v>
      </c>
      <c r="K4400" s="5" t="str">
        <f t="shared" si="273"/>
        <v>缺失</v>
      </c>
      <c r="L4400" s="6" t="str">
        <f t="shared" si="274"/>
        <v/>
      </c>
      <c r="M4400" s="5">
        <f t="shared" si="275"/>
        <v>1</v>
      </c>
      <c r="N4400" s="5" t="s">
        <v>16542</v>
      </c>
      <c r="O4400" s="5" t="s">
        <v>16543</v>
      </c>
      <c r="P4400" s="5" t="s">
        <v>16544</v>
      </c>
    </row>
    <row r="4401" ht="19" customHeight="1" spans="1:16">
      <c r="A4401" s="5">
        <v>174</v>
      </c>
      <c r="B4401" s="5" t="s">
        <v>496</v>
      </c>
      <c r="C4401" s="5" t="s">
        <v>52</v>
      </c>
      <c r="D4401" s="8" t="s">
        <v>272</v>
      </c>
      <c r="E4401" s="6">
        <v>32</v>
      </c>
      <c r="F4401" s="6">
        <v>31.1</v>
      </c>
      <c r="G4401" s="6">
        <v>32</v>
      </c>
      <c r="H4401" s="5" t="s">
        <v>120</v>
      </c>
      <c r="I4401" s="6">
        <f t="shared" si="272"/>
        <v>0.899999999999999</v>
      </c>
      <c r="J4401" s="5" t="str">
        <f>IF(H4401="否","不适用",IF(AND(ISNUMBER(E4401),ISNUMBER(F4401)),IF(I4401&gt;规则与名单!$B$2,"是","否"),"未判定"))</f>
        <v>不适用</v>
      </c>
      <c r="K4401" s="5" t="str">
        <f t="shared" si="273"/>
        <v>非测试日纯氢</v>
      </c>
      <c r="L4401" s="6">
        <f t="shared" si="274"/>
        <v>32</v>
      </c>
      <c r="M4401" s="5">
        <f t="shared" si="275"/>
        <v>0</v>
      </c>
      <c r="N4401" s="5" t="s">
        <v>16545</v>
      </c>
      <c r="O4401" s="5" t="s">
        <v>16546</v>
      </c>
      <c r="P4401" s="5" t="s">
        <v>16547</v>
      </c>
    </row>
    <row r="4402" ht="19" customHeight="1" spans="1:16">
      <c r="A4402" s="5">
        <v>174</v>
      </c>
      <c r="B4402" s="5" t="s">
        <v>496</v>
      </c>
      <c r="C4402" s="5" t="s">
        <v>52</v>
      </c>
      <c r="D4402" s="8" t="s">
        <v>506</v>
      </c>
      <c r="E4402" s="6">
        <v>30.3</v>
      </c>
      <c r="F4402" s="6">
        <v>33.7</v>
      </c>
      <c r="G4402" s="6">
        <v>30.3</v>
      </c>
      <c r="H4402" s="5" t="s">
        <v>120</v>
      </c>
      <c r="I4402" s="6">
        <f t="shared" si="272"/>
        <v>-3.4</v>
      </c>
      <c r="J4402" s="5" t="str">
        <f>IF(H4402="否","不适用",IF(AND(ISNUMBER(E4402),ISNUMBER(F4402)),IF(I4402&gt;规则与名单!$B$2,"是","否"),"未判定"))</f>
        <v>不适用</v>
      </c>
      <c r="K4402" s="5" t="str">
        <f t="shared" si="273"/>
        <v>非测试日纯氢</v>
      </c>
      <c r="L4402" s="6">
        <f t="shared" si="274"/>
        <v>30.3</v>
      </c>
      <c r="M4402" s="5">
        <f t="shared" si="275"/>
        <v>0</v>
      </c>
      <c r="N4402" s="5" t="s">
        <v>16548</v>
      </c>
      <c r="O4402" s="5" t="s">
        <v>16549</v>
      </c>
      <c r="P4402" s="5" t="s">
        <v>16550</v>
      </c>
    </row>
    <row r="4403" ht="19" customHeight="1" spans="1:16">
      <c r="A4403" s="5">
        <v>174</v>
      </c>
      <c r="B4403" s="5" t="s">
        <v>496</v>
      </c>
      <c r="C4403" s="5" t="s">
        <v>52</v>
      </c>
      <c r="D4403" s="8" t="s">
        <v>673</v>
      </c>
      <c r="E4403" s="6">
        <v>35.1</v>
      </c>
      <c r="F4403" s="6">
        <v>31.9</v>
      </c>
      <c r="G4403" s="6">
        <v>30.1</v>
      </c>
      <c r="H4403" s="5" t="s">
        <v>120</v>
      </c>
      <c r="I4403" s="6">
        <f t="shared" si="272"/>
        <v>3.2</v>
      </c>
      <c r="J4403" s="5" t="str">
        <f>IF(H4403="否","不适用",IF(AND(ISNUMBER(E4403),ISNUMBER(F4403)),IF(I4403&gt;规则与名单!$B$2,"是","否"),"未判定"))</f>
        <v>不适用</v>
      </c>
      <c r="K4403" s="5" t="str">
        <f t="shared" si="273"/>
        <v>非测试日纯氢</v>
      </c>
      <c r="L4403" s="6">
        <f t="shared" si="274"/>
        <v>30.1</v>
      </c>
      <c r="M4403" s="5">
        <f t="shared" si="275"/>
        <v>0</v>
      </c>
      <c r="N4403" s="5" t="s">
        <v>16551</v>
      </c>
      <c r="O4403" s="5" t="s">
        <v>16552</v>
      </c>
      <c r="P4403" s="5" t="s">
        <v>16553</v>
      </c>
    </row>
    <row r="4404" ht="19" customHeight="1" spans="1:16">
      <c r="A4404" s="5">
        <v>174</v>
      </c>
      <c r="B4404" s="5" t="s">
        <v>496</v>
      </c>
      <c r="C4404" s="5" t="s">
        <v>52</v>
      </c>
      <c r="D4404" s="8" t="s">
        <v>183</v>
      </c>
      <c r="E4404" s="6">
        <v>32</v>
      </c>
      <c r="F4404" s="6">
        <v>31.1</v>
      </c>
      <c r="G4404" s="6">
        <v>31.9</v>
      </c>
      <c r="H4404" s="5" t="s">
        <v>120</v>
      </c>
      <c r="I4404" s="6">
        <f t="shared" si="272"/>
        <v>0.899999999999999</v>
      </c>
      <c r="J4404" s="5" t="str">
        <f>IF(H4404="否","不适用",IF(AND(ISNUMBER(E4404),ISNUMBER(F4404)),IF(I4404&gt;规则与名单!$B$2,"是","否"),"未判定"))</f>
        <v>不适用</v>
      </c>
      <c r="K4404" s="5" t="str">
        <f t="shared" si="273"/>
        <v>非测试日纯氢</v>
      </c>
      <c r="L4404" s="6">
        <f t="shared" si="274"/>
        <v>31.9</v>
      </c>
      <c r="M4404" s="5">
        <f t="shared" si="275"/>
        <v>0</v>
      </c>
      <c r="N4404" s="5" t="s">
        <v>16554</v>
      </c>
      <c r="O4404" s="5" t="s">
        <v>16555</v>
      </c>
      <c r="P4404" s="5" t="s">
        <v>16556</v>
      </c>
    </row>
    <row r="4405" ht="19" customHeight="1" spans="1:16">
      <c r="A4405" s="5">
        <v>174</v>
      </c>
      <c r="B4405" s="5" t="s">
        <v>496</v>
      </c>
      <c r="C4405" s="5" t="s">
        <v>52</v>
      </c>
      <c r="D4405" s="8" t="s">
        <v>431</v>
      </c>
      <c r="E4405" s="6">
        <v>40.9</v>
      </c>
      <c r="F4405" s="6">
        <v>40.4</v>
      </c>
      <c r="G4405" s="6">
        <v>40.8</v>
      </c>
      <c r="H4405" s="5" t="s">
        <v>120</v>
      </c>
      <c r="I4405" s="6">
        <f t="shared" si="272"/>
        <v>0.5</v>
      </c>
      <c r="J4405" s="5" t="str">
        <f>IF(H4405="否","不适用",IF(AND(ISNUMBER(E4405),ISNUMBER(F4405)),IF(I4405&gt;规则与名单!$B$2,"是","否"),"未判定"))</f>
        <v>不适用</v>
      </c>
      <c r="K4405" s="5" t="str">
        <f t="shared" si="273"/>
        <v>非测试日纯氢</v>
      </c>
      <c r="L4405" s="6">
        <f t="shared" si="274"/>
        <v>40.8</v>
      </c>
      <c r="M4405" s="5">
        <f t="shared" si="275"/>
        <v>0</v>
      </c>
      <c r="N4405" s="5" t="s">
        <v>16557</v>
      </c>
      <c r="O4405" s="5" t="s">
        <v>16558</v>
      </c>
      <c r="P4405" s="5" t="s">
        <v>16559</v>
      </c>
    </row>
    <row r="4406" ht="19" customHeight="1" spans="1:16">
      <c r="A4406" s="5">
        <v>174</v>
      </c>
      <c r="B4406" s="5" t="s">
        <v>496</v>
      </c>
      <c r="C4406" s="5" t="s">
        <v>52</v>
      </c>
      <c r="D4406" s="8" t="s">
        <v>3377</v>
      </c>
      <c r="E4406" s="6"/>
      <c r="F4406" s="6">
        <v>0</v>
      </c>
      <c r="G4406" s="6"/>
      <c r="H4406" s="5" t="s">
        <v>120</v>
      </c>
      <c r="I4406" s="6" t="str">
        <f t="shared" si="272"/>
        <v/>
      </c>
      <c r="J4406" s="5" t="str">
        <f>IF(H4406="否","不适用",IF(AND(ISNUMBER(E4406),ISNUMBER(F4406)),IF(I4406&gt;规则与名单!$B$2,"是","否"),"未判定"))</f>
        <v>不适用</v>
      </c>
      <c r="K4406" s="5" t="str">
        <f t="shared" si="273"/>
        <v>缺失</v>
      </c>
      <c r="L4406" s="6" t="str">
        <f t="shared" si="274"/>
        <v/>
      </c>
      <c r="M4406" s="5">
        <f t="shared" si="275"/>
        <v>1</v>
      </c>
      <c r="N4406" s="5" t="s">
        <v>16560</v>
      </c>
      <c r="O4406" s="5" t="s">
        <v>16561</v>
      </c>
      <c r="P4406" s="5" t="s">
        <v>16562</v>
      </c>
    </row>
    <row r="4407" ht="19" customHeight="1" spans="1:16">
      <c r="A4407" s="5">
        <v>174</v>
      </c>
      <c r="B4407" s="5" t="s">
        <v>496</v>
      </c>
      <c r="C4407" s="5" t="s">
        <v>52</v>
      </c>
      <c r="D4407" s="8" t="s">
        <v>407</v>
      </c>
      <c r="E4407" s="6"/>
      <c r="F4407" s="6">
        <v>0</v>
      </c>
      <c r="G4407" s="6"/>
      <c r="H4407" s="5" t="s">
        <v>120</v>
      </c>
      <c r="I4407" s="6" t="str">
        <f t="shared" si="272"/>
        <v/>
      </c>
      <c r="J4407" s="5" t="str">
        <f>IF(H4407="否","不适用",IF(AND(ISNUMBER(E4407),ISNUMBER(F4407)),IF(I4407&gt;规则与名单!$B$2,"是","否"),"未判定"))</f>
        <v>不适用</v>
      </c>
      <c r="K4407" s="5" t="str">
        <f t="shared" si="273"/>
        <v>缺失</v>
      </c>
      <c r="L4407" s="6" t="str">
        <f t="shared" si="274"/>
        <v/>
      </c>
      <c r="M4407" s="5">
        <f t="shared" si="275"/>
        <v>1</v>
      </c>
      <c r="N4407" s="5" t="s">
        <v>16563</v>
      </c>
      <c r="O4407" s="5" t="s">
        <v>16564</v>
      </c>
      <c r="P4407" s="5" t="s">
        <v>16565</v>
      </c>
    </row>
    <row r="4408" ht="19" customHeight="1" spans="1:16">
      <c r="A4408" s="5">
        <v>174</v>
      </c>
      <c r="B4408" s="5" t="s">
        <v>496</v>
      </c>
      <c r="C4408" s="5" t="s">
        <v>52</v>
      </c>
      <c r="D4408" s="8" t="s">
        <v>411</v>
      </c>
      <c r="E4408" s="6">
        <v>32</v>
      </c>
      <c r="F4408" s="6">
        <v>31.7</v>
      </c>
      <c r="G4408" s="6">
        <v>30.4</v>
      </c>
      <c r="H4408" s="5" t="s">
        <v>120</v>
      </c>
      <c r="I4408" s="6">
        <f t="shared" si="272"/>
        <v>0.300000000000001</v>
      </c>
      <c r="J4408" s="5" t="str">
        <f>IF(H4408="否","不适用",IF(AND(ISNUMBER(E4408),ISNUMBER(F4408)),IF(I4408&gt;规则与名单!$B$2,"是","否"),"未判定"))</f>
        <v>不适用</v>
      </c>
      <c r="K4408" s="5" t="str">
        <f t="shared" si="273"/>
        <v>非测试日纯氢</v>
      </c>
      <c r="L4408" s="6">
        <f t="shared" si="274"/>
        <v>30.4</v>
      </c>
      <c r="M4408" s="5">
        <f t="shared" si="275"/>
        <v>0</v>
      </c>
      <c r="N4408" s="5" t="s">
        <v>16566</v>
      </c>
      <c r="O4408" s="5" t="s">
        <v>16567</v>
      </c>
      <c r="P4408" s="5" t="s">
        <v>16568</v>
      </c>
    </row>
    <row r="4409" ht="19" customHeight="1" spans="1:16">
      <c r="A4409" s="5">
        <v>174</v>
      </c>
      <c r="B4409" s="5" t="s">
        <v>496</v>
      </c>
      <c r="C4409" s="5" t="s">
        <v>52</v>
      </c>
      <c r="D4409" s="8" t="s">
        <v>251</v>
      </c>
      <c r="E4409" s="6">
        <v>31.9</v>
      </c>
      <c r="F4409" s="6">
        <v>31.5</v>
      </c>
      <c r="G4409" s="6">
        <v>31.8</v>
      </c>
      <c r="H4409" s="5" t="s">
        <v>120</v>
      </c>
      <c r="I4409" s="6">
        <f t="shared" si="272"/>
        <v>0.399999999999999</v>
      </c>
      <c r="J4409" s="5" t="str">
        <f>IF(H4409="否","不适用",IF(AND(ISNUMBER(E4409),ISNUMBER(F4409)),IF(I4409&gt;规则与名单!$B$2,"是","否"),"未判定"))</f>
        <v>不适用</v>
      </c>
      <c r="K4409" s="5" t="str">
        <f t="shared" si="273"/>
        <v>非测试日纯氢</v>
      </c>
      <c r="L4409" s="6">
        <f t="shared" si="274"/>
        <v>31.8</v>
      </c>
      <c r="M4409" s="5">
        <f t="shared" si="275"/>
        <v>0</v>
      </c>
      <c r="N4409" s="5" t="s">
        <v>16569</v>
      </c>
      <c r="O4409" s="5" t="s">
        <v>16570</v>
      </c>
      <c r="P4409" s="5" t="s">
        <v>16571</v>
      </c>
    </row>
    <row r="4410" ht="19" customHeight="1" spans="1:16">
      <c r="A4410" s="5">
        <v>174</v>
      </c>
      <c r="B4410" s="5" t="s">
        <v>496</v>
      </c>
      <c r="C4410" s="5" t="s">
        <v>52</v>
      </c>
      <c r="D4410" s="8" t="s">
        <v>472</v>
      </c>
      <c r="E4410" s="6">
        <v>50.5</v>
      </c>
      <c r="F4410" s="6">
        <v>50.2</v>
      </c>
      <c r="G4410" s="6">
        <v>50.5</v>
      </c>
      <c r="H4410" s="5" t="s">
        <v>120</v>
      </c>
      <c r="I4410" s="6">
        <f t="shared" si="272"/>
        <v>0.299999999999997</v>
      </c>
      <c r="J4410" s="5" t="str">
        <f>IF(H4410="否","不适用",IF(AND(ISNUMBER(E4410),ISNUMBER(F4410)),IF(I4410&gt;规则与名单!$B$2,"是","否"),"未判定"))</f>
        <v>不适用</v>
      </c>
      <c r="K4410" s="5" t="str">
        <f t="shared" si="273"/>
        <v>非测试日纯氢</v>
      </c>
      <c r="L4410" s="6">
        <f t="shared" si="274"/>
        <v>50.5</v>
      </c>
      <c r="M4410" s="5">
        <f t="shared" si="275"/>
        <v>0</v>
      </c>
      <c r="N4410" s="5" t="s">
        <v>16572</v>
      </c>
      <c r="O4410" s="5" t="s">
        <v>16573</v>
      </c>
      <c r="P4410" s="5" t="s">
        <v>16574</v>
      </c>
    </row>
    <row r="4411" ht="19" customHeight="1" spans="1:16">
      <c r="A4411" s="5">
        <v>174</v>
      </c>
      <c r="B4411" s="5" t="s">
        <v>496</v>
      </c>
      <c r="C4411" s="5" t="s">
        <v>52</v>
      </c>
      <c r="D4411" s="8" t="s">
        <v>466</v>
      </c>
      <c r="E4411" s="6">
        <v>19.7</v>
      </c>
      <c r="F4411" s="6">
        <v>31.2</v>
      </c>
      <c r="G4411" s="6">
        <v>19.5</v>
      </c>
      <c r="H4411" s="5" t="s">
        <v>120</v>
      </c>
      <c r="I4411" s="6">
        <f t="shared" si="272"/>
        <v>-11.5</v>
      </c>
      <c r="J4411" s="5" t="str">
        <f>IF(H4411="否","不适用",IF(AND(ISNUMBER(E4411),ISNUMBER(F4411)),IF(I4411&gt;规则与名单!$B$2,"是","否"),"未判定"))</f>
        <v>不适用</v>
      </c>
      <c r="K4411" s="5" t="str">
        <f t="shared" si="273"/>
        <v>非测试日纯氢</v>
      </c>
      <c r="L4411" s="6">
        <f t="shared" si="274"/>
        <v>19.5</v>
      </c>
      <c r="M4411" s="5">
        <f t="shared" si="275"/>
        <v>0</v>
      </c>
      <c r="N4411" s="5" t="s">
        <v>16575</v>
      </c>
      <c r="O4411" s="5" t="s">
        <v>16576</v>
      </c>
      <c r="P4411" s="5" t="s">
        <v>16577</v>
      </c>
    </row>
    <row r="4412" ht="19" customHeight="1" spans="1:16">
      <c r="A4412" s="5">
        <v>174</v>
      </c>
      <c r="B4412" s="5" t="s">
        <v>496</v>
      </c>
      <c r="C4412" s="5" t="s">
        <v>52</v>
      </c>
      <c r="D4412" s="8" t="s">
        <v>333</v>
      </c>
      <c r="E4412" s="6">
        <v>44.2</v>
      </c>
      <c r="F4412" s="6">
        <v>31.8</v>
      </c>
      <c r="G4412" s="6">
        <v>13</v>
      </c>
      <c r="H4412" s="5" t="s">
        <v>120</v>
      </c>
      <c r="I4412" s="6">
        <f t="shared" si="272"/>
        <v>12.4</v>
      </c>
      <c r="J4412" s="5" t="str">
        <f>IF(H4412="否","不适用",IF(AND(ISNUMBER(E4412),ISNUMBER(F4412)),IF(I4412&gt;规则与名单!$B$2,"是","否"),"未判定"))</f>
        <v>不适用</v>
      </c>
      <c r="K4412" s="5" t="str">
        <f t="shared" si="273"/>
        <v>非测试日纯氢</v>
      </c>
      <c r="L4412" s="6">
        <f t="shared" si="274"/>
        <v>13</v>
      </c>
      <c r="M4412" s="5">
        <f t="shared" si="275"/>
        <v>0</v>
      </c>
      <c r="N4412" s="5" t="s">
        <v>16578</v>
      </c>
      <c r="O4412" s="5" t="s">
        <v>16579</v>
      </c>
      <c r="P4412" s="5" t="s">
        <v>16580</v>
      </c>
    </row>
    <row r="4413" ht="19" customHeight="1" spans="1:16">
      <c r="A4413" s="5">
        <v>174</v>
      </c>
      <c r="B4413" s="5" t="s">
        <v>496</v>
      </c>
      <c r="C4413" s="5" t="s">
        <v>52</v>
      </c>
      <c r="D4413" s="8" t="s">
        <v>175</v>
      </c>
      <c r="E4413" s="6"/>
      <c r="F4413" s="6">
        <v>0</v>
      </c>
      <c r="G4413" s="6"/>
      <c r="H4413" s="5" t="s">
        <v>120</v>
      </c>
      <c r="I4413" s="6" t="str">
        <f t="shared" si="272"/>
        <v/>
      </c>
      <c r="J4413" s="5" t="str">
        <f>IF(H4413="否","不适用",IF(AND(ISNUMBER(E4413),ISNUMBER(F4413)),IF(I4413&gt;规则与名单!$B$2,"是","否"),"未判定"))</f>
        <v>不适用</v>
      </c>
      <c r="K4413" s="5" t="str">
        <f t="shared" si="273"/>
        <v>缺失</v>
      </c>
      <c r="L4413" s="6" t="str">
        <f t="shared" si="274"/>
        <v/>
      </c>
      <c r="M4413" s="5">
        <f t="shared" si="275"/>
        <v>1</v>
      </c>
      <c r="N4413" s="5" t="s">
        <v>16581</v>
      </c>
      <c r="O4413" s="5" t="s">
        <v>16582</v>
      </c>
      <c r="P4413" s="5" t="s">
        <v>16583</v>
      </c>
    </row>
    <row r="4414" ht="19" customHeight="1" spans="1:16">
      <c r="A4414" s="5">
        <v>174</v>
      </c>
      <c r="B4414" s="5" t="s">
        <v>496</v>
      </c>
      <c r="C4414" s="5" t="s">
        <v>52</v>
      </c>
      <c r="D4414" s="8" t="s">
        <v>3402</v>
      </c>
      <c r="E4414" s="6">
        <v>31.9</v>
      </c>
      <c r="F4414" s="6">
        <v>31.4</v>
      </c>
      <c r="G4414" s="6">
        <v>31.9</v>
      </c>
      <c r="H4414" s="5" t="s">
        <v>120</v>
      </c>
      <c r="I4414" s="6">
        <f t="shared" si="272"/>
        <v>0.5</v>
      </c>
      <c r="J4414" s="5" t="str">
        <f>IF(H4414="否","不适用",IF(AND(ISNUMBER(E4414),ISNUMBER(F4414)),IF(I4414&gt;规则与名单!$B$2,"是","否"),"未判定"))</f>
        <v>不适用</v>
      </c>
      <c r="K4414" s="5" t="str">
        <f t="shared" si="273"/>
        <v>非测试日纯氢</v>
      </c>
      <c r="L4414" s="6">
        <f t="shared" si="274"/>
        <v>31.9</v>
      </c>
      <c r="M4414" s="5">
        <f t="shared" si="275"/>
        <v>0</v>
      </c>
      <c r="N4414" s="5" t="s">
        <v>16584</v>
      </c>
      <c r="O4414" s="5" t="s">
        <v>16585</v>
      </c>
      <c r="P4414" s="5" t="s">
        <v>16586</v>
      </c>
    </row>
    <row r="4415" ht="19" customHeight="1" spans="1:16">
      <c r="A4415" s="5">
        <v>174</v>
      </c>
      <c r="B4415" s="5" t="s">
        <v>496</v>
      </c>
      <c r="C4415" s="5" t="s">
        <v>52</v>
      </c>
      <c r="D4415" s="8" t="s">
        <v>487</v>
      </c>
      <c r="E4415" s="6">
        <v>32</v>
      </c>
      <c r="F4415" s="6">
        <v>31.1</v>
      </c>
      <c r="G4415" s="6">
        <v>31.9</v>
      </c>
      <c r="H4415" s="5" t="s">
        <v>120</v>
      </c>
      <c r="I4415" s="6">
        <f t="shared" si="272"/>
        <v>0.899999999999999</v>
      </c>
      <c r="J4415" s="5" t="str">
        <f>IF(H4415="否","不适用",IF(AND(ISNUMBER(E4415),ISNUMBER(F4415)),IF(I4415&gt;规则与名单!$B$2,"是","否"),"未判定"))</f>
        <v>不适用</v>
      </c>
      <c r="K4415" s="5" t="str">
        <f t="shared" si="273"/>
        <v>非测试日纯氢</v>
      </c>
      <c r="L4415" s="6">
        <f t="shared" si="274"/>
        <v>31.9</v>
      </c>
      <c r="M4415" s="5">
        <f t="shared" si="275"/>
        <v>0</v>
      </c>
      <c r="N4415" s="5" t="s">
        <v>16587</v>
      </c>
      <c r="O4415" s="5" t="s">
        <v>16588</v>
      </c>
      <c r="P4415" s="5" t="s">
        <v>16589</v>
      </c>
    </row>
    <row r="4416" ht="19" customHeight="1" spans="1:16">
      <c r="A4416" s="5">
        <v>174</v>
      </c>
      <c r="B4416" s="5" t="s">
        <v>496</v>
      </c>
      <c r="C4416" s="5" t="s">
        <v>52</v>
      </c>
      <c r="D4416" s="8" t="s">
        <v>121</v>
      </c>
      <c r="E4416" s="6">
        <v>31.9</v>
      </c>
      <c r="F4416" s="6">
        <v>32.2</v>
      </c>
      <c r="G4416" s="6">
        <v>30.8</v>
      </c>
      <c r="H4416" s="5" t="s">
        <v>120</v>
      </c>
      <c r="I4416" s="6">
        <f t="shared" si="272"/>
        <v>-0.300000000000004</v>
      </c>
      <c r="J4416" s="5" t="str">
        <f>IF(H4416="否","不适用",IF(AND(ISNUMBER(E4416),ISNUMBER(F4416)),IF(I4416&gt;规则与名单!$B$2,"是","否"),"未判定"))</f>
        <v>不适用</v>
      </c>
      <c r="K4416" s="5" t="str">
        <f t="shared" si="273"/>
        <v>非测试日纯氢</v>
      </c>
      <c r="L4416" s="6">
        <f t="shared" si="274"/>
        <v>30.8</v>
      </c>
      <c r="M4416" s="5">
        <f t="shared" si="275"/>
        <v>0</v>
      </c>
      <c r="N4416" s="5" t="s">
        <v>16590</v>
      </c>
      <c r="O4416" s="5" t="s">
        <v>16591</v>
      </c>
      <c r="P4416" s="5" t="s">
        <v>16592</v>
      </c>
    </row>
    <row r="4417" ht="19" customHeight="1" spans="1:16">
      <c r="A4417" s="5">
        <v>174</v>
      </c>
      <c r="B4417" s="5" t="s">
        <v>496</v>
      </c>
      <c r="C4417" s="5" t="s">
        <v>52</v>
      </c>
      <c r="D4417" s="8" t="s">
        <v>170</v>
      </c>
      <c r="E4417" s="6">
        <v>32</v>
      </c>
      <c r="F4417" s="6">
        <v>31.8</v>
      </c>
      <c r="G4417" s="6">
        <v>31.9</v>
      </c>
      <c r="H4417" s="5" t="s">
        <v>120</v>
      </c>
      <c r="I4417" s="6">
        <f t="shared" si="272"/>
        <v>0.199999999999999</v>
      </c>
      <c r="J4417" s="5" t="str">
        <f>IF(H4417="否","不适用",IF(AND(ISNUMBER(E4417),ISNUMBER(F4417)),IF(I4417&gt;规则与名单!$B$2,"是","否"),"未判定"))</f>
        <v>不适用</v>
      </c>
      <c r="K4417" s="5" t="str">
        <f t="shared" si="273"/>
        <v>非测试日纯氢</v>
      </c>
      <c r="L4417" s="6">
        <f t="shared" si="274"/>
        <v>31.9</v>
      </c>
      <c r="M4417" s="5">
        <f t="shared" si="275"/>
        <v>0</v>
      </c>
      <c r="N4417" s="5" t="s">
        <v>16593</v>
      </c>
      <c r="O4417" s="5" t="s">
        <v>16594</v>
      </c>
      <c r="P4417" s="5" t="s">
        <v>16595</v>
      </c>
    </row>
    <row r="4418" ht="19" customHeight="1" spans="1:16">
      <c r="A4418" s="5">
        <v>174</v>
      </c>
      <c r="B4418" s="5" t="s">
        <v>496</v>
      </c>
      <c r="C4418" s="5" t="s">
        <v>52</v>
      </c>
      <c r="D4418" s="8" t="s">
        <v>644</v>
      </c>
      <c r="E4418" s="6">
        <v>55.1</v>
      </c>
      <c r="F4418" s="6">
        <v>56.1</v>
      </c>
      <c r="G4418" s="6">
        <v>52.9</v>
      </c>
      <c r="H4418" s="5" t="s">
        <v>120</v>
      </c>
      <c r="I4418" s="6">
        <f t="shared" ref="I4418:I4481" si="276">IF(AND(ISNUMBER(E4418),ISNUMBER(F4418)),E4418-F4418,"")</f>
        <v>-1</v>
      </c>
      <c r="J4418" s="5" t="str">
        <f>IF(H4418="否","不适用",IF(AND(ISNUMBER(E4418),ISNUMBER(F4418)),IF(I4418&gt;规则与名单!$B$2,"是","否"),"未判定"))</f>
        <v>不适用</v>
      </c>
      <c r="K4418" s="5" t="str">
        <f t="shared" ref="K4418:K4481" si="277">IF(J4418="是",IF(ISNUMBER(F4418),"测试日GPS","缺失"),IF(ISNUMBER(G4418),"非测试日纯氢",IF(AND(H4418="是",J4418="未判定"),IF(ISNUMBER(F4418),"测试名单无纯氢GPS","缺失"),IF(ISNUMBER(E4418),"非测试日仪表","缺失"))))</f>
        <v>非测试日纯氢</v>
      </c>
      <c r="L4418" s="6">
        <f t="shared" ref="L4418:L4481" si="278">IF(K4418="缺失","",IF(K4418="非测试日纯氢",G4418,IF(K4418="非测试日仪表",E4418,F4418)))</f>
        <v>52.9</v>
      </c>
      <c r="M4418" s="5">
        <f t="shared" ref="M4418:M4481" si="279">IF(K4418="缺失",1,0)</f>
        <v>0</v>
      </c>
      <c r="N4418" s="5" t="s">
        <v>16596</v>
      </c>
      <c r="O4418" s="5" t="s">
        <v>16597</v>
      </c>
      <c r="P4418" s="5" t="s">
        <v>16598</v>
      </c>
    </row>
    <row r="4419" ht="19" customHeight="1" spans="1:16">
      <c r="A4419" s="5">
        <v>174</v>
      </c>
      <c r="B4419" s="5" t="s">
        <v>496</v>
      </c>
      <c r="C4419" s="5" t="s">
        <v>52</v>
      </c>
      <c r="D4419" s="8" t="s">
        <v>3418</v>
      </c>
      <c r="E4419" s="6"/>
      <c r="F4419" s="6">
        <v>0</v>
      </c>
      <c r="G4419" s="6"/>
      <c r="H4419" s="5" t="s">
        <v>120</v>
      </c>
      <c r="I4419" s="6" t="str">
        <f t="shared" si="276"/>
        <v/>
      </c>
      <c r="J4419" s="5" t="str">
        <f>IF(H4419="否","不适用",IF(AND(ISNUMBER(E4419),ISNUMBER(F4419)),IF(I4419&gt;规则与名单!$B$2,"是","否"),"未判定"))</f>
        <v>不适用</v>
      </c>
      <c r="K4419" s="5" t="str">
        <f t="shared" si="277"/>
        <v>缺失</v>
      </c>
      <c r="L4419" s="6" t="str">
        <f t="shared" si="278"/>
        <v/>
      </c>
      <c r="M4419" s="5">
        <f t="shared" si="279"/>
        <v>1</v>
      </c>
      <c r="N4419" s="5" t="s">
        <v>16599</v>
      </c>
      <c r="O4419" s="5" t="s">
        <v>16600</v>
      </c>
      <c r="P4419" s="5" t="s">
        <v>16601</v>
      </c>
    </row>
    <row r="4420" ht="19" customHeight="1" spans="1:16">
      <c r="A4420" s="5">
        <v>174</v>
      </c>
      <c r="B4420" s="5" t="s">
        <v>496</v>
      </c>
      <c r="C4420" s="5" t="s">
        <v>52</v>
      </c>
      <c r="D4420" s="8" t="s">
        <v>3422</v>
      </c>
      <c r="E4420" s="6"/>
      <c r="F4420" s="6">
        <v>0</v>
      </c>
      <c r="G4420" s="6"/>
      <c r="H4420" s="5" t="s">
        <v>120</v>
      </c>
      <c r="I4420" s="6" t="str">
        <f t="shared" si="276"/>
        <v/>
      </c>
      <c r="J4420" s="5" t="str">
        <f>IF(H4420="否","不适用",IF(AND(ISNUMBER(E4420),ISNUMBER(F4420)),IF(I4420&gt;规则与名单!$B$2,"是","否"),"未判定"))</f>
        <v>不适用</v>
      </c>
      <c r="K4420" s="5" t="str">
        <f t="shared" si="277"/>
        <v>缺失</v>
      </c>
      <c r="L4420" s="6" t="str">
        <f t="shared" si="278"/>
        <v/>
      </c>
      <c r="M4420" s="5">
        <f t="shared" si="279"/>
        <v>1</v>
      </c>
      <c r="N4420" s="5" t="s">
        <v>16602</v>
      </c>
      <c r="O4420" s="5" t="s">
        <v>16603</v>
      </c>
      <c r="P4420" s="5" t="s">
        <v>16604</v>
      </c>
    </row>
    <row r="4421" ht="19" customHeight="1" spans="1:16">
      <c r="A4421" s="5">
        <v>174</v>
      </c>
      <c r="B4421" s="5" t="s">
        <v>496</v>
      </c>
      <c r="C4421" s="5" t="s">
        <v>52</v>
      </c>
      <c r="D4421" s="8" t="s">
        <v>336</v>
      </c>
      <c r="E4421" s="6"/>
      <c r="F4421" s="6">
        <v>0</v>
      </c>
      <c r="G4421" s="6"/>
      <c r="H4421" s="5" t="s">
        <v>120</v>
      </c>
      <c r="I4421" s="6" t="str">
        <f t="shared" si="276"/>
        <v/>
      </c>
      <c r="J4421" s="5" t="str">
        <f>IF(H4421="否","不适用",IF(AND(ISNUMBER(E4421),ISNUMBER(F4421)),IF(I4421&gt;规则与名单!$B$2,"是","否"),"未判定"))</f>
        <v>不适用</v>
      </c>
      <c r="K4421" s="5" t="str">
        <f t="shared" si="277"/>
        <v>缺失</v>
      </c>
      <c r="L4421" s="6" t="str">
        <f t="shared" si="278"/>
        <v/>
      </c>
      <c r="M4421" s="5">
        <f t="shared" si="279"/>
        <v>1</v>
      </c>
      <c r="N4421" s="5" t="s">
        <v>16605</v>
      </c>
      <c r="O4421" s="5" t="s">
        <v>16606</v>
      </c>
      <c r="P4421" s="5" t="s">
        <v>16607</v>
      </c>
    </row>
    <row r="4422" ht="19" customHeight="1" spans="1:16">
      <c r="A4422" s="5">
        <v>174</v>
      </c>
      <c r="B4422" s="5" t="s">
        <v>496</v>
      </c>
      <c r="C4422" s="5" t="s">
        <v>52</v>
      </c>
      <c r="D4422" s="8" t="s">
        <v>653</v>
      </c>
      <c r="E4422" s="6">
        <v>32</v>
      </c>
      <c r="F4422" s="6">
        <v>31.3</v>
      </c>
      <c r="G4422" s="6">
        <v>32</v>
      </c>
      <c r="H4422" s="5" t="s">
        <v>120</v>
      </c>
      <c r="I4422" s="6">
        <f t="shared" si="276"/>
        <v>0.699999999999999</v>
      </c>
      <c r="J4422" s="5" t="str">
        <f>IF(H4422="否","不适用",IF(AND(ISNUMBER(E4422),ISNUMBER(F4422)),IF(I4422&gt;规则与名单!$B$2,"是","否"),"未判定"))</f>
        <v>不适用</v>
      </c>
      <c r="K4422" s="5" t="str">
        <f t="shared" si="277"/>
        <v>非测试日纯氢</v>
      </c>
      <c r="L4422" s="6">
        <f t="shared" si="278"/>
        <v>32</v>
      </c>
      <c r="M4422" s="5">
        <f t="shared" si="279"/>
        <v>0</v>
      </c>
      <c r="N4422" s="5" t="s">
        <v>16608</v>
      </c>
      <c r="O4422" s="5" t="s">
        <v>16609</v>
      </c>
      <c r="P4422" s="5" t="s">
        <v>16610</v>
      </c>
    </row>
    <row r="4423" ht="19" customHeight="1" spans="1:16">
      <c r="A4423" s="5">
        <v>174</v>
      </c>
      <c r="B4423" s="5" t="s">
        <v>496</v>
      </c>
      <c r="C4423" s="5" t="s">
        <v>52</v>
      </c>
      <c r="D4423" s="8" t="s">
        <v>140</v>
      </c>
      <c r="E4423" s="6">
        <v>38.4</v>
      </c>
      <c r="F4423" s="6">
        <v>38.5</v>
      </c>
      <c r="G4423" s="6">
        <v>37.3</v>
      </c>
      <c r="H4423" s="5" t="s">
        <v>120</v>
      </c>
      <c r="I4423" s="6">
        <f t="shared" si="276"/>
        <v>-0.100000000000001</v>
      </c>
      <c r="J4423" s="5" t="str">
        <f>IF(H4423="否","不适用",IF(AND(ISNUMBER(E4423),ISNUMBER(F4423)),IF(I4423&gt;规则与名单!$B$2,"是","否"),"未判定"))</f>
        <v>不适用</v>
      </c>
      <c r="K4423" s="5" t="str">
        <f t="shared" si="277"/>
        <v>非测试日纯氢</v>
      </c>
      <c r="L4423" s="6">
        <f t="shared" si="278"/>
        <v>37.3</v>
      </c>
      <c r="M4423" s="5">
        <f t="shared" si="279"/>
        <v>0</v>
      </c>
      <c r="N4423" s="5" t="s">
        <v>16611</v>
      </c>
      <c r="O4423" s="5" t="s">
        <v>16612</v>
      </c>
      <c r="P4423" s="5" t="s">
        <v>16613</v>
      </c>
    </row>
    <row r="4424" ht="19" customHeight="1" spans="1:16">
      <c r="A4424" s="5">
        <v>174</v>
      </c>
      <c r="B4424" s="5" t="s">
        <v>496</v>
      </c>
      <c r="C4424" s="5" t="s">
        <v>52</v>
      </c>
      <c r="D4424" s="8" t="s">
        <v>115</v>
      </c>
      <c r="E4424" s="6">
        <v>32</v>
      </c>
      <c r="F4424" s="6">
        <v>31.9</v>
      </c>
      <c r="G4424" s="6">
        <v>32</v>
      </c>
      <c r="H4424" s="5" t="s">
        <v>120</v>
      </c>
      <c r="I4424" s="6">
        <f t="shared" si="276"/>
        <v>0.100000000000001</v>
      </c>
      <c r="J4424" s="5" t="str">
        <f>IF(H4424="否","不适用",IF(AND(ISNUMBER(E4424),ISNUMBER(F4424)),IF(I4424&gt;规则与名单!$B$2,"是","否"),"未判定"))</f>
        <v>不适用</v>
      </c>
      <c r="K4424" s="5" t="str">
        <f t="shared" si="277"/>
        <v>非测试日纯氢</v>
      </c>
      <c r="L4424" s="6">
        <f t="shared" si="278"/>
        <v>32</v>
      </c>
      <c r="M4424" s="5">
        <f t="shared" si="279"/>
        <v>0</v>
      </c>
      <c r="N4424" s="5" t="s">
        <v>16614</v>
      </c>
      <c r="O4424" s="5" t="s">
        <v>16615</v>
      </c>
      <c r="P4424" s="5" t="s">
        <v>16616</v>
      </c>
    </row>
    <row r="4425" ht="19" customHeight="1" spans="1:16">
      <c r="A4425" s="5">
        <v>175</v>
      </c>
      <c r="B4425" s="5" t="s">
        <v>59</v>
      </c>
      <c r="C4425" s="5" t="s">
        <v>52</v>
      </c>
      <c r="D4425" s="8" t="s">
        <v>114</v>
      </c>
      <c r="E4425" s="6">
        <v>25.7</v>
      </c>
      <c r="F4425" s="6">
        <v>25.7</v>
      </c>
      <c r="G4425" s="6">
        <v>24.4</v>
      </c>
      <c r="H4425" s="5" t="s">
        <v>120</v>
      </c>
      <c r="I4425" s="6">
        <f t="shared" si="276"/>
        <v>0</v>
      </c>
      <c r="J4425" s="5" t="str">
        <f>IF(H4425="否","不适用",IF(AND(ISNUMBER(E4425),ISNUMBER(F4425)),IF(I4425&gt;规则与名单!$B$2,"是","否"),"未判定"))</f>
        <v>不适用</v>
      </c>
      <c r="K4425" s="5" t="str">
        <f t="shared" si="277"/>
        <v>非测试日纯氢</v>
      </c>
      <c r="L4425" s="6">
        <f t="shared" si="278"/>
        <v>24.4</v>
      </c>
      <c r="M4425" s="5">
        <f t="shared" si="279"/>
        <v>0</v>
      </c>
      <c r="N4425" s="5" t="s">
        <v>16617</v>
      </c>
      <c r="O4425" s="5" t="s">
        <v>16618</v>
      </c>
      <c r="P4425" s="5" t="s">
        <v>16619</v>
      </c>
    </row>
    <row r="4426" ht="19" customHeight="1" spans="1:16">
      <c r="A4426" s="5">
        <v>175</v>
      </c>
      <c r="B4426" s="5" t="s">
        <v>59</v>
      </c>
      <c r="C4426" s="5" t="s">
        <v>52</v>
      </c>
      <c r="D4426" s="8" t="s">
        <v>605</v>
      </c>
      <c r="E4426" s="6">
        <v>101.1</v>
      </c>
      <c r="F4426" s="6">
        <v>104.8</v>
      </c>
      <c r="G4426" s="6">
        <v>93.1</v>
      </c>
      <c r="H4426" s="5" t="s">
        <v>120</v>
      </c>
      <c r="I4426" s="6">
        <f t="shared" si="276"/>
        <v>-3.7</v>
      </c>
      <c r="J4426" s="5" t="str">
        <f>IF(H4426="否","不适用",IF(AND(ISNUMBER(E4426),ISNUMBER(F4426)),IF(I4426&gt;规则与名单!$B$2,"是","否"),"未判定"))</f>
        <v>不适用</v>
      </c>
      <c r="K4426" s="5" t="str">
        <f t="shared" si="277"/>
        <v>非测试日纯氢</v>
      </c>
      <c r="L4426" s="6">
        <f t="shared" si="278"/>
        <v>93.1</v>
      </c>
      <c r="M4426" s="5">
        <f t="shared" si="279"/>
        <v>0</v>
      </c>
      <c r="N4426" s="5" t="s">
        <v>16620</v>
      </c>
      <c r="O4426" s="5" t="s">
        <v>16621</v>
      </c>
      <c r="P4426" s="5" t="s">
        <v>16622</v>
      </c>
    </row>
    <row r="4427" ht="19" customHeight="1" spans="1:16">
      <c r="A4427" s="5">
        <v>175</v>
      </c>
      <c r="B4427" s="5" t="s">
        <v>59</v>
      </c>
      <c r="C4427" s="5" t="s">
        <v>52</v>
      </c>
      <c r="D4427" s="8" t="s">
        <v>186</v>
      </c>
      <c r="E4427" s="6">
        <v>87.4</v>
      </c>
      <c r="F4427" s="6">
        <v>91.2</v>
      </c>
      <c r="G4427" s="6">
        <v>87.3</v>
      </c>
      <c r="H4427" s="5" t="s">
        <v>120</v>
      </c>
      <c r="I4427" s="6">
        <f t="shared" si="276"/>
        <v>-3.8</v>
      </c>
      <c r="J4427" s="5" t="str">
        <f>IF(H4427="否","不适用",IF(AND(ISNUMBER(E4427),ISNUMBER(F4427)),IF(I4427&gt;规则与名单!$B$2,"是","否"),"未判定"))</f>
        <v>不适用</v>
      </c>
      <c r="K4427" s="5" t="str">
        <f t="shared" si="277"/>
        <v>非测试日纯氢</v>
      </c>
      <c r="L4427" s="6">
        <f t="shared" si="278"/>
        <v>87.3</v>
      </c>
      <c r="M4427" s="5">
        <f t="shared" si="279"/>
        <v>0</v>
      </c>
      <c r="N4427" s="5" t="s">
        <v>16623</v>
      </c>
      <c r="O4427" s="5" t="s">
        <v>16624</v>
      </c>
      <c r="P4427" s="5" t="s">
        <v>16625</v>
      </c>
    </row>
    <row r="4428" ht="19" customHeight="1" spans="1:16">
      <c r="A4428" s="5">
        <v>175</v>
      </c>
      <c r="B4428" s="5" t="s">
        <v>59</v>
      </c>
      <c r="C4428" s="5" t="s">
        <v>52</v>
      </c>
      <c r="D4428" s="8" t="s">
        <v>165</v>
      </c>
      <c r="E4428" s="6">
        <v>101.7</v>
      </c>
      <c r="F4428" s="6">
        <v>107</v>
      </c>
      <c r="G4428" s="6">
        <v>97.4</v>
      </c>
      <c r="H4428" s="5" t="s">
        <v>120</v>
      </c>
      <c r="I4428" s="6">
        <f t="shared" si="276"/>
        <v>-5.3</v>
      </c>
      <c r="J4428" s="5" t="str">
        <f>IF(H4428="否","不适用",IF(AND(ISNUMBER(E4428),ISNUMBER(F4428)),IF(I4428&gt;规则与名单!$B$2,"是","否"),"未判定"))</f>
        <v>不适用</v>
      </c>
      <c r="K4428" s="5" t="str">
        <f t="shared" si="277"/>
        <v>非测试日纯氢</v>
      </c>
      <c r="L4428" s="6">
        <f t="shared" si="278"/>
        <v>97.4</v>
      </c>
      <c r="M4428" s="5">
        <f t="shared" si="279"/>
        <v>0</v>
      </c>
      <c r="N4428" s="5" t="s">
        <v>16626</v>
      </c>
      <c r="O4428" s="5" t="s">
        <v>16627</v>
      </c>
      <c r="P4428" s="5" t="s">
        <v>16628</v>
      </c>
    </row>
    <row r="4429" ht="19" customHeight="1" spans="1:16">
      <c r="A4429" s="5">
        <v>175</v>
      </c>
      <c r="B4429" s="5" t="s">
        <v>59</v>
      </c>
      <c r="C4429" s="5" t="s">
        <v>52</v>
      </c>
      <c r="D4429" s="8" t="s">
        <v>151</v>
      </c>
      <c r="E4429" s="6">
        <v>0</v>
      </c>
      <c r="F4429" s="6">
        <v>0.03</v>
      </c>
      <c r="G4429" s="6"/>
      <c r="H4429" s="5" t="s">
        <v>120</v>
      </c>
      <c r="I4429" s="6">
        <f t="shared" si="276"/>
        <v>-0.03</v>
      </c>
      <c r="J4429" s="5" t="str">
        <f>IF(H4429="否","不适用",IF(AND(ISNUMBER(E4429),ISNUMBER(F4429)),IF(I4429&gt;规则与名单!$B$2,"是","否"),"未判定"))</f>
        <v>不适用</v>
      </c>
      <c r="K4429" s="5" t="str">
        <f t="shared" si="277"/>
        <v>非测试日仪表</v>
      </c>
      <c r="L4429" s="6">
        <f t="shared" si="278"/>
        <v>0</v>
      </c>
      <c r="M4429" s="5">
        <f t="shared" si="279"/>
        <v>0</v>
      </c>
      <c r="N4429" s="5" t="s">
        <v>16629</v>
      </c>
      <c r="O4429" s="5" t="s">
        <v>16630</v>
      </c>
      <c r="P4429" s="5" t="s">
        <v>16631</v>
      </c>
    </row>
    <row r="4430" ht="19" customHeight="1" spans="1:16">
      <c r="A4430" s="5">
        <v>175</v>
      </c>
      <c r="B4430" s="5" t="s">
        <v>59</v>
      </c>
      <c r="C4430" s="5" t="s">
        <v>52</v>
      </c>
      <c r="D4430" s="8" t="s">
        <v>3358</v>
      </c>
      <c r="E4430" s="6">
        <v>22.8</v>
      </c>
      <c r="F4430" s="6">
        <v>24.4</v>
      </c>
      <c r="G4430" s="6">
        <v>22.7</v>
      </c>
      <c r="H4430" s="5" t="s">
        <v>120</v>
      </c>
      <c r="I4430" s="6">
        <f t="shared" si="276"/>
        <v>-1.6</v>
      </c>
      <c r="J4430" s="5" t="str">
        <f>IF(H4430="否","不适用",IF(AND(ISNUMBER(E4430),ISNUMBER(F4430)),IF(I4430&gt;规则与名单!$B$2,"是","否"),"未判定"))</f>
        <v>不适用</v>
      </c>
      <c r="K4430" s="5" t="str">
        <f t="shared" si="277"/>
        <v>非测试日纯氢</v>
      </c>
      <c r="L4430" s="6">
        <f t="shared" si="278"/>
        <v>22.7</v>
      </c>
      <c r="M4430" s="5">
        <f t="shared" si="279"/>
        <v>0</v>
      </c>
      <c r="N4430" s="5" t="s">
        <v>16632</v>
      </c>
      <c r="O4430" s="5" t="s">
        <v>16633</v>
      </c>
      <c r="P4430" s="5" t="s">
        <v>16634</v>
      </c>
    </row>
    <row r="4431" ht="19" customHeight="1" spans="1:16">
      <c r="A4431" s="5">
        <v>175</v>
      </c>
      <c r="B4431" s="5" t="s">
        <v>59</v>
      </c>
      <c r="C4431" s="5" t="s">
        <v>52</v>
      </c>
      <c r="D4431" s="8" t="s">
        <v>272</v>
      </c>
      <c r="E4431" s="6">
        <v>107.5</v>
      </c>
      <c r="F4431" s="6">
        <v>109.1</v>
      </c>
      <c r="G4431" s="6">
        <v>93.6</v>
      </c>
      <c r="H4431" s="5" t="s">
        <v>120</v>
      </c>
      <c r="I4431" s="6">
        <f t="shared" si="276"/>
        <v>-1.59999999999999</v>
      </c>
      <c r="J4431" s="5" t="str">
        <f>IF(H4431="否","不适用",IF(AND(ISNUMBER(E4431),ISNUMBER(F4431)),IF(I4431&gt;规则与名单!$B$2,"是","否"),"未判定"))</f>
        <v>不适用</v>
      </c>
      <c r="K4431" s="5" t="str">
        <f t="shared" si="277"/>
        <v>非测试日纯氢</v>
      </c>
      <c r="L4431" s="6">
        <f t="shared" si="278"/>
        <v>93.6</v>
      </c>
      <c r="M4431" s="5">
        <f t="shared" si="279"/>
        <v>0</v>
      </c>
      <c r="N4431" s="5" t="s">
        <v>16635</v>
      </c>
      <c r="O4431" s="5" t="s">
        <v>16636</v>
      </c>
      <c r="P4431" s="5" t="s">
        <v>16637</v>
      </c>
    </row>
    <row r="4432" ht="19" customHeight="1" spans="1:16">
      <c r="A4432" s="5">
        <v>175</v>
      </c>
      <c r="B4432" s="5" t="s">
        <v>59</v>
      </c>
      <c r="C4432" s="5" t="s">
        <v>52</v>
      </c>
      <c r="D4432" s="8" t="s">
        <v>506</v>
      </c>
      <c r="E4432" s="6">
        <v>105.5</v>
      </c>
      <c r="F4432" s="6">
        <v>110.5</v>
      </c>
      <c r="G4432" s="6">
        <v>103.7</v>
      </c>
      <c r="H4432" s="5" t="s">
        <v>120</v>
      </c>
      <c r="I4432" s="6">
        <f t="shared" si="276"/>
        <v>-5</v>
      </c>
      <c r="J4432" s="5" t="str">
        <f>IF(H4432="否","不适用",IF(AND(ISNUMBER(E4432),ISNUMBER(F4432)),IF(I4432&gt;规则与名单!$B$2,"是","否"),"未判定"))</f>
        <v>不适用</v>
      </c>
      <c r="K4432" s="5" t="str">
        <f t="shared" si="277"/>
        <v>非测试日纯氢</v>
      </c>
      <c r="L4432" s="6">
        <f t="shared" si="278"/>
        <v>103.7</v>
      </c>
      <c r="M4432" s="5">
        <f t="shared" si="279"/>
        <v>0</v>
      </c>
      <c r="N4432" s="5" t="s">
        <v>16638</v>
      </c>
      <c r="O4432" s="5" t="s">
        <v>16639</v>
      </c>
      <c r="P4432" s="5" t="s">
        <v>16640</v>
      </c>
    </row>
    <row r="4433" ht="19" customHeight="1" spans="1:16">
      <c r="A4433" s="5">
        <v>175</v>
      </c>
      <c r="B4433" s="5" t="s">
        <v>59</v>
      </c>
      <c r="C4433" s="5" t="s">
        <v>52</v>
      </c>
      <c r="D4433" s="8" t="s">
        <v>673</v>
      </c>
      <c r="E4433" s="6">
        <v>117.4</v>
      </c>
      <c r="F4433" s="6">
        <v>120.8</v>
      </c>
      <c r="G4433" s="6">
        <v>114.4</v>
      </c>
      <c r="H4433" s="5" t="s">
        <v>120</v>
      </c>
      <c r="I4433" s="6">
        <f t="shared" si="276"/>
        <v>-3.39999999999999</v>
      </c>
      <c r="J4433" s="5" t="str">
        <f>IF(H4433="否","不适用",IF(AND(ISNUMBER(E4433),ISNUMBER(F4433)),IF(I4433&gt;规则与名单!$B$2,"是","否"),"未判定"))</f>
        <v>不适用</v>
      </c>
      <c r="K4433" s="5" t="str">
        <f t="shared" si="277"/>
        <v>非测试日纯氢</v>
      </c>
      <c r="L4433" s="6">
        <f t="shared" si="278"/>
        <v>114.4</v>
      </c>
      <c r="M4433" s="5">
        <f t="shared" si="279"/>
        <v>0</v>
      </c>
      <c r="N4433" s="5" t="s">
        <v>16641</v>
      </c>
      <c r="O4433" s="5" t="s">
        <v>16642</v>
      </c>
      <c r="P4433" s="5" t="s">
        <v>16643</v>
      </c>
    </row>
    <row r="4434" ht="19" customHeight="1" spans="1:16">
      <c r="A4434" s="5">
        <v>175</v>
      </c>
      <c r="B4434" s="5" t="s">
        <v>59</v>
      </c>
      <c r="C4434" s="5" t="s">
        <v>52</v>
      </c>
      <c r="D4434" s="8" t="s">
        <v>183</v>
      </c>
      <c r="E4434" s="6">
        <v>106.3</v>
      </c>
      <c r="F4434" s="6">
        <v>109.2</v>
      </c>
      <c r="G4434" s="6">
        <v>104.6</v>
      </c>
      <c r="H4434" s="5" t="s">
        <v>120</v>
      </c>
      <c r="I4434" s="6">
        <f t="shared" si="276"/>
        <v>-2.90000000000001</v>
      </c>
      <c r="J4434" s="5" t="str">
        <f>IF(H4434="否","不适用",IF(AND(ISNUMBER(E4434),ISNUMBER(F4434)),IF(I4434&gt;规则与名单!$B$2,"是","否"),"未判定"))</f>
        <v>不适用</v>
      </c>
      <c r="K4434" s="5" t="str">
        <f t="shared" si="277"/>
        <v>非测试日纯氢</v>
      </c>
      <c r="L4434" s="6">
        <f t="shared" si="278"/>
        <v>104.6</v>
      </c>
      <c r="M4434" s="5">
        <f t="shared" si="279"/>
        <v>0</v>
      </c>
      <c r="N4434" s="5" t="s">
        <v>16644</v>
      </c>
      <c r="O4434" s="5" t="s">
        <v>16645</v>
      </c>
      <c r="P4434" s="5" t="s">
        <v>16646</v>
      </c>
    </row>
    <row r="4435" ht="19" customHeight="1" spans="1:16">
      <c r="A4435" s="5">
        <v>175</v>
      </c>
      <c r="B4435" s="5" t="s">
        <v>59</v>
      </c>
      <c r="C4435" s="5" t="s">
        <v>52</v>
      </c>
      <c r="D4435" s="8" t="s">
        <v>431</v>
      </c>
      <c r="E4435" s="6">
        <v>99.9</v>
      </c>
      <c r="F4435" s="6">
        <v>107.6</v>
      </c>
      <c r="G4435" s="6">
        <v>88.3</v>
      </c>
      <c r="H4435" s="5" t="s">
        <v>120</v>
      </c>
      <c r="I4435" s="6">
        <f t="shared" si="276"/>
        <v>-7.69999999999999</v>
      </c>
      <c r="J4435" s="5" t="str">
        <f>IF(H4435="否","不适用",IF(AND(ISNUMBER(E4435),ISNUMBER(F4435)),IF(I4435&gt;规则与名单!$B$2,"是","否"),"未判定"))</f>
        <v>不适用</v>
      </c>
      <c r="K4435" s="5" t="str">
        <f t="shared" si="277"/>
        <v>非测试日纯氢</v>
      </c>
      <c r="L4435" s="6">
        <f t="shared" si="278"/>
        <v>88.3</v>
      </c>
      <c r="M4435" s="5">
        <f t="shared" si="279"/>
        <v>0</v>
      </c>
      <c r="N4435" s="5" t="s">
        <v>16647</v>
      </c>
      <c r="O4435" s="5" t="s">
        <v>16648</v>
      </c>
      <c r="P4435" s="5" t="s">
        <v>16649</v>
      </c>
    </row>
    <row r="4436" ht="19" customHeight="1" spans="1:16">
      <c r="A4436" s="5">
        <v>175</v>
      </c>
      <c r="B4436" s="5" t="s">
        <v>59</v>
      </c>
      <c r="C4436" s="5" t="s">
        <v>52</v>
      </c>
      <c r="D4436" s="8" t="s">
        <v>3377</v>
      </c>
      <c r="E4436" s="6">
        <v>133.1</v>
      </c>
      <c r="F4436" s="6">
        <v>131.1</v>
      </c>
      <c r="G4436" s="6">
        <v>42.8</v>
      </c>
      <c r="H4436" s="5" t="s">
        <v>120</v>
      </c>
      <c r="I4436" s="6">
        <f t="shared" si="276"/>
        <v>2</v>
      </c>
      <c r="J4436" s="5" t="str">
        <f>IF(H4436="否","不适用",IF(AND(ISNUMBER(E4436),ISNUMBER(F4436)),IF(I4436&gt;规则与名单!$B$2,"是","否"),"未判定"))</f>
        <v>不适用</v>
      </c>
      <c r="K4436" s="5" t="str">
        <f t="shared" si="277"/>
        <v>非测试日纯氢</v>
      </c>
      <c r="L4436" s="6">
        <f t="shared" si="278"/>
        <v>42.8</v>
      </c>
      <c r="M4436" s="5">
        <f t="shared" si="279"/>
        <v>0</v>
      </c>
      <c r="N4436" s="5" t="s">
        <v>16650</v>
      </c>
      <c r="O4436" s="5" t="s">
        <v>16651</v>
      </c>
      <c r="P4436" s="5" t="s">
        <v>16652</v>
      </c>
    </row>
    <row r="4437" ht="19" customHeight="1" spans="1:16">
      <c r="A4437" s="5">
        <v>175</v>
      </c>
      <c r="B4437" s="5" t="s">
        <v>59</v>
      </c>
      <c r="C4437" s="5" t="s">
        <v>52</v>
      </c>
      <c r="D4437" s="8" t="s">
        <v>407</v>
      </c>
      <c r="E4437" s="6">
        <v>92.4</v>
      </c>
      <c r="F4437" s="6">
        <v>95.8</v>
      </c>
      <c r="G4437" s="6">
        <v>29.2</v>
      </c>
      <c r="H4437" s="5" t="s">
        <v>120</v>
      </c>
      <c r="I4437" s="6">
        <f t="shared" si="276"/>
        <v>-3.39999999999999</v>
      </c>
      <c r="J4437" s="5" t="str">
        <f>IF(H4437="否","不适用",IF(AND(ISNUMBER(E4437),ISNUMBER(F4437)),IF(I4437&gt;规则与名单!$B$2,"是","否"),"未判定"))</f>
        <v>不适用</v>
      </c>
      <c r="K4437" s="5" t="str">
        <f t="shared" si="277"/>
        <v>非测试日纯氢</v>
      </c>
      <c r="L4437" s="6">
        <f t="shared" si="278"/>
        <v>29.2</v>
      </c>
      <c r="M4437" s="5">
        <f t="shared" si="279"/>
        <v>0</v>
      </c>
      <c r="N4437" s="5" t="s">
        <v>16653</v>
      </c>
      <c r="O4437" s="5" t="s">
        <v>16654</v>
      </c>
      <c r="P4437" s="5" t="s">
        <v>16655</v>
      </c>
    </row>
    <row r="4438" ht="19" customHeight="1" spans="1:16">
      <c r="A4438" s="5">
        <v>175</v>
      </c>
      <c r="B4438" s="5" t="s">
        <v>59</v>
      </c>
      <c r="C4438" s="5" t="s">
        <v>52</v>
      </c>
      <c r="D4438" s="8" t="s">
        <v>411</v>
      </c>
      <c r="E4438" s="6">
        <v>76.2</v>
      </c>
      <c r="F4438" s="6">
        <v>90.1</v>
      </c>
      <c r="G4438" s="6">
        <v>69.6</v>
      </c>
      <c r="H4438" s="5" t="s">
        <v>120</v>
      </c>
      <c r="I4438" s="6">
        <f t="shared" si="276"/>
        <v>-13.9</v>
      </c>
      <c r="J4438" s="5" t="str">
        <f>IF(H4438="否","不适用",IF(AND(ISNUMBER(E4438),ISNUMBER(F4438)),IF(I4438&gt;规则与名单!$B$2,"是","否"),"未判定"))</f>
        <v>不适用</v>
      </c>
      <c r="K4438" s="5" t="str">
        <f t="shared" si="277"/>
        <v>非测试日纯氢</v>
      </c>
      <c r="L4438" s="6">
        <f t="shared" si="278"/>
        <v>69.6</v>
      </c>
      <c r="M4438" s="5">
        <f t="shared" si="279"/>
        <v>0</v>
      </c>
      <c r="N4438" s="5" t="s">
        <v>16656</v>
      </c>
      <c r="O4438" s="5" t="s">
        <v>16657</v>
      </c>
      <c r="P4438" s="5" t="s">
        <v>16658</v>
      </c>
    </row>
    <row r="4439" ht="19" customHeight="1" spans="1:16">
      <c r="A4439" s="5">
        <v>175</v>
      </c>
      <c r="B4439" s="5" t="s">
        <v>59</v>
      </c>
      <c r="C4439" s="5" t="s">
        <v>52</v>
      </c>
      <c r="D4439" s="8" t="s">
        <v>251</v>
      </c>
      <c r="E4439" s="6">
        <v>122.8</v>
      </c>
      <c r="F4439" s="6">
        <v>121.8</v>
      </c>
      <c r="G4439" s="6">
        <v>85.2</v>
      </c>
      <c r="H4439" s="5" t="s">
        <v>120</v>
      </c>
      <c r="I4439" s="6">
        <f t="shared" si="276"/>
        <v>1</v>
      </c>
      <c r="J4439" s="5" t="str">
        <f>IF(H4439="否","不适用",IF(AND(ISNUMBER(E4439),ISNUMBER(F4439)),IF(I4439&gt;规则与名单!$B$2,"是","否"),"未判定"))</f>
        <v>不适用</v>
      </c>
      <c r="K4439" s="5" t="str">
        <f t="shared" si="277"/>
        <v>非测试日纯氢</v>
      </c>
      <c r="L4439" s="6">
        <f t="shared" si="278"/>
        <v>85.2</v>
      </c>
      <c r="M4439" s="5">
        <f t="shared" si="279"/>
        <v>0</v>
      </c>
      <c r="N4439" s="5" t="s">
        <v>16659</v>
      </c>
      <c r="O4439" s="5" t="s">
        <v>16660</v>
      </c>
      <c r="P4439" s="5" t="s">
        <v>16661</v>
      </c>
    </row>
    <row r="4440" ht="19" customHeight="1" spans="1:16">
      <c r="A4440" s="5">
        <v>175</v>
      </c>
      <c r="B4440" s="5" t="s">
        <v>59</v>
      </c>
      <c r="C4440" s="5" t="s">
        <v>52</v>
      </c>
      <c r="D4440" s="8" t="s">
        <v>472</v>
      </c>
      <c r="E4440" s="6">
        <v>92</v>
      </c>
      <c r="F4440" s="6">
        <v>91.5</v>
      </c>
      <c r="G4440" s="6">
        <v>85.2</v>
      </c>
      <c r="H4440" s="5" t="s">
        <v>120</v>
      </c>
      <c r="I4440" s="6">
        <f t="shared" si="276"/>
        <v>0.5</v>
      </c>
      <c r="J4440" s="5" t="str">
        <f>IF(H4440="否","不适用",IF(AND(ISNUMBER(E4440),ISNUMBER(F4440)),IF(I4440&gt;规则与名单!$B$2,"是","否"),"未判定"))</f>
        <v>不适用</v>
      </c>
      <c r="K4440" s="5" t="str">
        <f t="shared" si="277"/>
        <v>非测试日纯氢</v>
      </c>
      <c r="L4440" s="6">
        <f t="shared" si="278"/>
        <v>85.2</v>
      </c>
      <c r="M4440" s="5">
        <f t="shared" si="279"/>
        <v>0</v>
      </c>
      <c r="N4440" s="5" t="s">
        <v>16662</v>
      </c>
      <c r="O4440" s="5" t="s">
        <v>16663</v>
      </c>
      <c r="P4440" s="5" t="s">
        <v>16664</v>
      </c>
    </row>
    <row r="4441" ht="19" customHeight="1" spans="1:16">
      <c r="A4441" s="5">
        <v>175</v>
      </c>
      <c r="B4441" s="5" t="s">
        <v>59</v>
      </c>
      <c r="C4441" s="5" t="s">
        <v>52</v>
      </c>
      <c r="D4441" s="8" t="s">
        <v>466</v>
      </c>
      <c r="E4441" s="6">
        <v>72.8</v>
      </c>
      <c r="F4441" s="6">
        <v>102.4</v>
      </c>
      <c r="G4441" s="6">
        <v>70.9</v>
      </c>
      <c r="H4441" s="5" t="s">
        <v>120</v>
      </c>
      <c r="I4441" s="6">
        <f t="shared" si="276"/>
        <v>-29.6</v>
      </c>
      <c r="J4441" s="5" t="str">
        <f>IF(H4441="否","不适用",IF(AND(ISNUMBER(E4441),ISNUMBER(F4441)),IF(I4441&gt;规则与名单!$B$2,"是","否"),"未判定"))</f>
        <v>不适用</v>
      </c>
      <c r="K4441" s="5" t="str">
        <f t="shared" si="277"/>
        <v>非测试日纯氢</v>
      </c>
      <c r="L4441" s="6">
        <f t="shared" si="278"/>
        <v>70.9</v>
      </c>
      <c r="M4441" s="5">
        <f t="shared" si="279"/>
        <v>0</v>
      </c>
      <c r="N4441" s="5" t="s">
        <v>16665</v>
      </c>
      <c r="O4441" s="5" t="s">
        <v>16666</v>
      </c>
      <c r="P4441" s="5" t="s">
        <v>16667</v>
      </c>
    </row>
    <row r="4442" ht="19" customHeight="1" spans="1:16">
      <c r="A4442" s="5">
        <v>175</v>
      </c>
      <c r="B4442" s="5" t="s">
        <v>59</v>
      </c>
      <c r="C4442" s="5" t="s">
        <v>52</v>
      </c>
      <c r="D4442" s="8" t="s">
        <v>333</v>
      </c>
      <c r="E4442" s="6">
        <v>138</v>
      </c>
      <c r="F4442" s="6">
        <v>116.3</v>
      </c>
      <c r="G4442" s="6">
        <v>24.3</v>
      </c>
      <c r="H4442" s="5" t="s">
        <v>120</v>
      </c>
      <c r="I4442" s="6">
        <f t="shared" si="276"/>
        <v>21.7</v>
      </c>
      <c r="J4442" s="5" t="str">
        <f>IF(H4442="否","不适用",IF(AND(ISNUMBER(E4442),ISNUMBER(F4442)),IF(I4442&gt;规则与名单!$B$2,"是","否"),"未判定"))</f>
        <v>不适用</v>
      </c>
      <c r="K4442" s="5" t="str">
        <f t="shared" si="277"/>
        <v>非测试日纯氢</v>
      </c>
      <c r="L4442" s="6">
        <f t="shared" si="278"/>
        <v>24.3</v>
      </c>
      <c r="M4442" s="5">
        <f t="shared" si="279"/>
        <v>0</v>
      </c>
      <c r="N4442" s="5" t="s">
        <v>16668</v>
      </c>
      <c r="O4442" s="5" t="s">
        <v>16669</v>
      </c>
      <c r="P4442" s="5" t="s">
        <v>16670</v>
      </c>
    </row>
    <row r="4443" ht="19" customHeight="1" spans="1:16">
      <c r="A4443" s="5">
        <v>175</v>
      </c>
      <c r="B4443" s="5" t="s">
        <v>59</v>
      </c>
      <c r="C4443" s="5" t="s">
        <v>52</v>
      </c>
      <c r="D4443" s="8" t="s">
        <v>175</v>
      </c>
      <c r="E4443" s="6">
        <v>98</v>
      </c>
      <c r="F4443" s="6">
        <v>102.1</v>
      </c>
      <c r="G4443" s="6">
        <v>98</v>
      </c>
      <c r="H4443" s="5" t="s">
        <v>120</v>
      </c>
      <c r="I4443" s="6">
        <f t="shared" si="276"/>
        <v>-4.09999999999999</v>
      </c>
      <c r="J4443" s="5" t="str">
        <f>IF(H4443="否","不适用",IF(AND(ISNUMBER(E4443),ISNUMBER(F4443)),IF(I4443&gt;规则与名单!$B$2,"是","否"),"未判定"))</f>
        <v>不适用</v>
      </c>
      <c r="K4443" s="5" t="str">
        <f t="shared" si="277"/>
        <v>非测试日纯氢</v>
      </c>
      <c r="L4443" s="6">
        <f t="shared" si="278"/>
        <v>98</v>
      </c>
      <c r="M4443" s="5">
        <f t="shared" si="279"/>
        <v>0</v>
      </c>
      <c r="N4443" s="5" t="s">
        <v>16671</v>
      </c>
      <c r="O4443" s="5" t="s">
        <v>16672</v>
      </c>
      <c r="P4443" s="5" t="s">
        <v>16673</v>
      </c>
    </row>
    <row r="4444" ht="19" customHeight="1" spans="1:16">
      <c r="A4444" s="5">
        <v>175</v>
      </c>
      <c r="B4444" s="5" t="s">
        <v>59</v>
      </c>
      <c r="C4444" s="5" t="s">
        <v>52</v>
      </c>
      <c r="D4444" s="8" t="s">
        <v>3402</v>
      </c>
      <c r="E4444" s="6">
        <v>84.6</v>
      </c>
      <c r="F4444" s="6">
        <v>86.7</v>
      </c>
      <c r="G4444" s="6">
        <v>84.5</v>
      </c>
      <c r="H4444" s="5" t="s">
        <v>120</v>
      </c>
      <c r="I4444" s="6">
        <f t="shared" si="276"/>
        <v>-2.10000000000001</v>
      </c>
      <c r="J4444" s="5" t="str">
        <f>IF(H4444="否","不适用",IF(AND(ISNUMBER(E4444),ISNUMBER(F4444)),IF(I4444&gt;规则与名单!$B$2,"是","否"),"未判定"))</f>
        <v>不适用</v>
      </c>
      <c r="K4444" s="5" t="str">
        <f t="shared" si="277"/>
        <v>非测试日纯氢</v>
      </c>
      <c r="L4444" s="6">
        <f t="shared" si="278"/>
        <v>84.5</v>
      </c>
      <c r="M4444" s="5">
        <f t="shared" si="279"/>
        <v>0</v>
      </c>
      <c r="N4444" s="5" t="s">
        <v>16674</v>
      </c>
      <c r="O4444" s="5" t="s">
        <v>16675</v>
      </c>
      <c r="P4444" s="5" t="s">
        <v>16676</v>
      </c>
    </row>
    <row r="4445" ht="19" customHeight="1" spans="1:16">
      <c r="A4445" s="5">
        <v>175</v>
      </c>
      <c r="B4445" s="5" t="s">
        <v>59</v>
      </c>
      <c r="C4445" s="5" t="s">
        <v>52</v>
      </c>
      <c r="D4445" s="8" t="s">
        <v>487</v>
      </c>
      <c r="E4445" s="6">
        <v>119.8</v>
      </c>
      <c r="F4445" s="6">
        <v>122.9</v>
      </c>
      <c r="G4445" s="6">
        <v>79.6</v>
      </c>
      <c r="H4445" s="5" t="s">
        <v>120</v>
      </c>
      <c r="I4445" s="6">
        <f t="shared" si="276"/>
        <v>-3.10000000000001</v>
      </c>
      <c r="J4445" s="5" t="str">
        <f>IF(H4445="否","不适用",IF(AND(ISNUMBER(E4445),ISNUMBER(F4445)),IF(I4445&gt;规则与名单!$B$2,"是","否"),"未判定"))</f>
        <v>不适用</v>
      </c>
      <c r="K4445" s="5" t="str">
        <f t="shared" si="277"/>
        <v>非测试日纯氢</v>
      </c>
      <c r="L4445" s="6">
        <f t="shared" si="278"/>
        <v>79.6</v>
      </c>
      <c r="M4445" s="5">
        <f t="shared" si="279"/>
        <v>0</v>
      </c>
      <c r="N4445" s="5" t="s">
        <v>16677</v>
      </c>
      <c r="O4445" s="5" t="s">
        <v>16678</v>
      </c>
      <c r="P4445" s="5" t="s">
        <v>16679</v>
      </c>
    </row>
    <row r="4446" ht="19" customHeight="1" spans="1:16">
      <c r="A4446" s="5">
        <v>175</v>
      </c>
      <c r="B4446" s="5" t="s">
        <v>59</v>
      </c>
      <c r="C4446" s="5" t="s">
        <v>52</v>
      </c>
      <c r="D4446" s="8" t="s">
        <v>121</v>
      </c>
      <c r="E4446" s="6">
        <v>105.5</v>
      </c>
      <c r="F4446" s="6">
        <v>109.7</v>
      </c>
      <c r="G4446" s="6">
        <v>102.7</v>
      </c>
      <c r="H4446" s="5" t="s">
        <v>120</v>
      </c>
      <c r="I4446" s="6">
        <f t="shared" si="276"/>
        <v>-4.2</v>
      </c>
      <c r="J4446" s="5" t="str">
        <f>IF(H4446="否","不适用",IF(AND(ISNUMBER(E4446),ISNUMBER(F4446)),IF(I4446&gt;规则与名单!$B$2,"是","否"),"未判定"))</f>
        <v>不适用</v>
      </c>
      <c r="K4446" s="5" t="str">
        <f t="shared" si="277"/>
        <v>非测试日纯氢</v>
      </c>
      <c r="L4446" s="6">
        <f t="shared" si="278"/>
        <v>102.7</v>
      </c>
      <c r="M4446" s="5">
        <f t="shared" si="279"/>
        <v>0</v>
      </c>
      <c r="N4446" s="5" t="s">
        <v>16680</v>
      </c>
      <c r="O4446" s="5" t="s">
        <v>16681</v>
      </c>
      <c r="P4446" s="5" t="s">
        <v>16682</v>
      </c>
    </row>
    <row r="4447" ht="19" customHeight="1" spans="1:16">
      <c r="A4447" s="5">
        <v>175</v>
      </c>
      <c r="B4447" s="5" t="s">
        <v>59</v>
      </c>
      <c r="C4447" s="5" t="s">
        <v>52</v>
      </c>
      <c r="D4447" s="8" t="s">
        <v>170</v>
      </c>
      <c r="E4447" s="6">
        <v>100.5</v>
      </c>
      <c r="F4447" s="6">
        <v>104.9</v>
      </c>
      <c r="G4447" s="6">
        <v>80.6</v>
      </c>
      <c r="H4447" s="5" t="s">
        <v>120</v>
      </c>
      <c r="I4447" s="6">
        <f t="shared" si="276"/>
        <v>-4.40000000000001</v>
      </c>
      <c r="J4447" s="5" t="str">
        <f>IF(H4447="否","不适用",IF(AND(ISNUMBER(E4447),ISNUMBER(F4447)),IF(I4447&gt;规则与名单!$B$2,"是","否"),"未判定"))</f>
        <v>不适用</v>
      </c>
      <c r="K4447" s="5" t="str">
        <f t="shared" si="277"/>
        <v>非测试日纯氢</v>
      </c>
      <c r="L4447" s="6">
        <f t="shared" si="278"/>
        <v>80.6</v>
      </c>
      <c r="M4447" s="5">
        <f t="shared" si="279"/>
        <v>0</v>
      </c>
      <c r="N4447" s="5" t="s">
        <v>16683</v>
      </c>
      <c r="O4447" s="5" t="s">
        <v>16684</v>
      </c>
      <c r="P4447" s="5" t="s">
        <v>16685</v>
      </c>
    </row>
    <row r="4448" ht="19" customHeight="1" spans="1:16">
      <c r="A4448" s="5">
        <v>175</v>
      </c>
      <c r="B4448" s="5" t="s">
        <v>59</v>
      </c>
      <c r="C4448" s="5" t="s">
        <v>52</v>
      </c>
      <c r="D4448" s="8" t="s">
        <v>644</v>
      </c>
      <c r="E4448" s="6">
        <v>101.8</v>
      </c>
      <c r="F4448" s="6">
        <v>104.7</v>
      </c>
      <c r="G4448" s="6">
        <v>101.3</v>
      </c>
      <c r="H4448" s="5" t="s">
        <v>120</v>
      </c>
      <c r="I4448" s="6">
        <f t="shared" si="276"/>
        <v>-2.90000000000001</v>
      </c>
      <c r="J4448" s="5" t="str">
        <f>IF(H4448="否","不适用",IF(AND(ISNUMBER(E4448),ISNUMBER(F4448)),IF(I4448&gt;规则与名单!$B$2,"是","否"),"未判定"))</f>
        <v>不适用</v>
      </c>
      <c r="K4448" s="5" t="str">
        <f t="shared" si="277"/>
        <v>非测试日纯氢</v>
      </c>
      <c r="L4448" s="6">
        <f t="shared" si="278"/>
        <v>101.3</v>
      </c>
      <c r="M4448" s="5">
        <f t="shared" si="279"/>
        <v>0</v>
      </c>
      <c r="N4448" s="5" t="s">
        <v>16686</v>
      </c>
      <c r="O4448" s="5" t="s">
        <v>16687</v>
      </c>
      <c r="P4448" s="5" t="s">
        <v>16688</v>
      </c>
    </row>
    <row r="4449" ht="19" customHeight="1" spans="1:16">
      <c r="A4449" s="5">
        <v>175</v>
      </c>
      <c r="B4449" s="5" t="s">
        <v>59</v>
      </c>
      <c r="C4449" s="5" t="s">
        <v>52</v>
      </c>
      <c r="D4449" s="8" t="s">
        <v>3418</v>
      </c>
      <c r="E4449" s="6">
        <v>108.5</v>
      </c>
      <c r="F4449" s="6">
        <v>113.8</v>
      </c>
      <c r="G4449" s="6">
        <v>107.8</v>
      </c>
      <c r="H4449" s="5" t="s">
        <v>120</v>
      </c>
      <c r="I4449" s="6">
        <f t="shared" si="276"/>
        <v>-5.3</v>
      </c>
      <c r="J4449" s="5" t="str">
        <f>IF(H4449="否","不适用",IF(AND(ISNUMBER(E4449),ISNUMBER(F4449)),IF(I4449&gt;规则与名单!$B$2,"是","否"),"未判定"))</f>
        <v>不适用</v>
      </c>
      <c r="K4449" s="5" t="str">
        <f t="shared" si="277"/>
        <v>非测试日纯氢</v>
      </c>
      <c r="L4449" s="6">
        <f t="shared" si="278"/>
        <v>107.8</v>
      </c>
      <c r="M4449" s="5">
        <f t="shared" si="279"/>
        <v>0</v>
      </c>
      <c r="N4449" s="5" t="s">
        <v>16689</v>
      </c>
      <c r="O4449" s="5" t="s">
        <v>16690</v>
      </c>
      <c r="P4449" s="5" t="s">
        <v>16691</v>
      </c>
    </row>
    <row r="4450" ht="19" customHeight="1" spans="1:16">
      <c r="A4450" s="5">
        <v>175</v>
      </c>
      <c r="B4450" s="5" t="s">
        <v>59</v>
      </c>
      <c r="C4450" s="5" t="s">
        <v>52</v>
      </c>
      <c r="D4450" s="8" t="s">
        <v>3422</v>
      </c>
      <c r="E4450" s="6">
        <v>70.6</v>
      </c>
      <c r="F4450" s="6">
        <v>136.9</v>
      </c>
      <c r="G4450" s="6">
        <v>70.6</v>
      </c>
      <c r="H4450" s="5" t="s">
        <v>120</v>
      </c>
      <c r="I4450" s="6">
        <f t="shared" si="276"/>
        <v>-66.3</v>
      </c>
      <c r="J4450" s="5" t="str">
        <f>IF(H4450="否","不适用",IF(AND(ISNUMBER(E4450),ISNUMBER(F4450)),IF(I4450&gt;规则与名单!$B$2,"是","否"),"未判定"))</f>
        <v>不适用</v>
      </c>
      <c r="K4450" s="5" t="str">
        <f t="shared" si="277"/>
        <v>非测试日纯氢</v>
      </c>
      <c r="L4450" s="6">
        <f t="shared" si="278"/>
        <v>70.6</v>
      </c>
      <c r="M4450" s="5">
        <f t="shared" si="279"/>
        <v>0</v>
      </c>
      <c r="N4450" s="5" t="s">
        <v>16692</v>
      </c>
      <c r="O4450" s="5" t="s">
        <v>16693</v>
      </c>
      <c r="P4450" s="5" t="s">
        <v>16694</v>
      </c>
    </row>
    <row r="4451" ht="19" customHeight="1" spans="1:16">
      <c r="A4451" s="5">
        <v>175</v>
      </c>
      <c r="B4451" s="5" t="s">
        <v>59</v>
      </c>
      <c r="C4451" s="5" t="s">
        <v>52</v>
      </c>
      <c r="D4451" s="8" t="s">
        <v>336</v>
      </c>
      <c r="E4451" s="6">
        <v>149.9</v>
      </c>
      <c r="F4451" s="6">
        <v>91.1</v>
      </c>
      <c r="G4451" s="6">
        <v>87.6</v>
      </c>
      <c r="H4451" s="5" t="s">
        <v>120</v>
      </c>
      <c r="I4451" s="6">
        <f t="shared" si="276"/>
        <v>58.8</v>
      </c>
      <c r="J4451" s="5" t="str">
        <f>IF(H4451="否","不适用",IF(AND(ISNUMBER(E4451),ISNUMBER(F4451)),IF(I4451&gt;规则与名单!$B$2,"是","否"),"未判定"))</f>
        <v>不适用</v>
      </c>
      <c r="K4451" s="5" t="str">
        <f t="shared" si="277"/>
        <v>非测试日纯氢</v>
      </c>
      <c r="L4451" s="6">
        <f t="shared" si="278"/>
        <v>87.6</v>
      </c>
      <c r="M4451" s="5">
        <f t="shared" si="279"/>
        <v>0</v>
      </c>
      <c r="N4451" s="5" t="s">
        <v>16695</v>
      </c>
      <c r="O4451" s="5" t="s">
        <v>16696</v>
      </c>
      <c r="P4451" s="5" t="s">
        <v>16697</v>
      </c>
    </row>
    <row r="4452" ht="19" customHeight="1" spans="1:16">
      <c r="A4452" s="5">
        <v>175</v>
      </c>
      <c r="B4452" s="5" t="s">
        <v>59</v>
      </c>
      <c r="C4452" s="5" t="s">
        <v>52</v>
      </c>
      <c r="D4452" s="8" t="s">
        <v>653</v>
      </c>
      <c r="E4452" s="6">
        <v>96.1</v>
      </c>
      <c r="F4452" s="6">
        <v>100.8</v>
      </c>
      <c r="G4452" s="6">
        <v>74.3</v>
      </c>
      <c r="H4452" s="5" t="s">
        <v>120</v>
      </c>
      <c r="I4452" s="6">
        <f t="shared" si="276"/>
        <v>-4.7</v>
      </c>
      <c r="J4452" s="5" t="str">
        <f>IF(H4452="否","不适用",IF(AND(ISNUMBER(E4452),ISNUMBER(F4452)),IF(I4452&gt;规则与名单!$B$2,"是","否"),"未判定"))</f>
        <v>不适用</v>
      </c>
      <c r="K4452" s="5" t="str">
        <f t="shared" si="277"/>
        <v>非测试日纯氢</v>
      </c>
      <c r="L4452" s="6">
        <f t="shared" si="278"/>
        <v>74.3</v>
      </c>
      <c r="M4452" s="5">
        <f t="shared" si="279"/>
        <v>0</v>
      </c>
      <c r="N4452" s="5" t="s">
        <v>16698</v>
      </c>
      <c r="O4452" s="5" t="s">
        <v>16699</v>
      </c>
      <c r="P4452" s="5" t="s">
        <v>16700</v>
      </c>
    </row>
    <row r="4453" ht="19" customHeight="1" spans="1:16">
      <c r="A4453" s="5">
        <v>175</v>
      </c>
      <c r="B4453" s="5" t="s">
        <v>59</v>
      </c>
      <c r="C4453" s="5" t="s">
        <v>52</v>
      </c>
      <c r="D4453" s="8" t="s">
        <v>140</v>
      </c>
      <c r="E4453" s="6">
        <v>102.5</v>
      </c>
      <c r="F4453" s="6">
        <v>107.2</v>
      </c>
      <c r="G4453" s="6">
        <v>102.4</v>
      </c>
      <c r="H4453" s="5" t="s">
        <v>120</v>
      </c>
      <c r="I4453" s="6">
        <f t="shared" si="276"/>
        <v>-4.7</v>
      </c>
      <c r="J4453" s="5" t="str">
        <f>IF(H4453="否","不适用",IF(AND(ISNUMBER(E4453),ISNUMBER(F4453)),IF(I4453&gt;规则与名单!$B$2,"是","否"),"未判定"))</f>
        <v>不适用</v>
      </c>
      <c r="K4453" s="5" t="str">
        <f t="shared" si="277"/>
        <v>非测试日纯氢</v>
      </c>
      <c r="L4453" s="6">
        <f t="shared" si="278"/>
        <v>102.4</v>
      </c>
      <c r="M4453" s="5">
        <f t="shared" si="279"/>
        <v>0</v>
      </c>
      <c r="N4453" s="5" t="s">
        <v>16701</v>
      </c>
      <c r="O4453" s="5" t="s">
        <v>16702</v>
      </c>
      <c r="P4453" s="5" t="s">
        <v>16703</v>
      </c>
    </row>
    <row r="4454" ht="19" customHeight="1" spans="1:16">
      <c r="A4454" s="5">
        <v>175</v>
      </c>
      <c r="B4454" s="5" t="s">
        <v>59</v>
      </c>
      <c r="C4454" s="5" t="s">
        <v>52</v>
      </c>
      <c r="D4454" s="8" t="s">
        <v>115</v>
      </c>
      <c r="E4454" s="6">
        <v>100</v>
      </c>
      <c r="F4454" s="6">
        <v>106.5</v>
      </c>
      <c r="G4454" s="6">
        <v>100</v>
      </c>
      <c r="H4454" s="5" t="s">
        <v>120</v>
      </c>
      <c r="I4454" s="6">
        <f t="shared" si="276"/>
        <v>-6.5</v>
      </c>
      <c r="J4454" s="5" t="str">
        <f>IF(H4454="否","不适用",IF(AND(ISNUMBER(E4454),ISNUMBER(F4454)),IF(I4454&gt;规则与名单!$B$2,"是","否"),"未判定"))</f>
        <v>不适用</v>
      </c>
      <c r="K4454" s="5" t="str">
        <f t="shared" si="277"/>
        <v>非测试日纯氢</v>
      </c>
      <c r="L4454" s="6">
        <f t="shared" si="278"/>
        <v>100</v>
      </c>
      <c r="M4454" s="5">
        <f t="shared" si="279"/>
        <v>0</v>
      </c>
      <c r="N4454" s="5" t="s">
        <v>16704</v>
      </c>
      <c r="O4454" s="5" t="s">
        <v>16705</v>
      </c>
      <c r="P4454" s="5" t="s">
        <v>16706</v>
      </c>
    </row>
    <row r="4455" ht="19" customHeight="1" spans="1:16">
      <c r="A4455" s="5">
        <v>176</v>
      </c>
      <c r="B4455" s="5" t="s">
        <v>497</v>
      </c>
      <c r="C4455" s="5" t="s">
        <v>52</v>
      </c>
      <c r="D4455" s="8" t="s">
        <v>114</v>
      </c>
      <c r="E4455" s="6">
        <v>81.1</v>
      </c>
      <c r="F4455" s="6">
        <v>81.4</v>
      </c>
      <c r="G4455" s="6">
        <v>81.1</v>
      </c>
      <c r="H4455" s="5" t="s">
        <v>120</v>
      </c>
      <c r="I4455" s="6">
        <f t="shared" si="276"/>
        <v>-0.300000000000011</v>
      </c>
      <c r="J4455" s="5" t="str">
        <f>IF(H4455="否","不适用",IF(AND(ISNUMBER(E4455),ISNUMBER(F4455)),IF(I4455&gt;规则与名单!$B$2,"是","否"),"未判定"))</f>
        <v>不适用</v>
      </c>
      <c r="K4455" s="5" t="str">
        <f t="shared" si="277"/>
        <v>非测试日纯氢</v>
      </c>
      <c r="L4455" s="6">
        <f t="shared" si="278"/>
        <v>81.1</v>
      </c>
      <c r="M4455" s="5">
        <f t="shared" si="279"/>
        <v>0</v>
      </c>
      <c r="N4455" s="5" t="s">
        <v>16707</v>
      </c>
      <c r="O4455" s="5" t="s">
        <v>16708</v>
      </c>
      <c r="P4455" s="5" t="s">
        <v>16709</v>
      </c>
    </row>
    <row r="4456" ht="19" customHeight="1" spans="1:16">
      <c r="A4456" s="5">
        <v>176</v>
      </c>
      <c r="B4456" s="5" t="s">
        <v>497</v>
      </c>
      <c r="C4456" s="5" t="s">
        <v>52</v>
      </c>
      <c r="D4456" s="8" t="s">
        <v>605</v>
      </c>
      <c r="E4456" s="6">
        <v>80.6</v>
      </c>
      <c r="F4456" s="6">
        <v>81.7</v>
      </c>
      <c r="G4456" s="6">
        <v>80.5</v>
      </c>
      <c r="H4456" s="5" t="s">
        <v>120</v>
      </c>
      <c r="I4456" s="6">
        <f t="shared" si="276"/>
        <v>-1.10000000000001</v>
      </c>
      <c r="J4456" s="5" t="str">
        <f>IF(H4456="否","不适用",IF(AND(ISNUMBER(E4456),ISNUMBER(F4456)),IF(I4456&gt;规则与名单!$B$2,"是","否"),"未判定"))</f>
        <v>不适用</v>
      </c>
      <c r="K4456" s="5" t="str">
        <f t="shared" si="277"/>
        <v>非测试日纯氢</v>
      </c>
      <c r="L4456" s="6">
        <f t="shared" si="278"/>
        <v>80.5</v>
      </c>
      <c r="M4456" s="5">
        <f t="shared" si="279"/>
        <v>0</v>
      </c>
      <c r="N4456" s="5" t="s">
        <v>16710</v>
      </c>
      <c r="O4456" s="5" t="s">
        <v>16711</v>
      </c>
      <c r="P4456" s="5" t="s">
        <v>16712</v>
      </c>
    </row>
    <row r="4457" ht="19" customHeight="1" spans="1:16">
      <c r="A4457" s="5">
        <v>176</v>
      </c>
      <c r="B4457" s="5" t="s">
        <v>497</v>
      </c>
      <c r="C4457" s="5" t="s">
        <v>52</v>
      </c>
      <c r="D4457" s="8" t="s">
        <v>186</v>
      </c>
      <c r="E4457" s="6">
        <v>81.1</v>
      </c>
      <c r="F4457" s="6">
        <v>82.3</v>
      </c>
      <c r="G4457" s="6">
        <v>80.9</v>
      </c>
      <c r="H4457" s="5" t="s">
        <v>120</v>
      </c>
      <c r="I4457" s="6">
        <f t="shared" si="276"/>
        <v>-1.2</v>
      </c>
      <c r="J4457" s="5" t="str">
        <f>IF(H4457="否","不适用",IF(AND(ISNUMBER(E4457),ISNUMBER(F4457)),IF(I4457&gt;规则与名单!$B$2,"是","否"),"未判定"))</f>
        <v>不适用</v>
      </c>
      <c r="K4457" s="5" t="str">
        <f t="shared" si="277"/>
        <v>非测试日纯氢</v>
      </c>
      <c r="L4457" s="6">
        <f t="shared" si="278"/>
        <v>80.9</v>
      </c>
      <c r="M4457" s="5">
        <f t="shared" si="279"/>
        <v>0</v>
      </c>
      <c r="N4457" s="5" t="s">
        <v>16713</v>
      </c>
      <c r="O4457" s="5" t="s">
        <v>16714</v>
      </c>
      <c r="P4457" s="5" t="s">
        <v>16715</v>
      </c>
    </row>
    <row r="4458" ht="19" customHeight="1" spans="1:16">
      <c r="A4458" s="5">
        <v>176</v>
      </c>
      <c r="B4458" s="5" t="s">
        <v>497</v>
      </c>
      <c r="C4458" s="5" t="s">
        <v>52</v>
      </c>
      <c r="D4458" s="8" t="s">
        <v>165</v>
      </c>
      <c r="E4458" s="6">
        <v>80.7</v>
      </c>
      <c r="F4458" s="6">
        <v>81.5</v>
      </c>
      <c r="G4458" s="6">
        <v>80.7</v>
      </c>
      <c r="H4458" s="5" t="s">
        <v>120</v>
      </c>
      <c r="I4458" s="6">
        <f t="shared" si="276"/>
        <v>-0.799999999999997</v>
      </c>
      <c r="J4458" s="5" t="str">
        <f>IF(H4458="否","不适用",IF(AND(ISNUMBER(E4458),ISNUMBER(F4458)),IF(I4458&gt;规则与名单!$B$2,"是","否"),"未判定"))</f>
        <v>不适用</v>
      </c>
      <c r="K4458" s="5" t="str">
        <f t="shared" si="277"/>
        <v>非测试日纯氢</v>
      </c>
      <c r="L4458" s="6">
        <f t="shared" si="278"/>
        <v>80.7</v>
      </c>
      <c r="M4458" s="5">
        <f t="shared" si="279"/>
        <v>0</v>
      </c>
      <c r="N4458" s="5" t="s">
        <v>16716</v>
      </c>
      <c r="O4458" s="5" t="s">
        <v>16717</v>
      </c>
      <c r="P4458" s="5" t="s">
        <v>16718</v>
      </c>
    </row>
    <row r="4459" ht="19" customHeight="1" spans="1:16">
      <c r="A4459" s="5">
        <v>176</v>
      </c>
      <c r="B4459" s="5" t="s">
        <v>497</v>
      </c>
      <c r="C4459" s="5" t="s">
        <v>52</v>
      </c>
      <c r="D4459" s="8" t="s">
        <v>151</v>
      </c>
      <c r="E4459" s="6">
        <v>0.1</v>
      </c>
      <c r="F4459" s="6">
        <v>0.05</v>
      </c>
      <c r="G4459" s="6">
        <v>0.1</v>
      </c>
      <c r="H4459" s="5" t="s">
        <v>120</v>
      </c>
      <c r="I4459" s="6">
        <f t="shared" si="276"/>
        <v>0.05</v>
      </c>
      <c r="J4459" s="5" t="str">
        <f>IF(H4459="否","不适用",IF(AND(ISNUMBER(E4459),ISNUMBER(F4459)),IF(I4459&gt;规则与名单!$B$2,"是","否"),"未判定"))</f>
        <v>不适用</v>
      </c>
      <c r="K4459" s="5" t="str">
        <f t="shared" si="277"/>
        <v>非测试日纯氢</v>
      </c>
      <c r="L4459" s="6">
        <f t="shared" si="278"/>
        <v>0.1</v>
      </c>
      <c r="M4459" s="5">
        <f t="shared" si="279"/>
        <v>0</v>
      </c>
      <c r="N4459" s="5" t="s">
        <v>16719</v>
      </c>
      <c r="O4459" s="5" t="s">
        <v>16720</v>
      </c>
      <c r="P4459" s="5" t="s">
        <v>16721</v>
      </c>
    </row>
    <row r="4460" ht="19" customHeight="1" spans="1:16">
      <c r="A4460" s="5">
        <v>176</v>
      </c>
      <c r="B4460" s="5" t="s">
        <v>497</v>
      </c>
      <c r="C4460" s="5" t="s">
        <v>52</v>
      </c>
      <c r="D4460" s="8" t="s">
        <v>3358</v>
      </c>
      <c r="E4460" s="6"/>
      <c r="F4460" s="6">
        <v>0</v>
      </c>
      <c r="G4460" s="6"/>
      <c r="H4460" s="5" t="s">
        <v>120</v>
      </c>
      <c r="I4460" s="6" t="str">
        <f t="shared" si="276"/>
        <v/>
      </c>
      <c r="J4460" s="5" t="str">
        <f>IF(H4460="否","不适用",IF(AND(ISNUMBER(E4460),ISNUMBER(F4460)),IF(I4460&gt;规则与名单!$B$2,"是","否"),"未判定"))</f>
        <v>不适用</v>
      </c>
      <c r="K4460" s="5" t="str">
        <f t="shared" si="277"/>
        <v>缺失</v>
      </c>
      <c r="L4460" s="6" t="str">
        <f t="shared" si="278"/>
        <v/>
      </c>
      <c r="M4460" s="5">
        <f t="shared" si="279"/>
        <v>1</v>
      </c>
      <c r="N4460" s="5" t="s">
        <v>16722</v>
      </c>
      <c r="O4460" s="5" t="s">
        <v>16723</v>
      </c>
      <c r="P4460" s="5" t="s">
        <v>16724</v>
      </c>
    </row>
    <row r="4461" ht="19" customHeight="1" spans="1:16">
      <c r="A4461" s="5">
        <v>176</v>
      </c>
      <c r="B4461" s="5" t="s">
        <v>497</v>
      </c>
      <c r="C4461" s="5" t="s">
        <v>52</v>
      </c>
      <c r="D4461" s="8" t="s">
        <v>272</v>
      </c>
      <c r="E4461" s="6">
        <v>81.1</v>
      </c>
      <c r="F4461" s="6">
        <v>81.8</v>
      </c>
      <c r="G4461" s="6">
        <v>81.1</v>
      </c>
      <c r="H4461" s="5" t="s">
        <v>120</v>
      </c>
      <c r="I4461" s="6">
        <f t="shared" si="276"/>
        <v>-0.700000000000003</v>
      </c>
      <c r="J4461" s="5" t="str">
        <f>IF(H4461="否","不适用",IF(AND(ISNUMBER(E4461),ISNUMBER(F4461)),IF(I4461&gt;规则与名单!$B$2,"是","否"),"未判定"))</f>
        <v>不适用</v>
      </c>
      <c r="K4461" s="5" t="str">
        <f t="shared" si="277"/>
        <v>非测试日纯氢</v>
      </c>
      <c r="L4461" s="6">
        <f t="shared" si="278"/>
        <v>81.1</v>
      </c>
      <c r="M4461" s="5">
        <f t="shared" si="279"/>
        <v>0</v>
      </c>
      <c r="N4461" s="5" t="s">
        <v>16725</v>
      </c>
      <c r="O4461" s="5" t="s">
        <v>16726</v>
      </c>
      <c r="P4461" s="5" t="s">
        <v>16727</v>
      </c>
    </row>
    <row r="4462" ht="19" customHeight="1" spans="1:16">
      <c r="A4462" s="5">
        <v>176</v>
      </c>
      <c r="B4462" s="5" t="s">
        <v>497</v>
      </c>
      <c r="C4462" s="5" t="s">
        <v>52</v>
      </c>
      <c r="D4462" s="8" t="s">
        <v>506</v>
      </c>
      <c r="E4462" s="6">
        <v>80.6</v>
      </c>
      <c r="F4462" s="6">
        <v>81.7</v>
      </c>
      <c r="G4462" s="6">
        <v>51.5</v>
      </c>
      <c r="H4462" s="5" t="s">
        <v>120</v>
      </c>
      <c r="I4462" s="6">
        <f t="shared" si="276"/>
        <v>-1.10000000000001</v>
      </c>
      <c r="J4462" s="5" t="str">
        <f>IF(H4462="否","不适用",IF(AND(ISNUMBER(E4462),ISNUMBER(F4462)),IF(I4462&gt;规则与名单!$B$2,"是","否"),"未判定"))</f>
        <v>不适用</v>
      </c>
      <c r="K4462" s="5" t="str">
        <f t="shared" si="277"/>
        <v>非测试日纯氢</v>
      </c>
      <c r="L4462" s="6">
        <f t="shared" si="278"/>
        <v>51.5</v>
      </c>
      <c r="M4462" s="5">
        <f t="shared" si="279"/>
        <v>0</v>
      </c>
      <c r="N4462" s="5" t="s">
        <v>16728</v>
      </c>
      <c r="O4462" s="5" t="s">
        <v>16729</v>
      </c>
      <c r="P4462" s="5" t="s">
        <v>16730</v>
      </c>
    </row>
    <row r="4463" ht="19" customHeight="1" spans="1:16">
      <c r="A4463" s="5">
        <v>176</v>
      </c>
      <c r="B4463" s="5" t="s">
        <v>497</v>
      </c>
      <c r="C4463" s="5" t="s">
        <v>52</v>
      </c>
      <c r="D4463" s="8" t="s">
        <v>673</v>
      </c>
      <c r="E4463" s="6">
        <v>81.2</v>
      </c>
      <c r="F4463" s="6">
        <v>82.1</v>
      </c>
      <c r="G4463" s="6">
        <v>81.2</v>
      </c>
      <c r="H4463" s="5" t="s">
        <v>120</v>
      </c>
      <c r="I4463" s="6">
        <f t="shared" si="276"/>
        <v>-0.899999999999991</v>
      </c>
      <c r="J4463" s="5" t="str">
        <f>IF(H4463="否","不适用",IF(AND(ISNUMBER(E4463),ISNUMBER(F4463)),IF(I4463&gt;规则与名单!$B$2,"是","否"),"未判定"))</f>
        <v>不适用</v>
      </c>
      <c r="K4463" s="5" t="str">
        <f t="shared" si="277"/>
        <v>非测试日纯氢</v>
      </c>
      <c r="L4463" s="6">
        <f t="shared" si="278"/>
        <v>81.2</v>
      </c>
      <c r="M4463" s="5">
        <f t="shared" si="279"/>
        <v>0</v>
      </c>
      <c r="N4463" s="5" t="s">
        <v>16731</v>
      </c>
      <c r="O4463" s="5" t="s">
        <v>16732</v>
      </c>
      <c r="P4463" s="5" t="s">
        <v>16733</v>
      </c>
    </row>
    <row r="4464" ht="19" customHeight="1" spans="1:16">
      <c r="A4464" s="5">
        <v>176</v>
      </c>
      <c r="B4464" s="5" t="s">
        <v>497</v>
      </c>
      <c r="C4464" s="5" t="s">
        <v>52</v>
      </c>
      <c r="D4464" s="8" t="s">
        <v>183</v>
      </c>
      <c r="E4464" s="6">
        <v>81.3</v>
      </c>
      <c r="F4464" s="6">
        <v>81.7</v>
      </c>
      <c r="G4464" s="6">
        <v>75.6</v>
      </c>
      <c r="H4464" s="5" t="s">
        <v>120</v>
      </c>
      <c r="I4464" s="6">
        <f t="shared" si="276"/>
        <v>-0.400000000000006</v>
      </c>
      <c r="J4464" s="5" t="str">
        <f>IF(H4464="否","不适用",IF(AND(ISNUMBER(E4464),ISNUMBER(F4464)),IF(I4464&gt;规则与名单!$B$2,"是","否"),"未判定"))</f>
        <v>不适用</v>
      </c>
      <c r="K4464" s="5" t="str">
        <f t="shared" si="277"/>
        <v>非测试日纯氢</v>
      </c>
      <c r="L4464" s="6">
        <f t="shared" si="278"/>
        <v>75.6</v>
      </c>
      <c r="M4464" s="5">
        <f t="shared" si="279"/>
        <v>0</v>
      </c>
      <c r="N4464" s="5" t="s">
        <v>16734</v>
      </c>
      <c r="O4464" s="5" t="s">
        <v>16735</v>
      </c>
      <c r="P4464" s="5" t="s">
        <v>16736</v>
      </c>
    </row>
    <row r="4465" ht="19" customHeight="1" spans="1:16">
      <c r="A4465" s="5">
        <v>176</v>
      </c>
      <c r="B4465" s="5" t="s">
        <v>497</v>
      </c>
      <c r="C4465" s="5" t="s">
        <v>52</v>
      </c>
      <c r="D4465" s="8" t="s">
        <v>431</v>
      </c>
      <c r="E4465" s="6">
        <v>81.1</v>
      </c>
      <c r="F4465" s="6">
        <v>81.9</v>
      </c>
      <c r="G4465" s="6">
        <v>81.1</v>
      </c>
      <c r="H4465" s="5" t="s">
        <v>120</v>
      </c>
      <c r="I4465" s="6">
        <f t="shared" si="276"/>
        <v>-0.800000000000011</v>
      </c>
      <c r="J4465" s="5" t="str">
        <f>IF(H4465="否","不适用",IF(AND(ISNUMBER(E4465),ISNUMBER(F4465)),IF(I4465&gt;规则与名单!$B$2,"是","否"),"未判定"))</f>
        <v>不适用</v>
      </c>
      <c r="K4465" s="5" t="str">
        <f t="shared" si="277"/>
        <v>非测试日纯氢</v>
      </c>
      <c r="L4465" s="6">
        <f t="shared" si="278"/>
        <v>81.1</v>
      </c>
      <c r="M4465" s="5">
        <f t="shared" si="279"/>
        <v>0</v>
      </c>
      <c r="N4465" s="5" t="s">
        <v>16737</v>
      </c>
      <c r="O4465" s="5" t="s">
        <v>16738</v>
      </c>
      <c r="P4465" s="5" t="s">
        <v>16739</v>
      </c>
    </row>
    <row r="4466" ht="19" customHeight="1" spans="1:16">
      <c r="A4466" s="5">
        <v>176</v>
      </c>
      <c r="B4466" s="5" t="s">
        <v>497</v>
      </c>
      <c r="C4466" s="5" t="s">
        <v>52</v>
      </c>
      <c r="D4466" s="8" t="s">
        <v>3377</v>
      </c>
      <c r="E4466" s="6">
        <v>0.1</v>
      </c>
      <c r="F4466" s="6">
        <v>0</v>
      </c>
      <c r="G4466" s="6"/>
      <c r="H4466" s="5" t="s">
        <v>120</v>
      </c>
      <c r="I4466" s="6">
        <f t="shared" si="276"/>
        <v>0.1</v>
      </c>
      <c r="J4466" s="5" t="str">
        <f>IF(H4466="否","不适用",IF(AND(ISNUMBER(E4466),ISNUMBER(F4466)),IF(I4466&gt;规则与名单!$B$2,"是","否"),"未判定"))</f>
        <v>不适用</v>
      </c>
      <c r="K4466" s="5" t="str">
        <f t="shared" si="277"/>
        <v>非测试日仪表</v>
      </c>
      <c r="L4466" s="6">
        <f t="shared" si="278"/>
        <v>0.1</v>
      </c>
      <c r="M4466" s="5">
        <f t="shared" si="279"/>
        <v>0</v>
      </c>
      <c r="N4466" s="5" t="s">
        <v>16740</v>
      </c>
      <c r="O4466" s="5" t="s">
        <v>16741</v>
      </c>
      <c r="P4466" s="5" t="s">
        <v>16742</v>
      </c>
    </row>
    <row r="4467" ht="19" customHeight="1" spans="1:16">
      <c r="A4467" s="5">
        <v>176</v>
      </c>
      <c r="B4467" s="5" t="s">
        <v>497</v>
      </c>
      <c r="C4467" s="5" t="s">
        <v>52</v>
      </c>
      <c r="D4467" s="8" t="s">
        <v>407</v>
      </c>
      <c r="E4467" s="6"/>
      <c r="F4467" s="6">
        <v>0.04</v>
      </c>
      <c r="G4467" s="6"/>
      <c r="H4467" s="5" t="s">
        <v>120</v>
      </c>
      <c r="I4467" s="6" t="str">
        <f t="shared" si="276"/>
        <v/>
      </c>
      <c r="J4467" s="5" t="str">
        <f>IF(H4467="否","不适用",IF(AND(ISNUMBER(E4467),ISNUMBER(F4467)),IF(I4467&gt;规则与名单!$B$2,"是","否"),"未判定"))</f>
        <v>不适用</v>
      </c>
      <c r="K4467" s="5" t="str">
        <f t="shared" si="277"/>
        <v>缺失</v>
      </c>
      <c r="L4467" s="6" t="str">
        <f t="shared" si="278"/>
        <v/>
      </c>
      <c r="M4467" s="5">
        <f t="shared" si="279"/>
        <v>1</v>
      </c>
      <c r="N4467" s="5" t="s">
        <v>16743</v>
      </c>
      <c r="O4467" s="5" t="s">
        <v>16744</v>
      </c>
      <c r="P4467" s="5" t="s">
        <v>16745</v>
      </c>
    </row>
    <row r="4468" ht="19" customHeight="1" spans="1:16">
      <c r="A4468" s="5">
        <v>176</v>
      </c>
      <c r="B4468" s="5" t="s">
        <v>497</v>
      </c>
      <c r="C4468" s="5" t="s">
        <v>52</v>
      </c>
      <c r="D4468" s="8" t="s">
        <v>411</v>
      </c>
      <c r="E4468" s="6">
        <v>80.7</v>
      </c>
      <c r="F4468" s="6">
        <v>81.2</v>
      </c>
      <c r="G4468" s="6">
        <v>79.9</v>
      </c>
      <c r="H4468" s="5" t="s">
        <v>120</v>
      </c>
      <c r="I4468" s="6">
        <f t="shared" si="276"/>
        <v>-0.5</v>
      </c>
      <c r="J4468" s="5" t="str">
        <f>IF(H4468="否","不适用",IF(AND(ISNUMBER(E4468),ISNUMBER(F4468)),IF(I4468&gt;规则与名单!$B$2,"是","否"),"未判定"))</f>
        <v>不适用</v>
      </c>
      <c r="K4468" s="5" t="str">
        <f t="shared" si="277"/>
        <v>非测试日纯氢</v>
      </c>
      <c r="L4468" s="6">
        <f t="shared" si="278"/>
        <v>79.9</v>
      </c>
      <c r="M4468" s="5">
        <f t="shared" si="279"/>
        <v>0</v>
      </c>
      <c r="N4468" s="5" t="s">
        <v>16746</v>
      </c>
      <c r="O4468" s="5" t="s">
        <v>16747</v>
      </c>
      <c r="P4468" s="5" t="s">
        <v>16748</v>
      </c>
    </row>
    <row r="4469" ht="19" customHeight="1" spans="1:16">
      <c r="A4469" s="5">
        <v>176</v>
      </c>
      <c r="B4469" s="5" t="s">
        <v>497</v>
      </c>
      <c r="C4469" s="5" t="s">
        <v>52</v>
      </c>
      <c r="D4469" s="8" t="s">
        <v>251</v>
      </c>
      <c r="E4469" s="6">
        <v>81.1</v>
      </c>
      <c r="F4469" s="6">
        <v>81.9</v>
      </c>
      <c r="G4469" s="6">
        <v>80.9</v>
      </c>
      <c r="H4469" s="5" t="s">
        <v>120</v>
      </c>
      <c r="I4469" s="6">
        <f t="shared" si="276"/>
        <v>-0.800000000000011</v>
      </c>
      <c r="J4469" s="5" t="str">
        <f>IF(H4469="否","不适用",IF(AND(ISNUMBER(E4469),ISNUMBER(F4469)),IF(I4469&gt;规则与名单!$B$2,"是","否"),"未判定"))</f>
        <v>不适用</v>
      </c>
      <c r="K4469" s="5" t="str">
        <f t="shared" si="277"/>
        <v>非测试日纯氢</v>
      </c>
      <c r="L4469" s="6">
        <f t="shared" si="278"/>
        <v>80.9</v>
      </c>
      <c r="M4469" s="5">
        <f t="shared" si="279"/>
        <v>0</v>
      </c>
      <c r="N4469" s="5" t="s">
        <v>16749</v>
      </c>
      <c r="O4469" s="5" t="s">
        <v>16750</v>
      </c>
      <c r="P4469" s="5" t="s">
        <v>16751</v>
      </c>
    </row>
    <row r="4470" ht="19" customHeight="1" spans="1:16">
      <c r="A4470" s="5">
        <v>176</v>
      </c>
      <c r="B4470" s="5" t="s">
        <v>497</v>
      </c>
      <c r="C4470" s="5" t="s">
        <v>52</v>
      </c>
      <c r="D4470" s="8" t="s">
        <v>472</v>
      </c>
      <c r="E4470" s="6">
        <v>81.2</v>
      </c>
      <c r="F4470" s="6">
        <v>82.3</v>
      </c>
      <c r="G4470" s="6">
        <v>78.3</v>
      </c>
      <c r="H4470" s="5" t="s">
        <v>120</v>
      </c>
      <c r="I4470" s="6">
        <f t="shared" si="276"/>
        <v>-1.09999999999999</v>
      </c>
      <c r="J4470" s="5" t="str">
        <f>IF(H4470="否","不适用",IF(AND(ISNUMBER(E4470),ISNUMBER(F4470)),IF(I4470&gt;规则与名单!$B$2,"是","否"),"未判定"))</f>
        <v>不适用</v>
      </c>
      <c r="K4470" s="5" t="str">
        <f t="shared" si="277"/>
        <v>非测试日纯氢</v>
      </c>
      <c r="L4470" s="6">
        <f t="shared" si="278"/>
        <v>78.3</v>
      </c>
      <c r="M4470" s="5">
        <f t="shared" si="279"/>
        <v>0</v>
      </c>
      <c r="N4470" s="5" t="s">
        <v>16752</v>
      </c>
      <c r="O4470" s="5" t="s">
        <v>16753</v>
      </c>
      <c r="P4470" s="5" t="s">
        <v>16754</v>
      </c>
    </row>
    <row r="4471" ht="19" customHeight="1" spans="1:16">
      <c r="A4471" s="5">
        <v>176</v>
      </c>
      <c r="B4471" s="5" t="s">
        <v>497</v>
      </c>
      <c r="C4471" s="5" t="s">
        <v>52</v>
      </c>
      <c r="D4471" s="8" t="s">
        <v>466</v>
      </c>
      <c r="E4471" s="6">
        <v>81.2</v>
      </c>
      <c r="F4471" s="6">
        <v>82.6</v>
      </c>
      <c r="G4471" s="6">
        <v>77.1</v>
      </c>
      <c r="H4471" s="5" t="s">
        <v>120</v>
      </c>
      <c r="I4471" s="6">
        <f t="shared" si="276"/>
        <v>-1.39999999999999</v>
      </c>
      <c r="J4471" s="5" t="str">
        <f>IF(H4471="否","不适用",IF(AND(ISNUMBER(E4471),ISNUMBER(F4471)),IF(I4471&gt;规则与名单!$B$2,"是","否"),"未判定"))</f>
        <v>不适用</v>
      </c>
      <c r="K4471" s="5" t="str">
        <f t="shared" si="277"/>
        <v>非测试日纯氢</v>
      </c>
      <c r="L4471" s="6">
        <f t="shared" si="278"/>
        <v>77.1</v>
      </c>
      <c r="M4471" s="5">
        <f t="shared" si="279"/>
        <v>0</v>
      </c>
      <c r="N4471" s="5" t="s">
        <v>16755</v>
      </c>
      <c r="O4471" s="5" t="s">
        <v>16756</v>
      </c>
      <c r="P4471" s="5" t="s">
        <v>16757</v>
      </c>
    </row>
    <row r="4472" ht="19" customHeight="1" spans="1:16">
      <c r="A4472" s="5">
        <v>176</v>
      </c>
      <c r="B4472" s="5" t="s">
        <v>497</v>
      </c>
      <c r="C4472" s="5" t="s">
        <v>52</v>
      </c>
      <c r="D4472" s="8" t="s">
        <v>333</v>
      </c>
      <c r="E4472" s="6">
        <v>80.6</v>
      </c>
      <c r="F4472" s="6">
        <v>82</v>
      </c>
      <c r="G4472" s="6"/>
      <c r="H4472" s="5" t="s">
        <v>120</v>
      </c>
      <c r="I4472" s="6">
        <f t="shared" si="276"/>
        <v>-1.40000000000001</v>
      </c>
      <c r="J4472" s="5" t="str">
        <f>IF(H4472="否","不适用",IF(AND(ISNUMBER(E4472),ISNUMBER(F4472)),IF(I4472&gt;规则与名单!$B$2,"是","否"),"未判定"))</f>
        <v>不适用</v>
      </c>
      <c r="K4472" s="5" t="str">
        <f t="shared" si="277"/>
        <v>非测试日仪表</v>
      </c>
      <c r="L4472" s="6">
        <f t="shared" si="278"/>
        <v>80.6</v>
      </c>
      <c r="M4472" s="5">
        <f t="shared" si="279"/>
        <v>0</v>
      </c>
      <c r="N4472" s="5" t="s">
        <v>16758</v>
      </c>
      <c r="O4472" s="5" t="s">
        <v>16759</v>
      </c>
      <c r="P4472" s="5" t="s">
        <v>16760</v>
      </c>
    </row>
    <row r="4473" ht="19" customHeight="1" spans="1:16">
      <c r="A4473" s="5">
        <v>176</v>
      </c>
      <c r="B4473" s="5" t="s">
        <v>497</v>
      </c>
      <c r="C4473" s="5" t="s">
        <v>52</v>
      </c>
      <c r="D4473" s="8" t="s">
        <v>175</v>
      </c>
      <c r="E4473" s="6">
        <v>0</v>
      </c>
      <c r="F4473" s="6">
        <v>0.03</v>
      </c>
      <c r="G4473" s="6"/>
      <c r="H4473" s="5" t="s">
        <v>120</v>
      </c>
      <c r="I4473" s="6">
        <f t="shared" si="276"/>
        <v>-0.03</v>
      </c>
      <c r="J4473" s="5" t="str">
        <f>IF(H4473="否","不适用",IF(AND(ISNUMBER(E4473),ISNUMBER(F4473)),IF(I4473&gt;规则与名单!$B$2,"是","否"),"未判定"))</f>
        <v>不适用</v>
      </c>
      <c r="K4473" s="5" t="str">
        <f t="shared" si="277"/>
        <v>非测试日仪表</v>
      </c>
      <c r="L4473" s="6">
        <f t="shared" si="278"/>
        <v>0</v>
      </c>
      <c r="M4473" s="5">
        <f t="shared" si="279"/>
        <v>0</v>
      </c>
      <c r="N4473" s="5" t="s">
        <v>16761</v>
      </c>
      <c r="O4473" s="5" t="s">
        <v>16762</v>
      </c>
      <c r="P4473" s="5" t="s">
        <v>16763</v>
      </c>
    </row>
    <row r="4474" ht="19" customHeight="1" spans="1:16">
      <c r="A4474" s="5">
        <v>176</v>
      </c>
      <c r="B4474" s="5" t="s">
        <v>497</v>
      </c>
      <c r="C4474" s="5" t="s">
        <v>52</v>
      </c>
      <c r="D4474" s="8" t="s">
        <v>3402</v>
      </c>
      <c r="E4474" s="6">
        <v>81.1</v>
      </c>
      <c r="F4474" s="6">
        <v>82.2</v>
      </c>
      <c r="G4474" s="6">
        <v>81.1</v>
      </c>
      <c r="H4474" s="5" t="s">
        <v>120</v>
      </c>
      <c r="I4474" s="6">
        <f t="shared" si="276"/>
        <v>-1.10000000000001</v>
      </c>
      <c r="J4474" s="5" t="str">
        <f>IF(H4474="否","不适用",IF(AND(ISNUMBER(E4474),ISNUMBER(F4474)),IF(I4474&gt;规则与名单!$B$2,"是","否"),"未判定"))</f>
        <v>不适用</v>
      </c>
      <c r="K4474" s="5" t="str">
        <f t="shared" si="277"/>
        <v>非测试日纯氢</v>
      </c>
      <c r="L4474" s="6">
        <f t="shared" si="278"/>
        <v>81.1</v>
      </c>
      <c r="M4474" s="5">
        <f t="shared" si="279"/>
        <v>0</v>
      </c>
      <c r="N4474" s="5" t="s">
        <v>16764</v>
      </c>
      <c r="O4474" s="5" t="s">
        <v>16765</v>
      </c>
      <c r="P4474" s="5" t="s">
        <v>16766</v>
      </c>
    </row>
    <row r="4475" ht="19" customHeight="1" spans="1:16">
      <c r="A4475" s="5">
        <v>176</v>
      </c>
      <c r="B4475" s="5" t="s">
        <v>497</v>
      </c>
      <c r="C4475" s="5" t="s">
        <v>52</v>
      </c>
      <c r="D4475" s="8" t="s">
        <v>487</v>
      </c>
      <c r="E4475" s="6">
        <v>81.1</v>
      </c>
      <c r="F4475" s="6">
        <v>81.1</v>
      </c>
      <c r="G4475" s="6">
        <v>49.1</v>
      </c>
      <c r="H4475" s="5" t="s">
        <v>120</v>
      </c>
      <c r="I4475" s="6">
        <f t="shared" si="276"/>
        <v>0</v>
      </c>
      <c r="J4475" s="5" t="str">
        <f>IF(H4475="否","不适用",IF(AND(ISNUMBER(E4475),ISNUMBER(F4475)),IF(I4475&gt;规则与名单!$B$2,"是","否"),"未判定"))</f>
        <v>不适用</v>
      </c>
      <c r="K4475" s="5" t="str">
        <f t="shared" si="277"/>
        <v>非测试日纯氢</v>
      </c>
      <c r="L4475" s="6">
        <f t="shared" si="278"/>
        <v>49.1</v>
      </c>
      <c r="M4475" s="5">
        <f t="shared" si="279"/>
        <v>0</v>
      </c>
      <c r="N4475" s="5" t="s">
        <v>16767</v>
      </c>
      <c r="O4475" s="5" t="s">
        <v>16768</v>
      </c>
      <c r="P4475" s="5" t="s">
        <v>16769</v>
      </c>
    </row>
    <row r="4476" ht="19" customHeight="1" spans="1:16">
      <c r="A4476" s="5">
        <v>176</v>
      </c>
      <c r="B4476" s="5" t="s">
        <v>497</v>
      </c>
      <c r="C4476" s="5" t="s">
        <v>52</v>
      </c>
      <c r="D4476" s="8" t="s">
        <v>121</v>
      </c>
      <c r="E4476" s="6">
        <v>96.4</v>
      </c>
      <c r="F4476" s="6">
        <v>97.1</v>
      </c>
      <c r="G4476" s="6">
        <v>93.8</v>
      </c>
      <c r="H4476" s="5" t="s">
        <v>120</v>
      </c>
      <c r="I4476" s="6">
        <f t="shared" si="276"/>
        <v>-0.699999999999989</v>
      </c>
      <c r="J4476" s="5" t="str">
        <f>IF(H4476="否","不适用",IF(AND(ISNUMBER(E4476),ISNUMBER(F4476)),IF(I4476&gt;规则与名单!$B$2,"是","否"),"未判定"))</f>
        <v>不适用</v>
      </c>
      <c r="K4476" s="5" t="str">
        <f t="shared" si="277"/>
        <v>非测试日纯氢</v>
      </c>
      <c r="L4476" s="6">
        <f t="shared" si="278"/>
        <v>93.8</v>
      </c>
      <c r="M4476" s="5">
        <f t="shared" si="279"/>
        <v>0</v>
      </c>
      <c r="N4476" s="5" t="s">
        <v>16770</v>
      </c>
      <c r="O4476" s="5" t="s">
        <v>16771</v>
      </c>
      <c r="P4476" s="5" t="s">
        <v>16772</v>
      </c>
    </row>
    <row r="4477" ht="19" customHeight="1" spans="1:16">
      <c r="A4477" s="5">
        <v>176</v>
      </c>
      <c r="B4477" s="5" t="s">
        <v>497</v>
      </c>
      <c r="C4477" s="5" t="s">
        <v>52</v>
      </c>
      <c r="D4477" s="8" t="s">
        <v>170</v>
      </c>
      <c r="E4477" s="6">
        <v>81.1</v>
      </c>
      <c r="F4477" s="6">
        <v>81.9</v>
      </c>
      <c r="G4477" s="6">
        <v>80.9</v>
      </c>
      <c r="H4477" s="5" t="s">
        <v>120</v>
      </c>
      <c r="I4477" s="6">
        <f t="shared" si="276"/>
        <v>-0.800000000000011</v>
      </c>
      <c r="J4477" s="5" t="str">
        <f>IF(H4477="否","不适用",IF(AND(ISNUMBER(E4477),ISNUMBER(F4477)),IF(I4477&gt;规则与名单!$B$2,"是","否"),"未判定"))</f>
        <v>不适用</v>
      </c>
      <c r="K4477" s="5" t="str">
        <f t="shared" si="277"/>
        <v>非测试日纯氢</v>
      </c>
      <c r="L4477" s="6">
        <f t="shared" si="278"/>
        <v>80.9</v>
      </c>
      <c r="M4477" s="5">
        <f t="shared" si="279"/>
        <v>0</v>
      </c>
      <c r="N4477" s="5" t="s">
        <v>16773</v>
      </c>
      <c r="O4477" s="5" t="s">
        <v>16774</v>
      </c>
      <c r="P4477" s="5" t="s">
        <v>16775</v>
      </c>
    </row>
    <row r="4478" ht="19" customHeight="1" spans="1:16">
      <c r="A4478" s="5">
        <v>176</v>
      </c>
      <c r="B4478" s="5" t="s">
        <v>497</v>
      </c>
      <c r="C4478" s="5" t="s">
        <v>52</v>
      </c>
      <c r="D4478" s="8" t="s">
        <v>644</v>
      </c>
      <c r="E4478" s="6">
        <v>80.7</v>
      </c>
      <c r="F4478" s="6">
        <v>81.8</v>
      </c>
      <c r="G4478" s="6">
        <v>77.7</v>
      </c>
      <c r="H4478" s="5" t="s">
        <v>120</v>
      </c>
      <c r="I4478" s="6">
        <f t="shared" si="276"/>
        <v>-1.09999999999999</v>
      </c>
      <c r="J4478" s="5" t="str">
        <f>IF(H4478="否","不适用",IF(AND(ISNUMBER(E4478),ISNUMBER(F4478)),IF(I4478&gt;规则与名单!$B$2,"是","否"),"未判定"))</f>
        <v>不适用</v>
      </c>
      <c r="K4478" s="5" t="str">
        <f t="shared" si="277"/>
        <v>非测试日纯氢</v>
      </c>
      <c r="L4478" s="6">
        <f t="shared" si="278"/>
        <v>77.7</v>
      </c>
      <c r="M4478" s="5">
        <f t="shared" si="279"/>
        <v>0</v>
      </c>
      <c r="N4478" s="5" t="s">
        <v>16776</v>
      </c>
      <c r="O4478" s="5" t="s">
        <v>16777</v>
      </c>
      <c r="P4478" s="5" t="s">
        <v>16778</v>
      </c>
    </row>
    <row r="4479" ht="19" customHeight="1" spans="1:16">
      <c r="A4479" s="5">
        <v>176</v>
      </c>
      <c r="B4479" s="5" t="s">
        <v>497</v>
      </c>
      <c r="C4479" s="5" t="s">
        <v>52</v>
      </c>
      <c r="D4479" s="8" t="s">
        <v>3418</v>
      </c>
      <c r="E4479" s="6">
        <v>0</v>
      </c>
      <c r="F4479" s="6">
        <v>0.01</v>
      </c>
      <c r="G4479" s="6"/>
      <c r="H4479" s="5" t="s">
        <v>120</v>
      </c>
      <c r="I4479" s="6">
        <f t="shared" si="276"/>
        <v>-0.01</v>
      </c>
      <c r="J4479" s="5" t="str">
        <f>IF(H4479="否","不适用",IF(AND(ISNUMBER(E4479),ISNUMBER(F4479)),IF(I4479&gt;规则与名单!$B$2,"是","否"),"未判定"))</f>
        <v>不适用</v>
      </c>
      <c r="K4479" s="5" t="str">
        <f t="shared" si="277"/>
        <v>非测试日仪表</v>
      </c>
      <c r="L4479" s="6">
        <f t="shared" si="278"/>
        <v>0</v>
      </c>
      <c r="M4479" s="5">
        <f t="shared" si="279"/>
        <v>0</v>
      </c>
      <c r="N4479" s="5" t="s">
        <v>16779</v>
      </c>
      <c r="O4479" s="5" t="s">
        <v>16780</v>
      </c>
      <c r="P4479" s="5" t="s">
        <v>16781</v>
      </c>
    </row>
    <row r="4480" ht="19" customHeight="1" spans="1:16">
      <c r="A4480" s="5">
        <v>176</v>
      </c>
      <c r="B4480" s="5" t="s">
        <v>497</v>
      </c>
      <c r="C4480" s="5" t="s">
        <v>52</v>
      </c>
      <c r="D4480" s="8" t="s">
        <v>3422</v>
      </c>
      <c r="E4480" s="6"/>
      <c r="F4480" s="6">
        <v>0</v>
      </c>
      <c r="G4480" s="6"/>
      <c r="H4480" s="5" t="s">
        <v>120</v>
      </c>
      <c r="I4480" s="6" t="str">
        <f t="shared" si="276"/>
        <v/>
      </c>
      <c r="J4480" s="5" t="str">
        <f>IF(H4480="否","不适用",IF(AND(ISNUMBER(E4480),ISNUMBER(F4480)),IF(I4480&gt;规则与名单!$B$2,"是","否"),"未判定"))</f>
        <v>不适用</v>
      </c>
      <c r="K4480" s="5" t="str">
        <f t="shared" si="277"/>
        <v>缺失</v>
      </c>
      <c r="L4480" s="6" t="str">
        <f t="shared" si="278"/>
        <v/>
      </c>
      <c r="M4480" s="5">
        <f t="shared" si="279"/>
        <v>1</v>
      </c>
      <c r="N4480" s="5" t="s">
        <v>16782</v>
      </c>
      <c r="O4480" s="5" t="s">
        <v>16783</v>
      </c>
      <c r="P4480" s="5" t="s">
        <v>16784</v>
      </c>
    </row>
    <row r="4481" ht="19" customHeight="1" spans="1:16">
      <c r="A4481" s="5">
        <v>176</v>
      </c>
      <c r="B4481" s="5" t="s">
        <v>497</v>
      </c>
      <c r="C4481" s="5" t="s">
        <v>52</v>
      </c>
      <c r="D4481" s="8" t="s">
        <v>336</v>
      </c>
      <c r="E4481" s="6">
        <v>12</v>
      </c>
      <c r="F4481" s="6">
        <v>12</v>
      </c>
      <c r="G4481" s="6">
        <v>11.9</v>
      </c>
      <c r="H4481" s="5" t="s">
        <v>120</v>
      </c>
      <c r="I4481" s="6">
        <f t="shared" si="276"/>
        <v>0</v>
      </c>
      <c r="J4481" s="5" t="str">
        <f>IF(H4481="否","不适用",IF(AND(ISNUMBER(E4481),ISNUMBER(F4481)),IF(I4481&gt;规则与名单!$B$2,"是","否"),"未判定"))</f>
        <v>不适用</v>
      </c>
      <c r="K4481" s="5" t="str">
        <f t="shared" si="277"/>
        <v>非测试日纯氢</v>
      </c>
      <c r="L4481" s="6">
        <f t="shared" si="278"/>
        <v>11.9</v>
      </c>
      <c r="M4481" s="5">
        <f t="shared" si="279"/>
        <v>0</v>
      </c>
      <c r="N4481" s="5" t="s">
        <v>16785</v>
      </c>
      <c r="O4481" s="5" t="s">
        <v>16786</v>
      </c>
      <c r="P4481" s="5" t="s">
        <v>16787</v>
      </c>
    </row>
    <row r="4482" ht="19" customHeight="1" spans="1:16">
      <c r="A4482" s="5">
        <v>176</v>
      </c>
      <c r="B4482" s="5" t="s">
        <v>497</v>
      </c>
      <c r="C4482" s="5" t="s">
        <v>52</v>
      </c>
      <c r="D4482" s="8" t="s">
        <v>653</v>
      </c>
      <c r="E4482" s="6">
        <v>79.3</v>
      </c>
      <c r="F4482" s="6">
        <v>79.6</v>
      </c>
      <c r="G4482" s="6">
        <v>79.3</v>
      </c>
      <c r="H4482" s="5" t="s">
        <v>120</v>
      </c>
      <c r="I4482" s="6">
        <f t="shared" ref="I4482:I4545" si="280">IF(AND(ISNUMBER(E4482),ISNUMBER(F4482)),E4482-F4482,"")</f>
        <v>-0.299999999999997</v>
      </c>
      <c r="J4482" s="5" t="str">
        <f>IF(H4482="否","不适用",IF(AND(ISNUMBER(E4482),ISNUMBER(F4482)),IF(I4482&gt;规则与名单!$B$2,"是","否"),"未判定"))</f>
        <v>不适用</v>
      </c>
      <c r="K4482" s="5" t="str">
        <f t="shared" ref="K4482:K4545" si="281">IF(J4482="是",IF(ISNUMBER(F4482),"测试日GPS","缺失"),IF(ISNUMBER(G4482),"非测试日纯氢",IF(AND(H4482="是",J4482="未判定"),IF(ISNUMBER(F4482),"测试名单无纯氢GPS","缺失"),IF(ISNUMBER(E4482),"非测试日仪表","缺失"))))</f>
        <v>非测试日纯氢</v>
      </c>
      <c r="L4482" s="6">
        <f t="shared" ref="L4482:L4545" si="282">IF(K4482="缺失","",IF(K4482="非测试日纯氢",G4482,IF(K4482="非测试日仪表",E4482,F4482)))</f>
        <v>79.3</v>
      </c>
      <c r="M4482" s="5">
        <f t="shared" ref="M4482:M4545" si="283">IF(K4482="缺失",1,0)</f>
        <v>0</v>
      </c>
      <c r="N4482" s="5" t="s">
        <v>16788</v>
      </c>
      <c r="O4482" s="5" t="s">
        <v>16789</v>
      </c>
      <c r="P4482" s="5" t="s">
        <v>16790</v>
      </c>
    </row>
    <row r="4483" ht="19" customHeight="1" spans="1:16">
      <c r="A4483" s="5">
        <v>176</v>
      </c>
      <c r="B4483" s="5" t="s">
        <v>497</v>
      </c>
      <c r="C4483" s="5" t="s">
        <v>52</v>
      </c>
      <c r="D4483" s="8" t="s">
        <v>140</v>
      </c>
      <c r="E4483" s="6">
        <v>81.2</v>
      </c>
      <c r="F4483" s="6">
        <v>82.4</v>
      </c>
      <c r="G4483" s="6">
        <v>81.2</v>
      </c>
      <c r="H4483" s="5" t="s">
        <v>120</v>
      </c>
      <c r="I4483" s="6">
        <f t="shared" si="280"/>
        <v>-1.2</v>
      </c>
      <c r="J4483" s="5" t="str">
        <f>IF(H4483="否","不适用",IF(AND(ISNUMBER(E4483),ISNUMBER(F4483)),IF(I4483&gt;规则与名单!$B$2,"是","否"),"未判定"))</f>
        <v>不适用</v>
      </c>
      <c r="K4483" s="5" t="str">
        <f t="shared" si="281"/>
        <v>非测试日纯氢</v>
      </c>
      <c r="L4483" s="6">
        <f t="shared" si="282"/>
        <v>81.2</v>
      </c>
      <c r="M4483" s="5">
        <f t="shared" si="283"/>
        <v>0</v>
      </c>
      <c r="N4483" s="5" t="s">
        <v>16791</v>
      </c>
      <c r="O4483" s="5" t="s">
        <v>16792</v>
      </c>
      <c r="P4483" s="5" t="s">
        <v>16793</v>
      </c>
    </row>
    <row r="4484" ht="19" customHeight="1" spans="1:16">
      <c r="A4484" s="5">
        <v>176</v>
      </c>
      <c r="B4484" s="5" t="s">
        <v>497</v>
      </c>
      <c r="C4484" s="5" t="s">
        <v>52</v>
      </c>
      <c r="D4484" s="8" t="s">
        <v>115</v>
      </c>
      <c r="E4484" s="6">
        <v>87.5</v>
      </c>
      <c r="F4484" s="6">
        <v>88.5</v>
      </c>
      <c r="G4484" s="6">
        <v>87.5</v>
      </c>
      <c r="H4484" s="5" t="s">
        <v>120</v>
      </c>
      <c r="I4484" s="6">
        <f t="shared" si="280"/>
        <v>-1</v>
      </c>
      <c r="J4484" s="5" t="str">
        <f>IF(H4484="否","不适用",IF(AND(ISNUMBER(E4484),ISNUMBER(F4484)),IF(I4484&gt;规则与名单!$B$2,"是","否"),"未判定"))</f>
        <v>不适用</v>
      </c>
      <c r="K4484" s="5" t="str">
        <f t="shared" si="281"/>
        <v>非测试日纯氢</v>
      </c>
      <c r="L4484" s="6">
        <f t="shared" si="282"/>
        <v>87.5</v>
      </c>
      <c r="M4484" s="5">
        <f t="shared" si="283"/>
        <v>0</v>
      </c>
      <c r="N4484" s="5" t="s">
        <v>16794</v>
      </c>
      <c r="O4484" s="5" t="s">
        <v>16795</v>
      </c>
      <c r="P4484" s="5" t="s">
        <v>16796</v>
      </c>
    </row>
    <row r="4485" ht="19" customHeight="1" spans="1:16">
      <c r="A4485" s="5">
        <v>177</v>
      </c>
      <c r="B4485" s="5" t="s">
        <v>499</v>
      </c>
      <c r="C4485" s="5" t="s">
        <v>52</v>
      </c>
      <c r="D4485" s="8" t="s">
        <v>114</v>
      </c>
      <c r="E4485" s="6">
        <v>135.1</v>
      </c>
      <c r="F4485" s="6">
        <v>135.8</v>
      </c>
      <c r="G4485" s="6">
        <v>134.7</v>
      </c>
      <c r="H4485" s="5" t="s">
        <v>120</v>
      </c>
      <c r="I4485" s="6">
        <f t="shared" si="280"/>
        <v>-0.700000000000017</v>
      </c>
      <c r="J4485" s="5" t="str">
        <f>IF(H4485="否","不适用",IF(AND(ISNUMBER(E4485),ISNUMBER(F4485)),IF(I4485&gt;规则与名单!$B$2,"是","否"),"未判定"))</f>
        <v>不适用</v>
      </c>
      <c r="K4485" s="5" t="str">
        <f t="shared" si="281"/>
        <v>非测试日纯氢</v>
      </c>
      <c r="L4485" s="6">
        <f t="shared" si="282"/>
        <v>134.7</v>
      </c>
      <c r="M4485" s="5">
        <f t="shared" si="283"/>
        <v>0</v>
      </c>
      <c r="N4485" s="5" t="s">
        <v>16797</v>
      </c>
      <c r="O4485" s="5" t="s">
        <v>16798</v>
      </c>
      <c r="P4485" s="5" t="s">
        <v>16799</v>
      </c>
    </row>
    <row r="4486" ht="19" customHeight="1" spans="1:16">
      <c r="A4486" s="5">
        <v>177</v>
      </c>
      <c r="B4486" s="5" t="s">
        <v>499</v>
      </c>
      <c r="C4486" s="5" t="s">
        <v>52</v>
      </c>
      <c r="D4486" s="8" t="s">
        <v>605</v>
      </c>
      <c r="E4486" s="6">
        <v>114.1</v>
      </c>
      <c r="F4486" s="6">
        <v>113.4</v>
      </c>
      <c r="G4486" s="6">
        <v>96.2</v>
      </c>
      <c r="H4486" s="5" t="s">
        <v>120</v>
      </c>
      <c r="I4486" s="6">
        <f t="shared" si="280"/>
        <v>0.699999999999989</v>
      </c>
      <c r="J4486" s="5" t="str">
        <f>IF(H4486="否","不适用",IF(AND(ISNUMBER(E4486),ISNUMBER(F4486)),IF(I4486&gt;规则与名单!$B$2,"是","否"),"未判定"))</f>
        <v>不适用</v>
      </c>
      <c r="K4486" s="5" t="str">
        <f t="shared" si="281"/>
        <v>非测试日纯氢</v>
      </c>
      <c r="L4486" s="6">
        <f t="shared" si="282"/>
        <v>96.2</v>
      </c>
      <c r="M4486" s="5">
        <f t="shared" si="283"/>
        <v>0</v>
      </c>
      <c r="N4486" s="5" t="s">
        <v>16800</v>
      </c>
      <c r="O4486" s="5" t="s">
        <v>16801</v>
      </c>
      <c r="P4486" s="5" t="s">
        <v>16802</v>
      </c>
    </row>
    <row r="4487" ht="19" customHeight="1" spans="1:16">
      <c r="A4487" s="5">
        <v>177</v>
      </c>
      <c r="B4487" s="5" t="s">
        <v>499</v>
      </c>
      <c r="C4487" s="5" t="s">
        <v>52</v>
      </c>
      <c r="D4487" s="8" t="s">
        <v>186</v>
      </c>
      <c r="E4487" s="6">
        <v>90.1</v>
      </c>
      <c r="F4487" s="6">
        <v>90.6</v>
      </c>
      <c r="G4487" s="6">
        <v>87</v>
      </c>
      <c r="H4487" s="5" t="s">
        <v>120</v>
      </c>
      <c r="I4487" s="6">
        <f t="shared" si="280"/>
        <v>-0.5</v>
      </c>
      <c r="J4487" s="5" t="str">
        <f>IF(H4487="否","不适用",IF(AND(ISNUMBER(E4487),ISNUMBER(F4487)),IF(I4487&gt;规则与名单!$B$2,"是","否"),"未判定"))</f>
        <v>不适用</v>
      </c>
      <c r="K4487" s="5" t="str">
        <f t="shared" si="281"/>
        <v>非测试日纯氢</v>
      </c>
      <c r="L4487" s="6">
        <f t="shared" si="282"/>
        <v>87</v>
      </c>
      <c r="M4487" s="5">
        <f t="shared" si="283"/>
        <v>0</v>
      </c>
      <c r="N4487" s="5" t="s">
        <v>16803</v>
      </c>
      <c r="O4487" s="5" t="s">
        <v>16804</v>
      </c>
      <c r="P4487" s="5" t="s">
        <v>16805</v>
      </c>
    </row>
    <row r="4488" ht="19" customHeight="1" spans="1:16">
      <c r="A4488" s="5">
        <v>177</v>
      </c>
      <c r="B4488" s="5" t="s">
        <v>499</v>
      </c>
      <c r="C4488" s="5" t="s">
        <v>52</v>
      </c>
      <c r="D4488" s="8" t="s">
        <v>165</v>
      </c>
      <c r="E4488" s="6">
        <v>123.7</v>
      </c>
      <c r="F4488" s="6">
        <v>122.6</v>
      </c>
      <c r="G4488" s="6">
        <v>113.3</v>
      </c>
      <c r="H4488" s="5" t="s">
        <v>120</v>
      </c>
      <c r="I4488" s="6">
        <f t="shared" si="280"/>
        <v>1.10000000000001</v>
      </c>
      <c r="J4488" s="5" t="str">
        <f>IF(H4488="否","不适用",IF(AND(ISNUMBER(E4488),ISNUMBER(F4488)),IF(I4488&gt;规则与名单!$B$2,"是","否"),"未判定"))</f>
        <v>不适用</v>
      </c>
      <c r="K4488" s="5" t="str">
        <f t="shared" si="281"/>
        <v>非测试日纯氢</v>
      </c>
      <c r="L4488" s="6">
        <f t="shared" si="282"/>
        <v>113.3</v>
      </c>
      <c r="M4488" s="5">
        <f t="shared" si="283"/>
        <v>0</v>
      </c>
      <c r="N4488" s="5" t="s">
        <v>16806</v>
      </c>
      <c r="O4488" s="5" t="s">
        <v>16807</v>
      </c>
      <c r="P4488" s="5" t="s">
        <v>16808</v>
      </c>
    </row>
    <row r="4489" ht="19" customHeight="1" spans="1:16">
      <c r="A4489" s="5">
        <v>177</v>
      </c>
      <c r="B4489" s="5" t="s">
        <v>499</v>
      </c>
      <c r="C4489" s="5" t="s">
        <v>52</v>
      </c>
      <c r="D4489" s="8" t="s">
        <v>151</v>
      </c>
      <c r="E4489" s="6">
        <v>89.7</v>
      </c>
      <c r="F4489" s="6">
        <v>89.6</v>
      </c>
      <c r="G4489" s="6">
        <v>89.1</v>
      </c>
      <c r="H4489" s="5" t="s">
        <v>120</v>
      </c>
      <c r="I4489" s="6">
        <f t="shared" si="280"/>
        <v>0.100000000000009</v>
      </c>
      <c r="J4489" s="5" t="str">
        <f>IF(H4489="否","不适用",IF(AND(ISNUMBER(E4489),ISNUMBER(F4489)),IF(I4489&gt;规则与名单!$B$2,"是","否"),"未判定"))</f>
        <v>不适用</v>
      </c>
      <c r="K4489" s="5" t="str">
        <f t="shared" si="281"/>
        <v>非测试日纯氢</v>
      </c>
      <c r="L4489" s="6">
        <f t="shared" si="282"/>
        <v>89.1</v>
      </c>
      <c r="M4489" s="5">
        <f t="shared" si="283"/>
        <v>0</v>
      </c>
      <c r="N4489" s="5" t="s">
        <v>16809</v>
      </c>
      <c r="O4489" s="5" t="s">
        <v>16810</v>
      </c>
      <c r="P4489" s="5" t="s">
        <v>16811</v>
      </c>
    </row>
    <row r="4490" ht="19" customHeight="1" spans="1:16">
      <c r="A4490" s="5">
        <v>177</v>
      </c>
      <c r="B4490" s="5" t="s">
        <v>499</v>
      </c>
      <c r="C4490" s="5" t="s">
        <v>52</v>
      </c>
      <c r="D4490" s="8" t="s">
        <v>3358</v>
      </c>
      <c r="E4490" s="6">
        <v>182.4</v>
      </c>
      <c r="F4490" s="6">
        <v>182.2</v>
      </c>
      <c r="G4490" s="6">
        <v>177.8</v>
      </c>
      <c r="H4490" s="5" t="s">
        <v>120</v>
      </c>
      <c r="I4490" s="6">
        <f t="shared" si="280"/>
        <v>0.200000000000017</v>
      </c>
      <c r="J4490" s="5" t="str">
        <f>IF(H4490="否","不适用",IF(AND(ISNUMBER(E4490),ISNUMBER(F4490)),IF(I4490&gt;规则与名单!$B$2,"是","否"),"未判定"))</f>
        <v>不适用</v>
      </c>
      <c r="K4490" s="5" t="str">
        <f t="shared" si="281"/>
        <v>非测试日纯氢</v>
      </c>
      <c r="L4490" s="6">
        <f t="shared" si="282"/>
        <v>177.8</v>
      </c>
      <c r="M4490" s="5">
        <f t="shared" si="283"/>
        <v>0</v>
      </c>
      <c r="N4490" s="5" t="s">
        <v>16812</v>
      </c>
      <c r="O4490" s="5" t="s">
        <v>16813</v>
      </c>
      <c r="P4490" s="5" t="s">
        <v>16814</v>
      </c>
    </row>
    <row r="4491" ht="19" customHeight="1" spans="1:16">
      <c r="A4491" s="5">
        <v>177</v>
      </c>
      <c r="B4491" s="5" t="s">
        <v>499</v>
      </c>
      <c r="C4491" s="5" t="s">
        <v>52</v>
      </c>
      <c r="D4491" s="8" t="s">
        <v>272</v>
      </c>
      <c r="E4491" s="6">
        <v>90.4</v>
      </c>
      <c r="F4491" s="6">
        <v>88.9</v>
      </c>
      <c r="G4491" s="6">
        <v>88.9</v>
      </c>
      <c r="H4491" s="5" t="s">
        <v>120</v>
      </c>
      <c r="I4491" s="6">
        <f t="shared" si="280"/>
        <v>1.5</v>
      </c>
      <c r="J4491" s="5" t="str">
        <f>IF(H4491="否","不适用",IF(AND(ISNUMBER(E4491),ISNUMBER(F4491)),IF(I4491&gt;规则与名单!$B$2,"是","否"),"未判定"))</f>
        <v>不适用</v>
      </c>
      <c r="K4491" s="5" t="str">
        <f t="shared" si="281"/>
        <v>非测试日纯氢</v>
      </c>
      <c r="L4491" s="6">
        <f t="shared" si="282"/>
        <v>88.9</v>
      </c>
      <c r="M4491" s="5">
        <f t="shared" si="283"/>
        <v>0</v>
      </c>
      <c r="N4491" s="5" t="s">
        <v>16815</v>
      </c>
      <c r="O4491" s="5" t="s">
        <v>16816</v>
      </c>
      <c r="P4491" s="5" t="s">
        <v>16817</v>
      </c>
    </row>
    <row r="4492" ht="19" customHeight="1" spans="1:16">
      <c r="A4492" s="5">
        <v>177</v>
      </c>
      <c r="B4492" s="5" t="s">
        <v>499</v>
      </c>
      <c r="C4492" s="5" t="s">
        <v>52</v>
      </c>
      <c r="D4492" s="8" t="s">
        <v>506</v>
      </c>
      <c r="E4492" s="6">
        <v>177.3</v>
      </c>
      <c r="F4492" s="6">
        <v>177.3</v>
      </c>
      <c r="G4492" s="6">
        <v>175.1</v>
      </c>
      <c r="H4492" s="5" t="s">
        <v>120</v>
      </c>
      <c r="I4492" s="6">
        <f t="shared" si="280"/>
        <v>0</v>
      </c>
      <c r="J4492" s="5" t="str">
        <f>IF(H4492="否","不适用",IF(AND(ISNUMBER(E4492),ISNUMBER(F4492)),IF(I4492&gt;规则与名单!$B$2,"是","否"),"未判定"))</f>
        <v>不适用</v>
      </c>
      <c r="K4492" s="5" t="str">
        <f t="shared" si="281"/>
        <v>非测试日纯氢</v>
      </c>
      <c r="L4492" s="6">
        <f t="shared" si="282"/>
        <v>175.1</v>
      </c>
      <c r="M4492" s="5">
        <f t="shared" si="283"/>
        <v>0</v>
      </c>
      <c r="N4492" s="5" t="s">
        <v>16818</v>
      </c>
      <c r="O4492" s="5" t="s">
        <v>16819</v>
      </c>
      <c r="P4492" s="5" t="s">
        <v>16820</v>
      </c>
    </row>
    <row r="4493" ht="19" customHeight="1" spans="1:16">
      <c r="A4493" s="5">
        <v>177</v>
      </c>
      <c r="B4493" s="5" t="s">
        <v>499</v>
      </c>
      <c r="C4493" s="5" t="s">
        <v>52</v>
      </c>
      <c r="D4493" s="8" t="s">
        <v>673</v>
      </c>
      <c r="E4493" s="6">
        <v>96.4</v>
      </c>
      <c r="F4493" s="6">
        <v>97</v>
      </c>
      <c r="G4493" s="6">
        <v>95</v>
      </c>
      <c r="H4493" s="5" t="s">
        <v>120</v>
      </c>
      <c r="I4493" s="6">
        <f t="shared" si="280"/>
        <v>-0.599999999999994</v>
      </c>
      <c r="J4493" s="5" t="str">
        <f>IF(H4493="否","不适用",IF(AND(ISNUMBER(E4493),ISNUMBER(F4493)),IF(I4493&gt;规则与名单!$B$2,"是","否"),"未判定"))</f>
        <v>不适用</v>
      </c>
      <c r="K4493" s="5" t="str">
        <f t="shared" si="281"/>
        <v>非测试日纯氢</v>
      </c>
      <c r="L4493" s="6">
        <f t="shared" si="282"/>
        <v>95</v>
      </c>
      <c r="M4493" s="5">
        <f t="shared" si="283"/>
        <v>0</v>
      </c>
      <c r="N4493" s="5" t="s">
        <v>16821</v>
      </c>
      <c r="O4493" s="5" t="s">
        <v>16822</v>
      </c>
      <c r="P4493" s="5" t="s">
        <v>16823</v>
      </c>
    </row>
    <row r="4494" ht="19" customHeight="1" spans="1:16">
      <c r="A4494" s="5">
        <v>177</v>
      </c>
      <c r="B4494" s="5" t="s">
        <v>499</v>
      </c>
      <c r="C4494" s="5" t="s">
        <v>52</v>
      </c>
      <c r="D4494" s="8" t="s">
        <v>183</v>
      </c>
      <c r="E4494" s="6">
        <v>177.1</v>
      </c>
      <c r="F4494" s="6">
        <v>177.4</v>
      </c>
      <c r="G4494" s="6">
        <v>164.4</v>
      </c>
      <c r="H4494" s="5" t="s">
        <v>120</v>
      </c>
      <c r="I4494" s="6">
        <f t="shared" si="280"/>
        <v>-0.300000000000011</v>
      </c>
      <c r="J4494" s="5" t="str">
        <f>IF(H4494="否","不适用",IF(AND(ISNUMBER(E4494),ISNUMBER(F4494)),IF(I4494&gt;规则与名单!$B$2,"是","否"),"未判定"))</f>
        <v>不适用</v>
      </c>
      <c r="K4494" s="5" t="str">
        <f t="shared" si="281"/>
        <v>非测试日纯氢</v>
      </c>
      <c r="L4494" s="6">
        <f t="shared" si="282"/>
        <v>164.4</v>
      </c>
      <c r="M4494" s="5">
        <f t="shared" si="283"/>
        <v>0</v>
      </c>
      <c r="N4494" s="5" t="s">
        <v>16824</v>
      </c>
      <c r="O4494" s="5" t="s">
        <v>16825</v>
      </c>
      <c r="P4494" s="5" t="s">
        <v>16826</v>
      </c>
    </row>
    <row r="4495" ht="19" customHeight="1" spans="1:16">
      <c r="A4495" s="5">
        <v>177</v>
      </c>
      <c r="B4495" s="5" t="s">
        <v>499</v>
      </c>
      <c r="C4495" s="5" t="s">
        <v>52</v>
      </c>
      <c r="D4495" s="8" t="s">
        <v>431</v>
      </c>
      <c r="E4495" s="6">
        <v>94.1</v>
      </c>
      <c r="F4495" s="6">
        <v>95.2</v>
      </c>
      <c r="G4495" s="6">
        <v>80.8</v>
      </c>
      <c r="H4495" s="5" t="s">
        <v>120</v>
      </c>
      <c r="I4495" s="6">
        <f t="shared" si="280"/>
        <v>-1.10000000000001</v>
      </c>
      <c r="J4495" s="5" t="str">
        <f>IF(H4495="否","不适用",IF(AND(ISNUMBER(E4495),ISNUMBER(F4495)),IF(I4495&gt;规则与名单!$B$2,"是","否"),"未判定"))</f>
        <v>不适用</v>
      </c>
      <c r="K4495" s="5" t="str">
        <f t="shared" si="281"/>
        <v>非测试日纯氢</v>
      </c>
      <c r="L4495" s="6">
        <f t="shared" si="282"/>
        <v>80.8</v>
      </c>
      <c r="M4495" s="5">
        <f t="shared" si="283"/>
        <v>0</v>
      </c>
      <c r="N4495" s="5" t="s">
        <v>16827</v>
      </c>
      <c r="O4495" s="5" t="s">
        <v>16828</v>
      </c>
      <c r="P4495" s="5" t="s">
        <v>16829</v>
      </c>
    </row>
    <row r="4496" ht="19" customHeight="1" spans="1:16">
      <c r="A4496" s="5">
        <v>177</v>
      </c>
      <c r="B4496" s="5" t="s">
        <v>499</v>
      </c>
      <c r="C4496" s="5" t="s">
        <v>52</v>
      </c>
      <c r="D4496" s="8" t="s">
        <v>3377</v>
      </c>
      <c r="E4496" s="6">
        <v>89.6</v>
      </c>
      <c r="F4496" s="6">
        <v>87.8</v>
      </c>
      <c r="G4496" s="6">
        <v>74.5</v>
      </c>
      <c r="H4496" s="5" t="s">
        <v>120</v>
      </c>
      <c r="I4496" s="6">
        <f t="shared" si="280"/>
        <v>1.8</v>
      </c>
      <c r="J4496" s="5" t="str">
        <f>IF(H4496="否","不适用",IF(AND(ISNUMBER(E4496),ISNUMBER(F4496)),IF(I4496&gt;规则与名单!$B$2,"是","否"),"未判定"))</f>
        <v>不适用</v>
      </c>
      <c r="K4496" s="5" t="str">
        <f t="shared" si="281"/>
        <v>非测试日纯氢</v>
      </c>
      <c r="L4496" s="6">
        <f t="shared" si="282"/>
        <v>74.5</v>
      </c>
      <c r="M4496" s="5">
        <f t="shared" si="283"/>
        <v>0</v>
      </c>
      <c r="N4496" s="5" t="s">
        <v>16830</v>
      </c>
      <c r="O4496" s="5" t="s">
        <v>16831</v>
      </c>
      <c r="P4496" s="5" t="s">
        <v>16832</v>
      </c>
    </row>
    <row r="4497" ht="19" customHeight="1" spans="1:16">
      <c r="A4497" s="5">
        <v>177</v>
      </c>
      <c r="B4497" s="5" t="s">
        <v>499</v>
      </c>
      <c r="C4497" s="5" t="s">
        <v>52</v>
      </c>
      <c r="D4497" s="8" t="s">
        <v>407</v>
      </c>
      <c r="E4497" s="6"/>
      <c r="F4497" s="6">
        <v>0</v>
      </c>
      <c r="G4497" s="6"/>
      <c r="H4497" s="5" t="s">
        <v>120</v>
      </c>
      <c r="I4497" s="6" t="str">
        <f t="shared" si="280"/>
        <v/>
      </c>
      <c r="J4497" s="5" t="str">
        <f>IF(H4497="否","不适用",IF(AND(ISNUMBER(E4497),ISNUMBER(F4497)),IF(I4497&gt;规则与名单!$B$2,"是","否"),"未判定"))</f>
        <v>不适用</v>
      </c>
      <c r="K4497" s="5" t="str">
        <f t="shared" si="281"/>
        <v>缺失</v>
      </c>
      <c r="L4497" s="6" t="str">
        <f t="shared" si="282"/>
        <v/>
      </c>
      <c r="M4497" s="5">
        <f t="shared" si="283"/>
        <v>1</v>
      </c>
      <c r="N4497" s="5" t="s">
        <v>16833</v>
      </c>
      <c r="O4497" s="5" t="s">
        <v>16834</v>
      </c>
      <c r="P4497" s="5" t="s">
        <v>16835</v>
      </c>
    </row>
    <row r="4498" ht="19" customHeight="1" spans="1:16">
      <c r="A4498" s="5">
        <v>177</v>
      </c>
      <c r="B4498" s="5" t="s">
        <v>499</v>
      </c>
      <c r="C4498" s="5" t="s">
        <v>52</v>
      </c>
      <c r="D4498" s="8" t="s">
        <v>411</v>
      </c>
      <c r="E4498" s="6">
        <v>101.4</v>
      </c>
      <c r="F4498" s="6">
        <v>100.1</v>
      </c>
      <c r="G4498" s="6">
        <v>87.3</v>
      </c>
      <c r="H4498" s="5" t="s">
        <v>120</v>
      </c>
      <c r="I4498" s="6">
        <f t="shared" si="280"/>
        <v>1.30000000000001</v>
      </c>
      <c r="J4498" s="5" t="str">
        <f>IF(H4498="否","不适用",IF(AND(ISNUMBER(E4498),ISNUMBER(F4498)),IF(I4498&gt;规则与名单!$B$2,"是","否"),"未判定"))</f>
        <v>不适用</v>
      </c>
      <c r="K4498" s="5" t="str">
        <f t="shared" si="281"/>
        <v>非测试日纯氢</v>
      </c>
      <c r="L4498" s="6">
        <f t="shared" si="282"/>
        <v>87.3</v>
      </c>
      <c r="M4498" s="5">
        <f t="shared" si="283"/>
        <v>0</v>
      </c>
      <c r="N4498" s="5" t="s">
        <v>16836</v>
      </c>
      <c r="O4498" s="5" t="s">
        <v>16837</v>
      </c>
      <c r="P4498" s="5" t="s">
        <v>16838</v>
      </c>
    </row>
    <row r="4499" ht="19" customHeight="1" spans="1:16">
      <c r="A4499" s="5">
        <v>177</v>
      </c>
      <c r="B4499" s="5" t="s">
        <v>499</v>
      </c>
      <c r="C4499" s="5" t="s">
        <v>52</v>
      </c>
      <c r="D4499" s="8" t="s">
        <v>251</v>
      </c>
      <c r="E4499" s="6">
        <v>101.4</v>
      </c>
      <c r="F4499" s="6">
        <v>101.1</v>
      </c>
      <c r="G4499" s="6">
        <v>88.7</v>
      </c>
      <c r="H4499" s="5" t="s">
        <v>120</v>
      </c>
      <c r="I4499" s="6">
        <f t="shared" si="280"/>
        <v>0.300000000000011</v>
      </c>
      <c r="J4499" s="5" t="str">
        <f>IF(H4499="否","不适用",IF(AND(ISNUMBER(E4499),ISNUMBER(F4499)),IF(I4499&gt;规则与名单!$B$2,"是","否"),"未判定"))</f>
        <v>不适用</v>
      </c>
      <c r="K4499" s="5" t="str">
        <f t="shared" si="281"/>
        <v>非测试日纯氢</v>
      </c>
      <c r="L4499" s="6">
        <f t="shared" si="282"/>
        <v>88.7</v>
      </c>
      <c r="M4499" s="5">
        <f t="shared" si="283"/>
        <v>0</v>
      </c>
      <c r="N4499" s="5" t="s">
        <v>16839</v>
      </c>
      <c r="O4499" s="5" t="s">
        <v>16840</v>
      </c>
      <c r="P4499" s="5" t="s">
        <v>16841</v>
      </c>
    </row>
    <row r="4500" ht="19" customHeight="1" spans="1:16">
      <c r="A4500" s="5">
        <v>177</v>
      </c>
      <c r="B4500" s="5" t="s">
        <v>499</v>
      </c>
      <c r="C4500" s="5" t="s">
        <v>52</v>
      </c>
      <c r="D4500" s="8" t="s">
        <v>472</v>
      </c>
      <c r="E4500" s="6">
        <v>89.4</v>
      </c>
      <c r="F4500" s="6">
        <v>89.4</v>
      </c>
      <c r="G4500" s="6">
        <v>81.8</v>
      </c>
      <c r="H4500" s="5" t="s">
        <v>120</v>
      </c>
      <c r="I4500" s="6">
        <f t="shared" si="280"/>
        <v>0</v>
      </c>
      <c r="J4500" s="5" t="str">
        <f>IF(H4500="否","不适用",IF(AND(ISNUMBER(E4500),ISNUMBER(F4500)),IF(I4500&gt;规则与名单!$B$2,"是","否"),"未判定"))</f>
        <v>不适用</v>
      </c>
      <c r="K4500" s="5" t="str">
        <f t="shared" si="281"/>
        <v>非测试日纯氢</v>
      </c>
      <c r="L4500" s="6">
        <f t="shared" si="282"/>
        <v>81.8</v>
      </c>
      <c r="M4500" s="5">
        <f t="shared" si="283"/>
        <v>0</v>
      </c>
      <c r="N4500" s="5" t="s">
        <v>16842</v>
      </c>
      <c r="O4500" s="5" t="s">
        <v>16843</v>
      </c>
      <c r="P4500" s="5" t="s">
        <v>16844</v>
      </c>
    </row>
    <row r="4501" ht="19" customHeight="1" spans="1:16">
      <c r="A4501" s="5">
        <v>177</v>
      </c>
      <c r="B4501" s="5" t="s">
        <v>499</v>
      </c>
      <c r="C4501" s="5" t="s">
        <v>52</v>
      </c>
      <c r="D4501" s="8" t="s">
        <v>466</v>
      </c>
      <c r="E4501" s="6">
        <v>178.5</v>
      </c>
      <c r="F4501" s="6">
        <v>180</v>
      </c>
      <c r="G4501" s="6">
        <v>173.6</v>
      </c>
      <c r="H4501" s="5" t="s">
        <v>120</v>
      </c>
      <c r="I4501" s="6">
        <f t="shared" si="280"/>
        <v>-1.5</v>
      </c>
      <c r="J4501" s="5" t="str">
        <f>IF(H4501="否","不适用",IF(AND(ISNUMBER(E4501),ISNUMBER(F4501)),IF(I4501&gt;规则与名单!$B$2,"是","否"),"未判定"))</f>
        <v>不适用</v>
      </c>
      <c r="K4501" s="5" t="str">
        <f t="shared" si="281"/>
        <v>非测试日纯氢</v>
      </c>
      <c r="L4501" s="6">
        <f t="shared" si="282"/>
        <v>173.6</v>
      </c>
      <c r="M4501" s="5">
        <f t="shared" si="283"/>
        <v>0</v>
      </c>
      <c r="N4501" s="5" t="s">
        <v>16845</v>
      </c>
      <c r="O4501" s="5" t="s">
        <v>16846</v>
      </c>
      <c r="P4501" s="5" t="s">
        <v>16847</v>
      </c>
    </row>
    <row r="4502" ht="19" customHeight="1" spans="1:16">
      <c r="A4502" s="5">
        <v>177</v>
      </c>
      <c r="B4502" s="5" t="s">
        <v>499</v>
      </c>
      <c r="C4502" s="5" t="s">
        <v>52</v>
      </c>
      <c r="D4502" s="8" t="s">
        <v>333</v>
      </c>
      <c r="E4502" s="6">
        <v>112.7</v>
      </c>
      <c r="F4502" s="6">
        <v>112.5</v>
      </c>
      <c r="G4502" s="6">
        <v>75.5</v>
      </c>
      <c r="H4502" s="5" t="s">
        <v>120</v>
      </c>
      <c r="I4502" s="6">
        <f t="shared" si="280"/>
        <v>0.200000000000003</v>
      </c>
      <c r="J4502" s="5" t="str">
        <f>IF(H4502="否","不适用",IF(AND(ISNUMBER(E4502),ISNUMBER(F4502)),IF(I4502&gt;规则与名单!$B$2,"是","否"),"未判定"))</f>
        <v>不适用</v>
      </c>
      <c r="K4502" s="5" t="str">
        <f t="shared" si="281"/>
        <v>非测试日纯氢</v>
      </c>
      <c r="L4502" s="6">
        <f t="shared" si="282"/>
        <v>75.5</v>
      </c>
      <c r="M4502" s="5">
        <f t="shared" si="283"/>
        <v>0</v>
      </c>
      <c r="N4502" s="5" t="s">
        <v>16848</v>
      </c>
      <c r="O4502" s="5" t="s">
        <v>16849</v>
      </c>
      <c r="P4502" s="5" t="s">
        <v>16850</v>
      </c>
    </row>
    <row r="4503" ht="19" customHeight="1" spans="1:16">
      <c r="A4503" s="5">
        <v>177</v>
      </c>
      <c r="B4503" s="5" t="s">
        <v>499</v>
      </c>
      <c r="C4503" s="5" t="s">
        <v>52</v>
      </c>
      <c r="D4503" s="8" t="s">
        <v>175</v>
      </c>
      <c r="E4503" s="6">
        <v>94.8</v>
      </c>
      <c r="F4503" s="6">
        <v>94.5</v>
      </c>
      <c r="G4503" s="6">
        <v>94.8</v>
      </c>
      <c r="H4503" s="5" t="s">
        <v>120</v>
      </c>
      <c r="I4503" s="6">
        <f t="shared" si="280"/>
        <v>0.299999999999997</v>
      </c>
      <c r="J4503" s="5" t="str">
        <f>IF(H4503="否","不适用",IF(AND(ISNUMBER(E4503),ISNUMBER(F4503)),IF(I4503&gt;规则与名单!$B$2,"是","否"),"未判定"))</f>
        <v>不适用</v>
      </c>
      <c r="K4503" s="5" t="str">
        <f t="shared" si="281"/>
        <v>非测试日纯氢</v>
      </c>
      <c r="L4503" s="6">
        <f t="shared" si="282"/>
        <v>94.8</v>
      </c>
      <c r="M4503" s="5">
        <f t="shared" si="283"/>
        <v>0</v>
      </c>
      <c r="N4503" s="5" t="s">
        <v>16851</v>
      </c>
      <c r="O4503" s="5" t="s">
        <v>16852</v>
      </c>
      <c r="P4503" s="5" t="s">
        <v>16853</v>
      </c>
    </row>
    <row r="4504" ht="19" customHeight="1" spans="1:16">
      <c r="A4504" s="5">
        <v>177</v>
      </c>
      <c r="B4504" s="5" t="s">
        <v>499</v>
      </c>
      <c r="C4504" s="5" t="s">
        <v>52</v>
      </c>
      <c r="D4504" s="8" t="s">
        <v>3402</v>
      </c>
      <c r="E4504" s="6">
        <v>0.4</v>
      </c>
      <c r="F4504" s="6">
        <v>0.2</v>
      </c>
      <c r="G4504" s="6">
        <v>0.4</v>
      </c>
      <c r="H4504" s="5" t="s">
        <v>120</v>
      </c>
      <c r="I4504" s="6">
        <f t="shared" si="280"/>
        <v>0.2</v>
      </c>
      <c r="J4504" s="5" t="str">
        <f>IF(H4504="否","不适用",IF(AND(ISNUMBER(E4504),ISNUMBER(F4504)),IF(I4504&gt;规则与名单!$B$2,"是","否"),"未判定"))</f>
        <v>不适用</v>
      </c>
      <c r="K4504" s="5" t="str">
        <f t="shared" si="281"/>
        <v>非测试日纯氢</v>
      </c>
      <c r="L4504" s="6">
        <f t="shared" si="282"/>
        <v>0.4</v>
      </c>
      <c r="M4504" s="5">
        <f t="shared" si="283"/>
        <v>0</v>
      </c>
      <c r="N4504" s="5" t="s">
        <v>16854</v>
      </c>
      <c r="O4504" s="5" t="s">
        <v>16855</v>
      </c>
      <c r="P4504" s="5" t="s">
        <v>16856</v>
      </c>
    </row>
    <row r="4505" ht="19" customHeight="1" spans="1:16">
      <c r="A4505" s="5">
        <v>177</v>
      </c>
      <c r="B4505" s="5" t="s">
        <v>499</v>
      </c>
      <c r="C4505" s="5" t="s">
        <v>52</v>
      </c>
      <c r="D4505" s="8" t="s">
        <v>487</v>
      </c>
      <c r="E4505" s="6">
        <v>95.1</v>
      </c>
      <c r="F4505" s="6">
        <v>94.1</v>
      </c>
      <c r="G4505" s="6">
        <v>71.1</v>
      </c>
      <c r="H4505" s="5" t="s">
        <v>120</v>
      </c>
      <c r="I4505" s="6">
        <f t="shared" si="280"/>
        <v>1</v>
      </c>
      <c r="J4505" s="5" t="str">
        <f>IF(H4505="否","不适用",IF(AND(ISNUMBER(E4505),ISNUMBER(F4505)),IF(I4505&gt;规则与名单!$B$2,"是","否"),"未判定"))</f>
        <v>不适用</v>
      </c>
      <c r="K4505" s="5" t="str">
        <f t="shared" si="281"/>
        <v>非测试日纯氢</v>
      </c>
      <c r="L4505" s="6">
        <f t="shared" si="282"/>
        <v>71.1</v>
      </c>
      <c r="M4505" s="5">
        <f t="shared" si="283"/>
        <v>0</v>
      </c>
      <c r="N4505" s="5" t="s">
        <v>16857</v>
      </c>
      <c r="O4505" s="5" t="s">
        <v>16858</v>
      </c>
      <c r="P4505" s="5" t="s">
        <v>16859</v>
      </c>
    </row>
    <row r="4506" ht="19" customHeight="1" spans="1:16">
      <c r="A4506" s="5">
        <v>177</v>
      </c>
      <c r="B4506" s="5" t="s">
        <v>499</v>
      </c>
      <c r="C4506" s="5" t="s">
        <v>52</v>
      </c>
      <c r="D4506" s="8" t="s">
        <v>121</v>
      </c>
      <c r="E4506" s="6">
        <v>121.9</v>
      </c>
      <c r="F4506" s="6">
        <v>121.4</v>
      </c>
      <c r="G4506" s="6">
        <v>118.4</v>
      </c>
      <c r="H4506" s="5" t="s">
        <v>120</v>
      </c>
      <c r="I4506" s="6">
        <f t="shared" si="280"/>
        <v>0.5</v>
      </c>
      <c r="J4506" s="5" t="str">
        <f>IF(H4506="否","不适用",IF(AND(ISNUMBER(E4506),ISNUMBER(F4506)),IF(I4506&gt;规则与名单!$B$2,"是","否"),"未判定"))</f>
        <v>不适用</v>
      </c>
      <c r="K4506" s="5" t="str">
        <f t="shared" si="281"/>
        <v>非测试日纯氢</v>
      </c>
      <c r="L4506" s="6">
        <f t="shared" si="282"/>
        <v>118.4</v>
      </c>
      <c r="M4506" s="5">
        <f t="shared" si="283"/>
        <v>0</v>
      </c>
      <c r="N4506" s="5" t="s">
        <v>16860</v>
      </c>
      <c r="O4506" s="5" t="s">
        <v>16861</v>
      </c>
      <c r="P4506" s="5" t="s">
        <v>16862</v>
      </c>
    </row>
    <row r="4507" ht="19" customHeight="1" spans="1:16">
      <c r="A4507" s="5">
        <v>177</v>
      </c>
      <c r="B4507" s="5" t="s">
        <v>499</v>
      </c>
      <c r="C4507" s="5" t="s">
        <v>52</v>
      </c>
      <c r="D4507" s="8" t="s">
        <v>170</v>
      </c>
      <c r="E4507" s="6">
        <v>115</v>
      </c>
      <c r="F4507" s="6">
        <v>114.1</v>
      </c>
      <c r="G4507" s="6">
        <v>106.6</v>
      </c>
      <c r="H4507" s="5" t="s">
        <v>120</v>
      </c>
      <c r="I4507" s="6">
        <f t="shared" si="280"/>
        <v>0.900000000000006</v>
      </c>
      <c r="J4507" s="5" t="str">
        <f>IF(H4507="否","不适用",IF(AND(ISNUMBER(E4507),ISNUMBER(F4507)),IF(I4507&gt;规则与名单!$B$2,"是","否"),"未判定"))</f>
        <v>不适用</v>
      </c>
      <c r="K4507" s="5" t="str">
        <f t="shared" si="281"/>
        <v>非测试日纯氢</v>
      </c>
      <c r="L4507" s="6">
        <f t="shared" si="282"/>
        <v>106.6</v>
      </c>
      <c r="M4507" s="5">
        <f t="shared" si="283"/>
        <v>0</v>
      </c>
      <c r="N4507" s="5" t="s">
        <v>16863</v>
      </c>
      <c r="O4507" s="5" t="s">
        <v>16864</v>
      </c>
      <c r="P4507" s="5" t="s">
        <v>16865</v>
      </c>
    </row>
    <row r="4508" ht="19" customHeight="1" spans="1:16">
      <c r="A4508" s="5">
        <v>177</v>
      </c>
      <c r="B4508" s="5" t="s">
        <v>499</v>
      </c>
      <c r="C4508" s="5" t="s">
        <v>52</v>
      </c>
      <c r="D4508" s="8" t="s">
        <v>644</v>
      </c>
      <c r="E4508" s="6">
        <v>93.1</v>
      </c>
      <c r="F4508" s="6">
        <v>93.5</v>
      </c>
      <c r="G4508" s="6">
        <v>92</v>
      </c>
      <c r="H4508" s="5" t="s">
        <v>120</v>
      </c>
      <c r="I4508" s="6">
        <f t="shared" si="280"/>
        <v>-0.400000000000006</v>
      </c>
      <c r="J4508" s="5" t="str">
        <f>IF(H4508="否","不适用",IF(AND(ISNUMBER(E4508),ISNUMBER(F4508)),IF(I4508&gt;规则与名单!$B$2,"是","否"),"未判定"))</f>
        <v>不适用</v>
      </c>
      <c r="K4508" s="5" t="str">
        <f t="shared" si="281"/>
        <v>非测试日纯氢</v>
      </c>
      <c r="L4508" s="6">
        <f t="shared" si="282"/>
        <v>92</v>
      </c>
      <c r="M4508" s="5">
        <f t="shared" si="283"/>
        <v>0</v>
      </c>
      <c r="N4508" s="5" t="s">
        <v>16866</v>
      </c>
      <c r="O4508" s="5" t="s">
        <v>16867</v>
      </c>
      <c r="P4508" s="5" t="s">
        <v>16868</v>
      </c>
    </row>
    <row r="4509" ht="19" customHeight="1" spans="1:16">
      <c r="A4509" s="5">
        <v>177</v>
      </c>
      <c r="B4509" s="5" t="s">
        <v>499</v>
      </c>
      <c r="C4509" s="5" t="s">
        <v>52</v>
      </c>
      <c r="D4509" s="8" t="s">
        <v>3418</v>
      </c>
      <c r="E4509" s="6">
        <v>89.4</v>
      </c>
      <c r="F4509" s="6">
        <v>89</v>
      </c>
      <c r="G4509" s="6">
        <v>89</v>
      </c>
      <c r="H4509" s="5" t="s">
        <v>120</v>
      </c>
      <c r="I4509" s="6">
        <f t="shared" si="280"/>
        <v>0.400000000000006</v>
      </c>
      <c r="J4509" s="5" t="str">
        <f>IF(H4509="否","不适用",IF(AND(ISNUMBER(E4509),ISNUMBER(F4509)),IF(I4509&gt;规则与名单!$B$2,"是","否"),"未判定"))</f>
        <v>不适用</v>
      </c>
      <c r="K4509" s="5" t="str">
        <f t="shared" si="281"/>
        <v>非测试日纯氢</v>
      </c>
      <c r="L4509" s="6">
        <f t="shared" si="282"/>
        <v>89</v>
      </c>
      <c r="M4509" s="5">
        <f t="shared" si="283"/>
        <v>0</v>
      </c>
      <c r="N4509" s="5" t="s">
        <v>16869</v>
      </c>
      <c r="O4509" s="5" t="s">
        <v>16870</v>
      </c>
      <c r="P4509" s="5" t="s">
        <v>16871</v>
      </c>
    </row>
    <row r="4510" ht="19" customHeight="1" spans="1:16">
      <c r="A4510" s="5">
        <v>177</v>
      </c>
      <c r="B4510" s="5" t="s">
        <v>499</v>
      </c>
      <c r="C4510" s="5" t="s">
        <v>52</v>
      </c>
      <c r="D4510" s="8" t="s">
        <v>3422</v>
      </c>
      <c r="E4510" s="6">
        <v>92.9</v>
      </c>
      <c r="F4510" s="6">
        <v>92.7</v>
      </c>
      <c r="G4510" s="6">
        <v>45.6</v>
      </c>
      <c r="H4510" s="5" t="s">
        <v>120</v>
      </c>
      <c r="I4510" s="6">
        <f t="shared" si="280"/>
        <v>0.200000000000003</v>
      </c>
      <c r="J4510" s="5" t="str">
        <f>IF(H4510="否","不适用",IF(AND(ISNUMBER(E4510),ISNUMBER(F4510)),IF(I4510&gt;规则与名单!$B$2,"是","否"),"未判定"))</f>
        <v>不适用</v>
      </c>
      <c r="K4510" s="5" t="str">
        <f t="shared" si="281"/>
        <v>非测试日纯氢</v>
      </c>
      <c r="L4510" s="6">
        <f t="shared" si="282"/>
        <v>45.6</v>
      </c>
      <c r="M4510" s="5">
        <f t="shared" si="283"/>
        <v>0</v>
      </c>
      <c r="N4510" s="5" t="s">
        <v>16872</v>
      </c>
      <c r="O4510" s="5" t="s">
        <v>16873</v>
      </c>
      <c r="P4510" s="5" t="s">
        <v>16874</v>
      </c>
    </row>
    <row r="4511" ht="19" customHeight="1" spans="1:16">
      <c r="A4511" s="5">
        <v>177</v>
      </c>
      <c r="B4511" s="5" t="s">
        <v>499</v>
      </c>
      <c r="C4511" s="5" t="s">
        <v>52</v>
      </c>
      <c r="D4511" s="8" t="s">
        <v>336</v>
      </c>
      <c r="E4511" s="6">
        <v>30.3</v>
      </c>
      <c r="F4511" s="6">
        <v>29.7</v>
      </c>
      <c r="G4511" s="6">
        <v>28.5</v>
      </c>
      <c r="H4511" s="5" t="s">
        <v>120</v>
      </c>
      <c r="I4511" s="6">
        <f t="shared" si="280"/>
        <v>0.600000000000001</v>
      </c>
      <c r="J4511" s="5" t="str">
        <f>IF(H4511="否","不适用",IF(AND(ISNUMBER(E4511),ISNUMBER(F4511)),IF(I4511&gt;规则与名单!$B$2,"是","否"),"未判定"))</f>
        <v>不适用</v>
      </c>
      <c r="K4511" s="5" t="str">
        <f t="shared" si="281"/>
        <v>非测试日纯氢</v>
      </c>
      <c r="L4511" s="6">
        <f t="shared" si="282"/>
        <v>28.5</v>
      </c>
      <c r="M4511" s="5">
        <f t="shared" si="283"/>
        <v>0</v>
      </c>
      <c r="N4511" s="5" t="s">
        <v>16875</v>
      </c>
      <c r="O4511" s="5" t="s">
        <v>16876</v>
      </c>
      <c r="P4511" s="5" t="s">
        <v>16877</v>
      </c>
    </row>
    <row r="4512" ht="19" customHeight="1" spans="1:16">
      <c r="A4512" s="5">
        <v>177</v>
      </c>
      <c r="B4512" s="5" t="s">
        <v>499</v>
      </c>
      <c r="C4512" s="5" t="s">
        <v>52</v>
      </c>
      <c r="D4512" s="8" t="s">
        <v>653</v>
      </c>
      <c r="E4512" s="6">
        <v>93.1</v>
      </c>
      <c r="F4512" s="6">
        <v>93</v>
      </c>
      <c r="G4512" s="6">
        <v>50.4</v>
      </c>
      <c r="H4512" s="5" t="s">
        <v>120</v>
      </c>
      <c r="I4512" s="6">
        <f t="shared" si="280"/>
        <v>0.0999999999999943</v>
      </c>
      <c r="J4512" s="5" t="str">
        <f>IF(H4512="否","不适用",IF(AND(ISNUMBER(E4512),ISNUMBER(F4512)),IF(I4512&gt;规则与名单!$B$2,"是","否"),"未判定"))</f>
        <v>不适用</v>
      </c>
      <c r="K4512" s="5" t="str">
        <f t="shared" si="281"/>
        <v>非测试日纯氢</v>
      </c>
      <c r="L4512" s="6">
        <f t="shared" si="282"/>
        <v>50.4</v>
      </c>
      <c r="M4512" s="5">
        <f t="shared" si="283"/>
        <v>0</v>
      </c>
      <c r="N4512" s="5" t="s">
        <v>16878</v>
      </c>
      <c r="O4512" s="5" t="s">
        <v>16879</v>
      </c>
      <c r="P4512" s="5" t="s">
        <v>16880</v>
      </c>
    </row>
    <row r="4513" ht="19" customHeight="1" spans="1:16">
      <c r="A4513" s="5">
        <v>177</v>
      </c>
      <c r="B4513" s="5" t="s">
        <v>499</v>
      </c>
      <c r="C4513" s="5" t="s">
        <v>52</v>
      </c>
      <c r="D4513" s="8" t="s">
        <v>140</v>
      </c>
      <c r="E4513" s="6">
        <v>88.9</v>
      </c>
      <c r="F4513" s="6">
        <v>88.3</v>
      </c>
      <c r="G4513" s="6">
        <v>88.5</v>
      </c>
      <c r="H4513" s="5" t="s">
        <v>120</v>
      </c>
      <c r="I4513" s="6">
        <f t="shared" si="280"/>
        <v>0.600000000000009</v>
      </c>
      <c r="J4513" s="5" t="str">
        <f>IF(H4513="否","不适用",IF(AND(ISNUMBER(E4513),ISNUMBER(F4513)),IF(I4513&gt;规则与名单!$B$2,"是","否"),"未判定"))</f>
        <v>不适用</v>
      </c>
      <c r="K4513" s="5" t="str">
        <f t="shared" si="281"/>
        <v>非测试日纯氢</v>
      </c>
      <c r="L4513" s="6">
        <f t="shared" si="282"/>
        <v>88.5</v>
      </c>
      <c r="M4513" s="5">
        <f t="shared" si="283"/>
        <v>0</v>
      </c>
      <c r="N4513" s="5" t="s">
        <v>16881</v>
      </c>
      <c r="O4513" s="5" t="s">
        <v>16882</v>
      </c>
      <c r="P4513" s="5" t="s">
        <v>16883</v>
      </c>
    </row>
    <row r="4514" ht="19" customHeight="1" spans="1:16">
      <c r="A4514" s="5">
        <v>177</v>
      </c>
      <c r="B4514" s="5" t="s">
        <v>499</v>
      </c>
      <c r="C4514" s="5" t="s">
        <v>52</v>
      </c>
      <c r="D4514" s="8" t="s">
        <v>115</v>
      </c>
      <c r="E4514" s="6">
        <v>89.5</v>
      </c>
      <c r="F4514" s="6">
        <v>90</v>
      </c>
      <c r="G4514" s="6">
        <v>89.5</v>
      </c>
      <c r="H4514" s="5" t="s">
        <v>120</v>
      </c>
      <c r="I4514" s="6">
        <f t="shared" si="280"/>
        <v>-0.5</v>
      </c>
      <c r="J4514" s="5" t="str">
        <f>IF(H4514="否","不适用",IF(AND(ISNUMBER(E4514),ISNUMBER(F4514)),IF(I4514&gt;规则与名单!$B$2,"是","否"),"未判定"))</f>
        <v>不适用</v>
      </c>
      <c r="K4514" s="5" t="str">
        <f t="shared" si="281"/>
        <v>非测试日纯氢</v>
      </c>
      <c r="L4514" s="6">
        <f t="shared" si="282"/>
        <v>89.5</v>
      </c>
      <c r="M4514" s="5">
        <f t="shared" si="283"/>
        <v>0</v>
      </c>
      <c r="N4514" s="5" t="s">
        <v>16884</v>
      </c>
      <c r="O4514" s="5" t="s">
        <v>16885</v>
      </c>
      <c r="P4514" s="5" t="s">
        <v>16886</v>
      </c>
    </row>
    <row r="4515" ht="19" customHeight="1" spans="1:16">
      <c r="A4515" s="5">
        <v>178</v>
      </c>
      <c r="B4515" s="5" t="s">
        <v>500</v>
      </c>
      <c r="C4515" s="5" t="s">
        <v>52</v>
      </c>
      <c r="D4515" s="8" t="s">
        <v>114</v>
      </c>
      <c r="E4515" s="6">
        <v>68.1</v>
      </c>
      <c r="F4515" s="6">
        <v>0</v>
      </c>
      <c r="G4515" s="6">
        <v>64.9</v>
      </c>
      <c r="H4515" s="5" t="s">
        <v>120</v>
      </c>
      <c r="I4515" s="6">
        <f t="shared" si="280"/>
        <v>68.1</v>
      </c>
      <c r="J4515" s="5" t="str">
        <f>IF(H4515="否","不适用",IF(AND(ISNUMBER(E4515),ISNUMBER(F4515)),IF(I4515&gt;规则与名单!$B$2,"是","否"),"未判定"))</f>
        <v>不适用</v>
      </c>
      <c r="K4515" s="5" t="str">
        <f t="shared" si="281"/>
        <v>非测试日纯氢</v>
      </c>
      <c r="L4515" s="6">
        <f t="shared" si="282"/>
        <v>64.9</v>
      </c>
      <c r="M4515" s="5">
        <f t="shared" si="283"/>
        <v>0</v>
      </c>
      <c r="N4515" s="5" t="s">
        <v>16887</v>
      </c>
      <c r="O4515" s="5" t="s">
        <v>16888</v>
      </c>
      <c r="P4515" s="5" t="s">
        <v>16889</v>
      </c>
    </row>
    <row r="4516" ht="19" customHeight="1" spans="1:16">
      <c r="A4516" s="5">
        <v>178</v>
      </c>
      <c r="B4516" s="5" t="s">
        <v>500</v>
      </c>
      <c r="C4516" s="5" t="s">
        <v>52</v>
      </c>
      <c r="D4516" s="8" t="s">
        <v>605</v>
      </c>
      <c r="E4516" s="6">
        <v>63.4</v>
      </c>
      <c r="F4516" s="6">
        <v>0</v>
      </c>
      <c r="G4516" s="6">
        <v>63.4</v>
      </c>
      <c r="H4516" s="5" t="s">
        <v>120</v>
      </c>
      <c r="I4516" s="6">
        <f t="shared" si="280"/>
        <v>63.4</v>
      </c>
      <c r="J4516" s="5" t="str">
        <f>IF(H4516="否","不适用",IF(AND(ISNUMBER(E4516),ISNUMBER(F4516)),IF(I4516&gt;规则与名单!$B$2,"是","否"),"未判定"))</f>
        <v>不适用</v>
      </c>
      <c r="K4516" s="5" t="str">
        <f t="shared" si="281"/>
        <v>非测试日纯氢</v>
      </c>
      <c r="L4516" s="6">
        <f t="shared" si="282"/>
        <v>63.4</v>
      </c>
      <c r="M4516" s="5">
        <f t="shared" si="283"/>
        <v>0</v>
      </c>
      <c r="N4516" s="5" t="s">
        <v>16890</v>
      </c>
      <c r="O4516" s="5" t="s">
        <v>16891</v>
      </c>
      <c r="P4516" s="5" t="s">
        <v>16892</v>
      </c>
    </row>
    <row r="4517" ht="19" customHeight="1" spans="1:16">
      <c r="A4517" s="5">
        <v>178</v>
      </c>
      <c r="B4517" s="5" t="s">
        <v>500</v>
      </c>
      <c r="C4517" s="5" t="s">
        <v>52</v>
      </c>
      <c r="D4517" s="8" t="s">
        <v>186</v>
      </c>
      <c r="E4517" s="6">
        <v>239.4</v>
      </c>
      <c r="F4517" s="6">
        <v>0</v>
      </c>
      <c r="G4517" s="6">
        <v>217.8</v>
      </c>
      <c r="H4517" s="5" t="s">
        <v>120</v>
      </c>
      <c r="I4517" s="6">
        <f t="shared" si="280"/>
        <v>239.4</v>
      </c>
      <c r="J4517" s="5" t="str">
        <f>IF(H4517="否","不适用",IF(AND(ISNUMBER(E4517),ISNUMBER(F4517)),IF(I4517&gt;规则与名单!$B$2,"是","否"),"未判定"))</f>
        <v>不适用</v>
      </c>
      <c r="K4517" s="5" t="str">
        <f t="shared" si="281"/>
        <v>非测试日纯氢</v>
      </c>
      <c r="L4517" s="6">
        <f t="shared" si="282"/>
        <v>217.8</v>
      </c>
      <c r="M4517" s="5">
        <f t="shared" si="283"/>
        <v>0</v>
      </c>
      <c r="N4517" s="5" t="s">
        <v>16893</v>
      </c>
      <c r="O4517" s="5" t="s">
        <v>16894</v>
      </c>
      <c r="P4517" s="5" t="s">
        <v>16895</v>
      </c>
    </row>
    <row r="4518" ht="19" customHeight="1" spans="1:16">
      <c r="A4518" s="5">
        <v>178</v>
      </c>
      <c r="B4518" s="5" t="s">
        <v>500</v>
      </c>
      <c r="C4518" s="5" t="s">
        <v>52</v>
      </c>
      <c r="D4518" s="8" t="s">
        <v>165</v>
      </c>
      <c r="E4518" s="6">
        <v>0.2</v>
      </c>
      <c r="F4518" s="6">
        <v>0</v>
      </c>
      <c r="G4518" s="6">
        <v>0.2</v>
      </c>
      <c r="H4518" s="5" t="s">
        <v>120</v>
      </c>
      <c r="I4518" s="6">
        <f t="shared" si="280"/>
        <v>0.2</v>
      </c>
      <c r="J4518" s="5" t="str">
        <f>IF(H4518="否","不适用",IF(AND(ISNUMBER(E4518),ISNUMBER(F4518)),IF(I4518&gt;规则与名单!$B$2,"是","否"),"未判定"))</f>
        <v>不适用</v>
      </c>
      <c r="K4518" s="5" t="str">
        <f t="shared" si="281"/>
        <v>非测试日纯氢</v>
      </c>
      <c r="L4518" s="6">
        <f t="shared" si="282"/>
        <v>0.2</v>
      </c>
      <c r="M4518" s="5">
        <f t="shared" si="283"/>
        <v>0</v>
      </c>
      <c r="N4518" s="5" t="s">
        <v>16896</v>
      </c>
      <c r="O4518" s="5" t="s">
        <v>16897</v>
      </c>
      <c r="P4518" s="5" t="s">
        <v>16898</v>
      </c>
    </row>
    <row r="4519" ht="19" customHeight="1" spans="1:16">
      <c r="A4519" s="5">
        <v>178</v>
      </c>
      <c r="B4519" s="5" t="s">
        <v>500</v>
      </c>
      <c r="C4519" s="5" t="s">
        <v>52</v>
      </c>
      <c r="D4519" s="8" t="s">
        <v>151</v>
      </c>
      <c r="E4519" s="6">
        <v>63</v>
      </c>
      <c r="F4519" s="6">
        <v>0</v>
      </c>
      <c r="G4519" s="6">
        <v>63</v>
      </c>
      <c r="H4519" s="5" t="s">
        <v>120</v>
      </c>
      <c r="I4519" s="6">
        <f t="shared" si="280"/>
        <v>63</v>
      </c>
      <c r="J4519" s="5" t="str">
        <f>IF(H4519="否","不适用",IF(AND(ISNUMBER(E4519),ISNUMBER(F4519)),IF(I4519&gt;规则与名单!$B$2,"是","否"),"未判定"))</f>
        <v>不适用</v>
      </c>
      <c r="K4519" s="5" t="str">
        <f t="shared" si="281"/>
        <v>非测试日纯氢</v>
      </c>
      <c r="L4519" s="6">
        <f t="shared" si="282"/>
        <v>63</v>
      </c>
      <c r="M4519" s="5">
        <f t="shared" si="283"/>
        <v>0</v>
      </c>
      <c r="N4519" s="5" t="s">
        <v>16899</v>
      </c>
      <c r="O4519" s="5" t="s">
        <v>16900</v>
      </c>
      <c r="P4519" s="5" t="s">
        <v>16901</v>
      </c>
    </row>
    <row r="4520" ht="19" customHeight="1" spans="1:16">
      <c r="A4520" s="5">
        <v>178</v>
      </c>
      <c r="B4520" s="5" t="s">
        <v>500</v>
      </c>
      <c r="C4520" s="5" t="s">
        <v>52</v>
      </c>
      <c r="D4520" s="8" t="s">
        <v>3358</v>
      </c>
      <c r="E4520" s="6">
        <v>0</v>
      </c>
      <c r="F4520" s="6">
        <v>0</v>
      </c>
      <c r="G4520" s="6"/>
      <c r="H4520" s="5" t="s">
        <v>120</v>
      </c>
      <c r="I4520" s="6">
        <f t="shared" si="280"/>
        <v>0</v>
      </c>
      <c r="J4520" s="5" t="str">
        <f>IF(H4520="否","不适用",IF(AND(ISNUMBER(E4520),ISNUMBER(F4520)),IF(I4520&gt;规则与名单!$B$2,"是","否"),"未判定"))</f>
        <v>不适用</v>
      </c>
      <c r="K4520" s="5" t="str">
        <f t="shared" si="281"/>
        <v>非测试日仪表</v>
      </c>
      <c r="L4520" s="6">
        <f t="shared" si="282"/>
        <v>0</v>
      </c>
      <c r="M4520" s="5">
        <f t="shared" si="283"/>
        <v>0</v>
      </c>
      <c r="N4520" s="5" t="s">
        <v>16902</v>
      </c>
      <c r="O4520" s="5" t="s">
        <v>16903</v>
      </c>
      <c r="P4520" s="5" t="s">
        <v>16904</v>
      </c>
    </row>
    <row r="4521" ht="19" customHeight="1" spans="1:16">
      <c r="A4521" s="5">
        <v>178</v>
      </c>
      <c r="B4521" s="5" t="s">
        <v>500</v>
      </c>
      <c r="C4521" s="5" t="s">
        <v>52</v>
      </c>
      <c r="D4521" s="8" t="s">
        <v>272</v>
      </c>
      <c r="E4521" s="6">
        <v>124.2</v>
      </c>
      <c r="F4521" s="6">
        <v>0</v>
      </c>
      <c r="G4521" s="6">
        <v>121.5</v>
      </c>
      <c r="H4521" s="5" t="s">
        <v>120</v>
      </c>
      <c r="I4521" s="6">
        <f t="shared" si="280"/>
        <v>124.2</v>
      </c>
      <c r="J4521" s="5" t="str">
        <f>IF(H4521="否","不适用",IF(AND(ISNUMBER(E4521),ISNUMBER(F4521)),IF(I4521&gt;规则与名单!$B$2,"是","否"),"未判定"))</f>
        <v>不适用</v>
      </c>
      <c r="K4521" s="5" t="str">
        <f t="shared" si="281"/>
        <v>非测试日纯氢</v>
      </c>
      <c r="L4521" s="6">
        <f t="shared" si="282"/>
        <v>121.5</v>
      </c>
      <c r="M4521" s="5">
        <f t="shared" si="283"/>
        <v>0</v>
      </c>
      <c r="N4521" s="5" t="s">
        <v>16905</v>
      </c>
      <c r="O4521" s="5" t="s">
        <v>16906</v>
      </c>
      <c r="P4521" s="5" t="s">
        <v>16907</v>
      </c>
    </row>
    <row r="4522" ht="19" customHeight="1" spans="1:16">
      <c r="A4522" s="5">
        <v>178</v>
      </c>
      <c r="B4522" s="5" t="s">
        <v>500</v>
      </c>
      <c r="C4522" s="5" t="s">
        <v>52</v>
      </c>
      <c r="D4522" s="8" t="s">
        <v>506</v>
      </c>
      <c r="E4522" s="6">
        <v>119.7</v>
      </c>
      <c r="F4522" s="6">
        <v>0</v>
      </c>
      <c r="G4522" s="6">
        <v>119.6</v>
      </c>
      <c r="H4522" s="5" t="s">
        <v>120</v>
      </c>
      <c r="I4522" s="6">
        <f t="shared" si="280"/>
        <v>119.7</v>
      </c>
      <c r="J4522" s="5" t="str">
        <f>IF(H4522="否","不适用",IF(AND(ISNUMBER(E4522),ISNUMBER(F4522)),IF(I4522&gt;规则与名单!$B$2,"是","否"),"未判定"))</f>
        <v>不适用</v>
      </c>
      <c r="K4522" s="5" t="str">
        <f t="shared" si="281"/>
        <v>非测试日纯氢</v>
      </c>
      <c r="L4522" s="6">
        <f t="shared" si="282"/>
        <v>119.6</v>
      </c>
      <c r="M4522" s="5">
        <f t="shared" si="283"/>
        <v>0</v>
      </c>
      <c r="N4522" s="5" t="s">
        <v>16908</v>
      </c>
      <c r="O4522" s="5" t="s">
        <v>16909</v>
      </c>
      <c r="P4522" s="5" t="s">
        <v>16910</v>
      </c>
    </row>
    <row r="4523" ht="19" customHeight="1" spans="1:16">
      <c r="A4523" s="5">
        <v>178</v>
      </c>
      <c r="B4523" s="5" t="s">
        <v>500</v>
      </c>
      <c r="C4523" s="5" t="s">
        <v>52</v>
      </c>
      <c r="D4523" s="8" t="s">
        <v>673</v>
      </c>
      <c r="E4523" s="6">
        <v>121</v>
      </c>
      <c r="F4523" s="6">
        <v>0</v>
      </c>
      <c r="G4523" s="6">
        <v>121</v>
      </c>
      <c r="H4523" s="5" t="s">
        <v>120</v>
      </c>
      <c r="I4523" s="6">
        <f t="shared" si="280"/>
        <v>121</v>
      </c>
      <c r="J4523" s="5" t="str">
        <f>IF(H4523="否","不适用",IF(AND(ISNUMBER(E4523),ISNUMBER(F4523)),IF(I4523&gt;规则与名单!$B$2,"是","否"),"未判定"))</f>
        <v>不适用</v>
      </c>
      <c r="K4523" s="5" t="str">
        <f t="shared" si="281"/>
        <v>非测试日纯氢</v>
      </c>
      <c r="L4523" s="6">
        <f t="shared" si="282"/>
        <v>121</v>
      </c>
      <c r="M4523" s="5">
        <f t="shared" si="283"/>
        <v>0</v>
      </c>
      <c r="N4523" s="5" t="s">
        <v>16911</v>
      </c>
      <c r="O4523" s="5" t="s">
        <v>16912</v>
      </c>
      <c r="P4523" s="5" t="s">
        <v>16913</v>
      </c>
    </row>
    <row r="4524" ht="19" customHeight="1" spans="1:16">
      <c r="A4524" s="5">
        <v>178</v>
      </c>
      <c r="B4524" s="5" t="s">
        <v>500</v>
      </c>
      <c r="C4524" s="5" t="s">
        <v>52</v>
      </c>
      <c r="D4524" s="8" t="s">
        <v>183</v>
      </c>
      <c r="E4524" s="6">
        <v>128.7</v>
      </c>
      <c r="F4524" s="6">
        <v>0</v>
      </c>
      <c r="G4524" s="6">
        <v>128.5</v>
      </c>
      <c r="H4524" s="5" t="s">
        <v>120</v>
      </c>
      <c r="I4524" s="6">
        <f t="shared" si="280"/>
        <v>128.7</v>
      </c>
      <c r="J4524" s="5" t="str">
        <f>IF(H4524="否","不适用",IF(AND(ISNUMBER(E4524),ISNUMBER(F4524)),IF(I4524&gt;规则与名单!$B$2,"是","否"),"未判定"))</f>
        <v>不适用</v>
      </c>
      <c r="K4524" s="5" t="str">
        <f t="shared" si="281"/>
        <v>非测试日纯氢</v>
      </c>
      <c r="L4524" s="6">
        <f t="shared" si="282"/>
        <v>128.5</v>
      </c>
      <c r="M4524" s="5">
        <f t="shared" si="283"/>
        <v>0</v>
      </c>
      <c r="N4524" s="5" t="s">
        <v>16914</v>
      </c>
      <c r="O4524" s="5" t="s">
        <v>16915</v>
      </c>
      <c r="P4524" s="5" t="s">
        <v>16916</v>
      </c>
    </row>
    <row r="4525" ht="19" customHeight="1" spans="1:16">
      <c r="A4525" s="5">
        <v>178</v>
      </c>
      <c r="B4525" s="5" t="s">
        <v>500</v>
      </c>
      <c r="C4525" s="5" t="s">
        <v>52</v>
      </c>
      <c r="D4525" s="8" t="s">
        <v>431</v>
      </c>
      <c r="E4525" s="6">
        <v>125.7</v>
      </c>
      <c r="F4525" s="6">
        <v>0</v>
      </c>
      <c r="G4525" s="6">
        <v>125</v>
      </c>
      <c r="H4525" s="5" t="s">
        <v>120</v>
      </c>
      <c r="I4525" s="6">
        <f t="shared" si="280"/>
        <v>125.7</v>
      </c>
      <c r="J4525" s="5" t="str">
        <f>IF(H4525="否","不适用",IF(AND(ISNUMBER(E4525),ISNUMBER(F4525)),IF(I4525&gt;规则与名单!$B$2,"是","否"),"未判定"))</f>
        <v>不适用</v>
      </c>
      <c r="K4525" s="5" t="str">
        <f t="shared" si="281"/>
        <v>非测试日纯氢</v>
      </c>
      <c r="L4525" s="6">
        <f t="shared" si="282"/>
        <v>125</v>
      </c>
      <c r="M4525" s="5">
        <f t="shared" si="283"/>
        <v>0</v>
      </c>
      <c r="N4525" s="5" t="s">
        <v>16917</v>
      </c>
      <c r="O4525" s="5" t="s">
        <v>16918</v>
      </c>
      <c r="P4525" s="5" t="s">
        <v>16919</v>
      </c>
    </row>
    <row r="4526" ht="19" customHeight="1" spans="1:16">
      <c r="A4526" s="5">
        <v>178</v>
      </c>
      <c r="B4526" s="5" t="s">
        <v>500</v>
      </c>
      <c r="C4526" s="5" t="s">
        <v>52</v>
      </c>
      <c r="D4526" s="8" t="s">
        <v>3377</v>
      </c>
      <c r="E4526" s="6">
        <v>92.1</v>
      </c>
      <c r="F4526" s="6">
        <v>0</v>
      </c>
      <c r="G4526" s="6">
        <v>15.3</v>
      </c>
      <c r="H4526" s="5" t="s">
        <v>120</v>
      </c>
      <c r="I4526" s="6">
        <f t="shared" si="280"/>
        <v>92.1</v>
      </c>
      <c r="J4526" s="5" t="str">
        <f>IF(H4526="否","不适用",IF(AND(ISNUMBER(E4526),ISNUMBER(F4526)),IF(I4526&gt;规则与名单!$B$2,"是","否"),"未判定"))</f>
        <v>不适用</v>
      </c>
      <c r="K4526" s="5" t="str">
        <f t="shared" si="281"/>
        <v>非测试日纯氢</v>
      </c>
      <c r="L4526" s="6">
        <f t="shared" si="282"/>
        <v>15.3</v>
      </c>
      <c r="M4526" s="5">
        <f t="shared" si="283"/>
        <v>0</v>
      </c>
      <c r="N4526" s="5" t="s">
        <v>16920</v>
      </c>
      <c r="O4526" s="5" t="s">
        <v>16921</v>
      </c>
      <c r="P4526" s="5" t="s">
        <v>16922</v>
      </c>
    </row>
    <row r="4527" ht="19" customHeight="1" spans="1:16">
      <c r="A4527" s="5">
        <v>178</v>
      </c>
      <c r="B4527" s="5" t="s">
        <v>500</v>
      </c>
      <c r="C4527" s="5" t="s">
        <v>52</v>
      </c>
      <c r="D4527" s="8" t="s">
        <v>407</v>
      </c>
      <c r="E4527" s="6">
        <v>39.8</v>
      </c>
      <c r="F4527" s="6">
        <v>0</v>
      </c>
      <c r="G4527" s="6">
        <v>38.1</v>
      </c>
      <c r="H4527" s="5" t="s">
        <v>120</v>
      </c>
      <c r="I4527" s="6">
        <f t="shared" si="280"/>
        <v>39.8</v>
      </c>
      <c r="J4527" s="5" t="str">
        <f>IF(H4527="否","不适用",IF(AND(ISNUMBER(E4527),ISNUMBER(F4527)),IF(I4527&gt;规则与名单!$B$2,"是","否"),"未判定"))</f>
        <v>不适用</v>
      </c>
      <c r="K4527" s="5" t="str">
        <f t="shared" si="281"/>
        <v>非测试日纯氢</v>
      </c>
      <c r="L4527" s="6">
        <f t="shared" si="282"/>
        <v>38.1</v>
      </c>
      <c r="M4527" s="5">
        <f t="shared" si="283"/>
        <v>0</v>
      </c>
      <c r="N4527" s="5" t="s">
        <v>16923</v>
      </c>
      <c r="O4527" s="5" t="s">
        <v>16924</v>
      </c>
      <c r="P4527" s="5" t="s">
        <v>16925</v>
      </c>
    </row>
    <row r="4528" ht="19" customHeight="1" spans="1:16">
      <c r="A4528" s="5">
        <v>178</v>
      </c>
      <c r="B4528" s="5" t="s">
        <v>500</v>
      </c>
      <c r="C4528" s="5" t="s">
        <v>52</v>
      </c>
      <c r="D4528" s="8" t="s">
        <v>411</v>
      </c>
      <c r="E4528" s="6">
        <v>194.4</v>
      </c>
      <c r="F4528" s="6">
        <v>0</v>
      </c>
      <c r="G4528" s="6">
        <v>124.4</v>
      </c>
      <c r="H4528" s="5" t="s">
        <v>120</v>
      </c>
      <c r="I4528" s="6">
        <f t="shared" si="280"/>
        <v>194.4</v>
      </c>
      <c r="J4528" s="5" t="str">
        <f>IF(H4528="否","不适用",IF(AND(ISNUMBER(E4528),ISNUMBER(F4528)),IF(I4528&gt;规则与名单!$B$2,"是","否"),"未判定"))</f>
        <v>不适用</v>
      </c>
      <c r="K4528" s="5" t="str">
        <f t="shared" si="281"/>
        <v>非测试日纯氢</v>
      </c>
      <c r="L4528" s="6">
        <f t="shared" si="282"/>
        <v>124.4</v>
      </c>
      <c r="M4528" s="5">
        <f t="shared" si="283"/>
        <v>0</v>
      </c>
      <c r="N4528" s="5" t="s">
        <v>16926</v>
      </c>
      <c r="O4528" s="5" t="s">
        <v>16927</v>
      </c>
      <c r="P4528" s="5" t="s">
        <v>16928</v>
      </c>
    </row>
    <row r="4529" ht="19" customHeight="1" spans="1:16">
      <c r="A4529" s="5">
        <v>178</v>
      </c>
      <c r="B4529" s="5" t="s">
        <v>500</v>
      </c>
      <c r="C4529" s="5" t="s">
        <v>52</v>
      </c>
      <c r="D4529" s="8" t="s">
        <v>251</v>
      </c>
      <c r="E4529" s="6">
        <v>122.7</v>
      </c>
      <c r="F4529" s="6">
        <v>0</v>
      </c>
      <c r="G4529" s="6">
        <v>106</v>
      </c>
      <c r="H4529" s="5" t="s">
        <v>120</v>
      </c>
      <c r="I4529" s="6">
        <f t="shared" si="280"/>
        <v>122.7</v>
      </c>
      <c r="J4529" s="5" t="str">
        <f>IF(H4529="否","不适用",IF(AND(ISNUMBER(E4529),ISNUMBER(F4529)),IF(I4529&gt;规则与名单!$B$2,"是","否"),"未判定"))</f>
        <v>不适用</v>
      </c>
      <c r="K4529" s="5" t="str">
        <f t="shared" si="281"/>
        <v>非测试日纯氢</v>
      </c>
      <c r="L4529" s="6">
        <f t="shared" si="282"/>
        <v>106</v>
      </c>
      <c r="M4529" s="5">
        <f t="shared" si="283"/>
        <v>0</v>
      </c>
      <c r="N4529" s="5" t="s">
        <v>16929</v>
      </c>
      <c r="O4529" s="5" t="s">
        <v>16930</v>
      </c>
      <c r="P4529" s="5" t="s">
        <v>16931</v>
      </c>
    </row>
    <row r="4530" ht="19" customHeight="1" spans="1:16">
      <c r="A4530" s="5">
        <v>178</v>
      </c>
      <c r="B4530" s="5" t="s">
        <v>500</v>
      </c>
      <c r="C4530" s="5" t="s">
        <v>52</v>
      </c>
      <c r="D4530" s="8" t="s">
        <v>472</v>
      </c>
      <c r="E4530" s="6">
        <v>130</v>
      </c>
      <c r="F4530" s="6">
        <v>0</v>
      </c>
      <c r="G4530" s="6">
        <v>129.1</v>
      </c>
      <c r="H4530" s="5" t="s">
        <v>120</v>
      </c>
      <c r="I4530" s="6">
        <f t="shared" si="280"/>
        <v>130</v>
      </c>
      <c r="J4530" s="5" t="str">
        <f>IF(H4530="否","不适用",IF(AND(ISNUMBER(E4530),ISNUMBER(F4530)),IF(I4530&gt;规则与名单!$B$2,"是","否"),"未判定"))</f>
        <v>不适用</v>
      </c>
      <c r="K4530" s="5" t="str">
        <f t="shared" si="281"/>
        <v>非测试日纯氢</v>
      </c>
      <c r="L4530" s="6">
        <f t="shared" si="282"/>
        <v>129.1</v>
      </c>
      <c r="M4530" s="5">
        <f t="shared" si="283"/>
        <v>0</v>
      </c>
      <c r="N4530" s="5" t="s">
        <v>16932</v>
      </c>
      <c r="O4530" s="5" t="s">
        <v>16933</v>
      </c>
      <c r="P4530" s="5" t="s">
        <v>16934</v>
      </c>
    </row>
    <row r="4531" ht="19" customHeight="1" spans="1:16">
      <c r="A4531" s="5">
        <v>178</v>
      </c>
      <c r="B4531" s="5" t="s">
        <v>500</v>
      </c>
      <c r="C4531" s="5" t="s">
        <v>52</v>
      </c>
      <c r="D4531" s="8" t="s">
        <v>466</v>
      </c>
      <c r="E4531" s="6">
        <v>124.1</v>
      </c>
      <c r="F4531" s="6">
        <v>0</v>
      </c>
      <c r="G4531" s="6">
        <v>109.5</v>
      </c>
      <c r="H4531" s="5" t="s">
        <v>120</v>
      </c>
      <c r="I4531" s="6">
        <f t="shared" si="280"/>
        <v>124.1</v>
      </c>
      <c r="J4531" s="5" t="str">
        <f>IF(H4531="否","不适用",IF(AND(ISNUMBER(E4531),ISNUMBER(F4531)),IF(I4531&gt;规则与名单!$B$2,"是","否"),"未判定"))</f>
        <v>不适用</v>
      </c>
      <c r="K4531" s="5" t="str">
        <f t="shared" si="281"/>
        <v>非测试日纯氢</v>
      </c>
      <c r="L4531" s="6">
        <f t="shared" si="282"/>
        <v>109.5</v>
      </c>
      <c r="M4531" s="5">
        <f t="shared" si="283"/>
        <v>0</v>
      </c>
      <c r="N4531" s="5" t="s">
        <v>16935</v>
      </c>
      <c r="O4531" s="5" t="s">
        <v>16936</v>
      </c>
      <c r="P4531" s="5" t="s">
        <v>16937</v>
      </c>
    </row>
    <row r="4532" ht="19" customHeight="1" spans="1:16">
      <c r="A4532" s="5">
        <v>178</v>
      </c>
      <c r="B4532" s="5" t="s">
        <v>500</v>
      </c>
      <c r="C4532" s="5" t="s">
        <v>52</v>
      </c>
      <c r="D4532" s="8" t="s">
        <v>333</v>
      </c>
      <c r="E4532" s="6">
        <v>134.6</v>
      </c>
      <c r="F4532" s="6">
        <v>0</v>
      </c>
      <c r="G4532" s="6">
        <v>85.2</v>
      </c>
      <c r="H4532" s="5" t="s">
        <v>120</v>
      </c>
      <c r="I4532" s="6">
        <f t="shared" si="280"/>
        <v>134.6</v>
      </c>
      <c r="J4532" s="5" t="str">
        <f>IF(H4532="否","不适用",IF(AND(ISNUMBER(E4532),ISNUMBER(F4532)),IF(I4532&gt;规则与名单!$B$2,"是","否"),"未判定"))</f>
        <v>不适用</v>
      </c>
      <c r="K4532" s="5" t="str">
        <f t="shared" si="281"/>
        <v>非测试日纯氢</v>
      </c>
      <c r="L4532" s="6">
        <f t="shared" si="282"/>
        <v>85.2</v>
      </c>
      <c r="M4532" s="5">
        <f t="shared" si="283"/>
        <v>0</v>
      </c>
      <c r="N4532" s="5" t="s">
        <v>16938</v>
      </c>
      <c r="O4532" s="5" t="s">
        <v>16939</v>
      </c>
      <c r="P4532" s="5" t="s">
        <v>16940</v>
      </c>
    </row>
    <row r="4533" ht="19" customHeight="1" spans="1:16">
      <c r="A4533" s="5">
        <v>178</v>
      </c>
      <c r="B4533" s="5" t="s">
        <v>500</v>
      </c>
      <c r="C4533" s="5" t="s">
        <v>52</v>
      </c>
      <c r="D4533" s="8" t="s">
        <v>175</v>
      </c>
      <c r="E4533" s="6">
        <v>62.2</v>
      </c>
      <c r="F4533" s="6">
        <v>0</v>
      </c>
      <c r="G4533" s="6">
        <v>62.1</v>
      </c>
      <c r="H4533" s="5" t="s">
        <v>120</v>
      </c>
      <c r="I4533" s="6">
        <f t="shared" si="280"/>
        <v>62.2</v>
      </c>
      <c r="J4533" s="5" t="str">
        <f>IF(H4533="否","不适用",IF(AND(ISNUMBER(E4533),ISNUMBER(F4533)),IF(I4533&gt;规则与名单!$B$2,"是","否"),"未判定"))</f>
        <v>不适用</v>
      </c>
      <c r="K4533" s="5" t="str">
        <f t="shared" si="281"/>
        <v>非测试日纯氢</v>
      </c>
      <c r="L4533" s="6">
        <f t="shared" si="282"/>
        <v>62.1</v>
      </c>
      <c r="M4533" s="5">
        <f t="shared" si="283"/>
        <v>0</v>
      </c>
      <c r="N4533" s="5" t="s">
        <v>16941</v>
      </c>
      <c r="O4533" s="5" t="s">
        <v>16942</v>
      </c>
      <c r="P4533" s="5" t="s">
        <v>16943</v>
      </c>
    </row>
    <row r="4534" ht="19" customHeight="1" spans="1:16">
      <c r="A4534" s="5">
        <v>178</v>
      </c>
      <c r="B4534" s="5" t="s">
        <v>500</v>
      </c>
      <c r="C4534" s="5" t="s">
        <v>52</v>
      </c>
      <c r="D4534" s="8" t="s">
        <v>3402</v>
      </c>
      <c r="E4534" s="6">
        <v>129.2</v>
      </c>
      <c r="F4534" s="6">
        <v>0</v>
      </c>
      <c r="G4534" s="6">
        <v>119.1</v>
      </c>
      <c r="H4534" s="5" t="s">
        <v>120</v>
      </c>
      <c r="I4534" s="6">
        <f t="shared" si="280"/>
        <v>129.2</v>
      </c>
      <c r="J4534" s="5" t="str">
        <f>IF(H4534="否","不适用",IF(AND(ISNUMBER(E4534),ISNUMBER(F4534)),IF(I4534&gt;规则与名单!$B$2,"是","否"),"未判定"))</f>
        <v>不适用</v>
      </c>
      <c r="K4534" s="5" t="str">
        <f t="shared" si="281"/>
        <v>非测试日纯氢</v>
      </c>
      <c r="L4534" s="6">
        <f t="shared" si="282"/>
        <v>119.1</v>
      </c>
      <c r="M4534" s="5">
        <f t="shared" si="283"/>
        <v>0</v>
      </c>
      <c r="N4534" s="5" t="s">
        <v>16944</v>
      </c>
      <c r="O4534" s="5" t="s">
        <v>16945</v>
      </c>
      <c r="P4534" s="5" t="s">
        <v>16946</v>
      </c>
    </row>
    <row r="4535" ht="19" customHeight="1" spans="1:16">
      <c r="A4535" s="5">
        <v>178</v>
      </c>
      <c r="B4535" s="5" t="s">
        <v>500</v>
      </c>
      <c r="C4535" s="5" t="s">
        <v>52</v>
      </c>
      <c r="D4535" s="8" t="s">
        <v>487</v>
      </c>
      <c r="E4535" s="6">
        <v>128</v>
      </c>
      <c r="F4535" s="6">
        <v>0</v>
      </c>
      <c r="G4535" s="6">
        <v>117.5</v>
      </c>
      <c r="H4535" s="5" t="s">
        <v>120</v>
      </c>
      <c r="I4535" s="6">
        <f t="shared" si="280"/>
        <v>128</v>
      </c>
      <c r="J4535" s="5" t="str">
        <f>IF(H4535="否","不适用",IF(AND(ISNUMBER(E4535),ISNUMBER(F4535)),IF(I4535&gt;规则与名单!$B$2,"是","否"),"未判定"))</f>
        <v>不适用</v>
      </c>
      <c r="K4535" s="5" t="str">
        <f t="shared" si="281"/>
        <v>非测试日纯氢</v>
      </c>
      <c r="L4535" s="6">
        <f t="shared" si="282"/>
        <v>117.5</v>
      </c>
      <c r="M4535" s="5">
        <f t="shared" si="283"/>
        <v>0</v>
      </c>
      <c r="N4535" s="5" t="s">
        <v>16947</v>
      </c>
      <c r="O4535" s="5" t="s">
        <v>16948</v>
      </c>
      <c r="P4535" s="5" t="s">
        <v>16949</v>
      </c>
    </row>
    <row r="4536" ht="19" customHeight="1" spans="1:16">
      <c r="A4536" s="5">
        <v>178</v>
      </c>
      <c r="B4536" s="5" t="s">
        <v>500</v>
      </c>
      <c r="C4536" s="5" t="s">
        <v>52</v>
      </c>
      <c r="D4536" s="8" t="s">
        <v>121</v>
      </c>
      <c r="E4536" s="6">
        <v>129.6</v>
      </c>
      <c r="F4536" s="6">
        <v>0</v>
      </c>
      <c r="G4536" s="6">
        <v>128.5</v>
      </c>
      <c r="H4536" s="5" t="s">
        <v>120</v>
      </c>
      <c r="I4536" s="6">
        <f t="shared" si="280"/>
        <v>129.6</v>
      </c>
      <c r="J4536" s="5" t="str">
        <f>IF(H4536="否","不适用",IF(AND(ISNUMBER(E4536),ISNUMBER(F4536)),IF(I4536&gt;规则与名单!$B$2,"是","否"),"未判定"))</f>
        <v>不适用</v>
      </c>
      <c r="K4536" s="5" t="str">
        <f t="shared" si="281"/>
        <v>非测试日纯氢</v>
      </c>
      <c r="L4536" s="6">
        <f t="shared" si="282"/>
        <v>128.5</v>
      </c>
      <c r="M4536" s="5">
        <f t="shared" si="283"/>
        <v>0</v>
      </c>
      <c r="N4536" s="5" t="s">
        <v>16950</v>
      </c>
      <c r="O4536" s="5" t="s">
        <v>16951</v>
      </c>
      <c r="P4536" s="5" t="s">
        <v>16952</v>
      </c>
    </row>
    <row r="4537" ht="19" customHeight="1" spans="1:16">
      <c r="A4537" s="5">
        <v>178</v>
      </c>
      <c r="B4537" s="5" t="s">
        <v>500</v>
      </c>
      <c r="C4537" s="5" t="s">
        <v>52</v>
      </c>
      <c r="D4537" s="8" t="s">
        <v>170</v>
      </c>
      <c r="E4537" s="6">
        <v>125.8</v>
      </c>
      <c r="F4537" s="6">
        <v>0</v>
      </c>
      <c r="G4537" s="6">
        <v>122</v>
      </c>
      <c r="H4537" s="5" t="s">
        <v>120</v>
      </c>
      <c r="I4537" s="6">
        <f t="shared" si="280"/>
        <v>125.8</v>
      </c>
      <c r="J4537" s="5" t="str">
        <f>IF(H4537="否","不适用",IF(AND(ISNUMBER(E4537),ISNUMBER(F4537)),IF(I4537&gt;规则与名单!$B$2,"是","否"),"未判定"))</f>
        <v>不适用</v>
      </c>
      <c r="K4537" s="5" t="str">
        <f t="shared" si="281"/>
        <v>非测试日纯氢</v>
      </c>
      <c r="L4537" s="6">
        <f t="shared" si="282"/>
        <v>122</v>
      </c>
      <c r="M4537" s="5">
        <f t="shared" si="283"/>
        <v>0</v>
      </c>
      <c r="N4537" s="5" t="s">
        <v>16953</v>
      </c>
      <c r="O4537" s="5" t="s">
        <v>16954</v>
      </c>
      <c r="P4537" s="5" t="s">
        <v>16955</v>
      </c>
    </row>
    <row r="4538" ht="19" customHeight="1" spans="1:16">
      <c r="A4538" s="5">
        <v>178</v>
      </c>
      <c r="B4538" s="5" t="s">
        <v>500</v>
      </c>
      <c r="C4538" s="5" t="s">
        <v>52</v>
      </c>
      <c r="D4538" s="8" t="s">
        <v>644</v>
      </c>
      <c r="E4538" s="6">
        <v>127.8</v>
      </c>
      <c r="F4538" s="6">
        <v>0</v>
      </c>
      <c r="G4538" s="6">
        <v>127.7</v>
      </c>
      <c r="H4538" s="5" t="s">
        <v>120</v>
      </c>
      <c r="I4538" s="6">
        <f t="shared" si="280"/>
        <v>127.8</v>
      </c>
      <c r="J4538" s="5" t="str">
        <f>IF(H4538="否","不适用",IF(AND(ISNUMBER(E4538),ISNUMBER(F4538)),IF(I4538&gt;规则与名单!$B$2,"是","否"),"未判定"))</f>
        <v>不适用</v>
      </c>
      <c r="K4538" s="5" t="str">
        <f t="shared" si="281"/>
        <v>非测试日纯氢</v>
      </c>
      <c r="L4538" s="6">
        <f t="shared" si="282"/>
        <v>127.7</v>
      </c>
      <c r="M4538" s="5">
        <f t="shared" si="283"/>
        <v>0</v>
      </c>
      <c r="N4538" s="5" t="s">
        <v>16956</v>
      </c>
      <c r="O4538" s="5" t="s">
        <v>16957</v>
      </c>
      <c r="P4538" s="5" t="s">
        <v>16958</v>
      </c>
    </row>
    <row r="4539" ht="19" customHeight="1" spans="1:16">
      <c r="A4539" s="5">
        <v>178</v>
      </c>
      <c r="B4539" s="5" t="s">
        <v>500</v>
      </c>
      <c r="C4539" s="5" t="s">
        <v>52</v>
      </c>
      <c r="D4539" s="8" t="s">
        <v>3418</v>
      </c>
      <c r="E4539" s="6">
        <v>91.4</v>
      </c>
      <c r="F4539" s="6">
        <v>0</v>
      </c>
      <c r="G4539" s="6">
        <v>91.4</v>
      </c>
      <c r="H4539" s="5" t="s">
        <v>120</v>
      </c>
      <c r="I4539" s="6">
        <f t="shared" si="280"/>
        <v>91.4</v>
      </c>
      <c r="J4539" s="5" t="str">
        <f>IF(H4539="否","不适用",IF(AND(ISNUMBER(E4539),ISNUMBER(F4539)),IF(I4539&gt;规则与名单!$B$2,"是","否"),"未判定"))</f>
        <v>不适用</v>
      </c>
      <c r="K4539" s="5" t="str">
        <f t="shared" si="281"/>
        <v>非测试日纯氢</v>
      </c>
      <c r="L4539" s="6">
        <f t="shared" si="282"/>
        <v>91.4</v>
      </c>
      <c r="M4539" s="5">
        <f t="shared" si="283"/>
        <v>0</v>
      </c>
      <c r="N4539" s="5" t="s">
        <v>16959</v>
      </c>
      <c r="O4539" s="5" t="s">
        <v>16960</v>
      </c>
      <c r="P4539" s="5" t="s">
        <v>16961</v>
      </c>
    </row>
    <row r="4540" ht="19" customHeight="1" spans="1:16">
      <c r="A4540" s="5">
        <v>178</v>
      </c>
      <c r="B4540" s="5" t="s">
        <v>500</v>
      </c>
      <c r="C4540" s="5" t="s">
        <v>52</v>
      </c>
      <c r="D4540" s="8" t="s">
        <v>3422</v>
      </c>
      <c r="E4540" s="6">
        <v>54.5</v>
      </c>
      <c r="F4540" s="6">
        <v>0</v>
      </c>
      <c r="G4540" s="6">
        <v>54.4</v>
      </c>
      <c r="H4540" s="5" t="s">
        <v>120</v>
      </c>
      <c r="I4540" s="6">
        <f t="shared" si="280"/>
        <v>54.5</v>
      </c>
      <c r="J4540" s="5" t="str">
        <f>IF(H4540="否","不适用",IF(AND(ISNUMBER(E4540),ISNUMBER(F4540)),IF(I4540&gt;规则与名单!$B$2,"是","否"),"未判定"))</f>
        <v>不适用</v>
      </c>
      <c r="K4540" s="5" t="str">
        <f t="shared" si="281"/>
        <v>非测试日纯氢</v>
      </c>
      <c r="L4540" s="6">
        <f t="shared" si="282"/>
        <v>54.4</v>
      </c>
      <c r="M4540" s="5">
        <f t="shared" si="283"/>
        <v>0</v>
      </c>
      <c r="N4540" s="5" t="s">
        <v>16962</v>
      </c>
      <c r="O4540" s="5" t="s">
        <v>16963</v>
      </c>
      <c r="P4540" s="5" t="s">
        <v>16964</v>
      </c>
    </row>
    <row r="4541" ht="19" customHeight="1" spans="1:16">
      <c r="A4541" s="5">
        <v>178</v>
      </c>
      <c r="B4541" s="5" t="s">
        <v>500</v>
      </c>
      <c r="C4541" s="5" t="s">
        <v>52</v>
      </c>
      <c r="D4541" s="8" t="s">
        <v>336</v>
      </c>
      <c r="E4541" s="6">
        <v>118.5</v>
      </c>
      <c r="F4541" s="6">
        <v>0</v>
      </c>
      <c r="G4541" s="6">
        <v>79.1</v>
      </c>
      <c r="H4541" s="5" t="s">
        <v>120</v>
      </c>
      <c r="I4541" s="6">
        <f t="shared" si="280"/>
        <v>118.5</v>
      </c>
      <c r="J4541" s="5" t="str">
        <f>IF(H4541="否","不适用",IF(AND(ISNUMBER(E4541),ISNUMBER(F4541)),IF(I4541&gt;规则与名单!$B$2,"是","否"),"未判定"))</f>
        <v>不适用</v>
      </c>
      <c r="K4541" s="5" t="str">
        <f t="shared" si="281"/>
        <v>非测试日纯氢</v>
      </c>
      <c r="L4541" s="6">
        <f t="shared" si="282"/>
        <v>79.1</v>
      </c>
      <c r="M4541" s="5">
        <f t="shared" si="283"/>
        <v>0</v>
      </c>
      <c r="N4541" s="5" t="s">
        <v>16965</v>
      </c>
      <c r="O4541" s="5" t="s">
        <v>16966</v>
      </c>
      <c r="P4541" s="5" t="s">
        <v>16967</v>
      </c>
    </row>
    <row r="4542" ht="19" customHeight="1" spans="1:16">
      <c r="A4542" s="5">
        <v>178</v>
      </c>
      <c r="B4542" s="5" t="s">
        <v>500</v>
      </c>
      <c r="C4542" s="5" t="s">
        <v>52</v>
      </c>
      <c r="D4542" s="8" t="s">
        <v>653</v>
      </c>
      <c r="E4542" s="6">
        <v>129.2</v>
      </c>
      <c r="F4542" s="6">
        <v>0</v>
      </c>
      <c r="G4542" s="6">
        <v>100.3</v>
      </c>
      <c r="H4542" s="5" t="s">
        <v>120</v>
      </c>
      <c r="I4542" s="6">
        <f t="shared" si="280"/>
        <v>129.2</v>
      </c>
      <c r="J4542" s="5" t="str">
        <f>IF(H4542="否","不适用",IF(AND(ISNUMBER(E4542),ISNUMBER(F4542)),IF(I4542&gt;规则与名单!$B$2,"是","否"),"未判定"))</f>
        <v>不适用</v>
      </c>
      <c r="K4542" s="5" t="str">
        <f t="shared" si="281"/>
        <v>非测试日纯氢</v>
      </c>
      <c r="L4542" s="6">
        <f t="shared" si="282"/>
        <v>100.3</v>
      </c>
      <c r="M4542" s="5">
        <f t="shared" si="283"/>
        <v>0</v>
      </c>
      <c r="N4542" s="5" t="s">
        <v>16968</v>
      </c>
      <c r="O4542" s="5" t="s">
        <v>16969</v>
      </c>
      <c r="P4542" s="5" t="s">
        <v>16970</v>
      </c>
    </row>
    <row r="4543" ht="19" customHeight="1" spans="1:16">
      <c r="A4543" s="5">
        <v>178</v>
      </c>
      <c r="B4543" s="5" t="s">
        <v>500</v>
      </c>
      <c r="C4543" s="5" t="s">
        <v>52</v>
      </c>
      <c r="D4543" s="8" t="s">
        <v>140</v>
      </c>
      <c r="E4543" s="6">
        <v>136.3</v>
      </c>
      <c r="F4543" s="6">
        <v>0</v>
      </c>
      <c r="G4543" s="6">
        <v>136.3</v>
      </c>
      <c r="H4543" s="5" t="s">
        <v>120</v>
      </c>
      <c r="I4543" s="6">
        <f t="shared" si="280"/>
        <v>136.3</v>
      </c>
      <c r="J4543" s="5" t="str">
        <f>IF(H4543="否","不适用",IF(AND(ISNUMBER(E4543),ISNUMBER(F4543)),IF(I4543&gt;规则与名单!$B$2,"是","否"),"未判定"))</f>
        <v>不适用</v>
      </c>
      <c r="K4543" s="5" t="str">
        <f t="shared" si="281"/>
        <v>非测试日纯氢</v>
      </c>
      <c r="L4543" s="6">
        <f t="shared" si="282"/>
        <v>136.3</v>
      </c>
      <c r="M4543" s="5">
        <f t="shared" si="283"/>
        <v>0</v>
      </c>
      <c r="N4543" s="5" t="s">
        <v>16971</v>
      </c>
      <c r="O4543" s="5" t="s">
        <v>16972</v>
      </c>
      <c r="P4543" s="5" t="s">
        <v>16973</v>
      </c>
    </row>
    <row r="4544" ht="19" customHeight="1" spans="1:16">
      <c r="A4544" s="5">
        <v>178</v>
      </c>
      <c r="B4544" s="5" t="s">
        <v>500</v>
      </c>
      <c r="C4544" s="5" t="s">
        <v>52</v>
      </c>
      <c r="D4544" s="8" t="s">
        <v>115</v>
      </c>
      <c r="E4544" s="6">
        <v>131</v>
      </c>
      <c r="F4544" s="6">
        <v>0</v>
      </c>
      <c r="G4544" s="6">
        <v>130.9</v>
      </c>
      <c r="H4544" s="5" t="s">
        <v>120</v>
      </c>
      <c r="I4544" s="6">
        <f t="shared" si="280"/>
        <v>131</v>
      </c>
      <c r="J4544" s="5" t="str">
        <f>IF(H4544="否","不适用",IF(AND(ISNUMBER(E4544),ISNUMBER(F4544)),IF(I4544&gt;规则与名单!$B$2,"是","否"),"未判定"))</f>
        <v>不适用</v>
      </c>
      <c r="K4544" s="5" t="str">
        <f t="shared" si="281"/>
        <v>非测试日纯氢</v>
      </c>
      <c r="L4544" s="6">
        <f t="shared" si="282"/>
        <v>130.9</v>
      </c>
      <c r="M4544" s="5">
        <f t="shared" si="283"/>
        <v>0</v>
      </c>
      <c r="N4544" s="5" t="s">
        <v>16974</v>
      </c>
      <c r="O4544" s="5" t="s">
        <v>16975</v>
      </c>
      <c r="P4544" s="5" t="s">
        <v>16976</v>
      </c>
    </row>
    <row r="4545" ht="19" customHeight="1" spans="1:16">
      <c r="A4545" s="5">
        <v>179</v>
      </c>
      <c r="B4545" s="5" t="s">
        <v>501</v>
      </c>
      <c r="C4545" s="5" t="s">
        <v>52</v>
      </c>
      <c r="D4545" s="8" t="s">
        <v>114</v>
      </c>
      <c r="E4545" s="6">
        <v>194.8</v>
      </c>
      <c r="F4545" s="6">
        <v>197.8</v>
      </c>
      <c r="G4545" s="6">
        <v>193.8</v>
      </c>
      <c r="H4545" s="5" t="s">
        <v>113</v>
      </c>
      <c r="I4545" s="6">
        <f t="shared" si="280"/>
        <v>-3</v>
      </c>
      <c r="J4545" s="5" t="str">
        <f>IF(H4545="否","不适用",IF(AND(ISNUMBER(E4545),ISNUMBER(F4545)),IF(I4545&gt;规则与名单!$B$2,"是","否"),"未判定"))</f>
        <v>否</v>
      </c>
      <c r="K4545" s="5" t="str">
        <f t="shared" si="281"/>
        <v>非测试日纯氢</v>
      </c>
      <c r="L4545" s="6">
        <f t="shared" si="282"/>
        <v>193.8</v>
      </c>
      <c r="M4545" s="5">
        <f t="shared" si="283"/>
        <v>0</v>
      </c>
      <c r="N4545" s="5" t="s">
        <v>16977</v>
      </c>
      <c r="O4545" s="5" t="s">
        <v>16978</v>
      </c>
      <c r="P4545" s="5" t="s">
        <v>16979</v>
      </c>
    </row>
    <row r="4546" ht="19" customHeight="1" spans="1:16">
      <c r="A4546" s="5">
        <v>179</v>
      </c>
      <c r="B4546" s="5" t="s">
        <v>501</v>
      </c>
      <c r="C4546" s="5" t="s">
        <v>52</v>
      </c>
      <c r="D4546" s="8" t="s">
        <v>605</v>
      </c>
      <c r="E4546" s="6">
        <v>226.2</v>
      </c>
      <c r="F4546" s="6">
        <v>229.3</v>
      </c>
      <c r="G4546" s="6">
        <v>213.5</v>
      </c>
      <c r="H4546" s="5" t="s">
        <v>113</v>
      </c>
      <c r="I4546" s="6">
        <f t="shared" ref="I4546:I4609" si="284">IF(AND(ISNUMBER(E4546),ISNUMBER(F4546)),E4546-F4546,"")</f>
        <v>-3.10000000000002</v>
      </c>
      <c r="J4546" s="5" t="str">
        <f>IF(H4546="否","不适用",IF(AND(ISNUMBER(E4546),ISNUMBER(F4546)),IF(I4546&gt;规则与名单!$B$2,"是","否"),"未判定"))</f>
        <v>否</v>
      </c>
      <c r="K4546" s="5" t="str">
        <f t="shared" ref="K4546:K4609" si="285">IF(J4546="是",IF(ISNUMBER(F4546),"测试日GPS","缺失"),IF(ISNUMBER(G4546),"非测试日纯氢",IF(AND(H4546="是",J4546="未判定"),IF(ISNUMBER(F4546),"测试名单无纯氢GPS","缺失"),IF(ISNUMBER(E4546),"非测试日仪表","缺失"))))</f>
        <v>非测试日纯氢</v>
      </c>
      <c r="L4546" s="6">
        <f t="shared" ref="L4546:L4609" si="286">IF(K4546="缺失","",IF(K4546="非测试日纯氢",G4546,IF(K4546="非测试日仪表",E4546,F4546)))</f>
        <v>213.5</v>
      </c>
      <c r="M4546" s="5">
        <f t="shared" ref="M4546:M4609" si="287">IF(K4546="缺失",1,0)</f>
        <v>0</v>
      </c>
      <c r="N4546" s="5" t="s">
        <v>16980</v>
      </c>
      <c r="O4546" s="5" t="s">
        <v>16981</v>
      </c>
      <c r="P4546" s="5" t="s">
        <v>16982</v>
      </c>
    </row>
    <row r="4547" ht="19" customHeight="1" spans="1:16">
      <c r="A4547" s="5">
        <v>179</v>
      </c>
      <c r="B4547" s="5" t="s">
        <v>501</v>
      </c>
      <c r="C4547" s="5" t="s">
        <v>52</v>
      </c>
      <c r="D4547" s="8" t="s">
        <v>186</v>
      </c>
      <c r="E4547" s="6">
        <v>79.1</v>
      </c>
      <c r="F4547" s="6">
        <v>81</v>
      </c>
      <c r="G4547" s="6">
        <v>78.8</v>
      </c>
      <c r="H4547" s="5" t="s">
        <v>113</v>
      </c>
      <c r="I4547" s="6">
        <f t="shared" si="284"/>
        <v>-1.90000000000001</v>
      </c>
      <c r="J4547" s="5" t="str">
        <f>IF(H4547="否","不适用",IF(AND(ISNUMBER(E4547),ISNUMBER(F4547)),IF(I4547&gt;规则与名单!$B$2,"是","否"),"未判定"))</f>
        <v>否</v>
      </c>
      <c r="K4547" s="5" t="str">
        <f t="shared" si="285"/>
        <v>非测试日纯氢</v>
      </c>
      <c r="L4547" s="6">
        <f t="shared" si="286"/>
        <v>78.8</v>
      </c>
      <c r="M4547" s="5">
        <f t="shared" si="287"/>
        <v>0</v>
      </c>
      <c r="N4547" s="5" t="s">
        <v>16983</v>
      </c>
      <c r="O4547" s="5" t="s">
        <v>16984</v>
      </c>
      <c r="P4547" s="5" t="s">
        <v>16985</v>
      </c>
    </row>
    <row r="4548" ht="19" customHeight="1" spans="1:16">
      <c r="A4548" s="5">
        <v>179</v>
      </c>
      <c r="B4548" s="5" t="s">
        <v>501</v>
      </c>
      <c r="C4548" s="5" t="s">
        <v>52</v>
      </c>
      <c r="D4548" s="8" t="s">
        <v>165</v>
      </c>
      <c r="E4548" s="6">
        <v>116.4</v>
      </c>
      <c r="F4548" s="6">
        <v>118.4</v>
      </c>
      <c r="G4548" s="6">
        <v>115.1</v>
      </c>
      <c r="H4548" s="5" t="s">
        <v>113</v>
      </c>
      <c r="I4548" s="6">
        <f t="shared" si="284"/>
        <v>-2</v>
      </c>
      <c r="J4548" s="5" t="str">
        <f>IF(H4548="否","不适用",IF(AND(ISNUMBER(E4548),ISNUMBER(F4548)),IF(I4548&gt;规则与名单!$B$2,"是","否"),"未判定"))</f>
        <v>否</v>
      </c>
      <c r="K4548" s="5" t="str">
        <f t="shared" si="285"/>
        <v>非测试日纯氢</v>
      </c>
      <c r="L4548" s="6">
        <f t="shared" si="286"/>
        <v>115.1</v>
      </c>
      <c r="M4548" s="5">
        <f t="shared" si="287"/>
        <v>0</v>
      </c>
      <c r="N4548" s="5" t="s">
        <v>16986</v>
      </c>
      <c r="O4548" s="5" t="s">
        <v>16987</v>
      </c>
      <c r="P4548" s="5" t="s">
        <v>16988</v>
      </c>
    </row>
    <row r="4549" ht="19" customHeight="1" spans="1:16">
      <c r="A4549" s="5">
        <v>179</v>
      </c>
      <c r="B4549" s="5" t="s">
        <v>501</v>
      </c>
      <c r="C4549" s="5" t="s">
        <v>52</v>
      </c>
      <c r="D4549" s="8" t="s">
        <v>151</v>
      </c>
      <c r="E4549" s="6"/>
      <c r="F4549" s="6">
        <v>0</v>
      </c>
      <c r="G4549" s="6"/>
      <c r="H4549" s="5" t="s">
        <v>113</v>
      </c>
      <c r="I4549" s="6" t="str">
        <f t="shared" si="284"/>
        <v/>
      </c>
      <c r="J4549" s="5" t="str">
        <f>IF(H4549="否","不适用",IF(AND(ISNUMBER(E4549),ISNUMBER(F4549)),IF(I4549&gt;规则与名单!$B$2,"是","否"),"未判定"))</f>
        <v>未判定</v>
      </c>
      <c r="K4549" s="5" t="str">
        <f t="shared" si="285"/>
        <v>测试名单无纯氢GPS</v>
      </c>
      <c r="L4549" s="6">
        <f t="shared" si="286"/>
        <v>0</v>
      </c>
      <c r="M4549" s="5">
        <f t="shared" si="287"/>
        <v>0</v>
      </c>
      <c r="N4549" s="5" t="s">
        <v>16989</v>
      </c>
      <c r="O4549" s="5" t="s">
        <v>16990</v>
      </c>
      <c r="P4549" s="5" t="s">
        <v>16991</v>
      </c>
    </row>
    <row r="4550" ht="19" customHeight="1" spans="1:16">
      <c r="A4550" s="5">
        <v>179</v>
      </c>
      <c r="B4550" s="5" t="s">
        <v>501</v>
      </c>
      <c r="C4550" s="5" t="s">
        <v>52</v>
      </c>
      <c r="D4550" s="8" t="s">
        <v>3358</v>
      </c>
      <c r="E4550" s="6"/>
      <c r="F4550" s="6">
        <v>0</v>
      </c>
      <c r="G4550" s="6"/>
      <c r="H4550" s="5" t="s">
        <v>113</v>
      </c>
      <c r="I4550" s="6" t="str">
        <f t="shared" si="284"/>
        <v/>
      </c>
      <c r="J4550" s="5" t="str">
        <f>IF(H4550="否","不适用",IF(AND(ISNUMBER(E4550),ISNUMBER(F4550)),IF(I4550&gt;规则与名单!$B$2,"是","否"),"未判定"))</f>
        <v>未判定</v>
      </c>
      <c r="K4550" s="5" t="str">
        <f t="shared" si="285"/>
        <v>测试名单无纯氢GPS</v>
      </c>
      <c r="L4550" s="6">
        <f t="shared" si="286"/>
        <v>0</v>
      </c>
      <c r="M4550" s="5">
        <f t="shared" si="287"/>
        <v>0</v>
      </c>
      <c r="N4550" s="5" t="s">
        <v>16992</v>
      </c>
      <c r="O4550" s="5" t="s">
        <v>16993</v>
      </c>
      <c r="P4550" s="5" t="s">
        <v>16994</v>
      </c>
    </row>
    <row r="4551" ht="19" customHeight="1" spans="1:16">
      <c r="A4551" s="5">
        <v>179</v>
      </c>
      <c r="B4551" s="5" t="s">
        <v>501</v>
      </c>
      <c r="C4551" s="5" t="s">
        <v>52</v>
      </c>
      <c r="D4551" s="8" t="s">
        <v>272</v>
      </c>
      <c r="E4551" s="6">
        <v>289</v>
      </c>
      <c r="F4551" s="6">
        <v>294.3</v>
      </c>
      <c r="G4551" s="6">
        <v>279</v>
      </c>
      <c r="H4551" s="5" t="s">
        <v>113</v>
      </c>
      <c r="I4551" s="6">
        <f t="shared" si="284"/>
        <v>-5.30000000000001</v>
      </c>
      <c r="J4551" s="5" t="str">
        <f>IF(H4551="否","不适用",IF(AND(ISNUMBER(E4551),ISNUMBER(F4551)),IF(I4551&gt;规则与名单!$B$2,"是","否"),"未判定"))</f>
        <v>否</v>
      </c>
      <c r="K4551" s="5" t="str">
        <f t="shared" si="285"/>
        <v>非测试日纯氢</v>
      </c>
      <c r="L4551" s="6">
        <f t="shared" si="286"/>
        <v>279</v>
      </c>
      <c r="M4551" s="5">
        <f t="shared" si="287"/>
        <v>0</v>
      </c>
      <c r="N4551" s="5" t="s">
        <v>16995</v>
      </c>
      <c r="O4551" s="5" t="s">
        <v>16996</v>
      </c>
      <c r="P4551" s="5" t="s">
        <v>16997</v>
      </c>
    </row>
    <row r="4552" ht="19" customHeight="1" spans="1:16">
      <c r="A4552" s="5">
        <v>179</v>
      </c>
      <c r="B4552" s="5" t="s">
        <v>501</v>
      </c>
      <c r="C4552" s="5" t="s">
        <v>52</v>
      </c>
      <c r="D4552" s="8" t="s">
        <v>506</v>
      </c>
      <c r="E4552" s="6">
        <v>26.9</v>
      </c>
      <c r="F4552" s="6">
        <v>27.1</v>
      </c>
      <c r="G4552" s="6">
        <v>26.8</v>
      </c>
      <c r="H4552" s="5" t="s">
        <v>113</v>
      </c>
      <c r="I4552" s="6">
        <f t="shared" si="284"/>
        <v>-0.200000000000003</v>
      </c>
      <c r="J4552" s="5" t="str">
        <f>IF(H4552="否","不适用",IF(AND(ISNUMBER(E4552),ISNUMBER(F4552)),IF(I4552&gt;规则与名单!$B$2,"是","否"),"未判定"))</f>
        <v>否</v>
      </c>
      <c r="K4552" s="5" t="str">
        <f t="shared" si="285"/>
        <v>非测试日纯氢</v>
      </c>
      <c r="L4552" s="6">
        <f t="shared" si="286"/>
        <v>26.8</v>
      </c>
      <c r="M4552" s="5">
        <f t="shared" si="287"/>
        <v>0</v>
      </c>
      <c r="N4552" s="5" t="s">
        <v>16998</v>
      </c>
      <c r="O4552" s="5" t="s">
        <v>16999</v>
      </c>
      <c r="P4552" s="5" t="s">
        <v>17000</v>
      </c>
    </row>
    <row r="4553" ht="19" customHeight="1" spans="1:16">
      <c r="A4553" s="5">
        <v>179</v>
      </c>
      <c r="B4553" s="5" t="s">
        <v>501</v>
      </c>
      <c r="C4553" s="5" t="s">
        <v>52</v>
      </c>
      <c r="D4553" s="8" t="s">
        <v>673</v>
      </c>
      <c r="E4553" s="6">
        <v>398</v>
      </c>
      <c r="F4553" s="6">
        <v>403.2</v>
      </c>
      <c r="G4553" s="6">
        <v>390.7</v>
      </c>
      <c r="H4553" s="5" t="s">
        <v>113</v>
      </c>
      <c r="I4553" s="6">
        <f t="shared" si="284"/>
        <v>-5.19999999999999</v>
      </c>
      <c r="J4553" s="5" t="str">
        <f>IF(H4553="否","不适用",IF(AND(ISNUMBER(E4553),ISNUMBER(F4553)),IF(I4553&gt;规则与名单!$B$2,"是","否"),"未判定"))</f>
        <v>否</v>
      </c>
      <c r="K4553" s="5" t="str">
        <f t="shared" si="285"/>
        <v>非测试日纯氢</v>
      </c>
      <c r="L4553" s="6">
        <f t="shared" si="286"/>
        <v>390.7</v>
      </c>
      <c r="M4553" s="5">
        <f t="shared" si="287"/>
        <v>0</v>
      </c>
      <c r="N4553" s="5" t="s">
        <v>17001</v>
      </c>
      <c r="O4553" s="5" t="s">
        <v>17002</v>
      </c>
      <c r="P4553" s="5" t="s">
        <v>17003</v>
      </c>
    </row>
    <row r="4554" ht="19" customHeight="1" spans="1:16">
      <c r="A4554" s="5">
        <v>179</v>
      </c>
      <c r="B4554" s="5" t="s">
        <v>501</v>
      </c>
      <c r="C4554" s="5" t="s">
        <v>52</v>
      </c>
      <c r="D4554" s="8" t="s">
        <v>183</v>
      </c>
      <c r="E4554" s="6">
        <v>87.2</v>
      </c>
      <c r="F4554" s="6">
        <v>88.8</v>
      </c>
      <c r="G4554" s="6">
        <v>84.9</v>
      </c>
      <c r="H4554" s="5" t="s">
        <v>113</v>
      </c>
      <c r="I4554" s="6">
        <f t="shared" si="284"/>
        <v>-1.59999999999999</v>
      </c>
      <c r="J4554" s="5" t="str">
        <f>IF(H4554="否","不适用",IF(AND(ISNUMBER(E4554),ISNUMBER(F4554)),IF(I4554&gt;规则与名单!$B$2,"是","否"),"未判定"))</f>
        <v>否</v>
      </c>
      <c r="K4554" s="5" t="str">
        <f t="shared" si="285"/>
        <v>非测试日纯氢</v>
      </c>
      <c r="L4554" s="6">
        <f t="shared" si="286"/>
        <v>84.9</v>
      </c>
      <c r="M4554" s="5">
        <f t="shared" si="287"/>
        <v>0</v>
      </c>
      <c r="N4554" s="5" t="s">
        <v>17004</v>
      </c>
      <c r="O4554" s="5" t="s">
        <v>17005</v>
      </c>
      <c r="P4554" s="5" t="s">
        <v>17006</v>
      </c>
    </row>
    <row r="4555" ht="19" customHeight="1" spans="1:16">
      <c r="A4555" s="5">
        <v>179</v>
      </c>
      <c r="B4555" s="5" t="s">
        <v>501</v>
      </c>
      <c r="C4555" s="5" t="s">
        <v>52</v>
      </c>
      <c r="D4555" s="8" t="s">
        <v>431</v>
      </c>
      <c r="E4555" s="6">
        <v>390.4</v>
      </c>
      <c r="F4555" s="6">
        <v>394.1</v>
      </c>
      <c r="G4555" s="6">
        <v>173.6</v>
      </c>
      <c r="H4555" s="5" t="s">
        <v>113</v>
      </c>
      <c r="I4555" s="6">
        <f t="shared" si="284"/>
        <v>-3.70000000000005</v>
      </c>
      <c r="J4555" s="5" t="str">
        <f>IF(H4555="否","不适用",IF(AND(ISNUMBER(E4555),ISNUMBER(F4555)),IF(I4555&gt;规则与名单!$B$2,"是","否"),"未判定"))</f>
        <v>否</v>
      </c>
      <c r="K4555" s="5" t="str">
        <f t="shared" si="285"/>
        <v>非测试日纯氢</v>
      </c>
      <c r="L4555" s="6">
        <f t="shared" si="286"/>
        <v>173.6</v>
      </c>
      <c r="M4555" s="5">
        <f t="shared" si="287"/>
        <v>0</v>
      </c>
      <c r="N4555" s="5" t="s">
        <v>17007</v>
      </c>
      <c r="O4555" s="5" t="s">
        <v>17008</v>
      </c>
      <c r="P4555" s="5" t="s">
        <v>17009</v>
      </c>
    </row>
    <row r="4556" ht="19" customHeight="1" spans="1:16">
      <c r="A4556" s="5">
        <v>179</v>
      </c>
      <c r="B4556" s="5" t="s">
        <v>501</v>
      </c>
      <c r="C4556" s="5" t="s">
        <v>52</v>
      </c>
      <c r="D4556" s="8" t="s">
        <v>3377</v>
      </c>
      <c r="E4556" s="6"/>
      <c r="F4556" s="6">
        <v>0</v>
      </c>
      <c r="G4556" s="6"/>
      <c r="H4556" s="5" t="s">
        <v>113</v>
      </c>
      <c r="I4556" s="6" t="str">
        <f t="shared" si="284"/>
        <v/>
      </c>
      <c r="J4556" s="5" t="str">
        <f>IF(H4556="否","不适用",IF(AND(ISNUMBER(E4556),ISNUMBER(F4556)),IF(I4556&gt;规则与名单!$B$2,"是","否"),"未判定"))</f>
        <v>未判定</v>
      </c>
      <c r="K4556" s="5" t="str">
        <f t="shared" si="285"/>
        <v>测试名单无纯氢GPS</v>
      </c>
      <c r="L4556" s="6">
        <f t="shared" si="286"/>
        <v>0</v>
      </c>
      <c r="M4556" s="5">
        <f t="shared" si="287"/>
        <v>0</v>
      </c>
      <c r="N4556" s="5" t="s">
        <v>17010</v>
      </c>
      <c r="O4556" s="5" t="s">
        <v>17011</v>
      </c>
      <c r="P4556" s="5" t="s">
        <v>17012</v>
      </c>
    </row>
    <row r="4557" ht="19" customHeight="1" spans="1:16">
      <c r="A4557" s="5">
        <v>179</v>
      </c>
      <c r="B4557" s="5" t="s">
        <v>501</v>
      </c>
      <c r="C4557" s="5" t="s">
        <v>52</v>
      </c>
      <c r="D4557" s="8" t="s">
        <v>407</v>
      </c>
      <c r="E4557" s="6"/>
      <c r="F4557" s="6">
        <v>0</v>
      </c>
      <c r="G4557" s="6"/>
      <c r="H4557" s="5" t="s">
        <v>113</v>
      </c>
      <c r="I4557" s="6" t="str">
        <f t="shared" si="284"/>
        <v/>
      </c>
      <c r="J4557" s="5" t="str">
        <f>IF(H4557="否","不适用",IF(AND(ISNUMBER(E4557),ISNUMBER(F4557)),IF(I4557&gt;规则与名单!$B$2,"是","否"),"未判定"))</f>
        <v>未判定</v>
      </c>
      <c r="K4557" s="5" t="str">
        <f t="shared" si="285"/>
        <v>测试名单无纯氢GPS</v>
      </c>
      <c r="L4557" s="6">
        <f t="shared" si="286"/>
        <v>0</v>
      </c>
      <c r="M4557" s="5">
        <f t="shared" si="287"/>
        <v>0</v>
      </c>
      <c r="N4557" s="5" t="s">
        <v>17013</v>
      </c>
      <c r="O4557" s="5" t="s">
        <v>17014</v>
      </c>
      <c r="P4557" s="5" t="s">
        <v>17015</v>
      </c>
    </row>
    <row r="4558" ht="19" customHeight="1" spans="1:16">
      <c r="A4558" s="5">
        <v>179</v>
      </c>
      <c r="B4558" s="5" t="s">
        <v>501</v>
      </c>
      <c r="C4558" s="5" t="s">
        <v>52</v>
      </c>
      <c r="D4558" s="8" t="s">
        <v>411</v>
      </c>
      <c r="E4558" s="6">
        <v>66.1</v>
      </c>
      <c r="F4558" s="6">
        <v>65.2</v>
      </c>
      <c r="G4558" s="6">
        <v>62.4</v>
      </c>
      <c r="H4558" s="5" t="s">
        <v>113</v>
      </c>
      <c r="I4558" s="6">
        <f t="shared" si="284"/>
        <v>0.899999999999991</v>
      </c>
      <c r="J4558" s="5" t="str">
        <f>IF(H4558="否","不适用",IF(AND(ISNUMBER(E4558),ISNUMBER(F4558)),IF(I4558&gt;规则与名单!$B$2,"是","否"),"未判定"))</f>
        <v>否</v>
      </c>
      <c r="K4558" s="5" t="str">
        <f t="shared" si="285"/>
        <v>非测试日纯氢</v>
      </c>
      <c r="L4558" s="6">
        <f t="shared" si="286"/>
        <v>62.4</v>
      </c>
      <c r="M4558" s="5">
        <f t="shared" si="287"/>
        <v>0</v>
      </c>
      <c r="N4558" s="5" t="s">
        <v>17016</v>
      </c>
      <c r="O4558" s="5" t="s">
        <v>17017</v>
      </c>
      <c r="P4558" s="5" t="s">
        <v>17018</v>
      </c>
    </row>
    <row r="4559" ht="19" customHeight="1" spans="1:16">
      <c r="A4559" s="5">
        <v>179</v>
      </c>
      <c r="B4559" s="5" t="s">
        <v>501</v>
      </c>
      <c r="C4559" s="5" t="s">
        <v>52</v>
      </c>
      <c r="D4559" s="8" t="s">
        <v>251</v>
      </c>
      <c r="E4559" s="6">
        <v>105.7</v>
      </c>
      <c r="F4559" s="6">
        <v>107.5</v>
      </c>
      <c r="G4559" s="6">
        <v>105.7</v>
      </c>
      <c r="H4559" s="5" t="s">
        <v>113</v>
      </c>
      <c r="I4559" s="6">
        <f t="shared" si="284"/>
        <v>-1.8</v>
      </c>
      <c r="J4559" s="5" t="str">
        <f>IF(H4559="否","不适用",IF(AND(ISNUMBER(E4559),ISNUMBER(F4559)),IF(I4559&gt;规则与名单!$B$2,"是","否"),"未判定"))</f>
        <v>否</v>
      </c>
      <c r="K4559" s="5" t="str">
        <f t="shared" si="285"/>
        <v>非测试日纯氢</v>
      </c>
      <c r="L4559" s="6">
        <f t="shared" si="286"/>
        <v>105.7</v>
      </c>
      <c r="M4559" s="5">
        <f t="shared" si="287"/>
        <v>0</v>
      </c>
      <c r="N4559" s="5" t="s">
        <v>17019</v>
      </c>
      <c r="O4559" s="5" t="s">
        <v>17020</v>
      </c>
      <c r="P4559" s="5" t="s">
        <v>17021</v>
      </c>
    </row>
    <row r="4560" ht="19" customHeight="1" spans="1:16">
      <c r="A4560" s="5">
        <v>179</v>
      </c>
      <c r="B4560" s="5" t="s">
        <v>501</v>
      </c>
      <c r="C4560" s="5" t="s">
        <v>52</v>
      </c>
      <c r="D4560" s="8" t="s">
        <v>472</v>
      </c>
      <c r="E4560" s="6">
        <v>55.1</v>
      </c>
      <c r="F4560" s="6">
        <v>55.8</v>
      </c>
      <c r="G4560" s="6">
        <v>54.9</v>
      </c>
      <c r="H4560" s="5" t="s">
        <v>113</v>
      </c>
      <c r="I4560" s="6">
        <f t="shared" si="284"/>
        <v>-0.699999999999996</v>
      </c>
      <c r="J4560" s="5" t="str">
        <f>IF(H4560="否","不适用",IF(AND(ISNUMBER(E4560),ISNUMBER(F4560)),IF(I4560&gt;规则与名单!$B$2,"是","否"),"未判定"))</f>
        <v>否</v>
      </c>
      <c r="K4560" s="5" t="str">
        <f t="shared" si="285"/>
        <v>非测试日纯氢</v>
      </c>
      <c r="L4560" s="6">
        <f t="shared" si="286"/>
        <v>54.9</v>
      </c>
      <c r="M4560" s="5">
        <f t="shared" si="287"/>
        <v>0</v>
      </c>
      <c r="N4560" s="5" t="s">
        <v>17022</v>
      </c>
      <c r="O4560" s="5" t="s">
        <v>17023</v>
      </c>
      <c r="P4560" s="5" t="s">
        <v>17024</v>
      </c>
    </row>
    <row r="4561" ht="19" customHeight="1" spans="1:16">
      <c r="A4561" s="5">
        <v>179</v>
      </c>
      <c r="B4561" s="5" t="s">
        <v>501</v>
      </c>
      <c r="C4561" s="5" t="s">
        <v>52</v>
      </c>
      <c r="D4561" s="8" t="s">
        <v>466</v>
      </c>
      <c r="E4561" s="6">
        <v>137.1</v>
      </c>
      <c r="F4561" s="6">
        <v>138.2</v>
      </c>
      <c r="G4561" s="6">
        <v>111.6</v>
      </c>
      <c r="H4561" s="5" t="s">
        <v>113</v>
      </c>
      <c r="I4561" s="6">
        <f t="shared" si="284"/>
        <v>-1.09999999999999</v>
      </c>
      <c r="J4561" s="5" t="str">
        <f>IF(H4561="否","不适用",IF(AND(ISNUMBER(E4561),ISNUMBER(F4561)),IF(I4561&gt;规则与名单!$B$2,"是","否"),"未判定"))</f>
        <v>否</v>
      </c>
      <c r="K4561" s="5" t="str">
        <f t="shared" si="285"/>
        <v>非测试日纯氢</v>
      </c>
      <c r="L4561" s="6">
        <f t="shared" si="286"/>
        <v>111.6</v>
      </c>
      <c r="M4561" s="5">
        <f t="shared" si="287"/>
        <v>0</v>
      </c>
      <c r="N4561" s="5" t="s">
        <v>17025</v>
      </c>
      <c r="O4561" s="5" t="s">
        <v>17026</v>
      </c>
      <c r="P4561" s="5" t="s">
        <v>17027</v>
      </c>
    </row>
    <row r="4562" ht="19" customHeight="1" spans="1:16">
      <c r="A4562" s="5">
        <v>179</v>
      </c>
      <c r="B4562" s="5" t="s">
        <v>501</v>
      </c>
      <c r="C4562" s="5" t="s">
        <v>52</v>
      </c>
      <c r="D4562" s="8" t="s">
        <v>333</v>
      </c>
      <c r="E4562" s="6">
        <v>129.2</v>
      </c>
      <c r="F4562" s="6">
        <v>130.4</v>
      </c>
      <c r="G4562" s="6">
        <v>58.2</v>
      </c>
      <c r="H4562" s="5" t="s">
        <v>113</v>
      </c>
      <c r="I4562" s="6">
        <f t="shared" si="284"/>
        <v>-1.20000000000002</v>
      </c>
      <c r="J4562" s="5" t="str">
        <f>IF(H4562="否","不适用",IF(AND(ISNUMBER(E4562),ISNUMBER(F4562)),IF(I4562&gt;规则与名单!$B$2,"是","否"),"未判定"))</f>
        <v>否</v>
      </c>
      <c r="K4562" s="5" t="str">
        <f t="shared" si="285"/>
        <v>非测试日纯氢</v>
      </c>
      <c r="L4562" s="6">
        <f t="shared" si="286"/>
        <v>58.2</v>
      </c>
      <c r="M4562" s="5">
        <f t="shared" si="287"/>
        <v>0</v>
      </c>
      <c r="N4562" s="5" t="s">
        <v>17028</v>
      </c>
      <c r="O4562" s="5" t="s">
        <v>17029</v>
      </c>
      <c r="P4562" s="5" t="s">
        <v>17030</v>
      </c>
    </row>
    <row r="4563" ht="19" customHeight="1" spans="1:16">
      <c r="A4563" s="5">
        <v>179</v>
      </c>
      <c r="B4563" s="5" t="s">
        <v>501</v>
      </c>
      <c r="C4563" s="5" t="s">
        <v>52</v>
      </c>
      <c r="D4563" s="8" t="s">
        <v>175</v>
      </c>
      <c r="E4563" s="6"/>
      <c r="F4563" s="6">
        <v>0</v>
      </c>
      <c r="G4563" s="6"/>
      <c r="H4563" s="5" t="s">
        <v>113</v>
      </c>
      <c r="I4563" s="6" t="str">
        <f t="shared" si="284"/>
        <v/>
      </c>
      <c r="J4563" s="5" t="str">
        <f>IF(H4563="否","不适用",IF(AND(ISNUMBER(E4563),ISNUMBER(F4563)),IF(I4563&gt;规则与名单!$B$2,"是","否"),"未判定"))</f>
        <v>未判定</v>
      </c>
      <c r="K4563" s="5" t="str">
        <f t="shared" si="285"/>
        <v>测试名单无纯氢GPS</v>
      </c>
      <c r="L4563" s="6">
        <f t="shared" si="286"/>
        <v>0</v>
      </c>
      <c r="M4563" s="5">
        <f t="shared" si="287"/>
        <v>0</v>
      </c>
      <c r="N4563" s="5" t="s">
        <v>17031</v>
      </c>
      <c r="O4563" s="5" t="s">
        <v>17032</v>
      </c>
      <c r="P4563" s="5" t="s">
        <v>17033</v>
      </c>
    </row>
    <row r="4564" ht="19" customHeight="1" spans="1:16">
      <c r="A4564" s="5">
        <v>179</v>
      </c>
      <c r="B4564" s="5" t="s">
        <v>501</v>
      </c>
      <c r="C4564" s="5" t="s">
        <v>52</v>
      </c>
      <c r="D4564" s="8" t="s">
        <v>3402</v>
      </c>
      <c r="E4564" s="6">
        <v>134.3</v>
      </c>
      <c r="F4564" s="6">
        <v>135.2</v>
      </c>
      <c r="G4564" s="6">
        <v>133.6</v>
      </c>
      <c r="H4564" s="5" t="s">
        <v>113</v>
      </c>
      <c r="I4564" s="6">
        <f t="shared" si="284"/>
        <v>-0.899999999999977</v>
      </c>
      <c r="J4564" s="5" t="str">
        <f>IF(H4564="否","不适用",IF(AND(ISNUMBER(E4564),ISNUMBER(F4564)),IF(I4564&gt;规则与名单!$B$2,"是","否"),"未判定"))</f>
        <v>否</v>
      </c>
      <c r="K4564" s="5" t="str">
        <f t="shared" si="285"/>
        <v>非测试日纯氢</v>
      </c>
      <c r="L4564" s="6">
        <f t="shared" si="286"/>
        <v>133.6</v>
      </c>
      <c r="M4564" s="5">
        <f t="shared" si="287"/>
        <v>0</v>
      </c>
      <c r="N4564" s="5" t="s">
        <v>17034</v>
      </c>
      <c r="O4564" s="5" t="s">
        <v>17035</v>
      </c>
      <c r="P4564" s="5" t="s">
        <v>17036</v>
      </c>
    </row>
    <row r="4565" ht="19" customHeight="1" spans="1:16">
      <c r="A4565" s="5">
        <v>179</v>
      </c>
      <c r="B4565" s="5" t="s">
        <v>501</v>
      </c>
      <c r="C4565" s="5" t="s">
        <v>52</v>
      </c>
      <c r="D4565" s="8" t="s">
        <v>487</v>
      </c>
      <c r="E4565" s="6">
        <v>73.2</v>
      </c>
      <c r="F4565" s="6">
        <v>78.5</v>
      </c>
      <c r="G4565" s="6">
        <v>53.2</v>
      </c>
      <c r="H4565" s="5" t="s">
        <v>113</v>
      </c>
      <c r="I4565" s="6">
        <f t="shared" si="284"/>
        <v>-5.3</v>
      </c>
      <c r="J4565" s="5" t="str">
        <f>IF(H4565="否","不适用",IF(AND(ISNUMBER(E4565),ISNUMBER(F4565)),IF(I4565&gt;规则与名单!$B$2,"是","否"),"未判定"))</f>
        <v>否</v>
      </c>
      <c r="K4565" s="5" t="str">
        <f t="shared" si="285"/>
        <v>非测试日纯氢</v>
      </c>
      <c r="L4565" s="6">
        <f t="shared" si="286"/>
        <v>53.2</v>
      </c>
      <c r="M4565" s="5">
        <f t="shared" si="287"/>
        <v>0</v>
      </c>
      <c r="N4565" s="5" t="s">
        <v>17037</v>
      </c>
      <c r="O4565" s="5" t="s">
        <v>17038</v>
      </c>
      <c r="P4565" s="5" t="s">
        <v>17039</v>
      </c>
    </row>
    <row r="4566" ht="19" customHeight="1" spans="1:16">
      <c r="A4566" s="5">
        <v>179</v>
      </c>
      <c r="B4566" s="5" t="s">
        <v>501</v>
      </c>
      <c r="C4566" s="5" t="s">
        <v>52</v>
      </c>
      <c r="D4566" s="8" t="s">
        <v>121</v>
      </c>
      <c r="E4566" s="6"/>
      <c r="F4566" s="6">
        <v>0</v>
      </c>
      <c r="G4566" s="6"/>
      <c r="H4566" s="5" t="s">
        <v>113</v>
      </c>
      <c r="I4566" s="6" t="str">
        <f t="shared" si="284"/>
        <v/>
      </c>
      <c r="J4566" s="5" t="str">
        <f>IF(H4566="否","不适用",IF(AND(ISNUMBER(E4566),ISNUMBER(F4566)),IF(I4566&gt;规则与名单!$B$2,"是","否"),"未判定"))</f>
        <v>未判定</v>
      </c>
      <c r="K4566" s="5" t="str">
        <f t="shared" si="285"/>
        <v>测试名单无纯氢GPS</v>
      </c>
      <c r="L4566" s="6">
        <f t="shared" si="286"/>
        <v>0</v>
      </c>
      <c r="M4566" s="5">
        <f t="shared" si="287"/>
        <v>0</v>
      </c>
      <c r="N4566" s="5" t="s">
        <v>17040</v>
      </c>
      <c r="O4566" s="5" t="s">
        <v>17041</v>
      </c>
      <c r="P4566" s="5" t="s">
        <v>17042</v>
      </c>
    </row>
    <row r="4567" ht="19" customHeight="1" spans="1:16">
      <c r="A4567" s="5">
        <v>179</v>
      </c>
      <c r="B4567" s="5" t="s">
        <v>501</v>
      </c>
      <c r="C4567" s="5" t="s">
        <v>52</v>
      </c>
      <c r="D4567" s="8" t="s">
        <v>170</v>
      </c>
      <c r="E4567" s="6">
        <v>386.8</v>
      </c>
      <c r="F4567" s="6">
        <v>151.2</v>
      </c>
      <c r="G4567" s="6">
        <v>364.5</v>
      </c>
      <c r="H4567" s="5" t="s">
        <v>113</v>
      </c>
      <c r="I4567" s="6">
        <f t="shared" si="284"/>
        <v>235.6</v>
      </c>
      <c r="J4567" s="5" t="str">
        <f>IF(H4567="否","不适用",IF(AND(ISNUMBER(E4567),ISNUMBER(F4567)),IF(I4567&gt;规则与名单!$B$2,"是","否"),"未判定"))</f>
        <v>是</v>
      </c>
      <c r="K4567" s="5" t="str">
        <f t="shared" si="285"/>
        <v>测试日GPS</v>
      </c>
      <c r="L4567" s="6">
        <f t="shared" si="286"/>
        <v>151.2</v>
      </c>
      <c r="M4567" s="5">
        <f t="shared" si="287"/>
        <v>0</v>
      </c>
      <c r="N4567" s="5" t="s">
        <v>17043</v>
      </c>
      <c r="O4567" s="5" t="s">
        <v>17044</v>
      </c>
      <c r="P4567" s="5" t="s">
        <v>17045</v>
      </c>
    </row>
    <row r="4568" ht="19" customHeight="1" spans="1:16">
      <c r="A4568" s="5">
        <v>180</v>
      </c>
      <c r="B4568" s="5" t="s">
        <v>503</v>
      </c>
      <c r="C4568" s="5" t="s">
        <v>52</v>
      </c>
      <c r="D4568" s="8" t="s">
        <v>114</v>
      </c>
      <c r="E4568" s="6">
        <v>197.5</v>
      </c>
      <c r="F4568" s="6">
        <v>204.2</v>
      </c>
      <c r="G4568" s="6">
        <v>197.3</v>
      </c>
      <c r="H4568" s="5" t="s">
        <v>120</v>
      </c>
      <c r="I4568" s="6">
        <f t="shared" si="284"/>
        <v>-6.69999999999999</v>
      </c>
      <c r="J4568" s="5" t="str">
        <f>IF(H4568="否","不适用",IF(AND(ISNUMBER(E4568),ISNUMBER(F4568)),IF(I4568&gt;规则与名单!$B$2,"是","否"),"未判定"))</f>
        <v>不适用</v>
      </c>
      <c r="K4568" s="5" t="str">
        <f t="shared" si="285"/>
        <v>非测试日纯氢</v>
      </c>
      <c r="L4568" s="6">
        <f t="shared" si="286"/>
        <v>197.3</v>
      </c>
      <c r="M4568" s="5">
        <f t="shared" si="287"/>
        <v>0</v>
      </c>
      <c r="N4568" s="5" t="s">
        <v>17046</v>
      </c>
      <c r="O4568" s="5" t="s">
        <v>17047</v>
      </c>
      <c r="P4568" s="5" t="s">
        <v>17048</v>
      </c>
    </row>
    <row r="4569" ht="19" customHeight="1" spans="1:16">
      <c r="A4569" s="5">
        <v>180</v>
      </c>
      <c r="B4569" s="5" t="s">
        <v>503</v>
      </c>
      <c r="C4569" s="5" t="s">
        <v>52</v>
      </c>
      <c r="D4569" s="8" t="s">
        <v>605</v>
      </c>
      <c r="E4569" s="6"/>
      <c r="F4569" s="6">
        <v>0</v>
      </c>
      <c r="G4569" s="6"/>
      <c r="H4569" s="5" t="s">
        <v>120</v>
      </c>
      <c r="I4569" s="6" t="str">
        <f t="shared" si="284"/>
        <v/>
      </c>
      <c r="J4569" s="5" t="str">
        <f>IF(H4569="否","不适用",IF(AND(ISNUMBER(E4569),ISNUMBER(F4569)),IF(I4569&gt;规则与名单!$B$2,"是","否"),"未判定"))</f>
        <v>不适用</v>
      </c>
      <c r="K4569" s="5" t="str">
        <f t="shared" si="285"/>
        <v>缺失</v>
      </c>
      <c r="L4569" s="6" t="str">
        <f t="shared" si="286"/>
        <v/>
      </c>
      <c r="M4569" s="5">
        <f t="shared" si="287"/>
        <v>1</v>
      </c>
      <c r="N4569" s="5" t="s">
        <v>17049</v>
      </c>
      <c r="O4569" s="5" t="s">
        <v>17050</v>
      </c>
      <c r="P4569" s="5" t="s">
        <v>17051</v>
      </c>
    </row>
    <row r="4570" ht="19" customHeight="1" spans="1:16">
      <c r="A4570" s="5">
        <v>180</v>
      </c>
      <c r="B4570" s="5" t="s">
        <v>503</v>
      </c>
      <c r="C4570" s="5" t="s">
        <v>52</v>
      </c>
      <c r="D4570" s="8" t="s">
        <v>186</v>
      </c>
      <c r="E4570" s="6"/>
      <c r="F4570" s="6">
        <v>0</v>
      </c>
      <c r="G4570" s="6"/>
      <c r="H4570" s="5" t="s">
        <v>120</v>
      </c>
      <c r="I4570" s="6" t="str">
        <f t="shared" si="284"/>
        <v/>
      </c>
      <c r="J4570" s="5" t="str">
        <f>IF(H4570="否","不适用",IF(AND(ISNUMBER(E4570),ISNUMBER(F4570)),IF(I4570&gt;规则与名单!$B$2,"是","否"),"未判定"))</f>
        <v>不适用</v>
      </c>
      <c r="K4570" s="5" t="str">
        <f t="shared" si="285"/>
        <v>缺失</v>
      </c>
      <c r="L4570" s="6" t="str">
        <f t="shared" si="286"/>
        <v/>
      </c>
      <c r="M4570" s="5">
        <f t="shared" si="287"/>
        <v>1</v>
      </c>
      <c r="N4570" s="5" t="s">
        <v>17052</v>
      </c>
      <c r="O4570" s="5" t="s">
        <v>17053</v>
      </c>
      <c r="P4570" s="5" t="s">
        <v>17054</v>
      </c>
    </row>
    <row r="4571" ht="19" customHeight="1" spans="1:16">
      <c r="A4571" s="5">
        <v>180</v>
      </c>
      <c r="B4571" s="5" t="s">
        <v>503</v>
      </c>
      <c r="C4571" s="5" t="s">
        <v>52</v>
      </c>
      <c r="D4571" s="8" t="s">
        <v>165</v>
      </c>
      <c r="E4571" s="6"/>
      <c r="F4571" s="6">
        <v>0</v>
      </c>
      <c r="G4571" s="6"/>
      <c r="H4571" s="5" t="s">
        <v>120</v>
      </c>
      <c r="I4571" s="6" t="str">
        <f t="shared" si="284"/>
        <v/>
      </c>
      <c r="J4571" s="5" t="str">
        <f>IF(H4571="否","不适用",IF(AND(ISNUMBER(E4571),ISNUMBER(F4571)),IF(I4571&gt;规则与名单!$B$2,"是","否"),"未判定"))</f>
        <v>不适用</v>
      </c>
      <c r="K4571" s="5" t="str">
        <f t="shared" si="285"/>
        <v>缺失</v>
      </c>
      <c r="L4571" s="6" t="str">
        <f t="shared" si="286"/>
        <v/>
      </c>
      <c r="M4571" s="5">
        <f t="shared" si="287"/>
        <v>1</v>
      </c>
      <c r="N4571" s="5" t="s">
        <v>17055</v>
      </c>
      <c r="O4571" s="5" t="s">
        <v>17056</v>
      </c>
      <c r="P4571" s="5" t="s">
        <v>17057</v>
      </c>
    </row>
    <row r="4572" ht="19" customHeight="1" spans="1:16">
      <c r="A4572" s="5">
        <v>180</v>
      </c>
      <c r="B4572" s="5" t="s">
        <v>503</v>
      </c>
      <c r="C4572" s="5" t="s">
        <v>52</v>
      </c>
      <c r="D4572" s="8" t="s">
        <v>151</v>
      </c>
      <c r="E4572" s="6"/>
      <c r="F4572" s="6">
        <v>0</v>
      </c>
      <c r="G4572" s="6"/>
      <c r="H4572" s="5" t="s">
        <v>120</v>
      </c>
      <c r="I4572" s="6" t="str">
        <f t="shared" si="284"/>
        <v/>
      </c>
      <c r="J4572" s="5" t="str">
        <f>IF(H4572="否","不适用",IF(AND(ISNUMBER(E4572),ISNUMBER(F4572)),IF(I4572&gt;规则与名单!$B$2,"是","否"),"未判定"))</f>
        <v>不适用</v>
      </c>
      <c r="K4572" s="5" t="str">
        <f t="shared" si="285"/>
        <v>缺失</v>
      </c>
      <c r="L4572" s="6" t="str">
        <f t="shared" si="286"/>
        <v/>
      </c>
      <c r="M4572" s="5">
        <f t="shared" si="287"/>
        <v>1</v>
      </c>
      <c r="N4572" s="5" t="s">
        <v>17058</v>
      </c>
      <c r="O4572" s="5" t="s">
        <v>17059</v>
      </c>
      <c r="P4572" s="5" t="s">
        <v>17060</v>
      </c>
    </row>
    <row r="4573" ht="19" customHeight="1" spans="1:16">
      <c r="A4573" s="5">
        <v>180</v>
      </c>
      <c r="B4573" s="5" t="s">
        <v>503</v>
      </c>
      <c r="C4573" s="5" t="s">
        <v>52</v>
      </c>
      <c r="D4573" s="8" t="s">
        <v>3358</v>
      </c>
      <c r="E4573" s="6">
        <v>214.1</v>
      </c>
      <c r="F4573" s="6">
        <v>214.7</v>
      </c>
      <c r="G4573" s="6">
        <v>213.4</v>
      </c>
      <c r="H4573" s="5" t="s">
        <v>120</v>
      </c>
      <c r="I4573" s="6">
        <f t="shared" si="284"/>
        <v>-0.599999999999994</v>
      </c>
      <c r="J4573" s="5" t="str">
        <f>IF(H4573="否","不适用",IF(AND(ISNUMBER(E4573),ISNUMBER(F4573)),IF(I4573&gt;规则与名单!$B$2,"是","否"),"未判定"))</f>
        <v>不适用</v>
      </c>
      <c r="K4573" s="5" t="str">
        <f t="shared" si="285"/>
        <v>非测试日纯氢</v>
      </c>
      <c r="L4573" s="6">
        <f t="shared" si="286"/>
        <v>213.4</v>
      </c>
      <c r="M4573" s="5">
        <f t="shared" si="287"/>
        <v>0</v>
      </c>
      <c r="N4573" s="5" t="s">
        <v>17061</v>
      </c>
      <c r="O4573" s="5" t="s">
        <v>17062</v>
      </c>
      <c r="P4573" s="5" t="s">
        <v>17063</v>
      </c>
    </row>
    <row r="4574" ht="19" customHeight="1" spans="1:16">
      <c r="A4574" s="5">
        <v>180</v>
      </c>
      <c r="B4574" s="5" t="s">
        <v>503</v>
      </c>
      <c r="C4574" s="5" t="s">
        <v>52</v>
      </c>
      <c r="D4574" s="8" t="s">
        <v>272</v>
      </c>
      <c r="E4574" s="6">
        <v>233.5</v>
      </c>
      <c r="F4574" s="6">
        <v>236</v>
      </c>
      <c r="G4574" s="6">
        <v>212.5</v>
      </c>
      <c r="H4574" s="5" t="s">
        <v>120</v>
      </c>
      <c r="I4574" s="6">
        <f t="shared" si="284"/>
        <v>-2.5</v>
      </c>
      <c r="J4574" s="5" t="str">
        <f>IF(H4574="否","不适用",IF(AND(ISNUMBER(E4574),ISNUMBER(F4574)),IF(I4574&gt;规则与名单!$B$2,"是","否"),"未判定"))</f>
        <v>不适用</v>
      </c>
      <c r="K4574" s="5" t="str">
        <f t="shared" si="285"/>
        <v>非测试日纯氢</v>
      </c>
      <c r="L4574" s="6">
        <f t="shared" si="286"/>
        <v>212.5</v>
      </c>
      <c r="M4574" s="5">
        <f t="shared" si="287"/>
        <v>0</v>
      </c>
      <c r="N4574" s="5" t="s">
        <v>17064</v>
      </c>
      <c r="O4574" s="5" t="s">
        <v>17065</v>
      </c>
      <c r="P4574" s="5" t="s">
        <v>17066</v>
      </c>
    </row>
    <row r="4575" ht="19" customHeight="1" spans="1:16">
      <c r="A4575" s="5">
        <v>180</v>
      </c>
      <c r="B4575" s="5" t="s">
        <v>503</v>
      </c>
      <c r="C4575" s="5" t="s">
        <v>52</v>
      </c>
      <c r="D4575" s="8" t="s">
        <v>506</v>
      </c>
      <c r="E4575" s="6">
        <v>215</v>
      </c>
      <c r="F4575" s="6">
        <v>216.8</v>
      </c>
      <c r="G4575" s="6">
        <v>211.4</v>
      </c>
      <c r="H4575" s="5" t="s">
        <v>120</v>
      </c>
      <c r="I4575" s="6">
        <f t="shared" si="284"/>
        <v>-1.80000000000001</v>
      </c>
      <c r="J4575" s="5" t="str">
        <f>IF(H4575="否","不适用",IF(AND(ISNUMBER(E4575),ISNUMBER(F4575)),IF(I4575&gt;规则与名单!$B$2,"是","否"),"未判定"))</f>
        <v>不适用</v>
      </c>
      <c r="K4575" s="5" t="str">
        <f t="shared" si="285"/>
        <v>非测试日纯氢</v>
      </c>
      <c r="L4575" s="6">
        <f t="shared" si="286"/>
        <v>211.4</v>
      </c>
      <c r="M4575" s="5">
        <f t="shared" si="287"/>
        <v>0</v>
      </c>
      <c r="N4575" s="5" t="s">
        <v>17067</v>
      </c>
      <c r="O4575" s="5" t="s">
        <v>17068</v>
      </c>
      <c r="P4575" s="5" t="s">
        <v>17069</v>
      </c>
    </row>
    <row r="4576" ht="19" customHeight="1" spans="1:16">
      <c r="A4576" s="5">
        <v>180</v>
      </c>
      <c r="B4576" s="5" t="s">
        <v>503</v>
      </c>
      <c r="C4576" s="5" t="s">
        <v>52</v>
      </c>
      <c r="D4576" s="8" t="s">
        <v>673</v>
      </c>
      <c r="E4576" s="6">
        <v>175.8</v>
      </c>
      <c r="F4576" s="6">
        <v>179.2</v>
      </c>
      <c r="G4576" s="6">
        <v>166.8</v>
      </c>
      <c r="H4576" s="5" t="s">
        <v>120</v>
      </c>
      <c r="I4576" s="6">
        <f t="shared" si="284"/>
        <v>-3.39999999999998</v>
      </c>
      <c r="J4576" s="5" t="str">
        <f>IF(H4576="否","不适用",IF(AND(ISNUMBER(E4576),ISNUMBER(F4576)),IF(I4576&gt;规则与名单!$B$2,"是","否"),"未判定"))</f>
        <v>不适用</v>
      </c>
      <c r="K4576" s="5" t="str">
        <f t="shared" si="285"/>
        <v>非测试日纯氢</v>
      </c>
      <c r="L4576" s="6">
        <f t="shared" si="286"/>
        <v>166.8</v>
      </c>
      <c r="M4576" s="5">
        <f t="shared" si="287"/>
        <v>0</v>
      </c>
      <c r="N4576" s="5" t="s">
        <v>17070</v>
      </c>
      <c r="O4576" s="5" t="s">
        <v>17071</v>
      </c>
      <c r="P4576" s="5" t="s">
        <v>17072</v>
      </c>
    </row>
    <row r="4577" ht="19" customHeight="1" spans="1:16">
      <c r="A4577" s="5">
        <v>180</v>
      </c>
      <c r="B4577" s="5" t="s">
        <v>503</v>
      </c>
      <c r="C4577" s="5" t="s">
        <v>52</v>
      </c>
      <c r="D4577" s="8" t="s">
        <v>183</v>
      </c>
      <c r="E4577" s="6">
        <v>282.4</v>
      </c>
      <c r="F4577" s="6">
        <v>285.6</v>
      </c>
      <c r="G4577" s="6">
        <v>271.6</v>
      </c>
      <c r="H4577" s="5" t="s">
        <v>120</v>
      </c>
      <c r="I4577" s="6">
        <f t="shared" si="284"/>
        <v>-3.20000000000005</v>
      </c>
      <c r="J4577" s="5" t="str">
        <f>IF(H4577="否","不适用",IF(AND(ISNUMBER(E4577),ISNUMBER(F4577)),IF(I4577&gt;规则与名单!$B$2,"是","否"),"未判定"))</f>
        <v>不适用</v>
      </c>
      <c r="K4577" s="5" t="str">
        <f t="shared" si="285"/>
        <v>非测试日纯氢</v>
      </c>
      <c r="L4577" s="6">
        <f t="shared" si="286"/>
        <v>271.6</v>
      </c>
      <c r="M4577" s="5">
        <f t="shared" si="287"/>
        <v>0</v>
      </c>
      <c r="N4577" s="5" t="s">
        <v>17073</v>
      </c>
      <c r="O4577" s="5" t="s">
        <v>17074</v>
      </c>
      <c r="P4577" s="5" t="s">
        <v>17075</v>
      </c>
    </row>
    <row r="4578" ht="19" customHeight="1" spans="1:16">
      <c r="A4578" s="5">
        <v>180</v>
      </c>
      <c r="B4578" s="5" t="s">
        <v>503</v>
      </c>
      <c r="C4578" s="5" t="s">
        <v>52</v>
      </c>
      <c r="D4578" s="8" t="s">
        <v>431</v>
      </c>
      <c r="E4578" s="6">
        <v>239.4</v>
      </c>
      <c r="F4578" s="6">
        <v>247.5</v>
      </c>
      <c r="G4578" s="6">
        <v>43.3</v>
      </c>
      <c r="H4578" s="5" t="s">
        <v>120</v>
      </c>
      <c r="I4578" s="6">
        <f t="shared" si="284"/>
        <v>-8.09999999999999</v>
      </c>
      <c r="J4578" s="5" t="str">
        <f>IF(H4578="否","不适用",IF(AND(ISNUMBER(E4578),ISNUMBER(F4578)),IF(I4578&gt;规则与名单!$B$2,"是","否"),"未判定"))</f>
        <v>不适用</v>
      </c>
      <c r="K4578" s="5" t="str">
        <f t="shared" si="285"/>
        <v>非测试日纯氢</v>
      </c>
      <c r="L4578" s="6">
        <f t="shared" si="286"/>
        <v>43.3</v>
      </c>
      <c r="M4578" s="5">
        <f t="shared" si="287"/>
        <v>0</v>
      </c>
      <c r="N4578" s="5" t="s">
        <v>17076</v>
      </c>
      <c r="O4578" s="5" t="s">
        <v>17077</v>
      </c>
      <c r="P4578" s="5" t="s">
        <v>17078</v>
      </c>
    </row>
    <row r="4579" ht="19" customHeight="1" spans="1:16">
      <c r="A4579" s="5">
        <v>180</v>
      </c>
      <c r="B4579" s="5" t="s">
        <v>503</v>
      </c>
      <c r="C4579" s="5" t="s">
        <v>52</v>
      </c>
      <c r="D4579" s="8" t="s">
        <v>3377</v>
      </c>
      <c r="E4579" s="6">
        <v>255.1</v>
      </c>
      <c r="F4579" s="6">
        <v>255.8</v>
      </c>
      <c r="G4579" s="6">
        <v>215.7</v>
      </c>
      <c r="H4579" s="5" t="s">
        <v>120</v>
      </c>
      <c r="I4579" s="6">
        <f t="shared" si="284"/>
        <v>-0.700000000000017</v>
      </c>
      <c r="J4579" s="5" t="str">
        <f>IF(H4579="否","不适用",IF(AND(ISNUMBER(E4579),ISNUMBER(F4579)),IF(I4579&gt;规则与名单!$B$2,"是","否"),"未判定"))</f>
        <v>不适用</v>
      </c>
      <c r="K4579" s="5" t="str">
        <f t="shared" si="285"/>
        <v>非测试日纯氢</v>
      </c>
      <c r="L4579" s="6">
        <f t="shared" si="286"/>
        <v>215.7</v>
      </c>
      <c r="M4579" s="5">
        <f t="shared" si="287"/>
        <v>0</v>
      </c>
      <c r="N4579" s="5" t="s">
        <v>17079</v>
      </c>
      <c r="O4579" s="5" t="s">
        <v>17080</v>
      </c>
      <c r="P4579" s="5" t="s">
        <v>17081</v>
      </c>
    </row>
    <row r="4580" ht="19" customHeight="1" spans="1:16">
      <c r="A4580" s="5">
        <v>180</v>
      </c>
      <c r="B4580" s="5" t="s">
        <v>503</v>
      </c>
      <c r="C4580" s="5" t="s">
        <v>52</v>
      </c>
      <c r="D4580" s="8" t="s">
        <v>407</v>
      </c>
      <c r="E4580" s="6">
        <v>144.7</v>
      </c>
      <c r="F4580" s="6">
        <v>139.3</v>
      </c>
      <c r="G4580" s="6">
        <v>104.8</v>
      </c>
      <c r="H4580" s="5" t="s">
        <v>120</v>
      </c>
      <c r="I4580" s="6">
        <f t="shared" si="284"/>
        <v>5.39999999999998</v>
      </c>
      <c r="J4580" s="5" t="str">
        <f>IF(H4580="否","不适用",IF(AND(ISNUMBER(E4580),ISNUMBER(F4580)),IF(I4580&gt;规则与名单!$B$2,"是","否"),"未判定"))</f>
        <v>不适用</v>
      </c>
      <c r="K4580" s="5" t="str">
        <f t="shared" si="285"/>
        <v>非测试日纯氢</v>
      </c>
      <c r="L4580" s="6">
        <f t="shared" si="286"/>
        <v>104.8</v>
      </c>
      <c r="M4580" s="5">
        <f t="shared" si="287"/>
        <v>0</v>
      </c>
      <c r="N4580" s="5" t="s">
        <v>17082</v>
      </c>
      <c r="O4580" s="5" t="s">
        <v>17083</v>
      </c>
      <c r="P4580" s="5" t="s">
        <v>17084</v>
      </c>
    </row>
    <row r="4581" ht="19" customHeight="1" spans="1:16">
      <c r="A4581" s="5">
        <v>180</v>
      </c>
      <c r="B4581" s="5" t="s">
        <v>503</v>
      </c>
      <c r="C4581" s="5" t="s">
        <v>52</v>
      </c>
      <c r="D4581" s="8" t="s">
        <v>411</v>
      </c>
      <c r="E4581" s="6">
        <v>158.5</v>
      </c>
      <c r="F4581" s="6">
        <v>158.7</v>
      </c>
      <c r="G4581" s="6">
        <v>117.3</v>
      </c>
      <c r="H4581" s="5" t="s">
        <v>120</v>
      </c>
      <c r="I4581" s="6">
        <f t="shared" si="284"/>
        <v>-0.199999999999989</v>
      </c>
      <c r="J4581" s="5" t="str">
        <f>IF(H4581="否","不适用",IF(AND(ISNUMBER(E4581),ISNUMBER(F4581)),IF(I4581&gt;规则与名单!$B$2,"是","否"),"未判定"))</f>
        <v>不适用</v>
      </c>
      <c r="K4581" s="5" t="str">
        <f t="shared" si="285"/>
        <v>非测试日纯氢</v>
      </c>
      <c r="L4581" s="6">
        <f t="shared" si="286"/>
        <v>117.3</v>
      </c>
      <c r="M4581" s="5">
        <f t="shared" si="287"/>
        <v>0</v>
      </c>
      <c r="N4581" s="5" t="s">
        <v>17085</v>
      </c>
      <c r="O4581" s="5" t="s">
        <v>17086</v>
      </c>
      <c r="P4581" s="5" t="s">
        <v>17087</v>
      </c>
    </row>
    <row r="4582" ht="19" customHeight="1" spans="1:16">
      <c r="A4582" s="5">
        <v>180</v>
      </c>
      <c r="B4582" s="5" t="s">
        <v>503</v>
      </c>
      <c r="C4582" s="5" t="s">
        <v>52</v>
      </c>
      <c r="D4582" s="8" t="s">
        <v>251</v>
      </c>
      <c r="E4582" s="6">
        <v>193.1</v>
      </c>
      <c r="F4582" s="6">
        <v>196.1</v>
      </c>
      <c r="G4582" s="6">
        <v>147.3</v>
      </c>
      <c r="H4582" s="5" t="s">
        <v>120</v>
      </c>
      <c r="I4582" s="6">
        <f t="shared" si="284"/>
        <v>-3</v>
      </c>
      <c r="J4582" s="5" t="str">
        <f>IF(H4582="否","不适用",IF(AND(ISNUMBER(E4582),ISNUMBER(F4582)),IF(I4582&gt;规则与名单!$B$2,"是","否"),"未判定"))</f>
        <v>不适用</v>
      </c>
      <c r="K4582" s="5" t="str">
        <f t="shared" si="285"/>
        <v>非测试日纯氢</v>
      </c>
      <c r="L4582" s="6">
        <f t="shared" si="286"/>
        <v>147.3</v>
      </c>
      <c r="M4582" s="5">
        <f t="shared" si="287"/>
        <v>0</v>
      </c>
      <c r="N4582" s="5" t="s">
        <v>17088</v>
      </c>
      <c r="O4582" s="5" t="s">
        <v>17089</v>
      </c>
      <c r="P4582" s="5" t="s">
        <v>17090</v>
      </c>
    </row>
    <row r="4583" ht="19" customHeight="1" spans="1:16">
      <c r="A4583" s="5">
        <v>180</v>
      </c>
      <c r="B4583" s="5" t="s">
        <v>503</v>
      </c>
      <c r="C4583" s="5" t="s">
        <v>52</v>
      </c>
      <c r="D4583" s="8" t="s">
        <v>472</v>
      </c>
      <c r="E4583" s="6">
        <v>228.4</v>
      </c>
      <c r="F4583" s="6">
        <v>232.6</v>
      </c>
      <c r="G4583" s="6">
        <v>225.6</v>
      </c>
      <c r="H4583" s="5" t="s">
        <v>120</v>
      </c>
      <c r="I4583" s="6">
        <f t="shared" si="284"/>
        <v>-4.19999999999999</v>
      </c>
      <c r="J4583" s="5" t="str">
        <f>IF(H4583="否","不适用",IF(AND(ISNUMBER(E4583),ISNUMBER(F4583)),IF(I4583&gt;规则与名单!$B$2,"是","否"),"未判定"))</f>
        <v>不适用</v>
      </c>
      <c r="K4583" s="5" t="str">
        <f t="shared" si="285"/>
        <v>非测试日纯氢</v>
      </c>
      <c r="L4583" s="6">
        <f t="shared" si="286"/>
        <v>225.6</v>
      </c>
      <c r="M4583" s="5">
        <f t="shared" si="287"/>
        <v>0</v>
      </c>
      <c r="N4583" s="5" t="s">
        <v>17091</v>
      </c>
      <c r="O4583" s="5" t="s">
        <v>17092</v>
      </c>
      <c r="P4583" s="5" t="s">
        <v>17093</v>
      </c>
    </row>
    <row r="4584" ht="19" customHeight="1" spans="1:16">
      <c r="A4584" s="5">
        <v>180</v>
      </c>
      <c r="B4584" s="5" t="s">
        <v>503</v>
      </c>
      <c r="C4584" s="5" t="s">
        <v>52</v>
      </c>
      <c r="D4584" s="8" t="s">
        <v>466</v>
      </c>
      <c r="E4584" s="6">
        <v>241.4</v>
      </c>
      <c r="F4584" s="6">
        <v>245.3</v>
      </c>
      <c r="G4584" s="6">
        <v>202.5</v>
      </c>
      <c r="H4584" s="5" t="s">
        <v>120</v>
      </c>
      <c r="I4584" s="6">
        <f t="shared" si="284"/>
        <v>-3.90000000000001</v>
      </c>
      <c r="J4584" s="5" t="str">
        <f>IF(H4584="否","不适用",IF(AND(ISNUMBER(E4584),ISNUMBER(F4584)),IF(I4584&gt;规则与名单!$B$2,"是","否"),"未判定"))</f>
        <v>不适用</v>
      </c>
      <c r="K4584" s="5" t="str">
        <f t="shared" si="285"/>
        <v>非测试日纯氢</v>
      </c>
      <c r="L4584" s="6">
        <f t="shared" si="286"/>
        <v>202.5</v>
      </c>
      <c r="M4584" s="5">
        <f t="shared" si="287"/>
        <v>0</v>
      </c>
      <c r="N4584" s="5" t="s">
        <v>17094</v>
      </c>
      <c r="O4584" s="5" t="s">
        <v>17095</v>
      </c>
      <c r="P4584" s="5" t="s">
        <v>17096</v>
      </c>
    </row>
    <row r="4585" ht="19" customHeight="1" spans="1:16">
      <c r="A4585" s="5">
        <v>180</v>
      </c>
      <c r="B4585" s="5" t="s">
        <v>503</v>
      </c>
      <c r="C4585" s="5" t="s">
        <v>52</v>
      </c>
      <c r="D4585" s="8" t="s">
        <v>333</v>
      </c>
      <c r="E4585" s="6">
        <v>212.8</v>
      </c>
      <c r="F4585" s="6">
        <v>218</v>
      </c>
      <c r="G4585" s="6">
        <v>183.8</v>
      </c>
      <c r="H4585" s="5" t="s">
        <v>120</v>
      </c>
      <c r="I4585" s="6">
        <f t="shared" si="284"/>
        <v>-5.19999999999999</v>
      </c>
      <c r="J4585" s="5" t="str">
        <f>IF(H4585="否","不适用",IF(AND(ISNUMBER(E4585),ISNUMBER(F4585)),IF(I4585&gt;规则与名单!$B$2,"是","否"),"未判定"))</f>
        <v>不适用</v>
      </c>
      <c r="K4585" s="5" t="str">
        <f t="shared" si="285"/>
        <v>非测试日纯氢</v>
      </c>
      <c r="L4585" s="6">
        <f t="shared" si="286"/>
        <v>183.8</v>
      </c>
      <c r="M4585" s="5">
        <f t="shared" si="287"/>
        <v>0</v>
      </c>
      <c r="N4585" s="5" t="s">
        <v>17097</v>
      </c>
      <c r="O4585" s="5" t="s">
        <v>17098</v>
      </c>
      <c r="P4585" s="5" t="s">
        <v>17099</v>
      </c>
    </row>
    <row r="4586" ht="19" customHeight="1" spans="1:16">
      <c r="A4586" s="5">
        <v>180</v>
      </c>
      <c r="B4586" s="5" t="s">
        <v>503</v>
      </c>
      <c r="C4586" s="5" t="s">
        <v>52</v>
      </c>
      <c r="D4586" s="8" t="s">
        <v>175</v>
      </c>
      <c r="E4586" s="6">
        <v>254.9</v>
      </c>
      <c r="F4586" s="6">
        <v>256.3</v>
      </c>
      <c r="G4586" s="6">
        <v>254.6</v>
      </c>
      <c r="H4586" s="5" t="s">
        <v>120</v>
      </c>
      <c r="I4586" s="6">
        <f t="shared" si="284"/>
        <v>-1.40000000000001</v>
      </c>
      <c r="J4586" s="5" t="str">
        <f>IF(H4586="否","不适用",IF(AND(ISNUMBER(E4586),ISNUMBER(F4586)),IF(I4586&gt;规则与名单!$B$2,"是","否"),"未判定"))</f>
        <v>不适用</v>
      </c>
      <c r="K4586" s="5" t="str">
        <f t="shared" si="285"/>
        <v>非测试日纯氢</v>
      </c>
      <c r="L4586" s="6">
        <f t="shared" si="286"/>
        <v>254.6</v>
      </c>
      <c r="M4586" s="5">
        <f t="shared" si="287"/>
        <v>0</v>
      </c>
      <c r="N4586" s="5" t="s">
        <v>17100</v>
      </c>
      <c r="O4586" s="5" t="s">
        <v>17101</v>
      </c>
      <c r="P4586" s="5" t="s">
        <v>17102</v>
      </c>
    </row>
    <row r="4587" ht="19" customHeight="1" spans="1:16">
      <c r="A4587" s="5">
        <v>180</v>
      </c>
      <c r="B4587" s="5" t="s">
        <v>503</v>
      </c>
      <c r="C4587" s="5" t="s">
        <v>52</v>
      </c>
      <c r="D4587" s="8" t="s">
        <v>3402</v>
      </c>
      <c r="E4587" s="6">
        <v>197</v>
      </c>
      <c r="F4587" s="6">
        <v>201</v>
      </c>
      <c r="G4587" s="6">
        <v>178</v>
      </c>
      <c r="H4587" s="5" t="s">
        <v>120</v>
      </c>
      <c r="I4587" s="6">
        <f t="shared" si="284"/>
        <v>-4</v>
      </c>
      <c r="J4587" s="5" t="str">
        <f>IF(H4587="否","不适用",IF(AND(ISNUMBER(E4587),ISNUMBER(F4587)),IF(I4587&gt;规则与名单!$B$2,"是","否"),"未判定"))</f>
        <v>不适用</v>
      </c>
      <c r="K4587" s="5" t="str">
        <f t="shared" si="285"/>
        <v>非测试日纯氢</v>
      </c>
      <c r="L4587" s="6">
        <f t="shared" si="286"/>
        <v>178</v>
      </c>
      <c r="M4587" s="5">
        <f t="shared" si="287"/>
        <v>0</v>
      </c>
      <c r="N4587" s="5" t="s">
        <v>17103</v>
      </c>
      <c r="O4587" s="5" t="s">
        <v>17104</v>
      </c>
      <c r="P4587" s="5" t="s">
        <v>17105</v>
      </c>
    </row>
    <row r="4588" ht="19" customHeight="1" spans="1:16">
      <c r="A4588" s="5">
        <v>180</v>
      </c>
      <c r="B4588" s="5" t="s">
        <v>503</v>
      </c>
      <c r="C4588" s="5" t="s">
        <v>52</v>
      </c>
      <c r="D4588" s="8" t="s">
        <v>487</v>
      </c>
      <c r="E4588" s="6">
        <v>191.9</v>
      </c>
      <c r="F4588" s="6">
        <v>193.7</v>
      </c>
      <c r="G4588" s="6">
        <v>144.1</v>
      </c>
      <c r="H4588" s="5" t="s">
        <v>120</v>
      </c>
      <c r="I4588" s="6">
        <f t="shared" si="284"/>
        <v>-1.79999999999998</v>
      </c>
      <c r="J4588" s="5" t="str">
        <f>IF(H4588="否","不适用",IF(AND(ISNUMBER(E4588),ISNUMBER(F4588)),IF(I4588&gt;规则与名单!$B$2,"是","否"),"未判定"))</f>
        <v>不适用</v>
      </c>
      <c r="K4588" s="5" t="str">
        <f t="shared" si="285"/>
        <v>非测试日纯氢</v>
      </c>
      <c r="L4588" s="6">
        <f t="shared" si="286"/>
        <v>144.1</v>
      </c>
      <c r="M4588" s="5">
        <f t="shared" si="287"/>
        <v>0</v>
      </c>
      <c r="N4588" s="5" t="s">
        <v>17106</v>
      </c>
      <c r="O4588" s="5" t="s">
        <v>17107</v>
      </c>
      <c r="P4588" s="5" t="s">
        <v>17108</v>
      </c>
    </row>
    <row r="4589" ht="19" customHeight="1" spans="1:16">
      <c r="A4589" s="5">
        <v>180</v>
      </c>
      <c r="B4589" s="5" t="s">
        <v>503</v>
      </c>
      <c r="C4589" s="5" t="s">
        <v>52</v>
      </c>
      <c r="D4589" s="8" t="s">
        <v>121</v>
      </c>
      <c r="E4589" s="6">
        <v>293.7</v>
      </c>
      <c r="F4589" s="6">
        <v>297.8</v>
      </c>
      <c r="G4589" s="6">
        <v>270.1</v>
      </c>
      <c r="H4589" s="5" t="s">
        <v>120</v>
      </c>
      <c r="I4589" s="6">
        <f t="shared" si="284"/>
        <v>-4.10000000000002</v>
      </c>
      <c r="J4589" s="5" t="str">
        <f>IF(H4589="否","不适用",IF(AND(ISNUMBER(E4589),ISNUMBER(F4589)),IF(I4589&gt;规则与名单!$B$2,"是","否"),"未判定"))</f>
        <v>不适用</v>
      </c>
      <c r="K4589" s="5" t="str">
        <f t="shared" si="285"/>
        <v>非测试日纯氢</v>
      </c>
      <c r="L4589" s="6">
        <f t="shared" si="286"/>
        <v>270.1</v>
      </c>
      <c r="M4589" s="5">
        <f t="shared" si="287"/>
        <v>0</v>
      </c>
      <c r="N4589" s="5" t="s">
        <v>17109</v>
      </c>
      <c r="O4589" s="5" t="s">
        <v>17110</v>
      </c>
      <c r="P4589" s="5" t="s">
        <v>17111</v>
      </c>
    </row>
    <row r="4590" ht="19" customHeight="1" spans="1:16">
      <c r="A4590" s="5">
        <v>180</v>
      </c>
      <c r="B4590" s="5" t="s">
        <v>503</v>
      </c>
      <c r="C4590" s="5" t="s">
        <v>52</v>
      </c>
      <c r="D4590" s="8" t="s">
        <v>170</v>
      </c>
      <c r="E4590" s="6">
        <v>224.2</v>
      </c>
      <c r="F4590" s="6">
        <v>228.1</v>
      </c>
      <c r="G4590" s="6">
        <v>211.8</v>
      </c>
      <c r="H4590" s="5" t="s">
        <v>120</v>
      </c>
      <c r="I4590" s="6">
        <f t="shared" si="284"/>
        <v>-3.90000000000001</v>
      </c>
      <c r="J4590" s="5" t="str">
        <f>IF(H4590="否","不适用",IF(AND(ISNUMBER(E4590),ISNUMBER(F4590)),IF(I4590&gt;规则与名单!$B$2,"是","否"),"未判定"))</f>
        <v>不适用</v>
      </c>
      <c r="K4590" s="5" t="str">
        <f t="shared" si="285"/>
        <v>非测试日纯氢</v>
      </c>
      <c r="L4590" s="6">
        <f t="shared" si="286"/>
        <v>211.8</v>
      </c>
      <c r="M4590" s="5">
        <f t="shared" si="287"/>
        <v>0</v>
      </c>
      <c r="N4590" s="5" t="s">
        <v>17112</v>
      </c>
      <c r="O4590" s="5" t="s">
        <v>17113</v>
      </c>
      <c r="P4590" s="5" t="s">
        <v>17114</v>
      </c>
    </row>
    <row r="4591" ht="19" customHeight="1" spans="1:16">
      <c r="A4591" s="5">
        <v>180</v>
      </c>
      <c r="B4591" s="5" t="s">
        <v>503</v>
      </c>
      <c r="C4591" s="5" t="s">
        <v>52</v>
      </c>
      <c r="D4591" s="8" t="s">
        <v>644</v>
      </c>
      <c r="E4591" s="6">
        <v>189.6</v>
      </c>
      <c r="F4591" s="6">
        <v>195</v>
      </c>
      <c r="G4591" s="6">
        <v>183</v>
      </c>
      <c r="H4591" s="5" t="s">
        <v>120</v>
      </c>
      <c r="I4591" s="6">
        <f t="shared" si="284"/>
        <v>-5.40000000000001</v>
      </c>
      <c r="J4591" s="5" t="str">
        <f>IF(H4591="否","不适用",IF(AND(ISNUMBER(E4591),ISNUMBER(F4591)),IF(I4591&gt;规则与名单!$B$2,"是","否"),"未判定"))</f>
        <v>不适用</v>
      </c>
      <c r="K4591" s="5" t="str">
        <f t="shared" si="285"/>
        <v>非测试日纯氢</v>
      </c>
      <c r="L4591" s="6">
        <f t="shared" si="286"/>
        <v>183</v>
      </c>
      <c r="M4591" s="5">
        <f t="shared" si="287"/>
        <v>0</v>
      </c>
      <c r="N4591" s="5" t="s">
        <v>17115</v>
      </c>
      <c r="O4591" s="5" t="s">
        <v>17116</v>
      </c>
      <c r="P4591" s="5" t="s">
        <v>17117</v>
      </c>
    </row>
    <row r="4592" ht="19" customHeight="1" spans="1:16">
      <c r="A4592" s="5">
        <v>180</v>
      </c>
      <c r="B4592" s="5" t="s">
        <v>503</v>
      </c>
      <c r="C4592" s="5" t="s">
        <v>52</v>
      </c>
      <c r="D4592" s="8" t="s">
        <v>3418</v>
      </c>
      <c r="E4592" s="6">
        <v>204.2</v>
      </c>
      <c r="F4592" s="6">
        <v>208.8</v>
      </c>
      <c r="G4592" s="6">
        <v>202.6</v>
      </c>
      <c r="H4592" s="5" t="s">
        <v>120</v>
      </c>
      <c r="I4592" s="6">
        <f t="shared" si="284"/>
        <v>-4.60000000000002</v>
      </c>
      <c r="J4592" s="5" t="str">
        <f>IF(H4592="否","不适用",IF(AND(ISNUMBER(E4592),ISNUMBER(F4592)),IF(I4592&gt;规则与名单!$B$2,"是","否"),"未判定"))</f>
        <v>不适用</v>
      </c>
      <c r="K4592" s="5" t="str">
        <f t="shared" si="285"/>
        <v>非测试日纯氢</v>
      </c>
      <c r="L4592" s="6">
        <f t="shared" si="286"/>
        <v>202.6</v>
      </c>
      <c r="M4592" s="5">
        <f t="shared" si="287"/>
        <v>0</v>
      </c>
      <c r="N4592" s="5" t="s">
        <v>17118</v>
      </c>
      <c r="O4592" s="5" t="s">
        <v>17119</v>
      </c>
      <c r="P4592" s="5" t="s">
        <v>17120</v>
      </c>
    </row>
    <row r="4593" ht="19" customHeight="1" spans="1:16">
      <c r="A4593" s="5">
        <v>180</v>
      </c>
      <c r="B4593" s="5" t="s">
        <v>503</v>
      </c>
      <c r="C4593" s="5" t="s">
        <v>52</v>
      </c>
      <c r="D4593" s="8" t="s">
        <v>3422</v>
      </c>
      <c r="E4593" s="6">
        <v>0.7</v>
      </c>
      <c r="F4593" s="6">
        <v>1.9</v>
      </c>
      <c r="G4593" s="6">
        <v>0.6</v>
      </c>
      <c r="H4593" s="5" t="s">
        <v>120</v>
      </c>
      <c r="I4593" s="6">
        <f t="shared" si="284"/>
        <v>-1.2</v>
      </c>
      <c r="J4593" s="5" t="str">
        <f>IF(H4593="否","不适用",IF(AND(ISNUMBER(E4593),ISNUMBER(F4593)),IF(I4593&gt;规则与名单!$B$2,"是","否"),"未判定"))</f>
        <v>不适用</v>
      </c>
      <c r="K4593" s="5" t="str">
        <f t="shared" si="285"/>
        <v>非测试日纯氢</v>
      </c>
      <c r="L4593" s="6">
        <f t="shared" si="286"/>
        <v>0.6</v>
      </c>
      <c r="M4593" s="5">
        <f t="shared" si="287"/>
        <v>0</v>
      </c>
      <c r="N4593" s="5" t="s">
        <v>17121</v>
      </c>
      <c r="O4593" s="5" t="s">
        <v>17122</v>
      </c>
      <c r="P4593" s="5" t="s">
        <v>17123</v>
      </c>
    </row>
    <row r="4594" ht="19" customHeight="1" spans="1:16">
      <c r="A4594" s="5">
        <v>180</v>
      </c>
      <c r="B4594" s="5" t="s">
        <v>503</v>
      </c>
      <c r="C4594" s="5" t="s">
        <v>52</v>
      </c>
      <c r="D4594" s="8" t="s">
        <v>336</v>
      </c>
      <c r="E4594" s="6">
        <v>266.8</v>
      </c>
      <c r="F4594" s="6">
        <v>271.9</v>
      </c>
      <c r="G4594" s="6">
        <v>257</v>
      </c>
      <c r="H4594" s="5" t="s">
        <v>120</v>
      </c>
      <c r="I4594" s="6">
        <f t="shared" si="284"/>
        <v>-5.09999999999997</v>
      </c>
      <c r="J4594" s="5" t="str">
        <f>IF(H4594="否","不适用",IF(AND(ISNUMBER(E4594),ISNUMBER(F4594)),IF(I4594&gt;规则与名单!$B$2,"是","否"),"未判定"))</f>
        <v>不适用</v>
      </c>
      <c r="K4594" s="5" t="str">
        <f t="shared" si="285"/>
        <v>非测试日纯氢</v>
      </c>
      <c r="L4594" s="6">
        <f t="shared" si="286"/>
        <v>257</v>
      </c>
      <c r="M4594" s="5">
        <f t="shared" si="287"/>
        <v>0</v>
      </c>
      <c r="N4594" s="5" t="s">
        <v>17124</v>
      </c>
      <c r="O4594" s="5" t="s">
        <v>17125</v>
      </c>
      <c r="P4594" s="5" t="s">
        <v>17126</v>
      </c>
    </row>
    <row r="4595" ht="19" customHeight="1" spans="1:16">
      <c r="A4595" s="5">
        <v>180</v>
      </c>
      <c r="B4595" s="5" t="s">
        <v>503</v>
      </c>
      <c r="C4595" s="5" t="s">
        <v>52</v>
      </c>
      <c r="D4595" s="8" t="s">
        <v>653</v>
      </c>
      <c r="E4595" s="6">
        <v>182.1</v>
      </c>
      <c r="F4595" s="6">
        <v>183.7</v>
      </c>
      <c r="G4595" s="6">
        <v>139.4</v>
      </c>
      <c r="H4595" s="5" t="s">
        <v>120</v>
      </c>
      <c r="I4595" s="6">
        <f t="shared" si="284"/>
        <v>-1.59999999999999</v>
      </c>
      <c r="J4595" s="5" t="str">
        <f>IF(H4595="否","不适用",IF(AND(ISNUMBER(E4595),ISNUMBER(F4595)),IF(I4595&gt;规则与名单!$B$2,"是","否"),"未判定"))</f>
        <v>不适用</v>
      </c>
      <c r="K4595" s="5" t="str">
        <f t="shared" si="285"/>
        <v>非测试日纯氢</v>
      </c>
      <c r="L4595" s="6">
        <f t="shared" si="286"/>
        <v>139.4</v>
      </c>
      <c r="M4595" s="5">
        <f t="shared" si="287"/>
        <v>0</v>
      </c>
      <c r="N4595" s="5" t="s">
        <v>17127</v>
      </c>
      <c r="O4595" s="5" t="s">
        <v>17128</v>
      </c>
      <c r="P4595" s="5" t="s">
        <v>17129</v>
      </c>
    </row>
    <row r="4596" ht="19" customHeight="1" spans="1:16">
      <c r="A4596" s="5">
        <v>180</v>
      </c>
      <c r="B4596" s="5" t="s">
        <v>503</v>
      </c>
      <c r="C4596" s="5" t="s">
        <v>52</v>
      </c>
      <c r="D4596" s="8" t="s">
        <v>140</v>
      </c>
      <c r="E4596" s="6">
        <v>201.4</v>
      </c>
      <c r="F4596" s="6">
        <v>204.8</v>
      </c>
      <c r="G4596" s="6">
        <v>200.3</v>
      </c>
      <c r="H4596" s="5" t="s">
        <v>120</v>
      </c>
      <c r="I4596" s="6">
        <f t="shared" si="284"/>
        <v>-3.40000000000001</v>
      </c>
      <c r="J4596" s="5" t="str">
        <f>IF(H4596="否","不适用",IF(AND(ISNUMBER(E4596),ISNUMBER(F4596)),IF(I4596&gt;规则与名单!$B$2,"是","否"),"未判定"))</f>
        <v>不适用</v>
      </c>
      <c r="K4596" s="5" t="str">
        <f t="shared" si="285"/>
        <v>非测试日纯氢</v>
      </c>
      <c r="L4596" s="6">
        <f t="shared" si="286"/>
        <v>200.3</v>
      </c>
      <c r="M4596" s="5">
        <f t="shared" si="287"/>
        <v>0</v>
      </c>
      <c r="N4596" s="5" t="s">
        <v>17130</v>
      </c>
      <c r="O4596" s="5" t="s">
        <v>17131</v>
      </c>
      <c r="P4596" s="5" t="s">
        <v>17132</v>
      </c>
    </row>
    <row r="4597" ht="19" customHeight="1" spans="1:16">
      <c r="A4597" s="5">
        <v>180</v>
      </c>
      <c r="B4597" s="5" t="s">
        <v>503</v>
      </c>
      <c r="C4597" s="5" t="s">
        <v>52</v>
      </c>
      <c r="D4597" s="8" t="s">
        <v>115</v>
      </c>
      <c r="E4597" s="6">
        <v>195.1</v>
      </c>
      <c r="F4597" s="6">
        <v>197.2</v>
      </c>
      <c r="G4597" s="6">
        <v>195</v>
      </c>
      <c r="H4597" s="5" t="s">
        <v>120</v>
      </c>
      <c r="I4597" s="6">
        <f t="shared" si="284"/>
        <v>-2.09999999999999</v>
      </c>
      <c r="J4597" s="5" t="str">
        <f>IF(H4597="否","不适用",IF(AND(ISNUMBER(E4597),ISNUMBER(F4597)),IF(I4597&gt;规则与名单!$B$2,"是","否"),"未判定"))</f>
        <v>不适用</v>
      </c>
      <c r="K4597" s="5" t="str">
        <f t="shared" si="285"/>
        <v>非测试日纯氢</v>
      </c>
      <c r="L4597" s="6">
        <f t="shared" si="286"/>
        <v>195</v>
      </c>
      <c r="M4597" s="5">
        <f t="shared" si="287"/>
        <v>0</v>
      </c>
      <c r="N4597" s="5" t="s">
        <v>17133</v>
      </c>
      <c r="O4597" s="5" t="s">
        <v>17134</v>
      </c>
      <c r="P4597" s="5" t="s">
        <v>17135</v>
      </c>
    </row>
    <row r="4598" ht="19" customHeight="1" spans="1:16">
      <c r="A4598" s="5">
        <v>181</v>
      </c>
      <c r="B4598" s="5" t="s">
        <v>504</v>
      </c>
      <c r="C4598" s="5" t="s">
        <v>52</v>
      </c>
      <c r="D4598" s="8" t="s">
        <v>506</v>
      </c>
      <c r="E4598" s="6">
        <v>4.2</v>
      </c>
      <c r="F4598" s="6">
        <v>63.4</v>
      </c>
      <c r="G4598" s="6">
        <v>63.3</v>
      </c>
      <c r="H4598" s="5" t="s">
        <v>120</v>
      </c>
      <c r="I4598" s="6">
        <f t="shared" si="284"/>
        <v>-59.2</v>
      </c>
      <c r="J4598" s="5" t="str">
        <f>IF(H4598="否","不适用",IF(AND(ISNUMBER(E4598),ISNUMBER(F4598)),IF(I4598&gt;规则与名单!$B$2,"是","否"),"未判定"))</f>
        <v>不适用</v>
      </c>
      <c r="K4598" s="5" t="str">
        <f t="shared" si="285"/>
        <v>非测试日纯氢</v>
      </c>
      <c r="L4598" s="6">
        <f t="shared" si="286"/>
        <v>63.3</v>
      </c>
      <c r="M4598" s="5">
        <f t="shared" si="287"/>
        <v>0</v>
      </c>
      <c r="N4598" s="5" t="s">
        <v>17136</v>
      </c>
      <c r="O4598" s="5" t="s">
        <v>17137</v>
      </c>
      <c r="P4598" s="5" t="s">
        <v>17138</v>
      </c>
    </row>
    <row r="4599" ht="19" customHeight="1" spans="1:16">
      <c r="A4599" s="5">
        <v>181</v>
      </c>
      <c r="B4599" s="5" t="s">
        <v>504</v>
      </c>
      <c r="C4599" s="5" t="s">
        <v>52</v>
      </c>
      <c r="D4599" s="8" t="s">
        <v>673</v>
      </c>
      <c r="E4599" s="6">
        <v>277.5</v>
      </c>
      <c r="F4599" s="6">
        <v>219.1</v>
      </c>
      <c r="G4599" s="6">
        <v>212.5</v>
      </c>
      <c r="H4599" s="5" t="s">
        <v>120</v>
      </c>
      <c r="I4599" s="6">
        <f t="shared" si="284"/>
        <v>58.4</v>
      </c>
      <c r="J4599" s="5" t="str">
        <f>IF(H4599="否","不适用",IF(AND(ISNUMBER(E4599),ISNUMBER(F4599)),IF(I4599&gt;规则与名单!$B$2,"是","否"),"未判定"))</f>
        <v>不适用</v>
      </c>
      <c r="K4599" s="5" t="str">
        <f t="shared" si="285"/>
        <v>非测试日纯氢</v>
      </c>
      <c r="L4599" s="6">
        <f t="shared" si="286"/>
        <v>212.5</v>
      </c>
      <c r="M4599" s="5">
        <f t="shared" si="287"/>
        <v>0</v>
      </c>
      <c r="N4599" s="5" t="s">
        <v>17139</v>
      </c>
      <c r="O4599" s="5" t="s">
        <v>17140</v>
      </c>
      <c r="P4599" s="5" t="s">
        <v>17141</v>
      </c>
    </row>
    <row r="4600" ht="19" customHeight="1" spans="1:16">
      <c r="A4600" s="5">
        <v>181</v>
      </c>
      <c r="B4600" s="5" t="s">
        <v>504</v>
      </c>
      <c r="C4600" s="5" t="s">
        <v>52</v>
      </c>
      <c r="D4600" s="8" t="s">
        <v>183</v>
      </c>
      <c r="E4600" s="6">
        <v>214.6</v>
      </c>
      <c r="F4600" s="6">
        <v>214.5</v>
      </c>
      <c r="G4600" s="6">
        <v>206.7</v>
      </c>
      <c r="H4600" s="5" t="s">
        <v>120</v>
      </c>
      <c r="I4600" s="6">
        <f t="shared" si="284"/>
        <v>0.0999999999999943</v>
      </c>
      <c r="J4600" s="5" t="str">
        <f>IF(H4600="否","不适用",IF(AND(ISNUMBER(E4600),ISNUMBER(F4600)),IF(I4600&gt;规则与名单!$B$2,"是","否"),"未判定"))</f>
        <v>不适用</v>
      </c>
      <c r="K4600" s="5" t="str">
        <f t="shared" si="285"/>
        <v>非测试日纯氢</v>
      </c>
      <c r="L4600" s="6">
        <f t="shared" si="286"/>
        <v>206.7</v>
      </c>
      <c r="M4600" s="5">
        <f t="shared" si="287"/>
        <v>0</v>
      </c>
      <c r="N4600" s="5" t="s">
        <v>17142</v>
      </c>
      <c r="O4600" s="5" t="s">
        <v>17143</v>
      </c>
      <c r="P4600" s="5" t="s">
        <v>17144</v>
      </c>
    </row>
    <row r="4601" ht="19" customHeight="1" spans="1:16">
      <c r="A4601" s="5">
        <v>181</v>
      </c>
      <c r="B4601" s="5" t="s">
        <v>504</v>
      </c>
      <c r="C4601" s="5" t="s">
        <v>52</v>
      </c>
      <c r="D4601" s="8" t="s">
        <v>431</v>
      </c>
      <c r="E4601" s="6">
        <v>218.8</v>
      </c>
      <c r="F4601" s="6">
        <v>220.1</v>
      </c>
      <c r="G4601" s="6">
        <v>207.6</v>
      </c>
      <c r="H4601" s="5" t="s">
        <v>120</v>
      </c>
      <c r="I4601" s="6">
        <f t="shared" si="284"/>
        <v>-1.29999999999998</v>
      </c>
      <c r="J4601" s="5" t="str">
        <f>IF(H4601="否","不适用",IF(AND(ISNUMBER(E4601),ISNUMBER(F4601)),IF(I4601&gt;规则与名单!$B$2,"是","否"),"未判定"))</f>
        <v>不适用</v>
      </c>
      <c r="K4601" s="5" t="str">
        <f t="shared" si="285"/>
        <v>非测试日纯氢</v>
      </c>
      <c r="L4601" s="6">
        <f t="shared" si="286"/>
        <v>207.6</v>
      </c>
      <c r="M4601" s="5">
        <f t="shared" si="287"/>
        <v>0</v>
      </c>
      <c r="N4601" s="5" t="s">
        <v>17145</v>
      </c>
      <c r="O4601" s="5" t="s">
        <v>17146</v>
      </c>
      <c r="P4601" s="5" t="s">
        <v>17147</v>
      </c>
    </row>
    <row r="4602" ht="19" customHeight="1" spans="1:16">
      <c r="A4602" s="5">
        <v>181</v>
      </c>
      <c r="B4602" s="5" t="s">
        <v>504</v>
      </c>
      <c r="C4602" s="5" t="s">
        <v>52</v>
      </c>
      <c r="D4602" s="8" t="s">
        <v>3377</v>
      </c>
      <c r="E4602" s="6">
        <v>182.8</v>
      </c>
      <c r="F4602" s="6">
        <v>185.7</v>
      </c>
      <c r="G4602" s="6">
        <v>38</v>
      </c>
      <c r="H4602" s="5" t="s">
        <v>120</v>
      </c>
      <c r="I4602" s="6">
        <f t="shared" si="284"/>
        <v>-2.89999999999998</v>
      </c>
      <c r="J4602" s="5" t="str">
        <f>IF(H4602="否","不适用",IF(AND(ISNUMBER(E4602),ISNUMBER(F4602)),IF(I4602&gt;规则与名单!$B$2,"是","否"),"未判定"))</f>
        <v>不适用</v>
      </c>
      <c r="K4602" s="5" t="str">
        <f t="shared" si="285"/>
        <v>非测试日纯氢</v>
      </c>
      <c r="L4602" s="6">
        <f t="shared" si="286"/>
        <v>38</v>
      </c>
      <c r="M4602" s="5">
        <f t="shared" si="287"/>
        <v>0</v>
      </c>
      <c r="N4602" s="5" t="s">
        <v>17148</v>
      </c>
      <c r="O4602" s="5" t="s">
        <v>17149</v>
      </c>
      <c r="P4602" s="5" t="s">
        <v>17150</v>
      </c>
    </row>
    <row r="4603" ht="19" customHeight="1" spans="1:16">
      <c r="A4603" s="5">
        <v>181</v>
      </c>
      <c r="B4603" s="5" t="s">
        <v>504</v>
      </c>
      <c r="C4603" s="5" t="s">
        <v>52</v>
      </c>
      <c r="D4603" s="8" t="s">
        <v>407</v>
      </c>
      <c r="E4603" s="6">
        <v>258.1</v>
      </c>
      <c r="F4603" s="6">
        <v>263.7</v>
      </c>
      <c r="G4603" s="6">
        <v>209.3</v>
      </c>
      <c r="H4603" s="5" t="s">
        <v>120</v>
      </c>
      <c r="I4603" s="6">
        <f t="shared" si="284"/>
        <v>-5.59999999999997</v>
      </c>
      <c r="J4603" s="5" t="str">
        <f>IF(H4603="否","不适用",IF(AND(ISNUMBER(E4603),ISNUMBER(F4603)),IF(I4603&gt;规则与名单!$B$2,"是","否"),"未判定"))</f>
        <v>不适用</v>
      </c>
      <c r="K4603" s="5" t="str">
        <f t="shared" si="285"/>
        <v>非测试日纯氢</v>
      </c>
      <c r="L4603" s="6">
        <f t="shared" si="286"/>
        <v>209.3</v>
      </c>
      <c r="M4603" s="5">
        <f t="shared" si="287"/>
        <v>0</v>
      </c>
      <c r="N4603" s="5" t="s">
        <v>17151</v>
      </c>
      <c r="O4603" s="5" t="s">
        <v>17152</v>
      </c>
      <c r="P4603" s="5" t="s">
        <v>17153</v>
      </c>
    </row>
    <row r="4604" ht="19" customHeight="1" spans="1:16">
      <c r="A4604" s="5">
        <v>181</v>
      </c>
      <c r="B4604" s="5" t="s">
        <v>504</v>
      </c>
      <c r="C4604" s="5" t="s">
        <v>52</v>
      </c>
      <c r="D4604" s="8" t="s">
        <v>411</v>
      </c>
      <c r="E4604" s="6">
        <v>135.2</v>
      </c>
      <c r="F4604" s="6">
        <v>168</v>
      </c>
      <c r="G4604" s="6">
        <v>135.2</v>
      </c>
      <c r="H4604" s="5" t="s">
        <v>120</v>
      </c>
      <c r="I4604" s="6">
        <f t="shared" si="284"/>
        <v>-32.8</v>
      </c>
      <c r="J4604" s="5" t="str">
        <f>IF(H4604="否","不适用",IF(AND(ISNUMBER(E4604),ISNUMBER(F4604)),IF(I4604&gt;规则与名单!$B$2,"是","否"),"未判定"))</f>
        <v>不适用</v>
      </c>
      <c r="K4604" s="5" t="str">
        <f t="shared" si="285"/>
        <v>非测试日纯氢</v>
      </c>
      <c r="L4604" s="6">
        <f t="shared" si="286"/>
        <v>135.2</v>
      </c>
      <c r="M4604" s="5">
        <f t="shared" si="287"/>
        <v>0</v>
      </c>
      <c r="N4604" s="5" t="s">
        <v>17154</v>
      </c>
      <c r="O4604" s="5" t="s">
        <v>17155</v>
      </c>
      <c r="P4604" s="5" t="s">
        <v>17156</v>
      </c>
    </row>
    <row r="4605" ht="19" customHeight="1" spans="1:16">
      <c r="A4605" s="5">
        <v>181</v>
      </c>
      <c r="B4605" s="5" t="s">
        <v>504</v>
      </c>
      <c r="C4605" s="5" t="s">
        <v>52</v>
      </c>
      <c r="D4605" s="8" t="s">
        <v>251</v>
      </c>
      <c r="E4605" s="6">
        <v>157.4</v>
      </c>
      <c r="F4605" s="6">
        <v>124.4</v>
      </c>
      <c r="G4605" s="6">
        <v>121.1</v>
      </c>
      <c r="H4605" s="5" t="s">
        <v>120</v>
      </c>
      <c r="I4605" s="6">
        <f t="shared" si="284"/>
        <v>33</v>
      </c>
      <c r="J4605" s="5" t="str">
        <f>IF(H4605="否","不适用",IF(AND(ISNUMBER(E4605),ISNUMBER(F4605)),IF(I4605&gt;规则与名单!$B$2,"是","否"),"未判定"))</f>
        <v>不适用</v>
      </c>
      <c r="K4605" s="5" t="str">
        <f t="shared" si="285"/>
        <v>非测试日纯氢</v>
      </c>
      <c r="L4605" s="6">
        <f t="shared" si="286"/>
        <v>121.1</v>
      </c>
      <c r="M4605" s="5">
        <f t="shared" si="287"/>
        <v>0</v>
      </c>
      <c r="N4605" s="5" t="s">
        <v>17157</v>
      </c>
      <c r="O4605" s="5" t="s">
        <v>17158</v>
      </c>
      <c r="P4605" s="5" t="s">
        <v>17159</v>
      </c>
    </row>
    <row r="4606" ht="19" customHeight="1" spans="1:16">
      <c r="A4606" s="5">
        <v>181</v>
      </c>
      <c r="B4606" s="5" t="s">
        <v>504</v>
      </c>
      <c r="C4606" s="5" t="s">
        <v>52</v>
      </c>
      <c r="D4606" s="8" t="s">
        <v>472</v>
      </c>
      <c r="E4606" s="6">
        <v>430.9</v>
      </c>
      <c r="F4606" s="6">
        <v>436.3</v>
      </c>
      <c r="G4606" s="6">
        <v>421.8</v>
      </c>
      <c r="H4606" s="5" t="s">
        <v>120</v>
      </c>
      <c r="I4606" s="6">
        <f t="shared" si="284"/>
        <v>-5.40000000000003</v>
      </c>
      <c r="J4606" s="5" t="str">
        <f>IF(H4606="否","不适用",IF(AND(ISNUMBER(E4606),ISNUMBER(F4606)),IF(I4606&gt;规则与名单!$B$2,"是","否"),"未判定"))</f>
        <v>不适用</v>
      </c>
      <c r="K4606" s="5" t="str">
        <f t="shared" si="285"/>
        <v>非测试日纯氢</v>
      </c>
      <c r="L4606" s="6">
        <f t="shared" si="286"/>
        <v>421.8</v>
      </c>
      <c r="M4606" s="5">
        <f t="shared" si="287"/>
        <v>0</v>
      </c>
      <c r="N4606" s="5" t="s">
        <v>17160</v>
      </c>
      <c r="O4606" s="5" t="s">
        <v>17161</v>
      </c>
      <c r="P4606" s="5" t="s">
        <v>17162</v>
      </c>
    </row>
    <row r="4607" ht="19" customHeight="1" spans="1:16">
      <c r="A4607" s="5">
        <v>181</v>
      </c>
      <c r="B4607" s="5" t="s">
        <v>504</v>
      </c>
      <c r="C4607" s="5" t="s">
        <v>52</v>
      </c>
      <c r="D4607" s="8" t="s">
        <v>466</v>
      </c>
      <c r="E4607" s="6">
        <v>164.6</v>
      </c>
      <c r="F4607" s="6">
        <v>176.8</v>
      </c>
      <c r="G4607" s="6">
        <v>148.4</v>
      </c>
      <c r="H4607" s="5" t="s">
        <v>120</v>
      </c>
      <c r="I4607" s="6">
        <f t="shared" si="284"/>
        <v>-12.2</v>
      </c>
      <c r="J4607" s="5" t="str">
        <f>IF(H4607="否","不适用",IF(AND(ISNUMBER(E4607),ISNUMBER(F4607)),IF(I4607&gt;规则与名单!$B$2,"是","否"),"未判定"))</f>
        <v>不适用</v>
      </c>
      <c r="K4607" s="5" t="str">
        <f t="shared" si="285"/>
        <v>非测试日纯氢</v>
      </c>
      <c r="L4607" s="6">
        <f t="shared" si="286"/>
        <v>148.4</v>
      </c>
      <c r="M4607" s="5">
        <f t="shared" si="287"/>
        <v>0</v>
      </c>
      <c r="N4607" s="5" t="s">
        <v>17163</v>
      </c>
      <c r="O4607" s="5" t="s">
        <v>17164</v>
      </c>
      <c r="P4607" s="5" t="s">
        <v>17165</v>
      </c>
    </row>
    <row r="4608" ht="19" customHeight="1" spans="1:16">
      <c r="A4608" s="5">
        <v>181</v>
      </c>
      <c r="B4608" s="5" t="s">
        <v>504</v>
      </c>
      <c r="C4608" s="5" t="s">
        <v>52</v>
      </c>
      <c r="D4608" s="8" t="s">
        <v>333</v>
      </c>
      <c r="E4608" s="6">
        <v>187.1</v>
      </c>
      <c r="F4608" s="6">
        <v>175.9</v>
      </c>
      <c r="G4608" s="6">
        <v>46.2</v>
      </c>
      <c r="H4608" s="5" t="s">
        <v>120</v>
      </c>
      <c r="I4608" s="6">
        <f t="shared" si="284"/>
        <v>11.2</v>
      </c>
      <c r="J4608" s="5" t="str">
        <f>IF(H4608="否","不适用",IF(AND(ISNUMBER(E4608),ISNUMBER(F4608)),IF(I4608&gt;规则与名单!$B$2,"是","否"),"未判定"))</f>
        <v>不适用</v>
      </c>
      <c r="K4608" s="5" t="str">
        <f t="shared" si="285"/>
        <v>非测试日纯氢</v>
      </c>
      <c r="L4608" s="6">
        <f t="shared" si="286"/>
        <v>46.2</v>
      </c>
      <c r="M4608" s="5">
        <f t="shared" si="287"/>
        <v>0</v>
      </c>
      <c r="N4608" s="5" t="s">
        <v>17166</v>
      </c>
      <c r="O4608" s="5" t="s">
        <v>17167</v>
      </c>
      <c r="P4608" s="5" t="s">
        <v>17168</v>
      </c>
    </row>
    <row r="4609" ht="19" customHeight="1" spans="1:16">
      <c r="A4609" s="5">
        <v>181</v>
      </c>
      <c r="B4609" s="5" t="s">
        <v>504</v>
      </c>
      <c r="C4609" s="5" t="s">
        <v>52</v>
      </c>
      <c r="D4609" s="8" t="s">
        <v>175</v>
      </c>
      <c r="E4609" s="6">
        <v>173.3</v>
      </c>
      <c r="F4609" s="6">
        <v>173.3</v>
      </c>
      <c r="G4609" s="6">
        <v>173.2</v>
      </c>
      <c r="H4609" s="5" t="s">
        <v>120</v>
      </c>
      <c r="I4609" s="6">
        <f t="shared" si="284"/>
        <v>0</v>
      </c>
      <c r="J4609" s="5" t="str">
        <f>IF(H4609="否","不适用",IF(AND(ISNUMBER(E4609),ISNUMBER(F4609)),IF(I4609&gt;规则与名单!$B$2,"是","否"),"未判定"))</f>
        <v>不适用</v>
      </c>
      <c r="K4609" s="5" t="str">
        <f t="shared" si="285"/>
        <v>非测试日纯氢</v>
      </c>
      <c r="L4609" s="6">
        <f t="shared" si="286"/>
        <v>173.2</v>
      </c>
      <c r="M4609" s="5">
        <f t="shared" si="287"/>
        <v>0</v>
      </c>
      <c r="N4609" s="5" t="s">
        <v>17169</v>
      </c>
      <c r="O4609" s="5" t="s">
        <v>17170</v>
      </c>
      <c r="P4609" s="5" t="s">
        <v>17171</v>
      </c>
    </row>
    <row r="4610" ht="19" customHeight="1" spans="1:16">
      <c r="A4610" s="5">
        <v>181</v>
      </c>
      <c r="B4610" s="5" t="s">
        <v>504</v>
      </c>
      <c r="C4610" s="5" t="s">
        <v>52</v>
      </c>
      <c r="D4610" s="8" t="s">
        <v>3402</v>
      </c>
      <c r="E4610" s="6">
        <v>176.5</v>
      </c>
      <c r="F4610" s="6">
        <v>177.4</v>
      </c>
      <c r="G4610" s="6">
        <v>172.2</v>
      </c>
      <c r="H4610" s="5" t="s">
        <v>120</v>
      </c>
      <c r="I4610" s="6">
        <f t="shared" ref="I4610:I4673" si="288">IF(AND(ISNUMBER(E4610),ISNUMBER(F4610)),E4610-F4610,"")</f>
        <v>-0.900000000000006</v>
      </c>
      <c r="J4610" s="5" t="str">
        <f>IF(H4610="否","不适用",IF(AND(ISNUMBER(E4610),ISNUMBER(F4610)),IF(I4610&gt;规则与名单!$B$2,"是","否"),"未判定"))</f>
        <v>不适用</v>
      </c>
      <c r="K4610" s="5" t="str">
        <f t="shared" ref="K4610:K4673" si="289">IF(J4610="是",IF(ISNUMBER(F4610),"测试日GPS","缺失"),IF(ISNUMBER(G4610),"非测试日纯氢",IF(AND(H4610="是",J4610="未判定"),IF(ISNUMBER(F4610),"测试名单无纯氢GPS","缺失"),IF(ISNUMBER(E4610),"非测试日仪表","缺失"))))</f>
        <v>非测试日纯氢</v>
      </c>
      <c r="L4610" s="6">
        <f t="shared" ref="L4610:L4673" si="290">IF(K4610="缺失","",IF(K4610="非测试日纯氢",G4610,IF(K4610="非测试日仪表",E4610,F4610)))</f>
        <v>172.2</v>
      </c>
      <c r="M4610" s="5">
        <f t="shared" ref="M4610:M4673" si="291">IF(K4610="缺失",1,0)</f>
        <v>0</v>
      </c>
      <c r="N4610" s="5" t="s">
        <v>17172</v>
      </c>
      <c r="O4610" s="5" t="s">
        <v>17173</v>
      </c>
      <c r="P4610" s="5" t="s">
        <v>17174</v>
      </c>
    </row>
    <row r="4611" ht="19" customHeight="1" spans="1:16">
      <c r="A4611" s="5">
        <v>181</v>
      </c>
      <c r="B4611" s="5" t="s">
        <v>504</v>
      </c>
      <c r="C4611" s="5" t="s">
        <v>52</v>
      </c>
      <c r="D4611" s="8" t="s">
        <v>487</v>
      </c>
      <c r="E4611" s="6">
        <v>220.3</v>
      </c>
      <c r="F4611" s="6">
        <v>221.7</v>
      </c>
      <c r="G4611" s="6">
        <v>170.2</v>
      </c>
      <c r="H4611" s="5" t="s">
        <v>120</v>
      </c>
      <c r="I4611" s="6">
        <f t="shared" si="288"/>
        <v>-1.39999999999998</v>
      </c>
      <c r="J4611" s="5" t="str">
        <f>IF(H4611="否","不适用",IF(AND(ISNUMBER(E4611),ISNUMBER(F4611)),IF(I4611&gt;规则与名单!$B$2,"是","否"),"未判定"))</f>
        <v>不适用</v>
      </c>
      <c r="K4611" s="5" t="str">
        <f t="shared" si="289"/>
        <v>非测试日纯氢</v>
      </c>
      <c r="L4611" s="6">
        <f t="shared" si="290"/>
        <v>170.2</v>
      </c>
      <c r="M4611" s="5">
        <f t="shared" si="291"/>
        <v>0</v>
      </c>
      <c r="N4611" s="5" t="s">
        <v>17175</v>
      </c>
      <c r="O4611" s="5" t="s">
        <v>17176</v>
      </c>
      <c r="P4611" s="5" t="s">
        <v>17177</v>
      </c>
    </row>
    <row r="4612" ht="19" customHeight="1" spans="1:16">
      <c r="A4612" s="5">
        <v>181</v>
      </c>
      <c r="B4612" s="5" t="s">
        <v>504</v>
      </c>
      <c r="C4612" s="5" t="s">
        <v>52</v>
      </c>
      <c r="D4612" s="8" t="s">
        <v>121</v>
      </c>
      <c r="E4612" s="6">
        <v>172.5</v>
      </c>
      <c r="F4612" s="6">
        <v>175.9</v>
      </c>
      <c r="G4612" s="6">
        <v>169.8</v>
      </c>
      <c r="H4612" s="5" t="s">
        <v>120</v>
      </c>
      <c r="I4612" s="6">
        <f t="shared" si="288"/>
        <v>-3.40000000000001</v>
      </c>
      <c r="J4612" s="5" t="str">
        <f>IF(H4612="否","不适用",IF(AND(ISNUMBER(E4612),ISNUMBER(F4612)),IF(I4612&gt;规则与名单!$B$2,"是","否"),"未判定"))</f>
        <v>不适用</v>
      </c>
      <c r="K4612" s="5" t="str">
        <f t="shared" si="289"/>
        <v>非测试日纯氢</v>
      </c>
      <c r="L4612" s="6">
        <f t="shared" si="290"/>
        <v>169.8</v>
      </c>
      <c r="M4612" s="5">
        <f t="shared" si="291"/>
        <v>0</v>
      </c>
      <c r="N4612" s="5" t="s">
        <v>17178</v>
      </c>
      <c r="O4612" s="5" t="s">
        <v>17179</v>
      </c>
      <c r="P4612" s="5" t="s">
        <v>17180</v>
      </c>
    </row>
    <row r="4613" ht="19" customHeight="1" spans="1:16">
      <c r="A4613" s="5">
        <v>181</v>
      </c>
      <c r="B4613" s="5" t="s">
        <v>504</v>
      </c>
      <c r="C4613" s="5" t="s">
        <v>52</v>
      </c>
      <c r="D4613" s="8" t="s">
        <v>170</v>
      </c>
      <c r="E4613" s="6">
        <v>53.4</v>
      </c>
      <c r="F4613" s="6">
        <v>177.5</v>
      </c>
      <c r="G4613" s="6">
        <v>162.9</v>
      </c>
      <c r="H4613" s="5" t="s">
        <v>120</v>
      </c>
      <c r="I4613" s="6">
        <f t="shared" si="288"/>
        <v>-124.1</v>
      </c>
      <c r="J4613" s="5" t="str">
        <f>IF(H4613="否","不适用",IF(AND(ISNUMBER(E4613),ISNUMBER(F4613)),IF(I4613&gt;规则与名单!$B$2,"是","否"),"未判定"))</f>
        <v>不适用</v>
      </c>
      <c r="K4613" s="5" t="str">
        <f t="shared" si="289"/>
        <v>非测试日纯氢</v>
      </c>
      <c r="L4613" s="6">
        <f t="shared" si="290"/>
        <v>162.9</v>
      </c>
      <c r="M4613" s="5">
        <f t="shared" si="291"/>
        <v>0</v>
      </c>
      <c r="N4613" s="5" t="s">
        <v>17181</v>
      </c>
      <c r="O4613" s="5" t="s">
        <v>17182</v>
      </c>
      <c r="P4613" s="5" t="s">
        <v>17183</v>
      </c>
    </row>
    <row r="4614" ht="19" customHeight="1" spans="1:16">
      <c r="A4614" s="5">
        <v>181</v>
      </c>
      <c r="B4614" s="5" t="s">
        <v>504</v>
      </c>
      <c r="C4614" s="5" t="s">
        <v>52</v>
      </c>
      <c r="D4614" s="8" t="s">
        <v>644</v>
      </c>
      <c r="E4614" s="6">
        <v>297.9</v>
      </c>
      <c r="F4614" s="6">
        <v>175.8</v>
      </c>
      <c r="G4614" s="6">
        <v>170.3</v>
      </c>
      <c r="H4614" s="5" t="s">
        <v>120</v>
      </c>
      <c r="I4614" s="6">
        <f t="shared" si="288"/>
        <v>122.1</v>
      </c>
      <c r="J4614" s="5" t="str">
        <f>IF(H4614="否","不适用",IF(AND(ISNUMBER(E4614),ISNUMBER(F4614)),IF(I4614&gt;规则与名单!$B$2,"是","否"),"未判定"))</f>
        <v>不适用</v>
      </c>
      <c r="K4614" s="5" t="str">
        <f t="shared" si="289"/>
        <v>非测试日纯氢</v>
      </c>
      <c r="L4614" s="6">
        <f t="shared" si="290"/>
        <v>170.3</v>
      </c>
      <c r="M4614" s="5">
        <f t="shared" si="291"/>
        <v>0</v>
      </c>
      <c r="N4614" s="5" t="s">
        <v>17184</v>
      </c>
      <c r="O4614" s="5" t="s">
        <v>17185</v>
      </c>
      <c r="P4614" s="5" t="s">
        <v>17186</v>
      </c>
    </row>
    <row r="4615" ht="19" customHeight="1" spans="1:16">
      <c r="A4615" s="5">
        <v>181</v>
      </c>
      <c r="B4615" s="5" t="s">
        <v>504</v>
      </c>
      <c r="C4615" s="5" t="s">
        <v>52</v>
      </c>
      <c r="D4615" s="8" t="s">
        <v>3418</v>
      </c>
      <c r="E4615" s="6"/>
      <c r="F4615" s="6">
        <v>0</v>
      </c>
      <c r="G4615" s="6"/>
      <c r="H4615" s="5" t="s">
        <v>120</v>
      </c>
      <c r="I4615" s="6" t="str">
        <f t="shared" si="288"/>
        <v/>
      </c>
      <c r="J4615" s="5" t="str">
        <f>IF(H4615="否","不适用",IF(AND(ISNUMBER(E4615),ISNUMBER(F4615)),IF(I4615&gt;规则与名单!$B$2,"是","否"),"未判定"))</f>
        <v>不适用</v>
      </c>
      <c r="K4615" s="5" t="str">
        <f t="shared" si="289"/>
        <v>缺失</v>
      </c>
      <c r="L4615" s="6" t="str">
        <f t="shared" si="290"/>
        <v/>
      </c>
      <c r="M4615" s="5">
        <f t="shared" si="291"/>
        <v>1</v>
      </c>
      <c r="N4615" s="5" t="s">
        <v>17187</v>
      </c>
      <c r="O4615" s="5" t="s">
        <v>17188</v>
      </c>
      <c r="P4615" s="5" t="s">
        <v>17189</v>
      </c>
    </row>
    <row r="4616" ht="19" customHeight="1" spans="1:16">
      <c r="A4616" s="5">
        <v>181</v>
      </c>
      <c r="B4616" s="5" t="s">
        <v>504</v>
      </c>
      <c r="C4616" s="5" t="s">
        <v>52</v>
      </c>
      <c r="D4616" s="8" t="s">
        <v>3422</v>
      </c>
      <c r="E4616" s="6"/>
      <c r="F4616" s="6">
        <v>0</v>
      </c>
      <c r="G4616" s="6"/>
      <c r="H4616" s="5" t="s">
        <v>120</v>
      </c>
      <c r="I4616" s="6" t="str">
        <f t="shared" si="288"/>
        <v/>
      </c>
      <c r="J4616" s="5" t="str">
        <f>IF(H4616="否","不适用",IF(AND(ISNUMBER(E4616),ISNUMBER(F4616)),IF(I4616&gt;规则与名单!$B$2,"是","否"),"未判定"))</f>
        <v>不适用</v>
      </c>
      <c r="K4616" s="5" t="str">
        <f t="shared" si="289"/>
        <v>缺失</v>
      </c>
      <c r="L4616" s="6" t="str">
        <f t="shared" si="290"/>
        <v/>
      </c>
      <c r="M4616" s="5">
        <f t="shared" si="291"/>
        <v>1</v>
      </c>
      <c r="N4616" s="5" t="s">
        <v>17190</v>
      </c>
      <c r="O4616" s="5" t="s">
        <v>17191</v>
      </c>
      <c r="P4616" s="5" t="s">
        <v>17192</v>
      </c>
    </row>
    <row r="4617" ht="19" customHeight="1" spans="1:16">
      <c r="A4617" s="5">
        <v>181</v>
      </c>
      <c r="B4617" s="5" t="s">
        <v>504</v>
      </c>
      <c r="C4617" s="5" t="s">
        <v>52</v>
      </c>
      <c r="D4617" s="8" t="s">
        <v>336</v>
      </c>
      <c r="E4617" s="6"/>
      <c r="F4617" s="6">
        <v>0</v>
      </c>
      <c r="G4617" s="6"/>
      <c r="H4617" s="5" t="s">
        <v>120</v>
      </c>
      <c r="I4617" s="6" t="str">
        <f t="shared" si="288"/>
        <v/>
      </c>
      <c r="J4617" s="5" t="str">
        <f>IF(H4617="否","不适用",IF(AND(ISNUMBER(E4617),ISNUMBER(F4617)),IF(I4617&gt;规则与名单!$B$2,"是","否"),"未判定"))</f>
        <v>不适用</v>
      </c>
      <c r="K4617" s="5" t="str">
        <f t="shared" si="289"/>
        <v>缺失</v>
      </c>
      <c r="L4617" s="6" t="str">
        <f t="shared" si="290"/>
        <v/>
      </c>
      <c r="M4617" s="5">
        <f t="shared" si="291"/>
        <v>1</v>
      </c>
      <c r="N4617" s="5" t="s">
        <v>17193</v>
      </c>
      <c r="O4617" s="5" t="s">
        <v>17194</v>
      </c>
      <c r="P4617" s="5" t="s">
        <v>17195</v>
      </c>
    </row>
    <row r="4618" ht="19" customHeight="1" spans="1:16">
      <c r="A4618" s="5">
        <v>181</v>
      </c>
      <c r="B4618" s="5" t="s">
        <v>504</v>
      </c>
      <c r="C4618" s="5" t="s">
        <v>52</v>
      </c>
      <c r="D4618" s="8" t="s">
        <v>653</v>
      </c>
      <c r="E4618" s="6">
        <v>149.7</v>
      </c>
      <c r="F4618" s="6">
        <v>174.7</v>
      </c>
      <c r="G4618" s="6">
        <v>111.9</v>
      </c>
      <c r="H4618" s="5" t="s">
        <v>120</v>
      </c>
      <c r="I4618" s="6">
        <f t="shared" si="288"/>
        <v>-25</v>
      </c>
      <c r="J4618" s="5" t="str">
        <f>IF(H4618="否","不适用",IF(AND(ISNUMBER(E4618),ISNUMBER(F4618)),IF(I4618&gt;规则与名单!$B$2,"是","否"),"未判定"))</f>
        <v>不适用</v>
      </c>
      <c r="K4618" s="5" t="str">
        <f t="shared" si="289"/>
        <v>非测试日纯氢</v>
      </c>
      <c r="L4618" s="6">
        <f t="shared" si="290"/>
        <v>111.9</v>
      </c>
      <c r="M4618" s="5">
        <f t="shared" si="291"/>
        <v>0</v>
      </c>
      <c r="N4618" s="5" t="s">
        <v>17196</v>
      </c>
      <c r="O4618" s="5" t="s">
        <v>17197</v>
      </c>
      <c r="P4618" s="5" t="s">
        <v>17198</v>
      </c>
    </row>
    <row r="4619" ht="19" customHeight="1" spans="1:16">
      <c r="A4619" s="5">
        <v>181</v>
      </c>
      <c r="B4619" s="5" t="s">
        <v>504</v>
      </c>
      <c r="C4619" s="5" t="s">
        <v>52</v>
      </c>
      <c r="D4619" s="8" t="s">
        <v>140</v>
      </c>
      <c r="E4619" s="6">
        <v>195</v>
      </c>
      <c r="F4619" s="6">
        <v>173.1</v>
      </c>
      <c r="G4619" s="6">
        <v>172</v>
      </c>
      <c r="H4619" s="5" t="s">
        <v>120</v>
      </c>
      <c r="I4619" s="6">
        <f t="shared" si="288"/>
        <v>21.9</v>
      </c>
      <c r="J4619" s="5" t="str">
        <f>IF(H4619="否","不适用",IF(AND(ISNUMBER(E4619),ISNUMBER(F4619)),IF(I4619&gt;规则与名单!$B$2,"是","否"),"未判定"))</f>
        <v>不适用</v>
      </c>
      <c r="K4619" s="5" t="str">
        <f t="shared" si="289"/>
        <v>非测试日纯氢</v>
      </c>
      <c r="L4619" s="6">
        <f t="shared" si="290"/>
        <v>172</v>
      </c>
      <c r="M4619" s="5">
        <f t="shared" si="291"/>
        <v>0</v>
      </c>
      <c r="N4619" s="5" t="s">
        <v>17199</v>
      </c>
      <c r="O4619" s="5" t="s">
        <v>17200</v>
      </c>
      <c r="P4619" s="5" t="s">
        <v>17201</v>
      </c>
    </row>
    <row r="4620" ht="19" customHeight="1" spans="1:16">
      <c r="A4620" s="5">
        <v>181</v>
      </c>
      <c r="B4620" s="5" t="s">
        <v>504</v>
      </c>
      <c r="C4620" s="5" t="s">
        <v>52</v>
      </c>
      <c r="D4620" s="8" t="s">
        <v>115</v>
      </c>
      <c r="E4620" s="6">
        <v>170.4</v>
      </c>
      <c r="F4620" s="6">
        <v>171</v>
      </c>
      <c r="G4620" s="6">
        <v>169.5</v>
      </c>
      <c r="H4620" s="5" t="s">
        <v>120</v>
      </c>
      <c r="I4620" s="6">
        <f t="shared" si="288"/>
        <v>-0.599999999999994</v>
      </c>
      <c r="J4620" s="5" t="str">
        <f>IF(H4620="否","不适用",IF(AND(ISNUMBER(E4620),ISNUMBER(F4620)),IF(I4620&gt;规则与名单!$B$2,"是","否"),"未判定"))</f>
        <v>不适用</v>
      </c>
      <c r="K4620" s="5" t="str">
        <f t="shared" si="289"/>
        <v>非测试日纯氢</v>
      </c>
      <c r="L4620" s="6">
        <f t="shared" si="290"/>
        <v>169.5</v>
      </c>
      <c r="M4620" s="5">
        <f t="shared" si="291"/>
        <v>0</v>
      </c>
      <c r="N4620" s="5" t="s">
        <v>17202</v>
      </c>
      <c r="O4620" s="5" t="s">
        <v>17203</v>
      </c>
      <c r="P4620" s="5" t="s">
        <v>17204</v>
      </c>
    </row>
    <row r="4621" ht="19" customHeight="1" spans="1:16">
      <c r="A4621" s="5">
        <v>182</v>
      </c>
      <c r="B4621" s="5" t="s">
        <v>507</v>
      </c>
      <c r="C4621" s="5" t="s">
        <v>52</v>
      </c>
      <c r="D4621" s="8" t="s">
        <v>114</v>
      </c>
      <c r="E4621" s="6">
        <v>5.5</v>
      </c>
      <c r="F4621" s="6">
        <v>11.9</v>
      </c>
      <c r="G4621" s="6">
        <v>12.4</v>
      </c>
      <c r="H4621" s="5" t="s">
        <v>120</v>
      </c>
      <c r="I4621" s="6">
        <f t="shared" si="288"/>
        <v>-6.4</v>
      </c>
      <c r="J4621" s="5" t="str">
        <f>IF(H4621="否","不适用",IF(AND(ISNUMBER(E4621),ISNUMBER(F4621)),IF(I4621&gt;规则与名单!$B$2,"是","否"),"未判定"))</f>
        <v>不适用</v>
      </c>
      <c r="K4621" s="5" t="str">
        <f t="shared" si="289"/>
        <v>非测试日纯氢</v>
      </c>
      <c r="L4621" s="6">
        <f t="shared" si="290"/>
        <v>12.4</v>
      </c>
      <c r="M4621" s="5">
        <f t="shared" si="291"/>
        <v>0</v>
      </c>
      <c r="N4621" s="5" t="s">
        <v>17205</v>
      </c>
      <c r="O4621" s="5" t="s">
        <v>17206</v>
      </c>
      <c r="P4621" s="5" t="s">
        <v>17207</v>
      </c>
    </row>
    <row r="4622" ht="19" customHeight="1" spans="1:16">
      <c r="A4622" s="5">
        <v>182</v>
      </c>
      <c r="B4622" s="5" t="s">
        <v>507</v>
      </c>
      <c r="C4622" s="5" t="s">
        <v>52</v>
      </c>
      <c r="D4622" s="8" t="s">
        <v>605</v>
      </c>
      <c r="E4622" s="6">
        <v>122.9</v>
      </c>
      <c r="F4622" s="6">
        <v>123.5</v>
      </c>
      <c r="G4622" s="6">
        <v>122.7</v>
      </c>
      <c r="H4622" s="5" t="s">
        <v>120</v>
      </c>
      <c r="I4622" s="6">
        <f t="shared" si="288"/>
        <v>-0.599999999999994</v>
      </c>
      <c r="J4622" s="5" t="str">
        <f>IF(H4622="否","不适用",IF(AND(ISNUMBER(E4622),ISNUMBER(F4622)),IF(I4622&gt;规则与名单!$B$2,"是","否"),"未判定"))</f>
        <v>不适用</v>
      </c>
      <c r="K4622" s="5" t="str">
        <f t="shared" si="289"/>
        <v>非测试日纯氢</v>
      </c>
      <c r="L4622" s="6">
        <f t="shared" si="290"/>
        <v>122.7</v>
      </c>
      <c r="M4622" s="5">
        <f t="shared" si="291"/>
        <v>0</v>
      </c>
      <c r="N4622" s="5" t="s">
        <v>17208</v>
      </c>
      <c r="O4622" s="5" t="s">
        <v>17209</v>
      </c>
      <c r="P4622" s="5" t="s">
        <v>17210</v>
      </c>
    </row>
    <row r="4623" ht="19" customHeight="1" spans="1:16">
      <c r="A4623" s="5">
        <v>182</v>
      </c>
      <c r="B4623" s="5" t="s">
        <v>507</v>
      </c>
      <c r="C4623" s="5" t="s">
        <v>52</v>
      </c>
      <c r="D4623" s="8" t="s">
        <v>186</v>
      </c>
      <c r="E4623" s="6">
        <v>139.2</v>
      </c>
      <c r="F4623" s="6">
        <v>132.8</v>
      </c>
      <c r="G4623" s="6">
        <v>130.7</v>
      </c>
      <c r="H4623" s="5" t="s">
        <v>120</v>
      </c>
      <c r="I4623" s="6">
        <f t="shared" si="288"/>
        <v>6.39999999999998</v>
      </c>
      <c r="J4623" s="5" t="str">
        <f>IF(H4623="否","不适用",IF(AND(ISNUMBER(E4623),ISNUMBER(F4623)),IF(I4623&gt;规则与名单!$B$2,"是","否"),"未判定"))</f>
        <v>不适用</v>
      </c>
      <c r="K4623" s="5" t="str">
        <f t="shared" si="289"/>
        <v>非测试日纯氢</v>
      </c>
      <c r="L4623" s="6">
        <f t="shared" si="290"/>
        <v>130.7</v>
      </c>
      <c r="M4623" s="5">
        <f t="shared" si="291"/>
        <v>0</v>
      </c>
      <c r="N4623" s="5" t="s">
        <v>17211</v>
      </c>
      <c r="O4623" s="5" t="s">
        <v>17212</v>
      </c>
      <c r="P4623" s="5" t="s">
        <v>17213</v>
      </c>
    </row>
    <row r="4624" ht="19" customHeight="1" spans="1:16">
      <c r="A4624" s="5">
        <v>182</v>
      </c>
      <c r="B4624" s="5" t="s">
        <v>507</v>
      </c>
      <c r="C4624" s="5" t="s">
        <v>52</v>
      </c>
      <c r="D4624" s="8" t="s">
        <v>165</v>
      </c>
      <c r="E4624" s="6">
        <v>155.2</v>
      </c>
      <c r="F4624" s="6">
        <v>155.7</v>
      </c>
      <c r="G4624" s="6">
        <v>155.2</v>
      </c>
      <c r="H4624" s="5" t="s">
        <v>120</v>
      </c>
      <c r="I4624" s="6">
        <f t="shared" si="288"/>
        <v>-0.5</v>
      </c>
      <c r="J4624" s="5" t="str">
        <f>IF(H4624="否","不适用",IF(AND(ISNUMBER(E4624),ISNUMBER(F4624)),IF(I4624&gt;规则与名单!$B$2,"是","否"),"未判定"))</f>
        <v>不适用</v>
      </c>
      <c r="K4624" s="5" t="str">
        <f t="shared" si="289"/>
        <v>非测试日纯氢</v>
      </c>
      <c r="L4624" s="6">
        <f t="shared" si="290"/>
        <v>155.2</v>
      </c>
      <c r="M4624" s="5">
        <f t="shared" si="291"/>
        <v>0</v>
      </c>
      <c r="N4624" s="5" t="s">
        <v>17214</v>
      </c>
      <c r="O4624" s="5" t="s">
        <v>17215</v>
      </c>
      <c r="P4624" s="5" t="s">
        <v>17216</v>
      </c>
    </row>
    <row r="4625" ht="19" customHeight="1" spans="1:16">
      <c r="A4625" s="5">
        <v>182</v>
      </c>
      <c r="B4625" s="5" t="s">
        <v>507</v>
      </c>
      <c r="C4625" s="5" t="s">
        <v>52</v>
      </c>
      <c r="D4625" s="8" t="s">
        <v>151</v>
      </c>
      <c r="E4625" s="6">
        <v>47</v>
      </c>
      <c r="F4625" s="6">
        <v>48.5</v>
      </c>
      <c r="G4625" s="6">
        <v>47</v>
      </c>
      <c r="H4625" s="5" t="s">
        <v>120</v>
      </c>
      <c r="I4625" s="6">
        <f t="shared" si="288"/>
        <v>-1.5</v>
      </c>
      <c r="J4625" s="5" t="str">
        <f>IF(H4625="否","不适用",IF(AND(ISNUMBER(E4625),ISNUMBER(F4625)),IF(I4625&gt;规则与名单!$B$2,"是","否"),"未判定"))</f>
        <v>不适用</v>
      </c>
      <c r="K4625" s="5" t="str">
        <f t="shared" si="289"/>
        <v>非测试日纯氢</v>
      </c>
      <c r="L4625" s="6">
        <f t="shared" si="290"/>
        <v>47</v>
      </c>
      <c r="M4625" s="5">
        <f t="shared" si="291"/>
        <v>0</v>
      </c>
      <c r="N4625" s="5" t="s">
        <v>17217</v>
      </c>
      <c r="O4625" s="5" t="s">
        <v>17218</v>
      </c>
      <c r="P4625" s="5" t="s">
        <v>17219</v>
      </c>
    </row>
    <row r="4626" ht="19" customHeight="1" spans="1:16">
      <c r="A4626" s="5">
        <v>182</v>
      </c>
      <c r="B4626" s="5" t="s">
        <v>507</v>
      </c>
      <c r="C4626" s="5" t="s">
        <v>52</v>
      </c>
      <c r="D4626" s="8" t="s">
        <v>3358</v>
      </c>
      <c r="E4626" s="6"/>
      <c r="F4626" s="6">
        <v>0</v>
      </c>
      <c r="G4626" s="6"/>
      <c r="H4626" s="5" t="s">
        <v>120</v>
      </c>
      <c r="I4626" s="6" t="str">
        <f t="shared" si="288"/>
        <v/>
      </c>
      <c r="J4626" s="5" t="str">
        <f>IF(H4626="否","不适用",IF(AND(ISNUMBER(E4626),ISNUMBER(F4626)),IF(I4626&gt;规则与名单!$B$2,"是","否"),"未判定"))</f>
        <v>不适用</v>
      </c>
      <c r="K4626" s="5" t="str">
        <f t="shared" si="289"/>
        <v>缺失</v>
      </c>
      <c r="L4626" s="6" t="str">
        <f t="shared" si="290"/>
        <v/>
      </c>
      <c r="M4626" s="5">
        <f t="shared" si="291"/>
        <v>1</v>
      </c>
      <c r="N4626" s="5" t="s">
        <v>17220</v>
      </c>
      <c r="O4626" s="5" t="s">
        <v>17221</v>
      </c>
      <c r="P4626" s="5" t="s">
        <v>17222</v>
      </c>
    </row>
    <row r="4627" ht="19" customHeight="1" spans="1:16">
      <c r="A4627" s="5">
        <v>182</v>
      </c>
      <c r="B4627" s="5" t="s">
        <v>507</v>
      </c>
      <c r="C4627" s="5" t="s">
        <v>52</v>
      </c>
      <c r="D4627" s="8" t="s">
        <v>272</v>
      </c>
      <c r="E4627" s="6">
        <v>145.8</v>
      </c>
      <c r="F4627" s="6">
        <v>146.5</v>
      </c>
      <c r="G4627" s="6">
        <v>138.9</v>
      </c>
      <c r="H4627" s="5" t="s">
        <v>120</v>
      </c>
      <c r="I4627" s="6">
        <f t="shared" si="288"/>
        <v>-0.699999999999989</v>
      </c>
      <c r="J4627" s="5" t="str">
        <f>IF(H4627="否","不适用",IF(AND(ISNUMBER(E4627),ISNUMBER(F4627)),IF(I4627&gt;规则与名单!$B$2,"是","否"),"未判定"))</f>
        <v>不适用</v>
      </c>
      <c r="K4627" s="5" t="str">
        <f t="shared" si="289"/>
        <v>非测试日纯氢</v>
      </c>
      <c r="L4627" s="6">
        <f t="shared" si="290"/>
        <v>138.9</v>
      </c>
      <c r="M4627" s="5">
        <f t="shared" si="291"/>
        <v>0</v>
      </c>
      <c r="N4627" s="5" t="s">
        <v>17223</v>
      </c>
      <c r="O4627" s="5" t="s">
        <v>17224</v>
      </c>
      <c r="P4627" s="5" t="s">
        <v>17225</v>
      </c>
    </row>
    <row r="4628" ht="19" customHeight="1" spans="1:16">
      <c r="A4628" s="5">
        <v>182</v>
      </c>
      <c r="B4628" s="5" t="s">
        <v>507</v>
      </c>
      <c r="C4628" s="5" t="s">
        <v>52</v>
      </c>
      <c r="D4628" s="8" t="s">
        <v>506</v>
      </c>
      <c r="E4628" s="6">
        <v>134.5</v>
      </c>
      <c r="F4628" s="6">
        <v>138.4</v>
      </c>
      <c r="G4628" s="6">
        <v>134.5</v>
      </c>
      <c r="H4628" s="5" t="s">
        <v>120</v>
      </c>
      <c r="I4628" s="6">
        <f t="shared" si="288"/>
        <v>-3.90000000000001</v>
      </c>
      <c r="J4628" s="5" t="str">
        <f>IF(H4628="否","不适用",IF(AND(ISNUMBER(E4628),ISNUMBER(F4628)),IF(I4628&gt;规则与名单!$B$2,"是","否"),"未判定"))</f>
        <v>不适用</v>
      </c>
      <c r="K4628" s="5" t="str">
        <f t="shared" si="289"/>
        <v>非测试日纯氢</v>
      </c>
      <c r="L4628" s="6">
        <f t="shared" si="290"/>
        <v>134.5</v>
      </c>
      <c r="M4628" s="5">
        <f t="shared" si="291"/>
        <v>0</v>
      </c>
      <c r="N4628" s="5" t="s">
        <v>17226</v>
      </c>
      <c r="O4628" s="5" t="s">
        <v>17227</v>
      </c>
      <c r="P4628" s="5" t="s">
        <v>17228</v>
      </c>
    </row>
    <row r="4629" ht="19" customHeight="1" spans="1:16">
      <c r="A4629" s="5">
        <v>182</v>
      </c>
      <c r="B4629" s="5" t="s">
        <v>507</v>
      </c>
      <c r="C4629" s="5" t="s">
        <v>52</v>
      </c>
      <c r="D4629" s="8" t="s">
        <v>673</v>
      </c>
      <c r="E4629" s="6">
        <v>168.6</v>
      </c>
      <c r="F4629" s="6">
        <v>167.7</v>
      </c>
      <c r="G4629" s="6">
        <v>154.3</v>
      </c>
      <c r="H4629" s="5" t="s">
        <v>120</v>
      </c>
      <c r="I4629" s="6">
        <f t="shared" si="288"/>
        <v>0.900000000000006</v>
      </c>
      <c r="J4629" s="5" t="str">
        <f>IF(H4629="否","不适用",IF(AND(ISNUMBER(E4629),ISNUMBER(F4629)),IF(I4629&gt;规则与名单!$B$2,"是","否"),"未判定"))</f>
        <v>不适用</v>
      </c>
      <c r="K4629" s="5" t="str">
        <f t="shared" si="289"/>
        <v>非测试日纯氢</v>
      </c>
      <c r="L4629" s="6">
        <f t="shared" si="290"/>
        <v>154.3</v>
      </c>
      <c r="M4629" s="5">
        <f t="shared" si="291"/>
        <v>0</v>
      </c>
      <c r="N4629" s="5" t="s">
        <v>17229</v>
      </c>
      <c r="O4629" s="5" t="s">
        <v>17230</v>
      </c>
      <c r="P4629" s="5" t="s">
        <v>17231</v>
      </c>
    </row>
    <row r="4630" ht="19" customHeight="1" spans="1:16">
      <c r="A4630" s="5">
        <v>182</v>
      </c>
      <c r="B4630" s="5" t="s">
        <v>507</v>
      </c>
      <c r="C4630" s="5" t="s">
        <v>52</v>
      </c>
      <c r="D4630" s="8" t="s">
        <v>183</v>
      </c>
      <c r="E4630" s="6">
        <v>135.6</v>
      </c>
      <c r="F4630" s="6">
        <v>136.2</v>
      </c>
      <c r="G4630" s="6">
        <v>135.6</v>
      </c>
      <c r="H4630" s="5" t="s">
        <v>120</v>
      </c>
      <c r="I4630" s="6">
        <f t="shared" si="288"/>
        <v>-0.599999999999994</v>
      </c>
      <c r="J4630" s="5" t="str">
        <f>IF(H4630="否","不适用",IF(AND(ISNUMBER(E4630),ISNUMBER(F4630)),IF(I4630&gt;规则与名单!$B$2,"是","否"),"未判定"))</f>
        <v>不适用</v>
      </c>
      <c r="K4630" s="5" t="str">
        <f t="shared" si="289"/>
        <v>非测试日纯氢</v>
      </c>
      <c r="L4630" s="6">
        <f t="shared" si="290"/>
        <v>135.6</v>
      </c>
      <c r="M4630" s="5">
        <f t="shared" si="291"/>
        <v>0</v>
      </c>
      <c r="N4630" s="5" t="s">
        <v>17232</v>
      </c>
      <c r="O4630" s="5" t="s">
        <v>17233</v>
      </c>
      <c r="P4630" s="5" t="s">
        <v>17234</v>
      </c>
    </row>
    <row r="4631" ht="19" customHeight="1" spans="1:16">
      <c r="A4631" s="5">
        <v>182</v>
      </c>
      <c r="B4631" s="5" t="s">
        <v>507</v>
      </c>
      <c r="C4631" s="5" t="s">
        <v>52</v>
      </c>
      <c r="D4631" s="8" t="s">
        <v>431</v>
      </c>
      <c r="E4631" s="6">
        <v>145.5</v>
      </c>
      <c r="F4631" s="6">
        <v>146.3</v>
      </c>
      <c r="G4631" s="6">
        <v>145.5</v>
      </c>
      <c r="H4631" s="5" t="s">
        <v>120</v>
      </c>
      <c r="I4631" s="6">
        <f t="shared" si="288"/>
        <v>-0.800000000000011</v>
      </c>
      <c r="J4631" s="5" t="str">
        <f>IF(H4631="否","不适用",IF(AND(ISNUMBER(E4631),ISNUMBER(F4631)),IF(I4631&gt;规则与名单!$B$2,"是","否"),"未判定"))</f>
        <v>不适用</v>
      </c>
      <c r="K4631" s="5" t="str">
        <f t="shared" si="289"/>
        <v>非测试日纯氢</v>
      </c>
      <c r="L4631" s="6">
        <f t="shared" si="290"/>
        <v>145.5</v>
      </c>
      <c r="M4631" s="5">
        <f t="shared" si="291"/>
        <v>0</v>
      </c>
      <c r="N4631" s="5" t="s">
        <v>17235</v>
      </c>
      <c r="O4631" s="5" t="s">
        <v>17236</v>
      </c>
      <c r="P4631" s="5" t="s">
        <v>17237</v>
      </c>
    </row>
    <row r="4632" ht="19" customHeight="1" spans="1:16">
      <c r="A4632" s="5">
        <v>182</v>
      </c>
      <c r="B4632" s="5" t="s">
        <v>507</v>
      </c>
      <c r="C4632" s="5" t="s">
        <v>52</v>
      </c>
      <c r="D4632" s="8" t="s">
        <v>3377</v>
      </c>
      <c r="E4632" s="6">
        <v>48.9</v>
      </c>
      <c r="F4632" s="6">
        <v>57.8</v>
      </c>
      <c r="G4632" s="6">
        <v>20</v>
      </c>
      <c r="H4632" s="5" t="s">
        <v>120</v>
      </c>
      <c r="I4632" s="6">
        <f t="shared" si="288"/>
        <v>-8.9</v>
      </c>
      <c r="J4632" s="5" t="str">
        <f>IF(H4632="否","不适用",IF(AND(ISNUMBER(E4632),ISNUMBER(F4632)),IF(I4632&gt;规则与名单!$B$2,"是","否"),"未判定"))</f>
        <v>不适用</v>
      </c>
      <c r="K4632" s="5" t="str">
        <f t="shared" si="289"/>
        <v>非测试日纯氢</v>
      </c>
      <c r="L4632" s="6">
        <f t="shared" si="290"/>
        <v>20</v>
      </c>
      <c r="M4632" s="5">
        <f t="shared" si="291"/>
        <v>0</v>
      </c>
      <c r="N4632" s="5" t="s">
        <v>17238</v>
      </c>
      <c r="O4632" s="5" t="s">
        <v>17239</v>
      </c>
      <c r="P4632" s="5" t="s">
        <v>17240</v>
      </c>
    </row>
    <row r="4633" ht="19" customHeight="1" spans="1:16">
      <c r="A4633" s="5">
        <v>182</v>
      </c>
      <c r="B4633" s="5" t="s">
        <v>507</v>
      </c>
      <c r="C4633" s="5" t="s">
        <v>52</v>
      </c>
      <c r="D4633" s="8" t="s">
        <v>407</v>
      </c>
      <c r="E4633" s="6"/>
      <c r="F4633" s="6">
        <v>0</v>
      </c>
      <c r="G4633" s="6"/>
      <c r="H4633" s="5" t="s">
        <v>120</v>
      </c>
      <c r="I4633" s="6" t="str">
        <f t="shared" si="288"/>
        <v/>
      </c>
      <c r="J4633" s="5" t="str">
        <f>IF(H4633="否","不适用",IF(AND(ISNUMBER(E4633),ISNUMBER(F4633)),IF(I4633&gt;规则与名单!$B$2,"是","否"),"未判定"))</f>
        <v>不适用</v>
      </c>
      <c r="K4633" s="5" t="str">
        <f t="shared" si="289"/>
        <v>缺失</v>
      </c>
      <c r="L4633" s="6" t="str">
        <f t="shared" si="290"/>
        <v/>
      </c>
      <c r="M4633" s="5">
        <f t="shared" si="291"/>
        <v>1</v>
      </c>
      <c r="N4633" s="5" t="s">
        <v>17241</v>
      </c>
      <c r="O4633" s="5" t="s">
        <v>17242</v>
      </c>
      <c r="P4633" s="5" t="s">
        <v>17243</v>
      </c>
    </row>
    <row r="4634" ht="19" customHeight="1" spans="1:16">
      <c r="A4634" s="5">
        <v>182</v>
      </c>
      <c r="B4634" s="5" t="s">
        <v>507</v>
      </c>
      <c r="C4634" s="5" t="s">
        <v>52</v>
      </c>
      <c r="D4634" s="8" t="s">
        <v>411</v>
      </c>
      <c r="E4634" s="6">
        <v>132.2</v>
      </c>
      <c r="F4634" s="6">
        <v>125.5</v>
      </c>
      <c r="G4634" s="6">
        <v>114.4</v>
      </c>
      <c r="H4634" s="5" t="s">
        <v>120</v>
      </c>
      <c r="I4634" s="6">
        <f t="shared" si="288"/>
        <v>6.69999999999999</v>
      </c>
      <c r="J4634" s="5" t="str">
        <f>IF(H4634="否","不适用",IF(AND(ISNUMBER(E4634),ISNUMBER(F4634)),IF(I4634&gt;规则与名单!$B$2,"是","否"),"未判定"))</f>
        <v>不适用</v>
      </c>
      <c r="K4634" s="5" t="str">
        <f t="shared" si="289"/>
        <v>非测试日纯氢</v>
      </c>
      <c r="L4634" s="6">
        <f t="shared" si="290"/>
        <v>114.4</v>
      </c>
      <c r="M4634" s="5">
        <f t="shared" si="291"/>
        <v>0</v>
      </c>
      <c r="N4634" s="5" t="s">
        <v>17244</v>
      </c>
      <c r="O4634" s="5" t="s">
        <v>17245</v>
      </c>
      <c r="P4634" s="5" t="s">
        <v>17246</v>
      </c>
    </row>
    <row r="4635" ht="19" customHeight="1" spans="1:16">
      <c r="A4635" s="5">
        <v>182</v>
      </c>
      <c r="B4635" s="5" t="s">
        <v>507</v>
      </c>
      <c r="C4635" s="5" t="s">
        <v>52</v>
      </c>
      <c r="D4635" s="8" t="s">
        <v>251</v>
      </c>
      <c r="E4635" s="6">
        <v>183.6</v>
      </c>
      <c r="F4635" s="6">
        <v>184.4</v>
      </c>
      <c r="G4635" s="6">
        <v>182.4</v>
      </c>
      <c r="H4635" s="5" t="s">
        <v>120</v>
      </c>
      <c r="I4635" s="6">
        <f t="shared" si="288"/>
        <v>-0.800000000000011</v>
      </c>
      <c r="J4635" s="5" t="str">
        <f>IF(H4635="否","不适用",IF(AND(ISNUMBER(E4635),ISNUMBER(F4635)),IF(I4635&gt;规则与名单!$B$2,"是","否"),"未判定"))</f>
        <v>不适用</v>
      </c>
      <c r="K4635" s="5" t="str">
        <f t="shared" si="289"/>
        <v>非测试日纯氢</v>
      </c>
      <c r="L4635" s="6">
        <f t="shared" si="290"/>
        <v>182.4</v>
      </c>
      <c r="M4635" s="5">
        <f t="shared" si="291"/>
        <v>0</v>
      </c>
      <c r="N4635" s="5" t="s">
        <v>17247</v>
      </c>
      <c r="O4635" s="5" t="s">
        <v>17248</v>
      </c>
      <c r="P4635" s="5" t="s">
        <v>17249</v>
      </c>
    </row>
    <row r="4636" ht="19" customHeight="1" spans="1:16">
      <c r="A4636" s="5">
        <v>182</v>
      </c>
      <c r="B4636" s="5" t="s">
        <v>507</v>
      </c>
      <c r="C4636" s="5" t="s">
        <v>52</v>
      </c>
      <c r="D4636" s="8" t="s">
        <v>472</v>
      </c>
      <c r="E4636" s="6">
        <v>158.9</v>
      </c>
      <c r="F4636" s="6">
        <v>159.7</v>
      </c>
      <c r="G4636" s="6">
        <v>149.3</v>
      </c>
      <c r="H4636" s="5" t="s">
        <v>120</v>
      </c>
      <c r="I4636" s="6">
        <f t="shared" si="288"/>
        <v>-0.799999999999983</v>
      </c>
      <c r="J4636" s="5" t="str">
        <f>IF(H4636="否","不适用",IF(AND(ISNUMBER(E4636),ISNUMBER(F4636)),IF(I4636&gt;规则与名单!$B$2,"是","否"),"未判定"))</f>
        <v>不适用</v>
      </c>
      <c r="K4636" s="5" t="str">
        <f t="shared" si="289"/>
        <v>非测试日纯氢</v>
      </c>
      <c r="L4636" s="6">
        <f t="shared" si="290"/>
        <v>149.3</v>
      </c>
      <c r="M4636" s="5">
        <f t="shared" si="291"/>
        <v>0</v>
      </c>
      <c r="N4636" s="5" t="s">
        <v>17250</v>
      </c>
      <c r="O4636" s="5" t="s">
        <v>17251</v>
      </c>
      <c r="P4636" s="5" t="s">
        <v>17252</v>
      </c>
    </row>
    <row r="4637" ht="19" customHeight="1" spans="1:16">
      <c r="A4637" s="5">
        <v>182</v>
      </c>
      <c r="B4637" s="5" t="s">
        <v>507</v>
      </c>
      <c r="C4637" s="5" t="s">
        <v>52</v>
      </c>
      <c r="D4637" s="8" t="s">
        <v>466</v>
      </c>
      <c r="E4637" s="6">
        <v>146</v>
      </c>
      <c r="F4637" s="6">
        <v>148.6</v>
      </c>
      <c r="G4637" s="6">
        <v>130.1</v>
      </c>
      <c r="H4637" s="5" t="s">
        <v>120</v>
      </c>
      <c r="I4637" s="6">
        <f t="shared" si="288"/>
        <v>-2.59999999999999</v>
      </c>
      <c r="J4637" s="5" t="str">
        <f>IF(H4637="否","不适用",IF(AND(ISNUMBER(E4637),ISNUMBER(F4637)),IF(I4637&gt;规则与名单!$B$2,"是","否"),"未判定"))</f>
        <v>不适用</v>
      </c>
      <c r="K4637" s="5" t="str">
        <f t="shared" si="289"/>
        <v>非测试日纯氢</v>
      </c>
      <c r="L4637" s="6">
        <f t="shared" si="290"/>
        <v>130.1</v>
      </c>
      <c r="M4637" s="5">
        <f t="shared" si="291"/>
        <v>0</v>
      </c>
      <c r="N4637" s="5" t="s">
        <v>17253</v>
      </c>
      <c r="O4637" s="5" t="s">
        <v>17254</v>
      </c>
      <c r="P4637" s="5" t="s">
        <v>17255</v>
      </c>
    </row>
    <row r="4638" ht="19" customHeight="1" spans="1:16">
      <c r="A4638" s="5">
        <v>182</v>
      </c>
      <c r="B4638" s="5" t="s">
        <v>507</v>
      </c>
      <c r="C4638" s="5" t="s">
        <v>52</v>
      </c>
      <c r="D4638" s="8" t="s">
        <v>333</v>
      </c>
      <c r="E4638" s="6">
        <v>173.7</v>
      </c>
      <c r="F4638" s="6">
        <v>173.4</v>
      </c>
      <c r="G4638" s="6">
        <v>86.8</v>
      </c>
      <c r="H4638" s="5" t="s">
        <v>120</v>
      </c>
      <c r="I4638" s="6">
        <f t="shared" si="288"/>
        <v>0.299999999999983</v>
      </c>
      <c r="J4638" s="5" t="str">
        <f>IF(H4638="否","不适用",IF(AND(ISNUMBER(E4638),ISNUMBER(F4638)),IF(I4638&gt;规则与名单!$B$2,"是","否"),"未判定"))</f>
        <v>不适用</v>
      </c>
      <c r="K4638" s="5" t="str">
        <f t="shared" si="289"/>
        <v>非测试日纯氢</v>
      </c>
      <c r="L4638" s="6">
        <f t="shared" si="290"/>
        <v>86.8</v>
      </c>
      <c r="M4638" s="5">
        <f t="shared" si="291"/>
        <v>0</v>
      </c>
      <c r="N4638" s="5" t="s">
        <v>17256</v>
      </c>
      <c r="O4638" s="5" t="s">
        <v>17257</v>
      </c>
      <c r="P4638" s="5" t="s">
        <v>17258</v>
      </c>
    </row>
    <row r="4639" ht="19" customHeight="1" spans="1:16">
      <c r="A4639" s="5">
        <v>182</v>
      </c>
      <c r="B4639" s="5" t="s">
        <v>507</v>
      </c>
      <c r="C4639" s="5" t="s">
        <v>52</v>
      </c>
      <c r="D4639" s="8" t="s">
        <v>175</v>
      </c>
      <c r="E4639" s="6">
        <v>89.9</v>
      </c>
      <c r="F4639" s="6">
        <v>92.6</v>
      </c>
      <c r="G4639" s="6">
        <v>89.9</v>
      </c>
      <c r="H4639" s="5" t="s">
        <v>120</v>
      </c>
      <c r="I4639" s="6">
        <f t="shared" si="288"/>
        <v>-2.69999999999999</v>
      </c>
      <c r="J4639" s="5" t="str">
        <f>IF(H4639="否","不适用",IF(AND(ISNUMBER(E4639),ISNUMBER(F4639)),IF(I4639&gt;规则与名单!$B$2,"是","否"),"未判定"))</f>
        <v>不适用</v>
      </c>
      <c r="K4639" s="5" t="str">
        <f t="shared" si="289"/>
        <v>非测试日纯氢</v>
      </c>
      <c r="L4639" s="6">
        <f t="shared" si="290"/>
        <v>89.9</v>
      </c>
      <c r="M4639" s="5">
        <f t="shared" si="291"/>
        <v>0</v>
      </c>
      <c r="N4639" s="5" t="s">
        <v>17259</v>
      </c>
      <c r="O4639" s="5" t="s">
        <v>17260</v>
      </c>
      <c r="P4639" s="5" t="s">
        <v>17261</v>
      </c>
    </row>
    <row r="4640" ht="19" customHeight="1" spans="1:16">
      <c r="A4640" s="5">
        <v>182</v>
      </c>
      <c r="B4640" s="5" t="s">
        <v>507</v>
      </c>
      <c r="C4640" s="5" t="s">
        <v>52</v>
      </c>
      <c r="D4640" s="8" t="s">
        <v>3402</v>
      </c>
      <c r="E4640" s="6">
        <v>154.8</v>
      </c>
      <c r="F4640" s="6">
        <v>156.3</v>
      </c>
      <c r="G4640" s="6">
        <v>146.1</v>
      </c>
      <c r="H4640" s="5" t="s">
        <v>120</v>
      </c>
      <c r="I4640" s="6">
        <f t="shared" si="288"/>
        <v>-1.5</v>
      </c>
      <c r="J4640" s="5" t="str">
        <f>IF(H4640="否","不适用",IF(AND(ISNUMBER(E4640),ISNUMBER(F4640)),IF(I4640&gt;规则与名单!$B$2,"是","否"),"未判定"))</f>
        <v>不适用</v>
      </c>
      <c r="K4640" s="5" t="str">
        <f t="shared" si="289"/>
        <v>非测试日纯氢</v>
      </c>
      <c r="L4640" s="6">
        <f t="shared" si="290"/>
        <v>146.1</v>
      </c>
      <c r="M4640" s="5">
        <f t="shared" si="291"/>
        <v>0</v>
      </c>
      <c r="N4640" s="5" t="s">
        <v>17262</v>
      </c>
      <c r="O4640" s="5" t="s">
        <v>17263</v>
      </c>
      <c r="P4640" s="5" t="s">
        <v>17264</v>
      </c>
    </row>
    <row r="4641" ht="19" customHeight="1" spans="1:16">
      <c r="A4641" s="5">
        <v>182</v>
      </c>
      <c r="B4641" s="5" t="s">
        <v>507</v>
      </c>
      <c r="C4641" s="5" t="s">
        <v>52</v>
      </c>
      <c r="D4641" s="8" t="s">
        <v>487</v>
      </c>
      <c r="E4641" s="6">
        <v>143.8</v>
      </c>
      <c r="F4641" s="6">
        <v>145.1</v>
      </c>
      <c r="G4641" s="6">
        <v>125.3</v>
      </c>
      <c r="H4641" s="5" t="s">
        <v>120</v>
      </c>
      <c r="I4641" s="6">
        <f t="shared" si="288"/>
        <v>-1.29999999999998</v>
      </c>
      <c r="J4641" s="5" t="str">
        <f>IF(H4641="否","不适用",IF(AND(ISNUMBER(E4641),ISNUMBER(F4641)),IF(I4641&gt;规则与名单!$B$2,"是","否"),"未判定"))</f>
        <v>不适用</v>
      </c>
      <c r="K4641" s="5" t="str">
        <f t="shared" si="289"/>
        <v>非测试日纯氢</v>
      </c>
      <c r="L4641" s="6">
        <f t="shared" si="290"/>
        <v>125.3</v>
      </c>
      <c r="M4641" s="5">
        <f t="shared" si="291"/>
        <v>0</v>
      </c>
      <c r="N4641" s="5" t="s">
        <v>17265</v>
      </c>
      <c r="O4641" s="5" t="s">
        <v>17266</v>
      </c>
      <c r="P4641" s="5" t="s">
        <v>17267</v>
      </c>
    </row>
    <row r="4642" ht="19" customHeight="1" spans="1:16">
      <c r="A4642" s="5">
        <v>182</v>
      </c>
      <c r="B4642" s="5" t="s">
        <v>507</v>
      </c>
      <c r="C4642" s="5" t="s">
        <v>52</v>
      </c>
      <c r="D4642" s="8" t="s">
        <v>121</v>
      </c>
      <c r="E4642" s="6">
        <v>186.8</v>
      </c>
      <c r="F4642" s="6">
        <v>187.9</v>
      </c>
      <c r="G4642" s="6">
        <v>184.8</v>
      </c>
      <c r="H4642" s="5" t="s">
        <v>120</v>
      </c>
      <c r="I4642" s="6">
        <f t="shared" si="288"/>
        <v>-1.09999999999999</v>
      </c>
      <c r="J4642" s="5" t="str">
        <f>IF(H4642="否","不适用",IF(AND(ISNUMBER(E4642),ISNUMBER(F4642)),IF(I4642&gt;规则与名单!$B$2,"是","否"),"未判定"))</f>
        <v>不适用</v>
      </c>
      <c r="K4642" s="5" t="str">
        <f t="shared" si="289"/>
        <v>非测试日纯氢</v>
      </c>
      <c r="L4642" s="6">
        <f t="shared" si="290"/>
        <v>184.8</v>
      </c>
      <c r="M4642" s="5">
        <f t="shared" si="291"/>
        <v>0</v>
      </c>
      <c r="N4642" s="5" t="s">
        <v>17268</v>
      </c>
      <c r="O4642" s="5" t="s">
        <v>17269</v>
      </c>
      <c r="P4642" s="5" t="s">
        <v>17270</v>
      </c>
    </row>
    <row r="4643" ht="19" customHeight="1" spans="1:16">
      <c r="A4643" s="5">
        <v>182</v>
      </c>
      <c r="B4643" s="5" t="s">
        <v>507</v>
      </c>
      <c r="C4643" s="5" t="s">
        <v>52</v>
      </c>
      <c r="D4643" s="8" t="s">
        <v>170</v>
      </c>
      <c r="E4643" s="6">
        <v>142.8</v>
      </c>
      <c r="F4643" s="6">
        <v>145.4</v>
      </c>
      <c r="G4643" s="6">
        <v>138</v>
      </c>
      <c r="H4643" s="5" t="s">
        <v>120</v>
      </c>
      <c r="I4643" s="6">
        <f t="shared" si="288"/>
        <v>-2.59999999999999</v>
      </c>
      <c r="J4643" s="5" t="str">
        <f>IF(H4643="否","不适用",IF(AND(ISNUMBER(E4643),ISNUMBER(F4643)),IF(I4643&gt;规则与名单!$B$2,"是","否"),"未判定"))</f>
        <v>不适用</v>
      </c>
      <c r="K4643" s="5" t="str">
        <f t="shared" si="289"/>
        <v>非测试日纯氢</v>
      </c>
      <c r="L4643" s="6">
        <f t="shared" si="290"/>
        <v>138</v>
      </c>
      <c r="M4643" s="5">
        <f t="shared" si="291"/>
        <v>0</v>
      </c>
      <c r="N4643" s="5" t="s">
        <v>17271</v>
      </c>
      <c r="O4643" s="5" t="s">
        <v>17272</v>
      </c>
      <c r="P4643" s="5" t="s">
        <v>17273</v>
      </c>
    </row>
    <row r="4644" ht="19" customHeight="1" spans="1:16">
      <c r="A4644" s="5">
        <v>182</v>
      </c>
      <c r="B4644" s="5" t="s">
        <v>507</v>
      </c>
      <c r="C4644" s="5" t="s">
        <v>52</v>
      </c>
      <c r="D4644" s="8" t="s">
        <v>644</v>
      </c>
      <c r="E4644" s="6">
        <v>178.4</v>
      </c>
      <c r="F4644" s="6">
        <v>179.2</v>
      </c>
      <c r="G4644" s="6">
        <v>178.4</v>
      </c>
      <c r="H4644" s="5" t="s">
        <v>120</v>
      </c>
      <c r="I4644" s="6">
        <f t="shared" si="288"/>
        <v>-0.799999999999983</v>
      </c>
      <c r="J4644" s="5" t="str">
        <f>IF(H4644="否","不适用",IF(AND(ISNUMBER(E4644),ISNUMBER(F4644)),IF(I4644&gt;规则与名单!$B$2,"是","否"),"未判定"))</f>
        <v>不适用</v>
      </c>
      <c r="K4644" s="5" t="str">
        <f t="shared" si="289"/>
        <v>非测试日纯氢</v>
      </c>
      <c r="L4644" s="6">
        <f t="shared" si="290"/>
        <v>178.4</v>
      </c>
      <c r="M4644" s="5">
        <f t="shared" si="291"/>
        <v>0</v>
      </c>
      <c r="N4644" s="5" t="s">
        <v>17274</v>
      </c>
      <c r="O4644" s="5" t="s">
        <v>17275</v>
      </c>
      <c r="P4644" s="5" t="s">
        <v>17276</v>
      </c>
    </row>
    <row r="4645" ht="19" customHeight="1" spans="1:16">
      <c r="A4645" s="5">
        <v>182</v>
      </c>
      <c r="B4645" s="5" t="s">
        <v>507</v>
      </c>
      <c r="C4645" s="5" t="s">
        <v>52</v>
      </c>
      <c r="D4645" s="8" t="s">
        <v>3418</v>
      </c>
      <c r="E4645" s="6">
        <v>0</v>
      </c>
      <c r="F4645" s="6">
        <v>0.02</v>
      </c>
      <c r="G4645" s="6"/>
      <c r="H4645" s="5" t="s">
        <v>120</v>
      </c>
      <c r="I4645" s="6">
        <f t="shared" si="288"/>
        <v>-0.02</v>
      </c>
      <c r="J4645" s="5" t="str">
        <f>IF(H4645="否","不适用",IF(AND(ISNUMBER(E4645),ISNUMBER(F4645)),IF(I4645&gt;规则与名单!$B$2,"是","否"),"未判定"))</f>
        <v>不适用</v>
      </c>
      <c r="K4645" s="5" t="str">
        <f t="shared" si="289"/>
        <v>非测试日仪表</v>
      </c>
      <c r="L4645" s="6">
        <f t="shared" si="290"/>
        <v>0</v>
      </c>
      <c r="M4645" s="5">
        <f t="shared" si="291"/>
        <v>0</v>
      </c>
      <c r="N4645" s="5" t="s">
        <v>17277</v>
      </c>
      <c r="O4645" s="5" t="s">
        <v>17278</v>
      </c>
      <c r="P4645" s="5" t="s">
        <v>17279</v>
      </c>
    </row>
    <row r="4646" ht="19" customHeight="1" spans="1:16">
      <c r="A4646" s="5">
        <v>182</v>
      </c>
      <c r="B4646" s="5" t="s">
        <v>507</v>
      </c>
      <c r="C4646" s="5" t="s">
        <v>52</v>
      </c>
      <c r="D4646" s="8" t="s">
        <v>3422</v>
      </c>
      <c r="E4646" s="6"/>
      <c r="F4646" s="6">
        <v>0</v>
      </c>
      <c r="G4646" s="6"/>
      <c r="H4646" s="5" t="s">
        <v>120</v>
      </c>
      <c r="I4646" s="6" t="str">
        <f t="shared" si="288"/>
        <v/>
      </c>
      <c r="J4646" s="5" t="str">
        <f>IF(H4646="否","不适用",IF(AND(ISNUMBER(E4646),ISNUMBER(F4646)),IF(I4646&gt;规则与名单!$B$2,"是","否"),"未判定"))</f>
        <v>不适用</v>
      </c>
      <c r="K4646" s="5" t="str">
        <f t="shared" si="289"/>
        <v>缺失</v>
      </c>
      <c r="L4646" s="6" t="str">
        <f t="shared" si="290"/>
        <v/>
      </c>
      <c r="M4646" s="5">
        <f t="shared" si="291"/>
        <v>1</v>
      </c>
      <c r="N4646" s="5" t="s">
        <v>17280</v>
      </c>
      <c r="O4646" s="5" t="s">
        <v>17281</v>
      </c>
      <c r="P4646" s="5" t="s">
        <v>17282</v>
      </c>
    </row>
    <row r="4647" ht="19" customHeight="1" spans="1:16">
      <c r="A4647" s="5">
        <v>182</v>
      </c>
      <c r="B4647" s="5" t="s">
        <v>507</v>
      </c>
      <c r="C4647" s="5" t="s">
        <v>52</v>
      </c>
      <c r="D4647" s="8" t="s">
        <v>336</v>
      </c>
      <c r="E4647" s="6">
        <v>47</v>
      </c>
      <c r="F4647" s="6">
        <v>48</v>
      </c>
      <c r="G4647" s="6">
        <v>46.9</v>
      </c>
      <c r="H4647" s="5" t="s">
        <v>120</v>
      </c>
      <c r="I4647" s="6">
        <f t="shared" si="288"/>
        <v>-1</v>
      </c>
      <c r="J4647" s="5" t="str">
        <f>IF(H4647="否","不适用",IF(AND(ISNUMBER(E4647),ISNUMBER(F4647)),IF(I4647&gt;规则与名单!$B$2,"是","否"),"未判定"))</f>
        <v>不适用</v>
      </c>
      <c r="K4647" s="5" t="str">
        <f t="shared" si="289"/>
        <v>非测试日纯氢</v>
      </c>
      <c r="L4647" s="6">
        <f t="shared" si="290"/>
        <v>46.9</v>
      </c>
      <c r="M4647" s="5">
        <f t="shared" si="291"/>
        <v>0</v>
      </c>
      <c r="N4647" s="5" t="s">
        <v>17283</v>
      </c>
      <c r="O4647" s="5" t="s">
        <v>17284</v>
      </c>
      <c r="P4647" s="5" t="s">
        <v>17285</v>
      </c>
    </row>
    <row r="4648" ht="19" customHeight="1" spans="1:16">
      <c r="A4648" s="5">
        <v>182</v>
      </c>
      <c r="B4648" s="5" t="s">
        <v>507</v>
      </c>
      <c r="C4648" s="5" t="s">
        <v>52</v>
      </c>
      <c r="D4648" s="8" t="s">
        <v>653</v>
      </c>
      <c r="E4648" s="6">
        <v>129.6</v>
      </c>
      <c r="F4648" s="6">
        <v>151.8</v>
      </c>
      <c r="G4648" s="6">
        <v>110.4</v>
      </c>
      <c r="H4648" s="5" t="s">
        <v>120</v>
      </c>
      <c r="I4648" s="6">
        <f t="shared" si="288"/>
        <v>-22.2</v>
      </c>
      <c r="J4648" s="5" t="str">
        <f>IF(H4648="否","不适用",IF(AND(ISNUMBER(E4648),ISNUMBER(F4648)),IF(I4648&gt;规则与名单!$B$2,"是","否"),"未判定"))</f>
        <v>不适用</v>
      </c>
      <c r="K4648" s="5" t="str">
        <f t="shared" si="289"/>
        <v>非测试日纯氢</v>
      </c>
      <c r="L4648" s="6">
        <f t="shared" si="290"/>
        <v>110.4</v>
      </c>
      <c r="M4648" s="5">
        <f t="shared" si="291"/>
        <v>0</v>
      </c>
      <c r="N4648" s="5" t="s">
        <v>17286</v>
      </c>
      <c r="O4648" s="5" t="s">
        <v>17287</v>
      </c>
      <c r="P4648" s="5" t="s">
        <v>17288</v>
      </c>
    </row>
    <row r="4649" ht="19" customHeight="1" spans="1:16">
      <c r="A4649" s="5">
        <v>182</v>
      </c>
      <c r="B4649" s="5" t="s">
        <v>507</v>
      </c>
      <c r="C4649" s="5" t="s">
        <v>52</v>
      </c>
      <c r="D4649" s="8" t="s">
        <v>140</v>
      </c>
      <c r="E4649" s="6">
        <v>156.7</v>
      </c>
      <c r="F4649" s="6">
        <v>135.7</v>
      </c>
      <c r="G4649" s="6">
        <v>135.2</v>
      </c>
      <c r="H4649" s="5" t="s">
        <v>120</v>
      </c>
      <c r="I4649" s="6">
        <f t="shared" si="288"/>
        <v>21</v>
      </c>
      <c r="J4649" s="5" t="str">
        <f>IF(H4649="否","不适用",IF(AND(ISNUMBER(E4649),ISNUMBER(F4649)),IF(I4649&gt;规则与名单!$B$2,"是","否"),"未判定"))</f>
        <v>不适用</v>
      </c>
      <c r="K4649" s="5" t="str">
        <f t="shared" si="289"/>
        <v>非测试日纯氢</v>
      </c>
      <c r="L4649" s="6">
        <f t="shared" si="290"/>
        <v>135.2</v>
      </c>
      <c r="M4649" s="5">
        <f t="shared" si="291"/>
        <v>0</v>
      </c>
      <c r="N4649" s="5" t="s">
        <v>17289</v>
      </c>
      <c r="O4649" s="5" t="s">
        <v>17290</v>
      </c>
      <c r="P4649" s="5" t="s">
        <v>17291</v>
      </c>
    </row>
    <row r="4650" ht="19" customHeight="1" spans="1:16">
      <c r="A4650" s="5">
        <v>182</v>
      </c>
      <c r="B4650" s="5" t="s">
        <v>507</v>
      </c>
      <c r="C4650" s="5" t="s">
        <v>52</v>
      </c>
      <c r="D4650" s="8" t="s">
        <v>115</v>
      </c>
      <c r="E4650" s="6">
        <v>151.5</v>
      </c>
      <c r="F4650" s="6">
        <v>150.6</v>
      </c>
      <c r="G4650" s="6">
        <v>151.4</v>
      </c>
      <c r="H4650" s="5" t="s">
        <v>120</v>
      </c>
      <c r="I4650" s="6">
        <f t="shared" si="288"/>
        <v>0.900000000000006</v>
      </c>
      <c r="J4650" s="5" t="str">
        <f>IF(H4650="否","不适用",IF(AND(ISNUMBER(E4650),ISNUMBER(F4650)),IF(I4650&gt;规则与名单!$B$2,"是","否"),"未判定"))</f>
        <v>不适用</v>
      </c>
      <c r="K4650" s="5" t="str">
        <f t="shared" si="289"/>
        <v>非测试日纯氢</v>
      </c>
      <c r="L4650" s="6">
        <f t="shared" si="290"/>
        <v>151.4</v>
      </c>
      <c r="M4650" s="5">
        <f t="shared" si="291"/>
        <v>0</v>
      </c>
      <c r="N4650" s="5" t="s">
        <v>17292</v>
      </c>
      <c r="O4650" s="5" t="s">
        <v>17293</v>
      </c>
      <c r="P4650" s="5" t="s">
        <v>17294</v>
      </c>
    </row>
    <row r="4651" ht="19" customHeight="1" spans="1:16">
      <c r="A4651" s="5">
        <v>183</v>
      </c>
      <c r="B4651" s="5" t="s">
        <v>508</v>
      </c>
      <c r="C4651" s="5" t="s">
        <v>52</v>
      </c>
      <c r="D4651" s="8" t="s">
        <v>114</v>
      </c>
      <c r="E4651" s="6">
        <v>74.5</v>
      </c>
      <c r="F4651" s="6">
        <v>75.5</v>
      </c>
      <c r="G4651" s="6">
        <v>72.3</v>
      </c>
      <c r="H4651" s="5" t="s">
        <v>120</v>
      </c>
      <c r="I4651" s="6">
        <f t="shared" si="288"/>
        <v>-1</v>
      </c>
      <c r="J4651" s="5" t="str">
        <f>IF(H4651="否","不适用",IF(AND(ISNUMBER(E4651),ISNUMBER(F4651)),IF(I4651&gt;规则与名单!$B$2,"是","否"),"未判定"))</f>
        <v>不适用</v>
      </c>
      <c r="K4651" s="5" t="str">
        <f t="shared" si="289"/>
        <v>非测试日纯氢</v>
      </c>
      <c r="L4651" s="6">
        <f t="shared" si="290"/>
        <v>72.3</v>
      </c>
      <c r="M4651" s="5">
        <f t="shared" si="291"/>
        <v>0</v>
      </c>
      <c r="N4651" s="5" t="s">
        <v>17295</v>
      </c>
      <c r="O4651" s="5" t="s">
        <v>17296</v>
      </c>
      <c r="P4651" s="5" t="s">
        <v>17297</v>
      </c>
    </row>
    <row r="4652" ht="19" customHeight="1" spans="1:16">
      <c r="A4652" s="5">
        <v>183</v>
      </c>
      <c r="B4652" s="5" t="s">
        <v>508</v>
      </c>
      <c r="C4652" s="5" t="s">
        <v>52</v>
      </c>
      <c r="D4652" s="8" t="s">
        <v>605</v>
      </c>
      <c r="E4652" s="6">
        <v>115.4</v>
      </c>
      <c r="F4652" s="6">
        <v>116.7</v>
      </c>
      <c r="G4652" s="6">
        <v>103.2</v>
      </c>
      <c r="H4652" s="5" t="s">
        <v>120</v>
      </c>
      <c r="I4652" s="6">
        <f t="shared" si="288"/>
        <v>-1.3</v>
      </c>
      <c r="J4652" s="5" t="str">
        <f>IF(H4652="否","不适用",IF(AND(ISNUMBER(E4652),ISNUMBER(F4652)),IF(I4652&gt;规则与名单!$B$2,"是","否"),"未判定"))</f>
        <v>不适用</v>
      </c>
      <c r="K4652" s="5" t="str">
        <f t="shared" si="289"/>
        <v>非测试日纯氢</v>
      </c>
      <c r="L4652" s="6">
        <f t="shared" si="290"/>
        <v>103.2</v>
      </c>
      <c r="M4652" s="5">
        <f t="shared" si="291"/>
        <v>0</v>
      </c>
      <c r="N4652" s="5" t="s">
        <v>17298</v>
      </c>
      <c r="O4652" s="5" t="s">
        <v>17299</v>
      </c>
      <c r="P4652" s="5" t="s">
        <v>17300</v>
      </c>
    </row>
    <row r="4653" ht="19" customHeight="1" spans="1:16">
      <c r="A4653" s="5">
        <v>183</v>
      </c>
      <c r="B4653" s="5" t="s">
        <v>508</v>
      </c>
      <c r="C4653" s="5" t="s">
        <v>52</v>
      </c>
      <c r="D4653" s="8" t="s">
        <v>186</v>
      </c>
      <c r="E4653" s="6">
        <v>0.1</v>
      </c>
      <c r="F4653" s="6">
        <v>0.09</v>
      </c>
      <c r="G4653" s="6">
        <v>0.1</v>
      </c>
      <c r="H4653" s="5" t="s">
        <v>120</v>
      </c>
      <c r="I4653" s="6">
        <f t="shared" si="288"/>
        <v>0.01</v>
      </c>
      <c r="J4653" s="5" t="str">
        <f>IF(H4653="否","不适用",IF(AND(ISNUMBER(E4653),ISNUMBER(F4653)),IF(I4653&gt;规则与名单!$B$2,"是","否"),"未判定"))</f>
        <v>不适用</v>
      </c>
      <c r="K4653" s="5" t="str">
        <f t="shared" si="289"/>
        <v>非测试日纯氢</v>
      </c>
      <c r="L4653" s="6">
        <f t="shared" si="290"/>
        <v>0.1</v>
      </c>
      <c r="M4653" s="5">
        <f t="shared" si="291"/>
        <v>0</v>
      </c>
      <c r="N4653" s="5" t="s">
        <v>17301</v>
      </c>
      <c r="O4653" s="5" t="s">
        <v>17302</v>
      </c>
      <c r="P4653" s="5" t="s">
        <v>17303</v>
      </c>
    </row>
    <row r="4654" ht="19" customHeight="1" spans="1:16">
      <c r="A4654" s="5">
        <v>183</v>
      </c>
      <c r="B4654" s="5" t="s">
        <v>508</v>
      </c>
      <c r="C4654" s="5" t="s">
        <v>52</v>
      </c>
      <c r="D4654" s="8" t="s">
        <v>165</v>
      </c>
      <c r="E4654" s="6"/>
      <c r="F4654" s="6">
        <v>0</v>
      </c>
      <c r="G4654" s="6"/>
      <c r="H4654" s="5" t="s">
        <v>120</v>
      </c>
      <c r="I4654" s="6" t="str">
        <f t="shared" si="288"/>
        <v/>
      </c>
      <c r="J4654" s="5" t="str">
        <f>IF(H4654="否","不适用",IF(AND(ISNUMBER(E4654),ISNUMBER(F4654)),IF(I4654&gt;规则与名单!$B$2,"是","否"),"未判定"))</f>
        <v>不适用</v>
      </c>
      <c r="K4654" s="5" t="str">
        <f t="shared" si="289"/>
        <v>缺失</v>
      </c>
      <c r="L4654" s="6" t="str">
        <f t="shared" si="290"/>
        <v/>
      </c>
      <c r="M4654" s="5">
        <f t="shared" si="291"/>
        <v>1</v>
      </c>
      <c r="N4654" s="5" t="s">
        <v>17304</v>
      </c>
      <c r="O4654" s="5" t="s">
        <v>17305</v>
      </c>
      <c r="P4654" s="5" t="s">
        <v>17306</v>
      </c>
    </row>
    <row r="4655" ht="19" customHeight="1" spans="1:16">
      <c r="A4655" s="5">
        <v>183</v>
      </c>
      <c r="B4655" s="5" t="s">
        <v>508</v>
      </c>
      <c r="C4655" s="5" t="s">
        <v>52</v>
      </c>
      <c r="D4655" s="8" t="s">
        <v>151</v>
      </c>
      <c r="E4655" s="6"/>
      <c r="F4655" s="6">
        <v>0</v>
      </c>
      <c r="G4655" s="6"/>
      <c r="H4655" s="5" t="s">
        <v>120</v>
      </c>
      <c r="I4655" s="6" t="str">
        <f t="shared" si="288"/>
        <v/>
      </c>
      <c r="J4655" s="5" t="str">
        <f>IF(H4655="否","不适用",IF(AND(ISNUMBER(E4655),ISNUMBER(F4655)),IF(I4655&gt;规则与名单!$B$2,"是","否"),"未判定"))</f>
        <v>不适用</v>
      </c>
      <c r="K4655" s="5" t="str">
        <f t="shared" si="289"/>
        <v>缺失</v>
      </c>
      <c r="L4655" s="6" t="str">
        <f t="shared" si="290"/>
        <v/>
      </c>
      <c r="M4655" s="5">
        <f t="shared" si="291"/>
        <v>1</v>
      </c>
      <c r="N4655" s="5" t="s">
        <v>17307</v>
      </c>
      <c r="O4655" s="5" t="s">
        <v>17308</v>
      </c>
      <c r="P4655" s="5" t="s">
        <v>17309</v>
      </c>
    </row>
    <row r="4656" ht="19" customHeight="1" spans="1:16">
      <c r="A4656" s="5">
        <v>183</v>
      </c>
      <c r="B4656" s="5" t="s">
        <v>508</v>
      </c>
      <c r="C4656" s="5" t="s">
        <v>52</v>
      </c>
      <c r="D4656" s="8" t="s">
        <v>3358</v>
      </c>
      <c r="E4656" s="6">
        <v>110.9</v>
      </c>
      <c r="F4656" s="6">
        <v>112.9</v>
      </c>
      <c r="G4656" s="6">
        <v>110.8</v>
      </c>
      <c r="H4656" s="5" t="s">
        <v>120</v>
      </c>
      <c r="I4656" s="6">
        <f t="shared" si="288"/>
        <v>-2</v>
      </c>
      <c r="J4656" s="5" t="str">
        <f>IF(H4656="否","不适用",IF(AND(ISNUMBER(E4656),ISNUMBER(F4656)),IF(I4656&gt;规则与名单!$B$2,"是","否"),"未判定"))</f>
        <v>不适用</v>
      </c>
      <c r="K4656" s="5" t="str">
        <f t="shared" si="289"/>
        <v>非测试日纯氢</v>
      </c>
      <c r="L4656" s="6">
        <f t="shared" si="290"/>
        <v>110.8</v>
      </c>
      <c r="M4656" s="5">
        <f t="shared" si="291"/>
        <v>0</v>
      </c>
      <c r="N4656" s="5" t="s">
        <v>17310</v>
      </c>
      <c r="O4656" s="5" t="s">
        <v>17311</v>
      </c>
      <c r="P4656" s="5" t="s">
        <v>17312</v>
      </c>
    </row>
    <row r="4657" ht="19" customHeight="1" spans="1:16">
      <c r="A4657" s="5">
        <v>183</v>
      </c>
      <c r="B4657" s="5" t="s">
        <v>508</v>
      </c>
      <c r="C4657" s="5" t="s">
        <v>52</v>
      </c>
      <c r="D4657" s="8" t="s">
        <v>272</v>
      </c>
      <c r="E4657" s="6">
        <v>0.1</v>
      </c>
      <c r="F4657" s="6">
        <v>0.07</v>
      </c>
      <c r="G4657" s="6">
        <v>0.1</v>
      </c>
      <c r="H4657" s="5" t="s">
        <v>120</v>
      </c>
      <c r="I4657" s="6">
        <f t="shared" si="288"/>
        <v>0.03</v>
      </c>
      <c r="J4657" s="5" t="str">
        <f>IF(H4657="否","不适用",IF(AND(ISNUMBER(E4657),ISNUMBER(F4657)),IF(I4657&gt;规则与名单!$B$2,"是","否"),"未判定"))</f>
        <v>不适用</v>
      </c>
      <c r="K4657" s="5" t="str">
        <f t="shared" si="289"/>
        <v>非测试日纯氢</v>
      </c>
      <c r="L4657" s="6">
        <f t="shared" si="290"/>
        <v>0.1</v>
      </c>
      <c r="M4657" s="5">
        <f t="shared" si="291"/>
        <v>0</v>
      </c>
      <c r="N4657" s="5" t="s">
        <v>17313</v>
      </c>
      <c r="O4657" s="5" t="s">
        <v>17314</v>
      </c>
      <c r="P4657" s="5" t="s">
        <v>17315</v>
      </c>
    </row>
    <row r="4658" ht="19" customHeight="1" spans="1:16">
      <c r="A4658" s="5">
        <v>183</v>
      </c>
      <c r="B4658" s="5" t="s">
        <v>508</v>
      </c>
      <c r="C4658" s="5" t="s">
        <v>52</v>
      </c>
      <c r="D4658" s="8" t="s">
        <v>506</v>
      </c>
      <c r="E4658" s="6">
        <v>15.1</v>
      </c>
      <c r="F4658" s="6">
        <v>15.5</v>
      </c>
      <c r="G4658" s="6">
        <v>14.9</v>
      </c>
      <c r="H4658" s="5" t="s">
        <v>120</v>
      </c>
      <c r="I4658" s="6">
        <f t="shared" si="288"/>
        <v>-0.4</v>
      </c>
      <c r="J4658" s="5" t="str">
        <f>IF(H4658="否","不适用",IF(AND(ISNUMBER(E4658),ISNUMBER(F4658)),IF(I4658&gt;规则与名单!$B$2,"是","否"),"未判定"))</f>
        <v>不适用</v>
      </c>
      <c r="K4658" s="5" t="str">
        <f t="shared" si="289"/>
        <v>非测试日纯氢</v>
      </c>
      <c r="L4658" s="6">
        <f t="shared" si="290"/>
        <v>14.9</v>
      </c>
      <c r="M4658" s="5">
        <f t="shared" si="291"/>
        <v>0</v>
      </c>
      <c r="N4658" s="5" t="s">
        <v>17316</v>
      </c>
      <c r="O4658" s="5" t="s">
        <v>17317</v>
      </c>
      <c r="P4658" s="5" t="s">
        <v>17318</v>
      </c>
    </row>
    <row r="4659" ht="19" customHeight="1" spans="1:16">
      <c r="A4659" s="5">
        <v>183</v>
      </c>
      <c r="B4659" s="5" t="s">
        <v>508</v>
      </c>
      <c r="C4659" s="5" t="s">
        <v>52</v>
      </c>
      <c r="D4659" s="8" t="s">
        <v>673</v>
      </c>
      <c r="E4659" s="6">
        <v>33.4</v>
      </c>
      <c r="F4659" s="6">
        <v>33.3</v>
      </c>
      <c r="G4659" s="6">
        <v>33.3</v>
      </c>
      <c r="H4659" s="5" t="s">
        <v>120</v>
      </c>
      <c r="I4659" s="6">
        <f t="shared" si="288"/>
        <v>0.100000000000001</v>
      </c>
      <c r="J4659" s="5" t="str">
        <f>IF(H4659="否","不适用",IF(AND(ISNUMBER(E4659),ISNUMBER(F4659)),IF(I4659&gt;规则与名单!$B$2,"是","否"),"未判定"))</f>
        <v>不适用</v>
      </c>
      <c r="K4659" s="5" t="str">
        <f t="shared" si="289"/>
        <v>非测试日纯氢</v>
      </c>
      <c r="L4659" s="6">
        <f t="shared" si="290"/>
        <v>33.3</v>
      </c>
      <c r="M4659" s="5">
        <f t="shared" si="291"/>
        <v>0</v>
      </c>
      <c r="N4659" s="5" t="s">
        <v>17319</v>
      </c>
      <c r="O4659" s="5" t="s">
        <v>17320</v>
      </c>
      <c r="P4659" s="5" t="s">
        <v>17321</v>
      </c>
    </row>
    <row r="4660" ht="19" customHeight="1" spans="1:16">
      <c r="A4660" s="5">
        <v>183</v>
      </c>
      <c r="B4660" s="5" t="s">
        <v>508</v>
      </c>
      <c r="C4660" s="5" t="s">
        <v>52</v>
      </c>
      <c r="D4660" s="8" t="s">
        <v>183</v>
      </c>
      <c r="E4660" s="6">
        <v>0.1</v>
      </c>
      <c r="F4660" s="6">
        <v>0.1</v>
      </c>
      <c r="G4660" s="6">
        <v>0.1</v>
      </c>
      <c r="H4660" s="5" t="s">
        <v>120</v>
      </c>
      <c r="I4660" s="6">
        <f t="shared" si="288"/>
        <v>0</v>
      </c>
      <c r="J4660" s="5" t="str">
        <f>IF(H4660="否","不适用",IF(AND(ISNUMBER(E4660),ISNUMBER(F4660)),IF(I4660&gt;规则与名单!$B$2,"是","否"),"未判定"))</f>
        <v>不适用</v>
      </c>
      <c r="K4660" s="5" t="str">
        <f t="shared" si="289"/>
        <v>非测试日纯氢</v>
      </c>
      <c r="L4660" s="6">
        <f t="shared" si="290"/>
        <v>0.1</v>
      </c>
      <c r="M4660" s="5">
        <f t="shared" si="291"/>
        <v>0</v>
      </c>
      <c r="N4660" s="5" t="s">
        <v>17322</v>
      </c>
      <c r="O4660" s="5" t="s">
        <v>17323</v>
      </c>
      <c r="P4660" s="5" t="s">
        <v>17324</v>
      </c>
    </row>
    <row r="4661" ht="19" customHeight="1" spans="1:16">
      <c r="A4661" s="5">
        <v>183</v>
      </c>
      <c r="B4661" s="5" t="s">
        <v>508</v>
      </c>
      <c r="C4661" s="5" t="s">
        <v>52</v>
      </c>
      <c r="D4661" s="8" t="s">
        <v>431</v>
      </c>
      <c r="E4661" s="6"/>
      <c r="F4661" s="6">
        <v>0</v>
      </c>
      <c r="G4661" s="6"/>
      <c r="H4661" s="5" t="s">
        <v>120</v>
      </c>
      <c r="I4661" s="6" t="str">
        <f t="shared" si="288"/>
        <v/>
      </c>
      <c r="J4661" s="5" t="str">
        <f>IF(H4661="否","不适用",IF(AND(ISNUMBER(E4661),ISNUMBER(F4661)),IF(I4661&gt;规则与名单!$B$2,"是","否"),"未判定"))</f>
        <v>不适用</v>
      </c>
      <c r="K4661" s="5" t="str">
        <f t="shared" si="289"/>
        <v>缺失</v>
      </c>
      <c r="L4661" s="6" t="str">
        <f t="shared" si="290"/>
        <v/>
      </c>
      <c r="M4661" s="5">
        <f t="shared" si="291"/>
        <v>1</v>
      </c>
      <c r="N4661" s="5" t="s">
        <v>17325</v>
      </c>
      <c r="O4661" s="5" t="s">
        <v>17326</v>
      </c>
      <c r="P4661" s="5" t="s">
        <v>17327</v>
      </c>
    </row>
    <row r="4662" ht="19" customHeight="1" spans="1:16">
      <c r="A4662" s="5">
        <v>183</v>
      </c>
      <c r="B4662" s="5" t="s">
        <v>508</v>
      </c>
      <c r="C4662" s="5" t="s">
        <v>52</v>
      </c>
      <c r="D4662" s="8" t="s">
        <v>3377</v>
      </c>
      <c r="E4662" s="6">
        <v>31.8</v>
      </c>
      <c r="F4662" s="6">
        <v>31.5</v>
      </c>
      <c r="G4662" s="6">
        <v>26.8</v>
      </c>
      <c r="H4662" s="5" t="s">
        <v>120</v>
      </c>
      <c r="I4662" s="6">
        <f t="shared" si="288"/>
        <v>0.300000000000001</v>
      </c>
      <c r="J4662" s="5" t="str">
        <f>IF(H4662="否","不适用",IF(AND(ISNUMBER(E4662),ISNUMBER(F4662)),IF(I4662&gt;规则与名单!$B$2,"是","否"),"未判定"))</f>
        <v>不适用</v>
      </c>
      <c r="K4662" s="5" t="str">
        <f t="shared" si="289"/>
        <v>非测试日纯氢</v>
      </c>
      <c r="L4662" s="6">
        <f t="shared" si="290"/>
        <v>26.8</v>
      </c>
      <c r="M4662" s="5">
        <f t="shared" si="291"/>
        <v>0</v>
      </c>
      <c r="N4662" s="5" t="s">
        <v>17328</v>
      </c>
      <c r="O4662" s="5" t="s">
        <v>17329</v>
      </c>
      <c r="P4662" s="5" t="s">
        <v>17330</v>
      </c>
    </row>
    <row r="4663" ht="19" customHeight="1" spans="1:16">
      <c r="A4663" s="5">
        <v>183</v>
      </c>
      <c r="B4663" s="5" t="s">
        <v>508</v>
      </c>
      <c r="C4663" s="5" t="s">
        <v>52</v>
      </c>
      <c r="D4663" s="8" t="s">
        <v>407</v>
      </c>
      <c r="E4663" s="6">
        <v>75.8</v>
      </c>
      <c r="F4663" s="6">
        <v>76.3</v>
      </c>
      <c r="G4663" s="6">
        <v>5.4</v>
      </c>
      <c r="H4663" s="5" t="s">
        <v>120</v>
      </c>
      <c r="I4663" s="6">
        <f t="shared" si="288"/>
        <v>-0.5</v>
      </c>
      <c r="J4663" s="5" t="str">
        <f>IF(H4663="否","不适用",IF(AND(ISNUMBER(E4663),ISNUMBER(F4663)),IF(I4663&gt;规则与名单!$B$2,"是","否"),"未判定"))</f>
        <v>不适用</v>
      </c>
      <c r="K4663" s="5" t="str">
        <f t="shared" si="289"/>
        <v>非测试日纯氢</v>
      </c>
      <c r="L4663" s="6">
        <f t="shared" si="290"/>
        <v>5.4</v>
      </c>
      <c r="M4663" s="5">
        <f t="shared" si="291"/>
        <v>0</v>
      </c>
      <c r="N4663" s="5" t="s">
        <v>17331</v>
      </c>
      <c r="O4663" s="5" t="s">
        <v>17332</v>
      </c>
      <c r="P4663" s="5" t="s">
        <v>17333</v>
      </c>
    </row>
    <row r="4664" ht="19" customHeight="1" spans="1:16">
      <c r="A4664" s="5">
        <v>183</v>
      </c>
      <c r="B4664" s="5" t="s">
        <v>508</v>
      </c>
      <c r="C4664" s="5" t="s">
        <v>52</v>
      </c>
      <c r="D4664" s="8" t="s">
        <v>411</v>
      </c>
      <c r="E4664" s="6"/>
      <c r="F4664" s="6">
        <v>0</v>
      </c>
      <c r="G4664" s="6"/>
      <c r="H4664" s="5" t="s">
        <v>120</v>
      </c>
      <c r="I4664" s="6" t="str">
        <f t="shared" si="288"/>
        <v/>
      </c>
      <c r="J4664" s="5" t="str">
        <f>IF(H4664="否","不适用",IF(AND(ISNUMBER(E4664),ISNUMBER(F4664)),IF(I4664&gt;规则与名单!$B$2,"是","否"),"未判定"))</f>
        <v>不适用</v>
      </c>
      <c r="K4664" s="5" t="str">
        <f t="shared" si="289"/>
        <v>缺失</v>
      </c>
      <c r="L4664" s="6" t="str">
        <f t="shared" si="290"/>
        <v/>
      </c>
      <c r="M4664" s="5">
        <f t="shared" si="291"/>
        <v>1</v>
      </c>
      <c r="N4664" s="5" t="s">
        <v>17334</v>
      </c>
      <c r="O4664" s="5" t="s">
        <v>17335</v>
      </c>
      <c r="P4664" s="5" t="s">
        <v>17336</v>
      </c>
    </row>
    <row r="4665" ht="19" customHeight="1" spans="1:16">
      <c r="A4665" s="5">
        <v>183</v>
      </c>
      <c r="B4665" s="5" t="s">
        <v>508</v>
      </c>
      <c r="C4665" s="5" t="s">
        <v>52</v>
      </c>
      <c r="D4665" s="8" t="s">
        <v>251</v>
      </c>
      <c r="E4665" s="6">
        <v>101.4</v>
      </c>
      <c r="F4665" s="6">
        <v>31.5</v>
      </c>
      <c r="G4665" s="6">
        <v>31.1</v>
      </c>
      <c r="H4665" s="5" t="s">
        <v>120</v>
      </c>
      <c r="I4665" s="6">
        <f t="shared" si="288"/>
        <v>69.9</v>
      </c>
      <c r="J4665" s="5" t="str">
        <f>IF(H4665="否","不适用",IF(AND(ISNUMBER(E4665),ISNUMBER(F4665)),IF(I4665&gt;规则与名单!$B$2,"是","否"),"未判定"))</f>
        <v>不适用</v>
      </c>
      <c r="K4665" s="5" t="str">
        <f t="shared" si="289"/>
        <v>非测试日纯氢</v>
      </c>
      <c r="L4665" s="6">
        <f t="shared" si="290"/>
        <v>31.1</v>
      </c>
      <c r="M4665" s="5">
        <f t="shared" si="291"/>
        <v>0</v>
      </c>
      <c r="N4665" s="5" t="s">
        <v>17337</v>
      </c>
      <c r="O4665" s="5" t="s">
        <v>17338</v>
      </c>
      <c r="P4665" s="5" t="s">
        <v>17339</v>
      </c>
    </row>
    <row r="4666" ht="19" customHeight="1" spans="1:16">
      <c r="A4666" s="5">
        <v>183</v>
      </c>
      <c r="B4666" s="5" t="s">
        <v>508</v>
      </c>
      <c r="C4666" s="5" t="s">
        <v>52</v>
      </c>
      <c r="D4666" s="8" t="s">
        <v>472</v>
      </c>
      <c r="E4666" s="6">
        <v>0.1</v>
      </c>
      <c r="F4666" s="6">
        <v>0.1</v>
      </c>
      <c r="G4666" s="6"/>
      <c r="H4666" s="5" t="s">
        <v>120</v>
      </c>
      <c r="I4666" s="6">
        <f t="shared" si="288"/>
        <v>0</v>
      </c>
      <c r="J4666" s="5" t="str">
        <f>IF(H4666="否","不适用",IF(AND(ISNUMBER(E4666),ISNUMBER(F4666)),IF(I4666&gt;规则与名单!$B$2,"是","否"),"未判定"))</f>
        <v>不适用</v>
      </c>
      <c r="K4666" s="5" t="str">
        <f t="shared" si="289"/>
        <v>非测试日仪表</v>
      </c>
      <c r="L4666" s="6">
        <f t="shared" si="290"/>
        <v>0.1</v>
      </c>
      <c r="M4666" s="5">
        <f t="shared" si="291"/>
        <v>0</v>
      </c>
      <c r="N4666" s="5" t="s">
        <v>17340</v>
      </c>
      <c r="O4666" s="5" t="s">
        <v>17341</v>
      </c>
      <c r="P4666" s="5" t="s">
        <v>17342</v>
      </c>
    </row>
    <row r="4667" ht="19" customHeight="1" spans="1:16">
      <c r="A4667" s="5">
        <v>183</v>
      </c>
      <c r="B4667" s="5" t="s">
        <v>508</v>
      </c>
      <c r="C4667" s="5" t="s">
        <v>52</v>
      </c>
      <c r="D4667" s="8" t="s">
        <v>466</v>
      </c>
      <c r="E4667" s="6"/>
      <c r="F4667" s="6">
        <v>0</v>
      </c>
      <c r="G4667" s="6"/>
      <c r="H4667" s="5" t="s">
        <v>120</v>
      </c>
      <c r="I4667" s="6" t="str">
        <f t="shared" si="288"/>
        <v/>
      </c>
      <c r="J4667" s="5" t="str">
        <f>IF(H4667="否","不适用",IF(AND(ISNUMBER(E4667),ISNUMBER(F4667)),IF(I4667&gt;规则与名单!$B$2,"是","否"),"未判定"))</f>
        <v>不适用</v>
      </c>
      <c r="K4667" s="5" t="str">
        <f t="shared" si="289"/>
        <v>缺失</v>
      </c>
      <c r="L4667" s="6" t="str">
        <f t="shared" si="290"/>
        <v/>
      </c>
      <c r="M4667" s="5">
        <f t="shared" si="291"/>
        <v>1</v>
      </c>
      <c r="N4667" s="5" t="s">
        <v>17343</v>
      </c>
      <c r="O4667" s="5" t="s">
        <v>17344</v>
      </c>
      <c r="P4667" s="5" t="s">
        <v>17345</v>
      </c>
    </row>
    <row r="4668" ht="19" customHeight="1" spans="1:16">
      <c r="A4668" s="5">
        <v>183</v>
      </c>
      <c r="B4668" s="5" t="s">
        <v>508</v>
      </c>
      <c r="C4668" s="5" t="s">
        <v>52</v>
      </c>
      <c r="D4668" s="8" t="s">
        <v>333</v>
      </c>
      <c r="E4668" s="6">
        <v>31.8</v>
      </c>
      <c r="F4668" s="6">
        <v>31.7</v>
      </c>
      <c r="G4668" s="6">
        <v>31.8</v>
      </c>
      <c r="H4668" s="5" t="s">
        <v>120</v>
      </c>
      <c r="I4668" s="6">
        <f t="shared" si="288"/>
        <v>0.100000000000001</v>
      </c>
      <c r="J4668" s="5" t="str">
        <f>IF(H4668="否","不适用",IF(AND(ISNUMBER(E4668),ISNUMBER(F4668)),IF(I4668&gt;规则与名单!$B$2,"是","否"),"未判定"))</f>
        <v>不适用</v>
      </c>
      <c r="K4668" s="5" t="str">
        <f t="shared" si="289"/>
        <v>非测试日纯氢</v>
      </c>
      <c r="L4668" s="6">
        <f t="shared" si="290"/>
        <v>31.8</v>
      </c>
      <c r="M4668" s="5">
        <f t="shared" si="291"/>
        <v>0</v>
      </c>
      <c r="N4668" s="5" t="s">
        <v>17346</v>
      </c>
      <c r="O4668" s="5" t="s">
        <v>17347</v>
      </c>
      <c r="P4668" s="5" t="s">
        <v>17348</v>
      </c>
    </row>
    <row r="4669" ht="19" customHeight="1" spans="1:16">
      <c r="A4669" s="5">
        <v>183</v>
      </c>
      <c r="B4669" s="5" t="s">
        <v>508</v>
      </c>
      <c r="C4669" s="5" t="s">
        <v>52</v>
      </c>
      <c r="D4669" s="8" t="s">
        <v>175</v>
      </c>
      <c r="E4669" s="6">
        <v>0.1</v>
      </c>
      <c r="F4669" s="6">
        <v>0.08</v>
      </c>
      <c r="G4669" s="6">
        <v>0.1</v>
      </c>
      <c r="H4669" s="5" t="s">
        <v>120</v>
      </c>
      <c r="I4669" s="6">
        <f t="shared" si="288"/>
        <v>0.02</v>
      </c>
      <c r="J4669" s="5" t="str">
        <f>IF(H4669="否","不适用",IF(AND(ISNUMBER(E4669),ISNUMBER(F4669)),IF(I4669&gt;规则与名单!$B$2,"是","否"),"未判定"))</f>
        <v>不适用</v>
      </c>
      <c r="K4669" s="5" t="str">
        <f t="shared" si="289"/>
        <v>非测试日纯氢</v>
      </c>
      <c r="L4669" s="6">
        <f t="shared" si="290"/>
        <v>0.1</v>
      </c>
      <c r="M4669" s="5">
        <f t="shared" si="291"/>
        <v>0</v>
      </c>
      <c r="N4669" s="5" t="s">
        <v>17349</v>
      </c>
      <c r="O4669" s="5" t="s">
        <v>17350</v>
      </c>
      <c r="P4669" s="5" t="s">
        <v>17351</v>
      </c>
    </row>
    <row r="4670" ht="19" customHeight="1" spans="1:16">
      <c r="A4670" s="5">
        <v>183</v>
      </c>
      <c r="B4670" s="5" t="s">
        <v>508</v>
      </c>
      <c r="C4670" s="5" t="s">
        <v>52</v>
      </c>
      <c r="D4670" s="8" t="s">
        <v>3402</v>
      </c>
      <c r="E4670" s="6">
        <v>31.7</v>
      </c>
      <c r="F4670" s="6">
        <v>31.8</v>
      </c>
      <c r="G4670" s="6">
        <v>30.5</v>
      </c>
      <c r="H4670" s="5" t="s">
        <v>120</v>
      </c>
      <c r="I4670" s="6">
        <f t="shared" si="288"/>
        <v>-0.100000000000001</v>
      </c>
      <c r="J4670" s="5" t="str">
        <f>IF(H4670="否","不适用",IF(AND(ISNUMBER(E4670),ISNUMBER(F4670)),IF(I4670&gt;规则与名单!$B$2,"是","否"),"未判定"))</f>
        <v>不适用</v>
      </c>
      <c r="K4670" s="5" t="str">
        <f t="shared" si="289"/>
        <v>非测试日纯氢</v>
      </c>
      <c r="L4670" s="6">
        <f t="shared" si="290"/>
        <v>30.5</v>
      </c>
      <c r="M4670" s="5">
        <f t="shared" si="291"/>
        <v>0</v>
      </c>
      <c r="N4670" s="5" t="s">
        <v>17352</v>
      </c>
      <c r="O4670" s="5" t="s">
        <v>17353</v>
      </c>
      <c r="P4670" s="5" t="s">
        <v>17354</v>
      </c>
    </row>
    <row r="4671" ht="19" customHeight="1" spans="1:16">
      <c r="A4671" s="5">
        <v>183</v>
      </c>
      <c r="B4671" s="5" t="s">
        <v>508</v>
      </c>
      <c r="C4671" s="5" t="s">
        <v>52</v>
      </c>
      <c r="D4671" s="8" t="s">
        <v>487</v>
      </c>
      <c r="E4671" s="6">
        <v>81</v>
      </c>
      <c r="F4671" s="6">
        <v>81.4</v>
      </c>
      <c r="G4671" s="6">
        <v>71.9</v>
      </c>
      <c r="H4671" s="5" t="s">
        <v>120</v>
      </c>
      <c r="I4671" s="6">
        <f t="shared" si="288"/>
        <v>-0.400000000000006</v>
      </c>
      <c r="J4671" s="5" t="str">
        <f>IF(H4671="否","不适用",IF(AND(ISNUMBER(E4671),ISNUMBER(F4671)),IF(I4671&gt;规则与名单!$B$2,"是","否"),"未判定"))</f>
        <v>不适用</v>
      </c>
      <c r="K4671" s="5" t="str">
        <f t="shared" si="289"/>
        <v>非测试日纯氢</v>
      </c>
      <c r="L4671" s="6">
        <f t="shared" si="290"/>
        <v>71.9</v>
      </c>
      <c r="M4671" s="5">
        <f t="shared" si="291"/>
        <v>0</v>
      </c>
      <c r="N4671" s="5" t="s">
        <v>17355</v>
      </c>
      <c r="O4671" s="5" t="s">
        <v>17356</v>
      </c>
      <c r="P4671" s="5" t="s">
        <v>17357</v>
      </c>
    </row>
    <row r="4672" ht="19" customHeight="1" spans="1:16">
      <c r="A4672" s="5">
        <v>183</v>
      </c>
      <c r="B4672" s="5" t="s">
        <v>508</v>
      </c>
      <c r="C4672" s="5" t="s">
        <v>52</v>
      </c>
      <c r="D4672" s="8" t="s">
        <v>121</v>
      </c>
      <c r="E4672" s="6">
        <v>94.6</v>
      </c>
      <c r="F4672" s="6">
        <v>93.9</v>
      </c>
      <c r="G4672" s="6">
        <v>91.8</v>
      </c>
      <c r="H4672" s="5" t="s">
        <v>120</v>
      </c>
      <c r="I4672" s="6">
        <f t="shared" si="288"/>
        <v>0.699999999999989</v>
      </c>
      <c r="J4672" s="5" t="str">
        <f>IF(H4672="否","不适用",IF(AND(ISNUMBER(E4672),ISNUMBER(F4672)),IF(I4672&gt;规则与名单!$B$2,"是","否"),"未判定"))</f>
        <v>不适用</v>
      </c>
      <c r="K4672" s="5" t="str">
        <f t="shared" si="289"/>
        <v>非测试日纯氢</v>
      </c>
      <c r="L4672" s="6">
        <f t="shared" si="290"/>
        <v>91.8</v>
      </c>
      <c r="M4672" s="5">
        <f t="shared" si="291"/>
        <v>0</v>
      </c>
      <c r="N4672" s="5" t="s">
        <v>17358</v>
      </c>
      <c r="O4672" s="5" t="s">
        <v>17359</v>
      </c>
      <c r="P4672" s="5" t="s">
        <v>17360</v>
      </c>
    </row>
    <row r="4673" ht="19" customHeight="1" spans="1:16">
      <c r="A4673" s="5">
        <v>183</v>
      </c>
      <c r="B4673" s="5" t="s">
        <v>508</v>
      </c>
      <c r="C4673" s="5" t="s">
        <v>52</v>
      </c>
      <c r="D4673" s="8" t="s">
        <v>170</v>
      </c>
      <c r="E4673" s="6">
        <v>58.9</v>
      </c>
      <c r="F4673" s="6">
        <v>59.6</v>
      </c>
      <c r="G4673" s="6">
        <v>56.4</v>
      </c>
      <c r="H4673" s="5" t="s">
        <v>120</v>
      </c>
      <c r="I4673" s="6">
        <f t="shared" si="288"/>
        <v>-0.700000000000003</v>
      </c>
      <c r="J4673" s="5" t="str">
        <f>IF(H4673="否","不适用",IF(AND(ISNUMBER(E4673),ISNUMBER(F4673)),IF(I4673&gt;规则与名单!$B$2,"是","否"),"未判定"))</f>
        <v>不适用</v>
      </c>
      <c r="K4673" s="5" t="str">
        <f t="shared" si="289"/>
        <v>非测试日纯氢</v>
      </c>
      <c r="L4673" s="6">
        <f t="shared" si="290"/>
        <v>56.4</v>
      </c>
      <c r="M4673" s="5">
        <f t="shared" si="291"/>
        <v>0</v>
      </c>
      <c r="N4673" s="5" t="s">
        <v>17361</v>
      </c>
      <c r="O4673" s="5" t="s">
        <v>17362</v>
      </c>
      <c r="P4673" s="5" t="s">
        <v>17363</v>
      </c>
    </row>
    <row r="4674" ht="19" customHeight="1" spans="1:16">
      <c r="A4674" s="5">
        <v>183</v>
      </c>
      <c r="B4674" s="5" t="s">
        <v>508</v>
      </c>
      <c r="C4674" s="5" t="s">
        <v>52</v>
      </c>
      <c r="D4674" s="8" t="s">
        <v>644</v>
      </c>
      <c r="E4674" s="6">
        <v>102.9</v>
      </c>
      <c r="F4674" s="6">
        <v>104</v>
      </c>
      <c r="G4674" s="6">
        <v>102.5</v>
      </c>
      <c r="H4674" s="5" t="s">
        <v>120</v>
      </c>
      <c r="I4674" s="6">
        <f t="shared" ref="I4674:I4737" si="292">IF(AND(ISNUMBER(E4674),ISNUMBER(F4674)),E4674-F4674,"")</f>
        <v>-1.09999999999999</v>
      </c>
      <c r="J4674" s="5" t="str">
        <f>IF(H4674="否","不适用",IF(AND(ISNUMBER(E4674),ISNUMBER(F4674)),IF(I4674&gt;规则与名单!$B$2,"是","否"),"未判定"))</f>
        <v>不适用</v>
      </c>
      <c r="K4674" s="5" t="str">
        <f t="shared" ref="K4674:K4737" si="293">IF(J4674="是",IF(ISNUMBER(F4674),"测试日GPS","缺失"),IF(ISNUMBER(G4674),"非测试日纯氢",IF(AND(H4674="是",J4674="未判定"),IF(ISNUMBER(F4674),"测试名单无纯氢GPS","缺失"),IF(ISNUMBER(E4674),"非测试日仪表","缺失"))))</f>
        <v>非测试日纯氢</v>
      </c>
      <c r="L4674" s="6">
        <f t="shared" ref="L4674:L4737" si="294">IF(K4674="缺失","",IF(K4674="非测试日纯氢",G4674,IF(K4674="非测试日仪表",E4674,F4674)))</f>
        <v>102.5</v>
      </c>
      <c r="M4674" s="5">
        <f t="shared" ref="M4674:M4737" si="295">IF(K4674="缺失",1,0)</f>
        <v>0</v>
      </c>
      <c r="N4674" s="5" t="s">
        <v>17364</v>
      </c>
      <c r="O4674" s="5" t="s">
        <v>17365</v>
      </c>
      <c r="P4674" s="5" t="s">
        <v>17366</v>
      </c>
    </row>
    <row r="4675" ht="19" customHeight="1" spans="1:16">
      <c r="A4675" s="5">
        <v>183</v>
      </c>
      <c r="B4675" s="5" t="s">
        <v>508</v>
      </c>
      <c r="C4675" s="5" t="s">
        <v>52</v>
      </c>
      <c r="D4675" s="8" t="s">
        <v>3418</v>
      </c>
      <c r="E4675" s="6">
        <v>0.1</v>
      </c>
      <c r="F4675" s="6">
        <v>0.1</v>
      </c>
      <c r="G4675" s="6"/>
      <c r="H4675" s="5" t="s">
        <v>120</v>
      </c>
      <c r="I4675" s="6">
        <f t="shared" si="292"/>
        <v>0</v>
      </c>
      <c r="J4675" s="5" t="str">
        <f>IF(H4675="否","不适用",IF(AND(ISNUMBER(E4675),ISNUMBER(F4675)),IF(I4675&gt;规则与名单!$B$2,"是","否"),"未判定"))</f>
        <v>不适用</v>
      </c>
      <c r="K4675" s="5" t="str">
        <f t="shared" si="293"/>
        <v>非测试日仪表</v>
      </c>
      <c r="L4675" s="6">
        <f t="shared" si="294"/>
        <v>0.1</v>
      </c>
      <c r="M4675" s="5">
        <f t="shared" si="295"/>
        <v>0</v>
      </c>
      <c r="N4675" s="5" t="s">
        <v>17367</v>
      </c>
      <c r="O4675" s="5" t="s">
        <v>17368</v>
      </c>
      <c r="P4675" s="5" t="s">
        <v>17369</v>
      </c>
    </row>
    <row r="4676" ht="19" customHeight="1" spans="1:16">
      <c r="A4676" s="5">
        <v>183</v>
      </c>
      <c r="B4676" s="5" t="s">
        <v>508</v>
      </c>
      <c r="C4676" s="5" t="s">
        <v>52</v>
      </c>
      <c r="D4676" s="8" t="s">
        <v>3422</v>
      </c>
      <c r="E4676" s="6">
        <v>75.4</v>
      </c>
      <c r="F4676" s="6">
        <v>76.8</v>
      </c>
      <c r="G4676" s="6">
        <v>64.5</v>
      </c>
      <c r="H4676" s="5" t="s">
        <v>120</v>
      </c>
      <c r="I4676" s="6">
        <f t="shared" si="292"/>
        <v>-1.39999999999999</v>
      </c>
      <c r="J4676" s="5" t="str">
        <f>IF(H4676="否","不适用",IF(AND(ISNUMBER(E4676),ISNUMBER(F4676)),IF(I4676&gt;规则与名单!$B$2,"是","否"),"未判定"))</f>
        <v>不适用</v>
      </c>
      <c r="K4676" s="5" t="str">
        <f t="shared" si="293"/>
        <v>非测试日纯氢</v>
      </c>
      <c r="L4676" s="6">
        <f t="shared" si="294"/>
        <v>64.5</v>
      </c>
      <c r="M4676" s="5">
        <f t="shared" si="295"/>
        <v>0</v>
      </c>
      <c r="N4676" s="5" t="s">
        <v>17370</v>
      </c>
      <c r="O4676" s="5" t="s">
        <v>17371</v>
      </c>
      <c r="P4676" s="5" t="s">
        <v>17372</v>
      </c>
    </row>
    <row r="4677" ht="19" customHeight="1" spans="1:16">
      <c r="A4677" s="5">
        <v>183</v>
      </c>
      <c r="B4677" s="5" t="s">
        <v>508</v>
      </c>
      <c r="C4677" s="5" t="s">
        <v>52</v>
      </c>
      <c r="D4677" s="8" t="s">
        <v>336</v>
      </c>
      <c r="E4677" s="6">
        <v>44.1</v>
      </c>
      <c r="F4677" s="6">
        <v>45.1</v>
      </c>
      <c r="G4677" s="6">
        <v>39.1</v>
      </c>
      <c r="H4677" s="5" t="s">
        <v>120</v>
      </c>
      <c r="I4677" s="6">
        <f t="shared" si="292"/>
        <v>-1</v>
      </c>
      <c r="J4677" s="5" t="str">
        <f>IF(H4677="否","不适用",IF(AND(ISNUMBER(E4677),ISNUMBER(F4677)),IF(I4677&gt;规则与名单!$B$2,"是","否"),"未判定"))</f>
        <v>不适用</v>
      </c>
      <c r="K4677" s="5" t="str">
        <f t="shared" si="293"/>
        <v>非测试日纯氢</v>
      </c>
      <c r="L4677" s="6">
        <f t="shared" si="294"/>
        <v>39.1</v>
      </c>
      <c r="M4677" s="5">
        <f t="shared" si="295"/>
        <v>0</v>
      </c>
      <c r="N4677" s="5" t="s">
        <v>17373</v>
      </c>
      <c r="O4677" s="5" t="s">
        <v>17374</v>
      </c>
      <c r="P4677" s="5" t="s">
        <v>17375</v>
      </c>
    </row>
    <row r="4678" ht="19" customHeight="1" spans="1:16">
      <c r="A4678" s="5">
        <v>183</v>
      </c>
      <c r="B4678" s="5" t="s">
        <v>508</v>
      </c>
      <c r="C4678" s="5" t="s">
        <v>52</v>
      </c>
      <c r="D4678" s="8" t="s">
        <v>653</v>
      </c>
      <c r="E4678" s="6">
        <v>0.1</v>
      </c>
      <c r="F4678" s="6">
        <v>0.1</v>
      </c>
      <c r="G4678" s="6">
        <v>0.1</v>
      </c>
      <c r="H4678" s="5" t="s">
        <v>120</v>
      </c>
      <c r="I4678" s="6">
        <f t="shared" si="292"/>
        <v>0</v>
      </c>
      <c r="J4678" s="5" t="str">
        <f>IF(H4678="否","不适用",IF(AND(ISNUMBER(E4678),ISNUMBER(F4678)),IF(I4678&gt;规则与名单!$B$2,"是","否"),"未判定"))</f>
        <v>不适用</v>
      </c>
      <c r="K4678" s="5" t="str">
        <f t="shared" si="293"/>
        <v>非测试日纯氢</v>
      </c>
      <c r="L4678" s="6">
        <f t="shared" si="294"/>
        <v>0.1</v>
      </c>
      <c r="M4678" s="5">
        <f t="shared" si="295"/>
        <v>0</v>
      </c>
      <c r="N4678" s="5" t="s">
        <v>17376</v>
      </c>
      <c r="O4678" s="5" t="s">
        <v>17377</v>
      </c>
      <c r="P4678" s="5" t="s">
        <v>17378</v>
      </c>
    </row>
    <row r="4679" ht="19" customHeight="1" spans="1:16">
      <c r="A4679" s="5">
        <v>183</v>
      </c>
      <c r="B4679" s="5" t="s">
        <v>508</v>
      </c>
      <c r="C4679" s="5" t="s">
        <v>52</v>
      </c>
      <c r="D4679" s="8" t="s">
        <v>140</v>
      </c>
      <c r="E4679" s="6"/>
      <c r="F4679" s="6">
        <v>0</v>
      </c>
      <c r="G4679" s="6"/>
      <c r="H4679" s="5" t="s">
        <v>120</v>
      </c>
      <c r="I4679" s="6" t="str">
        <f t="shared" si="292"/>
        <v/>
      </c>
      <c r="J4679" s="5" t="str">
        <f>IF(H4679="否","不适用",IF(AND(ISNUMBER(E4679),ISNUMBER(F4679)),IF(I4679&gt;规则与名单!$B$2,"是","否"),"未判定"))</f>
        <v>不适用</v>
      </c>
      <c r="K4679" s="5" t="str">
        <f t="shared" si="293"/>
        <v>缺失</v>
      </c>
      <c r="L4679" s="6" t="str">
        <f t="shared" si="294"/>
        <v/>
      </c>
      <c r="M4679" s="5">
        <f t="shared" si="295"/>
        <v>1</v>
      </c>
      <c r="N4679" s="5" t="s">
        <v>17379</v>
      </c>
      <c r="O4679" s="5" t="s">
        <v>17380</v>
      </c>
      <c r="P4679" s="5" t="s">
        <v>17381</v>
      </c>
    </row>
    <row r="4680" ht="19" customHeight="1" spans="1:16">
      <c r="A4680" s="5">
        <v>183</v>
      </c>
      <c r="B4680" s="5" t="s">
        <v>508</v>
      </c>
      <c r="C4680" s="5" t="s">
        <v>52</v>
      </c>
      <c r="D4680" s="8" t="s">
        <v>115</v>
      </c>
      <c r="E4680" s="6"/>
      <c r="F4680" s="6">
        <v>0</v>
      </c>
      <c r="G4680" s="6"/>
      <c r="H4680" s="5" t="s">
        <v>120</v>
      </c>
      <c r="I4680" s="6" t="str">
        <f t="shared" si="292"/>
        <v/>
      </c>
      <c r="J4680" s="5" t="str">
        <f>IF(H4680="否","不适用",IF(AND(ISNUMBER(E4680),ISNUMBER(F4680)),IF(I4680&gt;规则与名单!$B$2,"是","否"),"未判定"))</f>
        <v>不适用</v>
      </c>
      <c r="K4680" s="5" t="str">
        <f t="shared" si="293"/>
        <v>缺失</v>
      </c>
      <c r="L4680" s="6" t="str">
        <f t="shared" si="294"/>
        <v/>
      </c>
      <c r="M4680" s="5">
        <f t="shared" si="295"/>
        <v>1</v>
      </c>
      <c r="N4680" s="5" t="s">
        <v>17382</v>
      </c>
      <c r="O4680" s="5" t="s">
        <v>17383</v>
      </c>
      <c r="P4680" s="5" t="s">
        <v>17384</v>
      </c>
    </row>
    <row r="4681" ht="19" customHeight="1" spans="1:16">
      <c r="A4681" s="5">
        <v>184</v>
      </c>
      <c r="B4681" s="5" t="s">
        <v>511</v>
      </c>
      <c r="C4681" s="5" t="s">
        <v>52</v>
      </c>
      <c r="D4681" s="8" t="s">
        <v>114</v>
      </c>
      <c r="E4681" s="6">
        <v>86</v>
      </c>
      <c r="F4681" s="6">
        <v>89.1</v>
      </c>
      <c r="G4681" s="6">
        <v>82.5</v>
      </c>
      <c r="H4681" s="5" t="s">
        <v>120</v>
      </c>
      <c r="I4681" s="6">
        <f t="shared" si="292"/>
        <v>-3.09999999999999</v>
      </c>
      <c r="J4681" s="5" t="str">
        <f>IF(H4681="否","不适用",IF(AND(ISNUMBER(E4681),ISNUMBER(F4681)),IF(I4681&gt;规则与名单!$B$2,"是","否"),"未判定"))</f>
        <v>不适用</v>
      </c>
      <c r="K4681" s="5" t="str">
        <f t="shared" si="293"/>
        <v>非测试日纯氢</v>
      </c>
      <c r="L4681" s="6">
        <f t="shared" si="294"/>
        <v>82.5</v>
      </c>
      <c r="M4681" s="5">
        <f t="shared" si="295"/>
        <v>0</v>
      </c>
      <c r="N4681" s="5" t="s">
        <v>17385</v>
      </c>
      <c r="O4681" s="5" t="s">
        <v>17386</v>
      </c>
      <c r="P4681" s="5" t="s">
        <v>17387</v>
      </c>
    </row>
    <row r="4682" ht="19" customHeight="1" spans="1:16">
      <c r="A4682" s="5">
        <v>184</v>
      </c>
      <c r="B4682" s="5" t="s">
        <v>511</v>
      </c>
      <c r="C4682" s="5" t="s">
        <v>52</v>
      </c>
      <c r="D4682" s="8" t="s">
        <v>605</v>
      </c>
      <c r="E4682" s="6">
        <v>62.8</v>
      </c>
      <c r="F4682" s="6">
        <v>64.3</v>
      </c>
      <c r="G4682" s="6">
        <v>62.7</v>
      </c>
      <c r="H4682" s="5" t="s">
        <v>120</v>
      </c>
      <c r="I4682" s="6">
        <f t="shared" si="292"/>
        <v>-1.5</v>
      </c>
      <c r="J4682" s="5" t="str">
        <f>IF(H4682="否","不适用",IF(AND(ISNUMBER(E4682),ISNUMBER(F4682)),IF(I4682&gt;规则与名单!$B$2,"是","否"),"未判定"))</f>
        <v>不适用</v>
      </c>
      <c r="K4682" s="5" t="str">
        <f t="shared" si="293"/>
        <v>非测试日纯氢</v>
      </c>
      <c r="L4682" s="6">
        <f t="shared" si="294"/>
        <v>62.7</v>
      </c>
      <c r="M4682" s="5">
        <f t="shared" si="295"/>
        <v>0</v>
      </c>
      <c r="N4682" s="5" t="s">
        <v>17388</v>
      </c>
      <c r="O4682" s="5" t="s">
        <v>17389</v>
      </c>
      <c r="P4682" s="5" t="s">
        <v>17390</v>
      </c>
    </row>
    <row r="4683" ht="19" customHeight="1" spans="1:16">
      <c r="A4683" s="5">
        <v>184</v>
      </c>
      <c r="B4683" s="5" t="s">
        <v>511</v>
      </c>
      <c r="C4683" s="5" t="s">
        <v>52</v>
      </c>
      <c r="D4683" s="8" t="s">
        <v>186</v>
      </c>
      <c r="E4683" s="6">
        <v>96.6</v>
      </c>
      <c r="F4683" s="6">
        <v>99</v>
      </c>
      <c r="G4683" s="6">
        <v>79.6</v>
      </c>
      <c r="H4683" s="5" t="s">
        <v>120</v>
      </c>
      <c r="I4683" s="6">
        <f t="shared" si="292"/>
        <v>-2.40000000000001</v>
      </c>
      <c r="J4683" s="5" t="str">
        <f>IF(H4683="否","不适用",IF(AND(ISNUMBER(E4683),ISNUMBER(F4683)),IF(I4683&gt;规则与名单!$B$2,"是","否"),"未判定"))</f>
        <v>不适用</v>
      </c>
      <c r="K4683" s="5" t="str">
        <f t="shared" si="293"/>
        <v>非测试日纯氢</v>
      </c>
      <c r="L4683" s="6">
        <f t="shared" si="294"/>
        <v>79.6</v>
      </c>
      <c r="M4683" s="5">
        <f t="shared" si="295"/>
        <v>0</v>
      </c>
      <c r="N4683" s="5" t="s">
        <v>17391</v>
      </c>
      <c r="O4683" s="5" t="s">
        <v>17392</v>
      </c>
      <c r="P4683" s="5" t="s">
        <v>17393</v>
      </c>
    </row>
    <row r="4684" ht="19" customHeight="1" spans="1:16">
      <c r="A4684" s="5">
        <v>184</v>
      </c>
      <c r="B4684" s="5" t="s">
        <v>511</v>
      </c>
      <c r="C4684" s="5" t="s">
        <v>52</v>
      </c>
      <c r="D4684" s="8" t="s">
        <v>165</v>
      </c>
      <c r="E4684" s="6">
        <v>235.7</v>
      </c>
      <c r="F4684" s="6">
        <v>239.2</v>
      </c>
      <c r="G4684" s="6">
        <v>235</v>
      </c>
      <c r="H4684" s="5" t="s">
        <v>120</v>
      </c>
      <c r="I4684" s="6">
        <f t="shared" si="292"/>
        <v>-3.5</v>
      </c>
      <c r="J4684" s="5" t="str">
        <f>IF(H4684="否","不适用",IF(AND(ISNUMBER(E4684),ISNUMBER(F4684)),IF(I4684&gt;规则与名单!$B$2,"是","否"),"未判定"))</f>
        <v>不适用</v>
      </c>
      <c r="K4684" s="5" t="str">
        <f t="shared" si="293"/>
        <v>非测试日纯氢</v>
      </c>
      <c r="L4684" s="6">
        <f t="shared" si="294"/>
        <v>235</v>
      </c>
      <c r="M4684" s="5">
        <f t="shared" si="295"/>
        <v>0</v>
      </c>
      <c r="N4684" s="5" t="s">
        <v>17394</v>
      </c>
      <c r="O4684" s="5" t="s">
        <v>17395</v>
      </c>
      <c r="P4684" s="5" t="s">
        <v>17396</v>
      </c>
    </row>
    <row r="4685" ht="19" customHeight="1" spans="1:16">
      <c r="A4685" s="5">
        <v>184</v>
      </c>
      <c r="B4685" s="5" t="s">
        <v>511</v>
      </c>
      <c r="C4685" s="5" t="s">
        <v>52</v>
      </c>
      <c r="D4685" s="8" t="s">
        <v>151</v>
      </c>
      <c r="E4685" s="6">
        <v>233.5</v>
      </c>
      <c r="F4685" s="6">
        <v>234.5</v>
      </c>
      <c r="G4685" s="6">
        <v>228.6</v>
      </c>
      <c r="H4685" s="5" t="s">
        <v>120</v>
      </c>
      <c r="I4685" s="6">
        <f t="shared" si="292"/>
        <v>-1</v>
      </c>
      <c r="J4685" s="5" t="str">
        <f>IF(H4685="否","不适用",IF(AND(ISNUMBER(E4685),ISNUMBER(F4685)),IF(I4685&gt;规则与名单!$B$2,"是","否"),"未判定"))</f>
        <v>不适用</v>
      </c>
      <c r="K4685" s="5" t="str">
        <f t="shared" si="293"/>
        <v>非测试日纯氢</v>
      </c>
      <c r="L4685" s="6">
        <f t="shared" si="294"/>
        <v>228.6</v>
      </c>
      <c r="M4685" s="5">
        <f t="shared" si="295"/>
        <v>0</v>
      </c>
      <c r="N4685" s="5" t="s">
        <v>17397</v>
      </c>
      <c r="O4685" s="5" t="s">
        <v>17398</v>
      </c>
      <c r="P4685" s="5" t="s">
        <v>17399</v>
      </c>
    </row>
    <row r="4686" ht="19" customHeight="1" spans="1:16">
      <c r="A4686" s="5">
        <v>184</v>
      </c>
      <c r="B4686" s="5" t="s">
        <v>511</v>
      </c>
      <c r="C4686" s="5" t="s">
        <v>52</v>
      </c>
      <c r="D4686" s="8" t="s">
        <v>3358</v>
      </c>
      <c r="E4686" s="6"/>
      <c r="F4686" s="6">
        <v>0</v>
      </c>
      <c r="G4686" s="6"/>
      <c r="H4686" s="5" t="s">
        <v>120</v>
      </c>
      <c r="I4686" s="6" t="str">
        <f t="shared" si="292"/>
        <v/>
      </c>
      <c r="J4686" s="5" t="str">
        <f>IF(H4686="否","不适用",IF(AND(ISNUMBER(E4686),ISNUMBER(F4686)),IF(I4686&gt;规则与名单!$B$2,"是","否"),"未判定"))</f>
        <v>不适用</v>
      </c>
      <c r="K4686" s="5" t="str">
        <f t="shared" si="293"/>
        <v>缺失</v>
      </c>
      <c r="L4686" s="6" t="str">
        <f t="shared" si="294"/>
        <v/>
      </c>
      <c r="M4686" s="5">
        <f t="shared" si="295"/>
        <v>1</v>
      </c>
      <c r="N4686" s="5" t="s">
        <v>17400</v>
      </c>
      <c r="O4686" s="5" t="s">
        <v>17401</v>
      </c>
      <c r="P4686" s="5" t="s">
        <v>17402</v>
      </c>
    </row>
    <row r="4687" ht="19" customHeight="1" spans="1:16">
      <c r="A4687" s="5">
        <v>184</v>
      </c>
      <c r="B4687" s="5" t="s">
        <v>511</v>
      </c>
      <c r="C4687" s="5" t="s">
        <v>52</v>
      </c>
      <c r="D4687" s="8" t="s">
        <v>272</v>
      </c>
      <c r="E4687" s="6">
        <v>285</v>
      </c>
      <c r="F4687" s="6">
        <v>289.4</v>
      </c>
      <c r="G4687" s="6">
        <v>264.4</v>
      </c>
      <c r="H4687" s="5" t="s">
        <v>120</v>
      </c>
      <c r="I4687" s="6">
        <f t="shared" si="292"/>
        <v>-4.39999999999998</v>
      </c>
      <c r="J4687" s="5" t="str">
        <f>IF(H4687="否","不适用",IF(AND(ISNUMBER(E4687),ISNUMBER(F4687)),IF(I4687&gt;规则与名单!$B$2,"是","否"),"未判定"))</f>
        <v>不适用</v>
      </c>
      <c r="K4687" s="5" t="str">
        <f t="shared" si="293"/>
        <v>非测试日纯氢</v>
      </c>
      <c r="L4687" s="6">
        <f t="shared" si="294"/>
        <v>264.4</v>
      </c>
      <c r="M4687" s="5">
        <f t="shared" si="295"/>
        <v>0</v>
      </c>
      <c r="N4687" s="5" t="s">
        <v>17403</v>
      </c>
      <c r="O4687" s="5" t="s">
        <v>17404</v>
      </c>
      <c r="P4687" s="5" t="s">
        <v>17405</v>
      </c>
    </row>
    <row r="4688" ht="19" customHeight="1" spans="1:16">
      <c r="A4688" s="5">
        <v>184</v>
      </c>
      <c r="B4688" s="5" t="s">
        <v>511</v>
      </c>
      <c r="C4688" s="5" t="s">
        <v>52</v>
      </c>
      <c r="D4688" s="8" t="s">
        <v>506</v>
      </c>
      <c r="E4688" s="6">
        <v>48.8</v>
      </c>
      <c r="F4688" s="6">
        <v>49.7</v>
      </c>
      <c r="G4688" s="6">
        <v>48.5</v>
      </c>
      <c r="H4688" s="5" t="s">
        <v>120</v>
      </c>
      <c r="I4688" s="6">
        <f t="shared" si="292"/>
        <v>-0.900000000000006</v>
      </c>
      <c r="J4688" s="5" t="str">
        <f>IF(H4688="否","不适用",IF(AND(ISNUMBER(E4688),ISNUMBER(F4688)),IF(I4688&gt;规则与名单!$B$2,"是","否"),"未判定"))</f>
        <v>不适用</v>
      </c>
      <c r="K4688" s="5" t="str">
        <f t="shared" si="293"/>
        <v>非测试日纯氢</v>
      </c>
      <c r="L4688" s="6">
        <f t="shared" si="294"/>
        <v>48.5</v>
      </c>
      <c r="M4688" s="5">
        <f t="shared" si="295"/>
        <v>0</v>
      </c>
      <c r="N4688" s="5" t="s">
        <v>17406</v>
      </c>
      <c r="O4688" s="5" t="s">
        <v>17407</v>
      </c>
      <c r="P4688" s="5" t="s">
        <v>17408</v>
      </c>
    </row>
    <row r="4689" ht="19" customHeight="1" spans="1:16">
      <c r="A4689" s="5">
        <v>184</v>
      </c>
      <c r="B4689" s="5" t="s">
        <v>511</v>
      </c>
      <c r="C4689" s="5" t="s">
        <v>52</v>
      </c>
      <c r="D4689" s="8" t="s">
        <v>673</v>
      </c>
      <c r="E4689" s="6">
        <v>84.5</v>
      </c>
      <c r="F4689" s="6">
        <v>87.9</v>
      </c>
      <c r="G4689" s="6">
        <v>82.4</v>
      </c>
      <c r="H4689" s="5" t="s">
        <v>120</v>
      </c>
      <c r="I4689" s="6">
        <f t="shared" si="292"/>
        <v>-3.40000000000001</v>
      </c>
      <c r="J4689" s="5" t="str">
        <f>IF(H4689="否","不适用",IF(AND(ISNUMBER(E4689),ISNUMBER(F4689)),IF(I4689&gt;规则与名单!$B$2,"是","否"),"未判定"))</f>
        <v>不适用</v>
      </c>
      <c r="K4689" s="5" t="str">
        <f t="shared" si="293"/>
        <v>非测试日纯氢</v>
      </c>
      <c r="L4689" s="6">
        <f t="shared" si="294"/>
        <v>82.4</v>
      </c>
      <c r="M4689" s="5">
        <f t="shared" si="295"/>
        <v>0</v>
      </c>
      <c r="N4689" s="5" t="s">
        <v>17409</v>
      </c>
      <c r="O4689" s="5" t="s">
        <v>17410</v>
      </c>
      <c r="P4689" s="5" t="s">
        <v>17411</v>
      </c>
    </row>
    <row r="4690" ht="19" customHeight="1" spans="1:16">
      <c r="A4690" s="5">
        <v>184</v>
      </c>
      <c r="B4690" s="5" t="s">
        <v>511</v>
      </c>
      <c r="C4690" s="5" t="s">
        <v>52</v>
      </c>
      <c r="D4690" s="8" t="s">
        <v>183</v>
      </c>
      <c r="E4690" s="6">
        <v>93.6</v>
      </c>
      <c r="F4690" s="6">
        <v>94.5</v>
      </c>
      <c r="G4690" s="6">
        <v>93.4</v>
      </c>
      <c r="H4690" s="5" t="s">
        <v>120</v>
      </c>
      <c r="I4690" s="6">
        <f t="shared" si="292"/>
        <v>-0.900000000000006</v>
      </c>
      <c r="J4690" s="5" t="str">
        <f>IF(H4690="否","不适用",IF(AND(ISNUMBER(E4690),ISNUMBER(F4690)),IF(I4690&gt;规则与名单!$B$2,"是","否"),"未判定"))</f>
        <v>不适用</v>
      </c>
      <c r="K4690" s="5" t="str">
        <f t="shared" si="293"/>
        <v>非测试日纯氢</v>
      </c>
      <c r="L4690" s="6">
        <f t="shared" si="294"/>
        <v>93.4</v>
      </c>
      <c r="M4690" s="5">
        <f t="shared" si="295"/>
        <v>0</v>
      </c>
      <c r="N4690" s="5" t="s">
        <v>17412</v>
      </c>
      <c r="O4690" s="5" t="s">
        <v>17413</v>
      </c>
      <c r="P4690" s="5" t="s">
        <v>17414</v>
      </c>
    </row>
    <row r="4691" ht="19" customHeight="1" spans="1:16">
      <c r="A4691" s="5">
        <v>184</v>
      </c>
      <c r="B4691" s="5" t="s">
        <v>511</v>
      </c>
      <c r="C4691" s="5" t="s">
        <v>52</v>
      </c>
      <c r="D4691" s="8" t="s">
        <v>431</v>
      </c>
      <c r="E4691" s="6">
        <v>44.7</v>
      </c>
      <c r="F4691" s="6">
        <v>46.5</v>
      </c>
      <c r="G4691" s="6">
        <v>43.7</v>
      </c>
      <c r="H4691" s="5" t="s">
        <v>120</v>
      </c>
      <c r="I4691" s="6">
        <f t="shared" si="292"/>
        <v>-1.8</v>
      </c>
      <c r="J4691" s="5" t="str">
        <f>IF(H4691="否","不适用",IF(AND(ISNUMBER(E4691),ISNUMBER(F4691)),IF(I4691&gt;规则与名单!$B$2,"是","否"),"未判定"))</f>
        <v>不适用</v>
      </c>
      <c r="K4691" s="5" t="str">
        <f t="shared" si="293"/>
        <v>非测试日纯氢</v>
      </c>
      <c r="L4691" s="6">
        <f t="shared" si="294"/>
        <v>43.7</v>
      </c>
      <c r="M4691" s="5">
        <f t="shared" si="295"/>
        <v>0</v>
      </c>
      <c r="N4691" s="5" t="s">
        <v>17415</v>
      </c>
      <c r="O4691" s="5" t="s">
        <v>17416</v>
      </c>
      <c r="P4691" s="5" t="s">
        <v>17417</v>
      </c>
    </row>
    <row r="4692" ht="19" customHeight="1" spans="1:16">
      <c r="A4692" s="5">
        <v>184</v>
      </c>
      <c r="B4692" s="5" t="s">
        <v>511</v>
      </c>
      <c r="C4692" s="5" t="s">
        <v>52</v>
      </c>
      <c r="D4692" s="8" t="s">
        <v>3377</v>
      </c>
      <c r="E4692" s="6">
        <v>41.2</v>
      </c>
      <c r="F4692" s="6">
        <v>60.6</v>
      </c>
      <c r="G4692" s="6">
        <v>22.2</v>
      </c>
      <c r="H4692" s="5" t="s">
        <v>120</v>
      </c>
      <c r="I4692" s="6">
        <f t="shared" si="292"/>
        <v>-19.4</v>
      </c>
      <c r="J4692" s="5" t="str">
        <f>IF(H4692="否","不适用",IF(AND(ISNUMBER(E4692),ISNUMBER(F4692)),IF(I4692&gt;规则与名单!$B$2,"是","否"),"未判定"))</f>
        <v>不适用</v>
      </c>
      <c r="K4692" s="5" t="str">
        <f t="shared" si="293"/>
        <v>非测试日纯氢</v>
      </c>
      <c r="L4692" s="6">
        <f t="shared" si="294"/>
        <v>22.2</v>
      </c>
      <c r="M4692" s="5">
        <f t="shared" si="295"/>
        <v>0</v>
      </c>
      <c r="N4692" s="5" t="s">
        <v>17418</v>
      </c>
      <c r="O4692" s="5" t="s">
        <v>17419</v>
      </c>
      <c r="P4692" s="5" t="s">
        <v>17420</v>
      </c>
    </row>
    <row r="4693" ht="19" customHeight="1" spans="1:16">
      <c r="A4693" s="5">
        <v>184</v>
      </c>
      <c r="B4693" s="5" t="s">
        <v>511</v>
      </c>
      <c r="C4693" s="5" t="s">
        <v>52</v>
      </c>
      <c r="D4693" s="8" t="s">
        <v>407</v>
      </c>
      <c r="E4693" s="6">
        <v>54.8</v>
      </c>
      <c r="F4693" s="6">
        <v>38.3</v>
      </c>
      <c r="G4693" s="6">
        <v>38.1</v>
      </c>
      <c r="H4693" s="5" t="s">
        <v>120</v>
      </c>
      <c r="I4693" s="6">
        <f t="shared" si="292"/>
        <v>16.5</v>
      </c>
      <c r="J4693" s="5" t="str">
        <f>IF(H4693="否","不适用",IF(AND(ISNUMBER(E4693),ISNUMBER(F4693)),IF(I4693&gt;规则与名单!$B$2,"是","否"),"未判定"))</f>
        <v>不适用</v>
      </c>
      <c r="K4693" s="5" t="str">
        <f t="shared" si="293"/>
        <v>非测试日纯氢</v>
      </c>
      <c r="L4693" s="6">
        <f t="shared" si="294"/>
        <v>38.1</v>
      </c>
      <c r="M4693" s="5">
        <f t="shared" si="295"/>
        <v>0</v>
      </c>
      <c r="N4693" s="5" t="s">
        <v>17421</v>
      </c>
      <c r="O4693" s="5" t="s">
        <v>17422</v>
      </c>
      <c r="P4693" s="5" t="s">
        <v>17423</v>
      </c>
    </row>
    <row r="4694" ht="19" customHeight="1" spans="1:16">
      <c r="A4694" s="5">
        <v>184</v>
      </c>
      <c r="B4694" s="5" t="s">
        <v>511</v>
      </c>
      <c r="C4694" s="5" t="s">
        <v>52</v>
      </c>
      <c r="D4694" s="8" t="s">
        <v>411</v>
      </c>
      <c r="E4694" s="6">
        <v>52.3</v>
      </c>
      <c r="F4694" s="6">
        <v>51.8</v>
      </c>
      <c r="G4694" s="6">
        <v>22.6</v>
      </c>
      <c r="H4694" s="5" t="s">
        <v>120</v>
      </c>
      <c r="I4694" s="6">
        <f t="shared" si="292"/>
        <v>0.5</v>
      </c>
      <c r="J4694" s="5" t="str">
        <f>IF(H4694="否","不适用",IF(AND(ISNUMBER(E4694),ISNUMBER(F4694)),IF(I4694&gt;规则与名单!$B$2,"是","否"),"未判定"))</f>
        <v>不适用</v>
      </c>
      <c r="K4694" s="5" t="str">
        <f t="shared" si="293"/>
        <v>非测试日纯氢</v>
      </c>
      <c r="L4694" s="6">
        <f t="shared" si="294"/>
        <v>22.6</v>
      </c>
      <c r="M4694" s="5">
        <f t="shared" si="295"/>
        <v>0</v>
      </c>
      <c r="N4694" s="5" t="s">
        <v>17424</v>
      </c>
      <c r="O4694" s="5" t="s">
        <v>17425</v>
      </c>
      <c r="P4694" s="5" t="s">
        <v>17426</v>
      </c>
    </row>
    <row r="4695" ht="19" customHeight="1" spans="1:16">
      <c r="A4695" s="5">
        <v>184</v>
      </c>
      <c r="B4695" s="5" t="s">
        <v>511</v>
      </c>
      <c r="C4695" s="5" t="s">
        <v>52</v>
      </c>
      <c r="D4695" s="8" t="s">
        <v>251</v>
      </c>
      <c r="E4695" s="6">
        <v>39.2</v>
      </c>
      <c r="F4695" s="6">
        <v>61.2</v>
      </c>
      <c r="G4695" s="6">
        <v>39.8</v>
      </c>
      <c r="H4695" s="5" t="s">
        <v>120</v>
      </c>
      <c r="I4695" s="6">
        <f t="shared" si="292"/>
        <v>-22</v>
      </c>
      <c r="J4695" s="5" t="str">
        <f>IF(H4695="否","不适用",IF(AND(ISNUMBER(E4695),ISNUMBER(F4695)),IF(I4695&gt;规则与名单!$B$2,"是","否"),"未判定"))</f>
        <v>不适用</v>
      </c>
      <c r="K4695" s="5" t="str">
        <f t="shared" si="293"/>
        <v>非测试日纯氢</v>
      </c>
      <c r="L4695" s="6">
        <f t="shared" si="294"/>
        <v>39.8</v>
      </c>
      <c r="M4695" s="5">
        <f t="shared" si="295"/>
        <v>0</v>
      </c>
      <c r="N4695" s="5" t="s">
        <v>17427</v>
      </c>
      <c r="O4695" s="5" t="s">
        <v>17428</v>
      </c>
      <c r="P4695" s="5" t="s">
        <v>17429</v>
      </c>
    </row>
    <row r="4696" ht="19" customHeight="1" spans="1:16">
      <c r="A4696" s="5">
        <v>184</v>
      </c>
      <c r="B4696" s="5" t="s">
        <v>511</v>
      </c>
      <c r="C4696" s="5" t="s">
        <v>52</v>
      </c>
      <c r="D4696" s="8" t="s">
        <v>472</v>
      </c>
      <c r="E4696" s="6">
        <v>106.2</v>
      </c>
      <c r="F4696" s="6">
        <v>87.2</v>
      </c>
      <c r="G4696" s="6">
        <v>84.8</v>
      </c>
      <c r="H4696" s="5" t="s">
        <v>120</v>
      </c>
      <c r="I4696" s="6">
        <f t="shared" si="292"/>
        <v>19</v>
      </c>
      <c r="J4696" s="5" t="str">
        <f>IF(H4696="否","不适用",IF(AND(ISNUMBER(E4696),ISNUMBER(F4696)),IF(I4696&gt;规则与名单!$B$2,"是","否"),"未判定"))</f>
        <v>不适用</v>
      </c>
      <c r="K4696" s="5" t="str">
        <f t="shared" si="293"/>
        <v>非测试日纯氢</v>
      </c>
      <c r="L4696" s="6">
        <f t="shared" si="294"/>
        <v>84.8</v>
      </c>
      <c r="M4696" s="5">
        <f t="shared" si="295"/>
        <v>0</v>
      </c>
      <c r="N4696" s="5" t="s">
        <v>17430</v>
      </c>
      <c r="O4696" s="5" t="s">
        <v>17431</v>
      </c>
      <c r="P4696" s="5" t="s">
        <v>17432</v>
      </c>
    </row>
    <row r="4697" ht="19" customHeight="1" spans="1:16">
      <c r="A4697" s="5">
        <v>184</v>
      </c>
      <c r="B4697" s="5" t="s">
        <v>511</v>
      </c>
      <c r="C4697" s="5" t="s">
        <v>52</v>
      </c>
      <c r="D4697" s="8" t="s">
        <v>466</v>
      </c>
      <c r="E4697" s="6">
        <v>44.8</v>
      </c>
      <c r="F4697" s="6">
        <v>45.2</v>
      </c>
      <c r="G4697" s="6">
        <v>40.7</v>
      </c>
      <c r="H4697" s="5" t="s">
        <v>120</v>
      </c>
      <c r="I4697" s="6">
        <f t="shared" si="292"/>
        <v>-0.400000000000006</v>
      </c>
      <c r="J4697" s="5" t="str">
        <f>IF(H4697="否","不适用",IF(AND(ISNUMBER(E4697),ISNUMBER(F4697)),IF(I4697&gt;规则与名单!$B$2,"是","否"),"未判定"))</f>
        <v>不适用</v>
      </c>
      <c r="K4697" s="5" t="str">
        <f t="shared" si="293"/>
        <v>非测试日纯氢</v>
      </c>
      <c r="L4697" s="6">
        <f t="shared" si="294"/>
        <v>40.7</v>
      </c>
      <c r="M4697" s="5">
        <f t="shared" si="295"/>
        <v>0</v>
      </c>
      <c r="N4697" s="5" t="s">
        <v>17433</v>
      </c>
      <c r="O4697" s="5" t="s">
        <v>17434</v>
      </c>
      <c r="P4697" s="5" t="s">
        <v>17435</v>
      </c>
    </row>
    <row r="4698" ht="19" customHeight="1" spans="1:16">
      <c r="A4698" s="5">
        <v>184</v>
      </c>
      <c r="B4698" s="5" t="s">
        <v>511</v>
      </c>
      <c r="C4698" s="5" t="s">
        <v>52</v>
      </c>
      <c r="D4698" s="8" t="s">
        <v>333</v>
      </c>
      <c r="E4698" s="6">
        <v>160.1</v>
      </c>
      <c r="F4698" s="6">
        <v>163.3</v>
      </c>
      <c r="G4698" s="6">
        <v>126.2</v>
      </c>
      <c r="H4698" s="5" t="s">
        <v>120</v>
      </c>
      <c r="I4698" s="6">
        <f t="shared" si="292"/>
        <v>-3.20000000000002</v>
      </c>
      <c r="J4698" s="5" t="str">
        <f>IF(H4698="否","不适用",IF(AND(ISNUMBER(E4698),ISNUMBER(F4698)),IF(I4698&gt;规则与名单!$B$2,"是","否"),"未判定"))</f>
        <v>不适用</v>
      </c>
      <c r="K4698" s="5" t="str">
        <f t="shared" si="293"/>
        <v>非测试日纯氢</v>
      </c>
      <c r="L4698" s="6">
        <f t="shared" si="294"/>
        <v>126.2</v>
      </c>
      <c r="M4698" s="5">
        <f t="shared" si="295"/>
        <v>0</v>
      </c>
      <c r="N4698" s="5" t="s">
        <v>17436</v>
      </c>
      <c r="O4698" s="5" t="s">
        <v>17437</v>
      </c>
      <c r="P4698" s="5" t="s">
        <v>17438</v>
      </c>
    </row>
    <row r="4699" ht="19" customHeight="1" spans="1:16">
      <c r="A4699" s="5">
        <v>184</v>
      </c>
      <c r="B4699" s="5" t="s">
        <v>511</v>
      </c>
      <c r="C4699" s="5" t="s">
        <v>52</v>
      </c>
      <c r="D4699" s="8" t="s">
        <v>175</v>
      </c>
      <c r="E4699" s="6"/>
      <c r="F4699" s="6">
        <v>0</v>
      </c>
      <c r="G4699" s="6"/>
      <c r="H4699" s="5" t="s">
        <v>120</v>
      </c>
      <c r="I4699" s="6" t="str">
        <f t="shared" si="292"/>
        <v/>
      </c>
      <c r="J4699" s="5" t="str">
        <f>IF(H4699="否","不适用",IF(AND(ISNUMBER(E4699),ISNUMBER(F4699)),IF(I4699&gt;规则与名单!$B$2,"是","否"),"未判定"))</f>
        <v>不适用</v>
      </c>
      <c r="K4699" s="5" t="str">
        <f t="shared" si="293"/>
        <v>缺失</v>
      </c>
      <c r="L4699" s="6" t="str">
        <f t="shared" si="294"/>
        <v/>
      </c>
      <c r="M4699" s="5">
        <f t="shared" si="295"/>
        <v>1</v>
      </c>
      <c r="N4699" s="5" t="s">
        <v>17439</v>
      </c>
      <c r="O4699" s="5" t="s">
        <v>17440</v>
      </c>
      <c r="P4699" s="5" t="s">
        <v>17441</v>
      </c>
    </row>
    <row r="4700" ht="19" customHeight="1" spans="1:16">
      <c r="A4700" s="5">
        <v>184</v>
      </c>
      <c r="B4700" s="5" t="s">
        <v>511</v>
      </c>
      <c r="C4700" s="5" t="s">
        <v>52</v>
      </c>
      <c r="D4700" s="8" t="s">
        <v>3402</v>
      </c>
      <c r="E4700" s="6">
        <v>45.4</v>
      </c>
      <c r="F4700" s="6">
        <v>45.9</v>
      </c>
      <c r="G4700" s="6">
        <v>45.2</v>
      </c>
      <c r="H4700" s="5" t="s">
        <v>120</v>
      </c>
      <c r="I4700" s="6">
        <f t="shared" si="292"/>
        <v>-0.5</v>
      </c>
      <c r="J4700" s="5" t="str">
        <f>IF(H4700="否","不适用",IF(AND(ISNUMBER(E4700),ISNUMBER(F4700)),IF(I4700&gt;规则与名单!$B$2,"是","否"),"未判定"))</f>
        <v>不适用</v>
      </c>
      <c r="K4700" s="5" t="str">
        <f t="shared" si="293"/>
        <v>非测试日纯氢</v>
      </c>
      <c r="L4700" s="6">
        <f t="shared" si="294"/>
        <v>45.2</v>
      </c>
      <c r="M4700" s="5">
        <f t="shared" si="295"/>
        <v>0</v>
      </c>
      <c r="N4700" s="5" t="s">
        <v>17442</v>
      </c>
      <c r="O4700" s="5" t="s">
        <v>17443</v>
      </c>
      <c r="P4700" s="5" t="s">
        <v>17444</v>
      </c>
    </row>
    <row r="4701" ht="19" customHeight="1" spans="1:16">
      <c r="A4701" s="5">
        <v>184</v>
      </c>
      <c r="B4701" s="5" t="s">
        <v>511</v>
      </c>
      <c r="C4701" s="5" t="s">
        <v>52</v>
      </c>
      <c r="D4701" s="8" t="s">
        <v>487</v>
      </c>
      <c r="E4701" s="6">
        <v>85.9</v>
      </c>
      <c r="F4701" s="6">
        <v>87.3</v>
      </c>
      <c r="G4701" s="6">
        <v>51.9</v>
      </c>
      <c r="H4701" s="5" t="s">
        <v>120</v>
      </c>
      <c r="I4701" s="6">
        <f t="shared" si="292"/>
        <v>-1.39999999999999</v>
      </c>
      <c r="J4701" s="5" t="str">
        <f>IF(H4701="否","不适用",IF(AND(ISNUMBER(E4701),ISNUMBER(F4701)),IF(I4701&gt;规则与名单!$B$2,"是","否"),"未判定"))</f>
        <v>不适用</v>
      </c>
      <c r="K4701" s="5" t="str">
        <f t="shared" si="293"/>
        <v>非测试日纯氢</v>
      </c>
      <c r="L4701" s="6">
        <f t="shared" si="294"/>
        <v>51.9</v>
      </c>
      <c r="M4701" s="5">
        <f t="shared" si="295"/>
        <v>0</v>
      </c>
      <c r="N4701" s="5" t="s">
        <v>17445</v>
      </c>
      <c r="O4701" s="5" t="s">
        <v>17446</v>
      </c>
      <c r="P4701" s="5" t="s">
        <v>17447</v>
      </c>
    </row>
    <row r="4702" ht="19" customHeight="1" spans="1:16">
      <c r="A4702" s="5">
        <v>184</v>
      </c>
      <c r="B4702" s="5" t="s">
        <v>511</v>
      </c>
      <c r="C4702" s="5" t="s">
        <v>52</v>
      </c>
      <c r="D4702" s="8" t="s">
        <v>121</v>
      </c>
      <c r="E4702" s="6">
        <v>118.7</v>
      </c>
      <c r="F4702" s="6">
        <v>119.4</v>
      </c>
      <c r="G4702" s="6">
        <v>106.4</v>
      </c>
      <c r="H4702" s="5" t="s">
        <v>120</v>
      </c>
      <c r="I4702" s="6">
        <f t="shared" si="292"/>
        <v>-0.700000000000003</v>
      </c>
      <c r="J4702" s="5" t="str">
        <f>IF(H4702="否","不适用",IF(AND(ISNUMBER(E4702),ISNUMBER(F4702)),IF(I4702&gt;规则与名单!$B$2,"是","否"),"未判定"))</f>
        <v>不适用</v>
      </c>
      <c r="K4702" s="5" t="str">
        <f t="shared" si="293"/>
        <v>非测试日纯氢</v>
      </c>
      <c r="L4702" s="6">
        <f t="shared" si="294"/>
        <v>106.4</v>
      </c>
      <c r="M4702" s="5">
        <f t="shared" si="295"/>
        <v>0</v>
      </c>
      <c r="N4702" s="5" t="s">
        <v>17448</v>
      </c>
      <c r="O4702" s="5" t="s">
        <v>17449</v>
      </c>
      <c r="P4702" s="5" t="s">
        <v>17450</v>
      </c>
    </row>
    <row r="4703" ht="19" customHeight="1" spans="1:16">
      <c r="A4703" s="5">
        <v>184</v>
      </c>
      <c r="B4703" s="5" t="s">
        <v>511</v>
      </c>
      <c r="C4703" s="5" t="s">
        <v>52</v>
      </c>
      <c r="D4703" s="8" t="s">
        <v>170</v>
      </c>
      <c r="E4703" s="6">
        <v>98.5</v>
      </c>
      <c r="F4703" s="6">
        <v>100.8</v>
      </c>
      <c r="G4703" s="6">
        <v>96.9</v>
      </c>
      <c r="H4703" s="5" t="s">
        <v>120</v>
      </c>
      <c r="I4703" s="6">
        <f t="shared" si="292"/>
        <v>-2.3</v>
      </c>
      <c r="J4703" s="5" t="str">
        <f>IF(H4703="否","不适用",IF(AND(ISNUMBER(E4703),ISNUMBER(F4703)),IF(I4703&gt;规则与名单!$B$2,"是","否"),"未判定"))</f>
        <v>不适用</v>
      </c>
      <c r="K4703" s="5" t="str">
        <f t="shared" si="293"/>
        <v>非测试日纯氢</v>
      </c>
      <c r="L4703" s="6">
        <f t="shared" si="294"/>
        <v>96.9</v>
      </c>
      <c r="M4703" s="5">
        <f t="shared" si="295"/>
        <v>0</v>
      </c>
      <c r="N4703" s="5" t="s">
        <v>17451</v>
      </c>
      <c r="O4703" s="5" t="s">
        <v>17452</v>
      </c>
      <c r="P4703" s="5" t="s">
        <v>17453</v>
      </c>
    </row>
    <row r="4704" ht="19" customHeight="1" spans="1:16">
      <c r="A4704" s="5">
        <v>184</v>
      </c>
      <c r="B4704" s="5" t="s">
        <v>511</v>
      </c>
      <c r="C4704" s="5" t="s">
        <v>52</v>
      </c>
      <c r="D4704" s="8" t="s">
        <v>644</v>
      </c>
      <c r="E4704" s="6">
        <v>90.1</v>
      </c>
      <c r="F4704" s="6">
        <v>90.8</v>
      </c>
      <c r="G4704" s="6">
        <v>88.3</v>
      </c>
      <c r="H4704" s="5" t="s">
        <v>120</v>
      </c>
      <c r="I4704" s="6">
        <f t="shared" si="292"/>
        <v>-0.700000000000003</v>
      </c>
      <c r="J4704" s="5" t="str">
        <f>IF(H4704="否","不适用",IF(AND(ISNUMBER(E4704),ISNUMBER(F4704)),IF(I4704&gt;规则与名单!$B$2,"是","否"),"未判定"))</f>
        <v>不适用</v>
      </c>
      <c r="K4704" s="5" t="str">
        <f t="shared" si="293"/>
        <v>非测试日纯氢</v>
      </c>
      <c r="L4704" s="6">
        <f t="shared" si="294"/>
        <v>88.3</v>
      </c>
      <c r="M4704" s="5">
        <f t="shared" si="295"/>
        <v>0</v>
      </c>
      <c r="N4704" s="5" t="s">
        <v>17454</v>
      </c>
      <c r="O4704" s="5" t="s">
        <v>17455</v>
      </c>
      <c r="P4704" s="5" t="s">
        <v>17456</v>
      </c>
    </row>
    <row r="4705" ht="19" customHeight="1" spans="1:16">
      <c r="A4705" s="5">
        <v>184</v>
      </c>
      <c r="B4705" s="5" t="s">
        <v>511</v>
      </c>
      <c r="C4705" s="5" t="s">
        <v>52</v>
      </c>
      <c r="D4705" s="8" t="s">
        <v>3418</v>
      </c>
      <c r="E4705" s="6"/>
      <c r="F4705" s="6">
        <v>0</v>
      </c>
      <c r="G4705" s="6"/>
      <c r="H4705" s="5" t="s">
        <v>120</v>
      </c>
      <c r="I4705" s="6" t="str">
        <f t="shared" si="292"/>
        <v/>
      </c>
      <c r="J4705" s="5" t="str">
        <f>IF(H4705="否","不适用",IF(AND(ISNUMBER(E4705),ISNUMBER(F4705)),IF(I4705&gt;规则与名单!$B$2,"是","否"),"未判定"))</f>
        <v>不适用</v>
      </c>
      <c r="K4705" s="5" t="str">
        <f t="shared" si="293"/>
        <v>缺失</v>
      </c>
      <c r="L4705" s="6" t="str">
        <f t="shared" si="294"/>
        <v/>
      </c>
      <c r="M4705" s="5">
        <f t="shared" si="295"/>
        <v>1</v>
      </c>
      <c r="N4705" s="5" t="s">
        <v>17457</v>
      </c>
      <c r="O4705" s="5" t="s">
        <v>17458</v>
      </c>
      <c r="P4705" s="5" t="s">
        <v>17459</v>
      </c>
    </row>
    <row r="4706" ht="19" customHeight="1" spans="1:16">
      <c r="A4706" s="5">
        <v>184</v>
      </c>
      <c r="B4706" s="5" t="s">
        <v>511</v>
      </c>
      <c r="C4706" s="5" t="s">
        <v>52</v>
      </c>
      <c r="D4706" s="8" t="s">
        <v>3422</v>
      </c>
      <c r="E4706" s="6"/>
      <c r="F4706" s="6">
        <v>0</v>
      </c>
      <c r="G4706" s="6"/>
      <c r="H4706" s="5" t="s">
        <v>120</v>
      </c>
      <c r="I4706" s="6" t="str">
        <f t="shared" si="292"/>
        <v/>
      </c>
      <c r="J4706" s="5" t="str">
        <f>IF(H4706="否","不适用",IF(AND(ISNUMBER(E4706),ISNUMBER(F4706)),IF(I4706&gt;规则与名单!$B$2,"是","否"),"未判定"))</f>
        <v>不适用</v>
      </c>
      <c r="K4706" s="5" t="str">
        <f t="shared" si="293"/>
        <v>缺失</v>
      </c>
      <c r="L4706" s="6" t="str">
        <f t="shared" si="294"/>
        <v/>
      </c>
      <c r="M4706" s="5">
        <f t="shared" si="295"/>
        <v>1</v>
      </c>
      <c r="N4706" s="5" t="s">
        <v>17460</v>
      </c>
      <c r="O4706" s="5" t="s">
        <v>17461</v>
      </c>
      <c r="P4706" s="5" t="s">
        <v>17462</v>
      </c>
    </row>
    <row r="4707" ht="19" customHeight="1" spans="1:16">
      <c r="A4707" s="5">
        <v>184</v>
      </c>
      <c r="B4707" s="5" t="s">
        <v>511</v>
      </c>
      <c r="C4707" s="5" t="s">
        <v>52</v>
      </c>
      <c r="D4707" s="8" t="s">
        <v>336</v>
      </c>
      <c r="E4707" s="6">
        <v>41.3</v>
      </c>
      <c r="F4707" s="6">
        <v>41.4</v>
      </c>
      <c r="G4707" s="6">
        <v>38.9</v>
      </c>
      <c r="H4707" s="5" t="s">
        <v>120</v>
      </c>
      <c r="I4707" s="6">
        <f t="shared" si="292"/>
        <v>-0.100000000000001</v>
      </c>
      <c r="J4707" s="5" t="str">
        <f>IF(H4707="否","不适用",IF(AND(ISNUMBER(E4707),ISNUMBER(F4707)),IF(I4707&gt;规则与名单!$B$2,"是","否"),"未判定"))</f>
        <v>不适用</v>
      </c>
      <c r="K4707" s="5" t="str">
        <f t="shared" si="293"/>
        <v>非测试日纯氢</v>
      </c>
      <c r="L4707" s="6">
        <f t="shared" si="294"/>
        <v>38.9</v>
      </c>
      <c r="M4707" s="5">
        <f t="shared" si="295"/>
        <v>0</v>
      </c>
      <c r="N4707" s="5" t="s">
        <v>17463</v>
      </c>
      <c r="O4707" s="5" t="s">
        <v>17464</v>
      </c>
      <c r="P4707" s="5" t="s">
        <v>17465</v>
      </c>
    </row>
    <row r="4708" ht="19" customHeight="1" spans="1:16">
      <c r="A4708" s="5">
        <v>184</v>
      </c>
      <c r="B4708" s="5" t="s">
        <v>511</v>
      </c>
      <c r="C4708" s="5" t="s">
        <v>52</v>
      </c>
      <c r="D4708" s="8" t="s">
        <v>653</v>
      </c>
      <c r="E4708" s="6">
        <v>44.2</v>
      </c>
      <c r="F4708" s="6">
        <v>48.7</v>
      </c>
      <c r="G4708" s="6">
        <v>44.2</v>
      </c>
      <c r="H4708" s="5" t="s">
        <v>120</v>
      </c>
      <c r="I4708" s="6">
        <f t="shared" si="292"/>
        <v>-4.5</v>
      </c>
      <c r="J4708" s="5" t="str">
        <f>IF(H4708="否","不适用",IF(AND(ISNUMBER(E4708),ISNUMBER(F4708)),IF(I4708&gt;规则与名单!$B$2,"是","否"),"未判定"))</f>
        <v>不适用</v>
      </c>
      <c r="K4708" s="5" t="str">
        <f t="shared" si="293"/>
        <v>非测试日纯氢</v>
      </c>
      <c r="L4708" s="6">
        <f t="shared" si="294"/>
        <v>44.2</v>
      </c>
      <c r="M4708" s="5">
        <f t="shared" si="295"/>
        <v>0</v>
      </c>
      <c r="N4708" s="5" t="s">
        <v>17466</v>
      </c>
      <c r="O4708" s="5" t="s">
        <v>17467</v>
      </c>
      <c r="P4708" s="5" t="s">
        <v>17468</v>
      </c>
    </row>
    <row r="4709" ht="19" customHeight="1" spans="1:16">
      <c r="A4709" s="5">
        <v>184</v>
      </c>
      <c r="B4709" s="5" t="s">
        <v>511</v>
      </c>
      <c r="C4709" s="5" t="s">
        <v>52</v>
      </c>
      <c r="D4709" s="8" t="s">
        <v>140</v>
      </c>
      <c r="E4709" s="6">
        <v>80.9</v>
      </c>
      <c r="F4709" s="6">
        <v>78.9</v>
      </c>
      <c r="G4709" s="6">
        <v>76.8</v>
      </c>
      <c r="H4709" s="5" t="s">
        <v>120</v>
      </c>
      <c r="I4709" s="6">
        <f t="shared" si="292"/>
        <v>2</v>
      </c>
      <c r="J4709" s="5" t="str">
        <f>IF(H4709="否","不适用",IF(AND(ISNUMBER(E4709),ISNUMBER(F4709)),IF(I4709&gt;规则与名单!$B$2,"是","否"),"未判定"))</f>
        <v>不适用</v>
      </c>
      <c r="K4709" s="5" t="str">
        <f t="shared" si="293"/>
        <v>非测试日纯氢</v>
      </c>
      <c r="L4709" s="6">
        <f t="shared" si="294"/>
        <v>76.8</v>
      </c>
      <c r="M4709" s="5">
        <f t="shared" si="295"/>
        <v>0</v>
      </c>
      <c r="N4709" s="5" t="s">
        <v>17469</v>
      </c>
      <c r="O4709" s="5" t="s">
        <v>17470</v>
      </c>
      <c r="P4709" s="5" t="s">
        <v>17471</v>
      </c>
    </row>
    <row r="4710" ht="19" customHeight="1" spans="1:16">
      <c r="A4710" s="5">
        <v>184</v>
      </c>
      <c r="B4710" s="5" t="s">
        <v>511</v>
      </c>
      <c r="C4710" s="5" t="s">
        <v>52</v>
      </c>
      <c r="D4710" s="8" t="s">
        <v>115</v>
      </c>
      <c r="E4710" s="6">
        <v>131.8</v>
      </c>
      <c r="F4710" s="6">
        <v>134.1</v>
      </c>
      <c r="G4710" s="6">
        <v>131.7</v>
      </c>
      <c r="H4710" s="5" t="s">
        <v>120</v>
      </c>
      <c r="I4710" s="6">
        <f t="shared" si="292"/>
        <v>-2.29999999999998</v>
      </c>
      <c r="J4710" s="5" t="str">
        <f>IF(H4710="否","不适用",IF(AND(ISNUMBER(E4710),ISNUMBER(F4710)),IF(I4710&gt;规则与名单!$B$2,"是","否"),"未判定"))</f>
        <v>不适用</v>
      </c>
      <c r="K4710" s="5" t="str">
        <f t="shared" si="293"/>
        <v>非测试日纯氢</v>
      </c>
      <c r="L4710" s="6">
        <f t="shared" si="294"/>
        <v>131.7</v>
      </c>
      <c r="M4710" s="5">
        <f t="shared" si="295"/>
        <v>0</v>
      </c>
      <c r="N4710" s="5" t="s">
        <v>17472</v>
      </c>
      <c r="O4710" s="5" t="s">
        <v>17473</v>
      </c>
      <c r="P4710" s="5" t="s">
        <v>17474</v>
      </c>
    </row>
    <row r="4711" ht="19" customHeight="1" spans="1:16">
      <c r="A4711" s="5">
        <v>185</v>
      </c>
      <c r="B4711" s="5" t="s">
        <v>512</v>
      </c>
      <c r="C4711" s="5" t="s">
        <v>52</v>
      </c>
      <c r="D4711" s="8" t="s">
        <v>506</v>
      </c>
      <c r="E4711" s="6">
        <v>73.9</v>
      </c>
      <c r="F4711" s="6">
        <v>73.4</v>
      </c>
      <c r="G4711" s="6">
        <v>73.8</v>
      </c>
      <c r="H4711" s="5" t="s">
        <v>120</v>
      </c>
      <c r="I4711" s="6">
        <f t="shared" si="292"/>
        <v>0.5</v>
      </c>
      <c r="J4711" s="5" t="str">
        <f>IF(H4711="否","不适用",IF(AND(ISNUMBER(E4711),ISNUMBER(F4711)),IF(I4711&gt;规则与名单!$B$2,"是","否"),"未判定"))</f>
        <v>不适用</v>
      </c>
      <c r="K4711" s="5" t="str">
        <f t="shared" si="293"/>
        <v>非测试日纯氢</v>
      </c>
      <c r="L4711" s="6">
        <f t="shared" si="294"/>
        <v>73.8</v>
      </c>
      <c r="M4711" s="5">
        <f t="shared" si="295"/>
        <v>0</v>
      </c>
      <c r="N4711" s="5" t="s">
        <v>17475</v>
      </c>
      <c r="O4711" s="5" t="s">
        <v>17476</v>
      </c>
      <c r="P4711" s="5" t="s">
        <v>17477</v>
      </c>
    </row>
    <row r="4712" ht="19" customHeight="1" spans="1:16">
      <c r="A4712" s="5">
        <v>185</v>
      </c>
      <c r="B4712" s="5" t="s">
        <v>512</v>
      </c>
      <c r="C4712" s="5" t="s">
        <v>52</v>
      </c>
      <c r="D4712" s="8" t="s">
        <v>673</v>
      </c>
      <c r="E4712" s="6">
        <v>100.3</v>
      </c>
      <c r="F4712" s="6">
        <v>102.1</v>
      </c>
      <c r="G4712" s="6">
        <v>99.5</v>
      </c>
      <c r="H4712" s="5" t="s">
        <v>120</v>
      </c>
      <c r="I4712" s="6">
        <f t="shared" si="292"/>
        <v>-1.8</v>
      </c>
      <c r="J4712" s="5" t="str">
        <f>IF(H4712="否","不适用",IF(AND(ISNUMBER(E4712),ISNUMBER(F4712)),IF(I4712&gt;规则与名单!$B$2,"是","否"),"未判定"))</f>
        <v>不适用</v>
      </c>
      <c r="K4712" s="5" t="str">
        <f t="shared" si="293"/>
        <v>非测试日纯氢</v>
      </c>
      <c r="L4712" s="6">
        <f t="shared" si="294"/>
        <v>99.5</v>
      </c>
      <c r="M4712" s="5">
        <f t="shared" si="295"/>
        <v>0</v>
      </c>
      <c r="N4712" s="5" t="s">
        <v>17478</v>
      </c>
      <c r="O4712" s="5" t="s">
        <v>17479</v>
      </c>
      <c r="P4712" s="5" t="s">
        <v>17480</v>
      </c>
    </row>
    <row r="4713" ht="19" customHeight="1" spans="1:16">
      <c r="A4713" s="5">
        <v>185</v>
      </c>
      <c r="B4713" s="5" t="s">
        <v>512</v>
      </c>
      <c r="C4713" s="5" t="s">
        <v>52</v>
      </c>
      <c r="D4713" s="8" t="s">
        <v>183</v>
      </c>
      <c r="E4713" s="6"/>
      <c r="F4713" s="6">
        <v>0</v>
      </c>
      <c r="G4713" s="6"/>
      <c r="H4713" s="5" t="s">
        <v>120</v>
      </c>
      <c r="I4713" s="6" t="str">
        <f t="shared" si="292"/>
        <v/>
      </c>
      <c r="J4713" s="5" t="str">
        <f>IF(H4713="否","不适用",IF(AND(ISNUMBER(E4713),ISNUMBER(F4713)),IF(I4713&gt;规则与名单!$B$2,"是","否"),"未判定"))</f>
        <v>不适用</v>
      </c>
      <c r="K4713" s="5" t="str">
        <f t="shared" si="293"/>
        <v>缺失</v>
      </c>
      <c r="L4713" s="6" t="str">
        <f t="shared" si="294"/>
        <v/>
      </c>
      <c r="M4713" s="5">
        <f t="shared" si="295"/>
        <v>1</v>
      </c>
      <c r="N4713" s="5" t="s">
        <v>17481</v>
      </c>
      <c r="O4713" s="5" t="s">
        <v>17482</v>
      </c>
      <c r="P4713" s="5" t="s">
        <v>17483</v>
      </c>
    </row>
    <row r="4714" ht="19" customHeight="1" spans="1:16">
      <c r="A4714" s="5">
        <v>185</v>
      </c>
      <c r="B4714" s="5" t="s">
        <v>512</v>
      </c>
      <c r="C4714" s="5" t="s">
        <v>52</v>
      </c>
      <c r="D4714" s="8" t="s">
        <v>431</v>
      </c>
      <c r="E4714" s="6"/>
      <c r="F4714" s="6">
        <v>0</v>
      </c>
      <c r="G4714" s="6"/>
      <c r="H4714" s="5" t="s">
        <v>120</v>
      </c>
      <c r="I4714" s="6" t="str">
        <f t="shared" si="292"/>
        <v/>
      </c>
      <c r="J4714" s="5" t="str">
        <f>IF(H4714="否","不适用",IF(AND(ISNUMBER(E4714),ISNUMBER(F4714)),IF(I4714&gt;规则与名单!$B$2,"是","否"),"未判定"))</f>
        <v>不适用</v>
      </c>
      <c r="K4714" s="5" t="str">
        <f t="shared" si="293"/>
        <v>缺失</v>
      </c>
      <c r="L4714" s="6" t="str">
        <f t="shared" si="294"/>
        <v/>
      </c>
      <c r="M4714" s="5">
        <f t="shared" si="295"/>
        <v>1</v>
      </c>
      <c r="N4714" s="5" t="s">
        <v>17484</v>
      </c>
      <c r="O4714" s="5" t="s">
        <v>17485</v>
      </c>
      <c r="P4714" s="5" t="s">
        <v>17486</v>
      </c>
    </row>
    <row r="4715" ht="19" customHeight="1" spans="1:16">
      <c r="A4715" s="5">
        <v>185</v>
      </c>
      <c r="B4715" s="5" t="s">
        <v>512</v>
      </c>
      <c r="C4715" s="5" t="s">
        <v>52</v>
      </c>
      <c r="D4715" s="8" t="s">
        <v>3377</v>
      </c>
      <c r="E4715" s="6">
        <v>0</v>
      </c>
      <c r="F4715" s="6">
        <v>0</v>
      </c>
      <c r="G4715" s="6"/>
      <c r="H4715" s="5" t="s">
        <v>120</v>
      </c>
      <c r="I4715" s="6">
        <f t="shared" si="292"/>
        <v>0</v>
      </c>
      <c r="J4715" s="5" t="str">
        <f>IF(H4715="否","不适用",IF(AND(ISNUMBER(E4715),ISNUMBER(F4715)),IF(I4715&gt;规则与名单!$B$2,"是","否"),"未判定"))</f>
        <v>不适用</v>
      </c>
      <c r="K4715" s="5" t="str">
        <f t="shared" si="293"/>
        <v>非测试日仪表</v>
      </c>
      <c r="L4715" s="6">
        <f t="shared" si="294"/>
        <v>0</v>
      </c>
      <c r="M4715" s="5">
        <f t="shared" si="295"/>
        <v>0</v>
      </c>
      <c r="N4715" s="5" t="s">
        <v>17487</v>
      </c>
      <c r="O4715" s="5" t="s">
        <v>17488</v>
      </c>
      <c r="P4715" s="5" t="s">
        <v>17489</v>
      </c>
    </row>
    <row r="4716" ht="19" customHeight="1" spans="1:16">
      <c r="A4716" s="5">
        <v>185</v>
      </c>
      <c r="B4716" s="5" t="s">
        <v>512</v>
      </c>
      <c r="C4716" s="5" t="s">
        <v>52</v>
      </c>
      <c r="D4716" s="8" t="s">
        <v>407</v>
      </c>
      <c r="E4716" s="6"/>
      <c r="F4716" s="6">
        <v>0</v>
      </c>
      <c r="G4716" s="6"/>
      <c r="H4716" s="5" t="s">
        <v>120</v>
      </c>
      <c r="I4716" s="6" t="str">
        <f t="shared" si="292"/>
        <v/>
      </c>
      <c r="J4716" s="5" t="str">
        <f>IF(H4716="否","不适用",IF(AND(ISNUMBER(E4716),ISNUMBER(F4716)),IF(I4716&gt;规则与名单!$B$2,"是","否"),"未判定"))</f>
        <v>不适用</v>
      </c>
      <c r="K4716" s="5" t="str">
        <f t="shared" si="293"/>
        <v>缺失</v>
      </c>
      <c r="L4716" s="6" t="str">
        <f t="shared" si="294"/>
        <v/>
      </c>
      <c r="M4716" s="5">
        <f t="shared" si="295"/>
        <v>1</v>
      </c>
      <c r="N4716" s="5" t="s">
        <v>17490</v>
      </c>
      <c r="O4716" s="5" t="s">
        <v>17491</v>
      </c>
      <c r="P4716" s="5" t="s">
        <v>17492</v>
      </c>
    </row>
    <row r="4717" ht="19" customHeight="1" spans="1:16">
      <c r="A4717" s="5">
        <v>185</v>
      </c>
      <c r="B4717" s="5" t="s">
        <v>512</v>
      </c>
      <c r="C4717" s="5" t="s">
        <v>52</v>
      </c>
      <c r="D4717" s="8" t="s">
        <v>411</v>
      </c>
      <c r="E4717" s="6"/>
      <c r="F4717" s="6">
        <v>0</v>
      </c>
      <c r="G4717" s="6"/>
      <c r="H4717" s="5" t="s">
        <v>120</v>
      </c>
      <c r="I4717" s="6" t="str">
        <f t="shared" si="292"/>
        <v/>
      </c>
      <c r="J4717" s="5" t="str">
        <f>IF(H4717="否","不适用",IF(AND(ISNUMBER(E4717),ISNUMBER(F4717)),IF(I4717&gt;规则与名单!$B$2,"是","否"),"未判定"))</f>
        <v>不适用</v>
      </c>
      <c r="K4717" s="5" t="str">
        <f t="shared" si="293"/>
        <v>缺失</v>
      </c>
      <c r="L4717" s="6" t="str">
        <f t="shared" si="294"/>
        <v/>
      </c>
      <c r="M4717" s="5">
        <f t="shared" si="295"/>
        <v>1</v>
      </c>
      <c r="N4717" s="5" t="s">
        <v>17493</v>
      </c>
      <c r="O4717" s="5" t="s">
        <v>17494</v>
      </c>
      <c r="P4717" s="5" t="s">
        <v>17495</v>
      </c>
    </row>
    <row r="4718" ht="19" customHeight="1" spans="1:16">
      <c r="A4718" s="5">
        <v>185</v>
      </c>
      <c r="B4718" s="5" t="s">
        <v>512</v>
      </c>
      <c r="C4718" s="5" t="s">
        <v>52</v>
      </c>
      <c r="D4718" s="8" t="s">
        <v>251</v>
      </c>
      <c r="E4718" s="6">
        <v>0.1</v>
      </c>
      <c r="F4718" s="6">
        <v>0.4</v>
      </c>
      <c r="G4718" s="6"/>
      <c r="H4718" s="5" t="s">
        <v>120</v>
      </c>
      <c r="I4718" s="6">
        <f t="shared" si="292"/>
        <v>-0.3</v>
      </c>
      <c r="J4718" s="5" t="str">
        <f>IF(H4718="否","不适用",IF(AND(ISNUMBER(E4718),ISNUMBER(F4718)),IF(I4718&gt;规则与名单!$B$2,"是","否"),"未判定"))</f>
        <v>不适用</v>
      </c>
      <c r="K4718" s="5" t="str">
        <f t="shared" si="293"/>
        <v>非测试日仪表</v>
      </c>
      <c r="L4718" s="6">
        <f t="shared" si="294"/>
        <v>0.1</v>
      </c>
      <c r="M4718" s="5">
        <f t="shared" si="295"/>
        <v>0</v>
      </c>
      <c r="N4718" s="5" t="s">
        <v>17496</v>
      </c>
      <c r="O4718" s="5" t="s">
        <v>17497</v>
      </c>
      <c r="P4718" s="5" t="s">
        <v>17498</v>
      </c>
    </row>
    <row r="4719" ht="19" customHeight="1" spans="1:16">
      <c r="A4719" s="5">
        <v>185</v>
      </c>
      <c r="B4719" s="5" t="s">
        <v>512</v>
      </c>
      <c r="C4719" s="5" t="s">
        <v>52</v>
      </c>
      <c r="D4719" s="8" t="s">
        <v>472</v>
      </c>
      <c r="E4719" s="6"/>
      <c r="F4719" s="6">
        <v>0</v>
      </c>
      <c r="G4719" s="6"/>
      <c r="H4719" s="5" t="s">
        <v>120</v>
      </c>
      <c r="I4719" s="6" t="str">
        <f t="shared" si="292"/>
        <v/>
      </c>
      <c r="J4719" s="5" t="str">
        <f>IF(H4719="否","不适用",IF(AND(ISNUMBER(E4719),ISNUMBER(F4719)),IF(I4719&gt;规则与名单!$B$2,"是","否"),"未判定"))</f>
        <v>不适用</v>
      </c>
      <c r="K4719" s="5" t="str">
        <f t="shared" si="293"/>
        <v>缺失</v>
      </c>
      <c r="L4719" s="6" t="str">
        <f t="shared" si="294"/>
        <v/>
      </c>
      <c r="M4719" s="5">
        <f t="shared" si="295"/>
        <v>1</v>
      </c>
      <c r="N4719" s="5" t="s">
        <v>17499</v>
      </c>
      <c r="O4719" s="5" t="s">
        <v>17500</v>
      </c>
      <c r="P4719" s="5" t="s">
        <v>17501</v>
      </c>
    </row>
    <row r="4720" ht="19" customHeight="1" spans="1:16">
      <c r="A4720" s="5">
        <v>185</v>
      </c>
      <c r="B4720" s="5" t="s">
        <v>512</v>
      </c>
      <c r="C4720" s="5" t="s">
        <v>52</v>
      </c>
      <c r="D4720" s="8" t="s">
        <v>466</v>
      </c>
      <c r="E4720" s="6">
        <v>88.2</v>
      </c>
      <c r="F4720" s="6">
        <v>87.5</v>
      </c>
      <c r="G4720" s="6">
        <v>87.9</v>
      </c>
      <c r="H4720" s="5" t="s">
        <v>120</v>
      </c>
      <c r="I4720" s="6">
        <f t="shared" si="292"/>
        <v>0.700000000000003</v>
      </c>
      <c r="J4720" s="5" t="str">
        <f>IF(H4720="否","不适用",IF(AND(ISNUMBER(E4720),ISNUMBER(F4720)),IF(I4720&gt;规则与名单!$B$2,"是","否"),"未判定"))</f>
        <v>不适用</v>
      </c>
      <c r="K4720" s="5" t="str">
        <f t="shared" si="293"/>
        <v>非测试日纯氢</v>
      </c>
      <c r="L4720" s="6">
        <f t="shared" si="294"/>
        <v>87.9</v>
      </c>
      <c r="M4720" s="5">
        <f t="shared" si="295"/>
        <v>0</v>
      </c>
      <c r="N4720" s="5" t="s">
        <v>17502</v>
      </c>
      <c r="O4720" s="5" t="s">
        <v>17503</v>
      </c>
      <c r="P4720" s="5" t="s">
        <v>17504</v>
      </c>
    </row>
    <row r="4721" ht="19" customHeight="1" spans="1:16">
      <c r="A4721" s="5">
        <v>185</v>
      </c>
      <c r="B4721" s="5" t="s">
        <v>512</v>
      </c>
      <c r="C4721" s="5" t="s">
        <v>52</v>
      </c>
      <c r="D4721" s="8" t="s">
        <v>333</v>
      </c>
      <c r="E4721" s="6">
        <v>200.3</v>
      </c>
      <c r="F4721" s="6">
        <v>201.5</v>
      </c>
      <c r="G4721" s="6">
        <v>121.9</v>
      </c>
      <c r="H4721" s="5" t="s">
        <v>120</v>
      </c>
      <c r="I4721" s="6">
        <f t="shared" si="292"/>
        <v>-1.19999999999999</v>
      </c>
      <c r="J4721" s="5" t="str">
        <f>IF(H4721="否","不适用",IF(AND(ISNUMBER(E4721),ISNUMBER(F4721)),IF(I4721&gt;规则与名单!$B$2,"是","否"),"未判定"))</f>
        <v>不适用</v>
      </c>
      <c r="K4721" s="5" t="str">
        <f t="shared" si="293"/>
        <v>非测试日纯氢</v>
      </c>
      <c r="L4721" s="6">
        <f t="shared" si="294"/>
        <v>121.9</v>
      </c>
      <c r="M4721" s="5">
        <f t="shared" si="295"/>
        <v>0</v>
      </c>
      <c r="N4721" s="5" t="s">
        <v>17505</v>
      </c>
      <c r="O4721" s="5" t="s">
        <v>17506</v>
      </c>
      <c r="P4721" s="5" t="s">
        <v>17507</v>
      </c>
    </row>
    <row r="4722" ht="19" customHeight="1" spans="1:16">
      <c r="A4722" s="5">
        <v>185</v>
      </c>
      <c r="B4722" s="5" t="s">
        <v>512</v>
      </c>
      <c r="C4722" s="5" t="s">
        <v>52</v>
      </c>
      <c r="D4722" s="8" t="s">
        <v>175</v>
      </c>
      <c r="E4722" s="6">
        <v>193.6</v>
      </c>
      <c r="F4722" s="6">
        <v>193.7</v>
      </c>
      <c r="G4722" s="6">
        <v>193.3</v>
      </c>
      <c r="H4722" s="5" t="s">
        <v>120</v>
      </c>
      <c r="I4722" s="6">
        <f t="shared" si="292"/>
        <v>-0.0999999999999943</v>
      </c>
      <c r="J4722" s="5" t="str">
        <f>IF(H4722="否","不适用",IF(AND(ISNUMBER(E4722),ISNUMBER(F4722)),IF(I4722&gt;规则与名单!$B$2,"是","否"),"未判定"))</f>
        <v>不适用</v>
      </c>
      <c r="K4722" s="5" t="str">
        <f t="shared" si="293"/>
        <v>非测试日纯氢</v>
      </c>
      <c r="L4722" s="6">
        <f t="shared" si="294"/>
        <v>193.3</v>
      </c>
      <c r="M4722" s="5">
        <f t="shared" si="295"/>
        <v>0</v>
      </c>
      <c r="N4722" s="5" t="s">
        <v>17508</v>
      </c>
      <c r="O4722" s="5" t="s">
        <v>17509</v>
      </c>
      <c r="P4722" s="5" t="s">
        <v>17510</v>
      </c>
    </row>
    <row r="4723" ht="19" customHeight="1" spans="1:16">
      <c r="A4723" s="5">
        <v>185</v>
      </c>
      <c r="B4723" s="5" t="s">
        <v>512</v>
      </c>
      <c r="C4723" s="5" t="s">
        <v>52</v>
      </c>
      <c r="D4723" s="8" t="s">
        <v>3402</v>
      </c>
      <c r="E4723" s="6">
        <v>209.6</v>
      </c>
      <c r="F4723" s="6">
        <v>211.3</v>
      </c>
      <c r="G4723" s="6">
        <v>198.4</v>
      </c>
      <c r="H4723" s="5" t="s">
        <v>120</v>
      </c>
      <c r="I4723" s="6">
        <f t="shared" si="292"/>
        <v>-1.70000000000002</v>
      </c>
      <c r="J4723" s="5" t="str">
        <f>IF(H4723="否","不适用",IF(AND(ISNUMBER(E4723),ISNUMBER(F4723)),IF(I4723&gt;规则与名单!$B$2,"是","否"),"未判定"))</f>
        <v>不适用</v>
      </c>
      <c r="K4723" s="5" t="str">
        <f t="shared" si="293"/>
        <v>非测试日纯氢</v>
      </c>
      <c r="L4723" s="6">
        <f t="shared" si="294"/>
        <v>198.4</v>
      </c>
      <c r="M4723" s="5">
        <f t="shared" si="295"/>
        <v>0</v>
      </c>
      <c r="N4723" s="5" t="s">
        <v>17511</v>
      </c>
      <c r="O4723" s="5" t="s">
        <v>17512</v>
      </c>
      <c r="P4723" s="5" t="s">
        <v>17513</v>
      </c>
    </row>
    <row r="4724" ht="19" customHeight="1" spans="1:16">
      <c r="A4724" s="5">
        <v>185</v>
      </c>
      <c r="B4724" s="5" t="s">
        <v>512</v>
      </c>
      <c r="C4724" s="5" t="s">
        <v>52</v>
      </c>
      <c r="D4724" s="8" t="s">
        <v>487</v>
      </c>
      <c r="E4724" s="6">
        <v>194.8</v>
      </c>
      <c r="F4724" s="6">
        <v>195.5</v>
      </c>
      <c r="G4724" s="6">
        <v>151</v>
      </c>
      <c r="H4724" s="5" t="s">
        <v>120</v>
      </c>
      <c r="I4724" s="6">
        <f t="shared" si="292"/>
        <v>-0.699999999999989</v>
      </c>
      <c r="J4724" s="5" t="str">
        <f>IF(H4724="否","不适用",IF(AND(ISNUMBER(E4724),ISNUMBER(F4724)),IF(I4724&gt;规则与名单!$B$2,"是","否"),"未判定"))</f>
        <v>不适用</v>
      </c>
      <c r="K4724" s="5" t="str">
        <f t="shared" si="293"/>
        <v>非测试日纯氢</v>
      </c>
      <c r="L4724" s="6">
        <f t="shared" si="294"/>
        <v>151</v>
      </c>
      <c r="M4724" s="5">
        <f t="shared" si="295"/>
        <v>0</v>
      </c>
      <c r="N4724" s="5" t="s">
        <v>17514</v>
      </c>
      <c r="O4724" s="5" t="s">
        <v>17515</v>
      </c>
      <c r="P4724" s="5" t="s">
        <v>17516</v>
      </c>
    </row>
    <row r="4725" ht="19" customHeight="1" spans="1:16">
      <c r="A4725" s="5">
        <v>185</v>
      </c>
      <c r="B4725" s="5" t="s">
        <v>512</v>
      </c>
      <c r="C4725" s="5" t="s">
        <v>52</v>
      </c>
      <c r="D4725" s="8" t="s">
        <v>121</v>
      </c>
      <c r="E4725" s="6">
        <v>253.4</v>
      </c>
      <c r="F4725" s="6">
        <v>254.4</v>
      </c>
      <c r="G4725" s="6">
        <v>235.6</v>
      </c>
      <c r="H4725" s="5" t="s">
        <v>120</v>
      </c>
      <c r="I4725" s="6">
        <f t="shared" si="292"/>
        <v>-1</v>
      </c>
      <c r="J4725" s="5" t="str">
        <f>IF(H4725="否","不适用",IF(AND(ISNUMBER(E4725),ISNUMBER(F4725)),IF(I4725&gt;规则与名单!$B$2,"是","否"),"未判定"))</f>
        <v>不适用</v>
      </c>
      <c r="K4725" s="5" t="str">
        <f t="shared" si="293"/>
        <v>非测试日纯氢</v>
      </c>
      <c r="L4725" s="6">
        <f t="shared" si="294"/>
        <v>235.6</v>
      </c>
      <c r="M4725" s="5">
        <f t="shared" si="295"/>
        <v>0</v>
      </c>
      <c r="N4725" s="5" t="s">
        <v>17517</v>
      </c>
      <c r="O4725" s="5" t="s">
        <v>17518</v>
      </c>
      <c r="P4725" s="5" t="s">
        <v>17519</v>
      </c>
    </row>
    <row r="4726" ht="19" customHeight="1" spans="1:16">
      <c r="A4726" s="5">
        <v>185</v>
      </c>
      <c r="B4726" s="5" t="s">
        <v>512</v>
      </c>
      <c r="C4726" s="5" t="s">
        <v>52</v>
      </c>
      <c r="D4726" s="8" t="s">
        <v>170</v>
      </c>
      <c r="E4726" s="6">
        <v>194.7</v>
      </c>
      <c r="F4726" s="6">
        <v>194.5</v>
      </c>
      <c r="G4726" s="6">
        <v>177.8</v>
      </c>
      <c r="H4726" s="5" t="s">
        <v>120</v>
      </c>
      <c r="I4726" s="6">
        <f t="shared" si="292"/>
        <v>0.199999999999989</v>
      </c>
      <c r="J4726" s="5" t="str">
        <f>IF(H4726="否","不适用",IF(AND(ISNUMBER(E4726),ISNUMBER(F4726)),IF(I4726&gt;规则与名单!$B$2,"是","否"),"未判定"))</f>
        <v>不适用</v>
      </c>
      <c r="K4726" s="5" t="str">
        <f t="shared" si="293"/>
        <v>非测试日纯氢</v>
      </c>
      <c r="L4726" s="6">
        <f t="shared" si="294"/>
        <v>177.8</v>
      </c>
      <c r="M4726" s="5">
        <f t="shared" si="295"/>
        <v>0</v>
      </c>
      <c r="N4726" s="5" t="s">
        <v>17520</v>
      </c>
      <c r="O4726" s="5" t="s">
        <v>17521</v>
      </c>
      <c r="P4726" s="5" t="s">
        <v>17522</v>
      </c>
    </row>
    <row r="4727" ht="19" customHeight="1" spans="1:16">
      <c r="A4727" s="5">
        <v>185</v>
      </c>
      <c r="B4727" s="5" t="s">
        <v>512</v>
      </c>
      <c r="C4727" s="5" t="s">
        <v>52</v>
      </c>
      <c r="D4727" s="8" t="s">
        <v>644</v>
      </c>
      <c r="E4727" s="6">
        <v>228.9</v>
      </c>
      <c r="F4727" s="6">
        <v>230.4</v>
      </c>
      <c r="G4727" s="6">
        <v>226.8</v>
      </c>
      <c r="H4727" s="5" t="s">
        <v>120</v>
      </c>
      <c r="I4727" s="6">
        <f t="shared" si="292"/>
        <v>-1.5</v>
      </c>
      <c r="J4727" s="5" t="str">
        <f>IF(H4727="否","不适用",IF(AND(ISNUMBER(E4727),ISNUMBER(F4727)),IF(I4727&gt;规则与名单!$B$2,"是","否"),"未判定"))</f>
        <v>不适用</v>
      </c>
      <c r="K4727" s="5" t="str">
        <f t="shared" si="293"/>
        <v>非测试日纯氢</v>
      </c>
      <c r="L4727" s="6">
        <f t="shared" si="294"/>
        <v>226.8</v>
      </c>
      <c r="M4727" s="5">
        <f t="shared" si="295"/>
        <v>0</v>
      </c>
      <c r="N4727" s="5" t="s">
        <v>17523</v>
      </c>
      <c r="O4727" s="5" t="s">
        <v>17524</v>
      </c>
      <c r="P4727" s="5" t="s">
        <v>17525</v>
      </c>
    </row>
    <row r="4728" ht="19" customHeight="1" spans="1:16">
      <c r="A4728" s="5">
        <v>185</v>
      </c>
      <c r="B4728" s="5" t="s">
        <v>512</v>
      </c>
      <c r="C4728" s="5" t="s">
        <v>52</v>
      </c>
      <c r="D4728" s="8" t="s">
        <v>3418</v>
      </c>
      <c r="E4728" s="6"/>
      <c r="F4728" s="6">
        <v>0</v>
      </c>
      <c r="G4728" s="6"/>
      <c r="H4728" s="5" t="s">
        <v>120</v>
      </c>
      <c r="I4728" s="6" t="str">
        <f t="shared" si="292"/>
        <v/>
      </c>
      <c r="J4728" s="5" t="str">
        <f>IF(H4728="否","不适用",IF(AND(ISNUMBER(E4728),ISNUMBER(F4728)),IF(I4728&gt;规则与名单!$B$2,"是","否"),"未判定"))</f>
        <v>不适用</v>
      </c>
      <c r="K4728" s="5" t="str">
        <f t="shared" si="293"/>
        <v>缺失</v>
      </c>
      <c r="L4728" s="6" t="str">
        <f t="shared" si="294"/>
        <v/>
      </c>
      <c r="M4728" s="5">
        <f t="shared" si="295"/>
        <v>1</v>
      </c>
      <c r="N4728" s="5" t="s">
        <v>17526</v>
      </c>
      <c r="O4728" s="5" t="s">
        <v>17527</v>
      </c>
      <c r="P4728" s="5" t="s">
        <v>17528</v>
      </c>
    </row>
    <row r="4729" ht="19" customHeight="1" spans="1:16">
      <c r="A4729" s="5">
        <v>185</v>
      </c>
      <c r="B4729" s="5" t="s">
        <v>512</v>
      </c>
      <c r="C4729" s="5" t="s">
        <v>52</v>
      </c>
      <c r="D4729" s="8" t="s">
        <v>3422</v>
      </c>
      <c r="E4729" s="6"/>
      <c r="F4729" s="6">
        <v>0</v>
      </c>
      <c r="G4729" s="6"/>
      <c r="H4729" s="5" t="s">
        <v>120</v>
      </c>
      <c r="I4729" s="6" t="str">
        <f t="shared" si="292"/>
        <v/>
      </c>
      <c r="J4729" s="5" t="str">
        <f>IF(H4729="否","不适用",IF(AND(ISNUMBER(E4729),ISNUMBER(F4729)),IF(I4729&gt;规则与名单!$B$2,"是","否"),"未判定"))</f>
        <v>不适用</v>
      </c>
      <c r="K4729" s="5" t="str">
        <f t="shared" si="293"/>
        <v>缺失</v>
      </c>
      <c r="L4729" s="6" t="str">
        <f t="shared" si="294"/>
        <v/>
      </c>
      <c r="M4729" s="5">
        <f t="shared" si="295"/>
        <v>1</v>
      </c>
      <c r="N4729" s="5" t="s">
        <v>17529</v>
      </c>
      <c r="O4729" s="5" t="s">
        <v>17530</v>
      </c>
      <c r="P4729" s="5" t="s">
        <v>17531</v>
      </c>
    </row>
    <row r="4730" ht="19" customHeight="1" spans="1:16">
      <c r="A4730" s="5">
        <v>185</v>
      </c>
      <c r="B4730" s="5" t="s">
        <v>512</v>
      </c>
      <c r="C4730" s="5" t="s">
        <v>52</v>
      </c>
      <c r="D4730" s="8" t="s">
        <v>336</v>
      </c>
      <c r="E4730" s="6"/>
      <c r="F4730" s="6">
        <v>0</v>
      </c>
      <c r="G4730" s="6"/>
      <c r="H4730" s="5" t="s">
        <v>120</v>
      </c>
      <c r="I4730" s="6" t="str">
        <f t="shared" si="292"/>
        <v/>
      </c>
      <c r="J4730" s="5" t="str">
        <f>IF(H4730="否","不适用",IF(AND(ISNUMBER(E4730),ISNUMBER(F4730)),IF(I4730&gt;规则与名单!$B$2,"是","否"),"未判定"))</f>
        <v>不适用</v>
      </c>
      <c r="K4730" s="5" t="str">
        <f t="shared" si="293"/>
        <v>缺失</v>
      </c>
      <c r="L4730" s="6" t="str">
        <f t="shared" si="294"/>
        <v/>
      </c>
      <c r="M4730" s="5">
        <f t="shared" si="295"/>
        <v>1</v>
      </c>
      <c r="N4730" s="5" t="s">
        <v>17532</v>
      </c>
      <c r="O4730" s="5" t="s">
        <v>17533</v>
      </c>
      <c r="P4730" s="5" t="s">
        <v>17534</v>
      </c>
    </row>
    <row r="4731" ht="19" customHeight="1" spans="1:16">
      <c r="A4731" s="5">
        <v>185</v>
      </c>
      <c r="B4731" s="5" t="s">
        <v>512</v>
      </c>
      <c r="C4731" s="5" t="s">
        <v>52</v>
      </c>
      <c r="D4731" s="8" t="s">
        <v>653</v>
      </c>
      <c r="E4731" s="6">
        <v>200.3</v>
      </c>
      <c r="F4731" s="6">
        <v>200</v>
      </c>
      <c r="G4731" s="6">
        <v>150.5</v>
      </c>
      <c r="H4731" s="5" t="s">
        <v>120</v>
      </c>
      <c r="I4731" s="6">
        <f t="shared" si="292"/>
        <v>0.300000000000011</v>
      </c>
      <c r="J4731" s="5" t="str">
        <f>IF(H4731="否","不适用",IF(AND(ISNUMBER(E4731),ISNUMBER(F4731)),IF(I4731&gt;规则与名单!$B$2,"是","否"),"未判定"))</f>
        <v>不适用</v>
      </c>
      <c r="K4731" s="5" t="str">
        <f t="shared" si="293"/>
        <v>非测试日纯氢</v>
      </c>
      <c r="L4731" s="6">
        <f t="shared" si="294"/>
        <v>150.5</v>
      </c>
      <c r="M4731" s="5">
        <f t="shared" si="295"/>
        <v>0</v>
      </c>
      <c r="N4731" s="5" t="s">
        <v>17535</v>
      </c>
      <c r="O4731" s="5" t="s">
        <v>17536</v>
      </c>
      <c r="P4731" s="5" t="s">
        <v>17537</v>
      </c>
    </row>
    <row r="4732" ht="19" customHeight="1" spans="1:16">
      <c r="A4732" s="5">
        <v>185</v>
      </c>
      <c r="B4732" s="5" t="s">
        <v>512</v>
      </c>
      <c r="C4732" s="5" t="s">
        <v>52</v>
      </c>
      <c r="D4732" s="8" t="s">
        <v>140</v>
      </c>
      <c r="E4732" s="6">
        <v>190.7</v>
      </c>
      <c r="F4732" s="6">
        <v>191.9</v>
      </c>
      <c r="G4732" s="6">
        <v>190.7</v>
      </c>
      <c r="H4732" s="5" t="s">
        <v>120</v>
      </c>
      <c r="I4732" s="6">
        <f t="shared" si="292"/>
        <v>-1.20000000000002</v>
      </c>
      <c r="J4732" s="5" t="str">
        <f>IF(H4732="否","不适用",IF(AND(ISNUMBER(E4732),ISNUMBER(F4732)),IF(I4732&gt;规则与名单!$B$2,"是","否"),"未判定"))</f>
        <v>不适用</v>
      </c>
      <c r="K4732" s="5" t="str">
        <f t="shared" si="293"/>
        <v>非测试日纯氢</v>
      </c>
      <c r="L4732" s="6">
        <f t="shared" si="294"/>
        <v>190.7</v>
      </c>
      <c r="M4732" s="5">
        <f t="shared" si="295"/>
        <v>0</v>
      </c>
      <c r="N4732" s="5" t="s">
        <v>17538</v>
      </c>
      <c r="O4732" s="5" t="s">
        <v>17539</v>
      </c>
      <c r="P4732" s="5" t="s">
        <v>17540</v>
      </c>
    </row>
    <row r="4733" ht="19" customHeight="1" spans="1:16">
      <c r="A4733" s="5">
        <v>185</v>
      </c>
      <c r="B4733" s="5" t="s">
        <v>512</v>
      </c>
      <c r="C4733" s="5" t="s">
        <v>52</v>
      </c>
      <c r="D4733" s="8" t="s">
        <v>115</v>
      </c>
      <c r="E4733" s="6">
        <v>215.5</v>
      </c>
      <c r="F4733" s="6">
        <v>216.5</v>
      </c>
      <c r="G4733" s="6">
        <v>215.5</v>
      </c>
      <c r="H4733" s="5" t="s">
        <v>120</v>
      </c>
      <c r="I4733" s="6">
        <f t="shared" si="292"/>
        <v>-1</v>
      </c>
      <c r="J4733" s="5" t="str">
        <f>IF(H4733="否","不适用",IF(AND(ISNUMBER(E4733),ISNUMBER(F4733)),IF(I4733&gt;规则与名单!$B$2,"是","否"),"未判定"))</f>
        <v>不适用</v>
      </c>
      <c r="K4733" s="5" t="str">
        <f t="shared" si="293"/>
        <v>非测试日纯氢</v>
      </c>
      <c r="L4733" s="6">
        <f t="shared" si="294"/>
        <v>215.5</v>
      </c>
      <c r="M4733" s="5">
        <f t="shared" si="295"/>
        <v>0</v>
      </c>
      <c r="N4733" s="5" t="s">
        <v>17541</v>
      </c>
      <c r="O4733" s="5" t="s">
        <v>17542</v>
      </c>
      <c r="P4733" s="5" t="s">
        <v>17543</v>
      </c>
    </row>
    <row r="4734" ht="19" customHeight="1" spans="1:16">
      <c r="A4734" s="5">
        <v>186</v>
      </c>
      <c r="B4734" s="5" t="s">
        <v>514</v>
      </c>
      <c r="C4734" s="5" t="s">
        <v>52</v>
      </c>
      <c r="D4734" s="8" t="s">
        <v>114</v>
      </c>
      <c r="E4734" s="6">
        <v>162.4</v>
      </c>
      <c r="F4734" s="6">
        <v>163.17</v>
      </c>
      <c r="G4734" s="6">
        <v>162.3</v>
      </c>
      <c r="H4734" s="5" t="s">
        <v>120</v>
      </c>
      <c r="I4734" s="6">
        <f t="shared" si="292"/>
        <v>-0.769999999999982</v>
      </c>
      <c r="J4734" s="5" t="str">
        <f>IF(H4734="否","不适用",IF(AND(ISNUMBER(E4734),ISNUMBER(F4734)),IF(I4734&gt;规则与名单!$B$2,"是","否"),"未判定"))</f>
        <v>不适用</v>
      </c>
      <c r="K4734" s="5" t="str">
        <f t="shared" si="293"/>
        <v>非测试日纯氢</v>
      </c>
      <c r="L4734" s="6">
        <f t="shared" si="294"/>
        <v>162.3</v>
      </c>
      <c r="M4734" s="5">
        <f t="shared" si="295"/>
        <v>0</v>
      </c>
      <c r="N4734" s="5" t="s">
        <v>17544</v>
      </c>
      <c r="O4734" s="5" t="s">
        <v>17545</v>
      </c>
      <c r="P4734" s="5" t="s">
        <v>17546</v>
      </c>
    </row>
    <row r="4735" ht="19" customHeight="1" spans="1:16">
      <c r="A4735" s="5">
        <v>186</v>
      </c>
      <c r="B4735" s="5" t="s">
        <v>514</v>
      </c>
      <c r="C4735" s="5" t="s">
        <v>52</v>
      </c>
      <c r="D4735" s="8" t="s">
        <v>605</v>
      </c>
      <c r="E4735" s="6">
        <v>157.4</v>
      </c>
      <c r="F4735" s="6">
        <v>157</v>
      </c>
      <c r="G4735" s="6">
        <v>157.3</v>
      </c>
      <c r="H4735" s="5" t="s">
        <v>120</v>
      </c>
      <c r="I4735" s="6">
        <f t="shared" si="292"/>
        <v>0.400000000000006</v>
      </c>
      <c r="J4735" s="5" t="str">
        <f>IF(H4735="否","不适用",IF(AND(ISNUMBER(E4735),ISNUMBER(F4735)),IF(I4735&gt;规则与名单!$B$2,"是","否"),"未判定"))</f>
        <v>不适用</v>
      </c>
      <c r="K4735" s="5" t="str">
        <f t="shared" si="293"/>
        <v>非测试日纯氢</v>
      </c>
      <c r="L4735" s="6">
        <f t="shared" si="294"/>
        <v>157.3</v>
      </c>
      <c r="M4735" s="5">
        <f t="shared" si="295"/>
        <v>0</v>
      </c>
      <c r="N4735" s="5" t="s">
        <v>17547</v>
      </c>
      <c r="O4735" s="5" t="s">
        <v>17548</v>
      </c>
      <c r="P4735" s="5" t="s">
        <v>17549</v>
      </c>
    </row>
    <row r="4736" ht="19" customHeight="1" spans="1:16">
      <c r="A4736" s="5">
        <v>186</v>
      </c>
      <c r="B4736" s="5" t="s">
        <v>514</v>
      </c>
      <c r="C4736" s="5" t="s">
        <v>52</v>
      </c>
      <c r="D4736" s="8" t="s">
        <v>186</v>
      </c>
      <c r="E4736" s="6">
        <v>163.8</v>
      </c>
      <c r="F4736" s="6">
        <v>163.56</v>
      </c>
      <c r="G4736" s="6">
        <v>161.6</v>
      </c>
      <c r="H4736" s="5" t="s">
        <v>120</v>
      </c>
      <c r="I4736" s="6">
        <f t="shared" si="292"/>
        <v>0.240000000000009</v>
      </c>
      <c r="J4736" s="5" t="str">
        <f>IF(H4736="否","不适用",IF(AND(ISNUMBER(E4736),ISNUMBER(F4736)),IF(I4736&gt;规则与名单!$B$2,"是","否"),"未判定"))</f>
        <v>不适用</v>
      </c>
      <c r="K4736" s="5" t="str">
        <f t="shared" si="293"/>
        <v>非测试日纯氢</v>
      </c>
      <c r="L4736" s="6">
        <f t="shared" si="294"/>
        <v>161.6</v>
      </c>
      <c r="M4736" s="5">
        <f t="shared" si="295"/>
        <v>0</v>
      </c>
      <c r="N4736" s="5" t="s">
        <v>17550</v>
      </c>
      <c r="O4736" s="5" t="s">
        <v>17551</v>
      </c>
      <c r="P4736" s="5" t="s">
        <v>17552</v>
      </c>
    </row>
    <row r="4737" ht="19" customHeight="1" spans="1:16">
      <c r="A4737" s="5">
        <v>186</v>
      </c>
      <c r="B4737" s="5" t="s">
        <v>514</v>
      </c>
      <c r="C4737" s="5" t="s">
        <v>52</v>
      </c>
      <c r="D4737" s="8" t="s">
        <v>165</v>
      </c>
      <c r="E4737" s="6">
        <v>157</v>
      </c>
      <c r="F4737" s="6">
        <v>157.39</v>
      </c>
      <c r="G4737" s="6">
        <v>157</v>
      </c>
      <c r="H4737" s="5" t="s">
        <v>120</v>
      </c>
      <c r="I4737" s="6">
        <f t="shared" si="292"/>
        <v>-0.389999999999986</v>
      </c>
      <c r="J4737" s="5" t="str">
        <f>IF(H4737="否","不适用",IF(AND(ISNUMBER(E4737),ISNUMBER(F4737)),IF(I4737&gt;规则与名单!$B$2,"是","否"),"未判定"))</f>
        <v>不适用</v>
      </c>
      <c r="K4737" s="5" t="str">
        <f t="shared" si="293"/>
        <v>非测试日纯氢</v>
      </c>
      <c r="L4737" s="6">
        <f t="shared" si="294"/>
        <v>157</v>
      </c>
      <c r="M4737" s="5">
        <f t="shared" si="295"/>
        <v>0</v>
      </c>
      <c r="N4737" s="5" t="s">
        <v>17553</v>
      </c>
      <c r="O4737" s="5" t="s">
        <v>17554</v>
      </c>
      <c r="P4737" s="5" t="s">
        <v>17555</v>
      </c>
    </row>
    <row r="4738" ht="19" customHeight="1" spans="1:16">
      <c r="A4738" s="5">
        <v>186</v>
      </c>
      <c r="B4738" s="5" t="s">
        <v>514</v>
      </c>
      <c r="C4738" s="5" t="s">
        <v>52</v>
      </c>
      <c r="D4738" s="8" t="s">
        <v>151</v>
      </c>
      <c r="E4738" s="6">
        <v>178.3</v>
      </c>
      <c r="F4738" s="6">
        <v>177.38</v>
      </c>
      <c r="G4738" s="6">
        <v>174.4</v>
      </c>
      <c r="H4738" s="5" t="s">
        <v>120</v>
      </c>
      <c r="I4738" s="6">
        <f t="shared" ref="I4738:I4801" si="296">IF(AND(ISNUMBER(E4738),ISNUMBER(F4738)),E4738-F4738,"")</f>
        <v>0.920000000000016</v>
      </c>
      <c r="J4738" s="5" t="str">
        <f>IF(H4738="否","不适用",IF(AND(ISNUMBER(E4738),ISNUMBER(F4738)),IF(I4738&gt;规则与名单!$B$2,"是","否"),"未判定"))</f>
        <v>不适用</v>
      </c>
      <c r="K4738" s="5" t="str">
        <f t="shared" ref="K4738:K4801" si="297">IF(J4738="是",IF(ISNUMBER(F4738),"测试日GPS","缺失"),IF(ISNUMBER(G4738),"非测试日纯氢",IF(AND(H4738="是",J4738="未判定"),IF(ISNUMBER(F4738),"测试名单无纯氢GPS","缺失"),IF(ISNUMBER(E4738),"非测试日仪表","缺失"))))</f>
        <v>非测试日纯氢</v>
      </c>
      <c r="L4738" s="6">
        <f t="shared" ref="L4738:L4801" si="298">IF(K4738="缺失","",IF(K4738="非测试日纯氢",G4738,IF(K4738="非测试日仪表",E4738,F4738)))</f>
        <v>174.4</v>
      </c>
      <c r="M4738" s="5">
        <f t="shared" ref="M4738:M4801" si="299">IF(K4738="缺失",1,0)</f>
        <v>0</v>
      </c>
      <c r="N4738" s="5" t="s">
        <v>17556</v>
      </c>
      <c r="O4738" s="5" t="s">
        <v>17557</v>
      </c>
      <c r="P4738" s="5" t="s">
        <v>17558</v>
      </c>
    </row>
    <row r="4739" ht="19" customHeight="1" spans="1:16">
      <c r="A4739" s="5">
        <v>186</v>
      </c>
      <c r="B4739" s="5" t="s">
        <v>514</v>
      </c>
      <c r="C4739" s="5" t="s">
        <v>52</v>
      </c>
      <c r="D4739" s="8" t="s">
        <v>3358</v>
      </c>
      <c r="E4739" s="6">
        <v>278.2</v>
      </c>
      <c r="F4739" s="6">
        <v>208.25</v>
      </c>
      <c r="G4739" s="6">
        <v>277.7</v>
      </c>
      <c r="H4739" s="5" t="s">
        <v>120</v>
      </c>
      <c r="I4739" s="6">
        <f t="shared" si="296"/>
        <v>69.95</v>
      </c>
      <c r="J4739" s="5" t="str">
        <f>IF(H4739="否","不适用",IF(AND(ISNUMBER(E4739),ISNUMBER(F4739)),IF(I4739&gt;规则与名单!$B$2,"是","否"),"未判定"))</f>
        <v>不适用</v>
      </c>
      <c r="K4739" s="5" t="str">
        <f t="shared" si="297"/>
        <v>非测试日纯氢</v>
      </c>
      <c r="L4739" s="6">
        <f t="shared" si="298"/>
        <v>277.7</v>
      </c>
      <c r="M4739" s="5">
        <f t="shared" si="299"/>
        <v>0</v>
      </c>
      <c r="N4739" s="5" t="s">
        <v>17559</v>
      </c>
      <c r="O4739" s="5" t="s">
        <v>17560</v>
      </c>
      <c r="P4739" s="5" t="s">
        <v>17561</v>
      </c>
    </row>
    <row r="4740" ht="19" customHeight="1" spans="1:16">
      <c r="A4740" s="5">
        <v>186</v>
      </c>
      <c r="B4740" s="5" t="s">
        <v>514</v>
      </c>
      <c r="C4740" s="5" t="s">
        <v>52</v>
      </c>
      <c r="D4740" s="8" t="s">
        <v>272</v>
      </c>
      <c r="E4740" s="6">
        <v>346.9</v>
      </c>
      <c r="F4740" s="6">
        <v>380.55</v>
      </c>
      <c r="G4740" s="6">
        <v>346.6</v>
      </c>
      <c r="H4740" s="5" t="s">
        <v>120</v>
      </c>
      <c r="I4740" s="6">
        <f t="shared" si="296"/>
        <v>-33.65</v>
      </c>
      <c r="J4740" s="5" t="str">
        <f>IF(H4740="否","不适用",IF(AND(ISNUMBER(E4740),ISNUMBER(F4740)),IF(I4740&gt;规则与名单!$B$2,"是","否"),"未判定"))</f>
        <v>不适用</v>
      </c>
      <c r="K4740" s="5" t="str">
        <f t="shared" si="297"/>
        <v>非测试日纯氢</v>
      </c>
      <c r="L4740" s="6">
        <f t="shared" si="298"/>
        <v>346.6</v>
      </c>
      <c r="M4740" s="5">
        <f t="shared" si="299"/>
        <v>0</v>
      </c>
      <c r="N4740" s="5" t="s">
        <v>17562</v>
      </c>
      <c r="O4740" s="5" t="s">
        <v>17563</v>
      </c>
      <c r="P4740" s="5" t="s">
        <v>17564</v>
      </c>
    </row>
    <row r="4741" ht="19" customHeight="1" spans="1:16">
      <c r="A4741" s="5">
        <v>186</v>
      </c>
      <c r="B4741" s="5" t="s">
        <v>514</v>
      </c>
      <c r="C4741" s="5" t="s">
        <v>52</v>
      </c>
      <c r="D4741" s="8" t="s">
        <v>506</v>
      </c>
      <c r="E4741" s="6">
        <v>267.3</v>
      </c>
      <c r="F4741" s="6">
        <v>267.25</v>
      </c>
      <c r="G4741" s="6">
        <v>261.5</v>
      </c>
      <c r="H4741" s="5" t="s">
        <v>120</v>
      </c>
      <c r="I4741" s="6">
        <f t="shared" si="296"/>
        <v>0.0500000000000114</v>
      </c>
      <c r="J4741" s="5" t="str">
        <f>IF(H4741="否","不适用",IF(AND(ISNUMBER(E4741),ISNUMBER(F4741)),IF(I4741&gt;规则与名单!$B$2,"是","否"),"未判定"))</f>
        <v>不适用</v>
      </c>
      <c r="K4741" s="5" t="str">
        <f t="shared" si="297"/>
        <v>非测试日纯氢</v>
      </c>
      <c r="L4741" s="6">
        <f t="shared" si="298"/>
        <v>261.5</v>
      </c>
      <c r="M4741" s="5">
        <f t="shared" si="299"/>
        <v>0</v>
      </c>
      <c r="N4741" s="5" t="s">
        <v>17565</v>
      </c>
      <c r="O4741" s="5" t="s">
        <v>17566</v>
      </c>
      <c r="P4741" s="5" t="s">
        <v>17567</v>
      </c>
    </row>
    <row r="4742" ht="19" customHeight="1" spans="1:16">
      <c r="A4742" s="5">
        <v>186</v>
      </c>
      <c r="B4742" s="5" t="s">
        <v>514</v>
      </c>
      <c r="C4742" s="5" t="s">
        <v>52</v>
      </c>
      <c r="D4742" s="8" t="s">
        <v>673</v>
      </c>
      <c r="E4742" s="6">
        <v>282.3</v>
      </c>
      <c r="F4742" s="6">
        <v>275.63</v>
      </c>
      <c r="G4742" s="6">
        <v>277.8</v>
      </c>
      <c r="H4742" s="5" t="s">
        <v>120</v>
      </c>
      <c r="I4742" s="6">
        <f t="shared" si="296"/>
        <v>6.67000000000002</v>
      </c>
      <c r="J4742" s="5" t="str">
        <f>IF(H4742="否","不适用",IF(AND(ISNUMBER(E4742),ISNUMBER(F4742)),IF(I4742&gt;规则与名单!$B$2,"是","否"),"未判定"))</f>
        <v>不适用</v>
      </c>
      <c r="K4742" s="5" t="str">
        <f t="shared" si="297"/>
        <v>非测试日纯氢</v>
      </c>
      <c r="L4742" s="6">
        <f t="shared" si="298"/>
        <v>277.8</v>
      </c>
      <c r="M4742" s="5">
        <f t="shared" si="299"/>
        <v>0</v>
      </c>
      <c r="N4742" s="5" t="s">
        <v>17568</v>
      </c>
      <c r="O4742" s="5" t="s">
        <v>17569</v>
      </c>
      <c r="P4742" s="5" t="s">
        <v>17570</v>
      </c>
    </row>
    <row r="4743" ht="19" customHeight="1" spans="1:16">
      <c r="A4743" s="5">
        <v>186</v>
      </c>
      <c r="B4743" s="5" t="s">
        <v>514</v>
      </c>
      <c r="C4743" s="5" t="s">
        <v>52</v>
      </c>
      <c r="D4743" s="8" t="s">
        <v>183</v>
      </c>
      <c r="E4743" s="6">
        <v>348.9</v>
      </c>
      <c r="F4743" s="6">
        <v>226.98</v>
      </c>
      <c r="G4743" s="6">
        <v>345.3</v>
      </c>
      <c r="H4743" s="5" t="s">
        <v>120</v>
      </c>
      <c r="I4743" s="6">
        <f t="shared" si="296"/>
        <v>121.92</v>
      </c>
      <c r="J4743" s="5" t="str">
        <f>IF(H4743="否","不适用",IF(AND(ISNUMBER(E4743),ISNUMBER(F4743)),IF(I4743&gt;规则与名单!$B$2,"是","否"),"未判定"))</f>
        <v>不适用</v>
      </c>
      <c r="K4743" s="5" t="str">
        <f t="shared" si="297"/>
        <v>非测试日纯氢</v>
      </c>
      <c r="L4743" s="6">
        <f t="shared" si="298"/>
        <v>345.3</v>
      </c>
      <c r="M4743" s="5">
        <f t="shared" si="299"/>
        <v>0</v>
      </c>
      <c r="N4743" s="5" t="s">
        <v>17571</v>
      </c>
      <c r="O4743" s="5" t="s">
        <v>17572</v>
      </c>
      <c r="P4743" s="5" t="s">
        <v>17573</v>
      </c>
    </row>
    <row r="4744" ht="19" customHeight="1" spans="1:16">
      <c r="A4744" s="5">
        <v>186</v>
      </c>
      <c r="B4744" s="5" t="s">
        <v>514</v>
      </c>
      <c r="C4744" s="5" t="s">
        <v>52</v>
      </c>
      <c r="D4744" s="8" t="s">
        <v>431</v>
      </c>
      <c r="E4744" s="6">
        <v>210.6</v>
      </c>
      <c r="F4744" s="6">
        <v>337.22</v>
      </c>
      <c r="G4744" s="6">
        <v>164.8</v>
      </c>
      <c r="H4744" s="5" t="s">
        <v>120</v>
      </c>
      <c r="I4744" s="6">
        <f t="shared" si="296"/>
        <v>-126.62</v>
      </c>
      <c r="J4744" s="5" t="str">
        <f>IF(H4744="否","不适用",IF(AND(ISNUMBER(E4744),ISNUMBER(F4744)),IF(I4744&gt;规则与名单!$B$2,"是","否"),"未判定"))</f>
        <v>不适用</v>
      </c>
      <c r="K4744" s="5" t="str">
        <f t="shared" si="297"/>
        <v>非测试日纯氢</v>
      </c>
      <c r="L4744" s="6">
        <f t="shared" si="298"/>
        <v>164.8</v>
      </c>
      <c r="M4744" s="5">
        <f t="shared" si="299"/>
        <v>0</v>
      </c>
      <c r="N4744" s="5" t="s">
        <v>17574</v>
      </c>
      <c r="O4744" s="5" t="s">
        <v>17575</v>
      </c>
      <c r="P4744" s="5" t="s">
        <v>17576</v>
      </c>
    </row>
    <row r="4745" ht="19" customHeight="1" spans="1:16">
      <c r="A4745" s="5">
        <v>186</v>
      </c>
      <c r="B4745" s="5" t="s">
        <v>514</v>
      </c>
      <c r="C4745" s="5" t="s">
        <v>52</v>
      </c>
      <c r="D4745" s="8" t="s">
        <v>3377</v>
      </c>
      <c r="E4745" s="6">
        <v>251.2</v>
      </c>
      <c r="F4745" s="6">
        <v>174.42</v>
      </c>
      <c r="G4745" s="6">
        <v>170.6</v>
      </c>
      <c r="H4745" s="5" t="s">
        <v>120</v>
      </c>
      <c r="I4745" s="6">
        <f t="shared" si="296"/>
        <v>76.78</v>
      </c>
      <c r="J4745" s="5" t="str">
        <f>IF(H4745="否","不适用",IF(AND(ISNUMBER(E4745),ISNUMBER(F4745)),IF(I4745&gt;规则与名单!$B$2,"是","否"),"未判定"))</f>
        <v>不适用</v>
      </c>
      <c r="K4745" s="5" t="str">
        <f t="shared" si="297"/>
        <v>非测试日纯氢</v>
      </c>
      <c r="L4745" s="6">
        <f t="shared" si="298"/>
        <v>170.6</v>
      </c>
      <c r="M4745" s="5">
        <f t="shared" si="299"/>
        <v>0</v>
      </c>
      <c r="N4745" s="5" t="s">
        <v>17577</v>
      </c>
      <c r="O4745" s="5" t="s">
        <v>17578</v>
      </c>
      <c r="P4745" s="5" t="s">
        <v>17579</v>
      </c>
    </row>
    <row r="4746" ht="19" customHeight="1" spans="1:16">
      <c r="A4746" s="5">
        <v>186</v>
      </c>
      <c r="B4746" s="5" t="s">
        <v>514</v>
      </c>
      <c r="C4746" s="5" t="s">
        <v>52</v>
      </c>
      <c r="D4746" s="8" t="s">
        <v>407</v>
      </c>
      <c r="E4746" s="6">
        <v>364.4</v>
      </c>
      <c r="F4746" s="6">
        <v>259.7</v>
      </c>
      <c r="G4746" s="6">
        <v>238.1</v>
      </c>
      <c r="H4746" s="5" t="s">
        <v>120</v>
      </c>
      <c r="I4746" s="6">
        <f t="shared" si="296"/>
        <v>104.7</v>
      </c>
      <c r="J4746" s="5" t="str">
        <f>IF(H4746="否","不适用",IF(AND(ISNUMBER(E4746),ISNUMBER(F4746)),IF(I4746&gt;规则与名单!$B$2,"是","否"),"未判定"))</f>
        <v>不适用</v>
      </c>
      <c r="K4746" s="5" t="str">
        <f t="shared" si="297"/>
        <v>非测试日纯氢</v>
      </c>
      <c r="L4746" s="6">
        <f t="shared" si="298"/>
        <v>238.1</v>
      </c>
      <c r="M4746" s="5">
        <f t="shared" si="299"/>
        <v>0</v>
      </c>
      <c r="N4746" s="5" t="s">
        <v>17580</v>
      </c>
      <c r="O4746" s="5" t="s">
        <v>17581</v>
      </c>
      <c r="P4746" s="5" t="s">
        <v>17582</v>
      </c>
    </row>
    <row r="4747" ht="19" customHeight="1" spans="1:16">
      <c r="A4747" s="5">
        <v>186</v>
      </c>
      <c r="B4747" s="5" t="s">
        <v>514</v>
      </c>
      <c r="C4747" s="5" t="s">
        <v>52</v>
      </c>
      <c r="D4747" s="8" t="s">
        <v>411</v>
      </c>
      <c r="E4747" s="6">
        <v>361.5</v>
      </c>
      <c r="F4747" s="6">
        <v>404.79</v>
      </c>
      <c r="G4747" s="6">
        <v>336</v>
      </c>
      <c r="H4747" s="5" t="s">
        <v>120</v>
      </c>
      <c r="I4747" s="6">
        <f t="shared" si="296"/>
        <v>-43.29</v>
      </c>
      <c r="J4747" s="5" t="str">
        <f>IF(H4747="否","不适用",IF(AND(ISNUMBER(E4747),ISNUMBER(F4747)),IF(I4747&gt;规则与名单!$B$2,"是","否"),"未判定"))</f>
        <v>不适用</v>
      </c>
      <c r="K4747" s="5" t="str">
        <f t="shared" si="297"/>
        <v>非测试日纯氢</v>
      </c>
      <c r="L4747" s="6">
        <f t="shared" si="298"/>
        <v>336</v>
      </c>
      <c r="M4747" s="5">
        <f t="shared" si="299"/>
        <v>0</v>
      </c>
      <c r="N4747" s="5" t="s">
        <v>17583</v>
      </c>
      <c r="O4747" s="5" t="s">
        <v>17584</v>
      </c>
      <c r="P4747" s="5" t="s">
        <v>17585</v>
      </c>
    </row>
    <row r="4748" ht="19" customHeight="1" spans="1:16">
      <c r="A4748" s="5">
        <v>186</v>
      </c>
      <c r="B4748" s="5" t="s">
        <v>514</v>
      </c>
      <c r="C4748" s="5" t="s">
        <v>52</v>
      </c>
      <c r="D4748" s="8" t="s">
        <v>251</v>
      </c>
      <c r="E4748" s="6">
        <v>336</v>
      </c>
      <c r="F4748" s="6">
        <v>333.62</v>
      </c>
      <c r="G4748" s="6">
        <v>333.7</v>
      </c>
      <c r="H4748" s="5" t="s">
        <v>120</v>
      </c>
      <c r="I4748" s="6">
        <f t="shared" si="296"/>
        <v>2.38</v>
      </c>
      <c r="J4748" s="5" t="str">
        <f>IF(H4748="否","不适用",IF(AND(ISNUMBER(E4748),ISNUMBER(F4748)),IF(I4748&gt;规则与名单!$B$2,"是","否"),"未判定"))</f>
        <v>不适用</v>
      </c>
      <c r="K4748" s="5" t="str">
        <f t="shared" si="297"/>
        <v>非测试日纯氢</v>
      </c>
      <c r="L4748" s="6">
        <f t="shared" si="298"/>
        <v>333.7</v>
      </c>
      <c r="M4748" s="5">
        <f t="shared" si="299"/>
        <v>0</v>
      </c>
      <c r="N4748" s="5" t="s">
        <v>17586</v>
      </c>
      <c r="O4748" s="5" t="s">
        <v>17587</v>
      </c>
      <c r="P4748" s="5" t="s">
        <v>17588</v>
      </c>
    </row>
    <row r="4749" ht="19" customHeight="1" spans="1:16">
      <c r="A4749" s="5">
        <v>186</v>
      </c>
      <c r="B4749" s="5" t="s">
        <v>514</v>
      </c>
      <c r="C4749" s="5" t="s">
        <v>52</v>
      </c>
      <c r="D4749" s="8" t="s">
        <v>472</v>
      </c>
      <c r="E4749" s="6">
        <v>284.6</v>
      </c>
      <c r="F4749" s="6">
        <v>282.24</v>
      </c>
      <c r="G4749" s="6">
        <v>256.4</v>
      </c>
      <c r="H4749" s="5" t="s">
        <v>120</v>
      </c>
      <c r="I4749" s="6">
        <f t="shared" si="296"/>
        <v>2.36000000000001</v>
      </c>
      <c r="J4749" s="5" t="str">
        <f>IF(H4749="否","不适用",IF(AND(ISNUMBER(E4749),ISNUMBER(F4749)),IF(I4749&gt;规则与名单!$B$2,"是","否"),"未判定"))</f>
        <v>不适用</v>
      </c>
      <c r="K4749" s="5" t="str">
        <f t="shared" si="297"/>
        <v>非测试日纯氢</v>
      </c>
      <c r="L4749" s="6">
        <f t="shared" si="298"/>
        <v>256.4</v>
      </c>
      <c r="M4749" s="5">
        <f t="shared" si="299"/>
        <v>0</v>
      </c>
      <c r="N4749" s="5" t="s">
        <v>17589</v>
      </c>
      <c r="O4749" s="5" t="s">
        <v>17590</v>
      </c>
      <c r="P4749" s="5" t="s">
        <v>17591</v>
      </c>
    </row>
    <row r="4750" ht="19" customHeight="1" spans="1:16">
      <c r="A4750" s="5">
        <v>186</v>
      </c>
      <c r="B4750" s="5" t="s">
        <v>514</v>
      </c>
      <c r="C4750" s="5" t="s">
        <v>52</v>
      </c>
      <c r="D4750" s="8" t="s">
        <v>466</v>
      </c>
      <c r="E4750" s="6">
        <v>233.2</v>
      </c>
      <c r="F4750" s="6">
        <v>232.56</v>
      </c>
      <c r="G4750" s="6">
        <v>229.6</v>
      </c>
      <c r="H4750" s="5" t="s">
        <v>120</v>
      </c>
      <c r="I4750" s="6">
        <f t="shared" si="296"/>
        <v>0.639999999999986</v>
      </c>
      <c r="J4750" s="5" t="str">
        <f>IF(H4750="否","不适用",IF(AND(ISNUMBER(E4750),ISNUMBER(F4750)),IF(I4750&gt;规则与名单!$B$2,"是","否"),"未判定"))</f>
        <v>不适用</v>
      </c>
      <c r="K4750" s="5" t="str">
        <f t="shared" si="297"/>
        <v>非测试日纯氢</v>
      </c>
      <c r="L4750" s="6">
        <f t="shared" si="298"/>
        <v>229.6</v>
      </c>
      <c r="M4750" s="5">
        <f t="shared" si="299"/>
        <v>0</v>
      </c>
      <c r="N4750" s="5" t="s">
        <v>17592</v>
      </c>
      <c r="O4750" s="5" t="s">
        <v>17593</v>
      </c>
      <c r="P4750" s="5" t="s">
        <v>17594</v>
      </c>
    </row>
    <row r="4751" ht="19" customHeight="1" spans="1:16">
      <c r="A4751" s="5">
        <v>186</v>
      </c>
      <c r="B4751" s="5" t="s">
        <v>514</v>
      </c>
      <c r="C4751" s="5" t="s">
        <v>52</v>
      </c>
      <c r="D4751" s="8" t="s">
        <v>333</v>
      </c>
      <c r="E4751" s="6">
        <v>330.7</v>
      </c>
      <c r="F4751" s="6">
        <v>328.65</v>
      </c>
      <c r="G4751" s="6">
        <v>284.7</v>
      </c>
      <c r="H4751" s="5" t="s">
        <v>120</v>
      </c>
      <c r="I4751" s="6">
        <f t="shared" si="296"/>
        <v>2.05000000000001</v>
      </c>
      <c r="J4751" s="5" t="str">
        <f>IF(H4751="否","不适用",IF(AND(ISNUMBER(E4751),ISNUMBER(F4751)),IF(I4751&gt;规则与名单!$B$2,"是","否"),"未判定"))</f>
        <v>不适用</v>
      </c>
      <c r="K4751" s="5" t="str">
        <f t="shared" si="297"/>
        <v>非测试日纯氢</v>
      </c>
      <c r="L4751" s="6">
        <f t="shared" si="298"/>
        <v>284.7</v>
      </c>
      <c r="M4751" s="5">
        <f t="shared" si="299"/>
        <v>0</v>
      </c>
      <c r="N4751" s="5" t="s">
        <v>17595</v>
      </c>
      <c r="O4751" s="5" t="s">
        <v>17596</v>
      </c>
      <c r="P4751" s="5" t="s">
        <v>17597</v>
      </c>
    </row>
    <row r="4752" ht="19" customHeight="1" spans="1:16">
      <c r="A4752" s="5">
        <v>186</v>
      </c>
      <c r="B4752" s="5" t="s">
        <v>514</v>
      </c>
      <c r="C4752" s="5" t="s">
        <v>52</v>
      </c>
      <c r="D4752" s="8" t="s">
        <v>175</v>
      </c>
      <c r="E4752" s="6">
        <v>202.2</v>
      </c>
      <c r="F4752" s="6">
        <v>200.19</v>
      </c>
      <c r="G4752" s="6">
        <v>201.7</v>
      </c>
      <c r="H4752" s="5" t="s">
        <v>120</v>
      </c>
      <c r="I4752" s="6">
        <f t="shared" si="296"/>
        <v>2.00999999999999</v>
      </c>
      <c r="J4752" s="5" t="str">
        <f>IF(H4752="否","不适用",IF(AND(ISNUMBER(E4752),ISNUMBER(F4752)),IF(I4752&gt;规则与名单!$B$2,"是","否"),"未判定"))</f>
        <v>不适用</v>
      </c>
      <c r="K4752" s="5" t="str">
        <f t="shared" si="297"/>
        <v>非测试日纯氢</v>
      </c>
      <c r="L4752" s="6">
        <f t="shared" si="298"/>
        <v>201.7</v>
      </c>
      <c r="M4752" s="5">
        <f t="shared" si="299"/>
        <v>0</v>
      </c>
      <c r="N4752" s="5" t="s">
        <v>17598</v>
      </c>
      <c r="O4752" s="5" t="s">
        <v>17599</v>
      </c>
      <c r="P4752" s="5" t="s">
        <v>17600</v>
      </c>
    </row>
    <row r="4753" ht="19" customHeight="1" spans="1:16">
      <c r="A4753" s="5">
        <v>186</v>
      </c>
      <c r="B4753" s="5" t="s">
        <v>514</v>
      </c>
      <c r="C4753" s="5" t="s">
        <v>52</v>
      </c>
      <c r="D4753" s="8" t="s">
        <v>3402</v>
      </c>
      <c r="E4753" s="6">
        <v>276.1</v>
      </c>
      <c r="F4753" s="6">
        <v>275.22</v>
      </c>
      <c r="G4753" s="6">
        <v>268.3</v>
      </c>
      <c r="H4753" s="5" t="s">
        <v>120</v>
      </c>
      <c r="I4753" s="6">
        <f t="shared" si="296"/>
        <v>0.879999999999995</v>
      </c>
      <c r="J4753" s="5" t="str">
        <f>IF(H4753="否","不适用",IF(AND(ISNUMBER(E4753),ISNUMBER(F4753)),IF(I4753&gt;规则与名单!$B$2,"是","否"),"未判定"))</f>
        <v>不适用</v>
      </c>
      <c r="K4753" s="5" t="str">
        <f t="shared" si="297"/>
        <v>非测试日纯氢</v>
      </c>
      <c r="L4753" s="6">
        <f t="shared" si="298"/>
        <v>268.3</v>
      </c>
      <c r="M4753" s="5">
        <f t="shared" si="299"/>
        <v>0</v>
      </c>
      <c r="N4753" s="5" t="s">
        <v>17601</v>
      </c>
      <c r="O4753" s="5" t="s">
        <v>17602</v>
      </c>
      <c r="P4753" s="5" t="s">
        <v>17603</v>
      </c>
    </row>
    <row r="4754" ht="19" customHeight="1" spans="1:16">
      <c r="A4754" s="5">
        <v>186</v>
      </c>
      <c r="B4754" s="5" t="s">
        <v>514</v>
      </c>
      <c r="C4754" s="5" t="s">
        <v>52</v>
      </c>
      <c r="D4754" s="8" t="s">
        <v>487</v>
      </c>
      <c r="E4754" s="6">
        <v>305.2</v>
      </c>
      <c r="F4754" s="6">
        <v>304.15</v>
      </c>
      <c r="G4754" s="6">
        <v>295.6</v>
      </c>
      <c r="H4754" s="5" t="s">
        <v>120</v>
      </c>
      <c r="I4754" s="6">
        <f t="shared" si="296"/>
        <v>1.05000000000001</v>
      </c>
      <c r="J4754" s="5" t="str">
        <f>IF(H4754="否","不适用",IF(AND(ISNUMBER(E4754),ISNUMBER(F4754)),IF(I4754&gt;规则与名单!$B$2,"是","否"),"未判定"))</f>
        <v>不适用</v>
      </c>
      <c r="K4754" s="5" t="str">
        <f t="shared" si="297"/>
        <v>非测试日纯氢</v>
      </c>
      <c r="L4754" s="6">
        <f t="shared" si="298"/>
        <v>295.6</v>
      </c>
      <c r="M4754" s="5">
        <f t="shared" si="299"/>
        <v>0</v>
      </c>
      <c r="N4754" s="5" t="s">
        <v>17604</v>
      </c>
      <c r="O4754" s="5" t="s">
        <v>17605</v>
      </c>
      <c r="P4754" s="5" t="s">
        <v>17606</v>
      </c>
    </row>
    <row r="4755" ht="19" customHeight="1" spans="1:16">
      <c r="A4755" s="5">
        <v>186</v>
      </c>
      <c r="B4755" s="5" t="s">
        <v>514</v>
      </c>
      <c r="C4755" s="5" t="s">
        <v>52</v>
      </c>
      <c r="D4755" s="8" t="s">
        <v>121</v>
      </c>
      <c r="E4755" s="6">
        <v>371.7</v>
      </c>
      <c r="F4755" s="6">
        <v>368.4</v>
      </c>
      <c r="G4755" s="6">
        <v>366.8</v>
      </c>
      <c r="H4755" s="5" t="s">
        <v>120</v>
      </c>
      <c r="I4755" s="6">
        <f t="shared" si="296"/>
        <v>3.30000000000001</v>
      </c>
      <c r="J4755" s="5" t="str">
        <f>IF(H4755="否","不适用",IF(AND(ISNUMBER(E4755),ISNUMBER(F4755)),IF(I4755&gt;规则与名单!$B$2,"是","否"),"未判定"))</f>
        <v>不适用</v>
      </c>
      <c r="K4755" s="5" t="str">
        <f t="shared" si="297"/>
        <v>非测试日纯氢</v>
      </c>
      <c r="L4755" s="6">
        <f t="shared" si="298"/>
        <v>366.8</v>
      </c>
      <c r="M4755" s="5">
        <f t="shared" si="299"/>
        <v>0</v>
      </c>
      <c r="N4755" s="5" t="s">
        <v>17607</v>
      </c>
      <c r="O4755" s="5" t="s">
        <v>17608</v>
      </c>
      <c r="P4755" s="5" t="s">
        <v>17609</v>
      </c>
    </row>
    <row r="4756" ht="19" customHeight="1" spans="1:16">
      <c r="A4756" s="5">
        <v>186</v>
      </c>
      <c r="B4756" s="5" t="s">
        <v>514</v>
      </c>
      <c r="C4756" s="5" t="s">
        <v>52</v>
      </c>
      <c r="D4756" s="8" t="s">
        <v>170</v>
      </c>
      <c r="E4756" s="6">
        <v>304.5</v>
      </c>
      <c r="F4756" s="6">
        <v>302.51</v>
      </c>
      <c r="G4756" s="6">
        <v>284.5</v>
      </c>
      <c r="H4756" s="5" t="s">
        <v>120</v>
      </c>
      <c r="I4756" s="6">
        <f t="shared" si="296"/>
        <v>1.99000000000001</v>
      </c>
      <c r="J4756" s="5" t="str">
        <f>IF(H4756="否","不适用",IF(AND(ISNUMBER(E4756),ISNUMBER(F4756)),IF(I4756&gt;规则与名单!$B$2,"是","否"),"未判定"))</f>
        <v>不适用</v>
      </c>
      <c r="K4756" s="5" t="str">
        <f t="shared" si="297"/>
        <v>非测试日纯氢</v>
      </c>
      <c r="L4756" s="6">
        <f t="shared" si="298"/>
        <v>284.5</v>
      </c>
      <c r="M4756" s="5">
        <f t="shared" si="299"/>
        <v>0</v>
      </c>
      <c r="N4756" s="5" t="s">
        <v>17610</v>
      </c>
      <c r="O4756" s="5" t="s">
        <v>17611</v>
      </c>
      <c r="P4756" s="5" t="s">
        <v>17612</v>
      </c>
    </row>
    <row r="4757" ht="19" customHeight="1" spans="1:16">
      <c r="A4757" s="5">
        <v>186</v>
      </c>
      <c r="B4757" s="5" t="s">
        <v>514</v>
      </c>
      <c r="C4757" s="5" t="s">
        <v>52</v>
      </c>
      <c r="D4757" s="8" t="s">
        <v>644</v>
      </c>
      <c r="E4757" s="6">
        <v>287.3</v>
      </c>
      <c r="F4757" s="6">
        <v>285.85</v>
      </c>
      <c r="G4757" s="6">
        <v>286.8</v>
      </c>
      <c r="H4757" s="5" t="s">
        <v>120</v>
      </c>
      <c r="I4757" s="6">
        <f t="shared" si="296"/>
        <v>1.44999999999999</v>
      </c>
      <c r="J4757" s="5" t="str">
        <f>IF(H4757="否","不适用",IF(AND(ISNUMBER(E4757),ISNUMBER(F4757)),IF(I4757&gt;规则与名单!$B$2,"是","否"),"未判定"))</f>
        <v>不适用</v>
      </c>
      <c r="K4757" s="5" t="str">
        <f t="shared" si="297"/>
        <v>非测试日纯氢</v>
      </c>
      <c r="L4757" s="6">
        <f t="shared" si="298"/>
        <v>286.8</v>
      </c>
      <c r="M4757" s="5">
        <f t="shared" si="299"/>
        <v>0</v>
      </c>
      <c r="N4757" s="5" t="s">
        <v>17613</v>
      </c>
      <c r="O4757" s="5" t="s">
        <v>17614</v>
      </c>
      <c r="P4757" s="5" t="s">
        <v>17615</v>
      </c>
    </row>
    <row r="4758" ht="19" customHeight="1" spans="1:16">
      <c r="A4758" s="5">
        <v>186</v>
      </c>
      <c r="B4758" s="5" t="s">
        <v>514</v>
      </c>
      <c r="C4758" s="5" t="s">
        <v>52</v>
      </c>
      <c r="D4758" s="8" t="s">
        <v>3418</v>
      </c>
      <c r="E4758" s="6">
        <v>268.1</v>
      </c>
      <c r="F4758" s="6">
        <v>265.28</v>
      </c>
      <c r="G4758" s="6">
        <v>267.7</v>
      </c>
      <c r="H4758" s="5" t="s">
        <v>120</v>
      </c>
      <c r="I4758" s="6">
        <f t="shared" si="296"/>
        <v>2.82000000000005</v>
      </c>
      <c r="J4758" s="5" t="str">
        <f>IF(H4758="否","不适用",IF(AND(ISNUMBER(E4758),ISNUMBER(F4758)),IF(I4758&gt;规则与名单!$B$2,"是","否"),"未判定"))</f>
        <v>不适用</v>
      </c>
      <c r="K4758" s="5" t="str">
        <f t="shared" si="297"/>
        <v>非测试日纯氢</v>
      </c>
      <c r="L4758" s="6">
        <f t="shared" si="298"/>
        <v>267.7</v>
      </c>
      <c r="M4758" s="5">
        <f t="shared" si="299"/>
        <v>0</v>
      </c>
      <c r="N4758" s="5" t="s">
        <v>17616</v>
      </c>
      <c r="O4758" s="5" t="s">
        <v>17617</v>
      </c>
      <c r="P4758" s="5" t="s">
        <v>17618</v>
      </c>
    </row>
    <row r="4759" ht="19" customHeight="1" spans="1:16">
      <c r="A4759" s="5">
        <v>186</v>
      </c>
      <c r="B4759" s="5" t="s">
        <v>514</v>
      </c>
      <c r="C4759" s="5" t="s">
        <v>52</v>
      </c>
      <c r="D4759" s="8" t="s">
        <v>3422</v>
      </c>
      <c r="E4759" s="6">
        <v>266.5</v>
      </c>
      <c r="F4759" s="6">
        <v>263.79</v>
      </c>
      <c r="G4759" s="6">
        <v>262.7</v>
      </c>
      <c r="H4759" s="5" t="s">
        <v>120</v>
      </c>
      <c r="I4759" s="6">
        <f t="shared" si="296"/>
        <v>2.70999999999998</v>
      </c>
      <c r="J4759" s="5" t="str">
        <f>IF(H4759="否","不适用",IF(AND(ISNUMBER(E4759),ISNUMBER(F4759)),IF(I4759&gt;规则与名单!$B$2,"是","否"),"未判定"))</f>
        <v>不适用</v>
      </c>
      <c r="K4759" s="5" t="str">
        <f t="shared" si="297"/>
        <v>非测试日纯氢</v>
      </c>
      <c r="L4759" s="6">
        <f t="shared" si="298"/>
        <v>262.7</v>
      </c>
      <c r="M4759" s="5">
        <f t="shared" si="299"/>
        <v>0</v>
      </c>
      <c r="N4759" s="5" t="s">
        <v>17619</v>
      </c>
      <c r="O4759" s="5" t="s">
        <v>17620</v>
      </c>
      <c r="P4759" s="5" t="s">
        <v>17621</v>
      </c>
    </row>
    <row r="4760" ht="19" customHeight="1" spans="1:16">
      <c r="A4760" s="5">
        <v>186</v>
      </c>
      <c r="B4760" s="5" t="s">
        <v>514</v>
      </c>
      <c r="C4760" s="5" t="s">
        <v>52</v>
      </c>
      <c r="D4760" s="8" t="s">
        <v>336</v>
      </c>
      <c r="E4760" s="6">
        <v>249</v>
      </c>
      <c r="F4760" s="6">
        <v>247.48</v>
      </c>
      <c r="G4760" s="6">
        <v>240.9</v>
      </c>
      <c r="H4760" s="5" t="s">
        <v>120</v>
      </c>
      <c r="I4760" s="6">
        <f t="shared" si="296"/>
        <v>1.52000000000001</v>
      </c>
      <c r="J4760" s="5" t="str">
        <f>IF(H4760="否","不适用",IF(AND(ISNUMBER(E4760),ISNUMBER(F4760)),IF(I4760&gt;规则与名单!$B$2,"是","否"),"未判定"))</f>
        <v>不适用</v>
      </c>
      <c r="K4760" s="5" t="str">
        <f t="shared" si="297"/>
        <v>非测试日纯氢</v>
      </c>
      <c r="L4760" s="6">
        <f t="shared" si="298"/>
        <v>240.9</v>
      </c>
      <c r="M4760" s="5">
        <f t="shared" si="299"/>
        <v>0</v>
      </c>
      <c r="N4760" s="5" t="s">
        <v>17622</v>
      </c>
      <c r="O4760" s="5" t="s">
        <v>17623</v>
      </c>
      <c r="P4760" s="5" t="s">
        <v>17624</v>
      </c>
    </row>
    <row r="4761" ht="19" customHeight="1" spans="1:16">
      <c r="A4761" s="5">
        <v>186</v>
      </c>
      <c r="B4761" s="5" t="s">
        <v>514</v>
      </c>
      <c r="C4761" s="5" t="s">
        <v>52</v>
      </c>
      <c r="D4761" s="8" t="s">
        <v>653</v>
      </c>
      <c r="E4761" s="6">
        <v>373.6</v>
      </c>
      <c r="F4761" s="6">
        <v>371.84</v>
      </c>
      <c r="G4761" s="6">
        <v>365</v>
      </c>
      <c r="H4761" s="5" t="s">
        <v>120</v>
      </c>
      <c r="I4761" s="6">
        <f t="shared" si="296"/>
        <v>1.76000000000005</v>
      </c>
      <c r="J4761" s="5" t="str">
        <f>IF(H4761="否","不适用",IF(AND(ISNUMBER(E4761),ISNUMBER(F4761)),IF(I4761&gt;规则与名单!$B$2,"是","否"),"未判定"))</f>
        <v>不适用</v>
      </c>
      <c r="K4761" s="5" t="str">
        <f t="shared" si="297"/>
        <v>非测试日纯氢</v>
      </c>
      <c r="L4761" s="6">
        <f t="shared" si="298"/>
        <v>365</v>
      </c>
      <c r="M4761" s="5">
        <f t="shared" si="299"/>
        <v>0</v>
      </c>
      <c r="N4761" s="5" t="s">
        <v>17625</v>
      </c>
      <c r="O4761" s="5" t="s">
        <v>17626</v>
      </c>
      <c r="P4761" s="5" t="s">
        <v>17627</v>
      </c>
    </row>
    <row r="4762" ht="19" customHeight="1" spans="1:16">
      <c r="A4762" s="5">
        <v>186</v>
      </c>
      <c r="B4762" s="5" t="s">
        <v>514</v>
      </c>
      <c r="C4762" s="5" t="s">
        <v>52</v>
      </c>
      <c r="D4762" s="8" t="s">
        <v>140</v>
      </c>
      <c r="E4762" s="6">
        <v>328.8</v>
      </c>
      <c r="F4762" s="6">
        <v>326.66</v>
      </c>
      <c r="G4762" s="6">
        <v>328.3</v>
      </c>
      <c r="H4762" s="5" t="s">
        <v>120</v>
      </c>
      <c r="I4762" s="6">
        <f t="shared" si="296"/>
        <v>2.13999999999999</v>
      </c>
      <c r="J4762" s="5" t="str">
        <f>IF(H4762="否","不适用",IF(AND(ISNUMBER(E4762),ISNUMBER(F4762)),IF(I4762&gt;规则与名单!$B$2,"是","否"),"未判定"))</f>
        <v>不适用</v>
      </c>
      <c r="K4762" s="5" t="str">
        <f t="shared" si="297"/>
        <v>非测试日纯氢</v>
      </c>
      <c r="L4762" s="6">
        <f t="shared" si="298"/>
        <v>328.3</v>
      </c>
      <c r="M4762" s="5">
        <f t="shared" si="299"/>
        <v>0</v>
      </c>
      <c r="N4762" s="5" t="s">
        <v>17628</v>
      </c>
      <c r="O4762" s="5" t="s">
        <v>17629</v>
      </c>
      <c r="P4762" s="5" t="s">
        <v>17630</v>
      </c>
    </row>
    <row r="4763" ht="19" customHeight="1" spans="1:16">
      <c r="A4763" s="5">
        <v>186</v>
      </c>
      <c r="B4763" s="5" t="s">
        <v>514</v>
      </c>
      <c r="C4763" s="5" t="s">
        <v>52</v>
      </c>
      <c r="D4763" s="8" t="s">
        <v>115</v>
      </c>
      <c r="E4763" s="6">
        <v>361.8</v>
      </c>
      <c r="F4763" s="6">
        <v>359.71</v>
      </c>
      <c r="G4763" s="6">
        <v>361.2</v>
      </c>
      <c r="H4763" s="5" t="s">
        <v>120</v>
      </c>
      <c r="I4763" s="6">
        <f t="shared" si="296"/>
        <v>2.09000000000003</v>
      </c>
      <c r="J4763" s="5" t="str">
        <f>IF(H4763="否","不适用",IF(AND(ISNUMBER(E4763),ISNUMBER(F4763)),IF(I4763&gt;规则与名单!$B$2,"是","否"),"未判定"))</f>
        <v>不适用</v>
      </c>
      <c r="K4763" s="5" t="str">
        <f t="shared" si="297"/>
        <v>非测试日纯氢</v>
      </c>
      <c r="L4763" s="6">
        <f t="shared" si="298"/>
        <v>361.2</v>
      </c>
      <c r="M4763" s="5">
        <f t="shared" si="299"/>
        <v>0</v>
      </c>
      <c r="N4763" s="5" t="s">
        <v>17631</v>
      </c>
      <c r="O4763" s="5" t="s">
        <v>17632</v>
      </c>
      <c r="P4763" s="5" t="s">
        <v>17633</v>
      </c>
    </row>
    <row r="4764" ht="19" customHeight="1" spans="1:16">
      <c r="A4764" s="5">
        <v>187</v>
      </c>
      <c r="B4764" s="5" t="s">
        <v>515</v>
      </c>
      <c r="C4764" s="5" t="s">
        <v>52</v>
      </c>
      <c r="D4764" s="8" t="s">
        <v>114</v>
      </c>
      <c r="E4764" s="6">
        <v>109.1</v>
      </c>
      <c r="F4764" s="6">
        <v>112.7</v>
      </c>
      <c r="G4764" s="6">
        <v>108.3</v>
      </c>
      <c r="H4764" s="5" t="s">
        <v>120</v>
      </c>
      <c r="I4764" s="6">
        <f t="shared" si="296"/>
        <v>-3.60000000000001</v>
      </c>
      <c r="J4764" s="5" t="str">
        <f>IF(H4764="否","不适用",IF(AND(ISNUMBER(E4764),ISNUMBER(F4764)),IF(I4764&gt;规则与名单!$B$2,"是","否"),"未判定"))</f>
        <v>不适用</v>
      </c>
      <c r="K4764" s="5" t="str">
        <f t="shared" si="297"/>
        <v>非测试日纯氢</v>
      </c>
      <c r="L4764" s="6">
        <f t="shared" si="298"/>
        <v>108.3</v>
      </c>
      <c r="M4764" s="5">
        <f t="shared" si="299"/>
        <v>0</v>
      </c>
      <c r="N4764" s="5" t="s">
        <v>17634</v>
      </c>
      <c r="O4764" s="5" t="s">
        <v>17635</v>
      </c>
      <c r="P4764" s="5" t="s">
        <v>17636</v>
      </c>
    </row>
    <row r="4765" ht="19" customHeight="1" spans="1:16">
      <c r="A4765" s="5">
        <v>187</v>
      </c>
      <c r="B4765" s="5" t="s">
        <v>515</v>
      </c>
      <c r="C4765" s="5" t="s">
        <v>52</v>
      </c>
      <c r="D4765" s="8" t="s">
        <v>605</v>
      </c>
      <c r="E4765" s="6">
        <v>112.4</v>
      </c>
      <c r="F4765" s="6">
        <v>114.9</v>
      </c>
      <c r="G4765" s="6">
        <v>112.4</v>
      </c>
      <c r="H4765" s="5" t="s">
        <v>120</v>
      </c>
      <c r="I4765" s="6">
        <f t="shared" si="296"/>
        <v>-2.5</v>
      </c>
      <c r="J4765" s="5" t="str">
        <f>IF(H4765="否","不适用",IF(AND(ISNUMBER(E4765),ISNUMBER(F4765)),IF(I4765&gt;规则与名单!$B$2,"是","否"),"未判定"))</f>
        <v>不适用</v>
      </c>
      <c r="K4765" s="5" t="str">
        <f t="shared" si="297"/>
        <v>非测试日纯氢</v>
      </c>
      <c r="L4765" s="6">
        <f t="shared" si="298"/>
        <v>112.4</v>
      </c>
      <c r="M4765" s="5">
        <f t="shared" si="299"/>
        <v>0</v>
      </c>
      <c r="N4765" s="5" t="s">
        <v>17637</v>
      </c>
      <c r="O4765" s="5" t="s">
        <v>17638</v>
      </c>
      <c r="P4765" s="5" t="s">
        <v>17639</v>
      </c>
    </row>
    <row r="4766" ht="19" customHeight="1" spans="1:16">
      <c r="A4766" s="5">
        <v>187</v>
      </c>
      <c r="B4766" s="5" t="s">
        <v>515</v>
      </c>
      <c r="C4766" s="5" t="s">
        <v>52</v>
      </c>
      <c r="D4766" s="8" t="s">
        <v>186</v>
      </c>
      <c r="E4766" s="6">
        <v>97.6</v>
      </c>
      <c r="F4766" s="6">
        <v>99.4</v>
      </c>
      <c r="G4766" s="6">
        <v>97.2</v>
      </c>
      <c r="H4766" s="5" t="s">
        <v>120</v>
      </c>
      <c r="I4766" s="6">
        <f t="shared" si="296"/>
        <v>-1.80000000000001</v>
      </c>
      <c r="J4766" s="5" t="str">
        <f>IF(H4766="否","不适用",IF(AND(ISNUMBER(E4766),ISNUMBER(F4766)),IF(I4766&gt;规则与名单!$B$2,"是","否"),"未判定"))</f>
        <v>不适用</v>
      </c>
      <c r="K4766" s="5" t="str">
        <f t="shared" si="297"/>
        <v>非测试日纯氢</v>
      </c>
      <c r="L4766" s="6">
        <f t="shared" si="298"/>
        <v>97.2</v>
      </c>
      <c r="M4766" s="5">
        <f t="shared" si="299"/>
        <v>0</v>
      </c>
      <c r="N4766" s="5" t="s">
        <v>17640</v>
      </c>
      <c r="O4766" s="5" t="s">
        <v>17641</v>
      </c>
      <c r="P4766" s="5" t="s">
        <v>17642</v>
      </c>
    </row>
    <row r="4767" ht="19" customHeight="1" spans="1:16">
      <c r="A4767" s="5">
        <v>187</v>
      </c>
      <c r="B4767" s="5" t="s">
        <v>515</v>
      </c>
      <c r="C4767" s="5" t="s">
        <v>52</v>
      </c>
      <c r="D4767" s="8" t="s">
        <v>165</v>
      </c>
      <c r="E4767" s="6">
        <v>121.2</v>
      </c>
      <c r="F4767" s="6">
        <v>121.4</v>
      </c>
      <c r="G4767" s="6">
        <v>119.7</v>
      </c>
      <c r="H4767" s="5" t="s">
        <v>120</v>
      </c>
      <c r="I4767" s="6">
        <f t="shared" si="296"/>
        <v>-0.200000000000003</v>
      </c>
      <c r="J4767" s="5" t="str">
        <f>IF(H4767="否","不适用",IF(AND(ISNUMBER(E4767),ISNUMBER(F4767)),IF(I4767&gt;规则与名单!$B$2,"是","否"),"未判定"))</f>
        <v>不适用</v>
      </c>
      <c r="K4767" s="5" t="str">
        <f t="shared" si="297"/>
        <v>非测试日纯氢</v>
      </c>
      <c r="L4767" s="6">
        <f t="shared" si="298"/>
        <v>119.7</v>
      </c>
      <c r="M4767" s="5">
        <f t="shared" si="299"/>
        <v>0</v>
      </c>
      <c r="N4767" s="5" t="s">
        <v>17643</v>
      </c>
      <c r="O4767" s="5" t="s">
        <v>17644</v>
      </c>
      <c r="P4767" s="5" t="s">
        <v>17645</v>
      </c>
    </row>
    <row r="4768" ht="19" customHeight="1" spans="1:16">
      <c r="A4768" s="5">
        <v>187</v>
      </c>
      <c r="B4768" s="5" t="s">
        <v>515</v>
      </c>
      <c r="C4768" s="5" t="s">
        <v>52</v>
      </c>
      <c r="D4768" s="8" t="s">
        <v>151</v>
      </c>
      <c r="E4768" s="6">
        <v>97.1</v>
      </c>
      <c r="F4768" s="6">
        <v>97.8</v>
      </c>
      <c r="G4768" s="6">
        <v>97</v>
      </c>
      <c r="H4768" s="5" t="s">
        <v>120</v>
      </c>
      <c r="I4768" s="6">
        <f t="shared" si="296"/>
        <v>-0.700000000000003</v>
      </c>
      <c r="J4768" s="5" t="str">
        <f>IF(H4768="否","不适用",IF(AND(ISNUMBER(E4768),ISNUMBER(F4768)),IF(I4768&gt;规则与名单!$B$2,"是","否"),"未判定"))</f>
        <v>不适用</v>
      </c>
      <c r="K4768" s="5" t="str">
        <f t="shared" si="297"/>
        <v>非测试日纯氢</v>
      </c>
      <c r="L4768" s="6">
        <f t="shared" si="298"/>
        <v>97</v>
      </c>
      <c r="M4768" s="5">
        <f t="shared" si="299"/>
        <v>0</v>
      </c>
      <c r="N4768" s="5" t="s">
        <v>17646</v>
      </c>
      <c r="O4768" s="5" t="s">
        <v>17647</v>
      </c>
      <c r="P4768" s="5" t="s">
        <v>17648</v>
      </c>
    </row>
    <row r="4769" ht="19" customHeight="1" spans="1:16">
      <c r="A4769" s="5">
        <v>187</v>
      </c>
      <c r="B4769" s="5" t="s">
        <v>515</v>
      </c>
      <c r="C4769" s="5" t="s">
        <v>52</v>
      </c>
      <c r="D4769" s="8" t="s">
        <v>3358</v>
      </c>
      <c r="E4769" s="6">
        <v>43.5</v>
      </c>
      <c r="F4769" s="6">
        <v>44.2</v>
      </c>
      <c r="G4769" s="6">
        <v>43.5</v>
      </c>
      <c r="H4769" s="5" t="s">
        <v>120</v>
      </c>
      <c r="I4769" s="6">
        <f t="shared" si="296"/>
        <v>-0.700000000000003</v>
      </c>
      <c r="J4769" s="5" t="str">
        <f>IF(H4769="否","不适用",IF(AND(ISNUMBER(E4769),ISNUMBER(F4769)),IF(I4769&gt;规则与名单!$B$2,"是","否"),"未判定"))</f>
        <v>不适用</v>
      </c>
      <c r="K4769" s="5" t="str">
        <f t="shared" si="297"/>
        <v>非测试日纯氢</v>
      </c>
      <c r="L4769" s="6">
        <f t="shared" si="298"/>
        <v>43.5</v>
      </c>
      <c r="M4769" s="5">
        <f t="shared" si="299"/>
        <v>0</v>
      </c>
      <c r="N4769" s="5" t="s">
        <v>17649</v>
      </c>
      <c r="O4769" s="5" t="s">
        <v>17650</v>
      </c>
      <c r="P4769" s="5" t="s">
        <v>17651</v>
      </c>
    </row>
    <row r="4770" ht="19" customHeight="1" spans="1:16">
      <c r="A4770" s="5">
        <v>187</v>
      </c>
      <c r="B4770" s="5" t="s">
        <v>515</v>
      </c>
      <c r="C4770" s="5" t="s">
        <v>52</v>
      </c>
      <c r="D4770" s="8" t="s">
        <v>272</v>
      </c>
      <c r="E4770" s="6">
        <v>112.9</v>
      </c>
      <c r="F4770" s="6">
        <v>116</v>
      </c>
      <c r="G4770" s="6">
        <v>111.7</v>
      </c>
      <c r="H4770" s="5" t="s">
        <v>120</v>
      </c>
      <c r="I4770" s="6">
        <f t="shared" si="296"/>
        <v>-3.09999999999999</v>
      </c>
      <c r="J4770" s="5" t="str">
        <f>IF(H4770="否","不适用",IF(AND(ISNUMBER(E4770),ISNUMBER(F4770)),IF(I4770&gt;规则与名单!$B$2,"是","否"),"未判定"))</f>
        <v>不适用</v>
      </c>
      <c r="K4770" s="5" t="str">
        <f t="shared" si="297"/>
        <v>非测试日纯氢</v>
      </c>
      <c r="L4770" s="6">
        <f t="shared" si="298"/>
        <v>111.7</v>
      </c>
      <c r="M4770" s="5">
        <f t="shared" si="299"/>
        <v>0</v>
      </c>
      <c r="N4770" s="5" t="s">
        <v>17652</v>
      </c>
      <c r="O4770" s="5" t="s">
        <v>17653</v>
      </c>
      <c r="P4770" s="5" t="s">
        <v>17654</v>
      </c>
    </row>
    <row r="4771" ht="19" customHeight="1" spans="1:16">
      <c r="A4771" s="5">
        <v>187</v>
      </c>
      <c r="B4771" s="5" t="s">
        <v>515</v>
      </c>
      <c r="C4771" s="5" t="s">
        <v>52</v>
      </c>
      <c r="D4771" s="8" t="s">
        <v>506</v>
      </c>
      <c r="E4771" s="6">
        <v>54.9</v>
      </c>
      <c r="F4771" s="6">
        <v>55.8</v>
      </c>
      <c r="G4771" s="6">
        <v>53.5</v>
      </c>
      <c r="H4771" s="5" t="s">
        <v>120</v>
      </c>
      <c r="I4771" s="6">
        <f t="shared" si="296"/>
        <v>-0.899999999999999</v>
      </c>
      <c r="J4771" s="5" t="str">
        <f>IF(H4771="否","不适用",IF(AND(ISNUMBER(E4771),ISNUMBER(F4771)),IF(I4771&gt;规则与名单!$B$2,"是","否"),"未判定"))</f>
        <v>不适用</v>
      </c>
      <c r="K4771" s="5" t="str">
        <f t="shared" si="297"/>
        <v>非测试日纯氢</v>
      </c>
      <c r="L4771" s="6">
        <f t="shared" si="298"/>
        <v>53.5</v>
      </c>
      <c r="M4771" s="5">
        <f t="shared" si="299"/>
        <v>0</v>
      </c>
      <c r="N4771" s="5" t="s">
        <v>17655</v>
      </c>
      <c r="O4771" s="5" t="s">
        <v>17656</v>
      </c>
      <c r="P4771" s="5" t="s">
        <v>17657</v>
      </c>
    </row>
    <row r="4772" ht="19" customHeight="1" spans="1:16">
      <c r="A4772" s="5">
        <v>187</v>
      </c>
      <c r="B4772" s="5" t="s">
        <v>515</v>
      </c>
      <c r="C4772" s="5" t="s">
        <v>52</v>
      </c>
      <c r="D4772" s="8" t="s">
        <v>673</v>
      </c>
      <c r="E4772" s="6">
        <v>78</v>
      </c>
      <c r="F4772" s="6">
        <v>79.5</v>
      </c>
      <c r="G4772" s="6">
        <v>72.3</v>
      </c>
      <c r="H4772" s="5" t="s">
        <v>120</v>
      </c>
      <c r="I4772" s="6">
        <f t="shared" si="296"/>
        <v>-1.5</v>
      </c>
      <c r="J4772" s="5" t="str">
        <f>IF(H4772="否","不适用",IF(AND(ISNUMBER(E4772),ISNUMBER(F4772)),IF(I4772&gt;规则与名单!$B$2,"是","否"),"未判定"))</f>
        <v>不适用</v>
      </c>
      <c r="K4772" s="5" t="str">
        <f t="shared" si="297"/>
        <v>非测试日纯氢</v>
      </c>
      <c r="L4772" s="6">
        <f t="shared" si="298"/>
        <v>72.3</v>
      </c>
      <c r="M4772" s="5">
        <f t="shared" si="299"/>
        <v>0</v>
      </c>
      <c r="N4772" s="5" t="s">
        <v>17658</v>
      </c>
      <c r="O4772" s="5" t="s">
        <v>17659</v>
      </c>
      <c r="P4772" s="5" t="s">
        <v>17660</v>
      </c>
    </row>
    <row r="4773" ht="19" customHeight="1" spans="1:16">
      <c r="A4773" s="5">
        <v>187</v>
      </c>
      <c r="B4773" s="5" t="s">
        <v>515</v>
      </c>
      <c r="C4773" s="5" t="s">
        <v>52</v>
      </c>
      <c r="D4773" s="8" t="s">
        <v>183</v>
      </c>
      <c r="E4773" s="6">
        <v>56.4</v>
      </c>
      <c r="F4773" s="6">
        <v>57.3</v>
      </c>
      <c r="G4773" s="6">
        <v>53.9</v>
      </c>
      <c r="H4773" s="5" t="s">
        <v>120</v>
      </c>
      <c r="I4773" s="6">
        <f t="shared" si="296"/>
        <v>-0.899999999999999</v>
      </c>
      <c r="J4773" s="5" t="str">
        <f>IF(H4773="否","不适用",IF(AND(ISNUMBER(E4773),ISNUMBER(F4773)),IF(I4773&gt;规则与名单!$B$2,"是","否"),"未判定"))</f>
        <v>不适用</v>
      </c>
      <c r="K4773" s="5" t="str">
        <f t="shared" si="297"/>
        <v>非测试日纯氢</v>
      </c>
      <c r="L4773" s="6">
        <f t="shared" si="298"/>
        <v>53.9</v>
      </c>
      <c r="M4773" s="5">
        <f t="shared" si="299"/>
        <v>0</v>
      </c>
      <c r="N4773" s="5" t="s">
        <v>17661</v>
      </c>
      <c r="O4773" s="5" t="s">
        <v>17662</v>
      </c>
      <c r="P4773" s="5" t="s">
        <v>17663</v>
      </c>
    </row>
    <row r="4774" ht="19" customHeight="1" spans="1:16">
      <c r="A4774" s="5">
        <v>187</v>
      </c>
      <c r="B4774" s="5" t="s">
        <v>515</v>
      </c>
      <c r="C4774" s="5" t="s">
        <v>52</v>
      </c>
      <c r="D4774" s="8" t="s">
        <v>431</v>
      </c>
      <c r="E4774" s="6">
        <v>97.3</v>
      </c>
      <c r="F4774" s="6">
        <v>145.1</v>
      </c>
      <c r="G4774" s="6">
        <v>58.1</v>
      </c>
      <c r="H4774" s="5" t="s">
        <v>120</v>
      </c>
      <c r="I4774" s="6">
        <f t="shared" si="296"/>
        <v>-47.8</v>
      </c>
      <c r="J4774" s="5" t="str">
        <f>IF(H4774="否","不适用",IF(AND(ISNUMBER(E4774),ISNUMBER(F4774)),IF(I4774&gt;规则与名单!$B$2,"是","否"),"未判定"))</f>
        <v>不适用</v>
      </c>
      <c r="K4774" s="5" t="str">
        <f t="shared" si="297"/>
        <v>非测试日纯氢</v>
      </c>
      <c r="L4774" s="6">
        <f t="shared" si="298"/>
        <v>58.1</v>
      </c>
      <c r="M4774" s="5">
        <f t="shared" si="299"/>
        <v>0</v>
      </c>
      <c r="N4774" s="5" t="s">
        <v>17664</v>
      </c>
      <c r="O4774" s="5" t="s">
        <v>17665</v>
      </c>
      <c r="P4774" s="5" t="s">
        <v>17666</v>
      </c>
    </row>
    <row r="4775" ht="19" customHeight="1" spans="1:16">
      <c r="A4775" s="5">
        <v>187</v>
      </c>
      <c r="B4775" s="5" t="s">
        <v>515</v>
      </c>
      <c r="C4775" s="5" t="s">
        <v>52</v>
      </c>
      <c r="D4775" s="8" t="s">
        <v>3377</v>
      </c>
      <c r="E4775" s="6">
        <v>46.3</v>
      </c>
      <c r="F4775" s="6">
        <v>0.1</v>
      </c>
      <c r="G4775" s="6"/>
      <c r="H4775" s="5" t="s">
        <v>120</v>
      </c>
      <c r="I4775" s="6">
        <f t="shared" si="296"/>
        <v>46.2</v>
      </c>
      <c r="J4775" s="5" t="str">
        <f>IF(H4775="否","不适用",IF(AND(ISNUMBER(E4775),ISNUMBER(F4775)),IF(I4775&gt;规则与名单!$B$2,"是","否"),"未判定"))</f>
        <v>不适用</v>
      </c>
      <c r="K4775" s="5" t="str">
        <f t="shared" si="297"/>
        <v>非测试日仪表</v>
      </c>
      <c r="L4775" s="6">
        <f t="shared" si="298"/>
        <v>46.3</v>
      </c>
      <c r="M4775" s="5">
        <f t="shared" si="299"/>
        <v>0</v>
      </c>
      <c r="N4775" s="5" t="s">
        <v>17667</v>
      </c>
      <c r="O4775" s="5" t="s">
        <v>17668</v>
      </c>
      <c r="P4775" s="5" t="s">
        <v>17669</v>
      </c>
    </row>
    <row r="4776" ht="19" customHeight="1" spans="1:16">
      <c r="A4776" s="5">
        <v>187</v>
      </c>
      <c r="B4776" s="5" t="s">
        <v>515</v>
      </c>
      <c r="C4776" s="5" t="s">
        <v>52</v>
      </c>
      <c r="D4776" s="8" t="s">
        <v>407</v>
      </c>
      <c r="E4776" s="6"/>
      <c r="F4776" s="6">
        <v>0</v>
      </c>
      <c r="G4776" s="6"/>
      <c r="H4776" s="5" t="s">
        <v>120</v>
      </c>
      <c r="I4776" s="6" t="str">
        <f t="shared" si="296"/>
        <v/>
      </c>
      <c r="J4776" s="5" t="str">
        <f>IF(H4776="否","不适用",IF(AND(ISNUMBER(E4776),ISNUMBER(F4776)),IF(I4776&gt;规则与名单!$B$2,"是","否"),"未判定"))</f>
        <v>不适用</v>
      </c>
      <c r="K4776" s="5" t="str">
        <f t="shared" si="297"/>
        <v>缺失</v>
      </c>
      <c r="L4776" s="6" t="str">
        <f t="shared" si="298"/>
        <v/>
      </c>
      <c r="M4776" s="5">
        <f t="shared" si="299"/>
        <v>1</v>
      </c>
      <c r="N4776" s="5" t="s">
        <v>17670</v>
      </c>
      <c r="O4776" s="5" t="s">
        <v>17671</v>
      </c>
      <c r="P4776" s="5" t="s">
        <v>17672</v>
      </c>
    </row>
    <row r="4777" ht="19" customHeight="1" spans="1:16">
      <c r="A4777" s="5">
        <v>187</v>
      </c>
      <c r="B4777" s="5" t="s">
        <v>515</v>
      </c>
      <c r="C4777" s="5" t="s">
        <v>52</v>
      </c>
      <c r="D4777" s="8" t="s">
        <v>411</v>
      </c>
      <c r="E4777" s="6">
        <v>369.6</v>
      </c>
      <c r="F4777" s="6">
        <v>376.2</v>
      </c>
      <c r="G4777" s="6">
        <v>305.3</v>
      </c>
      <c r="H4777" s="5" t="s">
        <v>120</v>
      </c>
      <c r="I4777" s="6">
        <f t="shared" si="296"/>
        <v>-6.59999999999997</v>
      </c>
      <c r="J4777" s="5" t="str">
        <f>IF(H4777="否","不适用",IF(AND(ISNUMBER(E4777),ISNUMBER(F4777)),IF(I4777&gt;规则与名单!$B$2,"是","否"),"未判定"))</f>
        <v>不适用</v>
      </c>
      <c r="K4777" s="5" t="str">
        <f t="shared" si="297"/>
        <v>非测试日纯氢</v>
      </c>
      <c r="L4777" s="6">
        <f t="shared" si="298"/>
        <v>305.3</v>
      </c>
      <c r="M4777" s="5">
        <f t="shared" si="299"/>
        <v>0</v>
      </c>
      <c r="N4777" s="5" t="s">
        <v>17673</v>
      </c>
      <c r="O4777" s="5" t="s">
        <v>17674</v>
      </c>
      <c r="P4777" s="5" t="s">
        <v>17675</v>
      </c>
    </row>
    <row r="4778" ht="19" customHeight="1" spans="1:16">
      <c r="A4778" s="5">
        <v>187</v>
      </c>
      <c r="B4778" s="5" t="s">
        <v>515</v>
      </c>
      <c r="C4778" s="5" t="s">
        <v>52</v>
      </c>
      <c r="D4778" s="8" t="s">
        <v>251</v>
      </c>
      <c r="E4778" s="6">
        <v>50.4</v>
      </c>
      <c r="F4778" s="6">
        <v>53.7</v>
      </c>
      <c r="G4778" s="6">
        <v>50.4</v>
      </c>
      <c r="H4778" s="5" t="s">
        <v>120</v>
      </c>
      <c r="I4778" s="6">
        <f t="shared" si="296"/>
        <v>-3.3</v>
      </c>
      <c r="J4778" s="5" t="str">
        <f>IF(H4778="否","不适用",IF(AND(ISNUMBER(E4778),ISNUMBER(F4778)),IF(I4778&gt;规则与名单!$B$2,"是","否"),"未判定"))</f>
        <v>不适用</v>
      </c>
      <c r="K4778" s="5" t="str">
        <f t="shared" si="297"/>
        <v>非测试日纯氢</v>
      </c>
      <c r="L4778" s="6">
        <f t="shared" si="298"/>
        <v>50.4</v>
      </c>
      <c r="M4778" s="5">
        <f t="shared" si="299"/>
        <v>0</v>
      </c>
      <c r="N4778" s="5" t="s">
        <v>17676</v>
      </c>
      <c r="O4778" s="5" t="s">
        <v>17677</v>
      </c>
      <c r="P4778" s="5" t="s">
        <v>17678</v>
      </c>
    </row>
    <row r="4779" ht="19" customHeight="1" spans="1:16">
      <c r="A4779" s="5">
        <v>187</v>
      </c>
      <c r="B4779" s="5" t="s">
        <v>515</v>
      </c>
      <c r="C4779" s="5" t="s">
        <v>52</v>
      </c>
      <c r="D4779" s="8" t="s">
        <v>472</v>
      </c>
      <c r="E4779" s="6">
        <v>69.8</v>
      </c>
      <c r="F4779" s="6">
        <v>70.8</v>
      </c>
      <c r="G4779" s="6">
        <v>67.2</v>
      </c>
      <c r="H4779" s="5" t="s">
        <v>120</v>
      </c>
      <c r="I4779" s="6">
        <f t="shared" si="296"/>
        <v>-1</v>
      </c>
      <c r="J4779" s="5" t="str">
        <f>IF(H4779="否","不适用",IF(AND(ISNUMBER(E4779),ISNUMBER(F4779)),IF(I4779&gt;规则与名单!$B$2,"是","否"),"未判定"))</f>
        <v>不适用</v>
      </c>
      <c r="K4779" s="5" t="str">
        <f t="shared" si="297"/>
        <v>非测试日纯氢</v>
      </c>
      <c r="L4779" s="6">
        <f t="shared" si="298"/>
        <v>67.2</v>
      </c>
      <c r="M4779" s="5">
        <f t="shared" si="299"/>
        <v>0</v>
      </c>
      <c r="N4779" s="5" t="s">
        <v>17679</v>
      </c>
      <c r="O4779" s="5" t="s">
        <v>17680</v>
      </c>
      <c r="P4779" s="5" t="s">
        <v>17681</v>
      </c>
    </row>
    <row r="4780" ht="19" customHeight="1" spans="1:16">
      <c r="A4780" s="5">
        <v>187</v>
      </c>
      <c r="B4780" s="5" t="s">
        <v>515</v>
      </c>
      <c r="C4780" s="5" t="s">
        <v>52</v>
      </c>
      <c r="D4780" s="8" t="s">
        <v>466</v>
      </c>
      <c r="E4780" s="6">
        <v>50.2</v>
      </c>
      <c r="F4780" s="6">
        <v>52.6</v>
      </c>
      <c r="G4780" s="6">
        <v>48.8</v>
      </c>
      <c r="H4780" s="5" t="s">
        <v>120</v>
      </c>
      <c r="I4780" s="6">
        <f t="shared" si="296"/>
        <v>-2.4</v>
      </c>
      <c r="J4780" s="5" t="str">
        <f>IF(H4780="否","不适用",IF(AND(ISNUMBER(E4780),ISNUMBER(F4780)),IF(I4780&gt;规则与名单!$B$2,"是","否"),"未判定"))</f>
        <v>不适用</v>
      </c>
      <c r="K4780" s="5" t="str">
        <f t="shared" si="297"/>
        <v>非测试日纯氢</v>
      </c>
      <c r="L4780" s="6">
        <f t="shared" si="298"/>
        <v>48.8</v>
      </c>
      <c r="M4780" s="5">
        <f t="shared" si="299"/>
        <v>0</v>
      </c>
      <c r="N4780" s="5" t="s">
        <v>17682</v>
      </c>
      <c r="O4780" s="5" t="s">
        <v>17683</v>
      </c>
      <c r="P4780" s="5" t="s">
        <v>17684</v>
      </c>
    </row>
    <row r="4781" ht="19" customHeight="1" spans="1:16">
      <c r="A4781" s="5">
        <v>187</v>
      </c>
      <c r="B4781" s="5" t="s">
        <v>515</v>
      </c>
      <c r="C4781" s="5" t="s">
        <v>52</v>
      </c>
      <c r="D4781" s="8" t="s">
        <v>333</v>
      </c>
      <c r="E4781" s="6">
        <v>147.9</v>
      </c>
      <c r="F4781" s="6">
        <v>147.6</v>
      </c>
      <c r="G4781" s="6">
        <v>86.6</v>
      </c>
      <c r="H4781" s="5" t="s">
        <v>120</v>
      </c>
      <c r="I4781" s="6">
        <f t="shared" si="296"/>
        <v>0.300000000000011</v>
      </c>
      <c r="J4781" s="5" t="str">
        <f>IF(H4781="否","不适用",IF(AND(ISNUMBER(E4781),ISNUMBER(F4781)),IF(I4781&gt;规则与名单!$B$2,"是","否"),"未判定"))</f>
        <v>不适用</v>
      </c>
      <c r="K4781" s="5" t="str">
        <f t="shared" si="297"/>
        <v>非测试日纯氢</v>
      </c>
      <c r="L4781" s="6">
        <f t="shared" si="298"/>
        <v>86.6</v>
      </c>
      <c r="M4781" s="5">
        <f t="shared" si="299"/>
        <v>0</v>
      </c>
      <c r="N4781" s="5" t="s">
        <v>17685</v>
      </c>
      <c r="O4781" s="5" t="s">
        <v>17686</v>
      </c>
      <c r="P4781" s="5" t="s">
        <v>17687</v>
      </c>
    </row>
    <row r="4782" ht="19" customHeight="1" spans="1:16">
      <c r="A4782" s="5">
        <v>187</v>
      </c>
      <c r="B4782" s="5" t="s">
        <v>515</v>
      </c>
      <c r="C4782" s="5" t="s">
        <v>52</v>
      </c>
      <c r="D4782" s="8" t="s">
        <v>175</v>
      </c>
      <c r="E4782" s="6"/>
      <c r="F4782" s="6">
        <v>0</v>
      </c>
      <c r="G4782" s="6"/>
      <c r="H4782" s="5" t="s">
        <v>120</v>
      </c>
      <c r="I4782" s="6" t="str">
        <f t="shared" si="296"/>
        <v/>
      </c>
      <c r="J4782" s="5" t="str">
        <f>IF(H4782="否","不适用",IF(AND(ISNUMBER(E4782),ISNUMBER(F4782)),IF(I4782&gt;规则与名单!$B$2,"是","否"),"未判定"))</f>
        <v>不适用</v>
      </c>
      <c r="K4782" s="5" t="str">
        <f t="shared" si="297"/>
        <v>缺失</v>
      </c>
      <c r="L4782" s="6" t="str">
        <f t="shared" si="298"/>
        <v/>
      </c>
      <c r="M4782" s="5">
        <f t="shared" si="299"/>
        <v>1</v>
      </c>
      <c r="N4782" s="5" t="s">
        <v>17688</v>
      </c>
      <c r="O4782" s="5" t="s">
        <v>17689</v>
      </c>
      <c r="P4782" s="5" t="s">
        <v>17690</v>
      </c>
    </row>
    <row r="4783" ht="19" customHeight="1" spans="1:16">
      <c r="A4783" s="5">
        <v>187</v>
      </c>
      <c r="B4783" s="5" t="s">
        <v>515</v>
      </c>
      <c r="C4783" s="5" t="s">
        <v>52</v>
      </c>
      <c r="D4783" s="8" t="s">
        <v>3402</v>
      </c>
      <c r="E4783" s="6">
        <v>55.2</v>
      </c>
      <c r="F4783" s="6">
        <v>56.5</v>
      </c>
      <c r="G4783" s="6">
        <v>55.2</v>
      </c>
      <c r="H4783" s="5" t="s">
        <v>120</v>
      </c>
      <c r="I4783" s="6">
        <f t="shared" si="296"/>
        <v>-1.3</v>
      </c>
      <c r="J4783" s="5" t="str">
        <f>IF(H4783="否","不适用",IF(AND(ISNUMBER(E4783),ISNUMBER(F4783)),IF(I4783&gt;规则与名单!$B$2,"是","否"),"未判定"))</f>
        <v>不适用</v>
      </c>
      <c r="K4783" s="5" t="str">
        <f t="shared" si="297"/>
        <v>非测试日纯氢</v>
      </c>
      <c r="L4783" s="6">
        <f t="shared" si="298"/>
        <v>55.2</v>
      </c>
      <c r="M4783" s="5">
        <f t="shared" si="299"/>
        <v>0</v>
      </c>
      <c r="N4783" s="5" t="s">
        <v>17691</v>
      </c>
      <c r="O4783" s="5" t="s">
        <v>17692</v>
      </c>
      <c r="P4783" s="5" t="s">
        <v>17693</v>
      </c>
    </row>
    <row r="4784" ht="19" customHeight="1" spans="1:16">
      <c r="A4784" s="5">
        <v>187</v>
      </c>
      <c r="B4784" s="5" t="s">
        <v>515</v>
      </c>
      <c r="C4784" s="5" t="s">
        <v>52</v>
      </c>
      <c r="D4784" s="8" t="s">
        <v>487</v>
      </c>
      <c r="E4784" s="6">
        <v>67</v>
      </c>
      <c r="F4784" s="6">
        <v>69.4</v>
      </c>
      <c r="G4784" s="6">
        <v>45.4</v>
      </c>
      <c r="H4784" s="5" t="s">
        <v>120</v>
      </c>
      <c r="I4784" s="6">
        <f t="shared" si="296"/>
        <v>-2.40000000000001</v>
      </c>
      <c r="J4784" s="5" t="str">
        <f>IF(H4784="否","不适用",IF(AND(ISNUMBER(E4784),ISNUMBER(F4784)),IF(I4784&gt;规则与名单!$B$2,"是","否"),"未判定"))</f>
        <v>不适用</v>
      </c>
      <c r="K4784" s="5" t="str">
        <f t="shared" si="297"/>
        <v>非测试日纯氢</v>
      </c>
      <c r="L4784" s="6">
        <f t="shared" si="298"/>
        <v>45.4</v>
      </c>
      <c r="M4784" s="5">
        <f t="shared" si="299"/>
        <v>0</v>
      </c>
      <c r="N4784" s="5" t="s">
        <v>17694</v>
      </c>
      <c r="O4784" s="5" t="s">
        <v>17695</v>
      </c>
      <c r="P4784" s="5" t="s">
        <v>17696</v>
      </c>
    </row>
    <row r="4785" ht="19" customHeight="1" spans="1:16">
      <c r="A4785" s="5">
        <v>187</v>
      </c>
      <c r="B4785" s="5" t="s">
        <v>515</v>
      </c>
      <c r="C4785" s="5" t="s">
        <v>52</v>
      </c>
      <c r="D4785" s="8" t="s">
        <v>121</v>
      </c>
      <c r="E4785" s="6">
        <v>89.7</v>
      </c>
      <c r="F4785" s="6">
        <v>107.6</v>
      </c>
      <c r="G4785" s="6">
        <v>86.8</v>
      </c>
      <c r="H4785" s="5" t="s">
        <v>120</v>
      </c>
      <c r="I4785" s="6">
        <f t="shared" si="296"/>
        <v>-17.9</v>
      </c>
      <c r="J4785" s="5" t="str">
        <f>IF(H4785="否","不适用",IF(AND(ISNUMBER(E4785),ISNUMBER(F4785)),IF(I4785&gt;规则与名单!$B$2,"是","否"),"未判定"))</f>
        <v>不适用</v>
      </c>
      <c r="K4785" s="5" t="str">
        <f t="shared" si="297"/>
        <v>非测试日纯氢</v>
      </c>
      <c r="L4785" s="6">
        <f t="shared" si="298"/>
        <v>86.8</v>
      </c>
      <c r="M4785" s="5">
        <f t="shared" si="299"/>
        <v>0</v>
      </c>
      <c r="N4785" s="5" t="s">
        <v>17697</v>
      </c>
      <c r="O4785" s="5" t="s">
        <v>17698</v>
      </c>
      <c r="P4785" s="5" t="s">
        <v>17699</v>
      </c>
    </row>
    <row r="4786" ht="19" customHeight="1" spans="1:16">
      <c r="A4786" s="5">
        <v>187</v>
      </c>
      <c r="B4786" s="5" t="s">
        <v>515</v>
      </c>
      <c r="C4786" s="5" t="s">
        <v>52</v>
      </c>
      <c r="D4786" s="8" t="s">
        <v>170</v>
      </c>
      <c r="E4786" s="6">
        <v>82.7</v>
      </c>
      <c r="F4786" s="6">
        <v>69</v>
      </c>
      <c r="G4786" s="6">
        <v>68.6</v>
      </c>
      <c r="H4786" s="5" t="s">
        <v>120</v>
      </c>
      <c r="I4786" s="6">
        <f t="shared" si="296"/>
        <v>13.7</v>
      </c>
      <c r="J4786" s="5" t="str">
        <f>IF(H4786="否","不适用",IF(AND(ISNUMBER(E4786),ISNUMBER(F4786)),IF(I4786&gt;规则与名单!$B$2,"是","否"),"未判定"))</f>
        <v>不适用</v>
      </c>
      <c r="K4786" s="5" t="str">
        <f t="shared" si="297"/>
        <v>非测试日纯氢</v>
      </c>
      <c r="L4786" s="6">
        <f t="shared" si="298"/>
        <v>68.6</v>
      </c>
      <c r="M4786" s="5">
        <f t="shared" si="299"/>
        <v>0</v>
      </c>
      <c r="N4786" s="5" t="s">
        <v>17700</v>
      </c>
      <c r="O4786" s="5" t="s">
        <v>17701</v>
      </c>
      <c r="P4786" s="5" t="s">
        <v>17702</v>
      </c>
    </row>
    <row r="4787" ht="19" customHeight="1" spans="1:16">
      <c r="A4787" s="5">
        <v>187</v>
      </c>
      <c r="B4787" s="5" t="s">
        <v>515</v>
      </c>
      <c r="C4787" s="5" t="s">
        <v>52</v>
      </c>
      <c r="D4787" s="8" t="s">
        <v>644</v>
      </c>
      <c r="E4787" s="6">
        <v>65.7</v>
      </c>
      <c r="F4787" s="6">
        <v>69.3</v>
      </c>
      <c r="G4787" s="6">
        <v>65.4</v>
      </c>
      <c r="H4787" s="5" t="s">
        <v>120</v>
      </c>
      <c r="I4787" s="6">
        <f t="shared" si="296"/>
        <v>-3.59999999999999</v>
      </c>
      <c r="J4787" s="5" t="str">
        <f>IF(H4787="否","不适用",IF(AND(ISNUMBER(E4787),ISNUMBER(F4787)),IF(I4787&gt;规则与名单!$B$2,"是","否"),"未判定"))</f>
        <v>不适用</v>
      </c>
      <c r="K4787" s="5" t="str">
        <f t="shared" si="297"/>
        <v>非测试日纯氢</v>
      </c>
      <c r="L4787" s="6">
        <f t="shared" si="298"/>
        <v>65.4</v>
      </c>
      <c r="M4787" s="5">
        <f t="shared" si="299"/>
        <v>0</v>
      </c>
      <c r="N4787" s="5" t="s">
        <v>17703</v>
      </c>
      <c r="O4787" s="5" t="s">
        <v>17704</v>
      </c>
      <c r="P4787" s="5" t="s">
        <v>17705</v>
      </c>
    </row>
    <row r="4788" ht="19" customHeight="1" spans="1:16">
      <c r="A4788" s="5">
        <v>187</v>
      </c>
      <c r="B4788" s="5" t="s">
        <v>515</v>
      </c>
      <c r="C4788" s="5" t="s">
        <v>52</v>
      </c>
      <c r="D4788" s="8" t="s">
        <v>3418</v>
      </c>
      <c r="E4788" s="6"/>
      <c r="F4788" s="6">
        <v>0</v>
      </c>
      <c r="G4788" s="6"/>
      <c r="H4788" s="5" t="s">
        <v>120</v>
      </c>
      <c r="I4788" s="6" t="str">
        <f t="shared" si="296"/>
        <v/>
      </c>
      <c r="J4788" s="5" t="str">
        <f>IF(H4788="否","不适用",IF(AND(ISNUMBER(E4788),ISNUMBER(F4788)),IF(I4788&gt;规则与名单!$B$2,"是","否"),"未判定"))</f>
        <v>不适用</v>
      </c>
      <c r="K4788" s="5" t="str">
        <f t="shared" si="297"/>
        <v>缺失</v>
      </c>
      <c r="L4788" s="6" t="str">
        <f t="shared" si="298"/>
        <v/>
      </c>
      <c r="M4788" s="5">
        <f t="shared" si="299"/>
        <v>1</v>
      </c>
      <c r="N4788" s="5" t="s">
        <v>17706</v>
      </c>
      <c r="O4788" s="5" t="s">
        <v>17707</v>
      </c>
      <c r="P4788" s="5" t="s">
        <v>17708</v>
      </c>
    </row>
    <row r="4789" ht="19" customHeight="1" spans="1:16">
      <c r="A4789" s="5">
        <v>187</v>
      </c>
      <c r="B4789" s="5" t="s">
        <v>515</v>
      </c>
      <c r="C4789" s="5" t="s">
        <v>52</v>
      </c>
      <c r="D4789" s="8" t="s">
        <v>3422</v>
      </c>
      <c r="E4789" s="6">
        <v>67.7</v>
      </c>
      <c r="F4789" s="6">
        <v>90.2</v>
      </c>
      <c r="G4789" s="6">
        <v>67.7</v>
      </c>
      <c r="H4789" s="5" t="s">
        <v>120</v>
      </c>
      <c r="I4789" s="6">
        <f t="shared" si="296"/>
        <v>-22.5</v>
      </c>
      <c r="J4789" s="5" t="str">
        <f>IF(H4789="否","不适用",IF(AND(ISNUMBER(E4789),ISNUMBER(F4789)),IF(I4789&gt;规则与名单!$B$2,"是","否"),"未判定"))</f>
        <v>不适用</v>
      </c>
      <c r="K4789" s="5" t="str">
        <f t="shared" si="297"/>
        <v>非测试日纯氢</v>
      </c>
      <c r="L4789" s="6">
        <f t="shared" si="298"/>
        <v>67.7</v>
      </c>
      <c r="M4789" s="5">
        <f t="shared" si="299"/>
        <v>0</v>
      </c>
      <c r="N4789" s="5" t="s">
        <v>17709</v>
      </c>
      <c r="O4789" s="5" t="s">
        <v>17710</v>
      </c>
      <c r="P4789" s="5" t="s">
        <v>17711</v>
      </c>
    </row>
    <row r="4790" ht="19" customHeight="1" spans="1:16">
      <c r="A4790" s="5">
        <v>187</v>
      </c>
      <c r="B4790" s="5" t="s">
        <v>515</v>
      </c>
      <c r="C4790" s="5" t="s">
        <v>52</v>
      </c>
      <c r="D4790" s="8" t="s">
        <v>336</v>
      </c>
      <c r="E4790" s="6"/>
      <c r="F4790" s="6">
        <v>0</v>
      </c>
      <c r="G4790" s="6"/>
      <c r="H4790" s="5" t="s">
        <v>120</v>
      </c>
      <c r="I4790" s="6" t="str">
        <f t="shared" si="296"/>
        <v/>
      </c>
      <c r="J4790" s="5" t="str">
        <f>IF(H4790="否","不适用",IF(AND(ISNUMBER(E4790),ISNUMBER(F4790)),IF(I4790&gt;规则与名单!$B$2,"是","否"),"未判定"))</f>
        <v>不适用</v>
      </c>
      <c r="K4790" s="5" t="str">
        <f t="shared" si="297"/>
        <v>缺失</v>
      </c>
      <c r="L4790" s="6" t="str">
        <f t="shared" si="298"/>
        <v/>
      </c>
      <c r="M4790" s="5">
        <f t="shared" si="299"/>
        <v>1</v>
      </c>
      <c r="N4790" s="5" t="s">
        <v>17712</v>
      </c>
      <c r="O4790" s="5" t="s">
        <v>17713</v>
      </c>
      <c r="P4790" s="5" t="s">
        <v>17714</v>
      </c>
    </row>
    <row r="4791" ht="19" customHeight="1" spans="1:16">
      <c r="A4791" s="5">
        <v>187</v>
      </c>
      <c r="B4791" s="5" t="s">
        <v>515</v>
      </c>
      <c r="C4791" s="5" t="s">
        <v>52</v>
      </c>
      <c r="D4791" s="8" t="s">
        <v>653</v>
      </c>
      <c r="E4791" s="6">
        <v>77.4</v>
      </c>
      <c r="F4791" s="6">
        <v>57.8</v>
      </c>
      <c r="G4791" s="6">
        <v>55.9</v>
      </c>
      <c r="H4791" s="5" t="s">
        <v>120</v>
      </c>
      <c r="I4791" s="6">
        <f t="shared" si="296"/>
        <v>19.6</v>
      </c>
      <c r="J4791" s="5" t="str">
        <f>IF(H4791="否","不适用",IF(AND(ISNUMBER(E4791),ISNUMBER(F4791)),IF(I4791&gt;规则与名单!$B$2,"是","否"),"未判定"))</f>
        <v>不适用</v>
      </c>
      <c r="K4791" s="5" t="str">
        <f t="shared" si="297"/>
        <v>非测试日纯氢</v>
      </c>
      <c r="L4791" s="6">
        <f t="shared" si="298"/>
        <v>55.9</v>
      </c>
      <c r="M4791" s="5">
        <f t="shared" si="299"/>
        <v>0</v>
      </c>
      <c r="N4791" s="5" t="s">
        <v>17715</v>
      </c>
      <c r="O4791" s="5" t="s">
        <v>17716</v>
      </c>
      <c r="P4791" s="5" t="s">
        <v>17717</v>
      </c>
    </row>
    <row r="4792" ht="19" customHeight="1" spans="1:16">
      <c r="A4792" s="5">
        <v>187</v>
      </c>
      <c r="B4792" s="5" t="s">
        <v>515</v>
      </c>
      <c r="C4792" s="5" t="s">
        <v>52</v>
      </c>
      <c r="D4792" s="8" t="s">
        <v>140</v>
      </c>
      <c r="E4792" s="6">
        <v>60.5</v>
      </c>
      <c r="F4792" s="6">
        <v>63</v>
      </c>
      <c r="G4792" s="6">
        <v>60.5</v>
      </c>
      <c r="H4792" s="5" t="s">
        <v>120</v>
      </c>
      <c r="I4792" s="6">
        <f t="shared" si="296"/>
        <v>-2.5</v>
      </c>
      <c r="J4792" s="5" t="str">
        <f>IF(H4792="否","不适用",IF(AND(ISNUMBER(E4792),ISNUMBER(F4792)),IF(I4792&gt;规则与名单!$B$2,"是","否"),"未判定"))</f>
        <v>不适用</v>
      </c>
      <c r="K4792" s="5" t="str">
        <f t="shared" si="297"/>
        <v>非测试日纯氢</v>
      </c>
      <c r="L4792" s="6">
        <f t="shared" si="298"/>
        <v>60.5</v>
      </c>
      <c r="M4792" s="5">
        <f t="shared" si="299"/>
        <v>0</v>
      </c>
      <c r="N4792" s="5" t="s">
        <v>17718</v>
      </c>
      <c r="O4792" s="5" t="s">
        <v>17719</v>
      </c>
      <c r="P4792" s="5" t="s">
        <v>17720</v>
      </c>
    </row>
    <row r="4793" ht="19" customHeight="1" spans="1:16">
      <c r="A4793" s="5">
        <v>187</v>
      </c>
      <c r="B4793" s="5" t="s">
        <v>515</v>
      </c>
      <c r="C4793" s="5" t="s">
        <v>52</v>
      </c>
      <c r="D4793" s="8" t="s">
        <v>115</v>
      </c>
      <c r="E4793" s="6">
        <v>51.1</v>
      </c>
      <c r="F4793" s="6">
        <v>52.6</v>
      </c>
      <c r="G4793" s="6">
        <v>51.1</v>
      </c>
      <c r="H4793" s="5" t="s">
        <v>120</v>
      </c>
      <c r="I4793" s="6">
        <f t="shared" si="296"/>
        <v>-1.5</v>
      </c>
      <c r="J4793" s="5" t="str">
        <f>IF(H4793="否","不适用",IF(AND(ISNUMBER(E4793),ISNUMBER(F4793)),IF(I4793&gt;规则与名单!$B$2,"是","否"),"未判定"))</f>
        <v>不适用</v>
      </c>
      <c r="K4793" s="5" t="str">
        <f t="shared" si="297"/>
        <v>非测试日纯氢</v>
      </c>
      <c r="L4793" s="6">
        <f t="shared" si="298"/>
        <v>51.1</v>
      </c>
      <c r="M4793" s="5">
        <f t="shared" si="299"/>
        <v>0</v>
      </c>
      <c r="N4793" s="5" t="s">
        <v>17721</v>
      </c>
      <c r="O4793" s="5" t="s">
        <v>17722</v>
      </c>
      <c r="P4793" s="5" t="s">
        <v>17723</v>
      </c>
    </row>
    <row r="4794" ht="19" customHeight="1" spans="1:16">
      <c r="A4794" s="5">
        <v>188</v>
      </c>
      <c r="B4794" s="5" t="s">
        <v>517</v>
      </c>
      <c r="C4794" s="5" t="s">
        <v>52</v>
      </c>
      <c r="D4794" s="8" t="s">
        <v>114</v>
      </c>
      <c r="E4794" s="6">
        <v>60.5</v>
      </c>
      <c r="F4794" s="6">
        <v>61.9</v>
      </c>
      <c r="G4794" s="6">
        <v>60.5</v>
      </c>
      <c r="H4794" s="5" t="s">
        <v>113</v>
      </c>
      <c r="I4794" s="6">
        <f t="shared" si="296"/>
        <v>-1.4</v>
      </c>
      <c r="J4794" s="5" t="str">
        <f>IF(H4794="否","不适用",IF(AND(ISNUMBER(E4794),ISNUMBER(F4794)),IF(I4794&gt;规则与名单!$B$2,"是","否"),"未判定"))</f>
        <v>否</v>
      </c>
      <c r="K4794" s="5" t="str">
        <f t="shared" si="297"/>
        <v>非测试日纯氢</v>
      </c>
      <c r="L4794" s="6">
        <f t="shared" si="298"/>
        <v>60.5</v>
      </c>
      <c r="M4794" s="5">
        <f t="shared" si="299"/>
        <v>0</v>
      </c>
      <c r="N4794" s="5" t="s">
        <v>17724</v>
      </c>
      <c r="O4794" s="5" t="s">
        <v>17725</v>
      </c>
      <c r="P4794" s="5" t="s">
        <v>17726</v>
      </c>
    </row>
    <row r="4795" ht="19" customHeight="1" spans="1:16">
      <c r="A4795" s="5">
        <v>188</v>
      </c>
      <c r="B4795" s="5" t="s">
        <v>517</v>
      </c>
      <c r="C4795" s="5" t="s">
        <v>52</v>
      </c>
      <c r="D4795" s="8" t="s">
        <v>605</v>
      </c>
      <c r="E4795" s="6">
        <v>88.1</v>
      </c>
      <c r="F4795" s="6">
        <v>89.5</v>
      </c>
      <c r="G4795" s="6">
        <v>84.4</v>
      </c>
      <c r="H4795" s="5" t="s">
        <v>113</v>
      </c>
      <c r="I4795" s="6">
        <f t="shared" si="296"/>
        <v>-1.40000000000001</v>
      </c>
      <c r="J4795" s="5" t="str">
        <f>IF(H4795="否","不适用",IF(AND(ISNUMBER(E4795),ISNUMBER(F4795)),IF(I4795&gt;规则与名单!$B$2,"是","否"),"未判定"))</f>
        <v>否</v>
      </c>
      <c r="K4795" s="5" t="str">
        <f t="shared" si="297"/>
        <v>非测试日纯氢</v>
      </c>
      <c r="L4795" s="6">
        <f t="shared" si="298"/>
        <v>84.4</v>
      </c>
      <c r="M4795" s="5">
        <f t="shared" si="299"/>
        <v>0</v>
      </c>
      <c r="N4795" s="5" t="s">
        <v>17727</v>
      </c>
      <c r="O4795" s="5" t="s">
        <v>17728</v>
      </c>
      <c r="P4795" s="5" t="s">
        <v>17729</v>
      </c>
    </row>
    <row r="4796" ht="19" customHeight="1" spans="1:16">
      <c r="A4796" s="5">
        <v>188</v>
      </c>
      <c r="B4796" s="5" t="s">
        <v>517</v>
      </c>
      <c r="C4796" s="5" t="s">
        <v>52</v>
      </c>
      <c r="D4796" s="8" t="s">
        <v>186</v>
      </c>
      <c r="E4796" s="6">
        <v>80.1</v>
      </c>
      <c r="F4796" s="6">
        <v>81.5</v>
      </c>
      <c r="G4796" s="6">
        <v>80</v>
      </c>
      <c r="H4796" s="5" t="s">
        <v>113</v>
      </c>
      <c r="I4796" s="6">
        <f t="shared" si="296"/>
        <v>-1.40000000000001</v>
      </c>
      <c r="J4796" s="5" t="str">
        <f>IF(H4796="否","不适用",IF(AND(ISNUMBER(E4796),ISNUMBER(F4796)),IF(I4796&gt;规则与名单!$B$2,"是","否"),"未判定"))</f>
        <v>否</v>
      </c>
      <c r="K4796" s="5" t="str">
        <f t="shared" si="297"/>
        <v>非测试日纯氢</v>
      </c>
      <c r="L4796" s="6">
        <f t="shared" si="298"/>
        <v>80</v>
      </c>
      <c r="M4796" s="5">
        <f t="shared" si="299"/>
        <v>0</v>
      </c>
      <c r="N4796" s="5" t="s">
        <v>17730</v>
      </c>
      <c r="O4796" s="5" t="s">
        <v>17731</v>
      </c>
      <c r="P4796" s="5" t="s">
        <v>17732</v>
      </c>
    </row>
    <row r="4797" ht="19" customHeight="1" spans="1:16">
      <c r="A4797" s="5">
        <v>188</v>
      </c>
      <c r="B4797" s="5" t="s">
        <v>517</v>
      </c>
      <c r="C4797" s="5" t="s">
        <v>52</v>
      </c>
      <c r="D4797" s="8" t="s">
        <v>165</v>
      </c>
      <c r="E4797" s="6">
        <v>79.9</v>
      </c>
      <c r="F4797" s="6">
        <v>81.6</v>
      </c>
      <c r="G4797" s="6">
        <v>79.9</v>
      </c>
      <c r="H4797" s="5" t="s">
        <v>113</v>
      </c>
      <c r="I4797" s="6">
        <f t="shared" si="296"/>
        <v>-1.69999999999999</v>
      </c>
      <c r="J4797" s="5" t="str">
        <f>IF(H4797="否","不适用",IF(AND(ISNUMBER(E4797),ISNUMBER(F4797)),IF(I4797&gt;规则与名单!$B$2,"是","否"),"未判定"))</f>
        <v>否</v>
      </c>
      <c r="K4797" s="5" t="str">
        <f t="shared" si="297"/>
        <v>非测试日纯氢</v>
      </c>
      <c r="L4797" s="6">
        <f t="shared" si="298"/>
        <v>79.9</v>
      </c>
      <c r="M4797" s="5">
        <f t="shared" si="299"/>
        <v>0</v>
      </c>
      <c r="N4797" s="5" t="s">
        <v>17733</v>
      </c>
      <c r="O4797" s="5" t="s">
        <v>17734</v>
      </c>
      <c r="P4797" s="5" t="s">
        <v>17735</v>
      </c>
    </row>
    <row r="4798" ht="19" customHeight="1" spans="1:16">
      <c r="A4798" s="5">
        <v>188</v>
      </c>
      <c r="B4798" s="5" t="s">
        <v>517</v>
      </c>
      <c r="C4798" s="5" t="s">
        <v>52</v>
      </c>
      <c r="D4798" s="8" t="s">
        <v>151</v>
      </c>
      <c r="E4798" s="6"/>
      <c r="F4798" s="6">
        <v>0</v>
      </c>
      <c r="G4798" s="6"/>
      <c r="H4798" s="5" t="s">
        <v>113</v>
      </c>
      <c r="I4798" s="6" t="str">
        <f t="shared" si="296"/>
        <v/>
      </c>
      <c r="J4798" s="5" t="str">
        <f>IF(H4798="否","不适用",IF(AND(ISNUMBER(E4798),ISNUMBER(F4798)),IF(I4798&gt;规则与名单!$B$2,"是","否"),"未判定"))</f>
        <v>未判定</v>
      </c>
      <c r="K4798" s="5" t="str">
        <f t="shared" si="297"/>
        <v>测试名单无纯氢GPS</v>
      </c>
      <c r="L4798" s="6">
        <f t="shared" si="298"/>
        <v>0</v>
      </c>
      <c r="M4798" s="5">
        <f t="shared" si="299"/>
        <v>0</v>
      </c>
      <c r="N4798" s="5" t="s">
        <v>17736</v>
      </c>
      <c r="O4798" s="5" t="s">
        <v>17737</v>
      </c>
      <c r="P4798" s="5" t="s">
        <v>17738</v>
      </c>
    </row>
    <row r="4799" ht="19" customHeight="1" spans="1:16">
      <c r="A4799" s="5">
        <v>188</v>
      </c>
      <c r="B4799" s="5" t="s">
        <v>517</v>
      </c>
      <c r="C4799" s="5" t="s">
        <v>52</v>
      </c>
      <c r="D4799" s="8" t="s">
        <v>3358</v>
      </c>
      <c r="E4799" s="6">
        <v>0</v>
      </c>
      <c r="F4799" s="6">
        <v>0.2</v>
      </c>
      <c r="G4799" s="6"/>
      <c r="H4799" s="5" t="s">
        <v>113</v>
      </c>
      <c r="I4799" s="6">
        <f t="shared" si="296"/>
        <v>-0.2</v>
      </c>
      <c r="J4799" s="5" t="str">
        <f>IF(H4799="否","不适用",IF(AND(ISNUMBER(E4799),ISNUMBER(F4799)),IF(I4799&gt;规则与名单!$B$2,"是","否"),"未判定"))</f>
        <v>否</v>
      </c>
      <c r="K4799" s="5" t="str">
        <f t="shared" si="297"/>
        <v>非测试日仪表</v>
      </c>
      <c r="L4799" s="6">
        <f t="shared" si="298"/>
        <v>0</v>
      </c>
      <c r="M4799" s="5">
        <f t="shared" si="299"/>
        <v>0</v>
      </c>
      <c r="N4799" s="5" t="s">
        <v>17739</v>
      </c>
      <c r="O4799" s="5" t="s">
        <v>17740</v>
      </c>
      <c r="P4799" s="5" t="s">
        <v>17741</v>
      </c>
    </row>
    <row r="4800" ht="19" customHeight="1" spans="1:16">
      <c r="A4800" s="5">
        <v>188</v>
      </c>
      <c r="B4800" s="5" t="s">
        <v>517</v>
      </c>
      <c r="C4800" s="5" t="s">
        <v>52</v>
      </c>
      <c r="D4800" s="8" t="s">
        <v>272</v>
      </c>
      <c r="E4800" s="6">
        <v>87.6</v>
      </c>
      <c r="F4800" s="6">
        <v>89</v>
      </c>
      <c r="G4800" s="6">
        <v>87.5</v>
      </c>
      <c r="H4800" s="5" t="s">
        <v>113</v>
      </c>
      <c r="I4800" s="6">
        <f t="shared" si="296"/>
        <v>-1.40000000000001</v>
      </c>
      <c r="J4800" s="5" t="str">
        <f>IF(H4800="否","不适用",IF(AND(ISNUMBER(E4800),ISNUMBER(F4800)),IF(I4800&gt;规则与名单!$B$2,"是","否"),"未判定"))</f>
        <v>否</v>
      </c>
      <c r="K4800" s="5" t="str">
        <f t="shared" si="297"/>
        <v>非测试日纯氢</v>
      </c>
      <c r="L4800" s="6">
        <f t="shared" si="298"/>
        <v>87.5</v>
      </c>
      <c r="M4800" s="5">
        <f t="shared" si="299"/>
        <v>0</v>
      </c>
      <c r="N4800" s="5" t="s">
        <v>17742</v>
      </c>
      <c r="O4800" s="5" t="s">
        <v>17743</v>
      </c>
      <c r="P4800" s="5" t="s">
        <v>17744</v>
      </c>
    </row>
    <row r="4801" ht="19" customHeight="1" spans="1:16">
      <c r="A4801" s="5">
        <v>188</v>
      </c>
      <c r="B4801" s="5" t="s">
        <v>517</v>
      </c>
      <c r="C4801" s="5" t="s">
        <v>52</v>
      </c>
      <c r="D4801" s="8" t="s">
        <v>506</v>
      </c>
      <c r="E4801" s="6">
        <v>117.4</v>
      </c>
      <c r="F4801" s="6">
        <v>119.8</v>
      </c>
      <c r="G4801" s="6">
        <v>111.1</v>
      </c>
      <c r="H4801" s="5" t="s">
        <v>113</v>
      </c>
      <c r="I4801" s="6">
        <f t="shared" si="296"/>
        <v>-2.39999999999999</v>
      </c>
      <c r="J4801" s="5" t="str">
        <f>IF(H4801="否","不适用",IF(AND(ISNUMBER(E4801),ISNUMBER(F4801)),IF(I4801&gt;规则与名单!$B$2,"是","否"),"未判定"))</f>
        <v>否</v>
      </c>
      <c r="K4801" s="5" t="str">
        <f t="shared" si="297"/>
        <v>非测试日纯氢</v>
      </c>
      <c r="L4801" s="6">
        <f t="shared" si="298"/>
        <v>111.1</v>
      </c>
      <c r="M4801" s="5">
        <f t="shared" si="299"/>
        <v>0</v>
      </c>
      <c r="N4801" s="5" t="s">
        <v>17745</v>
      </c>
      <c r="O4801" s="5" t="s">
        <v>17746</v>
      </c>
      <c r="P4801" s="5" t="s">
        <v>17747</v>
      </c>
    </row>
    <row r="4802" ht="19" customHeight="1" spans="1:16">
      <c r="A4802" s="5">
        <v>189</v>
      </c>
      <c r="B4802" s="5" t="s">
        <v>519</v>
      </c>
      <c r="C4802" s="5" t="s">
        <v>52</v>
      </c>
      <c r="D4802" s="8" t="s">
        <v>114</v>
      </c>
      <c r="E4802" s="6">
        <v>206.5</v>
      </c>
      <c r="F4802" s="6">
        <v>210.2</v>
      </c>
      <c r="G4802" s="6">
        <v>205.9</v>
      </c>
      <c r="H4802" s="5" t="s">
        <v>120</v>
      </c>
      <c r="I4802" s="6">
        <f t="shared" ref="I4802:I4865" si="300">IF(AND(ISNUMBER(E4802),ISNUMBER(F4802)),E4802-F4802,"")</f>
        <v>-3.69999999999999</v>
      </c>
      <c r="J4802" s="5" t="str">
        <f>IF(H4802="否","不适用",IF(AND(ISNUMBER(E4802),ISNUMBER(F4802)),IF(I4802&gt;规则与名单!$B$2,"是","否"),"未判定"))</f>
        <v>不适用</v>
      </c>
      <c r="K4802" s="5" t="str">
        <f t="shared" ref="K4802:K4865" si="301">IF(J4802="是",IF(ISNUMBER(F4802),"测试日GPS","缺失"),IF(ISNUMBER(G4802),"非测试日纯氢",IF(AND(H4802="是",J4802="未判定"),IF(ISNUMBER(F4802),"测试名单无纯氢GPS","缺失"),IF(ISNUMBER(E4802),"非测试日仪表","缺失"))))</f>
        <v>非测试日纯氢</v>
      </c>
      <c r="L4802" s="6">
        <f t="shared" ref="L4802:L4865" si="302">IF(K4802="缺失","",IF(K4802="非测试日纯氢",G4802,IF(K4802="非测试日仪表",E4802,F4802)))</f>
        <v>205.9</v>
      </c>
      <c r="M4802" s="5">
        <f t="shared" ref="M4802:M4865" si="303">IF(K4802="缺失",1,0)</f>
        <v>0</v>
      </c>
      <c r="N4802" s="5" t="s">
        <v>17748</v>
      </c>
      <c r="O4802" s="5" t="s">
        <v>17749</v>
      </c>
      <c r="P4802" s="5" t="s">
        <v>17750</v>
      </c>
    </row>
    <row r="4803" ht="19" customHeight="1" spans="1:16">
      <c r="A4803" s="5">
        <v>189</v>
      </c>
      <c r="B4803" s="5" t="s">
        <v>519</v>
      </c>
      <c r="C4803" s="5" t="s">
        <v>52</v>
      </c>
      <c r="D4803" s="8" t="s">
        <v>605</v>
      </c>
      <c r="E4803" s="6">
        <v>218.5</v>
      </c>
      <c r="F4803" s="6">
        <v>223.1</v>
      </c>
      <c r="G4803" s="6">
        <v>207.3</v>
      </c>
      <c r="H4803" s="5" t="s">
        <v>120</v>
      </c>
      <c r="I4803" s="6">
        <f t="shared" si="300"/>
        <v>-4.59999999999999</v>
      </c>
      <c r="J4803" s="5" t="str">
        <f>IF(H4803="否","不适用",IF(AND(ISNUMBER(E4803),ISNUMBER(F4803)),IF(I4803&gt;规则与名单!$B$2,"是","否"),"未判定"))</f>
        <v>不适用</v>
      </c>
      <c r="K4803" s="5" t="str">
        <f t="shared" si="301"/>
        <v>非测试日纯氢</v>
      </c>
      <c r="L4803" s="6">
        <f t="shared" si="302"/>
        <v>207.3</v>
      </c>
      <c r="M4803" s="5">
        <f t="shared" si="303"/>
        <v>0</v>
      </c>
      <c r="N4803" s="5" t="s">
        <v>17751</v>
      </c>
      <c r="O4803" s="5" t="s">
        <v>17752</v>
      </c>
      <c r="P4803" s="5" t="s">
        <v>17753</v>
      </c>
    </row>
    <row r="4804" ht="19" customHeight="1" spans="1:16">
      <c r="A4804" s="5">
        <v>189</v>
      </c>
      <c r="B4804" s="5" t="s">
        <v>519</v>
      </c>
      <c r="C4804" s="5" t="s">
        <v>52</v>
      </c>
      <c r="D4804" s="8" t="s">
        <v>186</v>
      </c>
      <c r="E4804" s="6">
        <v>221</v>
      </c>
      <c r="F4804" s="6">
        <v>230.3</v>
      </c>
      <c r="G4804" s="6">
        <v>186.3</v>
      </c>
      <c r="H4804" s="5" t="s">
        <v>120</v>
      </c>
      <c r="I4804" s="6">
        <f t="shared" si="300"/>
        <v>-9.30000000000001</v>
      </c>
      <c r="J4804" s="5" t="str">
        <f>IF(H4804="否","不适用",IF(AND(ISNUMBER(E4804),ISNUMBER(F4804)),IF(I4804&gt;规则与名单!$B$2,"是","否"),"未判定"))</f>
        <v>不适用</v>
      </c>
      <c r="K4804" s="5" t="str">
        <f t="shared" si="301"/>
        <v>非测试日纯氢</v>
      </c>
      <c r="L4804" s="6">
        <f t="shared" si="302"/>
        <v>186.3</v>
      </c>
      <c r="M4804" s="5">
        <f t="shared" si="303"/>
        <v>0</v>
      </c>
      <c r="N4804" s="5" t="s">
        <v>17754</v>
      </c>
      <c r="O4804" s="5" t="s">
        <v>17755</v>
      </c>
      <c r="P4804" s="5" t="s">
        <v>17756</v>
      </c>
    </row>
    <row r="4805" ht="19" customHeight="1" spans="1:16">
      <c r="A4805" s="5">
        <v>189</v>
      </c>
      <c r="B4805" s="5" t="s">
        <v>519</v>
      </c>
      <c r="C4805" s="5" t="s">
        <v>52</v>
      </c>
      <c r="D4805" s="8" t="s">
        <v>165</v>
      </c>
      <c r="E4805" s="6">
        <v>183.4</v>
      </c>
      <c r="F4805" s="6">
        <v>187.4</v>
      </c>
      <c r="G4805" s="6">
        <v>182.5</v>
      </c>
      <c r="H4805" s="5" t="s">
        <v>120</v>
      </c>
      <c r="I4805" s="6">
        <f t="shared" si="300"/>
        <v>-4</v>
      </c>
      <c r="J4805" s="5" t="str">
        <f>IF(H4805="否","不适用",IF(AND(ISNUMBER(E4805),ISNUMBER(F4805)),IF(I4805&gt;规则与名单!$B$2,"是","否"),"未判定"))</f>
        <v>不适用</v>
      </c>
      <c r="K4805" s="5" t="str">
        <f t="shared" si="301"/>
        <v>非测试日纯氢</v>
      </c>
      <c r="L4805" s="6">
        <f t="shared" si="302"/>
        <v>182.5</v>
      </c>
      <c r="M4805" s="5">
        <f t="shared" si="303"/>
        <v>0</v>
      </c>
      <c r="N4805" s="5" t="s">
        <v>17757</v>
      </c>
      <c r="O4805" s="5" t="s">
        <v>17758</v>
      </c>
      <c r="P4805" s="5" t="s">
        <v>17759</v>
      </c>
    </row>
    <row r="4806" ht="19" customHeight="1" spans="1:16">
      <c r="A4806" s="5">
        <v>189</v>
      </c>
      <c r="B4806" s="5" t="s">
        <v>519</v>
      </c>
      <c r="C4806" s="5" t="s">
        <v>52</v>
      </c>
      <c r="D4806" s="8" t="s">
        <v>151</v>
      </c>
      <c r="E4806" s="6">
        <v>183</v>
      </c>
      <c r="F4806" s="6">
        <v>189</v>
      </c>
      <c r="G4806" s="6">
        <v>182.8</v>
      </c>
      <c r="H4806" s="5" t="s">
        <v>120</v>
      </c>
      <c r="I4806" s="6">
        <f t="shared" si="300"/>
        <v>-6</v>
      </c>
      <c r="J4806" s="5" t="str">
        <f>IF(H4806="否","不适用",IF(AND(ISNUMBER(E4806),ISNUMBER(F4806)),IF(I4806&gt;规则与名单!$B$2,"是","否"),"未判定"))</f>
        <v>不适用</v>
      </c>
      <c r="K4806" s="5" t="str">
        <f t="shared" si="301"/>
        <v>非测试日纯氢</v>
      </c>
      <c r="L4806" s="6">
        <f t="shared" si="302"/>
        <v>182.8</v>
      </c>
      <c r="M4806" s="5">
        <f t="shared" si="303"/>
        <v>0</v>
      </c>
      <c r="N4806" s="5" t="s">
        <v>17760</v>
      </c>
      <c r="O4806" s="5" t="s">
        <v>17761</v>
      </c>
      <c r="P4806" s="5" t="s">
        <v>17762</v>
      </c>
    </row>
    <row r="4807" ht="19" customHeight="1" spans="1:16">
      <c r="A4807" s="5">
        <v>189</v>
      </c>
      <c r="B4807" s="5" t="s">
        <v>519</v>
      </c>
      <c r="C4807" s="5" t="s">
        <v>52</v>
      </c>
      <c r="D4807" s="8" t="s">
        <v>3358</v>
      </c>
      <c r="E4807" s="6">
        <v>164.6</v>
      </c>
      <c r="F4807" s="6">
        <v>168</v>
      </c>
      <c r="G4807" s="6">
        <v>164.5</v>
      </c>
      <c r="H4807" s="5" t="s">
        <v>120</v>
      </c>
      <c r="I4807" s="6">
        <f t="shared" si="300"/>
        <v>-3.40000000000001</v>
      </c>
      <c r="J4807" s="5" t="str">
        <f>IF(H4807="否","不适用",IF(AND(ISNUMBER(E4807),ISNUMBER(F4807)),IF(I4807&gt;规则与名单!$B$2,"是","否"),"未判定"))</f>
        <v>不适用</v>
      </c>
      <c r="K4807" s="5" t="str">
        <f t="shared" si="301"/>
        <v>非测试日纯氢</v>
      </c>
      <c r="L4807" s="6">
        <f t="shared" si="302"/>
        <v>164.5</v>
      </c>
      <c r="M4807" s="5">
        <f t="shared" si="303"/>
        <v>0</v>
      </c>
      <c r="N4807" s="5" t="s">
        <v>17763</v>
      </c>
      <c r="O4807" s="5" t="s">
        <v>17764</v>
      </c>
      <c r="P4807" s="5" t="s">
        <v>17765</v>
      </c>
    </row>
    <row r="4808" ht="19" customHeight="1" spans="1:16">
      <c r="A4808" s="5">
        <v>189</v>
      </c>
      <c r="B4808" s="5" t="s">
        <v>519</v>
      </c>
      <c r="C4808" s="5" t="s">
        <v>52</v>
      </c>
      <c r="D4808" s="8" t="s">
        <v>272</v>
      </c>
      <c r="E4808" s="6">
        <v>171.2</v>
      </c>
      <c r="F4808" s="6">
        <v>175.9</v>
      </c>
      <c r="G4808" s="6">
        <v>167.6</v>
      </c>
      <c r="H4808" s="5" t="s">
        <v>120</v>
      </c>
      <c r="I4808" s="6">
        <f t="shared" si="300"/>
        <v>-4.70000000000002</v>
      </c>
      <c r="J4808" s="5" t="str">
        <f>IF(H4808="否","不适用",IF(AND(ISNUMBER(E4808),ISNUMBER(F4808)),IF(I4808&gt;规则与名单!$B$2,"是","否"),"未判定"))</f>
        <v>不适用</v>
      </c>
      <c r="K4808" s="5" t="str">
        <f t="shared" si="301"/>
        <v>非测试日纯氢</v>
      </c>
      <c r="L4808" s="6">
        <f t="shared" si="302"/>
        <v>167.6</v>
      </c>
      <c r="M4808" s="5">
        <f t="shared" si="303"/>
        <v>0</v>
      </c>
      <c r="N4808" s="5" t="s">
        <v>17766</v>
      </c>
      <c r="O4808" s="5" t="s">
        <v>17767</v>
      </c>
      <c r="P4808" s="5" t="s">
        <v>17768</v>
      </c>
    </row>
    <row r="4809" ht="19" customHeight="1" spans="1:16">
      <c r="A4809" s="5">
        <v>189</v>
      </c>
      <c r="B4809" s="5" t="s">
        <v>519</v>
      </c>
      <c r="C4809" s="5" t="s">
        <v>52</v>
      </c>
      <c r="D4809" s="8" t="s">
        <v>506</v>
      </c>
      <c r="E4809" s="6">
        <v>182.8</v>
      </c>
      <c r="F4809" s="6">
        <v>186.1</v>
      </c>
      <c r="G4809" s="6">
        <v>175.7</v>
      </c>
      <c r="H4809" s="5" t="s">
        <v>120</v>
      </c>
      <c r="I4809" s="6">
        <f t="shared" si="300"/>
        <v>-3.29999999999998</v>
      </c>
      <c r="J4809" s="5" t="str">
        <f>IF(H4809="否","不适用",IF(AND(ISNUMBER(E4809),ISNUMBER(F4809)),IF(I4809&gt;规则与名单!$B$2,"是","否"),"未判定"))</f>
        <v>不适用</v>
      </c>
      <c r="K4809" s="5" t="str">
        <f t="shared" si="301"/>
        <v>非测试日纯氢</v>
      </c>
      <c r="L4809" s="6">
        <f t="shared" si="302"/>
        <v>175.7</v>
      </c>
      <c r="M4809" s="5">
        <f t="shared" si="303"/>
        <v>0</v>
      </c>
      <c r="N4809" s="5" t="s">
        <v>17769</v>
      </c>
      <c r="O4809" s="5" t="s">
        <v>17770</v>
      </c>
      <c r="P4809" s="5" t="s">
        <v>17771</v>
      </c>
    </row>
    <row r="4810" ht="19" customHeight="1" spans="1:16">
      <c r="A4810" s="5">
        <v>189</v>
      </c>
      <c r="B4810" s="5" t="s">
        <v>519</v>
      </c>
      <c r="C4810" s="5" t="s">
        <v>52</v>
      </c>
      <c r="D4810" s="8" t="s">
        <v>673</v>
      </c>
      <c r="E4810" s="6">
        <v>164.7</v>
      </c>
      <c r="F4810" s="6">
        <v>168.5</v>
      </c>
      <c r="G4810" s="6">
        <v>155</v>
      </c>
      <c r="H4810" s="5" t="s">
        <v>120</v>
      </c>
      <c r="I4810" s="6">
        <f t="shared" si="300"/>
        <v>-3.80000000000001</v>
      </c>
      <c r="J4810" s="5" t="str">
        <f>IF(H4810="否","不适用",IF(AND(ISNUMBER(E4810),ISNUMBER(F4810)),IF(I4810&gt;规则与名单!$B$2,"是","否"),"未判定"))</f>
        <v>不适用</v>
      </c>
      <c r="K4810" s="5" t="str">
        <f t="shared" si="301"/>
        <v>非测试日纯氢</v>
      </c>
      <c r="L4810" s="6">
        <f t="shared" si="302"/>
        <v>155</v>
      </c>
      <c r="M4810" s="5">
        <f t="shared" si="303"/>
        <v>0</v>
      </c>
      <c r="N4810" s="5" t="s">
        <v>17772</v>
      </c>
      <c r="O4810" s="5" t="s">
        <v>17773</v>
      </c>
      <c r="P4810" s="5" t="s">
        <v>17774</v>
      </c>
    </row>
    <row r="4811" ht="19" customHeight="1" spans="1:16">
      <c r="A4811" s="5">
        <v>189</v>
      </c>
      <c r="B4811" s="5" t="s">
        <v>519</v>
      </c>
      <c r="C4811" s="5" t="s">
        <v>52</v>
      </c>
      <c r="D4811" s="8" t="s">
        <v>183</v>
      </c>
      <c r="E4811" s="6">
        <v>158.4</v>
      </c>
      <c r="F4811" s="6">
        <v>162</v>
      </c>
      <c r="G4811" s="6">
        <v>155.3</v>
      </c>
      <c r="H4811" s="5" t="s">
        <v>120</v>
      </c>
      <c r="I4811" s="6">
        <f t="shared" si="300"/>
        <v>-3.59999999999999</v>
      </c>
      <c r="J4811" s="5" t="str">
        <f>IF(H4811="否","不适用",IF(AND(ISNUMBER(E4811),ISNUMBER(F4811)),IF(I4811&gt;规则与名单!$B$2,"是","否"),"未判定"))</f>
        <v>不适用</v>
      </c>
      <c r="K4811" s="5" t="str">
        <f t="shared" si="301"/>
        <v>非测试日纯氢</v>
      </c>
      <c r="L4811" s="6">
        <f t="shared" si="302"/>
        <v>155.3</v>
      </c>
      <c r="M4811" s="5">
        <f t="shared" si="303"/>
        <v>0</v>
      </c>
      <c r="N4811" s="5" t="s">
        <v>17775</v>
      </c>
      <c r="O4811" s="5" t="s">
        <v>17776</v>
      </c>
      <c r="P4811" s="5" t="s">
        <v>17777</v>
      </c>
    </row>
    <row r="4812" ht="19" customHeight="1" spans="1:16">
      <c r="A4812" s="5">
        <v>189</v>
      </c>
      <c r="B4812" s="5" t="s">
        <v>519</v>
      </c>
      <c r="C4812" s="5" t="s">
        <v>52</v>
      </c>
      <c r="D4812" s="8" t="s">
        <v>431</v>
      </c>
      <c r="E4812" s="6">
        <v>169.1</v>
      </c>
      <c r="F4812" s="6">
        <v>173.5</v>
      </c>
      <c r="G4812" s="6">
        <v>13.9</v>
      </c>
      <c r="H4812" s="5" t="s">
        <v>120</v>
      </c>
      <c r="I4812" s="6">
        <f t="shared" si="300"/>
        <v>-4.40000000000001</v>
      </c>
      <c r="J4812" s="5" t="str">
        <f>IF(H4812="否","不适用",IF(AND(ISNUMBER(E4812),ISNUMBER(F4812)),IF(I4812&gt;规则与名单!$B$2,"是","否"),"未判定"))</f>
        <v>不适用</v>
      </c>
      <c r="K4812" s="5" t="str">
        <f t="shared" si="301"/>
        <v>非测试日纯氢</v>
      </c>
      <c r="L4812" s="6">
        <f t="shared" si="302"/>
        <v>13.9</v>
      </c>
      <c r="M4812" s="5">
        <f t="shared" si="303"/>
        <v>0</v>
      </c>
      <c r="N4812" s="5" t="s">
        <v>17778</v>
      </c>
      <c r="O4812" s="5" t="s">
        <v>17779</v>
      </c>
      <c r="P4812" s="5" t="s">
        <v>17780</v>
      </c>
    </row>
    <row r="4813" ht="19" customHeight="1" spans="1:16">
      <c r="A4813" s="5">
        <v>189</v>
      </c>
      <c r="B4813" s="5" t="s">
        <v>519</v>
      </c>
      <c r="C4813" s="5" t="s">
        <v>52</v>
      </c>
      <c r="D4813" s="8" t="s">
        <v>3377</v>
      </c>
      <c r="E4813" s="6">
        <v>173.8</v>
      </c>
      <c r="F4813" s="6">
        <v>193.2</v>
      </c>
      <c r="G4813" s="6">
        <v>156.8</v>
      </c>
      <c r="H4813" s="5" t="s">
        <v>120</v>
      </c>
      <c r="I4813" s="6">
        <f t="shared" si="300"/>
        <v>-19.4</v>
      </c>
      <c r="J4813" s="5" t="str">
        <f>IF(H4813="否","不适用",IF(AND(ISNUMBER(E4813),ISNUMBER(F4813)),IF(I4813&gt;规则与名单!$B$2,"是","否"),"未判定"))</f>
        <v>不适用</v>
      </c>
      <c r="K4813" s="5" t="str">
        <f t="shared" si="301"/>
        <v>非测试日纯氢</v>
      </c>
      <c r="L4813" s="6">
        <f t="shared" si="302"/>
        <v>156.8</v>
      </c>
      <c r="M4813" s="5">
        <f t="shared" si="303"/>
        <v>0</v>
      </c>
      <c r="N4813" s="5" t="s">
        <v>17781</v>
      </c>
      <c r="O4813" s="5" t="s">
        <v>17782</v>
      </c>
      <c r="P4813" s="5" t="s">
        <v>17783</v>
      </c>
    </row>
    <row r="4814" ht="19" customHeight="1" spans="1:16">
      <c r="A4814" s="5">
        <v>189</v>
      </c>
      <c r="B4814" s="5" t="s">
        <v>519</v>
      </c>
      <c r="C4814" s="5" t="s">
        <v>52</v>
      </c>
      <c r="D4814" s="8" t="s">
        <v>407</v>
      </c>
      <c r="E4814" s="6">
        <v>197.1</v>
      </c>
      <c r="F4814" s="6">
        <v>187.1</v>
      </c>
      <c r="G4814" s="6">
        <v>138</v>
      </c>
      <c r="H4814" s="5" t="s">
        <v>120</v>
      </c>
      <c r="I4814" s="6">
        <f t="shared" si="300"/>
        <v>10</v>
      </c>
      <c r="J4814" s="5" t="str">
        <f>IF(H4814="否","不适用",IF(AND(ISNUMBER(E4814),ISNUMBER(F4814)),IF(I4814&gt;规则与名单!$B$2,"是","否"),"未判定"))</f>
        <v>不适用</v>
      </c>
      <c r="K4814" s="5" t="str">
        <f t="shared" si="301"/>
        <v>非测试日纯氢</v>
      </c>
      <c r="L4814" s="6">
        <f t="shared" si="302"/>
        <v>138</v>
      </c>
      <c r="M4814" s="5">
        <f t="shared" si="303"/>
        <v>0</v>
      </c>
      <c r="N4814" s="5" t="s">
        <v>17784</v>
      </c>
      <c r="O4814" s="5" t="s">
        <v>17785</v>
      </c>
      <c r="P4814" s="5" t="s">
        <v>17786</v>
      </c>
    </row>
    <row r="4815" ht="19" customHeight="1" spans="1:16">
      <c r="A4815" s="5">
        <v>189</v>
      </c>
      <c r="B4815" s="5" t="s">
        <v>519</v>
      </c>
      <c r="C4815" s="5" t="s">
        <v>52</v>
      </c>
      <c r="D4815" s="8" t="s">
        <v>411</v>
      </c>
      <c r="E4815" s="6">
        <v>170.2</v>
      </c>
      <c r="F4815" s="6">
        <v>173.6</v>
      </c>
      <c r="G4815" s="6">
        <v>159.7</v>
      </c>
      <c r="H4815" s="5" t="s">
        <v>120</v>
      </c>
      <c r="I4815" s="6">
        <f t="shared" si="300"/>
        <v>-3.40000000000001</v>
      </c>
      <c r="J4815" s="5" t="str">
        <f>IF(H4815="否","不适用",IF(AND(ISNUMBER(E4815),ISNUMBER(F4815)),IF(I4815&gt;规则与名单!$B$2,"是","否"),"未判定"))</f>
        <v>不适用</v>
      </c>
      <c r="K4815" s="5" t="str">
        <f t="shared" si="301"/>
        <v>非测试日纯氢</v>
      </c>
      <c r="L4815" s="6">
        <f t="shared" si="302"/>
        <v>159.7</v>
      </c>
      <c r="M4815" s="5">
        <f t="shared" si="303"/>
        <v>0</v>
      </c>
      <c r="N4815" s="5" t="s">
        <v>17787</v>
      </c>
      <c r="O4815" s="5" t="s">
        <v>17788</v>
      </c>
      <c r="P4815" s="5" t="s">
        <v>17789</v>
      </c>
    </row>
    <row r="4816" ht="19" customHeight="1" spans="1:16">
      <c r="A4816" s="5">
        <v>189</v>
      </c>
      <c r="B4816" s="5" t="s">
        <v>519</v>
      </c>
      <c r="C4816" s="5" t="s">
        <v>52</v>
      </c>
      <c r="D4816" s="8" t="s">
        <v>251</v>
      </c>
      <c r="E4816" s="6">
        <v>156.8</v>
      </c>
      <c r="F4816" s="6">
        <v>162.5</v>
      </c>
      <c r="G4816" s="6">
        <v>147.3</v>
      </c>
      <c r="H4816" s="5" t="s">
        <v>120</v>
      </c>
      <c r="I4816" s="6">
        <f t="shared" si="300"/>
        <v>-5.69999999999999</v>
      </c>
      <c r="J4816" s="5" t="str">
        <f>IF(H4816="否","不适用",IF(AND(ISNUMBER(E4816),ISNUMBER(F4816)),IF(I4816&gt;规则与名单!$B$2,"是","否"),"未判定"))</f>
        <v>不适用</v>
      </c>
      <c r="K4816" s="5" t="str">
        <f t="shared" si="301"/>
        <v>非测试日纯氢</v>
      </c>
      <c r="L4816" s="6">
        <f t="shared" si="302"/>
        <v>147.3</v>
      </c>
      <c r="M4816" s="5">
        <f t="shared" si="303"/>
        <v>0</v>
      </c>
      <c r="N4816" s="5" t="s">
        <v>17790</v>
      </c>
      <c r="O4816" s="5" t="s">
        <v>17791</v>
      </c>
      <c r="P4816" s="5" t="s">
        <v>17792</v>
      </c>
    </row>
    <row r="4817" ht="19" customHeight="1" spans="1:16">
      <c r="A4817" s="5">
        <v>189</v>
      </c>
      <c r="B4817" s="5" t="s">
        <v>519</v>
      </c>
      <c r="C4817" s="5" t="s">
        <v>52</v>
      </c>
      <c r="D4817" s="8" t="s">
        <v>472</v>
      </c>
      <c r="E4817" s="6">
        <v>182.4</v>
      </c>
      <c r="F4817" s="6">
        <v>186.2</v>
      </c>
      <c r="G4817" s="6">
        <v>176.8</v>
      </c>
      <c r="H4817" s="5" t="s">
        <v>120</v>
      </c>
      <c r="I4817" s="6">
        <f t="shared" si="300"/>
        <v>-3.79999999999998</v>
      </c>
      <c r="J4817" s="5" t="str">
        <f>IF(H4817="否","不适用",IF(AND(ISNUMBER(E4817),ISNUMBER(F4817)),IF(I4817&gt;规则与名单!$B$2,"是","否"),"未判定"))</f>
        <v>不适用</v>
      </c>
      <c r="K4817" s="5" t="str">
        <f t="shared" si="301"/>
        <v>非测试日纯氢</v>
      </c>
      <c r="L4817" s="6">
        <f t="shared" si="302"/>
        <v>176.8</v>
      </c>
      <c r="M4817" s="5">
        <f t="shared" si="303"/>
        <v>0</v>
      </c>
      <c r="N4817" s="5" t="s">
        <v>17793</v>
      </c>
      <c r="O4817" s="5" t="s">
        <v>17794</v>
      </c>
      <c r="P4817" s="5" t="s">
        <v>17795</v>
      </c>
    </row>
    <row r="4818" ht="19" customHeight="1" spans="1:16">
      <c r="A4818" s="5">
        <v>189</v>
      </c>
      <c r="B4818" s="5" t="s">
        <v>519</v>
      </c>
      <c r="C4818" s="5" t="s">
        <v>52</v>
      </c>
      <c r="D4818" s="8" t="s">
        <v>466</v>
      </c>
      <c r="E4818" s="6">
        <v>92.2</v>
      </c>
      <c r="F4818" s="6">
        <v>91.7</v>
      </c>
      <c r="G4818" s="6">
        <v>72.3</v>
      </c>
      <c r="H4818" s="5" t="s">
        <v>120</v>
      </c>
      <c r="I4818" s="6">
        <f t="shared" si="300"/>
        <v>0.5</v>
      </c>
      <c r="J4818" s="5" t="str">
        <f>IF(H4818="否","不适用",IF(AND(ISNUMBER(E4818),ISNUMBER(F4818)),IF(I4818&gt;规则与名单!$B$2,"是","否"),"未判定"))</f>
        <v>不适用</v>
      </c>
      <c r="K4818" s="5" t="str">
        <f t="shared" si="301"/>
        <v>非测试日纯氢</v>
      </c>
      <c r="L4818" s="6">
        <f t="shared" si="302"/>
        <v>72.3</v>
      </c>
      <c r="M4818" s="5">
        <f t="shared" si="303"/>
        <v>0</v>
      </c>
      <c r="N4818" s="5" t="s">
        <v>17796</v>
      </c>
      <c r="O4818" s="5" t="s">
        <v>17797</v>
      </c>
      <c r="P4818" s="5" t="s">
        <v>17798</v>
      </c>
    </row>
    <row r="4819" ht="19" customHeight="1" spans="1:16">
      <c r="A4819" s="5">
        <v>189</v>
      </c>
      <c r="B4819" s="5" t="s">
        <v>519</v>
      </c>
      <c r="C4819" s="5" t="s">
        <v>52</v>
      </c>
      <c r="D4819" s="8" t="s">
        <v>333</v>
      </c>
      <c r="E4819" s="6">
        <v>98.4</v>
      </c>
      <c r="F4819" s="6">
        <v>98.5</v>
      </c>
      <c r="G4819" s="6">
        <v>98.2</v>
      </c>
      <c r="H4819" s="5" t="s">
        <v>120</v>
      </c>
      <c r="I4819" s="6">
        <f t="shared" si="300"/>
        <v>-0.0999999999999943</v>
      </c>
      <c r="J4819" s="5" t="str">
        <f>IF(H4819="否","不适用",IF(AND(ISNUMBER(E4819),ISNUMBER(F4819)),IF(I4819&gt;规则与名单!$B$2,"是","否"),"未判定"))</f>
        <v>不适用</v>
      </c>
      <c r="K4819" s="5" t="str">
        <f t="shared" si="301"/>
        <v>非测试日纯氢</v>
      </c>
      <c r="L4819" s="6">
        <f t="shared" si="302"/>
        <v>98.2</v>
      </c>
      <c r="M4819" s="5">
        <f t="shared" si="303"/>
        <v>0</v>
      </c>
      <c r="N4819" s="5" t="s">
        <v>17799</v>
      </c>
      <c r="O4819" s="5" t="s">
        <v>17800</v>
      </c>
      <c r="P4819" s="5" t="s">
        <v>17801</v>
      </c>
    </row>
    <row r="4820" ht="19" customHeight="1" spans="1:16">
      <c r="A4820" s="5">
        <v>189</v>
      </c>
      <c r="B4820" s="5" t="s">
        <v>519</v>
      </c>
      <c r="C4820" s="5" t="s">
        <v>52</v>
      </c>
      <c r="D4820" s="8" t="s">
        <v>175</v>
      </c>
      <c r="E4820" s="6">
        <v>158.2</v>
      </c>
      <c r="F4820" s="6">
        <v>159.8</v>
      </c>
      <c r="G4820" s="6">
        <v>158.6</v>
      </c>
      <c r="H4820" s="5" t="s">
        <v>120</v>
      </c>
      <c r="I4820" s="6">
        <f t="shared" si="300"/>
        <v>-1.60000000000002</v>
      </c>
      <c r="J4820" s="5" t="str">
        <f>IF(H4820="否","不适用",IF(AND(ISNUMBER(E4820),ISNUMBER(F4820)),IF(I4820&gt;规则与名单!$B$2,"是","否"),"未判定"))</f>
        <v>不适用</v>
      </c>
      <c r="K4820" s="5" t="str">
        <f t="shared" si="301"/>
        <v>非测试日纯氢</v>
      </c>
      <c r="L4820" s="6">
        <f t="shared" si="302"/>
        <v>158.6</v>
      </c>
      <c r="M4820" s="5">
        <f t="shared" si="303"/>
        <v>0</v>
      </c>
      <c r="N4820" s="5" t="s">
        <v>17802</v>
      </c>
      <c r="O4820" s="5" t="s">
        <v>17803</v>
      </c>
      <c r="P4820" s="5" t="s">
        <v>17804</v>
      </c>
    </row>
    <row r="4821" ht="19" customHeight="1" spans="1:16">
      <c r="A4821" s="5">
        <v>189</v>
      </c>
      <c r="B4821" s="5" t="s">
        <v>519</v>
      </c>
      <c r="C4821" s="5" t="s">
        <v>52</v>
      </c>
      <c r="D4821" s="8" t="s">
        <v>3402</v>
      </c>
      <c r="E4821" s="6">
        <v>191.9</v>
      </c>
      <c r="F4821" s="6">
        <v>195.3</v>
      </c>
      <c r="G4821" s="6">
        <v>176.7</v>
      </c>
      <c r="H4821" s="5" t="s">
        <v>120</v>
      </c>
      <c r="I4821" s="6">
        <f t="shared" si="300"/>
        <v>-3.40000000000001</v>
      </c>
      <c r="J4821" s="5" t="str">
        <f>IF(H4821="否","不适用",IF(AND(ISNUMBER(E4821),ISNUMBER(F4821)),IF(I4821&gt;规则与名单!$B$2,"是","否"),"未判定"))</f>
        <v>不适用</v>
      </c>
      <c r="K4821" s="5" t="str">
        <f t="shared" si="301"/>
        <v>非测试日纯氢</v>
      </c>
      <c r="L4821" s="6">
        <f t="shared" si="302"/>
        <v>176.7</v>
      </c>
      <c r="M4821" s="5">
        <f t="shared" si="303"/>
        <v>0</v>
      </c>
      <c r="N4821" s="5" t="s">
        <v>17805</v>
      </c>
      <c r="O4821" s="5" t="s">
        <v>17806</v>
      </c>
      <c r="P4821" s="5" t="s">
        <v>17807</v>
      </c>
    </row>
    <row r="4822" ht="19" customHeight="1" spans="1:16">
      <c r="A4822" s="5">
        <v>189</v>
      </c>
      <c r="B4822" s="5" t="s">
        <v>519</v>
      </c>
      <c r="C4822" s="5" t="s">
        <v>52</v>
      </c>
      <c r="D4822" s="8" t="s">
        <v>487</v>
      </c>
      <c r="E4822" s="6">
        <v>168.4</v>
      </c>
      <c r="F4822" s="6">
        <v>171.9</v>
      </c>
      <c r="G4822" s="6">
        <v>128.8</v>
      </c>
      <c r="H4822" s="5" t="s">
        <v>120</v>
      </c>
      <c r="I4822" s="6">
        <f t="shared" si="300"/>
        <v>-3.5</v>
      </c>
      <c r="J4822" s="5" t="str">
        <f>IF(H4822="否","不适用",IF(AND(ISNUMBER(E4822),ISNUMBER(F4822)),IF(I4822&gt;规则与名单!$B$2,"是","否"),"未判定"))</f>
        <v>不适用</v>
      </c>
      <c r="K4822" s="5" t="str">
        <f t="shared" si="301"/>
        <v>非测试日纯氢</v>
      </c>
      <c r="L4822" s="6">
        <f t="shared" si="302"/>
        <v>128.8</v>
      </c>
      <c r="M4822" s="5">
        <f t="shared" si="303"/>
        <v>0</v>
      </c>
      <c r="N4822" s="5" t="s">
        <v>17808</v>
      </c>
      <c r="O4822" s="5" t="s">
        <v>17809</v>
      </c>
      <c r="P4822" s="5" t="s">
        <v>17810</v>
      </c>
    </row>
    <row r="4823" ht="19" customHeight="1" spans="1:16">
      <c r="A4823" s="5">
        <v>189</v>
      </c>
      <c r="B4823" s="5" t="s">
        <v>519</v>
      </c>
      <c r="C4823" s="5" t="s">
        <v>52</v>
      </c>
      <c r="D4823" s="8" t="s">
        <v>121</v>
      </c>
      <c r="E4823" s="6">
        <v>181.9</v>
      </c>
      <c r="F4823" s="6">
        <v>190</v>
      </c>
      <c r="G4823" s="6">
        <v>177.9</v>
      </c>
      <c r="H4823" s="5" t="s">
        <v>120</v>
      </c>
      <c r="I4823" s="6">
        <f t="shared" si="300"/>
        <v>-8.09999999999999</v>
      </c>
      <c r="J4823" s="5" t="str">
        <f>IF(H4823="否","不适用",IF(AND(ISNUMBER(E4823),ISNUMBER(F4823)),IF(I4823&gt;规则与名单!$B$2,"是","否"),"未判定"))</f>
        <v>不适用</v>
      </c>
      <c r="K4823" s="5" t="str">
        <f t="shared" si="301"/>
        <v>非测试日纯氢</v>
      </c>
      <c r="L4823" s="6">
        <f t="shared" si="302"/>
        <v>177.9</v>
      </c>
      <c r="M4823" s="5">
        <f t="shared" si="303"/>
        <v>0</v>
      </c>
      <c r="N4823" s="5" t="s">
        <v>17811</v>
      </c>
      <c r="O4823" s="5" t="s">
        <v>17812</v>
      </c>
      <c r="P4823" s="5" t="s">
        <v>17813</v>
      </c>
    </row>
    <row r="4824" ht="19" customHeight="1" spans="1:16">
      <c r="A4824" s="5">
        <v>189</v>
      </c>
      <c r="B4824" s="5" t="s">
        <v>519</v>
      </c>
      <c r="C4824" s="5" t="s">
        <v>52</v>
      </c>
      <c r="D4824" s="8" t="s">
        <v>170</v>
      </c>
      <c r="E4824" s="6">
        <v>175</v>
      </c>
      <c r="F4824" s="6">
        <v>178.4</v>
      </c>
      <c r="G4824" s="6">
        <v>165.4</v>
      </c>
      <c r="H4824" s="5" t="s">
        <v>120</v>
      </c>
      <c r="I4824" s="6">
        <f t="shared" si="300"/>
        <v>-3.40000000000001</v>
      </c>
      <c r="J4824" s="5" t="str">
        <f>IF(H4824="否","不适用",IF(AND(ISNUMBER(E4824),ISNUMBER(F4824)),IF(I4824&gt;规则与名单!$B$2,"是","否"),"未判定"))</f>
        <v>不适用</v>
      </c>
      <c r="K4824" s="5" t="str">
        <f t="shared" si="301"/>
        <v>非测试日纯氢</v>
      </c>
      <c r="L4824" s="6">
        <f t="shared" si="302"/>
        <v>165.4</v>
      </c>
      <c r="M4824" s="5">
        <f t="shared" si="303"/>
        <v>0</v>
      </c>
      <c r="N4824" s="5" t="s">
        <v>17814</v>
      </c>
      <c r="O4824" s="5" t="s">
        <v>17815</v>
      </c>
      <c r="P4824" s="5" t="s">
        <v>17816</v>
      </c>
    </row>
    <row r="4825" ht="19" customHeight="1" spans="1:16">
      <c r="A4825" s="5">
        <v>189</v>
      </c>
      <c r="B4825" s="5" t="s">
        <v>519</v>
      </c>
      <c r="C4825" s="5" t="s">
        <v>52</v>
      </c>
      <c r="D4825" s="8" t="s">
        <v>644</v>
      </c>
      <c r="E4825" s="6">
        <v>170.9</v>
      </c>
      <c r="F4825" s="6">
        <v>175.3</v>
      </c>
      <c r="G4825" s="6">
        <v>167.1</v>
      </c>
      <c r="H4825" s="5" t="s">
        <v>120</v>
      </c>
      <c r="I4825" s="6">
        <f t="shared" si="300"/>
        <v>-4.40000000000001</v>
      </c>
      <c r="J4825" s="5" t="str">
        <f>IF(H4825="否","不适用",IF(AND(ISNUMBER(E4825),ISNUMBER(F4825)),IF(I4825&gt;规则与名单!$B$2,"是","否"),"未判定"))</f>
        <v>不适用</v>
      </c>
      <c r="K4825" s="5" t="str">
        <f t="shared" si="301"/>
        <v>非测试日纯氢</v>
      </c>
      <c r="L4825" s="6">
        <f t="shared" si="302"/>
        <v>167.1</v>
      </c>
      <c r="M4825" s="5">
        <f t="shared" si="303"/>
        <v>0</v>
      </c>
      <c r="N4825" s="5" t="s">
        <v>17817</v>
      </c>
      <c r="O4825" s="5" t="s">
        <v>17818</v>
      </c>
      <c r="P4825" s="5" t="s">
        <v>17819</v>
      </c>
    </row>
    <row r="4826" ht="19" customHeight="1" spans="1:16">
      <c r="A4826" s="5">
        <v>189</v>
      </c>
      <c r="B4826" s="5" t="s">
        <v>519</v>
      </c>
      <c r="C4826" s="5" t="s">
        <v>52</v>
      </c>
      <c r="D4826" s="8" t="s">
        <v>3418</v>
      </c>
      <c r="E4826" s="6">
        <v>183.8</v>
      </c>
      <c r="F4826" s="6">
        <v>186.2</v>
      </c>
      <c r="G4826" s="6">
        <v>183.7</v>
      </c>
      <c r="H4826" s="5" t="s">
        <v>120</v>
      </c>
      <c r="I4826" s="6">
        <f t="shared" si="300"/>
        <v>-2.39999999999998</v>
      </c>
      <c r="J4826" s="5" t="str">
        <f>IF(H4826="否","不适用",IF(AND(ISNUMBER(E4826),ISNUMBER(F4826)),IF(I4826&gt;规则与名单!$B$2,"是","否"),"未判定"))</f>
        <v>不适用</v>
      </c>
      <c r="K4826" s="5" t="str">
        <f t="shared" si="301"/>
        <v>非测试日纯氢</v>
      </c>
      <c r="L4826" s="6">
        <f t="shared" si="302"/>
        <v>183.7</v>
      </c>
      <c r="M4826" s="5">
        <f t="shared" si="303"/>
        <v>0</v>
      </c>
      <c r="N4826" s="5" t="s">
        <v>17820</v>
      </c>
      <c r="O4826" s="5" t="s">
        <v>17821</v>
      </c>
      <c r="P4826" s="5" t="s">
        <v>17822</v>
      </c>
    </row>
    <row r="4827" ht="19" customHeight="1" spans="1:16">
      <c r="A4827" s="5">
        <v>189</v>
      </c>
      <c r="B4827" s="5" t="s">
        <v>519</v>
      </c>
      <c r="C4827" s="5" t="s">
        <v>52</v>
      </c>
      <c r="D4827" s="8" t="s">
        <v>3422</v>
      </c>
      <c r="E4827" s="6">
        <v>169.5</v>
      </c>
      <c r="F4827" s="6">
        <v>177.2</v>
      </c>
      <c r="G4827" s="6">
        <v>160.2</v>
      </c>
      <c r="H4827" s="5" t="s">
        <v>120</v>
      </c>
      <c r="I4827" s="6">
        <f t="shared" si="300"/>
        <v>-7.69999999999999</v>
      </c>
      <c r="J4827" s="5" t="str">
        <f>IF(H4827="否","不适用",IF(AND(ISNUMBER(E4827),ISNUMBER(F4827)),IF(I4827&gt;规则与名单!$B$2,"是","否"),"未判定"))</f>
        <v>不适用</v>
      </c>
      <c r="K4827" s="5" t="str">
        <f t="shared" si="301"/>
        <v>非测试日纯氢</v>
      </c>
      <c r="L4827" s="6">
        <f t="shared" si="302"/>
        <v>160.2</v>
      </c>
      <c r="M4827" s="5">
        <f t="shared" si="303"/>
        <v>0</v>
      </c>
      <c r="N4827" s="5" t="s">
        <v>17823</v>
      </c>
      <c r="O4827" s="5" t="s">
        <v>17824</v>
      </c>
      <c r="P4827" s="5" t="s">
        <v>17825</v>
      </c>
    </row>
    <row r="4828" ht="19" customHeight="1" spans="1:16">
      <c r="A4828" s="5">
        <v>189</v>
      </c>
      <c r="B4828" s="5" t="s">
        <v>519</v>
      </c>
      <c r="C4828" s="5" t="s">
        <v>52</v>
      </c>
      <c r="D4828" s="8" t="s">
        <v>336</v>
      </c>
      <c r="E4828" s="6">
        <v>208.6</v>
      </c>
      <c r="F4828" s="6">
        <v>214.1</v>
      </c>
      <c r="G4828" s="6">
        <v>201.5</v>
      </c>
      <c r="H4828" s="5" t="s">
        <v>120</v>
      </c>
      <c r="I4828" s="6">
        <f t="shared" si="300"/>
        <v>-5.5</v>
      </c>
      <c r="J4828" s="5" t="str">
        <f>IF(H4828="否","不适用",IF(AND(ISNUMBER(E4828),ISNUMBER(F4828)),IF(I4828&gt;规则与名单!$B$2,"是","否"),"未判定"))</f>
        <v>不适用</v>
      </c>
      <c r="K4828" s="5" t="str">
        <f t="shared" si="301"/>
        <v>非测试日纯氢</v>
      </c>
      <c r="L4828" s="6">
        <f t="shared" si="302"/>
        <v>201.5</v>
      </c>
      <c r="M4828" s="5">
        <f t="shared" si="303"/>
        <v>0</v>
      </c>
      <c r="N4828" s="5" t="s">
        <v>17826</v>
      </c>
      <c r="O4828" s="5" t="s">
        <v>17827</v>
      </c>
      <c r="P4828" s="5" t="s">
        <v>17828</v>
      </c>
    </row>
    <row r="4829" ht="19" customHeight="1" spans="1:16">
      <c r="A4829" s="5">
        <v>189</v>
      </c>
      <c r="B4829" s="5" t="s">
        <v>519</v>
      </c>
      <c r="C4829" s="5" t="s">
        <v>52</v>
      </c>
      <c r="D4829" s="8" t="s">
        <v>653</v>
      </c>
      <c r="E4829" s="6">
        <v>157.1</v>
      </c>
      <c r="F4829" s="6">
        <v>160.5</v>
      </c>
      <c r="G4829" s="6">
        <v>157</v>
      </c>
      <c r="H4829" s="5" t="s">
        <v>120</v>
      </c>
      <c r="I4829" s="6">
        <f t="shared" si="300"/>
        <v>-3.40000000000001</v>
      </c>
      <c r="J4829" s="5" t="str">
        <f>IF(H4829="否","不适用",IF(AND(ISNUMBER(E4829),ISNUMBER(F4829)),IF(I4829&gt;规则与名单!$B$2,"是","否"),"未判定"))</f>
        <v>不适用</v>
      </c>
      <c r="K4829" s="5" t="str">
        <f t="shared" si="301"/>
        <v>非测试日纯氢</v>
      </c>
      <c r="L4829" s="6">
        <f t="shared" si="302"/>
        <v>157</v>
      </c>
      <c r="M4829" s="5">
        <f t="shared" si="303"/>
        <v>0</v>
      </c>
      <c r="N4829" s="5" t="s">
        <v>17829</v>
      </c>
      <c r="O4829" s="5" t="s">
        <v>17830</v>
      </c>
      <c r="P4829" s="5" t="s">
        <v>17831</v>
      </c>
    </row>
    <row r="4830" ht="19" customHeight="1" spans="1:16">
      <c r="A4830" s="5">
        <v>189</v>
      </c>
      <c r="B4830" s="5" t="s">
        <v>519</v>
      </c>
      <c r="C4830" s="5" t="s">
        <v>52</v>
      </c>
      <c r="D4830" s="8" t="s">
        <v>140</v>
      </c>
      <c r="E4830" s="6">
        <v>175.5</v>
      </c>
      <c r="F4830" s="6">
        <v>182</v>
      </c>
      <c r="G4830" s="6">
        <v>175.4</v>
      </c>
      <c r="H4830" s="5" t="s">
        <v>120</v>
      </c>
      <c r="I4830" s="6">
        <f t="shared" si="300"/>
        <v>-6.5</v>
      </c>
      <c r="J4830" s="5" t="str">
        <f>IF(H4830="否","不适用",IF(AND(ISNUMBER(E4830),ISNUMBER(F4830)),IF(I4830&gt;规则与名单!$B$2,"是","否"),"未判定"))</f>
        <v>不适用</v>
      </c>
      <c r="K4830" s="5" t="str">
        <f t="shared" si="301"/>
        <v>非测试日纯氢</v>
      </c>
      <c r="L4830" s="6">
        <f t="shared" si="302"/>
        <v>175.4</v>
      </c>
      <c r="M4830" s="5">
        <f t="shared" si="303"/>
        <v>0</v>
      </c>
      <c r="N4830" s="5" t="s">
        <v>17832</v>
      </c>
      <c r="O4830" s="5" t="s">
        <v>17833</v>
      </c>
      <c r="P4830" s="5" t="s">
        <v>17834</v>
      </c>
    </row>
    <row r="4831" ht="19" customHeight="1" spans="1:16">
      <c r="A4831" s="5">
        <v>189</v>
      </c>
      <c r="B4831" s="5" t="s">
        <v>519</v>
      </c>
      <c r="C4831" s="5" t="s">
        <v>52</v>
      </c>
      <c r="D4831" s="8" t="s">
        <v>115</v>
      </c>
      <c r="E4831" s="6">
        <v>144.9</v>
      </c>
      <c r="F4831" s="6">
        <v>148.2</v>
      </c>
      <c r="G4831" s="6">
        <v>144.8</v>
      </c>
      <c r="H4831" s="5" t="s">
        <v>120</v>
      </c>
      <c r="I4831" s="6">
        <f t="shared" si="300"/>
        <v>-3.29999999999998</v>
      </c>
      <c r="J4831" s="5" t="str">
        <f>IF(H4831="否","不适用",IF(AND(ISNUMBER(E4831),ISNUMBER(F4831)),IF(I4831&gt;规则与名单!$B$2,"是","否"),"未判定"))</f>
        <v>不适用</v>
      </c>
      <c r="K4831" s="5" t="str">
        <f t="shared" si="301"/>
        <v>非测试日纯氢</v>
      </c>
      <c r="L4831" s="6">
        <f t="shared" si="302"/>
        <v>144.8</v>
      </c>
      <c r="M4831" s="5">
        <f t="shared" si="303"/>
        <v>0</v>
      </c>
      <c r="N4831" s="5" t="s">
        <v>17835</v>
      </c>
      <c r="O4831" s="5" t="s">
        <v>17836</v>
      </c>
      <c r="P4831" s="5" t="s">
        <v>17837</v>
      </c>
    </row>
    <row r="4832" ht="19" customHeight="1" spans="1:16">
      <c r="A4832" s="5">
        <v>190</v>
      </c>
      <c r="B4832" s="5" t="s">
        <v>522</v>
      </c>
      <c r="C4832" s="5" t="s">
        <v>52</v>
      </c>
      <c r="D4832" s="8" t="s">
        <v>114</v>
      </c>
      <c r="E4832" s="6">
        <v>217.3</v>
      </c>
      <c r="F4832" s="6">
        <v>220.8</v>
      </c>
      <c r="G4832" s="6">
        <v>212.8</v>
      </c>
      <c r="H4832" s="5" t="s">
        <v>120</v>
      </c>
      <c r="I4832" s="6">
        <f t="shared" si="300"/>
        <v>-3.5</v>
      </c>
      <c r="J4832" s="5" t="str">
        <f>IF(H4832="否","不适用",IF(AND(ISNUMBER(E4832),ISNUMBER(F4832)),IF(I4832&gt;规则与名单!$B$2,"是","否"),"未判定"))</f>
        <v>不适用</v>
      </c>
      <c r="K4832" s="5" t="str">
        <f t="shared" si="301"/>
        <v>非测试日纯氢</v>
      </c>
      <c r="L4832" s="6">
        <f t="shared" si="302"/>
        <v>212.8</v>
      </c>
      <c r="M4832" s="5">
        <f t="shared" si="303"/>
        <v>0</v>
      </c>
      <c r="N4832" s="5" t="s">
        <v>17838</v>
      </c>
      <c r="O4832" s="5" t="s">
        <v>17839</v>
      </c>
      <c r="P4832" s="5" t="s">
        <v>17840</v>
      </c>
    </row>
    <row r="4833" ht="19" customHeight="1" spans="1:16">
      <c r="A4833" s="5">
        <v>190</v>
      </c>
      <c r="B4833" s="5" t="s">
        <v>522</v>
      </c>
      <c r="C4833" s="5" t="s">
        <v>52</v>
      </c>
      <c r="D4833" s="8" t="s">
        <v>605</v>
      </c>
      <c r="E4833" s="6">
        <v>227.7</v>
      </c>
      <c r="F4833" s="6">
        <v>233.6</v>
      </c>
      <c r="G4833" s="6">
        <v>227.3</v>
      </c>
      <c r="H4833" s="5" t="s">
        <v>120</v>
      </c>
      <c r="I4833" s="6">
        <f t="shared" si="300"/>
        <v>-5.90000000000001</v>
      </c>
      <c r="J4833" s="5" t="str">
        <f>IF(H4833="否","不适用",IF(AND(ISNUMBER(E4833),ISNUMBER(F4833)),IF(I4833&gt;规则与名单!$B$2,"是","否"),"未判定"))</f>
        <v>不适用</v>
      </c>
      <c r="K4833" s="5" t="str">
        <f t="shared" si="301"/>
        <v>非测试日纯氢</v>
      </c>
      <c r="L4833" s="6">
        <f t="shared" si="302"/>
        <v>227.3</v>
      </c>
      <c r="M4833" s="5">
        <f t="shared" si="303"/>
        <v>0</v>
      </c>
      <c r="N4833" s="5" t="s">
        <v>17841</v>
      </c>
      <c r="O4833" s="5" t="s">
        <v>17842</v>
      </c>
      <c r="P4833" s="5" t="s">
        <v>17843</v>
      </c>
    </row>
    <row r="4834" ht="19" customHeight="1" spans="1:16">
      <c r="A4834" s="5">
        <v>190</v>
      </c>
      <c r="B4834" s="5" t="s">
        <v>522</v>
      </c>
      <c r="C4834" s="5" t="s">
        <v>52</v>
      </c>
      <c r="D4834" s="8" t="s">
        <v>186</v>
      </c>
      <c r="E4834" s="6">
        <v>226.4</v>
      </c>
      <c r="F4834" s="6">
        <v>232.2</v>
      </c>
      <c r="G4834" s="6">
        <v>224.4</v>
      </c>
      <c r="H4834" s="5" t="s">
        <v>120</v>
      </c>
      <c r="I4834" s="6">
        <f t="shared" si="300"/>
        <v>-5.79999999999998</v>
      </c>
      <c r="J4834" s="5" t="str">
        <f>IF(H4834="否","不适用",IF(AND(ISNUMBER(E4834),ISNUMBER(F4834)),IF(I4834&gt;规则与名单!$B$2,"是","否"),"未判定"))</f>
        <v>不适用</v>
      </c>
      <c r="K4834" s="5" t="str">
        <f t="shared" si="301"/>
        <v>非测试日纯氢</v>
      </c>
      <c r="L4834" s="6">
        <f t="shared" si="302"/>
        <v>224.4</v>
      </c>
      <c r="M4834" s="5">
        <f t="shared" si="303"/>
        <v>0</v>
      </c>
      <c r="N4834" s="5" t="s">
        <v>17844</v>
      </c>
      <c r="O4834" s="5" t="s">
        <v>17845</v>
      </c>
      <c r="P4834" s="5" t="s">
        <v>17846</v>
      </c>
    </row>
    <row r="4835" ht="19" customHeight="1" spans="1:16">
      <c r="A4835" s="5">
        <v>190</v>
      </c>
      <c r="B4835" s="5" t="s">
        <v>522</v>
      </c>
      <c r="C4835" s="5" t="s">
        <v>52</v>
      </c>
      <c r="D4835" s="8" t="s">
        <v>165</v>
      </c>
      <c r="E4835" s="6">
        <v>196.6</v>
      </c>
      <c r="F4835" s="6">
        <v>200.4</v>
      </c>
      <c r="G4835" s="6">
        <v>193.9</v>
      </c>
      <c r="H4835" s="5" t="s">
        <v>120</v>
      </c>
      <c r="I4835" s="6">
        <f t="shared" si="300"/>
        <v>-3.80000000000001</v>
      </c>
      <c r="J4835" s="5" t="str">
        <f>IF(H4835="否","不适用",IF(AND(ISNUMBER(E4835),ISNUMBER(F4835)),IF(I4835&gt;规则与名单!$B$2,"是","否"),"未判定"))</f>
        <v>不适用</v>
      </c>
      <c r="K4835" s="5" t="str">
        <f t="shared" si="301"/>
        <v>非测试日纯氢</v>
      </c>
      <c r="L4835" s="6">
        <f t="shared" si="302"/>
        <v>193.9</v>
      </c>
      <c r="M4835" s="5">
        <f t="shared" si="303"/>
        <v>0</v>
      </c>
      <c r="N4835" s="5" t="s">
        <v>17847</v>
      </c>
      <c r="O4835" s="5" t="s">
        <v>17848</v>
      </c>
      <c r="P4835" s="5" t="s">
        <v>17849</v>
      </c>
    </row>
    <row r="4836" ht="19" customHeight="1" spans="1:16">
      <c r="A4836" s="5">
        <v>190</v>
      </c>
      <c r="B4836" s="5" t="s">
        <v>522</v>
      </c>
      <c r="C4836" s="5" t="s">
        <v>52</v>
      </c>
      <c r="D4836" s="8" t="s">
        <v>151</v>
      </c>
      <c r="E4836" s="6">
        <v>63</v>
      </c>
      <c r="F4836" s="6">
        <v>63.1</v>
      </c>
      <c r="G4836" s="6">
        <v>63</v>
      </c>
      <c r="H4836" s="5" t="s">
        <v>120</v>
      </c>
      <c r="I4836" s="6">
        <f t="shared" si="300"/>
        <v>-0.100000000000001</v>
      </c>
      <c r="J4836" s="5" t="str">
        <f>IF(H4836="否","不适用",IF(AND(ISNUMBER(E4836),ISNUMBER(F4836)),IF(I4836&gt;规则与名单!$B$2,"是","否"),"未判定"))</f>
        <v>不适用</v>
      </c>
      <c r="K4836" s="5" t="str">
        <f t="shared" si="301"/>
        <v>非测试日纯氢</v>
      </c>
      <c r="L4836" s="6">
        <f t="shared" si="302"/>
        <v>63</v>
      </c>
      <c r="M4836" s="5">
        <f t="shared" si="303"/>
        <v>0</v>
      </c>
      <c r="N4836" s="5" t="s">
        <v>17850</v>
      </c>
      <c r="O4836" s="5" t="s">
        <v>17851</v>
      </c>
      <c r="P4836" s="5" t="s">
        <v>17852</v>
      </c>
    </row>
    <row r="4837" ht="19" customHeight="1" spans="1:16">
      <c r="A4837" s="5">
        <v>190</v>
      </c>
      <c r="B4837" s="5" t="s">
        <v>522</v>
      </c>
      <c r="C4837" s="5" t="s">
        <v>52</v>
      </c>
      <c r="D4837" s="8" t="s">
        <v>3358</v>
      </c>
      <c r="E4837" s="6">
        <v>72.7</v>
      </c>
      <c r="F4837" s="6">
        <v>73.8</v>
      </c>
      <c r="G4837" s="6">
        <v>72.7</v>
      </c>
      <c r="H4837" s="5" t="s">
        <v>120</v>
      </c>
      <c r="I4837" s="6">
        <f t="shared" si="300"/>
        <v>-1.09999999999999</v>
      </c>
      <c r="J4837" s="5" t="str">
        <f>IF(H4837="否","不适用",IF(AND(ISNUMBER(E4837),ISNUMBER(F4837)),IF(I4837&gt;规则与名单!$B$2,"是","否"),"未判定"))</f>
        <v>不适用</v>
      </c>
      <c r="K4837" s="5" t="str">
        <f t="shared" si="301"/>
        <v>非测试日纯氢</v>
      </c>
      <c r="L4837" s="6">
        <f t="shared" si="302"/>
        <v>72.7</v>
      </c>
      <c r="M4837" s="5">
        <f t="shared" si="303"/>
        <v>0</v>
      </c>
      <c r="N4837" s="5" t="s">
        <v>17853</v>
      </c>
      <c r="O4837" s="5" t="s">
        <v>17854</v>
      </c>
      <c r="P4837" s="5" t="s">
        <v>17855</v>
      </c>
    </row>
    <row r="4838" ht="19" customHeight="1" spans="1:16">
      <c r="A4838" s="5">
        <v>190</v>
      </c>
      <c r="B4838" s="5" t="s">
        <v>522</v>
      </c>
      <c r="C4838" s="5" t="s">
        <v>52</v>
      </c>
      <c r="D4838" s="8" t="s">
        <v>272</v>
      </c>
      <c r="E4838" s="6">
        <v>219.1</v>
      </c>
      <c r="F4838" s="6">
        <v>223.7</v>
      </c>
      <c r="G4838" s="6">
        <v>214.1</v>
      </c>
      <c r="H4838" s="5" t="s">
        <v>120</v>
      </c>
      <c r="I4838" s="6">
        <f t="shared" si="300"/>
        <v>-4.59999999999999</v>
      </c>
      <c r="J4838" s="5" t="str">
        <f>IF(H4838="否","不适用",IF(AND(ISNUMBER(E4838),ISNUMBER(F4838)),IF(I4838&gt;规则与名单!$B$2,"是","否"),"未判定"))</f>
        <v>不适用</v>
      </c>
      <c r="K4838" s="5" t="str">
        <f t="shared" si="301"/>
        <v>非测试日纯氢</v>
      </c>
      <c r="L4838" s="6">
        <f t="shared" si="302"/>
        <v>214.1</v>
      </c>
      <c r="M4838" s="5">
        <f t="shared" si="303"/>
        <v>0</v>
      </c>
      <c r="N4838" s="5" t="s">
        <v>17856</v>
      </c>
      <c r="O4838" s="5" t="s">
        <v>17857</v>
      </c>
      <c r="P4838" s="5" t="s">
        <v>17858</v>
      </c>
    </row>
    <row r="4839" ht="19" customHeight="1" spans="1:16">
      <c r="A4839" s="5">
        <v>190</v>
      </c>
      <c r="B4839" s="5" t="s">
        <v>522</v>
      </c>
      <c r="C4839" s="5" t="s">
        <v>52</v>
      </c>
      <c r="D4839" s="8" t="s">
        <v>506</v>
      </c>
      <c r="E4839" s="6">
        <v>216.6</v>
      </c>
      <c r="F4839" s="6">
        <v>222</v>
      </c>
      <c r="G4839" s="6">
        <v>216.1</v>
      </c>
      <c r="H4839" s="5" t="s">
        <v>120</v>
      </c>
      <c r="I4839" s="6">
        <f t="shared" si="300"/>
        <v>-5.40000000000001</v>
      </c>
      <c r="J4839" s="5" t="str">
        <f>IF(H4839="否","不适用",IF(AND(ISNUMBER(E4839),ISNUMBER(F4839)),IF(I4839&gt;规则与名单!$B$2,"是","否"),"未判定"))</f>
        <v>不适用</v>
      </c>
      <c r="K4839" s="5" t="str">
        <f t="shared" si="301"/>
        <v>非测试日纯氢</v>
      </c>
      <c r="L4839" s="6">
        <f t="shared" si="302"/>
        <v>216.1</v>
      </c>
      <c r="M4839" s="5">
        <f t="shared" si="303"/>
        <v>0</v>
      </c>
      <c r="N4839" s="5" t="s">
        <v>17859</v>
      </c>
      <c r="O4839" s="5" t="s">
        <v>17860</v>
      </c>
      <c r="P4839" s="5" t="s">
        <v>17861</v>
      </c>
    </row>
    <row r="4840" ht="19" customHeight="1" spans="1:16">
      <c r="A4840" s="5">
        <v>190</v>
      </c>
      <c r="B4840" s="5" t="s">
        <v>522</v>
      </c>
      <c r="C4840" s="5" t="s">
        <v>52</v>
      </c>
      <c r="D4840" s="8" t="s">
        <v>673</v>
      </c>
      <c r="E4840" s="6">
        <v>169.3</v>
      </c>
      <c r="F4840" s="6">
        <v>173.7</v>
      </c>
      <c r="G4840" s="6">
        <v>168.2</v>
      </c>
      <c r="H4840" s="5" t="s">
        <v>120</v>
      </c>
      <c r="I4840" s="6">
        <f t="shared" si="300"/>
        <v>-4.39999999999998</v>
      </c>
      <c r="J4840" s="5" t="str">
        <f>IF(H4840="否","不适用",IF(AND(ISNUMBER(E4840),ISNUMBER(F4840)),IF(I4840&gt;规则与名单!$B$2,"是","否"),"未判定"))</f>
        <v>不适用</v>
      </c>
      <c r="K4840" s="5" t="str">
        <f t="shared" si="301"/>
        <v>非测试日纯氢</v>
      </c>
      <c r="L4840" s="6">
        <f t="shared" si="302"/>
        <v>168.2</v>
      </c>
      <c r="M4840" s="5">
        <f t="shared" si="303"/>
        <v>0</v>
      </c>
      <c r="N4840" s="5" t="s">
        <v>17862</v>
      </c>
      <c r="O4840" s="5" t="s">
        <v>17863</v>
      </c>
      <c r="P4840" s="5" t="s">
        <v>17864</v>
      </c>
    </row>
    <row r="4841" ht="19" customHeight="1" spans="1:16">
      <c r="A4841" s="5">
        <v>190</v>
      </c>
      <c r="B4841" s="5" t="s">
        <v>522</v>
      </c>
      <c r="C4841" s="5" t="s">
        <v>52</v>
      </c>
      <c r="D4841" s="8" t="s">
        <v>183</v>
      </c>
      <c r="E4841" s="6">
        <v>193</v>
      </c>
      <c r="F4841" s="6">
        <v>197.1</v>
      </c>
      <c r="G4841" s="6">
        <v>191.4</v>
      </c>
      <c r="H4841" s="5" t="s">
        <v>120</v>
      </c>
      <c r="I4841" s="6">
        <f t="shared" si="300"/>
        <v>-4.09999999999999</v>
      </c>
      <c r="J4841" s="5" t="str">
        <f>IF(H4841="否","不适用",IF(AND(ISNUMBER(E4841),ISNUMBER(F4841)),IF(I4841&gt;规则与名单!$B$2,"是","否"),"未判定"))</f>
        <v>不适用</v>
      </c>
      <c r="K4841" s="5" t="str">
        <f t="shared" si="301"/>
        <v>非测试日纯氢</v>
      </c>
      <c r="L4841" s="6">
        <f t="shared" si="302"/>
        <v>191.4</v>
      </c>
      <c r="M4841" s="5">
        <f t="shared" si="303"/>
        <v>0</v>
      </c>
      <c r="N4841" s="5" t="s">
        <v>17865</v>
      </c>
      <c r="O4841" s="5" t="s">
        <v>17866</v>
      </c>
      <c r="P4841" s="5" t="s">
        <v>17867</v>
      </c>
    </row>
    <row r="4842" ht="19" customHeight="1" spans="1:16">
      <c r="A4842" s="5">
        <v>190</v>
      </c>
      <c r="B4842" s="5" t="s">
        <v>522</v>
      </c>
      <c r="C4842" s="5" t="s">
        <v>52</v>
      </c>
      <c r="D4842" s="8" t="s">
        <v>431</v>
      </c>
      <c r="E4842" s="6">
        <v>174.1</v>
      </c>
      <c r="F4842" s="6">
        <v>179.9</v>
      </c>
      <c r="G4842" s="6">
        <v>168.2</v>
      </c>
      <c r="H4842" s="5" t="s">
        <v>120</v>
      </c>
      <c r="I4842" s="6">
        <f t="shared" si="300"/>
        <v>-5.80000000000001</v>
      </c>
      <c r="J4842" s="5" t="str">
        <f>IF(H4842="否","不适用",IF(AND(ISNUMBER(E4842),ISNUMBER(F4842)),IF(I4842&gt;规则与名单!$B$2,"是","否"),"未判定"))</f>
        <v>不适用</v>
      </c>
      <c r="K4842" s="5" t="str">
        <f t="shared" si="301"/>
        <v>非测试日纯氢</v>
      </c>
      <c r="L4842" s="6">
        <f t="shared" si="302"/>
        <v>168.2</v>
      </c>
      <c r="M4842" s="5">
        <f t="shared" si="303"/>
        <v>0</v>
      </c>
      <c r="N4842" s="5" t="s">
        <v>17868</v>
      </c>
      <c r="O4842" s="5" t="s">
        <v>17869</v>
      </c>
      <c r="P4842" s="5" t="s">
        <v>17870</v>
      </c>
    </row>
    <row r="4843" ht="19" customHeight="1" spans="1:16">
      <c r="A4843" s="5">
        <v>190</v>
      </c>
      <c r="B4843" s="5" t="s">
        <v>522</v>
      </c>
      <c r="C4843" s="5" t="s">
        <v>52</v>
      </c>
      <c r="D4843" s="8" t="s">
        <v>3377</v>
      </c>
      <c r="E4843" s="6">
        <v>28.6</v>
      </c>
      <c r="F4843" s="6">
        <v>69.7</v>
      </c>
      <c r="G4843" s="6">
        <v>25.5</v>
      </c>
      <c r="H4843" s="5" t="s">
        <v>120</v>
      </c>
      <c r="I4843" s="6">
        <f t="shared" si="300"/>
        <v>-41.1</v>
      </c>
      <c r="J4843" s="5" t="str">
        <f>IF(H4843="否","不适用",IF(AND(ISNUMBER(E4843),ISNUMBER(F4843)),IF(I4843&gt;规则与名单!$B$2,"是","否"),"未判定"))</f>
        <v>不适用</v>
      </c>
      <c r="K4843" s="5" t="str">
        <f t="shared" si="301"/>
        <v>非测试日纯氢</v>
      </c>
      <c r="L4843" s="6">
        <f t="shared" si="302"/>
        <v>25.5</v>
      </c>
      <c r="M4843" s="5">
        <f t="shared" si="303"/>
        <v>0</v>
      </c>
      <c r="N4843" s="5" t="s">
        <v>17871</v>
      </c>
      <c r="O4843" s="5" t="s">
        <v>17872</v>
      </c>
      <c r="P4843" s="5" t="s">
        <v>17873</v>
      </c>
    </row>
    <row r="4844" ht="19" customHeight="1" spans="1:16">
      <c r="A4844" s="5">
        <v>190</v>
      </c>
      <c r="B4844" s="5" t="s">
        <v>522</v>
      </c>
      <c r="C4844" s="5" t="s">
        <v>52</v>
      </c>
      <c r="D4844" s="8" t="s">
        <v>407</v>
      </c>
      <c r="E4844" s="6">
        <v>106.9</v>
      </c>
      <c r="F4844" s="6">
        <v>65.1</v>
      </c>
      <c r="G4844" s="6">
        <v>64.7</v>
      </c>
      <c r="H4844" s="5" t="s">
        <v>120</v>
      </c>
      <c r="I4844" s="6">
        <f t="shared" si="300"/>
        <v>41.8</v>
      </c>
      <c r="J4844" s="5" t="str">
        <f>IF(H4844="否","不适用",IF(AND(ISNUMBER(E4844),ISNUMBER(F4844)),IF(I4844&gt;规则与名单!$B$2,"是","否"),"未判定"))</f>
        <v>不适用</v>
      </c>
      <c r="K4844" s="5" t="str">
        <f t="shared" si="301"/>
        <v>非测试日纯氢</v>
      </c>
      <c r="L4844" s="6">
        <f t="shared" si="302"/>
        <v>64.7</v>
      </c>
      <c r="M4844" s="5">
        <f t="shared" si="303"/>
        <v>0</v>
      </c>
      <c r="N4844" s="5" t="s">
        <v>17874</v>
      </c>
      <c r="O4844" s="5" t="s">
        <v>17875</v>
      </c>
      <c r="P4844" s="5" t="s">
        <v>17876</v>
      </c>
    </row>
    <row r="4845" ht="19" customHeight="1" spans="1:16">
      <c r="A4845" s="5">
        <v>190</v>
      </c>
      <c r="B4845" s="5" t="s">
        <v>522</v>
      </c>
      <c r="C4845" s="5" t="s">
        <v>52</v>
      </c>
      <c r="D4845" s="8" t="s">
        <v>411</v>
      </c>
      <c r="E4845" s="6">
        <v>204.9</v>
      </c>
      <c r="F4845" s="6">
        <v>207.8</v>
      </c>
      <c r="G4845" s="6">
        <v>165.7</v>
      </c>
      <c r="H4845" s="5" t="s">
        <v>120</v>
      </c>
      <c r="I4845" s="6">
        <f t="shared" si="300"/>
        <v>-2.90000000000001</v>
      </c>
      <c r="J4845" s="5" t="str">
        <f>IF(H4845="否","不适用",IF(AND(ISNUMBER(E4845),ISNUMBER(F4845)),IF(I4845&gt;规则与名单!$B$2,"是","否"),"未判定"))</f>
        <v>不适用</v>
      </c>
      <c r="K4845" s="5" t="str">
        <f t="shared" si="301"/>
        <v>非测试日纯氢</v>
      </c>
      <c r="L4845" s="6">
        <f t="shared" si="302"/>
        <v>165.7</v>
      </c>
      <c r="M4845" s="5">
        <f t="shared" si="303"/>
        <v>0</v>
      </c>
      <c r="N4845" s="5" t="s">
        <v>17877</v>
      </c>
      <c r="O4845" s="5" t="s">
        <v>17878</v>
      </c>
      <c r="P4845" s="5" t="s">
        <v>17879</v>
      </c>
    </row>
    <row r="4846" ht="19" customHeight="1" spans="1:16">
      <c r="A4846" s="5">
        <v>190</v>
      </c>
      <c r="B4846" s="5" t="s">
        <v>522</v>
      </c>
      <c r="C4846" s="5" t="s">
        <v>52</v>
      </c>
      <c r="D4846" s="8" t="s">
        <v>251</v>
      </c>
      <c r="E4846" s="6">
        <v>212.5</v>
      </c>
      <c r="F4846" s="6">
        <v>217.5</v>
      </c>
      <c r="G4846" s="6">
        <v>204.6</v>
      </c>
      <c r="H4846" s="5" t="s">
        <v>120</v>
      </c>
      <c r="I4846" s="6">
        <f t="shared" si="300"/>
        <v>-5</v>
      </c>
      <c r="J4846" s="5" t="str">
        <f>IF(H4846="否","不适用",IF(AND(ISNUMBER(E4846),ISNUMBER(F4846)),IF(I4846&gt;规则与名单!$B$2,"是","否"),"未判定"))</f>
        <v>不适用</v>
      </c>
      <c r="K4846" s="5" t="str">
        <f t="shared" si="301"/>
        <v>非测试日纯氢</v>
      </c>
      <c r="L4846" s="6">
        <f t="shared" si="302"/>
        <v>204.6</v>
      </c>
      <c r="M4846" s="5">
        <f t="shared" si="303"/>
        <v>0</v>
      </c>
      <c r="N4846" s="5" t="s">
        <v>17880</v>
      </c>
      <c r="O4846" s="5" t="s">
        <v>17881</v>
      </c>
      <c r="P4846" s="5" t="s">
        <v>17882</v>
      </c>
    </row>
    <row r="4847" ht="19" customHeight="1" spans="1:16">
      <c r="A4847" s="5">
        <v>190</v>
      </c>
      <c r="B4847" s="5" t="s">
        <v>522</v>
      </c>
      <c r="C4847" s="5" t="s">
        <v>52</v>
      </c>
      <c r="D4847" s="8" t="s">
        <v>472</v>
      </c>
      <c r="E4847" s="6">
        <v>231.4</v>
      </c>
      <c r="F4847" s="6">
        <v>235</v>
      </c>
      <c r="G4847" s="6">
        <v>228.5</v>
      </c>
      <c r="H4847" s="5" t="s">
        <v>120</v>
      </c>
      <c r="I4847" s="6">
        <f t="shared" si="300"/>
        <v>-3.59999999999999</v>
      </c>
      <c r="J4847" s="5" t="str">
        <f>IF(H4847="否","不适用",IF(AND(ISNUMBER(E4847),ISNUMBER(F4847)),IF(I4847&gt;规则与名单!$B$2,"是","否"),"未判定"))</f>
        <v>不适用</v>
      </c>
      <c r="K4847" s="5" t="str">
        <f t="shared" si="301"/>
        <v>非测试日纯氢</v>
      </c>
      <c r="L4847" s="6">
        <f t="shared" si="302"/>
        <v>228.5</v>
      </c>
      <c r="M4847" s="5">
        <f t="shared" si="303"/>
        <v>0</v>
      </c>
      <c r="N4847" s="5" t="s">
        <v>17883</v>
      </c>
      <c r="O4847" s="5" t="s">
        <v>17884</v>
      </c>
      <c r="P4847" s="5" t="s">
        <v>17885</v>
      </c>
    </row>
    <row r="4848" ht="19" customHeight="1" spans="1:16">
      <c r="A4848" s="5">
        <v>190</v>
      </c>
      <c r="B4848" s="5" t="s">
        <v>522</v>
      </c>
      <c r="C4848" s="5" t="s">
        <v>52</v>
      </c>
      <c r="D4848" s="8" t="s">
        <v>466</v>
      </c>
      <c r="E4848" s="6">
        <v>267</v>
      </c>
      <c r="F4848" s="6">
        <v>272.8</v>
      </c>
      <c r="G4848" s="6">
        <v>257.6</v>
      </c>
      <c r="H4848" s="5" t="s">
        <v>120</v>
      </c>
      <c r="I4848" s="6">
        <f t="shared" si="300"/>
        <v>-5.80000000000001</v>
      </c>
      <c r="J4848" s="5" t="str">
        <f>IF(H4848="否","不适用",IF(AND(ISNUMBER(E4848),ISNUMBER(F4848)),IF(I4848&gt;规则与名单!$B$2,"是","否"),"未判定"))</f>
        <v>不适用</v>
      </c>
      <c r="K4848" s="5" t="str">
        <f t="shared" si="301"/>
        <v>非测试日纯氢</v>
      </c>
      <c r="L4848" s="6">
        <f t="shared" si="302"/>
        <v>257.6</v>
      </c>
      <c r="M4848" s="5">
        <f t="shared" si="303"/>
        <v>0</v>
      </c>
      <c r="N4848" s="5" t="s">
        <v>17886</v>
      </c>
      <c r="O4848" s="5" t="s">
        <v>17887</v>
      </c>
      <c r="P4848" s="5" t="s">
        <v>17888</v>
      </c>
    </row>
    <row r="4849" ht="19" customHeight="1" spans="1:16">
      <c r="A4849" s="5">
        <v>190</v>
      </c>
      <c r="B4849" s="5" t="s">
        <v>522</v>
      </c>
      <c r="C4849" s="5" t="s">
        <v>52</v>
      </c>
      <c r="D4849" s="8" t="s">
        <v>333</v>
      </c>
      <c r="E4849" s="6">
        <v>177.4</v>
      </c>
      <c r="F4849" s="6">
        <v>179.2</v>
      </c>
      <c r="G4849" s="6">
        <v>78.1</v>
      </c>
      <c r="H4849" s="5" t="s">
        <v>120</v>
      </c>
      <c r="I4849" s="6">
        <f t="shared" si="300"/>
        <v>-1.79999999999998</v>
      </c>
      <c r="J4849" s="5" t="str">
        <f>IF(H4849="否","不适用",IF(AND(ISNUMBER(E4849),ISNUMBER(F4849)),IF(I4849&gt;规则与名单!$B$2,"是","否"),"未判定"))</f>
        <v>不适用</v>
      </c>
      <c r="K4849" s="5" t="str">
        <f t="shared" si="301"/>
        <v>非测试日纯氢</v>
      </c>
      <c r="L4849" s="6">
        <f t="shared" si="302"/>
        <v>78.1</v>
      </c>
      <c r="M4849" s="5">
        <f t="shared" si="303"/>
        <v>0</v>
      </c>
      <c r="N4849" s="5" t="s">
        <v>17889</v>
      </c>
      <c r="O4849" s="5" t="s">
        <v>17890</v>
      </c>
      <c r="P4849" s="5" t="s">
        <v>17891</v>
      </c>
    </row>
    <row r="4850" ht="19" customHeight="1" spans="1:16">
      <c r="A4850" s="5">
        <v>190</v>
      </c>
      <c r="B4850" s="5" t="s">
        <v>522</v>
      </c>
      <c r="C4850" s="5" t="s">
        <v>52</v>
      </c>
      <c r="D4850" s="8" t="s">
        <v>175</v>
      </c>
      <c r="E4850" s="6">
        <v>161.7</v>
      </c>
      <c r="F4850" s="6">
        <v>164.4</v>
      </c>
      <c r="G4850" s="6">
        <v>161.7</v>
      </c>
      <c r="H4850" s="5" t="s">
        <v>120</v>
      </c>
      <c r="I4850" s="6">
        <f t="shared" si="300"/>
        <v>-2.70000000000002</v>
      </c>
      <c r="J4850" s="5" t="str">
        <f>IF(H4850="否","不适用",IF(AND(ISNUMBER(E4850),ISNUMBER(F4850)),IF(I4850&gt;规则与名单!$B$2,"是","否"),"未判定"))</f>
        <v>不适用</v>
      </c>
      <c r="K4850" s="5" t="str">
        <f t="shared" si="301"/>
        <v>非测试日纯氢</v>
      </c>
      <c r="L4850" s="6">
        <f t="shared" si="302"/>
        <v>161.7</v>
      </c>
      <c r="M4850" s="5">
        <f t="shared" si="303"/>
        <v>0</v>
      </c>
      <c r="N4850" s="5" t="s">
        <v>17892</v>
      </c>
      <c r="O4850" s="5" t="s">
        <v>17893</v>
      </c>
      <c r="P4850" s="5" t="s">
        <v>17894</v>
      </c>
    </row>
    <row r="4851" ht="19" customHeight="1" spans="1:16">
      <c r="A4851" s="5">
        <v>190</v>
      </c>
      <c r="B4851" s="5" t="s">
        <v>522</v>
      </c>
      <c r="C4851" s="5" t="s">
        <v>52</v>
      </c>
      <c r="D4851" s="8" t="s">
        <v>3402</v>
      </c>
      <c r="E4851" s="6">
        <v>246.1</v>
      </c>
      <c r="F4851" s="6">
        <v>248.6</v>
      </c>
      <c r="G4851" s="6">
        <v>230</v>
      </c>
      <c r="H4851" s="5" t="s">
        <v>120</v>
      </c>
      <c r="I4851" s="6">
        <f t="shared" si="300"/>
        <v>-2.5</v>
      </c>
      <c r="J4851" s="5" t="str">
        <f>IF(H4851="否","不适用",IF(AND(ISNUMBER(E4851),ISNUMBER(F4851)),IF(I4851&gt;规则与名单!$B$2,"是","否"),"未判定"))</f>
        <v>不适用</v>
      </c>
      <c r="K4851" s="5" t="str">
        <f t="shared" si="301"/>
        <v>非测试日纯氢</v>
      </c>
      <c r="L4851" s="6">
        <f t="shared" si="302"/>
        <v>230</v>
      </c>
      <c r="M4851" s="5">
        <f t="shared" si="303"/>
        <v>0</v>
      </c>
      <c r="N4851" s="5" t="s">
        <v>17895</v>
      </c>
      <c r="O4851" s="5" t="s">
        <v>17896</v>
      </c>
      <c r="P4851" s="5" t="s">
        <v>17897</v>
      </c>
    </row>
    <row r="4852" ht="19" customHeight="1" spans="1:16">
      <c r="A4852" s="5">
        <v>190</v>
      </c>
      <c r="B4852" s="5" t="s">
        <v>522</v>
      </c>
      <c r="C4852" s="5" t="s">
        <v>52</v>
      </c>
      <c r="D4852" s="8" t="s">
        <v>487</v>
      </c>
      <c r="E4852" s="6">
        <v>258.2</v>
      </c>
      <c r="F4852" s="6">
        <v>261.6</v>
      </c>
      <c r="G4852" s="6">
        <v>225.7</v>
      </c>
      <c r="H4852" s="5" t="s">
        <v>120</v>
      </c>
      <c r="I4852" s="6">
        <f t="shared" si="300"/>
        <v>-3.40000000000003</v>
      </c>
      <c r="J4852" s="5" t="str">
        <f>IF(H4852="否","不适用",IF(AND(ISNUMBER(E4852),ISNUMBER(F4852)),IF(I4852&gt;规则与名单!$B$2,"是","否"),"未判定"))</f>
        <v>不适用</v>
      </c>
      <c r="K4852" s="5" t="str">
        <f t="shared" si="301"/>
        <v>非测试日纯氢</v>
      </c>
      <c r="L4852" s="6">
        <f t="shared" si="302"/>
        <v>225.7</v>
      </c>
      <c r="M4852" s="5">
        <f t="shared" si="303"/>
        <v>0</v>
      </c>
      <c r="N4852" s="5" t="s">
        <v>17898</v>
      </c>
      <c r="O4852" s="5" t="s">
        <v>17899</v>
      </c>
      <c r="P4852" s="5" t="s">
        <v>17900</v>
      </c>
    </row>
    <row r="4853" ht="19" customHeight="1" spans="1:16">
      <c r="A4853" s="5">
        <v>190</v>
      </c>
      <c r="B4853" s="5" t="s">
        <v>522</v>
      </c>
      <c r="C4853" s="5" t="s">
        <v>52</v>
      </c>
      <c r="D4853" s="8" t="s">
        <v>121</v>
      </c>
      <c r="E4853" s="6">
        <v>199.8</v>
      </c>
      <c r="F4853" s="6">
        <v>201.6</v>
      </c>
      <c r="G4853" s="6">
        <v>197.9</v>
      </c>
      <c r="H4853" s="5" t="s">
        <v>120</v>
      </c>
      <c r="I4853" s="6">
        <f t="shared" si="300"/>
        <v>-1.79999999999998</v>
      </c>
      <c r="J4853" s="5" t="str">
        <f>IF(H4853="否","不适用",IF(AND(ISNUMBER(E4853),ISNUMBER(F4853)),IF(I4853&gt;规则与名单!$B$2,"是","否"),"未判定"))</f>
        <v>不适用</v>
      </c>
      <c r="K4853" s="5" t="str">
        <f t="shared" si="301"/>
        <v>非测试日纯氢</v>
      </c>
      <c r="L4853" s="6">
        <f t="shared" si="302"/>
        <v>197.9</v>
      </c>
      <c r="M4853" s="5">
        <f t="shared" si="303"/>
        <v>0</v>
      </c>
      <c r="N4853" s="5" t="s">
        <v>17901</v>
      </c>
      <c r="O4853" s="5" t="s">
        <v>17902</v>
      </c>
      <c r="P4853" s="5" t="s">
        <v>17903</v>
      </c>
    </row>
    <row r="4854" ht="19" customHeight="1" spans="1:16">
      <c r="A4854" s="5">
        <v>190</v>
      </c>
      <c r="B4854" s="5" t="s">
        <v>522</v>
      </c>
      <c r="C4854" s="5" t="s">
        <v>52</v>
      </c>
      <c r="D4854" s="8" t="s">
        <v>170</v>
      </c>
      <c r="E4854" s="6">
        <v>209.6</v>
      </c>
      <c r="F4854" s="6">
        <v>212</v>
      </c>
      <c r="G4854" s="6">
        <v>203.6</v>
      </c>
      <c r="H4854" s="5" t="s">
        <v>120</v>
      </c>
      <c r="I4854" s="6">
        <f t="shared" si="300"/>
        <v>-2.40000000000001</v>
      </c>
      <c r="J4854" s="5" t="str">
        <f>IF(H4854="否","不适用",IF(AND(ISNUMBER(E4854),ISNUMBER(F4854)),IF(I4854&gt;规则与名单!$B$2,"是","否"),"未判定"))</f>
        <v>不适用</v>
      </c>
      <c r="K4854" s="5" t="str">
        <f t="shared" si="301"/>
        <v>非测试日纯氢</v>
      </c>
      <c r="L4854" s="6">
        <f t="shared" si="302"/>
        <v>203.6</v>
      </c>
      <c r="M4854" s="5">
        <f t="shared" si="303"/>
        <v>0</v>
      </c>
      <c r="N4854" s="5" t="s">
        <v>17904</v>
      </c>
      <c r="O4854" s="5" t="s">
        <v>17905</v>
      </c>
      <c r="P4854" s="5" t="s">
        <v>17906</v>
      </c>
    </row>
    <row r="4855" ht="19" customHeight="1" spans="1:16">
      <c r="A4855" s="5">
        <v>190</v>
      </c>
      <c r="B4855" s="5" t="s">
        <v>522</v>
      </c>
      <c r="C4855" s="5" t="s">
        <v>52</v>
      </c>
      <c r="D4855" s="8" t="s">
        <v>644</v>
      </c>
      <c r="E4855" s="6">
        <v>186.6</v>
      </c>
      <c r="F4855" s="6">
        <v>189.2</v>
      </c>
      <c r="G4855" s="6">
        <v>186.4</v>
      </c>
      <c r="H4855" s="5" t="s">
        <v>120</v>
      </c>
      <c r="I4855" s="6">
        <f t="shared" si="300"/>
        <v>-2.59999999999999</v>
      </c>
      <c r="J4855" s="5" t="str">
        <f>IF(H4855="否","不适用",IF(AND(ISNUMBER(E4855),ISNUMBER(F4855)),IF(I4855&gt;规则与名单!$B$2,"是","否"),"未判定"))</f>
        <v>不适用</v>
      </c>
      <c r="K4855" s="5" t="str">
        <f t="shared" si="301"/>
        <v>非测试日纯氢</v>
      </c>
      <c r="L4855" s="6">
        <f t="shared" si="302"/>
        <v>186.4</v>
      </c>
      <c r="M4855" s="5">
        <f t="shared" si="303"/>
        <v>0</v>
      </c>
      <c r="N4855" s="5" t="s">
        <v>17907</v>
      </c>
      <c r="O4855" s="5" t="s">
        <v>17908</v>
      </c>
      <c r="P4855" s="5" t="s">
        <v>17909</v>
      </c>
    </row>
    <row r="4856" ht="19" customHeight="1" spans="1:16">
      <c r="A4856" s="5">
        <v>190</v>
      </c>
      <c r="B4856" s="5" t="s">
        <v>522</v>
      </c>
      <c r="C4856" s="5" t="s">
        <v>52</v>
      </c>
      <c r="D4856" s="8" t="s">
        <v>3418</v>
      </c>
      <c r="E4856" s="6">
        <v>53.4</v>
      </c>
      <c r="F4856" s="6">
        <v>54.2</v>
      </c>
      <c r="G4856" s="6">
        <v>53.4</v>
      </c>
      <c r="H4856" s="5" t="s">
        <v>120</v>
      </c>
      <c r="I4856" s="6">
        <f t="shared" si="300"/>
        <v>-0.800000000000004</v>
      </c>
      <c r="J4856" s="5" t="str">
        <f>IF(H4856="否","不适用",IF(AND(ISNUMBER(E4856),ISNUMBER(F4856)),IF(I4856&gt;规则与名单!$B$2,"是","否"),"未判定"))</f>
        <v>不适用</v>
      </c>
      <c r="K4856" s="5" t="str">
        <f t="shared" si="301"/>
        <v>非测试日纯氢</v>
      </c>
      <c r="L4856" s="6">
        <f t="shared" si="302"/>
        <v>53.4</v>
      </c>
      <c r="M4856" s="5">
        <f t="shared" si="303"/>
        <v>0</v>
      </c>
      <c r="N4856" s="5" t="s">
        <v>17910</v>
      </c>
      <c r="O4856" s="5" t="s">
        <v>17911</v>
      </c>
      <c r="P4856" s="5" t="s">
        <v>17912</v>
      </c>
    </row>
    <row r="4857" ht="19" customHeight="1" spans="1:16">
      <c r="A4857" s="5">
        <v>190</v>
      </c>
      <c r="B4857" s="5" t="s">
        <v>522</v>
      </c>
      <c r="C4857" s="5" t="s">
        <v>52</v>
      </c>
      <c r="D4857" s="8" t="s">
        <v>3422</v>
      </c>
      <c r="E4857" s="6">
        <v>55</v>
      </c>
      <c r="F4857" s="6">
        <v>55.4</v>
      </c>
      <c r="G4857" s="6">
        <v>55</v>
      </c>
      <c r="H4857" s="5" t="s">
        <v>120</v>
      </c>
      <c r="I4857" s="6">
        <f t="shared" si="300"/>
        <v>-0.399999999999999</v>
      </c>
      <c r="J4857" s="5" t="str">
        <f>IF(H4857="否","不适用",IF(AND(ISNUMBER(E4857),ISNUMBER(F4857)),IF(I4857&gt;规则与名单!$B$2,"是","否"),"未判定"))</f>
        <v>不适用</v>
      </c>
      <c r="K4857" s="5" t="str">
        <f t="shared" si="301"/>
        <v>非测试日纯氢</v>
      </c>
      <c r="L4857" s="6">
        <f t="shared" si="302"/>
        <v>55</v>
      </c>
      <c r="M4857" s="5">
        <f t="shared" si="303"/>
        <v>0</v>
      </c>
      <c r="N4857" s="5" t="s">
        <v>17913</v>
      </c>
      <c r="O4857" s="5" t="s">
        <v>17914</v>
      </c>
      <c r="P4857" s="5" t="s">
        <v>17915</v>
      </c>
    </row>
    <row r="4858" ht="19" customHeight="1" spans="1:16">
      <c r="A4858" s="5">
        <v>190</v>
      </c>
      <c r="B4858" s="5" t="s">
        <v>522</v>
      </c>
      <c r="C4858" s="5" t="s">
        <v>52</v>
      </c>
      <c r="D4858" s="8" t="s">
        <v>336</v>
      </c>
      <c r="E4858" s="6">
        <v>92</v>
      </c>
      <c r="F4858" s="6">
        <v>92.7</v>
      </c>
      <c r="G4858" s="6">
        <v>86</v>
      </c>
      <c r="H4858" s="5" t="s">
        <v>120</v>
      </c>
      <c r="I4858" s="6">
        <f t="shared" si="300"/>
        <v>-0.700000000000003</v>
      </c>
      <c r="J4858" s="5" t="str">
        <f>IF(H4858="否","不适用",IF(AND(ISNUMBER(E4858),ISNUMBER(F4858)),IF(I4858&gt;规则与名单!$B$2,"是","否"),"未判定"))</f>
        <v>不适用</v>
      </c>
      <c r="K4858" s="5" t="str">
        <f t="shared" si="301"/>
        <v>非测试日纯氢</v>
      </c>
      <c r="L4858" s="6">
        <f t="shared" si="302"/>
        <v>86</v>
      </c>
      <c r="M4858" s="5">
        <f t="shared" si="303"/>
        <v>0</v>
      </c>
      <c r="N4858" s="5" t="s">
        <v>17916</v>
      </c>
      <c r="O4858" s="5" t="s">
        <v>17917</v>
      </c>
      <c r="P4858" s="5" t="s">
        <v>17918</v>
      </c>
    </row>
    <row r="4859" ht="19" customHeight="1" spans="1:16">
      <c r="A4859" s="5">
        <v>190</v>
      </c>
      <c r="B4859" s="5" t="s">
        <v>522</v>
      </c>
      <c r="C4859" s="5" t="s">
        <v>52</v>
      </c>
      <c r="D4859" s="8" t="s">
        <v>653</v>
      </c>
      <c r="E4859" s="6">
        <v>212.9</v>
      </c>
      <c r="F4859" s="6">
        <v>214.4</v>
      </c>
      <c r="G4859" s="6">
        <v>201.7</v>
      </c>
      <c r="H4859" s="5" t="s">
        <v>120</v>
      </c>
      <c r="I4859" s="6">
        <f t="shared" si="300"/>
        <v>-1.5</v>
      </c>
      <c r="J4859" s="5" t="str">
        <f>IF(H4859="否","不适用",IF(AND(ISNUMBER(E4859),ISNUMBER(F4859)),IF(I4859&gt;规则与名单!$B$2,"是","否"),"未判定"))</f>
        <v>不适用</v>
      </c>
      <c r="K4859" s="5" t="str">
        <f t="shared" si="301"/>
        <v>非测试日纯氢</v>
      </c>
      <c r="L4859" s="6">
        <f t="shared" si="302"/>
        <v>201.7</v>
      </c>
      <c r="M4859" s="5">
        <f t="shared" si="303"/>
        <v>0</v>
      </c>
      <c r="N4859" s="5" t="s">
        <v>17919</v>
      </c>
      <c r="O4859" s="5" t="s">
        <v>17920</v>
      </c>
      <c r="P4859" s="5" t="s">
        <v>17921</v>
      </c>
    </row>
    <row r="4860" ht="19" customHeight="1" spans="1:16">
      <c r="A4860" s="5">
        <v>190</v>
      </c>
      <c r="B4860" s="5" t="s">
        <v>522</v>
      </c>
      <c r="C4860" s="5" t="s">
        <v>52</v>
      </c>
      <c r="D4860" s="8" t="s">
        <v>140</v>
      </c>
      <c r="E4860" s="6">
        <v>223.2</v>
      </c>
      <c r="F4860" s="6">
        <v>225.1</v>
      </c>
      <c r="G4860" s="6">
        <v>223.2</v>
      </c>
      <c r="H4860" s="5" t="s">
        <v>120</v>
      </c>
      <c r="I4860" s="6">
        <f t="shared" si="300"/>
        <v>-1.90000000000001</v>
      </c>
      <c r="J4860" s="5" t="str">
        <f>IF(H4860="否","不适用",IF(AND(ISNUMBER(E4860),ISNUMBER(F4860)),IF(I4860&gt;规则与名单!$B$2,"是","否"),"未判定"))</f>
        <v>不适用</v>
      </c>
      <c r="K4860" s="5" t="str">
        <f t="shared" si="301"/>
        <v>非测试日纯氢</v>
      </c>
      <c r="L4860" s="6">
        <f t="shared" si="302"/>
        <v>223.2</v>
      </c>
      <c r="M4860" s="5">
        <f t="shared" si="303"/>
        <v>0</v>
      </c>
      <c r="N4860" s="5" t="s">
        <v>17922</v>
      </c>
      <c r="O4860" s="5" t="s">
        <v>17923</v>
      </c>
      <c r="P4860" s="5" t="s">
        <v>17924</v>
      </c>
    </row>
    <row r="4861" ht="19" customHeight="1" spans="1:16">
      <c r="A4861" s="5">
        <v>190</v>
      </c>
      <c r="B4861" s="5" t="s">
        <v>522</v>
      </c>
      <c r="C4861" s="5" t="s">
        <v>52</v>
      </c>
      <c r="D4861" s="8" t="s">
        <v>115</v>
      </c>
      <c r="E4861" s="6">
        <v>165.8</v>
      </c>
      <c r="F4861" s="6">
        <v>170</v>
      </c>
      <c r="G4861" s="6">
        <v>165.8</v>
      </c>
      <c r="H4861" s="5" t="s">
        <v>120</v>
      </c>
      <c r="I4861" s="6">
        <f t="shared" si="300"/>
        <v>-4.19999999999999</v>
      </c>
      <c r="J4861" s="5" t="str">
        <f>IF(H4861="否","不适用",IF(AND(ISNUMBER(E4861),ISNUMBER(F4861)),IF(I4861&gt;规则与名单!$B$2,"是","否"),"未判定"))</f>
        <v>不适用</v>
      </c>
      <c r="K4861" s="5" t="str">
        <f t="shared" si="301"/>
        <v>非测试日纯氢</v>
      </c>
      <c r="L4861" s="6">
        <f t="shared" si="302"/>
        <v>165.8</v>
      </c>
      <c r="M4861" s="5">
        <f t="shared" si="303"/>
        <v>0</v>
      </c>
      <c r="N4861" s="5" t="s">
        <v>17925</v>
      </c>
      <c r="O4861" s="5" t="s">
        <v>17926</v>
      </c>
      <c r="P4861" s="5" t="s">
        <v>17927</v>
      </c>
    </row>
    <row r="4862" ht="19" customHeight="1" spans="1:16">
      <c r="A4862" s="5">
        <v>191</v>
      </c>
      <c r="B4862" s="5" t="s">
        <v>60</v>
      </c>
      <c r="C4862" s="5" t="s">
        <v>52</v>
      </c>
      <c r="D4862" s="8" t="s">
        <v>114</v>
      </c>
      <c r="E4862" s="6">
        <v>89.4</v>
      </c>
      <c r="F4862" s="6">
        <v>90.5</v>
      </c>
      <c r="G4862" s="6">
        <v>89.4</v>
      </c>
      <c r="H4862" s="5" t="s">
        <v>120</v>
      </c>
      <c r="I4862" s="6">
        <f t="shared" si="300"/>
        <v>-1.09999999999999</v>
      </c>
      <c r="J4862" s="5" t="str">
        <f>IF(H4862="否","不适用",IF(AND(ISNUMBER(E4862),ISNUMBER(F4862)),IF(I4862&gt;规则与名单!$B$2,"是","否"),"未判定"))</f>
        <v>不适用</v>
      </c>
      <c r="K4862" s="5" t="str">
        <f t="shared" si="301"/>
        <v>非测试日纯氢</v>
      </c>
      <c r="L4862" s="6">
        <f t="shared" si="302"/>
        <v>89.4</v>
      </c>
      <c r="M4862" s="5">
        <f t="shared" si="303"/>
        <v>0</v>
      </c>
      <c r="N4862" s="5" t="s">
        <v>17928</v>
      </c>
      <c r="O4862" s="5" t="s">
        <v>17929</v>
      </c>
      <c r="P4862" s="5" t="s">
        <v>17930</v>
      </c>
    </row>
    <row r="4863" ht="19" customHeight="1" spans="1:16">
      <c r="A4863" s="5">
        <v>191</v>
      </c>
      <c r="B4863" s="5" t="s">
        <v>60</v>
      </c>
      <c r="C4863" s="5" t="s">
        <v>52</v>
      </c>
      <c r="D4863" s="8" t="s">
        <v>605</v>
      </c>
      <c r="E4863" s="6">
        <v>74.8</v>
      </c>
      <c r="F4863" s="6">
        <v>76.3</v>
      </c>
      <c r="G4863" s="6">
        <v>74.7</v>
      </c>
      <c r="H4863" s="5" t="s">
        <v>120</v>
      </c>
      <c r="I4863" s="6">
        <f t="shared" si="300"/>
        <v>-1.5</v>
      </c>
      <c r="J4863" s="5" t="str">
        <f>IF(H4863="否","不适用",IF(AND(ISNUMBER(E4863),ISNUMBER(F4863)),IF(I4863&gt;规则与名单!$B$2,"是","否"),"未判定"))</f>
        <v>不适用</v>
      </c>
      <c r="K4863" s="5" t="str">
        <f t="shared" si="301"/>
        <v>非测试日纯氢</v>
      </c>
      <c r="L4863" s="6">
        <f t="shared" si="302"/>
        <v>74.7</v>
      </c>
      <c r="M4863" s="5">
        <f t="shared" si="303"/>
        <v>0</v>
      </c>
      <c r="N4863" s="5" t="s">
        <v>17931</v>
      </c>
      <c r="O4863" s="5" t="s">
        <v>17932</v>
      </c>
      <c r="P4863" s="5" t="s">
        <v>17933</v>
      </c>
    </row>
    <row r="4864" ht="19" customHeight="1" spans="1:16">
      <c r="A4864" s="5">
        <v>191</v>
      </c>
      <c r="B4864" s="5" t="s">
        <v>60</v>
      </c>
      <c r="C4864" s="5" t="s">
        <v>52</v>
      </c>
      <c r="D4864" s="8" t="s">
        <v>186</v>
      </c>
      <c r="E4864" s="6">
        <v>86.6</v>
      </c>
      <c r="F4864" s="6">
        <v>90.3</v>
      </c>
      <c r="G4864" s="6">
        <v>82.6</v>
      </c>
      <c r="H4864" s="5" t="s">
        <v>120</v>
      </c>
      <c r="I4864" s="6">
        <f t="shared" si="300"/>
        <v>-3.7</v>
      </c>
      <c r="J4864" s="5" t="str">
        <f>IF(H4864="否","不适用",IF(AND(ISNUMBER(E4864),ISNUMBER(F4864)),IF(I4864&gt;规则与名单!$B$2,"是","否"),"未判定"))</f>
        <v>不适用</v>
      </c>
      <c r="K4864" s="5" t="str">
        <f t="shared" si="301"/>
        <v>非测试日纯氢</v>
      </c>
      <c r="L4864" s="6">
        <f t="shared" si="302"/>
        <v>82.6</v>
      </c>
      <c r="M4864" s="5">
        <f t="shared" si="303"/>
        <v>0</v>
      </c>
      <c r="N4864" s="5" t="s">
        <v>17934</v>
      </c>
      <c r="O4864" s="5" t="s">
        <v>17935</v>
      </c>
      <c r="P4864" s="5" t="s">
        <v>17936</v>
      </c>
    </row>
    <row r="4865" ht="19" customHeight="1" spans="1:16">
      <c r="A4865" s="5">
        <v>191</v>
      </c>
      <c r="B4865" s="5" t="s">
        <v>60</v>
      </c>
      <c r="C4865" s="5" t="s">
        <v>52</v>
      </c>
      <c r="D4865" s="8" t="s">
        <v>165</v>
      </c>
      <c r="E4865" s="6">
        <v>73.7</v>
      </c>
      <c r="F4865" s="6">
        <v>74.6</v>
      </c>
      <c r="G4865" s="6">
        <v>73.7</v>
      </c>
      <c r="H4865" s="5" t="s">
        <v>120</v>
      </c>
      <c r="I4865" s="6">
        <f t="shared" si="300"/>
        <v>-0.899999999999991</v>
      </c>
      <c r="J4865" s="5" t="str">
        <f>IF(H4865="否","不适用",IF(AND(ISNUMBER(E4865),ISNUMBER(F4865)),IF(I4865&gt;规则与名单!$B$2,"是","否"),"未判定"))</f>
        <v>不适用</v>
      </c>
      <c r="K4865" s="5" t="str">
        <f t="shared" si="301"/>
        <v>非测试日纯氢</v>
      </c>
      <c r="L4865" s="6">
        <f t="shared" si="302"/>
        <v>73.7</v>
      </c>
      <c r="M4865" s="5">
        <f t="shared" si="303"/>
        <v>0</v>
      </c>
      <c r="N4865" s="5" t="s">
        <v>17937</v>
      </c>
      <c r="O4865" s="5" t="s">
        <v>17938</v>
      </c>
      <c r="P4865" s="5" t="s">
        <v>17939</v>
      </c>
    </row>
    <row r="4866" ht="19" customHeight="1" spans="1:16">
      <c r="A4866" s="5">
        <v>191</v>
      </c>
      <c r="B4866" s="5" t="s">
        <v>60</v>
      </c>
      <c r="C4866" s="5" t="s">
        <v>52</v>
      </c>
      <c r="D4866" s="8" t="s">
        <v>151</v>
      </c>
      <c r="E4866" s="6">
        <v>0</v>
      </c>
      <c r="F4866" s="6">
        <v>0.06</v>
      </c>
      <c r="G4866" s="6"/>
      <c r="H4866" s="5" t="s">
        <v>120</v>
      </c>
      <c r="I4866" s="6">
        <f t="shared" ref="I4866:I4929" si="304">IF(AND(ISNUMBER(E4866),ISNUMBER(F4866)),E4866-F4866,"")</f>
        <v>-0.06</v>
      </c>
      <c r="J4866" s="5" t="str">
        <f>IF(H4866="否","不适用",IF(AND(ISNUMBER(E4866),ISNUMBER(F4866)),IF(I4866&gt;规则与名单!$B$2,"是","否"),"未判定"))</f>
        <v>不适用</v>
      </c>
      <c r="K4866" s="5" t="str">
        <f t="shared" ref="K4866:K4929" si="305">IF(J4866="是",IF(ISNUMBER(F4866),"测试日GPS","缺失"),IF(ISNUMBER(G4866),"非测试日纯氢",IF(AND(H4866="是",J4866="未判定"),IF(ISNUMBER(F4866),"测试名单无纯氢GPS","缺失"),IF(ISNUMBER(E4866),"非测试日仪表","缺失"))))</f>
        <v>非测试日仪表</v>
      </c>
      <c r="L4866" s="6">
        <f t="shared" ref="L4866:L4929" si="306">IF(K4866="缺失","",IF(K4866="非测试日纯氢",G4866,IF(K4866="非测试日仪表",E4866,F4866)))</f>
        <v>0</v>
      </c>
      <c r="M4866" s="5">
        <f t="shared" ref="M4866:M4929" si="307">IF(K4866="缺失",1,0)</f>
        <v>0</v>
      </c>
      <c r="N4866" s="5" t="s">
        <v>17940</v>
      </c>
      <c r="O4866" s="5" t="s">
        <v>17941</v>
      </c>
      <c r="P4866" s="5" t="s">
        <v>17942</v>
      </c>
    </row>
    <row r="4867" ht="19" customHeight="1" spans="1:16">
      <c r="A4867" s="5">
        <v>191</v>
      </c>
      <c r="B4867" s="5" t="s">
        <v>60</v>
      </c>
      <c r="C4867" s="5" t="s">
        <v>52</v>
      </c>
      <c r="D4867" s="8" t="s">
        <v>3358</v>
      </c>
      <c r="E4867" s="6"/>
      <c r="F4867" s="6">
        <v>0</v>
      </c>
      <c r="G4867" s="6"/>
      <c r="H4867" s="5" t="s">
        <v>120</v>
      </c>
      <c r="I4867" s="6" t="str">
        <f t="shared" si="304"/>
        <v/>
      </c>
      <c r="J4867" s="5" t="str">
        <f>IF(H4867="否","不适用",IF(AND(ISNUMBER(E4867),ISNUMBER(F4867)),IF(I4867&gt;规则与名单!$B$2,"是","否"),"未判定"))</f>
        <v>不适用</v>
      </c>
      <c r="K4867" s="5" t="str">
        <f t="shared" si="305"/>
        <v>缺失</v>
      </c>
      <c r="L4867" s="6" t="str">
        <f t="shared" si="306"/>
        <v/>
      </c>
      <c r="M4867" s="5">
        <f t="shared" si="307"/>
        <v>1</v>
      </c>
      <c r="N4867" s="5" t="s">
        <v>17943</v>
      </c>
      <c r="O4867" s="5" t="s">
        <v>17944</v>
      </c>
      <c r="P4867" s="5" t="s">
        <v>17945</v>
      </c>
    </row>
    <row r="4868" ht="19" customHeight="1" spans="1:16">
      <c r="A4868" s="5">
        <v>191</v>
      </c>
      <c r="B4868" s="5" t="s">
        <v>60</v>
      </c>
      <c r="C4868" s="5" t="s">
        <v>52</v>
      </c>
      <c r="D4868" s="8" t="s">
        <v>272</v>
      </c>
      <c r="E4868" s="6">
        <v>73.8</v>
      </c>
      <c r="F4868" s="6">
        <v>75</v>
      </c>
      <c r="G4868" s="6">
        <v>73.8</v>
      </c>
      <c r="H4868" s="5" t="s">
        <v>120</v>
      </c>
      <c r="I4868" s="6">
        <f t="shared" si="304"/>
        <v>-1.2</v>
      </c>
      <c r="J4868" s="5" t="str">
        <f>IF(H4868="否","不适用",IF(AND(ISNUMBER(E4868),ISNUMBER(F4868)),IF(I4868&gt;规则与名单!$B$2,"是","否"),"未判定"))</f>
        <v>不适用</v>
      </c>
      <c r="K4868" s="5" t="str">
        <f t="shared" si="305"/>
        <v>非测试日纯氢</v>
      </c>
      <c r="L4868" s="6">
        <f t="shared" si="306"/>
        <v>73.8</v>
      </c>
      <c r="M4868" s="5">
        <f t="shared" si="307"/>
        <v>0</v>
      </c>
      <c r="N4868" s="5" t="s">
        <v>17946</v>
      </c>
      <c r="O4868" s="5" t="s">
        <v>17947</v>
      </c>
      <c r="P4868" s="5" t="s">
        <v>17948</v>
      </c>
    </row>
    <row r="4869" ht="19" customHeight="1" spans="1:16">
      <c r="A4869" s="5">
        <v>191</v>
      </c>
      <c r="B4869" s="5" t="s">
        <v>60</v>
      </c>
      <c r="C4869" s="5" t="s">
        <v>52</v>
      </c>
      <c r="D4869" s="8" t="s">
        <v>506</v>
      </c>
      <c r="E4869" s="6">
        <v>74.4</v>
      </c>
      <c r="F4869" s="6">
        <v>76.7</v>
      </c>
      <c r="G4869" s="6">
        <v>74.4</v>
      </c>
      <c r="H4869" s="5" t="s">
        <v>120</v>
      </c>
      <c r="I4869" s="6">
        <f t="shared" si="304"/>
        <v>-2.3</v>
      </c>
      <c r="J4869" s="5" t="str">
        <f>IF(H4869="否","不适用",IF(AND(ISNUMBER(E4869),ISNUMBER(F4869)),IF(I4869&gt;规则与名单!$B$2,"是","否"),"未判定"))</f>
        <v>不适用</v>
      </c>
      <c r="K4869" s="5" t="str">
        <f t="shared" si="305"/>
        <v>非测试日纯氢</v>
      </c>
      <c r="L4869" s="6">
        <f t="shared" si="306"/>
        <v>74.4</v>
      </c>
      <c r="M4869" s="5">
        <f t="shared" si="307"/>
        <v>0</v>
      </c>
      <c r="N4869" s="5" t="s">
        <v>17949</v>
      </c>
      <c r="O4869" s="5" t="s">
        <v>17950</v>
      </c>
      <c r="P4869" s="5" t="s">
        <v>17951</v>
      </c>
    </row>
    <row r="4870" ht="19" customHeight="1" spans="1:16">
      <c r="A4870" s="5">
        <v>191</v>
      </c>
      <c r="B4870" s="5" t="s">
        <v>60</v>
      </c>
      <c r="C4870" s="5" t="s">
        <v>52</v>
      </c>
      <c r="D4870" s="8" t="s">
        <v>673</v>
      </c>
      <c r="E4870" s="6">
        <v>72.7</v>
      </c>
      <c r="F4870" s="6">
        <v>75.5</v>
      </c>
      <c r="G4870" s="6">
        <v>73.6</v>
      </c>
      <c r="H4870" s="5" t="s">
        <v>120</v>
      </c>
      <c r="I4870" s="6">
        <f t="shared" si="304"/>
        <v>-2.8</v>
      </c>
      <c r="J4870" s="5" t="str">
        <f>IF(H4870="否","不适用",IF(AND(ISNUMBER(E4870),ISNUMBER(F4870)),IF(I4870&gt;规则与名单!$B$2,"是","否"),"未判定"))</f>
        <v>不适用</v>
      </c>
      <c r="K4870" s="5" t="str">
        <f t="shared" si="305"/>
        <v>非测试日纯氢</v>
      </c>
      <c r="L4870" s="6">
        <f t="shared" si="306"/>
        <v>73.6</v>
      </c>
      <c r="M4870" s="5">
        <f t="shared" si="307"/>
        <v>0</v>
      </c>
      <c r="N4870" s="5" t="s">
        <v>17952</v>
      </c>
      <c r="O4870" s="5" t="s">
        <v>17953</v>
      </c>
      <c r="P4870" s="5" t="s">
        <v>17954</v>
      </c>
    </row>
    <row r="4871" ht="19" customHeight="1" spans="1:16">
      <c r="A4871" s="5">
        <v>191</v>
      </c>
      <c r="B4871" s="5" t="s">
        <v>60</v>
      </c>
      <c r="C4871" s="5" t="s">
        <v>52</v>
      </c>
      <c r="D4871" s="8" t="s">
        <v>183</v>
      </c>
      <c r="E4871" s="6">
        <v>73.7</v>
      </c>
      <c r="F4871" s="6">
        <v>75.1</v>
      </c>
      <c r="G4871" s="6">
        <v>73.7</v>
      </c>
      <c r="H4871" s="5" t="s">
        <v>120</v>
      </c>
      <c r="I4871" s="6">
        <f t="shared" si="304"/>
        <v>-1.39999999999999</v>
      </c>
      <c r="J4871" s="5" t="str">
        <f>IF(H4871="否","不适用",IF(AND(ISNUMBER(E4871),ISNUMBER(F4871)),IF(I4871&gt;规则与名单!$B$2,"是","否"),"未判定"))</f>
        <v>不适用</v>
      </c>
      <c r="K4871" s="5" t="str">
        <f t="shared" si="305"/>
        <v>非测试日纯氢</v>
      </c>
      <c r="L4871" s="6">
        <f t="shared" si="306"/>
        <v>73.7</v>
      </c>
      <c r="M4871" s="5">
        <f t="shared" si="307"/>
        <v>0</v>
      </c>
      <c r="N4871" s="5" t="s">
        <v>17955</v>
      </c>
      <c r="O4871" s="5" t="s">
        <v>17956</v>
      </c>
      <c r="P4871" s="5" t="s">
        <v>17957</v>
      </c>
    </row>
    <row r="4872" ht="19" customHeight="1" spans="1:16">
      <c r="A4872" s="5">
        <v>191</v>
      </c>
      <c r="B4872" s="5" t="s">
        <v>60</v>
      </c>
      <c r="C4872" s="5" t="s">
        <v>52</v>
      </c>
      <c r="D4872" s="8" t="s">
        <v>431</v>
      </c>
      <c r="E4872" s="6">
        <v>74.3</v>
      </c>
      <c r="F4872" s="6">
        <v>75.1</v>
      </c>
      <c r="G4872" s="6">
        <v>74.1</v>
      </c>
      <c r="H4872" s="5" t="s">
        <v>120</v>
      </c>
      <c r="I4872" s="6">
        <f t="shared" si="304"/>
        <v>-0.799999999999997</v>
      </c>
      <c r="J4872" s="5" t="str">
        <f>IF(H4872="否","不适用",IF(AND(ISNUMBER(E4872),ISNUMBER(F4872)),IF(I4872&gt;规则与名单!$B$2,"是","否"),"未判定"))</f>
        <v>不适用</v>
      </c>
      <c r="K4872" s="5" t="str">
        <f t="shared" si="305"/>
        <v>非测试日纯氢</v>
      </c>
      <c r="L4872" s="6">
        <f t="shared" si="306"/>
        <v>74.1</v>
      </c>
      <c r="M4872" s="5">
        <f t="shared" si="307"/>
        <v>0</v>
      </c>
      <c r="N4872" s="5" t="s">
        <v>17958</v>
      </c>
      <c r="O4872" s="5" t="s">
        <v>17959</v>
      </c>
      <c r="P4872" s="5" t="s">
        <v>17960</v>
      </c>
    </row>
    <row r="4873" ht="19" customHeight="1" spans="1:16">
      <c r="A4873" s="5">
        <v>191</v>
      </c>
      <c r="B4873" s="5" t="s">
        <v>60</v>
      </c>
      <c r="C4873" s="5" t="s">
        <v>52</v>
      </c>
      <c r="D4873" s="8" t="s">
        <v>3377</v>
      </c>
      <c r="E4873" s="6"/>
      <c r="F4873" s="6">
        <v>0.03</v>
      </c>
      <c r="G4873" s="6"/>
      <c r="H4873" s="5" t="s">
        <v>120</v>
      </c>
      <c r="I4873" s="6" t="str">
        <f t="shared" si="304"/>
        <v/>
      </c>
      <c r="J4873" s="5" t="str">
        <f>IF(H4873="否","不适用",IF(AND(ISNUMBER(E4873),ISNUMBER(F4873)),IF(I4873&gt;规则与名单!$B$2,"是","否"),"未判定"))</f>
        <v>不适用</v>
      </c>
      <c r="K4873" s="5" t="str">
        <f t="shared" si="305"/>
        <v>缺失</v>
      </c>
      <c r="L4873" s="6" t="str">
        <f t="shared" si="306"/>
        <v/>
      </c>
      <c r="M4873" s="5">
        <f t="shared" si="307"/>
        <v>1</v>
      </c>
      <c r="N4873" s="5" t="s">
        <v>17961</v>
      </c>
      <c r="O4873" s="5" t="s">
        <v>17962</v>
      </c>
      <c r="P4873" s="5" t="s">
        <v>17963</v>
      </c>
    </row>
    <row r="4874" ht="19" customHeight="1" spans="1:16">
      <c r="A4874" s="5">
        <v>191</v>
      </c>
      <c r="B4874" s="5" t="s">
        <v>60</v>
      </c>
      <c r="C4874" s="5" t="s">
        <v>52</v>
      </c>
      <c r="D4874" s="8" t="s">
        <v>407</v>
      </c>
      <c r="E4874" s="6"/>
      <c r="F4874" s="6">
        <v>0</v>
      </c>
      <c r="G4874" s="6"/>
      <c r="H4874" s="5" t="s">
        <v>120</v>
      </c>
      <c r="I4874" s="6" t="str">
        <f t="shared" si="304"/>
        <v/>
      </c>
      <c r="J4874" s="5" t="str">
        <f>IF(H4874="否","不适用",IF(AND(ISNUMBER(E4874),ISNUMBER(F4874)),IF(I4874&gt;规则与名单!$B$2,"是","否"),"未判定"))</f>
        <v>不适用</v>
      </c>
      <c r="K4874" s="5" t="str">
        <f t="shared" si="305"/>
        <v>缺失</v>
      </c>
      <c r="L4874" s="6" t="str">
        <f t="shared" si="306"/>
        <v/>
      </c>
      <c r="M4874" s="5">
        <f t="shared" si="307"/>
        <v>1</v>
      </c>
      <c r="N4874" s="5" t="s">
        <v>17964</v>
      </c>
      <c r="O4874" s="5" t="s">
        <v>17965</v>
      </c>
      <c r="P4874" s="5" t="s">
        <v>17966</v>
      </c>
    </row>
    <row r="4875" ht="19" customHeight="1" spans="1:16">
      <c r="A4875" s="5">
        <v>191</v>
      </c>
      <c r="B4875" s="5" t="s">
        <v>60</v>
      </c>
      <c r="C4875" s="5" t="s">
        <v>52</v>
      </c>
      <c r="D4875" s="8" t="s">
        <v>411</v>
      </c>
      <c r="E4875" s="6">
        <v>72.8</v>
      </c>
      <c r="F4875" s="6">
        <v>73.6</v>
      </c>
      <c r="G4875" s="6">
        <v>72.7</v>
      </c>
      <c r="H4875" s="5" t="s">
        <v>120</v>
      </c>
      <c r="I4875" s="6">
        <f t="shared" si="304"/>
        <v>-0.799999999999997</v>
      </c>
      <c r="J4875" s="5" t="str">
        <f>IF(H4875="否","不适用",IF(AND(ISNUMBER(E4875),ISNUMBER(F4875)),IF(I4875&gt;规则与名单!$B$2,"是","否"),"未判定"))</f>
        <v>不适用</v>
      </c>
      <c r="K4875" s="5" t="str">
        <f t="shared" si="305"/>
        <v>非测试日纯氢</v>
      </c>
      <c r="L4875" s="6">
        <f t="shared" si="306"/>
        <v>72.7</v>
      </c>
      <c r="M4875" s="5">
        <f t="shared" si="307"/>
        <v>0</v>
      </c>
      <c r="N4875" s="5" t="s">
        <v>17967</v>
      </c>
      <c r="O4875" s="5" t="s">
        <v>17968</v>
      </c>
      <c r="P4875" s="5" t="s">
        <v>17969</v>
      </c>
    </row>
    <row r="4876" ht="19" customHeight="1" spans="1:16">
      <c r="A4876" s="5">
        <v>191</v>
      </c>
      <c r="B4876" s="5" t="s">
        <v>60</v>
      </c>
      <c r="C4876" s="5" t="s">
        <v>52</v>
      </c>
      <c r="D4876" s="8" t="s">
        <v>251</v>
      </c>
      <c r="E4876" s="6">
        <v>90.5</v>
      </c>
      <c r="F4876" s="6">
        <v>92.5</v>
      </c>
      <c r="G4876" s="6">
        <v>90.4</v>
      </c>
      <c r="H4876" s="5" t="s">
        <v>120</v>
      </c>
      <c r="I4876" s="6">
        <f t="shared" si="304"/>
        <v>-2</v>
      </c>
      <c r="J4876" s="5" t="str">
        <f>IF(H4876="否","不适用",IF(AND(ISNUMBER(E4876),ISNUMBER(F4876)),IF(I4876&gt;规则与名单!$B$2,"是","否"),"未判定"))</f>
        <v>不适用</v>
      </c>
      <c r="K4876" s="5" t="str">
        <f t="shared" si="305"/>
        <v>非测试日纯氢</v>
      </c>
      <c r="L4876" s="6">
        <f t="shared" si="306"/>
        <v>90.4</v>
      </c>
      <c r="M4876" s="5">
        <f t="shared" si="307"/>
        <v>0</v>
      </c>
      <c r="N4876" s="5" t="s">
        <v>17970</v>
      </c>
      <c r="O4876" s="5" t="s">
        <v>17971</v>
      </c>
      <c r="P4876" s="5" t="s">
        <v>17972</v>
      </c>
    </row>
    <row r="4877" ht="19" customHeight="1" spans="1:16">
      <c r="A4877" s="5">
        <v>191</v>
      </c>
      <c r="B4877" s="5" t="s">
        <v>60</v>
      </c>
      <c r="C4877" s="5" t="s">
        <v>52</v>
      </c>
      <c r="D4877" s="8" t="s">
        <v>472</v>
      </c>
      <c r="E4877" s="6">
        <v>74.3</v>
      </c>
      <c r="F4877" s="6">
        <v>76.4</v>
      </c>
      <c r="G4877" s="6">
        <v>70.5</v>
      </c>
      <c r="H4877" s="5" t="s">
        <v>120</v>
      </c>
      <c r="I4877" s="6">
        <f t="shared" si="304"/>
        <v>-2.10000000000001</v>
      </c>
      <c r="J4877" s="5" t="str">
        <f>IF(H4877="否","不适用",IF(AND(ISNUMBER(E4877),ISNUMBER(F4877)),IF(I4877&gt;规则与名单!$B$2,"是","否"),"未判定"))</f>
        <v>不适用</v>
      </c>
      <c r="K4877" s="5" t="str">
        <f t="shared" si="305"/>
        <v>非测试日纯氢</v>
      </c>
      <c r="L4877" s="6">
        <f t="shared" si="306"/>
        <v>70.5</v>
      </c>
      <c r="M4877" s="5">
        <f t="shared" si="307"/>
        <v>0</v>
      </c>
      <c r="N4877" s="5" t="s">
        <v>17973</v>
      </c>
      <c r="O4877" s="5" t="s">
        <v>17974</v>
      </c>
      <c r="P4877" s="5" t="s">
        <v>17975</v>
      </c>
    </row>
    <row r="4878" ht="19" customHeight="1" spans="1:16">
      <c r="A4878" s="5">
        <v>191</v>
      </c>
      <c r="B4878" s="5" t="s">
        <v>60</v>
      </c>
      <c r="C4878" s="5" t="s">
        <v>52</v>
      </c>
      <c r="D4878" s="8" t="s">
        <v>466</v>
      </c>
      <c r="E4878" s="6">
        <v>62.5</v>
      </c>
      <c r="F4878" s="6">
        <v>74.9</v>
      </c>
      <c r="G4878" s="6">
        <v>62.5</v>
      </c>
      <c r="H4878" s="5" t="s">
        <v>120</v>
      </c>
      <c r="I4878" s="6">
        <f t="shared" si="304"/>
        <v>-12.4</v>
      </c>
      <c r="J4878" s="5" t="str">
        <f>IF(H4878="否","不适用",IF(AND(ISNUMBER(E4878),ISNUMBER(F4878)),IF(I4878&gt;规则与名单!$B$2,"是","否"),"未判定"))</f>
        <v>不适用</v>
      </c>
      <c r="K4878" s="5" t="str">
        <f t="shared" si="305"/>
        <v>非测试日纯氢</v>
      </c>
      <c r="L4878" s="6">
        <f t="shared" si="306"/>
        <v>62.5</v>
      </c>
      <c r="M4878" s="5">
        <f t="shared" si="307"/>
        <v>0</v>
      </c>
      <c r="N4878" s="5" t="s">
        <v>17976</v>
      </c>
      <c r="O4878" s="5" t="s">
        <v>17977</v>
      </c>
      <c r="P4878" s="5" t="s">
        <v>17978</v>
      </c>
    </row>
    <row r="4879" ht="19" customHeight="1" spans="1:16">
      <c r="A4879" s="5">
        <v>191</v>
      </c>
      <c r="B4879" s="5" t="s">
        <v>60</v>
      </c>
      <c r="C4879" s="5" t="s">
        <v>52</v>
      </c>
      <c r="D4879" s="8" t="s">
        <v>333</v>
      </c>
      <c r="E4879" s="6">
        <v>85.1</v>
      </c>
      <c r="F4879" s="6">
        <v>75.4</v>
      </c>
      <c r="G4879" s="6">
        <v>43.6</v>
      </c>
      <c r="H4879" s="5" t="s">
        <v>120</v>
      </c>
      <c r="I4879" s="6">
        <f t="shared" si="304"/>
        <v>9.69999999999999</v>
      </c>
      <c r="J4879" s="5" t="str">
        <f>IF(H4879="否","不适用",IF(AND(ISNUMBER(E4879),ISNUMBER(F4879)),IF(I4879&gt;规则与名单!$B$2,"是","否"),"未判定"))</f>
        <v>不适用</v>
      </c>
      <c r="K4879" s="5" t="str">
        <f t="shared" si="305"/>
        <v>非测试日纯氢</v>
      </c>
      <c r="L4879" s="6">
        <f t="shared" si="306"/>
        <v>43.6</v>
      </c>
      <c r="M4879" s="5">
        <f t="shared" si="307"/>
        <v>0</v>
      </c>
      <c r="N4879" s="5" t="s">
        <v>17979</v>
      </c>
      <c r="O4879" s="5" t="s">
        <v>17980</v>
      </c>
      <c r="P4879" s="5" t="s">
        <v>17981</v>
      </c>
    </row>
    <row r="4880" ht="19" customHeight="1" spans="1:16">
      <c r="A4880" s="5">
        <v>191</v>
      </c>
      <c r="B4880" s="5" t="s">
        <v>60</v>
      </c>
      <c r="C4880" s="5" t="s">
        <v>52</v>
      </c>
      <c r="D4880" s="8" t="s">
        <v>175</v>
      </c>
      <c r="E4880" s="6"/>
      <c r="F4880" s="6">
        <v>0</v>
      </c>
      <c r="G4880" s="6"/>
      <c r="H4880" s="5" t="s">
        <v>120</v>
      </c>
      <c r="I4880" s="6" t="str">
        <f t="shared" si="304"/>
        <v/>
      </c>
      <c r="J4880" s="5" t="str">
        <f>IF(H4880="否","不适用",IF(AND(ISNUMBER(E4880),ISNUMBER(F4880)),IF(I4880&gt;规则与名单!$B$2,"是","否"),"未判定"))</f>
        <v>不适用</v>
      </c>
      <c r="K4880" s="5" t="str">
        <f t="shared" si="305"/>
        <v>缺失</v>
      </c>
      <c r="L4880" s="6" t="str">
        <f t="shared" si="306"/>
        <v/>
      </c>
      <c r="M4880" s="5">
        <f t="shared" si="307"/>
        <v>1</v>
      </c>
      <c r="N4880" s="5" t="s">
        <v>17982</v>
      </c>
      <c r="O4880" s="5" t="s">
        <v>17983</v>
      </c>
      <c r="P4880" s="5" t="s">
        <v>17984</v>
      </c>
    </row>
    <row r="4881" ht="19" customHeight="1" spans="1:16">
      <c r="A4881" s="5">
        <v>191</v>
      </c>
      <c r="B4881" s="5" t="s">
        <v>60</v>
      </c>
      <c r="C4881" s="5" t="s">
        <v>52</v>
      </c>
      <c r="D4881" s="8" t="s">
        <v>3402</v>
      </c>
      <c r="E4881" s="6">
        <v>77.2</v>
      </c>
      <c r="F4881" s="6">
        <v>77.5</v>
      </c>
      <c r="G4881" s="6">
        <v>77.1</v>
      </c>
      <c r="H4881" s="5" t="s">
        <v>120</v>
      </c>
      <c r="I4881" s="6">
        <f t="shared" si="304"/>
        <v>-0.299999999999997</v>
      </c>
      <c r="J4881" s="5" t="str">
        <f>IF(H4881="否","不适用",IF(AND(ISNUMBER(E4881),ISNUMBER(F4881)),IF(I4881&gt;规则与名单!$B$2,"是","否"),"未判定"))</f>
        <v>不适用</v>
      </c>
      <c r="K4881" s="5" t="str">
        <f t="shared" si="305"/>
        <v>非测试日纯氢</v>
      </c>
      <c r="L4881" s="6">
        <f t="shared" si="306"/>
        <v>77.1</v>
      </c>
      <c r="M4881" s="5">
        <f t="shared" si="307"/>
        <v>0</v>
      </c>
      <c r="N4881" s="5" t="s">
        <v>17985</v>
      </c>
      <c r="O4881" s="5" t="s">
        <v>17986</v>
      </c>
      <c r="P4881" s="5" t="s">
        <v>17987</v>
      </c>
    </row>
    <row r="4882" ht="19" customHeight="1" spans="1:16">
      <c r="A4882" s="5">
        <v>191</v>
      </c>
      <c r="B4882" s="5" t="s">
        <v>60</v>
      </c>
      <c r="C4882" s="5" t="s">
        <v>52</v>
      </c>
      <c r="D4882" s="8" t="s">
        <v>487</v>
      </c>
      <c r="E4882" s="6">
        <v>73.7</v>
      </c>
      <c r="F4882" s="6">
        <v>74.7</v>
      </c>
      <c r="G4882" s="6">
        <v>73.6</v>
      </c>
      <c r="H4882" s="5" t="s">
        <v>120</v>
      </c>
      <c r="I4882" s="6">
        <f t="shared" si="304"/>
        <v>-1</v>
      </c>
      <c r="J4882" s="5" t="str">
        <f>IF(H4882="否","不适用",IF(AND(ISNUMBER(E4882),ISNUMBER(F4882)),IF(I4882&gt;规则与名单!$B$2,"是","否"),"未判定"))</f>
        <v>不适用</v>
      </c>
      <c r="K4882" s="5" t="str">
        <f t="shared" si="305"/>
        <v>非测试日纯氢</v>
      </c>
      <c r="L4882" s="6">
        <f t="shared" si="306"/>
        <v>73.6</v>
      </c>
      <c r="M4882" s="5">
        <f t="shared" si="307"/>
        <v>0</v>
      </c>
      <c r="N4882" s="5" t="s">
        <v>17988</v>
      </c>
      <c r="O4882" s="5" t="s">
        <v>17989</v>
      </c>
      <c r="P4882" s="5" t="s">
        <v>17990</v>
      </c>
    </row>
    <row r="4883" ht="19" customHeight="1" spans="1:16">
      <c r="A4883" s="5">
        <v>191</v>
      </c>
      <c r="B4883" s="5" t="s">
        <v>60</v>
      </c>
      <c r="C4883" s="5" t="s">
        <v>52</v>
      </c>
      <c r="D4883" s="8" t="s">
        <v>121</v>
      </c>
      <c r="E4883" s="6">
        <v>73.6</v>
      </c>
      <c r="F4883" s="6">
        <v>75</v>
      </c>
      <c r="G4883" s="6">
        <v>68.9</v>
      </c>
      <c r="H4883" s="5" t="s">
        <v>120</v>
      </c>
      <c r="I4883" s="6">
        <f t="shared" si="304"/>
        <v>-1.40000000000001</v>
      </c>
      <c r="J4883" s="5" t="str">
        <f>IF(H4883="否","不适用",IF(AND(ISNUMBER(E4883),ISNUMBER(F4883)),IF(I4883&gt;规则与名单!$B$2,"是","否"),"未判定"))</f>
        <v>不适用</v>
      </c>
      <c r="K4883" s="5" t="str">
        <f t="shared" si="305"/>
        <v>非测试日纯氢</v>
      </c>
      <c r="L4883" s="6">
        <f t="shared" si="306"/>
        <v>68.9</v>
      </c>
      <c r="M4883" s="5">
        <f t="shared" si="307"/>
        <v>0</v>
      </c>
      <c r="N4883" s="5" t="s">
        <v>17991</v>
      </c>
      <c r="O4883" s="5" t="s">
        <v>17992</v>
      </c>
      <c r="P4883" s="5" t="s">
        <v>17993</v>
      </c>
    </row>
    <row r="4884" ht="19" customHeight="1" spans="1:16">
      <c r="A4884" s="5">
        <v>191</v>
      </c>
      <c r="B4884" s="5" t="s">
        <v>60</v>
      </c>
      <c r="C4884" s="5" t="s">
        <v>52</v>
      </c>
      <c r="D4884" s="8" t="s">
        <v>170</v>
      </c>
      <c r="E4884" s="6">
        <v>74.4</v>
      </c>
      <c r="F4884" s="6">
        <v>76.5</v>
      </c>
      <c r="G4884" s="6">
        <v>69.1</v>
      </c>
      <c r="H4884" s="5" t="s">
        <v>120</v>
      </c>
      <c r="I4884" s="6">
        <f t="shared" si="304"/>
        <v>-2.09999999999999</v>
      </c>
      <c r="J4884" s="5" t="str">
        <f>IF(H4884="否","不适用",IF(AND(ISNUMBER(E4884),ISNUMBER(F4884)),IF(I4884&gt;规则与名单!$B$2,"是","否"),"未判定"))</f>
        <v>不适用</v>
      </c>
      <c r="K4884" s="5" t="str">
        <f t="shared" si="305"/>
        <v>非测试日纯氢</v>
      </c>
      <c r="L4884" s="6">
        <f t="shared" si="306"/>
        <v>69.1</v>
      </c>
      <c r="M4884" s="5">
        <f t="shared" si="307"/>
        <v>0</v>
      </c>
      <c r="N4884" s="5" t="s">
        <v>17994</v>
      </c>
      <c r="O4884" s="5" t="s">
        <v>17995</v>
      </c>
      <c r="P4884" s="5" t="s">
        <v>17996</v>
      </c>
    </row>
    <row r="4885" ht="19" customHeight="1" spans="1:16">
      <c r="A4885" s="5">
        <v>191</v>
      </c>
      <c r="B4885" s="5" t="s">
        <v>60</v>
      </c>
      <c r="C4885" s="5" t="s">
        <v>52</v>
      </c>
      <c r="D4885" s="8" t="s">
        <v>644</v>
      </c>
      <c r="E4885" s="6">
        <v>68.1</v>
      </c>
      <c r="F4885" s="6">
        <v>69.3</v>
      </c>
      <c r="G4885" s="6">
        <v>68.1</v>
      </c>
      <c r="H4885" s="5" t="s">
        <v>120</v>
      </c>
      <c r="I4885" s="6">
        <f t="shared" si="304"/>
        <v>-1.2</v>
      </c>
      <c r="J4885" s="5" t="str">
        <f>IF(H4885="否","不适用",IF(AND(ISNUMBER(E4885),ISNUMBER(F4885)),IF(I4885&gt;规则与名单!$B$2,"是","否"),"未判定"))</f>
        <v>不适用</v>
      </c>
      <c r="K4885" s="5" t="str">
        <f t="shared" si="305"/>
        <v>非测试日纯氢</v>
      </c>
      <c r="L4885" s="6">
        <f t="shared" si="306"/>
        <v>68.1</v>
      </c>
      <c r="M4885" s="5">
        <f t="shared" si="307"/>
        <v>0</v>
      </c>
      <c r="N4885" s="5" t="s">
        <v>17997</v>
      </c>
      <c r="O4885" s="5" t="s">
        <v>17998</v>
      </c>
      <c r="P4885" s="5" t="s">
        <v>17999</v>
      </c>
    </row>
    <row r="4886" ht="19" customHeight="1" spans="1:16">
      <c r="A4886" s="5">
        <v>191</v>
      </c>
      <c r="B4886" s="5" t="s">
        <v>60</v>
      </c>
      <c r="C4886" s="5" t="s">
        <v>52</v>
      </c>
      <c r="D4886" s="8" t="s">
        <v>3418</v>
      </c>
      <c r="E4886" s="6"/>
      <c r="F4886" s="6">
        <v>0</v>
      </c>
      <c r="G4886" s="6"/>
      <c r="H4886" s="5" t="s">
        <v>120</v>
      </c>
      <c r="I4886" s="6" t="str">
        <f t="shared" si="304"/>
        <v/>
      </c>
      <c r="J4886" s="5" t="str">
        <f>IF(H4886="否","不适用",IF(AND(ISNUMBER(E4886),ISNUMBER(F4886)),IF(I4886&gt;规则与名单!$B$2,"是","否"),"未判定"))</f>
        <v>不适用</v>
      </c>
      <c r="K4886" s="5" t="str">
        <f t="shared" si="305"/>
        <v>缺失</v>
      </c>
      <c r="L4886" s="6" t="str">
        <f t="shared" si="306"/>
        <v/>
      </c>
      <c r="M4886" s="5">
        <f t="shared" si="307"/>
        <v>1</v>
      </c>
      <c r="N4886" s="5" t="s">
        <v>18000</v>
      </c>
      <c r="O4886" s="5" t="s">
        <v>18001</v>
      </c>
      <c r="P4886" s="5" t="s">
        <v>18002</v>
      </c>
    </row>
    <row r="4887" ht="19" customHeight="1" spans="1:16">
      <c r="A4887" s="5">
        <v>191</v>
      </c>
      <c r="B4887" s="5" t="s">
        <v>60</v>
      </c>
      <c r="C4887" s="5" t="s">
        <v>52</v>
      </c>
      <c r="D4887" s="8" t="s">
        <v>3422</v>
      </c>
      <c r="E4887" s="6"/>
      <c r="F4887" s="6">
        <v>0</v>
      </c>
      <c r="G4887" s="6"/>
      <c r="H4887" s="5" t="s">
        <v>120</v>
      </c>
      <c r="I4887" s="6" t="str">
        <f t="shared" si="304"/>
        <v/>
      </c>
      <c r="J4887" s="5" t="str">
        <f>IF(H4887="否","不适用",IF(AND(ISNUMBER(E4887),ISNUMBER(F4887)),IF(I4887&gt;规则与名单!$B$2,"是","否"),"未判定"))</f>
        <v>不适用</v>
      </c>
      <c r="K4887" s="5" t="str">
        <f t="shared" si="305"/>
        <v>缺失</v>
      </c>
      <c r="L4887" s="6" t="str">
        <f t="shared" si="306"/>
        <v/>
      </c>
      <c r="M4887" s="5">
        <f t="shared" si="307"/>
        <v>1</v>
      </c>
      <c r="N4887" s="5" t="s">
        <v>18003</v>
      </c>
      <c r="O4887" s="5" t="s">
        <v>18004</v>
      </c>
      <c r="P4887" s="5" t="s">
        <v>18005</v>
      </c>
    </row>
    <row r="4888" ht="19" customHeight="1" spans="1:16">
      <c r="A4888" s="5">
        <v>191</v>
      </c>
      <c r="B4888" s="5" t="s">
        <v>60</v>
      </c>
      <c r="C4888" s="5" t="s">
        <v>52</v>
      </c>
      <c r="D4888" s="8" t="s">
        <v>336</v>
      </c>
      <c r="E4888" s="6">
        <v>0</v>
      </c>
      <c r="F4888" s="6">
        <v>0</v>
      </c>
      <c r="G4888" s="6"/>
      <c r="H4888" s="5" t="s">
        <v>120</v>
      </c>
      <c r="I4888" s="6">
        <f t="shared" si="304"/>
        <v>0</v>
      </c>
      <c r="J4888" s="5" t="str">
        <f>IF(H4888="否","不适用",IF(AND(ISNUMBER(E4888),ISNUMBER(F4888)),IF(I4888&gt;规则与名单!$B$2,"是","否"),"未判定"))</f>
        <v>不适用</v>
      </c>
      <c r="K4888" s="5" t="str">
        <f t="shared" si="305"/>
        <v>非测试日仪表</v>
      </c>
      <c r="L4888" s="6">
        <f t="shared" si="306"/>
        <v>0</v>
      </c>
      <c r="M4888" s="5">
        <f t="shared" si="307"/>
        <v>0</v>
      </c>
      <c r="N4888" s="5" t="s">
        <v>18006</v>
      </c>
      <c r="O4888" s="5" t="s">
        <v>18007</v>
      </c>
      <c r="P4888" s="5" t="s">
        <v>18008</v>
      </c>
    </row>
    <row r="4889" ht="19" customHeight="1" spans="1:16">
      <c r="A4889" s="5">
        <v>191</v>
      </c>
      <c r="B4889" s="5" t="s">
        <v>60</v>
      </c>
      <c r="C4889" s="5" t="s">
        <v>52</v>
      </c>
      <c r="D4889" s="8" t="s">
        <v>653</v>
      </c>
      <c r="E4889" s="6">
        <v>73.7</v>
      </c>
      <c r="F4889" s="6">
        <v>75</v>
      </c>
      <c r="G4889" s="6">
        <v>73.7</v>
      </c>
      <c r="H4889" s="5" t="s">
        <v>120</v>
      </c>
      <c r="I4889" s="6">
        <f t="shared" si="304"/>
        <v>-1.3</v>
      </c>
      <c r="J4889" s="5" t="str">
        <f>IF(H4889="否","不适用",IF(AND(ISNUMBER(E4889),ISNUMBER(F4889)),IF(I4889&gt;规则与名单!$B$2,"是","否"),"未判定"))</f>
        <v>不适用</v>
      </c>
      <c r="K4889" s="5" t="str">
        <f t="shared" si="305"/>
        <v>非测试日纯氢</v>
      </c>
      <c r="L4889" s="6">
        <f t="shared" si="306"/>
        <v>73.7</v>
      </c>
      <c r="M4889" s="5">
        <f t="shared" si="307"/>
        <v>0</v>
      </c>
      <c r="N4889" s="5" t="s">
        <v>18009</v>
      </c>
      <c r="O4889" s="5" t="s">
        <v>18010</v>
      </c>
      <c r="P4889" s="5" t="s">
        <v>18011</v>
      </c>
    </row>
    <row r="4890" ht="19" customHeight="1" spans="1:16">
      <c r="A4890" s="5">
        <v>191</v>
      </c>
      <c r="B4890" s="5" t="s">
        <v>60</v>
      </c>
      <c r="C4890" s="5" t="s">
        <v>52</v>
      </c>
      <c r="D4890" s="8" t="s">
        <v>140</v>
      </c>
      <c r="E4890" s="6">
        <v>74.3</v>
      </c>
      <c r="F4890" s="6">
        <v>76.9</v>
      </c>
      <c r="G4890" s="6">
        <v>74.1</v>
      </c>
      <c r="H4890" s="5" t="s">
        <v>120</v>
      </c>
      <c r="I4890" s="6">
        <f t="shared" si="304"/>
        <v>-2.60000000000001</v>
      </c>
      <c r="J4890" s="5" t="str">
        <f>IF(H4890="否","不适用",IF(AND(ISNUMBER(E4890),ISNUMBER(F4890)),IF(I4890&gt;规则与名单!$B$2,"是","否"),"未判定"))</f>
        <v>不适用</v>
      </c>
      <c r="K4890" s="5" t="str">
        <f t="shared" si="305"/>
        <v>非测试日纯氢</v>
      </c>
      <c r="L4890" s="6">
        <f t="shared" si="306"/>
        <v>74.1</v>
      </c>
      <c r="M4890" s="5">
        <f t="shared" si="307"/>
        <v>0</v>
      </c>
      <c r="N4890" s="5" t="s">
        <v>18012</v>
      </c>
      <c r="O4890" s="5" t="s">
        <v>18013</v>
      </c>
      <c r="P4890" s="5" t="s">
        <v>18014</v>
      </c>
    </row>
    <row r="4891" ht="19" customHeight="1" spans="1:16">
      <c r="A4891" s="5">
        <v>191</v>
      </c>
      <c r="B4891" s="5" t="s">
        <v>60</v>
      </c>
      <c r="C4891" s="5" t="s">
        <v>52</v>
      </c>
      <c r="D4891" s="8" t="s">
        <v>115</v>
      </c>
      <c r="E4891" s="6">
        <v>73.9</v>
      </c>
      <c r="F4891" s="6">
        <v>75</v>
      </c>
      <c r="G4891" s="6">
        <v>73.9</v>
      </c>
      <c r="H4891" s="5" t="s">
        <v>120</v>
      </c>
      <c r="I4891" s="6">
        <f t="shared" si="304"/>
        <v>-1.09999999999999</v>
      </c>
      <c r="J4891" s="5" t="str">
        <f>IF(H4891="否","不适用",IF(AND(ISNUMBER(E4891),ISNUMBER(F4891)),IF(I4891&gt;规则与名单!$B$2,"是","否"),"未判定"))</f>
        <v>不适用</v>
      </c>
      <c r="K4891" s="5" t="str">
        <f t="shared" si="305"/>
        <v>非测试日纯氢</v>
      </c>
      <c r="L4891" s="6">
        <f t="shared" si="306"/>
        <v>73.9</v>
      </c>
      <c r="M4891" s="5">
        <f t="shared" si="307"/>
        <v>0</v>
      </c>
      <c r="N4891" s="5" t="s">
        <v>18015</v>
      </c>
      <c r="O4891" s="5" t="s">
        <v>18016</v>
      </c>
      <c r="P4891" s="5" t="s">
        <v>18017</v>
      </c>
    </row>
    <row r="4892" ht="19" customHeight="1" spans="1:16">
      <c r="A4892" s="5">
        <v>192</v>
      </c>
      <c r="B4892" s="5" t="s">
        <v>524</v>
      </c>
      <c r="C4892" s="5" t="s">
        <v>52</v>
      </c>
      <c r="D4892" s="8" t="s">
        <v>114</v>
      </c>
      <c r="E4892" s="6">
        <v>59.1</v>
      </c>
      <c r="F4892" s="6">
        <v>71.2</v>
      </c>
      <c r="G4892" s="6">
        <v>67.7</v>
      </c>
      <c r="H4892" s="5" t="s">
        <v>120</v>
      </c>
      <c r="I4892" s="6">
        <f t="shared" si="304"/>
        <v>-12.1</v>
      </c>
      <c r="J4892" s="5" t="str">
        <f>IF(H4892="否","不适用",IF(AND(ISNUMBER(E4892),ISNUMBER(F4892)),IF(I4892&gt;规则与名单!$B$2,"是","否"),"未判定"))</f>
        <v>不适用</v>
      </c>
      <c r="K4892" s="5" t="str">
        <f t="shared" si="305"/>
        <v>非测试日纯氢</v>
      </c>
      <c r="L4892" s="6">
        <f t="shared" si="306"/>
        <v>67.7</v>
      </c>
      <c r="M4892" s="5">
        <f t="shared" si="307"/>
        <v>0</v>
      </c>
      <c r="N4892" s="5" t="s">
        <v>18018</v>
      </c>
      <c r="O4892" s="5" t="s">
        <v>18019</v>
      </c>
      <c r="P4892" s="5" t="s">
        <v>18020</v>
      </c>
    </row>
    <row r="4893" ht="19" customHeight="1" spans="1:16">
      <c r="A4893" s="5">
        <v>192</v>
      </c>
      <c r="B4893" s="5" t="s">
        <v>524</v>
      </c>
      <c r="C4893" s="5" t="s">
        <v>52</v>
      </c>
      <c r="D4893" s="8" t="s">
        <v>605</v>
      </c>
      <c r="E4893" s="6">
        <v>59.4</v>
      </c>
      <c r="F4893" s="6">
        <v>94.7</v>
      </c>
      <c r="G4893" s="6">
        <v>91.4</v>
      </c>
      <c r="H4893" s="5" t="s">
        <v>120</v>
      </c>
      <c r="I4893" s="6">
        <f t="shared" si="304"/>
        <v>-35.3</v>
      </c>
      <c r="J4893" s="5" t="str">
        <f>IF(H4893="否","不适用",IF(AND(ISNUMBER(E4893),ISNUMBER(F4893)),IF(I4893&gt;规则与名单!$B$2,"是","否"),"未判定"))</f>
        <v>不适用</v>
      </c>
      <c r="K4893" s="5" t="str">
        <f t="shared" si="305"/>
        <v>非测试日纯氢</v>
      </c>
      <c r="L4893" s="6">
        <f t="shared" si="306"/>
        <v>91.4</v>
      </c>
      <c r="M4893" s="5">
        <f t="shared" si="307"/>
        <v>0</v>
      </c>
      <c r="N4893" s="5" t="s">
        <v>18021</v>
      </c>
      <c r="O4893" s="5" t="s">
        <v>18022</v>
      </c>
      <c r="P4893" s="5" t="s">
        <v>18023</v>
      </c>
    </row>
    <row r="4894" ht="19" customHeight="1" spans="1:16">
      <c r="A4894" s="5">
        <v>192</v>
      </c>
      <c r="B4894" s="5" t="s">
        <v>524</v>
      </c>
      <c r="C4894" s="5" t="s">
        <v>52</v>
      </c>
      <c r="D4894" s="8" t="s">
        <v>186</v>
      </c>
      <c r="E4894" s="6">
        <v>122.2</v>
      </c>
      <c r="F4894" s="6">
        <v>82.8</v>
      </c>
      <c r="G4894" s="6">
        <v>75.7</v>
      </c>
      <c r="H4894" s="5" t="s">
        <v>120</v>
      </c>
      <c r="I4894" s="6">
        <f t="shared" si="304"/>
        <v>39.4</v>
      </c>
      <c r="J4894" s="5" t="str">
        <f>IF(H4894="否","不适用",IF(AND(ISNUMBER(E4894),ISNUMBER(F4894)),IF(I4894&gt;规则与名单!$B$2,"是","否"),"未判定"))</f>
        <v>不适用</v>
      </c>
      <c r="K4894" s="5" t="str">
        <f t="shared" si="305"/>
        <v>非测试日纯氢</v>
      </c>
      <c r="L4894" s="6">
        <f t="shared" si="306"/>
        <v>75.7</v>
      </c>
      <c r="M4894" s="5">
        <f t="shared" si="307"/>
        <v>0</v>
      </c>
      <c r="N4894" s="5" t="s">
        <v>18024</v>
      </c>
      <c r="O4894" s="5" t="s">
        <v>18025</v>
      </c>
      <c r="P4894" s="5" t="s">
        <v>18026</v>
      </c>
    </row>
    <row r="4895" ht="19" customHeight="1" spans="1:16">
      <c r="A4895" s="5">
        <v>192</v>
      </c>
      <c r="B4895" s="5" t="s">
        <v>524</v>
      </c>
      <c r="C4895" s="5" t="s">
        <v>52</v>
      </c>
      <c r="D4895" s="8" t="s">
        <v>165</v>
      </c>
      <c r="E4895" s="6">
        <v>81.9</v>
      </c>
      <c r="F4895" s="6">
        <v>87</v>
      </c>
      <c r="G4895" s="6">
        <v>83.5</v>
      </c>
      <c r="H4895" s="5" t="s">
        <v>120</v>
      </c>
      <c r="I4895" s="6">
        <f t="shared" si="304"/>
        <v>-5.09999999999999</v>
      </c>
      <c r="J4895" s="5" t="str">
        <f>IF(H4895="否","不适用",IF(AND(ISNUMBER(E4895),ISNUMBER(F4895)),IF(I4895&gt;规则与名单!$B$2,"是","否"),"未判定"))</f>
        <v>不适用</v>
      </c>
      <c r="K4895" s="5" t="str">
        <f t="shared" si="305"/>
        <v>非测试日纯氢</v>
      </c>
      <c r="L4895" s="6">
        <f t="shared" si="306"/>
        <v>83.5</v>
      </c>
      <c r="M4895" s="5">
        <f t="shared" si="307"/>
        <v>0</v>
      </c>
      <c r="N4895" s="5" t="s">
        <v>18027</v>
      </c>
      <c r="O4895" s="5" t="s">
        <v>18028</v>
      </c>
      <c r="P4895" s="5" t="s">
        <v>18029</v>
      </c>
    </row>
    <row r="4896" ht="19" customHeight="1" spans="1:16">
      <c r="A4896" s="5">
        <v>192</v>
      </c>
      <c r="B4896" s="5" t="s">
        <v>524</v>
      </c>
      <c r="C4896" s="5" t="s">
        <v>52</v>
      </c>
      <c r="D4896" s="8" t="s">
        <v>151</v>
      </c>
      <c r="E4896" s="6">
        <v>159.4</v>
      </c>
      <c r="F4896" s="6">
        <v>174.4</v>
      </c>
      <c r="G4896" s="6">
        <v>170.4</v>
      </c>
      <c r="H4896" s="5" t="s">
        <v>120</v>
      </c>
      <c r="I4896" s="6">
        <f t="shared" si="304"/>
        <v>-15</v>
      </c>
      <c r="J4896" s="5" t="str">
        <f>IF(H4896="否","不适用",IF(AND(ISNUMBER(E4896),ISNUMBER(F4896)),IF(I4896&gt;规则与名单!$B$2,"是","否"),"未判定"))</f>
        <v>不适用</v>
      </c>
      <c r="K4896" s="5" t="str">
        <f t="shared" si="305"/>
        <v>非测试日纯氢</v>
      </c>
      <c r="L4896" s="6">
        <f t="shared" si="306"/>
        <v>170.4</v>
      </c>
      <c r="M4896" s="5">
        <f t="shared" si="307"/>
        <v>0</v>
      </c>
      <c r="N4896" s="5" t="s">
        <v>18030</v>
      </c>
      <c r="O4896" s="5" t="s">
        <v>18031</v>
      </c>
      <c r="P4896" s="5" t="s">
        <v>18032</v>
      </c>
    </row>
    <row r="4897" ht="19" customHeight="1" spans="1:16">
      <c r="A4897" s="5">
        <v>192</v>
      </c>
      <c r="B4897" s="5" t="s">
        <v>524</v>
      </c>
      <c r="C4897" s="5" t="s">
        <v>52</v>
      </c>
      <c r="D4897" s="8" t="s">
        <v>3358</v>
      </c>
      <c r="E4897" s="6">
        <v>175.1</v>
      </c>
      <c r="F4897" s="6">
        <v>164</v>
      </c>
      <c r="G4897" s="6">
        <v>159.9</v>
      </c>
      <c r="H4897" s="5" t="s">
        <v>120</v>
      </c>
      <c r="I4897" s="6">
        <f t="shared" si="304"/>
        <v>11.1</v>
      </c>
      <c r="J4897" s="5" t="str">
        <f>IF(H4897="否","不适用",IF(AND(ISNUMBER(E4897),ISNUMBER(F4897)),IF(I4897&gt;规则与名单!$B$2,"是","否"),"未判定"))</f>
        <v>不适用</v>
      </c>
      <c r="K4897" s="5" t="str">
        <f t="shared" si="305"/>
        <v>非测试日纯氢</v>
      </c>
      <c r="L4897" s="6">
        <f t="shared" si="306"/>
        <v>159.9</v>
      </c>
      <c r="M4897" s="5">
        <f t="shared" si="307"/>
        <v>0</v>
      </c>
      <c r="N4897" s="5" t="s">
        <v>18033</v>
      </c>
      <c r="O4897" s="5" t="s">
        <v>18034</v>
      </c>
      <c r="P4897" s="5" t="s">
        <v>18035</v>
      </c>
    </row>
    <row r="4898" ht="19" customHeight="1" spans="1:16">
      <c r="A4898" s="5">
        <v>192</v>
      </c>
      <c r="B4898" s="5" t="s">
        <v>524</v>
      </c>
      <c r="C4898" s="5" t="s">
        <v>52</v>
      </c>
      <c r="D4898" s="8" t="s">
        <v>272</v>
      </c>
      <c r="E4898" s="6">
        <v>170.9</v>
      </c>
      <c r="F4898" s="6">
        <v>175.8</v>
      </c>
      <c r="G4898" s="6">
        <v>164.6</v>
      </c>
      <c r="H4898" s="5" t="s">
        <v>120</v>
      </c>
      <c r="I4898" s="6">
        <f t="shared" si="304"/>
        <v>-4.90000000000001</v>
      </c>
      <c r="J4898" s="5" t="str">
        <f>IF(H4898="否","不适用",IF(AND(ISNUMBER(E4898),ISNUMBER(F4898)),IF(I4898&gt;规则与名单!$B$2,"是","否"),"未判定"))</f>
        <v>不适用</v>
      </c>
      <c r="K4898" s="5" t="str">
        <f t="shared" si="305"/>
        <v>非测试日纯氢</v>
      </c>
      <c r="L4898" s="6">
        <f t="shared" si="306"/>
        <v>164.6</v>
      </c>
      <c r="M4898" s="5">
        <f t="shared" si="307"/>
        <v>0</v>
      </c>
      <c r="N4898" s="5" t="s">
        <v>18036</v>
      </c>
      <c r="O4898" s="5" t="s">
        <v>18037</v>
      </c>
      <c r="P4898" s="5" t="s">
        <v>18038</v>
      </c>
    </row>
    <row r="4899" ht="19" customHeight="1" spans="1:16">
      <c r="A4899" s="5">
        <v>192</v>
      </c>
      <c r="B4899" s="5" t="s">
        <v>524</v>
      </c>
      <c r="C4899" s="5" t="s">
        <v>52</v>
      </c>
      <c r="D4899" s="8" t="s">
        <v>506</v>
      </c>
      <c r="E4899" s="6">
        <v>85.1</v>
      </c>
      <c r="F4899" s="6">
        <v>192.9</v>
      </c>
      <c r="G4899" s="6">
        <v>177.9</v>
      </c>
      <c r="H4899" s="5" t="s">
        <v>120</v>
      </c>
      <c r="I4899" s="6">
        <f t="shared" si="304"/>
        <v>-107.8</v>
      </c>
      <c r="J4899" s="5" t="str">
        <f>IF(H4899="否","不适用",IF(AND(ISNUMBER(E4899),ISNUMBER(F4899)),IF(I4899&gt;规则与名单!$B$2,"是","否"),"未判定"))</f>
        <v>不适用</v>
      </c>
      <c r="K4899" s="5" t="str">
        <f t="shared" si="305"/>
        <v>非测试日纯氢</v>
      </c>
      <c r="L4899" s="6">
        <f t="shared" si="306"/>
        <v>177.9</v>
      </c>
      <c r="M4899" s="5">
        <f t="shared" si="307"/>
        <v>0</v>
      </c>
      <c r="N4899" s="5" t="s">
        <v>18039</v>
      </c>
      <c r="O4899" s="5" t="s">
        <v>18040</v>
      </c>
      <c r="P4899" s="5" t="s">
        <v>18041</v>
      </c>
    </row>
    <row r="4900" ht="19" customHeight="1" spans="1:16">
      <c r="A4900" s="5">
        <v>192</v>
      </c>
      <c r="B4900" s="5" t="s">
        <v>524</v>
      </c>
      <c r="C4900" s="5" t="s">
        <v>52</v>
      </c>
      <c r="D4900" s="8" t="s">
        <v>673</v>
      </c>
      <c r="E4900" s="6">
        <v>287.1</v>
      </c>
      <c r="F4900" s="6">
        <v>187.6</v>
      </c>
      <c r="G4900" s="6">
        <v>182.8</v>
      </c>
      <c r="H4900" s="5" t="s">
        <v>120</v>
      </c>
      <c r="I4900" s="6">
        <f t="shared" si="304"/>
        <v>99.5</v>
      </c>
      <c r="J4900" s="5" t="str">
        <f>IF(H4900="否","不适用",IF(AND(ISNUMBER(E4900),ISNUMBER(F4900)),IF(I4900&gt;规则与名单!$B$2,"是","否"),"未判定"))</f>
        <v>不适用</v>
      </c>
      <c r="K4900" s="5" t="str">
        <f t="shared" si="305"/>
        <v>非测试日纯氢</v>
      </c>
      <c r="L4900" s="6">
        <f t="shared" si="306"/>
        <v>182.8</v>
      </c>
      <c r="M4900" s="5">
        <f t="shared" si="307"/>
        <v>0</v>
      </c>
      <c r="N4900" s="5" t="s">
        <v>18042</v>
      </c>
      <c r="O4900" s="5" t="s">
        <v>18043</v>
      </c>
      <c r="P4900" s="5" t="s">
        <v>18044</v>
      </c>
    </row>
    <row r="4901" ht="19" customHeight="1" spans="1:16">
      <c r="A4901" s="5">
        <v>192</v>
      </c>
      <c r="B4901" s="5" t="s">
        <v>524</v>
      </c>
      <c r="C4901" s="5" t="s">
        <v>52</v>
      </c>
      <c r="D4901" s="8" t="s">
        <v>183</v>
      </c>
      <c r="E4901" s="6">
        <v>164.9</v>
      </c>
      <c r="F4901" s="6">
        <v>168.5</v>
      </c>
      <c r="G4901" s="6">
        <v>161.4</v>
      </c>
      <c r="H4901" s="5" t="s">
        <v>120</v>
      </c>
      <c r="I4901" s="6">
        <f t="shared" si="304"/>
        <v>-3.59999999999999</v>
      </c>
      <c r="J4901" s="5" t="str">
        <f>IF(H4901="否","不适用",IF(AND(ISNUMBER(E4901),ISNUMBER(F4901)),IF(I4901&gt;规则与名单!$B$2,"是","否"),"未判定"))</f>
        <v>不适用</v>
      </c>
      <c r="K4901" s="5" t="str">
        <f t="shared" si="305"/>
        <v>非测试日纯氢</v>
      </c>
      <c r="L4901" s="6">
        <f t="shared" si="306"/>
        <v>161.4</v>
      </c>
      <c r="M4901" s="5">
        <f t="shared" si="307"/>
        <v>0</v>
      </c>
      <c r="N4901" s="5" t="s">
        <v>18045</v>
      </c>
      <c r="O4901" s="5" t="s">
        <v>18046</v>
      </c>
      <c r="P4901" s="5" t="s">
        <v>18047</v>
      </c>
    </row>
    <row r="4902" ht="19" customHeight="1" spans="1:16">
      <c r="A4902" s="5">
        <v>192</v>
      </c>
      <c r="B4902" s="5" t="s">
        <v>524</v>
      </c>
      <c r="C4902" s="5" t="s">
        <v>52</v>
      </c>
      <c r="D4902" s="8" t="s">
        <v>431</v>
      </c>
      <c r="E4902" s="6">
        <v>119.5</v>
      </c>
      <c r="F4902" s="6">
        <v>123.2</v>
      </c>
      <c r="G4902" s="6">
        <v>98.7</v>
      </c>
      <c r="H4902" s="5" t="s">
        <v>120</v>
      </c>
      <c r="I4902" s="6">
        <f t="shared" si="304"/>
        <v>-3.7</v>
      </c>
      <c r="J4902" s="5" t="str">
        <f>IF(H4902="否","不适用",IF(AND(ISNUMBER(E4902),ISNUMBER(F4902)),IF(I4902&gt;规则与名单!$B$2,"是","否"),"未判定"))</f>
        <v>不适用</v>
      </c>
      <c r="K4902" s="5" t="str">
        <f t="shared" si="305"/>
        <v>非测试日纯氢</v>
      </c>
      <c r="L4902" s="6">
        <f t="shared" si="306"/>
        <v>98.7</v>
      </c>
      <c r="M4902" s="5">
        <f t="shared" si="307"/>
        <v>0</v>
      </c>
      <c r="N4902" s="5" t="s">
        <v>18048</v>
      </c>
      <c r="O4902" s="5" t="s">
        <v>18049</v>
      </c>
      <c r="P4902" s="5" t="s">
        <v>18050</v>
      </c>
    </row>
    <row r="4903" ht="19" customHeight="1" spans="1:16">
      <c r="A4903" s="5">
        <v>192</v>
      </c>
      <c r="B4903" s="5" t="s">
        <v>524</v>
      </c>
      <c r="C4903" s="5" t="s">
        <v>52</v>
      </c>
      <c r="D4903" s="8" t="s">
        <v>3377</v>
      </c>
      <c r="E4903" s="6">
        <v>111.1</v>
      </c>
      <c r="F4903" s="6">
        <v>113.3</v>
      </c>
      <c r="G4903" s="6">
        <v>52.2</v>
      </c>
      <c r="H4903" s="5" t="s">
        <v>120</v>
      </c>
      <c r="I4903" s="6">
        <f t="shared" si="304"/>
        <v>-2.2</v>
      </c>
      <c r="J4903" s="5" t="str">
        <f>IF(H4903="否","不适用",IF(AND(ISNUMBER(E4903),ISNUMBER(F4903)),IF(I4903&gt;规则与名单!$B$2,"是","否"),"未判定"))</f>
        <v>不适用</v>
      </c>
      <c r="K4903" s="5" t="str">
        <f t="shared" si="305"/>
        <v>非测试日纯氢</v>
      </c>
      <c r="L4903" s="6">
        <f t="shared" si="306"/>
        <v>52.2</v>
      </c>
      <c r="M4903" s="5">
        <f t="shared" si="307"/>
        <v>0</v>
      </c>
      <c r="N4903" s="5" t="s">
        <v>18051</v>
      </c>
      <c r="O4903" s="5" t="s">
        <v>18052</v>
      </c>
      <c r="P4903" s="5" t="s">
        <v>18053</v>
      </c>
    </row>
    <row r="4904" ht="19" customHeight="1" spans="1:16">
      <c r="A4904" s="5">
        <v>192</v>
      </c>
      <c r="B4904" s="5" t="s">
        <v>524</v>
      </c>
      <c r="C4904" s="5" t="s">
        <v>52</v>
      </c>
      <c r="D4904" s="8" t="s">
        <v>407</v>
      </c>
      <c r="E4904" s="6">
        <v>241.5</v>
      </c>
      <c r="F4904" s="6">
        <v>246.4</v>
      </c>
      <c r="G4904" s="6">
        <v>189.6</v>
      </c>
      <c r="H4904" s="5" t="s">
        <v>120</v>
      </c>
      <c r="I4904" s="6">
        <f t="shared" si="304"/>
        <v>-4.90000000000001</v>
      </c>
      <c r="J4904" s="5" t="str">
        <f>IF(H4904="否","不适用",IF(AND(ISNUMBER(E4904),ISNUMBER(F4904)),IF(I4904&gt;规则与名单!$B$2,"是","否"),"未判定"))</f>
        <v>不适用</v>
      </c>
      <c r="K4904" s="5" t="str">
        <f t="shared" si="305"/>
        <v>非测试日纯氢</v>
      </c>
      <c r="L4904" s="6">
        <f t="shared" si="306"/>
        <v>189.6</v>
      </c>
      <c r="M4904" s="5">
        <f t="shared" si="307"/>
        <v>0</v>
      </c>
      <c r="N4904" s="5" t="s">
        <v>18054</v>
      </c>
      <c r="O4904" s="5" t="s">
        <v>18055</v>
      </c>
      <c r="P4904" s="5" t="s">
        <v>18056</v>
      </c>
    </row>
    <row r="4905" ht="19" customHeight="1" spans="1:16">
      <c r="A4905" s="5">
        <v>192</v>
      </c>
      <c r="B4905" s="5" t="s">
        <v>524</v>
      </c>
      <c r="C4905" s="5" t="s">
        <v>52</v>
      </c>
      <c r="D4905" s="8" t="s">
        <v>411</v>
      </c>
      <c r="E4905" s="6">
        <v>227.1</v>
      </c>
      <c r="F4905" s="6">
        <v>232.4</v>
      </c>
      <c r="G4905" s="6">
        <v>179.6</v>
      </c>
      <c r="H4905" s="5" t="s">
        <v>120</v>
      </c>
      <c r="I4905" s="6">
        <f t="shared" si="304"/>
        <v>-5.30000000000001</v>
      </c>
      <c r="J4905" s="5" t="str">
        <f>IF(H4905="否","不适用",IF(AND(ISNUMBER(E4905),ISNUMBER(F4905)),IF(I4905&gt;规则与名单!$B$2,"是","否"),"未判定"))</f>
        <v>不适用</v>
      </c>
      <c r="K4905" s="5" t="str">
        <f t="shared" si="305"/>
        <v>非测试日纯氢</v>
      </c>
      <c r="L4905" s="6">
        <f t="shared" si="306"/>
        <v>179.6</v>
      </c>
      <c r="M4905" s="5">
        <f t="shared" si="307"/>
        <v>0</v>
      </c>
      <c r="N4905" s="5" t="s">
        <v>18057</v>
      </c>
      <c r="O4905" s="5" t="s">
        <v>18058</v>
      </c>
      <c r="P4905" s="5" t="s">
        <v>18059</v>
      </c>
    </row>
    <row r="4906" ht="19" customHeight="1" spans="1:16">
      <c r="A4906" s="5">
        <v>192</v>
      </c>
      <c r="B4906" s="5" t="s">
        <v>524</v>
      </c>
      <c r="C4906" s="5" t="s">
        <v>52</v>
      </c>
      <c r="D4906" s="8" t="s">
        <v>251</v>
      </c>
      <c r="E4906" s="6">
        <v>218.1</v>
      </c>
      <c r="F4906" s="6">
        <v>224.6</v>
      </c>
      <c r="G4906" s="6">
        <v>199</v>
      </c>
      <c r="H4906" s="5" t="s">
        <v>120</v>
      </c>
      <c r="I4906" s="6">
        <f t="shared" si="304"/>
        <v>-6.5</v>
      </c>
      <c r="J4906" s="5" t="str">
        <f>IF(H4906="否","不适用",IF(AND(ISNUMBER(E4906),ISNUMBER(F4906)),IF(I4906&gt;规则与名单!$B$2,"是","否"),"未判定"))</f>
        <v>不适用</v>
      </c>
      <c r="K4906" s="5" t="str">
        <f t="shared" si="305"/>
        <v>非测试日纯氢</v>
      </c>
      <c r="L4906" s="6">
        <f t="shared" si="306"/>
        <v>199</v>
      </c>
      <c r="M4906" s="5">
        <f t="shared" si="307"/>
        <v>0</v>
      </c>
      <c r="N4906" s="5" t="s">
        <v>18060</v>
      </c>
      <c r="O4906" s="5" t="s">
        <v>18061</v>
      </c>
      <c r="P4906" s="5" t="s">
        <v>18062</v>
      </c>
    </row>
    <row r="4907" ht="19" customHeight="1" spans="1:16">
      <c r="A4907" s="5">
        <v>192</v>
      </c>
      <c r="B4907" s="5" t="s">
        <v>524</v>
      </c>
      <c r="C4907" s="5" t="s">
        <v>52</v>
      </c>
      <c r="D4907" s="8" t="s">
        <v>472</v>
      </c>
      <c r="E4907" s="6">
        <v>180.1</v>
      </c>
      <c r="F4907" s="6">
        <v>182.5</v>
      </c>
      <c r="G4907" s="6">
        <v>157.1</v>
      </c>
      <c r="H4907" s="5" t="s">
        <v>120</v>
      </c>
      <c r="I4907" s="6">
        <f t="shared" si="304"/>
        <v>-2.40000000000001</v>
      </c>
      <c r="J4907" s="5" t="str">
        <f>IF(H4907="否","不适用",IF(AND(ISNUMBER(E4907),ISNUMBER(F4907)),IF(I4907&gt;规则与名单!$B$2,"是","否"),"未判定"))</f>
        <v>不适用</v>
      </c>
      <c r="K4907" s="5" t="str">
        <f t="shared" si="305"/>
        <v>非测试日纯氢</v>
      </c>
      <c r="L4907" s="6">
        <f t="shared" si="306"/>
        <v>157.1</v>
      </c>
      <c r="M4907" s="5">
        <f t="shared" si="307"/>
        <v>0</v>
      </c>
      <c r="N4907" s="5" t="s">
        <v>18063</v>
      </c>
      <c r="O4907" s="5" t="s">
        <v>18064</v>
      </c>
      <c r="P4907" s="5" t="s">
        <v>18065</v>
      </c>
    </row>
    <row r="4908" ht="19" customHeight="1" spans="1:16">
      <c r="A4908" s="5">
        <v>192</v>
      </c>
      <c r="B4908" s="5" t="s">
        <v>524</v>
      </c>
      <c r="C4908" s="5" t="s">
        <v>52</v>
      </c>
      <c r="D4908" s="8" t="s">
        <v>466</v>
      </c>
      <c r="E4908" s="6">
        <v>235.5</v>
      </c>
      <c r="F4908" s="6">
        <v>240.6</v>
      </c>
      <c r="G4908" s="6">
        <v>218.8</v>
      </c>
      <c r="H4908" s="5" t="s">
        <v>120</v>
      </c>
      <c r="I4908" s="6">
        <f t="shared" si="304"/>
        <v>-5.09999999999999</v>
      </c>
      <c r="J4908" s="5" t="str">
        <f>IF(H4908="否","不适用",IF(AND(ISNUMBER(E4908),ISNUMBER(F4908)),IF(I4908&gt;规则与名单!$B$2,"是","否"),"未判定"))</f>
        <v>不适用</v>
      </c>
      <c r="K4908" s="5" t="str">
        <f t="shared" si="305"/>
        <v>非测试日纯氢</v>
      </c>
      <c r="L4908" s="6">
        <f t="shared" si="306"/>
        <v>218.8</v>
      </c>
      <c r="M4908" s="5">
        <f t="shared" si="307"/>
        <v>0</v>
      </c>
      <c r="N4908" s="5" t="s">
        <v>18066</v>
      </c>
      <c r="O4908" s="5" t="s">
        <v>18067</v>
      </c>
      <c r="P4908" s="5" t="s">
        <v>18068</v>
      </c>
    </row>
    <row r="4909" ht="19" customHeight="1" spans="1:16">
      <c r="A4909" s="5">
        <v>192</v>
      </c>
      <c r="B4909" s="5" t="s">
        <v>524</v>
      </c>
      <c r="C4909" s="5" t="s">
        <v>52</v>
      </c>
      <c r="D4909" s="8" t="s">
        <v>333</v>
      </c>
      <c r="E4909" s="6">
        <v>92.3</v>
      </c>
      <c r="F4909" s="6">
        <v>175.4</v>
      </c>
      <c r="G4909" s="6">
        <v>127.3</v>
      </c>
      <c r="H4909" s="5" t="s">
        <v>120</v>
      </c>
      <c r="I4909" s="6">
        <f t="shared" si="304"/>
        <v>-83.1</v>
      </c>
      <c r="J4909" s="5" t="str">
        <f>IF(H4909="否","不适用",IF(AND(ISNUMBER(E4909),ISNUMBER(F4909)),IF(I4909&gt;规则与名单!$B$2,"是","否"),"未判定"))</f>
        <v>不适用</v>
      </c>
      <c r="K4909" s="5" t="str">
        <f t="shared" si="305"/>
        <v>非测试日纯氢</v>
      </c>
      <c r="L4909" s="6">
        <f t="shared" si="306"/>
        <v>127.3</v>
      </c>
      <c r="M4909" s="5">
        <f t="shared" si="307"/>
        <v>0</v>
      </c>
      <c r="N4909" s="5" t="s">
        <v>18069</v>
      </c>
      <c r="O4909" s="5" t="s">
        <v>18070</v>
      </c>
      <c r="P4909" s="5" t="s">
        <v>18071</v>
      </c>
    </row>
    <row r="4910" ht="19" customHeight="1" spans="1:16">
      <c r="A4910" s="5">
        <v>192</v>
      </c>
      <c r="B4910" s="5" t="s">
        <v>524</v>
      </c>
      <c r="C4910" s="5" t="s">
        <v>52</v>
      </c>
      <c r="D4910" s="8" t="s">
        <v>175</v>
      </c>
      <c r="E4910" s="6">
        <v>329.4</v>
      </c>
      <c r="F4910" s="6">
        <v>253.6</v>
      </c>
      <c r="G4910" s="6">
        <v>246.8</v>
      </c>
      <c r="H4910" s="5" t="s">
        <v>120</v>
      </c>
      <c r="I4910" s="6">
        <f t="shared" si="304"/>
        <v>75.8</v>
      </c>
      <c r="J4910" s="5" t="str">
        <f>IF(H4910="否","不适用",IF(AND(ISNUMBER(E4910),ISNUMBER(F4910)),IF(I4910&gt;规则与名单!$B$2,"是","否"),"未判定"))</f>
        <v>不适用</v>
      </c>
      <c r="K4910" s="5" t="str">
        <f t="shared" si="305"/>
        <v>非测试日纯氢</v>
      </c>
      <c r="L4910" s="6">
        <f t="shared" si="306"/>
        <v>246.8</v>
      </c>
      <c r="M4910" s="5">
        <f t="shared" si="307"/>
        <v>0</v>
      </c>
      <c r="N4910" s="5" t="s">
        <v>18072</v>
      </c>
      <c r="O4910" s="5" t="s">
        <v>18073</v>
      </c>
      <c r="P4910" s="5" t="s">
        <v>18074</v>
      </c>
    </row>
    <row r="4911" ht="19" customHeight="1" spans="1:16">
      <c r="A4911" s="5">
        <v>192</v>
      </c>
      <c r="B4911" s="5" t="s">
        <v>524</v>
      </c>
      <c r="C4911" s="5" t="s">
        <v>52</v>
      </c>
      <c r="D4911" s="8" t="s">
        <v>3402</v>
      </c>
      <c r="E4911" s="6">
        <v>87.6</v>
      </c>
      <c r="F4911" s="6">
        <v>88.7</v>
      </c>
      <c r="G4911" s="6">
        <v>85.7</v>
      </c>
      <c r="H4911" s="5" t="s">
        <v>120</v>
      </c>
      <c r="I4911" s="6">
        <f t="shared" si="304"/>
        <v>-1.10000000000001</v>
      </c>
      <c r="J4911" s="5" t="str">
        <f>IF(H4911="否","不适用",IF(AND(ISNUMBER(E4911),ISNUMBER(F4911)),IF(I4911&gt;规则与名单!$B$2,"是","否"),"未判定"))</f>
        <v>不适用</v>
      </c>
      <c r="K4911" s="5" t="str">
        <f t="shared" si="305"/>
        <v>非测试日纯氢</v>
      </c>
      <c r="L4911" s="6">
        <f t="shared" si="306"/>
        <v>85.7</v>
      </c>
      <c r="M4911" s="5">
        <f t="shared" si="307"/>
        <v>0</v>
      </c>
      <c r="N4911" s="5" t="s">
        <v>18075</v>
      </c>
      <c r="O4911" s="5" t="s">
        <v>18076</v>
      </c>
      <c r="P4911" s="5" t="s">
        <v>18077</v>
      </c>
    </row>
    <row r="4912" ht="19" customHeight="1" spans="1:16">
      <c r="A4912" s="5">
        <v>192</v>
      </c>
      <c r="B4912" s="5" t="s">
        <v>524</v>
      </c>
      <c r="C4912" s="5" t="s">
        <v>52</v>
      </c>
      <c r="D4912" s="8" t="s">
        <v>487</v>
      </c>
      <c r="E4912" s="6">
        <v>241.5</v>
      </c>
      <c r="F4912" s="6">
        <v>246.2</v>
      </c>
      <c r="G4912" s="6">
        <v>200.1</v>
      </c>
      <c r="H4912" s="5" t="s">
        <v>120</v>
      </c>
      <c r="I4912" s="6">
        <f t="shared" si="304"/>
        <v>-4.69999999999999</v>
      </c>
      <c r="J4912" s="5" t="str">
        <f>IF(H4912="否","不适用",IF(AND(ISNUMBER(E4912),ISNUMBER(F4912)),IF(I4912&gt;规则与名单!$B$2,"是","否"),"未判定"))</f>
        <v>不适用</v>
      </c>
      <c r="K4912" s="5" t="str">
        <f t="shared" si="305"/>
        <v>非测试日纯氢</v>
      </c>
      <c r="L4912" s="6">
        <f t="shared" si="306"/>
        <v>200.1</v>
      </c>
      <c r="M4912" s="5">
        <f t="shared" si="307"/>
        <v>0</v>
      </c>
      <c r="N4912" s="5" t="s">
        <v>18078</v>
      </c>
      <c r="O4912" s="5" t="s">
        <v>18079</v>
      </c>
      <c r="P4912" s="5" t="s">
        <v>18080</v>
      </c>
    </row>
    <row r="4913" ht="19" customHeight="1" spans="1:16">
      <c r="A4913" s="5">
        <v>192</v>
      </c>
      <c r="B4913" s="5" t="s">
        <v>524</v>
      </c>
      <c r="C4913" s="5" t="s">
        <v>52</v>
      </c>
      <c r="D4913" s="8" t="s">
        <v>121</v>
      </c>
      <c r="E4913" s="6">
        <v>196.2</v>
      </c>
      <c r="F4913" s="6">
        <v>200.1</v>
      </c>
      <c r="G4913" s="6">
        <v>183.6</v>
      </c>
      <c r="H4913" s="5" t="s">
        <v>120</v>
      </c>
      <c r="I4913" s="6">
        <f t="shared" si="304"/>
        <v>-3.90000000000001</v>
      </c>
      <c r="J4913" s="5" t="str">
        <f>IF(H4913="否","不适用",IF(AND(ISNUMBER(E4913),ISNUMBER(F4913)),IF(I4913&gt;规则与名单!$B$2,"是","否"),"未判定"))</f>
        <v>不适用</v>
      </c>
      <c r="K4913" s="5" t="str">
        <f t="shared" si="305"/>
        <v>非测试日纯氢</v>
      </c>
      <c r="L4913" s="6">
        <f t="shared" si="306"/>
        <v>183.6</v>
      </c>
      <c r="M4913" s="5">
        <f t="shared" si="307"/>
        <v>0</v>
      </c>
      <c r="N4913" s="5" t="s">
        <v>18081</v>
      </c>
      <c r="O4913" s="5" t="s">
        <v>18082</v>
      </c>
      <c r="P4913" s="5" t="s">
        <v>18083</v>
      </c>
    </row>
    <row r="4914" ht="19" customHeight="1" spans="1:16">
      <c r="A4914" s="5">
        <v>192</v>
      </c>
      <c r="B4914" s="5" t="s">
        <v>524</v>
      </c>
      <c r="C4914" s="5" t="s">
        <v>52</v>
      </c>
      <c r="D4914" s="8" t="s">
        <v>170</v>
      </c>
      <c r="E4914" s="6">
        <v>172.4</v>
      </c>
      <c r="F4914" s="6">
        <v>175.6</v>
      </c>
      <c r="G4914" s="6">
        <v>172.4</v>
      </c>
      <c r="H4914" s="5" t="s">
        <v>120</v>
      </c>
      <c r="I4914" s="6">
        <f t="shared" si="304"/>
        <v>-3.19999999999999</v>
      </c>
      <c r="J4914" s="5" t="str">
        <f>IF(H4914="否","不适用",IF(AND(ISNUMBER(E4914),ISNUMBER(F4914)),IF(I4914&gt;规则与名单!$B$2,"是","否"),"未判定"))</f>
        <v>不适用</v>
      </c>
      <c r="K4914" s="5" t="str">
        <f t="shared" si="305"/>
        <v>非测试日纯氢</v>
      </c>
      <c r="L4914" s="6">
        <f t="shared" si="306"/>
        <v>172.4</v>
      </c>
      <c r="M4914" s="5">
        <f t="shared" si="307"/>
        <v>0</v>
      </c>
      <c r="N4914" s="5" t="s">
        <v>18084</v>
      </c>
      <c r="O4914" s="5" t="s">
        <v>18085</v>
      </c>
      <c r="P4914" s="5" t="s">
        <v>18086</v>
      </c>
    </row>
    <row r="4915" ht="19" customHeight="1" spans="1:16">
      <c r="A4915" s="5">
        <v>192</v>
      </c>
      <c r="B4915" s="5" t="s">
        <v>524</v>
      </c>
      <c r="C4915" s="5" t="s">
        <v>52</v>
      </c>
      <c r="D4915" s="8" t="s">
        <v>644</v>
      </c>
      <c r="E4915" s="6">
        <v>136.6</v>
      </c>
      <c r="F4915" s="6">
        <v>141.1</v>
      </c>
      <c r="G4915" s="6">
        <v>134.2</v>
      </c>
      <c r="H4915" s="5" t="s">
        <v>120</v>
      </c>
      <c r="I4915" s="6">
        <f t="shared" si="304"/>
        <v>-4.5</v>
      </c>
      <c r="J4915" s="5" t="str">
        <f>IF(H4915="否","不适用",IF(AND(ISNUMBER(E4915),ISNUMBER(F4915)),IF(I4915&gt;规则与名单!$B$2,"是","否"),"未判定"))</f>
        <v>不适用</v>
      </c>
      <c r="K4915" s="5" t="str">
        <f t="shared" si="305"/>
        <v>非测试日纯氢</v>
      </c>
      <c r="L4915" s="6">
        <f t="shared" si="306"/>
        <v>134.2</v>
      </c>
      <c r="M4915" s="5">
        <f t="shared" si="307"/>
        <v>0</v>
      </c>
      <c r="N4915" s="5" t="s">
        <v>18087</v>
      </c>
      <c r="O4915" s="5" t="s">
        <v>18088</v>
      </c>
      <c r="P4915" s="5" t="s">
        <v>18089</v>
      </c>
    </row>
    <row r="4916" ht="19" customHeight="1" spans="1:16">
      <c r="A4916" s="5">
        <v>192</v>
      </c>
      <c r="B4916" s="5" t="s">
        <v>524</v>
      </c>
      <c r="C4916" s="5" t="s">
        <v>52</v>
      </c>
      <c r="D4916" s="8" t="s">
        <v>3418</v>
      </c>
      <c r="E4916" s="6">
        <v>118.1</v>
      </c>
      <c r="F4916" s="6">
        <v>119.5</v>
      </c>
      <c r="G4916" s="6">
        <v>115.7</v>
      </c>
      <c r="H4916" s="5" t="s">
        <v>120</v>
      </c>
      <c r="I4916" s="6">
        <f t="shared" si="304"/>
        <v>-1.40000000000001</v>
      </c>
      <c r="J4916" s="5" t="str">
        <f>IF(H4916="否","不适用",IF(AND(ISNUMBER(E4916),ISNUMBER(F4916)),IF(I4916&gt;规则与名单!$B$2,"是","否"),"未判定"))</f>
        <v>不适用</v>
      </c>
      <c r="K4916" s="5" t="str">
        <f t="shared" si="305"/>
        <v>非测试日纯氢</v>
      </c>
      <c r="L4916" s="6">
        <f t="shared" si="306"/>
        <v>115.7</v>
      </c>
      <c r="M4916" s="5">
        <f t="shared" si="307"/>
        <v>0</v>
      </c>
      <c r="N4916" s="5" t="s">
        <v>18090</v>
      </c>
      <c r="O4916" s="5" t="s">
        <v>18091</v>
      </c>
      <c r="P4916" s="5" t="s">
        <v>18092</v>
      </c>
    </row>
    <row r="4917" ht="19" customHeight="1" spans="1:16">
      <c r="A4917" s="5">
        <v>192</v>
      </c>
      <c r="B4917" s="5" t="s">
        <v>524</v>
      </c>
      <c r="C4917" s="5" t="s">
        <v>52</v>
      </c>
      <c r="D4917" s="8" t="s">
        <v>3422</v>
      </c>
      <c r="E4917" s="6"/>
      <c r="F4917" s="6">
        <v>0</v>
      </c>
      <c r="G4917" s="6"/>
      <c r="H4917" s="5" t="s">
        <v>120</v>
      </c>
      <c r="I4917" s="6" t="str">
        <f t="shared" si="304"/>
        <v/>
      </c>
      <c r="J4917" s="5" t="str">
        <f>IF(H4917="否","不适用",IF(AND(ISNUMBER(E4917),ISNUMBER(F4917)),IF(I4917&gt;规则与名单!$B$2,"是","否"),"未判定"))</f>
        <v>不适用</v>
      </c>
      <c r="K4917" s="5" t="str">
        <f t="shared" si="305"/>
        <v>缺失</v>
      </c>
      <c r="L4917" s="6" t="str">
        <f t="shared" si="306"/>
        <v/>
      </c>
      <c r="M4917" s="5">
        <f t="shared" si="307"/>
        <v>1</v>
      </c>
      <c r="N4917" s="5" t="s">
        <v>18093</v>
      </c>
      <c r="O4917" s="5" t="s">
        <v>18094</v>
      </c>
      <c r="P4917" s="5" t="s">
        <v>18095</v>
      </c>
    </row>
    <row r="4918" ht="19" customHeight="1" spans="1:16">
      <c r="A4918" s="5">
        <v>192</v>
      </c>
      <c r="B4918" s="5" t="s">
        <v>524</v>
      </c>
      <c r="C4918" s="5" t="s">
        <v>52</v>
      </c>
      <c r="D4918" s="8" t="s">
        <v>336</v>
      </c>
      <c r="E4918" s="6">
        <v>156.4</v>
      </c>
      <c r="F4918" s="6">
        <v>158</v>
      </c>
      <c r="G4918" s="6">
        <v>155.4</v>
      </c>
      <c r="H4918" s="5" t="s">
        <v>120</v>
      </c>
      <c r="I4918" s="6">
        <f t="shared" si="304"/>
        <v>-1.59999999999999</v>
      </c>
      <c r="J4918" s="5" t="str">
        <f>IF(H4918="否","不适用",IF(AND(ISNUMBER(E4918),ISNUMBER(F4918)),IF(I4918&gt;规则与名单!$B$2,"是","否"),"未判定"))</f>
        <v>不适用</v>
      </c>
      <c r="K4918" s="5" t="str">
        <f t="shared" si="305"/>
        <v>非测试日纯氢</v>
      </c>
      <c r="L4918" s="6">
        <f t="shared" si="306"/>
        <v>155.4</v>
      </c>
      <c r="M4918" s="5">
        <f t="shared" si="307"/>
        <v>0</v>
      </c>
      <c r="N4918" s="5" t="s">
        <v>18096</v>
      </c>
      <c r="O4918" s="5" t="s">
        <v>18097</v>
      </c>
      <c r="P4918" s="5" t="s">
        <v>18098</v>
      </c>
    </row>
    <row r="4919" ht="19" customHeight="1" spans="1:16">
      <c r="A4919" s="5">
        <v>192</v>
      </c>
      <c r="B4919" s="5" t="s">
        <v>524</v>
      </c>
      <c r="C4919" s="5" t="s">
        <v>52</v>
      </c>
      <c r="D4919" s="8" t="s">
        <v>653</v>
      </c>
      <c r="E4919" s="6">
        <v>264.4</v>
      </c>
      <c r="F4919" s="6">
        <v>270.2</v>
      </c>
      <c r="G4919" s="6">
        <v>259.5</v>
      </c>
      <c r="H4919" s="5" t="s">
        <v>120</v>
      </c>
      <c r="I4919" s="6">
        <f t="shared" si="304"/>
        <v>-5.80000000000001</v>
      </c>
      <c r="J4919" s="5" t="str">
        <f>IF(H4919="否","不适用",IF(AND(ISNUMBER(E4919),ISNUMBER(F4919)),IF(I4919&gt;规则与名单!$B$2,"是","否"),"未判定"))</f>
        <v>不适用</v>
      </c>
      <c r="K4919" s="5" t="str">
        <f t="shared" si="305"/>
        <v>非测试日纯氢</v>
      </c>
      <c r="L4919" s="6">
        <f t="shared" si="306"/>
        <v>259.5</v>
      </c>
      <c r="M4919" s="5">
        <f t="shared" si="307"/>
        <v>0</v>
      </c>
      <c r="N4919" s="5" t="s">
        <v>18099</v>
      </c>
      <c r="O4919" s="5" t="s">
        <v>18100</v>
      </c>
      <c r="P4919" s="5" t="s">
        <v>18101</v>
      </c>
    </row>
    <row r="4920" ht="19" customHeight="1" spans="1:16">
      <c r="A4920" s="5">
        <v>192</v>
      </c>
      <c r="B4920" s="5" t="s">
        <v>524</v>
      </c>
      <c r="C4920" s="5" t="s">
        <v>52</v>
      </c>
      <c r="D4920" s="8" t="s">
        <v>140</v>
      </c>
      <c r="E4920" s="6">
        <v>280.5</v>
      </c>
      <c r="F4920" s="6">
        <v>287.9</v>
      </c>
      <c r="G4920" s="6">
        <v>280.2</v>
      </c>
      <c r="H4920" s="5" t="s">
        <v>120</v>
      </c>
      <c r="I4920" s="6">
        <f t="shared" si="304"/>
        <v>-7.39999999999998</v>
      </c>
      <c r="J4920" s="5" t="str">
        <f>IF(H4920="否","不适用",IF(AND(ISNUMBER(E4920),ISNUMBER(F4920)),IF(I4920&gt;规则与名单!$B$2,"是","否"),"未判定"))</f>
        <v>不适用</v>
      </c>
      <c r="K4920" s="5" t="str">
        <f t="shared" si="305"/>
        <v>非测试日纯氢</v>
      </c>
      <c r="L4920" s="6">
        <f t="shared" si="306"/>
        <v>280.2</v>
      </c>
      <c r="M4920" s="5">
        <f t="shared" si="307"/>
        <v>0</v>
      </c>
      <c r="N4920" s="5" t="s">
        <v>18102</v>
      </c>
      <c r="O4920" s="5" t="s">
        <v>18103</v>
      </c>
      <c r="P4920" s="5" t="s">
        <v>18104</v>
      </c>
    </row>
    <row r="4921" ht="19" customHeight="1" spans="1:16">
      <c r="A4921" s="5">
        <v>192</v>
      </c>
      <c r="B4921" s="5" t="s">
        <v>524</v>
      </c>
      <c r="C4921" s="5" t="s">
        <v>52</v>
      </c>
      <c r="D4921" s="8" t="s">
        <v>115</v>
      </c>
      <c r="E4921" s="6">
        <v>127</v>
      </c>
      <c r="F4921" s="6">
        <v>129.9</v>
      </c>
      <c r="G4921" s="6">
        <v>126.8</v>
      </c>
      <c r="H4921" s="5" t="s">
        <v>120</v>
      </c>
      <c r="I4921" s="6">
        <f t="shared" si="304"/>
        <v>-2.90000000000001</v>
      </c>
      <c r="J4921" s="5" t="str">
        <f>IF(H4921="否","不适用",IF(AND(ISNUMBER(E4921),ISNUMBER(F4921)),IF(I4921&gt;规则与名单!$B$2,"是","否"),"未判定"))</f>
        <v>不适用</v>
      </c>
      <c r="K4921" s="5" t="str">
        <f t="shared" si="305"/>
        <v>非测试日纯氢</v>
      </c>
      <c r="L4921" s="6">
        <f t="shared" si="306"/>
        <v>126.8</v>
      </c>
      <c r="M4921" s="5">
        <f t="shared" si="307"/>
        <v>0</v>
      </c>
      <c r="N4921" s="5" t="s">
        <v>18105</v>
      </c>
      <c r="O4921" s="5" t="s">
        <v>18106</v>
      </c>
      <c r="P4921" s="5" t="s">
        <v>18107</v>
      </c>
    </row>
    <row r="4922" ht="19" customHeight="1" spans="1:16">
      <c r="A4922" s="5">
        <v>193</v>
      </c>
      <c r="B4922" s="5" t="s">
        <v>526</v>
      </c>
      <c r="C4922" s="5" t="s">
        <v>52</v>
      </c>
      <c r="D4922" s="8" t="s">
        <v>114</v>
      </c>
      <c r="E4922" s="6">
        <v>214.2</v>
      </c>
      <c r="F4922" s="6">
        <v>215.1</v>
      </c>
      <c r="G4922" s="6">
        <v>207.5</v>
      </c>
      <c r="H4922" s="5" t="s">
        <v>120</v>
      </c>
      <c r="I4922" s="6">
        <f t="shared" si="304"/>
        <v>-0.900000000000006</v>
      </c>
      <c r="J4922" s="5" t="str">
        <f>IF(H4922="否","不适用",IF(AND(ISNUMBER(E4922),ISNUMBER(F4922)),IF(I4922&gt;规则与名单!$B$2,"是","否"),"未判定"))</f>
        <v>不适用</v>
      </c>
      <c r="K4922" s="5" t="str">
        <f t="shared" si="305"/>
        <v>非测试日纯氢</v>
      </c>
      <c r="L4922" s="6">
        <f t="shared" si="306"/>
        <v>207.5</v>
      </c>
      <c r="M4922" s="5">
        <f t="shared" si="307"/>
        <v>0</v>
      </c>
      <c r="N4922" s="5" t="s">
        <v>18108</v>
      </c>
      <c r="O4922" s="5" t="s">
        <v>18109</v>
      </c>
      <c r="P4922" s="5" t="s">
        <v>18110</v>
      </c>
    </row>
    <row r="4923" ht="19" customHeight="1" spans="1:16">
      <c r="A4923" s="5">
        <v>193</v>
      </c>
      <c r="B4923" s="5" t="s">
        <v>526</v>
      </c>
      <c r="C4923" s="5" t="s">
        <v>52</v>
      </c>
      <c r="D4923" s="8" t="s">
        <v>605</v>
      </c>
      <c r="E4923" s="6">
        <v>97.7</v>
      </c>
      <c r="F4923" s="6">
        <v>100.8</v>
      </c>
      <c r="G4923" s="6">
        <v>97.6</v>
      </c>
      <c r="H4923" s="5" t="s">
        <v>120</v>
      </c>
      <c r="I4923" s="6">
        <f t="shared" si="304"/>
        <v>-3.09999999999999</v>
      </c>
      <c r="J4923" s="5" t="str">
        <f>IF(H4923="否","不适用",IF(AND(ISNUMBER(E4923),ISNUMBER(F4923)),IF(I4923&gt;规则与名单!$B$2,"是","否"),"未判定"))</f>
        <v>不适用</v>
      </c>
      <c r="K4923" s="5" t="str">
        <f t="shared" si="305"/>
        <v>非测试日纯氢</v>
      </c>
      <c r="L4923" s="6">
        <f t="shared" si="306"/>
        <v>97.6</v>
      </c>
      <c r="M4923" s="5">
        <f t="shared" si="307"/>
        <v>0</v>
      </c>
      <c r="N4923" s="5" t="s">
        <v>18111</v>
      </c>
      <c r="O4923" s="5" t="s">
        <v>18112</v>
      </c>
      <c r="P4923" s="5" t="s">
        <v>18113</v>
      </c>
    </row>
    <row r="4924" ht="19" customHeight="1" spans="1:16">
      <c r="A4924" s="5">
        <v>193</v>
      </c>
      <c r="B4924" s="5" t="s">
        <v>526</v>
      </c>
      <c r="C4924" s="5" t="s">
        <v>52</v>
      </c>
      <c r="D4924" s="8" t="s">
        <v>186</v>
      </c>
      <c r="E4924" s="6">
        <v>81</v>
      </c>
      <c r="F4924" s="6">
        <v>82.4</v>
      </c>
      <c r="G4924" s="6">
        <v>74.6</v>
      </c>
      <c r="H4924" s="5" t="s">
        <v>120</v>
      </c>
      <c r="I4924" s="6">
        <f t="shared" si="304"/>
        <v>-1.40000000000001</v>
      </c>
      <c r="J4924" s="5" t="str">
        <f>IF(H4924="否","不适用",IF(AND(ISNUMBER(E4924),ISNUMBER(F4924)),IF(I4924&gt;规则与名单!$B$2,"是","否"),"未判定"))</f>
        <v>不适用</v>
      </c>
      <c r="K4924" s="5" t="str">
        <f t="shared" si="305"/>
        <v>非测试日纯氢</v>
      </c>
      <c r="L4924" s="6">
        <f t="shared" si="306"/>
        <v>74.6</v>
      </c>
      <c r="M4924" s="5">
        <f t="shared" si="307"/>
        <v>0</v>
      </c>
      <c r="N4924" s="5" t="s">
        <v>18114</v>
      </c>
      <c r="O4924" s="5" t="s">
        <v>18115</v>
      </c>
      <c r="P4924" s="5" t="s">
        <v>18116</v>
      </c>
    </row>
    <row r="4925" ht="19" customHeight="1" spans="1:16">
      <c r="A4925" s="5">
        <v>193</v>
      </c>
      <c r="B4925" s="5" t="s">
        <v>526</v>
      </c>
      <c r="C4925" s="5" t="s">
        <v>52</v>
      </c>
      <c r="D4925" s="8" t="s">
        <v>165</v>
      </c>
      <c r="E4925" s="6">
        <v>61.8</v>
      </c>
      <c r="F4925" s="6">
        <v>63.6</v>
      </c>
      <c r="G4925" s="6">
        <v>58.5</v>
      </c>
      <c r="H4925" s="5" t="s">
        <v>120</v>
      </c>
      <c r="I4925" s="6">
        <f t="shared" si="304"/>
        <v>-1.8</v>
      </c>
      <c r="J4925" s="5" t="str">
        <f>IF(H4925="否","不适用",IF(AND(ISNUMBER(E4925),ISNUMBER(F4925)),IF(I4925&gt;规则与名单!$B$2,"是","否"),"未判定"))</f>
        <v>不适用</v>
      </c>
      <c r="K4925" s="5" t="str">
        <f t="shared" si="305"/>
        <v>非测试日纯氢</v>
      </c>
      <c r="L4925" s="6">
        <f t="shared" si="306"/>
        <v>58.5</v>
      </c>
      <c r="M4925" s="5">
        <f t="shared" si="307"/>
        <v>0</v>
      </c>
      <c r="N4925" s="5" t="s">
        <v>18117</v>
      </c>
      <c r="O4925" s="5" t="s">
        <v>18118</v>
      </c>
      <c r="P4925" s="5" t="s">
        <v>18119</v>
      </c>
    </row>
    <row r="4926" ht="19" customHeight="1" spans="1:16">
      <c r="A4926" s="5">
        <v>193</v>
      </c>
      <c r="B4926" s="5" t="s">
        <v>526</v>
      </c>
      <c r="C4926" s="5" t="s">
        <v>52</v>
      </c>
      <c r="D4926" s="8" t="s">
        <v>151</v>
      </c>
      <c r="E4926" s="6"/>
      <c r="F4926" s="6">
        <v>0</v>
      </c>
      <c r="G4926" s="6"/>
      <c r="H4926" s="5" t="s">
        <v>120</v>
      </c>
      <c r="I4926" s="6" t="str">
        <f t="shared" si="304"/>
        <v/>
      </c>
      <c r="J4926" s="5" t="str">
        <f>IF(H4926="否","不适用",IF(AND(ISNUMBER(E4926),ISNUMBER(F4926)),IF(I4926&gt;规则与名单!$B$2,"是","否"),"未判定"))</f>
        <v>不适用</v>
      </c>
      <c r="K4926" s="5" t="str">
        <f t="shared" si="305"/>
        <v>缺失</v>
      </c>
      <c r="L4926" s="6" t="str">
        <f t="shared" si="306"/>
        <v/>
      </c>
      <c r="M4926" s="5">
        <f t="shared" si="307"/>
        <v>1</v>
      </c>
      <c r="N4926" s="5" t="s">
        <v>18120</v>
      </c>
      <c r="O4926" s="5" t="s">
        <v>18121</v>
      </c>
      <c r="P4926" s="5" t="s">
        <v>18122</v>
      </c>
    </row>
    <row r="4927" ht="19" customHeight="1" spans="1:16">
      <c r="A4927" s="5">
        <v>193</v>
      </c>
      <c r="B4927" s="5" t="s">
        <v>526</v>
      </c>
      <c r="C4927" s="5" t="s">
        <v>52</v>
      </c>
      <c r="D4927" s="8" t="s">
        <v>3358</v>
      </c>
      <c r="E4927" s="6">
        <v>41.9</v>
      </c>
      <c r="F4927" s="6">
        <v>41.3</v>
      </c>
      <c r="G4927" s="6">
        <v>41.9</v>
      </c>
      <c r="H4927" s="5" t="s">
        <v>120</v>
      </c>
      <c r="I4927" s="6">
        <f t="shared" si="304"/>
        <v>0.600000000000001</v>
      </c>
      <c r="J4927" s="5" t="str">
        <f>IF(H4927="否","不适用",IF(AND(ISNUMBER(E4927),ISNUMBER(F4927)),IF(I4927&gt;规则与名单!$B$2,"是","否"),"未判定"))</f>
        <v>不适用</v>
      </c>
      <c r="K4927" s="5" t="str">
        <f t="shared" si="305"/>
        <v>非测试日纯氢</v>
      </c>
      <c r="L4927" s="6">
        <f t="shared" si="306"/>
        <v>41.9</v>
      </c>
      <c r="M4927" s="5">
        <f t="shared" si="307"/>
        <v>0</v>
      </c>
      <c r="N4927" s="5" t="s">
        <v>18123</v>
      </c>
      <c r="O4927" s="5" t="s">
        <v>18124</v>
      </c>
      <c r="P4927" s="5" t="s">
        <v>18125</v>
      </c>
    </row>
    <row r="4928" ht="19" customHeight="1" spans="1:16">
      <c r="A4928" s="5">
        <v>193</v>
      </c>
      <c r="B4928" s="5" t="s">
        <v>526</v>
      </c>
      <c r="C4928" s="5" t="s">
        <v>52</v>
      </c>
      <c r="D4928" s="8" t="s">
        <v>272</v>
      </c>
      <c r="E4928" s="6">
        <v>154.7</v>
      </c>
      <c r="F4928" s="6">
        <v>155.7</v>
      </c>
      <c r="G4928" s="6">
        <v>148.3</v>
      </c>
      <c r="H4928" s="5" t="s">
        <v>120</v>
      </c>
      <c r="I4928" s="6">
        <f t="shared" si="304"/>
        <v>-1</v>
      </c>
      <c r="J4928" s="5" t="str">
        <f>IF(H4928="否","不适用",IF(AND(ISNUMBER(E4928),ISNUMBER(F4928)),IF(I4928&gt;规则与名单!$B$2,"是","否"),"未判定"))</f>
        <v>不适用</v>
      </c>
      <c r="K4928" s="5" t="str">
        <f t="shared" si="305"/>
        <v>非测试日纯氢</v>
      </c>
      <c r="L4928" s="6">
        <f t="shared" si="306"/>
        <v>148.3</v>
      </c>
      <c r="M4928" s="5">
        <f t="shared" si="307"/>
        <v>0</v>
      </c>
      <c r="N4928" s="5" t="s">
        <v>18126</v>
      </c>
      <c r="O4928" s="5" t="s">
        <v>18127</v>
      </c>
      <c r="P4928" s="5" t="s">
        <v>18128</v>
      </c>
    </row>
    <row r="4929" ht="19" customHeight="1" spans="1:16">
      <c r="A4929" s="5">
        <v>193</v>
      </c>
      <c r="B4929" s="5" t="s">
        <v>526</v>
      </c>
      <c r="C4929" s="5" t="s">
        <v>52</v>
      </c>
      <c r="D4929" s="8" t="s">
        <v>506</v>
      </c>
      <c r="E4929" s="6">
        <v>61.9</v>
      </c>
      <c r="F4929" s="6">
        <v>64.2</v>
      </c>
      <c r="G4929" s="6">
        <v>61</v>
      </c>
      <c r="H4929" s="5" t="s">
        <v>120</v>
      </c>
      <c r="I4929" s="6">
        <f t="shared" si="304"/>
        <v>-2.3</v>
      </c>
      <c r="J4929" s="5" t="str">
        <f>IF(H4929="否","不适用",IF(AND(ISNUMBER(E4929),ISNUMBER(F4929)),IF(I4929&gt;规则与名单!$B$2,"是","否"),"未判定"))</f>
        <v>不适用</v>
      </c>
      <c r="K4929" s="5" t="str">
        <f t="shared" si="305"/>
        <v>非测试日纯氢</v>
      </c>
      <c r="L4929" s="6">
        <f t="shared" si="306"/>
        <v>61</v>
      </c>
      <c r="M4929" s="5">
        <f t="shared" si="307"/>
        <v>0</v>
      </c>
      <c r="N4929" s="5" t="s">
        <v>18129</v>
      </c>
      <c r="O4929" s="5" t="s">
        <v>18130</v>
      </c>
      <c r="P4929" s="5" t="s">
        <v>18131</v>
      </c>
    </row>
    <row r="4930" ht="19" customHeight="1" spans="1:16">
      <c r="A4930" s="5">
        <v>193</v>
      </c>
      <c r="B4930" s="5" t="s">
        <v>526</v>
      </c>
      <c r="C4930" s="5" t="s">
        <v>52</v>
      </c>
      <c r="D4930" s="8" t="s">
        <v>673</v>
      </c>
      <c r="E4930" s="6">
        <v>66.7</v>
      </c>
      <c r="F4930" s="6">
        <v>70.5</v>
      </c>
      <c r="G4930" s="6">
        <v>64.9</v>
      </c>
      <c r="H4930" s="5" t="s">
        <v>120</v>
      </c>
      <c r="I4930" s="6">
        <f t="shared" ref="I4930:I4993" si="308">IF(AND(ISNUMBER(E4930),ISNUMBER(F4930)),E4930-F4930,"")</f>
        <v>-3.8</v>
      </c>
      <c r="J4930" s="5" t="str">
        <f>IF(H4930="否","不适用",IF(AND(ISNUMBER(E4930),ISNUMBER(F4930)),IF(I4930&gt;规则与名单!$B$2,"是","否"),"未判定"))</f>
        <v>不适用</v>
      </c>
      <c r="K4930" s="5" t="str">
        <f t="shared" ref="K4930:K4993" si="309">IF(J4930="是",IF(ISNUMBER(F4930),"测试日GPS","缺失"),IF(ISNUMBER(G4930),"非测试日纯氢",IF(AND(H4930="是",J4930="未判定"),IF(ISNUMBER(F4930),"测试名单无纯氢GPS","缺失"),IF(ISNUMBER(E4930),"非测试日仪表","缺失"))))</f>
        <v>非测试日纯氢</v>
      </c>
      <c r="L4930" s="6">
        <f t="shared" ref="L4930:L4993" si="310">IF(K4930="缺失","",IF(K4930="非测试日纯氢",G4930,IF(K4930="非测试日仪表",E4930,F4930)))</f>
        <v>64.9</v>
      </c>
      <c r="M4930" s="5">
        <f t="shared" ref="M4930:M4993" si="311">IF(K4930="缺失",1,0)</f>
        <v>0</v>
      </c>
      <c r="N4930" s="5" t="s">
        <v>18132</v>
      </c>
      <c r="O4930" s="5" t="s">
        <v>18133</v>
      </c>
      <c r="P4930" s="5" t="s">
        <v>18134</v>
      </c>
    </row>
    <row r="4931" ht="19" customHeight="1" spans="1:16">
      <c r="A4931" s="5">
        <v>193</v>
      </c>
      <c r="B4931" s="5" t="s">
        <v>526</v>
      </c>
      <c r="C4931" s="5" t="s">
        <v>52</v>
      </c>
      <c r="D4931" s="8" t="s">
        <v>183</v>
      </c>
      <c r="E4931" s="6">
        <v>90.1</v>
      </c>
      <c r="F4931" s="6">
        <v>91.9</v>
      </c>
      <c r="G4931" s="6">
        <v>76.2</v>
      </c>
      <c r="H4931" s="5" t="s">
        <v>120</v>
      </c>
      <c r="I4931" s="6">
        <f t="shared" si="308"/>
        <v>-1.80000000000001</v>
      </c>
      <c r="J4931" s="5" t="str">
        <f>IF(H4931="否","不适用",IF(AND(ISNUMBER(E4931),ISNUMBER(F4931)),IF(I4931&gt;规则与名单!$B$2,"是","否"),"未判定"))</f>
        <v>不适用</v>
      </c>
      <c r="K4931" s="5" t="str">
        <f t="shared" si="309"/>
        <v>非测试日纯氢</v>
      </c>
      <c r="L4931" s="6">
        <f t="shared" si="310"/>
        <v>76.2</v>
      </c>
      <c r="M4931" s="5">
        <f t="shared" si="311"/>
        <v>0</v>
      </c>
      <c r="N4931" s="5" t="s">
        <v>18135</v>
      </c>
      <c r="O4931" s="5" t="s">
        <v>18136</v>
      </c>
      <c r="P4931" s="5" t="s">
        <v>18137</v>
      </c>
    </row>
    <row r="4932" ht="19" customHeight="1" spans="1:16">
      <c r="A4932" s="5">
        <v>193</v>
      </c>
      <c r="B4932" s="5" t="s">
        <v>526</v>
      </c>
      <c r="C4932" s="5" t="s">
        <v>52</v>
      </c>
      <c r="D4932" s="8" t="s">
        <v>431</v>
      </c>
      <c r="E4932" s="6">
        <v>65.5</v>
      </c>
      <c r="F4932" s="6">
        <v>67.4</v>
      </c>
      <c r="G4932" s="6">
        <v>54.2</v>
      </c>
      <c r="H4932" s="5" t="s">
        <v>120</v>
      </c>
      <c r="I4932" s="6">
        <f t="shared" si="308"/>
        <v>-1.90000000000001</v>
      </c>
      <c r="J4932" s="5" t="str">
        <f>IF(H4932="否","不适用",IF(AND(ISNUMBER(E4932),ISNUMBER(F4932)),IF(I4932&gt;规则与名单!$B$2,"是","否"),"未判定"))</f>
        <v>不适用</v>
      </c>
      <c r="K4932" s="5" t="str">
        <f t="shared" si="309"/>
        <v>非测试日纯氢</v>
      </c>
      <c r="L4932" s="6">
        <f t="shared" si="310"/>
        <v>54.2</v>
      </c>
      <c r="M4932" s="5">
        <f t="shared" si="311"/>
        <v>0</v>
      </c>
      <c r="N4932" s="5" t="s">
        <v>18138</v>
      </c>
      <c r="O4932" s="5" t="s">
        <v>18139</v>
      </c>
      <c r="P4932" s="5" t="s">
        <v>18140</v>
      </c>
    </row>
    <row r="4933" ht="19" customHeight="1" spans="1:16">
      <c r="A4933" s="5">
        <v>193</v>
      </c>
      <c r="B4933" s="5" t="s">
        <v>526</v>
      </c>
      <c r="C4933" s="5" t="s">
        <v>52</v>
      </c>
      <c r="D4933" s="8" t="s">
        <v>3377</v>
      </c>
      <c r="E4933" s="6">
        <v>65.8</v>
      </c>
      <c r="F4933" s="6">
        <v>66.9</v>
      </c>
      <c r="G4933" s="6">
        <v>5.8</v>
      </c>
      <c r="H4933" s="5" t="s">
        <v>120</v>
      </c>
      <c r="I4933" s="6">
        <f t="shared" si="308"/>
        <v>-1.10000000000001</v>
      </c>
      <c r="J4933" s="5" t="str">
        <f>IF(H4933="否","不适用",IF(AND(ISNUMBER(E4933),ISNUMBER(F4933)),IF(I4933&gt;规则与名单!$B$2,"是","否"),"未判定"))</f>
        <v>不适用</v>
      </c>
      <c r="K4933" s="5" t="str">
        <f t="shared" si="309"/>
        <v>非测试日纯氢</v>
      </c>
      <c r="L4933" s="6">
        <f t="shared" si="310"/>
        <v>5.8</v>
      </c>
      <c r="M4933" s="5">
        <f t="shared" si="311"/>
        <v>0</v>
      </c>
      <c r="N4933" s="5" t="s">
        <v>18141</v>
      </c>
      <c r="O4933" s="5" t="s">
        <v>18142</v>
      </c>
      <c r="P4933" s="5" t="s">
        <v>18143</v>
      </c>
    </row>
    <row r="4934" ht="19" customHeight="1" spans="1:16">
      <c r="A4934" s="5">
        <v>193</v>
      </c>
      <c r="B4934" s="5" t="s">
        <v>526</v>
      </c>
      <c r="C4934" s="5" t="s">
        <v>52</v>
      </c>
      <c r="D4934" s="8" t="s">
        <v>407</v>
      </c>
      <c r="E4934" s="6">
        <v>20.5</v>
      </c>
      <c r="F4934" s="6">
        <v>40</v>
      </c>
      <c r="G4934" s="6">
        <v>20.5</v>
      </c>
      <c r="H4934" s="5" t="s">
        <v>120</v>
      </c>
      <c r="I4934" s="6">
        <f t="shared" si="308"/>
        <v>-19.5</v>
      </c>
      <c r="J4934" s="5" t="str">
        <f>IF(H4934="否","不适用",IF(AND(ISNUMBER(E4934),ISNUMBER(F4934)),IF(I4934&gt;规则与名单!$B$2,"是","否"),"未判定"))</f>
        <v>不适用</v>
      </c>
      <c r="K4934" s="5" t="str">
        <f t="shared" si="309"/>
        <v>非测试日纯氢</v>
      </c>
      <c r="L4934" s="6">
        <f t="shared" si="310"/>
        <v>20.5</v>
      </c>
      <c r="M4934" s="5">
        <f t="shared" si="311"/>
        <v>0</v>
      </c>
      <c r="N4934" s="5" t="s">
        <v>18144</v>
      </c>
      <c r="O4934" s="5" t="s">
        <v>18145</v>
      </c>
      <c r="P4934" s="5" t="s">
        <v>18146</v>
      </c>
    </row>
    <row r="4935" ht="19" customHeight="1" spans="1:16">
      <c r="A4935" s="5">
        <v>193</v>
      </c>
      <c r="B4935" s="5" t="s">
        <v>526</v>
      </c>
      <c r="C4935" s="5" t="s">
        <v>52</v>
      </c>
      <c r="D4935" s="8" t="s">
        <v>411</v>
      </c>
      <c r="E4935" s="6">
        <v>191.6</v>
      </c>
      <c r="F4935" s="6">
        <v>178.7</v>
      </c>
      <c r="G4935" s="6">
        <v>155.7</v>
      </c>
      <c r="H4935" s="5" t="s">
        <v>120</v>
      </c>
      <c r="I4935" s="6">
        <f t="shared" si="308"/>
        <v>12.9</v>
      </c>
      <c r="J4935" s="5" t="str">
        <f>IF(H4935="否","不适用",IF(AND(ISNUMBER(E4935),ISNUMBER(F4935)),IF(I4935&gt;规则与名单!$B$2,"是","否"),"未判定"))</f>
        <v>不适用</v>
      </c>
      <c r="K4935" s="5" t="str">
        <f t="shared" si="309"/>
        <v>非测试日纯氢</v>
      </c>
      <c r="L4935" s="6">
        <f t="shared" si="310"/>
        <v>155.7</v>
      </c>
      <c r="M4935" s="5">
        <f t="shared" si="311"/>
        <v>0</v>
      </c>
      <c r="N4935" s="5" t="s">
        <v>18147</v>
      </c>
      <c r="O4935" s="5" t="s">
        <v>18148</v>
      </c>
      <c r="P4935" s="5" t="s">
        <v>18149</v>
      </c>
    </row>
    <row r="4936" ht="19" customHeight="1" spans="1:16">
      <c r="A4936" s="5">
        <v>193</v>
      </c>
      <c r="B4936" s="5" t="s">
        <v>526</v>
      </c>
      <c r="C4936" s="5" t="s">
        <v>52</v>
      </c>
      <c r="D4936" s="8" t="s">
        <v>251</v>
      </c>
      <c r="E4936" s="6">
        <v>61.9</v>
      </c>
      <c r="F4936" s="6">
        <v>55.7</v>
      </c>
      <c r="G4936" s="6">
        <v>52.3</v>
      </c>
      <c r="H4936" s="5" t="s">
        <v>120</v>
      </c>
      <c r="I4936" s="6">
        <f t="shared" si="308"/>
        <v>6.2</v>
      </c>
      <c r="J4936" s="5" t="str">
        <f>IF(H4936="否","不适用",IF(AND(ISNUMBER(E4936),ISNUMBER(F4936)),IF(I4936&gt;规则与名单!$B$2,"是","否"),"未判定"))</f>
        <v>不适用</v>
      </c>
      <c r="K4936" s="5" t="str">
        <f t="shared" si="309"/>
        <v>非测试日纯氢</v>
      </c>
      <c r="L4936" s="6">
        <f t="shared" si="310"/>
        <v>52.3</v>
      </c>
      <c r="M4936" s="5">
        <f t="shared" si="311"/>
        <v>0</v>
      </c>
      <c r="N4936" s="5" t="s">
        <v>18150</v>
      </c>
      <c r="O4936" s="5" t="s">
        <v>18151</v>
      </c>
      <c r="P4936" s="5" t="s">
        <v>18152</v>
      </c>
    </row>
    <row r="4937" ht="19" customHeight="1" spans="1:16">
      <c r="A4937" s="5">
        <v>193</v>
      </c>
      <c r="B4937" s="5" t="s">
        <v>526</v>
      </c>
      <c r="C4937" s="5" t="s">
        <v>52</v>
      </c>
      <c r="D4937" s="8" t="s">
        <v>472</v>
      </c>
      <c r="E4937" s="6">
        <v>101.2</v>
      </c>
      <c r="F4937" s="6">
        <v>101.8</v>
      </c>
      <c r="G4937" s="6">
        <v>98.4</v>
      </c>
      <c r="H4937" s="5" t="s">
        <v>120</v>
      </c>
      <c r="I4937" s="6">
        <f t="shared" si="308"/>
        <v>-0.599999999999994</v>
      </c>
      <c r="J4937" s="5" t="str">
        <f>IF(H4937="否","不适用",IF(AND(ISNUMBER(E4937),ISNUMBER(F4937)),IF(I4937&gt;规则与名单!$B$2,"是","否"),"未判定"))</f>
        <v>不适用</v>
      </c>
      <c r="K4937" s="5" t="str">
        <f t="shared" si="309"/>
        <v>非测试日纯氢</v>
      </c>
      <c r="L4937" s="6">
        <f t="shared" si="310"/>
        <v>98.4</v>
      </c>
      <c r="M4937" s="5">
        <f t="shared" si="311"/>
        <v>0</v>
      </c>
      <c r="N4937" s="5" t="s">
        <v>18153</v>
      </c>
      <c r="O4937" s="5" t="s">
        <v>18154</v>
      </c>
      <c r="P4937" s="5" t="s">
        <v>18155</v>
      </c>
    </row>
    <row r="4938" ht="19" customHeight="1" spans="1:16">
      <c r="A4938" s="5">
        <v>194</v>
      </c>
      <c r="B4938" s="5" t="s">
        <v>526</v>
      </c>
      <c r="C4938" s="5" t="s">
        <v>52</v>
      </c>
      <c r="D4938" s="8" t="s">
        <v>466</v>
      </c>
      <c r="E4938" s="6">
        <v>132.6</v>
      </c>
      <c r="F4938" s="6">
        <v>133</v>
      </c>
      <c r="G4938" s="6">
        <v>133</v>
      </c>
      <c r="H4938" s="5" t="s">
        <v>120</v>
      </c>
      <c r="I4938" s="6">
        <f t="shared" si="308"/>
        <v>-0.400000000000006</v>
      </c>
      <c r="J4938" s="5" t="str">
        <f>IF(H4938="否","不适用",IF(AND(ISNUMBER(E4938),ISNUMBER(F4938)),IF(I4938&gt;规则与名单!$B$2,"是","否"),"未判定"))</f>
        <v>不适用</v>
      </c>
      <c r="K4938" s="5" t="str">
        <f t="shared" si="309"/>
        <v>非测试日纯氢</v>
      </c>
      <c r="L4938" s="6">
        <f t="shared" si="310"/>
        <v>133</v>
      </c>
      <c r="M4938" s="5">
        <f t="shared" si="311"/>
        <v>0</v>
      </c>
      <c r="N4938" s="5" t="s">
        <v>18156</v>
      </c>
      <c r="O4938" s="5" t="s">
        <v>18157</v>
      </c>
      <c r="P4938" s="5" t="s">
        <v>18158</v>
      </c>
    </row>
    <row r="4939" ht="19" customHeight="1" spans="1:16">
      <c r="A4939" s="5">
        <v>195</v>
      </c>
      <c r="B4939" s="5" t="s">
        <v>528</v>
      </c>
      <c r="C4939" s="5" t="s">
        <v>52</v>
      </c>
      <c r="D4939" s="8" t="s">
        <v>114</v>
      </c>
      <c r="E4939" s="6">
        <v>86.7</v>
      </c>
      <c r="F4939" s="6">
        <v>90</v>
      </c>
      <c r="G4939" s="6">
        <v>86.6</v>
      </c>
      <c r="H4939" s="5" t="s">
        <v>120</v>
      </c>
      <c r="I4939" s="6">
        <f t="shared" si="308"/>
        <v>-3.3</v>
      </c>
      <c r="J4939" s="5" t="str">
        <f>IF(H4939="否","不适用",IF(AND(ISNUMBER(E4939),ISNUMBER(F4939)),IF(I4939&gt;规则与名单!$B$2,"是","否"),"未判定"))</f>
        <v>不适用</v>
      </c>
      <c r="K4939" s="5" t="str">
        <f t="shared" si="309"/>
        <v>非测试日纯氢</v>
      </c>
      <c r="L4939" s="6">
        <f t="shared" si="310"/>
        <v>86.6</v>
      </c>
      <c r="M4939" s="5">
        <f t="shared" si="311"/>
        <v>0</v>
      </c>
      <c r="N4939" s="5" t="s">
        <v>18159</v>
      </c>
      <c r="O4939" s="5" t="s">
        <v>18160</v>
      </c>
      <c r="P4939" s="5" t="s">
        <v>18161</v>
      </c>
    </row>
    <row r="4940" ht="19" customHeight="1" spans="1:16">
      <c r="A4940" s="5">
        <v>195</v>
      </c>
      <c r="B4940" s="5" t="s">
        <v>528</v>
      </c>
      <c r="C4940" s="5" t="s">
        <v>52</v>
      </c>
      <c r="D4940" s="8" t="s">
        <v>605</v>
      </c>
      <c r="E4940" s="6">
        <v>92.3</v>
      </c>
      <c r="F4940" s="6">
        <v>94.8</v>
      </c>
      <c r="G4940" s="6">
        <v>92.3</v>
      </c>
      <c r="H4940" s="5" t="s">
        <v>120</v>
      </c>
      <c r="I4940" s="6">
        <f t="shared" si="308"/>
        <v>-2.5</v>
      </c>
      <c r="J4940" s="5" t="str">
        <f>IF(H4940="否","不适用",IF(AND(ISNUMBER(E4940),ISNUMBER(F4940)),IF(I4940&gt;规则与名单!$B$2,"是","否"),"未判定"))</f>
        <v>不适用</v>
      </c>
      <c r="K4940" s="5" t="str">
        <f t="shared" si="309"/>
        <v>非测试日纯氢</v>
      </c>
      <c r="L4940" s="6">
        <f t="shared" si="310"/>
        <v>92.3</v>
      </c>
      <c r="M4940" s="5">
        <f t="shared" si="311"/>
        <v>0</v>
      </c>
      <c r="N4940" s="5" t="s">
        <v>18162</v>
      </c>
      <c r="O4940" s="5" t="s">
        <v>18163</v>
      </c>
      <c r="P4940" s="5" t="s">
        <v>18164</v>
      </c>
    </row>
    <row r="4941" ht="19" customHeight="1" spans="1:16">
      <c r="A4941" s="5">
        <v>195</v>
      </c>
      <c r="B4941" s="5" t="s">
        <v>528</v>
      </c>
      <c r="C4941" s="5" t="s">
        <v>52</v>
      </c>
      <c r="D4941" s="8" t="s">
        <v>186</v>
      </c>
      <c r="E4941" s="6">
        <v>72.6</v>
      </c>
      <c r="F4941" s="6">
        <v>75.5</v>
      </c>
      <c r="G4941" s="6">
        <v>72.4</v>
      </c>
      <c r="H4941" s="5" t="s">
        <v>120</v>
      </c>
      <c r="I4941" s="6">
        <f t="shared" si="308"/>
        <v>-2.90000000000001</v>
      </c>
      <c r="J4941" s="5" t="str">
        <f>IF(H4941="否","不适用",IF(AND(ISNUMBER(E4941),ISNUMBER(F4941)),IF(I4941&gt;规则与名单!$B$2,"是","否"),"未判定"))</f>
        <v>不适用</v>
      </c>
      <c r="K4941" s="5" t="str">
        <f t="shared" si="309"/>
        <v>非测试日纯氢</v>
      </c>
      <c r="L4941" s="6">
        <f t="shared" si="310"/>
        <v>72.4</v>
      </c>
      <c r="M4941" s="5">
        <f t="shared" si="311"/>
        <v>0</v>
      </c>
      <c r="N4941" s="5" t="s">
        <v>18165</v>
      </c>
      <c r="O4941" s="5" t="s">
        <v>18166</v>
      </c>
      <c r="P4941" s="5" t="s">
        <v>18167</v>
      </c>
    </row>
    <row r="4942" ht="19" customHeight="1" spans="1:16">
      <c r="A4942" s="5">
        <v>195</v>
      </c>
      <c r="B4942" s="5" t="s">
        <v>528</v>
      </c>
      <c r="C4942" s="5" t="s">
        <v>52</v>
      </c>
      <c r="D4942" s="8" t="s">
        <v>165</v>
      </c>
      <c r="E4942" s="6">
        <v>58.6</v>
      </c>
      <c r="F4942" s="6">
        <v>61.8</v>
      </c>
      <c r="G4942" s="6">
        <v>58.4</v>
      </c>
      <c r="H4942" s="5" t="s">
        <v>120</v>
      </c>
      <c r="I4942" s="6">
        <f t="shared" si="308"/>
        <v>-3.2</v>
      </c>
      <c r="J4942" s="5" t="str">
        <f>IF(H4942="否","不适用",IF(AND(ISNUMBER(E4942),ISNUMBER(F4942)),IF(I4942&gt;规则与名单!$B$2,"是","否"),"未判定"))</f>
        <v>不适用</v>
      </c>
      <c r="K4942" s="5" t="str">
        <f t="shared" si="309"/>
        <v>非测试日纯氢</v>
      </c>
      <c r="L4942" s="6">
        <f t="shared" si="310"/>
        <v>58.4</v>
      </c>
      <c r="M4942" s="5">
        <f t="shared" si="311"/>
        <v>0</v>
      </c>
      <c r="N4942" s="5" t="s">
        <v>18168</v>
      </c>
      <c r="O4942" s="5" t="s">
        <v>18169</v>
      </c>
      <c r="P4942" s="5" t="s">
        <v>18170</v>
      </c>
    </row>
    <row r="4943" ht="19" customHeight="1" spans="1:16">
      <c r="A4943" s="5">
        <v>195</v>
      </c>
      <c r="B4943" s="5" t="s">
        <v>528</v>
      </c>
      <c r="C4943" s="5" t="s">
        <v>52</v>
      </c>
      <c r="D4943" s="8" t="s">
        <v>151</v>
      </c>
      <c r="E4943" s="6"/>
      <c r="F4943" s="6">
        <v>0</v>
      </c>
      <c r="G4943" s="6"/>
      <c r="H4943" s="5" t="s">
        <v>120</v>
      </c>
      <c r="I4943" s="6" t="str">
        <f t="shared" si="308"/>
        <v/>
      </c>
      <c r="J4943" s="5" t="str">
        <f>IF(H4943="否","不适用",IF(AND(ISNUMBER(E4943),ISNUMBER(F4943)),IF(I4943&gt;规则与名单!$B$2,"是","否"),"未判定"))</f>
        <v>不适用</v>
      </c>
      <c r="K4943" s="5" t="str">
        <f t="shared" si="309"/>
        <v>缺失</v>
      </c>
      <c r="L4943" s="6" t="str">
        <f t="shared" si="310"/>
        <v/>
      </c>
      <c r="M4943" s="5">
        <f t="shared" si="311"/>
        <v>1</v>
      </c>
      <c r="N4943" s="5" t="s">
        <v>18171</v>
      </c>
      <c r="O4943" s="5" t="s">
        <v>18172</v>
      </c>
      <c r="P4943" s="5" t="s">
        <v>18173</v>
      </c>
    </row>
    <row r="4944" ht="19" customHeight="1" spans="1:16">
      <c r="A4944" s="5">
        <v>195</v>
      </c>
      <c r="B4944" s="5" t="s">
        <v>528</v>
      </c>
      <c r="C4944" s="5" t="s">
        <v>52</v>
      </c>
      <c r="D4944" s="8" t="s">
        <v>3358</v>
      </c>
      <c r="E4944" s="6">
        <v>76.2</v>
      </c>
      <c r="F4944" s="6">
        <v>77.3</v>
      </c>
      <c r="G4944" s="6">
        <v>76.2</v>
      </c>
      <c r="H4944" s="5" t="s">
        <v>120</v>
      </c>
      <c r="I4944" s="6">
        <f t="shared" si="308"/>
        <v>-1.09999999999999</v>
      </c>
      <c r="J4944" s="5" t="str">
        <f>IF(H4944="否","不适用",IF(AND(ISNUMBER(E4944),ISNUMBER(F4944)),IF(I4944&gt;规则与名单!$B$2,"是","否"),"未判定"))</f>
        <v>不适用</v>
      </c>
      <c r="K4944" s="5" t="str">
        <f t="shared" si="309"/>
        <v>非测试日纯氢</v>
      </c>
      <c r="L4944" s="6">
        <f t="shared" si="310"/>
        <v>76.2</v>
      </c>
      <c r="M4944" s="5">
        <f t="shared" si="311"/>
        <v>0</v>
      </c>
      <c r="N4944" s="5" t="s">
        <v>18174</v>
      </c>
      <c r="O4944" s="5" t="s">
        <v>18175</v>
      </c>
      <c r="P4944" s="5" t="s">
        <v>18176</v>
      </c>
    </row>
    <row r="4945" ht="19" customHeight="1" spans="1:16">
      <c r="A4945" s="5">
        <v>195</v>
      </c>
      <c r="B4945" s="5" t="s">
        <v>528</v>
      </c>
      <c r="C4945" s="5" t="s">
        <v>52</v>
      </c>
      <c r="D4945" s="8" t="s">
        <v>272</v>
      </c>
      <c r="E4945" s="6">
        <v>86</v>
      </c>
      <c r="F4945" s="6">
        <v>87.2</v>
      </c>
      <c r="G4945" s="6">
        <v>82.3</v>
      </c>
      <c r="H4945" s="5" t="s">
        <v>120</v>
      </c>
      <c r="I4945" s="6">
        <f t="shared" si="308"/>
        <v>-1.2</v>
      </c>
      <c r="J4945" s="5" t="str">
        <f>IF(H4945="否","不适用",IF(AND(ISNUMBER(E4945),ISNUMBER(F4945)),IF(I4945&gt;规则与名单!$B$2,"是","否"),"未判定"))</f>
        <v>不适用</v>
      </c>
      <c r="K4945" s="5" t="str">
        <f t="shared" si="309"/>
        <v>非测试日纯氢</v>
      </c>
      <c r="L4945" s="6">
        <f t="shared" si="310"/>
        <v>82.3</v>
      </c>
      <c r="M4945" s="5">
        <f t="shared" si="311"/>
        <v>0</v>
      </c>
      <c r="N4945" s="5" t="s">
        <v>18177</v>
      </c>
      <c r="O4945" s="5" t="s">
        <v>18178</v>
      </c>
      <c r="P4945" s="5" t="s">
        <v>18179</v>
      </c>
    </row>
    <row r="4946" ht="19" customHeight="1" spans="1:16">
      <c r="A4946" s="5">
        <v>195</v>
      </c>
      <c r="B4946" s="5" t="s">
        <v>528</v>
      </c>
      <c r="C4946" s="5" t="s">
        <v>52</v>
      </c>
      <c r="D4946" s="8" t="s">
        <v>506</v>
      </c>
      <c r="E4946" s="6">
        <v>66.3</v>
      </c>
      <c r="F4946" s="6">
        <v>67.4</v>
      </c>
      <c r="G4946" s="6">
        <v>65.6</v>
      </c>
      <c r="H4946" s="5" t="s">
        <v>120</v>
      </c>
      <c r="I4946" s="6">
        <f t="shared" si="308"/>
        <v>-1.10000000000001</v>
      </c>
      <c r="J4946" s="5" t="str">
        <f>IF(H4946="否","不适用",IF(AND(ISNUMBER(E4946),ISNUMBER(F4946)),IF(I4946&gt;规则与名单!$B$2,"是","否"),"未判定"))</f>
        <v>不适用</v>
      </c>
      <c r="K4946" s="5" t="str">
        <f t="shared" si="309"/>
        <v>非测试日纯氢</v>
      </c>
      <c r="L4946" s="6">
        <f t="shared" si="310"/>
        <v>65.6</v>
      </c>
      <c r="M4946" s="5">
        <f t="shared" si="311"/>
        <v>0</v>
      </c>
      <c r="N4946" s="5" t="s">
        <v>18180</v>
      </c>
      <c r="O4946" s="5" t="s">
        <v>18181</v>
      </c>
      <c r="P4946" s="5" t="s">
        <v>18182</v>
      </c>
    </row>
    <row r="4947" ht="19" customHeight="1" spans="1:16">
      <c r="A4947" s="5">
        <v>195</v>
      </c>
      <c r="B4947" s="5" t="s">
        <v>528</v>
      </c>
      <c r="C4947" s="5" t="s">
        <v>52</v>
      </c>
      <c r="D4947" s="8" t="s">
        <v>673</v>
      </c>
      <c r="E4947" s="6">
        <v>64.1</v>
      </c>
      <c r="F4947" s="6">
        <v>65.8</v>
      </c>
      <c r="G4947" s="6">
        <v>64.1</v>
      </c>
      <c r="H4947" s="5" t="s">
        <v>120</v>
      </c>
      <c r="I4947" s="6">
        <f t="shared" si="308"/>
        <v>-1.7</v>
      </c>
      <c r="J4947" s="5" t="str">
        <f>IF(H4947="否","不适用",IF(AND(ISNUMBER(E4947),ISNUMBER(F4947)),IF(I4947&gt;规则与名单!$B$2,"是","否"),"未判定"))</f>
        <v>不适用</v>
      </c>
      <c r="K4947" s="5" t="str">
        <f t="shared" si="309"/>
        <v>非测试日纯氢</v>
      </c>
      <c r="L4947" s="6">
        <f t="shared" si="310"/>
        <v>64.1</v>
      </c>
      <c r="M4947" s="5">
        <f t="shared" si="311"/>
        <v>0</v>
      </c>
      <c r="N4947" s="5" t="s">
        <v>18183</v>
      </c>
      <c r="O4947" s="5" t="s">
        <v>18184</v>
      </c>
      <c r="P4947" s="5" t="s">
        <v>18185</v>
      </c>
    </row>
    <row r="4948" ht="19" customHeight="1" spans="1:16">
      <c r="A4948" s="5">
        <v>195</v>
      </c>
      <c r="B4948" s="5" t="s">
        <v>528</v>
      </c>
      <c r="C4948" s="5" t="s">
        <v>52</v>
      </c>
      <c r="D4948" s="8" t="s">
        <v>183</v>
      </c>
      <c r="E4948" s="6">
        <v>82.2</v>
      </c>
      <c r="F4948" s="6">
        <v>83.5</v>
      </c>
      <c r="G4948" s="6">
        <v>82.1</v>
      </c>
      <c r="H4948" s="5" t="s">
        <v>120</v>
      </c>
      <c r="I4948" s="6">
        <f t="shared" si="308"/>
        <v>-1.3</v>
      </c>
      <c r="J4948" s="5" t="str">
        <f>IF(H4948="否","不适用",IF(AND(ISNUMBER(E4948),ISNUMBER(F4948)),IF(I4948&gt;规则与名单!$B$2,"是","否"),"未判定"))</f>
        <v>不适用</v>
      </c>
      <c r="K4948" s="5" t="str">
        <f t="shared" si="309"/>
        <v>非测试日纯氢</v>
      </c>
      <c r="L4948" s="6">
        <f t="shared" si="310"/>
        <v>82.1</v>
      </c>
      <c r="M4948" s="5">
        <f t="shared" si="311"/>
        <v>0</v>
      </c>
      <c r="N4948" s="5" t="s">
        <v>18186</v>
      </c>
      <c r="O4948" s="5" t="s">
        <v>18187</v>
      </c>
      <c r="P4948" s="5" t="s">
        <v>18188</v>
      </c>
    </row>
    <row r="4949" ht="19" customHeight="1" spans="1:16">
      <c r="A4949" s="5">
        <v>195</v>
      </c>
      <c r="B4949" s="5" t="s">
        <v>528</v>
      </c>
      <c r="C4949" s="5" t="s">
        <v>52</v>
      </c>
      <c r="D4949" s="8" t="s">
        <v>431</v>
      </c>
      <c r="E4949" s="6">
        <v>70.7</v>
      </c>
      <c r="F4949" s="6">
        <v>74.5</v>
      </c>
      <c r="G4949" s="6">
        <v>70.4</v>
      </c>
      <c r="H4949" s="5" t="s">
        <v>120</v>
      </c>
      <c r="I4949" s="6">
        <f t="shared" si="308"/>
        <v>-3.8</v>
      </c>
      <c r="J4949" s="5" t="str">
        <f>IF(H4949="否","不适用",IF(AND(ISNUMBER(E4949),ISNUMBER(F4949)),IF(I4949&gt;规则与名单!$B$2,"是","否"),"未判定"))</f>
        <v>不适用</v>
      </c>
      <c r="K4949" s="5" t="str">
        <f t="shared" si="309"/>
        <v>非测试日纯氢</v>
      </c>
      <c r="L4949" s="6">
        <f t="shared" si="310"/>
        <v>70.4</v>
      </c>
      <c r="M4949" s="5">
        <f t="shared" si="311"/>
        <v>0</v>
      </c>
      <c r="N4949" s="5" t="s">
        <v>18189</v>
      </c>
      <c r="O4949" s="5" t="s">
        <v>18190</v>
      </c>
      <c r="P4949" s="5" t="s">
        <v>18191</v>
      </c>
    </row>
    <row r="4950" ht="19" customHeight="1" spans="1:16">
      <c r="A4950" s="5">
        <v>195</v>
      </c>
      <c r="B4950" s="5" t="s">
        <v>528</v>
      </c>
      <c r="C4950" s="5" t="s">
        <v>52</v>
      </c>
      <c r="D4950" s="8" t="s">
        <v>3377</v>
      </c>
      <c r="E4950" s="6">
        <v>59.7</v>
      </c>
      <c r="F4950" s="6">
        <v>69.8</v>
      </c>
      <c r="G4950" s="6">
        <v>33.5</v>
      </c>
      <c r="H4950" s="5" t="s">
        <v>120</v>
      </c>
      <c r="I4950" s="6">
        <f t="shared" si="308"/>
        <v>-10.1</v>
      </c>
      <c r="J4950" s="5" t="str">
        <f>IF(H4950="否","不适用",IF(AND(ISNUMBER(E4950),ISNUMBER(F4950)),IF(I4950&gt;规则与名单!$B$2,"是","否"),"未判定"))</f>
        <v>不适用</v>
      </c>
      <c r="K4950" s="5" t="str">
        <f t="shared" si="309"/>
        <v>非测试日纯氢</v>
      </c>
      <c r="L4950" s="6">
        <f t="shared" si="310"/>
        <v>33.5</v>
      </c>
      <c r="M4950" s="5">
        <f t="shared" si="311"/>
        <v>0</v>
      </c>
      <c r="N4950" s="5" t="s">
        <v>18192</v>
      </c>
      <c r="O4950" s="5" t="s">
        <v>18193</v>
      </c>
      <c r="P4950" s="5" t="s">
        <v>18194</v>
      </c>
    </row>
    <row r="4951" ht="19" customHeight="1" spans="1:16">
      <c r="A4951" s="5">
        <v>195</v>
      </c>
      <c r="B4951" s="5" t="s">
        <v>528</v>
      </c>
      <c r="C4951" s="5" t="s">
        <v>52</v>
      </c>
      <c r="D4951" s="8" t="s">
        <v>407</v>
      </c>
      <c r="E4951" s="6">
        <v>69.8</v>
      </c>
      <c r="F4951" s="6">
        <v>70.7</v>
      </c>
      <c r="G4951" s="6">
        <v>47</v>
      </c>
      <c r="H4951" s="5" t="s">
        <v>120</v>
      </c>
      <c r="I4951" s="6">
        <f t="shared" si="308"/>
        <v>-0.900000000000006</v>
      </c>
      <c r="J4951" s="5" t="str">
        <f>IF(H4951="否","不适用",IF(AND(ISNUMBER(E4951),ISNUMBER(F4951)),IF(I4951&gt;规则与名单!$B$2,"是","否"),"未判定"))</f>
        <v>不适用</v>
      </c>
      <c r="K4951" s="5" t="str">
        <f t="shared" si="309"/>
        <v>非测试日纯氢</v>
      </c>
      <c r="L4951" s="6">
        <f t="shared" si="310"/>
        <v>47</v>
      </c>
      <c r="M4951" s="5">
        <f t="shared" si="311"/>
        <v>0</v>
      </c>
      <c r="N4951" s="5" t="s">
        <v>18195</v>
      </c>
      <c r="O4951" s="5" t="s">
        <v>18196</v>
      </c>
      <c r="P4951" s="5" t="s">
        <v>18197</v>
      </c>
    </row>
    <row r="4952" ht="19" customHeight="1" spans="1:16">
      <c r="A4952" s="5">
        <v>195</v>
      </c>
      <c r="B4952" s="5" t="s">
        <v>528</v>
      </c>
      <c r="C4952" s="5" t="s">
        <v>52</v>
      </c>
      <c r="D4952" s="8" t="s">
        <v>411</v>
      </c>
      <c r="E4952" s="6">
        <v>145.9</v>
      </c>
      <c r="F4952" s="6">
        <v>139.4</v>
      </c>
      <c r="G4952" s="6">
        <v>107.3</v>
      </c>
      <c r="H4952" s="5" t="s">
        <v>120</v>
      </c>
      <c r="I4952" s="6">
        <f t="shared" si="308"/>
        <v>6.5</v>
      </c>
      <c r="J4952" s="5" t="str">
        <f>IF(H4952="否","不适用",IF(AND(ISNUMBER(E4952),ISNUMBER(F4952)),IF(I4952&gt;规则与名单!$B$2,"是","否"),"未判定"))</f>
        <v>不适用</v>
      </c>
      <c r="K4952" s="5" t="str">
        <f t="shared" si="309"/>
        <v>非测试日纯氢</v>
      </c>
      <c r="L4952" s="6">
        <f t="shared" si="310"/>
        <v>107.3</v>
      </c>
      <c r="M4952" s="5">
        <f t="shared" si="311"/>
        <v>0</v>
      </c>
      <c r="N4952" s="5" t="s">
        <v>18198</v>
      </c>
      <c r="O4952" s="5" t="s">
        <v>18199</v>
      </c>
      <c r="P4952" s="5" t="s">
        <v>18200</v>
      </c>
    </row>
    <row r="4953" ht="19" customHeight="1" spans="1:16">
      <c r="A4953" s="5">
        <v>195</v>
      </c>
      <c r="B4953" s="5" t="s">
        <v>528</v>
      </c>
      <c r="C4953" s="5" t="s">
        <v>52</v>
      </c>
      <c r="D4953" s="8" t="s">
        <v>251</v>
      </c>
      <c r="E4953" s="6">
        <v>75.6</v>
      </c>
      <c r="F4953" s="6">
        <v>77.4</v>
      </c>
      <c r="G4953" s="6">
        <v>75.4</v>
      </c>
      <c r="H4953" s="5" t="s">
        <v>120</v>
      </c>
      <c r="I4953" s="6">
        <f t="shared" si="308"/>
        <v>-1.80000000000001</v>
      </c>
      <c r="J4953" s="5" t="str">
        <f>IF(H4953="否","不适用",IF(AND(ISNUMBER(E4953),ISNUMBER(F4953)),IF(I4953&gt;规则与名单!$B$2,"是","否"),"未判定"))</f>
        <v>不适用</v>
      </c>
      <c r="K4953" s="5" t="str">
        <f t="shared" si="309"/>
        <v>非测试日纯氢</v>
      </c>
      <c r="L4953" s="6">
        <f t="shared" si="310"/>
        <v>75.4</v>
      </c>
      <c r="M4953" s="5">
        <f t="shared" si="311"/>
        <v>0</v>
      </c>
      <c r="N4953" s="5" t="s">
        <v>18201</v>
      </c>
      <c r="O4953" s="5" t="s">
        <v>18202</v>
      </c>
      <c r="P4953" s="5" t="s">
        <v>18203</v>
      </c>
    </row>
    <row r="4954" ht="19" customHeight="1" spans="1:16">
      <c r="A4954" s="5">
        <v>195</v>
      </c>
      <c r="B4954" s="5" t="s">
        <v>528</v>
      </c>
      <c r="C4954" s="5" t="s">
        <v>52</v>
      </c>
      <c r="D4954" s="8" t="s">
        <v>472</v>
      </c>
      <c r="E4954" s="6">
        <v>57.9</v>
      </c>
      <c r="F4954" s="6">
        <v>58.9</v>
      </c>
      <c r="G4954" s="6">
        <v>57.9</v>
      </c>
      <c r="H4954" s="5" t="s">
        <v>120</v>
      </c>
      <c r="I4954" s="6">
        <f t="shared" si="308"/>
        <v>-1</v>
      </c>
      <c r="J4954" s="5" t="str">
        <f>IF(H4954="否","不适用",IF(AND(ISNUMBER(E4954),ISNUMBER(F4954)),IF(I4954&gt;规则与名单!$B$2,"是","否"),"未判定"))</f>
        <v>不适用</v>
      </c>
      <c r="K4954" s="5" t="str">
        <f t="shared" si="309"/>
        <v>非测试日纯氢</v>
      </c>
      <c r="L4954" s="6">
        <f t="shared" si="310"/>
        <v>57.9</v>
      </c>
      <c r="M4954" s="5">
        <f t="shared" si="311"/>
        <v>0</v>
      </c>
      <c r="N4954" s="5" t="s">
        <v>18204</v>
      </c>
      <c r="O4954" s="5" t="s">
        <v>18205</v>
      </c>
      <c r="P4954" s="5" t="s">
        <v>18206</v>
      </c>
    </row>
    <row r="4955" ht="19" customHeight="1" spans="1:16">
      <c r="A4955" s="5">
        <v>195</v>
      </c>
      <c r="B4955" s="5" t="s">
        <v>528</v>
      </c>
      <c r="C4955" s="5" t="s">
        <v>52</v>
      </c>
      <c r="D4955" s="8" t="s">
        <v>466</v>
      </c>
      <c r="E4955" s="6">
        <v>111.3</v>
      </c>
      <c r="F4955" s="6">
        <v>115.1</v>
      </c>
      <c r="G4955" s="6">
        <v>107.6</v>
      </c>
      <c r="H4955" s="5" t="s">
        <v>120</v>
      </c>
      <c r="I4955" s="6">
        <f t="shared" si="308"/>
        <v>-3.8</v>
      </c>
      <c r="J4955" s="5" t="str">
        <f>IF(H4955="否","不适用",IF(AND(ISNUMBER(E4955),ISNUMBER(F4955)),IF(I4955&gt;规则与名单!$B$2,"是","否"),"未判定"))</f>
        <v>不适用</v>
      </c>
      <c r="K4955" s="5" t="str">
        <f t="shared" si="309"/>
        <v>非测试日纯氢</v>
      </c>
      <c r="L4955" s="6">
        <f t="shared" si="310"/>
        <v>107.6</v>
      </c>
      <c r="M4955" s="5">
        <f t="shared" si="311"/>
        <v>0</v>
      </c>
      <c r="N4955" s="5" t="s">
        <v>18207</v>
      </c>
      <c r="O4955" s="5" t="s">
        <v>18208</v>
      </c>
      <c r="P4955" s="5" t="s">
        <v>18209</v>
      </c>
    </row>
    <row r="4956" ht="19" customHeight="1" spans="1:16">
      <c r="A4956" s="5">
        <v>195</v>
      </c>
      <c r="B4956" s="5" t="s">
        <v>528</v>
      </c>
      <c r="C4956" s="5" t="s">
        <v>52</v>
      </c>
      <c r="D4956" s="8" t="s">
        <v>333</v>
      </c>
      <c r="E4956" s="6">
        <v>120.2</v>
      </c>
      <c r="F4956" s="6">
        <v>121.8</v>
      </c>
      <c r="G4956" s="6">
        <v>73</v>
      </c>
      <c r="H4956" s="5" t="s">
        <v>120</v>
      </c>
      <c r="I4956" s="6">
        <f t="shared" si="308"/>
        <v>-1.59999999999999</v>
      </c>
      <c r="J4956" s="5" t="str">
        <f>IF(H4956="否","不适用",IF(AND(ISNUMBER(E4956),ISNUMBER(F4956)),IF(I4956&gt;规则与名单!$B$2,"是","否"),"未判定"))</f>
        <v>不适用</v>
      </c>
      <c r="K4956" s="5" t="str">
        <f t="shared" si="309"/>
        <v>非测试日纯氢</v>
      </c>
      <c r="L4956" s="6">
        <f t="shared" si="310"/>
        <v>73</v>
      </c>
      <c r="M4956" s="5">
        <f t="shared" si="311"/>
        <v>0</v>
      </c>
      <c r="N4956" s="5" t="s">
        <v>18210</v>
      </c>
      <c r="O4956" s="5" t="s">
        <v>18211</v>
      </c>
      <c r="P4956" s="5" t="s">
        <v>18212</v>
      </c>
    </row>
    <row r="4957" ht="19" customHeight="1" spans="1:16">
      <c r="A4957" s="5">
        <v>196</v>
      </c>
      <c r="B4957" s="5" t="s">
        <v>528</v>
      </c>
      <c r="C4957" s="5" t="s">
        <v>52</v>
      </c>
      <c r="D4957" s="8" t="s">
        <v>170</v>
      </c>
      <c r="E4957" s="6">
        <v>41.5</v>
      </c>
      <c r="F4957" s="6">
        <v>41.6</v>
      </c>
      <c r="G4957" s="6">
        <v>38.8</v>
      </c>
      <c r="H4957" s="5" t="s">
        <v>120</v>
      </c>
      <c r="I4957" s="6">
        <f t="shared" si="308"/>
        <v>-0.100000000000001</v>
      </c>
      <c r="J4957" s="5" t="str">
        <f>IF(H4957="否","不适用",IF(AND(ISNUMBER(E4957),ISNUMBER(F4957)),IF(I4957&gt;规则与名单!$B$2,"是","否"),"未判定"))</f>
        <v>不适用</v>
      </c>
      <c r="K4957" s="5" t="str">
        <f t="shared" si="309"/>
        <v>非测试日纯氢</v>
      </c>
      <c r="L4957" s="6">
        <f t="shared" si="310"/>
        <v>38.8</v>
      </c>
      <c r="M4957" s="5">
        <f t="shared" si="311"/>
        <v>0</v>
      </c>
      <c r="N4957" s="5" t="s">
        <v>18213</v>
      </c>
      <c r="O4957" s="5" t="s">
        <v>18214</v>
      </c>
      <c r="P4957" s="5" t="s">
        <v>18215</v>
      </c>
    </row>
    <row r="4958" ht="19" customHeight="1" spans="1:16">
      <c r="A4958" s="5">
        <v>196</v>
      </c>
      <c r="B4958" s="5" t="s">
        <v>528</v>
      </c>
      <c r="C4958" s="5" t="s">
        <v>52</v>
      </c>
      <c r="D4958" s="8" t="s">
        <v>644</v>
      </c>
      <c r="E4958" s="6">
        <v>98</v>
      </c>
      <c r="F4958" s="6">
        <v>101.1</v>
      </c>
      <c r="G4958" s="6">
        <v>97.7</v>
      </c>
      <c r="H4958" s="5" t="s">
        <v>120</v>
      </c>
      <c r="I4958" s="6">
        <f t="shared" si="308"/>
        <v>-3.09999999999999</v>
      </c>
      <c r="J4958" s="5" t="str">
        <f>IF(H4958="否","不适用",IF(AND(ISNUMBER(E4958),ISNUMBER(F4958)),IF(I4958&gt;规则与名单!$B$2,"是","否"),"未判定"))</f>
        <v>不适用</v>
      </c>
      <c r="K4958" s="5" t="str">
        <f t="shared" si="309"/>
        <v>非测试日纯氢</v>
      </c>
      <c r="L4958" s="6">
        <f t="shared" si="310"/>
        <v>97.7</v>
      </c>
      <c r="M4958" s="5">
        <f t="shared" si="311"/>
        <v>0</v>
      </c>
      <c r="N4958" s="5" t="s">
        <v>18216</v>
      </c>
      <c r="O4958" s="5" t="s">
        <v>18217</v>
      </c>
      <c r="P4958" s="5" t="s">
        <v>18218</v>
      </c>
    </row>
    <row r="4959" ht="19" customHeight="1" spans="1:16">
      <c r="A4959" s="5">
        <v>196</v>
      </c>
      <c r="B4959" s="5" t="s">
        <v>528</v>
      </c>
      <c r="C4959" s="5" t="s">
        <v>52</v>
      </c>
      <c r="D4959" s="8" t="s">
        <v>3418</v>
      </c>
      <c r="E4959" s="6"/>
      <c r="F4959" s="6">
        <v>0</v>
      </c>
      <c r="G4959" s="6"/>
      <c r="H4959" s="5" t="s">
        <v>120</v>
      </c>
      <c r="I4959" s="6" t="str">
        <f t="shared" si="308"/>
        <v/>
      </c>
      <c r="J4959" s="5" t="str">
        <f>IF(H4959="否","不适用",IF(AND(ISNUMBER(E4959),ISNUMBER(F4959)),IF(I4959&gt;规则与名单!$B$2,"是","否"),"未判定"))</f>
        <v>不适用</v>
      </c>
      <c r="K4959" s="5" t="str">
        <f t="shared" si="309"/>
        <v>缺失</v>
      </c>
      <c r="L4959" s="6" t="str">
        <f t="shared" si="310"/>
        <v/>
      </c>
      <c r="M4959" s="5">
        <f t="shared" si="311"/>
        <v>1</v>
      </c>
      <c r="N4959" s="5" t="s">
        <v>18219</v>
      </c>
      <c r="O4959" s="5" t="s">
        <v>18220</v>
      </c>
      <c r="P4959" s="5" t="s">
        <v>18221</v>
      </c>
    </row>
    <row r="4960" ht="19" customHeight="1" spans="1:16">
      <c r="A4960" s="5">
        <v>196</v>
      </c>
      <c r="B4960" s="5" t="s">
        <v>528</v>
      </c>
      <c r="C4960" s="5" t="s">
        <v>52</v>
      </c>
      <c r="D4960" s="8" t="s">
        <v>3422</v>
      </c>
      <c r="E4960" s="6">
        <v>16.4</v>
      </c>
      <c r="F4960" s="6">
        <v>17.5</v>
      </c>
      <c r="G4960" s="6">
        <v>16.4</v>
      </c>
      <c r="H4960" s="5" t="s">
        <v>120</v>
      </c>
      <c r="I4960" s="6">
        <f t="shared" si="308"/>
        <v>-1.1</v>
      </c>
      <c r="J4960" s="5" t="str">
        <f>IF(H4960="否","不适用",IF(AND(ISNUMBER(E4960),ISNUMBER(F4960)),IF(I4960&gt;规则与名单!$B$2,"是","否"),"未判定"))</f>
        <v>不适用</v>
      </c>
      <c r="K4960" s="5" t="str">
        <f t="shared" si="309"/>
        <v>非测试日纯氢</v>
      </c>
      <c r="L4960" s="6">
        <f t="shared" si="310"/>
        <v>16.4</v>
      </c>
      <c r="M4960" s="5">
        <f t="shared" si="311"/>
        <v>0</v>
      </c>
      <c r="N4960" s="5" t="s">
        <v>18222</v>
      </c>
      <c r="O4960" s="5" t="s">
        <v>18223</v>
      </c>
      <c r="P4960" s="5" t="s">
        <v>18224</v>
      </c>
    </row>
    <row r="4961" ht="19" customHeight="1" spans="1:16">
      <c r="A4961" s="5">
        <v>196</v>
      </c>
      <c r="B4961" s="5" t="s">
        <v>528</v>
      </c>
      <c r="C4961" s="5" t="s">
        <v>52</v>
      </c>
      <c r="D4961" s="8" t="s">
        <v>336</v>
      </c>
      <c r="E4961" s="6"/>
      <c r="F4961" s="6">
        <v>0</v>
      </c>
      <c r="G4961" s="6"/>
      <c r="H4961" s="5" t="s">
        <v>120</v>
      </c>
      <c r="I4961" s="6" t="str">
        <f t="shared" si="308"/>
        <v/>
      </c>
      <c r="J4961" s="5" t="str">
        <f>IF(H4961="否","不适用",IF(AND(ISNUMBER(E4961),ISNUMBER(F4961)),IF(I4961&gt;规则与名单!$B$2,"是","否"),"未判定"))</f>
        <v>不适用</v>
      </c>
      <c r="K4961" s="5" t="str">
        <f t="shared" si="309"/>
        <v>缺失</v>
      </c>
      <c r="L4961" s="6" t="str">
        <f t="shared" si="310"/>
        <v/>
      </c>
      <c r="M4961" s="5">
        <f t="shared" si="311"/>
        <v>1</v>
      </c>
      <c r="N4961" s="5" t="s">
        <v>18225</v>
      </c>
      <c r="O4961" s="5" t="s">
        <v>18226</v>
      </c>
      <c r="P4961" s="5" t="s">
        <v>18227</v>
      </c>
    </row>
    <row r="4962" ht="19" customHeight="1" spans="1:16">
      <c r="A4962" s="5">
        <v>196</v>
      </c>
      <c r="B4962" s="5" t="s">
        <v>528</v>
      </c>
      <c r="C4962" s="5" t="s">
        <v>52</v>
      </c>
      <c r="D4962" s="8" t="s">
        <v>653</v>
      </c>
      <c r="E4962" s="6">
        <v>164.4</v>
      </c>
      <c r="F4962" s="6">
        <v>164.2</v>
      </c>
      <c r="G4962" s="6">
        <v>131.6</v>
      </c>
      <c r="H4962" s="5" t="s">
        <v>120</v>
      </c>
      <c r="I4962" s="6">
        <f t="shared" si="308"/>
        <v>0.200000000000017</v>
      </c>
      <c r="J4962" s="5" t="str">
        <f>IF(H4962="否","不适用",IF(AND(ISNUMBER(E4962),ISNUMBER(F4962)),IF(I4962&gt;规则与名单!$B$2,"是","否"),"未判定"))</f>
        <v>不适用</v>
      </c>
      <c r="K4962" s="5" t="str">
        <f t="shared" si="309"/>
        <v>非测试日纯氢</v>
      </c>
      <c r="L4962" s="6">
        <f t="shared" si="310"/>
        <v>131.6</v>
      </c>
      <c r="M4962" s="5">
        <f t="shared" si="311"/>
        <v>0</v>
      </c>
      <c r="N4962" s="5" t="s">
        <v>18228</v>
      </c>
      <c r="O4962" s="5" t="s">
        <v>18229</v>
      </c>
      <c r="P4962" s="5" t="s">
        <v>18230</v>
      </c>
    </row>
    <row r="4963" ht="19" customHeight="1" spans="1:16">
      <c r="A4963" s="5">
        <v>196</v>
      </c>
      <c r="B4963" s="5" t="s">
        <v>528</v>
      </c>
      <c r="C4963" s="5" t="s">
        <v>52</v>
      </c>
      <c r="D4963" s="8" t="s">
        <v>140</v>
      </c>
      <c r="E4963" s="6">
        <v>102.1</v>
      </c>
      <c r="F4963" s="6">
        <v>103.2</v>
      </c>
      <c r="G4963" s="6">
        <v>102.1</v>
      </c>
      <c r="H4963" s="5" t="s">
        <v>120</v>
      </c>
      <c r="I4963" s="6">
        <f t="shared" si="308"/>
        <v>-1.10000000000001</v>
      </c>
      <c r="J4963" s="5" t="str">
        <f>IF(H4963="否","不适用",IF(AND(ISNUMBER(E4963),ISNUMBER(F4963)),IF(I4963&gt;规则与名单!$B$2,"是","否"),"未判定"))</f>
        <v>不适用</v>
      </c>
      <c r="K4963" s="5" t="str">
        <f t="shared" si="309"/>
        <v>非测试日纯氢</v>
      </c>
      <c r="L4963" s="6">
        <f t="shared" si="310"/>
        <v>102.1</v>
      </c>
      <c r="M4963" s="5">
        <f t="shared" si="311"/>
        <v>0</v>
      </c>
      <c r="N4963" s="5" t="s">
        <v>18231</v>
      </c>
      <c r="O4963" s="5" t="s">
        <v>18232</v>
      </c>
      <c r="P4963" s="5" t="s">
        <v>18233</v>
      </c>
    </row>
    <row r="4964" ht="19" customHeight="1" spans="1:16">
      <c r="A4964" s="5">
        <v>196</v>
      </c>
      <c r="B4964" s="5" t="s">
        <v>528</v>
      </c>
      <c r="C4964" s="5" t="s">
        <v>52</v>
      </c>
      <c r="D4964" s="8" t="s">
        <v>115</v>
      </c>
      <c r="E4964" s="6">
        <v>138.5</v>
      </c>
      <c r="F4964" s="6">
        <v>139.9</v>
      </c>
      <c r="G4964" s="6">
        <v>137.8</v>
      </c>
      <c r="H4964" s="5" t="s">
        <v>120</v>
      </c>
      <c r="I4964" s="6">
        <f t="shared" si="308"/>
        <v>-1.40000000000001</v>
      </c>
      <c r="J4964" s="5" t="str">
        <f>IF(H4964="否","不适用",IF(AND(ISNUMBER(E4964),ISNUMBER(F4964)),IF(I4964&gt;规则与名单!$B$2,"是","否"),"未判定"))</f>
        <v>不适用</v>
      </c>
      <c r="K4964" s="5" t="str">
        <f t="shared" si="309"/>
        <v>非测试日纯氢</v>
      </c>
      <c r="L4964" s="6">
        <f t="shared" si="310"/>
        <v>137.8</v>
      </c>
      <c r="M4964" s="5">
        <f t="shared" si="311"/>
        <v>0</v>
      </c>
      <c r="N4964" s="5" t="s">
        <v>18234</v>
      </c>
      <c r="O4964" s="5" t="s">
        <v>18235</v>
      </c>
      <c r="P4964" s="5" t="s">
        <v>18236</v>
      </c>
    </row>
    <row r="4965" ht="19" customHeight="1" spans="1:16">
      <c r="A4965" s="5">
        <v>197</v>
      </c>
      <c r="B4965" s="5" t="s">
        <v>531</v>
      </c>
      <c r="C4965" s="5" t="s">
        <v>52</v>
      </c>
      <c r="D4965" s="8" t="s">
        <v>487</v>
      </c>
      <c r="E4965" s="6">
        <v>38.7</v>
      </c>
      <c r="F4965" s="6">
        <v>39.1</v>
      </c>
      <c r="G4965" s="6">
        <v>13.5</v>
      </c>
      <c r="H4965" s="5" t="s">
        <v>120</v>
      </c>
      <c r="I4965" s="6">
        <f t="shared" si="308"/>
        <v>-0.399999999999999</v>
      </c>
      <c r="J4965" s="5" t="str">
        <f>IF(H4965="否","不适用",IF(AND(ISNUMBER(E4965),ISNUMBER(F4965)),IF(I4965&gt;规则与名单!$B$2,"是","否"),"未判定"))</f>
        <v>不适用</v>
      </c>
      <c r="K4965" s="5" t="str">
        <f t="shared" si="309"/>
        <v>非测试日纯氢</v>
      </c>
      <c r="L4965" s="6">
        <f t="shared" si="310"/>
        <v>13.5</v>
      </c>
      <c r="M4965" s="5">
        <f t="shared" si="311"/>
        <v>0</v>
      </c>
      <c r="N4965" s="5" t="s">
        <v>18237</v>
      </c>
      <c r="O4965" s="5" t="s">
        <v>18238</v>
      </c>
      <c r="P4965" s="5" t="s">
        <v>18239</v>
      </c>
    </row>
    <row r="4966" ht="19" customHeight="1" spans="1:16">
      <c r="A4966" s="5">
        <v>197</v>
      </c>
      <c r="B4966" s="5" t="s">
        <v>531</v>
      </c>
      <c r="C4966" s="5" t="s">
        <v>52</v>
      </c>
      <c r="D4966" s="8" t="s">
        <v>121</v>
      </c>
      <c r="E4966" s="6"/>
      <c r="F4966" s="6">
        <v>0</v>
      </c>
      <c r="G4966" s="6"/>
      <c r="H4966" s="5" t="s">
        <v>120</v>
      </c>
      <c r="I4966" s="6" t="str">
        <f t="shared" si="308"/>
        <v/>
      </c>
      <c r="J4966" s="5" t="str">
        <f>IF(H4966="否","不适用",IF(AND(ISNUMBER(E4966),ISNUMBER(F4966)),IF(I4966&gt;规则与名单!$B$2,"是","否"),"未判定"))</f>
        <v>不适用</v>
      </c>
      <c r="K4966" s="5" t="str">
        <f t="shared" si="309"/>
        <v>缺失</v>
      </c>
      <c r="L4966" s="6" t="str">
        <f t="shared" si="310"/>
        <v/>
      </c>
      <c r="M4966" s="5">
        <f t="shared" si="311"/>
        <v>1</v>
      </c>
      <c r="N4966" s="5" t="s">
        <v>18240</v>
      </c>
      <c r="O4966" s="5" t="s">
        <v>18241</v>
      </c>
      <c r="P4966" s="5" t="s">
        <v>18242</v>
      </c>
    </row>
    <row r="4967" ht="19" customHeight="1" spans="1:16">
      <c r="A4967" s="5">
        <v>197</v>
      </c>
      <c r="B4967" s="5" t="s">
        <v>531</v>
      </c>
      <c r="C4967" s="5" t="s">
        <v>52</v>
      </c>
      <c r="D4967" s="8" t="s">
        <v>170</v>
      </c>
      <c r="E4967" s="6"/>
      <c r="F4967" s="6">
        <v>0</v>
      </c>
      <c r="G4967" s="6"/>
      <c r="H4967" s="5" t="s">
        <v>120</v>
      </c>
      <c r="I4967" s="6" t="str">
        <f t="shared" si="308"/>
        <v/>
      </c>
      <c r="J4967" s="5" t="str">
        <f>IF(H4967="否","不适用",IF(AND(ISNUMBER(E4967),ISNUMBER(F4967)),IF(I4967&gt;规则与名单!$B$2,"是","否"),"未判定"))</f>
        <v>不适用</v>
      </c>
      <c r="K4967" s="5" t="str">
        <f t="shared" si="309"/>
        <v>缺失</v>
      </c>
      <c r="L4967" s="6" t="str">
        <f t="shared" si="310"/>
        <v/>
      </c>
      <c r="M4967" s="5">
        <f t="shared" si="311"/>
        <v>1</v>
      </c>
      <c r="N4967" s="5" t="s">
        <v>18243</v>
      </c>
      <c r="O4967" s="5" t="s">
        <v>18244</v>
      </c>
      <c r="P4967" s="5" t="s">
        <v>18245</v>
      </c>
    </row>
    <row r="4968" ht="19" customHeight="1" spans="1:16">
      <c r="A4968" s="5">
        <v>197</v>
      </c>
      <c r="B4968" s="5" t="s">
        <v>531</v>
      </c>
      <c r="C4968" s="5" t="s">
        <v>52</v>
      </c>
      <c r="D4968" s="8" t="s">
        <v>644</v>
      </c>
      <c r="E4968" s="6"/>
      <c r="F4968" s="6">
        <v>0</v>
      </c>
      <c r="G4968" s="6"/>
      <c r="H4968" s="5" t="s">
        <v>120</v>
      </c>
      <c r="I4968" s="6" t="str">
        <f t="shared" si="308"/>
        <v/>
      </c>
      <c r="J4968" s="5" t="str">
        <f>IF(H4968="否","不适用",IF(AND(ISNUMBER(E4968),ISNUMBER(F4968)),IF(I4968&gt;规则与名单!$B$2,"是","否"),"未判定"))</f>
        <v>不适用</v>
      </c>
      <c r="K4968" s="5" t="str">
        <f t="shared" si="309"/>
        <v>缺失</v>
      </c>
      <c r="L4968" s="6" t="str">
        <f t="shared" si="310"/>
        <v/>
      </c>
      <c r="M4968" s="5">
        <f t="shared" si="311"/>
        <v>1</v>
      </c>
      <c r="N4968" s="5" t="s">
        <v>18246</v>
      </c>
      <c r="O4968" s="5" t="s">
        <v>18247</v>
      </c>
      <c r="P4968" s="5" t="s">
        <v>18248</v>
      </c>
    </row>
    <row r="4969" ht="19" customHeight="1" spans="1:16">
      <c r="A4969" s="5">
        <v>197</v>
      </c>
      <c r="B4969" s="5" t="s">
        <v>531</v>
      </c>
      <c r="C4969" s="5" t="s">
        <v>52</v>
      </c>
      <c r="D4969" s="8" t="s">
        <v>3418</v>
      </c>
      <c r="E4969" s="6"/>
      <c r="F4969" s="6">
        <v>0</v>
      </c>
      <c r="G4969" s="6"/>
      <c r="H4969" s="5" t="s">
        <v>120</v>
      </c>
      <c r="I4969" s="6" t="str">
        <f t="shared" si="308"/>
        <v/>
      </c>
      <c r="J4969" s="5" t="str">
        <f>IF(H4969="否","不适用",IF(AND(ISNUMBER(E4969),ISNUMBER(F4969)),IF(I4969&gt;规则与名单!$B$2,"是","否"),"未判定"))</f>
        <v>不适用</v>
      </c>
      <c r="K4969" s="5" t="str">
        <f t="shared" si="309"/>
        <v>缺失</v>
      </c>
      <c r="L4969" s="6" t="str">
        <f t="shared" si="310"/>
        <v/>
      </c>
      <c r="M4969" s="5">
        <f t="shared" si="311"/>
        <v>1</v>
      </c>
      <c r="N4969" s="5" t="s">
        <v>18249</v>
      </c>
      <c r="O4969" s="5" t="s">
        <v>18250</v>
      </c>
      <c r="P4969" s="5" t="s">
        <v>18251</v>
      </c>
    </row>
    <row r="4970" ht="19" customHeight="1" spans="1:16">
      <c r="A4970" s="5">
        <v>197</v>
      </c>
      <c r="B4970" s="5" t="s">
        <v>531</v>
      </c>
      <c r="C4970" s="5" t="s">
        <v>52</v>
      </c>
      <c r="D4970" s="8" t="s">
        <v>3422</v>
      </c>
      <c r="E4970" s="6"/>
      <c r="F4970" s="6">
        <v>0</v>
      </c>
      <c r="G4970" s="6"/>
      <c r="H4970" s="5" t="s">
        <v>120</v>
      </c>
      <c r="I4970" s="6" t="str">
        <f t="shared" si="308"/>
        <v/>
      </c>
      <c r="J4970" s="5" t="str">
        <f>IF(H4970="否","不适用",IF(AND(ISNUMBER(E4970),ISNUMBER(F4970)),IF(I4970&gt;规则与名单!$B$2,"是","否"),"未判定"))</f>
        <v>不适用</v>
      </c>
      <c r="K4970" s="5" t="str">
        <f t="shared" si="309"/>
        <v>缺失</v>
      </c>
      <c r="L4970" s="6" t="str">
        <f t="shared" si="310"/>
        <v/>
      </c>
      <c r="M4970" s="5">
        <f t="shared" si="311"/>
        <v>1</v>
      </c>
      <c r="N4970" s="5" t="s">
        <v>18252</v>
      </c>
      <c r="O4970" s="5" t="s">
        <v>18253</v>
      </c>
      <c r="P4970" s="5" t="s">
        <v>18254</v>
      </c>
    </row>
    <row r="4971" ht="19" customHeight="1" spans="1:16">
      <c r="A4971" s="5">
        <v>197</v>
      </c>
      <c r="B4971" s="5" t="s">
        <v>531</v>
      </c>
      <c r="C4971" s="5" t="s">
        <v>52</v>
      </c>
      <c r="D4971" s="8" t="s">
        <v>336</v>
      </c>
      <c r="E4971" s="6"/>
      <c r="F4971" s="6">
        <v>0</v>
      </c>
      <c r="G4971" s="6"/>
      <c r="H4971" s="5" t="s">
        <v>120</v>
      </c>
      <c r="I4971" s="6" t="str">
        <f t="shared" si="308"/>
        <v/>
      </c>
      <c r="J4971" s="5" t="str">
        <f>IF(H4971="否","不适用",IF(AND(ISNUMBER(E4971),ISNUMBER(F4971)),IF(I4971&gt;规则与名单!$B$2,"是","否"),"未判定"))</f>
        <v>不适用</v>
      </c>
      <c r="K4971" s="5" t="str">
        <f t="shared" si="309"/>
        <v>缺失</v>
      </c>
      <c r="L4971" s="6" t="str">
        <f t="shared" si="310"/>
        <v/>
      </c>
      <c r="M4971" s="5">
        <f t="shared" si="311"/>
        <v>1</v>
      </c>
      <c r="N4971" s="5" t="s">
        <v>18255</v>
      </c>
      <c r="O4971" s="5" t="s">
        <v>18256</v>
      </c>
      <c r="P4971" s="5" t="s">
        <v>18257</v>
      </c>
    </row>
    <row r="4972" ht="19" customHeight="1" spans="1:16">
      <c r="A4972" s="5">
        <v>197</v>
      </c>
      <c r="B4972" s="5" t="s">
        <v>531</v>
      </c>
      <c r="C4972" s="5" t="s">
        <v>52</v>
      </c>
      <c r="D4972" s="8" t="s">
        <v>653</v>
      </c>
      <c r="E4972" s="6">
        <v>60.7</v>
      </c>
      <c r="F4972" s="6">
        <v>62.3</v>
      </c>
      <c r="G4972" s="6">
        <v>60.7</v>
      </c>
      <c r="H4972" s="5" t="s">
        <v>120</v>
      </c>
      <c r="I4972" s="6">
        <f t="shared" si="308"/>
        <v>-1.59999999999999</v>
      </c>
      <c r="J4972" s="5" t="str">
        <f>IF(H4972="否","不适用",IF(AND(ISNUMBER(E4972),ISNUMBER(F4972)),IF(I4972&gt;规则与名单!$B$2,"是","否"),"未判定"))</f>
        <v>不适用</v>
      </c>
      <c r="K4972" s="5" t="str">
        <f t="shared" si="309"/>
        <v>非测试日纯氢</v>
      </c>
      <c r="L4972" s="6">
        <f t="shared" si="310"/>
        <v>60.7</v>
      </c>
      <c r="M4972" s="5">
        <f t="shared" si="311"/>
        <v>0</v>
      </c>
      <c r="N4972" s="5" t="s">
        <v>18258</v>
      </c>
      <c r="O4972" s="5" t="s">
        <v>18259</v>
      </c>
      <c r="P4972" s="5" t="s">
        <v>18260</v>
      </c>
    </row>
    <row r="4973" ht="19" customHeight="1" spans="1:16">
      <c r="A4973" s="5">
        <v>197</v>
      </c>
      <c r="B4973" s="5" t="s">
        <v>531</v>
      </c>
      <c r="C4973" s="5" t="s">
        <v>52</v>
      </c>
      <c r="D4973" s="8" t="s">
        <v>140</v>
      </c>
      <c r="E4973" s="6">
        <v>88.5</v>
      </c>
      <c r="F4973" s="6">
        <v>89.9</v>
      </c>
      <c r="G4973" s="6">
        <v>88.4</v>
      </c>
      <c r="H4973" s="5" t="s">
        <v>120</v>
      </c>
      <c r="I4973" s="6">
        <f t="shared" si="308"/>
        <v>-1.40000000000001</v>
      </c>
      <c r="J4973" s="5" t="str">
        <f>IF(H4973="否","不适用",IF(AND(ISNUMBER(E4973),ISNUMBER(F4973)),IF(I4973&gt;规则与名单!$B$2,"是","否"),"未判定"))</f>
        <v>不适用</v>
      </c>
      <c r="K4973" s="5" t="str">
        <f t="shared" si="309"/>
        <v>非测试日纯氢</v>
      </c>
      <c r="L4973" s="6">
        <f t="shared" si="310"/>
        <v>88.4</v>
      </c>
      <c r="M4973" s="5">
        <f t="shared" si="311"/>
        <v>0</v>
      </c>
      <c r="N4973" s="5" t="s">
        <v>18261</v>
      </c>
      <c r="O4973" s="5" t="s">
        <v>18262</v>
      </c>
      <c r="P4973" s="5" t="s">
        <v>18263</v>
      </c>
    </row>
    <row r="4974" ht="19" customHeight="1" spans="1:16">
      <c r="A4974" s="5">
        <v>197</v>
      </c>
      <c r="B4974" s="5" t="s">
        <v>531</v>
      </c>
      <c r="C4974" s="5" t="s">
        <v>52</v>
      </c>
      <c r="D4974" s="8" t="s">
        <v>115</v>
      </c>
      <c r="E4974" s="6"/>
      <c r="F4974" s="6">
        <v>0</v>
      </c>
      <c r="G4974" s="6"/>
      <c r="H4974" s="5" t="s">
        <v>120</v>
      </c>
      <c r="I4974" s="6" t="str">
        <f t="shared" si="308"/>
        <v/>
      </c>
      <c r="J4974" s="5" t="str">
        <f>IF(H4974="否","不适用",IF(AND(ISNUMBER(E4974),ISNUMBER(F4974)),IF(I4974&gt;规则与名单!$B$2,"是","否"),"未判定"))</f>
        <v>不适用</v>
      </c>
      <c r="K4974" s="5" t="str">
        <f t="shared" si="309"/>
        <v>缺失</v>
      </c>
      <c r="L4974" s="6" t="str">
        <f t="shared" si="310"/>
        <v/>
      </c>
      <c r="M4974" s="5">
        <f t="shared" si="311"/>
        <v>1</v>
      </c>
      <c r="N4974" s="5" t="s">
        <v>18264</v>
      </c>
      <c r="O4974" s="5" t="s">
        <v>18265</v>
      </c>
      <c r="P4974" s="5" t="s">
        <v>18266</v>
      </c>
    </row>
    <row r="4975" ht="19" customHeight="1" spans="1:16">
      <c r="A4975" s="5">
        <v>198</v>
      </c>
      <c r="B4975" s="5" t="s">
        <v>533</v>
      </c>
      <c r="C4975" s="5" t="s">
        <v>52</v>
      </c>
      <c r="D4975" s="8" t="s">
        <v>114</v>
      </c>
      <c r="E4975" s="6">
        <v>114.5</v>
      </c>
      <c r="F4975" s="6">
        <v>270.3</v>
      </c>
      <c r="G4975" s="6">
        <v>268.3</v>
      </c>
      <c r="H4975" s="5" t="s">
        <v>120</v>
      </c>
      <c r="I4975" s="6">
        <f t="shared" si="308"/>
        <v>-155.8</v>
      </c>
      <c r="J4975" s="5" t="str">
        <f>IF(H4975="否","不适用",IF(AND(ISNUMBER(E4975),ISNUMBER(F4975)),IF(I4975&gt;规则与名单!$B$2,"是","否"),"未判定"))</f>
        <v>不适用</v>
      </c>
      <c r="K4975" s="5" t="str">
        <f t="shared" si="309"/>
        <v>非测试日纯氢</v>
      </c>
      <c r="L4975" s="6">
        <f t="shared" si="310"/>
        <v>268.3</v>
      </c>
      <c r="M4975" s="5">
        <f t="shared" si="311"/>
        <v>0</v>
      </c>
      <c r="N4975" s="5" t="s">
        <v>18267</v>
      </c>
      <c r="O4975" s="5" t="s">
        <v>18268</v>
      </c>
      <c r="P4975" s="5" t="s">
        <v>18269</v>
      </c>
    </row>
    <row r="4976" ht="19" customHeight="1" spans="1:16">
      <c r="A4976" s="5">
        <v>198</v>
      </c>
      <c r="B4976" s="5" t="s">
        <v>533</v>
      </c>
      <c r="C4976" s="5" t="s">
        <v>52</v>
      </c>
      <c r="D4976" s="8" t="s">
        <v>605</v>
      </c>
      <c r="E4976" s="6">
        <v>274.8</v>
      </c>
      <c r="F4976" s="6">
        <v>125.5</v>
      </c>
      <c r="G4976" s="6">
        <v>120.4</v>
      </c>
      <c r="H4976" s="5" t="s">
        <v>120</v>
      </c>
      <c r="I4976" s="6">
        <f t="shared" si="308"/>
        <v>149.3</v>
      </c>
      <c r="J4976" s="5" t="str">
        <f>IF(H4976="否","不适用",IF(AND(ISNUMBER(E4976),ISNUMBER(F4976)),IF(I4976&gt;规则与名单!$B$2,"是","否"),"未判定"))</f>
        <v>不适用</v>
      </c>
      <c r="K4976" s="5" t="str">
        <f t="shared" si="309"/>
        <v>非测试日纯氢</v>
      </c>
      <c r="L4976" s="6">
        <f t="shared" si="310"/>
        <v>120.4</v>
      </c>
      <c r="M4976" s="5">
        <f t="shared" si="311"/>
        <v>0</v>
      </c>
      <c r="N4976" s="5" t="s">
        <v>18270</v>
      </c>
      <c r="O4976" s="5" t="s">
        <v>18271</v>
      </c>
      <c r="P4976" s="5" t="s">
        <v>18272</v>
      </c>
    </row>
    <row r="4977" ht="19" customHeight="1" spans="1:16">
      <c r="A4977" s="5">
        <v>198</v>
      </c>
      <c r="B4977" s="5" t="s">
        <v>533</v>
      </c>
      <c r="C4977" s="5" t="s">
        <v>52</v>
      </c>
      <c r="D4977" s="8" t="s">
        <v>186</v>
      </c>
      <c r="E4977" s="6">
        <v>171.2</v>
      </c>
      <c r="F4977" s="6">
        <v>174.5</v>
      </c>
      <c r="G4977" s="6">
        <v>147.2</v>
      </c>
      <c r="H4977" s="5" t="s">
        <v>120</v>
      </c>
      <c r="I4977" s="6">
        <f t="shared" si="308"/>
        <v>-3.30000000000001</v>
      </c>
      <c r="J4977" s="5" t="str">
        <f>IF(H4977="否","不适用",IF(AND(ISNUMBER(E4977),ISNUMBER(F4977)),IF(I4977&gt;规则与名单!$B$2,"是","否"),"未判定"))</f>
        <v>不适用</v>
      </c>
      <c r="K4977" s="5" t="str">
        <f t="shared" si="309"/>
        <v>非测试日纯氢</v>
      </c>
      <c r="L4977" s="6">
        <f t="shared" si="310"/>
        <v>147.2</v>
      </c>
      <c r="M4977" s="5">
        <f t="shared" si="311"/>
        <v>0</v>
      </c>
      <c r="N4977" s="5" t="s">
        <v>18273</v>
      </c>
      <c r="O4977" s="5" t="s">
        <v>18274</v>
      </c>
      <c r="P4977" s="5" t="s">
        <v>18275</v>
      </c>
    </row>
    <row r="4978" ht="19" customHeight="1" spans="1:16">
      <c r="A4978" s="5">
        <v>198</v>
      </c>
      <c r="B4978" s="5" t="s">
        <v>533</v>
      </c>
      <c r="C4978" s="5" t="s">
        <v>52</v>
      </c>
      <c r="D4978" s="8" t="s">
        <v>165</v>
      </c>
      <c r="E4978" s="6">
        <v>58.5</v>
      </c>
      <c r="F4978" s="6">
        <v>59.1</v>
      </c>
      <c r="G4978" s="6">
        <v>58.3</v>
      </c>
      <c r="H4978" s="5" t="s">
        <v>120</v>
      </c>
      <c r="I4978" s="6">
        <f t="shared" si="308"/>
        <v>-0.600000000000001</v>
      </c>
      <c r="J4978" s="5" t="str">
        <f>IF(H4978="否","不适用",IF(AND(ISNUMBER(E4978),ISNUMBER(F4978)),IF(I4978&gt;规则与名单!$B$2,"是","否"),"未判定"))</f>
        <v>不适用</v>
      </c>
      <c r="K4978" s="5" t="str">
        <f t="shared" si="309"/>
        <v>非测试日纯氢</v>
      </c>
      <c r="L4978" s="6">
        <f t="shared" si="310"/>
        <v>58.3</v>
      </c>
      <c r="M4978" s="5">
        <f t="shared" si="311"/>
        <v>0</v>
      </c>
      <c r="N4978" s="5" t="s">
        <v>18276</v>
      </c>
      <c r="O4978" s="5" t="s">
        <v>18277</v>
      </c>
      <c r="P4978" s="5" t="s">
        <v>18278</v>
      </c>
    </row>
    <row r="4979" ht="19" customHeight="1" spans="1:16">
      <c r="A4979" s="5">
        <v>198</v>
      </c>
      <c r="B4979" s="5" t="s">
        <v>533</v>
      </c>
      <c r="C4979" s="5" t="s">
        <v>52</v>
      </c>
      <c r="D4979" s="8" t="s">
        <v>151</v>
      </c>
      <c r="E4979" s="6">
        <v>120.3</v>
      </c>
      <c r="F4979" s="6">
        <v>121.2</v>
      </c>
      <c r="G4979" s="6">
        <v>119.9</v>
      </c>
      <c r="H4979" s="5" t="s">
        <v>120</v>
      </c>
      <c r="I4979" s="6">
        <f t="shared" si="308"/>
        <v>-0.900000000000006</v>
      </c>
      <c r="J4979" s="5" t="str">
        <f>IF(H4979="否","不适用",IF(AND(ISNUMBER(E4979),ISNUMBER(F4979)),IF(I4979&gt;规则与名单!$B$2,"是","否"),"未判定"))</f>
        <v>不适用</v>
      </c>
      <c r="K4979" s="5" t="str">
        <f t="shared" si="309"/>
        <v>非测试日纯氢</v>
      </c>
      <c r="L4979" s="6">
        <f t="shared" si="310"/>
        <v>119.9</v>
      </c>
      <c r="M4979" s="5">
        <f t="shared" si="311"/>
        <v>0</v>
      </c>
      <c r="N4979" s="5" t="s">
        <v>18279</v>
      </c>
      <c r="O4979" s="5" t="s">
        <v>18280</v>
      </c>
      <c r="P4979" s="5" t="s">
        <v>18281</v>
      </c>
    </row>
    <row r="4980" ht="19" customHeight="1" spans="1:16">
      <c r="A4980" s="5">
        <v>198</v>
      </c>
      <c r="B4980" s="5" t="s">
        <v>533</v>
      </c>
      <c r="C4980" s="5" t="s">
        <v>52</v>
      </c>
      <c r="D4980" s="8" t="s">
        <v>3358</v>
      </c>
      <c r="E4980" s="6">
        <v>110.2</v>
      </c>
      <c r="F4980" s="6">
        <v>110</v>
      </c>
      <c r="G4980" s="6">
        <v>110.2</v>
      </c>
      <c r="H4980" s="5" t="s">
        <v>120</v>
      </c>
      <c r="I4980" s="6">
        <f t="shared" si="308"/>
        <v>0.200000000000003</v>
      </c>
      <c r="J4980" s="5" t="str">
        <f>IF(H4980="否","不适用",IF(AND(ISNUMBER(E4980),ISNUMBER(F4980)),IF(I4980&gt;规则与名单!$B$2,"是","否"),"未判定"))</f>
        <v>不适用</v>
      </c>
      <c r="K4980" s="5" t="str">
        <f t="shared" si="309"/>
        <v>非测试日纯氢</v>
      </c>
      <c r="L4980" s="6">
        <f t="shared" si="310"/>
        <v>110.2</v>
      </c>
      <c r="M4980" s="5">
        <f t="shared" si="311"/>
        <v>0</v>
      </c>
      <c r="N4980" s="5" t="s">
        <v>18282</v>
      </c>
      <c r="O4980" s="5" t="s">
        <v>18283</v>
      </c>
      <c r="P4980" s="5" t="s">
        <v>18284</v>
      </c>
    </row>
    <row r="4981" ht="19" customHeight="1" spans="1:16">
      <c r="A4981" s="5">
        <v>198</v>
      </c>
      <c r="B4981" s="5" t="s">
        <v>533</v>
      </c>
      <c r="C4981" s="5" t="s">
        <v>52</v>
      </c>
      <c r="D4981" s="8" t="s">
        <v>272</v>
      </c>
      <c r="E4981" s="6">
        <v>86.2</v>
      </c>
      <c r="F4981" s="6">
        <v>86.2</v>
      </c>
      <c r="G4981" s="6">
        <v>86.2</v>
      </c>
      <c r="H4981" s="5" t="s">
        <v>120</v>
      </c>
      <c r="I4981" s="6">
        <f t="shared" si="308"/>
        <v>0</v>
      </c>
      <c r="J4981" s="5" t="str">
        <f>IF(H4981="否","不适用",IF(AND(ISNUMBER(E4981),ISNUMBER(F4981)),IF(I4981&gt;规则与名单!$B$2,"是","否"),"未判定"))</f>
        <v>不适用</v>
      </c>
      <c r="K4981" s="5" t="str">
        <f t="shared" si="309"/>
        <v>非测试日纯氢</v>
      </c>
      <c r="L4981" s="6">
        <f t="shared" si="310"/>
        <v>86.2</v>
      </c>
      <c r="M4981" s="5">
        <f t="shared" si="311"/>
        <v>0</v>
      </c>
      <c r="N4981" s="5" t="s">
        <v>18285</v>
      </c>
      <c r="O4981" s="5" t="s">
        <v>18286</v>
      </c>
      <c r="P4981" s="5" t="s">
        <v>18287</v>
      </c>
    </row>
    <row r="4982" ht="19" customHeight="1" spans="1:16">
      <c r="A4982" s="5">
        <v>198</v>
      </c>
      <c r="B4982" s="5" t="s">
        <v>533</v>
      </c>
      <c r="C4982" s="5" t="s">
        <v>52</v>
      </c>
      <c r="D4982" s="8" t="s">
        <v>506</v>
      </c>
      <c r="E4982" s="6">
        <v>120.7</v>
      </c>
      <c r="F4982" s="6">
        <v>120.8</v>
      </c>
      <c r="G4982" s="6">
        <v>116.5</v>
      </c>
      <c r="H4982" s="5" t="s">
        <v>120</v>
      </c>
      <c r="I4982" s="6">
        <f t="shared" si="308"/>
        <v>-0.0999999999999943</v>
      </c>
      <c r="J4982" s="5" t="str">
        <f>IF(H4982="否","不适用",IF(AND(ISNUMBER(E4982),ISNUMBER(F4982)),IF(I4982&gt;规则与名单!$B$2,"是","否"),"未判定"))</f>
        <v>不适用</v>
      </c>
      <c r="K4982" s="5" t="str">
        <f t="shared" si="309"/>
        <v>非测试日纯氢</v>
      </c>
      <c r="L4982" s="6">
        <f t="shared" si="310"/>
        <v>116.5</v>
      </c>
      <c r="M4982" s="5">
        <f t="shared" si="311"/>
        <v>0</v>
      </c>
      <c r="N4982" s="5" t="s">
        <v>18288</v>
      </c>
      <c r="O4982" s="5" t="s">
        <v>18289</v>
      </c>
      <c r="P4982" s="5" t="s">
        <v>18290</v>
      </c>
    </row>
    <row r="4983" ht="19" customHeight="1" spans="1:16">
      <c r="A4983" s="5">
        <v>198</v>
      </c>
      <c r="B4983" s="5" t="s">
        <v>533</v>
      </c>
      <c r="C4983" s="5" t="s">
        <v>52</v>
      </c>
      <c r="D4983" s="8" t="s">
        <v>673</v>
      </c>
      <c r="E4983" s="6">
        <v>48.1</v>
      </c>
      <c r="F4983" s="6">
        <v>48.9</v>
      </c>
      <c r="G4983" s="6">
        <v>48</v>
      </c>
      <c r="H4983" s="5" t="s">
        <v>120</v>
      </c>
      <c r="I4983" s="6">
        <f t="shared" si="308"/>
        <v>-0.799999999999997</v>
      </c>
      <c r="J4983" s="5" t="str">
        <f>IF(H4983="否","不适用",IF(AND(ISNUMBER(E4983),ISNUMBER(F4983)),IF(I4983&gt;规则与名单!$B$2,"是","否"),"未判定"))</f>
        <v>不适用</v>
      </c>
      <c r="K4983" s="5" t="str">
        <f t="shared" si="309"/>
        <v>非测试日纯氢</v>
      </c>
      <c r="L4983" s="6">
        <f t="shared" si="310"/>
        <v>48</v>
      </c>
      <c r="M4983" s="5">
        <f t="shared" si="311"/>
        <v>0</v>
      </c>
      <c r="N4983" s="5" t="s">
        <v>18291</v>
      </c>
      <c r="O4983" s="5" t="s">
        <v>18292</v>
      </c>
      <c r="P4983" s="5" t="s">
        <v>18293</v>
      </c>
    </row>
    <row r="4984" ht="19" customHeight="1" spans="1:16">
      <c r="A4984" s="5">
        <v>198</v>
      </c>
      <c r="B4984" s="5" t="s">
        <v>533</v>
      </c>
      <c r="C4984" s="5" t="s">
        <v>52</v>
      </c>
      <c r="D4984" s="8" t="s">
        <v>183</v>
      </c>
      <c r="E4984" s="6">
        <v>101.8</v>
      </c>
      <c r="F4984" s="6">
        <v>101.1</v>
      </c>
      <c r="G4984" s="6">
        <v>101.6</v>
      </c>
      <c r="H4984" s="5" t="s">
        <v>120</v>
      </c>
      <c r="I4984" s="6">
        <f t="shared" si="308"/>
        <v>0.700000000000003</v>
      </c>
      <c r="J4984" s="5" t="str">
        <f>IF(H4984="否","不适用",IF(AND(ISNUMBER(E4984),ISNUMBER(F4984)),IF(I4984&gt;规则与名单!$B$2,"是","否"),"未判定"))</f>
        <v>不适用</v>
      </c>
      <c r="K4984" s="5" t="str">
        <f t="shared" si="309"/>
        <v>非测试日纯氢</v>
      </c>
      <c r="L4984" s="6">
        <f t="shared" si="310"/>
        <v>101.6</v>
      </c>
      <c r="M4984" s="5">
        <f t="shared" si="311"/>
        <v>0</v>
      </c>
      <c r="N4984" s="5" t="s">
        <v>18294</v>
      </c>
      <c r="O4984" s="5" t="s">
        <v>18295</v>
      </c>
      <c r="P4984" s="5" t="s">
        <v>18296</v>
      </c>
    </row>
    <row r="4985" ht="19" customHeight="1" spans="1:16">
      <c r="A4985" s="5">
        <v>198</v>
      </c>
      <c r="B4985" s="5" t="s">
        <v>533</v>
      </c>
      <c r="C4985" s="5" t="s">
        <v>52</v>
      </c>
      <c r="D4985" s="8" t="s">
        <v>431</v>
      </c>
      <c r="E4985" s="6">
        <v>180.9</v>
      </c>
      <c r="F4985" s="6">
        <v>182.9</v>
      </c>
      <c r="G4985" s="6">
        <v>80.7</v>
      </c>
      <c r="H4985" s="5" t="s">
        <v>120</v>
      </c>
      <c r="I4985" s="6">
        <f t="shared" si="308"/>
        <v>-2</v>
      </c>
      <c r="J4985" s="5" t="str">
        <f>IF(H4985="否","不适用",IF(AND(ISNUMBER(E4985),ISNUMBER(F4985)),IF(I4985&gt;规则与名单!$B$2,"是","否"),"未判定"))</f>
        <v>不适用</v>
      </c>
      <c r="K4985" s="5" t="str">
        <f t="shared" si="309"/>
        <v>非测试日纯氢</v>
      </c>
      <c r="L4985" s="6">
        <f t="shared" si="310"/>
        <v>80.7</v>
      </c>
      <c r="M4985" s="5">
        <f t="shared" si="311"/>
        <v>0</v>
      </c>
      <c r="N4985" s="5" t="s">
        <v>18297</v>
      </c>
      <c r="O4985" s="5" t="s">
        <v>18298</v>
      </c>
      <c r="P4985" s="5" t="s">
        <v>18299</v>
      </c>
    </row>
    <row r="4986" ht="19" customHeight="1" spans="1:16">
      <c r="A4986" s="5">
        <v>198</v>
      </c>
      <c r="B4986" s="5" t="s">
        <v>533</v>
      </c>
      <c r="C4986" s="5" t="s">
        <v>52</v>
      </c>
      <c r="D4986" s="8" t="s">
        <v>3377</v>
      </c>
      <c r="E4986" s="6">
        <v>91.2</v>
      </c>
      <c r="F4986" s="6">
        <v>91.5</v>
      </c>
      <c r="G4986" s="6">
        <v>61.4</v>
      </c>
      <c r="H4986" s="5" t="s">
        <v>120</v>
      </c>
      <c r="I4986" s="6">
        <f t="shared" si="308"/>
        <v>-0.299999999999997</v>
      </c>
      <c r="J4986" s="5" t="str">
        <f>IF(H4986="否","不适用",IF(AND(ISNUMBER(E4986),ISNUMBER(F4986)),IF(I4986&gt;规则与名单!$B$2,"是","否"),"未判定"))</f>
        <v>不适用</v>
      </c>
      <c r="K4986" s="5" t="str">
        <f t="shared" si="309"/>
        <v>非测试日纯氢</v>
      </c>
      <c r="L4986" s="6">
        <f t="shared" si="310"/>
        <v>61.4</v>
      </c>
      <c r="M4986" s="5">
        <f t="shared" si="311"/>
        <v>0</v>
      </c>
      <c r="N4986" s="5" t="s">
        <v>18300</v>
      </c>
      <c r="O4986" s="5" t="s">
        <v>18301</v>
      </c>
      <c r="P4986" s="5" t="s">
        <v>18302</v>
      </c>
    </row>
    <row r="4987" ht="19" customHeight="1" spans="1:16">
      <c r="A4987" s="5">
        <v>198</v>
      </c>
      <c r="B4987" s="5" t="s">
        <v>533</v>
      </c>
      <c r="C4987" s="5" t="s">
        <v>52</v>
      </c>
      <c r="D4987" s="8" t="s">
        <v>407</v>
      </c>
      <c r="E4987" s="6">
        <v>38.3</v>
      </c>
      <c r="F4987" s="6">
        <v>40.1</v>
      </c>
      <c r="G4987" s="6">
        <v>32.6</v>
      </c>
      <c r="H4987" s="5" t="s">
        <v>120</v>
      </c>
      <c r="I4987" s="6">
        <f t="shared" si="308"/>
        <v>-1.8</v>
      </c>
      <c r="J4987" s="5" t="str">
        <f>IF(H4987="否","不适用",IF(AND(ISNUMBER(E4987),ISNUMBER(F4987)),IF(I4987&gt;规则与名单!$B$2,"是","否"),"未判定"))</f>
        <v>不适用</v>
      </c>
      <c r="K4987" s="5" t="str">
        <f t="shared" si="309"/>
        <v>非测试日纯氢</v>
      </c>
      <c r="L4987" s="6">
        <f t="shared" si="310"/>
        <v>32.6</v>
      </c>
      <c r="M4987" s="5">
        <f t="shared" si="311"/>
        <v>0</v>
      </c>
      <c r="N4987" s="5" t="s">
        <v>18303</v>
      </c>
      <c r="O4987" s="5" t="s">
        <v>18304</v>
      </c>
      <c r="P4987" s="5" t="s">
        <v>18305</v>
      </c>
    </row>
    <row r="4988" ht="19" customHeight="1" spans="1:16">
      <c r="A4988" s="5">
        <v>198</v>
      </c>
      <c r="B4988" s="5" t="s">
        <v>533</v>
      </c>
      <c r="C4988" s="5" t="s">
        <v>52</v>
      </c>
      <c r="D4988" s="8" t="s">
        <v>411</v>
      </c>
      <c r="E4988" s="6">
        <v>138.6</v>
      </c>
      <c r="F4988" s="6">
        <v>140</v>
      </c>
      <c r="G4988" s="6">
        <v>101.1</v>
      </c>
      <c r="H4988" s="5" t="s">
        <v>120</v>
      </c>
      <c r="I4988" s="6">
        <f t="shared" si="308"/>
        <v>-1.40000000000001</v>
      </c>
      <c r="J4988" s="5" t="str">
        <f>IF(H4988="否","不适用",IF(AND(ISNUMBER(E4988),ISNUMBER(F4988)),IF(I4988&gt;规则与名单!$B$2,"是","否"),"未判定"))</f>
        <v>不适用</v>
      </c>
      <c r="K4988" s="5" t="str">
        <f t="shared" si="309"/>
        <v>非测试日纯氢</v>
      </c>
      <c r="L4988" s="6">
        <f t="shared" si="310"/>
        <v>101.1</v>
      </c>
      <c r="M4988" s="5">
        <f t="shared" si="311"/>
        <v>0</v>
      </c>
      <c r="N4988" s="5" t="s">
        <v>18306</v>
      </c>
      <c r="O4988" s="5" t="s">
        <v>18307</v>
      </c>
      <c r="P4988" s="5" t="s">
        <v>18308</v>
      </c>
    </row>
    <row r="4989" ht="19" customHeight="1" spans="1:16">
      <c r="A4989" s="5">
        <v>198</v>
      </c>
      <c r="B4989" s="5" t="s">
        <v>533</v>
      </c>
      <c r="C4989" s="5" t="s">
        <v>52</v>
      </c>
      <c r="D4989" s="8" t="s">
        <v>251</v>
      </c>
      <c r="E4989" s="6">
        <v>100</v>
      </c>
      <c r="F4989" s="6">
        <v>129.9</v>
      </c>
      <c r="G4989" s="6">
        <v>91.2</v>
      </c>
      <c r="H4989" s="5" t="s">
        <v>120</v>
      </c>
      <c r="I4989" s="6">
        <f t="shared" si="308"/>
        <v>-29.9</v>
      </c>
      <c r="J4989" s="5" t="str">
        <f>IF(H4989="否","不适用",IF(AND(ISNUMBER(E4989),ISNUMBER(F4989)),IF(I4989&gt;规则与名单!$B$2,"是","否"),"未判定"))</f>
        <v>不适用</v>
      </c>
      <c r="K4989" s="5" t="str">
        <f t="shared" si="309"/>
        <v>非测试日纯氢</v>
      </c>
      <c r="L4989" s="6">
        <f t="shared" si="310"/>
        <v>91.2</v>
      </c>
      <c r="M4989" s="5">
        <f t="shared" si="311"/>
        <v>0</v>
      </c>
      <c r="N4989" s="5" t="s">
        <v>18309</v>
      </c>
      <c r="O4989" s="5" t="s">
        <v>18310</v>
      </c>
      <c r="P4989" s="5" t="s">
        <v>18311</v>
      </c>
    </row>
    <row r="4990" ht="19" customHeight="1" spans="1:16">
      <c r="A4990" s="5">
        <v>198</v>
      </c>
      <c r="B4990" s="5" t="s">
        <v>533</v>
      </c>
      <c r="C4990" s="5" t="s">
        <v>52</v>
      </c>
      <c r="D4990" s="8" t="s">
        <v>472</v>
      </c>
      <c r="E4990" s="6">
        <v>103.4</v>
      </c>
      <c r="F4990" s="6">
        <v>75.2</v>
      </c>
      <c r="G4990" s="6">
        <v>73.8</v>
      </c>
      <c r="H4990" s="5" t="s">
        <v>120</v>
      </c>
      <c r="I4990" s="6">
        <f t="shared" si="308"/>
        <v>28.2</v>
      </c>
      <c r="J4990" s="5" t="str">
        <f>IF(H4990="否","不适用",IF(AND(ISNUMBER(E4990),ISNUMBER(F4990)),IF(I4990&gt;规则与名单!$B$2,"是","否"),"未判定"))</f>
        <v>不适用</v>
      </c>
      <c r="K4990" s="5" t="str">
        <f t="shared" si="309"/>
        <v>非测试日纯氢</v>
      </c>
      <c r="L4990" s="6">
        <f t="shared" si="310"/>
        <v>73.8</v>
      </c>
      <c r="M4990" s="5">
        <f t="shared" si="311"/>
        <v>0</v>
      </c>
      <c r="N4990" s="5" t="s">
        <v>18312</v>
      </c>
      <c r="O4990" s="5" t="s">
        <v>18313</v>
      </c>
      <c r="P4990" s="5" t="s">
        <v>18314</v>
      </c>
    </row>
    <row r="4991" ht="19" customHeight="1" spans="1:16">
      <c r="A4991" s="5">
        <v>198</v>
      </c>
      <c r="B4991" s="5" t="s">
        <v>533</v>
      </c>
      <c r="C4991" s="5" t="s">
        <v>52</v>
      </c>
      <c r="D4991" s="8" t="s">
        <v>466</v>
      </c>
      <c r="E4991" s="6">
        <v>230.6</v>
      </c>
      <c r="F4991" s="6">
        <v>234.1</v>
      </c>
      <c r="G4991" s="6">
        <v>208.4</v>
      </c>
      <c r="H4991" s="5" t="s">
        <v>120</v>
      </c>
      <c r="I4991" s="6">
        <f t="shared" si="308"/>
        <v>-3.5</v>
      </c>
      <c r="J4991" s="5" t="str">
        <f>IF(H4991="否","不适用",IF(AND(ISNUMBER(E4991),ISNUMBER(F4991)),IF(I4991&gt;规则与名单!$B$2,"是","否"),"未判定"))</f>
        <v>不适用</v>
      </c>
      <c r="K4991" s="5" t="str">
        <f t="shared" si="309"/>
        <v>非测试日纯氢</v>
      </c>
      <c r="L4991" s="6">
        <f t="shared" si="310"/>
        <v>208.4</v>
      </c>
      <c r="M4991" s="5">
        <f t="shared" si="311"/>
        <v>0</v>
      </c>
      <c r="N4991" s="5" t="s">
        <v>18315</v>
      </c>
      <c r="O4991" s="5" t="s">
        <v>18316</v>
      </c>
      <c r="P4991" s="5" t="s">
        <v>18317</v>
      </c>
    </row>
    <row r="4992" ht="19" customHeight="1" spans="1:16">
      <c r="A4992" s="5">
        <v>198</v>
      </c>
      <c r="B4992" s="5" t="s">
        <v>533</v>
      </c>
      <c r="C4992" s="5" t="s">
        <v>52</v>
      </c>
      <c r="D4992" s="8" t="s">
        <v>333</v>
      </c>
      <c r="E4992" s="6">
        <v>202</v>
      </c>
      <c r="F4992" s="6">
        <v>205.5</v>
      </c>
      <c r="G4992" s="6">
        <v>138.5</v>
      </c>
      <c r="H4992" s="5" t="s">
        <v>120</v>
      </c>
      <c r="I4992" s="6">
        <f t="shared" si="308"/>
        <v>-3.5</v>
      </c>
      <c r="J4992" s="5" t="str">
        <f>IF(H4992="否","不适用",IF(AND(ISNUMBER(E4992),ISNUMBER(F4992)),IF(I4992&gt;规则与名单!$B$2,"是","否"),"未判定"))</f>
        <v>不适用</v>
      </c>
      <c r="K4992" s="5" t="str">
        <f t="shared" si="309"/>
        <v>非测试日纯氢</v>
      </c>
      <c r="L4992" s="6">
        <f t="shared" si="310"/>
        <v>138.5</v>
      </c>
      <c r="M4992" s="5">
        <f t="shared" si="311"/>
        <v>0</v>
      </c>
      <c r="N4992" s="5" t="s">
        <v>18318</v>
      </c>
      <c r="O4992" s="5" t="s">
        <v>18319</v>
      </c>
      <c r="P4992" s="5" t="s">
        <v>18320</v>
      </c>
    </row>
    <row r="4993" ht="19" customHeight="1" spans="1:16">
      <c r="A4993" s="5">
        <v>198</v>
      </c>
      <c r="B4993" s="5" t="s">
        <v>533</v>
      </c>
      <c r="C4993" s="5" t="s">
        <v>52</v>
      </c>
      <c r="D4993" s="8" t="s">
        <v>175</v>
      </c>
      <c r="E4993" s="6">
        <v>37.7</v>
      </c>
      <c r="F4993" s="6">
        <v>38.2</v>
      </c>
      <c r="G4993" s="6">
        <v>37.7</v>
      </c>
      <c r="H4993" s="5" t="s">
        <v>120</v>
      </c>
      <c r="I4993" s="6">
        <f t="shared" si="308"/>
        <v>-0.5</v>
      </c>
      <c r="J4993" s="5" t="str">
        <f>IF(H4993="否","不适用",IF(AND(ISNUMBER(E4993),ISNUMBER(F4993)),IF(I4993&gt;规则与名单!$B$2,"是","否"),"未判定"))</f>
        <v>不适用</v>
      </c>
      <c r="K4993" s="5" t="str">
        <f t="shared" si="309"/>
        <v>非测试日纯氢</v>
      </c>
      <c r="L4993" s="6">
        <f t="shared" si="310"/>
        <v>37.7</v>
      </c>
      <c r="M4993" s="5">
        <f t="shared" si="311"/>
        <v>0</v>
      </c>
      <c r="N4993" s="5" t="s">
        <v>18321</v>
      </c>
      <c r="O4993" s="5" t="s">
        <v>18322</v>
      </c>
      <c r="P4993" s="5" t="s">
        <v>18323</v>
      </c>
    </row>
    <row r="4994" ht="19" customHeight="1" spans="1:16">
      <c r="A4994" s="5">
        <v>198</v>
      </c>
      <c r="B4994" s="5" t="s">
        <v>533</v>
      </c>
      <c r="C4994" s="5" t="s">
        <v>52</v>
      </c>
      <c r="D4994" s="8" t="s">
        <v>3402</v>
      </c>
      <c r="E4994" s="6">
        <v>188.7</v>
      </c>
      <c r="F4994" s="6">
        <v>190.7</v>
      </c>
      <c r="G4994" s="6">
        <v>151.9</v>
      </c>
      <c r="H4994" s="5" t="s">
        <v>120</v>
      </c>
      <c r="I4994" s="6">
        <f t="shared" ref="I4994:I5057" si="312">IF(AND(ISNUMBER(E4994),ISNUMBER(F4994)),E4994-F4994,"")</f>
        <v>-2</v>
      </c>
      <c r="J4994" s="5" t="str">
        <f>IF(H4994="否","不适用",IF(AND(ISNUMBER(E4994),ISNUMBER(F4994)),IF(I4994&gt;规则与名单!$B$2,"是","否"),"未判定"))</f>
        <v>不适用</v>
      </c>
      <c r="K4994" s="5" t="str">
        <f t="shared" ref="K4994:K5057" si="313">IF(J4994="是",IF(ISNUMBER(F4994),"测试日GPS","缺失"),IF(ISNUMBER(G4994),"非测试日纯氢",IF(AND(H4994="是",J4994="未判定"),IF(ISNUMBER(F4994),"测试名单无纯氢GPS","缺失"),IF(ISNUMBER(E4994),"非测试日仪表","缺失"))))</f>
        <v>非测试日纯氢</v>
      </c>
      <c r="L4994" s="6">
        <f t="shared" ref="L4994:L5057" si="314">IF(K4994="缺失","",IF(K4994="非测试日纯氢",G4994,IF(K4994="非测试日仪表",E4994,F4994)))</f>
        <v>151.9</v>
      </c>
      <c r="M4994" s="5">
        <f t="shared" ref="M4994:M5057" si="315">IF(K4994="缺失",1,0)</f>
        <v>0</v>
      </c>
      <c r="N4994" s="5" t="s">
        <v>18324</v>
      </c>
      <c r="O4994" s="5" t="s">
        <v>18325</v>
      </c>
      <c r="P4994" s="5" t="s">
        <v>18326</v>
      </c>
    </row>
    <row r="4995" ht="19" customHeight="1" spans="1:16">
      <c r="A4995" s="5">
        <v>198</v>
      </c>
      <c r="B4995" s="5" t="s">
        <v>533</v>
      </c>
      <c r="C4995" s="5" t="s">
        <v>52</v>
      </c>
      <c r="D4995" s="8" t="s">
        <v>487</v>
      </c>
      <c r="E4995" s="6">
        <v>105.7</v>
      </c>
      <c r="F4995" s="6">
        <v>106.4</v>
      </c>
      <c r="G4995" s="6">
        <v>96.9</v>
      </c>
      <c r="H4995" s="5" t="s">
        <v>120</v>
      </c>
      <c r="I4995" s="6">
        <f t="shared" si="312"/>
        <v>-0.700000000000003</v>
      </c>
      <c r="J4995" s="5" t="str">
        <f>IF(H4995="否","不适用",IF(AND(ISNUMBER(E4995),ISNUMBER(F4995)),IF(I4995&gt;规则与名单!$B$2,"是","否"),"未判定"))</f>
        <v>不适用</v>
      </c>
      <c r="K4995" s="5" t="str">
        <f t="shared" si="313"/>
        <v>非测试日纯氢</v>
      </c>
      <c r="L4995" s="6">
        <f t="shared" si="314"/>
        <v>96.9</v>
      </c>
      <c r="M4995" s="5">
        <f t="shared" si="315"/>
        <v>0</v>
      </c>
      <c r="N4995" s="5" t="s">
        <v>18327</v>
      </c>
      <c r="O4995" s="5" t="s">
        <v>18328</v>
      </c>
      <c r="P4995" s="5" t="s">
        <v>18329</v>
      </c>
    </row>
    <row r="4996" ht="19" customHeight="1" spans="1:16">
      <c r="A4996" s="5">
        <v>198</v>
      </c>
      <c r="B4996" s="5" t="s">
        <v>533</v>
      </c>
      <c r="C4996" s="5" t="s">
        <v>52</v>
      </c>
      <c r="D4996" s="8" t="s">
        <v>121</v>
      </c>
      <c r="E4996" s="6">
        <v>64</v>
      </c>
      <c r="F4996" s="6">
        <v>62.6</v>
      </c>
      <c r="G4996" s="6">
        <v>60.2</v>
      </c>
      <c r="H4996" s="5" t="s">
        <v>120</v>
      </c>
      <c r="I4996" s="6">
        <f t="shared" si="312"/>
        <v>1.4</v>
      </c>
      <c r="J4996" s="5" t="str">
        <f>IF(H4996="否","不适用",IF(AND(ISNUMBER(E4996),ISNUMBER(F4996)),IF(I4996&gt;规则与名单!$B$2,"是","否"),"未判定"))</f>
        <v>不适用</v>
      </c>
      <c r="K4996" s="5" t="str">
        <f t="shared" si="313"/>
        <v>非测试日纯氢</v>
      </c>
      <c r="L4996" s="6">
        <f t="shared" si="314"/>
        <v>60.2</v>
      </c>
      <c r="M4996" s="5">
        <f t="shared" si="315"/>
        <v>0</v>
      </c>
      <c r="N4996" s="5" t="s">
        <v>18330</v>
      </c>
      <c r="O4996" s="5" t="s">
        <v>18331</v>
      </c>
      <c r="P4996" s="5" t="s">
        <v>18332</v>
      </c>
    </row>
    <row r="4997" ht="19" customHeight="1" spans="1:16">
      <c r="A4997" s="5">
        <v>198</v>
      </c>
      <c r="B4997" s="5" t="s">
        <v>533</v>
      </c>
      <c r="C4997" s="5" t="s">
        <v>52</v>
      </c>
      <c r="D4997" s="8" t="s">
        <v>170</v>
      </c>
      <c r="E4997" s="6">
        <v>52.8</v>
      </c>
      <c r="F4997" s="6">
        <v>54.1</v>
      </c>
      <c r="G4997" s="6">
        <v>52.8</v>
      </c>
      <c r="H4997" s="5" t="s">
        <v>120</v>
      </c>
      <c r="I4997" s="6">
        <f t="shared" si="312"/>
        <v>-1.3</v>
      </c>
      <c r="J4997" s="5" t="str">
        <f>IF(H4997="否","不适用",IF(AND(ISNUMBER(E4997),ISNUMBER(F4997)),IF(I4997&gt;规则与名单!$B$2,"是","否"),"未判定"))</f>
        <v>不适用</v>
      </c>
      <c r="K4997" s="5" t="str">
        <f t="shared" si="313"/>
        <v>非测试日纯氢</v>
      </c>
      <c r="L4997" s="6">
        <f t="shared" si="314"/>
        <v>52.8</v>
      </c>
      <c r="M4997" s="5">
        <f t="shared" si="315"/>
        <v>0</v>
      </c>
      <c r="N4997" s="5" t="s">
        <v>18333</v>
      </c>
      <c r="O4997" s="5" t="s">
        <v>18334</v>
      </c>
      <c r="P4997" s="5" t="s">
        <v>18335</v>
      </c>
    </row>
    <row r="4998" ht="19" customHeight="1" spans="1:16">
      <c r="A4998" s="5">
        <v>198</v>
      </c>
      <c r="B4998" s="5" t="s">
        <v>533</v>
      </c>
      <c r="C4998" s="5" t="s">
        <v>52</v>
      </c>
      <c r="D4998" s="8" t="s">
        <v>644</v>
      </c>
      <c r="E4998" s="6">
        <v>105.5</v>
      </c>
      <c r="F4998" s="6">
        <v>106.9</v>
      </c>
      <c r="G4998" s="6">
        <v>105.3</v>
      </c>
      <c r="H4998" s="5" t="s">
        <v>120</v>
      </c>
      <c r="I4998" s="6">
        <f t="shared" si="312"/>
        <v>-1.40000000000001</v>
      </c>
      <c r="J4998" s="5" t="str">
        <f>IF(H4998="否","不适用",IF(AND(ISNUMBER(E4998),ISNUMBER(F4998)),IF(I4998&gt;规则与名单!$B$2,"是","否"),"未判定"))</f>
        <v>不适用</v>
      </c>
      <c r="K4998" s="5" t="str">
        <f t="shared" si="313"/>
        <v>非测试日纯氢</v>
      </c>
      <c r="L4998" s="6">
        <f t="shared" si="314"/>
        <v>105.3</v>
      </c>
      <c r="M4998" s="5">
        <f t="shared" si="315"/>
        <v>0</v>
      </c>
      <c r="N4998" s="5" t="s">
        <v>18336</v>
      </c>
      <c r="O4998" s="5" t="s">
        <v>18337</v>
      </c>
      <c r="P4998" s="5" t="s">
        <v>18338</v>
      </c>
    </row>
    <row r="4999" ht="19" customHeight="1" spans="1:16">
      <c r="A4999" s="5">
        <v>198</v>
      </c>
      <c r="B4999" s="5" t="s">
        <v>533</v>
      </c>
      <c r="C4999" s="5" t="s">
        <v>52</v>
      </c>
      <c r="D4999" s="8" t="s">
        <v>3418</v>
      </c>
      <c r="E4999" s="6">
        <v>41.6</v>
      </c>
      <c r="F4999" s="6">
        <v>42.5</v>
      </c>
      <c r="G4999" s="6">
        <v>41.6</v>
      </c>
      <c r="H4999" s="5" t="s">
        <v>120</v>
      </c>
      <c r="I4999" s="6">
        <f t="shared" si="312"/>
        <v>-0.899999999999999</v>
      </c>
      <c r="J4999" s="5" t="str">
        <f>IF(H4999="否","不适用",IF(AND(ISNUMBER(E4999),ISNUMBER(F4999)),IF(I4999&gt;规则与名单!$B$2,"是","否"),"未判定"))</f>
        <v>不适用</v>
      </c>
      <c r="K4999" s="5" t="str">
        <f t="shared" si="313"/>
        <v>非测试日纯氢</v>
      </c>
      <c r="L4999" s="6">
        <f t="shared" si="314"/>
        <v>41.6</v>
      </c>
      <c r="M4999" s="5">
        <f t="shared" si="315"/>
        <v>0</v>
      </c>
      <c r="N4999" s="5" t="s">
        <v>18339</v>
      </c>
      <c r="O4999" s="5" t="s">
        <v>18340</v>
      </c>
      <c r="P4999" s="5" t="s">
        <v>18341</v>
      </c>
    </row>
    <row r="5000" ht="19" customHeight="1" spans="1:16">
      <c r="A5000" s="5">
        <v>198</v>
      </c>
      <c r="B5000" s="5" t="s">
        <v>533</v>
      </c>
      <c r="C5000" s="5" t="s">
        <v>52</v>
      </c>
      <c r="D5000" s="8" t="s">
        <v>3422</v>
      </c>
      <c r="E5000" s="6">
        <v>62.9</v>
      </c>
      <c r="F5000" s="6">
        <v>88.8</v>
      </c>
      <c r="G5000" s="6">
        <v>62.9</v>
      </c>
      <c r="H5000" s="5" t="s">
        <v>120</v>
      </c>
      <c r="I5000" s="6">
        <f t="shared" si="312"/>
        <v>-25.9</v>
      </c>
      <c r="J5000" s="5" t="str">
        <f>IF(H5000="否","不适用",IF(AND(ISNUMBER(E5000),ISNUMBER(F5000)),IF(I5000&gt;规则与名单!$B$2,"是","否"),"未判定"))</f>
        <v>不适用</v>
      </c>
      <c r="K5000" s="5" t="str">
        <f t="shared" si="313"/>
        <v>非测试日纯氢</v>
      </c>
      <c r="L5000" s="6">
        <f t="shared" si="314"/>
        <v>62.9</v>
      </c>
      <c r="M5000" s="5">
        <f t="shared" si="315"/>
        <v>0</v>
      </c>
      <c r="N5000" s="5" t="s">
        <v>18342</v>
      </c>
      <c r="O5000" s="5" t="s">
        <v>18343</v>
      </c>
      <c r="P5000" s="5" t="s">
        <v>18344</v>
      </c>
    </row>
    <row r="5001" ht="19" customHeight="1" spans="1:16">
      <c r="A5001" s="5">
        <v>198</v>
      </c>
      <c r="B5001" s="5" t="s">
        <v>533</v>
      </c>
      <c r="C5001" s="5" t="s">
        <v>52</v>
      </c>
      <c r="D5001" s="8" t="s">
        <v>336</v>
      </c>
      <c r="E5001" s="6">
        <v>62.9</v>
      </c>
      <c r="F5001" s="6">
        <v>37</v>
      </c>
      <c r="G5001" s="6">
        <v>36.8</v>
      </c>
      <c r="H5001" s="5" t="s">
        <v>120</v>
      </c>
      <c r="I5001" s="6">
        <f t="shared" si="312"/>
        <v>25.9</v>
      </c>
      <c r="J5001" s="5" t="str">
        <f>IF(H5001="否","不适用",IF(AND(ISNUMBER(E5001),ISNUMBER(F5001)),IF(I5001&gt;规则与名单!$B$2,"是","否"),"未判定"))</f>
        <v>不适用</v>
      </c>
      <c r="K5001" s="5" t="str">
        <f t="shared" si="313"/>
        <v>非测试日纯氢</v>
      </c>
      <c r="L5001" s="6">
        <f t="shared" si="314"/>
        <v>36.8</v>
      </c>
      <c r="M5001" s="5">
        <f t="shared" si="315"/>
        <v>0</v>
      </c>
      <c r="N5001" s="5" t="s">
        <v>18345</v>
      </c>
      <c r="O5001" s="5" t="s">
        <v>18346</v>
      </c>
      <c r="P5001" s="5" t="s">
        <v>18347</v>
      </c>
    </row>
    <row r="5002" ht="19" customHeight="1" spans="1:16">
      <c r="A5002" s="5">
        <v>198</v>
      </c>
      <c r="B5002" s="5" t="s">
        <v>533</v>
      </c>
      <c r="C5002" s="5" t="s">
        <v>52</v>
      </c>
      <c r="D5002" s="8" t="s">
        <v>653</v>
      </c>
      <c r="E5002" s="6">
        <v>109.7</v>
      </c>
      <c r="F5002" s="6">
        <v>135.4</v>
      </c>
      <c r="G5002" s="6">
        <v>109.7</v>
      </c>
      <c r="H5002" s="5" t="s">
        <v>120</v>
      </c>
      <c r="I5002" s="6">
        <f t="shared" si="312"/>
        <v>-25.7</v>
      </c>
      <c r="J5002" s="5" t="str">
        <f>IF(H5002="否","不适用",IF(AND(ISNUMBER(E5002),ISNUMBER(F5002)),IF(I5002&gt;规则与名单!$B$2,"是","否"),"未判定"))</f>
        <v>不适用</v>
      </c>
      <c r="K5002" s="5" t="str">
        <f t="shared" si="313"/>
        <v>非测试日纯氢</v>
      </c>
      <c r="L5002" s="6">
        <f t="shared" si="314"/>
        <v>109.7</v>
      </c>
      <c r="M5002" s="5">
        <f t="shared" si="315"/>
        <v>0</v>
      </c>
      <c r="N5002" s="5" t="s">
        <v>18348</v>
      </c>
      <c r="O5002" s="5" t="s">
        <v>18349</v>
      </c>
      <c r="P5002" s="5" t="s">
        <v>18350</v>
      </c>
    </row>
    <row r="5003" ht="19" customHeight="1" spans="1:16">
      <c r="A5003" s="5">
        <v>198</v>
      </c>
      <c r="B5003" s="5" t="s">
        <v>533</v>
      </c>
      <c r="C5003" s="5" t="s">
        <v>52</v>
      </c>
      <c r="D5003" s="8" t="s">
        <v>140</v>
      </c>
      <c r="E5003" s="6">
        <v>73</v>
      </c>
      <c r="F5003" s="6">
        <v>49.9</v>
      </c>
      <c r="G5003" s="6">
        <v>47.7</v>
      </c>
      <c r="H5003" s="5" t="s">
        <v>120</v>
      </c>
      <c r="I5003" s="6">
        <f t="shared" si="312"/>
        <v>23.1</v>
      </c>
      <c r="J5003" s="5" t="str">
        <f>IF(H5003="否","不适用",IF(AND(ISNUMBER(E5003),ISNUMBER(F5003)),IF(I5003&gt;规则与名单!$B$2,"是","否"),"未判定"))</f>
        <v>不适用</v>
      </c>
      <c r="K5003" s="5" t="str">
        <f t="shared" si="313"/>
        <v>非测试日纯氢</v>
      </c>
      <c r="L5003" s="6">
        <f t="shared" si="314"/>
        <v>47.7</v>
      </c>
      <c r="M5003" s="5">
        <f t="shared" si="315"/>
        <v>0</v>
      </c>
      <c r="N5003" s="5" t="s">
        <v>18351</v>
      </c>
      <c r="O5003" s="5" t="s">
        <v>18352</v>
      </c>
      <c r="P5003" s="5" t="s">
        <v>18353</v>
      </c>
    </row>
    <row r="5004" ht="19" customHeight="1" spans="1:16">
      <c r="A5004" s="5">
        <v>198</v>
      </c>
      <c r="B5004" s="5" t="s">
        <v>533</v>
      </c>
      <c r="C5004" s="5" t="s">
        <v>52</v>
      </c>
      <c r="D5004" s="8" t="s">
        <v>115</v>
      </c>
      <c r="E5004" s="6">
        <v>92.4</v>
      </c>
      <c r="F5004" s="6">
        <v>92.4</v>
      </c>
      <c r="G5004" s="6">
        <v>92.4</v>
      </c>
      <c r="H5004" s="5" t="s">
        <v>120</v>
      </c>
      <c r="I5004" s="6">
        <f t="shared" si="312"/>
        <v>0</v>
      </c>
      <c r="J5004" s="5" t="str">
        <f>IF(H5004="否","不适用",IF(AND(ISNUMBER(E5004),ISNUMBER(F5004)),IF(I5004&gt;规则与名单!$B$2,"是","否"),"未判定"))</f>
        <v>不适用</v>
      </c>
      <c r="K5004" s="5" t="str">
        <f t="shared" si="313"/>
        <v>非测试日纯氢</v>
      </c>
      <c r="L5004" s="6">
        <f t="shared" si="314"/>
        <v>92.4</v>
      </c>
      <c r="M5004" s="5">
        <f t="shared" si="315"/>
        <v>0</v>
      </c>
      <c r="N5004" s="5" t="s">
        <v>18354</v>
      </c>
      <c r="O5004" s="5" t="s">
        <v>18355</v>
      </c>
      <c r="P5004" s="5" t="s">
        <v>18356</v>
      </c>
    </row>
    <row r="5005" ht="19" customHeight="1" spans="1:16">
      <c r="A5005" s="5">
        <v>199</v>
      </c>
      <c r="B5005" s="5" t="s">
        <v>534</v>
      </c>
      <c r="C5005" s="5" t="s">
        <v>52</v>
      </c>
      <c r="D5005" s="8" t="s">
        <v>114</v>
      </c>
      <c r="E5005" s="6">
        <v>122</v>
      </c>
      <c r="F5005" s="6">
        <v>125.7</v>
      </c>
      <c r="G5005" s="6">
        <v>118</v>
      </c>
      <c r="H5005" s="5" t="s">
        <v>120</v>
      </c>
      <c r="I5005" s="6">
        <f t="shared" si="312"/>
        <v>-3.7</v>
      </c>
      <c r="J5005" s="5" t="str">
        <f>IF(H5005="否","不适用",IF(AND(ISNUMBER(E5005),ISNUMBER(F5005)),IF(I5005&gt;规则与名单!$B$2,"是","否"),"未判定"))</f>
        <v>不适用</v>
      </c>
      <c r="K5005" s="5" t="str">
        <f t="shared" si="313"/>
        <v>非测试日纯氢</v>
      </c>
      <c r="L5005" s="6">
        <f t="shared" si="314"/>
        <v>118</v>
      </c>
      <c r="M5005" s="5">
        <f t="shared" si="315"/>
        <v>0</v>
      </c>
      <c r="N5005" s="5" t="s">
        <v>18357</v>
      </c>
      <c r="O5005" s="5" t="s">
        <v>18358</v>
      </c>
      <c r="P5005" s="5" t="s">
        <v>18359</v>
      </c>
    </row>
    <row r="5006" ht="19" customHeight="1" spans="1:16">
      <c r="A5006" s="5">
        <v>199</v>
      </c>
      <c r="B5006" s="5" t="s">
        <v>534</v>
      </c>
      <c r="C5006" s="5" t="s">
        <v>52</v>
      </c>
      <c r="D5006" s="8" t="s">
        <v>605</v>
      </c>
      <c r="E5006" s="6">
        <v>103.2</v>
      </c>
      <c r="F5006" s="6">
        <v>106.5</v>
      </c>
      <c r="G5006" s="6">
        <v>101.5</v>
      </c>
      <c r="H5006" s="5" t="s">
        <v>120</v>
      </c>
      <c r="I5006" s="6">
        <f t="shared" si="312"/>
        <v>-3.3</v>
      </c>
      <c r="J5006" s="5" t="str">
        <f>IF(H5006="否","不适用",IF(AND(ISNUMBER(E5006),ISNUMBER(F5006)),IF(I5006&gt;规则与名单!$B$2,"是","否"),"未判定"))</f>
        <v>不适用</v>
      </c>
      <c r="K5006" s="5" t="str">
        <f t="shared" si="313"/>
        <v>非测试日纯氢</v>
      </c>
      <c r="L5006" s="6">
        <f t="shared" si="314"/>
        <v>101.5</v>
      </c>
      <c r="M5006" s="5">
        <f t="shared" si="315"/>
        <v>0</v>
      </c>
      <c r="N5006" s="5" t="s">
        <v>18360</v>
      </c>
      <c r="O5006" s="5" t="s">
        <v>18361</v>
      </c>
      <c r="P5006" s="5" t="s">
        <v>18362</v>
      </c>
    </row>
    <row r="5007" ht="19" customHeight="1" spans="1:16">
      <c r="A5007" s="5">
        <v>199</v>
      </c>
      <c r="B5007" s="5" t="s">
        <v>534</v>
      </c>
      <c r="C5007" s="5" t="s">
        <v>52</v>
      </c>
      <c r="D5007" s="8" t="s">
        <v>186</v>
      </c>
      <c r="E5007" s="6">
        <v>123.6</v>
      </c>
      <c r="F5007" s="6">
        <v>126.2</v>
      </c>
      <c r="G5007" s="6">
        <v>123.6</v>
      </c>
      <c r="H5007" s="5" t="s">
        <v>120</v>
      </c>
      <c r="I5007" s="6">
        <f t="shared" si="312"/>
        <v>-2.60000000000001</v>
      </c>
      <c r="J5007" s="5" t="str">
        <f>IF(H5007="否","不适用",IF(AND(ISNUMBER(E5007),ISNUMBER(F5007)),IF(I5007&gt;规则与名单!$B$2,"是","否"),"未判定"))</f>
        <v>不适用</v>
      </c>
      <c r="K5007" s="5" t="str">
        <f t="shared" si="313"/>
        <v>非测试日纯氢</v>
      </c>
      <c r="L5007" s="6">
        <f t="shared" si="314"/>
        <v>123.6</v>
      </c>
      <c r="M5007" s="5">
        <f t="shared" si="315"/>
        <v>0</v>
      </c>
      <c r="N5007" s="5" t="s">
        <v>18363</v>
      </c>
      <c r="O5007" s="5" t="s">
        <v>18364</v>
      </c>
      <c r="P5007" s="5" t="s">
        <v>18365</v>
      </c>
    </row>
    <row r="5008" ht="19" customHeight="1" spans="1:16">
      <c r="A5008" s="5">
        <v>199</v>
      </c>
      <c r="B5008" s="5" t="s">
        <v>534</v>
      </c>
      <c r="C5008" s="5" t="s">
        <v>52</v>
      </c>
      <c r="D5008" s="8" t="s">
        <v>165</v>
      </c>
      <c r="E5008" s="6">
        <v>99.4</v>
      </c>
      <c r="F5008" s="6">
        <v>100.6</v>
      </c>
      <c r="G5008" s="6">
        <v>94.1</v>
      </c>
      <c r="H5008" s="5" t="s">
        <v>120</v>
      </c>
      <c r="I5008" s="6">
        <f t="shared" si="312"/>
        <v>-1.19999999999999</v>
      </c>
      <c r="J5008" s="5" t="str">
        <f>IF(H5008="否","不适用",IF(AND(ISNUMBER(E5008),ISNUMBER(F5008)),IF(I5008&gt;规则与名单!$B$2,"是","否"),"未判定"))</f>
        <v>不适用</v>
      </c>
      <c r="K5008" s="5" t="str">
        <f t="shared" si="313"/>
        <v>非测试日纯氢</v>
      </c>
      <c r="L5008" s="6">
        <f t="shared" si="314"/>
        <v>94.1</v>
      </c>
      <c r="M5008" s="5">
        <f t="shared" si="315"/>
        <v>0</v>
      </c>
      <c r="N5008" s="5" t="s">
        <v>18366</v>
      </c>
      <c r="O5008" s="5" t="s">
        <v>18367</v>
      </c>
      <c r="P5008" s="5" t="s">
        <v>18368</v>
      </c>
    </row>
    <row r="5009" ht="19" customHeight="1" spans="1:16">
      <c r="A5009" s="5">
        <v>199</v>
      </c>
      <c r="B5009" s="5" t="s">
        <v>534</v>
      </c>
      <c r="C5009" s="5" t="s">
        <v>52</v>
      </c>
      <c r="D5009" s="8" t="s">
        <v>151</v>
      </c>
      <c r="E5009" s="6">
        <v>133.2</v>
      </c>
      <c r="F5009" s="6">
        <v>134.7</v>
      </c>
      <c r="G5009" s="6">
        <v>129.2</v>
      </c>
      <c r="H5009" s="5" t="s">
        <v>120</v>
      </c>
      <c r="I5009" s="6">
        <f t="shared" si="312"/>
        <v>-1.5</v>
      </c>
      <c r="J5009" s="5" t="str">
        <f>IF(H5009="否","不适用",IF(AND(ISNUMBER(E5009),ISNUMBER(F5009)),IF(I5009&gt;规则与名单!$B$2,"是","否"),"未判定"))</f>
        <v>不适用</v>
      </c>
      <c r="K5009" s="5" t="str">
        <f t="shared" si="313"/>
        <v>非测试日纯氢</v>
      </c>
      <c r="L5009" s="6">
        <f t="shared" si="314"/>
        <v>129.2</v>
      </c>
      <c r="M5009" s="5">
        <f t="shared" si="315"/>
        <v>0</v>
      </c>
      <c r="N5009" s="5" t="s">
        <v>18369</v>
      </c>
      <c r="O5009" s="5" t="s">
        <v>18370</v>
      </c>
      <c r="P5009" s="5" t="s">
        <v>18371</v>
      </c>
    </row>
    <row r="5010" ht="19" customHeight="1" spans="1:16">
      <c r="A5010" s="5">
        <v>199</v>
      </c>
      <c r="B5010" s="5" t="s">
        <v>534</v>
      </c>
      <c r="C5010" s="5" t="s">
        <v>52</v>
      </c>
      <c r="D5010" s="8" t="s">
        <v>3358</v>
      </c>
      <c r="E5010" s="6">
        <v>194.3</v>
      </c>
      <c r="F5010" s="6">
        <v>195.1</v>
      </c>
      <c r="G5010" s="6">
        <v>194.1</v>
      </c>
      <c r="H5010" s="5" t="s">
        <v>120</v>
      </c>
      <c r="I5010" s="6">
        <f t="shared" si="312"/>
        <v>-0.799999999999983</v>
      </c>
      <c r="J5010" s="5" t="str">
        <f>IF(H5010="否","不适用",IF(AND(ISNUMBER(E5010),ISNUMBER(F5010)),IF(I5010&gt;规则与名单!$B$2,"是","否"),"未判定"))</f>
        <v>不适用</v>
      </c>
      <c r="K5010" s="5" t="str">
        <f t="shared" si="313"/>
        <v>非测试日纯氢</v>
      </c>
      <c r="L5010" s="6">
        <f t="shared" si="314"/>
        <v>194.1</v>
      </c>
      <c r="M5010" s="5">
        <f t="shared" si="315"/>
        <v>0</v>
      </c>
      <c r="N5010" s="5" t="s">
        <v>18372</v>
      </c>
      <c r="O5010" s="5" t="s">
        <v>18373</v>
      </c>
      <c r="P5010" s="5" t="s">
        <v>18374</v>
      </c>
    </row>
    <row r="5011" ht="19" customHeight="1" spans="1:16">
      <c r="A5011" s="5">
        <v>199</v>
      </c>
      <c r="B5011" s="5" t="s">
        <v>534</v>
      </c>
      <c r="C5011" s="5" t="s">
        <v>52</v>
      </c>
      <c r="D5011" s="8" t="s">
        <v>272</v>
      </c>
      <c r="E5011" s="6">
        <v>118.3</v>
      </c>
      <c r="F5011" s="6">
        <v>119.7</v>
      </c>
      <c r="G5011" s="6">
        <v>118.3</v>
      </c>
      <c r="H5011" s="5" t="s">
        <v>120</v>
      </c>
      <c r="I5011" s="6">
        <f t="shared" si="312"/>
        <v>-1.40000000000001</v>
      </c>
      <c r="J5011" s="5" t="str">
        <f>IF(H5011="否","不适用",IF(AND(ISNUMBER(E5011),ISNUMBER(F5011)),IF(I5011&gt;规则与名单!$B$2,"是","否"),"未判定"))</f>
        <v>不适用</v>
      </c>
      <c r="K5011" s="5" t="str">
        <f t="shared" si="313"/>
        <v>非测试日纯氢</v>
      </c>
      <c r="L5011" s="6">
        <f t="shared" si="314"/>
        <v>118.3</v>
      </c>
      <c r="M5011" s="5">
        <f t="shared" si="315"/>
        <v>0</v>
      </c>
      <c r="N5011" s="5" t="s">
        <v>18375</v>
      </c>
      <c r="O5011" s="5" t="s">
        <v>18376</v>
      </c>
      <c r="P5011" s="5" t="s">
        <v>18377</v>
      </c>
    </row>
    <row r="5012" ht="19" customHeight="1" spans="1:16">
      <c r="A5012" s="5">
        <v>199</v>
      </c>
      <c r="B5012" s="5" t="s">
        <v>534</v>
      </c>
      <c r="C5012" s="5" t="s">
        <v>52</v>
      </c>
      <c r="D5012" s="8" t="s">
        <v>506</v>
      </c>
      <c r="E5012" s="6">
        <v>130.4</v>
      </c>
      <c r="F5012" s="6">
        <v>132.3</v>
      </c>
      <c r="G5012" s="6">
        <v>122.8</v>
      </c>
      <c r="H5012" s="5" t="s">
        <v>120</v>
      </c>
      <c r="I5012" s="6">
        <f t="shared" si="312"/>
        <v>-1.90000000000001</v>
      </c>
      <c r="J5012" s="5" t="str">
        <f>IF(H5012="否","不适用",IF(AND(ISNUMBER(E5012),ISNUMBER(F5012)),IF(I5012&gt;规则与名单!$B$2,"是","否"),"未判定"))</f>
        <v>不适用</v>
      </c>
      <c r="K5012" s="5" t="str">
        <f t="shared" si="313"/>
        <v>非测试日纯氢</v>
      </c>
      <c r="L5012" s="6">
        <f t="shared" si="314"/>
        <v>122.8</v>
      </c>
      <c r="M5012" s="5">
        <f t="shared" si="315"/>
        <v>0</v>
      </c>
      <c r="N5012" s="5" t="s">
        <v>18378</v>
      </c>
      <c r="O5012" s="5" t="s">
        <v>18379</v>
      </c>
      <c r="P5012" s="5" t="s">
        <v>18380</v>
      </c>
    </row>
    <row r="5013" ht="19" customHeight="1" spans="1:16">
      <c r="A5013" s="5">
        <v>199</v>
      </c>
      <c r="B5013" s="5" t="s">
        <v>534</v>
      </c>
      <c r="C5013" s="5" t="s">
        <v>52</v>
      </c>
      <c r="D5013" s="8" t="s">
        <v>673</v>
      </c>
      <c r="E5013" s="6">
        <v>164.2</v>
      </c>
      <c r="F5013" s="6">
        <v>166.1</v>
      </c>
      <c r="G5013" s="6">
        <v>161.4</v>
      </c>
      <c r="H5013" s="5" t="s">
        <v>120</v>
      </c>
      <c r="I5013" s="6">
        <f t="shared" si="312"/>
        <v>-1.90000000000001</v>
      </c>
      <c r="J5013" s="5" t="str">
        <f>IF(H5013="否","不适用",IF(AND(ISNUMBER(E5013),ISNUMBER(F5013)),IF(I5013&gt;规则与名单!$B$2,"是","否"),"未判定"))</f>
        <v>不适用</v>
      </c>
      <c r="K5013" s="5" t="str">
        <f t="shared" si="313"/>
        <v>非测试日纯氢</v>
      </c>
      <c r="L5013" s="6">
        <f t="shared" si="314"/>
        <v>161.4</v>
      </c>
      <c r="M5013" s="5">
        <f t="shared" si="315"/>
        <v>0</v>
      </c>
      <c r="N5013" s="5" t="s">
        <v>18381</v>
      </c>
      <c r="O5013" s="5" t="s">
        <v>18382</v>
      </c>
      <c r="P5013" s="5" t="s">
        <v>18383</v>
      </c>
    </row>
    <row r="5014" ht="19" customHeight="1" spans="1:16">
      <c r="A5014" s="5">
        <v>199</v>
      </c>
      <c r="B5014" s="5" t="s">
        <v>534</v>
      </c>
      <c r="C5014" s="5" t="s">
        <v>52</v>
      </c>
      <c r="D5014" s="8" t="s">
        <v>183</v>
      </c>
      <c r="E5014" s="6">
        <v>160.2</v>
      </c>
      <c r="F5014" s="6">
        <v>162.9</v>
      </c>
      <c r="G5014" s="6">
        <v>153.9</v>
      </c>
      <c r="H5014" s="5" t="s">
        <v>120</v>
      </c>
      <c r="I5014" s="6">
        <f t="shared" si="312"/>
        <v>-2.70000000000002</v>
      </c>
      <c r="J5014" s="5" t="str">
        <f>IF(H5014="否","不适用",IF(AND(ISNUMBER(E5014),ISNUMBER(F5014)),IF(I5014&gt;规则与名单!$B$2,"是","否"),"未判定"))</f>
        <v>不适用</v>
      </c>
      <c r="K5014" s="5" t="str">
        <f t="shared" si="313"/>
        <v>非测试日纯氢</v>
      </c>
      <c r="L5014" s="6">
        <f t="shared" si="314"/>
        <v>153.9</v>
      </c>
      <c r="M5014" s="5">
        <f t="shared" si="315"/>
        <v>0</v>
      </c>
      <c r="N5014" s="5" t="s">
        <v>18384</v>
      </c>
      <c r="O5014" s="5" t="s">
        <v>18385</v>
      </c>
      <c r="P5014" s="5" t="s">
        <v>18386</v>
      </c>
    </row>
    <row r="5015" ht="19" customHeight="1" spans="1:16">
      <c r="A5015" s="5">
        <v>199</v>
      </c>
      <c r="B5015" s="5" t="s">
        <v>534</v>
      </c>
      <c r="C5015" s="5" t="s">
        <v>52</v>
      </c>
      <c r="D5015" s="8" t="s">
        <v>431</v>
      </c>
      <c r="E5015" s="6">
        <v>121.2</v>
      </c>
      <c r="F5015" s="6">
        <v>124.8</v>
      </c>
      <c r="G5015" s="6">
        <v>120.8</v>
      </c>
      <c r="H5015" s="5" t="s">
        <v>120</v>
      </c>
      <c r="I5015" s="6">
        <f t="shared" si="312"/>
        <v>-3.59999999999999</v>
      </c>
      <c r="J5015" s="5" t="str">
        <f>IF(H5015="否","不适用",IF(AND(ISNUMBER(E5015),ISNUMBER(F5015)),IF(I5015&gt;规则与名单!$B$2,"是","否"),"未判定"))</f>
        <v>不适用</v>
      </c>
      <c r="K5015" s="5" t="str">
        <f t="shared" si="313"/>
        <v>非测试日纯氢</v>
      </c>
      <c r="L5015" s="6">
        <f t="shared" si="314"/>
        <v>120.8</v>
      </c>
      <c r="M5015" s="5">
        <f t="shared" si="315"/>
        <v>0</v>
      </c>
      <c r="N5015" s="5" t="s">
        <v>18387</v>
      </c>
      <c r="O5015" s="5" t="s">
        <v>18388</v>
      </c>
      <c r="P5015" s="5" t="s">
        <v>18389</v>
      </c>
    </row>
    <row r="5016" ht="19" customHeight="1" spans="1:16">
      <c r="A5016" s="5">
        <v>199</v>
      </c>
      <c r="B5016" s="5" t="s">
        <v>534</v>
      </c>
      <c r="C5016" s="5" t="s">
        <v>52</v>
      </c>
      <c r="D5016" s="8" t="s">
        <v>3377</v>
      </c>
      <c r="E5016" s="6"/>
      <c r="F5016" s="6">
        <v>0</v>
      </c>
      <c r="G5016" s="6"/>
      <c r="H5016" s="5" t="s">
        <v>120</v>
      </c>
      <c r="I5016" s="6" t="str">
        <f t="shared" si="312"/>
        <v/>
      </c>
      <c r="J5016" s="5" t="str">
        <f>IF(H5016="否","不适用",IF(AND(ISNUMBER(E5016),ISNUMBER(F5016)),IF(I5016&gt;规则与名单!$B$2,"是","否"),"未判定"))</f>
        <v>不适用</v>
      </c>
      <c r="K5016" s="5" t="str">
        <f t="shared" si="313"/>
        <v>缺失</v>
      </c>
      <c r="L5016" s="6" t="str">
        <f t="shared" si="314"/>
        <v/>
      </c>
      <c r="M5016" s="5">
        <f t="shared" si="315"/>
        <v>1</v>
      </c>
      <c r="N5016" s="5" t="s">
        <v>18390</v>
      </c>
      <c r="O5016" s="5" t="s">
        <v>18391</v>
      </c>
      <c r="P5016" s="5" t="s">
        <v>18392</v>
      </c>
    </row>
    <row r="5017" ht="19" customHeight="1" spans="1:16">
      <c r="A5017" s="5">
        <v>199</v>
      </c>
      <c r="B5017" s="5" t="s">
        <v>534</v>
      </c>
      <c r="C5017" s="5" t="s">
        <v>52</v>
      </c>
      <c r="D5017" s="8" t="s">
        <v>407</v>
      </c>
      <c r="E5017" s="6">
        <v>33.4</v>
      </c>
      <c r="F5017" s="6">
        <v>33.3</v>
      </c>
      <c r="G5017" s="6">
        <v>32.9</v>
      </c>
      <c r="H5017" s="5" t="s">
        <v>120</v>
      </c>
      <c r="I5017" s="6">
        <f t="shared" si="312"/>
        <v>0.100000000000001</v>
      </c>
      <c r="J5017" s="5" t="str">
        <f>IF(H5017="否","不适用",IF(AND(ISNUMBER(E5017),ISNUMBER(F5017)),IF(I5017&gt;规则与名单!$B$2,"是","否"),"未判定"))</f>
        <v>不适用</v>
      </c>
      <c r="K5017" s="5" t="str">
        <f t="shared" si="313"/>
        <v>非测试日纯氢</v>
      </c>
      <c r="L5017" s="6">
        <f t="shared" si="314"/>
        <v>32.9</v>
      </c>
      <c r="M5017" s="5">
        <f t="shared" si="315"/>
        <v>0</v>
      </c>
      <c r="N5017" s="5" t="s">
        <v>18393</v>
      </c>
      <c r="O5017" s="5" t="s">
        <v>18394</v>
      </c>
      <c r="P5017" s="5" t="s">
        <v>18395</v>
      </c>
    </row>
    <row r="5018" ht="19" customHeight="1" spans="1:16">
      <c r="A5018" s="5">
        <v>199</v>
      </c>
      <c r="B5018" s="5" t="s">
        <v>534</v>
      </c>
      <c r="C5018" s="5" t="s">
        <v>52</v>
      </c>
      <c r="D5018" s="8" t="s">
        <v>411</v>
      </c>
      <c r="E5018" s="6">
        <v>68.2</v>
      </c>
      <c r="F5018" s="6">
        <v>69.8</v>
      </c>
      <c r="G5018" s="6">
        <v>67.8</v>
      </c>
      <c r="H5018" s="5" t="s">
        <v>120</v>
      </c>
      <c r="I5018" s="6">
        <f t="shared" si="312"/>
        <v>-1.59999999999999</v>
      </c>
      <c r="J5018" s="5" t="str">
        <f>IF(H5018="否","不适用",IF(AND(ISNUMBER(E5018),ISNUMBER(F5018)),IF(I5018&gt;规则与名单!$B$2,"是","否"),"未判定"))</f>
        <v>不适用</v>
      </c>
      <c r="K5018" s="5" t="str">
        <f t="shared" si="313"/>
        <v>非测试日纯氢</v>
      </c>
      <c r="L5018" s="6">
        <f t="shared" si="314"/>
        <v>67.8</v>
      </c>
      <c r="M5018" s="5">
        <f t="shared" si="315"/>
        <v>0</v>
      </c>
      <c r="N5018" s="5" t="s">
        <v>18396</v>
      </c>
      <c r="O5018" s="5" t="s">
        <v>18397</v>
      </c>
      <c r="P5018" s="5" t="s">
        <v>18398</v>
      </c>
    </row>
    <row r="5019" ht="19" customHeight="1" spans="1:16">
      <c r="A5019" s="5">
        <v>199</v>
      </c>
      <c r="B5019" s="5" t="s">
        <v>534</v>
      </c>
      <c r="C5019" s="5" t="s">
        <v>52</v>
      </c>
      <c r="D5019" s="8" t="s">
        <v>251</v>
      </c>
      <c r="E5019" s="6">
        <v>144.2</v>
      </c>
      <c r="F5019" s="6">
        <v>147.1</v>
      </c>
      <c r="G5019" s="6">
        <v>119.1</v>
      </c>
      <c r="H5019" s="5" t="s">
        <v>120</v>
      </c>
      <c r="I5019" s="6">
        <f t="shared" si="312"/>
        <v>-2.90000000000001</v>
      </c>
      <c r="J5019" s="5" t="str">
        <f>IF(H5019="否","不适用",IF(AND(ISNUMBER(E5019),ISNUMBER(F5019)),IF(I5019&gt;规则与名单!$B$2,"是","否"),"未判定"))</f>
        <v>不适用</v>
      </c>
      <c r="K5019" s="5" t="str">
        <f t="shared" si="313"/>
        <v>非测试日纯氢</v>
      </c>
      <c r="L5019" s="6">
        <f t="shared" si="314"/>
        <v>119.1</v>
      </c>
      <c r="M5019" s="5">
        <f t="shared" si="315"/>
        <v>0</v>
      </c>
      <c r="N5019" s="5" t="s">
        <v>18399</v>
      </c>
      <c r="O5019" s="5" t="s">
        <v>18400</v>
      </c>
      <c r="P5019" s="5" t="s">
        <v>18401</v>
      </c>
    </row>
    <row r="5020" ht="19" customHeight="1" spans="1:16">
      <c r="A5020" s="5">
        <v>199</v>
      </c>
      <c r="B5020" s="5" t="s">
        <v>534</v>
      </c>
      <c r="C5020" s="5" t="s">
        <v>52</v>
      </c>
      <c r="D5020" s="8" t="s">
        <v>472</v>
      </c>
      <c r="E5020" s="6">
        <v>218.9</v>
      </c>
      <c r="F5020" s="6">
        <v>221.1</v>
      </c>
      <c r="G5020" s="6">
        <v>198.3</v>
      </c>
      <c r="H5020" s="5" t="s">
        <v>120</v>
      </c>
      <c r="I5020" s="6">
        <f t="shared" si="312"/>
        <v>-2.19999999999999</v>
      </c>
      <c r="J5020" s="5" t="str">
        <f>IF(H5020="否","不适用",IF(AND(ISNUMBER(E5020),ISNUMBER(F5020)),IF(I5020&gt;规则与名单!$B$2,"是","否"),"未判定"))</f>
        <v>不适用</v>
      </c>
      <c r="K5020" s="5" t="str">
        <f t="shared" si="313"/>
        <v>非测试日纯氢</v>
      </c>
      <c r="L5020" s="6">
        <f t="shared" si="314"/>
        <v>198.3</v>
      </c>
      <c r="M5020" s="5">
        <f t="shared" si="315"/>
        <v>0</v>
      </c>
      <c r="N5020" s="5" t="s">
        <v>18402</v>
      </c>
      <c r="O5020" s="5" t="s">
        <v>18403</v>
      </c>
      <c r="P5020" s="5" t="s">
        <v>18404</v>
      </c>
    </row>
    <row r="5021" ht="19" customHeight="1" spans="1:16">
      <c r="A5021" s="5">
        <v>199</v>
      </c>
      <c r="B5021" s="5" t="s">
        <v>534</v>
      </c>
      <c r="C5021" s="5" t="s">
        <v>52</v>
      </c>
      <c r="D5021" s="8" t="s">
        <v>466</v>
      </c>
      <c r="E5021" s="6">
        <v>83.7</v>
      </c>
      <c r="F5021" s="6">
        <v>85.9</v>
      </c>
      <c r="G5021" s="6">
        <v>83.7</v>
      </c>
      <c r="H5021" s="5" t="s">
        <v>120</v>
      </c>
      <c r="I5021" s="6">
        <f t="shared" si="312"/>
        <v>-2.2</v>
      </c>
      <c r="J5021" s="5" t="str">
        <f>IF(H5021="否","不适用",IF(AND(ISNUMBER(E5021),ISNUMBER(F5021)),IF(I5021&gt;规则与名单!$B$2,"是","否"),"未判定"))</f>
        <v>不适用</v>
      </c>
      <c r="K5021" s="5" t="str">
        <f t="shared" si="313"/>
        <v>非测试日纯氢</v>
      </c>
      <c r="L5021" s="6">
        <f t="shared" si="314"/>
        <v>83.7</v>
      </c>
      <c r="M5021" s="5">
        <f t="shared" si="315"/>
        <v>0</v>
      </c>
      <c r="N5021" s="5" t="s">
        <v>18405</v>
      </c>
      <c r="O5021" s="5" t="s">
        <v>18406</v>
      </c>
      <c r="P5021" s="5" t="s">
        <v>18407</v>
      </c>
    </row>
    <row r="5022" ht="19" customHeight="1" spans="1:16">
      <c r="A5022" s="5">
        <v>199</v>
      </c>
      <c r="B5022" s="5" t="s">
        <v>534</v>
      </c>
      <c r="C5022" s="5" t="s">
        <v>52</v>
      </c>
      <c r="D5022" s="8" t="s">
        <v>333</v>
      </c>
      <c r="E5022" s="6">
        <v>163</v>
      </c>
      <c r="F5022" s="6">
        <v>166</v>
      </c>
      <c r="G5022" s="6">
        <v>73.4</v>
      </c>
      <c r="H5022" s="5" t="s">
        <v>120</v>
      </c>
      <c r="I5022" s="6">
        <f t="shared" si="312"/>
        <v>-3</v>
      </c>
      <c r="J5022" s="5" t="str">
        <f>IF(H5022="否","不适用",IF(AND(ISNUMBER(E5022),ISNUMBER(F5022)),IF(I5022&gt;规则与名单!$B$2,"是","否"),"未判定"))</f>
        <v>不适用</v>
      </c>
      <c r="K5022" s="5" t="str">
        <f t="shared" si="313"/>
        <v>非测试日纯氢</v>
      </c>
      <c r="L5022" s="6">
        <f t="shared" si="314"/>
        <v>73.4</v>
      </c>
      <c r="M5022" s="5">
        <f t="shared" si="315"/>
        <v>0</v>
      </c>
      <c r="N5022" s="5" t="s">
        <v>18408</v>
      </c>
      <c r="O5022" s="5" t="s">
        <v>18409</v>
      </c>
      <c r="P5022" s="5" t="s">
        <v>18410</v>
      </c>
    </row>
    <row r="5023" ht="19" customHeight="1" spans="1:16">
      <c r="A5023" s="5">
        <v>199</v>
      </c>
      <c r="B5023" s="5" t="s">
        <v>534</v>
      </c>
      <c r="C5023" s="5" t="s">
        <v>52</v>
      </c>
      <c r="D5023" s="8" t="s">
        <v>175</v>
      </c>
      <c r="E5023" s="6"/>
      <c r="F5023" s="6">
        <v>0</v>
      </c>
      <c r="G5023" s="6"/>
      <c r="H5023" s="5" t="s">
        <v>120</v>
      </c>
      <c r="I5023" s="6" t="str">
        <f t="shared" si="312"/>
        <v/>
      </c>
      <c r="J5023" s="5" t="str">
        <f>IF(H5023="否","不适用",IF(AND(ISNUMBER(E5023),ISNUMBER(F5023)),IF(I5023&gt;规则与名单!$B$2,"是","否"),"未判定"))</f>
        <v>不适用</v>
      </c>
      <c r="K5023" s="5" t="str">
        <f t="shared" si="313"/>
        <v>缺失</v>
      </c>
      <c r="L5023" s="6" t="str">
        <f t="shared" si="314"/>
        <v/>
      </c>
      <c r="M5023" s="5">
        <f t="shared" si="315"/>
        <v>1</v>
      </c>
      <c r="N5023" s="5" t="s">
        <v>18411</v>
      </c>
      <c r="O5023" s="5" t="s">
        <v>18412</v>
      </c>
      <c r="P5023" s="5" t="s">
        <v>18413</v>
      </c>
    </row>
    <row r="5024" ht="19" customHeight="1" spans="1:16">
      <c r="A5024" s="5">
        <v>199</v>
      </c>
      <c r="B5024" s="5" t="s">
        <v>534</v>
      </c>
      <c r="C5024" s="5" t="s">
        <v>52</v>
      </c>
      <c r="D5024" s="8" t="s">
        <v>3402</v>
      </c>
      <c r="E5024" s="6">
        <v>78.4</v>
      </c>
      <c r="F5024" s="6">
        <v>80.1</v>
      </c>
      <c r="G5024" s="6">
        <v>73.5</v>
      </c>
      <c r="H5024" s="5" t="s">
        <v>120</v>
      </c>
      <c r="I5024" s="6">
        <f t="shared" si="312"/>
        <v>-1.69999999999999</v>
      </c>
      <c r="J5024" s="5" t="str">
        <f>IF(H5024="否","不适用",IF(AND(ISNUMBER(E5024),ISNUMBER(F5024)),IF(I5024&gt;规则与名单!$B$2,"是","否"),"未判定"))</f>
        <v>不适用</v>
      </c>
      <c r="K5024" s="5" t="str">
        <f t="shared" si="313"/>
        <v>非测试日纯氢</v>
      </c>
      <c r="L5024" s="6">
        <f t="shared" si="314"/>
        <v>73.5</v>
      </c>
      <c r="M5024" s="5">
        <f t="shared" si="315"/>
        <v>0</v>
      </c>
      <c r="N5024" s="5" t="s">
        <v>18414</v>
      </c>
      <c r="O5024" s="5" t="s">
        <v>18415</v>
      </c>
      <c r="P5024" s="5" t="s">
        <v>18416</v>
      </c>
    </row>
    <row r="5025" ht="19" customHeight="1" spans="1:16">
      <c r="A5025" s="5">
        <v>199</v>
      </c>
      <c r="B5025" s="5" t="s">
        <v>534</v>
      </c>
      <c r="C5025" s="5" t="s">
        <v>52</v>
      </c>
      <c r="D5025" s="8" t="s">
        <v>487</v>
      </c>
      <c r="E5025" s="6">
        <v>57.8</v>
      </c>
      <c r="F5025" s="6">
        <v>59.4</v>
      </c>
      <c r="G5025" s="6">
        <v>48</v>
      </c>
      <c r="H5025" s="5" t="s">
        <v>120</v>
      </c>
      <c r="I5025" s="6">
        <f t="shared" si="312"/>
        <v>-1.6</v>
      </c>
      <c r="J5025" s="5" t="str">
        <f>IF(H5025="否","不适用",IF(AND(ISNUMBER(E5025),ISNUMBER(F5025)),IF(I5025&gt;规则与名单!$B$2,"是","否"),"未判定"))</f>
        <v>不适用</v>
      </c>
      <c r="K5025" s="5" t="str">
        <f t="shared" si="313"/>
        <v>非测试日纯氢</v>
      </c>
      <c r="L5025" s="6">
        <f t="shared" si="314"/>
        <v>48</v>
      </c>
      <c r="M5025" s="5">
        <f t="shared" si="315"/>
        <v>0</v>
      </c>
      <c r="N5025" s="5" t="s">
        <v>18417</v>
      </c>
      <c r="O5025" s="5" t="s">
        <v>18418</v>
      </c>
      <c r="P5025" s="5" t="s">
        <v>18419</v>
      </c>
    </row>
    <row r="5026" ht="19" customHeight="1" spans="1:16">
      <c r="A5026" s="5">
        <v>199</v>
      </c>
      <c r="B5026" s="5" t="s">
        <v>534</v>
      </c>
      <c r="C5026" s="5" t="s">
        <v>52</v>
      </c>
      <c r="D5026" s="8" t="s">
        <v>121</v>
      </c>
      <c r="E5026" s="6">
        <v>187.1</v>
      </c>
      <c r="F5026" s="6">
        <v>188.9</v>
      </c>
      <c r="G5026" s="6">
        <v>170.7</v>
      </c>
      <c r="H5026" s="5" t="s">
        <v>120</v>
      </c>
      <c r="I5026" s="6">
        <f t="shared" si="312"/>
        <v>-1.80000000000001</v>
      </c>
      <c r="J5026" s="5" t="str">
        <f>IF(H5026="否","不适用",IF(AND(ISNUMBER(E5026),ISNUMBER(F5026)),IF(I5026&gt;规则与名单!$B$2,"是","否"),"未判定"))</f>
        <v>不适用</v>
      </c>
      <c r="K5026" s="5" t="str">
        <f t="shared" si="313"/>
        <v>非测试日纯氢</v>
      </c>
      <c r="L5026" s="6">
        <f t="shared" si="314"/>
        <v>170.7</v>
      </c>
      <c r="M5026" s="5">
        <f t="shared" si="315"/>
        <v>0</v>
      </c>
      <c r="N5026" s="5" t="s">
        <v>18420</v>
      </c>
      <c r="O5026" s="5" t="s">
        <v>18421</v>
      </c>
      <c r="P5026" s="5" t="s">
        <v>18422</v>
      </c>
    </row>
    <row r="5027" ht="19" customHeight="1" spans="1:16">
      <c r="A5027" s="5">
        <v>199</v>
      </c>
      <c r="B5027" s="5" t="s">
        <v>534</v>
      </c>
      <c r="C5027" s="5" t="s">
        <v>52</v>
      </c>
      <c r="D5027" s="8" t="s">
        <v>170</v>
      </c>
      <c r="E5027" s="6">
        <v>193.9</v>
      </c>
      <c r="F5027" s="6">
        <v>199.1</v>
      </c>
      <c r="G5027" s="6">
        <v>184.9</v>
      </c>
      <c r="H5027" s="5" t="s">
        <v>120</v>
      </c>
      <c r="I5027" s="6">
        <f t="shared" si="312"/>
        <v>-5.19999999999999</v>
      </c>
      <c r="J5027" s="5" t="str">
        <f>IF(H5027="否","不适用",IF(AND(ISNUMBER(E5027),ISNUMBER(F5027)),IF(I5027&gt;规则与名单!$B$2,"是","否"),"未判定"))</f>
        <v>不适用</v>
      </c>
      <c r="K5027" s="5" t="str">
        <f t="shared" si="313"/>
        <v>非测试日纯氢</v>
      </c>
      <c r="L5027" s="6">
        <f t="shared" si="314"/>
        <v>184.9</v>
      </c>
      <c r="M5027" s="5">
        <f t="shared" si="315"/>
        <v>0</v>
      </c>
      <c r="N5027" s="5" t="s">
        <v>18423</v>
      </c>
      <c r="O5027" s="5" t="s">
        <v>18424</v>
      </c>
      <c r="P5027" s="5" t="s">
        <v>18425</v>
      </c>
    </row>
    <row r="5028" ht="19" customHeight="1" spans="1:16">
      <c r="A5028" s="5">
        <v>199</v>
      </c>
      <c r="B5028" s="5" t="s">
        <v>534</v>
      </c>
      <c r="C5028" s="5" t="s">
        <v>52</v>
      </c>
      <c r="D5028" s="8" t="s">
        <v>644</v>
      </c>
      <c r="E5028" s="6"/>
      <c r="F5028" s="6">
        <v>0</v>
      </c>
      <c r="G5028" s="6"/>
      <c r="H5028" s="5" t="s">
        <v>120</v>
      </c>
      <c r="I5028" s="6" t="str">
        <f t="shared" si="312"/>
        <v/>
      </c>
      <c r="J5028" s="5" t="str">
        <f>IF(H5028="否","不适用",IF(AND(ISNUMBER(E5028),ISNUMBER(F5028)),IF(I5028&gt;规则与名单!$B$2,"是","否"),"未判定"))</f>
        <v>不适用</v>
      </c>
      <c r="K5028" s="5" t="str">
        <f t="shared" si="313"/>
        <v>缺失</v>
      </c>
      <c r="L5028" s="6" t="str">
        <f t="shared" si="314"/>
        <v/>
      </c>
      <c r="M5028" s="5">
        <f t="shared" si="315"/>
        <v>1</v>
      </c>
      <c r="N5028" s="5" t="s">
        <v>18426</v>
      </c>
      <c r="O5028" s="5" t="s">
        <v>18427</v>
      </c>
      <c r="P5028" s="5" t="s">
        <v>18428</v>
      </c>
    </row>
    <row r="5029" ht="19" customHeight="1" spans="1:16">
      <c r="A5029" s="5">
        <v>199</v>
      </c>
      <c r="B5029" s="5" t="s">
        <v>534</v>
      </c>
      <c r="C5029" s="5" t="s">
        <v>52</v>
      </c>
      <c r="D5029" s="8" t="s">
        <v>3418</v>
      </c>
      <c r="E5029" s="6">
        <v>0</v>
      </c>
      <c r="F5029" s="6">
        <v>0.01</v>
      </c>
      <c r="G5029" s="6"/>
      <c r="H5029" s="5" t="s">
        <v>120</v>
      </c>
      <c r="I5029" s="6">
        <f t="shared" si="312"/>
        <v>-0.01</v>
      </c>
      <c r="J5029" s="5" t="str">
        <f>IF(H5029="否","不适用",IF(AND(ISNUMBER(E5029),ISNUMBER(F5029)),IF(I5029&gt;规则与名单!$B$2,"是","否"),"未判定"))</f>
        <v>不适用</v>
      </c>
      <c r="K5029" s="5" t="str">
        <f t="shared" si="313"/>
        <v>非测试日仪表</v>
      </c>
      <c r="L5029" s="6">
        <f t="shared" si="314"/>
        <v>0</v>
      </c>
      <c r="M5029" s="5">
        <f t="shared" si="315"/>
        <v>0</v>
      </c>
      <c r="N5029" s="5" t="s">
        <v>18429</v>
      </c>
      <c r="O5029" s="5" t="s">
        <v>18430</v>
      </c>
      <c r="P5029" s="5" t="s">
        <v>18431</v>
      </c>
    </row>
    <row r="5030" ht="19" customHeight="1" spans="1:16">
      <c r="A5030" s="5">
        <v>199</v>
      </c>
      <c r="B5030" s="5" t="s">
        <v>534</v>
      </c>
      <c r="C5030" s="5" t="s">
        <v>52</v>
      </c>
      <c r="D5030" s="8" t="s">
        <v>3422</v>
      </c>
      <c r="E5030" s="6">
        <v>0</v>
      </c>
      <c r="F5030" s="6">
        <v>0</v>
      </c>
      <c r="G5030" s="6"/>
      <c r="H5030" s="5" t="s">
        <v>120</v>
      </c>
      <c r="I5030" s="6">
        <f t="shared" si="312"/>
        <v>0</v>
      </c>
      <c r="J5030" s="5" t="str">
        <f>IF(H5030="否","不适用",IF(AND(ISNUMBER(E5030),ISNUMBER(F5030)),IF(I5030&gt;规则与名单!$B$2,"是","否"),"未判定"))</f>
        <v>不适用</v>
      </c>
      <c r="K5030" s="5" t="str">
        <f t="shared" si="313"/>
        <v>非测试日仪表</v>
      </c>
      <c r="L5030" s="6">
        <f t="shared" si="314"/>
        <v>0</v>
      </c>
      <c r="M5030" s="5">
        <f t="shared" si="315"/>
        <v>0</v>
      </c>
      <c r="N5030" s="5" t="s">
        <v>18432</v>
      </c>
      <c r="O5030" s="5" t="s">
        <v>18433</v>
      </c>
      <c r="P5030" s="5" t="s">
        <v>18434</v>
      </c>
    </row>
    <row r="5031" ht="19" customHeight="1" spans="1:16">
      <c r="A5031" s="5">
        <v>199</v>
      </c>
      <c r="B5031" s="5" t="s">
        <v>534</v>
      </c>
      <c r="C5031" s="5" t="s">
        <v>52</v>
      </c>
      <c r="D5031" s="8" t="s">
        <v>336</v>
      </c>
      <c r="E5031" s="6"/>
      <c r="F5031" s="6">
        <v>0</v>
      </c>
      <c r="G5031" s="6"/>
      <c r="H5031" s="5" t="s">
        <v>120</v>
      </c>
      <c r="I5031" s="6" t="str">
        <f t="shared" si="312"/>
        <v/>
      </c>
      <c r="J5031" s="5" t="str">
        <f>IF(H5031="否","不适用",IF(AND(ISNUMBER(E5031),ISNUMBER(F5031)),IF(I5031&gt;规则与名单!$B$2,"是","否"),"未判定"))</f>
        <v>不适用</v>
      </c>
      <c r="K5031" s="5" t="str">
        <f t="shared" si="313"/>
        <v>缺失</v>
      </c>
      <c r="L5031" s="6" t="str">
        <f t="shared" si="314"/>
        <v/>
      </c>
      <c r="M5031" s="5">
        <f t="shared" si="315"/>
        <v>1</v>
      </c>
      <c r="N5031" s="5" t="s">
        <v>18435</v>
      </c>
      <c r="O5031" s="5" t="s">
        <v>18436</v>
      </c>
      <c r="P5031" s="5" t="s">
        <v>18437</v>
      </c>
    </row>
    <row r="5032" ht="19" customHeight="1" spans="1:16">
      <c r="A5032" s="5">
        <v>199</v>
      </c>
      <c r="B5032" s="5" t="s">
        <v>534</v>
      </c>
      <c r="C5032" s="5" t="s">
        <v>52</v>
      </c>
      <c r="D5032" s="8" t="s">
        <v>653</v>
      </c>
      <c r="E5032" s="6">
        <v>92.5</v>
      </c>
      <c r="F5032" s="6">
        <v>94.3</v>
      </c>
      <c r="G5032" s="6">
        <v>57.1</v>
      </c>
      <c r="H5032" s="5" t="s">
        <v>120</v>
      </c>
      <c r="I5032" s="6">
        <f t="shared" si="312"/>
        <v>-1.8</v>
      </c>
      <c r="J5032" s="5" t="str">
        <f>IF(H5032="否","不适用",IF(AND(ISNUMBER(E5032),ISNUMBER(F5032)),IF(I5032&gt;规则与名单!$B$2,"是","否"),"未判定"))</f>
        <v>不适用</v>
      </c>
      <c r="K5032" s="5" t="str">
        <f t="shared" si="313"/>
        <v>非测试日纯氢</v>
      </c>
      <c r="L5032" s="6">
        <f t="shared" si="314"/>
        <v>57.1</v>
      </c>
      <c r="M5032" s="5">
        <f t="shared" si="315"/>
        <v>0</v>
      </c>
      <c r="N5032" s="5" t="s">
        <v>18438</v>
      </c>
      <c r="O5032" s="5" t="s">
        <v>18439</v>
      </c>
      <c r="P5032" s="5" t="s">
        <v>18440</v>
      </c>
    </row>
    <row r="5033" ht="19" customHeight="1" spans="1:16">
      <c r="A5033" s="5">
        <v>199</v>
      </c>
      <c r="B5033" s="5" t="s">
        <v>534</v>
      </c>
      <c r="C5033" s="5" t="s">
        <v>52</v>
      </c>
      <c r="D5033" s="8" t="s">
        <v>140</v>
      </c>
      <c r="E5033" s="6">
        <v>200.3</v>
      </c>
      <c r="F5033" s="6">
        <v>200.5</v>
      </c>
      <c r="G5033" s="6">
        <v>200.3</v>
      </c>
      <c r="H5033" s="5" t="s">
        <v>120</v>
      </c>
      <c r="I5033" s="6">
        <f t="shared" si="312"/>
        <v>-0.199999999999989</v>
      </c>
      <c r="J5033" s="5" t="str">
        <f>IF(H5033="否","不适用",IF(AND(ISNUMBER(E5033),ISNUMBER(F5033)),IF(I5033&gt;规则与名单!$B$2,"是","否"),"未判定"))</f>
        <v>不适用</v>
      </c>
      <c r="K5033" s="5" t="str">
        <f t="shared" si="313"/>
        <v>非测试日纯氢</v>
      </c>
      <c r="L5033" s="6">
        <f t="shared" si="314"/>
        <v>200.3</v>
      </c>
      <c r="M5033" s="5">
        <f t="shared" si="315"/>
        <v>0</v>
      </c>
      <c r="N5033" s="5" t="s">
        <v>18441</v>
      </c>
      <c r="O5033" s="5" t="s">
        <v>18442</v>
      </c>
      <c r="P5033" s="5" t="s">
        <v>18443</v>
      </c>
    </row>
    <row r="5034" ht="19" customHeight="1" spans="1:16">
      <c r="A5034" s="5">
        <v>199</v>
      </c>
      <c r="B5034" s="5" t="s">
        <v>534</v>
      </c>
      <c r="C5034" s="5" t="s">
        <v>52</v>
      </c>
      <c r="D5034" s="8" t="s">
        <v>115</v>
      </c>
      <c r="E5034" s="6">
        <v>111.8</v>
      </c>
      <c r="F5034" s="6">
        <v>112.6</v>
      </c>
      <c r="G5034" s="6">
        <v>111.8</v>
      </c>
      <c r="H5034" s="5" t="s">
        <v>120</v>
      </c>
      <c r="I5034" s="6">
        <f t="shared" si="312"/>
        <v>-0.799999999999997</v>
      </c>
      <c r="J5034" s="5" t="str">
        <f>IF(H5034="否","不适用",IF(AND(ISNUMBER(E5034),ISNUMBER(F5034)),IF(I5034&gt;规则与名单!$B$2,"是","否"),"未判定"))</f>
        <v>不适用</v>
      </c>
      <c r="K5034" s="5" t="str">
        <f t="shared" si="313"/>
        <v>非测试日纯氢</v>
      </c>
      <c r="L5034" s="6">
        <f t="shared" si="314"/>
        <v>111.8</v>
      </c>
      <c r="M5034" s="5">
        <f t="shared" si="315"/>
        <v>0</v>
      </c>
      <c r="N5034" s="5" t="s">
        <v>18444</v>
      </c>
      <c r="O5034" s="5" t="s">
        <v>18445</v>
      </c>
      <c r="P5034" s="5" t="s">
        <v>18446</v>
      </c>
    </row>
    <row r="5035" ht="19" customHeight="1" spans="1:16">
      <c r="A5035" s="5">
        <v>200</v>
      </c>
      <c r="B5035" s="5" t="s">
        <v>535</v>
      </c>
      <c r="C5035" s="5" t="s">
        <v>52</v>
      </c>
      <c r="D5035" s="8" t="s">
        <v>114</v>
      </c>
      <c r="E5035" s="6">
        <v>139.6</v>
      </c>
      <c r="F5035" s="6">
        <v>144</v>
      </c>
      <c r="G5035" s="6">
        <v>135.5</v>
      </c>
      <c r="H5035" s="5" t="s">
        <v>120</v>
      </c>
      <c r="I5035" s="6">
        <f t="shared" si="312"/>
        <v>-4.40000000000001</v>
      </c>
      <c r="J5035" s="5" t="str">
        <f>IF(H5035="否","不适用",IF(AND(ISNUMBER(E5035),ISNUMBER(F5035)),IF(I5035&gt;规则与名单!$B$2,"是","否"),"未判定"))</f>
        <v>不适用</v>
      </c>
      <c r="K5035" s="5" t="str">
        <f t="shared" si="313"/>
        <v>非测试日纯氢</v>
      </c>
      <c r="L5035" s="6">
        <f t="shared" si="314"/>
        <v>135.5</v>
      </c>
      <c r="M5035" s="5">
        <f t="shared" si="315"/>
        <v>0</v>
      </c>
      <c r="N5035" s="5" t="s">
        <v>18447</v>
      </c>
      <c r="O5035" s="5" t="s">
        <v>18448</v>
      </c>
      <c r="P5035" s="5" t="s">
        <v>18449</v>
      </c>
    </row>
    <row r="5036" ht="19" customHeight="1" spans="1:16">
      <c r="A5036" s="5">
        <v>200</v>
      </c>
      <c r="B5036" s="5" t="s">
        <v>535</v>
      </c>
      <c r="C5036" s="5" t="s">
        <v>52</v>
      </c>
      <c r="D5036" s="8" t="s">
        <v>605</v>
      </c>
      <c r="E5036" s="6">
        <v>103</v>
      </c>
      <c r="F5036" s="6">
        <v>103.4</v>
      </c>
      <c r="G5036" s="6">
        <v>102.6</v>
      </c>
      <c r="H5036" s="5" t="s">
        <v>120</v>
      </c>
      <c r="I5036" s="6">
        <f t="shared" si="312"/>
        <v>-0.400000000000006</v>
      </c>
      <c r="J5036" s="5" t="str">
        <f>IF(H5036="否","不适用",IF(AND(ISNUMBER(E5036),ISNUMBER(F5036)),IF(I5036&gt;规则与名单!$B$2,"是","否"),"未判定"))</f>
        <v>不适用</v>
      </c>
      <c r="K5036" s="5" t="str">
        <f t="shared" si="313"/>
        <v>非测试日纯氢</v>
      </c>
      <c r="L5036" s="6">
        <f t="shared" si="314"/>
        <v>102.6</v>
      </c>
      <c r="M5036" s="5">
        <f t="shared" si="315"/>
        <v>0</v>
      </c>
      <c r="N5036" s="5" t="s">
        <v>18450</v>
      </c>
      <c r="O5036" s="5" t="s">
        <v>18451</v>
      </c>
      <c r="P5036" s="5" t="s">
        <v>18452</v>
      </c>
    </row>
    <row r="5037" ht="19" customHeight="1" spans="1:16">
      <c r="A5037" s="5">
        <v>200</v>
      </c>
      <c r="B5037" s="5" t="s">
        <v>535</v>
      </c>
      <c r="C5037" s="5" t="s">
        <v>52</v>
      </c>
      <c r="D5037" s="8" t="s">
        <v>186</v>
      </c>
      <c r="E5037" s="6">
        <v>163.6</v>
      </c>
      <c r="F5037" s="6">
        <v>165.9</v>
      </c>
      <c r="G5037" s="6">
        <v>142.1</v>
      </c>
      <c r="H5037" s="5" t="s">
        <v>120</v>
      </c>
      <c r="I5037" s="6">
        <f t="shared" si="312"/>
        <v>-2.30000000000001</v>
      </c>
      <c r="J5037" s="5" t="str">
        <f>IF(H5037="否","不适用",IF(AND(ISNUMBER(E5037),ISNUMBER(F5037)),IF(I5037&gt;规则与名单!$B$2,"是","否"),"未判定"))</f>
        <v>不适用</v>
      </c>
      <c r="K5037" s="5" t="str">
        <f t="shared" si="313"/>
        <v>非测试日纯氢</v>
      </c>
      <c r="L5037" s="6">
        <f t="shared" si="314"/>
        <v>142.1</v>
      </c>
      <c r="M5037" s="5">
        <f t="shared" si="315"/>
        <v>0</v>
      </c>
      <c r="N5037" s="5" t="s">
        <v>18453</v>
      </c>
      <c r="O5037" s="5" t="s">
        <v>18454</v>
      </c>
      <c r="P5037" s="5" t="s">
        <v>18455</v>
      </c>
    </row>
    <row r="5038" ht="19" customHeight="1" spans="1:16">
      <c r="A5038" s="5">
        <v>200</v>
      </c>
      <c r="B5038" s="5" t="s">
        <v>535</v>
      </c>
      <c r="C5038" s="5" t="s">
        <v>52</v>
      </c>
      <c r="D5038" s="8" t="s">
        <v>165</v>
      </c>
      <c r="E5038" s="6">
        <v>93.9</v>
      </c>
      <c r="F5038" s="6">
        <v>94.3</v>
      </c>
      <c r="G5038" s="6">
        <v>93.1</v>
      </c>
      <c r="H5038" s="5" t="s">
        <v>120</v>
      </c>
      <c r="I5038" s="6">
        <f t="shared" si="312"/>
        <v>-0.399999999999991</v>
      </c>
      <c r="J5038" s="5" t="str">
        <f>IF(H5038="否","不适用",IF(AND(ISNUMBER(E5038),ISNUMBER(F5038)),IF(I5038&gt;规则与名单!$B$2,"是","否"),"未判定"))</f>
        <v>不适用</v>
      </c>
      <c r="K5038" s="5" t="str">
        <f t="shared" si="313"/>
        <v>非测试日纯氢</v>
      </c>
      <c r="L5038" s="6">
        <f t="shared" si="314"/>
        <v>93.1</v>
      </c>
      <c r="M5038" s="5">
        <f t="shared" si="315"/>
        <v>0</v>
      </c>
      <c r="N5038" s="5" t="s">
        <v>18456</v>
      </c>
      <c r="O5038" s="5" t="s">
        <v>18457</v>
      </c>
      <c r="P5038" s="5" t="s">
        <v>18458</v>
      </c>
    </row>
    <row r="5039" ht="19" customHeight="1" spans="1:16">
      <c r="A5039" s="5">
        <v>200</v>
      </c>
      <c r="B5039" s="5" t="s">
        <v>535</v>
      </c>
      <c r="C5039" s="5" t="s">
        <v>52</v>
      </c>
      <c r="D5039" s="8" t="s">
        <v>151</v>
      </c>
      <c r="E5039" s="6"/>
      <c r="F5039" s="6">
        <v>0</v>
      </c>
      <c r="G5039" s="6"/>
      <c r="H5039" s="5" t="s">
        <v>120</v>
      </c>
      <c r="I5039" s="6" t="str">
        <f t="shared" si="312"/>
        <v/>
      </c>
      <c r="J5039" s="5" t="str">
        <f>IF(H5039="否","不适用",IF(AND(ISNUMBER(E5039),ISNUMBER(F5039)),IF(I5039&gt;规则与名单!$B$2,"是","否"),"未判定"))</f>
        <v>不适用</v>
      </c>
      <c r="K5039" s="5" t="str">
        <f t="shared" si="313"/>
        <v>缺失</v>
      </c>
      <c r="L5039" s="6" t="str">
        <f t="shared" si="314"/>
        <v/>
      </c>
      <c r="M5039" s="5">
        <f t="shared" si="315"/>
        <v>1</v>
      </c>
      <c r="N5039" s="5" t="s">
        <v>18459</v>
      </c>
      <c r="O5039" s="5" t="s">
        <v>18460</v>
      </c>
      <c r="P5039" s="5" t="s">
        <v>18461</v>
      </c>
    </row>
    <row r="5040" ht="19" customHeight="1" spans="1:16">
      <c r="A5040" s="5">
        <v>200</v>
      </c>
      <c r="B5040" s="5" t="s">
        <v>535</v>
      </c>
      <c r="C5040" s="5" t="s">
        <v>52</v>
      </c>
      <c r="D5040" s="8" t="s">
        <v>3358</v>
      </c>
      <c r="E5040" s="6"/>
      <c r="F5040" s="6">
        <v>0</v>
      </c>
      <c r="G5040" s="6"/>
      <c r="H5040" s="5" t="s">
        <v>120</v>
      </c>
      <c r="I5040" s="6" t="str">
        <f t="shared" si="312"/>
        <v/>
      </c>
      <c r="J5040" s="5" t="str">
        <f>IF(H5040="否","不适用",IF(AND(ISNUMBER(E5040),ISNUMBER(F5040)),IF(I5040&gt;规则与名单!$B$2,"是","否"),"未判定"))</f>
        <v>不适用</v>
      </c>
      <c r="K5040" s="5" t="str">
        <f t="shared" si="313"/>
        <v>缺失</v>
      </c>
      <c r="L5040" s="6" t="str">
        <f t="shared" si="314"/>
        <v/>
      </c>
      <c r="M5040" s="5">
        <f t="shared" si="315"/>
        <v>1</v>
      </c>
      <c r="N5040" s="5" t="s">
        <v>18462</v>
      </c>
      <c r="O5040" s="5" t="s">
        <v>18463</v>
      </c>
      <c r="P5040" s="5" t="s">
        <v>18464</v>
      </c>
    </row>
    <row r="5041" ht="19" customHeight="1" spans="1:16">
      <c r="A5041" s="5">
        <v>200</v>
      </c>
      <c r="B5041" s="5" t="s">
        <v>535</v>
      </c>
      <c r="C5041" s="5" t="s">
        <v>52</v>
      </c>
      <c r="D5041" s="8" t="s">
        <v>272</v>
      </c>
      <c r="E5041" s="6">
        <v>185</v>
      </c>
      <c r="F5041" s="6">
        <v>187.5</v>
      </c>
      <c r="G5041" s="6">
        <v>170.1</v>
      </c>
      <c r="H5041" s="5" t="s">
        <v>120</v>
      </c>
      <c r="I5041" s="6">
        <f t="shared" si="312"/>
        <v>-2.5</v>
      </c>
      <c r="J5041" s="5" t="str">
        <f>IF(H5041="否","不适用",IF(AND(ISNUMBER(E5041),ISNUMBER(F5041)),IF(I5041&gt;规则与名单!$B$2,"是","否"),"未判定"))</f>
        <v>不适用</v>
      </c>
      <c r="K5041" s="5" t="str">
        <f t="shared" si="313"/>
        <v>非测试日纯氢</v>
      </c>
      <c r="L5041" s="6">
        <f t="shared" si="314"/>
        <v>170.1</v>
      </c>
      <c r="M5041" s="5">
        <f t="shared" si="315"/>
        <v>0</v>
      </c>
      <c r="N5041" s="5" t="s">
        <v>18465</v>
      </c>
      <c r="O5041" s="5" t="s">
        <v>18466</v>
      </c>
      <c r="P5041" s="5" t="s">
        <v>18467</v>
      </c>
    </row>
    <row r="5042" ht="19" customHeight="1" spans="1:16">
      <c r="A5042" s="5">
        <v>200</v>
      </c>
      <c r="B5042" s="5" t="s">
        <v>535</v>
      </c>
      <c r="C5042" s="5" t="s">
        <v>52</v>
      </c>
      <c r="D5042" s="8" t="s">
        <v>506</v>
      </c>
      <c r="E5042" s="6">
        <v>139.9</v>
      </c>
      <c r="F5042" s="6">
        <v>142.3</v>
      </c>
      <c r="G5042" s="6">
        <v>129.9</v>
      </c>
      <c r="H5042" s="5" t="s">
        <v>120</v>
      </c>
      <c r="I5042" s="6">
        <f t="shared" si="312"/>
        <v>-2.40000000000001</v>
      </c>
      <c r="J5042" s="5" t="str">
        <f>IF(H5042="否","不适用",IF(AND(ISNUMBER(E5042),ISNUMBER(F5042)),IF(I5042&gt;规则与名单!$B$2,"是","否"),"未判定"))</f>
        <v>不适用</v>
      </c>
      <c r="K5042" s="5" t="str">
        <f t="shared" si="313"/>
        <v>非测试日纯氢</v>
      </c>
      <c r="L5042" s="6">
        <f t="shared" si="314"/>
        <v>129.9</v>
      </c>
      <c r="M5042" s="5">
        <f t="shared" si="315"/>
        <v>0</v>
      </c>
      <c r="N5042" s="5" t="s">
        <v>18468</v>
      </c>
      <c r="O5042" s="5" t="s">
        <v>18469</v>
      </c>
      <c r="P5042" s="5" t="s">
        <v>18470</v>
      </c>
    </row>
    <row r="5043" ht="19" customHeight="1" spans="1:16">
      <c r="A5043" s="5">
        <v>200</v>
      </c>
      <c r="B5043" s="5" t="s">
        <v>535</v>
      </c>
      <c r="C5043" s="5" t="s">
        <v>52</v>
      </c>
      <c r="D5043" s="8" t="s">
        <v>673</v>
      </c>
      <c r="E5043" s="6">
        <v>149.8</v>
      </c>
      <c r="F5043" s="6">
        <v>150</v>
      </c>
      <c r="G5043" s="6">
        <v>141.7</v>
      </c>
      <c r="H5043" s="5" t="s">
        <v>120</v>
      </c>
      <c r="I5043" s="6">
        <f t="shared" si="312"/>
        <v>-0.199999999999989</v>
      </c>
      <c r="J5043" s="5" t="str">
        <f>IF(H5043="否","不适用",IF(AND(ISNUMBER(E5043),ISNUMBER(F5043)),IF(I5043&gt;规则与名单!$B$2,"是","否"),"未判定"))</f>
        <v>不适用</v>
      </c>
      <c r="K5043" s="5" t="str">
        <f t="shared" si="313"/>
        <v>非测试日纯氢</v>
      </c>
      <c r="L5043" s="6">
        <f t="shared" si="314"/>
        <v>141.7</v>
      </c>
      <c r="M5043" s="5">
        <f t="shared" si="315"/>
        <v>0</v>
      </c>
      <c r="N5043" s="5" t="s">
        <v>18471</v>
      </c>
      <c r="O5043" s="5" t="s">
        <v>18472</v>
      </c>
      <c r="P5043" s="5" t="s">
        <v>18473</v>
      </c>
    </row>
    <row r="5044" ht="19" customHeight="1" spans="1:16">
      <c r="A5044" s="5">
        <v>200</v>
      </c>
      <c r="B5044" s="5" t="s">
        <v>535</v>
      </c>
      <c r="C5044" s="5" t="s">
        <v>52</v>
      </c>
      <c r="D5044" s="8" t="s">
        <v>183</v>
      </c>
      <c r="E5044" s="6">
        <v>183.4</v>
      </c>
      <c r="F5044" s="6">
        <v>185.5</v>
      </c>
      <c r="G5044" s="6">
        <v>178.7</v>
      </c>
      <c r="H5044" s="5" t="s">
        <v>120</v>
      </c>
      <c r="I5044" s="6">
        <f t="shared" si="312"/>
        <v>-2.09999999999999</v>
      </c>
      <c r="J5044" s="5" t="str">
        <f>IF(H5044="否","不适用",IF(AND(ISNUMBER(E5044),ISNUMBER(F5044)),IF(I5044&gt;规则与名单!$B$2,"是","否"),"未判定"))</f>
        <v>不适用</v>
      </c>
      <c r="K5044" s="5" t="str">
        <f t="shared" si="313"/>
        <v>非测试日纯氢</v>
      </c>
      <c r="L5044" s="6">
        <f t="shared" si="314"/>
        <v>178.7</v>
      </c>
      <c r="M5044" s="5">
        <f t="shared" si="315"/>
        <v>0</v>
      </c>
      <c r="N5044" s="5" t="s">
        <v>18474</v>
      </c>
      <c r="O5044" s="5" t="s">
        <v>18475</v>
      </c>
      <c r="P5044" s="5" t="s">
        <v>18476</v>
      </c>
    </row>
    <row r="5045" ht="19" customHeight="1" spans="1:16">
      <c r="A5045" s="5">
        <v>200</v>
      </c>
      <c r="B5045" s="5" t="s">
        <v>535</v>
      </c>
      <c r="C5045" s="5" t="s">
        <v>52</v>
      </c>
      <c r="D5045" s="8" t="s">
        <v>431</v>
      </c>
      <c r="E5045" s="6">
        <v>96.3</v>
      </c>
      <c r="F5045" s="6">
        <v>97.8</v>
      </c>
      <c r="G5045" s="6">
        <v>94.3</v>
      </c>
      <c r="H5045" s="5" t="s">
        <v>120</v>
      </c>
      <c r="I5045" s="6">
        <f t="shared" si="312"/>
        <v>-1.5</v>
      </c>
      <c r="J5045" s="5" t="str">
        <f>IF(H5045="否","不适用",IF(AND(ISNUMBER(E5045),ISNUMBER(F5045)),IF(I5045&gt;规则与名单!$B$2,"是","否"),"未判定"))</f>
        <v>不适用</v>
      </c>
      <c r="K5045" s="5" t="str">
        <f t="shared" si="313"/>
        <v>非测试日纯氢</v>
      </c>
      <c r="L5045" s="6">
        <f t="shared" si="314"/>
        <v>94.3</v>
      </c>
      <c r="M5045" s="5">
        <f t="shared" si="315"/>
        <v>0</v>
      </c>
      <c r="N5045" s="5" t="s">
        <v>18477</v>
      </c>
      <c r="O5045" s="5" t="s">
        <v>18478</v>
      </c>
      <c r="P5045" s="5" t="s">
        <v>18479</v>
      </c>
    </row>
    <row r="5046" ht="19" customHeight="1" spans="1:16">
      <c r="A5046" s="5">
        <v>200</v>
      </c>
      <c r="B5046" s="5" t="s">
        <v>535</v>
      </c>
      <c r="C5046" s="5" t="s">
        <v>52</v>
      </c>
      <c r="D5046" s="8" t="s">
        <v>3377</v>
      </c>
      <c r="E5046" s="6"/>
      <c r="F5046" s="6">
        <v>0</v>
      </c>
      <c r="G5046" s="6"/>
      <c r="H5046" s="5" t="s">
        <v>120</v>
      </c>
      <c r="I5046" s="6" t="str">
        <f t="shared" si="312"/>
        <v/>
      </c>
      <c r="J5046" s="5" t="str">
        <f>IF(H5046="否","不适用",IF(AND(ISNUMBER(E5046),ISNUMBER(F5046)),IF(I5046&gt;规则与名单!$B$2,"是","否"),"未判定"))</f>
        <v>不适用</v>
      </c>
      <c r="K5046" s="5" t="str">
        <f t="shared" si="313"/>
        <v>缺失</v>
      </c>
      <c r="L5046" s="6" t="str">
        <f t="shared" si="314"/>
        <v/>
      </c>
      <c r="M5046" s="5">
        <f t="shared" si="315"/>
        <v>1</v>
      </c>
      <c r="N5046" s="5" t="s">
        <v>18480</v>
      </c>
      <c r="O5046" s="5" t="s">
        <v>18481</v>
      </c>
      <c r="P5046" s="5" t="s">
        <v>18482</v>
      </c>
    </row>
    <row r="5047" ht="19" customHeight="1" spans="1:16">
      <c r="A5047" s="5">
        <v>200</v>
      </c>
      <c r="B5047" s="5" t="s">
        <v>535</v>
      </c>
      <c r="C5047" s="5" t="s">
        <v>52</v>
      </c>
      <c r="D5047" s="8" t="s">
        <v>407</v>
      </c>
      <c r="E5047" s="6"/>
      <c r="F5047" s="6">
        <v>0</v>
      </c>
      <c r="G5047" s="6"/>
      <c r="H5047" s="5" t="s">
        <v>120</v>
      </c>
      <c r="I5047" s="6" t="str">
        <f t="shared" si="312"/>
        <v/>
      </c>
      <c r="J5047" s="5" t="str">
        <f>IF(H5047="否","不适用",IF(AND(ISNUMBER(E5047),ISNUMBER(F5047)),IF(I5047&gt;规则与名单!$B$2,"是","否"),"未判定"))</f>
        <v>不适用</v>
      </c>
      <c r="K5047" s="5" t="str">
        <f t="shared" si="313"/>
        <v>缺失</v>
      </c>
      <c r="L5047" s="6" t="str">
        <f t="shared" si="314"/>
        <v/>
      </c>
      <c r="M5047" s="5">
        <f t="shared" si="315"/>
        <v>1</v>
      </c>
      <c r="N5047" s="5" t="s">
        <v>18483</v>
      </c>
      <c r="O5047" s="5" t="s">
        <v>18484</v>
      </c>
      <c r="P5047" s="5" t="s">
        <v>18485</v>
      </c>
    </row>
    <row r="5048" ht="19" customHeight="1" spans="1:16">
      <c r="A5048" s="5">
        <v>200</v>
      </c>
      <c r="B5048" s="5" t="s">
        <v>535</v>
      </c>
      <c r="C5048" s="5" t="s">
        <v>52</v>
      </c>
      <c r="D5048" s="8" t="s">
        <v>411</v>
      </c>
      <c r="E5048" s="6">
        <v>154.8</v>
      </c>
      <c r="F5048" s="6">
        <v>157</v>
      </c>
      <c r="G5048" s="6">
        <v>128.9</v>
      </c>
      <c r="H5048" s="5" t="s">
        <v>120</v>
      </c>
      <c r="I5048" s="6">
        <f t="shared" si="312"/>
        <v>-2.19999999999999</v>
      </c>
      <c r="J5048" s="5" t="str">
        <f>IF(H5048="否","不适用",IF(AND(ISNUMBER(E5048),ISNUMBER(F5048)),IF(I5048&gt;规则与名单!$B$2,"是","否"),"未判定"))</f>
        <v>不适用</v>
      </c>
      <c r="K5048" s="5" t="str">
        <f t="shared" si="313"/>
        <v>非测试日纯氢</v>
      </c>
      <c r="L5048" s="6">
        <f t="shared" si="314"/>
        <v>128.9</v>
      </c>
      <c r="M5048" s="5">
        <f t="shared" si="315"/>
        <v>0</v>
      </c>
      <c r="N5048" s="5" t="s">
        <v>18486</v>
      </c>
      <c r="O5048" s="5" t="s">
        <v>18487</v>
      </c>
      <c r="P5048" s="5" t="s">
        <v>18488</v>
      </c>
    </row>
    <row r="5049" ht="19" customHeight="1" spans="1:16">
      <c r="A5049" s="5">
        <v>200</v>
      </c>
      <c r="B5049" s="5" t="s">
        <v>535</v>
      </c>
      <c r="C5049" s="5" t="s">
        <v>52</v>
      </c>
      <c r="D5049" s="8" t="s">
        <v>251</v>
      </c>
      <c r="E5049" s="6">
        <v>149.3</v>
      </c>
      <c r="F5049" s="6">
        <v>150.6</v>
      </c>
      <c r="G5049" s="6">
        <v>139.3</v>
      </c>
      <c r="H5049" s="5" t="s">
        <v>120</v>
      </c>
      <c r="I5049" s="6">
        <f t="shared" si="312"/>
        <v>-1.29999999999998</v>
      </c>
      <c r="J5049" s="5" t="str">
        <f>IF(H5049="否","不适用",IF(AND(ISNUMBER(E5049),ISNUMBER(F5049)),IF(I5049&gt;规则与名单!$B$2,"是","否"),"未判定"))</f>
        <v>不适用</v>
      </c>
      <c r="K5049" s="5" t="str">
        <f t="shared" si="313"/>
        <v>非测试日纯氢</v>
      </c>
      <c r="L5049" s="6">
        <f t="shared" si="314"/>
        <v>139.3</v>
      </c>
      <c r="M5049" s="5">
        <f t="shared" si="315"/>
        <v>0</v>
      </c>
      <c r="N5049" s="5" t="s">
        <v>18489</v>
      </c>
      <c r="O5049" s="5" t="s">
        <v>18490</v>
      </c>
      <c r="P5049" s="5" t="s">
        <v>18491</v>
      </c>
    </row>
    <row r="5050" ht="19" customHeight="1" spans="1:16">
      <c r="A5050" s="5">
        <v>200</v>
      </c>
      <c r="B5050" s="5" t="s">
        <v>535</v>
      </c>
      <c r="C5050" s="5" t="s">
        <v>52</v>
      </c>
      <c r="D5050" s="8" t="s">
        <v>472</v>
      </c>
      <c r="E5050" s="6">
        <v>140.2</v>
      </c>
      <c r="F5050" s="6">
        <v>141</v>
      </c>
      <c r="G5050" s="6">
        <v>137</v>
      </c>
      <c r="H5050" s="5" t="s">
        <v>120</v>
      </c>
      <c r="I5050" s="6">
        <f t="shared" si="312"/>
        <v>-0.800000000000011</v>
      </c>
      <c r="J5050" s="5" t="str">
        <f>IF(H5050="否","不适用",IF(AND(ISNUMBER(E5050),ISNUMBER(F5050)),IF(I5050&gt;规则与名单!$B$2,"是","否"),"未判定"))</f>
        <v>不适用</v>
      </c>
      <c r="K5050" s="5" t="str">
        <f t="shared" si="313"/>
        <v>非测试日纯氢</v>
      </c>
      <c r="L5050" s="6">
        <f t="shared" si="314"/>
        <v>137</v>
      </c>
      <c r="M5050" s="5">
        <f t="shared" si="315"/>
        <v>0</v>
      </c>
      <c r="N5050" s="5" t="s">
        <v>18492</v>
      </c>
      <c r="O5050" s="5" t="s">
        <v>18493</v>
      </c>
      <c r="P5050" s="5" t="s">
        <v>18494</v>
      </c>
    </row>
    <row r="5051" ht="19" customHeight="1" spans="1:16">
      <c r="A5051" s="5">
        <v>200</v>
      </c>
      <c r="B5051" s="5" t="s">
        <v>535</v>
      </c>
      <c r="C5051" s="5" t="s">
        <v>52</v>
      </c>
      <c r="D5051" s="8" t="s">
        <v>466</v>
      </c>
      <c r="E5051" s="6">
        <v>113.6</v>
      </c>
      <c r="F5051" s="6">
        <v>154.9</v>
      </c>
      <c r="G5051" s="6">
        <v>151</v>
      </c>
      <c r="H5051" s="5" t="s">
        <v>120</v>
      </c>
      <c r="I5051" s="6">
        <f t="shared" si="312"/>
        <v>-41.3</v>
      </c>
      <c r="J5051" s="5" t="str">
        <f>IF(H5051="否","不适用",IF(AND(ISNUMBER(E5051),ISNUMBER(F5051)),IF(I5051&gt;规则与名单!$B$2,"是","否"),"未判定"))</f>
        <v>不适用</v>
      </c>
      <c r="K5051" s="5" t="str">
        <f t="shared" si="313"/>
        <v>非测试日纯氢</v>
      </c>
      <c r="L5051" s="6">
        <f t="shared" si="314"/>
        <v>151</v>
      </c>
      <c r="M5051" s="5">
        <f t="shared" si="315"/>
        <v>0</v>
      </c>
      <c r="N5051" s="5" t="s">
        <v>18495</v>
      </c>
      <c r="O5051" s="5" t="s">
        <v>18496</v>
      </c>
      <c r="P5051" s="5" t="s">
        <v>18497</v>
      </c>
    </row>
    <row r="5052" ht="19" customHeight="1" spans="1:16">
      <c r="A5052" s="5">
        <v>200</v>
      </c>
      <c r="B5052" s="5" t="s">
        <v>535</v>
      </c>
      <c r="C5052" s="5" t="s">
        <v>52</v>
      </c>
      <c r="D5052" s="8" t="s">
        <v>333</v>
      </c>
      <c r="E5052" s="6">
        <v>136.6</v>
      </c>
      <c r="F5052" s="6">
        <v>97</v>
      </c>
      <c r="G5052" s="6">
        <v>65.2</v>
      </c>
      <c r="H5052" s="5" t="s">
        <v>120</v>
      </c>
      <c r="I5052" s="6">
        <f t="shared" si="312"/>
        <v>39.6</v>
      </c>
      <c r="J5052" s="5" t="str">
        <f>IF(H5052="否","不适用",IF(AND(ISNUMBER(E5052),ISNUMBER(F5052)),IF(I5052&gt;规则与名单!$B$2,"是","否"),"未判定"))</f>
        <v>不适用</v>
      </c>
      <c r="K5052" s="5" t="str">
        <f t="shared" si="313"/>
        <v>非测试日纯氢</v>
      </c>
      <c r="L5052" s="6">
        <f t="shared" si="314"/>
        <v>65.2</v>
      </c>
      <c r="M5052" s="5">
        <f t="shared" si="315"/>
        <v>0</v>
      </c>
      <c r="N5052" s="5" t="s">
        <v>18498</v>
      </c>
      <c r="O5052" s="5" t="s">
        <v>18499</v>
      </c>
      <c r="P5052" s="5" t="s">
        <v>18500</v>
      </c>
    </row>
    <row r="5053" ht="19" customHeight="1" spans="1:16">
      <c r="A5053" s="5">
        <v>200</v>
      </c>
      <c r="B5053" s="5" t="s">
        <v>535</v>
      </c>
      <c r="C5053" s="5" t="s">
        <v>52</v>
      </c>
      <c r="D5053" s="8" t="s">
        <v>175</v>
      </c>
      <c r="E5053" s="6"/>
      <c r="F5053" s="6">
        <v>0</v>
      </c>
      <c r="G5053" s="6"/>
      <c r="H5053" s="5" t="s">
        <v>120</v>
      </c>
      <c r="I5053" s="6" t="str">
        <f t="shared" si="312"/>
        <v/>
      </c>
      <c r="J5053" s="5" t="str">
        <f>IF(H5053="否","不适用",IF(AND(ISNUMBER(E5053),ISNUMBER(F5053)),IF(I5053&gt;规则与名单!$B$2,"是","否"),"未判定"))</f>
        <v>不适用</v>
      </c>
      <c r="K5053" s="5" t="str">
        <f t="shared" si="313"/>
        <v>缺失</v>
      </c>
      <c r="L5053" s="6" t="str">
        <f t="shared" si="314"/>
        <v/>
      </c>
      <c r="M5053" s="5">
        <f t="shared" si="315"/>
        <v>1</v>
      </c>
      <c r="N5053" s="5" t="s">
        <v>18501</v>
      </c>
      <c r="O5053" s="5" t="s">
        <v>18502</v>
      </c>
      <c r="P5053" s="5" t="s">
        <v>18503</v>
      </c>
    </row>
    <row r="5054" ht="19" customHeight="1" spans="1:16">
      <c r="A5054" s="5">
        <v>200</v>
      </c>
      <c r="B5054" s="5" t="s">
        <v>535</v>
      </c>
      <c r="C5054" s="5" t="s">
        <v>52</v>
      </c>
      <c r="D5054" s="8" t="s">
        <v>3402</v>
      </c>
      <c r="E5054" s="6">
        <v>141.2</v>
      </c>
      <c r="F5054" s="6">
        <v>149.2</v>
      </c>
      <c r="G5054" s="6">
        <v>124.2</v>
      </c>
      <c r="H5054" s="5" t="s">
        <v>120</v>
      </c>
      <c r="I5054" s="6">
        <f t="shared" si="312"/>
        <v>-8</v>
      </c>
      <c r="J5054" s="5" t="str">
        <f>IF(H5054="否","不适用",IF(AND(ISNUMBER(E5054),ISNUMBER(F5054)),IF(I5054&gt;规则与名单!$B$2,"是","否"),"未判定"))</f>
        <v>不适用</v>
      </c>
      <c r="K5054" s="5" t="str">
        <f t="shared" si="313"/>
        <v>非测试日纯氢</v>
      </c>
      <c r="L5054" s="6">
        <f t="shared" si="314"/>
        <v>124.2</v>
      </c>
      <c r="M5054" s="5">
        <f t="shared" si="315"/>
        <v>0</v>
      </c>
      <c r="N5054" s="5" t="s">
        <v>18504</v>
      </c>
      <c r="O5054" s="5" t="s">
        <v>18505</v>
      </c>
      <c r="P5054" s="5" t="s">
        <v>18506</v>
      </c>
    </row>
    <row r="5055" ht="19" customHeight="1" spans="1:16">
      <c r="A5055" s="5">
        <v>200</v>
      </c>
      <c r="B5055" s="5" t="s">
        <v>535</v>
      </c>
      <c r="C5055" s="5" t="s">
        <v>52</v>
      </c>
      <c r="D5055" s="8" t="s">
        <v>487</v>
      </c>
      <c r="E5055" s="6">
        <v>134.3</v>
      </c>
      <c r="F5055" s="6">
        <v>137.3</v>
      </c>
      <c r="G5055" s="6">
        <v>91.3</v>
      </c>
      <c r="H5055" s="5" t="s">
        <v>120</v>
      </c>
      <c r="I5055" s="6">
        <f t="shared" si="312"/>
        <v>-3</v>
      </c>
      <c r="J5055" s="5" t="str">
        <f>IF(H5055="否","不适用",IF(AND(ISNUMBER(E5055),ISNUMBER(F5055)),IF(I5055&gt;规则与名单!$B$2,"是","否"),"未判定"))</f>
        <v>不适用</v>
      </c>
      <c r="K5055" s="5" t="str">
        <f t="shared" si="313"/>
        <v>非测试日纯氢</v>
      </c>
      <c r="L5055" s="6">
        <f t="shared" si="314"/>
        <v>91.3</v>
      </c>
      <c r="M5055" s="5">
        <f t="shared" si="315"/>
        <v>0</v>
      </c>
      <c r="N5055" s="5" t="s">
        <v>18507</v>
      </c>
      <c r="O5055" s="5" t="s">
        <v>18508</v>
      </c>
      <c r="P5055" s="5" t="s">
        <v>18509</v>
      </c>
    </row>
    <row r="5056" ht="19" customHeight="1" spans="1:16">
      <c r="A5056" s="5">
        <v>200</v>
      </c>
      <c r="B5056" s="5" t="s">
        <v>535</v>
      </c>
      <c r="C5056" s="5" t="s">
        <v>52</v>
      </c>
      <c r="D5056" s="8" t="s">
        <v>121</v>
      </c>
      <c r="E5056" s="6">
        <v>149.8</v>
      </c>
      <c r="F5056" s="6">
        <v>143.4</v>
      </c>
      <c r="G5056" s="6">
        <v>130.2</v>
      </c>
      <c r="H5056" s="5" t="s">
        <v>120</v>
      </c>
      <c r="I5056" s="6">
        <f t="shared" si="312"/>
        <v>6.40000000000001</v>
      </c>
      <c r="J5056" s="5" t="str">
        <f>IF(H5056="否","不适用",IF(AND(ISNUMBER(E5056),ISNUMBER(F5056)),IF(I5056&gt;规则与名单!$B$2,"是","否"),"未判定"))</f>
        <v>不适用</v>
      </c>
      <c r="K5056" s="5" t="str">
        <f t="shared" si="313"/>
        <v>非测试日纯氢</v>
      </c>
      <c r="L5056" s="6">
        <f t="shared" si="314"/>
        <v>130.2</v>
      </c>
      <c r="M5056" s="5">
        <f t="shared" si="315"/>
        <v>0</v>
      </c>
      <c r="N5056" s="5" t="s">
        <v>18510</v>
      </c>
      <c r="O5056" s="5" t="s">
        <v>18511</v>
      </c>
      <c r="P5056" s="5" t="s">
        <v>18512</v>
      </c>
    </row>
    <row r="5057" ht="19" customHeight="1" spans="1:16">
      <c r="A5057" s="5">
        <v>200</v>
      </c>
      <c r="B5057" s="5" t="s">
        <v>535</v>
      </c>
      <c r="C5057" s="5" t="s">
        <v>52</v>
      </c>
      <c r="D5057" s="8" t="s">
        <v>170</v>
      </c>
      <c r="E5057" s="6">
        <v>150.3</v>
      </c>
      <c r="F5057" s="6">
        <v>150.9</v>
      </c>
      <c r="G5057" s="6">
        <v>147</v>
      </c>
      <c r="H5057" s="5" t="s">
        <v>120</v>
      </c>
      <c r="I5057" s="6">
        <f t="shared" si="312"/>
        <v>-0.599999999999994</v>
      </c>
      <c r="J5057" s="5" t="str">
        <f>IF(H5057="否","不适用",IF(AND(ISNUMBER(E5057),ISNUMBER(F5057)),IF(I5057&gt;规则与名单!$B$2,"是","否"),"未判定"))</f>
        <v>不适用</v>
      </c>
      <c r="K5057" s="5" t="str">
        <f t="shared" si="313"/>
        <v>非测试日纯氢</v>
      </c>
      <c r="L5057" s="6">
        <f t="shared" si="314"/>
        <v>147</v>
      </c>
      <c r="M5057" s="5">
        <f t="shared" si="315"/>
        <v>0</v>
      </c>
      <c r="N5057" s="5" t="s">
        <v>18513</v>
      </c>
      <c r="O5057" s="5" t="s">
        <v>18514</v>
      </c>
      <c r="P5057" s="5" t="s">
        <v>18515</v>
      </c>
    </row>
    <row r="5058" ht="19" customHeight="1" spans="1:16">
      <c r="A5058" s="5">
        <v>200</v>
      </c>
      <c r="B5058" s="5" t="s">
        <v>535</v>
      </c>
      <c r="C5058" s="5" t="s">
        <v>52</v>
      </c>
      <c r="D5058" s="8" t="s">
        <v>644</v>
      </c>
      <c r="E5058" s="6">
        <v>57.5</v>
      </c>
      <c r="F5058" s="6">
        <v>57.8</v>
      </c>
      <c r="G5058" s="6">
        <v>57.5</v>
      </c>
      <c r="H5058" s="5" t="s">
        <v>120</v>
      </c>
      <c r="I5058" s="6">
        <f t="shared" ref="I5058:I5121" si="316">IF(AND(ISNUMBER(E5058),ISNUMBER(F5058)),E5058-F5058,"")</f>
        <v>-0.299999999999997</v>
      </c>
      <c r="J5058" s="5" t="str">
        <f>IF(H5058="否","不适用",IF(AND(ISNUMBER(E5058),ISNUMBER(F5058)),IF(I5058&gt;规则与名单!$B$2,"是","否"),"未判定"))</f>
        <v>不适用</v>
      </c>
      <c r="K5058" s="5" t="str">
        <f t="shared" ref="K5058:K5121" si="317">IF(J5058="是",IF(ISNUMBER(F5058),"测试日GPS","缺失"),IF(ISNUMBER(G5058),"非测试日纯氢",IF(AND(H5058="是",J5058="未判定"),IF(ISNUMBER(F5058),"测试名单无纯氢GPS","缺失"),IF(ISNUMBER(E5058),"非测试日仪表","缺失"))))</f>
        <v>非测试日纯氢</v>
      </c>
      <c r="L5058" s="6">
        <f t="shared" ref="L5058:L5121" si="318">IF(K5058="缺失","",IF(K5058="非测试日纯氢",G5058,IF(K5058="非测试日仪表",E5058,F5058)))</f>
        <v>57.5</v>
      </c>
      <c r="M5058" s="5">
        <f t="shared" ref="M5058:M5121" si="319">IF(K5058="缺失",1,0)</f>
        <v>0</v>
      </c>
      <c r="N5058" s="5" t="s">
        <v>18516</v>
      </c>
      <c r="O5058" s="5" t="s">
        <v>18517</v>
      </c>
      <c r="P5058" s="5" t="s">
        <v>18518</v>
      </c>
    </row>
    <row r="5059" ht="19" customHeight="1" spans="1:16">
      <c r="A5059" s="5">
        <v>200</v>
      </c>
      <c r="B5059" s="5" t="s">
        <v>535</v>
      </c>
      <c r="C5059" s="5" t="s">
        <v>52</v>
      </c>
      <c r="D5059" s="8" t="s">
        <v>3418</v>
      </c>
      <c r="E5059" s="6"/>
      <c r="F5059" s="6">
        <v>0</v>
      </c>
      <c r="G5059" s="6"/>
      <c r="H5059" s="5" t="s">
        <v>120</v>
      </c>
      <c r="I5059" s="6" t="str">
        <f t="shared" si="316"/>
        <v/>
      </c>
      <c r="J5059" s="5" t="str">
        <f>IF(H5059="否","不适用",IF(AND(ISNUMBER(E5059),ISNUMBER(F5059)),IF(I5059&gt;规则与名单!$B$2,"是","否"),"未判定"))</f>
        <v>不适用</v>
      </c>
      <c r="K5059" s="5" t="str">
        <f t="shared" si="317"/>
        <v>缺失</v>
      </c>
      <c r="L5059" s="6" t="str">
        <f t="shared" si="318"/>
        <v/>
      </c>
      <c r="M5059" s="5">
        <f t="shared" si="319"/>
        <v>1</v>
      </c>
      <c r="N5059" s="5" t="s">
        <v>18519</v>
      </c>
      <c r="O5059" s="5" t="s">
        <v>18520</v>
      </c>
      <c r="P5059" s="5" t="s">
        <v>18521</v>
      </c>
    </row>
    <row r="5060" ht="19" customHeight="1" spans="1:16">
      <c r="A5060" s="5">
        <v>200</v>
      </c>
      <c r="B5060" s="5" t="s">
        <v>535</v>
      </c>
      <c r="C5060" s="5" t="s">
        <v>52</v>
      </c>
      <c r="D5060" s="8" t="s">
        <v>3422</v>
      </c>
      <c r="E5060" s="6"/>
      <c r="F5060" s="6">
        <v>0</v>
      </c>
      <c r="G5060" s="6"/>
      <c r="H5060" s="5" t="s">
        <v>120</v>
      </c>
      <c r="I5060" s="6" t="str">
        <f t="shared" si="316"/>
        <v/>
      </c>
      <c r="J5060" s="5" t="str">
        <f>IF(H5060="否","不适用",IF(AND(ISNUMBER(E5060),ISNUMBER(F5060)),IF(I5060&gt;规则与名单!$B$2,"是","否"),"未判定"))</f>
        <v>不适用</v>
      </c>
      <c r="K5060" s="5" t="str">
        <f t="shared" si="317"/>
        <v>缺失</v>
      </c>
      <c r="L5060" s="6" t="str">
        <f t="shared" si="318"/>
        <v/>
      </c>
      <c r="M5060" s="5">
        <f t="shared" si="319"/>
        <v>1</v>
      </c>
      <c r="N5060" s="5" t="s">
        <v>18522</v>
      </c>
      <c r="O5060" s="5" t="s">
        <v>18523</v>
      </c>
      <c r="P5060" s="5" t="s">
        <v>18524</v>
      </c>
    </row>
    <row r="5061" ht="19" customHeight="1" spans="1:16">
      <c r="A5061" s="5">
        <v>200</v>
      </c>
      <c r="B5061" s="5" t="s">
        <v>535</v>
      </c>
      <c r="C5061" s="5" t="s">
        <v>52</v>
      </c>
      <c r="D5061" s="8" t="s">
        <v>336</v>
      </c>
      <c r="E5061" s="6"/>
      <c r="F5061" s="6">
        <v>0</v>
      </c>
      <c r="G5061" s="6"/>
      <c r="H5061" s="5" t="s">
        <v>120</v>
      </c>
      <c r="I5061" s="6" t="str">
        <f t="shared" si="316"/>
        <v/>
      </c>
      <c r="J5061" s="5" t="str">
        <f>IF(H5061="否","不适用",IF(AND(ISNUMBER(E5061),ISNUMBER(F5061)),IF(I5061&gt;规则与名单!$B$2,"是","否"),"未判定"))</f>
        <v>不适用</v>
      </c>
      <c r="K5061" s="5" t="str">
        <f t="shared" si="317"/>
        <v>缺失</v>
      </c>
      <c r="L5061" s="6" t="str">
        <f t="shared" si="318"/>
        <v/>
      </c>
      <c r="M5061" s="5">
        <f t="shared" si="319"/>
        <v>1</v>
      </c>
      <c r="N5061" s="5" t="s">
        <v>18525</v>
      </c>
      <c r="O5061" s="5" t="s">
        <v>18526</v>
      </c>
      <c r="P5061" s="5" t="s">
        <v>18527</v>
      </c>
    </row>
    <row r="5062" ht="19" customHeight="1" spans="1:16">
      <c r="A5062" s="5">
        <v>200</v>
      </c>
      <c r="B5062" s="5" t="s">
        <v>535</v>
      </c>
      <c r="C5062" s="5" t="s">
        <v>52</v>
      </c>
      <c r="D5062" s="8" t="s">
        <v>653</v>
      </c>
      <c r="E5062" s="6">
        <v>147.4</v>
      </c>
      <c r="F5062" s="6">
        <v>148.9</v>
      </c>
      <c r="G5062" s="6">
        <v>134</v>
      </c>
      <c r="H5062" s="5" t="s">
        <v>120</v>
      </c>
      <c r="I5062" s="6">
        <f t="shared" si="316"/>
        <v>-1.5</v>
      </c>
      <c r="J5062" s="5" t="str">
        <f>IF(H5062="否","不适用",IF(AND(ISNUMBER(E5062),ISNUMBER(F5062)),IF(I5062&gt;规则与名单!$B$2,"是","否"),"未判定"))</f>
        <v>不适用</v>
      </c>
      <c r="K5062" s="5" t="str">
        <f t="shared" si="317"/>
        <v>非测试日纯氢</v>
      </c>
      <c r="L5062" s="6">
        <f t="shared" si="318"/>
        <v>134</v>
      </c>
      <c r="M5062" s="5">
        <f t="shared" si="319"/>
        <v>0</v>
      </c>
      <c r="N5062" s="5" t="s">
        <v>18528</v>
      </c>
      <c r="O5062" s="5" t="s">
        <v>18529</v>
      </c>
      <c r="P5062" s="5" t="s">
        <v>18530</v>
      </c>
    </row>
    <row r="5063" ht="19" customHeight="1" spans="1:16">
      <c r="A5063" s="5">
        <v>200</v>
      </c>
      <c r="B5063" s="5" t="s">
        <v>535</v>
      </c>
      <c r="C5063" s="5" t="s">
        <v>52</v>
      </c>
      <c r="D5063" s="8" t="s">
        <v>140</v>
      </c>
      <c r="E5063" s="6">
        <v>157.1</v>
      </c>
      <c r="F5063" s="6">
        <v>160.3</v>
      </c>
      <c r="G5063" s="6">
        <v>156.9</v>
      </c>
      <c r="H5063" s="5" t="s">
        <v>120</v>
      </c>
      <c r="I5063" s="6">
        <f t="shared" si="316"/>
        <v>-3.20000000000002</v>
      </c>
      <c r="J5063" s="5" t="str">
        <f>IF(H5063="否","不适用",IF(AND(ISNUMBER(E5063),ISNUMBER(F5063)),IF(I5063&gt;规则与名单!$B$2,"是","否"),"未判定"))</f>
        <v>不适用</v>
      </c>
      <c r="K5063" s="5" t="str">
        <f t="shared" si="317"/>
        <v>非测试日纯氢</v>
      </c>
      <c r="L5063" s="6">
        <f t="shared" si="318"/>
        <v>156.9</v>
      </c>
      <c r="M5063" s="5">
        <f t="shared" si="319"/>
        <v>0</v>
      </c>
      <c r="N5063" s="5" t="s">
        <v>18531</v>
      </c>
      <c r="O5063" s="5" t="s">
        <v>18532</v>
      </c>
      <c r="P5063" s="5" t="s">
        <v>18533</v>
      </c>
    </row>
    <row r="5064" ht="19" customHeight="1" spans="1:16">
      <c r="A5064" s="5">
        <v>200</v>
      </c>
      <c r="B5064" s="5" t="s">
        <v>535</v>
      </c>
      <c r="C5064" s="5" t="s">
        <v>52</v>
      </c>
      <c r="D5064" s="8" t="s">
        <v>115</v>
      </c>
      <c r="E5064" s="6">
        <v>134.7</v>
      </c>
      <c r="F5064" s="6">
        <v>136.9</v>
      </c>
      <c r="G5064" s="6">
        <v>134.4</v>
      </c>
      <c r="H5064" s="5" t="s">
        <v>120</v>
      </c>
      <c r="I5064" s="6">
        <f t="shared" si="316"/>
        <v>-2.20000000000002</v>
      </c>
      <c r="J5064" s="5" t="str">
        <f>IF(H5064="否","不适用",IF(AND(ISNUMBER(E5064),ISNUMBER(F5064)),IF(I5064&gt;规则与名单!$B$2,"是","否"),"未判定"))</f>
        <v>不适用</v>
      </c>
      <c r="K5064" s="5" t="str">
        <f t="shared" si="317"/>
        <v>非测试日纯氢</v>
      </c>
      <c r="L5064" s="6">
        <f t="shared" si="318"/>
        <v>134.4</v>
      </c>
      <c r="M5064" s="5">
        <f t="shared" si="319"/>
        <v>0</v>
      </c>
      <c r="N5064" s="5" t="s">
        <v>18534</v>
      </c>
      <c r="O5064" s="5" t="s">
        <v>18535</v>
      </c>
      <c r="P5064" s="5" t="s">
        <v>18536</v>
      </c>
    </row>
    <row r="5065" ht="19" customHeight="1" spans="1:16">
      <c r="A5065" s="5">
        <v>201</v>
      </c>
      <c r="B5065" s="5" t="s">
        <v>536</v>
      </c>
      <c r="C5065" s="5" t="s">
        <v>52</v>
      </c>
      <c r="D5065" s="8" t="s">
        <v>251</v>
      </c>
      <c r="E5065" s="6">
        <v>67.5</v>
      </c>
      <c r="F5065" s="6">
        <v>68.4</v>
      </c>
      <c r="G5065" s="6">
        <v>67.3</v>
      </c>
      <c r="H5065" s="5" t="s">
        <v>120</v>
      </c>
      <c r="I5065" s="6">
        <f t="shared" si="316"/>
        <v>-0.900000000000006</v>
      </c>
      <c r="J5065" s="5" t="str">
        <f>IF(H5065="否","不适用",IF(AND(ISNUMBER(E5065),ISNUMBER(F5065)),IF(I5065&gt;规则与名单!$B$2,"是","否"),"未判定"))</f>
        <v>不适用</v>
      </c>
      <c r="K5065" s="5" t="str">
        <f t="shared" si="317"/>
        <v>非测试日纯氢</v>
      </c>
      <c r="L5065" s="6">
        <f t="shared" si="318"/>
        <v>67.3</v>
      </c>
      <c r="M5065" s="5">
        <f t="shared" si="319"/>
        <v>0</v>
      </c>
      <c r="N5065" s="5" t="s">
        <v>18537</v>
      </c>
      <c r="O5065" s="5" t="s">
        <v>18538</v>
      </c>
      <c r="P5065" s="5" t="s">
        <v>18539</v>
      </c>
    </row>
    <row r="5066" ht="19" customHeight="1" spans="1:16">
      <c r="A5066" s="5">
        <v>201</v>
      </c>
      <c r="B5066" s="5" t="s">
        <v>536</v>
      </c>
      <c r="C5066" s="5" t="s">
        <v>52</v>
      </c>
      <c r="D5066" s="8" t="s">
        <v>472</v>
      </c>
      <c r="E5066" s="6">
        <v>257.8</v>
      </c>
      <c r="F5066" s="6">
        <v>193.4</v>
      </c>
      <c r="G5066" s="6">
        <v>257.6</v>
      </c>
      <c r="H5066" s="5" t="s">
        <v>120</v>
      </c>
      <c r="I5066" s="6">
        <f t="shared" si="316"/>
        <v>64.4</v>
      </c>
      <c r="J5066" s="5" t="str">
        <f>IF(H5066="否","不适用",IF(AND(ISNUMBER(E5066),ISNUMBER(F5066)),IF(I5066&gt;规则与名单!$B$2,"是","否"),"未判定"))</f>
        <v>不适用</v>
      </c>
      <c r="K5066" s="5" t="str">
        <f t="shared" si="317"/>
        <v>非测试日纯氢</v>
      </c>
      <c r="L5066" s="6">
        <f t="shared" si="318"/>
        <v>257.6</v>
      </c>
      <c r="M5066" s="5">
        <f t="shared" si="319"/>
        <v>0</v>
      </c>
      <c r="N5066" s="5" t="s">
        <v>18540</v>
      </c>
      <c r="O5066" s="5" t="s">
        <v>18541</v>
      </c>
      <c r="P5066" s="5" t="s">
        <v>18542</v>
      </c>
    </row>
    <row r="5067" ht="19" customHeight="1" spans="1:16">
      <c r="A5067" s="5">
        <v>201</v>
      </c>
      <c r="B5067" s="5" t="s">
        <v>536</v>
      </c>
      <c r="C5067" s="5" t="s">
        <v>52</v>
      </c>
      <c r="D5067" s="8" t="s">
        <v>466</v>
      </c>
      <c r="E5067" s="6">
        <v>250.4</v>
      </c>
      <c r="F5067" s="6">
        <v>225.2</v>
      </c>
      <c r="G5067" s="6">
        <v>192.8</v>
      </c>
      <c r="H5067" s="5" t="s">
        <v>120</v>
      </c>
      <c r="I5067" s="6">
        <f t="shared" si="316"/>
        <v>25.2</v>
      </c>
      <c r="J5067" s="5" t="str">
        <f>IF(H5067="否","不适用",IF(AND(ISNUMBER(E5067),ISNUMBER(F5067)),IF(I5067&gt;规则与名单!$B$2,"是","否"),"未判定"))</f>
        <v>不适用</v>
      </c>
      <c r="K5067" s="5" t="str">
        <f t="shared" si="317"/>
        <v>非测试日纯氢</v>
      </c>
      <c r="L5067" s="6">
        <f t="shared" si="318"/>
        <v>192.8</v>
      </c>
      <c r="M5067" s="5">
        <f t="shared" si="319"/>
        <v>0</v>
      </c>
      <c r="N5067" s="5" t="s">
        <v>18543</v>
      </c>
      <c r="O5067" s="5" t="s">
        <v>18544</v>
      </c>
      <c r="P5067" s="5" t="s">
        <v>18545</v>
      </c>
    </row>
    <row r="5068" ht="19" customHeight="1" spans="1:16">
      <c r="A5068" s="5">
        <v>201</v>
      </c>
      <c r="B5068" s="5" t="s">
        <v>536</v>
      </c>
      <c r="C5068" s="5" t="s">
        <v>52</v>
      </c>
      <c r="D5068" s="8" t="s">
        <v>333</v>
      </c>
      <c r="E5068" s="6">
        <v>252.6</v>
      </c>
      <c r="F5068" s="6">
        <v>172.9</v>
      </c>
      <c r="G5068" s="6">
        <v>138</v>
      </c>
      <c r="H5068" s="5" t="s">
        <v>120</v>
      </c>
      <c r="I5068" s="6">
        <f t="shared" si="316"/>
        <v>79.7</v>
      </c>
      <c r="J5068" s="5" t="str">
        <f>IF(H5068="否","不适用",IF(AND(ISNUMBER(E5068),ISNUMBER(F5068)),IF(I5068&gt;规则与名单!$B$2,"是","否"),"未判定"))</f>
        <v>不适用</v>
      </c>
      <c r="K5068" s="5" t="str">
        <f t="shared" si="317"/>
        <v>非测试日纯氢</v>
      </c>
      <c r="L5068" s="6">
        <f t="shared" si="318"/>
        <v>138</v>
      </c>
      <c r="M5068" s="5">
        <f t="shared" si="319"/>
        <v>0</v>
      </c>
      <c r="N5068" s="5" t="s">
        <v>18546</v>
      </c>
      <c r="O5068" s="5" t="s">
        <v>18547</v>
      </c>
      <c r="P5068" s="5" t="s">
        <v>18548</v>
      </c>
    </row>
    <row r="5069" ht="19" customHeight="1" spans="1:16">
      <c r="A5069" s="5">
        <v>201</v>
      </c>
      <c r="B5069" s="5" t="s">
        <v>536</v>
      </c>
      <c r="C5069" s="5" t="s">
        <v>52</v>
      </c>
      <c r="D5069" s="8" t="s">
        <v>175</v>
      </c>
      <c r="E5069" s="6">
        <v>127.6</v>
      </c>
      <c r="F5069" s="6">
        <v>200</v>
      </c>
      <c r="G5069" s="6">
        <v>246.6</v>
      </c>
      <c r="H5069" s="5" t="s">
        <v>120</v>
      </c>
      <c r="I5069" s="6">
        <f t="shared" si="316"/>
        <v>-72.4</v>
      </c>
      <c r="J5069" s="5" t="str">
        <f>IF(H5069="否","不适用",IF(AND(ISNUMBER(E5069),ISNUMBER(F5069)),IF(I5069&gt;规则与名单!$B$2,"是","否"),"未判定"))</f>
        <v>不适用</v>
      </c>
      <c r="K5069" s="5" t="str">
        <f t="shared" si="317"/>
        <v>非测试日纯氢</v>
      </c>
      <c r="L5069" s="6">
        <f t="shared" si="318"/>
        <v>246.6</v>
      </c>
      <c r="M5069" s="5">
        <f t="shared" si="319"/>
        <v>0</v>
      </c>
      <c r="N5069" s="5" t="s">
        <v>18549</v>
      </c>
      <c r="O5069" s="5" t="s">
        <v>18550</v>
      </c>
      <c r="P5069" s="5" t="s">
        <v>18551</v>
      </c>
    </row>
    <row r="5070" ht="19" customHeight="1" spans="1:16">
      <c r="A5070" s="5">
        <v>201</v>
      </c>
      <c r="B5070" s="5" t="s">
        <v>536</v>
      </c>
      <c r="C5070" s="5" t="s">
        <v>52</v>
      </c>
      <c r="D5070" s="8" t="s">
        <v>3402</v>
      </c>
      <c r="E5070" s="6">
        <v>375.2</v>
      </c>
      <c r="F5070" s="6">
        <v>154.1</v>
      </c>
      <c r="G5070" s="6">
        <v>251.1</v>
      </c>
      <c r="H5070" s="5" t="s">
        <v>120</v>
      </c>
      <c r="I5070" s="6">
        <f t="shared" si="316"/>
        <v>221.1</v>
      </c>
      <c r="J5070" s="5" t="str">
        <f>IF(H5070="否","不适用",IF(AND(ISNUMBER(E5070),ISNUMBER(F5070)),IF(I5070&gt;规则与名单!$B$2,"是","否"),"未判定"))</f>
        <v>不适用</v>
      </c>
      <c r="K5070" s="5" t="str">
        <f t="shared" si="317"/>
        <v>非测试日纯氢</v>
      </c>
      <c r="L5070" s="6">
        <f t="shared" si="318"/>
        <v>251.1</v>
      </c>
      <c r="M5070" s="5">
        <f t="shared" si="319"/>
        <v>0</v>
      </c>
      <c r="N5070" s="5" t="s">
        <v>18552</v>
      </c>
      <c r="O5070" s="5" t="s">
        <v>18553</v>
      </c>
      <c r="P5070" s="5" t="s">
        <v>18554</v>
      </c>
    </row>
    <row r="5071" ht="19" customHeight="1" spans="1:16">
      <c r="A5071" s="5">
        <v>201</v>
      </c>
      <c r="B5071" s="5" t="s">
        <v>536</v>
      </c>
      <c r="C5071" s="5" t="s">
        <v>52</v>
      </c>
      <c r="D5071" s="8" t="s">
        <v>487</v>
      </c>
      <c r="E5071" s="6">
        <v>260.7</v>
      </c>
      <c r="F5071" s="6">
        <v>120</v>
      </c>
      <c r="G5071" s="6">
        <v>227.5</v>
      </c>
      <c r="H5071" s="5" t="s">
        <v>120</v>
      </c>
      <c r="I5071" s="6">
        <f t="shared" si="316"/>
        <v>140.7</v>
      </c>
      <c r="J5071" s="5" t="str">
        <f>IF(H5071="否","不适用",IF(AND(ISNUMBER(E5071),ISNUMBER(F5071)),IF(I5071&gt;规则与名单!$B$2,"是","否"),"未判定"))</f>
        <v>不适用</v>
      </c>
      <c r="K5071" s="5" t="str">
        <f t="shared" si="317"/>
        <v>非测试日纯氢</v>
      </c>
      <c r="L5071" s="6">
        <f t="shared" si="318"/>
        <v>227.5</v>
      </c>
      <c r="M5071" s="5">
        <f t="shared" si="319"/>
        <v>0</v>
      </c>
      <c r="N5071" s="5" t="s">
        <v>18555</v>
      </c>
      <c r="O5071" s="5" t="s">
        <v>18556</v>
      </c>
      <c r="P5071" s="5" t="s">
        <v>18557</v>
      </c>
    </row>
    <row r="5072" ht="19" customHeight="1" spans="1:16">
      <c r="A5072" s="5">
        <v>201</v>
      </c>
      <c r="B5072" s="5" t="s">
        <v>536</v>
      </c>
      <c r="C5072" s="5" t="s">
        <v>52</v>
      </c>
      <c r="D5072" s="8" t="s">
        <v>121</v>
      </c>
      <c r="E5072" s="6">
        <v>219</v>
      </c>
      <c r="F5072" s="6">
        <v>210.8</v>
      </c>
      <c r="G5072" s="6">
        <v>198.6</v>
      </c>
      <c r="H5072" s="5" t="s">
        <v>120</v>
      </c>
      <c r="I5072" s="6">
        <f t="shared" si="316"/>
        <v>8.19999999999999</v>
      </c>
      <c r="J5072" s="5" t="str">
        <f>IF(H5072="否","不适用",IF(AND(ISNUMBER(E5072),ISNUMBER(F5072)),IF(I5072&gt;规则与名单!$B$2,"是","否"),"未判定"))</f>
        <v>不适用</v>
      </c>
      <c r="K5072" s="5" t="str">
        <f t="shared" si="317"/>
        <v>非测试日纯氢</v>
      </c>
      <c r="L5072" s="6">
        <f t="shared" si="318"/>
        <v>198.6</v>
      </c>
      <c r="M5072" s="5">
        <f t="shared" si="319"/>
        <v>0</v>
      </c>
      <c r="N5072" s="5" t="s">
        <v>18558</v>
      </c>
      <c r="O5072" s="5" t="s">
        <v>18559</v>
      </c>
      <c r="P5072" s="5" t="s">
        <v>18560</v>
      </c>
    </row>
    <row r="5073" ht="19" customHeight="1" spans="1:16">
      <c r="A5073" s="5">
        <v>201</v>
      </c>
      <c r="B5073" s="5" t="s">
        <v>536</v>
      </c>
      <c r="C5073" s="5" t="s">
        <v>52</v>
      </c>
      <c r="D5073" s="8" t="s">
        <v>170</v>
      </c>
      <c r="E5073" s="6">
        <v>224.6</v>
      </c>
      <c r="F5073" s="6">
        <v>152.1</v>
      </c>
      <c r="G5073" s="6">
        <v>235.8</v>
      </c>
      <c r="H5073" s="5" t="s">
        <v>120</v>
      </c>
      <c r="I5073" s="6">
        <f t="shared" si="316"/>
        <v>72.5</v>
      </c>
      <c r="J5073" s="5" t="str">
        <f>IF(H5073="否","不适用",IF(AND(ISNUMBER(E5073),ISNUMBER(F5073)),IF(I5073&gt;规则与名单!$B$2,"是","否"),"未判定"))</f>
        <v>不适用</v>
      </c>
      <c r="K5073" s="5" t="str">
        <f t="shared" si="317"/>
        <v>非测试日纯氢</v>
      </c>
      <c r="L5073" s="6">
        <f t="shared" si="318"/>
        <v>235.8</v>
      </c>
      <c r="M5073" s="5">
        <f t="shared" si="319"/>
        <v>0</v>
      </c>
      <c r="N5073" s="5" t="s">
        <v>18561</v>
      </c>
      <c r="O5073" s="5" t="s">
        <v>18562</v>
      </c>
      <c r="P5073" s="5" t="s">
        <v>18563</v>
      </c>
    </row>
    <row r="5074" ht="19" customHeight="1" spans="1:16">
      <c r="A5074" s="5">
        <v>201</v>
      </c>
      <c r="B5074" s="5" t="s">
        <v>536</v>
      </c>
      <c r="C5074" s="5" t="s">
        <v>52</v>
      </c>
      <c r="D5074" s="8" t="s">
        <v>644</v>
      </c>
      <c r="E5074" s="6">
        <v>275.2</v>
      </c>
      <c r="F5074" s="6">
        <v>254.8</v>
      </c>
      <c r="G5074" s="6">
        <v>249.7</v>
      </c>
      <c r="H5074" s="5" t="s">
        <v>120</v>
      </c>
      <c r="I5074" s="6">
        <f t="shared" si="316"/>
        <v>20.4</v>
      </c>
      <c r="J5074" s="5" t="str">
        <f>IF(H5074="否","不适用",IF(AND(ISNUMBER(E5074),ISNUMBER(F5074)),IF(I5074&gt;规则与名单!$B$2,"是","否"),"未判定"))</f>
        <v>不适用</v>
      </c>
      <c r="K5074" s="5" t="str">
        <f t="shared" si="317"/>
        <v>非测试日纯氢</v>
      </c>
      <c r="L5074" s="6">
        <f t="shared" si="318"/>
        <v>249.7</v>
      </c>
      <c r="M5074" s="5">
        <f t="shared" si="319"/>
        <v>0</v>
      </c>
      <c r="N5074" s="5" t="s">
        <v>18564</v>
      </c>
      <c r="O5074" s="5" t="s">
        <v>18565</v>
      </c>
      <c r="P5074" s="5" t="s">
        <v>18566</v>
      </c>
    </row>
    <row r="5075" ht="19" customHeight="1" spans="1:16">
      <c r="A5075" s="5">
        <v>201</v>
      </c>
      <c r="B5075" s="5" t="s">
        <v>536</v>
      </c>
      <c r="C5075" s="5" t="s">
        <v>52</v>
      </c>
      <c r="D5075" s="8" t="s">
        <v>3418</v>
      </c>
      <c r="E5075" s="6"/>
      <c r="F5075" s="6">
        <v>0</v>
      </c>
      <c r="G5075" s="6"/>
      <c r="H5075" s="5" t="s">
        <v>120</v>
      </c>
      <c r="I5075" s="6" t="str">
        <f t="shared" si="316"/>
        <v/>
      </c>
      <c r="J5075" s="5" t="str">
        <f>IF(H5075="否","不适用",IF(AND(ISNUMBER(E5075),ISNUMBER(F5075)),IF(I5075&gt;规则与名单!$B$2,"是","否"),"未判定"))</f>
        <v>不适用</v>
      </c>
      <c r="K5075" s="5" t="str">
        <f t="shared" si="317"/>
        <v>缺失</v>
      </c>
      <c r="L5075" s="6" t="str">
        <f t="shared" si="318"/>
        <v/>
      </c>
      <c r="M5075" s="5">
        <f t="shared" si="319"/>
        <v>1</v>
      </c>
      <c r="N5075" s="5" t="s">
        <v>18567</v>
      </c>
      <c r="O5075" s="5" t="s">
        <v>18568</v>
      </c>
      <c r="P5075" s="5" t="s">
        <v>18569</v>
      </c>
    </row>
    <row r="5076" ht="19" customHeight="1" spans="1:16">
      <c r="A5076" s="5">
        <v>201</v>
      </c>
      <c r="B5076" s="5" t="s">
        <v>536</v>
      </c>
      <c r="C5076" s="5" t="s">
        <v>52</v>
      </c>
      <c r="D5076" s="8" t="s">
        <v>3422</v>
      </c>
      <c r="E5076" s="6"/>
      <c r="F5076" s="6">
        <v>0</v>
      </c>
      <c r="G5076" s="6"/>
      <c r="H5076" s="5" t="s">
        <v>120</v>
      </c>
      <c r="I5076" s="6" t="str">
        <f t="shared" si="316"/>
        <v/>
      </c>
      <c r="J5076" s="5" t="str">
        <f>IF(H5076="否","不适用",IF(AND(ISNUMBER(E5076),ISNUMBER(F5076)),IF(I5076&gt;规则与名单!$B$2,"是","否"),"未判定"))</f>
        <v>不适用</v>
      </c>
      <c r="K5076" s="5" t="str">
        <f t="shared" si="317"/>
        <v>缺失</v>
      </c>
      <c r="L5076" s="6" t="str">
        <f t="shared" si="318"/>
        <v/>
      </c>
      <c r="M5076" s="5">
        <f t="shared" si="319"/>
        <v>1</v>
      </c>
      <c r="N5076" s="5" t="s">
        <v>18570</v>
      </c>
      <c r="O5076" s="5" t="s">
        <v>18571</v>
      </c>
      <c r="P5076" s="5" t="s">
        <v>18572</v>
      </c>
    </row>
    <row r="5077" ht="19" customHeight="1" spans="1:16">
      <c r="A5077" s="5">
        <v>201</v>
      </c>
      <c r="B5077" s="5" t="s">
        <v>536</v>
      </c>
      <c r="C5077" s="5" t="s">
        <v>52</v>
      </c>
      <c r="D5077" s="8" t="s">
        <v>336</v>
      </c>
      <c r="E5077" s="6">
        <v>221.4</v>
      </c>
      <c r="F5077" s="6">
        <v>253.8</v>
      </c>
      <c r="G5077" s="6">
        <v>239.3</v>
      </c>
      <c r="H5077" s="5" t="s">
        <v>120</v>
      </c>
      <c r="I5077" s="6">
        <f t="shared" si="316"/>
        <v>-32.4</v>
      </c>
      <c r="J5077" s="5" t="str">
        <f>IF(H5077="否","不适用",IF(AND(ISNUMBER(E5077),ISNUMBER(F5077)),IF(I5077&gt;规则与名单!$B$2,"是","否"),"未判定"))</f>
        <v>不适用</v>
      </c>
      <c r="K5077" s="5" t="str">
        <f t="shared" si="317"/>
        <v>非测试日纯氢</v>
      </c>
      <c r="L5077" s="6">
        <f t="shared" si="318"/>
        <v>239.3</v>
      </c>
      <c r="M5077" s="5">
        <f t="shared" si="319"/>
        <v>0</v>
      </c>
      <c r="N5077" s="5" t="s">
        <v>18573</v>
      </c>
      <c r="O5077" s="5" t="s">
        <v>18574</v>
      </c>
      <c r="P5077" s="5" t="s">
        <v>18575</v>
      </c>
    </row>
    <row r="5078" ht="19" customHeight="1" spans="1:16">
      <c r="A5078" s="5">
        <v>201</v>
      </c>
      <c r="B5078" s="5" t="s">
        <v>536</v>
      </c>
      <c r="C5078" s="5" t="s">
        <v>52</v>
      </c>
      <c r="D5078" s="8" t="s">
        <v>653</v>
      </c>
      <c r="E5078" s="6">
        <v>289</v>
      </c>
      <c r="F5078" s="6">
        <v>222.5</v>
      </c>
      <c r="G5078" s="6">
        <v>200.2</v>
      </c>
      <c r="H5078" s="5" t="s">
        <v>120</v>
      </c>
      <c r="I5078" s="6">
        <f t="shared" si="316"/>
        <v>66.5</v>
      </c>
      <c r="J5078" s="5" t="str">
        <f>IF(H5078="否","不适用",IF(AND(ISNUMBER(E5078),ISNUMBER(F5078)),IF(I5078&gt;规则与名单!$B$2,"是","否"),"未判定"))</f>
        <v>不适用</v>
      </c>
      <c r="K5078" s="5" t="str">
        <f t="shared" si="317"/>
        <v>非测试日纯氢</v>
      </c>
      <c r="L5078" s="6">
        <f t="shared" si="318"/>
        <v>200.2</v>
      </c>
      <c r="M5078" s="5">
        <f t="shared" si="319"/>
        <v>0</v>
      </c>
      <c r="N5078" s="5" t="s">
        <v>18576</v>
      </c>
      <c r="O5078" s="5" t="s">
        <v>18577</v>
      </c>
      <c r="P5078" s="5" t="s">
        <v>18578</v>
      </c>
    </row>
    <row r="5079" ht="19" customHeight="1" spans="1:16">
      <c r="A5079" s="5">
        <v>201</v>
      </c>
      <c r="B5079" s="5" t="s">
        <v>536</v>
      </c>
      <c r="C5079" s="5" t="s">
        <v>52</v>
      </c>
      <c r="D5079" s="8" t="s">
        <v>140</v>
      </c>
      <c r="E5079" s="6">
        <v>259.4</v>
      </c>
      <c r="F5079" s="6">
        <v>236</v>
      </c>
      <c r="G5079" s="6">
        <v>249.4</v>
      </c>
      <c r="H5079" s="5" t="s">
        <v>120</v>
      </c>
      <c r="I5079" s="6">
        <f t="shared" si="316"/>
        <v>23.4</v>
      </c>
      <c r="J5079" s="5" t="str">
        <f>IF(H5079="否","不适用",IF(AND(ISNUMBER(E5079),ISNUMBER(F5079)),IF(I5079&gt;规则与名单!$B$2,"是","否"),"未判定"))</f>
        <v>不适用</v>
      </c>
      <c r="K5079" s="5" t="str">
        <f t="shared" si="317"/>
        <v>非测试日纯氢</v>
      </c>
      <c r="L5079" s="6">
        <f t="shared" si="318"/>
        <v>249.4</v>
      </c>
      <c r="M5079" s="5">
        <f t="shared" si="319"/>
        <v>0</v>
      </c>
      <c r="N5079" s="5" t="s">
        <v>18579</v>
      </c>
      <c r="O5079" s="5" t="s">
        <v>18580</v>
      </c>
      <c r="P5079" s="5" t="s">
        <v>18581</v>
      </c>
    </row>
    <row r="5080" ht="19" customHeight="1" spans="1:16">
      <c r="A5080" s="5">
        <v>201</v>
      </c>
      <c r="B5080" s="5" t="s">
        <v>536</v>
      </c>
      <c r="C5080" s="5" t="s">
        <v>52</v>
      </c>
      <c r="D5080" s="8" t="s">
        <v>115</v>
      </c>
      <c r="E5080" s="6">
        <v>260.3</v>
      </c>
      <c r="F5080" s="6">
        <v>33.8</v>
      </c>
      <c r="G5080" s="6">
        <v>260.3</v>
      </c>
      <c r="H5080" s="5" t="s">
        <v>120</v>
      </c>
      <c r="I5080" s="6">
        <f t="shared" si="316"/>
        <v>226.5</v>
      </c>
      <c r="J5080" s="5" t="str">
        <f>IF(H5080="否","不适用",IF(AND(ISNUMBER(E5080),ISNUMBER(F5080)),IF(I5080&gt;规则与名单!$B$2,"是","否"),"未判定"))</f>
        <v>不适用</v>
      </c>
      <c r="K5080" s="5" t="str">
        <f t="shared" si="317"/>
        <v>非测试日纯氢</v>
      </c>
      <c r="L5080" s="6">
        <f t="shared" si="318"/>
        <v>260.3</v>
      </c>
      <c r="M5080" s="5">
        <f t="shared" si="319"/>
        <v>0</v>
      </c>
      <c r="N5080" s="5" t="s">
        <v>18582</v>
      </c>
      <c r="O5080" s="5" t="s">
        <v>18583</v>
      </c>
      <c r="P5080" s="5" t="s">
        <v>18584</v>
      </c>
    </row>
    <row r="5081" ht="19" customHeight="1" spans="1:16">
      <c r="A5081" s="5">
        <v>202</v>
      </c>
      <c r="B5081" s="5" t="s">
        <v>538</v>
      </c>
      <c r="C5081" s="5" t="s">
        <v>52</v>
      </c>
      <c r="D5081" s="8" t="s">
        <v>506</v>
      </c>
      <c r="E5081" s="6">
        <v>24.5</v>
      </c>
      <c r="F5081" s="6">
        <v>25.6</v>
      </c>
      <c r="G5081" s="6">
        <v>24.3</v>
      </c>
      <c r="H5081" s="5" t="s">
        <v>120</v>
      </c>
      <c r="I5081" s="6">
        <f t="shared" si="316"/>
        <v>-1.1</v>
      </c>
      <c r="J5081" s="5" t="str">
        <f>IF(H5081="否","不适用",IF(AND(ISNUMBER(E5081),ISNUMBER(F5081)),IF(I5081&gt;规则与名单!$B$2,"是","否"),"未判定"))</f>
        <v>不适用</v>
      </c>
      <c r="K5081" s="5" t="str">
        <f t="shared" si="317"/>
        <v>非测试日纯氢</v>
      </c>
      <c r="L5081" s="6">
        <f t="shared" si="318"/>
        <v>24.3</v>
      </c>
      <c r="M5081" s="5">
        <f t="shared" si="319"/>
        <v>0</v>
      </c>
      <c r="N5081" s="5" t="s">
        <v>18585</v>
      </c>
      <c r="O5081" s="5" t="s">
        <v>18586</v>
      </c>
      <c r="P5081" s="5" t="s">
        <v>18587</v>
      </c>
    </row>
    <row r="5082" ht="19" customHeight="1" spans="1:16">
      <c r="A5082" s="5">
        <v>202</v>
      </c>
      <c r="B5082" s="5" t="s">
        <v>538</v>
      </c>
      <c r="C5082" s="5" t="s">
        <v>52</v>
      </c>
      <c r="D5082" s="8" t="s">
        <v>673</v>
      </c>
      <c r="E5082" s="6"/>
      <c r="F5082" s="6">
        <v>0</v>
      </c>
      <c r="G5082" s="6"/>
      <c r="H5082" s="5" t="s">
        <v>120</v>
      </c>
      <c r="I5082" s="6" t="str">
        <f t="shared" si="316"/>
        <v/>
      </c>
      <c r="J5082" s="5" t="str">
        <f>IF(H5082="否","不适用",IF(AND(ISNUMBER(E5082),ISNUMBER(F5082)),IF(I5082&gt;规则与名单!$B$2,"是","否"),"未判定"))</f>
        <v>不适用</v>
      </c>
      <c r="K5082" s="5" t="str">
        <f t="shared" si="317"/>
        <v>缺失</v>
      </c>
      <c r="L5082" s="6" t="str">
        <f t="shared" si="318"/>
        <v/>
      </c>
      <c r="M5082" s="5">
        <f t="shared" si="319"/>
        <v>1</v>
      </c>
      <c r="N5082" s="5" t="s">
        <v>18588</v>
      </c>
      <c r="O5082" s="5" t="s">
        <v>18589</v>
      </c>
      <c r="P5082" s="5" t="s">
        <v>18590</v>
      </c>
    </row>
    <row r="5083" ht="19" customHeight="1" spans="1:16">
      <c r="A5083" s="5">
        <v>202</v>
      </c>
      <c r="B5083" s="5" t="s">
        <v>538</v>
      </c>
      <c r="C5083" s="5" t="s">
        <v>52</v>
      </c>
      <c r="D5083" s="8" t="s">
        <v>183</v>
      </c>
      <c r="E5083" s="6">
        <v>0.1</v>
      </c>
      <c r="F5083" s="6">
        <v>0.05</v>
      </c>
      <c r="G5083" s="6"/>
      <c r="H5083" s="5" t="s">
        <v>120</v>
      </c>
      <c r="I5083" s="6">
        <f t="shared" si="316"/>
        <v>0.05</v>
      </c>
      <c r="J5083" s="5" t="str">
        <f>IF(H5083="否","不适用",IF(AND(ISNUMBER(E5083),ISNUMBER(F5083)),IF(I5083&gt;规则与名单!$B$2,"是","否"),"未判定"))</f>
        <v>不适用</v>
      </c>
      <c r="K5083" s="5" t="str">
        <f t="shared" si="317"/>
        <v>非测试日仪表</v>
      </c>
      <c r="L5083" s="6">
        <f t="shared" si="318"/>
        <v>0.1</v>
      </c>
      <c r="M5083" s="5">
        <f t="shared" si="319"/>
        <v>0</v>
      </c>
      <c r="N5083" s="5" t="s">
        <v>18591</v>
      </c>
      <c r="O5083" s="5" t="s">
        <v>18592</v>
      </c>
      <c r="P5083" s="5" t="s">
        <v>18593</v>
      </c>
    </row>
    <row r="5084" ht="19" customHeight="1" spans="1:16">
      <c r="A5084" s="5">
        <v>202</v>
      </c>
      <c r="B5084" s="5" t="s">
        <v>538</v>
      </c>
      <c r="C5084" s="5" t="s">
        <v>52</v>
      </c>
      <c r="D5084" s="8" t="s">
        <v>431</v>
      </c>
      <c r="E5084" s="6">
        <v>27.2</v>
      </c>
      <c r="F5084" s="6">
        <v>62.4</v>
      </c>
      <c r="G5084" s="6">
        <v>20.5</v>
      </c>
      <c r="H5084" s="5" t="s">
        <v>120</v>
      </c>
      <c r="I5084" s="6">
        <f t="shared" si="316"/>
        <v>-35.2</v>
      </c>
      <c r="J5084" s="5" t="str">
        <f>IF(H5084="否","不适用",IF(AND(ISNUMBER(E5084),ISNUMBER(F5084)),IF(I5084&gt;规则与名单!$B$2,"是","否"),"未判定"))</f>
        <v>不适用</v>
      </c>
      <c r="K5084" s="5" t="str">
        <f t="shared" si="317"/>
        <v>非测试日纯氢</v>
      </c>
      <c r="L5084" s="6">
        <f t="shared" si="318"/>
        <v>20.5</v>
      </c>
      <c r="M5084" s="5">
        <f t="shared" si="319"/>
        <v>0</v>
      </c>
      <c r="N5084" s="5" t="s">
        <v>18594</v>
      </c>
      <c r="O5084" s="5" t="s">
        <v>18595</v>
      </c>
      <c r="P5084" s="5" t="s">
        <v>18596</v>
      </c>
    </row>
    <row r="5085" ht="19" customHeight="1" spans="1:16">
      <c r="A5085" s="5">
        <v>202</v>
      </c>
      <c r="B5085" s="5" t="s">
        <v>538</v>
      </c>
      <c r="C5085" s="5" t="s">
        <v>52</v>
      </c>
      <c r="D5085" s="8" t="s">
        <v>3377</v>
      </c>
      <c r="E5085" s="6">
        <v>258.6</v>
      </c>
      <c r="F5085" s="6">
        <v>225.1</v>
      </c>
      <c r="G5085" s="6">
        <v>40.4</v>
      </c>
      <c r="H5085" s="5" t="s">
        <v>120</v>
      </c>
      <c r="I5085" s="6">
        <f t="shared" si="316"/>
        <v>33.5</v>
      </c>
      <c r="J5085" s="5" t="str">
        <f>IF(H5085="否","不适用",IF(AND(ISNUMBER(E5085),ISNUMBER(F5085)),IF(I5085&gt;规则与名单!$B$2,"是","否"),"未判定"))</f>
        <v>不适用</v>
      </c>
      <c r="K5085" s="5" t="str">
        <f t="shared" si="317"/>
        <v>非测试日纯氢</v>
      </c>
      <c r="L5085" s="6">
        <f t="shared" si="318"/>
        <v>40.4</v>
      </c>
      <c r="M5085" s="5">
        <f t="shared" si="319"/>
        <v>0</v>
      </c>
      <c r="N5085" s="5" t="s">
        <v>18597</v>
      </c>
      <c r="O5085" s="5" t="s">
        <v>18598</v>
      </c>
      <c r="P5085" s="5" t="s">
        <v>18599</v>
      </c>
    </row>
    <row r="5086" ht="19" customHeight="1" spans="1:16">
      <c r="A5086" s="5">
        <v>202</v>
      </c>
      <c r="B5086" s="5" t="s">
        <v>538</v>
      </c>
      <c r="C5086" s="5" t="s">
        <v>52</v>
      </c>
      <c r="D5086" s="8" t="s">
        <v>407</v>
      </c>
      <c r="E5086" s="6">
        <v>211.3</v>
      </c>
      <c r="F5086" s="6">
        <v>216.2</v>
      </c>
      <c r="G5086" s="6">
        <v>97.5</v>
      </c>
      <c r="H5086" s="5" t="s">
        <v>120</v>
      </c>
      <c r="I5086" s="6">
        <f t="shared" si="316"/>
        <v>-4.89999999999998</v>
      </c>
      <c r="J5086" s="5" t="str">
        <f>IF(H5086="否","不适用",IF(AND(ISNUMBER(E5086),ISNUMBER(F5086)),IF(I5086&gt;规则与名单!$B$2,"是","否"),"未判定"))</f>
        <v>不适用</v>
      </c>
      <c r="K5086" s="5" t="str">
        <f t="shared" si="317"/>
        <v>非测试日纯氢</v>
      </c>
      <c r="L5086" s="6">
        <f t="shared" si="318"/>
        <v>97.5</v>
      </c>
      <c r="M5086" s="5">
        <f t="shared" si="319"/>
        <v>0</v>
      </c>
      <c r="N5086" s="5" t="s">
        <v>18600</v>
      </c>
      <c r="O5086" s="5" t="s">
        <v>18601</v>
      </c>
      <c r="P5086" s="5" t="s">
        <v>18602</v>
      </c>
    </row>
    <row r="5087" ht="19" customHeight="1" spans="1:16">
      <c r="A5087" s="5">
        <v>202</v>
      </c>
      <c r="B5087" s="5" t="s">
        <v>538</v>
      </c>
      <c r="C5087" s="5" t="s">
        <v>52</v>
      </c>
      <c r="D5087" s="8" t="s">
        <v>411</v>
      </c>
      <c r="E5087" s="6">
        <v>237.6</v>
      </c>
      <c r="F5087" s="6">
        <v>240.1</v>
      </c>
      <c r="G5087" s="6">
        <v>173.6</v>
      </c>
      <c r="H5087" s="5" t="s">
        <v>120</v>
      </c>
      <c r="I5087" s="6">
        <f t="shared" si="316"/>
        <v>-2.5</v>
      </c>
      <c r="J5087" s="5" t="str">
        <f>IF(H5087="否","不适用",IF(AND(ISNUMBER(E5087),ISNUMBER(F5087)),IF(I5087&gt;规则与名单!$B$2,"是","否"),"未判定"))</f>
        <v>不适用</v>
      </c>
      <c r="K5087" s="5" t="str">
        <f t="shared" si="317"/>
        <v>非测试日纯氢</v>
      </c>
      <c r="L5087" s="6">
        <f t="shared" si="318"/>
        <v>173.6</v>
      </c>
      <c r="M5087" s="5">
        <f t="shared" si="319"/>
        <v>0</v>
      </c>
      <c r="N5087" s="5" t="s">
        <v>18603</v>
      </c>
      <c r="O5087" s="5" t="s">
        <v>18604</v>
      </c>
      <c r="P5087" s="5" t="s">
        <v>18605</v>
      </c>
    </row>
    <row r="5088" ht="19" customHeight="1" spans="1:16">
      <c r="A5088" s="5">
        <v>202</v>
      </c>
      <c r="B5088" s="5" t="s">
        <v>538</v>
      </c>
      <c r="C5088" s="5" t="s">
        <v>52</v>
      </c>
      <c r="D5088" s="8" t="s">
        <v>251</v>
      </c>
      <c r="E5088" s="6">
        <v>200</v>
      </c>
      <c r="F5088" s="6">
        <v>213.1</v>
      </c>
      <c r="G5088" s="6">
        <v>171.4</v>
      </c>
      <c r="H5088" s="5" t="s">
        <v>120</v>
      </c>
      <c r="I5088" s="6">
        <f t="shared" si="316"/>
        <v>-13.1</v>
      </c>
      <c r="J5088" s="5" t="str">
        <f>IF(H5088="否","不适用",IF(AND(ISNUMBER(E5088),ISNUMBER(F5088)),IF(I5088&gt;规则与名单!$B$2,"是","否"),"未判定"))</f>
        <v>不适用</v>
      </c>
      <c r="K5088" s="5" t="str">
        <f t="shared" si="317"/>
        <v>非测试日纯氢</v>
      </c>
      <c r="L5088" s="6">
        <f t="shared" si="318"/>
        <v>171.4</v>
      </c>
      <c r="M5088" s="5">
        <f t="shared" si="319"/>
        <v>0</v>
      </c>
      <c r="N5088" s="5" t="s">
        <v>18606</v>
      </c>
      <c r="O5088" s="5" t="s">
        <v>18607</v>
      </c>
      <c r="P5088" s="5" t="s">
        <v>18608</v>
      </c>
    </row>
    <row r="5089" ht="19" customHeight="1" spans="1:16">
      <c r="A5089" s="5">
        <v>202</v>
      </c>
      <c r="B5089" s="5" t="s">
        <v>538</v>
      </c>
      <c r="C5089" s="5" t="s">
        <v>52</v>
      </c>
      <c r="D5089" s="8" t="s">
        <v>472</v>
      </c>
      <c r="E5089" s="6">
        <v>215.5</v>
      </c>
      <c r="F5089" s="6">
        <v>208.3</v>
      </c>
      <c r="G5089" s="6">
        <v>201.2</v>
      </c>
      <c r="H5089" s="5" t="s">
        <v>120</v>
      </c>
      <c r="I5089" s="6">
        <f t="shared" si="316"/>
        <v>7.19999999999999</v>
      </c>
      <c r="J5089" s="5" t="str">
        <f>IF(H5089="否","不适用",IF(AND(ISNUMBER(E5089),ISNUMBER(F5089)),IF(I5089&gt;规则与名单!$B$2,"是","否"),"未判定"))</f>
        <v>不适用</v>
      </c>
      <c r="K5089" s="5" t="str">
        <f t="shared" si="317"/>
        <v>非测试日纯氢</v>
      </c>
      <c r="L5089" s="6">
        <f t="shared" si="318"/>
        <v>201.2</v>
      </c>
      <c r="M5089" s="5">
        <f t="shared" si="319"/>
        <v>0</v>
      </c>
      <c r="N5089" s="5" t="s">
        <v>18609</v>
      </c>
      <c r="O5089" s="5" t="s">
        <v>18610</v>
      </c>
      <c r="P5089" s="5" t="s">
        <v>18611</v>
      </c>
    </row>
    <row r="5090" ht="19" customHeight="1" spans="1:16">
      <c r="A5090" s="5">
        <v>202</v>
      </c>
      <c r="B5090" s="5" t="s">
        <v>538</v>
      </c>
      <c r="C5090" s="5" t="s">
        <v>52</v>
      </c>
      <c r="D5090" s="8" t="s">
        <v>466</v>
      </c>
      <c r="E5090" s="6">
        <v>185</v>
      </c>
      <c r="F5090" s="6">
        <v>187</v>
      </c>
      <c r="G5090" s="6">
        <v>159.2</v>
      </c>
      <c r="H5090" s="5" t="s">
        <v>120</v>
      </c>
      <c r="I5090" s="6">
        <f t="shared" si="316"/>
        <v>-2</v>
      </c>
      <c r="J5090" s="5" t="str">
        <f>IF(H5090="否","不适用",IF(AND(ISNUMBER(E5090),ISNUMBER(F5090)),IF(I5090&gt;规则与名单!$B$2,"是","否"),"未判定"))</f>
        <v>不适用</v>
      </c>
      <c r="K5090" s="5" t="str">
        <f t="shared" si="317"/>
        <v>非测试日纯氢</v>
      </c>
      <c r="L5090" s="6">
        <f t="shared" si="318"/>
        <v>159.2</v>
      </c>
      <c r="M5090" s="5">
        <f t="shared" si="319"/>
        <v>0</v>
      </c>
      <c r="N5090" s="5" t="s">
        <v>18612</v>
      </c>
      <c r="O5090" s="5" t="s">
        <v>18613</v>
      </c>
      <c r="P5090" s="5" t="s">
        <v>18614</v>
      </c>
    </row>
    <row r="5091" ht="19" customHeight="1" spans="1:16">
      <c r="A5091" s="5">
        <v>202</v>
      </c>
      <c r="B5091" s="5" t="s">
        <v>538</v>
      </c>
      <c r="C5091" s="5" t="s">
        <v>52</v>
      </c>
      <c r="D5091" s="8" t="s">
        <v>333</v>
      </c>
      <c r="E5091" s="6">
        <v>0</v>
      </c>
      <c r="F5091" s="6">
        <v>0.1</v>
      </c>
      <c r="G5091" s="6"/>
      <c r="H5091" s="5" t="s">
        <v>120</v>
      </c>
      <c r="I5091" s="6">
        <f t="shared" si="316"/>
        <v>-0.1</v>
      </c>
      <c r="J5091" s="5" t="str">
        <f>IF(H5091="否","不适用",IF(AND(ISNUMBER(E5091),ISNUMBER(F5091)),IF(I5091&gt;规则与名单!$B$2,"是","否"),"未判定"))</f>
        <v>不适用</v>
      </c>
      <c r="K5091" s="5" t="str">
        <f t="shared" si="317"/>
        <v>非测试日仪表</v>
      </c>
      <c r="L5091" s="6">
        <f t="shared" si="318"/>
        <v>0</v>
      </c>
      <c r="M5091" s="5">
        <f t="shared" si="319"/>
        <v>0</v>
      </c>
      <c r="N5091" s="5" t="s">
        <v>18615</v>
      </c>
      <c r="O5091" s="5" t="s">
        <v>18616</v>
      </c>
      <c r="P5091" s="5" t="s">
        <v>18617</v>
      </c>
    </row>
    <row r="5092" ht="19" customHeight="1" spans="1:16">
      <c r="A5092" s="5">
        <v>202</v>
      </c>
      <c r="B5092" s="5" t="s">
        <v>538</v>
      </c>
      <c r="C5092" s="5" t="s">
        <v>52</v>
      </c>
      <c r="D5092" s="8" t="s">
        <v>175</v>
      </c>
      <c r="E5092" s="6">
        <v>0</v>
      </c>
      <c r="F5092" s="6">
        <v>0.1</v>
      </c>
      <c r="G5092" s="6"/>
      <c r="H5092" s="5" t="s">
        <v>120</v>
      </c>
      <c r="I5092" s="6">
        <f t="shared" si="316"/>
        <v>-0.1</v>
      </c>
      <c r="J5092" s="5" t="str">
        <f>IF(H5092="否","不适用",IF(AND(ISNUMBER(E5092),ISNUMBER(F5092)),IF(I5092&gt;规则与名单!$B$2,"是","否"),"未判定"))</f>
        <v>不适用</v>
      </c>
      <c r="K5092" s="5" t="str">
        <f t="shared" si="317"/>
        <v>非测试日仪表</v>
      </c>
      <c r="L5092" s="6">
        <f t="shared" si="318"/>
        <v>0</v>
      </c>
      <c r="M5092" s="5">
        <f t="shared" si="319"/>
        <v>0</v>
      </c>
      <c r="N5092" s="5" t="s">
        <v>18618</v>
      </c>
      <c r="O5092" s="5" t="s">
        <v>18619</v>
      </c>
      <c r="P5092" s="5" t="s">
        <v>18620</v>
      </c>
    </row>
    <row r="5093" ht="19" customHeight="1" spans="1:16">
      <c r="A5093" s="5">
        <v>202</v>
      </c>
      <c r="B5093" s="5" t="s">
        <v>538</v>
      </c>
      <c r="C5093" s="5" t="s">
        <v>52</v>
      </c>
      <c r="D5093" s="8" t="s">
        <v>3402</v>
      </c>
      <c r="E5093" s="6">
        <v>91.5</v>
      </c>
      <c r="F5093" s="6">
        <v>92.2</v>
      </c>
      <c r="G5093" s="6">
        <v>91.5</v>
      </c>
      <c r="H5093" s="5" t="s">
        <v>120</v>
      </c>
      <c r="I5093" s="6">
        <f t="shared" si="316"/>
        <v>-0.700000000000003</v>
      </c>
      <c r="J5093" s="5" t="str">
        <f>IF(H5093="否","不适用",IF(AND(ISNUMBER(E5093),ISNUMBER(F5093)),IF(I5093&gt;规则与名单!$B$2,"是","否"),"未判定"))</f>
        <v>不适用</v>
      </c>
      <c r="K5093" s="5" t="str">
        <f t="shared" si="317"/>
        <v>非测试日纯氢</v>
      </c>
      <c r="L5093" s="6">
        <f t="shared" si="318"/>
        <v>91.5</v>
      </c>
      <c r="M5093" s="5">
        <f t="shared" si="319"/>
        <v>0</v>
      </c>
      <c r="N5093" s="5" t="s">
        <v>18621</v>
      </c>
      <c r="O5093" s="5" t="s">
        <v>18622</v>
      </c>
      <c r="P5093" s="5" t="s">
        <v>18623</v>
      </c>
    </row>
    <row r="5094" ht="19" customHeight="1" spans="1:16">
      <c r="A5094" s="5">
        <v>202</v>
      </c>
      <c r="B5094" s="5" t="s">
        <v>538</v>
      </c>
      <c r="C5094" s="5" t="s">
        <v>52</v>
      </c>
      <c r="D5094" s="8" t="s">
        <v>487</v>
      </c>
      <c r="E5094" s="6"/>
      <c r="F5094" s="6">
        <v>0</v>
      </c>
      <c r="G5094" s="6"/>
      <c r="H5094" s="5" t="s">
        <v>120</v>
      </c>
      <c r="I5094" s="6" t="str">
        <f t="shared" si="316"/>
        <v/>
      </c>
      <c r="J5094" s="5" t="str">
        <f>IF(H5094="否","不适用",IF(AND(ISNUMBER(E5094),ISNUMBER(F5094)),IF(I5094&gt;规则与名单!$B$2,"是","否"),"未判定"))</f>
        <v>不适用</v>
      </c>
      <c r="K5094" s="5" t="str">
        <f t="shared" si="317"/>
        <v>缺失</v>
      </c>
      <c r="L5094" s="6" t="str">
        <f t="shared" si="318"/>
        <v/>
      </c>
      <c r="M5094" s="5">
        <f t="shared" si="319"/>
        <v>1</v>
      </c>
      <c r="N5094" s="5" t="s">
        <v>18624</v>
      </c>
      <c r="O5094" s="5" t="s">
        <v>18625</v>
      </c>
      <c r="P5094" s="5" t="s">
        <v>18626</v>
      </c>
    </row>
    <row r="5095" ht="19" customHeight="1" spans="1:16">
      <c r="A5095" s="5">
        <v>202</v>
      </c>
      <c r="B5095" s="5" t="s">
        <v>538</v>
      </c>
      <c r="C5095" s="5" t="s">
        <v>52</v>
      </c>
      <c r="D5095" s="8" t="s">
        <v>121</v>
      </c>
      <c r="E5095" s="6"/>
      <c r="F5095" s="6">
        <v>0</v>
      </c>
      <c r="G5095" s="6"/>
      <c r="H5095" s="5" t="s">
        <v>120</v>
      </c>
      <c r="I5095" s="6" t="str">
        <f t="shared" si="316"/>
        <v/>
      </c>
      <c r="J5095" s="5" t="str">
        <f>IF(H5095="否","不适用",IF(AND(ISNUMBER(E5095),ISNUMBER(F5095)),IF(I5095&gt;规则与名单!$B$2,"是","否"),"未判定"))</f>
        <v>不适用</v>
      </c>
      <c r="K5095" s="5" t="str">
        <f t="shared" si="317"/>
        <v>缺失</v>
      </c>
      <c r="L5095" s="6" t="str">
        <f t="shared" si="318"/>
        <v/>
      </c>
      <c r="M5095" s="5">
        <f t="shared" si="319"/>
        <v>1</v>
      </c>
      <c r="N5095" s="5" t="s">
        <v>18627</v>
      </c>
      <c r="O5095" s="5" t="s">
        <v>18628</v>
      </c>
      <c r="P5095" s="5" t="s">
        <v>18629</v>
      </c>
    </row>
    <row r="5096" ht="19" customHeight="1" spans="1:16">
      <c r="A5096" s="5">
        <v>202</v>
      </c>
      <c r="B5096" s="5" t="s">
        <v>538</v>
      </c>
      <c r="C5096" s="5" t="s">
        <v>52</v>
      </c>
      <c r="D5096" s="8" t="s">
        <v>170</v>
      </c>
      <c r="E5096" s="6"/>
      <c r="F5096" s="6">
        <v>0</v>
      </c>
      <c r="G5096" s="6"/>
      <c r="H5096" s="5" t="s">
        <v>120</v>
      </c>
      <c r="I5096" s="6" t="str">
        <f t="shared" si="316"/>
        <v/>
      </c>
      <c r="J5096" s="5" t="str">
        <f>IF(H5096="否","不适用",IF(AND(ISNUMBER(E5096),ISNUMBER(F5096)),IF(I5096&gt;规则与名单!$B$2,"是","否"),"未判定"))</f>
        <v>不适用</v>
      </c>
      <c r="K5096" s="5" t="str">
        <f t="shared" si="317"/>
        <v>缺失</v>
      </c>
      <c r="L5096" s="6" t="str">
        <f t="shared" si="318"/>
        <v/>
      </c>
      <c r="M5096" s="5">
        <f t="shared" si="319"/>
        <v>1</v>
      </c>
      <c r="N5096" s="5" t="s">
        <v>18630</v>
      </c>
      <c r="O5096" s="5" t="s">
        <v>18631</v>
      </c>
      <c r="P5096" s="5" t="s">
        <v>18632</v>
      </c>
    </row>
    <row r="5097" ht="19" customHeight="1" spans="1:16">
      <c r="A5097" s="5">
        <v>202</v>
      </c>
      <c r="B5097" s="5" t="s">
        <v>538</v>
      </c>
      <c r="C5097" s="5" t="s">
        <v>52</v>
      </c>
      <c r="D5097" s="8" t="s">
        <v>644</v>
      </c>
      <c r="E5097" s="6"/>
      <c r="F5097" s="6">
        <v>0</v>
      </c>
      <c r="G5097" s="6"/>
      <c r="H5097" s="5" t="s">
        <v>120</v>
      </c>
      <c r="I5097" s="6" t="str">
        <f t="shared" si="316"/>
        <v/>
      </c>
      <c r="J5097" s="5" t="str">
        <f>IF(H5097="否","不适用",IF(AND(ISNUMBER(E5097),ISNUMBER(F5097)),IF(I5097&gt;规则与名单!$B$2,"是","否"),"未判定"))</f>
        <v>不适用</v>
      </c>
      <c r="K5097" s="5" t="str">
        <f t="shared" si="317"/>
        <v>缺失</v>
      </c>
      <c r="L5097" s="6" t="str">
        <f t="shared" si="318"/>
        <v/>
      </c>
      <c r="M5097" s="5">
        <f t="shared" si="319"/>
        <v>1</v>
      </c>
      <c r="N5097" s="5" t="s">
        <v>18633</v>
      </c>
      <c r="O5097" s="5" t="s">
        <v>18634</v>
      </c>
      <c r="P5097" s="5" t="s">
        <v>18635</v>
      </c>
    </row>
    <row r="5098" ht="19" customHeight="1" spans="1:16">
      <c r="A5098" s="5">
        <v>202</v>
      </c>
      <c r="B5098" s="5" t="s">
        <v>538</v>
      </c>
      <c r="C5098" s="5" t="s">
        <v>52</v>
      </c>
      <c r="D5098" s="8" t="s">
        <v>3418</v>
      </c>
      <c r="E5098" s="6"/>
      <c r="F5098" s="6">
        <v>0</v>
      </c>
      <c r="G5098" s="6"/>
      <c r="H5098" s="5" t="s">
        <v>120</v>
      </c>
      <c r="I5098" s="6" t="str">
        <f t="shared" si="316"/>
        <v/>
      </c>
      <c r="J5098" s="5" t="str">
        <f>IF(H5098="否","不适用",IF(AND(ISNUMBER(E5098),ISNUMBER(F5098)),IF(I5098&gt;规则与名单!$B$2,"是","否"),"未判定"))</f>
        <v>不适用</v>
      </c>
      <c r="K5098" s="5" t="str">
        <f t="shared" si="317"/>
        <v>缺失</v>
      </c>
      <c r="L5098" s="6" t="str">
        <f t="shared" si="318"/>
        <v/>
      </c>
      <c r="M5098" s="5">
        <f t="shared" si="319"/>
        <v>1</v>
      </c>
      <c r="N5098" s="5" t="s">
        <v>18636</v>
      </c>
      <c r="O5098" s="5" t="s">
        <v>18637</v>
      </c>
      <c r="P5098" s="5" t="s">
        <v>18638</v>
      </c>
    </row>
    <row r="5099" ht="19" customHeight="1" spans="1:16">
      <c r="A5099" s="5">
        <v>202</v>
      </c>
      <c r="B5099" s="5" t="s">
        <v>538</v>
      </c>
      <c r="C5099" s="5" t="s">
        <v>52</v>
      </c>
      <c r="D5099" s="8" t="s">
        <v>3422</v>
      </c>
      <c r="E5099" s="6"/>
      <c r="F5099" s="6">
        <v>0</v>
      </c>
      <c r="G5099" s="6"/>
      <c r="H5099" s="5" t="s">
        <v>120</v>
      </c>
      <c r="I5099" s="6" t="str">
        <f t="shared" si="316"/>
        <v/>
      </c>
      <c r="J5099" s="5" t="str">
        <f>IF(H5099="否","不适用",IF(AND(ISNUMBER(E5099),ISNUMBER(F5099)),IF(I5099&gt;规则与名单!$B$2,"是","否"),"未判定"))</f>
        <v>不适用</v>
      </c>
      <c r="K5099" s="5" t="str">
        <f t="shared" si="317"/>
        <v>缺失</v>
      </c>
      <c r="L5099" s="6" t="str">
        <f t="shared" si="318"/>
        <v/>
      </c>
      <c r="M5099" s="5">
        <f t="shared" si="319"/>
        <v>1</v>
      </c>
      <c r="N5099" s="5" t="s">
        <v>18639</v>
      </c>
      <c r="O5099" s="5" t="s">
        <v>18640</v>
      </c>
      <c r="P5099" s="5" t="s">
        <v>18641</v>
      </c>
    </row>
    <row r="5100" ht="19" customHeight="1" spans="1:16">
      <c r="A5100" s="5">
        <v>202</v>
      </c>
      <c r="B5100" s="5" t="s">
        <v>538</v>
      </c>
      <c r="C5100" s="5" t="s">
        <v>52</v>
      </c>
      <c r="D5100" s="8" t="s">
        <v>336</v>
      </c>
      <c r="E5100" s="6"/>
      <c r="F5100" s="6">
        <v>0</v>
      </c>
      <c r="G5100" s="6"/>
      <c r="H5100" s="5" t="s">
        <v>120</v>
      </c>
      <c r="I5100" s="6" t="str">
        <f t="shared" si="316"/>
        <v/>
      </c>
      <c r="J5100" s="5" t="str">
        <f>IF(H5100="否","不适用",IF(AND(ISNUMBER(E5100),ISNUMBER(F5100)),IF(I5100&gt;规则与名单!$B$2,"是","否"),"未判定"))</f>
        <v>不适用</v>
      </c>
      <c r="K5100" s="5" t="str">
        <f t="shared" si="317"/>
        <v>缺失</v>
      </c>
      <c r="L5100" s="6" t="str">
        <f t="shared" si="318"/>
        <v/>
      </c>
      <c r="M5100" s="5">
        <f t="shared" si="319"/>
        <v>1</v>
      </c>
      <c r="N5100" s="5" t="s">
        <v>18642</v>
      </c>
      <c r="O5100" s="5" t="s">
        <v>18643</v>
      </c>
      <c r="P5100" s="5" t="s">
        <v>18644</v>
      </c>
    </row>
    <row r="5101" ht="19" customHeight="1" spans="1:16">
      <c r="A5101" s="5">
        <v>202</v>
      </c>
      <c r="B5101" s="5" t="s">
        <v>538</v>
      </c>
      <c r="C5101" s="5" t="s">
        <v>52</v>
      </c>
      <c r="D5101" s="8" t="s">
        <v>653</v>
      </c>
      <c r="E5101" s="6">
        <v>0</v>
      </c>
      <c r="F5101" s="6">
        <v>0.1</v>
      </c>
      <c r="G5101" s="6"/>
      <c r="H5101" s="5" t="s">
        <v>120</v>
      </c>
      <c r="I5101" s="6">
        <f t="shared" si="316"/>
        <v>-0.1</v>
      </c>
      <c r="J5101" s="5" t="str">
        <f>IF(H5101="否","不适用",IF(AND(ISNUMBER(E5101),ISNUMBER(F5101)),IF(I5101&gt;规则与名单!$B$2,"是","否"),"未判定"))</f>
        <v>不适用</v>
      </c>
      <c r="K5101" s="5" t="str">
        <f t="shared" si="317"/>
        <v>非测试日仪表</v>
      </c>
      <c r="L5101" s="6">
        <f t="shared" si="318"/>
        <v>0</v>
      </c>
      <c r="M5101" s="5">
        <f t="shared" si="319"/>
        <v>0</v>
      </c>
      <c r="N5101" s="5" t="s">
        <v>18645</v>
      </c>
      <c r="O5101" s="5" t="s">
        <v>18646</v>
      </c>
      <c r="P5101" s="5" t="s">
        <v>18647</v>
      </c>
    </row>
    <row r="5102" ht="19" customHeight="1" spans="1:16">
      <c r="A5102" s="5">
        <v>202</v>
      </c>
      <c r="B5102" s="5" t="s">
        <v>538</v>
      </c>
      <c r="C5102" s="5" t="s">
        <v>52</v>
      </c>
      <c r="D5102" s="8" t="s">
        <v>140</v>
      </c>
      <c r="E5102" s="6">
        <v>0</v>
      </c>
      <c r="F5102" s="6">
        <v>0.01</v>
      </c>
      <c r="G5102" s="6"/>
      <c r="H5102" s="5" t="s">
        <v>120</v>
      </c>
      <c r="I5102" s="6">
        <f t="shared" si="316"/>
        <v>-0.01</v>
      </c>
      <c r="J5102" s="5" t="str">
        <f>IF(H5102="否","不适用",IF(AND(ISNUMBER(E5102),ISNUMBER(F5102)),IF(I5102&gt;规则与名单!$B$2,"是","否"),"未判定"))</f>
        <v>不适用</v>
      </c>
      <c r="K5102" s="5" t="str">
        <f t="shared" si="317"/>
        <v>非测试日仪表</v>
      </c>
      <c r="L5102" s="6">
        <f t="shared" si="318"/>
        <v>0</v>
      </c>
      <c r="M5102" s="5">
        <f t="shared" si="319"/>
        <v>0</v>
      </c>
      <c r="N5102" s="5" t="s">
        <v>18648</v>
      </c>
      <c r="O5102" s="5" t="s">
        <v>18649</v>
      </c>
      <c r="P5102" s="5" t="s">
        <v>18650</v>
      </c>
    </row>
    <row r="5103" ht="19" customHeight="1" spans="1:16">
      <c r="A5103" s="5">
        <v>202</v>
      </c>
      <c r="B5103" s="5" t="s">
        <v>538</v>
      </c>
      <c r="C5103" s="5" t="s">
        <v>52</v>
      </c>
      <c r="D5103" s="8" t="s">
        <v>115</v>
      </c>
      <c r="E5103" s="6"/>
      <c r="F5103" s="6">
        <v>0</v>
      </c>
      <c r="G5103" s="6"/>
      <c r="H5103" s="5" t="s">
        <v>120</v>
      </c>
      <c r="I5103" s="6" t="str">
        <f t="shared" si="316"/>
        <v/>
      </c>
      <c r="J5103" s="5" t="str">
        <f>IF(H5103="否","不适用",IF(AND(ISNUMBER(E5103),ISNUMBER(F5103)),IF(I5103&gt;规则与名单!$B$2,"是","否"),"未判定"))</f>
        <v>不适用</v>
      </c>
      <c r="K5103" s="5" t="str">
        <f t="shared" si="317"/>
        <v>缺失</v>
      </c>
      <c r="L5103" s="6" t="str">
        <f t="shared" si="318"/>
        <v/>
      </c>
      <c r="M5103" s="5">
        <f t="shared" si="319"/>
        <v>1</v>
      </c>
      <c r="N5103" s="5" t="s">
        <v>18651</v>
      </c>
      <c r="O5103" s="5" t="s">
        <v>18652</v>
      </c>
      <c r="P5103" s="5" t="s">
        <v>18653</v>
      </c>
    </row>
    <row r="5104" ht="19" customHeight="1" spans="1:16">
      <c r="A5104" s="5">
        <v>203</v>
      </c>
      <c r="B5104" s="5" t="s">
        <v>61</v>
      </c>
      <c r="C5104" s="5" t="s">
        <v>52</v>
      </c>
      <c r="D5104" s="8" t="s">
        <v>114</v>
      </c>
      <c r="E5104" s="6">
        <v>234.2</v>
      </c>
      <c r="F5104" s="6">
        <v>237.8</v>
      </c>
      <c r="G5104" s="6">
        <v>229.7</v>
      </c>
      <c r="H5104" s="5" t="s">
        <v>113</v>
      </c>
      <c r="I5104" s="6">
        <f t="shared" si="316"/>
        <v>-3.60000000000002</v>
      </c>
      <c r="J5104" s="5" t="str">
        <f>IF(H5104="否","不适用",IF(AND(ISNUMBER(E5104),ISNUMBER(F5104)),IF(I5104&gt;规则与名单!$B$2,"是","否"),"未判定"))</f>
        <v>否</v>
      </c>
      <c r="K5104" s="5" t="str">
        <f t="shared" si="317"/>
        <v>非测试日纯氢</v>
      </c>
      <c r="L5104" s="6">
        <f t="shared" si="318"/>
        <v>229.7</v>
      </c>
      <c r="M5104" s="5">
        <f t="shared" si="319"/>
        <v>0</v>
      </c>
      <c r="N5104" s="5" t="s">
        <v>18654</v>
      </c>
      <c r="O5104" s="5" t="s">
        <v>18655</v>
      </c>
      <c r="P5104" s="5" t="s">
        <v>18656</v>
      </c>
    </row>
    <row r="5105" ht="19" customHeight="1" spans="1:16">
      <c r="A5105" s="5">
        <v>203</v>
      </c>
      <c r="B5105" s="5" t="s">
        <v>61</v>
      </c>
      <c r="C5105" s="5" t="s">
        <v>52</v>
      </c>
      <c r="D5105" s="8" t="s">
        <v>605</v>
      </c>
      <c r="E5105" s="6">
        <v>219.4</v>
      </c>
      <c r="F5105" s="6">
        <v>222.6</v>
      </c>
      <c r="G5105" s="6">
        <v>219.4</v>
      </c>
      <c r="H5105" s="5" t="s">
        <v>113</v>
      </c>
      <c r="I5105" s="6">
        <f t="shared" si="316"/>
        <v>-3.19999999999999</v>
      </c>
      <c r="J5105" s="5" t="str">
        <f>IF(H5105="否","不适用",IF(AND(ISNUMBER(E5105),ISNUMBER(F5105)),IF(I5105&gt;规则与名单!$B$2,"是","否"),"未判定"))</f>
        <v>否</v>
      </c>
      <c r="K5105" s="5" t="str">
        <f t="shared" si="317"/>
        <v>非测试日纯氢</v>
      </c>
      <c r="L5105" s="6">
        <f t="shared" si="318"/>
        <v>219.4</v>
      </c>
      <c r="M5105" s="5">
        <f t="shared" si="319"/>
        <v>0</v>
      </c>
      <c r="N5105" s="5" t="s">
        <v>18657</v>
      </c>
      <c r="O5105" s="5" t="s">
        <v>18658</v>
      </c>
      <c r="P5105" s="5" t="s">
        <v>18659</v>
      </c>
    </row>
    <row r="5106" ht="19" customHeight="1" spans="1:16">
      <c r="A5106" s="5">
        <v>203</v>
      </c>
      <c r="B5106" s="5" t="s">
        <v>61</v>
      </c>
      <c r="C5106" s="5" t="s">
        <v>52</v>
      </c>
      <c r="D5106" s="8" t="s">
        <v>186</v>
      </c>
      <c r="E5106" s="6">
        <v>243.8</v>
      </c>
      <c r="F5106" s="6">
        <v>247.3</v>
      </c>
      <c r="G5106" s="6">
        <v>231.7</v>
      </c>
      <c r="H5106" s="5" t="s">
        <v>113</v>
      </c>
      <c r="I5106" s="6">
        <f t="shared" si="316"/>
        <v>-3.5</v>
      </c>
      <c r="J5106" s="5" t="str">
        <f>IF(H5106="否","不适用",IF(AND(ISNUMBER(E5106),ISNUMBER(F5106)),IF(I5106&gt;规则与名单!$B$2,"是","否"),"未判定"))</f>
        <v>否</v>
      </c>
      <c r="K5106" s="5" t="str">
        <f t="shared" si="317"/>
        <v>非测试日纯氢</v>
      </c>
      <c r="L5106" s="6">
        <f t="shared" si="318"/>
        <v>231.7</v>
      </c>
      <c r="M5106" s="5">
        <f t="shared" si="319"/>
        <v>0</v>
      </c>
      <c r="N5106" s="5" t="s">
        <v>18660</v>
      </c>
      <c r="O5106" s="5" t="s">
        <v>18661</v>
      </c>
      <c r="P5106" s="5" t="s">
        <v>18662</v>
      </c>
    </row>
    <row r="5107" ht="19" customHeight="1" spans="1:16">
      <c r="A5107" s="5">
        <v>203</v>
      </c>
      <c r="B5107" s="5" t="s">
        <v>61</v>
      </c>
      <c r="C5107" s="5" t="s">
        <v>52</v>
      </c>
      <c r="D5107" s="8" t="s">
        <v>165</v>
      </c>
      <c r="E5107" s="6">
        <v>235.9</v>
      </c>
      <c r="F5107" s="6">
        <v>240.1</v>
      </c>
      <c r="G5107" s="6">
        <v>231</v>
      </c>
      <c r="H5107" s="5" t="s">
        <v>113</v>
      </c>
      <c r="I5107" s="6">
        <f t="shared" si="316"/>
        <v>-4.19999999999999</v>
      </c>
      <c r="J5107" s="5" t="str">
        <f>IF(H5107="否","不适用",IF(AND(ISNUMBER(E5107),ISNUMBER(F5107)),IF(I5107&gt;规则与名单!$B$2,"是","否"),"未判定"))</f>
        <v>否</v>
      </c>
      <c r="K5107" s="5" t="str">
        <f t="shared" si="317"/>
        <v>非测试日纯氢</v>
      </c>
      <c r="L5107" s="6">
        <f t="shared" si="318"/>
        <v>231</v>
      </c>
      <c r="M5107" s="5">
        <f t="shared" si="319"/>
        <v>0</v>
      </c>
      <c r="N5107" s="5" t="s">
        <v>18663</v>
      </c>
      <c r="O5107" s="5" t="s">
        <v>18664</v>
      </c>
      <c r="P5107" s="5" t="s">
        <v>18665</v>
      </c>
    </row>
    <row r="5108" ht="19" customHeight="1" spans="1:16">
      <c r="A5108" s="5">
        <v>203</v>
      </c>
      <c r="B5108" s="5" t="s">
        <v>61</v>
      </c>
      <c r="C5108" s="5" t="s">
        <v>52</v>
      </c>
      <c r="D5108" s="8" t="s">
        <v>151</v>
      </c>
      <c r="E5108" s="6">
        <v>231.6</v>
      </c>
      <c r="F5108" s="6">
        <v>238.1</v>
      </c>
      <c r="G5108" s="6">
        <v>225.5</v>
      </c>
      <c r="H5108" s="5" t="s">
        <v>113</v>
      </c>
      <c r="I5108" s="6">
        <f t="shared" si="316"/>
        <v>-6.5</v>
      </c>
      <c r="J5108" s="5" t="str">
        <f>IF(H5108="否","不适用",IF(AND(ISNUMBER(E5108),ISNUMBER(F5108)),IF(I5108&gt;规则与名单!$B$2,"是","否"),"未判定"))</f>
        <v>否</v>
      </c>
      <c r="K5108" s="5" t="str">
        <f t="shared" si="317"/>
        <v>非测试日纯氢</v>
      </c>
      <c r="L5108" s="6">
        <f t="shared" si="318"/>
        <v>225.5</v>
      </c>
      <c r="M5108" s="5">
        <f t="shared" si="319"/>
        <v>0</v>
      </c>
      <c r="N5108" s="5" t="s">
        <v>18666</v>
      </c>
      <c r="O5108" s="5" t="s">
        <v>18667</v>
      </c>
      <c r="P5108" s="5" t="s">
        <v>18668</v>
      </c>
    </row>
    <row r="5109" ht="19" customHeight="1" spans="1:16">
      <c r="A5109" s="5">
        <v>203</v>
      </c>
      <c r="B5109" s="5" t="s">
        <v>61</v>
      </c>
      <c r="C5109" s="5" t="s">
        <v>52</v>
      </c>
      <c r="D5109" s="8" t="s">
        <v>3358</v>
      </c>
      <c r="E5109" s="6">
        <v>8</v>
      </c>
      <c r="F5109" s="6">
        <v>8.7</v>
      </c>
      <c r="G5109" s="6">
        <v>7.8</v>
      </c>
      <c r="H5109" s="5" t="s">
        <v>113</v>
      </c>
      <c r="I5109" s="6">
        <f t="shared" si="316"/>
        <v>-0.699999999999999</v>
      </c>
      <c r="J5109" s="5" t="str">
        <f>IF(H5109="否","不适用",IF(AND(ISNUMBER(E5109),ISNUMBER(F5109)),IF(I5109&gt;规则与名单!$B$2,"是","否"),"未判定"))</f>
        <v>否</v>
      </c>
      <c r="K5109" s="5" t="str">
        <f t="shared" si="317"/>
        <v>非测试日纯氢</v>
      </c>
      <c r="L5109" s="6">
        <f t="shared" si="318"/>
        <v>7.8</v>
      </c>
      <c r="M5109" s="5">
        <f t="shared" si="319"/>
        <v>0</v>
      </c>
      <c r="N5109" s="5" t="s">
        <v>18669</v>
      </c>
      <c r="O5109" s="5" t="s">
        <v>18670</v>
      </c>
      <c r="P5109" s="5" t="s">
        <v>18671</v>
      </c>
    </row>
    <row r="5110" ht="19" customHeight="1" spans="1:16">
      <c r="A5110" s="5">
        <v>203</v>
      </c>
      <c r="B5110" s="5" t="s">
        <v>61</v>
      </c>
      <c r="C5110" s="5" t="s">
        <v>52</v>
      </c>
      <c r="D5110" s="8" t="s">
        <v>272</v>
      </c>
      <c r="E5110" s="6">
        <v>219.1</v>
      </c>
      <c r="F5110" s="6">
        <v>221.6</v>
      </c>
      <c r="G5110" s="6">
        <v>199.7</v>
      </c>
      <c r="H5110" s="5" t="s">
        <v>113</v>
      </c>
      <c r="I5110" s="6">
        <f t="shared" si="316"/>
        <v>-2.5</v>
      </c>
      <c r="J5110" s="5" t="str">
        <f>IF(H5110="否","不适用",IF(AND(ISNUMBER(E5110),ISNUMBER(F5110)),IF(I5110&gt;规则与名单!$B$2,"是","否"),"未判定"))</f>
        <v>否</v>
      </c>
      <c r="K5110" s="5" t="str">
        <f t="shared" si="317"/>
        <v>非测试日纯氢</v>
      </c>
      <c r="L5110" s="6">
        <f t="shared" si="318"/>
        <v>199.7</v>
      </c>
      <c r="M5110" s="5">
        <f t="shared" si="319"/>
        <v>0</v>
      </c>
      <c r="N5110" s="5" t="s">
        <v>18672</v>
      </c>
      <c r="O5110" s="5" t="s">
        <v>18673</v>
      </c>
      <c r="P5110" s="5" t="s">
        <v>18674</v>
      </c>
    </row>
    <row r="5111" ht="19" customHeight="1" spans="1:16">
      <c r="A5111" s="5">
        <v>203</v>
      </c>
      <c r="B5111" s="5" t="s">
        <v>61</v>
      </c>
      <c r="C5111" s="5" t="s">
        <v>52</v>
      </c>
      <c r="D5111" s="8" t="s">
        <v>506</v>
      </c>
      <c r="E5111" s="6">
        <v>270</v>
      </c>
      <c r="F5111" s="6">
        <v>346.5</v>
      </c>
      <c r="G5111" s="6">
        <v>259.2</v>
      </c>
      <c r="H5111" s="5" t="s">
        <v>113</v>
      </c>
      <c r="I5111" s="6">
        <f t="shared" si="316"/>
        <v>-76.5</v>
      </c>
      <c r="J5111" s="5" t="str">
        <f>IF(H5111="否","不适用",IF(AND(ISNUMBER(E5111),ISNUMBER(F5111)),IF(I5111&gt;规则与名单!$B$2,"是","否"),"未判定"))</f>
        <v>否</v>
      </c>
      <c r="K5111" s="5" t="str">
        <f t="shared" si="317"/>
        <v>非测试日纯氢</v>
      </c>
      <c r="L5111" s="6">
        <f t="shared" si="318"/>
        <v>259.2</v>
      </c>
      <c r="M5111" s="5">
        <f t="shared" si="319"/>
        <v>0</v>
      </c>
      <c r="N5111" s="5" t="s">
        <v>18675</v>
      </c>
      <c r="O5111" s="5" t="s">
        <v>18676</v>
      </c>
      <c r="P5111" s="5" t="s">
        <v>18677</v>
      </c>
    </row>
    <row r="5112" ht="19" customHeight="1" spans="1:16">
      <c r="A5112" s="5">
        <v>204</v>
      </c>
      <c r="B5112" s="5" t="s">
        <v>540</v>
      </c>
      <c r="C5112" s="5" t="s">
        <v>52</v>
      </c>
      <c r="D5112" s="8" t="s">
        <v>506</v>
      </c>
      <c r="E5112" s="6">
        <v>77.843</v>
      </c>
      <c r="F5112" s="6">
        <v>78.9</v>
      </c>
      <c r="G5112" s="6">
        <v>80.4</v>
      </c>
      <c r="H5112" s="5" t="s">
        <v>120</v>
      </c>
      <c r="I5112" s="6">
        <f t="shared" si="316"/>
        <v>-1.057</v>
      </c>
      <c r="J5112" s="5" t="str">
        <f>IF(H5112="否","不适用",IF(AND(ISNUMBER(E5112),ISNUMBER(F5112)),IF(I5112&gt;规则与名单!$B$2,"是","否"),"未判定"))</f>
        <v>不适用</v>
      </c>
      <c r="K5112" s="5" t="str">
        <f t="shared" si="317"/>
        <v>非测试日纯氢</v>
      </c>
      <c r="L5112" s="6">
        <f t="shared" si="318"/>
        <v>80.4</v>
      </c>
      <c r="M5112" s="5">
        <f t="shared" si="319"/>
        <v>0</v>
      </c>
      <c r="N5112" s="5" t="s">
        <v>18678</v>
      </c>
      <c r="O5112" s="5" t="s">
        <v>18679</v>
      </c>
      <c r="P5112" s="5" t="s">
        <v>18680</v>
      </c>
    </row>
    <row r="5113" ht="19" customHeight="1" spans="1:16">
      <c r="A5113" s="5">
        <v>204</v>
      </c>
      <c r="B5113" s="5" t="s">
        <v>540</v>
      </c>
      <c r="C5113" s="5" t="s">
        <v>52</v>
      </c>
      <c r="D5113" s="8" t="s">
        <v>673</v>
      </c>
      <c r="E5113" s="6">
        <v>161.8</v>
      </c>
      <c r="F5113" s="6">
        <v>81.7</v>
      </c>
      <c r="G5113" s="6">
        <v>81.4</v>
      </c>
      <c r="H5113" s="5" t="s">
        <v>120</v>
      </c>
      <c r="I5113" s="6">
        <f t="shared" si="316"/>
        <v>80.1</v>
      </c>
      <c r="J5113" s="5" t="str">
        <f>IF(H5113="否","不适用",IF(AND(ISNUMBER(E5113),ISNUMBER(F5113)),IF(I5113&gt;规则与名单!$B$2,"是","否"),"未判定"))</f>
        <v>不适用</v>
      </c>
      <c r="K5113" s="5" t="str">
        <f t="shared" si="317"/>
        <v>非测试日纯氢</v>
      </c>
      <c r="L5113" s="6">
        <f t="shared" si="318"/>
        <v>81.4</v>
      </c>
      <c r="M5113" s="5">
        <f t="shared" si="319"/>
        <v>0</v>
      </c>
      <c r="N5113" s="5" t="s">
        <v>18681</v>
      </c>
      <c r="O5113" s="5" t="s">
        <v>18682</v>
      </c>
      <c r="P5113" s="5" t="s">
        <v>18683</v>
      </c>
    </row>
    <row r="5114" ht="19" customHeight="1" spans="1:16">
      <c r="A5114" s="5">
        <v>204</v>
      </c>
      <c r="B5114" s="5" t="s">
        <v>540</v>
      </c>
      <c r="C5114" s="5" t="s">
        <v>52</v>
      </c>
      <c r="D5114" s="8" t="s">
        <v>183</v>
      </c>
      <c r="E5114" s="6">
        <v>86.6</v>
      </c>
      <c r="F5114" s="6">
        <v>88</v>
      </c>
      <c r="G5114" s="6">
        <v>86.5</v>
      </c>
      <c r="H5114" s="5" t="s">
        <v>120</v>
      </c>
      <c r="I5114" s="6">
        <f t="shared" si="316"/>
        <v>-1.40000000000001</v>
      </c>
      <c r="J5114" s="5" t="str">
        <f>IF(H5114="否","不适用",IF(AND(ISNUMBER(E5114),ISNUMBER(F5114)),IF(I5114&gt;规则与名单!$B$2,"是","否"),"未判定"))</f>
        <v>不适用</v>
      </c>
      <c r="K5114" s="5" t="str">
        <f t="shared" si="317"/>
        <v>非测试日纯氢</v>
      </c>
      <c r="L5114" s="6">
        <f t="shared" si="318"/>
        <v>86.5</v>
      </c>
      <c r="M5114" s="5">
        <f t="shared" si="319"/>
        <v>0</v>
      </c>
      <c r="N5114" s="5" t="s">
        <v>18684</v>
      </c>
      <c r="O5114" s="5" t="s">
        <v>18685</v>
      </c>
      <c r="P5114" s="5" t="s">
        <v>18686</v>
      </c>
    </row>
    <row r="5115" ht="19" customHeight="1" spans="1:16">
      <c r="A5115" s="5">
        <v>204</v>
      </c>
      <c r="B5115" s="5" t="s">
        <v>540</v>
      </c>
      <c r="C5115" s="5" t="s">
        <v>52</v>
      </c>
      <c r="D5115" s="8" t="s">
        <v>431</v>
      </c>
      <c r="E5115" s="6">
        <v>80.2</v>
      </c>
      <c r="F5115" s="6">
        <v>81.2</v>
      </c>
      <c r="G5115" s="6">
        <v>80.1</v>
      </c>
      <c r="H5115" s="5" t="s">
        <v>120</v>
      </c>
      <c r="I5115" s="6">
        <f t="shared" si="316"/>
        <v>-1</v>
      </c>
      <c r="J5115" s="5" t="str">
        <f>IF(H5115="否","不适用",IF(AND(ISNUMBER(E5115),ISNUMBER(F5115)),IF(I5115&gt;规则与名单!$B$2,"是","否"),"未判定"))</f>
        <v>不适用</v>
      </c>
      <c r="K5115" s="5" t="str">
        <f t="shared" si="317"/>
        <v>非测试日纯氢</v>
      </c>
      <c r="L5115" s="6">
        <f t="shared" si="318"/>
        <v>80.1</v>
      </c>
      <c r="M5115" s="5">
        <f t="shared" si="319"/>
        <v>0</v>
      </c>
      <c r="N5115" s="5" t="s">
        <v>18687</v>
      </c>
      <c r="O5115" s="5" t="s">
        <v>18688</v>
      </c>
      <c r="P5115" s="5" t="s">
        <v>18689</v>
      </c>
    </row>
    <row r="5116" ht="19" customHeight="1" spans="1:16">
      <c r="A5116" s="5">
        <v>204</v>
      </c>
      <c r="B5116" s="5" t="s">
        <v>540</v>
      </c>
      <c r="C5116" s="5" t="s">
        <v>52</v>
      </c>
      <c r="D5116" s="8" t="s">
        <v>3377</v>
      </c>
      <c r="E5116" s="6">
        <v>82.3</v>
      </c>
      <c r="F5116" s="6">
        <v>89.2</v>
      </c>
      <c r="G5116" s="6">
        <v>20.4</v>
      </c>
      <c r="H5116" s="5" t="s">
        <v>120</v>
      </c>
      <c r="I5116" s="6">
        <f t="shared" si="316"/>
        <v>-6.90000000000001</v>
      </c>
      <c r="J5116" s="5" t="str">
        <f>IF(H5116="否","不适用",IF(AND(ISNUMBER(E5116),ISNUMBER(F5116)),IF(I5116&gt;规则与名单!$B$2,"是","否"),"未判定"))</f>
        <v>不适用</v>
      </c>
      <c r="K5116" s="5" t="str">
        <f t="shared" si="317"/>
        <v>非测试日纯氢</v>
      </c>
      <c r="L5116" s="6">
        <f t="shared" si="318"/>
        <v>20.4</v>
      </c>
      <c r="M5116" s="5">
        <f t="shared" si="319"/>
        <v>0</v>
      </c>
      <c r="N5116" s="5" t="s">
        <v>18690</v>
      </c>
      <c r="O5116" s="5" t="s">
        <v>18691</v>
      </c>
      <c r="P5116" s="5" t="s">
        <v>18692</v>
      </c>
    </row>
    <row r="5117" ht="19" customHeight="1" spans="1:16">
      <c r="A5117" s="5">
        <v>204</v>
      </c>
      <c r="B5117" s="5" t="s">
        <v>540</v>
      </c>
      <c r="C5117" s="5" t="s">
        <v>52</v>
      </c>
      <c r="D5117" s="8" t="s">
        <v>407</v>
      </c>
      <c r="E5117" s="6"/>
      <c r="F5117" s="6">
        <v>0.03</v>
      </c>
      <c r="G5117" s="6"/>
      <c r="H5117" s="5" t="s">
        <v>120</v>
      </c>
      <c r="I5117" s="6" t="str">
        <f t="shared" si="316"/>
        <v/>
      </c>
      <c r="J5117" s="5" t="str">
        <f>IF(H5117="否","不适用",IF(AND(ISNUMBER(E5117),ISNUMBER(F5117)),IF(I5117&gt;规则与名单!$B$2,"是","否"),"未判定"))</f>
        <v>不适用</v>
      </c>
      <c r="K5117" s="5" t="str">
        <f t="shared" si="317"/>
        <v>缺失</v>
      </c>
      <c r="L5117" s="6" t="str">
        <f t="shared" si="318"/>
        <v/>
      </c>
      <c r="M5117" s="5">
        <f t="shared" si="319"/>
        <v>1</v>
      </c>
      <c r="N5117" s="5" t="s">
        <v>18693</v>
      </c>
      <c r="O5117" s="5" t="s">
        <v>18694</v>
      </c>
      <c r="P5117" s="5" t="s">
        <v>18695</v>
      </c>
    </row>
    <row r="5118" ht="19" customHeight="1" spans="1:16">
      <c r="A5118" s="5">
        <v>204</v>
      </c>
      <c r="B5118" s="5" t="s">
        <v>540</v>
      </c>
      <c r="C5118" s="5" t="s">
        <v>52</v>
      </c>
      <c r="D5118" s="8" t="s">
        <v>411</v>
      </c>
      <c r="E5118" s="6">
        <v>26.7</v>
      </c>
      <c r="F5118" s="6">
        <v>19.9</v>
      </c>
      <c r="G5118" s="6">
        <v>17.9</v>
      </c>
      <c r="H5118" s="5" t="s">
        <v>120</v>
      </c>
      <c r="I5118" s="6">
        <f t="shared" si="316"/>
        <v>6.8</v>
      </c>
      <c r="J5118" s="5" t="str">
        <f>IF(H5118="否","不适用",IF(AND(ISNUMBER(E5118),ISNUMBER(F5118)),IF(I5118&gt;规则与名单!$B$2,"是","否"),"未判定"))</f>
        <v>不适用</v>
      </c>
      <c r="K5118" s="5" t="str">
        <f t="shared" si="317"/>
        <v>非测试日纯氢</v>
      </c>
      <c r="L5118" s="6">
        <f t="shared" si="318"/>
        <v>17.9</v>
      </c>
      <c r="M5118" s="5">
        <f t="shared" si="319"/>
        <v>0</v>
      </c>
      <c r="N5118" s="5" t="s">
        <v>18696</v>
      </c>
      <c r="O5118" s="5" t="s">
        <v>18697</v>
      </c>
      <c r="P5118" s="5" t="s">
        <v>18698</v>
      </c>
    </row>
    <row r="5119" ht="19" customHeight="1" spans="1:16">
      <c r="A5119" s="5">
        <v>204</v>
      </c>
      <c r="B5119" s="5" t="s">
        <v>540</v>
      </c>
      <c r="C5119" s="5" t="s">
        <v>52</v>
      </c>
      <c r="D5119" s="8" t="s">
        <v>251</v>
      </c>
      <c r="E5119" s="6">
        <v>84.6</v>
      </c>
      <c r="F5119" s="6">
        <v>85.5</v>
      </c>
      <c r="G5119" s="6">
        <v>84.4</v>
      </c>
      <c r="H5119" s="5" t="s">
        <v>120</v>
      </c>
      <c r="I5119" s="6">
        <f t="shared" si="316"/>
        <v>-0.900000000000006</v>
      </c>
      <c r="J5119" s="5" t="str">
        <f>IF(H5119="否","不适用",IF(AND(ISNUMBER(E5119),ISNUMBER(F5119)),IF(I5119&gt;规则与名单!$B$2,"是","否"),"未判定"))</f>
        <v>不适用</v>
      </c>
      <c r="K5119" s="5" t="str">
        <f t="shared" si="317"/>
        <v>非测试日纯氢</v>
      </c>
      <c r="L5119" s="6">
        <f t="shared" si="318"/>
        <v>84.4</v>
      </c>
      <c r="M5119" s="5">
        <f t="shared" si="319"/>
        <v>0</v>
      </c>
      <c r="N5119" s="5" t="s">
        <v>18699</v>
      </c>
      <c r="O5119" s="5" t="s">
        <v>18700</v>
      </c>
      <c r="P5119" s="5" t="s">
        <v>18701</v>
      </c>
    </row>
    <row r="5120" ht="19" customHeight="1" spans="1:16">
      <c r="A5120" s="5">
        <v>204</v>
      </c>
      <c r="B5120" s="5" t="s">
        <v>540</v>
      </c>
      <c r="C5120" s="5" t="s">
        <v>52</v>
      </c>
      <c r="D5120" s="8" t="s">
        <v>472</v>
      </c>
      <c r="E5120" s="6">
        <v>80.1</v>
      </c>
      <c r="F5120" s="6">
        <v>80.3</v>
      </c>
      <c r="G5120" s="6">
        <v>80.1</v>
      </c>
      <c r="H5120" s="5" t="s">
        <v>120</v>
      </c>
      <c r="I5120" s="6">
        <f t="shared" si="316"/>
        <v>-0.200000000000003</v>
      </c>
      <c r="J5120" s="5" t="str">
        <f>IF(H5120="否","不适用",IF(AND(ISNUMBER(E5120),ISNUMBER(F5120)),IF(I5120&gt;规则与名单!$B$2,"是","否"),"未判定"))</f>
        <v>不适用</v>
      </c>
      <c r="K5120" s="5" t="str">
        <f t="shared" si="317"/>
        <v>非测试日纯氢</v>
      </c>
      <c r="L5120" s="6">
        <f t="shared" si="318"/>
        <v>80.1</v>
      </c>
      <c r="M5120" s="5">
        <f t="shared" si="319"/>
        <v>0</v>
      </c>
      <c r="N5120" s="5" t="s">
        <v>18702</v>
      </c>
      <c r="O5120" s="5" t="s">
        <v>18703</v>
      </c>
      <c r="P5120" s="5" t="s">
        <v>18704</v>
      </c>
    </row>
    <row r="5121" ht="19" customHeight="1" spans="1:16">
      <c r="A5121" s="5">
        <v>204</v>
      </c>
      <c r="B5121" s="5" t="s">
        <v>540</v>
      </c>
      <c r="C5121" s="5" t="s">
        <v>52</v>
      </c>
      <c r="D5121" s="8" t="s">
        <v>466</v>
      </c>
      <c r="E5121" s="6">
        <v>114.9</v>
      </c>
      <c r="F5121" s="6">
        <v>118.2</v>
      </c>
      <c r="G5121" s="6">
        <v>107.8</v>
      </c>
      <c r="H5121" s="5" t="s">
        <v>120</v>
      </c>
      <c r="I5121" s="6">
        <f t="shared" si="316"/>
        <v>-3.3</v>
      </c>
      <c r="J5121" s="5" t="str">
        <f>IF(H5121="否","不适用",IF(AND(ISNUMBER(E5121),ISNUMBER(F5121)),IF(I5121&gt;规则与名单!$B$2,"是","否"),"未判定"))</f>
        <v>不适用</v>
      </c>
      <c r="K5121" s="5" t="str">
        <f t="shared" si="317"/>
        <v>非测试日纯氢</v>
      </c>
      <c r="L5121" s="6">
        <f t="shared" si="318"/>
        <v>107.8</v>
      </c>
      <c r="M5121" s="5">
        <f t="shared" si="319"/>
        <v>0</v>
      </c>
      <c r="N5121" s="5" t="s">
        <v>18705</v>
      </c>
      <c r="O5121" s="5" t="s">
        <v>18706</v>
      </c>
      <c r="P5121" s="5" t="s">
        <v>18707</v>
      </c>
    </row>
    <row r="5122" ht="19" customHeight="1" spans="1:16">
      <c r="A5122" s="5">
        <v>204</v>
      </c>
      <c r="B5122" s="5" t="s">
        <v>540</v>
      </c>
      <c r="C5122" s="5" t="s">
        <v>52</v>
      </c>
      <c r="D5122" s="8" t="s">
        <v>333</v>
      </c>
      <c r="E5122" s="6">
        <v>81.7</v>
      </c>
      <c r="F5122" s="6">
        <v>80.6</v>
      </c>
      <c r="G5122" s="6">
        <v>51.1</v>
      </c>
      <c r="H5122" s="5" t="s">
        <v>120</v>
      </c>
      <c r="I5122" s="6">
        <f t="shared" ref="I5122:I5185" si="320">IF(AND(ISNUMBER(E5122),ISNUMBER(F5122)),E5122-F5122,"")</f>
        <v>1.10000000000001</v>
      </c>
      <c r="J5122" s="5" t="str">
        <f>IF(H5122="否","不适用",IF(AND(ISNUMBER(E5122),ISNUMBER(F5122)),IF(I5122&gt;规则与名单!$B$2,"是","否"),"未判定"))</f>
        <v>不适用</v>
      </c>
      <c r="K5122" s="5" t="str">
        <f t="shared" ref="K5122:K5185" si="321">IF(J5122="是",IF(ISNUMBER(F5122),"测试日GPS","缺失"),IF(ISNUMBER(G5122),"非测试日纯氢",IF(AND(H5122="是",J5122="未判定"),IF(ISNUMBER(F5122),"测试名单无纯氢GPS","缺失"),IF(ISNUMBER(E5122),"非测试日仪表","缺失"))))</f>
        <v>非测试日纯氢</v>
      </c>
      <c r="L5122" s="6">
        <f t="shared" ref="L5122:L5185" si="322">IF(K5122="缺失","",IF(K5122="非测试日纯氢",G5122,IF(K5122="非测试日仪表",E5122,F5122)))</f>
        <v>51.1</v>
      </c>
      <c r="M5122" s="5">
        <f t="shared" ref="M5122:M5185" si="323">IF(K5122="缺失",1,0)</f>
        <v>0</v>
      </c>
      <c r="N5122" s="5" t="s">
        <v>18708</v>
      </c>
      <c r="O5122" s="5" t="s">
        <v>18709</v>
      </c>
      <c r="P5122" s="5" t="s">
        <v>18710</v>
      </c>
    </row>
    <row r="5123" ht="19" customHeight="1" spans="1:16">
      <c r="A5123" s="5">
        <v>204</v>
      </c>
      <c r="B5123" s="5" t="s">
        <v>540</v>
      </c>
      <c r="C5123" s="5" t="s">
        <v>52</v>
      </c>
      <c r="D5123" s="8" t="s">
        <v>175</v>
      </c>
      <c r="E5123" s="6">
        <v>7.6</v>
      </c>
      <c r="F5123" s="6">
        <v>8.4</v>
      </c>
      <c r="G5123" s="6">
        <v>8</v>
      </c>
      <c r="H5123" s="5" t="s">
        <v>120</v>
      </c>
      <c r="I5123" s="6">
        <f t="shared" si="320"/>
        <v>-0.800000000000001</v>
      </c>
      <c r="J5123" s="5" t="str">
        <f>IF(H5123="否","不适用",IF(AND(ISNUMBER(E5123),ISNUMBER(F5123)),IF(I5123&gt;规则与名单!$B$2,"是","否"),"未判定"))</f>
        <v>不适用</v>
      </c>
      <c r="K5123" s="5" t="str">
        <f t="shared" si="321"/>
        <v>非测试日纯氢</v>
      </c>
      <c r="L5123" s="6">
        <f t="shared" si="322"/>
        <v>8</v>
      </c>
      <c r="M5123" s="5">
        <f t="shared" si="323"/>
        <v>0</v>
      </c>
      <c r="N5123" s="5" t="s">
        <v>18711</v>
      </c>
      <c r="O5123" s="5" t="s">
        <v>18712</v>
      </c>
      <c r="P5123" s="5" t="s">
        <v>18713</v>
      </c>
    </row>
    <row r="5124" ht="19" customHeight="1" spans="1:16">
      <c r="A5124" s="5">
        <v>204</v>
      </c>
      <c r="B5124" s="5" t="s">
        <v>540</v>
      </c>
      <c r="C5124" s="5" t="s">
        <v>52</v>
      </c>
      <c r="D5124" s="8" t="s">
        <v>3402</v>
      </c>
      <c r="E5124" s="6">
        <v>89.2</v>
      </c>
      <c r="F5124" s="6">
        <v>90.1</v>
      </c>
      <c r="G5124" s="6">
        <v>89.2</v>
      </c>
      <c r="H5124" s="5" t="s">
        <v>120</v>
      </c>
      <c r="I5124" s="6">
        <f t="shared" si="320"/>
        <v>-0.899999999999991</v>
      </c>
      <c r="J5124" s="5" t="str">
        <f>IF(H5124="否","不适用",IF(AND(ISNUMBER(E5124),ISNUMBER(F5124)),IF(I5124&gt;规则与名单!$B$2,"是","否"),"未判定"))</f>
        <v>不适用</v>
      </c>
      <c r="K5124" s="5" t="str">
        <f t="shared" si="321"/>
        <v>非测试日纯氢</v>
      </c>
      <c r="L5124" s="6">
        <f t="shared" si="322"/>
        <v>89.2</v>
      </c>
      <c r="M5124" s="5">
        <f t="shared" si="323"/>
        <v>0</v>
      </c>
      <c r="N5124" s="5" t="s">
        <v>18714</v>
      </c>
      <c r="O5124" s="5" t="s">
        <v>18715</v>
      </c>
      <c r="P5124" s="5" t="s">
        <v>18716</v>
      </c>
    </row>
    <row r="5125" ht="19" customHeight="1" spans="1:16">
      <c r="A5125" s="5">
        <v>204</v>
      </c>
      <c r="B5125" s="5" t="s">
        <v>540</v>
      </c>
      <c r="C5125" s="5" t="s">
        <v>52</v>
      </c>
      <c r="D5125" s="8" t="s">
        <v>487</v>
      </c>
      <c r="E5125" s="6">
        <v>119.7</v>
      </c>
      <c r="F5125" s="6">
        <v>119.3</v>
      </c>
      <c r="G5125" s="6">
        <v>88.9</v>
      </c>
      <c r="H5125" s="5" t="s">
        <v>120</v>
      </c>
      <c r="I5125" s="6">
        <f t="shared" si="320"/>
        <v>0.400000000000006</v>
      </c>
      <c r="J5125" s="5" t="str">
        <f>IF(H5125="否","不适用",IF(AND(ISNUMBER(E5125),ISNUMBER(F5125)),IF(I5125&gt;规则与名单!$B$2,"是","否"),"未判定"))</f>
        <v>不适用</v>
      </c>
      <c r="K5125" s="5" t="str">
        <f t="shared" si="321"/>
        <v>非测试日纯氢</v>
      </c>
      <c r="L5125" s="6">
        <f t="shared" si="322"/>
        <v>88.9</v>
      </c>
      <c r="M5125" s="5">
        <f t="shared" si="323"/>
        <v>0</v>
      </c>
      <c r="N5125" s="5" t="s">
        <v>18717</v>
      </c>
      <c r="O5125" s="5" t="s">
        <v>18718</v>
      </c>
      <c r="P5125" s="5" t="s">
        <v>18719</v>
      </c>
    </row>
    <row r="5126" ht="19" customHeight="1" spans="1:16">
      <c r="A5126" s="5">
        <v>204</v>
      </c>
      <c r="B5126" s="5" t="s">
        <v>540</v>
      </c>
      <c r="C5126" s="5" t="s">
        <v>52</v>
      </c>
      <c r="D5126" s="8" t="s">
        <v>121</v>
      </c>
      <c r="E5126" s="6">
        <v>80.1</v>
      </c>
      <c r="F5126" s="6">
        <v>81.6</v>
      </c>
      <c r="G5126" s="6">
        <v>77.1</v>
      </c>
      <c r="H5126" s="5" t="s">
        <v>120</v>
      </c>
      <c r="I5126" s="6">
        <f t="shared" si="320"/>
        <v>-1.5</v>
      </c>
      <c r="J5126" s="5" t="str">
        <f>IF(H5126="否","不适用",IF(AND(ISNUMBER(E5126),ISNUMBER(F5126)),IF(I5126&gt;规则与名单!$B$2,"是","否"),"未判定"))</f>
        <v>不适用</v>
      </c>
      <c r="K5126" s="5" t="str">
        <f t="shared" si="321"/>
        <v>非测试日纯氢</v>
      </c>
      <c r="L5126" s="6">
        <f t="shared" si="322"/>
        <v>77.1</v>
      </c>
      <c r="M5126" s="5">
        <f t="shared" si="323"/>
        <v>0</v>
      </c>
      <c r="N5126" s="5" t="s">
        <v>18720</v>
      </c>
      <c r="O5126" s="5" t="s">
        <v>18721</v>
      </c>
      <c r="P5126" s="5" t="s">
        <v>18722</v>
      </c>
    </row>
    <row r="5127" ht="19" customHeight="1" spans="1:16">
      <c r="A5127" s="5">
        <v>204</v>
      </c>
      <c r="B5127" s="5" t="s">
        <v>540</v>
      </c>
      <c r="C5127" s="5" t="s">
        <v>52</v>
      </c>
      <c r="D5127" s="8" t="s">
        <v>170</v>
      </c>
      <c r="E5127" s="6">
        <v>52.3</v>
      </c>
      <c r="F5127" s="6">
        <v>165.8</v>
      </c>
      <c r="G5127" s="6">
        <v>165.4</v>
      </c>
      <c r="H5127" s="5" t="s">
        <v>120</v>
      </c>
      <c r="I5127" s="6">
        <f t="shared" si="320"/>
        <v>-113.5</v>
      </c>
      <c r="J5127" s="5" t="str">
        <f>IF(H5127="否","不适用",IF(AND(ISNUMBER(E5127),ISNUMBER(F5127)),IF(I5127&gt;规则与名单!$B$2,"是","否"),"未判定"))</f>
        <v>不适用</v>
      </c>
      <c r="K5127" s="5" t="str">
        <f t="shared" si="321"/>
        <v>非测试日纯氢</v>
      </c>
      <c r="L5127" s="6">
        <f t="shared" si="322"/>
        <v>165.4</v>
      </c>
      <c r="M5127" s="5">
        <f t="shared" si="323"/>
        <v>0</v>
      </c>
      <c r="N5127" s="5" t="s">
        <v>18723</v>
      </c>
      <c r="O5127" s="5" t="s">
        <v>18724</v>
      </c>
      <c r="P5127" s="5" t="s">
        <v>18725</v>
      </c>
    </row>
    <row r="5128" ht="19" customHeight="1" spans="1:16">
      <c r="A5128" s="5">
        <v>204</v>
      </c>
      <c r="B5128" s="5" t="s">
        <v>540</v>
      </c>
      <c r="C5128" s="5" t="s">
        <v>52</v>
      </c>
      <c r="D5128" s="8" t="s">
        <v>644</v>
      </c>
      <c r="E5128" s="6">
        <v>193.4</v>
      </c>
      <c r="F5128" s="6">
        <v>79.7</v>
      </c>
      <c r="G5128" s="6">
        <v>79.6</v>
      </c>
      <c r="H5128" s="5" t="s">
        <v>120</v>
      </c>
      <c r="I5128" s="6">
        <f t="shared" si="320"/>
        <v>113.7</v>
      </c>
      <c r="J5128" s="5" t="str">
        <f>IF(H5128="否","不适用",IF(AND(ISNUMBER(E5128),ISNUMBER(F5128)),IF(I5128&gt;规则与名单!$B$2,"是","否"),"未判定"))</f>
        <v>不适用</v>
      </c>
      <c r="K5128" s="5" t="str">
        <f t="shared" si="321"/>
        <v>非测试日纯氢</v>
      </c>
      <c r="L5128" s="6">
        <f t="shared" si="322"/>
        <v>79.6</v>
      </c>
      <c r="M5128" s="5">
        <f t="shared" si="323"/>
        <v>0</v>
      </c>
      <c r="N5128" s="5" t="s">
        <v>18726</v>
      </c>
      <c r="O5128" s="5" t="s">
        <v>18727</v>
      </c>
      <c r="P5128" s="5" t="s">
        <v>18728</v>
      </c>
    </row>
    <row r="5129" ht="19" customHeight="1" spans="1:16">
      <c r="A5129" s="5">
        <v>204</v>
      </c>
      <c r="B5129" s="5" t="s">
        <v>540</v>
      </c>
      <c r="C5129" s="5" t="s">
        <v>52</v>
      </c>
      <c r="D5129" s="8" t="s">
        <v>3418</v>
      </c>
      <c r="E5129" s="6"/>
      <c r="F5129" s="6">
        <v>0</v>
      </c>
      <c r="G5129" s="6"/>
      <c r="H5129" s="5" t="s">
        <v>120</v>
      </c>
      <c r="I5129" s="6" t="str">
        <f t="shared" si="320"/>
        <v/>
      </c>
      <c r="J5129" s="5" t="str">
        <f>IF(H5129="否","不适用",IF(AND(ISNUMBER(E5129),ISNUMBER(F5129)),IF(I5129&gt;规则与名单!$B$2,"是","否"),"未判定"))</f>
        <v>不适用</v>
      </c>
      <c r="K5129" s="5" t="str">
        <f t="shared" si="321"/>
        <v>缺失</v>
      </c>
      <c r="L5129" s="6" t="str">
        <f t="shared" si="322"/>
        <v/>
      </c>
      <c r="M5129" s="5">
        <f t="shared" si="323"/>
        <v>1</v>
      </c>
      <c r="N5129" s="5" t="s">
        <v>18729</v>
      </c>
      <c r="O5129" s="5" t="s">
        <v>18730</v>
      </c>
      <c r="P5129" s="5" t="s">
        <v>18731</v>
      </c>
    </row>
    <row r="5130" ht="19" customHeight="1" spans="1:16">
      <c r="A5130" s="5">
        <v>204</v>
      </c>
      <c r="B5130" s="5" t="s">
        <v>540</v>
      </c>
      <c r="C5130" s="5" t="s">
        <v>52</v>
      </c>
      <c r="D5130" s="8" t="s">
        <v>3422</v>
      </c>
      <c r="E5130" s="6"/>
      <c r="F5130" s="6">
        <v>0</v>
      </c>
      <c r="G5130" s="6"/>
      <c r="H5130" s="5" t="s">
        <v>120</v>
      </c>
      <c r="I5130" s="6" t="str">
        <f t="shared" si="320"/>
        <v/>
      </c>
      <c r="J5130" s="5" t="str">
        <f>IF(H5130="否","不适用",IF(AND(ISNUMBER(E5130),ISNUMBER(F5130)),IF(I5130&gt;规则与名单!$B$2,"是","否"),"未判定"))</f>
        <v>不适用</v>
      </c>
      <c r="K5130" s="5" t="str">
        <f t="shared" si="321"/>
        <v>缺失</v>
      </c>
      <c r="L5130" s="6" t="str">
        <f t="shared" si="322"/>
        <v/>
      </c>
      <c r="M5130" s="5">
        <f t="shared" si="323"/>
        <v>1</v>
      </c>
      <c r="N5130" s="5" t="s">
        <v>18732</v>
      </c>
      <c r="O5130" s="5" t="s">
        <v>18733</v>
      </c>
      <c r="P5130" s="5" t="s">
        <v>18734</v>
      </c>
    </row>
    <row r="5131" ht="19" customHeight="1" spans="1:16">
      <c r="A5131" s="5">
        <v>204</v>
      </c>
      <c r="B5131" s="5" t="s">
        <v>540</v>
      </c>
      <c r="C5131" s="5" t="s">
        <v>52</v>
      </c>
      <c r="D5131" s="8" t="s">
        <v>336</v>
      </c>
      <c r="E5131" s="6"/>
      <c r="F5131" s="6">
        <v>0</v>
      </c>
      <c r="G5131" s="6"/>
      <c r="H5131" s="5" t="s">
        <v>120</v>
      </c>
      <c r="I5131" s="6" t="str">
        <f t="shared" si="320"/>
        <v/>
      </c>
      <c r="J5131" s="5" t="str">
        <f>IF(H5131="否","不适用",IF(AND(ISNUMBER(E5131),ISNUMBER(F5131)),IF(I5131&gt;规则与名单!$B$2,"是","否"),"未判定"))</f>
        <v>不适用</v>
      </c>
      <c r="K5131" s="5" t="str">
        <f t="shared" si="321"/>
        <v>缺失</v>
      </c>
      <c r="L5131" s="6" t="str">
        <f t="shared" si="322"/>
        <v/>
      </c>
      <c r="M5131" s="5">
        <f t="shared" si="323"/>
        <v>1</v>
      </c>
      <c r="N5131" s="5" t="s">
        <v>18735</v>
      </c>
      <c r="O5131" s="5" t="s">
        <v>18736</v>
      </c>
      <c r="P5131" s="5" t="s">
        <v>18737</v>
      </c>
    </row>
    <row r="5132" ht="19" customHeight="1" spans="1:16">
      <c r="A5132" s="5">
        <v>204</v>
      </c>
      <c r="B5132" s="5" t="s">
        <v>540</v>
      </c>
      <c r="C5132" s="5" t="s">
        <v>52</v>
      </c>
      <c r="D5132" s="8" t="s">
        <v>653</v>
      </c>
      <c r="E5132" s="6">
        <v>108.3</v>
      </c>
      <c r="F5132" s="6">
        <v>107.8</v>
      </c>
      <c r="G5132" s="6">
        <v>91.4</v>
      </c>
      <c r="H5132" s="5" t="s">
        <v>120</v>
      </c>
      <c r="I5132" s="6">
        <f t="shared" si="320"/>
        <v>0.5</v>
      </c>
      <c r="J5132" s="5" t="str">
        <f>IF(H5132="否","不适用",IF(AND(ISNUMBER(E5132),ISNUMBER(F5132)),IF(I5132&gt;规则与名单!$B$2,"是","否"),"未判定"))</f>
        <v>不适用</v>
      </c>
      <c r="K5132" s="5" t="str">
        <f t="shared" si="321"/>
        <v>非测试日纯氢</v>
      </c>
      <c r="L5132" s="6">
        <f t="shared" si="322"/>
        <v>91.4</v>
      </c>
      <c r="M5132" s="5">
        <f t="shared" si="323"/>
        <v>0</v>
      </c>
      <c r="N5132" s="5" t="s">
        <v>18738</v>
      </c>
      <c r="O5132" s="5" t="s">
        <v>18739</v>
      </c>
      <c r="P5132" s="5" t="s">
        <v>18740</v>
      </c>
    </row>
    <row r="5133" ht="19" customHeight="1" spans="1:16">
      <c r="A5133" s="5">
        <v>204</v>
      </c>
      <c r="B5133" s="5" t="s">
        <v>540</v>
      </c>
      <c r="C5133" s="5" t="s">
        <v>52</v>
      </c>
      <c r="D5133" s="8" t="s">
        <v>140</v>
      </c>
      <c r="E5133" s="6">
        <v>59.2</v>
      </c>
      <c r="F5133" s="6">
        <v>60.9</v>
      </c>
      <c r="G5133" s="6">
        <v>59.2</v>
      </c>
      <c r="H5133" s="5" t="s">
        <v>120</v>
      </c>
      <c r="I5133" s="6">
        <f t="shared" si="320"/>
        <v>-1.7</v>
      </c>
      <c r="J5133" s="5" t="str">
        <f>IF(H5133="否","不适用",IF(AND(ISNUMBER(E5133),ISNUMBER(F5133)),IF(I5133&gt;规则与名单!$B$2,"是","否"),"未判定"))</f>
        <v>不适用</v>
      </c>
      <c r="K5133" s="5" t="str">
        <f t="shared" si="321"/>
        <v>非测试日纯氢</v>
      </c>
      <c r="L5133" s="6">
        <f t="shared" si="322"/>
        <v>59.2</v>
      </c>
      <c r="M5133" s="5">
        <f t="shared" si="323"/>
        <v>0</v>
      </c>
      <c r="N5133" s="5" t="s">
        <v>18741</v>
      </c>
      <c r="O5133" s="5" t="s">
        <v>18742</v>
      </c>
      <c r="P5133" s="5" t="s">
        <v>18743</v>
      </c>
    </row>
    <row r="5134" ht="19" customHeight="1" spans="1:16">
      <c r="A5134" s="5">
        <v>204</v>
      </c>
      <c r="B5134" s="5" t="s">
        <v>540</v>
      </c>
      <c r="C5134" s="5" t="s">
        <v>52</v>
      </c>
      <c r="D5134" s="8" t="s">
        <v>115</v>
      </c>
      <c r="E5134" s="6">
        <v>73.8</v>
      </c>
      <c r="F5134" s="6">
        <v>73.2</v>
      </c>
      <c r="G5134" s="6">
        <v>73.8</v>
      </c>
      <c r="H5134" s="5" t="s">
        <v>120</v>
      </c>
      <c r="I5134" s="6">
        <f t="shared" si="320"/>
        <v>0.599999999999994</v>
      </c>
      <c r="J5134" s="5" t="str">
        <f>IF(H5134="否","不适用",IF(AND(ISNUMBER(E5134),ISNUMBER(F5134)),IF(I5134&gt;规则与名单!$B$2,"是","否"),"未判定"))</f>
        <v>不适用</v>
      </c>
      <c r="K5134" s="5" t="str">
        <f t="shared" si="321"/>
        <v>非测试日纯氢</v>
      </c>
      <c r="L5134" s="6">
        <f t="shared" si="322"/>
        <v>73.8</v>
      </c>
      <c r="M5134" s="5">
        <f t="shared" si="323"/>
        <v>0</v>
      </c>
      <c r="N5134" s="5" t="s">
        <v>18744</v>
      </c>
      <c r="O5134" s="5" t="s">
        <v>18745</v>
      </c>
      <c r="P5134" s="5" t="s">
        <v>18746</v>
      </c>
    </row>
    <row r="5135" ht="19" customHeight="1" spans="1:16">
      <c r="A5135" s="5">
        <v>205</v>
      </c>
      <c r="B5135" s="5" t="s">
        <v>542</v>
      </c>
      <c r="C5135" s="5" t="s">
        <v>52</v>
      </c>
      <c r="D5135" s="8" t="s">
        <v>114</v>
      </c>
      <c r="E5135" s="6">
        <v>21.1</v>
      </c>
      <c r="F5135" s="6">
        <v>0</v>
      </c>
      <c r="G5135" s="6">
        <v>20.4</v>
      </c>
      <c r="H5135" s="5" t="s">
        <v>120</v>
      </c>
      <c r="I5135" s="6">
        <f t="shared" si="320"/>
        <v>21.1</v>
      </c>
      <c r="J5135" s="5" t="str">
        <f>IF(H5135="否","不适用",IF(AND(ISNUMBER(E5135),ISNUMBER(F5135)),IF(I5135&gt;规则与名单!$B$2,"是","否"),"未判定"))</f>
        <v>不适用</v>
      </c>
      <c r="K5135" s="5" t="str">
        <f t="shared" si="321"/>
        <v>非测试日纯氢</v>
      </c>
      <c r="L5135" s="6">
        <f t="shared" si="322"/>
        <v>20.4</v>
      </c>
      <c r="M5135" s="5">
        <f t="shared" si="323"/>
        <v>0</v>
      </c>
      <c r="N5135" s="5" t="s">
        <v>18747</v>
      </c>
      <c r="O5135" s="5" t="s">
        <v>18748</v>
      </c>
      <c r="P5135" s="5" t="s">
        <v>18749</v>
      </c>
    </row>
    <row r="5136" ht="19" customHeight="1" spans="1:16">
      <c r="A5136" s="5">
        <v>205</v>
      </c>
      <c r="B5136" s="5" t="s">
        <v>542</v>
      </c>
      <c r="C5136" s="5" t="s">
        <v>52</v>
      </c>
      <c r="D5136" s="8" t="s">
        <v>605</v>
      </c>
      <c r="E5136" s="6">
        <v>21.079</v>
      </c>
      <c r="F5136" s="6">
        <v>0</v>
      </c>
      <c r="G5136" s="6">
        <v>21.9</v>
      </c>
      <c r="H5136" s="5" t="s">
        <v>120</v>
      </c>
      <c r="I5136" s="6">
        <f t="shared" si="320"/>
        <v>21.079</v>
      </c>
      <c r="J5136" s="5" t="str">
        <f>IF(H5136="否","不适用",IF(AND(ISNUMBER(E5136),ISNUMBER(F5136)),IF(I5136&gt;规则与名单!$B$2,"是","否"),"未判定"))</f>
        <v>不适用</v>
      </c>
      <c r="K5136" s="5" t="str">
        <f t="shared" si="321"/>
        <v>非测试日纯氢</v>
      </c>
      <c r="L5136" s="6">
        <f t="shared" si="322"/>
        <v>21.9</v>
      </c>
      <c r="M5136" s="5">
        <f t="shared" si="323"/>
        <v>0</v>
      </c>
      <c r="N5136" s="5" t="s">
        <v>18750</v>
      </c>
      <c r="O5136" s="5" t="s">
        <v>18751</v>
      </c>
      <c r="P5136" s="5" t="s">
        <v>18752</v>
      </c>
    </row>
    <row r="5137" ht="19" customHeight="1" spans="1:16">
      <c r="A5137" s="5">
        <v>205</v>
      </c>
      <c r="B5137" s="5" t="s">
        <v>542</v>
      </c>
      <c r="C5137" s="5" t="s">
        <v>52</v>
      </c>
      <c r="D5137" s="8" t="s">
        <v>186</v>
      </c>
      <c r="E5137" s="6">
        <v>44.9</v>
      </c>
      <c r="F5137" s="6">
        <v>0</v>
      </c>
      <c r="G5137" s="6">
        <v>20.9</v>
      </c>
      <c r="H5137" s="5" t="s">
        <v>120</v>
      </c>
      <c r="I5137" s="6">
        <f t="shared" si="320"/>
        <v>44.9</v>
      </c>
      <c r="J5137" s="5" t="str">
        <f>IF(H5137="否","不适用",IF(AND(ISNUMBER(E5137),ISNUMBER(F5137)),IF(I5137&gt;规则与名单!$B$2,"是","否"),"未判定"))</f>
        <v>不适用</v>
      </c>
      <c r="K5137" s="5" t="str">
        <f t="shared" si="321"/>
        <v>非测试日纯氢</v>
      </c>
      <c r="L5137" s="6">
        <f t="shared" si="322"/>
        <v>20.9</v>
      </c>
      <c r="M5137" s="5">
        <f t="shared" si="323"/>
        <v>0</v>
      </c>
      <c r="N5137" s="5" t="s">
        <v>18753</v>
      </c>
      <c r="O5137" s="5" t="s">
        <v>18754</v>
      </c>
      <c r="P5137" s="5" t="s">
        <v>18755</v>
      </c>
    </row>
    <row r="5138" ht="19" customHeight="1" spans="1:16">
      <c r="A5138" s="5">
        <v>205</v>
      </c>
      <c r="B5138" s="5" t="s">
        <v>542</v>
      </c>
      <c r="C5138" s="5" t="s">
        <v>52</v>
      </c>
      <c r="D5138" s="8" t="s">
        <v>165</v>
      </c>
      <c r="E5138" s="6">
        <v>66</v>
      </c>
      <c r="F5138" s="6">
        <v>0</v>
      </c>
      <c r="G5138" s="6">
        <v>60.2</v>
      </c>
      <c r="H5138" s="5" t="s">
        <v>120</v>
      </c>
      <c r="I5138" s="6">
        <f t="shared" si="320"/>
        <v>66</v>
      </c>
      <c r="J5138" s="5" t="str">
        <f>IF(H5138="否","不适用",IF(AND(ISNUMBER(E5138),ISNUMBER(F5138)),IF(I5138&gt;规则与名单!$B$2,"是","否"),"未判定"))</f>
        <v>不适用</v>
      </c>
      <c r="K5138" s="5" t="str">
        <f t="shared" si="321"/>
        <v>非测试日纯氢</v>
      </c>
      <c r="L5138" s="6">
        <f t="shared" si="322"/>
        <v>60.2</v>
      </c>
      <c r="M5138" s="5">
        <f t="shared" si="323"/>
        <v>0</v>
      </c>
      <c r="N5138" s="5" t="s">
        <v>18756</v>
      </c>
      <c r="O5138" s="5" t="s">
        <v>18757</v>
      </c>
      <c r="P5138" s="5" t="s">
        <v>18758</v>
      </c>
    </row>
    <row r="5139" ht="19" customHeight="1" spans="1:16">
      <c r="A5139" s="5">
        <v>205</v>
      </c>
      <c r="B5139" s="5" t="s">
        <v>542</v>
      </c>
      <c r="C5139" s="5" t="s">
        <v>52</v>
      </c>
      <c r="D5139" s="8" t="s">
        <v>151</v>
      </c>
      <c r="E5139" s="6">
        <v>39.5</v>
      </c>
      <c r="F5139" s="6">
        <v>0</v>
      </c>
      <c r="G5139" s="6">
        <v>67.3</v>
      </c>
      <c r="H5139" s="5" t="s">
        <v>120</v>
      </c>
      <c r="I5139" s="6">
        <f t="shared" si="320"/>
        <v>39.5</v>
      </c>
      <c r="J5139" s="5" t="str">
        <f>IF(H5139="否","不适用",IF(AND(ISNUMBER(E5139),ISNUMBER(F5139)),IF(I5139&gt;规则与名单!$B$2,"是","否"),"未判定"))</f>
        <v>不适用</v>
      </c>
      <c r="K5139" s="5" t="str">
        <f t="shared" si="321"/>
        <v>非测试日纯氢</v>
      </c>
      <c r="L5139" s="6">
        <f t="shared" si="322"/>
        <v>67.3</v>
      </c>
      <c r="M5139" s="5">
        <f t="shared" si="323"/>
        <v>0</v>
      </c>
      <c r="N5139" s="5" t="s">
        <v>18759</v>
      </c>
      <c r="O5139" s="5" t="s">
        <v>18760</v>
      </c>
      <c r="P5139" s="5" t="s">
        <v>18761</v>
      </c>
    </row>
    <row r="5140" ht="19" customHeight="1" spans="1:16">
      <c r="A5140" s="5">
        <v>205</v>
      </c>
      <c r="B5140" s="5" t="s">
        <v>542</v>
      </c>
      <c r="C5140" s="5" t="s">
        <v>52</v>
      </c>
      <c r="D5140" s="8" t="s">
        <v>3358</v>
      </c>
      <c r="E5140" s="6">
        <v>61.4</v>
      </c>
      <c r="F5140" s="6">
        <v>0</v>
      </c>
      <c r="G5140" s="6">
        <v>33.6</v>
      </c>
      <c r="H5140" s="5" t="s">
        <v>120</v>
      </c>
      <c r="I5140" s="6">
        <f t="shared" si="320"/>
        <v>61.4</v>
      </c>
      <c r="J5140" s="5" t="str">
        <f>IF(H5140="否","不适用",IF(AND(ISNUMBER(E5140),ISNUMBER(F5140)),IF(I5140&gt;规则与名单!$B$2,"是","否"),"未判定"))</f>
        <v>不适用</v>
      </c>
      <c r="K5140" s="5" t="str">
        <f t="shared" si="321"/>
        <v>非测试日纯氢</v>
      </c>
      <c r="L5140" s="6">
        <f t="shared" si="322"/>
        <v>33.6</v>
      </c>
      <c r="M5140" s="5">
        <f t="shared" si="323"/>
        <v>0</v>
      </c>
      <c r="N5140" s="5" t="s">
        <v>18762</v>
      </c>
      <c r="O5140" s="5" t="s">
        <v>18763</v>
      </c>
      <c r="P5140" s="5" t="s">
        <v>18764</v>
      </c>
    </row>
    <row r="5141" ht="19" customHeight="1" spans="1:16">
      <c r="A5141" s="5">
        <v>205</v>
      </c>
      <c r="B5141" s="5" t="s">
        <v>542</v>
      </c>
      <c r="C5141" s="5" t="s">
        <v>52</v>
      </c>
      <c r="D5141" s="8" t="s">
        <v>272</v>
      </c>
      <c r="E5141" s="6">
        <v>60.9</v>
      </c>
      <c r="F5141" s="6">
        <v>0</v>
      </c>
      <c r="G5141" s="6">
        <v>55.2</v>
      </c>
      <c r="H5141" s="5" t="s">
        <v>120</v>
      </c>
      <c r="I5141" s="6">
        <f t="shared" si="320"/>
        <v>60.9</v>
      </c>
      <c r="J5141" s="5" t="str">
        <f>IF(H5141="否","不适用",IF(AND(ISNUMBER(E5141),ISNUMBER(F5141)),IF(I5141&gt;规则与名单!$B$2,"是","否"),"未判定"))</f>
        <v>不适用</v>
      </c>
      <c r="K5141" s="5" t="str">
        <f t="shared" si="321"/>
        <v>非测试日纯氢</v>
      </c>
      <c r="L5141" s="6">
        <f t="shared" si="322"/>
        <v>55.2</v>
      </c>
      <c r="M5141" s="5">
        <f t="shared" si="323"/>
        <v>0</v>
      </c>
      <c r="N5141" s="5" t="s">
        <v>18765</v>
      </c>
      <c r="O5141" s="5" t="s">
        <v>18766</v>
      </c>
      <c r="P5141" s="5" t="s">
        <v>18767</v>
      </c>
    </row>
    <row r="5142" ht="19" customHeight="1" spans="1:16">
      <c r="A5142" s="5">
        <v>205</v>
      </c>
      <c r="B5142" s="5" t="s">
        <v>542</v>
      </c>
      <c r="C5142" s="5" t="s">
        <v>52</v>
      </c>
      <c r="D5142" s="8" t="s">
        <v>506</v>
      </c>
      <c r="E5142" s="6">
        <v>23.6</v>
      </c>
      <c r="F5142" s="6">
        <v>0</v>
      </c>
      <c r="G5142" s="6">
        <v>23.4</v>
      </c>
      <c r="H5142" s="5" t="s">
        <v>120</v>
      </c>
      <c r="I5142" s="6">
        <f t="shared" si="320"/>
        <v>23.6</v>
      </c>
      <c r="J5142" s="5" t="str">
        <f>IF(H5142="否","不适用",IF(AND(ISNUMBER(E5142),ISNUMBER(F5142)),IF(I5142&gt;规则与名单!$B$2,"是","否"),"未判定"))</f>
        <v>不适用</v>
      </c>
      <c r="K5142" s="5" t="str">
        <f t="shared" si="321"/>
        <v>非测试日纯氢</v>
      </c>
      <c r="L5142" s="6">
        <f t="shared" si="322"/>
        <v>23.4</v>
      </c>
      <c r="M5142" s="5">
        <f t="shared" si="323"/>
        <v>0</v>
      </c>
      <c r="N5142" s="5" t="s">
        <v>18768</v>
      </c>
      <c r="O5142" s="5" t="s">
        <v>18769</v>
      </c>
      <c r="P5142" s="5" t="s">
        <v>18770</v>
      </c>
    </row>
    <row r="5143" ht="19" customHeight="1" spans="1:16">
      <c r="A5143" s="5">
        <v>205</v>
      </c>
      <c r="B5143" s="5" t="s">
        <v>542</v>
      </c>
      <c r="C5143" s="5" t="s">
        <v>52</v>
      </c>
      <c r="D5143" s="8" t="s">
        <v>673</v>
      </c>
      <c r="E5143" s="6">
        <v>23.1</v>
      </c>
      <c r="F5143" s="6">
        <v>0</v>
      </c>
      <c r="G5143" s="6">
        <v>23.1</v>
      </c>
      <c r="H5143" s="5" t="s">
        <v>120</v>
      </c>
      <c r="I5143" s="6">
        <f t="shared" si="320"/>
        <v>23.1</v>
      </c>
      <c r="J5143" s="5" t="str">
        <f>IF(H5143="否","不适用",IF(AND(ISNUMBER(E5143),ISNUMBER(F5143)),IF(I5143&gt;规则与名单!$B$2,"是","否"),"未判定"))</f>
        <v>不适用</v>
      </c>
      <c r="K5143" s="5" t="str">
        <f t="shared" si="321"/>
        <v>非测试日纯氢</v>
      </c>
      <c r="L5143" s="6">
        <f t="shared" si="322"/>
        <v>23.1</v>
      </c>
      <c r="M5143" s="5">
        <f t="shared" si="323"/>
        <v>0</v>
      </c>
      <c r="N5143" s="5" t="s">
        <v>18771</v>
      </c>
      <c r="O5143" s="5" t="s">
        <v>18772</v>
      </c>
      <c r="P5143" s="5" t="s">
        <v>18773</v>
      </c>
    </row>
    <row r="5144" ht="19" customHeight="1" spans="1:16">
      <c r="A5144" s="5">
        <v>205</v>
      </c>
      <c r="B5144" s="5" t="s">
        <v>542</v>
      </c>
      <c r="C5144" s="5" t="s">
        <v>52</v>
      </c>
      <c r="D5144" s="8" t="s">
        <v>183</v>
      </c>
      <c r="E5144" s="6">
        <v>24.3</v>
      </c>
      <c r="F5144" s="6">
        <v>0</v>
      </c>
      <c r="G5144" s="6">
        <v>24.2</v>
      </c>
      <c r="H5144" s="5" t="s">
        <v>120</v>
      </c>
      <c r="I5144" s="6">
        <f t="shared" si="320"/>
        <v>24.3</v>
      </c>
      <c r="J5144" s="5" t="str">
        <f>IF(H5144="否","不适用",IF(AND(ISNUMBER(E5144),ISNUMBER(F5144)),IF(I5144&gt;规则与名单!$B$2,"是","否"),"未判定"))</f>
        <v>不适用</v>
      </c>
      <c r="K5144" s="5" t="str">
        <f t="shared" si="321"/>
        <v>非测试日纯氢</v>
      </c>
      <c r="L5144" s="6">
        <f t="shared" si="322"/>
        <v>24.2</v>
      </c>
      <c r="M5144" s="5">
        <f t="shared" si="323"/>
        <v>0</v>
      </c>
      <c r="N5144" s="5" t="s">
        <v>18774</v>
      </c>
      <c r="O5144" s="5" t="s">
        <v>18775</v>
      </c>
      <c r="P5144" s="5" t="s">
        <v>18776</v>
      </c>
    </row>
    <row r="5145" ht="19" customHeight="1" spans="1:16">
      <c r="A5145" s="5">
        <v>205</v>
      </c>
      <c r="B5145" s="5" t="s">
        <v>542</v>
      </c>
      <c r="C5145" s="5" t="s">
        <v>52</v>
      </c>
      <c r="D5145" s="8" t="s">
        <v>431</v>
      </c>
      <c r="E5145" s="6">
        <v>22.3</v>
      </c>
      <c r="F5145" s="6">
        <v>0</v>
      </c>
      <c r="G5145" s="6">
        <v>22.2</v>
      </c>
      <c r="H5145" s="5" t="s">
        <v>120</v>
      </c>
      <c r="I5145" s="6">
        <f t="shared" si="320"/>
        <v>22.3</v>
      </c>
      <c r="J5145" s="5" t="str">
        <f>IF(H5145="否","不适用",IF(AND(ISNUMBER(E5145),ISNUMBER(F5145)),IF(I5145&gt;规则与名单!$B$2,"是","否"),"未判定"))</f>
        <v>不适用</v>
      </c>
      <c r="K5145" s="5" t="str">
        <f t="shared" si="321"/>
        <v>非测试日纯氢</v>
      </c>
      <c r="L5145" s="6">
        <f t="shared" si="322"/>
        <v>22.2</v>
      </c>
      <c r="M5145" s="5">
        <f t="shared" si="323"/>
        <v>0</v>
      </c>
      <c r="N5145" s="5" t="s">
        <v>18777</v>
      </c>
      <c r="O5145" s="5" t="s">
        <v>18778</v>
      </c>
      <c r="P5145" s="5" t="s">
        <v>18779</v>
      </c>
    </row>
    <row r="5146" ht="19" customHeight="1" spans="1:16">
      <c r="A5146" s="5">
        <v>205</v>
      </c>
      <c r="B5146" s="5" t="s">
        <v>542</v>
      </c>
      <c r="C5146" s="5" t="s">
        <v>52</v>
      </c>
      <c r="D5146" s="8" t="s">
        <v>3377</v>
      </c>
      <c r="E5146" s="6">
        <v>0</v>
      </c>
      <c r="F5146" s="6">
        <v>0</v>
      </c>
      <c r="G5146" s="6"/>
      <c r="H5146" s="5" t="s">
        <v>120</v>
      </c>
      <c r="I5146" s="6">
        <f t="shared" si="320"/>
        <v>0</v>
      </c>
      <c r="J5146" s="5" t="str">
        <f>IF(H5146="否","不适用",IF(AND(ISNUMBER(E5146),ISNUMBER(F5146)),IF(I5146&gt;规则与名单!$B$2,"是","否"),"未判定"))</f>
        <v>不适用</v>
      </c>
      <c r="K5146" s="5" t="str">
        <f t="shared" si="321"/>
        <v>非测试日仪表</v>
      </c>
      <c r="L5146" s="6">
        <f t="shared" si="322"/>
        <v>0</v>
      </c>
      <c r="M5146" s="5">
        <f t="shared" si="323"/>
        <v>0</v>
      </c>
      <c r="N5146" s="5" t="s">
        <v>18780</v>
      </c>
      <c r="O5146" s="5" t="s">
        <v>18781</v>
      </c>
      <c r="P5146" s="5" t="s">
        <v>18782</v>
      </c>
    </row>
    <row r="5147" ht="19" customHeight="1" spans="1:16">
      <c r="A5147" s="5">
        <v>205</v>
      </c>
      <c r="B5147" s="5" t="s">
        <v>542</v>
      </c>
      <c r="C5147" s="5" t="s">
        <v>52</v>
      </c>
      <c r="D5147" s="8" t="s">
        <v>407</v>
      </c>
      <c r="E5147" s="6">
        <v>34</v>
      </c>
      <c r="F5147" s="6">
        <v>0</v>
      </c>
      <c r="G5147" s="6">
        <v>11.4</v>
      </c>
      <c r="H5147" s="5" t="s">
        <v>120</v>
      </c>
      <c r="I5147" s="6">
        <f t="shared" si="320"/>
        <v>34</v>
      </c>
      <c r="J5147" s="5" t="str">
        <f>IF(H5147="否","不适用",IF(AND(ISNUMBER(E5147),ISNUMBER(F5147)),IF(I5147&gt;规则与名单!$B$2,"是","否"),"未判定"))</f>
        <v>不适用</v>
      </c>
      <c r="K5147" s="5" t="str">
        <f t="shared" si="321"/>
        <v>非测试日纯氢</v>
      </c>
      <c r="L5147" s="6">
        <f t="shared" si="322"/>
        <v>11.4</v>
      </c>
      <c r="M5147" s="5">
        <f t="shared" si="323"/>
        <v>0</v>
      </c>
      <c r="N5147" s="5" t="s">
        <v>18783</v>
      </c>
      <c r="O5147" s="5" t="s">
        <v>18784</v>
      </c>
      <c r="P5147" s="5" t="s">
        <v>18785</v>
      </c>
    </row>
    <row r="5148" ht="19" customHeight="1" spans="1:16">
      <c r="A5148" s="5">
        <v>205</v>
      </c>
      <c r="B5148" s="5" t="s">
        <v>542</v>
      </c>
      <c r="C5148" s="5" t="s">
        <v>52</v>
      </c>
      <c r="D5148" s="8" t="s">
        <v>411</v>
      </c>
      <c r="E5148" s="6">
        <v>32.7</v>
      </c>
      <c r="F5148" s="6">
        <v>0</v>
      </c>
      <c r="G5148" s="6">
        <v>20.9</v>
      </c>
      <c r="H5148" s="5" t="s">
        <v>120</v>
      </c>
      <c r="I5148" s="6">
        <f t="shared" si="320"/>
        <v>32.7</v>
      </c>
      <c r="J5148" s="5" t="str">
        <f>IF(H5148="否","不适用",IF(AND(ISNUMBER(E5148),ISNUMBER(F5148)),IF(I5148&gt;规则与名单!$B$2,"是","否"),"未判定"))</f>
        <v>不适用</v>
      </c>
      <c r="K5148" s="5" t="str">
        <f t="shared" si="321"/>
        <v>非测试日纯氢</v>
      </c>
      <c r="L5148" s="6">
        <f t="shared" si="322"/>
        <v>20.9</v>
      </c>
      <c r="M5148" s="5">
        <f t="shared" si="323"/>
        <v>0</v>
      </c>
      <c r="N5148" s="5" t="s">
        <v>18786</v>
      </c>
      <c r="O5148" s="5" t="s">
        <v>18787</v>
      </c>
      <c r="P5148" s="5" t="s">
        <v>18788</v>
      </c>
    </row>
    <row r="5149" ht="19" customHeight="1" spans="1:16">
      <c r="A5149" s="5">
        <v>205</v>
      </c>
      <c r="B5149" s="5" t="s">
        <v>542</v>
      </c>
      <c r="C5149" s="5" t="s">
        <v>52</v>
      </c>
      <c r="D5149" s="8" t="s">
        <v>251</v>
      </c>
      <c r="E5149" s="6">
        <v>32.8</v>
      </c>
      <c r="F5149" s="6">
        <v>0</v>
      </c>
      <c r="G5149" s="6">
        <v>32.4</v>
      </c>
      <c r="H5149" s="5" t="s">
        <v>120</v>
      </c>
      <c r="I5149" s="6">
        <f t="shared" si="320"/>
        <v>32.8</v>
      </c>
      <c r="J5149" s="5" t="str">
        <f>IF(H5149="否","不适用",IF(AND(ISNUMBER(E5149),ISNUMBER(F5149)),IF(I5149&gt;规则与名单!$B$2,"是","否"),"未判定"))</f>
        <v>不适用</v>
      </c>
      <c r="K5149" s="5" t="str">
        <f t="shared" si="321"/>
        <v>非测试日纯氢</v>
      </c>
      <c r="L5149" s="6">
        <f t="shared" si="322"/>
        <v>32.4</v>
      </c>
      <c r="M5149" s="5">
        <f t="shared" si="323"/>
        <v>0</v>
      </c>
      <c r="N5149" s="5" t="s">
        <v>18789</v>
      </c>
      <c r="O5149" s="5" t="s">
        <v>18790</v>
      </c>
      <c r="P5149" s="5" t="s">
        <v>18791</v>
      </c>
    </row>
    <row r="5150" ht="19" customHeight="1" spans="1:16">
      <c r="A5150" s="5">
        <v>205</v>
      </c>
      <c r="B5150" s="5" t="s">
        <v>542</v>
      </c>
      <c r="C5150" s="5" t="s">
        <v>52</v>
      </c>
      <c r="D5150" s="8" t="s">
        <v>472</v>
      </c>
      <c r="E5150" s="6">
        <v>32.2</v>
      </c>
      <c r="F5150" s="6">
        <v>0</v>
      </c>
      <c r="G5150" s="6">
        <v>21.8</v>
      </c>
      <c r="H5150" s="5" t="s">
        <v>120</v>
      </c>
      <c r="I5150" s="6">
        <f t="shared" si="320"/>
        <v>32.2</v>
      </c>
      <c r="J5150" s="5" t="str">
        <f>IF(H5150="否","不适用",IF(AND(ISNUMBER(E5150),ISNUMBER(F5150)),IF(I5150&gt;规则与名单!$B$2,"是","否"),"未判定"))</f>
        <v>不适用</v>
      </c>
      <c r="K5150" s="5" t="str">
        <f t="shared" si="321"/>
        <v>非测试日纯氢</v>
      </c>
      <c r="L5150" s="6">
        <f t="shared" si="322"/>
        <v>21.8</v>
      </c>
      <c r="M5150" s="5">
        <f t="shared" si="323"/>
        <v>0</v>
      </c>
      <c r="N5150" s="5" t="s">
        <v>18792</v>
      </c>
      <c r="O5150" s="5" t="s">
        <v>18793</v>
      </c>
      <c r="P5150" s="5" t="s">
        <v>18794</v>
      </c>
    </row>
    <row r="5151" ht="19" customHeight="1" spans="1:16">
      <c r="A5151" s="5">
        <v>205</v>
      </c>
      <c r="B5151" s="5" t="s">
        <v>542</v>
      </c>
      <c r="C5151" s="5" t="s">
        <v>52</v>
      </c>
      <c r="D5151" s="8" t="s">
        <v>466</v>
      </c>
      <c r="E5151" s="6">
        <v>34.5</v>
      </c>
      <c r="F5151" s="6">
        <v>0</v>
      </c>
      <c r="G5151" s="6">
        <v>27.5</v>
      </c>
      <c r="H5151" s="5" t="s">
        <v>120</v>
      </c>
      <c r="I5151" s="6">
        <f t="shared" si="320"/>
        <v>34.5</v>
      </c>
      <c r="J5151" s="5" t="str">
        <f>IF(H5151="否","不适用",IF(AND(ISNUMBER(E5151),ISNUMBER(F5151)),IF(I5151&gt;规则与名单!$B$2,"是","否"),"未判定"))</f>
        <v>不适用</v>
      </c>
      <c r="K5151" s="5" t="str">
        <f t="shared" si="321"/>
        <v>非测试日纯氢</v>
      </c>
      <c r="L5151" s="6">
        <f t="shared" si="322"/>
        <v>27.5</v>
      </c>
      <c r="M5151" s="5">
        <f t="shared" si="323"/>
        <v>0</v>
      </c>
      <c r="N5151" s="5" t="s">
        <v>18795</v>
      </c>
      <c r="O5151" s="5" t="s">
        <v>18796</v>
      </c>
      <c r="P5151" s="5" t="s">
        <v>18797</v>
      </c>
    </row>
    <row r="5152" ht="19" customHeight="1" spans="1:16">
      <c r="A5152" s="5">
        <v>205</v>
      </c>
      <c r="B5152" s="5" t="s">
        <v>542</v>
      </c>
      <c r="C5152" s="5" t="s">
        <v>52</v>
      </c>
      <c r="D5152" s="8" t="s">
        <v>333</v>
      </c>
      <c r="E5152" s="6">
        <v>22.7</v>
      </c>
      <c r="F5152" s="6">
        <v>0</v>
      </c>
      <c r="G5152" s="6"/>
      <c r="H5152" s="5" t="s">
        <v>120</v>
      </c>
      <c r="I5152" s="6">
        <f t="shared" si="320"/>
        <v>22.7</v>
      </c>
      <c r="J5152" s="5" t="str">
        <f>IF(H5152="否","不适用",IF(AND(ISNUMBER(E5152),ISNUMBER(F5152)),IF(I5152&gt;规则与名单!$B$2,"是","否"),"未判定"))</f>
        <v>不适用</v>
      </c>
      <c r="K5152" s="5" t="str">
        <f t="shared" si="321"/>
        <v>非测试日仪表</v>
      </c>
      <c r="L5152" s="6">
        <f t="shared" si="322"/>
        <v>22.7</v>
      </c>
      <c r="M5152" s="5">
        <f t="shared" si="323"/>
        <v>0</v>
      </c>
      <c r="N5152" s="5" t="s">
        <v>18798</v>
      </c>
      <c r="O5152" s="5" t="s">
        <v>18799</v>
      </c>
      <c r="P5152" s="5" t="s">
        <v>18800</v>
      </c>
    </row>
    <row r="5153" ht="19" customHeight="1" spans="1:16">
      <c r="A5153" s="5">
        <v>205</v>
      </c>
      <c r="B5153" s="5" t="s">
        <v>542</v>
      </c>
      <c r="C5153" s="5" t="s">
        <v>52</v>
      </c>
      <c r="D5153" s="8" t="s">
        <v>175</v>
      </c>
      <c r="E5153" s="6">
        <v>22.1</v>
      </c>
      <c r="F5153" s="6">
        <v>0</v>
      </c>
      <c r="G5153" s="6">
        <v>22.1</v>
      </c>
      <c r="H5153" s="5" t="s">
        <v>120</v>
      </c>
      <c r="I5153" s="6">
        <f t="shared" si="320"/>
        <v>22.1</v>
      </c>
      <c r="J5153" s="5" t="str">
        <f>IF(H5153="否","不适用",IF(AND(ISNUMBER(E5153),ISNUMBER(F5153)),IF(I5153&gt;规则与名单!$B$2,"是","否"),"未判定"))</f>
        <v>不适用</v>
      </c>
      <c r="K5153" s="5" t="str">
        <f t="shared" si="321"/>
        <v>非测试日纯氢</v>
      </c>
      <c r="L5153" s="6">
        <f t="shared" si="322"/>
        <v>22.1</v>
      </c>
      <c r="M5153" s="5">
        <f t="shared" si="323"/>
        <v>0</v>
      </c>
      <c r="N5153" s="5" t="s">
        <v>18801</v>
      </c>
      <c r="O5153" s="5" t="s">
        <v>18802</v>
      </c>
      <c r="P5153" s="5" t="s">
        <v>18803</v>
      </c>
    </row>
    <row r="5154" ht="19" customHeight="1" spans="1:16">
      <c r="A5154" s="5">
        <v>205</v>
      </c>
      <c r="B5154" s="5" t="s">
        <v>542</v>
      </c>
      <c r="C5154" s="5" t="s">
        <v>52</v>
      </c>
      <c r="D5154" s="8" t="s">
        <v>3402</v>
      </c>
      <c r="E5154" s="6">
        <v>23.4</v>
      </c>
      <c r="F5154" s="6">
        <v>0</v>
      </c>
      <c r="G5154" s="6">
        <v>23.3</v>
      </c>
      <c r="H5154" s="5" t="s">
        <v>120</v>
      </c>
      <c r="I5154" s="6">
        <f t="shared" si="320"/>
        <v>23.4</v>
      </c>
      <c r="J5154" s="5" t="str">
        <f>IF(H5154="否","不适用",IF(AND(ISNUMBER(E5154),ISNUMBER(F5154)),IF(I5154&gt;规则与名单!$B$2,"是","否"),"未判定"))</f>
        <v>不适用</v>
      </c>
      <c r="K5154" s="5" t="str">
        <f t="shared" si="321"/>
        <v>非测试日纯氢</v>
      </c>
      <c r="L5154" s="6">
        <f t="shared" si="322"/>
        <v>23.3</v>
      </c>
      <c r="M5154" s="5">
        <f t="shared" si="323"/>
        <v>0</v>
      </c>
      <c r="N5154" s="5" t="s">
        <v>18804</v>
      </c>
      <c r="O5154" s="5" t="s">
        <v>18805</v>
      </c>
      <c r="P5154" s="5" t="s">
        <v>18806</v>
      </c>
    </row>
    <row r="5155" ht="19" customHeight="1" spans="1:16">
      <c r="A5155" s="5">
        <v>205</v>
      </c>
      <c r="B5155" s="5" t="s">
        <v>542</v>
      </c>
      <c r="C5155" s="5" t="s">
        <v>52</v>
      </c>
      <c r="D5155" s="8" t="s">
        <v>487</v>
      </c>
      <c r="E5155" s="6">
        <v>22.3</v>
      </c>
      <c r="F5155" s="6">
        <v>0</v>
      </c>
      <c r="G5155" s="6">
        <v>17.8</v>
      </c>
      <c r="H5155" s="5" t="s">
        <v>120</v>
      </c>
      <c r="I5155" s="6">
        <f t="shared" si="320"/>
        <v>22.3</v>
      </c>
      <c r="J5155" s="5" t="str">
        <f>IF(H5155="否","不适用",IF(AND(ISNUMBER(E5155),ISNUMBER(F5155)),IF(I5155&gt;规则与名单!$B$2,"是","否"),"未判定"))</f>
        <v>不适用</v>
      </c>
      <c r="K5155" s="5" t="str">
        <f t="shared" si="321"/>
        <v>非测试日纯氢</v>
      </c>
      <c r="L5155" s="6">
        <f t="shared" si="322"/>
        <v>17.8</v>
      </c>
      <c r="M5155" s="5">
        <f t="shared" si="323"/>
        <v>0</v>
      </c>
      <c r="N5155" s="5" t="s">
        <v>18807</v>
      </c>
      <c r="O5155" s="5" t="s">
        <v>18808</v>
      </c>
      <c r="P5155" s="5" t="s">
        <v>18809</v>
      </c>
    </row>
    <row r="5156" ht="19" customHeight="1" spans="1:16">
      <c r="A5156" s="5">
        <v>205</v>
      </c>
      <c r="B5156" s="5" t="s">
        <v>542</v>
      </c>
      <c r="C5156" s="5" t="s">
        <v>52</v>
      </c>
      <c r="D5156" s="8" t="s">
        <v>121</v>
      </c>
      <c r="E5156" s="6">
        <v>21.9</v>
      </c>
      <c r="F5156" s="6">
        <v>0</v>
      </c>
      <c r="G5156" s="6">
        <v>21.8</v>
      </c>
      <c r="H5156" s="5" t="s">
        <v>120</v>
      </c>
      <c r="I5156" s="6">
        <f t="shared" si="320"/>
        <v>21.9</v>
      </c>
      <c r="J5156" s="5" t="str">
        <f>IF(H5156="否","不适用",IF(AND(ISNUMBER(E5156),ISNUMBER(F5156)),IF(I5156&gt;规则与名单!$B$2,"是","否"),"未判定"))</f>
        <v>不适用</v>
      </c>
      <c r="K5156" s="5" t="str">
        <f t="shared" si="321"/>
        <v>非测试日纯氢</v>
      </c>
      <c r="L5156" s="6">
        <f t="shared" si="322"/>
        <v>21.8</v>
      </c>
      <c r="M5156" s="5">
        <f t="shared" si="323"/>
        <v>0</v>
      </c>
      <c r="N5156" s="5" t="s">
        <v>18810</v>
      </c>
      <c r="O5156" s="5" t="s">
        <v>18811</v>
      </c>
      <c r="P5156" s="5" t="s">
        <v>18812</v>
      </c>
    </row>
    <row r="5157" ht="19" customHeight="1" spans="1:16">
      <c r="A5157" s="5">
        <v>205</v>
      </c>
      <c r="B5157" s="5" t="s">
        <v>542</v>
      </c>
      <c r="C5157" s="5" t="s">
        <v>52</v>
      </c>
      <c r="D5157" s="8" t="s">
        <v>170</v>
      </c>
      <c r="E5157" s="6">
        <v>21.2</v>
      </c>
      <c r="F5157" s="6">
        <v>0</v>
      </c>
      <c r="G5157" s="6">
        <v>13.7</v>
      </c>
      <c r="H5157" s="5" t="s">
        <v>120</v>
      </c>
      <c r="I5157" s="6">
        <f t="shared" si="320"/>
        <v>21.2</v>
      </c>
      <c r="J5157" s="5" t="str">
        <f>IF(H5157="否","不适用",IF(AND(ISNUMBER(E5157),ISNUMBER(F5157)),IF(I5157&gt;规则与名单!$B$2,"是","否"),"未判定"))</f>
        <v>不适用</v>
      </c>
      <c r="K5157" s="5" t="str">
        <f t="shared" si="321"/>
        <v>非测试日纯氢</v>
      </c>
      <c r="L5157" s="6">
        <f t="shared" si="322"/>
        <v>13.7</v>
      </c>
      <c r="M5157" s="5">
        <f t="shared" si="323"/>
        <v>0</v>
      </c>
      <c r="N5157" s="5" t="s">
        <v>18813</v>
      </c>
      <c r="O5157" s="5" t="s">
        <v>18814</v>
      </c>
      <c r="P5157" s="5" t="s">
        <v>18815</v>
      </c>
    </row>
    <row r="5158" ht="19" customHeight="1" spans="1:16">
      <c r="A5158" s="5">
        <v>205</v>
      </c>
      <c r="B5158" s="5" t="s">
        <v>542</v>
      </c>
      <c r="C5158" s="5" t="s">
        <v>52</v>
      </c>
      <c r="D5158" s="8" t="s">
        <v>644</v>
      </c>
      <c r="E5158" s="6">
        <v>21.9</v>
      </c>
      <c r="F5158" s="6">
        <v>0</v>
      </c>
      <c r="G5158" s="6">
        <v>21.9</v>
      </c>
      <c r="H5158" s="5" t="s">
        <v>120</v>
      </c>
      <c r="I5158" s="6">
        <f t="shared" si="320"/>
        <v>21.9</v>
      </c>
      <c r="J5158" s="5" t="str">
        <f>IF(H5158="否","不适用",IF(AND(ISNUMBER(E5158),ISNUMBER(F5158)),IF(I5158&gt;规则与名单!$B$2,"是","否"),"未判定"))</f>
        <v>不适用</v>
      </c>
      <c r="K5158" s="5" t="str">
        <f t="shared" si="321"/>
        <v>非测试日纯氢</v>
      </c>
      <c r="L5158" s="6">
        <f t="shared" si="322"/>
        <v>21.9</v>
      </c>
      <c r="M5158" s="5">
        <f t="shared" si="323"/>
        <v>0</v>
      </c>
      <c r="N5158" s="5" t="s">
        <v>18816</v>
      </c>
      <c r="O5158" s="5" t="s">
        <v>18817</v>
      </c>
      <c r="P5158" s="5" t="s">
        <v>18818</v>
      </c>
    </row>
    <row r="5159" ht="19" customHeight="1" spans="1:16">
      <c r="A5159" s="5">
        <v>205</v>
      </c>
      <c r="B5159" s="5" t="s">
        <v>542</v>
      </c>
      <c r="C5159" s="5" t="s">
        <v>52</v>
      </c>
      <c r="D5159" s="8" t="s">
        <v>3418</v>
      </c>
      <c r="E5159" s="6">
        <v>21.9</v>
      </c>
      <c r="F5159" s="6">
        <v>0</v>
      </c>
      <c r="G5159" s="6">
        <v>21.9</v>
      </c>
      <c r="H5159" s="5" t="s">
        <v>120</v>
      </c>
      <c r="I5159" s="6">
        <f t="shared" si="320"/>
        <v>21.9</v>
      </c>
      <c r="J5159" s="5" t="str">
        <f>IF(H5159="否","不适用",IF(AND(ISNUMBER(E5159),ISNUMBER(F5159)),IF(I5159&gt;规则与名单!$B$2,"是","否"),"未判定"))</f>
        <v>不适用</v>
      </c>
      <c r="K5159" s="5" t="str">
        <f t="shared" si="321"/>
        <v>非测试日纯氢</v>
      </c>
      <c r="L5159" s="6">
        <f t="shared" si="322"/>
        <v>21.9</v>
      </c>
      <c r="M5159" s="5">
        <f t="shared" si="323"/>
        <v>0</v>
      </c>
      <c r="N5159" s="5" t="s">
        <v>18819</v>
      </c>
      <c r="O5159" s="5" t="s">
        <v>18820</v>
      </c>
      <c r="P5159" s="5" t="s">
        <v>18821</v>
      </c>
    </row>
    <row r="5160" ht="19" customHeight="1" spans="1:16">
      <c r="A5160" s="5">
        <v>205</v>
      </c>
      <c r="B5160" s="5" t="s">
        <v>542</v>
      </c>
      <c r="C5160" s="5" t="s">
        <v>52</v>
      </c>
      <c r="D5160" s="8" t="s">
        <v>3422</v>
      </c>
      <c r="E5160" s="6">
        <v>23.3</v>
      </c>
      <c r="F5160" s="6">
        <v>0</v>
      </c>
      <c r="G5160" s="6">
        <v>23.2</v>
      </c>
      <c r="H5160" s="5" t="s">
        <v>120</v>
      </c>
      <c r="I5160" s="6">
        <f t="shared" si="320"/>
        <v>23.3</v>
      </c>
      <c r="J5160" s="5" t="str">
        <f>IF(H5160="否","不适用",IF(AND(ISNUMBER(E5160),ISNUMBER(F5160)),IF(I5160&gt;规则与名单!$B$2,"是","否"),"未判定"))</f>
        <v>不适用</v>
      </c>
      <c r="K5160" s="5" t="str">
        <f t="shared" si="321"/>
        <v>非测试日纯氢</v>
      </c>
      <c r="L5160" s="6">
        <f t="shared" si="322"/>
        <v>23.2</v>
      </c>
      <c r="M5160" s="5">
        <f t="shared" si="323"/>
        <v>0</v>
      </c>
      <c r="N5160" s="5" t="s">
        <v>18822</v>
      </c>
      <c r="O5160" s="5" t="s">
        <v>18823</v>
      </c>
      <c r="P5160" s="5" t="s">
        <v>18824</v>
      </c>
    </row>
    <row r="5161" ht="19" customHeight="1" spans="1:16">
      <c r="A5161" s="5">
        <v>205</v>
      </c>
      <c r="B5161" s="5" t="s">
        <v>542</v>
      </c>
      <c r="C5161" s="5" t="s">
        <v>52</v>
      </c>
      <c r="D5161" s="8" t="s">
        <v>336</v>
      </c>
      <c r="E5161" s="6">
        <v>22</v>
      </c>
      <c r="F5161" s="6">
        <v>0</v>
      </c>
      <c r="G5161" s="6">
        <v>22</v>
      </c>
      <c r="H5161" s="5" t="s">
        <v>120</v>
      </c>
      <c r="I5161" s="6">
        <f t="shared" si="320"/>
        <v>22</v>
      </c>
      <c r="J5161" s="5" t="str">
        <f>IF(H5161="否","不适用",IF(AND(ISNUMBER(E5161),ISNUMBER(F5161)),IF(I5161&gt;规则与名单!$B$2,"是","否"),"未判定"))</f>
        <v>不适用</v>
      </c>
      <c r="K5161" s="5" t="str">
        <f t="shared" si="321"/>
        <v>非测试日纯氢</v>
      </c>
      <c r="L5161" s="6">
        <f t="shared" si="322"/>
        <v>22</v>
      </c>
      <c r="M5161" s="5">
        <f t="shared" si="323"/>
        <v>0</v>
      </c>
      <c r="N5161" s="5" t="s">
        <v>18825</v>
      </c>
      <c r="O5161" s="5" t="s">
        <v>18826</v>
      </c>
      <c r="P5161" s="5" t="s">
        <v>18827</v>
      </c>
    </row>
    <row r="5162" ht="19" customHeight="1" spans="1:16">
      <c r="A5162" s="5">
        <v>205</v>
      </c>
      <c r="B5162" s="5" t="s">
        <v>542</v>
      </c>
      <c r="C5162" s="5" t="s">
        <v>52</v>
      </c>
      <c r="D5162" s="8" t="s">
        <v>653</v>
      </c>
      <c r="E5162" s="6">
        <v>19.9</v>
      </c>
      <c r="F5162" s="6">
        <v>0</v>
      </c>
      <c r="G5162" s="6">
        <v>19.9</v>
      </c>
      <c r="H5162" s="5" t="s">
        <v>120</v>
      </c>
      <c r="I5162" s="6">
        <f t="shared" si="320"/>
        <v>19.9</v>
      </c>
      <c r="J5162" s="5" t="str">
        <f>IF(H5162="否","不适用",IF(AND(ISNUMBER(E5162),ISNUMBER(F5162)),IF(I5162&gt;规则与名单!$B$2,"是","否"),"未判定"))</f>
        <v>不适用</v>
      </c>
      <c r="K5162" s="5" t="str">
        <f t="shared" si="321"/>
        <v>非测试日纯氢</v>
      </c>
      <c r="L5162" s="6">
        <f t="shared" si="322"/>
        <v>19.9</v>
      </c>
      <c r="M5162" s="5">
        <f t="shared" si="323"/>
        <v>0</v>
      </c>
      <c r="N5162" s="5" t="s">
        <v>18828</v>
      </c>
      <c r="O5162" s="5" t="s">
        <v>18829</v>
      </c>
      <c r="P5162" s="5" t="s">
        <v>18830</v>
      </c>
    </row>
    <row r="5163" ht="19" customHeight="1" spans="1:16">
      <c r="A5163" s="5">
        <v>205</v>
      </c>
      <c r="B5163" s="5" t="s">
        <v>542</v>
      </c>
      <c r="C5163" s="5" t="s">
        <v>52</v>
      </c>
      <c r="D5163" s="8" t="s">
        <v>140</v>
      </c>
      <c r="E5163" s="6">
        <v>35</v>
      </c>
      <c r="F5163" s="6">
        <v>0</v>
      </c>
      <c r="G5163" s="6">
        <v>21.9</v>
      </c>
      <c r="H5163" s="5" t="s">
        <v>120</v>
      </c>
      <c r="I5163" s="6">
        <f t="shared" si="320"/>
        <v>35</v>
      </c>
      <c r="J5163" s="5" t="str">
        <f>IF(H5163="否","不适用",IF(AND(ISNUMBER(E5163),ISNUMBER(F5163)),IF(I5163&gt;规则与名单!$B$2,"是","否"),"未判定"))</f>
        <v>不适用</v>
      </c>
      <c r="K5163" s="5" t="str">
        <f t="shared" si="321"/>
        <v>非测试日纯氢</v>
      </c>
      <c r="L5163" s="6">
        <f t="shared" si="322"/>
        <v>21.9</v>
      </c>
      <c r="M5163" s="5">
        <f t="shared" si="323"/>
        <v>0</v>
      </c>
      <c r="N5163" s="5" t="s">
        <v>18831</v>
      </c>
      <c r="O5163" s="5" t="s">
        <v>18832</v>
      </c>
      <c r="P5163" s="5" t="s">
        <v>18833</v>
      </c>
    </row>
    <row r="5164" ht="19" customHeight="1" spans="1:16">
      <c r="A5164" s="5">
        <v>205</v>
      </c>
      <c r="B5164" s="5" t="s">
        <v>542</v>
      </c>
      <c r="C5164" s="5" t="s">
        <v>52</v>
      </c>
      <c r="D5164" s="8" t="s">
        <v>115</v>
      </c>
      <c r="E5164" s="6">
        <v>22.1</v>
      </c>
      <c r="F5164" s="6">
        <v>0</v>
      </c>
      <c r="G5164" s="6">
        <v>22.1</v>
      </c>
      <c r="H5164" s="5" t="s">
        <v>120</v>
      </c>
      <c r="I5164" s="6">
        <f t="shared" si="320"/>
        <v>22.1</v>
      </c>
      <c r="J5164" s="5" t="str">
        <f>IF(H5164="否","不适用",IF(AND(ISNUMBER(E5164),ISNUMBER(F5164)),IF(I5164&gt;规则与名单!$B$2,"是","否"),"未判定"))</f>
        <v>不适用</v>
      </c>
      <c r="K5164" s="5" t="str">
        <f t="shared" si="321"/>
        <v>非测试日纯氢</v>
      </c>
      <c r="L5164" s="6">
        <f t="shared" si="322"/>
        <v>22.1</v>
      </c>
      <c r="M5164" s="5">
        <f t="shared" si="323"/>
        <v>0</v>
      </c>
      <c r="N5164" s="5" t="s">
        <v>18834</v>
      </c>
      <c r="O5164" s="5" t="s">
        <v>18835</v>
      </c>
      <c r="P5164" s="5" t="s">
        <v>18836</v>
      </c>
    </row>
    <row r="5165" ht="19" customHeight="1" spans="1:16">
      <c r="A5165" s="5">
        <v>206</v>
      </c>
      <c r="B5165" s="5" t="s">
        <v>543</v>
      </c>
      <c r="C5165" s="5" t="s">
        <v>52</v>
      </c>
      <c r="D5165" s="8" t="s">
        <v>114</v>
      </c>
      <c r="E5165" s="6">
        <v>138.9</v>
      </c>
      <c r="F5165" s="6">
        <v>62.3</v>
      </c>
      <c r="G5165" s="6">
        <v>129.2</v>
      </c>
      <c r="H5165" s="5" t="s">
        <v>120</v>
      </c>
      <c r="I5165" s="6">
        <f t="shared" si="320"/>
        <v>76.6</v>
      </c>
      <c r="J5165" s="5" t="str">
        <f>IF(H5165="否","不适用",IF(AND(ISNUMBER(E5165),ISNUMBER(F5165)),IF(I5165&gt;规则与名单!$B$2,"是","否"),"未判定"))</f>
        <v>不适用</v>
      </c>
      <c r="K5165" s="5" t="str">
        <f t="shared" si="321"/>
        <v>非测试日纯氢</v>
      </c>
      <c r="L5165" s="6">
        <f t="shared" si="322"/>
        <v>129.2</v>
      </c>
      <c r="M5165" s="5">
        <f t="shared" si="323"/>
        <v>0</v>
      </c>
      <c r="N5165" s="5" t="s">
        <v>18837</v>
      </c>
      <c r="O5165" s="5" t="s">
        <v>18838</v>
      </c>
      <c r="P5165" s="5" t="s">
        <v>18839</v>
      </c>
    </row>
    <row r="5166" ht="19" customHeight="1" spans="1:16">
      <c r="A5166" s="5">
        <v>206</v>
      </c>
      <c r="B5166" s="5" t="s">
        <v>543</v>
      </c>
      <c r="C5166" s="5" t="s">
        <v>52</v>
      </c>
      <c r="D5166" s="8" t="s">
        <v>605</v>
      </c>
      <c r="E5166" s="6">
        <v>91.9</v>
      </c>
      <c r="F5166" s="6">
        <v>87.2</v>
      </c>
      <c r="G5166" s="6">
        <v>95.6</v>
      </c>
      <c r="H5166" s="5" t="s">
        <v>120</v>
      </c>
      <c r="I5166" s="6">
        <f t="shared" si="320"/>
        <v>4.7</v>
      </c>
      <c r="J5166" s="5" t="str">
        <f>IF(H5166="否","不适用",IF(AND(ISNUMBER(E5166),ISNUMBER(F5166)),IF(I5166&gt;规则与名单!$B$2,"是","否"),"未判定"))</f>
        <v>不适用</v>
      </c>
      <c r="K5166" s="5" t="str">
        <f t="shared" si="321"/>
        <v>非测试日纯氢</v>
      </c>
      <c r="L5166" s="6">
        <f t="shared" si="322"/>
        <v>95.6</v>
      </c>
      <c r="M5166" s="5">
        <f t="shared" si="323"/>
        <v>0</v>
      </c>
      <c r="N5166" s="5" t="s">
        <v>18840</v>
      </c>
      <c r="O5166" s="5" t="s">
        <v>18841</v>
      </c>
      <c r="P5166" s="5" t="s">
        <v>18842</v>
      </c>
    </row>
    <row r="5167" ht="19" customHeight="1" spans="1:16">
      <c r="A5167" s="5">
        <v>206</v>
      </c>
      <c r="B5167" s="5" t="s">
        <v>543</v>
      </c>
      <c r="C5167" s="5" t="s">
        <v>52</v>
      </c>
      <c r="D5167" s="8" t="s">
        <v>186</v>
      </c>
      <c r="E5167" s="6">
        <v>110.2</v>
      </c>
      <c r="F5167" s="6">
        <v>108.7</v>
      </c>
      <c r="G5167" s="6">
        <v>87.4</v>
      </c>
      <c r="H5167" s="5" t="s">
        <v>120</v>
      </c>
      <c r="I5167" s="6">
        <f t="shared" si="320"/>
        <v>1.5</v>
      </c>
      <c r="J5167" s="5" t="str">
        <f>IF(H5167="否","不适用",IF(AND(ISNUMBER(E5167),ISNUMBER(F5167)),IF(I5167&gt;规则与名单!$B$2,"是","否"),"未判定"))</f>
        <v>不适用</v>
      </c>
      <c r="K5167" s="5" t="str">
        <f t="shared" si="321"/>
        <v>非测试日纯氢</v>
      </c>
      <c r="L5167" s="6">
        <f t="shared" si="322"/>
        <v>87.4</v>
      </c>
      <c r="M5167" s="5">
        <f t="shared" si="323"/>
        <v>0</v>
      </c>
      <c r="N5167" s="5" t="s">
        <v>18843</v>
      </c>
      <c r="O5167" s="5" t="s">
        <v>18844</v>
      </c>
      <c r="P5167" s="5" t="s">
        <v>18845</v>
      </c>
    </row>
    <row r="5168" ht="19" customHeight="1" spans="1:16">
      <c r="A5168" s="5">
        <v>206</v>
      </c>
      <c r="B5168" s="5" t="s">
        <v>543</v>
      </c>
      <c r="C5168" s="5" t="s">
        <v>52</v>
      </c>
      <c r="D5168" s="8" t="s">
        <v>165</v>
      </c>
      <c r="E5168" s="6">
        <v>152.6</v>
      </c>
      <c r="F5168" s="6">
        <v>151.3</v>
      </c>
      <c r="G5168" s="6">
        <v>150.4</v>
      </c>
      <c r="H5168" s="5" t="s">
        <v>120</v>
      </c>
      <c r="I5168" s="6">
        <f t="shared" si="320"/>
        <v>1.29999999999998</v>
      </c>
      <c r="J5168" s="5" t="str">
        <f>IF(H5168="否","不适用",IF(AND(ISNUMBER(E5168),ISNUMBER(F5168)),IF(I5168&gt;规则与名单!$B$2,"是","否"),"未判定"))</f>
        <v>不适用</v>
      </c>
      <c r="K5168" s="5" t="str">
        <f t="shared" si="321"/>
        <v>非测试日纯氢</v>
      </c>
      <c r="L5168" s="6">
        <f t="shared" si="322"/>
        <v>150.4</v>
      </c>
      <c r="M5168" s="5">
        <f t="shared" si="323"/>
        <v>0</v>
      </c>
      <c r="N5168" s="5" t="s">
        <v>18846</v>
      </c>
      <c r="O5168" s="5" t="s">
        <v>18847</v>
      </c>
      <c r="P5168" s="5" t="s">
        <v>18848</v>
      </c>
    </row>
    <row r="5169" ht="19" customHeight="1" spans="1:16">
      <c r="A5169" s="5">
        <v>206</v>
      </c>
      <c r="B5169" s="5" t="s">
        <v>543</v>
      </c>
      <c r="C5169" s="5" t="s">
        <v>52</v>
      </c>
      <c r="D5169" s="8" t="s">
        <v>151</v>
      </c>
      <c r="E5169" s="6">
        <v>129.8</v>
      </c>
      <c r="F5169" s="6">
        <v>53.6</v>
      </c>
      <c r="G5169" s="6">
        <v>125.2</v>
      </c>
      <c r="H5169" s="5" t="s">
        <v>120</v>
      </c>
      <c r="I5169" s="6">
        <f t="shared" si="320"/>
        <v>76.2</v>
      </c>
      <c r="J5169" s="5" t="str">
        <f>IF(H5169="否","不适用",IF(AND(ISNUMBER(E5169),ISNUMBER(F5169)),IF(I5169&gt;规则与名单!$B$2,"是","否"),"未判定"))</f>
        <v>不适用</v>
      </c>
      <c r="K5169" s="5" t="str">
        <f t="shared" si="321"/>
        <v>非测试日纯氢</v>
      </c>
      <c r="L5169" s="6">
        <f t="shared" si="322"/>
        <v>125.2</v>
      </c>
      <c r="M5169" s="5">
        <f t="shared" si="323"/>
        <v>0</v>
      </c>
      <c r="N5169" s="5" t="s">
        <v>18849</v>
      </c>
      <c r="O5169" s="5" t="s">
        <v>18850</v>
      </c>
      <c r="P5169" s="5" t="s">
        <v>18851</v>
      </c>
    </row>
    <row r="5170" ht="19" customHeight="1" spans="1:16">
      <c r="A5170" s="5">
        <v>206</v>
      </c>
      <c r="B5170" s="5" t="s">
        <v>543</v>
      </c>
      <c r="C5170" s="5" t="s">
        <v>52</v>
      </c>
      <c r="D5170" s="8" t="s">
        <v>3358</v>
      </c>
      <c r="E5170" s="6">
        <v>107.5</v>
      </c>
      <c r="F5170" s="6">
        <v>133.9</v>
      </c>
      <c r="G5170" s="6">
        <v>107.5</v>
      </c>
      <c r="H5170" s="5" t="s">
        <v>120</v>
      </c>
      <c r="I5170" s="6">
        <f t="shared" si="320"/>
        <v>-26.4</v>
      </c>
      <c r="J5170" s="5" t="str">
        <f>IF(H5170="否","不适用",IF(AND(ISNUMBER(E5170),ISNUMBER(F5170)),IF(I5170&gt;规则与名单!$B$2,"是","否"),"未判定"))</f>
        <v>不适用</v>
      </c>
      <c r="K5170" s="5" t="str">
        <f t="shared" si="321"/>
        <v>非测试日纯氢</v>
      </c>
      <c r="L5170" s="6">
        <f t="shared" si="322"/>
        <v>107.5</v>
      </c>
      <c r="M5170" s="5">
        <f t="shared" si="323"/>
        <v>0</v>
      </c>
      <c r="N5170" s="5" t="s">
        <v>18852</v>
      </c>
      <c r="O5170" s="5" t="s">
        <v>18853</v>
      </c>
      <c r="P5170" s="5" t="s">
        <v>18854</v>
      </c>
    </row>
    <row r="5171" ht="19" customHeight="1" spans="1:16">
      <c r="A5171" s="5">
        <v>206</v>
      </c>
      <c r="B5171" s="5" t="s">
        <v>543</v>
      </c>
      <c r="C5171" s="5" t="s">
        <v>52</v>
      </c>
      <c r="D5171" s="8" t="s">
        <v>272</v>
      </c>
      <c r="E5171" s="6">
        <v>0.3</v>
      </c>
      <c r="F5171" s="6">
        <v>0.1</v>
      </c>
      <c r="G5171" s="6"/>
      <c r="H5171" s="5" t="s">
        <v>120</v>
      </c>
      <c r="I5171" s="6">
        <f t="shared" si="320"/>
        <v>0.2</v>
      </c>
      <c r="J5171" s="5" t="str">
        <f>IF(H5171="否","不适用",IF(AND(ISNUMBER(E5171),ISNUMBER(F5171)),IF(I5171&gt;规则与名单!$B$2,"是","否"),"未判定"))</f>
        <v>不适用</v>
      </c>
      <c r="K5171" s="5" t="str">
        <f t="shared" si="321"/>
        <v>非测试日仪表</v>
      </c>
      <c r="L5171" s="6">
        <f t="shared" si="322"/>
        <v>0.3</v>
      </c>
      <c r="M5171" s="5">
        <f t="shared" si="323"/>
        <v>0</v>
      </c>
      <c r="N5171" s="5" t="s">
        <v>18855</v>
      </c>
      <c r="O5171" s="5" t="s">
        <v>18856</v>
      </c>
      <c r="P5171" s="5" t="s">
        <v>18857</v>
      </c>
    </row>
    <row r="5172" ht="19" customHeight="1" spans="1:16">
      <c r="A5172" s="5">
        <v>206</v>
      </c>
      <c r="B5172" s="5" t="s">
        <v>543</v>
      </c>
      <c r="C5172" s="5" t="s">
        <v>52</v>
      </c>
      <c r="D5172" s="8" t="s">
        <v>506</v>
      </c>
      <c r="E5172" s="6"/>
      <c r="F5172" s="6">
        <v>0</v>
      </c>
      <c r="G5172" s="6"/>
      <c r="H5172" s="5" t="s">
        <v>120</v>
      </c>
      <c r="I5172" s="6" t="str">
        <f t="shared" si="320"/>
        <v/>
      </c>
      <c r="J5172" s="5" t="str">
        <f>IF(H5172="否","不适用",IF(AND(ISNUMBER(E5172),ISNUMBER(F5172)),IF(I5172&gt;规则与名单!$B$2,"是","否"),"未判定"))</f>
        <v>不适用</v>
      </c>
      <c r="K5172" s="5" t="str">
        <f t="shared" si="321"/>
        <v>缺失</v>
      </c>
      <c r="L5172" s="6" t="str">
        <f t="shared" si="322"/>
        <v/>
      </c>
      <c r="M5172" s="5">
        <f t="shared" si="323"/>
        <v>1</v>
      </c>
      <c r="N5172" s="5" t="s">
        <v>18858</v>
      </c>
      <c r="O5172" s="5" t="s">
        <v>18859</v>
      </c>
      <c r="P5172" s="5" t="s">
        <v>18860</v>
      </c>
    </row>
    <row r="5173" ht="19" customHeight="1" spans="1:16">
      <c r="A5173" s="5">
        <v>206</v>
      </c>
      <c r="B5173" s="5" t="s">
        <v>543</v>
      </c>
      <c r="C5173" s="5" t="s">
        <v>52</v>
      </c>
      <c r="D5173" s="8" t="s">
        <v>673</v>
      </c>
      <c r="E5173" s="6"/>
      <c r="F5173" s="6">
        <v>0</v>
      </c>
      <c r="G5173" s="6"/>
      <c r="H5173" s="5" t="s">
        <v>120</v>
      </c>
      <c r="I5173" s="6" t="str">
        <f t="shared" si="320"/>
        <v/>
      </c>
      <c r="J5173" s="5" t="str">
        <f>IF(H5173="否","不适用",IF(AND(ISNUMBER(E5173),ISNUMBER(F5173)),IF(I5173&gt;规则与名单!$B$2,"是","否"),"未判定"))</f>
        <v>不适用</v>
      </c>
      <c r="K5173" s="5" t="str">
        <f t="shared" si="321"/>
        <v>缺失</v>
      </c>
      <c r="L5173" s="6" t="str">
        <f t="shared" si="322"/>
        <v/>
      </c>
      <c r="M5173" s="5">
        <f t="shared" si="323"/>
        <v>1</v>
      </c>
      <c r="N5173" s="5" t="s">
        <v>18861</v>
      </c>
      <c r="O5173" s="5" t="s">
        <v>18862</v>
      </c>
      <c r="P5173" s="5" t="s">
        <v>18863</v>
      </c>
    </row>
    <row r="5174" ht="19" customHeight="1" spans="1:16">
      <c r="A5174" s="5">
        <v>206</v>
      </c>
      <c r="B5174" s="5" t="s">
        <v>543</v>
      </c>
      <c r="C5174" s="5" t="s">
        <v>52</v>
      </c>
      <c r="D5174" s="8" t="s">
        <v>183</v>
      </c>
      <c r="E5174" s="6"/>
      <c r="F5174" s="6">
        <v>0</v>
      </c>
      <c r="G5174" s="6"/>
      <c r="H5174" s="5" t="s">
        <v>120</v>
      </c>
      <c r="I5174" s="6" t="str">
        <f t="shared" si="320"/>
        <v/>
      </c>
      <c r="J5174" s="5" t="str">
        <f>IF(H5174="否","不适用",IF(AND(ISNUMBER(E5174),ISNUMBER(F5174)),IF(I5174&gt;规则与名单!$B$2,"是","否"),"未判定"))</f>
        <v>不适用</v>
      </c>
      <c r="K5174" s="5" t="str">
        <f t="shared" si="321"/>
        <v>缺失</v>
      </c>
      <c r="L5174" s="6" t="str">
        <f t="shared" si="322"/>
        <v/>
      </c>
      <c r="M5174" s="5">
        <f t="shared" si="323"/>
        <v>1</v>
      </c>
      <c r="N5174" s="5" t="s">
        <v>18864</v>
      </c>
      <c r="O5174" s="5" t="s">
        <v>18865</v>
      </c>
      <c r="P5174" s="5" t="s">
        <v>18866</v>
      </c>
    </row>
    <row r="5175" ht="19" customHeight="1" spans="1:16">
      <c r="A5175" s="5">
        <v>206</v>
      </c>
      <c r="B5175" s="5" t="s">
        <v>543</v>
      </c>
      <c r="C5175" s="5" t="s">
        <v>52</v>
      </c>
      <c r="D5175" s="8" t="s">
        <v>431</v>
      </c>
      <c r="E5175" s="6"/>
      <c r="F5175" s="6">
        <v>0</v>
      </c>
      <c r="G5175" s="6"/>
      <c r="H5175" s="5" t="s">
        <v>120</v>
      </c>
      <c r="I5175" s="6" t="str">
        <f t="shared" si="320"/>
        <v/>
      </c>
      <c r="J5175" s="5" t="str">
        <f>IF(H5175="否","不适用",IF(AND(ISNUMBER(E5175),ISNUMBER(F5175)),IF(I5175&gt;规则与名单!$B$2,"是","否"),"未判定"))</f>
        <v>不适用</v>
      </c>
      <c r="K5175" s="5" t="str">
        <f t="shared" si="321"/>
        <v>缺失</v>
      </c>
      <c r="L5175" s="6" t="str">
        <f t="shared" si="322"/>
        <v/>
      </c>
      <c r="M5175" s="5">
        <f t="shared" si="323"/>
        <v>1</v>
      </c>
      <c r="N5175" s="5" t="s">
        <v>18867</v>
      </c>
      <c r="O5175" s="5" t="s">
        <v>18868</v>
      </c>
      <c r="P5175" s="5" t="s">
        <v>18869</v>
      </c>
    </row>
    <row r="5176" ht="19" customHeight="1" spans="1:16">
      <c r="A5176" s="5">
        <v>206</v>
      </c>
      <c r="B5176" s="5" t="s">
        <v>543</v>
      </c>
      <c r="C5176" s="5" t="s">
        <v>52</v>
      </c>
      <c r="D5176" s="8" t="s">
        <v>3377</v>
      </c>
      <c r="E5176" s="6"/>
      <c r="F5176" s="6">
        <v>0</v>
      </c>
      <c r="G5176" s="6"/>
      <c r="H5176" s="5" t="s">
        <v>120</v>
      </c>
      <c r="I5176" s="6" t="str">
        <f t="shared" si="320"/>
        <v/>
      </c>
      <c r="J5176" s="5" t="str">
        <f>IF(H5176="否","不适用",IF(AND(ISNUMBER(E5176),ISNUMBER(F5176)),IF(I5176&gt;规则与名单!$B$2,"是","否"),"未判定"))</f>
        <v>不适用</v>
      </c>
      <c r="K5176" s="5" t="str">
        <f t="shared" si="321"/>
        <v>缺失</v>
      </c>
      <c r="L5176" s="6" t="str">
        <f t="shared" si="322"/>
        <v/>
      </c>
      <c r="M5176" s="5">
        <f t="shared" si="323"/>
        <v>1</v>
      </c>
      <c r="N5176" s="5" t="s">
        <v>18870</v>
      </c>
      <c r="O5176" s="5" t="s">
        <v>18871</v>
      </c>
      <c r="P5176" s="5" t="s">
        <v>18872</v>
      </c>
    </row>
    <row r="5177" ht="19" customHeight="1" spans="1:16">
      <c r="A5177" s="5">
        <v>206</v>
      </c>
      <c r="B5177" s="5" t="s">
        <v>543</v>
      </c>
      <c r="C5177" s="5" t="s">
        <v>52</v>
      </c>
      <c r="D5177" s="8" t="s">
        <v>407</v>
      </c>
      <c r="E5177" s="6">
        <v>0.1</v>
      </c>
      <c r="F5177" s="6">
        <v>0.11</v>
      </c>
      <c r="G5177" s="6"/>
      <c r="H5177" s="5" t="s">
        <v>120</v>
      </c>
      <c r="I5177" s="6">
        <f t="shared" si="320"/>
        <v>-0.00999999999999999</v>
      </c>
      <c r="J5177" s="5" t="str">
        <f>IF(H5177="否","不适用",IF(AND(ISNUMBER(E5177),ISNUMBER(F5177)),IF(I5177&gt;规则与名单!$B$2,"是","否"),"未判定"))</f>
        <v>不适用</v>
      </c>
      <c r="K5177" s="5" t="str">
        <f t="shared" si="321"/>
        <v>非测试日仪表</v>
      </c>
      <c r="L5177" s="6">
        <f t="shared" si="322"/>
        <v>0.1</v>
      </c>
      <c r="M5177" s="5">
        <f t="shared" si="323"/>
        <v>0</v>
      </c>
      <c r="N5177" s="5" t="s">
        <v>18873</v>
      </c>
      <c r="O5177" s="5" t="s">
        <v>18874</v>
      </c>
      <c r="P5177" s="5" t="s">
        <v>18875</v>
      </c>
    </row>
    <row r="5178" ht="19" customHeight="1" spans="1:16">
      <c r="A5178" s="5">
        <v>206</v>
      </c>
      <c r="B5178" s="5" t="s">
        <v>543</v>
      </c>
      <c r="C5178" s="5" t="s">
        <v>52</v>
      </c>
      <c r="D5178" s="8" t="s">
        <v>411</v>
      </c>
      <c r="E5178" s="6">
        <v>38.1</v>
      </c>
      <c r="F5178" s="6">
        <v>39.5</v>
      </c>
      <c r="G5178" s="6">
        <v>37.9</v>
      </c>
      <c r="H5178" s="5" t="s">
        <v>120</v>
      </c>
      <c r="I5178" s="6">
        <f t="shared" si="320"/>
        <v>-1.4</v>
      </c>
      <c r="J5178" s="5" t="str">
        <f>IF(H5178="否","不适用",IF(AND(ISNUMBER(E5178),ISNUMBER(F5178)),IF(I5178&gt;规则与名单!$B$2,"是","否"),"未判定"))</f>
        <v>不适用</v>
      </c>
      <c r="K5178" s="5" t="str">
        <f t="shared" si="321"/>
        <v>非测试日纯氢</v>
      </c>
      <c r="L5178" s="6">
        <f t="shared" si="322"/>
        <v>37.9</v>
      </c>
      <c r="M5178" s="5">
        <f t="shared" si="323"/>
        <v>0</v>
      </c>
      <c r="N5178" s="5" t="s">
        <v>18876</v>
      </c>
      <c r="O5178" s="5" t="s">
        <v>18877</v>
      </c>
      <c r="P5178" s="5" t="s">
        <v>18878</v>
      </c>
    </row>
    <row r="5179" ht="19" customHeight="1" spans="1:16">
      <c r="A5179" s="5">
        <v>206</v>
      </c>
      <c r="B5179" s="5" t="s">
        <v>543</v>
      </c>
      <c r="C5179" s="5" t="s">
        <v>52</v>
      </c>
      <c r="D5179" s="8" t="s">
        <v>251</v>
      </c>
      <c r="E5179" s="6">
        <v>104.4</v>
      </c>
      <c r="F5179" s="6">
        <v>5.6</v>
      </c>
      <c r="G5179" s="6">
        <v>78.1</v>
      </c>
      <c r="H5179" s="5" t="s">
        <v>120</v>
      </c>
      <c r="I5179" s="6">
        <f t="shared" si="320"/>
        <v>98.8</v>
      </c>
      <c r="J5179" s="5" t="str">
        <f>IF(H5179="否","不适用",IF(AND(ISNUMBER(E5179),ISNUMBER(F5179)),IF(I5179&gt;规则与名单!$B$2,"是","否"),"未判定"))</f>
        <v>不适用</v>
      </c>
      <c r="K5179" s="5" t="str">
        <f t="shared" si="321"/>
        <v>非测试日纯氢</v>
      </c>
      <c r="L5179" s="6">
        <f t="shared" si="322"/>
        <v>78.1</v>
      </c>
      <c r="M5179" s="5">
        <f t="shared" si="323"/>
        <v>0</v>
      </c>
      <c r="N5179" s="5" t="s">
        <v>18879</v>
      </c>
      <c r="O5179" s="5" t="s">
        <v>18880</v>
      </c>
      <c r="P5179" s="5" t="s">
        <v>18881</v>
      </c>
    </row>
    <row r="5180" ht="19" customHeight="1" spans="1:16">
      <c r="A5180" s="5">
        <v>206</v>
      </c>
      <c r="B5180" s="5" t="s">
        <v>543</v>
      </c>
      <c r="C5180" s="5" t="s">
        <v>52</v>
      </c>
      <c r="D5180" s="8" t="s">
        <v>472</v>
      </c>
      <c r="E5180" s="6">
        <v>104.3</v>
      </c>
      <c r="F5180" s="6">
        <v>0.8</v>
      </c>
      <c r="G5180" s="6">
        <v>91.3</v>
      </c>
      <c r="H5180" s="5" t="s">
        <v>120</v>
      </c>
      <c r="I5180" s="6">
        <f t="shared" si="320"/>
        <v>103.5</v>
      </c>
      <c r="J5180" s="5" t="str">
        <f>IF(H5180="否","不适用",IF(AND(ISNUMBER(E5180),ISNUMBER(F5180)),IF(I5180&gt;规则与名单!$B$2,"是","否"),"未判定"))</f>
        <v>不适用</v>
      </c>
      <c r="K5180" s="5" t="str">
        <f t="shared" si="321"/>
        <v>非测试日纯氢</v>
      </c>
      <c r="L5180" s="6">
        <f t="shared" si="322"/>
        <v>91.3</v>
      </c>
      <c r="M5180" s="5">
        <f t="shared" si="323"/>
        <v>0</v>
      </c>
      <c r="N5180" s="5" t="s">
        <v>18882</v>
      </c>
      <c r="O5180" s="5" t="s">
        <v>18883</v>
      </c>
      <c r="P5180" s="5" t="s">
        <v>18884</v>
      </c>
    </row>
    <row r="5181" ht="19" customHeight="1" spans="1:16">
      <c r="A5181" s="5">
        <v>206</v>
      </c>
      <c r="B5181" s="5" t="s">
        <v>543</v>
      </c>
      <c r="C5181" s="5" t="s">
        <v>52</v>
      </c>
      <c r="D5181" s="8" t="s">
        <v>466</v>
      </c>
      <c r="E5181" s="6">
        <v>107.3</v>
      </c>
      <c r="F5181" s="6">
        <v>0.6</v>
      </c>
      <c r="G5181" s="6">
        <v>96.5</v>
      </c>
      <c r="H5181" s="5" t="s">
        <v>120</v>
      </c>
      <c r="I5181" s="6">
        <f t="shared" si="320"/>
        <v>106.7</v>
      </c>
      <c r="J5181" s="5" t="str">
        <f>IF(H5181="否","不适用",IF(AND(ISNUMBER(E5181),ISNUMBER(F5181)),IF(I5181&gt;规则与名单!$B$2,"是","否"),"未判定"))</f>
        <v>不适用</v>
      </c>
      <c r="K5181" s="5" t="str">
        <f t="shared" si="321"/>
        <v>非测试日纯氢</v>
      </c>
      <c r="L5181" s="6">
        <f t="shared" si="322"/>
        <v>96.5</v>
      </c>
      <c r="M5181" s="5">
        <f t="shared" si="323"/>
        <v>0</v>
      </c>
      <c r="N5181" s="5" t="s">
        <v>18885</v>
      </c>
      <c r="O5181" s="5" t="s">
        <v>18886</v>
      </c>
      <c r="P5181" s="5" t="s">
        <v>18887</v>
      </c>
    </row>
    <row r="5182" ht="19" customHeight="1" spans="1:16">
      <c r="A5182" s="5">
        <v>206</v>
      </c>
      <c r="B5182" s="5" t="s">
        <v>543</v>
      </c>
      <c r="C5182" s="5" t="s">
        <v>52</v>
      </c>
      <c r="D5182" s="8" t="s">
        <v>333</v>
      </c>
      <c r="E5182" s="6">
        <v>88.8</v>
      </c>
      <c r="F5182" s="6">
        <v>40.23</v>
      </c>
      <c r="G5182" s="6">
        <v>38.5</v>
      </c>
      <c r="H5182" s="5" t="s">
        <v>120</v>
      </c>
      <c r="I5182" s="6">
        <f t="shared" si="320"/>
        <v>48.57</v>
      </c>
      <c r="J5182" s="5" t="str">
        <f>IF(H5182="否","不适用",IF(AND(ISNUMBER(E5182),ISNUMBER(F5182)),IF(I5182&gt;规则与名单!$B$2,"是","否"),"未判定"))</f>
        <v>不适用</v>
      </c>
      <c r="K5182" s="5" t="str">
        <f t="shared" si="321"/>
        <v>非测试日纯氢</v>
      </c>
      <c r="L5182" s="6">
        <f t="shared" si="322"/>
        <v>38.5</v>
      </c>
      <c r="M5182" s="5">
        <f t="shared" si="323"/>
        <v>0</v>
      </c>
      <c r="N5182" s="5" t="s">
        <v>18888</v>
      </c>
      <c r="O5182" s="5" t="s">
        <v>18889</v>
      </c>
      <c r="P5182" s="5" t="s">
        <v>18890</v>
      </c>
    </row>
    <row r="5183" ht="19" customHeight="1" spans="1:16">
      <c r="A5183" s="5">
        <v>206</v>
      </c>
      <c r="B5183" s="5" t="s">
        <v>543</v>
      </c>
      <c r="C5183" s="5" t="s">
        <v>52</v>
      </c>
      <c r="D5183" s="8" t="s">
        <v>175</v>
      </c>
      <c r="E5183" s="6">
        <v>151.6</v>
      </c>
      <c r="F5183" s="6">
        <v>91.6</v>
      </c>
      <c r="G5183" s="6">
        <v>136.1</v>
      </c>
      <c r="H5183" s="5" t="s">
        <v>120</v>
      </c>
      <c r="I5183" s="6">
        <f t="shared" si="320"/>
        <v>60</v>
      </c>
      <c r="J5183" s="5" t="str">
        <f>IF(H5183="否","不适用",IF(AND(ISNUMBER(E5183),ISNUMBER(F5183)),IF(I5183&gt;规则与名单!$B$2,"是","否"),"未判定"))</f>
        <v>不适用</v>
      </c>
      <c r="K5183" s="5" t="str">
        <f t="shared" si="321"/>
        <v>非测试日纯氢</v>
      </c>
      <c r="L5183" s="6">
        <f t="shared" si="322"/>
        <v>136.1</v>
      </c>
      <c r="M5183" s="5">
        <f t="shared" si="323"/>
        <v>0</v>
      </c>
      <c r="N5183" s="5" t="s">
        <v>18891</v>
      </c>
      <c r="O5183" s="5" t="s">
        <v>18892</v>
      </c>
      <c r="P5183" s="5" t="s">
        <v>18893</v>
      </c>
    </row>
    <row r="5184" ht="19" customHeight="1" spans="1:16">
      <c r="A5184" s="5">
        <v>206</v>
      </c>
      <c r="B5184" s="5" t="s">
        <v>543</v>
      </c>
      <c r="C5184" s="5" t="s">
        <v>52</v>
      </c>
      <c r="D5184" s="8" t="s">
        <v>3402</v>
      </c>
      <c r="E5184" s="6">
        <v>122.5</v>
      </c>
      <c r="F5184" s="6">
        <v>124.5</v>
      </c>
      <c r="G5184" s="6">
        <v>115.3</v>
      </c>
      <c r="H5184" s="5" t="s">
        <v>120</v>
      </c>
      <c r="I5184" s="6">
        <f t="shared" si="320"/>
        <v>-2</v>
      </c>
      <c r="J5184" s="5" t="str">
        <f>IF(H5184="否","不适用",IF(AND(ISNUMBER(E5184),ISNUMBER(F5184)),IF(I5184&gt;规则与名单!$B$2,"是","否"),"未判定"))</f>
        <v>不适用</v>
      </c>
      <c r="K5184" s="5" t="str">
        <f t="shared" si="321"/>
        <v>非测试日纯氢</v>
      </c>
      <c r="L5184" s="6">
        <f t="shared" si="322"/>
        <v>115.3</v>
      </c>
      <c r="M5184" s="5">
        <f t="shared" si="323"/>
        <v>0</v>
      </c>
      <c r="N5184" s="5" t="s">
        <v>18894</v>
      </c>
      <c r="O5184" s="5" t="s">
        <v>18895</v>
      </c>
      <c r="P5184" s="5" t="s">
        <v>18896</v>
      </c>
    </row>
    <row r="5185" ht="19" customHeight="1" spans="1:16">
      <c r="A5185" s="5">
        <v>206</v>
      </c>
      <c r="B5185" s="5" t="s">
        <v>543</v>
      </c>
      <c r="C5185" s="5" t="s">
        <v>52</v>
      </c>
      <c r="D5185" s="8" t="s">
        <v>487</v>
      </c>
      <c r="E5185" s="6">
        <v>112.5</v>
      </c>
      <c r="F5185" s="6">
        <v>113.6</v>
      </c>
      <c r="G5185" s="6">
        <v>76.6</v>
      </c>
      <c r="H5185" s="5" t="s">
        <v>120</v>
      </c>
      <c r="I5185" s="6">
        <f t="shared" si="320"/>
        <v>-1.09999999999999</v>
      </c>
      <c r="J5185" s="5" t="str">
        <f>IF(H5185="否","不适用",IF(AND(ISNUMBER(E5185),ISNUMBER(F5185)),IF(I5185&gt;规则与名单!$B$2,"是","否"),"未判定"))</f>
        <v>不适用</v>
      </c>
      <c r="K5185" s="5" t="str">
        <f t="shared" si="321"/>
        <v>非测试日纯氢</v>
      </c>
      <c r="L5185" s="6">
        <f t="shared" si="322"/>
        <v>76.6</v>
      </c>
      <c r="M5185" s="5">
        <f t="shared" si="323"/>
        <v>0</v>
      </c>
      <c r="N5185" s="5" t="s">
        <v>18897</v>
      </c>
      <c r="O5185" s="5" t="s">
        <v>18898</v>
      </c>
      <c r="P5185" s="5" t="s">
        <v>18899</v>
      </c>
    </row>
    <row r="5186" ht="19" customHeight="1" spans="1:16">
      <c r="A5186" s="5">
        <v>206</v>
      </c>
      <c r="B5186" s="5" t="s">
        <v>543</v>
      </c>
      <c r="C5186" s="5" t="s">
        <v>52</v>
      </c>
      <c r="D5186" s="8" t="s">
        <v>121</v>
      </c>
      <c r="E5186" s="6">
        <v>138.6</v>
      </c>
      <c r="F5186" s="6">
        <v>141.6</v>
      </c>
      <c r="G5186" s="6">
        <v>125.9</v>
      </c>
      <c r="H5186" s="5" t="s">
        <v>120</v>
      </c>
      <c r="I5186" s="6">
        <f t="shared" ref="I5186:I5249" si="324">IF(AND(ISNUMBER(E5186),ISNUMBER(F5186)),E5186-F5186,"")</f>
        <v>-3</v>
      </c>
      <c r="J5186" s="5" t="str">
        <f>IF(H5186="否","不适用",IF(AND(ISNUMBER(E5186),ISNUMBER(F5186)),IF(I5186&gt;规则与名单!$B$2,"是","否"),"未判定"))</f>
        <v>不适用</v>
      </c>
      <c r="K5186" s="5" t="str">
        <f t="shared" ref="K5186:K5249" si="325">IF(J5186="是",IF(ISNUMBER(F5186),"测试日GPS","缺失"),IF(ISNUMBER(G5186),"非测试日纯氢",IF(AND(H5186="是",J5186="未判定"),IF(ISNUMBER(F5186),"测试名单无纯氢GPS","缺失"),IF(ISNUMBER(E5186),"非测试日仪表","缺失"))))</f>
        <v>非测试日纯氢</v>
      </c>
      <c r="L5186" s="6">
        <f t="shared" ref="L5186:L5249" si="326">IF(K5186="缺失","",IF(K5186="非测试日纯氢",G5186,IF(K5186="非测试日仪表",E5186,F5186)))</f>
        <v>125.9</v>
      </c>
      <c r="M5186" s="5">
        <f t="shared" ref="M5186:M5249" si="327">IF(K5186="缺失",1,0)</f>
        <v>0</v>
      </c>
      <c r="N5186" s="5" t="s">
        <v>18900</v>
      </c>
      <c r="O5186" s="5" t="s">
        <v>18901</v>
      </c>
      <c r="P5186" s="5" t="s">
        <v>18902</v>
      </c>
    </row>
    <row r="5187" ht="19" customHeight="1" spans="1:16">
      <c r="A5187" s="5">
        <v>206</v>
      </c>
      <c r="B5187" s="5" t="s">
        <v>543</v>
      </c>
      <c r="C5187" s="5" t="s">
        <v>52</v>
      </c>
      <c r="D5187" s="8" t="s">
        <v>170</v>
      </c>
      <c r="E5187" s="6">
        <v>111.5</v>
      </c>
      <c r="F5187" s="6">
        <v>114.4</v>
      </c>
      <c r="G5187" s="6">
        <v>102.5</v>
      </c>
      <c r="H5187" s="5" t="s">
        <v>120</v>
      </c>
      <c r="I5187" s="6">
        <f t="shared" si="324"/>
        <v>-2.90000000000001</v>
      </c>
      <c r="J5187" s="5" t="str">
        <f>IF(H5187="否","不适用",IF(AND(ISNUMBER(E5187),ISNUMBER(F5187)),IF(I5187&gt;规则与名单!$B$2,"是","否"),"未判定"))</f>
        <v>不适用</v>
      </c>
      <c r="K5187" s="5" t="str">
        <f t="shared" si="325"/>
        <v>非测试日纯氢</v>
      </c>
      <c r="L5187" s="6">
        <f t="shared" si="326"/>
        <v>102.5</v>
      </c>
      <c r="M5187" s="5">
        <f t="shared" si="327"/>
        <v>0</v>
      </c>
      <c r="N5187" s="5" t="s">
        <v>18903</v>
      </c>
      <c r="O5187" s="5" t="s">
        <v>18904</v>
      </c>
      <c r="P5187" s="5" t="s">
        <v>18905</v>
      </c>
    </row>
    <row r="5188" ht="19" customHeight="1" spans="1:16">
      <c r="A5188" s="5">
        <v>206</v>
      </c>
      <c r="B5188" s="5" t="s">
        <v>543</v>
      </c>
      <c r="C5188" s="5" t="s">
        <v>52</v>
      </c>
      <c r="D5188" s="8" t="s">
        <v>644</v>
      </c>
      <c r="E5188" s="6">
        <v>107.7</v>
      </c>
      <c r="F5188" s="6">
        <v>110.9</v>
      </c>
      <c r="G5188" s="6">
        <v>104.1</v>
      </c>
      <c r="H5188" s="5" t="s">
        <v>120</v>
      </c>
      <c r="I5188" s="6">
        <f t="shared" si="324"/>
        <v>-3.2</v>
      </c>
      <c r="J5188" s="5" t="str">
        <f>IF(H5188="否","不适用",IF(AND(ISNUMBER(E5188),ISNUMBER(F5188)),IF(I5188&gt;规则与名单!$B$2,"是","否"),"未判定"))</f>
        <v>不适用</v>
      </c>
      <c r="K5188" s="5" t="str">
        <f t="shared" si="325"/>
        <v>非测试日纯氢</v>
      </c>
      <c r="L5188" s="6">
        <f t="shared" si="326"/>
        <v>104.1</v>
      </c>
      <c r="M5188" s="5">
        <f t="shared" si="327"/>
        <v>0</v>
      </c>
      <c r="N5188" s="5" t="s">
        <v>18906</v>
      </c>
      <c r="O5188" s="5" t="s">
        <v>18907</v>
      </c>
      <c r="P5188" s="5" t="s">
        <v>18908</v>
      </c>
    </row>
    <row r="5189" ht="19" customHeight="1" spans="1:16">
      <c r="A5189" s="5">
        <v>206</v>
      </c>
      <c r="B5189" s="5" t="s">
        <v>543</v>
      </c>
      <c r="C5189" s="5" t="s">
        <v>52</v>
      </c>
      <c r="D5189" s="8" t="s">
        <v>3418</v>
      </c>
      <c r="E5189" s="6">
        <v>108.8</v>
      </c>
      <c r="F5189" s="6">
        <v>110.7</v>
      </c>
      <c r="G5189" s="6">
        <v>108.6</v>
      </c>
      <c r="H5189" s="5" t="s">
        <v>120</v>
      </c>
      <c r="I5189" s="6">
        <f t="shared" si="324"/>
        <v>-1.90000000000001</v>
      </c>
      <c r="J5189" s="5" t="str">
        <f>IF(H5189="否","不适用",IF(AND(ISNUMBER(E5189),ISNUMBER(F5189)),IF(I5189&gt;规则与名单!$B$2,"是","否"),"未判定"))</f>
        <v>不适用</v>
      </c>
      <c r="K5189" s="5" t="str">
        <f t="shared" si="325"/>
        <v>非测试日纯氢</v>
      </c>
      <c r="L5189" s="6">
        <f t="shared" si="326"/>
        <v>108.6</v>
      </c>
      <c r="M5189" s="5">
        <f t="shared" si="327"/>
        <v>0</v>
      </c>
      <c r="N5189" s="5" t="s">
        <v>18909</v>
      </c>
      <c r="O5189" s="5" t="s">
        <v>18910</v>
      </c>
      <c r="P5189" s="5" t="s">
        <v>18911</v>
      </c>
    </row>
    <row r="5190" ht="19" customHeight="1" spans="1:16">
      <c r="A5190" s="5">
        <v>206</v>
      </c>
      <c r="B5190" s="5" t="s">
        <v>543</v>
      </c>
      <c r="C5190" s="5" t="s">
        <v>52</v>
      </c>
      <c r="D5190" s="8" t="s">
        <v>3422</v>
      </c>
      <c r="E5190" s="6">
        <v>47.5</v>
      </c>
      <c r="F5190" s="6">
        <v>93.6</v>
      </c>
      <c r="G5190" s="6">
        <v>47.5</v>
      </c>
      <c r="H5190" s="5" t="s">
        <v>120</v>
      </c>
      <c r="I5190" s="6">
        <f t="shared" si="324"/>
        <v>-46.1</v>
      </c>
      <c r="J5190" s="5" t="str">
        <f>IF(H5190="否","不适用",IF(AND(ISNUMBER(E5190),ISNUMBER(F5190)),IF(I5190&gt;规则与名单!$B$2,"是","否"),"未判定"))</f>
        <v>不适用</v>
      </c>
      <c r="K5190" s="5" t="str">
        <f t="shared" si="325"/>
        <v>非测试日纯氢</v>
      </c>
      <c r="L5190" s="6">
        <f t="shared" si="326"/>
        <v>47.5</v>
      </c>
      <c r="M5190" s="5">
        <f t="shared" si="327"/>
        <v>0</v>
      </c>
      <c r="N5190" s="5" t="s">
        <v>18912</v>
      </c>
      <c r="O5190" s="5" t="s">
        <v>18913</v>
      </c>
      <c r="P5190" s="5" t="s">
        <v>18914</v>
      </c>
    </row>
    <row r="5191" ht="19" customHeight="1" spans="1:16">
      <c r="A5191" s="5">
        <v>206</v>
      </c>
      <c r="B5191" s="5" t="s">
        <v>543</v>
      </c>
      <c r="C5191" s="5" t="s">
        <v>52</v>
      </c>
      <c r="D5191" s="8" t="s">
        <v>336</v>
      </c>
      <c r="E5191" s="6">
        <v>174.1</v>
      </c>
      <c r="F5191" s="6">
        <v>132.2</v>
      </c>
      <c r="G5191" s="6">
        <v>131.1</v>
      </c>
      <c r="H5191" s="5" t="s">
        <v>120</v>
      </c>
      <c r="I5191" s="6">
        <f t="shared" si="324"/>
        <v>41.9</v>
      </c>
      <c r="J5191" s="5" t="str">
        <f>IF(H5191="否","不适用",IF(AND(ISNUMBER(E5191),ISNUMBER(F5191)),IF(I5191&gt;规则与名单!$B$2,"是","否"),"未判定"))</f>
        <v>不适用</v>
      </c>
      <c r="K5191" s="5" t="str">
        <f t="shared" si="325"/>
        <v>非测试日纯氢</v>
      </c>
      <c r="L5191" s="6">
        <f t="shared" si="326"/>
        <v>131.1</v>
      </c>
      <c r="M5191" s="5">
        <f t="shared" si="327"/>
        <v>0</v>
      </c>
      <c r="N5191" s="5" t="s">
        <v>18915</v>
      </c>
      <c r="O5191" s="5" t="s">
        <v>18916</v>
      </c>
      <c r="P5191" s="5" t="s">
        <v>18917</v>
      </c>
    </row>
    <row r="5192" ht="19" customHeight="1" spans="1:16">
      <c r="A5192" s="5">
        <v>206</v>
      </c>
      <c r="B5192" s="5" t="s">
        <v>543</v>
      </c>
      <c r="C5192" s="5" t="s">
        <v>52</v>
      </c>
      <c r="D5192" s="8" t="s">
        <v>653</v>
      </c>
      <c r="E5192" s="6">
        <v>107.9</v>
      </c>
      <c r="F5192" s="6">
        <v>109.8</v>
      </c>
      <c r="G5192" s="6">
        <v>66.9</v>
      </c>
      <c r="H5192" s="5" t="s">
        <v>120</v>
      </c>
      <c r="I5192" s="6">
        <f t="shared" si="324"/>
        <v>-1.89999999999999</v>
      </c>
      <c r="J5192" s="5" t="str">
        <f>IF(H5192="否","不适用",IF(AND(ISNUMBER(E5192),ISNUMBER(F5192)),IF(I5192&gt;规则与名单!$B$2,"是","否"),"未判定"))</f>
        <v>不适用</v>
      </c>
      <c r="K5192" s="5" t="str">
        <f t="shared" si="325"/>
        <v>非测试日纯氢</v>
      </c>
      <c r="L5192" s="6">
        <f t="shared" si="326"/>
        <v>66.9</v>
      </c>
      <c r="M5192" s="5">
        <f t="shared" si="327"/>
        <v>0</v>
      </c>
      <c r="N5192" s="5" t="s">
        <v>18918</v>
      </c>
      <c r="O5192" s="5" t="s">
        <v>18919</v>
      </c>
      <c r="P5192" s="5" t="s">
        <v>18920</v>
      </c>
    </row>
    <row r="5193" ht="19" customHeight="1" spans="1:16">
      <c r="A5193" s="5">
        <v>206</v>
      </c>
      <c r="B5193" s="5" t="s">
        <v>543</v>
      </c>
      <c r="C5193" s="5" t="s">
        <v>52</v>
      </c>
      <c r="D5193" s="8" t="s">
        <v>140</v>
      </c>
      <c r="E5193" s="6">
        <v>119.3</v>
      </c>
      <c r="F5193" s="6">
        <v>7.2</v>
      </c>
      <c r="G5193" s="6">
        <v>118.9</v>
      </c>
      <c r="H5193" s="5" t="s">
        <v>120</v>
      </c>
      <c r="I5193" s="6">
        <f t="shared" si="324"/>
        <v>112.1</v>
      </c>
      <c r="J5193" s="5" t="str">
        <f>IF(H5193="否","不适用",IF(AND(ISNUMBER(E5193),ISNUMBER(F5193)),IF(I5193&gt;规则与名单!$B$2,"是","否"),"未判定"))</f>
        <v>不适用</v>
      </c>
      <c r="K5193" s="5" t="str">
        <f t="shared" si="325"/>
        <v>非测试日纯氢</v>
      </c>
      <c r="L5193" s="6">
        <f t="shared" si="326"/>
        <v>118.9</v>
      </c>
      <c r="M5193" s="5">
        <f t="shared" si="327"/>
        <v>0</v>
      </c>
      <c r="N5193" s="5" t="s">
        <v>18921</v>
      </c>
      <c r="O5193" s="5" t="s">
        <v>18922</v>
      </c>
      <c r="P5193" s="5" t="s">
        <v>18923</v>
      </c>
    </row>
    <row r="5194" ht="19" customHeight="1" spans="1:16">
      <c r="A5194" s="5">
        <v>206</v>
      </c>
      <c r="B5194" s="5" t="s">
        <v>543</v>
      </c>
      <c r="C5194" s="5" t="s">
        <v>52</v>
      </c>
      <c r="D5194" s="8" t="s">
        <v>115</v>
      </c>
      <c r="E5194" s="6">
        <v>84.9</v>
      </c>
      <c r="F5194" s="6">
        <v>76.7</v>
      </c>
      <c r="G5194" s="6">
        <v>84.5</v>
      </c>
      <c r="H5194" s="5" t="s">
        <v>120</v>
      </c>
      <c r="I5194" s="6">
        <f t="shared" si="324"/>
        <v>8.2</v>
      </c>
      <c r="J5194" s="5" t="str">
        <f>IF(H5194="否","不适用",IF(AND(ISNUMBER(E5194),ISNUMBER(F5194)),IF(I5194&gt;规则与名单!$B$2,"是","否"),"未判定"))</f>
        <v>不适用</v>
      </c>
      <c r="K5194" s="5" t="str">
        <f t="shared" si="325"/>
        <v>非测试日纯氢</v>
      </c>
      <c r="L5194" s="6">
        <f t="shared" si="326"/>
        <v>84.5</v>
      </c>
      <c r="M5194" s="5">
        <f t="shared" si="327"/>
        <v>0</v>
      </c>
      <c r="N5194" s="5" t="s">
        <v>18924</v>
      </c>
      <c r="O5194" s="5" t="s">
        <v>18925</v>
      </c>
      <c r="P5194" s="5" t="s">
        <v>18926</v>
      </c>
    </row>
    <row r="5195" ht="19" customHeight="1" spans="1:16">
      <c r="A5195" s="5">
        <v>207</v>
      </c>
      <c r="B5195" s="5" t="s">
        <v>547</v>
      </c>
      <c r="C5195" s="5" t="s">
        <v>63</v>
      </c>
      <c r="D5195" s="8" t="s">
        <v>472</v>
      </c>
      <c r="E5195" s="6">
        <v>77.5</v>
      </c>
      <c r="F5195" s="6">
        <v>76.8</v>
      </c>
      <c r="G5195" s="6">
        <v>77.5</v>
      </c>
      <c r="H5195" s="5" t="s">
        <v>120</v>
      </c>
      <c r="I5195" s="6">
        <f t="shared" si="324"/>
        <v>0.700000000000003</v>
      </c>
      <c r="J5195" s="5" t="str">
        <f>IF(H5195="否","不适用",IF(AND(ISNUMBER(E5195),ISNUMBER(F5195)),IF(I5195&gt;规则与名单!$B$2,"是","否"),"未判定"))</f>
        <v>不适用</v>
      </c>
      <c r="K5195" s="5" t="str">
        <f t="shared" si="325"/>
        <v>非测试日纯氢</v>
      </c>
      <c r="L5195" s="6">
        <f t="shared" si="326"/>
        <v>77.5</v>
      </c>
      <c r="M5195" s="5">
        <f t="shared" si="327"/>
        <v>0</v>
      </c>
      <c r="N5195" s="5" t="s">
        <v>18927</v>
      </c>
      <c r="O5195" s="5" t="s">
        <v>18928</v>
      </c>
      <c r="P5195" s="5" t="s">
        <v>18929</v>
      </c>
    </row>
    <row r="5196" ht="19" customHeight="1" spans="1:16">
      <c r="A5196" s="5">
        <v>207</v>
      </c>
      <c r="B5196" s="5" t="s">
        <v>547</v>
      </c>
      <c r="C5196" s="5" t="s">
        <v>63</v>
      </c>
      <c r="D5196" s="8" t="s">
        <v>466</v>
      </c>
      <c r="E5196" s="6">
        <v>66.5</v>
      </c>
      <c r="F5196" s="6">
        <v>78</v>
      </c>
      <c r="G5196" s="6">
        <v>64.6</v>
      </c>
      <c r="H5196" s="5" t="s">
        <v>120</v>
      </c>
      <c r="I5196" s="6">
        <f t="shared" si="324"/>
        <v>-11.5</v>
      </c>
      <c r="J5196" s="5" t="str">
        <f>IF(H5196="否","不适用",IF(AND(ISNUMBER(E5196),ISNUMBER(F5196)),IF(I5196&gt;规则与名单!$B$2,"是","否"),"未判定"))</f>
        <v>不适用</v>
      </c>
      <c r="K5196" s="5" t="str">
        <f t="shared" si="325"/>
        <v>非测试日纯氢</v>
      </c>
      <c r="L5196" s="6">
        <f t="shared" si="326"/>
        <v>64.6</v>
      </c>
      <c r="M5196" s="5">
        <f t="shared" si="327"/>
        <v>0</v>
      </c>
      <c r="N5196" s="5" t="s">
        <v>18930</v>
      </c>
      <c r="O5196" s="5" t="s">
        <v>18931</v>
      </c>
      <c r="P5196" s="5" t="s">
        <v>18932</v>
      </c>
    </row>
    <row r="5197" ht="19" customHeight="1" spans="1:16">
      <c r="A5197" s="5">
        <v>207</v>
      </c>
      <c r="B5197" s="5" t="s">
        <v>547</v>
      </c>
      <c r="C5197" s="5" t="s">
        <v>63</v>
      </c>
      <c r="D5197" s="8" t="s">
        <v>333</v>
      </c>
      <c r="E5197" s="6">
        <v>88.9</v>
      </c>
      <c r="F5197" s="6">
        <v>79.2</v>
      </c>
      <c r="G5197" s="6">
        <v>36.1</v>
      </c>
      <c r="H5197" s="5" t="s">
        <v>120</v>
      </c>
      <c r="I5197" s="6">
        <f t="shared" si="324"/>
        <v>9.7</v>
      </c>
      <c r="J5197" s="5" t="str">
        <f>IF(H5197="否","不适用",IF(AND(ISNUMBER(E5197),ISNUMBER(F5197)),IF(I5197&gt;规则与名单!$B$2,"是","否"),"未判定"))</f>
        <v>不适用</v>
      </c>
      <c r="K5197" s="5" t="str">
        <f t="shared" si="325"/>
        <v>非测试日纯氢</v>
      </c>
      <c r="L5197" s="6">
        <f t="shared" si="326"/>
        <v>36.1</v>
      </c>
      <c r="M5197" s="5">
        <f t="shared" si="327"/>
        <v>0</v>
      </c>
      <c r="N5197" s="5" t="s">
        <v>18933</v>
      </c>
      <c r="O5197" s="5" t="s">
        <v>18934</v>
      </c>
      <c r="P5197" s="5" t="s">
        <v>18935</v>
      </c>
    </row>
    <row r="5198" ht="19" customHeight="1" spans="1:16">
      <c r="A5198" s="5">
        <v>207</v>
      </c>
      <c r="B5198" s="5" t="s">
        <v>547</v>
      </c>
      <c r="C5198" s="5" t="s">
        <v>63</v>
      </c>
      <c r="D5198" s="8" t="s">
        <v>175</v>
      </c>
      <c r="E5198" s="6">
        <v>86.2</v>
      </c>
      <c r="F5198" s="6">
        <v>87.9</v>
      </c>
      <c r="G5198" s="6">
        <v>86</v>
      </c>
      <c r="H5198" s="5" t="s">
        <v>120</v>
      </c>
      <c r="I5198" s="6">
        <f t="shared" si="324"/>
        <v>-1.7</v>
      </c>
      <c r="J5198" s="5" t="str">
        <f>IF(H5198="否","不适用",IF(AND(ISNUMBER(E5198),ISNUMBER(F5198)),IF(I5198&gt;规则与名单!$B$2,"是","否"),"未判定"))</f>
        <v>不适用</v>
      </c>
      <c r="K5198" s="5" t="str">
        <f t="shared" si="325"/>
        <v>非测试日纯氢</v>
      </c>
      <c r="L5198" s="6">
        <f t="shared" si="326"/>
        <v>86</v>
      </c>
      <c r="M5198" s="5">
        <f t="shared" si="327"/>
        <v>0</v>
      </c>
      <c r="N5198" s="5" t="s">
        <v>18936</v>
      </c>
      <c r="O5198" s="5" t="s">
        <v>18937</v>
      </c>
      <c r="P5198" s="5" t="s">
        <v>18938</v>
      </c>
    </row>
    <row r="5199" ht="19" customHeight="1" spans="1:16">
      <c r="A5199" s="5">
        <v>207</v>
      </c>
      <c r="B5199" s="5" t="s">
        <v>547</v>
      </c>
      <c r="C5199" s="5" t="s">
        <v>63</v>
      </c>
      <c r="D5199" s="8" t="s">
        <v>3402</v>
      </c>
      <c r="E5199" s="6">
        <v>118.5</v>
      </c>
      <c r="F5199" s="6">
        <v>121.4</v>
      </c>
      <c r="G5199" s="6">
        <v>115.4</v>
      </c>
      <c r="H5199" s="5" t="s">
        <v>120</v>
      </c>
      <c r="I5199" s="6">
        <f t="shared" si="324"/>
        <v>-2.90000000000001</v>
      </c>
      <c r="J5199" s="5" t="str">
        <f>IF(H5199="否","不适用",IF(AND(ISNUMBER(E5199),ISNUMBER(F5199)),IF(I5199&gt;规则与名单!$B$2,"是","否"),"未判定"))</f>
        <v>不适用</v>
      </c>
      <c r="K5199" s="5" t="str">
        <f t="shared" si="325"/>
        <v>非测试日纯氢</v>
      </c>
      <c r="L5199" s="6">
        <f t="shared" si="326"/>
        <v>115.4</v>
      </c>
      <c r="M5199" s="5">
        <f t="shared" si="327"/>
        <v>0</v>
      </c>
      <c r="N5199" s="5" t="s">
        <v>18939</v>
      </c>
      <c r="O5199" s="5" t="s">
        <v>18940</v>
      </c>
      <c r="P5199" s="5" t="s">
        <v>18941</v>
      </c>
    </row>
    <row r="5200" ht="19" customHeight="1" spans="1:16">
      <c r="A5200" s="5">
        <v>207</v>
      </c>
      <c r="B5200" s="5" t="s">
        <v>547</v>
      </c>
      <c r="C5200" s="5" t="s">
        <v>63</v>
      </c>
      <c r="D5200" s="8" t="s">
        <v>487</v>
      </c>
      <c r="E5200" s="6">
        <v>75.7</v>
      </c>
      <c r="F5200" s="6">
        <v>76.4</v>
      </c>
      <c r="G5200" s="6">
        <v>68.3</v>
      </c>
      <c r="H5200" s="5" t="s">
        <v>120</v>
      </c>
      <c r="I5200" s="6">
        <f t="shared" si="324"/>
        <v>-0.700000000000003</v>
      </c>
      <c r="J5200" s="5" t="str">
        <f>IF(H5200="否","不适用",IF(AND(ISNUMBER(E5200),ISNUMBER(F5200)),IF(I5200&gt;规则与名单!$B$2,"是","否"),"未判定"))</f>
        <v>不适用</v>
      </c>
      <c r="K5200" s="5" t="str">
        <f t="shared" si="325"/>
        <v>非测试日纯氢</v>
      </c>
      <c r="L5200" s="6">
        <f t="shared" si="326"/>
        <v>68.3</v>
      </c>
      <c r="M5200" s="5">
        <f t="shared" si="327"/>
        <v>0</v>
      </c>
      <c r="N5200" s="5" t="s">
        <v>18942</v>
      </c>
      <c r="O5200" s="5" t="s">
        <v>18943</v>
      </c>
      <c r="P5200" s="5" t="s">
        <v>18944</v>
      </c>
    </row>
    <row r="5201" ht="19" customHeight="1" spans="1:16">
      <c r="A5201" s="5">
        <v>207</v>
      </c>
      <c r="B5201" s="5" t="s">
        <v>547</v>
      </c>
      <c r="C5201" s="5" t="s">
        <v>63</v>
      </c>
      <c r="D5201" s="8" t="s">
        <v>121</v>
      </c>
      <c r="E5201" s="6">
        <v>137.7</v>
      </c>
      <c r="F5201" s="6">
        <v>139.1</v>
      </c>
      <c r="G5201" s="6">
        <v>135.9</v>
      </c>
      <c r="H5201" s="5" t="s">
        <v>120</v>
      </c>
      <c r="I5201" s="6">
        <f t="shared" si="324"/>
        <v>-1.40000000000001</v>
      </c>
      <c r="J5201" s="5" t="str">
        <f>IF(H5201="否","不适用",IF(AND(ISNUMBER(E5201),ISNUMBER(F5201)),IF(I5201&gt;规则与名单!$B$2,"是","否"),"未判定"))</f>
        <v>不适用</v>
      </c>
      <c r="K5201" s="5" t="str">
        <f t="shared" si="325"/>
        <v>非测试日纯氢</v>
      </c>
      <c r="L5201" s="6">
        <f t="shared" si="326"/>
        <v>135.9</v>
      </c>
      <c r="M5201" s="5">
        <f t="shared" si="327"/>
        <v>0</v>
      </c>
      <c r="N5201" s="5" t="s">
        <v>18945</v>
      </c>
      <c r="O5201" s="5" t="s">
        <v>18946</v>
      </c>
      <c r="P5201" s="5" t="s">
        <v>18947</v>
      </c>
    </row>
    <row r="5202" ht="19" customHeight="1" spans="1:16">
      <c r="A5202" s="5">
        <v>207</v>
      </c>
      <c r="B5202" s="5" t="s">
        <v>547</v>
      </c>
      <c r="C5202" s="5" t="s">
        <v>63</v>
      </c>
      <c r="D5202" s="8" t="s">
        <v>170</v>
      </c>
      <c r="E5202" s="6">
        <v>74.7</v>
      </c>
      <c r="F5202" s="6">
        <v>82.4</v>
      </c>
      <c r="G5202" s="6">
        <v>74.7</v>
      </c>
      <c r="H5202" s="5" t="s">
        <v>120</v>
      </c>
      <c r="I5202" s="6">
        <f t="shared" si="324"/>
        <v>-7.7</v>
      </c>
      <c r="J5202" s="5" t="str">
        <f>IF(H5202="否","不适用",IF(AND(ISNUMBER(E5202),ISNUMBER(F5202)),IF(I5202&gt;规则与名单!$B$2,"是","否"),"未判定"))</f>
        <v>不适用</v>
      </c>
      <c r="K5202" s="5" t="str">
        <f t="shared" si="325"/>
        <v>非测试日纯氢</v>
      </c>
      <c r="L5202" s="6">
        <f t="shared" si="326"/>
        <v>74.7</v>
      </c>
      <c r="M5202" s="5">
        <f t="shared" si="327"/>
        <v>0</v>
      </c>
      <c r="N5202" s="5" t="s">
        <v>18948</v>
      </c>
      <c r="O5202" s="5" t="s">
        <v>18949</v>
      </c>
      <c r="P5202" s="5" t="s">
        <v>18950</v>
      </c>
    </row>
    <row r="5203" ht="19" customHeight="1" spans="1:16">
      <c r="A5203" s="5">
        <v>207</v>
      </c>
      <c r="B5203" s="5" t="s">
        <v>547</v>
      </c>
      <c r="C5203" s="5" t="s">
        <v>63</v>
      </c>
      <c r="D5203" s="8" t="s">
        <v>644</v>
      </c>
      <c r="E5203" s="6">
        <v>82.8</v>
      </c>
      <c r="F5203" s="6">
        <v>76.6</v>
      </c>
      <c r="G5203" s="6">
        <v>75.8</v>
      </c>
      <c r="H5203" s="5" t="s">
        <v>120</v>
      </c>
      <c r="I5203" s="6">
        <f t="shared" si="324"/>
        <v>6.2</v>
      </c>
      <c r="J5203" s="5" t="str">
        <f>IF(H5203="否","不适用",IF(AND(ISNUMBER(E5203),ISNUMBER(F5203)),IF(I5203&gt;规则与名单!$B$2,"是","否"),"未判定"))</f>
        <v>不适用</v>
      </c>
      <c r="K5203" s="5" t="str">
        <f t="shared" si="325"/>
        <v>非测试日纯氢</v>
      </c>
      <c r="L5203" s="6">
        <f t="shared" si="326"/>
        <v>75.8</v>
      </c>
      <c r="M5203" s="5">
        <f t="shared" si="327"/>
        <v>0</v>
      </c>
      <c r="N5203" s="5" t="s">
        <v>18951</v>
      </c>
      <c r="O5203" s="5" t="s">
        <v>18952</v>
      </c>
      <c r="P5203" s="5" t="s">
        <v>18953</v>
      </c>
    </row>
    <row r="5204" ht="19" customHeight="1" spans="1:16">
      <c r="A5204" s="5">
        <v>207</v>
      </c>
      <c r="B5204" s="5" t="s">
        <v>547</v>
      </c>
      <c r="C5204" s="5" t="s">
        <v>63</v>
      </c>
      <c r="D5204" s="8" t="s">
        <v>3418</v>
      </c>
      <c r="E5204" s="6">
        <v>75.7</v>
      </c>
      <c r="F5204" s="6">
        <v>75.9</v>
      </c>
      <c r="G5204" s="6">
        <v>75.6</v>
      </c>
      <c r="H5204" s="5" t="s">
        <v>120</v>
      </c>
      <c r="I5204" s="6">
        <f t="shared" si="324"/>
        <v>-0.200000000000003</v>
      </c>
      <c r="J5204" s="5" t="str">
        <f>IF(H5204="否","不适用",IF(AND(ISNUMBER(E5204),ISNUMBER(F5204)),IF(I5204&gt;规则与名单!$B$2,"是","否"),"未判定"))</f>
        <v>不适用</v>
      </c>
      <c r="K5204" s="5" t="str">
        <f t="shared" si="325"/>
        <v>非测试日纯氢</v>
      </c>
      <c r="L5204" s="6">
        <f t="shared" si="326"/>
        <v>75.6</v>
      </c>
      <c r="M5204" s="5">
        <f t="shared" si="327"/>
        <v>0</v>
      </c>
      <c r="N5204" s="5" t="s">
        <v>18954</v>
      </c>
      <c r="O5204" s="5" t="s">
        <v>18955</v>
      </c>
      <c r="P5204" s="5" t="s">
        <v>18956</v>
      </c>
    </row>
    <row r="5205" ht="19" customHeight="1" spans="1:16">
      <c r="A5205" s="5">
        <v>207</v>
      </c>
      <c r="B5205" s="5" t="s">
        <v>547</v>
      </c>
      <c r="C5205" s="5" t="s">
        <v>63</v>
      </c>
      <c r="D5205" s="8" t="s">
        <v>3422</v>
      </c>
      <c r="E5205" s="6">
        <v>89.4</v>
      </c>
      <c r="F5205" s="6">
        <v>91.8</v>
      </c>
      <c r="G5205" s="6">
        <v>89.4</v>
      </c>
      <c r="H5205" s="5" t="s">
        <v>120</v>
      </c>
      <c r="I5205" s="6">
        <f t="shared" si="324"/>
        <v>-2.39999999999999</v>
      </c>
      <c r="J5205" s="5" t="str">
        <f>IF(H5205="否","不适用",IF(AND(ISNUMBER(E5205),ISNUMBER(F5205)),IF(I5205&gt;规则与名单!$B$2,"是","否"),"未判定"))</f>
        <v>不适用</v>
      </c>
      <c r="K5205" s="5" t="str">
        <f t="shared" si="325"/>
        <v>非测试日纯氢</v>
      </c>
      <c r="L5205" s="6">
        <f t="shared" si="326"/>
        <v>89.4</v>
      </c>
      <c r="M5205" s="5">
        <f t="shared" si="327"/>
        <v>0</v>
      </c>
      <c r="N5205" s="5" t="s">
        <v>18957</v>
      </c>
      <c r="O5205" s="5" t="s">
        <v>18958</v>
      </c>
      <c r="P5205" s="5" t="s">
        <v>18959</v>
      </c>
    </row>
    <row r="5206" ht="19" customHeight="1" spans="1:16">
      <c r="A5206" s="5">
        <v>207</v>
      </c>
      <c r="B5206" s="5" t="s">
        <v>547</v>
      </c>
      <c r="C5206" s="5" t="s">
        <v>63</v>
      </c>
      <c r="D5206" s="8" t="s">
        <v>336</v>
      </c>
      <c r="E5206" s="6">
        <v>91.8</v>
      </c>
      <c r="F5206" s="6">
        <v>93.1</v>
      </c>
      <c r="G5206" s="6">
        <v>91.7</v>
      </c>
      <c r="H5206" s="5" t="s">
        <v>120</v>
      </c>
      <c r="I5206" s="6">
        <f t="shared" si="324"/>
        <v>-1.3</v>
      </c>
      <c r="J5206" s="5" t="str">
        <f>IF(H5206="否","不适用",IF(AND(ISNUMBER(E5206),ISNUMBER(F5206)),IF(I5206&gt;规则与名单!$B$2,"是","否"),"未判定"))</f>
        <v>不适用</v>
      </c>
      <c r="K5206" s="5" t="str">
        <f t="shared" si="325"/>
        <v>非测试日纯氢</v>
      </c>
      <c r="L5206" s="6">
        <f t="shared" si="326"/>
        <v>91.7</v>
      </c>
      <c r="M5206" s="5">
        <f t="shared" si="327"/>
        <v>0</v>
      </c>
      <c r="N5206" s="5" t="s">
        <v>18960</v>
      </c>
      <c r="O5206" s="5" t="s">
        <v>18961</v>
      </c>
      <c r="P5206" s="5" t="s">
        <v>18962</v>
      </c>
    </row>
    <row r="5207" ht="19" customHeight="1" spans="1:16">
      <c r="A5207" s="5">
        <v>207</v>
      </c>
      <c r="B5207" s="5" t="s">
        <v>547</v>
      </c>
      <c r="C5207" s="5" t="s">
        <v>63</v>
      </c>
      <c r="D5207" s="8" t="s">
        <v>653</v>
      </c>
      <c r="E5207" s="6">
        <v>77.4</v>
      </c>
      <c r="F5207" s="6">
        <v>79.2</v>
      </c>
      <c r="G5207" s="6">
        <v>77.4</v>
      </c>
      <c r="H5207" s="5" t="s">
        <v>120</v>
      </c>
      <c r="I5207" s="6">
        <f t="shared" si="324"/>
        <v>-1.8</v>
      </c>
      <c r="J5207" s="5" t="str">
        <f>IF(H5207="否","不适用",IF(AND(ISNUMBER(E5207),ISNUMBER(F5207)),IF(I5207&gt;规则与名单!$B$2,"是","否"),"未判定"))</f>
        <v>不适用</v>
      </c>
      <c r="K5207" s="5" t="str">
        <f t="shared" si="325"/>
        <v>非测试日纯氢</v>
      </c>
      <c r="L5207" s="6">
        <f t="shared" si="326"/>
        <v>77.4</v>
      </c>
      <c r="M5207" s="5">
        <f t="shared" si="327"/>
        <v>0</v>
      </c>
      <c r="N5207" s="5" t="s">
        <v>18963</v>
      </c>
      <c r="O5207" s="5" t="s">
        <v>18964</v>
      </c>
      <c r="P5207" s="5" t="s">
        <v>18965</v>
      </c>
    </row>
    <row r="5208" ht="19" customHeight="1" spans="1:16">
      <c r="A5208" s="5">
        <v>207</v>
      </c>
      <c r="B5208" s="5" t="s">
        <v>547</v>
      </c>
      <c r="C5208" s="5" t="s">
        <v>63</v>
      </c>
      <c r="D5208" s="8" t="s">
        <v>140</v>
      </c>
      <c r="E5208" s="6">
        <v>80.8</v>
      </c>
      <c r="F5208" s="6">
        <v>81</v>
      </c>
      <c r="G5208" s="6">
        <v>80.8</v>
      </c>
      <c r="H5208" s="5" t="s">
        <v>120</v>
      </c>
      <c r="I5208" s="6">
        <f t="shared" si="324"/>
        <v>-0.200000000000003</v>
      </c>
      <c r="J5208" s="5" t="str">
        <f>IF(H5208="否","不适用",IF(AND(ISNUMBER(E5208),ISNUMBER(F5208)),IF(I5208&gt;规则与名单!$B$2,"是","否"),"未判定"))</f>
        <v>不适用</v>
      </c>
      <c r="K5208" s="5" t="str">
        <f t="shared" si="325"/>
        <v>非测试日纯氢</v>
      </c>
      <c r="L5208" s="6">
        <f t="shared" si="326"/>
        <v>80.8</v>
      </c>
      <c r="M5208" s="5">
        <f t="shared" si="327"/>
        <v>0</v>
      </c>
      <c r="N5208" s="5" t="s">
        <v>18966</v>
      </c>
      <c r="O5208" s="5" t="s">
        <v>18967</v>
      </c>
      <c r="P5208" s="5" t="s">
        <v>18968</v>
      </c>
    </row>
    <row r="5209" ht="19" customHeight="1" spans="1:16">
      <c r="A5209" s="5">
        <v>207</v>
      </c>
      <c r="B5209" s="5" t="s">
        <v>547</v>
      </c>
      <c r="C5209" s="5" t="s">
        <v>63</v>
      </c>
      <c r="D5209" s="8" t="s">
        <v>115</v>
      </c>
      <c r="E5209" s="6">
        <v>94.7</v>
      </c>
      <c r="F5209" s="6">
        <v>96.5</v>
      </c>
      <c r="G5209" s="6">
        <v>94.7</v>
      </c>
      <c r="H5209" s="5" t="s">
        <v>120</v>
      </c>
      <c r="I5209" s="6">
        <f t="shared" si="324"/>
        <v>-1.8</v>
      </c>
      <c r="J5209" s="5" t="str">
        <f>IF(H5209="否","不适用",IF(AND(ISNUMBER(E5209),ISNUMBER(F5209)),IF(I5209&gt;规则与名单!$B$2,"是","否"),"未判定"))</f>
        <v>不适用</v>
      </c>
      <c r="K5209" s="5" t="str">
        <f t="shared" si="325"/>
        <v>非测试日纯氢</v>
      </c>
      <c r="L5209" s="6">
        <f t="shared" si="326"/>
        <v>94.7</v>
      </c>
      <c r="M5209" s="5">
        <f t="shared" si="327"/>
        <v>0</v>
      </c>
      <c r="N5209" s="5" t="s">
        <v>18969</v>
      </c>
      <c r="O5209" s="5" t="s">
        <v>18970</v>
      </c>
      <c r="P5209" s="5" t="s">
        <v>18971</v>
      </c>
    </row>
    <row r="5210" ht="19" customHeight="1" spans="1:16">
      <c r="A5210" s="5">
        <v>208</v>
      </c>
      <c r="B5210" s="5" t="s">
        <v>62</v>
      </c>
      <c r="C5210" s="5" t="s">
        <v>63</v>
      </c>
      <c r="D5210" s="8" t="s">
        <v>114</v>
      </c>
      <c r="E5210" s="6">
        <v>32.6</v>
      </c>
      <c r="F5210" s="6">
        <v>173.5</v>
      </c>
      <c r="G5210" s="6">
        <v>134.5</v>
      </c>
      <c r="H5210" s="5" t="s">
        <v>120</v>
      </c>
      <c r="I5210" s="6">
        <f t="shared" si="324"/>
        <v>-140.9</v>
      </c>
      <c r="J5210" s="5" t="str">
        <f>IF(H5210="否","不适用",IF(AND(ISNUMBER(E5210),ISNUMBER(F5210)),IF(I5210&gt;规则与名单!$B$2,"是","否"),"未判定"))</f>
        <v>不适用</v>
      </c>
      <c r="K5210" s="5" t="str">
        <f t="shared" si="325"/>
        <v>非测试日纯氢</v>
      </c>
      <c r="L5210" s="6">
        <f t="shared" si="326"/>
        <v>134.5</v>
      </c>
      <c r="M5210" s="5">
        <f t="shared" si="327"/>
        <v>0</v>
      </c>
      <c r="N5210" s="5" t="s">
        <v>18972</v>
      </c>
      <c r="O5210" s="5" t="s">
        <v>18973</v>
      </c>
      <c r="P5210" s="5" t="s">
        <v>18974</v>
      </c>
    </row>
    <row r="5211" ht="19" customHeight="1" spans="1:16">
      <c r="A5211" s="5">
        <v>208</v>
      </c>
      <c r="B5211" s="5" t="s">
        <v>62</v>
      </c>
      <c r="C5211" s="5" t="s">
        <v>63</v>
      </c>
      <c r="D5211" s="8" t="s">
        <v>605</v>
      </c>
      <c r="E5211" s="6">
        <v>107.8</v>
      </c>
      <c r="F5211" s="6">
        <v>65.7</v>
      </c>
      <c r="G5211" s="6">
        <v>74.1</v>
      </c>
      <c r="H5211" s="5" t="s">
        <v>120</v>
      </c>
      <c r="I5211" s="6">
        <f t="shared" si="324"/>
        <v>42.1</v>
      </c>
      <c r="J5211" s="5" t="str">
        <f>IF(H5211="否","不适用",IF(AND(ISNUMBER(E5211),ISNUMBER(F5211)),IF(I5211&gt;规则与名单!$B$2,"是","否"),"未判定"))</f>
        <v>不适用</v>
      </c>
      <c r="K5211" s="5" t="str">
        <f t="shared" si="325"/>
        <v>非测试日纯氢</v>
      </c>
      <c r="L5211" s="6">
        <f t="shared" si="326"/>
        <v>74.1</v>
      </c>
      <c r="M5211" s="5">
        <f t="shared" si="327"/>
        <v>0</v>
      </c>
      <c r="N5211" s="5" t="s">
        <v>18975</v>
      </c>
      <c r="O5211" s="5" t="s">
        <v>18976</v>
      </c>
      <c r="P5211" s="5" t="s">
        <v>18977</v>
      </c>
    </row>
    <row r="5212" ht="19" customHeight="1" spans="1:16">
      <c r="A5212" s="5">
        <v>208</v>
      </c>
      <c r="B5212" s="5" t="s">
        <v>62</v>
      </c>
      <c r="C5212" s="5" t="s">
        <v>63</v>
      </c>
      <c r="D5212" s="8" t="s">
        <v>186</v>
      </c>
      <c r="E5212" s="6">
        <v>158.4</v>
      </c>
      <c r="F5212" s="6">
        <v>193.1</v>
      </c>
      <c r="G5212" s="6">
        <v>79.8</v>
      </c>
      <c r="H5212" s="5" t="s">
        <v>120</v>
      </c>
      <c r="I5212" s="6">
        <f t="shared" si="324"/>
        <v>-34.7</v>
      </c>
      <c r="J5212" s="5" t="str">
        <f>IF(H5212="否","不适用",IF(AND(ISNUMBER(E5212),ISNUMBER(F5212)),IF(I5212&gt;规则与名单!$B$2,"是","否"),"未判定"))</f>
        <v>不适用</v>
      </c>
      <c r="K5212" s="5" t="str">
        <f t="shared" si="325"/>
        <v>非测试日纯氢</v>
      </c>
      <c r="L5212" s="6">
        <f t="shared" si="326"/>
        <v>79.8</v>
      </c>
      <c r="M5212" s="5">
        <f t="shared" si="327"/>
        <v>0</v>
      </c>
      <c r="N5212" s="5" t="s">
        <v>18978</v>
      </c>
      <c r="O5212" s="5" t="s">
        <v>18979</v>
      </c>
      <c r="P5212" s="5" t="s">
        <v>18980</v>
      </c>
    </row>
    <row r="5213" ht="19" customHeight="1" spans="1:16">
      <c r="A5213" s="5">
        <v>208</v>
      </c>
      <c r="B5213" s="5" t="s">
        <v>62</v>
      </c>
      <c r="C5213" s="5" t="s">
        <v>63</v>
      </c>
      <c r="D5213" s="8" t="s">
        <v>165</v>
      </c>
      <c r="E5213" s="6">
        <v>178.5</v>
      </c>
      <c r="F5213" s="6">
        <v>372</v>
      </c>
      <c r="G5213" s="6">
        <v>163.1</v>
      </c>
      <c r="H5213" s="5" t="s">
        <v>120</v>
      </c>
      <c r="I5213" s="6">
        <f t="shared" si="324"/>
        <v>-193.5</v>
      </c>
      <c r="J5213" s="5" t="str">
        <f>IF(H5213="否","不适用",IF(AND(ISNUMBER(E5213),ISNUMBER(F5213)),IF(I5213&gt;规则与名单!$B$2,"是","否"),"未判定"))</f>
        <v>不适用</v>
      </c>
      <c r="K5213" s="5" t="str">
        <f t="shared" si="325"/>
        <v>非测试日纯氢</v>
      </c>
      <c r="L5213" s="6">
        <f t="shared" si="326"/>
        <v>163.1</v>
      </c>
      <c r="M5213" s="5">
        <f t="shared" si="327"/>
        <v>0</v>
      </c>
      <c r="N5213" s="5" t="s">
        <v>18981</v>
      </c>
      <c r="O5213" s="5" t="s">
        <v>18982</v>
      </c>
      <c r="P5213" s="5" t="s">
        <v>18983</v>
      </c>
    </row>
    <row r="5214" ht="19" customHeight="1" spans="1:16">
      <c r="A5214" s="5">
        <v>208</v>
      </c>
      <c r="B5214" s="5" t="s">
        <v>62</v>
      </c>
      <c r="C5214" s="5" t="s">
        <v>63</v>
      </c>
      <c r="D5214" s="8" t="s">
        <v>151</v>
      </c>
      <c r="E5214" s="6">
        <v>119.4</v>
      </c>
      <c r="F5214" s="6">
        <v>159.3</v>
      </c>
      <c r="G5214" s="6">
        <v>119.4</v>
      </c>
      <c r="H5214" s="5" t="s">
        <v>120</v>
      </c>
      <c r="I5214" s="6">
        <f t="shared" si="324"/>
        <v>-39.9</v>
      </c>
      <c r="J5214" s="5" t="str">
        <f>IF(H5214="否","不适用",IF(AND(ISNUMBER(E5214),ISNUMBER(F5214)),IF(I5214&gt;规则与名单!$B$2,"是","否"),"未判定"))</f>
        <v>不适用</v>
      </c>
      <c r="K5214" s="5" t="str">
        <f t="shared" si="325"/>
        <v>非测试日纯氢</v>
      </c>
      <c r="L5214" s="6">
        <f t="shared" si="326"/>
        <v>119.4</v>
      </c>
      <c r="M5214" s="5">
        <f t="shared" si="327"/>
        <v>0</v>
      </c>
      <c r="N5214" s="5" t="s">
        <v>18984</v>
      </c>
      <c r="O5214" s="5" t="s">
        <v>18985</v>
      </c>
      <c r="P5214" s="5" t="s">
        <v>18986</v>
      </c>
    </row>
    <row r="5215" ht="19" customHeight="1" spans="1:16">
      <c r="A5215" s="5">
        <v>208</v>
      </c>
      <c r="B5215" s="5" t="s">
        <v>62</v>
      </c>
      <c r="C5215" s="5" t="s">
        <v>63</v>
      </c>
      <c r="D5215" s="8" t="s">
        <v>3358</v>
      </c>
      <c r="E5215" s="6">
        <v>0.1</v>
      </c>
      <c r="F5215" s="6">
        <v>0.05</v>
      </c>
      <c r="G5215" s="6">
        <v>0.1</v>
      </c>
      <c r="H5215" s="5" t="s">
        <v>120</v>
      </c>
      <c r="I5215" s="6">
        <f t="shared" si="324"/>
        <v>0.05</v>
      </c>
      <c r="J5215" s="5" t="str">
        <f>IF(H5215="否","不适用",IF(AND(ISNUMBER(E5215),ISNUMBER(F5215)),IF(I5215&gt;规则与名单!$B$2,"是","否"),"未判定"))</f>
        <v>不适用</v>
      </c>
      <c r="K5215" s="5" t="str">
        <f t="shared" si="325"/>
        <v>非测试日纯氢</v>
      </c>
      <c r="L5215" s="6">
        <f t="shared" si="326"/>
        <v>0.1</v>
      </c>
      <c r="M5215" s="5">
        <f t="shared" si="327"/>
        <v>0</v>
      </c>
      <c r="N5215" s="5" t="s">
        <v>18987</v>
      </c>
      <c r="O5215" s="5" t="s">
        <v>18988</v>
      </c>
      <c r="P5215" s="5" t="s">
        <v>18989</v>
      </c>
    </row>
    <row r="5216" ht="19" customHeight="1" spans="1:16">
      <c r="A5216" s="5">
        <v>208</v>
      </c>
      <c r="B5216" s="5" t="s">
        <v>62</v>
      </c>
      <c r="C5216" s="5" t="s">
        <v>63</v>
      </c>
      <c r="D5216" s="8" t="s">
        <v>272</v>
      </c>
      <c r="E5216" s="6">
        <v>109</v>
      </c>
      <c r="F5216" s="6">
        <v>112.6</v>
      </c>
      <c r="G5216" s="6">
        <v>102.6</v>
      </c>
      <c r="H5216" s="5" t="s">
        <v>120</v>
      </c>
      <c r="I5216" s="6">
        <f t="shared" si="324"/>
        <v>-3.59999999999999</v>
      </c>
      <c r="J5216" s="5" t="str">
        <f>IF(H5216="否","不适用",IF(AND(ISNUMBER(E5216),ISNUMBER(F5216)),IF(I5216&gt;规则与名单!$B$2,"是","否"),"未判定"))</f>
        <v>不适用</v>
      </c>
      <c r="K5216" s="5" t="str">
        <f t="shared" si="325"/>
        <v>非测试日纯氢</v>
      </c>
      <c r="L5216" s="6">
        <f t="shared" si="326"/>
        <v>102.6</v>
      </c>
      <c r="M5216" s="5">
        <f t="shared" si="327"/>
        <v>0</v>
      </c>
      <c r="N5216" s="5" t="s">
        <v>18990</v>
      </c>
      <c r="O5216" s="5" t="s">
        <v>18991</v>
      </c>
      <c r="P5216" s="5" t="s">
        <v>18992</v>
      </c>
    </row>
    <row r="5217" ht="19" customHeight="1" spans="1:16">
      <c r="A5217" s="5">
        <v>208</v>
      </c>
      <c r="B5217" s="5" t="s">
        <v>62</v>
      </c>
      <c r="C5217" s="5" t="s">
        <v>63</v>
      </c>
      <c r="D5217" s="8" t="s">
        <v>506</v>
      </c>
      <c r="E5217" s="6">
        <v>106.3</v>
      </c>
      <c r="F5217" s="6">
        <v>54.4</v>
      </c>
      <c r="G5217" s="6">
        <v>102.3</v>
      </c>
      <c r="H5217" s="5" t="s">
        <v>120</v>
      </c>
      <c r="I5217" s="6">
        <f t="shared" si="324"/>
        <v>51.9</v>
      </c>
      <c r="J5217" s="5" t="str">
        <f>IF(H5217="否","不适用",IF(AND(ISNUMBER(E5217),ISNUMBER(F5217)),IF(I5217&gt;规则与名单!$B$2,"是","否"),"未判定"))</f>
        <v>不适用</v>
      </c>
      <c r="K5217" s="5" t="str">
        <f t="shared" si="325"/>
        <v>非测试日纯氢</v>
      </c>
      <c r="L5217" s="6">
        <f t="shared" si="326"/>
        <v>102.3</v>
      </c>
      <c r="M5217" s="5">
        <f t="shared" si="327"/>
        <v>0</v>
      </c>
      <c r="N5217" s="5" t="s">
        <v>18993</v>
      </c>
      <c r="O5217" s="5" t="s">
        <v>18994</v>
      </c>
      <c r="P5217" s="5" t="s">
        <v>18995</v>
      </c>
    </row>
    <row r="5218" ht="19" customHeight="1" spans="1:16">
      <c r="A5218" s="5">
        <v>208</v>
      </c>
      <c r="B5218" s="5" t="s">
        <v>62</v>
      </c>
      <c r="C5218" s="5" t="s">
        <v>63</v>
      </c>
      <c r="D5218" s="8" t="s">
        <v>673</v>
      </c>
      <c r="E5218" s="6">
        <v>207.3</v>
      </c>
      <c r="F5218" s="6">
        <v>209.8</v>
      </c>
      <c r="G5218" s="6">
        <v>202</v>
      </c>
      <c r="H5218" s="5" t="s">
        <v>120</v>
      </c>
      <c r="I5218" s="6">
        <f t="shared" si="324"/>
        <v>-2.5</v>
      </c>
      <c r="J5218" s="5" t="str">
        <f>IF(H5218="否","不适用",IF(AND(ISNUMBER(E5218),ISNUMBER(F5218)),IF(I5218&gt;规则与名单!$B$2,"是","否"),"未判定"))</f>
        <v>不适用</v>
      </c>
      <c r="K5218" s="5" t="str">
        <f t="shared" si="325"/>
        <v>非测试日纯氢</v>
      </c>
      <c r="L5218" s="6">
        <f t="shared" si="326"/>
        <v>202</v>
      </c>
      <c r="M5218" s="5">
        <f t="shared" si="327"/>
        <v>0</v>
      </c>
      <c r="N5218" s="5" t="s">
        <v>18996</v>
      </c>
      <c r="O5218" s="5" t="s">
        <v>18997</v>
      </c>
      <c r="P5218" s="5" t="s">
        <v>18998</v>
      </c>
    </row>
    <row r="5219" ht="19" customHeight="1" spans="1:16">
      <c r="A5219" s="5">
        <v>208</v>
      </c>
      <c r="B5219" s="5" t="s">
        <v>62</v>
      </c>
      <c r="C5219" s="5" t="s">
        <v>63</v>
      </c>
      <c r="D5219" s="8" t="s">
        <v>183</v>
      </c>
      <c r="E5219" s="6">
        <v>71.1</v>
      </c>
      <c r="F5219" s="6">
        <v>80</v>
      </c>
      <c r="G5219" s="6">
        <v>68.5</v>
      </c>
      <c r="H5219" s="5" t="s">
        <v>120</v>
      </c>
      <c r="I5219" s="6">
        <f t="shared" si="324"/>
        <v>-8.90000000000001</v>
      </c>
      <c r="J5219" s="5" t="str">
        <f>IF(H5219="否","不适用",IF(AND(ISNUMBER(E5219),ISNUMBER(F5219)),IF(I5219&gt;规则与名单!$B$2,"是","否"),"未判定"))</f>
        <v>不适用</v>
      </c>
      <c r="K5219" s="5" t="str">
        <f t="shared" si="325"/>
        <v>非测试日纯氢</v>
      </c>
      <c r="L5219" s="6">
        <f t="shared" si="326"/>
        <v>68.5</v>
      </c>
      <c r="M5219" s="5">
        <f t="shared" si="327"/>
        <v>0</v>
      </c>
      <c r="N5219" s="5" t="s">
        <v>18999</v>
      </c>
      <c r="O5219" s="5" t="s">
        <v>19000</v>
      </c>
      <c r="P5219" s="5" t="s">
        <v>19001</v>
      </c>
    </row>
    <row r="5220" ht="19" customHeight="1" spans="1:16">
      <c r="A5220" s="5">
        <v>208</v>
      </c>
      <c r="B5220" s="5" t="s">
        <v>62</v>
      </c>
      <c r="C5220" s="5" t="s">
        <v>63</v>
      </c>
      <c r="D5220" s="8" t="s">
        <v>431</v>
      </c>
      <c r="E5220" s="6">
        <v>107.2</v>
      </c>
      <c r="F5220" s="6">
        <v>84.6</v>
      </c>
      <c r="G5220" s="6">
        <v>77.8</v>
      </c>
      <c r="H5220" s="5" t="s">
        <v>120</v>
      </c>
      <c r="I5220" s="6">
        <f t="shared" si="324"/>
        <v>22.6</v>
      </c>
      <c r="J5220" s="5" t="str">
        <f>IF(H5220="否","不适用",IF(AND(ISNUMBER(E5220),ISNUMBER(F5220)),IF(I5220&gt;规则与名单!$B$2,"是","否"),"未判定"))</f>
        <v>不适用</v>
      </c>
      <c r="K5220" s="5" t="str">
        <f t="shared" si="325"/>
        <v>非测试日纯氢</v>
      </c>
      <c r="L5220" s="6">
        <f t="shared" si="326"/>
        <v>77.8</v>
      </c>
      <c r="M5220" s="5">
        <f t="shared" si="327"/>
        <v>0</v>
      </c>
      <c r="N5220" s="5" t="s">
        <v>19002</v>
      </c>
      <c r="O5220" s="5" t="s">
        <v>19003</v>
      </c>
      <c r="P5220" s="5" t="s">
        <v>19004</v>
      </c>
    </row>
    <row r="5221" ht="19" customHeight="1" spans="1:16">
      <c r="A5221" s="5">
        <v>208</v>
      </c>
      <c r="B5221" s="5" t="s">
        <v>62</v>
      </c>
      <c r="C5221" s="5" t="s">
        <v>63</v>
      </c>
      <c r="D5221" s="8" t="s">
        <v>3377</v>
      </c>
      <c r="E5221" s="6">
        <v>236.8</v>
      </c>
      <c r="F5221" s="6">
        <v>74.4</v>
      </c>
      <c r="G5221" s="6">
        <v>174.4</v>
      </c>
      <c r="H5221" s="5" t="s">
        <v>120</v>
      </c>
      <c r="I5221" s="6">
        <f t="shared" si="324"/>
        <v>162.4</v>
      </c>
      <c r="J5221" s="5" t="str">
        <f>IF(H5221="否","不适用",IF(AND(ISNUMBER(E5221),ISNUMBER(F5221)),IF(I5221&gt;规则与名单!$B$2,"是","否"),"未判定"))</f>
        <v>不适用</v>
      </c>
      <c r="K5221" s="5" t="str">
        <f t="shared" si="325"/>
        <v>非测试日纯氢</v>
      </c>
      <c r="L5221" s="6">
        <f t="shared" si="326"/>
        <v>174.4</v>
      </c>
      <c r="M5221" s="5">
        <f t="shared" si="327"/>
        <v>0</v>
      </c>
      <c r="N5221" s="5" t="s">
        <v>19005</v>
      </c>
      <c r="O5221" s="5" t="s">
        <v>19006</v>
      </c>
      <c r="P5221" s="5" t="s">
        <v>19007</v>
      </c>
    </row>
    <row r="5222" ht="19" customHeight="1" spans="1:16">
      <c r="A5222" s="5">
        <v>208</v>
      </c>
      <c r="B5222" s="5" t="s">
        <v>62</v>
      </c>
      <c r="C5222" s="5" t="s">
        <v>63</v>
      </c>
      <c r="D5222" s="8" t="s">
        <v>407</v>
      </c>
      <c r="E5222" s="6">
        <v>0.3</v>
      </c>
      <c r="F5222" s="6">
        <v>0.2</v>
      </c>
      <c r="G5222" s="6">
        <v>0.2</v>
      </c>
      <c r="H5222" s="5" t="s">
        <v>120</v>
      </c>
      <c r="I5222" s="6">
        <f t="shared" si="324"/>
        <v>0.1</v>
      </c>
      <c r="J5222" s="5" t="str">
        <f>IF(H5222="否","不适用",IF(AND(ISNUMBER(E5222),ISNUMBER(F5222)),IF(I5222&gt;规则与名单!$B$2,"是","否"),"未判定"))</f>
        <v>不适用</v>
      </c>
      <c r="K5222" s="5" t="str">
        <f t="shared" si="325"/>
        <v>非测试日纯氢</v>
      </c>
      <c r="L5222" s="6">
        <f t="shared" si="326"/>
        <v>0.2</v>
      </c>
      <c r="M5222" s="5">
        <f t="shared" si="327"/>
        <v>0</v>
      </c>
      <c r="N5222" s="5" t="s">
        <v>19008</v>
      </c>
      <c r="O5222" s="5" t="s">
        <v>19009</v>
      </c>
      <c r="P5222" s="5" t="s">
        <v>19010</v>
      </c>
    </row>
    <row r="5223" ht="19" customHeight="1" spans="1:16">
      <c r="A5223" s="5">
        <v>208</v>
      </c>
      <c r="B5223" s="5" t="s">
        <v>62</v>
      </c>
      <c r="C5223" s="5" t="s">
        <v>63</v>
      </c>
      <c r="D5223" s="8" t="s">
        <v>411</v>
      </c>
      <c r="E5223" s="6">
        <v>93.9</v>
      </c>
      <c r="F5223" s="6">
        <v>43.2</v>
      </c>
      <c r="G5223" s="6">
        <v>65.8</v>
      </c>
      <c r="H5223" s="5" t="s">
        <v>120</v>
      </c>
      <c r="I5223" s="6">
        <f t="shared" si="324"/>
        <v>50.7</v>
      </c>
      <c r="J5223" s="5" t="str">
        <f>IF(H5223="否","不适用",IF(AND(ISNUMBER(E5223),ISNUMBER(F5223)),IF(I5223&gt;规则与名单!$B$2,"是","否"),"未判定"))</f>
        <v>不适用</v>
      </c>
      <c r="K5223" s="5" t="str">
        <f t="shared" si="325"/>
        <v>非测试日纯氢</v>
      </c>
      <c r="L5223" s="6">
        <f t="shared" si="326"/>
        <v>65.8</v>
      </c>
      <c r="M5223" s="5">
        <f t="shared" si="327"/>
        <v>0</v>
      </c>
      <c r="N5223" s="5" t="s">
        <v>19011</v>
      </c>
      <c r="O5223" s="5" t="s">
        <v>19012</v>
      </c>
      <c r="P5223" s="5" t="s">
        <v>19013</v>
      </c>
    </row>
    <row r="5224" ht="19" customHeight="1" spans="1:16">
      <c r="A5224" s="5">
        <v>208</v>
      </c>
      <c r="B5224" s="5" t="s">
        <v>62</v>
      </c>
      <c r="C5224" s="5" t="s">
        <v>63</v>
      </c>
      <c r="D5224" s="8" t="s">
        <v>251</v>
      </c>
      <c r="E5224" s="6">
        <v>105.1</v>
      </c>
      <c r="F5224" s="6">
        <v>124.9</v>
      </c>
      <c r="G5224" s="6">
        <v>89.6</v>
      </c>
      <c r="H5224" s="5" t="s">
        <v>120</v>
      </c>
      <c r="I5224" s="6">
        <f t="shared" si="324"/>
        <v>-19.8</v>
      </c>
      <c r="J5224" s="5" t="str">
        <f>IF(H5224="否","不适用",IF(AND(ISNUMBER(E5224),ISNUMBER(F5224)),IF(I5224&gt;规则与名单!$B$2,"是","否"),"未判定"))</f>
        <v>不适用</v>
      </c>
      <c r="K5224" s="5" t="str">
        <f t="shared" si="325"/>
        <v>非测试日纯氢</v>
      </c>
      <c r="L5224" s="6">
        <f t="shared" si="326"/>
        <v>89.6</v>
      </c>
      <c r="M5224" s="5">
        <f t="shared" si="327"/>
        <v>0</v>
      </c>
      <c r="N5224" s="5" t="s">
        <v>19014</v>
      </c>
      <c r="O5224" s="5" t="s">
        <v>19015</v>
      </c>
      <c r="P5224" s="5" t="s">
        <v>19016</v>
      </c>
    </row>
    <row r="5225" ht="19" customHeight="1" spans="1:16">
      <c r="A5225" s="5">
        <v>208</v>
      </c>
      <c r="B5225" s="5" t="s">
        <v>62</v>
      </c>
      <c r="C5225" s="5" t="s">
        <v>63</v>
      </c>
      <c r="D5225" s="8" t="s">
        <v>472</v>
      </c>
      <c r="E5225" s="6">
        <v>124.1</v>
      </c>
      <c r="F5225" s="6">
        <v>85.3</v>
      </c>
      <c r="G5225" s="6">
        <v>119.9</v>
      </c>
      <c r="H5225" s="5" t="s">
        <v>120</v>
      </c>
      <c r="I5225" s="6">
        <f t="shared" si="324"/>
        <v>38.8</v>
      </c>
      <c r="J5225" s="5" t="str">
        <f>IF(H5225="否","不适用",IF(AND(ISNUMBER(E5225),ISNUMBER(F5225)),IF(I5225&gt;规则与名单!$B$2,"是","否"),"未判定"))</f>
        <v>不适用</v>
      </c>
      <c r="K5225" s="5" t="str">
        <f t="shared" si="325"/>
        <v>非测试日纯氢</v>
      </c>
      <c r="L5225" s="6">
        <f t="shared" si="326"/>
        <v>119.9</v>
      </c>
      <c r="M5225" s="5">
        <f t="shared" si="327"/>
        <v>0</v>
      </c>
      <c r="N5225" s="5" t="s">
        <v>19017</v>
      </c>
      <c r="O5225" s="5" t="s">
        <v>19018</v>
      </c>
      <c r="P5225" s="5" t="s">
        <v>19019</v>
      </c>
    </row>
    <row r="5226" ht="19" customHeight="1" spans="1:16">
      <c r="A5226" s="5">
        <v>208</v>
      </c>
      <c r="B5226" s="5" t="s">
        <v>62</v>
      </c>
      <c r="C5226" s="5" t="s">
        <v>63</v>
      </c>
      <c r="D5226" s="8" t="s">
        <v>466</v>
      </c>
      <c r="E5226" s="6">
        <v>122.5</v>
      </c>
      <c r="F5226" s="6">
        <v>73.3</v>
      </c>
      <c r="G5226" s="6">
        <v>114.2</v>
      </c>
      <c r="H5226" s="5" t="s">
        <v>120</v>
      </c>
      <c r="I5226" s="6">
        <f t="shared" si="324"/>
        <v>49.2</v>
      </c>
      <c r="J5226" s="5" t="str">
        <f>IF(H5226="否","不适用",IF(AND(ISNUMBER(E5226),ISNUMBER(F5226)),IF(I5226&gt;规则与名单!$B$2,"是","否"),"未判定"))</f>
        <v>不适用</v>
      </c>
      <c r="K5226" s="5" t="str">
        <f t="shared" si="325"/>
        <v>非测试日纯氢</v>
      </c>
      <c r="L5226" s="6">
        <f t="shared" si="326"/>
        <v>114.2</v>
      </c>
      <c r="M5226" s="5">
        <f t="shared" si="327"/>
        <v>0</v>
      </c>
      <c r="N5226" s="5" t="s">
        <v>19020</v>
      </c>
      <c r="O5226" s="5" t="s">
        <v>19021</v>
      </c>
      <c r="P5226" s="5" t="s">
        <v>19022</v>
      </c>
    </row>
    <row r="5227" ht="19" customHeight="1" spans="1:16">
      <c r="A5227" s="5">
        <v>208</v>
      </c>
      <c r="B5227" s="5" t="s">
        <v>62</v>
      </c>
      <c r="C5227" s="5" t="s">
        <v>63</v>
      </c>
      <c r="D5227" s="8" t="s">
        <v>333</v>
      </c>
      <c r="E5227" s="6">
        <v>108</v>
      </c>
      <c r="F5227" s="6">
        <v>107.2</v>
      </c>
      <c r="G5227" s="6">
        <v>63.5</v>
      </c>
      <c r="H5227" s="5" t="s">
        <v>120</v>
      </c>
      <c r="I5227" s="6">
        <f t="shared" si="324"/>
        <v>0.799999999999997</v>
      </c>
      <c r="J5227" s="5" t="str">
        <f>IF(H5227="否","不适用",IF(AND(ISNUMBER(E5227),ISNUMBER(F5227)),IF(I5227&gt;规则与名单!$B$2,"是","否"),"未判定"))</f>
        <v>不适用</v>
      </c>
      <c r="K5227" s="5" t="str">
        <f t="shared" si="325"/>
        <v>非测试日纯氢</v>
      </c>
      <c r="L5227" s="6">
        <f t="shared" si="326"/>
        <v>63.5</v>
      </c>
      <c r="M5227" s="5">
        <f t="shared" si="327"/>
        <v>0</v>
      </c>
      <c r="N5227" s="5" t="s">
        <v>19023</v>
      </c>
      <c r="O5227" s="5" t="s">
        <v>19024</v>
      </c>
      <c r="P5227" s="5" t="s">
        <v>19025</v>
      </c>
    </row>
    <row r="5228" ht="19" customHeight="1" spans="1:16">
      <c r="A5228" s="5">
        <v>208</v>
      </c>
      <c r="B5228" s="5" t="s">
        <v>62</v>
      </c>
      <c r="C5228" s="5" t="s">
        <v>63</v>
      </c>
      <c r="D5228" s="8" t="s">
        <v>175</v>
      </c>
      <c r="E5228" s="6">
        <v>103.2</v>
      </c>
      <c r="F5228" s="6">
        <v>112.6</v>
      </c>
      <c r="G5228" s="6">
        <v>103</v>
      </c>
      <c r="H5228" s="5" t="s">
        <v>120</v>
      </c>
      <c r="I5228" s="6">
        <f t="shared" si="324"/>
        <v>-9.39999999999999</v>
      </c>
      <c r="J5228" s="5" t="str">
        <f>IF(H5228="否","不适用",IF(AND(ISNUMBER(E5228),ISNUMBER(F5228)),IF(I5228&gt;规则与名单!$B$2,"是","否"),"未判定"))</f>
        <v>不适用</v>
      </c>
      <c r="K5228" s="5" t="str">
        <f t="shared" si="325"/>
        <v>非测试日纯氢</v>
      </c>
      <c r="L5228" s="6">
        <f t="shared" si="326"/>
        <v>103</v>
      </c>
      <c r="M5228" s="5">
        <f t="shared" si="327"/>
        <v>0</v>
      </c>
      <c r="N5228" s="5" t="s">
        <v>19026</v>
      </c>
      <c r="O5228" s="5" t="s">
        <v>19027</v>
      </c>
      <c r="P5228" s="5" t="s">
        <v>19028</v>
      </c>
    </row>
    <row r="5229" ht="19" customHeight="1" spans="1:16">
      <c r="A5229" s="5">
        <v>208</v>
      </c>
      <c r="B5229" s="5" t="s">
        <v>62</v>
      </c>
      <c r="C5229" s="5" t="s">
        <v>63</v>
      </c>
      <c r="D5229" s="8" t="s">
        <v>3402</v>
      </c>
      <c r="E5229" s="6">
        <v>152.5</v>
      </c>
      <c r="F5229" s="6">
        <v>93.3</v>
      </c>
      <c r="G5229" s="6">
        <v>138</v>
      </c>
      <c r="H5229" s="5" t="s">
        <v>120</v>
      </c>
      <c r="I5229" s="6">
        <f t="shared" si="324"/>
        <v>59.2</v>
      </c>
      <c r="J5229" s="5" t="str">
        <f>IF(H5229="否","不适用",IF(AND(ISNUMBER(E5229),ISNUMBER(F5229)),IF(I5229&gt;规则与名单!$B$2,"是","否"),"未判定"))</f>
        <v>不适用</v>
      </c>
      <c r="K5229" s="5" t="str">
        <f t="shared" si="325"/>
        <v>非测试日纯氢</v>
      </c>
      <c r="L5229" s="6">
        <f t="shared" si="326"/>
        <v>138</v>
      </c>
      <c r="M5229" s="5">
        <f t="shared" si="327"/>
        <v>0</v>
      </c>
      <c r="N5229" s="5" t="s">
        <v>19029</v>
      </c>
      <c r="O5229" s="5" t="s">
        <v>19030</v>
      </c>
      <c r="P5229" s="5" t="s">
        <v>19031</v>
      </c>
    </row>
    <row r="5230" ht="19" customHeight="1" spans="1:16">
      <c r="A5230" s="5">
        <v>208</v>
      </c>
      <c r="B5230" s="5" t="s">
        <v>62</v>
      </c>
      <c r="C5230" s="5" t="s">
        <v>63</v>
      </c>
      <c r="D5230" s="8" t="s">
        <v>487</v>
      </c>
      <c r="E5230" s="6">
        <v>137.1</v>
      </c>
      <c r="F5230" s="6">
        <v>131.6</v>
      </c>
      <c r="G5230" s="6">
        <v>107.8</v>
      </c>
      <c r="H5230" s="5" t="s">
        <v>120</v>
      </c>
      <c r="I5230" s="6">
        <f t="shared" si="324"/>
        <v>5.5</v>
      </c>
      <c r="J5230" s="5" t="str">
        <f>IF(H5230="否","不适用",IF(AND(ISNUMBER(E5230),ISNUMBER(F5230)),IF(I5230&gt;规则与名单!$B$2,"是","否"),"未判定"))</f>
        <v>不适用</v>
      </c>
      <c r="K5230" s="5" t="str">
        <f t="shared" si="325"/>
        <v>非测试日纯氢</v>
      </c>
      <c r="L5230" s="6">
        <f t="shared" si="326"/>
        <v>107.8</v>
      </c>
      <c r="M5230" s="5">
        <f t="shared" si="327"/>
        <v>0</v>
      </c>
      <c r="N5230" s="5" t="s">
        <v>19032</v>
      </c>
      <c r="O5230" s="5" t="s">
        <v>19033</v>
      </c>
      <c r="P5230" s="5" t="s">
        <v>19034</v>
      </c>
    </row>
    <row r="5231" ht="19" customHeight="1" spans="1:16">
      <c r="A5231" s="5">
        <v>208</v>
      </c>
      <c r="B5231" s="5" t="s">
        <v>62</v>
      </c>
      <c r="C5231" s="5" t="s">
        <v>63</v>
      </c>
      <c r="D5231" s="8" t="s">
        <v>121</v>
      </c>
      <c r="E5231" s="6">
        <v>133.2</v>
      </c>
      <c r="F5231" s="6">
        <v>127</v>
      </c>
      <c r="G5231" s="6">
        <v>122.2</v>
      </c>
      <c r="H5231" s="5" t="s">
        <v>120</v>
      </c>
      <c r="I5231" s="6">
        <f t="shared" si="324"/>
        <v>6.19999999999999</v>
      </c>
      <c r="J5231" s="5" t="str">
        <f>IF(H5231="否","不适用",IF(AND(ISNUMBER(E5231),ISNUMBER(F5231)),IF(I5231&gt;规则与名单!$B$2,"是","否"),"未判定"))</f>
        <v>不适用</v>
      </c>
      <c r="K5231" s="5" t="str">
        <f t="shared" si="325"/>
        <v>非测试日纯氢</v>
      </c>
      <c r="L5231" s="6">
        <f t="shared" si="326"/>
        <v>122.2</v>
      </c>
      <c r="M5231" s="5">
        <f t="shared" si="327"/>
        <v>0</v>
      </c>
      <c r="N5231" s="5" t="s">
        <v>19035</v>
      </c>
      <c r="O5231" s="5" t="s">
        <v>19036</v>
      </c>
      <c r="P5231" s="5" t="s">
        <v>19037</v>
      </c>
    </row>
    <row r="5232" ht="19" customHeight="1" spans="1:16">
      <c r="A5232" s="5">
        <v>208</v>
      </c>
      <c r="B5232" s="5" t="s">
        <v>62</v>
      </c>
      <c r="C5232" s="5" t="s">
        <v>63</v>
      </c>
      <c r="D5232" s="8" t="s">
        <v>170</v>
      </c>
      <c r="E5232" s="6">
        <v>188.1</v>
      </c>
      <c r="F5232" s="6">
        <v>274.3</v>
      </c>
      <c r="G5232" s="6">
        <v>184.8</v>
      </c>
      <c r="H5232" s="5" t="s">
        <v>120</v>
      </c>
      <c r="I5232" s="6">
        <f t="shared" si="324"/>
        <v>-86.2</v>
      </c>
      <c r="J5232" s="5" t="str">
        <f>IF(H5232="否","不适用",IF(AND(ISNUMBER(E5232),ISNUMBER(F5232)),IF(I5232&gt;规则与名单!$B$2,"是","否"),"未判定"))</f>
        <v>不适用</v>
      </c>
      <c r="K5232" s="5" t="str">
        <f t="shared" si="325"/>
        <v>非测试日纯氢</v>
      </c>
      <c r="L5232" s="6">
        <f t="shared" si="326"/>
        <v>184.8</v>
      </c>
      <c r="M5232" s="5">
        <f t="shared" si="327"/>
        <v>0</v>
      </c>
      <c r="N5232" s="5" t="s">
        <v>19038</v>
      </c>
      <c r="O5232" s="5" t="s">
        <v>19039</v>
      </c>
      <c r="P5232" s="5" t="s">
        <v>19040</v>
      </c>
    </row>
    <row r="5233" ht="19" customHeight="1" spans="1:16">
      <c r="A5233" s="5">
        <v>208</v>
      </c>
      <c r="B5233" s="5" t="s">
        <v>62</v>
      </c>
      <c r="C5233" s="5" t="s">
        <v>63</v>
      </c>
      <c r="D5233" s="8" t="s">
        <v>644</v>
      </c>
      <c r="E5233" s="6">
        <v>191.6</v>
      </c>
      <c r="F5233" s="6">
        <v>54</v>
      </c>
      <c r="G5233" s="6">
        <v>189.6</v>
      </c>
      <c r="H5233" s="5" t="s">
        <v>120</v>
      </c>
      <c r="I5233" s="6">
        <f t="shared" si="324"/>
        <v>137.6</v>
      </c>
      <c r="J5233" s="5" t="str">
        <f>IF(H5233="否","不适用",IF(AND(ISNUMBER(E5233),ISNUMBER(F5233)),IF(I5233&gt;规则与名单!$B$2,"是","否"),"未判定"))</f>
        <v>不适用</v>
      </c>
      <c r="K5233" s="5" t="str">
        <f t="shared" si="325"/>
        <v>非测试日纯氢</v>
      </c>
      <c r="L5233" s="6">
        <f t="shared" si="326"/>
        <v>189.6</v>
      </c>
      <c r="M5233" s="5">
        <f t="shared" si="327"/>
        <v>0</v>
      </c>
      <c r="N5233" s="5" t="s">
        <v>19041</v>
      </c>
      <c r="O5233" s="5" t="s">
        <v>19042</v>
      </c>
      <c r="P5233" s="5" t="s">
        <v>19043</v>
      </c>
    </row>
    <row r="5234" ht="19" customHeight="1" spans="1:16">
      <c r="A5234" s="5">
        <v>208</v>
      </c>
      <c r="B5234" s="5" t="s">
        <v>62</v>
      </c>
      <c r="C5234" s="5" t="s">
        <v>63</v>
      </c>
      <c r="D5234" s="8" t="s">
        <v>3418</v>
      </c>
      <c r="E5234" s="6"/>
      <c r="F5234" s="6">
        <v>0</v>
      </c>
      <c r="G5234" s="6"/>
      <c r="H5234" s="5" t="s">
        <v>120</v>
      </c>
      <c r="I5234" s="6" t="str">
        <f t="shared" si="324"/>
        <v/>
      </c>
      <c r="J5234" s="5" t="str">
        <f>IF(H5234="否","不适用",IF(AND(ISNUMBER(E5234),ISNUMBER(F5234)),IF(I5234&gt;规则与名单!$B$2,"是","否"),"未判定"))</f>
        <v>不适用</v>
      </c>
      <c r="K5234" s="5" t="str">
        <f t="shared" si="325"/>
        <v>缺失</v>
      </c>
      <c r="L5234" s="6" t="str">
        <f t="shared" si="326"/>
        <v/>
      </c>
      <c r="M5234" s="5">
        <f t="shared" si="327"/>
        <v>1</v>
      </c>
      <c r="N5234" s="5" t="s">
        <v>19044</v>
      </c>
      <c r="O5234" s="5" t="s">
        <v>19045</v>
      </c>
      <c r="P5234" s="5" t="s">
        <v>19046</v>
      </c>
    </row>
    <row r="5235" ht="19" customHeight="1" spans="1:16">
      <c r="A5235" s="5">
        <v>208</v>
      </c>
      <c r="B5235" s="5" t="s">
        <v>62</v>
      </c>
      <c r="C5235" s="5" t="s">
        <v>63</v>
      </c>
      <c r="D5235" s="8" t="s">
        <v>3422</v>
      </c>
      <c r="E5235" s="6">
        <v>191.2</v>
      </c>
      <c r="F5235" s="6">
        <v>119.3</v>
      </c>
      <c r="G5235" s="6">
        <v>191.1</v>
      </c>
      <c r="H5235" s="5" t="s">
        <v>120</v>
      </c>
      <c r="I5235" s="6">
        <f t="shared" si="324"/>
        <v>71.9</v>
      </c>
      <c r="J5235" s="5" t="str">
        <f>IF(H5235="否","不适用",IF(AND(ISNUMBER(E5235),ISNUMBER(F5235)),IF(I5235&gt;规则与名单!$B$2,"是","否"),"未判定"))</f>
        <v>不适用</v>
      </c>
      <c r="K5235" s="5" t="str">
        <f t="shared" si="325"/>
        <v>非测试日纯氢</v>
      </c>
      <c r="L5235" s="6">
        <f t="shared" si="326"/>
        <v>191.1</v>
      </c>
      <c r="M5235" s="5">
        <f t="shared" si="327"/>
        <v>0</v>
      </c>
      <c r="N5235" s="5" t="s">
        <v>19047</v>
      </c>
      <c r="O5235" s="5" t="s">
        <v>19048</v>
      </c>
      <c r="P5235" s="5" t="s">
        <v>19049</v>
      </c>
    </row>
    <row r="5236" ht="19" customHeight="1" spans="1:16">
      <c r="A5236" s="5">
        <v>208</v>
      </c>
      <c r="B5236" s="5" t="s">
        <v>62</v>
      </c>
      <c r="C5236" s="5" t="s">
        <v>63</v>
      </c>
      <c r="D5236" s="8" t="s">
        <v>336</v>
      </c>
      <c r="E5236" s="6">
        <v>179.1</v>
      </c>
      <c r="F5236" s="6">
        <v>177.3</v>
      </c>
      <c r="G5236" s="6">
        <v>177.5</v>
      </c>
      <c r="H5236" s="5" t="s">
        <v>120</v>
      </c>
      <c r="I5236" s="6">
        <f t="shared" si="324"/>
        <v>1.79999999999998</v>
      </c>
      <c r="J5236" s="5" t="str">
        <f>IF(H5236="否","不适用",IF(AND(ISNUMBER(E5236),ISNUMBER(F5236)),IF(I5236&gt;规则与名单!$B$2,"是","否"),"未判定"))</f>
        <v>不适用</v>
      </c>
      <c r="K5236" s="5" t="str">
        <f t="shared" si="325"/>
        <v>非测试日纯氢</v>
      </c>
      <c r="L5236" s="6">
        <f t="shared" si="326"/>
        <v>177.5</v>
      </c>
      <c r="M5236" s="5">
        <f t="shared" si="327"/>
        <v>0</v>
      </c>
      <c r="N5236" s="5" t="s">
        <v>19050</v>
      </c>
      <c r="O5236" s="5" t="s">
        <v>19051</v>
      </c>
      <c r="P5236" s="5" t="s">
        <v>19052</v>
      </c>
    </row>
    <row r="5237" ht="19" customHeight="1" spans="1:16">
      <c r="A5237" s="5">
        <v>208</v>
      </c>
      <c r="B5237" s="5" t="s">
        <v>62</v>
      </c>
      <c r="C5237" s="5" t="s">
        <v>63</v>
      </c>
      <c r="D5237" s="8" t="s">
        <v>653</v>
      </c>
      <c r="E5237" s="6">
        <v>198.3</v>
      </c>
      <c r="F5237" s="6">
        <v>26.1</v>
      </c>
      <c r="G5237" s="6">
        <v>198.3</v>
      </c>
      <c r="H5237" s="5" t="s">
        <v>120</v>
      </c>
      <c r="I5237" s="6">
        <f t="shared" si="324"/>
        <v>172.2</v>
      </c>
      <c r="J5237" s="5" t="str">
        <f>IF(H5237="否","不适用",IF(AND(ISNUMBER(E5237),ISNUMBER(F5237)),IF(I5237&gt;规则与名单!$B$2,"是","否"),"未判定"))</f>
        <v>不适用</v>
      </c>
      <c r="K5237" s="5" t="str">
        <f t="shared" si="325"/>
        <v>非测试日纯氢</v>
      </c>
      <c r="L5237" s="6">
        <f t="shared" si="326"/>
        <v>198.3</v>
      </c>
      <c r="M5237" s="5">
        <f t="shared" si="327"/>
        <v>0</v>
      </c>
      <c r="N5237" s="5" t="s">
        <v>19053</v>
      </c>
      <c r="O5237" s="5" t="s">
        <v>19054</v>
      </c>
      <c r="P5237" s="5" t="s">
        <v>19055</v>
      </c>
    </row>
    <row r="5238" ht="19" customHeight="1" spans="1:16">
      <c r="A5238" s="5">
        <v>208</v>
      </c>
      <c r="B5238" s="5" t="s">
        <v>62</v>
      </c>
      <c r="C5238" s="5" t="s">
        <v>63</v>
      </c>
      <c r="D5238" s="8" t="s">
        <v>140</v>
      </c>
      <c r="E5238" s="6">
        <v>224.1</v>
      </c>
      <c r="F5238" s="6">
        <v>124</v>
      </c>
      <c r="G5238" s="6">
        <v>224.1</v>
      </c>
      <c r="H5238" s="5" t="s">
        <v>120</v>
      </c>
      <c r="I5238" s="6">
        <f t="shared" si="324"/>
        <v>100.1</v>
      </c>
      <c r="J5238" s="5" t="str">
        <f>IF(H5238="否","不适用",IF(AND(ISNUMBER(E5238),ISNUMBER(F5238)),IF(I5238&gt;规则与名单!$B$2,"是","否"),"未判定"))</f>
        <v>不适用</v>
      </c>
      <c r="K5238" s="5" t="str">
        <f t="shared" si="325"/>
        <v>非测试日纯氢</v>
      </c>
      <c r="L5238" s="6">
        <f t="shared" si="326"/>
        <v>224.1</v>
      </c>
      <c r="M5238" s="5">
        <f t="shared" si="327"/>
        <v>0</v>
      </c>
      <c r="N5238" s="5" t="s">
        <v>19056</v>
      </c>
      <c r="O5238" s="5" t="s">
        <v>19057</v>
      </c>
      <c r="P5238" s="5" t="s">
        <v>19058</v>
      </c>
    </row>
    <row r="5239" ht="19" customHeight="1" spans="1:16">
      <c r="A5239" s="5">
        <v>208</v>
      </c>
      <c r="B5239" s="5" t="s">
        <v>62</v>
      </c>
      <c r="C5239" s="5" t="s">
        <v>63</v>
      </c>
      <c r="D5239" s="8" t="s">
        <v>115</v>
      </c>
      <c r="E5239" s="6">
        <v>194.8</v>
      </c>
      <c r="F5239" s="6">
        <v>113.3</v>
      </c>
      <c r="G5239" s="6">
        <v>194.8</v>
      </c>
      <c r="H5239" s="5" t="s">
        <v>120</v>
      </c>
      <c r="I5239" s="6">
        <f t="shared" si="324"/>
        <v>81.5</v>
      </c>
      <c r="J5239" s="5" t="str">
        <f>IF(H5239="否","不适用",IF(AND(ISNUMBER(E5239),ISNUMBER(F5239)),IF(I5239&gt;规则与名单!$B$2,"是","否"),"未判定"))</f>
        <v>不适用</v>
      </c>
      <c r="K5239" s="5" t="str">
        <f t="shared" si="325"/>
        <v>非测试日纯氢</v>
      </c>
      <c r="L5239" s="6">
        <f t="shared" si="326"/>
        <v>194.8</v>
      </c>
      <c r="M5239" s="5">
        <f t="shared" si="327"/>
        <v>0</v>
      </c>
      <c r="N5239" s="5" t="s">
        <v>19059</v>
      </c>
      <c r="O5239" s="5" t="s">
        <v>19060</v>
      </c>
      <c r="P5239" s="5" t="s">
        <v>19061</v>
      </c>
    </row>
    <row r="5240" ht="19" customHeight="1" spans="1:16">
      <c r="A5240" s="5">
        <v>209</v>
      </c>
      <c r="B5240" s="5" t="s">
        <v>553</v>
      </c>
      <c r="C5240" s="5" t="s">
        <v>63</v>
      </c>
      <c r="D5240" s="8" t="s">
        <v>121</v>
      </c>
      <c r="E5240" s="6">
        <v>115.1</v>
      </c>
      <c r="F5240" s="6">
        <v>51.6</v>
      </c>
      <c r="G5240" s="6">
        <v>40.8</v>
      </c>
      <c r="H5240" s="5" t="s">
        <v>113</v>
      </c>
      <c r="I5240" s="6">
        <f t="shared" si="324"/>
        <v>63.5</v>
      </c>
      <c r="J5240" s="5" t="str">
        <f>IF(H5240="否","不适用",IF(AND(ISNUMBER(E5240),ISNUMBER(F5240)),IF(I5240&gt;规则与名单!$B$2,"是","否"),"未判定"))</f>
        <v>是</v>
      </c>
      <c r="K5240" s="5" t="str">
        <f t="shared" si="325"/>
        <v>测试日GPS</v>
      </c>
      <c r="L5240" s="6">
        <f t="shared" si="326"/>
        <v>51.6</v>
      </c>
      <c r="M5240" s="5">
        <f t="shared" si="327"/>
        <v>0</v>
      </c>
      <c r="N5240" s="5" t="s">
        <v>19062</v>
      </c>
      <c r="O5240" s="5" t="s">
        <v>19063</v>
      </c>
      <c r="P5240" s="5" t="s">
        <v>19064</v>
      </c>
    </row>
    <row r="5241" ht="19" customHeight="1" spans="1:16">
      <c r="A5241" s="5">
        <v>209</v>
      </c>
      <c r="B5241" s="5" t="s">
        <v>553</v>
      </c>
      <c r="C5241" s="5" t="s">
        <v>63</v>
      </c>
      <c r="D5241" s="8" t="s">
        <v>170</v>
      </c>
      <c r="E5241" s="6">
        <v>179.4</v>
      </c>
      <c r="F5241" s="6">
        <v>178.6</v>
      </c>
      <c r="G5241" s="6">
        <v>175.3</v>
      </c>
      <c r="H5241" s="5" t="s">
        <v>113</v>
      </c>
      <c r="I5241" s="6">
        <f t="shared" si="324"/>
        <v>0.800000000000011</v>
      </c>
      <c r="J5241" s="5" t="str">
        <f>IF(H5241="否","不适用",IF(AND(ISNUMBER(E5241),ISNUMBER(F5241)),IF(I5241&gt;规则与名单!$B$2,"是","否"),"未判定"))</f>
        <v>否</v>
      </c>
      <c r="K5241" s="5" t="str">
        <f t="shared" si="325"/>
        <v>非测试日纯氢</v>
      </c>
      <c r="L5241" s="6">
        <f t="shared" si="326"/>
        <v>175.3</v>
      </c>
      <c r="M5241" s="5">
        <f t="shared" si="327"/>
        <v>0</v>
      </c>
      <c r="N5241" s="5" t="s">
        <v>19065</v>
      </c>
      <c r="O5241" s="5" t="s">
        <v>19066</v>
      </c>
      <c r="P5241" s="5" t="s">
        <v>19067</v>
      </c>
    </row>
    <row r="5242" ht="19" customHeight="1" spans="1:16">
      <c r="A5242" s="5">
        <v>209</v>
      </c>
      <c r="B5242" s="5" t="s">
        <v>553</v>
      </c>
      <c r="C5242" s="5" t="s">
        <v>63</v>
      </c>
      <c r="D5242" s="8" t="s">
        <v>644</v>
      </c>
      <c r="E5242" s="6">
        <v>153.3</v>
      </c>
      <c r="F5242" s="6">
        <v>152.5</v>
      </c>
      <c r="G5242" s="6">
        <v>152.5</v>
      </c>
      <c r="H5242" s="5" t="s">
        <v>113</v>
      </c>
      <c r="I5242" s="6">
        <f t="shared" si="324"/>
        <v>0.800000000000011</v>
      </c>
      <c r="J5242" s="5" t="str">
        <f>IF(H5242="否","不适用",IF(AND(ISNUMBER(E5242),ISNUMBER(F5242)),IF(I5242&gt;规则与名单!$B$2,"是","否"),"未判定"))</f>
        <v>否</v>
      </c>
      <c r="K5242" s="5" t="str">
        <f t="shared" si="325"/>
        <v>非测试日纯氢</v>
      </c>
      <c r="L5242" s="6">
        <f t="shared" si="326"/>
        <v>152.5</v>
      </c>
      <c r="M5242" s="5">
        <f t="shared" si="327"/>
        <v>0</v>
      </c>
      <c r="N5242" s="5" t="s">
        <v>19068</v>
      </c>
      <c r="O5242" s="5" t="s">
        <v>19069</v>
      </c>
      <c r="P5242" s="5" t="s">
        <v>19070</v>
      </c>
    </row>
    <row r="5243" ht="19" customHeight="1" spans="1:16">
      <c r="A5243" s="5">
        <v>209</v>
      </c>
      <c r="B5243" s="5" t="s">
        <v>553</v>
      </c>
      <c r="C5243" s="5" t="s">
        <v>63</v>
      </c>
      <c r="D5243" s="8" t="s">
        <v>3418</v>
      </c>
      <c r="E5243" s="6">
        <v>31.7</v>
      </c>
      <c r="F5243" s="6">
        <v>31.2</v>
      </c>
      <c r="G5243" s="6">
        <v>31.6</v>
      </c>
      <c r="H5243" s="5" t="s">
        <v>113</v>
      </c>
      <c r="I5243" s="6">
        <f t="shared" si="324"/>
        <v>0.5</v>
      </c>
      <c r="J5243" s="5" t="str">
        <f>IF(H5243="否","不适用",IF(AND(ISNUMBER(E5243),ISNUMBER(F5243)),IF(I5243&gt;规则与名单!$B$2,"是","否"),"未判定"))</f>
        <v>否</v>
      </c>
      <c r="K5243" s="5" t="str">
        <f t="shared" si="325"/>
        <v>非测试日纯氢</v>
      </c>
      <c r="L5243" s="6">
        <f t="shared" si="326"/>
        <v>31.6</v>
      </c>
      <c r="M5243" s="5">
        <f t="shared" si="327"/>
        <v>0</v>
      </c>
      <c r="N5243" s="5" t="s">
        <v>19071</v>
      </c>
      <c r="O5243" s="5" t="s">
        <v>19072</v>
      </c>
      <c r="P5243" s="5" t="s">
        <v>19073</v>
      </c>
    </row>
    <row r="5244" ht="19" customHeight="1" spans="1:16">
      <c r="A5244" s="5">
        <v>209</v>
      </c>
      <c r="B5244" s="5" t="s">
        <v>553</v>
      </c>
      <c r="C5244" s="5" t="s">
        <v>63</v>
      </c>
      <c r="D5244" s="8" t="s">
        <v>3422</v>
      </c>
      <c r="E5244" s="6">
        <v>128.3</v>
      </c>
      <c r="F5244" s="6">
        <v>131.7</v>
      </c>
      <c r="G5244" s="6">
        <v>123.7</v>
      </c>
      <c r="H5244" s="5" t="s">
        <v>113</v>
      </c>
      <c r="I5244" s="6">
        <f t="shared" si="324"/>
        <v>-3.39999999999998</v>
      </c>
      <c r="J5244" s="5" t="str">
        <f>IF(H5244="否","不适用",IF(AND(ISNUMBER(E5244),ISNUMBER(F5244)),IF(I5244&gt;规则与名单!$B$2,"是","否"),"未判定"))</f>
        <v>否</v>
      </c>
      <c r="K5244" s="5" t="str">
        <f t="shared" si="325"/>
        <v>非测试日纯氢</v>
      </c>
      <c r="L5244" s="6">
        <f t="shared" si="326"/>
        <v>123.7</v>
      </c>
      <c r="M5244" s="5">
        <f t="shared" si="327"/>
        <v>0</v>
      </c>
      <c r="N5244" s="5" t="s">
        <v>19074</v>
      </c>
      <c r="O5244" s="5" t="s">
        <v>19075</v>
      </c>
      <c r="P5244" s="5" t="s">
        <v>19076</v>
      </c>
    </row>
    <row r="5245" ht="19" customHeight="1" spans="1:16">
      <c r="A5245" s="5">
        <v>209</v>
      </c>
      <c r="B5245" s="5" t="s">
        <v>553</v>
      </c>
      <c r="C5245" s="5" t="s">
        <v>63</v>
      </c>
      <c r="D5245" s="8" t="s">
        <v>336</v>
      </c>
      <c r="E5245" s="6"/>
      <c r="F5245" s="6">
        <v>0.3</v>
      </c>
      <c r="G5245" s="6"/>
      <c r="H5245" s="5" t="s">
        <v>113</v>
      </c>
      <c r="I5245" s="6" t="str">
        <f t="shared" si="324"/>
        <v/>
      </c>
      <c r="J5245" s="5" t="str">
        <f>IF(H5245="否","不适用",IF(AND(ISNUMBER(E5245),ISNUMBER(F5245)),IF(I5245&gt;规则与名单!$B$2,"是","否"),"未判定"))</f>
        <v>未判定</v>
      </c>
      <c r="K5245" s="5" t="str">
        <f t="shared" si="325"/>
        <v>测试名单无纯氢GPS</v>
      </c>
      <c r="L5245" s="6">
        <f t="shared" si="326"/>
        <v>0.3</v>
      </c>
      <c r="M5245" s="5">
        <f t="shared" si="327"/>
        <v>0</v>
      </c>
      <c r="N5245" s="5" t="s">
        <v>19077</v>
      </c>
      <c r="O5245" s="5" t="s">
        <v>19078</v>
      </c>
      <c r="P5245" s="5" t="s">
        <v>19079</v>
      </c>
    </row>
    <row r="5246" ht="19" customHeight="1" spans="1:16">
      <c r="A5246" s="5">
        <v>209</v>
      </c>
      <c r="B5246" s="5" t="s">
        <v>553</v>
      </c>
      <c r="C5246" s="5" t="s">
        <v>63</v>
      </c>
      <c r="D5246" s="8" t="s">
        <v>653</v>
      </c>
      <c r="E5246" s="6">
        <v>72.2</v>
      </c>
      <c r="F5246" s="6">
        <v>75.3</v>
      </c>
      <c r="G5246" s="6">
        <v>59.1</v>
      </c>
      <c r="H5246" s="5" t="s">
        <v>113</v>
      </c>
      <c r="I5246" s="6">
        <f t="shared" si="324"/>
        <v>-3.09999999999999</v>
      </c>
      <c r="J5246" s="5" t="str">
        <f>IF(H5246="否","不适用",IF(AND(ISNUMBER(E5246),ISNUMBER(F5246)),IF(I5246&gt;规则与名单!$B$2,"是","否"),"未判定"))</f>
        <v>否</v>
      </c>
      <c r="K5246" s="5" t="str">
        <f t="shared" si="325"/>
        <v>非测试日纯氢</v>
      </c>
      <c r="L5246" s="6">
        <f t="shared" si="326"/>
        <v>59.1</v>
      </c>
      <c r="M5246" s="5">
        <f t="shared" si="327"/>
        <v>0</v>
      </c>
      <c r="N5246" s="5" t="s">
        <v>19080</v>
      </c>
      <c r="O5246" s="5" t="s">
        <v>19081</v>
      </c>
      <c r="P5246" s="5" t="s">
        <v>19082</v>
      </c>
    </row>
    <row r="5247" ht="19" customHeight="1" spans="1:16">
      <c r="A5247" s="5">
        <v>209</v>
      </c>
      <c r="B5247" s="5" t="s">
        <v>553</v>
      </c>
      <c r="C5247" s="5" t="s">
        <v>63</v>
      </c>
      <c r="D5247" s="8" t="s">
        <v>140</v>
      </c>
      <c r="E5247" s="6">
        <v>240.9</v>
      </c>
      <c r="F5247" s="6">
        <v>235.7</v>
      </c>
      <c r="G5247" s="6">
        <v>240.9</v>
      </c>
      <c r="H5247" s="5" t="s">
        <v>113</v>
      </c>
      <c r="I5247" s="6">
        <f t="shared" si="324"/>
        <v>5.20000000000002</v>
      </c>
      <c r="J5247" s="5" t="str">
        <f>IF(H5247="否","不适用",IF(AND(ISNUMBER(E5247),ISNUMBER(F5247)),IF(I5247&gt;规则与名单!$B$2,"是","否"),"未判定"))</f>
        <v>否</v>
      </c>
      <c r="K5247" s="5" t="str">
        <f t="shared" si="325"/>
        <v>非测试日纯氢</v>
      </c>
      <c r="L5247" s="6">
        <f t="shared" si="326"/>
        <v>240.9</v>
      </c>
      <c r="M5247" s="5">
        <f t="shared" si="327"/>
        <v>0</v>
      </c>
      <c r="N5247" s="5" t="s">
        <v>19083</v>
      </c>
      <c r="O5247" s="5" t="s">
        <v>19084</v>
      </c>
      <c r="P5247" s="5" t="s">
        <v>19085</v>
      </c>
    </row>
    <row r="5248" ht="19" customHeight="1" spans="1:16">
      <c r="A5248" s="5">
        <v>209</v>
      </c>
      <c r="B5248" s="5" t="s">
        <v>553</v>
      </c>
      <c r="C5248" s="5" t="s">
        <v>63</v>
      </c>
      <c r="D5248" s="8" t="s">
        <v>115</v>
      </c>
      <c r="E5248" s="6">
        <v>90.6</v>
      </c>
      <c r="F5248" s="6">
        <v>90.8</v>
      </c>
      <c r="G5248" s="6">
        <v>90.4</v>
      </c>
      <c r="H5248" s="5" t="s">
        <v>113</v>
      </c>
      <c r="I5248" s="6">
        <f t="shared" si="324"/>
        <v>-0.200000000000003</v>
      </c>
      <c r="J5248" s="5" t="str">
        <f>IF(H5248="否","不适用",IF(AND(ISNUMBER(E5248),ISNUMBER(F5248)),IF(I5248&gt;规则与名单!$B$2,"是","否"),"未判定"))</f>
        <v>否</v>
      </c>
      <c r="K5248" s="5" t="str">
        <f t="shared" si="325"/>
        <v>非测试日纯氢</v>
      </c>
      <c r="L5248" s="6">
        <f t="shared" si="326"/>
        <v>90.4</v>
      </c>
      <c r="M5248" s="5">
        <f t="shared" si="327"/>
        <v>0</v>
      </c>
      <c r="N5248" s="5" t="s">
        <v>19086</v>
      </c>
      <c r="O5248" s="5" t="s">
        <v>19087</v>
      </c>
      <c r="P5248" s="5" t="s">
        <v>19088</v>
      </c>
    </row>
    <row r="5249" ht="19" customHeight="1" spans="1:16">
      <c r="A5249" s="5">
        <v>210</v>
      </c>
      <c r="B5249" s="5" t="s">
        <v>557</v>
      </c>
      <c r="C5249" s="5" t="s">
        <v>558</v>
      </c>
      <c r="D5249" s="8" t="s">
        <v>114</v>
      </c>
      <c r="E5249" s="6">
        <v>205.2</v>
      </c>
      <c r="F5249" s="6">
        <v>336.9</v>
      </c>
      <c r="G5249" s="6"/>
      <c r="H5249" s="5" t="s">
        <v>120</v>
      </c>
      <c r="I5249" s="6">
        <f t="shared" si="324"/>
        <v>-131.7</v>
      </c>
      <c r="J5249" s="5" t="str">
        <f>IF(H5249="否","不适用",IF(AND(ISNUMBER(E5249),ISNUMBER(F5249)),IF(I5249&gt;规则与名单!$B$2,"是","否"),"未判定"))</f>
        <v>不适用</v>
      </c>
      <c r="K5249" s="5" t="str">
        <f t="shared" si="325"/>
        <v>非测试日仪表</v>
      </c>
      <c r="L5249" s="6">
        <f t="shared" si="326"/>
        <v>205.2</v>
      </c>
      <c r="M5249" s="5">
        <f t="shared" si="327"/>
        <v>0</v>
      </c>
      <c r="N5249" s="5" t="s">
        <v>19089</v>
      </c>
      <c r="O5249" s="5" t="s">
        <v>19090</v>
      </c>
      <c r="P5249" s="5" t="s">
        <v>19091</v>
      </c>
    </row>
    <row r="5250" ht="19" customHeight="1" spans="1:16">
      <c r="A5250" s="5">
        <v>210</v>
      </c>
      <c r="B5250" s="5" t="s">
        <v>557</v>
      </c>
      <c r="C5250" s="5" t="s">
        <v>558</v>
      </c>
      <c r="D5250" s="8" t="s">
        <v>605</v>
      </c>
      <c r="E5250" s="6">
        <v>364.5</v>
      </c>
      <c r="F5250" s="6">
        <v>202.5</v>
      </c>
      <c r="G5250" s="6"/>
      <c r="H5250" s="5" t="s">
        <v>120</v>
      </c>
      <c r="I5250" s="6">
        <f t="shared" ref="I5250:I5313" si="328">IF(AND(ISNUMBER(E5250),ISNUMBER(F5250)),E5250-F5250,"")</f>
        <v>162</v>
      </c>
      <c r="J5250" s="5" t="str">
        <f>IF(H5250="否","不适用",IF(AND(ISNUMBER(E5250),ISNUMBER(F5250)),IF(I5250&gt;规则与名单!$B$2,"是","否"),"未判定"))</f>
        <v>不适用</v>
      </c>
      <c r="K5250" s="5" t="str">
        <f t="shared" ref="K5250:K5313" si="329">IF(J5250="是",IF(ISNUMBER(F5250),"测试日GPS","缺失"),IF(ISNUMBER(G5250),"非测试日纯氢",IF(AND(H5250="是",J5250="未判定"),IF(ISNUMBER(F5250),"测试名单无纯氢GPS","缺失"),IF(ISNUMBER(E5250),"非测试日仪表","缺失"))))</f>
        <v>非测试日仪表</v>
      </c>
      <c r="L5250" s="6">
        <f t="shared" ref="L5250:L5313" si="330">IF(K5250="缺失","",IF(K5250="非测试日纯氢",G5250,IF(K5250="非测试日仪表",E5250,F5250)))</f>
        <v>364.5</v>
      </c>
      <c r="M5250" s="5">
        <f t="shared" ref="M5250:M5313" si="331">IF(K5250="缺失",1,0)</f>
        <v>0</v>
      </c>
      <c r="N5250" s="5" t="s">
        <v>19092</v>
      </c>
      <c r="O5250" s="5" t="s">
        <v>19093</v>
      </c>
      <c r="P5250" s="5" t="s">
        <v>19094</v>
      </c>
    </row>
    <row r="5251" ht="19" customHeight="1" spans="1:16">
      <c r="A5251" s="5">
        <v>210</v>
      </c>
      <c r="B5251" s="5" t="s">
        <v>557</v>
      </c>
      <c r="C5251" s="5" t="s">
        <v>558</v>
      </c>
      <c r="D5251" s="8" t="s">
        <v>186</v>
      </c>
      <c r="E5251" s="6">
        <v>2.1</v>
      </c>
      <c r="F5251" s="6">
        <v>2</v>
      </c>
      <c r="G5251" s="6"/>
      <c r="H5251" s="5" t="s">
        <v>120</v>
      </c>
      <c r="I5251" s="6">
        <f t="shared" si="328"/>
        <v>0.1</v>
      </c>
      <c r="J5251" s="5" t="str">
        <f>IF(H5251="否","不适用",IF(AND(ISNUMBER(E5251),ISNUMBER(F5251)),IF(I5251&gt;规则与名单!$B$2,"是","否"),"未判定"))</f>
        <v>不适用</v>
      </c>
      <c r="K5251" s="5" t="str">
        <f t="shared" si="329"/>
        <v>非测试日仪表</v>
      </c>
      <c r="L5251" s="6">
        <f t="shared" si="330"/>
        <v>2.1</v>
      </c>
      <c r="M5251" s="5">
        <f t="shared" si="331"/>
        <v>0</v>
      </c>
      <c r="N5251" s="5" t="s">
        <v>19095</v>
      </c>
      <c r="O5251" s="5" t="s">
        <v>19096</v>
      </c>
      <c r="P5251" s="5" t="s">
        <v>19097</v>
      </c>
    </row>
    <row r="5252" ht="19" customHeight="1" spans="1:16">
      <c r="A5252" s="5">
        <v>210</v>
      </c>
      <c r="B5252" s="5" t="s">
        <v>557</v>
      </c>
      <c r="C5252" s="5" t="s">
        <v>558</v>
      </c>
      <c r="D5252" s="8" t="s">
        <v>165</v>
      </c>
      <c r="E5252" s="6">
        <v>231</v>
      </c>
      <c r="F5252" s="6">
        <v>229.9</v>
      </c>
      <c r="G5252" s="6"/>
      <c r="H5252" s="5" t="s">
        <v>120</v>
      </c>
      <c r="I5252" s="6">
        <f t="shared" si="328"/>
        <v>1.09999999999999</v>
      </c>
      <c r="J5252" s="5" t="str">
        <f>IF(H5252="否","不适用",IF(AND(ISNUMBER(E5252),ISNUMBER(F5252)),IF(I5252&gt;规则与名单!$B$2,"是","否"),"未判定"))</f>
        <v>不适用</v>
      </c>
      <c r="K5252" s="5" t="str">
        <f t="shared" si="329"/>
        <v>非测试日仪表</v>
      </c>
      <c r="L5252" s="6">
        <f t="shared" si="330"/>
        <v>231</v>
      </c>
      <c r="M5252" s="5">
        <f t="shared" si="331"/>
        <v>0</v>
      </c>
      <c r="N5252" s="5" t="s">
        <v>19098</v>
      </c>
      <c r="O5252" s="5" t="s">
        <v>19099</v>
      </c>
      <c r="P5252" s="5" t="s">
        <v>19100</v>
      </c>
    </row>
    <row r="5253" ht="19" customHeight="1" spans="1:16">
      <c r="A5253" s="5">
        <v>210</v>
      </c>
      <c r="B5253" s="5" t="s">
        <v>557</v>
      </c>
      <c r="C5253" s="5" t="s">
        <v>558</v>
      </c>
      <c r="D5253" s="8" t="s">
        <v>151</v>
      </c>
      <c r="E5253" s="6">
        <v>82.4</v>
      </c>
      <c r="F5253" s="6">
        <v>81.4</v>
      </c>
      <c r="G5253" s="6"/>
      <c r="H5253" s="5" t="s">
        <v>120</v>
      </c>
      <c r="I5253" s="6">
        <f t="shared" si="328"/>
        <v>1</v>
      </c>
      <c r="J5253" s="5" t="str">
        <f>IF(H5253="否","不适用",IF(AND(ISNUMBER(E5253),ISNUMBER(F5253)),IF(I5253&gt;规则与名单!$B$2,"是","否"),"未判定"))</f>
        <v>不适用</v>
      </c>
      <c r="K5253" s="5" t="str">
        <f t="shared" si="329"/>
        <v>非测试日仪表</v>
      </c>
      <c r="L5253" s="6">
        <f t="shared" si="330"/>
        <v>82.4</v>
      </c>
      <c r="M5253" s="5">
        <f t="shared" si="331"/>
        <v>0</v>
      </c>
      <c r="N5253" s="5" t="s">
        <v>19101</v>
      </c>
      <c r="O5253" s="5" t="s">
        <v>19102</v>
      </c>
      <c r="P5253" s="5" t="s">
        <v>19103</v>
      </c>
    </row>
    <row r="5254" ht="19" customHeight="1" spans="1:16">
      <c r="A5254" s="5">
        <v>210</v>
      </c>
      <c r="B5254" s="5" t="s">
        <v>557</v>
      </c>
      <c r="C5254" s="5" t="s">
        <v>558</v>
      </c>
      <c r="D5254" s="8" t="s">
        <v>3358</v>
      </c>
      <c r="E5254" s="6">
        <v>126.6</v>
      </c>
      <c r="F5254" s="6">
        <v>124.2</v>
      </c>
      <c r="G5254" s="6"/>
      <c r="H5254" s="5" t="s">
        <v>120</v>
      </c>
      <c r="I5254" s="6">
        <f t="shared" si="328"/>
        <v>2.39999999999999</v>
      </c>
      <c r="J5254" s="5" t="str">
        <f>IF(H5254="否","不适用",IF(AND(ISNUMBER(E5254),ISNUMBER(F5254)),IF(I5254&gt;规则与名单!$B$2,"是","否"),"未判定"))</f>
        <v>不适用</v>
      </c>
      <c r="K5254" s="5" t="str">
        <f t="shared" si="329"/>
        <v>非测试日仪表</v>
      </c>
      <c r="L5254" s="6">
        <f t="shared" si="330"/>
        <v>126.6</v>
      </c>
      <c r="M5254" s="5">
        <f t="shared" si="331"/>
        <v>0</v>
      </c>
      <c r="N5254" s="5" t="s">
        <v>19104</v>
      </c>
      <c r="O5254" s="5" t="s">
        <v>19105</v>
      </c>
      <c r="P5254" s="5" t="s">
        <v>19106</v>
      </c>
    </row>
    <row r="5255" ht="19" customHeight="1" spans="1:16">
      <c r="A5255" s="5">
        <v>210</v>
      </c>
      <c r="B5255" s="5" t="s">
        <v>557</v>
      </c>
      <c r="C5255" s="5" t="s">
        <v>558</v>
      </c>
      <c r="D5255" s="8" t="s">
        <v>272</v>
      </c>
      <c r="E5255" s="6">
        <v>156</v>
      </c>
      <c r="F5255" s="6">
        <v>153</v>
      </c>
      <c r="G5255" s="6"/>
      <c r="H5255" s="5" t="s">
        <v>120</v>
      </c>
      <c r="I5255" s="6">
        <f t="shared" si="328"/>
        <v>3</v>
      </c>
      <c r="J5255" s="5" t="str">
        <f>IF(H5255="否","不适用",IF(AND(ISNUMBER(E5255),ISNUMBER(F5255)),IF(I5255&gt;规则与名单!$B$2,"是","否"),"未判定"))</f>
        <v>不适用</v>
      </c>
      <c r="K5255" s="5" t="str">
        <f t="shared" si="329"/>
        <v>非测试日仪表</v>
      </c>
      <c r="L5255" s="6">
        <f t="shared" si="330"/>
        <v>156</v>
      </c>
      <c r="M5255" s="5">
        <f t="shared" si="331"/>
        <v>0</v>
      </c>
      <c r="N5255" s="5" t="s">
        <v>19107</v>
      </c>
      <c r="O5255" s="5" t="s">
        <v>19108</v>
      </c>
      <c r="P5255" s="5" t="s">
        <v>19109</v>
      </c>
    </row>
    <row r="5256" ht="19" customHeight="1" spans="1:16">
      <c r="A5256" s="5">
        <v>210</v>
      </c>
      <c r="B5256" s="5" t="s">
        <v>557</v>
      </c>
      <c r="C5256" s="5" t="s">
        <v>558</v>
      </c>
      <c r="D5256" s="8" t="s">
        <v>506</v>
      </c>
      <c r="E5256" s="6">
        <v>95.4</v>
      </c>
      <c r="F5256" s="6">
        <v>93.9</v>
      </c>
      <c r="G5256" s="6"/>
      <c r="H5256" s="5" t="s">
        <v>120</v>
      </c>
      <c r="I5256" s="6">
        <f t="shared" si="328"/>
        <v>1.5</v>
      </c>
      <c r="J5256" s="5" t="str">
        <f>IF(H5256="否","不适用",IF(AND(ISNUMBER(E5256),ISNUMBER(F5256)),IF(I5256&gt;规则与名单!$B$2,"是","否"),"未判定"))</f>
        <v>不适用</v>
      </c>
      <c r="K5256" s="5" t="str">
        <f t="shared" si="329"/>
        <v>非测试日仪表</v>
      </c>
      <c r="L5256" s="6">
        <f t="shared" si="330"/>
        <v>95.4</v>
      </c>
      <c r="M5256" s="5">
        <f t="shared" si="331"/>
        <v>0</v>
      </c>
      <c r="N5256" s="5" t="s">
        <v>19110</v>
      </c>
      <c r="O5256" s="5" t="s">
        <v>19111</v>
      </c>
      <c r="P5256" s="5" t="s">
        <v>19112</v>
      </c>
    </row>
    <row r="5257" ht="19" customHeight="1" spans="1:16">
      <c r="A5257" s="5">
        <v>210</v>
      </c>
      <c r="B5257" s="5" t="s">
        <v>557</v>
      </c>
      <c r="C5257" s="5" t="s">
        <v>558</v>
      </c>
      <c r="D5257" s="8" t="s">
        <v>673</v>
      </c>
      <c r="E5257" s="6">
        <v>255</v>
      </c>
      <c r="F5257" s="6">
        <v>250.4</v>
      </c>
      <c r="G5257" s="6"/>
      <c r="H5257" s="5" t="s">
        <v>120</v>
      </c>
      <c r="I5257" s="6">
        <f t="shared" si="328"/>
        <v>4.59999999999999</v>
      </c>
      <c r="J5257" s="5" t="str">
        <f>IF(H5257="否","不适用",IF(AND(ISNUMBER(E5257),ISNUMBER(F5257)),IF(I5257&gt;规则与名单!$B$2,"是","否"),"未判定"))</f>
        <v>不适用</v>
      </c>
      <c r="K5257" s="5" t="str">
        <f t="shared" si="329"/>
        <v>非测试日仪表</v>
      </c>
      <c r="L5257" s="6">
        <f t="shared" si="330"/>
        <v>255</v>
      </c>
      <c r="M5257" s="5">
        <f t="shared" si="331"/>
        <v>0</v>
      </c>
      <c r="N5257" s="5" t="s">
        <v>19113</v>
      </c>
      <c r="O5257" s="5" t="s">
        <v>19114</v>
      </c>
      <c r="P5257" s="5" t="s">
        <v>19115</v>
      </c>
    </row>
    <row r="5258" ht="19" customHeight="1" spans="1:16">
      <c r="A5258" s="5">
        <v>210</v>
      </c>
      <c r="B5258" s="5" t="s">
        <v>557</v>
      </c>
      <c r="C5258" s="5" t="s">
        <v>558</v>
      </c>
      <c r="D5258" s="8" t="s">
        <v>183</v>
      </c>
      <c r="E5258" s="6">
        <v>87.6</v>
      </c>
      <c r="F5258" s="6">
        <v>86.3</v>
      </c>
      <c r="G5258" s="6"/>
      <c r="H5258" s="5" t="s">
        <v>120</v>
      </c>
      <c r="I5258" s="6">
        <f t="shared" si="328"/>
        <v>1.3</v>
      </c>
      <c r="J5258" s="5" t="str">
        <f>IF(H5258="否","不适用",IF(AND(ISNUMBER(E5258),ISNUMBER(F5258)),IF(I5258&gt;规则与名单!$B$2,"是","否"),"未判定"))</f>
        <v>不适用</v>
      </c>
      <c r="K5258" s="5" t="str">
        <f t="shared" si="329"/>
        <v>非测试日仪表</v>
      </c>
      <c r="L5258" s="6">
        <f t="shared" si="330"/>
        <v>87.6</v>
      </c>
      <c r="M5258" s="5">
        <f t="shared" si="331"/>
        <v>0</v>
      </c>
      <c r="N5258" s="5" t="s">
        <v>19116</v>
      </c>
      <c r="O5258" s="5" t="s">
        <v>19117</v>
      </c>
      <c r="P5258" s="5" t="s">
        <v>19118</v>
      </c>
    </row>
    <row r="5259" ht="19" customHeight="1" spans="1:16">
      <c r="A5259" s="5">
        <v>210</v>
      </c>
      <c r="B5259" s="5" t="s">
        <v>557</v>
      </c>
      <c r="C5259" s="5" t="s">
        <v>558</v>
      </c>
      <c r="D5259" s="8" t="s">
        <v>431</v>
      </c>
      <c r="E5259" s="6">
        <v>142.1</v>
      </c>
      <c r="F5259" s="6">
        <v>139.1</v>
      </c>
      <c r="G5259" s="6"/>
      <c r="H5259" s="5" t="s">
        <v>120</v>
      </c>
      <c r="I5259" s="6">
        <f t="shared" si="328"/>
        <v>3</v>
      </c>
      <c r="J5259" s="5" t="str">
        <f>IF(H5259="否","不适用",IF(AND(ISNUMBER(E5259),ISNUMBER(F5259)),IF(I5259&gt;规则与名单!$B$2,"是","否"),"未判定"))</f>
        <v>不适用</v>
      </c>
      <c r="K5259" s="5" t="str">
        <f t="shared" si="329"/>
        <v>非测试日仪表</v>
      </c>
      <c r="L5259" s="6">
        <f t="shared" si="330"/>
        <v>142.1</v>
      </c>
      <c r="M5259" s="5">
        <f t="shared" si="331"/>
        <v>0</v>
      </c>
      <c r="N5259" s="5" t="s">
        <v>19119</v>
      </c>
      <c r="O5259" s="5" t="s">
        <v>19120</v>
      </c>
      <c r="P5259" s="5" t="s">
        <v>19121</v>
      </c>
    </row>
    <row r="5260" ht="19" customHeight="1" spans="1:16">
      <c r="A5260" s="5">
        <v>210</v>
      </c>
      <c r="B5260" s="5" t="s">
        <v>557</v>
      </c>
      <c r="C5260" s="5" t="s">
        <v>558</v>
      </c>
      <c r="D5260" s="8" t="s">
        <v>3377</v>
      </c>
      <c r="E5260" s="6">
        <v>98.7</v>
      </c>
      <c r="F5260" s="6">
        <v>97.1</v>
      </c>
      <c r="G5260" s="6"/>
      <c r="H5260" s="5" t="s">
        <v>120</v>
      </c>
      <c r="I5260" s="6">
        <f t="shared" si="328"/>
        <v>1.60000000000001</v>
      </c>
      <c r="J5260" s="5" t="str">
        <f>IF(H5260="否","不适用",IF(AND(ISNUMBER(E5260),ISNUMBER(F5260)),IF(I5260&gt;规则与名单!$B$2,"是","否"),"未判定"))</f>
        <v>不适用</v>
      </c>
      <c r="K5260" s="5" t="str">
        <f t="shared" si="329"/>
        <v>非测试日仪表</v>
      </c>
      <c r="L5260" s="6">
        <f t="shared" si="330"/>
        <v>98.7</v>
      </c>
      <c r="M5260" s="5">
        <f t="shared" si="331"/>
        <v>0</v>
      </c>
      <c r="N5260" s="5" t="s">
        <v>19122</v>
      </c>
      <c r="O5260" s="5" t="s">
        <v>19123</v>
      </c>
      <c r="P5260" s="5" t="s">
        <v>19124</v>
      </c>
    </row>
    <row r="5261" ht="19" customHeight="1" spans="1:16">
      <c r="A5261" s="5">
        <v>210</v>
      </c>
      <c r="B5261" s="5" t="s">
        <v>557</v>
      </c>
      <c r="C5261" s="5" t="s">
        <v>558</v>
      </c>
      <c r="D5261" s="8" t="s">
        <v>407</v>
      </c>
      <c r="E5261" s="6"/>
      <c r="F5261" s="6">
        <v>0</v>
      </c>
      <c r="G5261" s="6"/>
      <c r="H5261" s="5" t="s">
        <v>120</v>
      </c>
      <c r="I5261" s="6" t="str">
        <f t="shared" si="328"/>
        <v/>
      </c>
      <c r="J5261" s="5" t="str">
        <f>IF(H5261="否","不适用",IF(AND(ISNUMBER(E5261),ISNUMBER(F5261)),IF(I5261&gt;规则与名单!$B$2,"是","否"),"未判定"))</f>
        <v>不适用</v>
      </c>
      <c r="K5261" s="5" t="str">
        <f t="shared" si="329"/>
        <v>缺失</v>
      </c>
      <c r="L5261" s="6" t="str">
        <f t="shared" si="330"/>
        <v/>
      </c>
      <c r="M5261" s="5">
        <f t="shared" si="331"/>
        <v>1</v>
      </c>
      <c r="N5261" s="5" t="s">
        <v>19125</v>
      </c>
      <c r="O5261" s="5" t="s">
        <v>19126</v>
      </c>
      <c r="P5261" s="5" t="s">
        <v>19127</v>
      </c>
    </row>
    <row r="5262" ht="19" customHeight="1" spans="1:16">
      <c r="A5262" s="5">
        <v>210</v>
      </c>
      <c r="B5262" s="5" t="s">
        <v>557</v>
      </c>
      <c r="C5262" s="5" t="s">
        <v>558</v>
      </c>
      <c r="D5262" s="8" t="s">
        <v>411</v>
      </c>
      <c r="E5262" s="6">
        <v>95.3</v>
      </c>
      <c r="F5262" s="6">
        <v>93.7</v>
      </c>
      <c r="G5262" s="6"/>
      <c r="H5262" s="5" t="s">
        <v>120</v>
      </c>
      <c r="I5262" s="6">
        <f t="shared" si="328"/>
        <v>1.59999999999999</v>
      </c>
      <c r="J5262" s="5" t="str">
        <f>IF(H5262="否","不适用",IF(AND(ISNUMBER(E5262),ISNUMBER(F5262)),IF(I5262&gt;规则与名单!$B$2,"是","否"),"未判定"))</f>
        <v>不适用</v>
      </c>
      <c r="K5262" s="5" t="str">
        <f t="shared" si="329"/>
        <v>非测试日仪表</v>
      </c>
      <c r="L5262" s="6">
        <f t="shared" si="330"/>
        <v>95.3</v>
      </c>
      <c r="M5262" s="5">
        <f t="shared" si="331"/>
        <v>0</v>
      </c>
      <c r="N5262" s="5" t="s">
        <v>19128</v>
      </c>
      <c r="O5262" s="5" t="s">
        <v>19129</v>
      </c>
      <c r="P5262" s="5" t="s">
        <v>19130</v>
      </c>
    </row>
    <row r="5263" ht="19" customHeight="1" spans="1:16">
      <c r="A5263" s="5">
        <v>210</v>
      </c>
      <c r="B5263" s="5" t="s">
        <v>557</v>
      </c>
      <c r="C5263" s="5" t="s">
        <v>558</v>
      </c>
      <c r="D5263" s="8" t="s">
        <v>251</v>
      </c>
      <c r="E5263" s="6">
        <v>12.5</v>
      </c>
      <c r="F5263" s="6">
        <v>12.2</v>
      </c>
      <c r="G5263" s="6"/>
      <c r="H5263" s="5" t="s">
        <v>120</v>
      </c>
      <c r="I5263" s="6">
        <f t="shared" si="328"/>
        <v>0.300000000000001</v>
      </c>
      <c r="J5263" s="5" t="str">
        <f>IF(H5263="否","不适用",IF(AND(ISNUMBER(E5263),ISNUMBER(F5263)),IF(I5263&gt;规则与名单!$B$2,"是","否"),"未判定"))</f>
        <v>不适用</v>
      </c>
      <c r="K5263" s="5" t="str">
        <f t="shared" si="329"/>
        <v>非测试日仪表</v>
      </c>
      <c r="L5263" s="6">
        <f t="shared" si="330"/>
        <v>12.5</v>
      </c>
      <c r="M5263" s="5">
        <f t="shared" si="331"/>
        <v>0</v>
      </c>
      <c r="N5263" s="5" t="s">
        <v>19131</v>
      </c>
      <c r="O5263" s="5" t="s">
        <v>19132</v>
      </c>
      <c r="P5263" s="5" t="s">
        <v>19133</v>
      </c>
    </row>
    <row r="5264" ht="19" customHeight="1" spans="1:16">
      <c r="A5264" s="5">
        <v>210</v>
      </c>
      <c r="B5264" s="5" t="s">
        <v>557</v>
      </c>
      <c r="C5264" s="5" t="s">
        <v>558</v>
      </c>
      <c r="D5264" s="8" t="s">
        <v>472</v>
      </c>
      <c r="E5264" s="6">
        <v>123.6</v>
      </c>
      <c r="F5264" s="6">
        <v>121.2</v>
      </c>
      <c r="G5264" s="6"/>
      <c r="H5264" s="5" t="s">
        <v>120</v>
      </c>
      <c r="I5264" s="6">
        <f t="shared" si="328"/>
        <v>2.39999999999999</v>
      </c>
      <c r="J5264" s="5" t="str">
        <f>IF(H5264="否","不适用",IF(AND(ISNUMBER(E5264),ISNUMBER(F5264)),IF(I5264&gt;规则与名单!$B$2,"是","否"),"未判定"))</f>
        <v>不适用</v>
      </c>
      <c r="K5264" s="5" t="str">
        <f t="shared" si="329"/>
        <v>非测试日仪表</v>
      </c>
      <c r="L5264" s="6">
        <f t="shared" si="330"/>
        <v>123.6</v>
      </c>
      <c r="M5264" s="5">
        <f t="shared" si="331"/>
        <v>0</v>
      </c>
      <c r="N5264" s="5" t="s">
        <v>19134</v>
      </c>
      <c r="O5264" s="5" t="s">
        <v>19135</v>
      </c>
      <c r="P5264" s="5" t="s">
        <v>19136</v>
      </c>
    </row>
    <row r="5265" ht="19" customHeight="1" spans="1:16">
      <c r="A5265" s="5">
        <v>210</v>
      </c>
      <c r="B5265" s="5" t="s">
        <v>557</v>
      </c>
      <c r="C5265" s="5" t="s">
        <v>558</v>
      </c>
      <c r="D5265" s="8" t="s">
        <v>466</v>
      </c>
      <c r="E5265" s="6">
        <v>141.5</v>
      </c>
      <c r="F5265" s="6">
        <v>138.9</v>
      </c>
      <c r="G5265" s="6"/>
      <c r="H5265" s="5" t="s">
        <v>120</v>
      </c>
      <c r="I5265" s="6">
        <f t="shared" si="328"/>
        <v>2.59999999999999</v>
      </c>
      <c r="J5265" s="5" t="str">
        <f>IF(H5265="否","不适用",IF(AND(ISNUMBER(E5265),ISNUMBER(F5265)),IF(I5265&gt;规则与名单!$B$2,"是","否"),"未判定"))</f>
        <v>不适用</v>
      </c>
      <c r="K5265" s="5" t="str">
        <f t="shared" si="329"/>
        <v>非测试日仪表</v>
      </c>
      <c r="L5265" s="6">
        <f t="shared" si="330"/>
        <v>141.5</v>
      </c>
      <c r="M5265" s="5">
        <f t="shared" si="331"/>
        <v>0</v>
      </c>
      <c r="N5265" s="5" t="s">
        <v>19137</v>
      </c>
      <c r="O5265" s="5" t="s">
        <v>19138</v>
      </c>
      <c r="P5265" s="5" t="s">
        <v>19139</v>
      </c>
    </row>
    <row r="5266" ht="19" customHeight="1" spans="1:16">
      <c r="A5266" s="5">
        <v>210</v>
      </c>
      <c r="B5266" s="5" t="s">
        <v>557</v>
      </c>
      <c r="C5266" s="5" t="s">
        <v>558</v>
      </c>
      <c r="D5266" s="8" t="s">
        <v>333</v>
      </c>
      <c r="E5266" s="6"/>
      <c r="F5266" s="6">
        <v>0</v>
      </c>
      <c r="G5266" s="6"/>
      <c r="H5266" s="5" t="s">
        <v>120</v>
      </c>
      <c r="I5266" s="6" t="str">
        <f t="shared" si="328"/>
        <v/>
      </c>
      <c r="J5266" s="5" t="str">
        <f>IF(H5266="否","不适用",IF(AND(ISNUMBER(E5266),ISNUMBER(F5266)),IF(I5266&gt;规则与名单!$B$2,"是","否"),"未判定"))</f>
        <v>不适用</v>
      </c>
      <c r="K5266" s="5" t="str">
        <f t="shared" si="329"/>
        <v>缺失</v>
      </c>
      <c r="L5266" s="6" t="str">
        <f t="shared" si="330"/>
        <v/>
      </c>
      <c r="M5266" s="5">
        <f t="shared" si="331"/>
        <v>1</v>
      </c>
      <c r="N5266" s="5" t="s">
        <v>19140</v>
      </c>
      <c r="O5266" s="5" t="s">
        <v>19141</v>
      </c>
      <c r="P5266" s="5" t="s">
        <v>19142</v>
      </c>
    </row>
    <row r="5267" ht="19" customHeight="1" spans="1:16">
      <c r="A5267" s="5">
        <v>210</v>
      </c>
      <c r="B5267" s="5" t="s">
        <v>557</v>
      </c>
      <c r="C5267" s="5" t="s">
        <v>558</v>
      </c>
      <c r="D5267" s="8" t="s">
        <v>175</v>
      </c>
      <c r="E5267" s="6">
        <v>279.4</v>
      </c>
      <c r="F5267" s="6">
        <v>277.3</v>
      </c>
      <c r="G5267" s="6"/>
      <c r="H5267" s="5" t="s">
        <v>120</v>
      </c>
      <c r="I5267" s="6">
        <f t="shared" si="328"/>
        <v>2.09999999999997</v>
      </c>
      <c r="J5267" s="5" t="str">
        <f>IF(H5267="否","不适用",IF(AND(ISNUMBER(E5267),ISNUMBER(F5267)),IF(I5267&gt;规则与名单!$B$2,"是","否"),"未判定"))</f>
        <v>不适用</v>
      </c>
      <c r="K5267" s="5" t="str">
        <f t="shared" si="329"/>
        <v>非测试日仪表</v>
      </c>
      <c r="L5267" s="6">
        <f t="shared" si="330"/>
        <v>279.4</v>
      </c>
      <c r="M5267" s="5">
        <f t="shared" si="331"/>
        <v>0</v>
      </c>
      <c r="N5267" s="5" t="s">
        <v>19143</v>
      </c>
      <c r="O5267" s="5" t="s">
        <v>19144</v>
      </c>
      <c r="P5267" s="5" t="s">
        <v>19145</v>
      </c>
    </row>
    <row r="5268" ht="19" customHeight="1" spans="1:16">
      <c r="A5268" s="5">
        <v>210</v>
      </c>
      <c r="B5268" s="5" t="s">
        <v>557</v>
      </c>
      <c r="C5268" s="5" t="s">
        <v>558</v>
      </c>
      <c r="D5268" s="8" t="s">
        <v>3402</v>
      </c>
      <c r="E5268" s="6">
        <v>197.6</v>
      </c>
      <c r="F5268" s="6">
        <v>194</v>
      </c>
      <c r="G5268" s="6"/>
      <c r="H5268" s="5" t="s">
        <v>120</v>
      </c>
      <c r="I5268" s="6">
        <f t="shared" si="328"/>
        <v>3.59999999999999</v>
      </c>
      <c r="J5268" s="5" t="str">
        <f>IF(H5268="否","不适用",IF(AND(ISNUMBER(E5268),ISNUMBER(F5268)),IF(I5268&gt;规则与名单!$B$2,"是","否"),"未判定"))</f>
        <v>不适用</v>
      </c>
      <c r="K5268" s="5" t="str">
        <f t="shared" si="329"/>
        <v>非测试日仪表</v>
      </c>
      <c r="L5268" s="6">
        <f t="shared" si="330"/>
        <v>197.6</v>
      </c>
      <c r="M5268" s="5">
        <f t="shared" si="331"/>
        <v>0</v>
      </c>
      <c r="N5268" s="5" t="s">
        <v>19146</v>
      </c>
      <c r="O5268" s="5" t="s">
        <v>19147</v>
      </c>
      <c r="P5268" s="5" t="s">
        <v>19148</v>
      </c>
    </row>
    <row r="5269" ht="19" customHeight="1" spans="1:16">
      <c r="A5269" s="5">
        <v>210</v>
      </c>
      <c r="B5269" s="5" t="s">
        <v>557</v>
      </c>
      <c r="C5269" s="5" t="s">
        <v>558</v>
      </c>
      <c r="D5269" s="8" t="s">
        <v>487</v>
      </c>
      <c r="E5269" s="6">
        <v>8.4</v>
      </c>
      <c r="F5269" s="6">
        <v>8.3</v>
      </c>
      <c r="G5269" s="6"/>
      <c r="H5269" s="5" t="s">
        <v>120</v>
      </c>
      <c r="I5269" s="6">
        <f t="shared" si="328"/>
        <v>0.0999999999999996</v>
      </c>
      <c r="J5269" s="5" t="str">
        <f>IF(H5269="否","不适用",IF(AND(ISNUMBER(E5269),ISNUMBER(F5269)),IF(I5269&gt;规则与名单!$B$2,"是","否"),"未判定"))</f>
        <v>不适用</v>
      </c>
      <c r="K5269" s="5" t="str">
        <f t="shared" si="329"/>
        <v>非测试日仪表</v>
      </c>
      <c r="L5269" s="6">
        <f t="shared" si="330"/>
        <v>8.4</v>
      </c>
      <c r="M5269" s="5">
        <f t="shared" si="331"/>
        <v>0</v>
      </c>
      <c r="N5269" s="5" t="s">
        <v>19149</v>
      </c>
      <c r="O5269" s="5" t="s">
        <v>19150</v>
      </c>
      <c r="P5269" s="5" t="s">
        <v>19151</v>
      </c>
    </row>
    <row r="5270" ht="19" customHeight="1" spans="1:16">
      <c r="A5270" s="5">
        <v>210</v>
      </c>
      <c r="B5270" s="5" t="s">
        <v>557</v>
      </c>
      <c r="C5270" s="5" t="s">
        <v>558</v>
      </c>
      <c r="D5270" s="8" t="s">
        <v>121</v>
      </c>
      <c r="E5270" s="6"/>
      <c r="F5270" s="6">
        <v>0</v>
      </c>
      <c r="G5270" s="6"/>
      <c r="H5270" s="5" t="s">
        <v>120</v>
      </c>
      <c r="I5270" s="6" t="str">
        <f t="shared" si="328"/>
        <v/>
      </c>
      <c r="J5270" s="5" t="str">
        <f>IF(H5270="否","不适用",IF(AND(ISNUMBER(E5270),ISNUMBER(F5270)),IF(I5270&gt;规则与名单!$B$2,"是","否"),"未判定"))</f>
        <v>不适用</v>
      </c>
      <c r="K5270" s="5" t="str">
        <f t="shared" si="329"/>
        <v>缺失</v>
      </c>
      <c r="L5270" s="6" t="str">
        <f t="shared" si="330"/>
        <v/>
      </c>
      <c r="M5270" s="5">
        <f t="shared" si="331"/>
        <v>1</v>
      </c>
      <c r="N5270" s="5" t="s">
        <v>19152</v>
      </c>
      <c r="O5270" s="5" t="s">
        <v>19153</v>
      </c>
      <c r="P5270" s="5" t="s">
        <v>19154</v>
      </c>
    </row>
    <row r="5271" ht="19" customHeight="1" spans="1:16">
      <c r="A5271" s="5">
        <v>210</v>
      </c>
      <c r="B5271" s="5" t="s">
        <v>557</v>
      </c>
      <c r="C5271" s="5" t="s">
        <v>558</v>
      </c>
      <c r="D5271" s="8" t="s">
        <v>170</v>
      </c>
      <c r="E5271" s="6">
        <v>101.5</v>
      </c>
      <c r="F5271" s="6">
        <v>205.5</v>
      </c>
      <c r="G5271" s="6"/>
      <c r="H5271" s="5" t="s">
        <v>120</v>
      </c>
      <c r="I5271" s="6">
        <f t="shared" si="328"/>
        <v>-104</v>
      </c>
      <c r="J5271" s="5" t="str">
        <f>IF(H5271="否","不适用",IF(AND(ISNUMBER(E5271),ISNUMBER(F5271)),IF(I5271&gt;规则与名单!$B$2,"是","否"),"未判定"))</f>
        <v>不适用</v>
      </c>
      <c r="K5271" s="5" t="str">
        <f t="shared" si="329"/>
        <v>非测试日仪表</v>
      </c>
      <c r="L5271" s="6">
        <f t="shared" si="330"/>
        <v>101.5</v>
      </c>
      <c r="M5271" s="5">
        <f t="shared" si="331"/>
        <v>0</v>
      </c>
      <c r="N5271" s="5" t="s">
        <v>19155</v>
      </c>
      <c r="O5271" s="5" t="s">
        <v>19156</v>
      </c>
      <c r="P5271" s="5" t="s">
        <v>19157</v>
      </c>
    </row>
    <row r="5272" ht="19" customHeight="1" spans="1:16">
      <c r="A5272" s="5">
        <v>210</v>
      </c>
      <c r="B5272" s="5" t="s">
        <v>557</v>
      </c>
      <c r="C5272" s="5" t="s">
        <v>558</v>
      </c>
      <c r="D5272" s="8" t="s">
        <v>644</v>
      </c>
      <c r="E5272" s="6">
        <v>295.1</v>
      </c>
      <c r="F5272" s="6">
        <v>183.4</v>
      </c>
      <c r="G5272" s="6"/>
      <c r="H5272" s="5" t="s">
        <v>120</v>
      </c>
      <c r="I5272" s="6">
        <f t="shared" si="328"/>
        <v>111.7</v>
      </c>
      <c r="J5272" s="5" t="str">
        <f>IF(H5272="否","不适用",IF(AND(ISNUMBER(E5272),ISNUMBER(F5272)),IF(I5272&gt;规则与名单!$B$2,"是","否"),"未判定"))</f>
        <v>不适用</v>
      </c>
      <c r="K5272" s="5" t="str">
        <f t="shared" si="329"/>
        <v>非测试日仪表</v>
      </c>
      <c r="L5272" s="6">
        <f t="shared" si="330"/>
        <v>295.1</v>
      </c>
      <c r="M5272" s="5">
        <f t="shared" si="331"/>
        <v>0</v>
      </c>
      <c r="N5272" s="5" t="s">
        <v>19158</v>
      </c>
      <c r="O5272" s="5" t="s">
        <v>19159</v>
      </c>
      <c r="P5272" s="5" t="s">
        <v>19160</v>
      </c>
    </row>
    <row r="5273" ht="19" customHeight="1" spans="1:16">
      <c r="A5273" s="5">
        <v>210</v>
      </c>
      <c r="B5273" s="5" t="s">
        <v>557</v>
      </c>
      <c r="C5273" s="5" t="s">
        <v>558</v>
      </c>
      <c r="D5273" s="8" t="s">
        <v>3418</v>
      </c>
      <c r="E5273" s="6">
        <v>163.5</v>
      </c>
      <c r="F5273" s="6">
        <v>160.6</v>
      </c>
      <c r="G5273" s="6"/>
      <c r="H5273" s="5" t="s">
        <v>120</v>
      </c>
      <c r="I5273" s="6">
        <f t="shared" si="328"/>
        <v>2.90000000000001</v>
      </c>
      <c r="J5273" s="5" t="str">
        <f>IF(H5273="否","不适用",IF(AND(ISNUMBER(E5273),ISNUMBER(F5273)),IF(I5273&gt;规则与名单!$B$2,"是","否"),"未判定"))</f>
        <v>不适用</v>
      </c>
      <c r="K5273" s="5" t="str">
        <f t="shared" si="329"/>
        <v>非测试日仪表</v>
      </c>
      <c r="L5273" s="6">
        <f t="shared" si="330"/>
        <v>163.5</v>
      </c>
      <c r="M5273" s="5">
        <f t="shared" si="331"/>
        <v>0</v>
      </c>
      <c r="N5273" s="5" t="s">
        <v>19161</v>
      </c>
      <c r="O5273" s="5" t="s">
        <v>19162</v>
      </c>
      <c r="P5273" s="5" t="s">
        <v>19163</v>
      </c>
    </row>
    <row r="5274" ht="19" customHeight="1" spans="1:16">
      <c r="A5274" s="5">
        <v>210</v>
      </c>
      <c r="B5274" s="5" t="s">
        <v>557</v>
      </c>
      <c r="C5274" s="5" t="s">
        <v>558</v>
      </c>
      <c r="D5274" s="8" t="s">
        <v>3422</v>
      </c>
      <c r="E5274" s="6">
        <v>227.8</v>
      </c>
      <c r="F5274" s="6">
        <v>223.3</v>
      </c>
      <c r="G5274" s="6"/>
      <c r="H5274" s="5" t="s">
        <v>120</v>
      </c>
      <c r="I5274" s="6">
        <f t="shared" si="328"/>
        <v>4.5</v>
      </c>
      <c r="J5274" s="5" t="str">
        <f>IF(H5274="否","不适用",IF(AND(ISNUMBER(E5274),ISNUMBER(F5274)),IF(I5274&gt;规则与名单!$B$2,"是","否"),"未判定"))</f>
        <v>不适用</v>
      </c>
      <c r="K5274" s="5" t="str">
        <f t="shared" si="329"/>
        <v>非测试日仪表</v>
      </c>
      <c r="L5274" s="6">
        <f t="shared" si="330"/>
        <v>227.8</v>
      </c>
      <c r="M5274" s="5">
        <f t="shared" si="331"/>
        <v>0</v>
      </c>
      <c r="N5274" s="5" t="s">
        <v>19164</v>
      </c>
      <c r="O5274" s="5" t="s">
        <v>19165</v>
      </c>
      <c r="P5274" s="5" t="s">
        <v>19166</v>
      </c>
    </row>
    <row r="5275" ht="19" customHeight="1" spans="1:16">
      <c r="A5275" s="5">
        <v>210</v>
      </c>
      <c r="B5275" s="5" t="s">
        <v>557</v>
      </c>
      <c r="C5275" s="5" t="s">
        <v>558</v>
      </c>
      <c r="D5275" s="8" t="s">
        <v>336</v>
      </c>
      <c r="E5275" s="6">
        <v>8.6</v>
      </c>
      <c r="F5275" s="6">
        <v>8.5</v>
      </c>
      <c r="G5275" s="6"/>
      <c r="H5275" s="5" t="s">
        <v>120</v>
      </c>
      <c r="I5275" s="6">
        <f t="shared" si="328"/>
        <v>0.0999999999999996</v>
      </c>
      <c r="J5275" s="5" t="str">
        <f>IF(H5275="否","不适用",IF(AND(ISNUMBER(E5275),ISNUMBER(F5275)),IF(I5275&gt;规则与名单!$B$2,"是","否"),"未判定"))</f>
        <v>不适用</v>
      </c>
      <c r="K5275" s="5" t="str">
        <f t="shared" si="329"/>
        <v>非测试日仪表</v>
      </c>
      <c r="L5275" s="6">
        <f t="shared" si="330"/>
        <v>8.6</v>
      </c>
      <c r="M5275" s="5">
        <f t="shared" si="331"/>
        <v>0</v>
      </c>
      <c r="N5275" s="5" t="s">
        <v>19167</v>
      </c>
      <c r="O5275" s="5" t="s">
        <v>19168</v>
      </c>
      <c r="P5275" s="5" t="s">
        <v>19169</v>
      </c>
    </row>
    <row r="5276" ht="19" customHeight="1" spans="1:16">
      <c r="A5276" s="5">
        <v>210</v>
      </c>
      <c r="B5276" s="5" t="s">
        <v>557</v>
      </c>
      <c r="C5276" s="5" t="s">
        <v>558</v>
      </c>
      <c r="D5276" s="8" t="s">
        <v>653</v>
      </c>
      <c r="E5276" s="6">
        <v>167.1</v>
      </c>
      <c r="F5276" s="6">
        <v>166.4</v>
      </c>
      <c r="G5276" s="6"/>
      <c r="H5276" s="5" t="s">
        <v>120</v>
      </c>
      <c r="I5276" s="6">
        <f t="shared" si="328"/>
        <v>0.699999999999989</v>
      </c>
      <c r="J5276" s="5" t="str">
        <f>IF(H5276="否","不适用",IF(AND(ISNUMBER(E5276),ISNUMBER(F5276)),IF(I5276&gt;规则与名单!$B$2,"是","否"),"未判定"))</f>
        <v>不适用</v>
      </c>
      <c r="K5276" s="5" t="str">
        <f t="shared" si="329"/>
        <v>非测试日仪表</v>
      </c>
      <c r="L5276" s="6">
        <f t="shared" si="330"/>
        <v>167.1</v>
      </c>
      <c r="M5276" s="5">
        <f t="shared" si="331"/>
        <v>0</v>
      </c>
      <c r="N5276" s="5" t="s">
        <v>19170</v>
      </c>
      <c r="O5276" s="5" t="s">
        <v>19171</v>
      </c>
      <c r="P5276" s="5" t="s">
        <v>19172</v>
      </c>
    </row>
    <row r="5277" ht="19" customHeight="1" spans="1:16">
      <c r="A5277" s="5">
        <v>210</v>
      </c>
      <c r="B5277" s="5" t="s">
        <v>557</v>
      </c>
      <c r="C5277" s="5" t="s">
        <v>558</v>
      </c>
      <c r="D5277" s="8" t="s">
        <v>140</v>
      </c>
      <c r="E5277" s="6">
        <v>158.7</v>
      </c>
      <c r="F5277" s="6">
        <v>155.8</v>
      </c>
      <c r="G5277" s="6"/>
      <c r="H5277" s="5" t="s">
        <v>120</v>
      </c>
      <c r="I5277" s="6">
        <f t="shared" si="328"/>
        <v>2.89999999999998</v>
      </c>
      <c r="J5277" s="5" t="str">
        <f>IF(H5277="否","不适用",IF(AND(ISNUMBER(E5277),ISNUMBER(F5277)),IF(I5277&gt;规则与名单!$B$2,"是","否"),"未判定"))</f>
        <v>不适用</v>
      </c>
      <c r="K5277" s="5" t="str">
        <f t="shared" si="329"/>
        <v>非测试日仪表</v>
      </c>
      <c r="L5277" s="6">
        <f t="shared" si="330"/>
        <v>158.7</v>
      </c>
      <c r="M5277" s="5">
        <f t="shared" si="331"/>
        <v>0</v>
      </c>
      <c r="N5277" s="5" t="s">
        <v>19173</v>
      </c>
      <c r="O5277" s="5" t="s">
        <v>19174</v>
      </c>
      <c r="P5277" s="5" t="s">
        <v>19175</v>
      </c>
    </row>
    <row r="5278" ht="19" customHeight="1" spans="1:16">
      <c r="A5278" s="5">
        <v>210</v>
      </c>
      <c r="B5278" s="5" t="s">
        <v>557</v>
      </c>
      <c r="C5278" s="5" t="s">
        <v>558</v>
      </c>
      <c r="D5278" s="8" t="s">
        <v>115</v>
      </c>
      <c r="E5278" s="6">
        <v>39.2</v>
      </c>
      <c r="F5278" s="6">
        <v>38.7</v>
      </c>
      <c r="G5278" s="6"/>
      <c r="H5278" s="5" t="s">
        <v>120</v>
      </c>
      <c r="I5278" s="6">
        <f t="shared" si="328"/>
        <v>0.5</v>
      </c>
      <c r="J5278" s="5" t="str">
        <f>IF(H5278="否","不适用",IF(AND(ISNUMBER(E5278),ISNUMBER(F5278)),IF(I5278&gt;规则与名单!$B$2,"是","否"),"未判定"))</f>
        <v>不适用</v>
      </c>
      <c r="K5278" s="5" t="str">
        <f t="shared" si="329"/>
        <v>非测试日仪表</v>
      </c>
      <c r="L5278" s="6">
        <f t="shared" si="330"/>
        <v>39.2</v>
      </c>
      <c r="M5278" s="5">
        <f t="shared" si="331"/>
        <v>0</v>
      </c>
      <c r="N5278" s="5" t="s">
        <v>19176</v>
      </c>
      <c r="O5278" s="5" t="s">
        <v>19177</v>
      </c>
      <c r="P5278" s="5" t="s">
        <v>19178</v>
      </c>
    </row>
    <row r="5279" ht="19" customHeight="1" spans="1:16">
      <c r="A5279" s="5">
        <v>211</v>
      </c>
      <c r="B5279" s="5" t="s">
        <v>561</v>
      </c>
      <c r="C5279" s="5" t="s">
        <v>558</v>
      </c>
      <c r="D5279" s="8" t="s">
        <v>114</v>
      </c>
      <c r="E5279" s="6">
        <v>54.1</v>
      </c>
      <c r="F5279" s="6">
        <v>21.7</v>
      </c>
      <c r="G5279" s="6"/>
      <c r="H5279" s="5" t="s">
        <v>120</v>
      </c>
      <c r="I5279" s="6">
        <f t="shared" si="328"/>
        <v>32.4</v>
      </c>
      <c r="J5279" s="5" t="str">
        <f>IF(H5279="否","不适用",IF(AND(ISNUMBER(E5279),ISNUMBER(F5279)),IF(I5279&gt;规则与名单!$B$2,"是","否"),"未判定"))</f>
        <v>不适用</v>
      </c>
      <c r="K5279" s="5" t="str">
        <f t="shared" si="329"/>
        <v>非测试日仪表</v>
      </c>
      <c r="L5279" s="6">
        <f t="shared" si="330"/>
        <v>54.1</v>
      </c>
      <c r="M5279" s="5">
        <f t="shared" si="331"/>
        <v>0</v>
      </c>
      <c r="N5279" s="5" t="s">
        <v>19179</v>
      </c>
      <c r="O5279" s="5" t="s">
        <v>19180</v>
      </c>
      <c r="P5279" s="5" t="s">
        <v>19181</v>
      </c>
    </row>
    <row r="5280" ht="19" customHeight="1" spans="1:16">
      <c r="A5280" s="5">
        <v>211</v>
      </c>
      <c r="B5280" s="5" t="s">
        <v>561</v>
      </c>
      <c r="C5280" s="5" t="s">
        <v>558</v>
      </c>
      <c r="D5280" s="8" t="s">
        <v>605</v>
      </c>
      <c r="E5280" s="6">
        <v>192.4</v>
      </c>
      <c r="F5280" s="6">
        <v>183.8</v>
      </c>
      <c r="G5280" s="6"/>
      <c r="H5280" s="5" t="s">
        <v>120</v>
      </c>
      <c r="I5280" s="6">
        <f t="shared" si="328"/>
        <v>8.59999999999999</v>
      </c>
      <c r="J5280" s="5" t="str">
        <f>IF(H5280="否","不适用",IF(AND(ISNUMBER(E5280),ISNUMBER(F5280)),IF(I5280&gt;规则与名单!$B$2,"是","否"),"未判定"))</f>
        <v>不适用</v>
      </c>
      <c r="K5280" s="5" t="str">
        <f t="shared" si="329"/>
        <v>非测试日仪表</v>
      </c>
      <c r="L5280" s="6">
        <f t="shared" si="330"/>
        <v>192.4</v>
      </c>
      <c r="M5280" s="5">
        <f t="shared" si="331"/>
        <v>0</v>
      </c>
      <c r="N5280" s="5" t="s">
        <v>19182</v>
      </c>
      <c r="O5280" s="5" t="s">
        <v>19183</v>
      </c>
      <c r="P5280" s="5" t="s">
        <v>19184</v>
      </c>
    </row>
    <row r="5281" ht="19" customHeight="1" spans="1:16">
      <c r="A5281" s="5">
        <v>211</v>
      </c>
      <c r="B5281" s="5" t="s">
        <v>561</v>
      </c>
      <c r="C5281" s="5" t="s">
        <v>558</v>
      </c>
      <c r="D5281" s="8" t="s">
        <v>186</v>
      </c>
      <c r="E5281" s="6">
        <v>156.2</v>
      </c>
      <c r="F5281" s="6">
        <v>239.1</v>
      </c>
      <c r="G5281" s="6"/>
      <c r="H5281" s="5" t="s">
        <v>120</v>
      </c>
      <c r="I5281" s="6">
        <f t="shared" si="328"/>
        <v>-82.9</v>
      </c>
      <c r="J5281" s="5" t="str">
        <f>IF(H5281="否","不适用",IF(AND(ISNUMBER(E5281),ISNUMBER(F5281)),IF(I5281&gt;规则与名单!$B$2,"是","否"),"未判定"))</f>
        <v>不适用</v>
      </c>
      <c r="K5281" s="5" t="str">
        <f t="shared" si="329"/>
        <v>非测试日仪表</v>
      </c>
      <c r="L5281" s="6">
        <f t="shared" si="330"/>
        <v>156.2</v>
      </c>
      <c r="M5281" s="5">
        <f t="shared" si="331"/>
        <v>0</v>
      </c>
      <c r="N5281" s="5" t="s">
        <v>19185</v>
      </c>
      <c r="O5281" s="5" t="s">
        <v>19186</v>
      </c>
      <c r="P5281" s="5" t="s">
        <v>19187</v>
      </c>
    </row>
    <row r="5282" ht="19" customHeight="1" spans="1:16">
      <c r="A5282" s="5">
        <v>211</v>
      </c>
      <c r="B5282" s="5" t="s">
        <v>561</v>
      </c>
      <c r="C5282" s="5" t="s">
        <v>558</v>
      </c>
      <c r="D5282" s="8" t="s">
        <v>165</v>
      </c>
      <c r="E5282" s="6">
        <v>377.1</v>
      </c>
      <c r="F5282" s="6">
        <v>293.6</v>
      </c>
      <c r="G5282" s="6"/>
      <c r="H5282" s="5" t="s">
        <v>120</v>
      </c>
      <c r="I5282" s="6">
        <f t="shared" si="328"/>
        <v>83.5</v>
      </c>
      <c r="J5282" s="5" t="str">
        <f>IF(H5282="否","不适用",IF(AND(ISNUMBER(E5282),ISNUMBER(F5282)),IF(I5282&gt;规则与名单!$B$2,"是","否"),"未判定"))</f>
        <v>不适用</v>
      </c>
      <c r="K5282" s="5" t="str">
        <f t="shared" si="329"/>
        <v>非测试日仪表</v>
      </c>
      <c r="L5282" s="6">
        <f t="shared" si="330"/>
        <v>377.1</v>
      </c>
      <c r="M5282" s="5">
        <f t="shared" si="331"/>
        <v>0</v>
      </c>
      <c r="N5282" s="5" t="s">
        <v>19188</v>
      </c>
      <c r="O5282" s="5" t="s">
        <v>19189</v>
      </c>
      <c r="P5282" s="5" t="s">
        <v>19190</v>
      </c>
    </row>
    <row r="5283" ht="19" customHeight="1" spans="1:16">
      <c r="A5283" s="5">
        <v>211</v>
      </c>
      <c r="B5283" s="5" t="s">
        <v>561</v>
      </c>
      <c r="C5283" s="5" t="s">
        <v>558</v>
      </c>
      <c r="D5283" s="8" t="s">
        <v>151</v>
      </c>
      <c r="E5283" s="6">
        <v>159.7</v>
      </c>
      <c r="F5283" s="6">
        <v>165.8</v>
      </c>
      <c r="G5283" s="6"/>
      <c r="H5283" s="5" t="s">
        <v>120</v>
      </c>
      <c r="I5283" s="6">
        <f t="shared" si="328"/>
        <v>-6.10000000000002</v>
      </c>
      <c r="J5283" s="5" t="str">
        <f>IF(H5283="否","不适用",IF(AND(ISNUMBER(E5283),ISNUMBER(F5283)),IF(I5283&gt;规则与名单!$B$2,"是","否"),"未判定"))</f>
        <v>不适用</v>
      </c>
      <c r="K5283" s="5" t="str">
        <f t="shared" si="329"/>
        <v>非测试日仪表</v>
      </c>
      <c r="L5283" s="6">
        <f t="shared" si="330"/>
        <v>159.7</v>
      </c>
      <c r="M5283" s="5">
        <f t="shared" si="331"/>
        <v>0</v>
      </c>
      <c r="N5283" s="5" t="s">
        <v>19191</v>
      </c>
      <c r="O5283" s="5" t="s">
        <v>19192</v>
      </c>
      <c r="P5283" s="5" t="s">
        <v>19193</v>
      </c>
    </row>
    <row r="5284" ht="19" customHeight="1" spans="1:16">
      <c r="A5284" s="5">
        <v>211</v>
      </c>
      <c r="B5284" s="5" t="s">
        <v>561</v>
      </c>
      <c r="C5284" s="5" t="s">
        <v>558</v>
      </c>
      <c r="D5284" s="8" t="s">
        <v>3358</v>
      </c>
      <c r="E5284" s="6">
        <v>193.3</v>
      </c>
      <c r="F5284" s="6">
        <v>182.6</v>
      </c>
      <c r="G5284" s="6"/>
      <c r="H5284" s="5" t="s">
        <v>120</v>
      </c>
      <c r="I5284" s="6">
        <f t="shared" si="328"/>
        <v>10.7</v>
      </c>
      <c r="J5284" s="5" t="str">
        <f>IF(H5284="否","不适用",IF(AND(ISNUMBER(E5284),ISNUMBER(F5284)),IF(I5284&gt;规则与名单!$B$2,"是","否"),"未判定"))</f>
        <v>不适用</v>
      </c>
      <c r="K5284" s="5" t="str">
        <f t="shared" si="329"/>
        <v>非测试日仪表</v>
      </c>
      <c r="L5284" s="6">
        <f t="shared" si="330"/>
        <v>193.3</v>
      </c>
      <c r="M5284" s="5">
        <f t="shared" si="331"/>
        <v>0</v>
      </c>
      <c r="N5284" s="5" t="s">
        <v>19194</v>
      </c>
      <c r="O5284" s="5" t="s">
        <v>19195</v>
      </c>
      <c r="P5284" s="5" t="s">
        <v>19196</v>
      </c>
    </row>
    <row r="5285" ht="19" customHeight="1" spans="1:16">
      <c r="A5285" s="5">
        <v>211</v>
      </c>
      <c r="B5285" s="5" t="s">
        <v>561</v>
      </c>
      <c r="C5285" s="5" t="s">
        <v>558</v>
      </c>
      <c r="D5285" s="8" t="s">
        <v>272</v>
      </c>
      <c r="E5285" s="6">
        <v>248.5</v>
      </c>
      <c r="F5285" s="6">
        <v>246.1</v>
      </c>
      <c r="G5285" s="6"/>
      <c r="H5285" s="5" t="s">
        <v>120</v>
      </c>
      <c r="I5285" s="6">
        <f t="shared" si="328"/>
        <v>2.40000000000001</v>
      </c>
      <c r="J5285" s="5" t="str">
        <f>IF(H5285="否","不适用",IF(AND(ISNUMBER(E5285),ISNUMBER(F5285)),IF(I5285&gt;规则与名单!$B$2,"是","否"),"未判定"))</f>
        <v>不适用</v>
      </c>
      <c r="K5285" s="5" t="str">
        <f t="shared" si="329"/>
        <v>非测试日仪表</v>
      </c>
      <c r="L5285" s="6">
        <f t="shared" si="330"/>
        <v>248.5</v>
      </c>
      <c r="M5285" s="5">
        <f t="shared" si="331"/>
        <v>0</v>
      </c>
      <c r="N5285" s="5" t="s">
        <v>19197</v>
      </c>
      <c r="O5285" s="5" t="s">
        <v>19198</v>
      </c>
      <c r="P5285" s="5" t="s">
        <v>19199</v>
      </c>
    </row>
    <row r="5286" ht="19" customHeight="1" spans="1:16">
      <c r="A5286" s="5">
        <v>211</v>
      </c>
      <c r="B5286" s="5" t="s">
        <v>561</v>
      </c>
      <c r="C5286" s="5" t="s">
        <v>558</v>
      </c>
      <c r="D5286" s="8" t="s">
        <v>506</v>
      </c>
      <c r="E5286" s="6">
        <v>162.1</v>
      </c>
      <c r="F5286" s="6">
        <v>160.3</v>
      </c>
      <c r="G5286" s="6"/>
      <c r="H5286" s="5" t="s">
        <v>120</v>
      </c>
      <c r="I5286" s="6">
        <f t="shared" si="328"/>
        <v>1.79999999999998</v>
      </c>
      <c r="J5286" s="5" t="str">
        <f>IF(H5286="否","不适用",IF(AND(ISNUMBER(E5286),ISNUMBER(F5286)),IF(I5286&gt;规则与名单!$B$2,"是","否"),"未判定"))</f>
        <v>不适用</v>
      </c>
      <c r="K5286" s="5" t="str">
        <f t="shared" si="329"/>
        <v>非测试日仪表</v>
      </c>
      <c r="L5286" s="6">
        <f t="shared" si="330"/>
        <v>162.1</v>
      </c>
      <c r="M5286" s="5">
        <f t="shared" si="331"/>
        <v>0</v>
      </c>
      <c r="N5286" s="5" t="s">
        <v>19200</v>
      </c>
      <c r="O5286" s="5" t="s">
        <v>19201</v>
      </c>
      <c r="P5286" s="5" t="s">
        <v>19202</v>
      </c>
    </row>
    <row r="5287" ht="19" customHeight="1" spans="1:16">
      <c r="A5287" s="5">
        <v>211</v>
      </c>
      <c r="B5287" s="5" t="s">
        <v>561</v>
      </c>
      <c r="C5287" s="5" t="s">
        <v>558</v>
      </c>
      <c r="D5287" s="8" t="s">
        <v>673</v>
      </c>
      <c r="E5287" s="6">
        <v>3.8</v>
      </c>
      <c r="F5287" s="6">
        <v>3.8</v>
      </c>
      <c r="G5287" s="6"/>
      <c r="H5287" s="5" t="s">
        <v>120</v>
      </c>
      <c r="I5287" s="6">
        <f t="shared" si="328"/>
        <v>0</v>
      </c>
      <c r="J5287" s="5" t="str">
        <f>IF(H5287="否","不适用",IF(AND(ISNUMBER(E5287),ISNUMBER(F5287)),IF(I5287&gt;规则与名单!$B$2,"是","否"),"未判定"))</f>
        <v>不适用</v>
      </c>
      <c r="K5287" s="5" t="str">
        <f t="shared" si="329"/>
        <v>非测试日仪表</v>
      </c>
      <c r="L5287" s="6">
        <f t="shared" si="330"/>
        <v>3.8</v>
      </c>
      <c r="M5287" s="5">
        <f t="shared" si="331"/>
        <v>0</v>
      </c>
      <c r="N5287" s="5" t="s">
        <v>19203</v>
      </c>
      <c r="O5287" s="5" t="s">
        <v>19204</v>
      </c>
      <c r="P5287" s="5" t="s">
        <v>19205</v>
      </c>
    </row>
    <row r="5288" ht="19" customHeight="1" spans="1:16">
      <c r="A5288" s="5">
        <v>211</v>
      </c>
      <c r="B5288" s="5" t="s">
        <v>561</v>
      </c>
      <c r="C5288" s="5" t="s">
        <v>558</v>
      </c>
      <c r="D5288" s="8" t="s">
        <v>183</v>
      </c>
      <c r="E5288" s="6">
        <v>176.5</v>
      </c>
      <c r="F5288" s="6">
        <v>175.4</v>
      </c>
      <c r="G5288" s="6"/>
      <c r="H5288" s="5" t="s">
        <v>120</v>
      </c>
      <c r="I5288" s="6">
        <f t="shared" si="328"/>
        <v>1.09999999999999</v>
      </c>
      <c r="J5288" s="5" t="str">
        <f>IF(H5288="否","不适用",IF(AND(ISNUMBER(E5288),ISNUMBER(F5288)),IF(I5288&gt;规则与名单!$B$2,"是","否"),"未判定"))</f>
        <v>不适用</v>
      </c>
      <c r="K5288" s="5" t="str">
        <f t="shared" si="329"/>
        <v>非测试日仪表</v>
      </c>
      <c r="L5288" s="6">
        <f t="shared" si="330"/>
        <v>176.5</v>
      </c>
      <c r="M5288" s="5">
        <f t="shared" si="331"/>
        <v>0</v>
      </c>
      <c r="N5288" s="5" t="s">
        <v>19206</v>
      </c>
      <c r="O5288" s="5" t="s">
        <v>19207</v>
      </c>
      <c r="P5288" s="5" t="s">
        <v>19208</v>
      </c>
    </row>
    <row r="5289" ht="19" customHeight="1" spans="1:16">
      <c r="A5289" s="5">
        <v>211</v>
      </c>
      <c r="B5289" s="5" t="s">
        <v>561</v>
      </c>
      <c r="C5289" s="5" t="s">
        <v>558</v>
      </c>
      <c r="D5289" s="8" t="s">
        <v>431</v>
      </c>
      <c r="E5289" s="6">
        <v>102</v>
      </c>
      <c r="F5289" s="6">
        <v>103.7</v>
      </c>
      <c r="G5289" s="6"/>
      <c r="H5289" s="5" t="s">
        <v>120</v>
      </c>
      <c r="I5289" s="6">
        <f t="shared" si="328"/>
        <v>-1.7</v>
      </c>
      <c r="J5289" s="5" t="str">
        <f>IF(H5289="否","不适用",IF(AND(ISNUMBER(E5289),ISNUMBER(F5289)),IF(I5289&gt;规则与名单!$B$2,"是","否"),"未判定"))</f>
        <v>不适用</v>
      </c>
      <c r="K5289" s="5" t="str">
        <f t="shared" si="329"/>
        <v>非测试日仪表</v>
      </c>
      <c r="L5289" s="6">
        <f t="shared" si="330"/>
        <v>102</v>
      </c>
      <c r="M5289" s="5">
        <f t="shared" si="331"/>
        <v>0</v>
      </c>
      <c r="N5289" s="5" t="s">
        <v>19209</v>
      </c>
      <c r="O5289" s="5" t="s">
        <v>19210</v>
      </c>
      <c r="P5289" s="5" t="s">
        <v>19211</v>
      </c>
    </row>
    <row r="5290" ht="19" customHeight="1" spans="1:16">
      <c r="A5290" s="5">
        <v>211</v>
      </c>
      <c r="B5290" s="5" t="s">
        <v>561</v>
      </c>
      <c r="C5290" s="5" t="s">
        <v>558</v>
      </c>
      <c r="D5290" s="8" t="s">
        <v>3377</v>
      </c>
      <c r="E5290" s="6">
        <v>132.2</v>
      </c>
      <c r="F5290" s="6">
        <v>127.3</v>
      </c>
      <c r="G5290" s="6"/>
      <c r="H5290" s="5" t="s">
        <v>120</v>
      </c>
      <c r="I5290" s="6">
        <f t="shared" si="328"/>
        <v>4.89999999999999</v>
      </c>
      <c r="J5290" s="5" t="str">
        <f>IF(H5290="否","不适用",IF(AND(ISNUMBER(E5290),ISNUMBER(F5290)),IF(I5290&gt;规则与名单!$B$2,"是","否"),"未判定"))</f>
        <v>不适用</v>
      </c>
      <c r="K5290" s="5" t="str">
        <f t="shared" si="329"/>
        <v>非测试日仪表</v>
      </c>
      <c r="L5290" s="6">
        <f t="shared" si="330"/>
        <v>132.2</v>
      </c>
      <c r="M5290" s="5">
        <f t="shared" si="331"/>
        <v>0</v>
      </c>
      <c r="N5290" s="5" t="s">
        <v>19212</v>
      </c>
      <c r="O5290" s="5" t="s">
        <v>19213</v>
      </c>
      <c r="P5290" s="5" t="s">
        <v>19214</v>
      </c>
    </row>
    <row r="5291" ht="19" customHeight="1" spans="1:16">
      <c r="A5291" s="5">
        <v>211</v>
      </c>
      <c r="B5291" s="5" t="s">
        <v>561</v>
      </c>
      <c r="C5291" s="5" t="s">
        <v>558</v>
      </c>
      <c r="D5291" s="8" t="s">
        <v>407</v>
      </c>
      <c r="E5291" s="6">
        <v>4.1</v>
      </c>
      <c r="F5291" s="6">
        <v>4.1</v>
      </c>
      <c r="G5291" s="6"/>
      <c r="H5291" s="5" t="s">
        <v>120</v>
      </c>
      <c r="I5291" s="6">
        <f t="shared" si="328"/>
        <v>0</v>
      </c>
      <c r="J5291" s="5" t="str">
        <f>IF(H5291="否","不适用",IF(AND(ISNUMBER(E5291),ISNUMBER(F5291)),IF(I5291&gt;规则与名单!$B$2,"是","否"),"未判定"))</f>
        <v>不适用</v>
      </c>
      <c r="K5291" s="5" t="str">
        <f t="shared" si="329"/>
        <v>非测试日仪表</v>
      </c>
      <c r="L5291" s="6">
        <f t="shared" si="330"/>
        <v>4.1</v>
      </c>
      <c r="M5291" s="5">
        <f t="shared" si="331"/>
        <v>0</v>
      </c>
      <c r="N5291" s="5" t="s">
        <v>19215</v>
      </c>
      <c r="O5291" s="5" t="s">
        <v>19216</v>
      </c>
      <c r="P5291" s="5" t="s">
        <v>19217</v>
      </c>
    </row>
    <row r="5292" ht="19" customHeight="1" spans="1:16">
      <c r="A5292" s="5">
        <v>211</v>
      </c>
      <c r="B5292" s="5" t="s">
        <v>561</v>
      </c>
      <c r="C5292" s="5" t="s">
        <v>558</v>
      </c>
      <c r="D5292" s="8" t="s">
        <v>411</v>
      </c>
      <c r="E5292" s="6">
        <v>206.6</v>
      </c>
      <c r="F5292" s="6">
        <v>204.7</v>
      </c>
      <c r="G5292" s="6"/>
      <c r="H5292" s="5" t="s">
        <v>120</v>
      </c>
      <c r="I5292" s="6">
        <f t="shared" si="328"/>
        <v>1.90000000000001</v>
      </c>
      <c r="J5292" s="5" t="str">
        <f>IF(H5292="否","不适用",IF(AND(ISNUMBER(E5292),ISNUMBER(F5292)),IF(I5292&gt;规则与名单!$B$2,"是","否"),"未判定"))</f>
        <v>不适用</v>
      </c>
      <c r="K5292" s="5" t="str">
        <f t="shared" si="329"/>
        <v>非测试日仪表</v>
      </c>
      <c r="L5292" s="6">
        <f t="shared" si="330"/>
        <v>206.6</v>
      </c>
      <c r="M5292" s="5">
        <f t="shared" si="331"/>
        <v>0</v>
      </c>
      <c r="N5292" s="5" t="s">
        <v>19218</v>
      </c>
      <c r="O5292" s="5" t="s">
        <v>19219</v>
      </c>
      <c r="P5292" s="5" t="s">
        <v>19220</v>
      </c>
    </row>
    <row r="5293" ht="19" customHeight="1" spans="1:16">
      <c r="A5293" s="5">
        <v>211</v>
      </c>
      <c r="B5293" s="5" t="s">
        <v>561</v>
      </c>
      <c r="C5293" s="5" t="s">
        <v>558</v>
      </c>
      <c r="D5293" s="8" t="s">
        <v>251</v>
      </c>
      <c r="E5293" s="6">
        <v>269.5</v>
      </c>
      <c r="F5293" s="6">
        <v>265.4</v>
      </c>
      <c r="G5293" s="6"/>
      <c r="H5293" s="5" t="s">
        <v>120</v>
      </c>
      <c r="I5293" s="6">
        <f t="shared" si="328"/>
        <v>4.10000000000002</v>
      </c>
      <c r="J5293" s="5" t="str">
        <f>IF(H5293="否","不适用",IF(AND(ISNUMBER(E5293),ISNUMBER(F5293)),IF(I5293&gt;规则与名单!$B$2,"是","否"),"未判定"))</f>
        <v>不适用</v>
      </c>
      <c r="K5293" s="5" t="str">
        <f t="shared" si="329"/>
        <v>非测试日仪表</v>
      </c>
      <c r="L5293" s="6">
        <f t="shared" si="330"/>
        <v>269.5</v>
      </c>
      <c r="M5293" s="5">
        <f t="shared" si="331"/>
        <v>0</v>
      </c>
      <c r="N5293" s="5" t="s">
        <v>19221</v>
      </c>
      <c r="O5293" s="5" t="s">
        <v>19222</v>
      </c>
      <c r="P5293" s="5" t="s">
        <v>19223</v>
      </c>
    </row>
    <row r="5294" ht="19" customHeight="1" spans="1:16">
      <c r="A5294" s="5">
        <v>211</v>
      </c>
      <c r="B5294" s="5" t="s">
        <v>561</v>
      </c>
      <c r="C5294" s="5" t="s">
        <v>558</v>
      </c>
      <c r="D5294" s="8" t="s">
        <v>472</v>
      </c>
      <c r="E5294" s="6">
        <v>238.3</v>
      </c>
      <c r="F5294" s="6">
        <v>235.1</v>
      </c>
      <c r="G5294" s="6"/>
      <c r="H5294" s="5" t="s">
        <v>120</v>
      </c>
      <c r="I5294" s="6">
        <f t="shared" si="328"/>
        <v>3.20000000000002</v>
      </c>
      <c r="J5294" s="5" t="str">
        <f>IF(H5294="否","不适用",IF(AND(ISNUMBER(E5294),ISNUMBER(F5294)),IF(I5294&gt;规则与名单!$B$2,"是","否"),"未判定"))</f>
        <v>不适用</v>
      </c>
      <c r="K5294" s="5" t="str">
        <f t="shared" si="329"/>
        <v>非测试日仪表</v>
      </c>
      <c r="L5294" s="6">
        <f t="shared" si="330"/>
        <v>238.3</v>
      </c>
      <c r="M5294" s="5">
        <f t="shared" si="331"/>
        <v>0</v>
      </c>
      <c r="N5294" s="5" t="s">
        <v>19224</v>
      </c>
      <c r="O5294" s="5" t="s">
        <v>19225</v>
      </c>
      <c r="P5294" s="5" t="s">
        <v>19226</v>
      </c>
    </row>
    <row r="5295" ht="19" customHeight="1" spans="1:16">
      <c r="A5295" s="5">
        <v>211</v>
      </c>
      <c r="B5295" s="5" t="s">
        <v>561</v>
      </c>
      <c r="C5295" s="5" t="s">
        <v>558</v>
      </c>
      <c r="D5295" s="8" t="s">
        <v>466</v>
      </c>
      <c r="E5295" s="6">
        <v>161.8</v>
      </c>
      <c r="F5295" s="6">
        <v>159.6</v>
      </c>
      <c r="G5295" s="6"/>
      <c r="H5295" s="5" t="s">
        <v>120</v>
      </c>
      <c r="I5295" s="6">
        <f t="shared" si="328"/>
        <v>2.20000000000002</v>
      </c>
      <c r="J5295" s="5" t="str">
        <f>IF(H5295="否","不适用",IF(AND(ISNUMBER(E5295),ISNUMBER(F5295)),IF(I5295&gt;规则与名单!$B$2,"是","否"),"未判定"))</f>
        <v>不适用</v>
      </c>
      <c r="K5295" s="5" t="str">
        <f t="shared" si="329"/>
        <v>非测试日仪表</v>
      </c>
      <c r="L5295" s="6">
        <f t="shared" si="330"/>
        <v>161.8</v>
      </c>
      <c r="M5295" s="5">
        <f t="shared" si="331"/>
        <v>0</v>
      </c>
      <c r="N5295" s="5" t="s">
        <v>19227</v>
      </c>
      <c r="O5295" s="5" t="s">
        <v>19228</v>
      </c>
      <c r="P5295" s="5" t="s">
        <v>19229</v>
      </c>
    </row>
    <row r="5296" ht="19" customHeight="1" spans="1:16">
      <c r="A5296" s="5">
        <v>211</v>
      </c>
      <c r="B5296" s="5" t="s">
        <v>561</v>
      </c>
      <c r="C5296" s="5" t="s">
        <v>558</v>
      </c>
      <c r="D5296" s="8" t="s">
        <v>333</v>
      </c>
      <c r="E5296" s="6">
        <v>151.9</v>
      </c>
      <c r="F5296" s="6">
        <v>150</v>
      </c>
      <c r="G5296" s="6"/>
      <c r="H5296" s="5" t="s">
        <v>120</v>
      </c>
      <c r="I5296" s="6">
        <f t="shared" si="328"/>
        <v>1.90000000000001</v>
      </c>
      <c r="J5296" s="5" t="str">
        <f>IF(H5296="否","不适用",IF(AND(ISNUMBER(E5296),ISNUMBER(F5296)),IF(I5296&gt;规则与名单!$B$2,"是","否"),"未判定"))</f>
        <v>不适用</v>
      </c>
      <c r="K5296" s="5" t="str">
        <f t="shared" si="329"/>
        <v>非测试日仪表</v>
      </c>
      <c r="L5296" s="6">
        <f t="shared" si="330"/>
        <v>151.9</v>
      </c>
      <c r="M5296" s="5">
        <f t="shared" si="331"/>
        <v>0</v>
      </c>
      <c r="N5296" s="5" t="s">
        <v>19230</v>
      </c>
      <c r="O5296" s="5" t="s">
        <v>19231</v>
      </c>
      <c r="P5296" s="5" t="s">
        <v>19232</v>
      </c>
    </row>
    <row r="5297" ht="19" customHeight="1" spans="1:16">
      <c r="A5297" s="5">
        <v>211</v>
      </c>
      <c r="B5297" s="5" t="s">
        <v>561</v>
      </c>
      <c r="C5297" s="5" t="s">
        <v>558</v>
      </c>
      <c r="D5297" s="8" t="s">
        <v>175</v>
      </c>
      <c r="E5297" s="6">
        <v>7.6</v>
      </c>
      <c r="F5297" s="6">
        <v>7.6</v>
      </c>
      <c r="G5297" s="6"/>
      <c r="H5297" s="5" t="s">
        <v>120</v>
      </c>
      <c r="I5297" s="6">
        <f t="shared" si="328"/>
        <v>0</v>
      </c>
      <c r="J5297" s="5" t="str">
        <f>IF(H5297="否","不适用",IF(AND(ISNUMBER(E5297),ISNUMBER(F5297)),IF(I5297&gt;规则与名单!$B$2,"是","否"),"未判定"))</f>
        <v>不适用</v>
      </c>
      <c r="K5297" s="5" t="str">
        <f t="shared" si="329"/>
        <v>非测试日仪表</v>
      </c>
      <c r="L5297" s="6">
        <f t="shared" si="330"/>
        <v>7.6</v>
      </c>
      <c r="M5297" s="5">
        <f t="shared" si="331"/>
        <v>0</v>
      </c>
      <c r="N5297" s="5" t="s">
        <v>19233</v>
      </c>
      <c r="O5297" s="5" t="s">
        <v>19234</v>
      </c>
      <c r="P5297" s="5" t="s">
        <v>19235</v>
      </c>
    </row>
    <row r="5298" ht="19" customHeight="1" spans="1:16">
      <c r="A5298" s="5">
        <v>211</v>
      </c>
      <c r="B5298" s="5" t="s">
        <v>561</v>
      </c>
      <c r="C5298" s="5" t="s">
        <v>558</v>
      </c>
      <c r="D5298" s="8" t="s">
        <v>3402</v>
      </c>
      <c r="E5298" s="6">
        <v>188.7</v>
      </c>
      <c r="F5298" s="6">
        <v>198.2</v>
      </c>
      <c r="G5298" s="6"/>
      <c r="H5298" s="5" t="s">
        <v>120</v>
      </c>
      <c r="I5298" s="6">
        <f t="shared" si="328"/>
        <v>-9.5</v>
      </c>
      <c r="J5298" s="5" t="str">
        <f>IF(H5298="否","不适用",IF(AND(ISNUMBER(E5298),ISNUMBER(F5298)),IF(I5298&gt;规则与名单!$B$2,"是","否"),"未判定"))</f>
        <v>不适用</v>
      </c>
      <c r="K5298" s="5" t="str">
        <f t="shared" si="329"/>
        <v>非测试日仪表</v>
      </c>
      <c r="L5298" s="6">
        <f t="shared" si="330"/>
        <v>188.7</v>
      </c>
      <c r="M5298" s="5">
        <f t="shared" si="331"/>
        <v>0</v>
      </c>
      <c r="N5298" s="5" t="s">
        <v>19236</v>
      </c>
      <c r="O5298" s="5" t="s">
        <v>19237</v>
      </c>
      <c r="P5298" s="5" t="s">
        <v>19238</v>
      </c>
    </row>
    <row r="5299" ht="19" customHeight="1" spans="1:16">
      <c r="A5299" s="5">
        <v>211</v>
      </c>
      <c r="B5299" s="5" t="s">
        <v>561</v>
      </c>
      <c r="C5299" s="5" t="s">
        <v>558</v>
      </c>
      <c r="D5299" s="8" t="s">
        <v>487</v>
      </c>
      <c r="E5299" s="6">
        <v>274.6</v>
      </c>
      <c r="F5299" s="6">
        <v>272.1</v>
      </c>
      <c r="G5299" s="6"/>
      <c r="H5299" s="5" t="s">
        <v>120</v>
      </c>
      <c r="I5299" s="6">
        <f t="shared" si="328"/>
        <v>2.5</v>
      </c>
      <c r="J5299" s="5" t="str">
        <f>IF(H5299="否","不适用",IF(AND(ISNUMBER(E5299),ISNUMBER(F5299)),IF(I5299&gt;规则与名单!$B$2,"是","否"),"未判定"))</f>
        <v>不适用</v>
      </c>
      <c r="K5299" s="5" t="str">
        <f t="shared" si="329"/>
        <v>非测试日仪表</v>
      </c>
      <c r="L5299" s="6">
        <f t="shared" si="330"/>
        <v>274.6</v>
      </c>
      <c r="M5299" s="5">
        <f t="shared" si="331"/>
        <v>0</v>
      </c>
      <c r="N5299" s="5" t="s">
        <v>19239</v>
      </c>
      <c r="O5299" s="5" t="s">
        <v>19240</v>
      </c>
      <c r="P5299" s="5" t="s">
        <v>19241</v>
      </c>
    </row>
    <row r="5300" ht="19" customHeight="1" spans="1:16">
      <c r="A5300" s="5">
        <v>211</v>
      </c>
      <c r="B5300" s="5" t="s">
        <v>561</v>
      </c>
      <c r="C5300" s="5" t="s">
        <v>558</v>
      </c>
      <c r="D5300" s="8" t="s">
        <v>121</v>
      </c>
      <c r="E5300" s="6">
        <v>167.3</v>
      </c>
      <c r="F5300" s="6">
        <v>154.1</v>
      </c>
      <c r="G5300" s="6"/>
      <c r="H5300" s="5" t="s">
        <v>120</v>
      </c>
      <c r="I5300" s="6">
        <f t="shared" si="328"/>
        <v>13.2</v>
      </c>
      <c r="J5300" s="5" t="str">
        <f>IF(H5300="否","不适用",IF(AND(ISNUMBER(E5300),ISNUMBER(F5300)),IF(I5300&gt;规则与名单!$B$2,"是","否"),"未判定"))</f>
        <v>不适用</v>
      </c>
      <c r="K5300" s="5" t="str">
        <f t="shared" si="329"/>
        <v>非测试日仪表</v>
      </c>
      <c r="L5300" s="6">
        <f t="shared" si="330"/>
        <v>167.3</v>
      </c>
      <c r="M5300" s="5">
        <f t="shared" si="331"/>
        <v>0</v>
      </c>
      <c r="N5300" s="5" t="s">
        <v>19242</v>
      </c>
      <c r="O5300" s="5" t="s">
        <v>19243</v>
      </c>
      <c r="P5300" s="5" t="s">
        <v>19244</v>
      </c>
    </row>
    <row r="5301" ht="19" customHeight="1" spans="1:16">
      <c r="A5301" s="5">
        <v>211</v>
      </c>
      <c r="B5301" s="5" t="s">
        <v>561</v>
      </c>
      <c r="C5301" s="5" t="s">
        <v>558</v>
      </c>
      <c r="D5301" s="8" t="s">
        <v>170</v>
      </c>
      <c r="E5301" s="6">
        <v>216.3</v>
      </c>
      <c r="F5301" s="6">
        <v>213.8</v>
      </c>
      <c r="G5301" s="6"/>
      <c r="H5301" s="5" t="s">
        <v>120</v>
      </c>
      <c r="I5301" s="6">
        <f t="shared" si="328"/>
        <v>2.5</v>
      </c>
      <c r="J5301" s="5" t="str">
        <f>IF(H5301="否","不适用",IF(AND(ISNUMBER(E5301),ISNUMBER(F5301)),IF(I5301&gt;规则与名单!$B$2,"是","否"),"未判定"))</f>
        <v>不适用</v>
      </c>
      <c r="K5301" s="5" t="str">
        <f t="shared" si="329"/>
        <v>非测试日仪表</v>
      </c>
      <c r="L5301" s="6">
        <f t="shared" si="330"/>
        <v>216.3</v>
      </c>
      <c r="M5301" s="5">
        <f t="shared" si="331"/>
        <v>0</v>
      </c>
      <c r="N5301" s="5" t="s">
        <v>19245</v>
      </c>
      <c r="O5301" s="5" t="s">
        <v>19246</v>
      </c>
      <c r="P5301" s="5" t="s">
        <v>19247</v>
      </c>
    </row>
    <row r="5302" ht="19" customHeight="1" spans="1:16">
      <c r="A5302" s="5">
        <v>211</v>
      </c>
      <c r="B5302" s="5" t="s">
        <v>561</v>
      </c>
      <c r="C5302" s="5" t="s">
        <v>558</v>
      </c>
      <c r="D5302" s="8" t="s">
        <v>644</v>
      </c>
      <c r="E5302" s="6">
        <v>7.8</v>
      </c>
      <c r="F5302" s="6">
        <v>7.8</v>
      </c>
      <c r="G5302" s="6"/>
      <c r="H5302" s="5" t="s">
        <v>120</v>
      </c>
      <c r="I5302" s="6">
        <f t="shared" si="328"/>
        <v>0</v>
      </c>
      <c r="J5302" s="5" t="str">
        <f>IF(H5302="否","不适用",IF(AND(ISNUMBER(E5302),ISNUMBER(F5302)),IF(I5302&gt;规则与名单!$B$2,"是","否"),"未判定"))</f>
        <v>不适用</v>
      </c>
      <c r="K5302" s="5" t="str">
        <f t="shared" si="329"/>
        <v>非测试日仪表</v>
      </c>
      <c r="L5302" s="6">
        <f t="shared" si="330"/>
        <v>7.8</v>
      </c>
      <c r="M5302" s="5">
        <f t="shared" si="331"/>
        <v>0</v>
      </c>
      <c r="N5302" s="5" t="s">
        <v>19248</v>
      </c>
      <c r="O5302" s="5" t="s">
        <v>19249</v>
      </c>
      <c r="P5302" s="5" t="s">
        <v>19250</v>
      </c>
    </row>
    <row r="5303" ht="19" customHeight="1" spans="1:16">
      <c r="A5303" s="5">
        <v>211</v>
      </c>
      <c r="B5303" s="5" t="s">
        <v>561</v>
      </c>
      <c r="C5303" s="5" t="s">
        <v>558</v>
      </c>
      <c r="D5303" s="8" t="s">
        <v>3418</v>
      </c>
      <c r="E5303" s="6">
        <v>255.4</v>
      </c>
      <c r="F5303" s="6">
        <v>252.1</v>
      </c>
      <c r="G5303" s="6"/>
      <c r="H5303" s="5" t="s">
        <v>120</v>
      </c>
      <c r="I5303" s="6">
        <f t="shared" si="328"/>
        <v>3.30000000000001</v>
      </c>
      <c r="J5303" s="5" t="str">
        <f>IF(H5303="否","不适用",IF(AND(ISNUMBER(E5303),ISNUMBER(F5303)),IF(I5303&gt;规则与名单!$B$2,"是","否"),"未判定"))</f>
        <v>不适用</v>
      </c>
      <c r="K5303" s="5" t="str">
        <f t="shared" si="329"/>
        <v>非测试日仪表</v>
      </c>
      <c r="L5303" s="6">
        <f t="shared" si="330"/>
        <v>255.4</v>
      </c>
      <c r="M5303" s="5">
        <f t="shared" si="331"/>
        <v>0</v>
      </c>
      <c r="N5303" s="5" t="s">
        <v>19251</v>
      </c>
      <c r="O5303" s="5" t="s">
        <v>19252</v>
      </c>
      <c r="P5303" s="5" t="s">
        <v>19253</v>
      </c>
    </row>
    <row r="5304" ht="19" customHeight="1" spans="1:16">
      <c r="A5304" s="5">
        <v>211</v>
      </c>
      <c r="B5304" s="5" t="s">
        <v>561</v>
      </c>
      <c r="C5304" s="5" t="s">
        <v>558</v>
      </c>
      <c r="D5304" s="8" t="s">
        <v>3422</v>
      </c>
      <c r="E5304" s="6">
        <v>243.8</v>
      </c>
      <c r="F5304" s="6">
        <v>240</v>
      </c>
      <c r="G5304" s="6"/>
      <c r="H5304" s="5" t="s">
        <v>120</v>
      </c>
      <c r="I5304" s="6">
        <f t="shared" si="328"/>
        <v>3.80000000000001</v>
      </c>
      <c r="J5304" s="5" t="str">
        <f>IF(H5304="否","不适用",IF(AND(ISNUMBER(E5304),ISNUMBER(F5304)),IF(I5304&gt;规则与名单!$B$2,"是","否"),"未判定"))</f>
        <v>不适用</v>
      </c>
      <c r="K5304" s="5" t="str">
        <f t="shared" si="329"/>
        <v>非测试日仪表</v>
      </c>
      <c r="L5304" s="6">
        <f t="shared" si="330"/>
        <v>243.8</v>
      </c>
      <c r="M5304" s="5">
        <f t="shared" si="331"/>
        <v>0</v>
      </c>
      <c r="N5304" s="5" t="s">
        <v>19254</v>
      </c>
      <c r="O5304" s="5" t="s">
        <v>19255</v>
      </c>
      <c r="P5304" s="5" t="s">
        <v>19256</v>
      </c>
    </row>
    <row r="5305" ht="19" customHeight="1" spans="1:16">
      <c r="A5305" s="5">
        <v>211</v>
      </c>
      <c r="B5305" s="5" t="s">
        <v>561</v>
      </c>
      <c r="C5305" s="5" t="s">
        <v>558</v>
      </c>
      <c r="D5305" s="8" t="s">
        <v>336</v>
      </c>
      <c r="E5305" s="6">
        <v>196.9</v>
      </c>
      <c r="F5305" s="6">
        <v>194.5</v>
      </c>
      <c r="G5305" s="6"/>
      <c r="H5305" s="5" t="s">
        <v>120</v>
      </c>
      <c r="I5305" s="6">
        <f t="shared" si="328"/>
        <v>2.40000000000001</v>
      </c>
      <c r="J5305" s="5" t="str">
        <f>IF(H5305="否","不适用",IF(AND(ISNUMBER(E5305),ISNUMBER(F5305)),IF(I5305&gt;规则与名单!$B$2,"是","否"),"未判定"))</f>
        <v>不适用</v>
      </c>
      <c r="K5305" s="5" t="str">
        <f t="shared" si="329"/>
        <v>非测试日仪表</v>
      </c>
      <c r="L5305" s="6">
        <f t="shared" si="330"/>
        <v>196.9</v>
      </c>
      <c r="M5305" s="5">
        <f t="shared" si="331"/>
        <v>0</v>
      </c>
      <c r="N5305" s="5" t="s">
        <v>19257</v>
      </c>
      <c r="O5305" s="5" t="s">
        <v>19258</v>
      </c>
      <c r="P5305" s="5" t="s">
        <v>19259</v>
      </c>
    </row>
    <row r="5306" ht="19" customHeight="1" spans="1:16">
      <c r="A5306" s="5">
        <v>211</v>
      </c>
      <c r="B5306" s="5" t="s">
        <v>561</v>
      </c>
      <c r="C5306" s="5" t="s">
        <v>558</v>
      </c>
      <c r="D5306" s="8" t="s">
        <v>653</v>
      </c>
      <c r="E5306" s="6">
        <v>126.3</v>
      </c>
      <c r="F5306" s="6">
        <v>123.7</v>
      </c>
      <c r="G5306" s="6"/>
      <c r="H5306" s="5" t="s">
        <v>120</v>
      </c>
      <c r="I5306" s="6">
        <f t="shared" si="328"/>
        <v>2.59999999999999</v>
      </c>
      <c r="J5306" s="5" t="str">
        <f>IF(H5306="否","不适用",IF(AND(ISNUMBER(E5306),ISNUMBER(F5306)),IF(I5306&gt;规则与名单!$B$2,"是","否"),"未判定"))</f>
        <v>不适用</v>
      </c>
      <c r="K5306" s="5" t="str">
        <f t="shared" si="329"/>
        <v>非测试日仪表</v>
      </c>
      <c r="L5306" s="6">
        <f t="shared" si="330"/>
        <v>126.3</v>
      </c>
      <c r="M5306" s="5">
        <f t="shared" si="331"/>
        <v>0</v>
      </c>
      <c r="N5306" s="5" t="s">
        <v>19260</v>
      </c>
      <c r="O5306" s="5" t="s">
        <v>19261</v>
      </c>
      <c r="P5306" s="5" t="s">
        <v>19262</v>
      </c>
    </row>
    <row r="5307" ht="19" customHeight="1" spans="1:16">
      <c r="A5307" s="5">
        <v>211</v>
      </c>
      <c r="B5307" s="5" t="s">
        <v>561</v>
      </c>
      <c r="C5307" s="5" t="s">
        <v>558</v>
      </c>
      <c r="D5307" s="8" t="s">
        <v>140</v>
      </c>
      <c r="E5307" s="6">
        <v>4</v>
      </c>
      <c r="F5307" s="6">
        <v>3.9</v>
      </c>
      <c r="G5307" s="6"/>
      <c r="H5307" s="5" t="s">
        <v>120</v>
      </c>
      <c r="I5307" s="6">
        <f t="shared" si="328"/>
        <v>0.1</v>
      </c>
      <c r="J5307" s="5" t="str">
        <f>IF(H5307="否","不适用",IF(AND(ISNUMBER(E5307),ISNUMBER(F5307)),IF(I5307&gt;规则与名单!$B$2,"是","否"),"未判定"))</f>
        <v>不适用</v>
      </c>
      <c r="K5307" s="5" t="str">
        <f t="shared" si="329"/>
        <v>非测试日仪表</v>
      </c>
      <c r="L5307" s="6">
        <f t="shared" si="330"/>
        <v>4</v>
      </c>
      <c r="M5307" s="5">
        <f t="shared" si="331"/>
        <v>0</v>
      </c>
      <c r="N5307" s="5" t="s">
        <v>19263</v>
      </c>
      <c r="O5307" s="5" t="s">
        <v>19264</v>
      </c>
      <c r="P5307" s="5" t="s">
        <v>19265</v>
      </c>
    </row>
    <row r="5308" ht="19" customHeight="1" spans="1:16">
      <c r="A5308" s="5">
        <v>211</v>
      </c>
      <c r="B5308" s="5" t="s">
        <v>561</v>
      </c>
      <c r="C5308" s="5" t="s">
        <v>558</v>
      </c>
      <c r="D5308" s="8" t="s">
        <v>115</v>
      </c>
      <c r="E5308" s="6">
        <v>225.3</v>
      </c>
      <c r="F5308" s="6">
        <v>221.8</v>
      </c>
      <c r="G5308" s="6"/>
      <c r="H5308" s="5" t="s">
        <v>120</v>
      </c>
      <c r="I5308" s="6">
        <f t="shared" si="328"/>
        <v>3.5</v>
      </c>
      <c r="J5308" s="5" t="str">
        <f>IF(H5308="否","不适用",IF(AND(ISNUMBER(E5308),ISNUMBER(F5308)),IF(I5308&gt;规则与名单!$B$2,"是","否"),"未判定"))</f>
        <v>不适用</v>
      </c>
      <c r="K5308" s="5" t="str">
        <f t="shared" si="329"/>
        <v>非测试日仪表</v>
      </c>
      <c r="L5308" s="6">
        <f t="shared" si="330"/>
        <v>225.3</v>
      </c>
      <c r="M5308" s="5">
        <f t="shared" si="331"/>
        <v>0</v>
      </c>
      <c r="N5308" s="5" t="s">
        <v>19266</v>
      </c>
      <c r="O5308" s="5" t="s">
        <v>19267</v>
      </c>
      <c r="P5308" s="5" t="s">
        <v>19268</v>
      </c>
    </row>
    <row r="5309" ht="19" customHeight="1" spans="1:16">
      <c r="A5309" s="5">
        <v>212</v>
      </c>
      <c r="B5309" s="5" t="s">
        <v>562</v>
      </c>
      <c r="C5309" s="5" t="s">
        <v>558</v>
      </c>
      <c r="D5309" s="8" t="s">
        <v>114</v>
      </c>
      <c r="E5309" s="6">
        <v>163.1</v>
      </c>
      <c r="F5309" s="6">
        <v>184.5</v>
      </c>
      <c r="G5309" s="6">
        <v>181.4</v>
      </c>
      <c r="H5309" s="5" t="s">
        <v>120</v>
      </c>
      <c r="I5309" s="6">
        <f t="shared" si="328"/>
        <v>-21.4</v>
      </c>
      <c r="J5309" s="5" t="str">
        <f>IF(H5309="否","不适用",IF(AND(ISNUMBER(E5309),ISNUMBER(F5309)),IF(I5309&gt;规则与名单!$B$2,"是","否"),"未判定"))</f>
        <v>不适用</v>
      </c>
      <c r="K5309" s="5" t="str">
        <f t="shared" si="329"/>
        <v>非测试日纯氢</v>
      </c>
      <c r="L5309" s="6">
        <f t="shared" si="330"/>
        <v>181.4</v>
      </c>
      <c r="M5309" s="5">
        <f t="shared" si="331"/>
        <v>0</v>
      </c>
      <c r="N5309" s="5" t="s">
        <v>19269</v>
      </c>
      <c r="O5309" s="5" t="s">
        <v>19270</v>
      </c>
      <c r="P5309" s="5" t="s">
        <v>19271</v>
      </c>
    </row>
    <row r="5310" ht="19" customHeight="1" spans="1:16">
      <c r="A5310" s="5">
        <v>212</v>
      </c>
      <c r="B5310" s="5" t="s">
        <v>562</v>
      </c>
      <c r="C5310" s="5" t="s">
        <v>558</v>
      </c>
      <c r="D5310" s="8" t="s">
        <v>605</v>
      </c>
      <c r="E5310" s="6">
        <v>224</v>
      </c>
      <c r="F5310" s="6">
        <v>207.4</v>
      </c>
      <c r="G5310" s="6">
        <v>201.4</v>
      </c>
      <c r="H5310" s="5" t="s">
        <v>120</v>
      </c>
      <c r="I5310" s="6">
        <f t="shared" si="328"/>
        <v>16.6</v>
      </c>
      <c r="J5310" s="5" t="str">
        <f>IF(H5310="否","不适用",IF(AND(ISNUMBER(E5310),ISNUMBER(F5310)),IF(I5310&gt;规则与名单!$B$2,"是","否"),"未判定"))</f>
        <v>不适用</v>
      </c>
      <c r="K5310" s="5" t="str">
        <f t="shared" si="329"/>
        <v>非测试日纯氢</v>
      </c>
      <c r="L5310" s="6">
        <f t="shared" si="330"/>
        <v>201.4</v>
      </c>
      <c r="M5310" s="5">
        <f t="shared" si="331"/>
        <v>0</v>
      </c>
      <c r="N5310" s="5" t="s">
        <v>19272</v>
      </c>
      <c r="O5310" s="5" t="s">
        <v>19273</v>
      </c>
      <c r="P5310" s="5" t="s">
        <v>19274</v>
      </c>
    </row>
    <row r="5311" ht="19" customHeight="1" spans="1:16">
      <c r="A5311" s="5">
        <v>212</v>
      </c>
      <c r="B5311" s="5" t="s">
        <v>562</v>
      </c>
      <c r="C5311" s="5" t="s">
        <v>558</v>
      </c>
      <c r="D5311" s="8" t="s">
        <v>186</v>
      </c>
      <c r="E5311" s="6">
        <v>157</v>
      </c>
      <c r="F5311" s="6">
        <v>159.2</v>
      </c>
      <c r="G5311" s="6">
        <v>135.3</v>
      </c>
      <c r="H5311" s="5" t="s">
        <v>120</v>
      </c>
      <c r="I5311" s="6">
        <f t="shared" si="328"/>
        <v>-2.19999999999999</v>
      </c>
      <c r="J5311" s="5" t="str">
        <f>IF(H5311="否","不适用",IF(AND(ISNUMBER(E5311),ISNUMBER(F5311)),IF(I5311&gt;规则与名单!$B$2,"是","否"),"未判定"))</f>
        <v>不适用</v>
      </c>
      <c r="K5311" s="5" t="str">
        <f t="shared" si="329"/>
        <v>非测试日纯氢</v>
      </c>
      <c r="L5311" s="6">
        <f t="shared" si="330"/>
        <v>135.3</v>
      </c>
      <c r="M5311" s="5">
        <f t="shared" si="331"/>
        <v>0</v>
      </c>
      <c r="N5311" s="5" t="s">
        <v>19275</v>
      </c>
      <c r="O5311" s="5" t="s">
        <v>19276</v>
      </c>
      <c r="P5311" s="5" t="s">
        <v>19277</v>
      </c>
    </row>
    <row r="5312" ht="19" customHeight="1" spans="1:16">
      <c r="A5312" s="5">
        <v>212</v>
      </c>
      <c r="B5312" s="5" t="s">
        <v>562</v>
      </c>
      <c r="C5312" s="5" t="s">
        <v>558</v>
      </c>
      <c r="D5312" s="8" t="s">
        <v>165</v>
      </c>
      <c r="E5312" s="6">
        <v>253.7</v>
      </c>
      <c r="F5312" s="6">
        <v>257.9</v>
      </c>
      <c r="G5312" s="6">
        <v>241.5</v>
      </c>
      <c r="H5312" s="5" t="s">
        <v>120</v>
      </c>
      <c r="I5312" s="6">
        <f t="shared" si="328"/>
        <v>-4.19999999999999</v>
      </c>
      <c r="J5312" s="5" t="str">
        <f>IF(H5312="否","不适用",IF(AND(ISNUMBER(E5312),ISNUMBER(F5312)),IF(I5312&gt;规则与名单!$B$2,"是","否"),"未判定"))</f>
        <v>不适用</v>
      </c>
      <c r="K5312" s="5" t="str">
        <f t="shared" si="329"/>
        <v>非测试日纯氢</v>
      </c>
      <c r="L5312" s="6">
        <f t="shared" si="330"/>
        <v>241.5</v>
      </c>
      <c r="M5312" s="5">
        <f t="shared" si="331"/>
        <v>0</v>
      </c>
      <c r="N5312" s="5" t="s">
        <v>19278</v>
      </c>
      <c r="O5312" s="5" t="s">
        <v>19279</v>
      </c>
      <c r="P5312" s="5" t="s">
        <v>19280</v>
      </c>
    </row>
    <row r="5313" ht="19" customHeight="1" spans="1:16">
      <c r="A5313" s="5">
        <v>212</v>
      </c>
      <c r="B5313" s="5" t="s">
        <v>562</v>
      </c>
      <c r="C5313" s="5" t="s">
        <v>558</v>
      </c>
      <c r="D5313" s="8" t="s">
        <v>151</v>
      </c>
      <c r="E5313" s="6">
        <v>251.6</v>
      </c>
      <c r="F5313" s="6">
        <v>255.3</v>
      </c>
      <c r="G5313" s="6">
        <v>251.5</v>
      </c>
      <c r="H5313" s="5" t="s">
        <v>120</v>
      </c>
      <c r="I5313" s="6">
        <f t="shared" si="328"/>
        <v>-3.70000000000002</v>
      </c>
      <c r="J5313" s="5" t="str">
        <f>IF(H5313="否","不适用",IF(AND(ISNUMBER(E5313),ISNUMBER(F5313)),IF(I5313&gt;规则与名单!$B$2,"是","否"),"未判定"))</f>
        <v>不适用</v>
      </c>
      <c r="K5313" s="5" t="str">
        <f t="shared" si="329"/>
        <v>非测试日纯氢</v>
      </c>
      <c r="L5313" s="6">
        <f t="shared" si="330"/>
        <v>251.5</v>
      </c>
      <c r="M5313" s="5">
        <f t="shared" si="331"/>
        <v>0</v>
      </c>
      <c r="N5313" s="5" t="s">
        <v>19281</v>
      </c>
      <c r="O5313" s="5" t="s">
        <v>19282</v>
      </c>
      <c r="P5313" s="5" t="s">
        <v>19283</v>
      </c>
    </row>
    <row r="5314" ht="19" customHeight="1" spans="1:16">
      <c r="A5314" s="5">
        <v>212</v>
      </c>
      <c r="B5314" s="5" t="s">
        <v>562</v>
      </c>
      <c r="C5314" s="5" t="s">
        <v>558</v>
      </c>
      <c r="D5314" s="8" t="s">
        <v>3358</v>
      </c>
      <c r="E5314" s="6"/>
      <c r="F5314" s="6">
        <v>0</v>
      </c>
      <c r="G5314" s="6"/>
      <c r="H5314" s="5" t="s">
        <v>120</v>
      </c>
      <c r="I5314" s="6" t="str">
        <f t="shared" ref="I5314:I5377" si="332">IF(AND(ISNUMBER(E5314),ISNUMBER(F5314)),E5314-F5314,"")</f>
        <v/>
      </c>
      <c r="J5314" s="5" t="str">
        <f>IF(H5314="否","不适用",IF(AND(ISNUMBER(E5314),ISNUMBER(F5314)),IF(I5314&gt;规则与名单!$B$2,"是","否"),"未判定"))</f>
        <v>不适用</v>
      </c>
      <c r="K5314" s="5" t="str">
        <f t="shared" ref="K5314:K5377" si="333">IF(J5314="是",IF(ISNUMBER(F5314),"测试日GPS","缺失"),IF(ISNUMBER(G5314),"非测试日纯氢",IF(AND(H5314="是",J5314="未判定"),IF(ISNUMBER(F5314),"测试名单无纯氢GPS","缺失"),IF(ISNUMBER(E5314),"非测试日仪表","缺失"))))</f>
        <v>缺失</v>
      </c>
      <c r="L5314" s="6" t="str">
        <f t="shared" ref="L5314:L5377" si="334">IF(K5314="缺失","",IF(K5314="非测试日纯氢",G5314,IF(K5314="非测试日仪表",E5314,F5314)))</f>
        <v/>
      </c>
      <c r="M5314" s="5">
        <f t="shared" ref="M5314:M5377" si="335">IF(K5314="缺失",1,0)</f>
        <v>1</v>
      </c>
      <c r="N5314" s="5" t="s">
        <v>19284</v>
      </c>
      <c r="O5314" s="5" t="s">
        <v>19285</v>
      </c>
      <c r="P5314" s="5" t="s">
        <v>19286</v>
      </c>
    </row>
    <row r="5315" ht="19" customHeight="1" spans="1:16">
      <c r="A5315" s="5">
        <v>212</v>
      </c>
      <c r="B5315" s="5" t="s">
        <v>562</v>
      </c>
      <c r="C5315" s="5" t="s">
        <v>558</v>
      </c>
      <c r="D5315" s="8" t="s">
        <v>272</v>
      </c>
      <c r="E5315" s="6">
        <v>162</v>
      </c>
      <c r="F5315" s="6">
        <v>186.4</v>
      </c>
      <c r="G5315" s="6">
        <v>159.8</v>
      </c>
      <c r="H5315" s="5" t="s">
        <v>120</v>
      </c>
      <c r="I5315" s="6">
        <f t="shared" si="332"/>
        <v>-24.4</v>
      </c>
      <c r="J5315" s="5" t="str">
        <f>IF(H5315="否","不适用",IF(AND(ISNUMBER(E5315),ISNUMBER(F5315)),IF(I5315&gt;规则与名单!$B$2,"是","否"),"未判定"))</f>
        <v>不适用</v>
      </c>
      <c r="K5315" s="5" t="str">
        <f t="shared" si="333"/>
        <v>非测试日纯氢</v>
      </c>
      <c r="L5315" s="6">
        <f t="shared" si="334"/>
        <v>159.8</v>
      </c>
      <c r="M5315" s="5">
        <f t="shared" si="335"/>
        <v>0</v>
      </c>
      <c r="N5315" s="5" t="s">
        <v>19287</v>
      </c>
      <c r="O5315" s="5" t="s">
        <v>19288</v>
      </c>
      <c r="P5315" s="5" t="s">
        <v>19289</v>
      </c>
    </row>
    <row r="5316" ht="19" customHeight="1" spans="1:16">
      <c r="A5316" s="5">
        <v>212</v>
      </c>
      <c r="B5316" s="5" t="s">
        <v>562</v>
      </c>
      <c r="C5316" s="5" t="s">
        <v>558</v>
      </c>
      <c r="D5316" s="8" t="s">
        <v>506</v>
      </c>
      <c r="E5316" s="6">
        <v>150.1</v>
      </c>
      <c r="F5316" s="6">
        <v>132.6</v>
      </c>
      <c r="G5316" s="6">
        <v>126.2</v>
      </c>
      <c r="H5316" s="5" t="s">
        <v>120</v>
      </c>
      <c r="I5316" s="6">
        <f t="shared" si="332"/>
        <v>17.5</v>
      </c>
      <c r="J5316" s="5" t="str">
        <f>IF(H5316="否","不适用",IF(AND(ISNUMBER(E5316),ISNUMBER(F5316)),IF(I5316&gt;规则与名单!$B$2,"是","否"),"未判定"))</f>
        <v>不适用</v>
      </c>
      <c r="K5316" s="5" t="str">
        <f t="shared" si="333"/>
        <v>非测试日纯氢</v>
      </c>
      <c r="L5316" s="6">
        <f t="shared" si="334"/>
        <v>126.2</v>
      </c>
      <c r="M5316" s="5">
        <f t="shared" si="335"/>
        <v>0</v>
      </c>
      <c r="N5316" s="5" t="s">
        <v>19290</v>
      </c>
      <c r="O5316" s="5" t="s">
        <v>19291</v>
      </c>
      <c r="P5316" s="5" t="s">
        <v>19292</v>
      </c>
    </row>
    <row r="5317" ht="19" customHeight="1" spans="1:16">
      <c r="A5317" s="5">
        <v>212</v>
      </c>
      <c r="B5317" s="5" t="s">
        <v>562</v>
      </c>
      <c r="C5317" s="5" t="s">
        <v>558</v>
      </c>
      <c r="D5317" s="8" t="s">
        <v>673</v>
      </c>
      <c r="E5317" s="6">
        <v>207.8</v>
      </c>
      <c r="F5317" s="6">
        <v>210.2</v>
      </c>
      <c r="G5317" s="6">
        <v>199.5</v>
      </c>
      <c r="H5317" s="5" t="s">
        <v>120</v>
      </c>
      <c r="I5317" s="6">
        <f t="shared" si="332"/>
        <v>-2.39999999999998</v>
      </c>
      <c r="J5317" s="5" t="str">
        <f>IF(H5317="否","不适用",IF(AND(ISNUMBER(E5317),ISNUMBER(F5317)),IF(I5317&gt;规则与名单!$B$2,"是","否"),"未判定"))</f>
        <v>不适用</v>
      </c>
      <c r="K5317" s="5" t="str">
        <f t="shared" si="333"/>
        <v>非测试日纯氢</v>
      </c>
      <c r="L5317" s="6">
        <f t="shared" si="334"/>
        <v>199.5</v>
      </c>
      <c r="M5317" s="5">
        <f t="shared" si="335"/>
        <v>0</v>
      </c>
      <c r="N5317" s="5" t="s">
        <v>19293</v>
      </c>
      <c r="O5317" s="5" t="s">
        <v>19294</v>
      </c>
      <c r="P5317" s="5" t="s">
        <v>19295</v>
      </c>
    </row>
    <row r="5318" ht="19" customHeight="1" spans="1:16">
      <c r="A5318" s="5">
        <v>212</v>
      </c>
      <c r="B5318" s="5" t="s">
        <v>562</v>
      </c>
      <c r="C5318" s="5" t="s">
        <v>558</v>
      </c>
      <c r="D5318" s="8" t="s">
        <v>183</v>
      </c>
      <c r="E5318" s="6">
        <v>39.1</v>
      </c>
      <c r="F5318" s="6">
        <v>38.8</v>
      </c>
      <c r="G5318" s="6">
        <v>31.9</v>
      </c>
      <c r="H5318" s="5" t="s">
        <v>120</v>
      </c>
      <c r="I5318" s="6">
        <f t="shared" si="332"/>
        <v>0.300000000000004</v>
      </c>
      <c r="J5318" s="5" t="str">
        <f>IF(H5318="否","不适用",IF(AND(ISNUMBER(E5318),ISNUMBER(F5318)),IF(I5318&gt;规则与名单!$B$2,"是","否"),"未判定"))</f>
        <v>不适用</v>
      </c>
      <c r="K5318" s="5" t="str">
        <f t="shared" si="333"/>
        <v>非测试日纯氢</v>
      </c>
      <c r="L5318" s="6">
        <f t="shared" si="334"/>
        <v>31.9</v>
      </c>
      <c r="M5318" s="5">
        <f t="shared" si="335"/>
        <v>0</v>
      </c>
      <c r="N5318" s="5" t="s">
        <v>19296</v>
      </c>
      <c r="O5318" s="5" t="s">
        <v>19297</v>
      </c>
      <c r="P5318" s="5" t="s">
        <v>19298</v>
      </c>
    </row>
    <row r="5319" ht="19" customHeight="1" spans="1:16">
      <c r="A5319" s="5">
        <v>212</v>
      </c>
      <c r="B5319" s="5" t="s">
        <v>562</v>
      </c>
      <c r="C5319" s="5" t="s">
        <v>558</v>
      </c>
      <c r="D5319" s="8" t="s">
        <v>431</v>
      </c>
      <c r="E5319" s="6">
        <v>135.4</v>
      </c>
      <c r="F5319" s="6">
        <v>201.6</v>
      </c>
      <c r="G5319" s="6">
        <v>42.6</v>
      </c>
      <c r="H5319" s="5" t="s">
        <v>120</v>
      </c>
      <c r="I5319" s="6">
        <f t="shared" si="332"/>
        <v>-66.2</v>
      </c>
      <c r="J5319" s="5" t="str">
        <f>IF(H5319="否","不适用",IF(AND(ISNUMBER(E5319),ISNUMBER(F5319)),IF(I5319&gt;规则与名单!$B$2,"是","否"),"未判定"))</f>
        <v>不适用</v>
      </c>
      <c r="K5319" s="5" t="str">
        <f t="shared" si="333"/>
        <v>非测试日纯氢</v>
      </c>
      <c r="L5319" s="6">
        <f t="shared" si="334"/>
        <v>42.6</v>
      </c>
      <c r="M5319" s="5">
        <f t="shared" si="335"/>
        <v>0</v>
      </c>
      <c r="N5319" s="5" t="s">
        <v>19299</v>
      </c>
      <c r="O5319" s="5" t="s">
        <v>19300</v>
      </c>
      <c r="P5319" s="5" t="s">
        <v>19301</v>
      </c>
    </row>
    <row r="5320" ht="19" customHeight="1" spans="1:16">
      <c r="A5320" s="5">
        <v>212</v>
      </c>
      <c r="B5320" s="5" t="s">
        <v>562</v>
      </c>
      <c r="C5320" s="5" t="s">
        <v>558</v>
      </c>
      <c r="D5320" s="8" t="s">
        <v>3377</v>
      </c>
      <c r="E5320" s="6">
        <v>238.4</v>
      </c>
      <c r="F5320" s="6">
        <v>177.6</v>
      </c>
      <c r="G5320" s="6">
        <v>119.4</v>
      </c>
      <c r="H5320" s="5" t="s">
        <v>120</v>
      </c>
      <c r="I5320" s="6">
        <f t="shared" si="332"/>
        <v>60.8</v>
      </c>
      <c r="J5320" s="5" t="str">
        <f>IF(H5320="否","不适用",IF(AND(ISNUMBER(E5320),ISNUMBER(F5320)),IF(I5320&gt;规则与名单!$B$2,"是","否"),"未判定"))</f>
        <v>不适用</v>
      </c>
      <c r="K5320" s="5" t="str">
        <f t="shared" si="333"/>
        <v>非测试日纯氢</v>
      </c>
      <c r="L5320" s="6">
        <f t="shared" si="334"/>
        <v>119.4</v>
      </c>
      <c r="M5320" s="5">
        <f t="shared" si="335"/>
        <v>0</v>
      </c>
      <c r="N5320" s="5" t="s">
        <v>19302</v>
      </c>
      <c r="O5320" s="5" t="s">
        <v>19303</v>
      </c>
      <c r="P5320" s="5" t="s">
        <v>19304</v>
      </c>
    </row>
    <row r="5321" ht="19" customHeight="1" spans="1:16">
      <c r="A5321" s="5">
        <v>212</v>
      </c>
      <c r="B5321" s="5" t="s">
        <v>562</v>
      </c>
      <c r="C5321" s="5" t="s">
        <v>558</v>
      </c>
      <c r="D5321" s="8" t="s">
        <v>407</v>
      </c>
      <c r="E5321" s="6">
        <v>20.1</v>
      </c>
      <c r="F5321" s="6">
        <v>39.8</v>
      </c>
      <c r="G5321" s="6"/>
      <c r="H5321" s="5" t="s">
        <v>120</v>
      </c>
      <c r="I5321" s="6">
        <f t="shared" si="332"/>
        <v>-19.7</v>
      </c>
      <c r="J5321" s="5" t="str">
        <f>IF(H5321="否","不适用",IF(AND(ISNUMBER(E5321),ISNUMBER(F5321)),IF(I5321&gt;规则与名单!$B$2,"是","否"),"未判定"))</f>
        <v>不适用</v>
      </c>
      <c r="K5321" s="5" t="str">
        <f t="shared" si="333"/>
        <v>非测试日仪表</v>
      </c>
      <c r="L5321" s="6">
        <f t="shared" si="334"/>
        <v>20.1</v>
      </c>
      <c r="M5321" s="5">
        <f t="shared" si="335"/>
        <v>0</v>
      </c>
      <c r="N5321" s="5" t="s">
        <v>19305</v>
      </c>
      <c r="O5321" s="5" t="s">
        <v>19306</v>
      </c>
      <c r="P5321" s="5" t="s">
        <v>19307</v>
      </c>
    </row>
    <row r="5322" ht="19" customHeight="1" spans="1:16">
      <c r="A5322" s="5">
        <v>212</v>
      </c>
      <c r="B5322" s="5" t="s">
        <v>562</v>
      </c>
      <c r="C5322" s="5" t="s">
        <v>558</v>
      </c>
      <c r="D5322" s="8" t="s">
        <v>411</v>
      </c>
      <c r="E5322" s="6">
        <v>120</v>
      </c>
      <c r="F5322" s="6">
        <v>103</v>
      </c>
      <c r="G5322" s="6">
        <v>96.3</v>
      </c>
      <c r="H5322" s="5" t="s">
        <v>120</v>
      </c>
      <c r="I5322" s="6">
        <f t="shared" si="332"/>
        <v>17</v>
      </c>
      <c r="J5322" s="5" t="str">
        <f>IF(H5322="否","不适用",IF(AND(ISNUMBER(E5322),ISNUMBER(F5322)),IF(I5322&gt;规则与名单!$B$2,"是","否"),"未判定"))</f>
        <v>不适用</v>
      </c>
      <c r="K5322" s="5" t="str">
        <f t="shared" si="333"/>
        <v>非测试日纯氢</v>
      </c>
      <c r="L5322" s="6">
        <f t="shared" si="334"/>
        <v>96.3</v>
      </c>
      <c r="M5322" s="5">
        <f t="shared" si="335"/>
        <v>0</v>
      </c>
      <c r="N5322" s="5" t="s">
        <v>19308</v>
      </c>
      <c r="O5322" s="5" t="s">
        <v>19309</v>
      </c>
      <c r="P5322" s="5" t="s">
        <v>19310</v>
      </c>
    </row>
    <row r="5323" ht="19" customHeight="1" spans="1:16">
      <c r="A5323" s="5">
        <v>212</v>
      </c>
      <c r="B5323" s="5" t="s">
        <v>562</v>
      </c>
      <c r="C5323" s="5" t="s">
        <v>558</v>
      </c>
      <c r="D5323" s="8" t="s">
        <v>251</v>
      </c>
      <c r="E5323" s="6"/>
      <c r="F5323" s="6">
        <v>0</v>
      </c>
      <c r="G5323" s="6"/>
      <c r="H5323" s="5" t="s">
        <v>120</v>
      </c>
      <c r="I5323" s="6" t="str">
        <f t="shared" si="332"/>
        <v/>
      </c>
      <c r="J5323" s="5" t="str">
        <f>IF(H5323="否","不适用",IF(AND(ISNUMBER(E5323),ISNUMBER(F5323)),IF(I5323&gt;规则与名单!$B$2,"是","否"),"未判定"))</f>
        <v>不适用</v>
      </c>
      <c r="K5323" s="5" t="str">
        <f t="shared" si="333"/>
        <v>缺失</v>
      </c>
      <c r="L5323" s="6" t="str">
        <f t="shared" si="334"/>
        <v/>
      </c>
      <c r="M5323" s="5">
        <f t="shared" si="335"/>
        <v>1</v>
      </c>
      <c r="N5323" s="5" t="s">
        <v>19311</v>
      </c>
      <c r="O5323" s="5" t="s">
        <v>19312</v>
      </c>
      <c r="P5323" s="5" t="s">
        <v>19313</v>
      </c>
    </row>
    <row r="5324" ht="19" customHeight="1" spans="1:16">
      <c r="A5324" s="5">
        <v>212</v>
      </c>
      <c r="B5324" s="5" t="s">
        <v>562</v>
      </c>
      <c r="C5324" s="5" t="s">
        <v>558</v>
      </c>
      <c r="D5324" s="8" t="s">
        <v>472</v>
      </c>
      <c r="E5324" s="6">
        <v>73.6</v>
      </c>
      <c r="F5324" s="6">
        <v>74</v>
      </c>
      <c r="G5324" s="6">
        <v>73.3</v>
      </c>
      <c r="H5324" s="5" t="s">
        <v>120</v>
      </c>
      <c r="I5324" s="6">
        <f t="shared" si="332"/>
        <v>-0.400000000000006</v>
      </c>
      <c r="J5324" s="5" t="str">
        <f>IF(H5324="否","不适用",IF(AND(ISNUMBER(E5324),ISNUMBER(F5324)),IF(I5324&gt;规则与名单!$B$2,"是","否"),"未判定"))</f>
        <v>不适用</v>
      </c>
      <c r="K5324" s="5" t="str">
        <f t="shared" si="333"/>
        <v>非测试日纯氢</v>
      </c>
      <c r="L5324" s="6">
        <f t="shared" si="334"/>
        <v>73.3</v>
      </c>
      <c r="M5324" s="5">
        <f t="shared" si="335"/>
        <v>0</v>
      </c>
      <c r="N5324" s="5" t="s">
        <v>19314</v>
      </c>
      <c r="O5324" s="5" t="s">
        <v>19315</v>
      </c>
      <c r="P5324" s="5" t="s">
        <v>19316</v>
      </c>
    </row>
    <row r="5325" ht="19" customHeight="1" spans="1:16">
      <c r="A5325" s="5">
        <v>212</v>
      </c>
      <c r="B5325" s="5" t="s">
        <v>562</v>
      </c>
      <c r="C5325" s="5" t="s">
        <v>558</v>
      </c>
      <c r="D5325" s="8" t="s">
        <v>466</v>
      </c>
      <c r="E5325" s="6">
        <v>109.6</v>
      </c>
      <c r="F5325" s="6">
        <v>110.5</v>
      </c>
      <c r="G5325" s="6">
        <v>109.5</v>
      </c>
      <c r="H5325" s="5" t="s">
        <v>120</v>
      </c>
      <c r="I5325" s="6">
        <f t="shared" si="332"/>
        <v>-0.900000000000006</v>
      </c>
      <c r="J5325" s="5" t="str">
        <f>IF(H5325="否","不适用",IF(AND(ISNUMBER(E5325),ISNUMBER(F5325)),IF(I5325&gt;规则与名单!$B$2,"是","否"),"未判定"))</f>
        <v>不适用</v>
      </c>
      <c r="K5325" s="5" t="str">
        <f t="shared" si="333"/>
        <v>非测试日纯氢</v>
      </c>
      <c r="L5325" s="6">
        <f t="shared" si="334"/>
        <v>109.5</v>
      </c>
      <c r="M5325" s="5">
        <f t="shared" si="335"/>
        <v>0</v>
      </c>
      <c r="N5325" s="5" t="s">
        <v>19317</v>
      </c>
      <c r="O5325" s="5" t="s">
        <v>19318</v>
      </c>
      <c r="P5325" s="5" t="s">
        <v>19319</v>
      </c>
    </row>
    <row r="5326" ht="19" customHeight="1" spans="1:16">
      <c r="A5326" s="5">
        <v>212</v>
      </c>
      <c r="B5326" s="5" t="s">
        <v>562</v>
      </c>
      <c r="C5326" s="5" t="s">
        <v>558</v>
      </c>
      <c r="D5326" s="8" t="s">
        <v>333</v>
      </c>
      <c r="E5326" s="6">
        <v>94.9</v>
      </c>
      <c r="F5326" s="6">
        <v>97.4</v>
      </c>
      <c r="G5326" s="6">
        <v>87.2</v>
      </c>
      <c r="H5326" s="5" t="s">
        <v>120</v>
      </c>
      <c r="I5326" s="6">
        <f t="shared" si="332"/>
        <v>-2.5</v>
      </c>
      <c r="J5326" s="5" t="str">
        <f>IF(H5326="否","不适用",IF(AND(ISNUMBER(E5326),ISNUMBER(F5326)),IF(I5326&gt;规则与名单!$B$2,"是","否"),"未判定"))</f>
        <v>不适用</v>
      </c>
      <c r="K5326" s="5" t="str">
        <f t="shared" si="333"/>
        <v>非测试日纯氢</v>
      </c>
      <c r="L5326" s="6">
        <f t="shared" si="334"/>
        <v>87.2</v>
      </c>
      <c r="M5326" s="5">
        <f t="shared" si="335"/>
        <v>0</v>
      </c>
      <c r="N5326" s="5" t="s">
        <v>19320</v>
      </c>
      <c r="O5326" s="5" t="s">
        <v>19321</v>
      </c>
      <c r="P5326" s="5" t="s">
        <v>19322</v>
      </c>
    </row>
    <row r="5327" ht="19" customHeight="1" spans="1:16">
      <c r="A5327" s="5">
        <v>212</v>
      </c>
      <c r="B5327" s="5" t="s">
        <v>562</v>
      </c>
      <c r="C5327" s="5" t="s">
        <v>558</v>
      </c>
      <c r="D5327" s="8" t="s">
        <v>175</v>
      </c>
      <c r="E5327" s="6">
        <v>178.7</v>
      </c>
      <c r="F5327" s="6">
        <v>180.7</v>
      </c>
      <c r="G5327" s="6">
        <v>176.6</v>
      </c>
      <c r="H5327" s="5" t="s">
        <v>120</v>
      </c>
      <c r="I5327" s="6">
        <f t="shared" si="332"/>
        <v>-2</v>
      </c>
      <c r="J5327" s="5" t="str">
        <f>IF(H5327="否","不适用",IF(AND(ISNUMBER(E5327),ISNUMBER(F5327)),IF(I5327&gt;规则与名单!$B$2,"是","否"),"未判定"))</f>
        <v>不适用</v>
      </c>
      <c r="K5327" s="5" t="str">
        <f t="shared" si="333"/>
        <v>非测试日纯氢</v>
      </c>
      <c r="L5327" s="6">
        <f t="shared" si="334"/>
        <v>176.6</v>
      </c>
      <c r="M5327" s="5">
        <f t="shared" si="335"/>
        <v>0</v>
      </c>
      <c r="N5327" s="5" t="s">
        <v>19323</v>
      </c>
      <c r="O5327" s="5" t="s">
        <v>19324</v>
      </c>
      <c r="P5327" s="5" t="s">
        <v>19325</v>
      </c>
    </row>
    <row r="5328" ht="19" customHeight="1" spans="1:16">
      <c r="A5328" s="5">
        <v>212</v>
      </c>
      <c r="B5328" s="5" t="s">
        <v>562</v>
      </c>
      <c r="C5328" s="5" t="s">
        <v>558</v>
      </c>
      <c r="D5328" s="8" t="s">
        <v>3402</v>
      </c>
      <c r="E5328" s="6">
        <v>29.9</v>
      </c>
      <c r="F5328" s="6">
        <v>30</v>
      </c>
      <c r="G5328" s="6">
        <v>29.8</v>
      </c>
      <c r="H5328" s="5" t="s">
        <v>120</v>
      </c>
      <c r="I5328" s="6">
        <f t="shared" si="332"/>
        <v>-0.100000000000001</v>
      </c>
      <c r="J5328" s="5" t="str">
        <f>IF(H5328="否","不适用",IF(AND(ISNUMBER(E5328),ISNUMBER(F5328)),IF(I5328&gt;规则与名单!$B$2,"是","否"),"未判定"))</f>
        <v>不适用</v>
      </c>
      <c r="K5328" s="5" t="str">
        <f t="shared" si="333"/>
        <v>非测试日纯氢</v>
      </c>
      <c r="L5328" s="6">
        <f t="shared" si="334"/>
        <v>29.8</v>
      </c>
      <c r="M5328" s="5">
        <f t="shared" si="335"/>
        <v>0</v>
      </c>
      <c r="N5328" s="5" t="s">
        <v>19326</v>
      </c>
      <c r="O5328" s="5" t="s">
        <v>19327</v>
      </c>
      <c r="P5328" s="5" t="s">
        <v>19328</v>
      </c>
    </row>
    <row r="5329" ht="19" customHeight="1" spans="1:16">
      <c r="A5329" s="5">
        <v>212</v>
      </c>
      <c r="B5329" s="5" t="s">
        <v>562</v>
      </c>
      <c r="C5329" s="5" t="s">
        <v>558</v>
      </c>
      <c r="D5329" s="8" t="s">
        <v>487</v>
      </c>
      <c r="E5329" s="6">
        <v>137.4</v>
      </c>
      <c r="F5329" s="6">
        <v>139.1</v>
      </c>
      <c r="G5329" s="6">
        <v>89.5</v>
      </c>
      <c r="H5329" s="5" t="s">
        <v>120</v>
      </c>
      <c r="I5329" s="6">
        <f t="shared" si="332"/>
        <v>-1.69999999999999</v>
      </c>
      <c r="J5329" s="5" t="str">
        <f>IF(H5329="否","不适用",IF(AND(ISNUMBER(E5329),ISNUMBER(F5329)),IF(I5329&gt;规则与名单!$B$2,"是","否"),"未判定"))</f>
        <v>不适用</v>
      </c>
      <c r="K5329" s="5" t="str">
        <f t="shared" si="333"/>
        <v>非测试日纯氢</v>
      </c>
      <c r="L5329" s="6">
        <f t="shared" si="334"/>
        <v>89.5</v>
      </c>
      <c r="M5329" s="5">
        <f t="shared" si="335"/>
        <v>0</v>
      </c>
      <c r="N5329" s="5" t="s">
        <v>19329</v>
      </c>
      <c r="O5329" s="5" t="s">
        <v>19330</v>
      </c>
      <c r="P5329" s="5" t="s">
        <v>19331</v>
      </c>
    </row>
    <row r="5330" ht="19" customHeight="1" spans="1:16">
      <c r="A5330" s="5">
        <v>212</v>
      </c>
      <c r="B5330" s="5" t="s">
        <v>562</v>
      </c>
      <c r="C5330" s="5" t="s">
        <v>558</v>
      </c>
      <c r="D5330" s="8" t="s">
        <v>121</v>
      </c>
      <c r="E5330" s="6">
        <v>17.1</v>
      </c>
      <c r="F5330" s="6">
        <v>17</v>
      </c>
      <c r="G5330" s="6">
        <v>14</v>
      </c>
      <c r="H5330" s="5" t="s">
        <v>120</v>
      </c>
      <c r="I5330" s="6">
        <f t="shared" si="332"/>
        <v>0.100000000000001</v>
      </c>
      <c r="J5330" s="5" t="str">
        <f>IF(H5330="否","不适用",IF(AND(ISNUMBER(E5330),ISNUMBER(F5330)),IF(I5330&gt;规则与名单!$B$2,"是","否"),"未判定"))</f>
        <v>不适用</v>
      </c>
      <c r="K5330" s="5" t="str">
        <f t="shared" si="333"/>
        <v>非测试日纯氢</v>
      </c>
      <c r="L5330" s="6">
        <f t="shared" si="334"/>
        <v>14</v>
      </c>
      <c r="M5330" s="5">
        <f t="shared" si="335"/>
        <v>0</v>
      </c>
      <c r="N5330" s="5" t="s">
        <v>19332</v>
      </c>
      <c r="O5330" s="5" t="s">
        <v>19333</v>
      </c>
      <c r="P5330" s="5" t="s">
        <v>19334</v>
      </c>
    </row>
    <row r="5331" ht="19" customHeight="1" spans="1:16">
      <c r="A5331" s="5">
        <v>212</v>
      </c>
      <c r="B5331" s="5" t="s">
        <v>562</v>
      </c>
      <c r="C5331" s="5" t="s">
        <v>558</v>
      </c>
      <c r="D5331" s="8" t="s">
        <v>170</v>
      </c>
      <c r="E5331" s="6">
        <v>98.7</v>
      </c>
      <c r="F5331" s="6">
        <v>101.8</v>
      </c>
      <c r="G5331" s="6">
        <v>93.2</v>
      </c>
      <c r="H5331" s="5" t="s">
        <v>120</v>
      </c>
      <c r="I5331" s="6">
        <f t="shared" si="332"/>
        <v>-3.09999999999999</v>
      </c>
      <c r="J5331" s="5" t="str">
        <f>IF(H5331="否","不适用",IF(AND(ISNUMBER(E5331),ISNUMBER(F5331)),IF(I5331&gt;规则与名单!$B$2,"是","否"),"未判定"))</f>
        <v>不适用</v>
      </c>
      <c r="K5331" s="5" t="str">
        <f t="shared" si="333"/>
        <v>非测试日纯氢</v>
      </c>
      <c r="L5331" s="6">
        <f t="shared" si="334"/>
        <v>93.2</v>
      </c>
      <c r="M5331" s="5">
        <f t="shared" si="335"/>
        <v>0</v>
      </c>
      <c r="N5331" s="5" t="s">
        <v>19335</v>
      </c>
      <c r="O5331" s="5" t="s">
        <v>19336</v>
      </c>
      <c r="P5331" s="5" t="s">
        <v>19337</v>
      </c>
    </row>
    <row r="5332" ht="19" customHeight="1" spans="1:16">
      <c r="A5332" s="5">
        <v>212</v>
      </c>
      <c r="B5332" s="5" t="s">
        <v>562</v>
      </c>
      <c r="C5332" s="5" t="s">
        <v>558</v>
      </c>
      <c r="D5332" s="8" t="s">
        <v>644</v>
      </c>
      <c r="E5332" s="6">
        <v>142.1</v>
      </c>
      <c r="F5332" s="6">
        <v>147.1</v>
      </c>
      <c r="G5332" s="6">
        <v>126.3</v>
      </c>
      <c r="H5332" s="5" t="s">
        <v>120</v>
      </c>
      <c r="I5332" s="6">
        <f t="shared" si="332"/>
        <v>-5</v>
      </c>
      <c r="J5332" s="5" t="str">
        <f>IF(H5332="否","不适用",IF(AND(ISNUMBER(E5332),ISNUMBER(F5332)),IF(I5332&gt;规则与名单!$B$2,"是","否"),"未判定"))</f>
        <v>不适用</v>
      </c>
      <c r="K5332" s="5" t="str">
        <f t="shared" si="333"/>
        <v>非测试日纯氢</v>
      </c>
      <c r="L5332" s="6">
        <f t="shared" si="334"/>
        <v>126.3</v>
      </c>
      <c r="M5332" s="5">
        <f t="shared" si="335"/>
        <v>0</v>
      </c>
      <c r="N5332" s="5" t="s">
        <v>19338</v>
      </c>
      <c r="O5332" s="5" t="s">
        <v>19339</v>
      </c>
      <c r="P5332" s="5" t="s">
        <v>19340</v>
      </c>
    </row>
    <row r="5333" ht="19" customHeight="1" spans="1:16">
      <c r="A5333" s="5">
        <v>212</v>
      </c>
      <c r="B5333" s="5" t="s">
        <v>562</v>
      </c>
      <c r="C5333" s="5" t="s">
        <v>558</v>
      </c>
      <c r="D5333" s="8" t="s">
        <v>3418</v>
      </c>
      <c r="E5333" s="6">
        <v>0</v>
      </c>
      <c r="F5333" s="6">
        <v>0</v>
      </c>
      <c r="G5333" s="6"/>
      <c r="H5333" s="5" t="s">
        <v>120</v>
      </c>
      <c r="I5333" s="6">
        <f t="shared" si="332"/>
        <v>0</v>
      </c>
      <c r="J5333" s="5" t="str">
        <f>IF(H5333="否","不适用",IF(AND(ISNUMBER(E5333),ISNUMBER(F5333)),IF(I5333&gt;规则与名单!$B$2,"是","否"),"未判定"))</f>
        <v>不适用</v>
      </c>
      <c r="K5333" s="5" t="str">
        <f t="shared" si="333"/>
        <v>非测试日仪表</v>
      </c>
      <c r="L5333" s="6">
        <f t="shared" si="334"/>
        <v>0</v>
      </c>
      <c r="M5333" s="5">
        <f t="shared" si="335"/>
        <v>0</v>
      </c>
      <c r="N5333" s="5" t="s">
        <v>19341</v>
      </c>
      <c r="O5333" s="5" t="s">
        <v>19342</v>
      </c>
      <c r="P5333" s="5" t="s">
        <v>19343</v>
      </c>
    </row>
    <row r="5334" ht="19" customHeight="1" spans="1:16">
      <c r="A5334" s="5">
        <v>212</v>
      </c>
      <c r="B5334" s="5" t="s">
        <v>562</v>
      </c>
      <c r="C5334" s="5" t="s">
        <v>558</v>
      </c>
      <c r="D5334" s="8" t="s">
        <v>3422</v>
      </c>
      <c r="E5334" s="6"/>
      <c r="F5334" s="6">
        <v>0</v>
      </c>
      <c r="G5334" s="6"/>
      <c r="H5334" s="5" t="s">
        <v>120</v>
      </c>
      <c r="I5334" s="6" t="str">
        <f t="shared" si="332"/>
        <v/>
      </c>
      <c r="J5334" s="5" t="str">
        <f>IF(H5334="否","不适用",IF(AND(ISNUMBER(E5334),ISNUMBER(F5334)),IF(I5334&gt;规则与名单!$B$2,"是","否"),"未判定"))</f>
        <v>不适用</v>
      </c>
      <c r="K5334" s="5" t="str">
        <f t="shared" si="333"/>
        <v>缺失</v>
      </c>
      <c r="L5334" s="6" t="str">
        <f t="shared" si="334"/>
        <v/>
      </c>
      <c r="M5334" s="5">
        <f t="shared" si="335"/>
        <v>1</v>
      </c>
      <c r="N5334" s="5" t="s">
        <v>19344</v>
      </c>
      <c r="O5334" s="5" t="s">
        <v>19345</v>
      </c>
      <c r="P5334" s="5" t="s">
        <v>19346</v>
      </c>
    </row>
    <row r="5335" ht="19" customHeight="1" spans="1:16">
      <c r="A5335" s="5">
        <v>212</v>
      </c>
      <c r="B5335" s="5" t="s">
        <v>562</v>
      </c>
      <c r="C5335" s="5" t="s">
        <v>558</v>
      </c>
      <c r="D5335" s="8" t="s">
        <v>336</v>
      </c>
      <c r="E5335" s="6"/>
      <c r="F5335" s="6">
        <v>0</v>
      </c>
      <c r="G5335" s="6"/>
      <c r="H5335" s="5" t="s">
        <v>120</v>
      </c>
      <c r="I5335" s="6" t="str">
        <f t="shared" si="332"/>
        <v/>
      </c>
      <c r="J5335" s="5" t="str">
        <f>IF(H5335="否","不适用",IF(AND(ISNUMBER(E5335),ISNUMBER(F5335)),IF(I5335&gt;规则与名单!$B$2,"是","否"),"未判定"))</f>
        <v>不适用</v>
      </c>
      <c r="K5335" s="5" t="str">
        <f t="shared" si="333"/>
        <v>缺失</v>
      </c>
      <c r="L5335" s="6" t="str">
        <f t="shared" si="334"/>
        <v/>
      </c>
      <c r="M5335" s="5">
        <f t="shared" si="335"/>
        <v>1</v>
      </c>
      <c r="N5335" s="5" t="s">
        <v>19347</v>
      </c>
      <c r="O5335" s="5" t="s">
        <v>19348</v>
      </c>
      <c r="P5335" s="5" t="s">
        <v>19349</v>
      </c>
    </row>
    <row r="5336" ht="19" customHeight="1" spans="1:16">
      <c r="A5336" s="5">
        <v>212</v>
      </c>
      <c r="B5336" s="5" t="s">
        <v>562</v>
      </c>
      <c r="C5336" s="5" t="s">
        <v>558</v>
      </c>
      <c r="D5336" s="8" t="s">
        <v>653</v>
      </c>
      <c r="E5336" s="6"/>
      <c r="F5336" s="6">
        <v>0</v>
      </c>
      <c r="G5336" s="6"/>
      <c r="H5336" s="5" t="s">
        <v>120</v>
      </c>
      <c r="I5336" s="6" t="str">
        <f t="shared" si="332"/>
        <v/>
      </c>
      <c r="J5336" s="5" t="str">
        <f>IF(H5336="否","不适用",IF(AND(ISNUMBER(E5336),ISNUMBER(F5336)),IF(I5336&gt;规则与名单!$B$2,"是","否"),"未判定"))</f>
        <v>不适用</v>
      </c>
      <c r="K5336" s="5" t="str">
        <f t="shared" si="333"/>
        <v>缺失</v>
      </c>
      <c r="L5336" s="6" t="str">
        <f t="shared" si="334"/>
        <v/>
      </c>
      <c r="M5336" s="5">
        <f t="shared" si="335"/>
        <v>1</v>
      </c>
      <c r="N5336" s="5" t="s">
        <v>19350</v>
      </c>
      <c r="O5336" s="5" t="s">
        <v>19351</v>
      </c>
      <c r="P5336" s="5" t="s">
        <v>19352</v>
      </c>
    </row>
    <row r="5337" ht="19" customHeight="1" spans="1:16">
      <c r="A5337" s="5">
        <v>212</v>
      </c>
      <c r="B5337" s="5" t="s">
        <v>562</v>
      </c>
      <c r="C5337" s="5" t="s">
        <v>558</v>
      </c>
      <c r="D5337" s="8" t="s">
        <v>140</v>
      </c>
      <c r="E5337" s="6"/>
      <c r="F5337" s="6">
        <v>0</v>
      </c>
      <c r="G5337" s="6"/>
      <c r="H5337" s="5" t="s">
        <v>120</v>
      </c>
      <c r="I5337" s="6" t="str">
        <f t="shared" si="332"/>
        <v/>
      </c>
      <c r="J5337" s="5" t="str">
        <f>IF(H5337="否","不适用",IF(AND(ISNUMBER(E5337),ISNUMBER(F5337)),IF(I5337&gt;规则与名单!$B$2,"是","否"),"未判定"))</f>
        <v>不适用</v>
      </c>
      <c r="K5337" s="5" t="str">
        <f t="shared" si="333"/>
        <v>缺失</v>
      </c>
      <c r="L5337" s="6" t="str">
        <f t="shared" si="334"/>
        <v/>
      </c>
      <c r="M5337" s="5">
        <f t="shared" si="335"/>
        <v>1</v>
      </c>
      <c r="N5337" s="5" t="s">
        <v>19353</v>
      </c>
      <c r="O5337" s="5" t="s">
        <v>19354</v>
      </c>
      <c r="P5337" s="5" t="s">
        <v>19355</v>
      </c>
    </row>
    <row r="5338" ht="19" customHeight="1" spans="1:16">
      <c r="A5338" s="5">
        <v>212</v>
      </c>
      <c r="B5338" s="5" t="s">
        <v>562</v>
      </c>
      <c r="C5338" s="5" t="s">
        <v>558</v>
      </c>
      <c r="D5338" s="8" t="s">
        <v>115</v>
      </c>
      <c r="E5338" s="6">
        <v>0</v>
      </c>
      <c r="F5338" s="6">
        <v>0</v>
      </c>
      <c r="G5338" s="6"/>
      <c r="H5338" s="5" t="s">
        <v>120</v>
      </c>
      <c r="I5338" s="6">
        <f t="shared" si="332"/>
        <v>0</v>
      </c>
      <c r="J5338" s="5" t="str">
        <f>IF(H5338="否","不适用",IF(AND(ISNUMBER(E5338),ISNUMBER(F5338)),IF(I5338&gt;规则与名单!$B$2,"是","否"),"未判定"))</f>
        <v>不适用</v>
      </c>
      <c r="K5338" s="5" t="str">
        <f t="shared" si="333"/>
        <v>非测试日仪表</v>
      </c>
      <c r="L5338" s="6">
        <f t="shared" si="334"/>
        <v>0</v>
      </c>
      <c r="M5338" s="5">
        <f t="shared" si="335"/>
        <v>0</v>
      </c>
      <c r="N5338" s="5" t="s">
        <v>19356</v>
      </c>
      <c r="O5338" s="5" t="s">
        <v>19357</v>
      </c>
      <c r="P5338" s="5" t="s">
        <v>19358</v>
      </c>
    </row>
    <row r="5339" ht="19" customHeight="1" spans="1:16">
      <c r="A5339" s="5">
        <v>213</v>
      </c>
      <c r="B5339" s="5" t="s">
        <v>566</v>
      </c>
      <c r="C5339" s="5" t="s">
        <v>558</v>
      </c>
      <c r="D5339" s="8" t="s">
        <v>114</v>
      </c>
      <c r="E5339" s="6">
        <v>124.5</v>
      </c>
      <c r="F5339" s="6">
        <v>125.6</v>
      </c>
      <c r="G5339" s="6">
        <v>122.4</v>
      </c>
      <c r="H5339" s="5" t="s">
        <v>120</v>
      </c>
      <c r="I5339" s="6">
        <f t="shared" si="332"/>
        <v>-1.09999999999999</v>
      </c>
      <c r="J5339" s="5" t="str">
        <f>IF(H5339="否","不适用",IF(AND(ISNUMBER(E5339),ISNUMBER(F5339)),IF(I5339&gt;规则与名单!$B$2,"是","否"),"未判定"))</f>
        <v>不适用</v>
      </c>
      <c r="K5339" s="5" t="str">
        <f t="shared" si="333"/>
        <v>非测试日纯氢</v>
      </c>
      <c r="L5339" s="6">
        <f t="shared" si="334"/>
        <v>122.4</v>
      </c>
      <c r="M5339" s="5">
        <f t="shared" si="335"/>
        <v>0</v>
      </c>
      <c r="N5339" s="5" t="s">
        <v>19359</v>
      </c>
      <c r="O5339" s="5" t="s">
        <v>19360</v>
      </c>
      <c r="P5339" s="5" t="s">
        <v>19361</v>
      </c>
    </row>
    <row r="5340" ht="19" customHeight="1" spans="1:16">
      <c r="A5340" s="5">
        <v>214</v>
      </c>
      <c r="B5340" s="5" t="s">
        <v>569</v>
      </c>
      <c r="C5340" s="5" t="s">
        <v>558</v>
      </c>
      <c r="D5340" s="8" t="s">
        <v>114</v>
      </c>
      <c r="E5340" s="6">
        <v>168.8</v>
      </c>
      <c r="F5340" s="6">
        <v>171</v>
      </c>
      <c r="G5340" s="6">
        <v>166.5</v>
      </c>
      <c r="H5340" s="5" t="s">
        <v>120</v>
      </c>
      <c r="I5340" s="6">
        <f t="shared" si="332"/>
        <v>-2.19999999999999</v>
      </c>
      <c r="J5340" s="5" t="str">
        <f>IF(H5340="否","不适用",IF(AND(ISNUMBER(E5340),ISNUMBER(F5340)),IF(I5340&gt;规则与名单!$B$2,"是","否"),"未判定"))</f>
        <v>不适用</v>
      </c>
      <c r="K5340" s="5" t="str">
        <f t="shared" si="333"/>
        <v>非测试日纯氢</v>
      </c>
      <c r="L5340" s="6">
        <f t="shared" si="334"/>
        <v>166.5</v>
      </c>
      <c r="M5340" s="5">
        <f t="shared" si="335"/>
        <v>0</v>
      </c>
      <c r="N5340" s="5" t="s">
        <v>19362</v>
      </c>
      <c r="O5340" s="5" t="s">
        <v>19363</v>
      </c>
      <c r="P5340" s="5" t="s">
        <v>19364</v>
      </c>
    </row>
    <row r="5341" ht="19" customHeight="1" spans="1:16">
      <c r="A5341" s="5">
        <v>214</v>
      </c>
      <c r="B5341" s="5" t="s">
        <v>569</v>
      </c>
      <c r="C5341" s="5" t="s">
        <v>558</v>
      </c>
      <c r="D5341" s="8" t="s">
        <v>605</v>
      </c>
      <c r="E5341" s="6">
        <v>171.7</v>
      </c>
      <c r="F5341" s="6">
        <v>177.5</v>
      </c>
      <c r="G5341" s="6">
        <v>168.2</v>
      </c>
      <c r="H5341" s="5" t="s">
        <v>120</v>
      </c>
      <c r="I5341" s="6">
        <f t="shared" si="332"/>
        <v>-5.80000000000001</v>
      </c>
      <c r="J5341" s="5" t="str">
        <f>IF(H5341="否","不适用",IF(AND(ISNUMBER(E5341),ISNUMBER(F5341)),IF(I5341&gt;规则与名单!$B$2,"是","否"),"未判定"))</f>
        <v>不适用</v>
      </c>
      <c r="K5341" s="5" t="str">
        <f t="shared" si="333"/>
        <v>非测试日纯氢</v>
      </c>
      <c r="L5341" s="6">
        <f t="shared" si="334"/>
        <v>168.2</v>
      </c>
      <c r="M5341" s="5">
        <f t="shared" si="335"/>
        <v>0</v>
      </c>
      <c r="N5341" s="5" t="s">
        <v>19365</v>
      </c>
      <c r="O5341" s="5" t="s">
        <v>19366</v>
      </c>
      <c r="P5341" s="5" t="s">
        <v>19367</v>
      </c>
    </row>
    <row r="5342" ht="19" customHeight="1" spans="1:16">
      <c r="A5342" s="5">
        <v>214</v>
      </c>
      <c r="B5342" s="5" t="s">
        <v>569</v>
      </c>
      <c r="C5342" s="5" t="s">
        <v>558</v>
      </c>
      <c r="D5342" s="8" t="s">
        <v>186</v>
      </c>
      <c r="E5342" s="6">
        <v>190</v>
      </c>
      <c r="F5342" s="6">
        <v>192.9</v>
      </c>
      <c r="G5342" s="6">
        <v>167.1</v>
      </c>
      <c r="H5342" s="5" t="s">
        <v>120</v>
      </c>
      <c r="I5342" s="6">
        <f t="shared" si="332"/>
        <v>-2.90000000000001</v>
      </c>
      <c r="J5342" s="5" t="str">
        <f>IF(H5342="否","不适用",IF(AND(ISNUMBER(E5342),ISNUMBER(F5342)),IF(I5342&gt;规则与名单!$B$2,"是","否"),"未判定"))</f>
        <v>不适用</v>
      </c>
      <c r="K5342" s="5" t="str">
        <f t="shared" si="333"/>
        <v>非测试日纯氢</v>
      </c>
      <c r="L5342" s="6">
        <f t="shared" si="334"/>
        <v>167.1</v>
      </c>
      <c r="M5342" s="5">
        <f t="shared" si="335"/>
        <v>0</v>
      </c>
      <c r="N5342" s="5" t="s">
        <v>19368</v>
      </c>
      <c r="O5342" s="5" t="s">
        <v>19369</v>
      </c>
      <c r="P5342" s="5" t="s">
        <v>19370</v>
      </c>
    </row>
    <row r="5343" ht="19" customHeight="1" spans="1:16">
      <c r="A5343" s="5">
        <v>214</v>
      </c>
      <c r="B5343" s="5" t="s">
        <v>569</v>
      </c>
      <c r="C5343" s="5" t="s">
        <v>558</v>
      </c>
      <c r="D5343" s="8" t="s">
        <v>165</v>
      </c>
      <c r="E5343" s="6">
        <v>218.3</v>
      </c>
      <c r="F5343" s="6">
        <v>221.2</v>
      </c>
      <c r="G5343" s="6">
        <v>199.1</v>
      </c>
      <c r="H5343" s="5" t="s">
        <v>120</v>
      </c>
      <c r="I5343" s="6">
        <f t="shared" si="332"/>
        <v>-2.89999999999998</v>
      </c>
      <c r="J5343" s="5" t="str">
        <f>IF(H5343="否","不适用",IF(AND(ISNUMBER(E5343),ISNUMBER(F5343)),IF(I5343&gt;规则与名单!$B$2,"是","否"),"未判定"))</f>
        <v>不适用</v>
      </c>
      <c r="K5343" s="5" t="str">
        <f t="shared" si="333"/>
        <v>非测试日纯氢</v>
      </c>
      <c r="L5343" s="6">
        <f t="shared" si="334"/>
        <v>199.1</v>
      </c>
      <c r="M5343" s="5">
        <f t="shared" si="335"/>
        <v>0</v>
      </c>
      <c r="N5343" s="5" t="s">
        <v>19371</v>
      </c>
      <c r="O5343" s="5" t="s">
        <v>19372</v>
      </c>
      <c r="P5343" s="5" t="s">
        <v>19373</v>
      </c>
    </row>
    <row r="5344" ht="19" customHeight="1" spans="1:16">
      <c r="A5344" s="5">
        <v>214</v>
      </c>
      <c r="B5344" s="5" t="s">
        <v>569</v>
      </c>
      <c r="C5344" s="5" t="s">
        <v>558</v>
      </c>
      <c r="D5344" s="8" t="s">
        <v>151</v>
      </c>
      <c r="E5344" s="6">
        <v>115.1</v>
      </c>
      <c r="F5344" s="6">
        <v>118.3</v>
      </c>
      <c r="G5344" s="6">
        <v>107.3</v>
      </c>
      <c r="H5344" s="5" t="s">
        <v>120</v>
      </c>
      <c r="I5344" s="6">
        <f t="shared" si="332"/>
        <v>-3.2</v>
      </c>
      <c r="J5344" s="5" t="str">
        <f>IF(H5344="否","不适用",IF(AND(ISNUMBER(E5344),ISNUMBER(F5344)),IF(I5344&gt;规则与名单!$B$2,"是","否"),"未判定"))</f>
        <v>不适用</v>
      </c>
      <c r="K5344" s="5" t="str">
        <f t="shared" si="333"/>
        <v>非测试日纯氢</v>
      </c>
      <c r="L5344" s="6">
        <f t="shared" si="334"/>
        <v>107.3</v>
      </c>
      <c r="M5344" s="5">
        <f t="shared" si="335"/>
        <v>0</v>
      </c>
      <c r="N5344" s="5" t="s">
        <v>19374</v>
      </c>
      <c r="O5344" s="5" t="s">
        <v>19375</v>
      </c>
      <c r="P5344" s="5" t="s">
        <v>19376</v>
      </c>
    </row>
    <row r="5345" ht="19" customHeight="1" spans="1:16">
      <c r="A5345" s="5">
        <v>214</v>
      </c>
      <c r="B5345" s="5" t="s">
        <v>569</v>
      </c>
      <c r="C5345" s="5" t="s">
        <v>558</v>
      </c>
      <c r="D5345" s="8" t="s">
        <v>3358</v>
      </c>
      <c r="E5345" s="6">
        <v>216.5</v>
      </c>
      <c r="F5345" s="6">
        <v>221.2</v>
      </c>
      <c r="G5345" s="6">
        <v>216.3</v>
      </c>
      <c r="H5345" s="5" t="s">
        <v>120</v>
      </c>
      <c r="I5345" s="6">
        <f t="shared" si="332"/>
        <v>-4.69999999999999</v>
      </c>
      <c r="J5345" s="5" t="str">
        <f>IF(H5345="否","不适用",IF(AND(ISNUMBER(E5345),ISNUMBER(F5345)),IF(I5345&gt;规则与名单!$B$2,"是","否"),"未判定"))</f>
        <v>不适用</v>
      </c>
      <c r="K5345" s="5" t="str">
        <f t="shared" si="333"/>
        <v>非测试日纯氢</v>
      </c>
      <c r="L5345" s="6">
        <f t="shared" si="334"/>
        <v>216.3</v>
      </c>
      <c r="M5345" s="5">
        <f t="shared" si="335"/>
        <v>0</v>
      </c>
      <c r="N5345" s="5" t="s">
        <v>19377</v>
      </c>
      <c r="O5345" s="5" t="s">
        <v>19378</v>
      </c>
      <c r="P5345" s="5" t="s">
        <v>19379</v>
      </c>
    </row>
    <row r="5346" ht="19" customHeight="1" spans="1:16">
      <c r="A5346" s="5">
        <v>214</v>
      </c>
      <c r="B5346" s="5" t="s">
        <v>569</v>
      </c>
      <c r="C5346" s="5" t="s">
        <v>558</v>
      </c>
      <c r="D5346" s="8" t="s">
        <v>272</v>
      </c>
      <c r="E5346" s="6">
        <v>158.4</v>
      </c>
      <c r="F5346" s="6">
        <v>161.4</v>
      </c>
      <c r="G5346" s="6">
        <v>147.4</v>
      </c>
      <c r="H5346" s="5" t="s">
        <v>120</v>
      </c>
      <c r="I5346" s="6">
        <f t="shared" si="332"/>
        <v>-3</v>
      </c>
      <c r="J5346" s="5" t="str">
        <f>IF(H5346="否","不适用",IF(AND(ISNUMBER(E5346),ISNUMBER(F5346)),IF(I5346&gt;规则与名单!$B$2,"是","否"),"未判定"))</f>
        <v>不适用</v>
      </c>
      <c r="K5346" s="5" t="str">
        <f t="shared" si="333"/>
        <v>非测试日纯氢</v>
      </c>
      <c r="L5346" s="6">
        <f t="shared" si="334"/>
        <v>147.4</v>
      </c>
      <c r="M5346" s="5">
        <f t="shared" si="335"/>
        <v>0</v>
      </c>
      <c r="N5346" s="5" t="s">
        <v>19380</v>
      </c>
      <c r="O5346" s="5" t="s">
        <v>19381</v>
      </c>
      <c r="P5346" s="5" t="s">
        <v>19382</v>
      </c>
    </row>
    <row r="5347" ht="19" customHeight="1" spans="1:16">
      <c r="A5347" s="5">
        <v>214</v>
      </c>
      <c r="B5347" s="5" t="s">
        <v>569</v>
      </c>
      <c r="C5347" s="5" t="s">
        <v>558</v>
      </c>
      <c r="D5347" s="8" t="s">
        <v>506</v>
      </c>
      <c r="E5347" s="6">
        <v>224.8</v>
      </c>
      <c r="F5347" s="6">
        <v>249.6</v>
      </c>
      <c r="G5347" s="6">
        <v>225.6</v>
      </c>
      <c r="H5347" s="5" t="s">
        <v>120</v>
      </c>
      <c r="I5347" s="6">
        <f t="shared" si="332"/>
        <v>-24.8</v>
      </c>
      <c r="J5347" s="5" t="str">
        <f>IF(H5347="否","不适用",IF(AND(ISNUMBER(E5347),ISNUMBER(F5347)),IF(I5347&gt;规则与名单!$B$2,"是","否"),"未判定"))</f>
        <v>不适用</v>
      </c>
      <c r="K5347" s="5" t="str">
        <f t="shared" si="333"/>
        <v>非测试日纯氢</v>
      </c>
      <c r="L5347" s="6">
        <f t="shared" si="334"/>
        <v>225.6</v>
      </c>
      <c r="M5347" s="5">
        <f t="shared" si="335"/>
        <v>0</v>
      </c>
      <c r="N5347" s="5" t="s">
        <v>19383</v>
      </c>
      <c r="O5347" s="5" t="s">
        <v>19384</v>
      </c>
      <c r="P5347" s="5" t="s">
        <v>19385</v>
      </c>
    </row>
    <row r="5348" ht="19" customHeight="1" spans="1:16">
      <c r="A5348" s="5">
        <v>214</v>
      </c>
      <c r="B5348" s="5" t="s">
        <v>569</v>
      </c>
      <c r="C5348" s="5" t="s">
        <v>558</v>
      </c>
      <c r="D5348" s="8" t="s">
        <v>673</v>
      </c>
      <c r="E5348" s="6">
        <v>270.2</v>
      </c>
      <c r="F5348" s="6">
        <v>257.9</v>
      </c>
      <c r="G5348" s="6">
        <v>248.9</v>
      </c>
      <c r="H5348" s="5" t="s">
        <v>120</v>
      </c>
      <c r="I5348" s="6">
        <f t="shared" si="332"/>
        <v>12.3</v>
      </c>
      <c r="J5348" s="5" t="str">
        <f>IF(H5348="否","不适用",IF(AND(ISNUMBER(E5348),ISNUMBER(F5348)),IF(I5348&gt;规则与名单!$B$2,"是","否"),"未判定"))</f>
        <v>不适用</v>
      </c>
      <c r="K5348" s="5" t="str">
        <f t="shared" si="333"/>
        <v>非测试日纯氢</v>
      </c>
      <c r="L5348" s="6">
        <f t="shared" si="334"/>
        <v>248.9</v>
      </c>
      <c r="M5348" s="5">
        <f t="shared" si="335"/>
        <v>0</v>
      </c>
      <c r="N5348" s="5" t="s">
        <v>19386</v>
      </c>
      <c r="O5348" s="5" t="s">
        <v>19387</v>
      </c>
      <c r="P5348" s="5" t="s">
        <v>19388</v>
      </c>
    </row>
    <row r="5349" ht="19" customHeight="1" spans="1:16">
      <c r="A5349" s="5">
        <v>214</v>
      </c>
      <c r="B5349" s="5" t="s">
        <v>569</v>
      </c>
      <c r="C5349" s="5" t="s">
        <v>558</v>
      </c>
      <c r="D5349" s="8" t="s">
        <v>183</v>
      </c>
      <c r="E5349" s="6">
        <v>237</v>
      </c>
      <c r="F5349" s="6">
        <v>241.6</v>
      </c>
      <c r="G5349" s="6">
        <v>228</v>
      </c>
      <c r="H5349" s="5" t="s">
        <v>120</v>
      </c>
      <c r="I5349" s="6">
        <f t="shared" si="332"/>
        <v>-4.59999999999999</v>
      </c>
      <c r="J5349" s="5" t="str">
        <f>IF(H5349="否","不适用",IF(AND(ISNUMBER(E5349),ISNUMBER(F5349)),IF(I5349&gt;规则与名单!$B$2,"是","否"),"未判定"))</f>
        <v>不适用</v>
      </c>
      <c r="K5349" s="5" t="str">
        <f t="shared" si="333"/>
        <v>非测试日纯氢</v>
      </c>
      <c r="L5349" s="6">
        <f t="shared" si="334"/>
        <v>228</v>
      </c>
      <c r="M5349" s="5">
        <f t="shared" si="335"/>
        <v>0</v>
      </c>
      <c r="N5349" s="5" t="s">
        <v>19389</v>
      </c>
      <c r="O5349" s="5" t="s">
        <v>19390</v>
      </c>
      <c r="P5349" s="5" t="s">
        <v>19391</v>
      </c>
    </row>
    <row r="5350" ht="19" customHeight="1" spans="1:16">
      <c r="A5350" s="5">
        <v>214</v>
      </c>
      <c r="B5350" s="5" t="s">
        <v>569</v>
      </c>
      <c r="C5350" s="5" t="s">
        <v>558</v>
      </c>
      <c r="D5350" s="8" t="s">
        <v>431</v>
      </c>
      <c r="E5350" s="6">
        <v>233.3</v>
      </c>
      <c r="F5350" s="6">
        <v>291.2</v>
      </c>
      <c r="G5350" s="6">
        <v>126.3</v>
      </c>
      <c r="H5350" s="5" t="s">
        <v>120</v>
      </c>
      <c r="I5350" s="6">
        <f t="shared" si="332"/>
        <v>-57.9</v>
      </c>
      <c r="J5350" s="5" t="str">
        <f>IF(H5350="否","不适用",IF(AND(ISNUMBER(E5350),ISNUMBER(F5350)),IF(I5350&gt;规则与名单!$B$2,"是","否"),"未判定"))</f>
        <v>不适用</v>
      </c>
      <c r="K5350" s="5" t="str">
        <f t="shared" si="333"/>
        <v>非测试日纯氢</v>
      </c>
      <c r="L5350" s="6">
        <f t="shared" si="334"/>
        <v>126.3</v>
      </c>
      <c r="M5350" s="5">
        <f t="shared" si="335"/>
        <v>0</v>
      </c>
      <c r="N5350" s="5" t="s">
        <v>19392</v>
      </c>
      <c r="O5350" s="5" t="s">
        <v>19393</v>
      </c>
      <c r="P5350" s="5" t="s">
        <v>19394</v>
      </c>
    </row>
    <row r="5351" ht="19" customHeight="1" spans="1:16">
      <c r="A5351" s="5">
        <v>214</v>
      </c>
      <c r="B5351" s="5" t="s">
        <v>569</v>
      </c>
      <c r="C5351" s="5" t="s">
        <v>558</v>
      </c>
      <c r="D5351" s="8" t="s">
        <v>3377</v>
      </c>
      <c r="E5351" s="6">
        <v>197.8</v>
      </c>
      <c r="F5351" s="6">
        <v>149.6</v>
      </c>
      <c r="G5351" s="6">
        <v>115.4</v>
      </c>
      <c r="H5351" s="5" t="s">
        <v>120</v>
      </c>
      <c r="I5351" s="6">
        <f t="shared" si="332"/>
        <v>48.2</v>
      </c>
      <c r="J5351" s="5" t="str">
        <f>IF(H5351="否","不适用",IF(AND(ISNUMBER(E5351),ISNUMBER(F5351)),IF(I5351&gt;规则与名单!$B$2,"是","否"),"未判定"))</f>
        <v>不适用</v>
      </c>
      <c r="K5351" s="5" t="str">
        <f t="shared" si="333"/>
        <v>非测试日纯氢</v>
      </c>
      <c r="L5351" s="6">
        <f t="shared" si="334"/>
        <v>115.4</v>
      </c>
      <c r="M5351" s="5">
        <f t="shared" si="335"/>
        <v>0</v>
      </c>
      <c r="N5351" s="5" t="s">
        <v>19395</v>
      </c>
      <c r="O5351" s="5" t="s">
        <v>19396</v>
      </c>
      <c r="P5351" s="5" t="s">
        <v>19397</v>
      </c>
    </row>
    <row r="5352" ht="19" customHeight="1" spans="1:16">
      <c r="A5352" s="5">
        <v>214</v>
      </c>
      <c r="B5352" s="5" t="s">
        <v>569</v>
      </c>
      <c r="C5352" s="5" t="s">
        <v>558</v>
      </c>
      <c r="D5352" s="8" t="s">
        <v>407</v>
      </c>
      <c r="E5352" s="6">
        <v>118.2</v>
      </c>
      <c r="F5352" s="6">
        <v>119.8</v>
      </c>
      <c r="G5352" s="6">
        <v>94.4</v>
      </c>
      <c r="H5352" s="5" t="s">
        <v>120</v>
      </c>
      <c r="I5352" s="6">
        <f t="shared" si="332"/>
        <v>-1.59999999999999</v>
      </c>
      <c r="J5352" s="5" t="str">
        <f>IF(H5352="否","不适用",IF(AND(ISNUMBER(E5352),ISNUMBER(F5352)),IF(I5352&gt;规则与名单!$B$2,"是","否"),"未判定"))</f>
        <v>不适用</v>
      </c>
      <c r="K5352" s="5" t="str">
        <f t="shared" si="333"/>
        <v>非测试日纯氢</v>
      </c>
      <c r="L5352" s="6">
        <f t="shared" si="334"/>
        <v>94.4</v>
      </c>
      <c r="M5352" s="5">
        <f t="shared" si="335"/>
        <v>0</v>
      </c>
      <c r="N5352" s="5" t="s">
        <v>19398</v>
      </c>
      <c r="O5352" s="5" t="s">
        <v>19399</v>
      </c>
      <c r="P5352" s="5" t="s">
        <v>19400</v>
      </c>
    </row>
    <row r="5353" ht="19" customHeight="1" spans="1:16">
      <c r="A5353" s="5">
        <v>214</v>
      </c>
      <c r="B5353" s="5" t="s">
        <v>569</v>
      </c>
      <c r="C5353" s="5" t="s">
        <v>558</v>
      </c>
      <c r="D5353" s="8" t="s">
        <v>411</v>
      </c>
      <c r="E5353" s="6">
        <v>224.1</v>
      </c>
      <c r="F5353" s="6">
        <v>238.9</v>
      </c>
      <c r="G5353" s="6">
        <v>198.9</v>
      </c>
      <c r="H5353" s="5" t="s">
        <v>120</v>
      </c>
      <c r="I5353" s="6">
        <f t="shared" si="332"/>
        <v>-14.8</v>
      </c>
      <c r="J5353" s="5" t="str">
        <f>IF(H5353="否","不适用",IF(AND(ISNUMBER(E5353),ISNUMBER(F5353)),IF(I5353&gt;规则与名单!$B$2,"是","否"),"未判定"))</f>
        <v>不适用</v>
      </c>
      <c r="K5353" s="5" t="str">
        <f t="shared" si="333"/>
        <v>非测试日纯氢</v>
      </c>
      <c r="L5353" s="6">
        <f t="shared" si="334"/>
        <v>198.9</v>
      </c>
      <c r="M5353" s="5">
        <f t="shared" si="335"/>
        <v>0</v>
      </c>
      <c r="N5353" s="5" t="s">
        <v>19401</v>
      </c>
      <c r="O5353" s="5" t="s">
        <v>19402</v>
      </c>
      <c r="P5353" s="5" t="s">
        <v>19403</v>
      </c>
    </row>
    <row r="5354" ht="19" customHeight="1" spans="1:16">
      <c r="A5354" s="5">
        <v>214</v>
      </c>
      <c r="B5354" s="5" t="s">
        <v>569</v>
      </c>
      <c r="C5354" s="5" t="s">
        <v>558</v>
      </c>
      <c r="D5354" s="8" t="s">
        <v>251</v>
      </c>
      <c r="E5354" s="6">
        <v>284.9</v>
      </c>
      <c r="F5354" s="6">
        <v>279.2</v>
      </c>
      <c r="G5354" s="6">
        <v>230.9</v>
      </c>
      <c r="H5354" s="5" t="s">
        <v>120</v>
      </c>
      <c r="I5354" s="6">
        <f t="shared" si="332"/>
        <v>5.69999999999999</v>
      </c>
      <c r="J5354" s="5" t="str">
        <f>IF(H5354="否","不适用",IF(AND(ISNUMBER(E5354),ISNUMBER(F5354)),IF(I5354&gt;规则与名单!$B$2,"是","否"),"未判定"))</f>
        <v>不适用</v>
      </c>
      <c r="K5354" s="5" t="str">
        <f t="shared" si="333"/>
        <v>非测试日纯氢</v>
      </c>
      <c r="L5354" s="6">
        <f t="shared" si="334"/>
        <v>230.9</v>
      </c>
      <c r="M5354" s="5">
        <f t="shared" si="335"/>
        <v>0</v>
      </c>
      <c r="N5354" s="5" t="s">
        <v>19404</v>
      </c>
      <c r="O5354" s="5" t="s">
        <v>19405</v>
      </c>
      <c r="P5354" s="5" t="s">
        <v>19406</v>
      </c>
    </row>
    <row r="5355" ht="19" customHeight="1" spans="1:16">
      <c r="A5355" s="5">
        <v>214</v>
      </c>
      <c r="B5355" s="5" t="s">
        <v>569</v>
      </c>
      <c r="C5355" s="5" t="s">
        <v>558</v>
      </c>
      <c r="D5355" s="8" t="s">
        <v>472</v>
      </c>
      <c r="E5355" s="6">
        <v>180.3</v>
      </c>
      <c r="F5355" s="6">
        <v>183.5</v>
      </c>
      <c r="G5355" s="6">
        <v>149.9</v>
      </c>
      <c r="H5355" s="5" t="s">
        <v>120</v>
      </c>
      <c r="I5355" s="6">
        <f t="shared" si="332"/>
        <v>-3.19999999999999</v>
      </c>
      <c r="J5355" s="5" t="str">
        <f>IF(H5355="否","不适用",IF(AND(ISNUMBER(E5355),ISNUMBER(F5355)),IF(I5355&gt;规则与名单!$B$2,"是","否"),"未判定"))</f>
        <v>不适用</v>
      </c>
      <c r="K5355" s="5" t="str">
        <f t="shared" si="333"/>
        <v>非测试日纯氢</v>
      </c>
      <c r="L5355" s="6">
        <f t="shared" si="334"/>
        <v>149.9</v>
      </c>
      <c r="M5355" s="5">
        <f t="shared" si="335"/>
        <v>0</v>
      </c>
      <c r="N5355" s="5" t="s">
        <v>19407</v>
      </c>
      <c r="O5355" s="5" t="s">
        <v>19408</v>
      </c>
      <c r="P5355" s="5" t="s">
        <v>19409</v>
      </c>
    </row>
    <row r="5356" ht="19" customHeight="1" spans="1:16">
      <c r="A5356" s="5">
        <v>214</v>
      </c>
      <c r="B5356" s="5" t="s">
        <v>569</v>
      </c>
      <c r="C5356" s="5" t="s">
        <v>558</v>
      </c>
      <c r="D5356" s="8" t="s">
        <v>466</v>
      </c>
      <c r="E5356" s="6">
        <v>299</v>
      </c>
      <c r="F5356" s="6">
        <v>303.1</v>
      </c>
      <c r="G5356" s="6">
        <v>273.4</v>
      </c>
      <c r="H5356" s="5" t="s">
        <v>120</v>
      </c>
      <c r="I5356" s="6">
        <f t="shared" si="332"/>
        <v>-4.10000000000002</v>
      </c>
      <c r="J5356" s="5" t="str">
        <f>IF(H5356="否","不适用",IF(AND(ISNUMBER(E5356),ISNUMBER(F5356)),IF(I5356&gt;规则与名单!$B$2,"是","否"),"未判定"))</f>
        <v>不适用</v>
      </c>
      <c r="K5356" s="5" t="str">
        <f t="shared" si="333"/>
        <v>非测试日纯氢</v>
      </c>
      <c r="L5356" s="6">
        <f t="shared" si="334"/>
        <v>273.4</v>
      </c>
      <c r="M5356" s="5">
        <f t="shared" si="335"/>
        <v>0</v>
      </c>
      <c r="N5356" s="5" t="s">
        <v>19410</v>
      </c>
      <c r="O5356" s="5" t="s">
        <v>19411</v>
      </c>
      <c r="P5356" s="5" t="s">
        <v>19412</v>
      </c>
    </row>
    <row r="5357" ht="19" customHeight="1" spans="1:16">
      <c r="A5357" s="5">
        <v>214</v>
      </c>
      <c r="B5357" s="5" t="s">
        <v>569</v>
      </c>
      <c r="C5357" s="5" t="s">
        <v>558</v>
      </c>
      <c r="D5357" s="8" t="s">
        <v>333</v>
      </c>
      <c r="E5357" s="6">
        <v>273</v>
      </c>
      <c r="F5357" s="6">
        <v>278.2</v>
      </c>
      <c r="G5357" s="6">
        <v>185.2</v>
      </c>
      <c r="H5357" s="5" t="s">
        <v>120</v>
      </c>
      <c r="I5357" s="6">
        <f t="shared" si="332"/>
        <v>-5.19999999999999</v>
      </c>
      <c r="J5357" s="5" t="str">
        <f>IF(H5357="否","不适用",IF(AND(ISNUMBER(E5357),ISNUMBER(F5357)),IF(I5357&gt;规则与名单!$B$2,"是","否"),"未判定"))</f>
        <v>不适用</v>
      </c>
      <c r="K5357" s="5" t="str">
        <f t="shared" si="333"/>
        <v>非测试日纯氢</v>
      </c>
      <c r="L5357" s="6">
        <f t="shared" si="334"/>
        <v>185.2</v>
      </c>
      <c r="M5357" s="5">
        <f t="shared" si="335"/>
        <v>0</v>
      </c>
      <c r="N5357" s="5" t="s">
        <v>19413</v>
      </c>
      <c r="O5357" s="5" t="s">
        <v>19414</v>
      </c>
      <c r="P5357" s="5" t="s">
        <v>19415</v>
      </c>
    </row>
    <row r="5358" ht="19" customHeight="1" spans="1:16">
      <c r="A5358" s="5">
        <v>214</v>
      </c>
      <c r="B5358" s="5" t="s">
        <v>569</v>
      </c>
      <c r="C5358" s="5" t="s">
        <v>558</v>
      </c>
      <c r="D5358" s="8" t="s">
        <v>175</v>
      </c>
      <c r="E5358" s="6">
        <v>196.8</v>
      </c>
      <c r="F5358" s="6">
        <v>202.1</v>
      </c>
      <c r="G5358" s="6">
        <v>196</v>
      </c>
      <c r="H5358" s="5" t="s">
        <v>120</v>
      </c>
      <c r="I5358" s="6">
        <f t="shared" si="332"/>
        <v>-5.29999999999998</v>
      </c>
      <c r="J5358" s="5" t="str">
        <f>IF(H5358="否","不适用",IF(AND(ISNUMBER(E5358),ISNUMBER(F5358)),IF(I5358&gt;规则与名单!$B$2,"是","否"),"未判定"))</f>
        <v>不适用</v>
      </c>
      <c r="K5358" s="5" t="str">
        <f t="shared" si="333"/>
        <v>非测试日纯氢</v>
      </c>
      <c r="L5358" s="6">
        <f t="shared" si="334"/>
        <v>196</v>
      </c>
      <c r="M5358" s="5">
        <f t="shared" si="335"/>
        <v>0</v>
      </c>
      <c r="N5358" s="5" t="s">
        <v>19416</v>
      </c>
      <c r="O5358" s="5" t="s">
        <v>19417</v>
      </c>
      <c r="P5358" s="5" t="s">
        <v>19418</v>
      </c>
    </row>
    <row r="5359" ht="19" customHeight="1" spans="1:16">
      <c r="A5359" s="5">
        <v>214</v>
      </c>
      <c r="B5359" s="5" t="s">
        <v>569</v>
      </c>
      <c r="C5359" s="5" t="s">
        <v>558</v>
      </c>
      <c r="D5359" s="8" t="s">
        <v>3402</v>
      </c>
      <c r="E5359" s="6">
        <v>36.5</v>
      </c>
      <c r="F5359" s="6">
        <v>42.1</v>
      </c>
      <c r="G5359" s="6">
        <v>35.8</v>
      </c>
      <c r="H5359" s="5" t="s">
        <v>120</v>
      </c>
      <c r="I5359" s="6">
        <f t="shared" si="332"/>
        <v>-5.6</v>
      </c>
      <c r="J5359" s="5" t="str">
        <f>IF(H5359="否","不适用",IF(AND(ISNUMBER(E5359),ISNUMBER(F5359)),IF(I5359&gt;规则与名单!$B$2,"是","否"),"未判定"))</f>
        <v>不适用</v>
      </c>
      <c r="K5359" s="5" t="str">
        <f t="shared" si="333"/>
        <v>非测试日纯氢</v>
      </c>
      <c r="L5359" s="6">
        <f t="shared" si="334"/>
        <v>35.8</v>
      </c>
      <c r="M5359" s="5">
        <f t="shared" si="335"/>
        <v>0</v>
      </c>
      <c r="N5359" s="5" t="s">
        <v>19419</v>
      </c>
      <c r="O5359" s="5" t="s">
        <v>19420</v>
      </c>
      <c r="P5359" s="5" t="s">
        <v>19421</v>
      </c>
    </row>
    <row r="5360" ht="19" customHeight="1" spans="1:16">
      <c r="A5360" s="5">
        <v>214</v>
      </c>
      <c r="B5360" s="5" t="s">
        <v>569</v>
      </c>
      <c r="C5360" s="5" t="s">
        <v>558</v>
      </c>
      <c r="D5360" s="8" t="s">
        <v>487</v>
      </c>
      <c r="E5360" s="6">
        <v>179.4</v>
      </c>
      <c r="F5360" s="6">
        <v>178.5</v>
      </c>
      <c r="G5360" s="6">
        <v>127.9</v>
      </c>
      <c r="H5360" s="5" t="s">
        <v>120</v>
      </c>
      <c r="I5360" s="6">
        <f t="shared" si="332"/>
        <v>0.900000000000006</v>
      </c>
      <c r="J5360" s="5" t="str">
        <f>IF(H5360="否","不适用",IF(AND(ISNUMBER(E5360),ISNUMBER(F5360)),IF(I5360&gt;规则与名单!$B$2,"是","否"),"未判定"))</f>
        <v>不适用</v>
      </c>
      <c r="K5360" s="5" t="str">
        <f t="shared" si="333"/>
        <v>非测试日纯氢</v>
      </c>
      <c r="L5360" s="6">
        <f t="shared" si="334"/>
        <v>127.9</v>
      </c>
      <c r="M5360" s="5">
        <f t="shared" si="335"/>
        <v>0</v>
      </c>
      <c r="N5360" s="5" t="s">
        <v>19422</v>
      </c>
      <c r="O5360" s="5" t="s">
        <v>19423</v>
      </c>
      <c r="P5360" s="5" t="s">
        <v>19424</v>
      </c>
    </row>
    <row r="5361" ht="19" customHeight="1" spans="1:16">
      <c r="A5361" s="5">
        <v>214</v>
      </c>
      <c r="B5361" s="5" t="s">
        <v>569</v>
      </c>
      <c r="C5361" s="5" t="s">
        <v>558</v>
      </c>
      <c r="D5361" s="8" t="s">
        <v>121</v>
      </c>
      <c r="E5361" s="6">
        <v>287.2</v>
      </c>
      <c r="F5361" s="6">
        <v>292.2</v>
      </c>
      <c r="G5361" s="6">
        <v>259.6</v>
      </c>
      <c r="H5361" s="5" t="s">
        <v>120</v>
      </c>
      <c r="I5361" s="6">
        <f t="shared" si="332"/>
        <v>-5</v>
      </c>
      <c r="J5361" s="5" t="str">
        <f>IF(H5361="否","不适用",IF(AND(ISNUMBER(E5361),ISNUMBER(F5361)),IF(I5361&gt;规则与名单!$B$2,"是","否"),"未判定"))</f>
        <v>不适用</v>
      </c>
      <c r="K5361" s="5" t="str">
        <f t="shared" si="333"/>
        <v>非测试日纯氢</v>
      </c>
      <c r="L5361" s="6">
        <f t="shared" si="334"/>
        <v>259.6</v>
      </c>
      <c r="M5361" s="5">
        <f t="shared" si="335"/>
        <v>0</v>
      </c>
      <c r="N5361" s="5" t="s">
        <v>19425</v>
      </c>
      <c r="O5361" s="5" t="s">
        <v>19426</v>
      </c>
      <c r="P5361" s="5" t="s">
        <v>19427</v>
      </c>
    </row>
    <row r="5362" ht="19" customHeight="1" spans="1:16">
      <c r="A5362" s="5">
        <v>214</v>
      </c>
      <c r="B5362" s="5" t="s">
        <v>569</v>
      </c>
      <c r="C5362" s="5" t="s">
        <v>558</v>
      </c>
      <c r="D5362" s="8" t="s">
        <v>170</v>
      </c>
      <c r="E5362" s="6">
        <v>184</v>
      </c>
      <c r="F5362" s="6">
        <v>191.4</v>
      </c>
      <c r="G5362" s="6">
        <v>155.8</v>
      </c>
      <c r="H5362" s="5" t="s">
        <v>120</v>
      </c>
      <c r="I5362" s="6">
        <f t="shared" si="332"/>
        <v>-7.40000000000001</v>
      </c>
      <c r="J5362" s="5" t="str">
        <f>IF(H5362="否","不适用",IF(AND(ISNUMBER(E5362),ISNUMBER(F5362)),IF(I5362&gt;规则与名单!$B$2,"是","否"),"未判定"))</f>
        <v>不适用</v>
      </c>
      <c r="K5362" s="5" t="str">
        <f t="shared" si="333"/>
        <v>非测试日纯氢</v>
      </c>
      <c r="L5362" s="6">
        <f t="shared" si="334"/>
        <v>155.8</v>
      </c>
      <c r="M5362" s="5">
        <f t="shared" si="335"/>
        <v>0</v>
      </c>
      <c r="N5362" s="5" t="s">
        <v>19428</v>
      </c>
      <c r="O5362" s="5" t="s">
        <v>19429</v>
      </c>
      <c r="P5362" s="5" t="s">
        <v>19430</v>
      </c>
    </row>
    <row r="5363" ht="19" customHeight="1" spans="1:16">
      <c r="A5363" s="5">
        <v>214</v>
      </c>
      <c r="B5363" s="5" t="s">
        <v>569</v>
      </c>
      <c r="C5363" s="5" t="s">
        <v>558</v>
      </c>
      <c r="D5363" s="8" t="s">
        <v>644</v>
      </c>
      <c r="E5363" s="6">
        <v>174.4</v>
      </c>
      <c r="F5363" s="6">
        <v>188.2</v>
      </c>
      <c r="G5363" s="6">
        <v>173.3</v>
      </c>
      <c r="H5363" s="5" t="s">
        <v>120</v>
      </c>
      <c r="I5363" s="6">
        <f t="shared" si="332"/>
        <v>-13.8</v>
      </c>
      <c r="J5363" s="5" t="str">
        <f>IF(H5363="否","不适用",IF(AND(ISNUMBER(E5363),ISNUMBER(F5363)),IF(I5363&gt;规则与名单!$B$2,"是","否"),"未判定"))</f>
        <v>不适用</v>
      </c>
      <c r="K5363" s="5" t="str">
        <f t="shared" si="333"/>
        <v>非测试日纯氢</v>
      </c>
      <c r="L5363" s="6">
        <f t="shared" si="334"/>
        <v>173.3</v>
      </c>
      <c r="M5363" s="5">
        <f t="shared" si="335"/>
        <v>0</v>
      </c>
      <c r="N5363" s="5" t="s">
        <v>19431</v>
      </c>
      <c r="O5363" s="5" t="s">
        <v>19432</v>
      </c>
      <c r="P5363" s="5" t="s">
        <v>19433</v>
      </c>
    </row>
    <row r="5364" ht="19" customHeight="1" spans="1:16">
      <c r="A5364" s="5">
        <v>214</v>
      </c>
      <c r="B5364" s="5" t="s">
        <v>569</v>
      </c>
      <c r="C5364" s="5" t="s">
        <v>558</v>
      </c>
      <c r="D5364" s="8" t="s">
        <v>3418</v>
      </c>
      <c r="E5364" s="6">
        <v>191.1</v>
      </c>
      <c r="F5364" s="6">
        <v>194.1</v>
      </c>
      <c r="G5364" s="6">
        <v>190</v>
      </c>
      <c r="H5364" s="5" t="s">
        <v>120</v>
      </c>
      <c r="I5364" s="6">
        <f t="shared" si="332"/>
        <v>-3</v>
      </c>
      <c r="J5364" s="5" t="str">
        <f>IF(H5364="否","不适用",IF(AND(ISNUMBER(E5364),ISNUMBER(F5364)),IF(I5364&gt;规则与名单!$B$2,"是","否"),"未判定"))</f>
        <v>不适用</v>
      </c>
      <c r="K5364" s="5" t="str">
        <f t="shared" si="333"/>
        <v>非测试日纯氢</v>
      </c>
      <c r="L5364" s="6">
        <f t="shared" si="334"/>
        <v>190</v>
      </c>
      <c r="M5364" s="5">
        <f t="shared" si="335"/>
        <v>0</v>
      </c>
      <c r="N5364" s="5" t="s">
        <v>19434</v>
      </c>
      <c r="O5364" s="5" t="s">
        <v>19435</v>
      </c>
      <c r="P5364" s="5" t="s">
        <v>19436</v>
      </c>
    </row>
    <row r="5365" ht="19" customHeight="1" spans="1:16">
      <c r="A5365" s="5">
        <v>214</v>
      </c>
      <c r="B5365" s="5" t="s">
        <v>569</v>
      </c>
      <c r="C5365" s="5" t="s">
        <v>558</v>
      </c>
      <c r="D5365" s="8" t="s">
        <v>3422</v>
      </c>
      <c r="E5365" s="6">
        <v>119.7</v>
      </c>
      <c r="F5365" s="6">
        <v>123.4</v>
      </c>
      <c r="G5365" s="6">
        <v>81.5</v>
      </c>
      <c r="H5365" s="5" t="s">
        <v>120</v>
      </c>
      <c r="I5365" s="6">
        <f t="shared" si="332"/>
        <v>-3.7</v>
      </c>
      <c r="J5365" s="5" t="str">
        <f>IF(H5365="否","不适用",IF(AND(ISNUMBER(E5365),ISNUMBER(F5365)),IF(I5365&gt;规则与名单!$B$2,"是","否"),"未判定"))</f>
        <v>不适用</v>
      </c>
      <c r="K5365" s="5" t="str">
        <f t="shared" si="333"/>
        <v>非测试日纯氢</v>
      </c>
      <c r="L5365" s="6">
        <f t="shared" si="334"/>
        <v>81.5</v>
      </c>
      <c r="M5365" s="5">
        <f t="shared" si="335"/>
        <v>0</v>
      </c>
      <c r="N5365" s="5" t="s">
        <v>19437</v>
      </c>
      <c r="O5365" s="5" t="s">
        <v>19438</v>
      </c>
      <c r="P5365" s="5" t="s">
        <v>19439</v>
      </c>
    </row>
    <row r="5366" ht="19" customHeight="1" spans="1:16">
      <c r="A5366" s="5">
        <v>214</v>
      </c>
      <c r="B5366" s="5" t="s">
        <v>569</v>
      </c>
      <c r="C5366" s="5" t="s">
        <v>558</v>
      </c>
      <c r="D5366" s="8" t="s">
        <v>336</v>
      </c>
      <c r="E5366" s="6">
        <v>93.1</v>
      </c>
      <c r="F5366" s="6">
        <v>94.5</v>
      </c>
      <c r="G5366" s="6">
        <v>92.9</v>
      </c>
      <c r="H5366" s="5" t="s">
        <v>120</v>
      </c>
      <c r="I5366" s="6">
        <f t="shared" si="332"/>
        <v>-1.40000000000001</v>
      </c>
      <c r="J5366" s="5" t="str">
        <f>IF(H5366="否","不适用",IF(AND(ISNUMBER(E5366),ISNUMBER(F5366)),IF(I5366&gt;规则与名单!$B$2,"是","否"),"未判定"))</f>
        <v>不适用</v>
      </c>
      <c r="K5366" s="5" t="str">
        <f t="shared" si="333"/>
        <v>非测试日纯氢</v>
      </c>
      <c r="L5366" s="6">
        <f t="shared" si="334"/>
        <v>92.9</v>
      </c>
      <c r="M5366" s="5">
        <f t="shared" si="335"/>
        <v>0</v>
      </c>
      <c r="N5366" s="5" t="s">
        <v>19440</v>
      </c>
      <c r="O5366" s="5" t="s">
        <v>19441</v>
      </c>
      <c r="P5366" s="5" t="s">
        <v>19442</v>
      </c>
    </row>
    <row r="5367" ht="19" customHeight="1" spans="1:16">
      <c r="A5367" s="5">
        <v>214</v>
      </c>
      <c r="B5367" s="5" t="s">
        <v>569</v>
      </c>
      <c r="C5367" s="5" t="s">
        <v>558</v>
      </c>
      <c r="D5367" s="8" t="s">
        <v>653</v>
      </c>
      <c r="E5367" s="6">
        <v>257</v>
      </c>
      <c r="F5367" s="6">
        <v>261.2</v>
      </c>
      <c r="G5367" s="6">
        <v>250.8</v>
      </c>
      <c r="H5367" s="5" t="s">
        <v>120</v>
      </c>
      <c r="I5367" s="6">
        <f t="shared" si="332"/>
        <v>-4.19999999999999</v>
      </c>
      <c r="J5367" s="5" t="str">
        <f>IF(H5367="否","不适用",IF(AND(ISNUMBER(E5367),ISNUMBER(F5367)),IF(I5367&gt;规则与名单!$B$2,"是","否"),"未判定"))</f>
        <v>不适用</v>
      </c>
      <c r="K5367" s="5" t="str">
        <f t="shared" si="333"/>
        <v>非测试日纯氢</v>
      </c>
      <c r="L5367" s="6">
        <f t="shared" si="334"/>
        <v>250.8</v>
      </c>
      <c r="M5367" s="5">
        <f t="shared" si="335"/>
        <v>0</v>
      </c>
      <c r="N5367" s="5" t="s">
        <v>19443</v>
      </c>
      <c r="O5367" s="5" t="s">
        <v>19444</v>
      </c>
      <c r="P5367" s="5" t="s">
        <v>19445</v>
      </c>
    </row>
    <row r="5368" ht="19" customHeight="1" spans="1:16">
      <c r="A5368" s="5">
        <v>214</v>
      </c>
      <c r="B5368" s="5" t="s">
        <v>569</v>
      </c>
      <c r="C5368" s="5" t="s">
        <v>558</v>
      </c>
      <c r="D5368" s="8" t="s">
        <v>140</v>
      </c>
      <c r="E5368" s="6">
        <v>334.7</v>
      </c>
      <c r="F5368" s="6">
        <v>338.3</v>
      </c>
      <c r="G5368" s="6">
        <v>334.4</v>
      </c>
      <c r="H5368" s="5" t="s">
        <v>120</v>
      </c>
      <c r="I5368" s="6">
        <f t="shared" si="332"/>
        <v>-3.60000000000002</v>
      </c>
      <c r="J5368" s="5" t="str">
        <f>IF(H5368="否","不适用",IF(AND(ISNUMBER(E5368),ISNUMBER(F5368)),IF(I5368&gt;规则与名单!$B$2,"是","否"),"未判定"))</f>
        <v>不适用</v>
      </c>
      <c r="K5368" s="5" t="str">
        <f t="shared" si="333"/>
        <v>非测试日纯氢</v>
      </c>
      <c r="L5368" s="6">
        <f t="shared" si="334"/>
        <v>334.4</v>
      </c>
      <c r="M5368" s="5">
        <f t="shared" si="335"/>
        <v>0</v>
      </c>
      <c r="N5368" s="5" t="s">
        <v>19446</v>
      </c>
      <c r="O5368" s="5" t="s">
        <v>19447</v>
      </c>
      <c r="P5368" s="5" t="s">
        <v>19448</v>
      </c>
    </row>
    <row r="5369" ht="19" customHeight="1" spans="1:16">
      <c r="A5369" s="5">
        <v>214</v>
      </c>
      <c r="B5369" s="5" t="s">
        <v>569</v>
      </c>
      <c r="C5369" s="5" t="s">
        <v>558</v>
      </c>
      <c r="D5369" s="8" t="s">
        <v>115</v>
      </c>
      <c r="E5369" s="6">
        <v>156.1</v>
      </c>
      <c r="F5369" s="6">
        <v>158.7</v>
      </c>
      <c r="G5369" s="6">
        <v>155.9</v>
      </c>
      <c r="H5369" s="5" t="s">
        <v>120</v>
      </c>
      <c r="I5369" s="6">
        <f t="shared" si="332"/>
        <v>-2.59999999999999</v>
      </c>
      <c r="J5369" s="5" t="str">
        <f>IF(H5369="否","不适用",IF(AND(ISNUMBER(E5369),ISNUMBER(F5369)),IF(I5369&gt;规则与名单!$B$2,"是","否"),"未判定"))</f>
        <v>不适用</v>
      </c>
      <c r="K5369" s="5" t="str">
        <f t="shared" si="333"/>
        <v>非测试日纯氢</v>
      </c>
      <c r="L5369" s="6">
        <f t="shared" si="334"/>
        <v>155.9</v>
      </c>
      <c r="M5369" s="5">
        <f t="shared" si="335"/>
        <v>0</v>
      </c>
      <c r="N5369" s="5" t="s">
        <v>19449</v>
      </c>
      <c r="O5369" s="5" t="s">
        <v>19450</v>
      </c>
      <c r="P5369" s="5" t="s">
        <v>19451</v>
      </c>
    </row>
    <row r="5370" ht="19" customHeight="1" spans="1:16">
      <c r="A5370" s="5">
        <v>215</v>
      </c>
      <c r="B5370" s="5" t="s">
        <v>572</v>
      </c>
      <c r="C5370" s="5" t="s">
        <v>558</v>
      </c>
      <c r="D5370" s="8" t="s">
        <v>114</v>
      </c>
      <c r="E5370" s="6">
        <v>38.7</v>
      </c>
      <c r="F5370" s="6">
        <v>27.5</v>
      </c>
      <c r="G5370" s="6">
        <v>24.9</v>
      </c>
      <c r="H5370" s="5" t="s">
        <v>120</v>
      </c>
      <c r="I5370" s="6">
        <f t="shared" si="332"/>
        <v>11.2</v>
      </c>
      <c r="J5370" s="5" t="str">
        <f>IF(H5370="否","不适用",IF(AND(ISNUMBER(E5370),ISNUMBER(F5370)),IF(I5370&gt;规则与名单!$B$2,"是","否"),"未判定"))</f>
        <v>不适用</v>
      </c>
      <c r="K5370" s="5" t="str">
        <f t="shared" si="333"/>
        <v>非测试日纯氢</v>
      </c>
      <c r="L5370" s="6">
        <f t="shared" si="334"/>
        <v>24.9</v>
      </c>
      <c r="M5370" s="5">
        <f t="shared" si="335"/>
        <v>0</v>
      </c>
      <c r="N5370" s="5" t="s">
        <v>19452</v>
      </c>
      <c r="O5370" s="5" t="s">
        <v>19453</v>
      </c>
      <c r="P5370" s="5" t="s">
        <v>19454</v>
      </c>
    </row>
    <row r="5371" ht="19" customHeight="1" spans="1:16">
      <c r="A5371" s="5">
        <v>215</v>
      </c>
      <c r="B5371" s="5" t="s">
        <v>572</v>
      </c>
      <c r="C5371" s="5" t="s">
        <v>558</v>
      </c>
      <c r="D5371" s="8" t="s">
        <v>605</v>
      </c>
      <c r="E5371" s="6">
        <v>206.8</v>
      </c>
      <c r="F5371" s="6">
        <v>207.5</v>
      </c>
      <c r="G5371" s="6">
        <v>206.1</v>
      </c>
      <c r="H5371" s="5" t="s">
        <v>120</v>
      </c>
      <c r="I5371" s="6">
        <f t="shared" si="332"/>
        <v>-0.699999999999989</v>
      </c>
      <c r="J5371" s="5" t="str">
        <f>IF(H5371="否","不适用",IF(AND(ISNUMBER(E5371),ISNUMBER(F5371)),IF(I5371&gt;规则与名单!$B$2,"是","否"),"未判定"))</f>
        <v>不适用</v>
      </c>
      <c r="K5371" s="5" t="str">
        <f t="shared" si="333"/>
        <v>非测试日纯氢</v>
      </c>
      <c r="L5371" s="6">
        <f t="shared" si="334"/>
        <v>206.1</v>
      </c>
      <c r="M5371" s="5">
        <f t="shared" si="335"/>
        <v>0</v>
      </c>
      <c r="N5371" s="5" t="s">
        <v>19455</v>
      </c>
      <c r="O5371" s="5" t="s">
        <v>19456</v>
      </c>
      <c r="P5371" s="5" t="s">
        <v>19457</v>
      </c>
    </row>
    <row r="5372" ht="19" customHeight="1" spans="1:16">
      <c r="A5372" s="5">
        <v>215</v>
      </c>
      <c r="B5372" s="5" t="s">
        <v>572</v>
      </c>
      <c r="C5372" s="5" t="s">
        <v>558</v>
      </c>
      <c r="D5372" s="8" t="s">
        <v>186</v>
      </c>
      <c r="E5372" s="6"/>
      <c r="F5372" s="6">
        <v>0</v>
      </c>
      <c r="G5372" s="6"/>
      <c r="H5372" s="5" t="s">
        <v>120</v>
      </c>
      <c r="I5372" s="6" t="str">
        <f t="shared" si="332"/>
        <v/>
      </c>
      <c r="J5372" s="5" t="str">
        <f>IF(H5372="否","不适用",IF(AND(ISNUMBER(E5372),ISNUMBER(F5372)),IF(I5372&gt;规则与名单!$B$2,"是","否"),"未判定"))</f>
        <v>不适用</v>
      </c>
      <c r="K5372" s="5" t="str">
        <f t="shared" si="333"/>
        <v>缺失</v>
      </c>
      <c r="L5372" s="6" t="str">
        <f t="shared" si="334"/>
        <v/>
      </c>
      <c r="M5372" s="5">
        <f t="shared" si="335"/>
        <v>1</v>
      </c>
      <c r="N5372" s="5" t="s">
        <v>19458</v>
      </c>
      <c r="O5372" s="5" t="s">
        <v>19459</v>
      </c>
      <c r="P5372" s="5" t="s">
        <v>19460</v>
      </c>
    </row>
    <row r="5373" ht="19" customHeight="1" spans="1:16">
      <c r="A5373" s="5">
        <v>215</v>
      </c>
      <c r="B5373" s="5" t="s">
        <v>572</v>
      </c>
      <c r="C5373" s="5" t="s">
        <v>558</v>
      </c>
      <c r="D5373" s="8" t="s">
        <v>165</v>
      </c>
      <c r="E5373" s="6">
        <v>328.2</v>
      </c>
      <c r="F5373" s="6">
        <v>327.6</v>
      </c>
      <c r="G5373" s="6">
        <v>252.4</v>
      </c>
      <c r="H5373" s="5" t="s">
        <v>120</v>
      </c>
      <c r="I5373" s="6">
        <f t="shared" si="332"/>
        <v>0.599999999999966</v>
      </c>
      <c r="J5373" s="5" t="str">
        <f>IF(H5373="否","不适用",IF(AND(ISNUMBER(E5373),ISNUMBER(F5373)),IF(I5373&gt;规则与名单!$B$2,"是","否"),"未判定"))</f>
        <v>不适用</v>
      </c>
      <c r="K5373" s="5" t="str">
        <f t="shared" si="333"/>
        <v>非测试日纯氢</v>
      </c>
      <c r="L5373" s="6">
        <f t="shared" si="334"/>
        <v>252.4</v>
      </c>
      <c r="M5373" s="5">
        <f t="shared" si="335"/>
        <v>0</v>
      </c>
      <c r="N5373" s="5" t="s">
        <v>19461</v>
      </c>
      <c r="O5373" s="5" t="s">
        <v>19462</v>
      </c>
      <c r="P5373" s="5" t="s">
        <v>19463</v>
      </c>
    </row>
    <row r="5374" ht="19" customHeight="1" spans="1:16">
      <c r="A5374" s="5">
        <v>215</v>
      </c>
      <c r="B5374" s="5" t="s">
        <v>572</v>
      </c>
      <c r="C5374" s="5" t="s">
        <v>558</v>
      </c>
      <c r="D5374" s="8" t="s">
        <v>151</v>
      </c>
      <c r="E5374" s="6">
        <v>155.6</v>
      </c>
      <c r="F5374" s="6">
        <v>157.1</v>
      </c>
      <c r="G5374" s="6">
        <v>134.7</v>
      </c>
      <c r="H5374" s="5" t="s">
        <v>120</v>
      </c>
      <c r="I5374" s="6">
        <f t="shared" si="332"/>
        <v>-1.5</v>
      </c>
      <c r="J5374" s="5" t="str">
        <f>IF(H5374="否","不适用",IF(AND(ISNUMBER(E5374),ISNUMBER(F5374)),IF(I5374&gt;规则与名单!$B$2,"是","否"),"未判定"))</f>
        <v>不适用</v>
      </c>
      <c r="K5374" s="5" t="str">
        <f t="shared" si="333"/>
        <v>非测试日纯氢</v>
      </c>
      <c r="L5374" s="6">
        <f t="shared" si="334"/>
        <v>134.7</v>
      </c>
      <c r="M5374" s="5">
        <f t="shared" si="335"/>
        <v>0</v>
      </c>
      <c r="N5374" s="5" t="s">
        <v>19464</v>
      </c>
      <c r="O5374" s="5" t="s">
        <v>19465</v>
      </c>
      <c r="P5374" s="5" t="s">
        <v>19466</v>
      </c>
    </row>
    <row r="5375" ht="19" customHeight="1" spans="1:16">
      <c r="A5375" s="5">
        <v>215</v>
      </c>
      <c r="B5375" s="5" t="s">
        <v>572</v>
      </c>
      <c r="C5375" s="5" t="s">
        <v>558</v>
      </c>
      <c r="D5375" s="8" t="s">
        <v>3358</v>
      </c>
      <c r="E5375" s="6">
        <v>200.6</v>
      </c>
      <c r="F5375" s="6">
        <v>198.7</v>
      </c>
      <c r="G5375" s="6">
        <v>165.5</v>
      </c>
      <c r="H5375" s="5" t="s">
        <v>120</v>
      </c>
      <c r="I5375" s="6">
        <f t="shared" si="332"/>
        <v>1.90000000000001</v>
      </c>
      <c r="J5375" s="5" t="str">
        <f>IF(H5375="否","不适用",IF(AND(ISNUMBER(E5375),ISNUMBER(F5375)),IF(I5375&gt;规则与名单!$B$2,"是","否"),"未判定"))</f>
        <v>不适用</v>
      </c>
      <c r="K5375" s="5" t="str">
        <f t="shared" si="333"/>
        <v>非测试日纯氢</v>
      </c>
      <c r="L5375" s="6">
        <f t="shared" si="334"/>
        <v>165.5</v>
      </c>
      <c r="M5375" s="5">
        <f t="shared" si="335"/>
        <v>0</v>
      </c>
      <c r="N5375" s="5" t="s">
        <v>19467</v>
      </c>
      <c r="O5375" s="5" t="s">
        <v>19468</v>
      </c>
      <c r="P5375" s="5" t="s">
        <v>19469</v>
      </c>
    </row>
    <row r="5376" ht="19" customHeight="1" spans="1:16">
      <c r="A5376" s="5">
        <v>215</v>
      </c>
      <c r="B5376" s="5" t="s">
        <v>572</v>
      </c>
      <c r="C5376" s="5" t="s">
        <v>558</v>
      </c>
      <c r="D5376" s="8" t="s">
        <v>272</v>
      </c>
      <c r="E5376" s="6">
        <v>266.6</v>
      </c>
      <c r="F5376" s="6">
        <v>265.1</v>
      </c>
      <c r="G5376" s="6">
        <v>188.5</v>
      </c>
      <c r="H5376" s="5" t="s">
        <v>120</v>
      </c>
      <c r="I5376" s="6">
        <f t="shared" si="332"/>
        <v>1.5</v>
      </c>
      <c r="J5376" s="5" t="str">
        <f>IF(H5376="否","不适用",IF(AND(ISNUMBER(E5376),ISNUMBER(F5376)),IF(I5376&gt;规则与名单!$B$2,"是","否"),"未判定"))</f>
        <v>不适用</v>
      </c>
      <c r="K5376" s="5" t="str">
        <f t="shared" si="333"/>
        <v>非测试日纯氢</v>
      </c>
      <c r="L5376" s="6">
        <f t="shared" si="334"/>
        <v>188.5</v>
      </c>
      <c r="M5376" s="5">
        <f t="shared" si="335"/>
        <v>0</v>
      </c>
      <c r="N5376" s="5" t="s">
        <v>19470</v>
      </c>
      <c r="O5376" s="5" t="s">
        <v>19471</v>
      </c>
      <c r="P5376" s="5" t="s">
        <v>19472</v>
      </c>
    </row>
    <row r="5377" ht="19" customHeight="1" spans="1:16">
      <c r="A5377" s="5">
        <v>215</v>
      </c>
      <c r="B5377" s="5" t="s">
        <v>572</v>
      </c>
      <c r="C5377" s="5" t="s">
        <v>558</v>
      </c>
      <c r="D5377" s="8" t="s">
        <v>506</v>
      </c>
      <c r="E5377" s="6">
        <v>604.9</v>
      </c>
      <c r="F5377" s="6">
        <v>603.2</v>
      </c>
      <c r="G5377" s="6">
        <v>550.2</v>
      </c>
      <c r="H5377" s="5" t="s">
        <v>120</v>
      </c>
      <c r="I5377" s="6">
        <f t="shared" si="332"/>
        <v>1.69999999999993</v>
      </c>
      <c r="J5377" s="5" t="str">
        <f>IF(H5377="否","不适用",IF(AND(ISNUMBER(E5377),ISNUMBER(F5377)),IF(I5377&gt;规则与名单!$B$2,"是","否"),"未判定"))</f>
        <v>不适用</v>
      </c>
      <c r="K5377" s="5" t="str">
        <f t="shared" si="333"/>
        <v>非测试日纯氢</v>
      </c>
      <c r="L5377" s="6">
        <f t="shared" si="334"/>
        <v>550.2</v>
      </c>
      <c r="M5377" s="5">
        <f t="shared" si="335"/>
        <v>0</v>
      </c>
      <c r="N5377" s="5" t="s">
        <v>19473</v>
      </c>
      <c r="O5377" s="5" t="s">
        <v>19474</v>
      </c>
      <c r="P5377" s="5" t="s">
        <v>19475</v>
      </c>
    </row>
    <row r="5378" ht="19" customHeight="1" spans="1:16">
      <c r="A5378" s="5">
        <v>215</v>
      </c>
      <c r="B5378" s="5" t="s">
        <v>572</v>
      </c>
      <c r="C5378" s="5" t="s">
        <v>558</v>
      </c>
      <c r="D5378" s="8" t="s">
        <v>673</v>
      </c>
      <c r="E5378" s="6">
        <v>232.8</v>
      </c>
      <c r="F5378" s="6">
        <v>231</v>
      </c>
      <c r="G5378" s="6">
        <v>212.6</v>
      </c>
      <c r="H5378" s="5" t="s">
        <v>120</v>
      </c>
      <c r="I5378" s="6">
        <f t="shared" ref="I5378:I5441" si="336">IF(AND(ISNUMBER(E5378),ISNUMBER(F5378)),E5378-F5378,"")</f>
        <v>1.80000000000001</v>
      </c>
      <c r="J5378" s="5" t="str">
        <f>IF(H5378="否","不适用",IF(AND(ISNUMBER(E5378),ISNUMBER(F5378)),IF(I5378&gt;规则与名单!$B$2,"是","否"),"未判定"))</f>
        <v>不适用</v>
      </c>
      <c r="K5378" s="5" t="str">
        <f t="shared" ref="K5378:K5441" si="337">IF(J5378="是",IF(ISNUMBER(F5378),"测试日GPS","缺失"),IF(ISNUMBER(G5378),"非测试日纯氢",IF(AND(H5378="是",J5378="未判定"),IF(ISNUMBER(F5378),"测试名单无纯氢GPS","缺失"),IF(ISNUMBER(E5378),"非测试日仪表","缺失"))))</f>
        <v>非测试日纯氢</v>
      </c>
      <c r="L5378" s="6">
        <f t="shared" ref="L5378:L5441" si="338">IF(K5378="缺失","",IF(K5378="非测试日纯氢",G5378,IF(K5378="非测试日仪表",E5378,F5378)))</f>
        <v>212.6</v>
      </c>
      <c r="M5378" s="5">
        <f t="shared" ref="M5378:M5441" si="339">IF(K5378="缺失",1,0)</f>
        <v>0</v>
      </c>
      <c r="N5378" s="5" t="s">
        <v>19476</v>
      </c>
      <c r="O5378" s="5" t="s">
        <v>19477</v>
      </c>
      <c r="P5378" s="5" t="s">
        <v>19478</v>
      </c>
    </row>
    <row r="5379" ht="19" customHeight="1" spans="1:16">
      <c r="A5379" s="5">
        <v>215</v>
      </c>
      <c r="B5379" s="5" t="s">
        <v>572</v>
      </c>
      <c r="C5379" s="5" t="s">
        <v>558</v>
      </c>
      <c r="D5379" s="8" t="s">
        <v>183</v>
      </c>
      <c r="E5379" s="6">
        <v>244.1</v>
      </c>
      <c r="F5379" s="6">
        <v>244.2</v>
      </c>
      <c r="G5379" s="6">
        <v>239.4</v>
      </c>
      <c r="H5379" s="5" t="s">
        <v>120</v>
      </c>
      <c r="I5379" s="6">
        <f t="shared" si="336"/>
        <v>-0.0999999999999943</v>
      </c>
      <c r="J5379" s="5" t="str">
        <f>IF(H5379="否","不适用",IF(AND(ISNUMBER(E5379),ISNUMBER(F5379)),IF(I5379&gt;规则与名单!$B$2,"是","否"),"未判定"))</f>
        <v>不适用</v>
      </c>
      <c r="K5379" s="5" t="str">
        <f t="shared" si="337"/>
        <v>非测试日纯氢</v>
      </c>
      <c r="L5379" s="6">
        <f t="shared" si="338"/>
        <v>239.4</v>
      </c>
      <c r="M5379" s="5">
        <f t="shared" si="339"/>
        <v>0</v>
      </c>
      <c r="N5379" s="5" t="s">
        <v>19479</v>
      </c>
      <c r="O5379" s="5" t="s">
        <v>19480</v>
      </c>
      <c r="P5379" s="5" t="s">
        <v>19481</v>
      </c>
    </row>
    <row r="5380" ht="19" customHeight="1" spans="1:16">
      <c r="A5380" s="5">
        <v>215</v>
      </c>
      <c r="B5380" s="5" t="s">
        <v>572</v>
      </c>
      <c r="C5380" s="5" t="s">
        <v>558</v>
      </c>
      <c r="D5380" s="8" t="s">
        <v>431</v>
      </c>
      <c r="E5380" s="6"/>
      <c r="F5380" s="6">
        <v>0</v>
      </c>
      <c r="G5380" s="6"/>
      <c r="H5380" s="5" t="s">
        <v>120</v>
      </c>
      <c r="I5380" s="6" t="str">
        <f t="shared" si="336"/>
        <v/>
      </c>
      <c r="J5380" s="5" t="str">
        <f>IF(H5380="否","不适用",IF(AND(ISNUMBER(E5380),ISNUMBER(F5380)),IF(I5380&gt;规则与名单!$B$2,"是","否"),"未判定"))</f>
        <v>不适用</v>
      </c>
      <c r="K5380" s="5" t="str">
        <f t="shared" si="337"/>
        <v>缺失</v>
      </c>
      <c r="L5380" s="6" t="str">
        <f t="shared" si="338"/>
        <v/>
      </c>
      <c r="M5380" s="5">
        <f t="shared" si="339"/>
        <v>1</v>
      </c>
      <c r="N5380" s="5" t="s">
        <v>19482</v>
      </c>
      <c r="O5380" s="5" t="s">
        <v>19483</v>
      </c>
      <c r="P5380" s="5" t="s">
        <v>19484</v>
      </c>
    </row>
    <row r="5381" ht="19" customHeight="1" spans="1:16">
      <c r="A5381" s="5">
        <v>215</v>
      </c>
      <c r="B5381" s="5" t="s">
        <v>572</v>
      </c>
      <c r="C5381" s="5" t="s">
        <v>558</v>
      </c>
      <c r="D5381" s="8" t="s">
        <v>3377</v>
      </c>
      <c r="E5381" s="6"/>
      <c r="F5381" s="6">
        <v>0</v>
      </c>
      <c r="G5381" s="6"/>
      <c r="H5381" s="5" t="s">
        <v>120</v>
      </c>
      <c r="I5381" s="6" t="str">
        <f t="shared" si="336"/>
        <v/>
      </c>
      <c r="J5381" s="5" t="str">
        <f>IF(H5381="否","不适用",IF(AND(ISNUMBER(E5381),ISNUMBER(F5381)),IF(I5381&gt;规则与名单!$B$2,"是","否"),"未判定"))</f>
        <v>不适用</v>
      </c>
      <c r="K5381" s="5" t="str">
        <f t="shared" si="337"/>
        <v>缺失</v>
      </c>
      <c r="L5381" s="6" t="str">
        <f t="shared" si="338"/>
        <v/>
      </c>
      <c r="M5381" s="5">
        <f t="shared" si="339"/>
        <v>1</v>
      </c>
      <c r="N5381" s="5" t="s">
        <v>19485</v>
      </c>
      <c r="O5381" s="5" t="s">
        <v>19486</v>
      </c>
      <c r="P5381" s="5" t="s">
        <v>19487</v>
      </c>
    </row>
    <row r="5382" ht="19" customHeight="1" spans="1:16">
      <c r="A5382" s="5">
        <v>215</v>
      </c>
      <c r="B5382" s="5" t="s">
        <v>572</v>
      </c>
      <c r="C5382" s="5" t="s">
        <v>558</v>
      </c>
      <c r="D5382" s="8" t="s">
        <v>407</v>
      </c>
      <c r="E5382" s="6"/>
      <c r="F5382" s="6">
        <v>0</v>
      </c>
      <c r="G5382" s="6"/>
      <c r="H5382" s="5" t="s">
        <v>120</v>
      </c>
      <c r="I5382" s="6" t="str">
        <f t="shared" si="336"/>
        <v/>
      </c>
      <c r="J5382" s="5" t="str">
        <f>IF(H5382="否","不适用",IF(AND(ISNUMBER(E5382),ISNUMBER(F5382)),IF(I5382&gt;规则与名单!$B$2,"是","否"),"未判定"))</f>
        <v>不适用</v>
      </c>
      <c r="K5382" s="5" t="str">
        <f t="shared" si="337"/>
        <v>缺失</v>
      </c>
      <c r="L5382" s="6" t="str">
        <f t="shared" si="338"/>
        <v/>
      </c>
      <c r="M5382" s="5">
        <f t="shared" si="339"/>
        <v>1</v>
      </c>
      <c r="N5382" s="5" t="s">
        <v>19488</v>
      </c>
      <c r="O5382" s="5" t="s">
        <v>19489</v>
      </c>
      <c r="P5382" s="5" t="s">
        <v>19490</v>
      </c>
    </row>
    <row r="5383" ht="19" customHeight="1" spans="1:16">
      <c r="A5383" s="5">
        <v>215</v>
      </c>
      <c r="B5383" s="5" t="s">
        <v>572</v>
      </c>
      <c r="C5383" s="5" t="s">
        <v>558</v>
      </c>
      <c r="D5383" s="8" t="s">
        <v>411</v>
      </c>
      <c r="E5383" s="6"/>
      <c r="F5383" s="6">
        <v>0</v>
      </c>
      <c r="G5383" s="6"/>
      <c r="H5383" s="5" t="s">
        <v>120</v>
      </c>
      <c r="I5383" s="6" t="str">
        <f t="shared" si="336"/>
        <v/>
      </c>
      <c r="J5383" s="5" t="str">
        <f>IF(H5383="否","不适用",IF(AND(ISNUMBER(E5383),ISNUMBER(F5383)),IF(I5383&gt;规则与名单!$B$2,"是","否"),"未判定"))</f>
        <v>不适用</v>
      </c>
      <c r="K5383" s="5" t="str">
        <f t="shared" si="337"/>
        <v>缺失</v>
      </c>
      <c r="L5383" s="6" t="str">
        <f t="shared" si="338"/>
        <v/>
      </c>
      <c r="M5383" s="5">
        <f t="shared" si="339"/>
        <v>1</v>
      </c>
      <c r="N5383" s="5" t="s">
        <v>19491</v>
      </c>
      <c r="O5383" s="5" t="s">
        <v>19492</v>
      </c>
      <c r="P5383" s="5" t="s">
        <v>19493</v>
      </c>
    </row>
    <row r="5384" ht="19" customHeight="1" spans="1:16">
      <c r="A5384" s="5">
        <v>215</v>
      </c>
      <c r="B5384" s="5" t="s">
        <v>572</v>
      </c>
      <c r="C5384" s="5" t="s">
        <v>558</v>
      </c>
      <c r="D5384" s="8" t="s">
        <v>251</v>
      </c>
      <c r="E5384" s="6">
        <v>224.9</v>
      </c>
      <c r="F5384" s="6">
        <v>224.5</v>
      </c>
      <c r="G5384" s="6">
        <v>219.7</v>
      </c>
      <c r="H5384" s="5" t="s">
        <v>120</v>
      </c>
      <c r="I5384" s="6">
        <f t="shared" si="336"/>
        <v>0.400000000000006</v>
      </c>
      <c r="J5384" s="5" t="str">
        <f>IF(H5384="否","不适用",IF(AND(ISNUMBER(E5384),ISNUMBER(F5384)),IF(I5384&gt;规则与名单!$B$2,"是","否"),"未判定"))</f>
        <v>不适用</v>
      </c>
      <c r="K5384" s="5" t="str">
        <f t="shared" si="337"/>
        <v>非测试日纯氢</v>
      </c>
      <c r="L5384" s="6">
        <f t="shared" si="338"/>
        <v>219.7</v>
      </c>
      <c r="M5384" s="5">
        <f t="shared" si="339"/>
        <v>0</v>
      </c>
      <c r="N5384" s="5" t="s">
        <v>19494</v>
      </c>
      <c r="O5384" s="5" t="s">
        <v>19495</v>
      </c>
      <c r="P5384" s="5" t="s">
        <v>19496</v>
      </c>
    </row>
    <row r="5385" ht="19" customHeight="1" spans="1:16">
      <c r="A5385" s="5">
        <v>215</v>
      </c>
      <c r="B5385" s="5" t="s">
        <v>572</v>
      </c>
      <c r="C5385" s="5" t="s">
        <v>558</v>
      </c>
      <c r="D5385" s="8" t="s">
        <v>472</v>
      </c>
      <c r="E5385" s="6">
        <v>294.6</v>
      </c>
      <c r="F5385" s="6">
        <v>295.7</v>
      </c>
      <c r="G5385" s="6">
        <v>260.1</v>
      </c>
      <c r="H5385" s="5" t="s">
        <v>120</v>
      </c>
      <c r="I5385" s="6">
        <f t="shared" si="336"/>
        <v>-1.09999999999997</v>
      </c>
      <c r="J5385" s="5" t="str">
        <f>IF(H5385="否","不适用",IF(AND(ISNUMBER(E5385),ISNUMBER(F5385)),IF(I5385&gt;规则与名单!$B$2,"是","否"),"未判定"))</f>
        <v>不适用</v>
      </c>
      <c r="K5385" s="5" t="str">
        <f t="shared" si="337"/>
        <v>非测试日纯氢</v>
      </c>
      <c r="L5385" s="6">
        <f t="shared" si="338"/>
        <v>260.1</v>
      </c>
      <c r="M5385" s="5">
        <f t="shared" si="339"/>
        <v>0</v>
      </c>
      <c r="N5385" s="5" t="s">
        <v>19497</v>
      </c>
      <c r="O5385" s="5" t="s">
        <v>19498</v>
      </c>
      <c r="P5385" s="5" t="s">
        <v>19499</v>
      </c>
    </row>
    <row r="5386" ht="19" customHeight="1" spans="1:16">
      <c r="A5386" s="5">
        <v>215</v>
      </c>
      <c r="B5386" s="5" t="s">
        <v>572</v>
      </c>
      <c r="C5386" s="5" t="s">
        <v>558</v>
      </c>
      <c r="D5386" s="8" t="s">
        <v>466</v>
      </c>
      <c r="E5386" s="6">
        <v>238.9</v>
      </c>
      <c r="F5386" s="6">
        <v>238.7</v>
      </c>
      <c r="G5386" s="6">
        <v>199</v>
      </c>
      <c r="H5386" s="5" t="s">
        <v>120</v>
      </c>
      <c r="I5386" s="6">
        <f t="shared" si="336"/>
        <v>0.200000000000017</v>
      </c>
      <c r="J5386" s="5" t="str">
        <f>IF(H5386="否","不适用",IF(AND(ISNUMBER(E5386),ISNUMBER(F5386)),IF(I5386&gt;规则与名单!$B$2,"是","否"),"未判定"))</f>
        <v>不适用</v>
      </c>
      <c r="K5386" s="5" t="str">
        <f t="shared" si="337"/>
        <v>非测试日纯氢</v>
      </c>
      <c r="L5386" s="6">
        <f t="shared" si="338"/>
        <v>199</v>
      </c>
      <c r="M5386" s="5">
        <f t="shared" si="339"/>
        <v>0</v>
      </c>
      <c r="N5386" s="5" t="s">
        <v>19500</v>
      </c>
      <c r="O5386" s="5" t="s">
        <v>19501</v>
      </c>
      <c r="P5386" s="5" t="s">
        <v>19502</v>
      </c>
    </row>
    <row r="5387" ht="19" customHeight="1" spans="1:16">
      <c r="A5387" s="5">
        <v>215</v>
      </c>
      <c r="B5387" s="5" t="s">
        <v>572</v>
      </c>
      <c r="C5387" s="5" t="s">
        <v>558</v>
      </c>
      <c r="D5387" s="8" t="s">
        <v>333</v>
      </c>
      <c r="E5387" s="6">
        <v>204.8</v>
      </c>
      <c r="F5387" s="6">
        <v>202.9</v>
      </c>
      <c r="G5387" s="6">
        <v>113.2</v>
      </c>
      <c r="H5387" s="5" t="s">
        <v>120</v>
      </c>
      <c r="I5387" s="6">
        <f t="shared" si="336"/>
        <v>1.90000000000001</v>
      </c>
      <c r="J5387" s="5" t="str">
        <f>IF(H5387="否","不适用",IF(AND(ISNUMBER(E5387),ISNUMBER(F5387)),IF(I5387&gt;规则与名单!$B$2,"是","否"),"未判定"))</f>
        <v>不适用</v>
      </c>
      <c r="K5387" s="5" t="str">
        <f t="shared" si="337"/>
        <v>非测试日纯氢</v>
      </c>
      <c r="L5387" s="6">
        <f t="shared" si="338"/>
        <v>113.2</v>
      </c>
      <c r="M5387" s="5">
        <f t="shared" si="339"/>
        <v>0</v>
      </c>
      <c r="N5387" s="5" t="s">
        <v>19503</v>
      </c>
      <c r="O5387" s="5" t="s">
        <v>19504</v>
      </c>
      <c r="P5387" s="5" t="s">
        <v>19505</v>
      </c>
    </row>
    <row r="5388" ht="19" customHeight="1" spans="1:16">
      <c r="A5388" s="5">
        <v>215</v>
      </c>
      <c r="B5388" s="5" t="s">
        <v>572</v>
      </c>
      <c r="C5388" s="5" t="s">
        <v>558</v>
      </c>
      <c r="D5388" s="8" t="s">
        <v>175</v>
      </c>
      <c r="E5388" s="6">
        <v>349.5</v>
      </c>
      <c r="F5388" s="6">
        <v>350.4</v>
      </c>
      <c r="G5388" s="6">
        <v>257.7</v>
      </c>
      <c r="H5388" s="5" t="s">
        <v>120</v>
      </c>
      <c r="I5388" s="6">
        <f t="shared" si="336"/>
        <v>-0.899999999999977</v>
      </c>
      <c r="J5388" s="5" t="str">
        <f>IF(H5388="否","不适用",IF(AND(ISNUMBER(E5388),ISNUMBER(F5388)),IF(I5388&gt;规则与名单!$B$2,"是","否"),"未判定"))</f>
        <v>不适用</v>
      </c>
      <c r="K5388" s="5" t="str">
        <f t="shared" si="337"/>
        <v>非测试日纯氢</v>
      </c>
      <c r="L5388" s="6">
        <f t="shared" si="338"/>
        <v>257.7</v>
      </c>
      <c r="M5388" s="5">
        <f t="shared" si="339"/>
        <v>0</v>
      </c>
      <c r="N5388" s="5" t="s">
        <v>19506</v>
      </c>
      <c r="O5388" s="5" t="s">
        <v>19507</v>
      </c>
      <c r="P5388" s="5" t="s">
        <v>19508</v>
      </c>
    </row>
    <row r="5389" ht="19" customHeight="1" spans="1:16">
      <c r="A5389" s="5">
        <v>215</v>
      </c>
      <c r="B5389" s="5" t="s">
        <v>572</v>
      </c>
      <c r="C5389" s="5" t="s">
        <v>558</v>
      </c>
      <c r="D5389" s="8" t="s">
        <v>3402</v>
      </c>
      <c r="E5389" s="6">
        <v>607</v>
      </c>
      <c r="F5389" s="6">
        <v>607.2</v>
      </c>
      <c r="G5389" s="6">
        <v>540.3</v>
      </c>
      <c r="H5389" s="5" t="s">
        <v>120</v>
      </c>
      <c r="I5389" s="6">
        <f t="shared" si="336"/>
        <v>-0.200000000000045</v>
      </c>
      <c r="J5389" s="5" t="str">
        <f>IF(H5389="否","不适用",IF(AND(ISNUMBER(E5389),ISNUMBER(F5389)),IF(I5389&gt;规则与名单!$B$2,"是","否"),"未判定"))</f>
        <v>不适用</v>
      </c>
      <c r="K5389" s="5" t="str">
        <f t="shared" si="337"/>
        <v>非测试日纯氢</v>
      </c>
      <c r="L5389" s="6">
        <f t="shared" si="338"/>
        <v>540.3</v>
      </c>
      <c r="M5389" s="5">
        <f t="shared" si="339"/>
        <v>0</v>
      </c>
      <c r="N5389" s="5" t="s">
        <v>19509</v>
      </c>
      <c r="O5389" s="5" t="s">
        <v>19510</v>
      </c>
      <c r="P5389" s="5" t="s">
        <v>19511</v>
      </c>
    </row>
    <row r="5390" ht="19" customHeight="1" spans="1:16">
      <c r="A5390" s="5">
        <v>215</v>
      </c>
      <c r="B5390" s="5" t="s">
        <v>572</v>
      </c>
      <c r="C5390" s="5" t="s">
        <v>558</v>
      </c>
      <c r="D5390" s="8" t="s">
        <v>487</v>
      </c>
      <c r="E5390" s="6">
        <v>311.7</v>
      </c>
      <c r="F5390" s="6">
        <v>312.4</v>
      </c>
      <c r="G5390" s="6">
        <v>167.6</v>
      </c>
      <c r="H5390" s="5" t="s">
        <v>120</v>
      </c>
      <c r="I5390" s="6">
        <f t="shared" si="336"/>
        <v>-0.699999999999989</v>
      </c>
      <c r="J5390" s="5" t="str">
        <f>IF(H5390="否","不适用",IF(AND(ISNUMBER(E5390),ISNUMBER(F5390)),IF(I5390&gt;规则与名单!$B$2,"是","否"),"未判定"))</f>
        <v>不适用</v>
      </c>
      <c r="K5390" s="5" t="str">
        <f t="shared" si="337"/>
        <v>非测试日纯氢</v>
      </c>
      <c r="L5390" s="6">
        <f t="shared" si="338"/>
        <v>167.6</v>
      </c>
      <c r="M5390" s="5">
        <f t="shared" si="339"/>
        <v>0</v>
      </c>
      <c r="N5390" s="5" t="s">
        <v>19512</v>
      </c>
      <c r="O5390" s="5" t="s">
        <v>19513</v>
      </c>
      <c r="P5390" s="5" t="s">
        <v>19514</v>
      </c>
    </row>
    <row r="5391" ht="19" customHeight="1" spans="1:16">
      <c r="A5391" s="5">
        <v>215</v>
      </c>
      <c r="B5391" s="5" t="s">
        <v>572</v>
      </c>
      <c r="C5391" s="5" t="s">
        <v>558</v>
      </c>
      <c r="D5391" s="8" t="s">
        <v>121</v>
      </c>
      <c r="E5391" s="6">
        <v>656.1</v>
      </c>
      <c r="F5391" s="6">
        <v>664.3</v>
      </c>
      <c r="G5391" s="6">
        <v>584.4</v>
      </c>
      <c r="H5391" s="5" t="s">
        <v>120</v>
      </c>
      <c r="I5391" s="6">
        <f t="shared" si="336"/>
        <v>-8.19999999999993</v>
      </c>
      <c r="J5391" s="5" t="str">
        <f>IF(H5391="否","不适用",IF(AND(ISNUMBER(E5391),ISNUMBER(F5391)),IF(I5391&gt;规则与名单!$B$2,"是","否"),"未判定"))</f>
        <v>不适用</v>
      </c>
      <c r="K5391" s="5" t="str">
        <f t="shared" si="337"/>
        <v>非测试日纯氢</v>
      </c>
      <c r="L5391" s="6">
        <f t="shared" si="338"/>
        <v>584.4</v>
      </c>
      <c r="M5391" s="5">
        <f t="shared" si="339"/>
        <v>0</v>
      </c>
      <c r="N5391" s="5" t="s">
        <v>19515</v>
      </c>
      <c r="O5391" s="5" t="s">
        <v>19516</v>
      </c>
      <c r="P5391" s="5" t="s">
        <v>19517</v>
      </c>
    </row>
    <row r="5392" ht="19" customHeight="1" spans="1:16">
      <c r="A5392" s="5">
        <v>215</v>
      </c>
      <c r="B5392" s="5" t="s">
        <v>572</v>
      </c>
      <c r="C5392" s="5" t="s">
        <v>558</v>
      </c>
      <c r="D5392" s="8" t="s">
        <v>170</v>
      </c>
      <c r="E5392" s="6">
        <v>354.6</v>
      </c>
      <c r="F5392" s="6">
        <v>359.2</v>
      </c>
      <c r="G5392" s="6">
        <v>299.9</v>
      </c>
      <c r="H5392" s="5" t="s">
        <v>120</v>
      </c>
      <c r="I5392" s="6">
        <f t="shared" si="336"/>
        <v>-4.59999999999997</v>
      </c>
      <c r="J5392" s="5" t="str">
        <f>IF(H5392="否","不适用",IF(AND(ISNUMBER(E5392),ISNUMBER(F5392)),IF(I5392&gt;规则与名单!$B$2,"是","否"),"未判定"))</f>
        <v>不适用</v>
      </c>
      <c r="K5392" s="5" t="str">
        <f t="shared" si="337"/>
        <v>非测试日纯氢</v>
      </c>
      <c r="L5392" s="6">
        <f t="shared" si="338"/>
        <v>299.9</v>
      </c>
      <c r="M5392" s="5">
        <f t="shared" si="339"/>
        <v>0</v>
      </c>
      <c r="N5392" s="5" t="s">
        <v>19518</v>
      </c>
      <c r="O5392" s="5" t="s">
        <v>19519</v>
      </c>
      <c r="P5392" s="5" t="s">
        <v>19520</v>
      </c>
    </row>
    <row r="5393" ht="19" customHeight="1" spans="1:16">
      <c r="A5393" s="5">
        <v>215</v>
      </c>
      <c r="B5393" s="5" t="s">
        <v>572</v>
      </c>
      <c r="C5393" s="5" t="s">
        <v>558</v>
      </c>
      <c r="D5393" s="8" t="s">
        <v>644</v>
      </c>
      <c r="E5393" s="6">
        <v>289</v>
      </c>
      <c r="F5393" s="6">
        <v>292.8</v>
      </c>
      <c r="G5393" s="6">
        <v>226.7</v>
      </c>
      <c r="H5393" s="5" t="s">
        <v>120</v>
      </c>
      <c r="I5393" s="6">
        <f t="shared" si="336"/>
        <v>-3.80000000000001</v>
      </c>
      <c r="J5393" s="5" t="str">
        <f>IF(H5393="否","不适用",IF(AND(ISNUMBER(E5393),ISNUMBER(F5393)),IF(I5393&gt;规则与名单!$B$2,"是","否"),"未判定"))</f>
        <v>不适用</v>
      </c>
      <c r="K5393" s="5" t="str">
        <f t="shared" si="337"/>
        <v>非测试日纯氢</v>
      </c>
      <c r="L5393" s="6">
        <f t="shared" si="338"/>
        <v>226.7</v>
      </c>
      <c r="M5393" s="5">
        <f t="shared" si="339"/>
        <v>0</v>
      </c>
      <c r="N5393" s="5" t="s">
        <v>19521</v>
      </c>
      <c r="O5393" s="5" t="s">
        <v>19522</v>
      </c>
      <c r="P5393" s="5" t="s">
        <v>19523</v>
      </c>
    </row>
    <row r="5394" ht="19" customHeight="1" spans="1:16">
      <c r="A5394" s="5">
        <v>215</v>
      </c>
      <c r="B5394" s="5" t="s">
        <v>572</v>
      </c>
      <c r="C5394" s="5" t="s">
        <v>558</v>
      </c>
      <c r="D5394" s="8" t="s">
        <v>3418</v>
      </c>
      <c r="E5394" s="6">
        <v>1</v>
      </c>
      <c r="F5394" s="6">
        <v>1</v>
      </c>
      <c r="G5394" s="6">
        <v>0.3</v>
      </c>
      <c r="H5394" s="5" t="s">
        <v>120</v>
      </c>
      <c r="I5394" s="6">
        <f t="shared" si="336"/>
        <v>0</v>
      </c>
      <c r="J5394" s="5" t="str">
        <f>IF(H5394="否","不适用",IF(AND(ISNUMBER(E5394),ISNUMBER(F5394)),IF(I5394&gt;规则与名单!$B$2,"是","否"),"未判定"))</f>
        <v>不适用</v>
      </c>
      <c r="K5394" s="5" t="str">
        <f t="shared" si="337"/>
        <v>非测试日纯氢</v>
      </c>
      <c r="L5394" s="6">
        <f t="shared" si="338"/>
        <v>0.3</v>
      </c>
      <c r="M5394" s="5">
        <f t="shared" si="339"/>
        <v>0</v>
      </c>
      <c r="N5394" s="5" t="s">
        <v>19524</v>
      </c>
      <c r="O5394" s="5" t="s">
        <v>19525</v>
      </c>
      <c r="P5394" s="5" t="s">
        <v>19526</v>
      </c>
    </row>
    <row r="5395" ht="19" customHeight="1" spans="1:16">
      <c r="A5395" s="5">
        <v>215</v>
      </c>
      <c r="B5395" s="5" t="s">
        <v>572</v>
      </c>
      <c r="C5395" s="5" t="s">
        <v>558</v>
      </c>
      <c r="D5395" s="8" t="s">
        <v>3422</v>
      </c>
      <c r="E5395" s="6">
        <v>312.2</v>
      </c>
      <c r="F5395" s="6">
        <v>315.8</v>
      </c>
      <c r="G5395" s="6">
        <v>140.9</v>
      </c>
      <c r="H5395" s="5" t="s">
        <v>120</v>
      </c>
      <c r="I5395" s="6">
        <f t="shared" si="336"/>
        <v>-3.60000000000002</v>
      </c>
      <c r="J5395" s="5" t="str">
        <f>IF(H5395="否","不适用",IF(AND(ISNUMBER(E5395),ISNUMBER(F5395)),IF(I5395&gt;规则与名单!$B$2,"是","否"),"未判定"))</f>
        <v>不适用</v>
      </c>
      <c r="K5395" s="5" t="str">
        <f t="shared" si="337"/>
        <v>非测试日纯氢</v>
      </c>
      <c r="L5395" s="6">
        <f t="shared" si="338"/>
        <v>140.9</v>
      </c>
      <c r="M5395" s="5">
        <f t="shared" si="339"/>
        <v>0</v>
      </c>
      <c r="N5395" s="5" t="s">
        <v>19527</v>
      </c>
      <c r="O5395" s="5" t="s">
        <v>19528</v>
      </c>
      <c r="P5395" s="5" t="s">
        <v>19529</v>
      </c>
    </row>
    <row r="5396" ht="19" customHeight="1" spans="1:16">
      <c r="A5396" s="5">
        <v>215</v>
      </c>
      <c r="B5396" s="5" t="s">
        <v>572</v>
      </c>
      <c r="C5396" s="5" t="s">
        <v>558</v>
      </c>
      <c r="D5396" s="8" t="s">
        <v>336</v>
      </c>
      <c r="E5396" s="6">
        <v>281.6</v>
      </c>
      <c r="F5396" s="6">
        <v>286.9</v>
      </c>
      <c r="G5396" s="6">
        <v>271.3</v>
      </c>
      <c r="H5396" s="5" t="s">
        <v>120</v>
      </c>
      <c r="I5396" s="6">
        <f t="shared" si="336"/>
        <v>-5.29999999999995</v>
      </c>
      <c r="J5396" s="5" t="str">
        <f>IF(H5396="否","不适用",IF(AND(ISNUMBER(E5396),ISNUMBER(F5396)),IF(I5396&gt;规则与名单!$B$2,"是","否"),"未判定"))</f>
        <v>不适用</v>
      </c>
      <c r="K5396" s="5" t="str">
        <f t="shared" si="337"/>
        <v>非测试日纯氢</v>
      </c>
      <c r="L5396" s="6">
        <f t="shared" si="338"/>
        <v>271.3</v>
      </c>
      <c r="M5396" s="5">
        <f t="shared" si="339"/>
        <v>0</v>
      </c>
      <c r="N5396" s="5" t="s">
        <v>19530</v>
      </c>
      <c r="O5396" s="5" t="s">
        <v>19531</v>
      </c>
      <c r="P5396" s="5" t="s">
        <v>19532</v>
      </c>
    </row>
    <row r="5397" ht="19" customHeight="1" spans="1:16">
      <c r="A5397" s="5">
        <v>215</v>
      </c>
      <c r="B5397" s="5" t="s">
        <v>572</v>
      </c>
      <c r="C5397" s="5" t="s">
        <v>558</v>
      </c>
      <c r="D5397" s="8" t="s">
        <v>653</v>
      </c>
      <c r="E5397" s="6"/>
      <c r="F5397" s="6">
        <v>0</v>
      </c>
      <c r="G5397" s="6"/>
      <c r="H5397" s="5" t="s">
        <v>120</v>
      </c>
      <c r="I5397" s="6" t="str">
        <f t="shared" si="336"/>
        <v/>
      </c>
      <c r="J5397" s="5" t="str">
        <f>IF(H5397="否","不适用",IF(AND(ISNUMBER(E5397),ISNUMBER(F5397)),IF(I5397&gt;规则与名单!$B$2,"是","否"),"未判定"))</f>
        <v>不适用</v>
      </c>
      <c r="K5397" s="5" t="str">
        <f t="shared" si="337"/>
        <v>缺失</v>
      </c>
      <c r="L5397" s="6" t="str">
        <f t="shared" si="338"/>
        <v/>
      </c>
      <c r="M5397" s="5">
        <f t="shared" si="339"/>
        <v>1</v>
      </c>
      <c r="N5397" s="5" t="s">
        <v>19533</v>
      </c>
      <c r="O5397" s="5" t="s">
        <v>19534</v>
      </c>
      <c r="P5397" s="5" t="s">
        <v>19535</v>
      </c>
    </row>
    <row r="5398" ht="19" customHeight="1" spans="1:16">
      <c r="A5398" s="5">
        <v>215</v>
      </c>
      <c r="B5398" s="5" t="s">
        <v>572</v>
      </c>
      <c r="C5398" s="5" t="s">
        <v>558</v>
      </c>
      <c r="D5398" s="8" t="s">
        <v>140</v>
      </c>
      <c r="E5398" s="6">
        <v>585.9</v>
      </c>
      <c r="F5398" s="6">
        <v>593.6</v>
      </c>
      <c r="G5398" s="6">
        <v>559.3</v>
      </c>
      <c r="H5398" s="5" t="s">
        <v>120</v>
      </c>
      <c r="I5398" s="6">
        <f t="shared" si="336"/>
        <v>-7.70000000000005</v>
      </c>
      <c r="J5398" s="5" t="str">
        <f>IF(H5398="否","不适用",IF(AND(ISNUMBER(E5398),ISNUMBER(F5398)),IF(I5398&gt;规则与名单!$B$2,"是","否"),"未判定"))</f>
        <v>不适用</v>
      </c>
      <c r="K5398" s="5" t="str">
        <f t="shared" si="337"/>
        <v>非测试日纯氢</v>
      </c>
      <c r="L5398" s="6">
        <f t="shared" si="338"/>
        <v>559.3</v>
      </c>
      <c r="M5398" s="5">
        <f t="shared" si="339"/>
        <v>0</v>
      </c>
      <c r="N5398" s="5" t="s">
        <v>19536</v>
      </c>
      <c r="O5398" s="5" t="s">
        <v>19537</v>
      </c>
      <c r="P5398" s="5" t="s">
        <v>19538</v>
      </c>
    </row>
    <row r="5399" ht="19" customHeight="1" spans="1:16">
      <c r="A5399" s="5">
        <v>215</v>
      </c>
      <c r="B5399" s="5" t="s">
        <v>572</v>
      </c>
      <c r="C5399" s="5" t="s">
        <v>558</v>
      </c>
      <c r="D5399" s="8" t="s">
        <v>115</v>
      </c>
      <c r="E5399" s="6">
        <v>330.6</v>
      </c>
      <c r="F5399" s="6">
        <v>334.6</v>
      </c>
      <c r="G5399" s="6">
        <v>330.4</v>
      </c>
      <c r="H5399" s="5" t="s">
        <v>120</v>
      </c>
      <c r="I5399" s="6">
        <f t="shared" si="336"/>
        <v>-4</v>
      </c>
      <c r="J5399" s="5" t="str">
        <f>IF(H5399="否","不适用",IF(AND(ISNUMBER(E5399),ISNUMBER(F5399)),IF(I5399&gt;规则与名单!$B$2,"是","否"),"未判定"))</f>
        <v>不适用</v>
      </c>
      <c r="K5399" s="5" t="str">
        <f t="shared" si="337"/>
        <v>非测试日纯氢</v>
      </c>
      <c r="L5399" s="6">
        <f t="shared" si="338"/>
        <v>330.4</v>
      </c>
      <c r="M5399" s="5">
        <f t="shared" si="339"/>
        <v>0</v>
      </c>
      <c r="N5399" s="5" t="s">
        <v>19539</v>
      </c>
      <c r="O5399" s="5" t="s">
        <v>19540</v>
      </c>
      <c r="P5399" s="5" t="s">
        <v>19541</v>
      </c>
    </row>
    <row r="5400" ht="19" customHeight="1" spans="1:16">
      <c r="A5400" s="5">
        <v>216</v>
      </c>
      <c r="B5400" s="5" t="s">
        <v>575</v>
      </c>
      <c r="C5400" s="5" t="s">
        <v>558</v>
      </c>
      <c r="D5400" s="8" t="s">
        <v>114</v>
      </c>
      <c r="E5400" s="6">
        <v>237.2</v>
      </c>
      <c r="F5400" s="6">
        <v>240.5</v>
      </c>
      <c r="G5400" s="6">
        <v>235.9</v>
      </c>
      <c r="H5400" s="5" t="s">
        <v>120</v>
      </c>
      <c r="I5400" s="6">
        <f t="shared" si="336"/>
        <v>-3.30000000000001</v>
      </c>
      <c r="J5400" s="5" t="str">
        <f>IF(H5400="否","不适用",IF(AND(ISNUMBER(E5400),ISNUMBER(F5400)),IF(I5400&gt;规则与名单!$B$2,"是","否"),"未判定"))</f>
        <v>不适用</v>
      </c>
      <c r="K5400" s="5" t="str">
        <f t="shared" si="337"/>
        <v>非测试日纯氢</v>
      </c>
      <c r="L5400" s="6">
        <f t="shared" si="338"/>
        <v>235.9</v>
      </c>
      <c r="M5400" s="5">
        <f t="shared" si="339"/>
        <v>0</v>
      </c>
      <c r="N5400" s="5" t="s">
        <v>19542</v>
      </c>
      <c r="O5400" s="5" t="s">
        <v>19543</v>
      </c>
      <c r="P5400" s="5" t="s">
        <v>19544</v>
      </c>
    </row>
    <row r="5401" ht="19" customHeight="1" spans="1:16">
      <c r="A5401" s="5">
        <v>216</v>
      </c>
      <c r="B5401" s="5" t="s">
        <v>575</v>
      </c>
      <c r="C5401" s="5" t="s">
        <v>558</v>
      </c>
      <c r="D5401" s="8" t="s">
        <v>605</v>
      </c>
      <c r="E5401" s="6">
        <v>133</v>
      </c>
      <c r="F5401" s="6">
        <v>134.2</v>
      </c>
      <c r="G5401" s="6">
        <v>132.3</v>
      </c>
      <c r="H5401" s="5" t="s">
        <v>120</v>
      </c>
      <c r="I5401" s="6">
        <f t="shared" si="336"/>
        <v>-1.19999999999999</v>
      </c>
      <c r="J5401" s="5" t="str">
        <f>IF(H5401="否","不适用",IF(AND(ISNUMBER(E5401),ISNUMBER(F5401)),IF(I5401&gt;规则与名单!$B$2,"是","否"),"未判定"))</f>
        <v>不适用</v>
      </c>
      <c r="K5401" s="5" t="str">
        <f t="shared" si="337"/>
        <v>非测试日纯氢</v>
      </c>
      <c r="L5401" s="6">
        <f t="shared" si="338"/>
        <v>132.3</v>
      </c>
      <c r="M5401" s="5">
        <f t="shared" si="339"/>
        <v>0</v>
      </c>
      <c r="N5401" s="5" t="s">
        <v>19545</v>
      </c>
      <c r="O5401" s="5" t="s">
        <v>19546</v>
      </c>
      <c r="P5401" s="5" t="s">
        <v>19547</v>
      </c>
    </row>
    <row r="5402" ht="19" customHeight="1" spans="1:16">
      <c r="A5402" s="5">
        <v>216</v>
      </c>
      <c r="B5402" s="5" t="s">
        <v>575</v>
      </c>
      <c r="C5402" s="5" t="s">
        <v>558</v>
      </c>
      <c r="D5402" s="8" t="s">
        <v>186</v>
      </c>
      <c r="E5402" s="6">
        <v>182.6</v>
      </c>
      <c r="F5402" s="6">
        <v>185</v>
      </c>
      <c r="G5402" s="6">
        <v>146.8</v>
      </c>
      <c r="H5402" s="5" t="s">
        <v>120</v>
      </c>
      <c r="I5402" s="6">
        <f t="shared" si="336"/>
        <v>-2.40000000000001</v>
      </c>
      <c r="J5402" s="5" t="str">
        <f>IF(H5402="否","不适用",IF(AND(ISNUMBER(E5402),ISNUMBER(F5402)),IF(I5402&gt;规则与名单!$B$2,"是","否"),"未判定"))</f>
        <v>不适用</v>
      </c>
      <c r="K5402" s="5" t="str">
        <f t="shared" si="337"/>
        <v>非测试日纯氢</v>
      </c>
      <c r="L5402" s="6">
        <f t="shared" si="338"/>
        <v>146.8</v>
      </c>
      <c r="M5402" s="5">
        <f t="shared" si="339"/>
        <v>0</v>
      </c>
      <c r="N5402" s="5" t="s">
        <v>19548</v>
      </c>
      <c r="O5402" s="5" t="s">
        <v>19549</v>
      </c>
      <c r="P5402" s="5" t="s">
        <v>19550</v>
      </c>
    </row>
    <row r="5403" ht="19" customHeight="1" spans="1:16">
      <c r="A5403" s="5">
        <v>216</v>
      </c>
      <c r="B5403" s="5" t="s">
        <v>575</v>
      </c>
      <c r="C5403" s="5" t="s">
        <v>558</v>
      </c>
      <c r="D5403" s="8" t="s">
        <v>165</v>
      </c>
      <c r="E5403" s="6">
        <v>268.4</v>
      </c>
      <c r="F5403" s="6">
        <v>270.2</v>
      </c>
      <c r="G5403" s="6">
        <v>266.4</v>
      </c>
      <c r="H5403" s="5" t="s">
        <v>120</v>
      </c>
      <c r="I5403" s="6">
        <f t="shared" si="336"/>
        <v>-1.80000000000001</v>
      </c>
      <c r="J5403" s="5" t="str">
        <f>IF(H5403="否","不适用",IF(AND(ISNUMBER(E5403),ISNUMBER(F5403)),IF(I5403&gt;规则与名单!$B$2,"是","否"),"未判定"))</f>
        <v>不适用</v>
      </c>
      <c r="K5403" s="5" t="str">
        <f t="shared" si="337"/>
        <v>非测试日纯氢</v>
      </c>
      <c r="L5403" s="6">
        <f t="shared" si="338"/>
        <v>266.4</v>
      </c>
      <c r="M5403" s="5">
        <f t="shared" si="339"/>
        <v>0</v>
      </c>
      <c r="N5403" s="5" t="s">
        <v>19551</v>
      </c>
      <c r="O5403" s="5" t="s">
        <v>19552</v>
      </c>
      <c r="P5403" s="5" t="s">
        <v>19553</v>
      </c>
    </row>
    <row r="5404" ht="19" customHeight="1" spans="1:16">
      <c r="A5404" s="5">
        <v>216</v>
      </c>
      <c r="B5404" s="5" t="s">
        <v>575</v>
      </c>
      <c r="C5404" s="5" t="s">
        <v>558</v>
      </c>
      <c r="D5404" s="8" t="s">
        <v>151</v>
      </c>
      <c r="E5404" s="6">
        <v>110.9</v>
      </c>
      <c r="F5404" s="6">
        <v>111.2</v>
      </c>
      <c r="G5404" s="6">
        <v>110.9</v>
      </c>
      <c r="H5404" s="5" t="s">
        <v>120</v>
      </c>
      <c r="I5404" s="6">
        <f t="shared" si="336"/>
        <v>-0.299999999999997</v>
      </c>
      <c r="J5404" s="5" t="str">
        <f>IF(H5404="否","不适用",IF(AND(ISNUMBER(E5404),ISNUMBER(F5404)),IF(I5404&gt;规则与名单!$B$2,"是","否"),"未判定"))</f>
        <v>不适用</v>
      </c>
      <c r="K5404" s="5" t="str">
        <f t="shared" si="337"/>
        <v>非测试日纯氢</v>
      </c>
      <c r="L5404" s="6">
        <f t="shared" si="338"/>
        <v>110.9</v>
      </c>
      <c r="M5404" s="5">
        <f t="shared" si="339"/>
        <v>0</v>
      </c>
      <c r="N5404" s="5" t="s">
        <v>19554</v>
      </c>
      <c r="O5404" s="5" t="s">
        <v>19555</v>
      </c>
      <c r="P5404" s="5" t="s">
        <v>19556</v>
      </c>
    </row>
    <row r="5405" ht="19" customHeight="1" spans="1:16">
      <c r="A5405" s="5">
        <v>216</v>
      </c>
      <c r="B5405" s="5" t="s">
        <v>575</v>
      </c>
      <c r="C5405" s="5" t="s">
        <v>558</v>
      </c>
      <c r="D5405" s="8" t="s">
        <v>3358</v>
      </c>
      <c r="E5405" s="6">
        <v>15.7</v>
      </c>
      <c r="F5405" s="6">
        <v>18.8</v>
      </c>
      <c r="G5405" s="6">
        <v>15.5</v>
      </c>
      <c r="H5405" s="5" t="s">
        <v>120</v>
      </c>
      <c r="I5405" s="6">
        <f t="shared" si="336"/>
        <v>-3.1</v>
      </c>
      <c r="J5405" s="5" t="str">
        <f>IF(H5405="否","不适用",IF(AND(ISNUMBER(E5405),ISNUMBER(F5405)),IF(I5405&gt;规则与名单!$B$2,"是","否"),"未判定"))</f>
        <v>不适用</v>
      </c>
      <c r="K5405" s="5" t="str">
        <f t="shared" si="337"/>
        <v>非测试日纯氢</v>
      </c>
      <c r="L5405" s="6">
        <f t="shared" si="338"/>
        <v>15.5</v>
      </c>
      <c r="M5405" s="5">
        <f t="shared" si="339"/>
        <v>0</v>
      </c>
      <c r="N5405" s="5" t="s">
        <v>19557</v>
      </c>
      <c r="O5405" s="5" t="s">
        <v>19558</v>
      </c>
      <c r="P5405" s="5" t="s">
        <v>19559</v>
      </c>
    </row>
    <row r="5406" ht="19" customHeight="1" spans="1:16">
      <c r="A5406" s="5">
        <v>216</v>
      </c>
      <c r="B5406" s="5" t="s">
        <v>575</v>
      </c>
      <c r="C5406" s="5" t="s">
        <v>558</v>
      </c>
      <c r="D5406" s="8" t="s">
        <v>272</v>
      </c>
      <c r="E5406" s="6">
        <v>176.1</v>
      </c>
      <c r="F5406" s="6">
        <v>179.9</v>
      </c>
      <c r="G5406" s="6">
        <v>155.7</v>
      </c>
      <c r="H5406" s="5" t="s">
        <v>120</v>
      </c>
      <c r="I5406" s="6">
        <f t="shared" si="336"/>
        <v>-3.80000000000001</v>
      </c>
      <c r="J5406" s="5" t="str">
        <f>IF(H5406="否","不适用",IF(AND(ISNUMBER(E5406),ISNUMBER(F5406)),IF(I5406&gt;规则与名单!$B$2,"是","否"),"未判定"))</f>
        <v>不适用</v>
      </c>
      <c r="K5406" s="5" t="str">
        <f t="shared" si="337"/>
        <v>非测试日纯氢</v>
      </c>
      <c r="L5406" s="6">
        <f t="shared" si="338"/>
        <v>155.7</v>
      </c>
      <c r="M5406" s="5">
        <f t="shared" si="339"/>
        <v>0</v>
      </c>
      <c r="N5406" s="5" t="s">
        <v>19560</v>
      </c>
      <c r="O5406" s="5" t="s">
        <v>19561</v>
      </c>
      <c r="P5406" s="5" t="s">
        <v>19562</v>
      </c>
    </row>
    <row r="5407" ht="19" customHeight="1" spans="1:16">
      <c r="A5407" s="5">
        <v>216</v>
      </c>
      <c r="B5407" s="5" t="s">
        <v>575</v>
      </c>
      <c r="C5407" s="5" t="s">
        <v>558</v>
      </c>
      <c r="D5407" s="8" t="s">
        <v>506</v>
      </c>
      <c r="E5407" s="6">
        <v>160.6</v>
      </c>
      <c r="F5407" s="6">
        <v>163.8</v>
      </c>
      <c r="G5407" s="6">
        <v>159</v>
      </c>
      <c r="H5407" s="5" t="s">
        <v>120</v>
      </c>
      <c r="I5407" s="6">
        <f t="shared" si="336"/>
        <v>-3.20000000000002</v>
      </c>
      <c r="J5407" s="5" t="str">
        <f>IF(H5407="否","不适用",IF(AND(ISNUMBER(E5407),ISNUMBER(F5407)),IF(I5407&gt;规则与名单!$B$2,"是","否"),"未判定"))</f>
        <v>不适用</v>
      </c>
      <c r="K5407" s="5" t="str">
        <f t="shared" si="337"/>
        <v>非测试日纯氢</v>
      </c>
      <c r="L5407" s="6">
        <f t="shared" si="338"/>
        <v>159</v>
      </c>
      <c r="M5407" s="5">
        <f t="shared" si="339"/>
        <v>0</v>
      </c>
      <c r="N5407" s="5" t="s">
        <v>19563</v>
      </c>
      <c r="O5407" s="5" t="s">
        <v>19564</v>
      </c>
      <c r="P5407" s="5" t="s">
        <v>19565</v>
      </c>
    </row>
    <row r="5408" ht="19" customHeight="1" spans="1:16">
      <c r="A5408" s="5">
        <v>216</v>
      </c>
      <c r="B5408" s="5" t="s">
        <v>575</v>
      </c>
      <c r="C5408" s="5" t="s">
        <v>558</v>
      </c>
      <c r="D5408" s="8" t="s">
        <v>673</v>
      </c>
      <c r="E5408" s="6">
        <v>233.5</v>
      </c>
      <c r="F5408" s="6">
        <v>237.1</v>
      </c>
      <c r="G5408" s="6">
        <v>229.1</v>
      </c>
      <c r="H5408" s="5" t="s">
        <v>120</v>
      </c>
      <c r="I5408" s="6">
        <f t="shared" si="336"/>
        <v>-3.59999999999999</v>
      </c>
      <c r="J5408" s="5" t="str">
        <f>IF(H5408="否","不适用",IF(AND(ISNUMBER(E5408),ISNUMBER(F5408)),IF(I5408&gt;规则与名单!$B$2,"是","否"),"未判定"))</f>
        <v>不适用</v>
      </c>
      <c r="K5408" s="5" t="str">
        <f t="shared" si="337"/>
        <v>非测试日纯氢</v>
      </c>
      <c r="L5408" s="6">
        <f t="shared" si="338"/>
        <v>229.1</v>
      </c>
      <c r="M5408" s="5">
        <f t="shared" si="339"/>
        <v>0</v>
      </c>
      <c r="N5408" s="5" t="s">
        <v>19566</v>
      </c>
      <c r="O5408" s="5" t="s">
        <v>19567</v>
      </c>
      <c r="P5408" s="5" t="s">
        <v>19568</v>
      </c>
    </row>
    <row r="5409" ht="19" customHeight="1" spans="1:16">
      <c r="A5409" s="5">
        <v>216</v>
      </c>
      <c r="B5409" s="5" t="s">
        <v>575</v>
      </c>
      <c r="C5409" s="5" t="s">
        <v>558</v>
      </c>
      <c r="D5409" s="8" t="s">
        <v>183</v>
      </c>
      <c r="E5409" s="6">
        <v>163.6</v>
      </c>
      <c r="F5409" s="6">
        <v>168.6</v>
      </c>
      <c r="G5409" s="6">
        <v>160.7</v>
      </c>
      <c r="H5409" s="5" t="s">
        <v>120</v>
      </c>
      <c r="I5409" s="6">
        <f t="shared" si="336"/>
        <v>-5</v>
      </c>
      <c r="J5409" s="5" t="str">
        <f>IF(H5409="否","不适用",IF(AND(ISNUMBER(E5409),ISNUMBER(F5409)),IF(I5409&gt;规则与名单!$B$2,"是","否"),"未判定"))</f>
        <v>不适用</v>
      </c>
      <c r="K5409" s="5" t="str">
        <f t="shared" si="337"/>
        <v>非测试日纯氢</v>
      </c>
      <c r="L5409" s="6">
        <f t="shared" si="338"/>
        <v>160.7</v>
      </c>
      <c r="M5409" s="5">
        <f t="shared" si="339"/>
        <v>0</v>
      </c>
      <c r="N5409" s="5" t="s">
        <v>19569</v>
      </c>
      <c r="O5409" s="5" t="s">
        <v>19570</v>
      </c>
      <c r="P5409" s="5" t="s">
        <v>19571</v>
      </c>
    </row>
    <row r="5410" ht="19" customHeight="1" spans="1:16">
      <c r="A5410" s="5">
        <v>216</v>
      </c>
      <c r="B5410" s="5" t="s">
        <v>575</v>
      </c>
      <c r="C5410" s="5" t="s">
        <v>558</v>
      </c>
      <c r="D5410" s="8" t="s">
        <v>431</v>
      </c>
      <c r="E5410" s="6">
        <v>94.6</v>
      </c>
      <c r="F5410" s="6">
        <v>166.2</v>
      </c>
      <c r="G5410" s="6">
        <v>87.2</v>
      </c>
      <c r="H5410" s="5" t="s">
        <v>120</v>
      </c>
      <c r="I5410" s="6">
        <f t="shared" si="336"/>
        <v>-71.6</v>
      </c>
      <c r="J5410" s="5" t="str">
        <f>IF(H5410="否","不适用",IF(AND(ISNUMBER(E5410),ISNUMBER(F5410)),IF(I5410&gt;规则与名单!$B$2,"是","否"),"未判定"))</f>
        <v>不适用</v>
      </c>
      <c r="K5410" s="5" t="str">
        <f t="shared" si="337"/>
        <v>非测试日纯氢</v>
      </c>
      <c r="L5410" s="6">
        <f t="shared" si="338"/>
        <v>87.2</v>
      </c>
      <c r="M5410" s="5">
        <f t="shared" si="339"/>
        <v>0</v>
      </c>
      <c r="N5410" s="5" t="s">
        <v>19572</v>
      </c>
      <c r="O5410" s="5" t="s">
        <v>19573</v>
      </c>
      <c r="P5410" s="5" t="s">
        <v>19574</v>
      </c>
    </row>
    <row r="5411" ht="19" customHeight="1" spans="1:16">
      <c r="A5411" s="5">
        <v>216</v>
      </c>
      <c r="B5411" s="5" t="s">
        <v>575</v>
      </c>
      <c r="C5411" s="5" t="s">
        <v>558</v>
      </c>
      <c r="D5411" s="8" t="s">
        <v>3377</v>
      </c>
      <c r="E5411" s="6">
        <v>262.9</v>
      </c>
      <c r="F5411" s="6">
        <v>221.4</v>
      </c>
      <c r="G5411" s="6">
        <v>171.3</v>
      </c>
      <c r="H5411" s="5" t="s">
        <v>120</v>
      </c>
      <c r="I5411" s="6">
        <f t="shared" si="336"/>
        <v>41.5</v>
      </c>
      <c r="J5411" s="5" t="str">
        <f>IF(H5411="否","不适用",IF(AND(ISNUMBER(E5411),ISNUMBER(F5411)),IF(I5411&gt;规则与名单!$B$2,"是","否"),"未判定"))</f>
        <v>不适用</v>
      </c>
      <c r="K5411" s="5" t="str">
        <f t="shared" si="337"/>
        <v>非测试日纯氢</v>
      </c>
      <c r="L5411" s="6">
        <f t="shared" si="338"/>
        <v>171.3</v>
      </c>
      <c r="M5411" s="5">
        <f t="shared" si="339"/>
        <v>0</v>
      </c>
      <c r="N5411" s="5" t="s">
        <v>19575</v>
      </c>
      <c r="O5411" s="5" t="s">
        <v>19576</v>
      </c>
      <c r="P5411" s="5" t="s">
        <v>19577</v>
      </c>
    </row>
    <row r="5412" ht="19" customHeight="1" spans="1:16">
      <c r="A5412" s="5">
        <v>216</v>
      </c>
      <c r="B5412" s="5" t="s">
        <v>575</v>
      </c>
      <c r="C5412" s="5" t="s">
        <v>558</v>
      </c>
      <c r="D5412" s="8" t="s">
        <v>407</v>
      </c>
      <c r="E5412" s="6">
        <v>98.3</v>
      </c>
      <c r="F5412" s="6">
        <v>72.3</v>
      </c>
      <c r="G5412" s="6">
        <v>61.5</v>
      </c>
      <c r="H5412" s="5" t="s">
        <v>120</v>
      </c>
      <c r="I5412" s="6">
        <f t="shared" si="336"/>
        <v>26</v>
      </c>
      <c r="J5412" s="5" t="str">
        <f>IF(H5412="否","不适用",IF(AND(ISNUMBER(E5412),ISNUMBER(F5412)),IF(I5412&gt;规则与名单!$B$2,"是","否"),"未判定"))</f>
        <v>不适用</v>
      </c>
      <c r="K5412" s="5" t="str">
        <f t="shared" si="337"/>
        <v>非测试日纯氢</v>
      </c>
      <c r="L5412" s="6">
        <f t="shared" si="338"/>
        <v>61.5</v>
      </c>
      <c r="M5412" s="5">
        <f t="shared" si="339"/>
        <v>0</v>
      </c>
      <c r="N5412" s="5" t="s">
        <v>19578</v>
      </c>
      <c r="O5412" s="5" t="s">
        <v>19579</v>
      </c>
      <c r="P5412" s="5" t="s">
        <v>19580</v>
      </c>
    </row>
    <row r="5413" ht="19" customHeight="1" spans="1:16">
      <c r="A5413" s="5">
        <v>216</v>
      </c>
      <c r="B5413" s="5" t="s">
        <v>575</v>
      </c>
      <c r="C5413" s="5" t="s">
        <v>558</v>
      </c>
      <c r="D5413" s="8" t="s">
        <v>411</v>
      </c>
      <c r="E5413" s="6">
        <v>104.2</v>
      </c>
      <c r="F5413" s="6">
        <v>107.4</v>
      </c>
      <c r="G5413" s="6">
        <v>86.1</v>
      </c>
      <c r="H5413" s="5" t="s">
        <v>120</v>
      </c>
      <c r="I5413" s="6">
        <f t="shared" si="336"/>
        <v>-3.2</v>
      </c>
      <c r="J5413" s="5" t="str">
        <f>IF(H5413="否","不适用",IF(AND(ISNUMBER(E5413),ISNUMBER(F5413)),IF(I5413&gt;规则与名单!$B$2,"是","否"),"未判定"))</f>
        <v>不适用</v>
      </c>
      <c r="K5413" s="5" t="str">
        <f t="shared" si="337"/>
        <v>非测试日纯氢</v>
      </c>
      <c r="L5413" s="6">
        <f t="shared" si="338"/>
        <v>86.1</v>
      </c>
      <c r="M5413" s="5">
        <f t="shared" si="339"/>
        <v>0</v>
      </c>
      <c r="N5413" s="5" t="s">
        <v>19581</v>
      </c>
      <c r="O5413" s="5" t="s">
        <v>19582</v>
      </c>
      <c r="P5413" s="5" t="s">
        <v>19583</v>
      </c>
    </row>
    <row r="5414" ht="19" customHeight="1" spans="1:16">
      <c r="A5414" s="5">
        <v>216</v>
      </c>
      <c r="B5414" s="5" t="s">
        <v>575</v>
      </c>
      <c r="C5414" s="5" t="s">
        <v>558</v>
      </c>
      <c r="D5414" s="8" t="s">
        <v>251</v>
      </c>
      <c r="E5414" s="6">
        <v>145.2</v>
      </c>
      <c r="F5414" s="6">
        <v>147.4</v>
      </c>
      <c r="G5414" s="6">
        <v>134.5</v>
      </c>
      <c r="H5414" s="5" t="s">
        <v>120</v>
      </c>
      <c r="I5414" s="6">
        <f t="shared" si="336"/>
        <v>-2.20000000000002</v>
      </c>
      <c r="J5414" s="5" t="str">
        <f>IF(H5414="否","不适用",IF(AND(ISNUMBER(E5414),ISNUMBER(F5414)),IF(I5414&gt;规则与名单!$B$2,"是","否"),"未判定"))</f>
        <v>不适用</v>
      </c>
      <c r="K5414" s="5" t="str">
        <f t="shared" si="337"/>
        <v>非测试日纯氢</v>
      </c>
      <c r="L5414" s="6">
        <f t="shared" si="338"/>
        <v>134.5</v>
      </c>
      <c r="M5414" s="5">
        <f t="shared" si="339"/>
        <v>0</v>
      </c>
      <c r="N5414" s="5" t="s">
        <v>19584</v>
      </c>
      <c r="O5414" s="5" t="s">
        <v>19585</v>
      </c>
      <c r="P5414" s="5" t="s">
        <v>19586</v>
      </c>
    </row>
    <row r="5415" ht="19" customHeight="1" spans="1:16">
      <c r="A5415" s="5">
        <v>216</v>
      </c>
      <c r="B5415" s="5" t="s">
        <v>575</v>
      </c>
      <c r="C5415" s="5" t="s">
        <v>558</v>
      </c>
      <c r="D5415" s="8" t="s">
        <v>472</v>
      </c>
      <c r="E5415" s="6">
        <v>181</v>
      </c>
      <c r="F5415" s="6">
        <v>185.7</v>
      </c>
      <c r="G5415" s="6">
        <v>150.1</v>
      </c>
      <c r="H5415" s="5" t="s">
        <v>120</v>
      </c>
      <c r="I5415" s="6">
        <f t="shared" si="336"/>
        <v>-4.69999999999999</v>
      </c>
      <c r="J5415" s="5" t="str">
        <f>IF(H5415="否","不适用",IF(AND(ISNUMBER(E5415),ISNUMBER(F5415)),IF(I5415&gt;规则与名单!$B$2,"是","否"),"未判定"))</f>
        <v>不适用</v>
      </c>
      <c r="K5415" s="5" t="str">
        <f t="shared" si="337"/>
        <v>非测试日纯氢</v>
      </c>
      <c r="L5415" s="6">
        <f t="shared" si="338"/>
        <v>150.1</v>
      </c>
      <c r="M5415" s="5">
        <f t="shared" si="339"/>
        <v>0</v>
      </c>
      <c r="N5415" s="5" t="s">
        <v>19587</v>
      </c>
      <c r="O5415" s="5" t="s">
        <v>19588</v>
      </c>
      <c r="P5415" s="5" t="s">
        <v>19589</v>
      </c>
    </row>
    <row r="5416" ht="19" customHeight="1" spans="1:16">
      <c r="A5416" s="5">
        <v>216</v>
      </c>
      <c r="B5416" s="5" t="s">
        <v>575</v>
      </c>
      <c r="C5416" s="5" t="s">
        <v>558</v>
      </c>
      <c r="D5416" s="8" t="s">
        <v>466</v>
      </c>
      <c r="E5416" s="6">
        <v>139.7</v>
      </c>
      <c r="F5416" s="6">
        <v>142.7</v>
      </c>
      <c r="G5416" s="6">
        <v>138.9</v>
      </c>
      <c r="H5416" s="5" t="s">
        <v>120</v>
      </c>
      <c r="I5416" s="6">
        <f t="shared" si="336"/>
        <v>-3</v>
      </c>
      <c r="J5416" s="5" t="str">
        <f>IF(H5416="否","不适用",IF(AND(ISNUMBER(E5416),ISNUMBER(F5416)),IF(I5416&gt;规则与名单!$B$2,"是","否"),"未判定"))</f>
        <v>不适用</v>
      </c>
      <c r="K5416" s="5" t="str">
        <f t="shared" si="337"/>
        <v>非测试日纯氢</v>
      </c>
      <c r="L5416" s="6">
        <f t="shared" si="338"/>
        <v>138.9</v>
      </c>
      <c r="M5416" s="5">
        <f t="shared" si="339"/>
        <v>0</v>
      </c>
      <c r="N5416" s="5" t="s">
        <v>19590</v>
      </c>
      <c r="O5416" s="5" t="s">
        <v>19591</v>
      </c>
      <c r="P5416" s="5" t="s">
        <v>19592</v>
      </c>
    </row>
    <row r="5417" ht="19" customHeight="1" spans="1:16">
      <c r="A5417" s="5">
        <v>216</v>
      </c>
      <c r="B5417" s="5" t="s">
        <v>575</v>
      </c>
      <c r="C5417" s="5" t="s">
        <v>558</v>
      </c>
      <c r="D5417" s="8" t="s">
        <v>333</v>
      </c>
      <c r="E5417" s="6">
        <v>132.5</v>
      </c>
      <c r="F5417" s="6">
        <v>135.8</v>
      </c>
      <c r="G5417" s="6">
        <v>129.3</v>
      </c>
      <c r="H5417" s="5" t="s">
        <v>120</v>
      </c>
      <c r="I5417" s="6">
        <f t="shared" si="336"/>
        <v>-3.30000000000001</v>
      </c>
      <c r="J5417" s="5" t="str">
        <f>IF(H5417="否","不适用",IF(AND(ISNUMBER(E5417),ISNUMBER(F5417)),IF(I5417&gt;规则与名单!$B$2,"是","否"),"未判定"))</f>
        <v>不适用</v>
      </c>
      <c r="K5417" s="5" t="str">
        <f t="shared" si="337"/>
        <v>非测试日纯氢</v>
      </c>
      <c r="L5417" s="6">
        <f t="shared" si="338"/>
        <v>129.3</v>
      </c>
      <c r="M5417" s="5">
        <f t="shared" si="339"/>
        <v>0</v>
      </c>
      <c r="N5417" s="5" t="s">
        <v>19593</v>
      </c>
      <c r="O5417" s="5" t="s">
        <v>19594</v>
      </c>
      <c r="P5417" s="5" t="s">
        <v>19595</v>
      </c>
    </row>
    <row r="5418" ht="19" customHeight="1" spans="1:16">
      <c r="A5418" s="5">
        <v>216</v>
      </c>
      <c r="B5418" s="5" t="s">
        <v>575</v>
      </c>
      <c r="C5418" s="5" t="s">
        <v>558</v>
      </c>
      <c r="D5418" s="8" t="s">
        <v>175</v>
      </c>
      <c r="E5418" s="6">
        <v>122</v>
      </c>
      <c r="F5418" s="6">
        <v>124.8</v>
      </c>
      <c r="G5418" s="6">
        <v>121.4</v>
      </c>
      <c r="H5418" s="5" t="s">
        <v>120</v>
      </c>
      <c r="I5418" s="6">
        <f t="shared" si="336"/>
        <v>-2.8</v>
      </c>
      <c r="J5418" s="5" t="str">
        <f>IF(H5418="否","不适用",IF(AND(ISNUMBER(E5418),ISNUMBER(F5418)),IF(I5418&gt;规则与名单!$B$2,"是","否"),"未判定"))</f>
        <v>不适用</v>
      </c>
      <c r="K5418" s="5" t="str">
        <f t="shared" si="337"/>
        <v>非测试日纯氢</v>
      </c>
      <c r="L5418" s="6">
        <f t="shared" si="338"/>
        <v>121.4</v>
      </c>
      <c r="M5418" s="5">
        <f t="shared" si="339"/>
        <v>0</v>
      </c>
      <c r="N5418" s="5" t="s">
        <v>19596</v>
      </c>
      <c r="O5418" s="5" t="s">
        <v>19597</v>
      </c>
      <c r="P5418" s="5" t="s">
        <v>19598</v>
      </c>
    </row>
    <row r="5419" ht="19" customHeight="1" spans="1:16">
      <c r="A5419" s="5">
        <v>216</v>
      </c>
      <c r="B5419" s="5" t="s">
        <v>575</v>
      </c>
      <c r="C5419" s="5" t="s">
        <v>558</v>
      </c>
      <c r="D5419" s="8" t="s">
        <v>3402</v>
      </c>
      <c r="E5419" s="6">
        <v>156</v>
      </c>
      <c r="F5419" s="6">
        <v>159.9</v>
      </c>
      <c r="G5419" s="6">
        <v>101.9</v>
      </c>
      <c r="H5419" s="5" t="s">
        <v>120</v>
      </c>
      <c r="I5419" s="6">
        <f t="shared" si="336"/>
        <v>-3.90000000000001</v>
      </c>
      <c r="J5419" s="5" t="str">
        <f>IF(H5419="否","不适用",IF(AND(ISNUMBER(E5419),ISNUMBER(F5419)),IF(I5419&gt;规则与名单!$B$2,"是","否"),"未判定"))</f>
        <v>不适用</v>
      </c>
      <c r="K5419" s="5" t="str">
        <f t="shared" si="337"/>
        <v>非测试日纯氢</v>
      </c>
      <c r="L5419" s="6">
        <f t="shared" si="338"/>
        <v>101.9</v>
      </c>
      <c r="M5419" s="5">
        <f t="shared" si="339"/>
        <v>0</v>
      </c>
      <c r="N5419" s="5" t="s">
        <v>19599</v>
      </c>
      <c r="O5419" s="5" t="s">
        <v>19600</v>
      </c>
      <c r="P5419" s="5" t="s">
        <v>19601</v>
      </c>
    </row>
    <row r="5420" ht="19" customHeight="1" spans="1:16">
      <c r="A5420" s="5">
        <v>216</v>
      </c>
      <c r="B5420" s="5" t="s">
        <v>575</v>
      </c>
      <c r="C5420" s="5" t="s">
        <v>558</v>
      </c>
      <c r="D5420" s="8" t="s">
        <v>487</v>
      </c>
      <c r="E5420" s="6">
        <v>147.3</v>
      </c>
      <c r="F5420" s="6">
        <v>147.4</v>
      </c>
      <c r="G5420" s="6">
        <v>114.7</v>
      </c>
      <c r="H5420" s="5" t="s">
        <v>120</v>
      </c>
      <c r="I5420" s="6">
        <f t="shared" si="336"/>
        <v>-0.0999999999999943</v>
      </c>
      <c r="J5420" s="5" t="str">
        <f>IF(H5420="否","不适用",IF(AND(ISNUMBER(E5420),ISNUMBER(F5420)),IF(I5420&gt;规则与名单!$B$2,"是","否"),"未判定"))</f>
        <v>不适用</v>
      </c>
      <c r="K5420" s="5" t="str">
        <f t="shared" si="337"/>
        <v>非测试日纯氢</v>
      </c>
      <c r="L5420" s="6">
        <f t="shared" si="338"/>
        <v>114.7</v>
      </c>
      <c r="M5420" s="5">
        <f t="shared" si="339"/>
        <v>0</v>
      </c>
      <c r="N5420" s="5" t="s">
        <v>19602</v>
      </c>
      <c r="O5420" s="5" t="s">
        <v>19603</v>
      </c>
      <c r="P5420" s="5" t="s">
        <v>19604</v>
      </c>
    </row>
    <row r="5421" ht="19" customHeight="1" spans="1:16">
      <c r="A5421" s="5">
        <v>216</v>
      </c>
      <c r="B5421" s="5" t="s">
        <v>575</v>
      </c>
      <c r="C5421" s="5" t="s">
        <v>558</v>
      </c>
      <c r="D5421" s="8" t="s">
        <v>121</v>
      </c>
      <c r="E5421" s="6">
        <v>156.3</v>
      </c>
      <c r="F5421" s="6">
        <v>159.8</v>
      </c>
      <c r="G5421" s="6">
        <v>154.2</v>
      </c>
      <c r="H5421" s="5" t="s">
        <v>120</v>
      </c>
      <c r="I5421" s="6">
        <f t="shared" si="336"/>
        <v>-3.5</v>
      </c>
      <c r="J5421" s="5" t="str">
        <f>IF(H5421="否","不适用",IF(AND(ISNUMBER(E5421),ISNUMBER(F5421)),IF(I5421&gt;规则与名单!$B$2,"是","否"),"未判定"))</f>
        <v>不适用</v>
      </c>
      <c r="K5421" s="5" t="str">
        <f t="shared" si="337"/>
        <v>非测试日纯氢</v>
      </c>
      <c r="L5421" s="6">
        <f t="shared" si="338"/>
        <v>154.2</v>
      </c>
      <c r="M5421" s="5">
        <f t="shared" si="339"/>
        <v>0</v>
      </c>
      <c r="N5421" s="5" t="s">
        <v>19605</v>
      </c>
      <c r="O5421" s="5" t="s">
        <v>19606</v>
      </c>
      <c r="P5421" s="5" t="s">
        <v>19607</v>
      </c>
    </row>
    <row r="5422" ht="19" customHeight="1" spans="1:16">
      <c r="A5422" s="5">
        <v>216</v>
      </c>
      <c r="B5422" s="5" t="s">
        <v>575</v>
      </c>
      <c r="C5422" s="5" t="s">
        <v>558</v>
      </c>
      <c r="D5422" s="8" t="s">
        <v>170</v>
      </c>
      <c r="E5422" s="6">
        <v>169.7</v>
      </c>
      <c r="F5422" s="6">
        <v>175.9</v>
      </c>
      <c r="G5422" s="6">
        <v>160.1</v>
      </c>
      <c r="H5422" s="5" t="s">
        <v>120</v>
      </c>
      <c r="I5422" s="6">
        <f t="shared" si="336"/>
        <v>-6.20000000000002</v>
      </c>
      <c r="J5422" s="5" t="str">
        <f>IF(H5422="否","不适用",IF(AND(ISNUMBER(E5422),ISNUMBER(F5422)),IF(I5422&gt;规则与名单!$B$2,"是","否"),"未判定"))</f>
        <v>不适用</v>
      </c>
      <c r="K5422" s="5" t="str">
        <f t="shared" si="337"/>
        <v>非测试日纯氢</v>
      </c>
      <c r="L5422" s="6">
        <f t="shared" si="338"/>
        <v>160.1</v>
      </c>
      <c r="M5422" s="5">
        <f t="shared" si="339"/>
        <v>0</v>
      </c>
      <c r="N5422" s="5" t="s">
        <v>19608</v>
      </c>
      <c r="O5422" s="5" t="s">
        <v>19609</v>
      </c>
      <c r="P5422" s="5" t="s">
        <v>19610</v>
      </c>
    </row>
    <row r="5423" ht="19" customHeight="1" spans="1:16">
      <c r="A5423" s="5">
        <v>216</v>
      </c>
      <c r="B5423" s="5" t="s">
        <v>575</v>
      </c>
      <c r="C5423" s="5" t="s">
        <v>558</v>
      </c>
      <c r="D5423" s="8" t="s">
        <v>644</v>
      </c>
      <c r="E5423" s="6">
        <v>133.6</v>
      </c>
      <c r="F5423" s="6">
        <v>138.2</v>
      </c>
      <c r="G5423" s="6">
        <v>124.3</v>
      </c>
      <c r="H5423" s="5" t="s">
        <v>120</v>
      </c>
      <c r="I5423" s="6">
        <f t="shared" si="336"/>
        <v>-4.59999999999999</v>
      </c>
      <c r="J5423" s="5" t="str">
        <f>IF(H5423="否","不适用",IF(AND(ISNUMBER(E5423),ISNUMBER(F5423)),IF(I5423&gt;规则与名单!$B$2,"是","否"),"未判定"))</f>
        <v>不适用</v>
      </c>
      <c r="K5423" s="5" t="str">
        <f t="shared" si="337"/>
        <v>非测试日纯氢</v>
      </c>
      <c r="L5423" s="6">
        <f t="shared" si="338"/>
        <v>124.3</v>
      </c>
      <c r="M5423" s="5">
        <f t="shared" si="339"/>
        <v>0</v>
      </c>
      <c r="N5423" s="5" t="s">
        <v>19611</v>
      </c>
      <c r="O5423" s="5" t="s">
        <v>19612</v>
      </c>
      <c r="P5423" s="5" t="s">
        <v>19613</v>
      </c>
    </row>
    <row r="5424" ht="19" customHeight="1" spans="1:16">
      <c r="A5424" s="5">
        <v>216</v>
      </c>
      <c r="B5424" s="5" t="s">
        <v>575</v>
      </c>
      <c r="C5424" s="5" t="s">
        <v>558</v>
      </c>
      <c r="D5424" s="8" t="s">
        <v>3418</v>
      </c>
      <c r="E5424" s="6">
        <v>135.1</v>
      </c>
      <c r="F5424" s="6">
        <v>137.5</v>
      </c>
      <c r="G5424" s="6">
        <v>134.9</v>
      </c>
      <c r="H5424" s="5" t="s">
        <v>120</v>
      </c>
      <c r="I5424" s="6">
        <f t="shared" si="336"/>
        <v>-2.40000000000001</v>
      </c>
      <c r="J5424" s="5" t="str">
        <f>IF(H5424="否","不适用",IF(AND(ISNUMBER(E5424),ISNUMBER(F5424)),IF(I5424&gt;规则与名单!$B$2,"是","否"),"未判定"))</f>
        <v>不适用</v>
      </c>
      <c r="K5424" s="5" t="str">
        <f t="shared" si="337"/>
        <v>非测试日纯氢</v>
      </c>
      <c r="L5424" s="6">
        <f t="shared" si="338"/>
        <v>134.9</v>
      </c>
      <c r="M5424" s="5">
        <f t="shared" si="339"/>
        <v>0</v>
      </c>
      <c r="N5424" s="5" t="s">
        <v>19614</v>
      </c>
      <c r="O5424" s="5" t="s">
        <v>19615</v>
      </c>
      <c r="P5424" s="5" t="s">
        <v>19616</v>
      </c>
    </row>
    <row r="5425" ht="19" customHeight="1" spans="1:16">
      <c r="A5425" s="5">
        <v>216</v>
      </c>
      <c r="B5425" s="5" t="s">
        <v>575</v>
      </c>
      <c r="C5425" s="5" t="s">
        <v>558</v>
      </c>
      <c r="D5425" s="8" t="s">
        <v>3422</v>
      </c>
      <c r="E5425" s="6"/>
      <c r="F5425" s="6">
        <v>0</v>
      </c>
      <c r="G5425" s="6"/>
      <c r="H5425" s="5" t="s">
        <v>120</v>
      </c>
      <c r="I5425" s="6" t="str">
        <f t="shared" si="336"/>
        <v/>
      </c>
      <c r="J5425" s="5" t="str">
        <f>IF(H5425="否","不适用",IF(AND(ISNUMBER(E5425),ISNUMBER(F5425)),IF(I5425&gt;规则与名单!$B$2,"是","否"),"未判定"))</f>
        <v>不适用</v>
      </c>
      <c r="K5425" s="5" t="str">
        <f t="shared" si="337"/>
        <v>缺失</v>
      </c>
      <c r="L5425" s="6" t="str">
        <f t="shared" si="338"/>
        <v/>
      </c>
      <c r="M5425" s="5">
        <f t="shared" si="339"/>
        <v>1</v>
      </c>
      <c r="N5425" s="5" t="s">
        <v>19617</v>
      </c>
      <c r="O5425" s="5" t="s">
        <v>19618</v>
      </c>
      <c r="P5425" s="5" t="s">
        <v>19619</v>
      </c>
    </row>
    <row r="5426" ht="19" customHeight="1" spans="1:16">
      <c r="A5426" s="5">
        <v>216</v>
      </c>
      <c r="B5426" s="5" t="s">
        <v>575</v>
      </c>
      <c r="C5426" s="5" t="s">
        <v>558</v>
      </c>
      <c r="D5426" s="8" t="s">
        <v>336</v>
      </c>
      <c r="E5426" s="6">
        <v>30.8</v>
      </c>
      <c r="F5426" s="6">
        <v>31.1</v>
      </c>
      <c r="G5426" s="6">
        <v>26.6</v>
      </c>
      <c r="H5426" s="5" t="s">
        <v>120</v>
      </c>
      <c r="I5426" s="6">
        <f t="shared" si="336"/>
        <v>-0.300000000000001</v>
      </c>
      <c r="J5426" s="5" t="str">
        <f>IF(H5426="否","不适用",IF(AND(ISNUMBER(E5426),ISNUMBER(F5426)),IF(I5426&gt;规则与名单!$B$2,"是","否"),"未判定"))</f>
        <v>不适用</v>
      </c>
      <c r="K5426" s="5" t="str">
        <f t="shared" si="337"/>
        <v>非测试日纯氢</v>
      </c>
      <c r="L5426" s="6">
        <f t="shared" si="338"/>
        <v>26.6</v>
      </c>
      <c r="M5426" s="5">
        <f t="shared" si="339"/>
        <v>0</v>
      </c>
      <c r="N5426" s="5" t="s">
        <v>19620</v>
      </c>
      <c r="O5426" s="5" t="s">
        <v>19621</v>
      </c>
      <c r="P5426" s="5" t="s">
        <v>19622</v>
      </c>
    </row>
    <row r="5427" ht="19" customHeight="1" spans="1:16">
      <c r="A5427" s="5">
        <v>216</v>
      </c>
      <c r="B5427" s="5" t="s">
        <v>575</v>
      </c>
      <c r="C5427" s="5" t="s">
        <v>558</v>
      </c>
      <c r="D5427" s="8" t="s">
        <v>653</v>
      </c>
      <c r="E5427" s="6">
        <v>149</v>
      </c>
      <c r="F5427" s="6">
        <v>153.4</v>
      </c>
      <c r="G5427" s="6">
        <v>136.4</v>
      </c>
      <c r="H5427" s="5" t="s">
        <v>120</v>
      </c>
      <c r="I5427" s="6">
        <f t="shared" si="336"/>
        <v>-4.40000000000001</v>
      </c>
      <c r="J5427" s="5" t="str">
        <f>IF(H5427="否","不适用",IF(AND(ISNUMBER(E5427),ISNUMBER(F5427)),IF(I5427&gt;规则与名单!$B$2,"是","否"),"未判定"))</f>
        <v>不适用</v>
      </c>
      <c r="K5427" s="5" t="str">
        <f t="shared" si="337"/>
        <v>非测试日纯氢</v>
      </c>
      <c r="L5427" s="6">
        <f t="shared" si="338"/>
        <v>136.4</v>
      </c>
      <c r="M5427" s="5">
        <f t="shared" si="339"/>
        <v>0</v>
      </c>
      <c r="N5427" s="5" t="s">
        <v>19623</v>
      </c>
      <c r="O5427" s="5" t="s">
        <v>19624</v>
      </c>
      <c r="P5427" s="5" t="s">
        <v>19625</v>
      </c>
    </row>
    <row r="5428" ht="19" customHeight="1" spans="1:16">
      <c r="A5428" s="5">
        <v>216</v>
      </c>
      <c r="B5428" s="5" t="s">
        <v>575</v>
      </c>
      <c r="C5428" s="5" t="s">
        <v>558</v>
      </c>
      <c r="D5428" s="8" t="s">
        <v>140</v>
      </c>
      <c r="E5428" s="6">
        <v>121.4</v>
      </c>
      <c r="F5428" s="6">
        <v>124.8</v>
      </c>
      <c r="G5428" s="6">
        <v>121.4</v>
      </c>
      <c r="H5428" s="5" t="s">
        <v>120</v>
      </c>
      <c r="I5428" s="6">
        <f t="shared" si="336"/>
        <v>-3.39999999999999</v>
      </c>
      <c r="J5428" s="5" t="str">
        <f>IF(H5428="否","不适用",IF(AND(ISNUMBER(E5428),ISNUMBER(F5428)),IF(I5428&gt;规则与名单!$B$2,"是","否"),"未判定"))</f>
        <v>不适用</v>
      </c>
      <c r="K5428" s="5" t="str">
        <f t="shared" si="337"/>
        <v>非测试日纯氢</v>
      </c>
      <c r="L5428" s="6">
        <f t="shared" si="338"/>
        <v>121.4</v>
      </c>
      <c r="M5428" s="5">
        <f t="shared" si="339"/>
        <v>0</v>
      </c>
      <c r="N5428" s="5" t="s">
        <v>19626</v>
      </c>
      <c r="O5428" s="5" t="s">
        <v>19627</v>
      </c>
      <c r="P5428" s="5" t="s">
        <v>19628</v>
      </c>
    </row>
    <row r="5429" ht="19" customHeight="1" spans="1:16">
      <c r="A5429" s="5">
        <v>216</v>
      </c>
      <c r="B5429" s="5" t="s">
        <v>575</v>
      </c>
      <c r="C5429" s="5" t="s">
        <v>558</v>
      </c>
      <c r="D5429" s="8" t="s">
        <v>115</v>
      </c>
      <c r="E5429" s="6">
        <v>171.7</v>
      </c>
      <c r="F5429" s="6">
        <v>176.7</v>
      </c>
      <c r="G5429" s="6">
        <v>171.7</v>
      </c>
      <c r="H5429" s="5" t="s">
        <v>120</v>
      </c>
      <c r="I5429" s="6">
        <f t="shared" si="336"/>
        <v>-5</v>
      </c>
      <c r="J5429" s="5" t="str">
        <f>IF(H5429="否","不适用",IF(AND(ISNUMBER(E5429),ISNUMBER(F5429)),IF(I5429&gt;规则与名单!$B$2,"是","否"),"未判定"))</f>
        <v>不适用</v>
      </c>
      <c r="K5429" s="5" t="str">
        <f t="shared" si="337"/>
        <v>非测试日纯氢</v>
      </c>
      <c r="L5429" s="6">
        <f t="shared" si="338"/>
        <v>171.7</v>
      </c>
      <c r="M5429" s="5">
        <f t="shared" si="339"/>
        <v>0</v>
      </c>
      <c r="N5429" s="5" t="s">
        <v>19629</v>
      </c>
      <c r="O5429" s="5" t="s">
        <v>19630</v>
      </c>
      <c r="P5429" s="5" t="s">
        <v>19631</v>
      </c>
    </row>
    <row r="5430" ht="19" customHeight="1" spans="1:16">
      <c r="A5430" s="5">
        <v>217</v>
      </c>
      <c r="B5430" s="5" t="s">
        <v>576</v>
      </c>
      <c r="C5430" s="5" t="s">
        <v>558</v>
      </c>
      <c r="D5430" s="8" t="s">
        <v>114</v>
      </c>
      <c r="E5430" s="6">
        <v>288.9</v>
      </c>
      <c r="F5430" s="6">
        <v>292.4</v>
      </c>
      <c r="G5430" s="6">
        <v>285.5</v>
      </c>
      <c r="H5430" s="5" t="s">
        <v>120</v>
      </c>
      <c r="I5430" s="6">
        <f t="shared" si="336"/>
        <v>-3.5</v>
      </c>
      <c r="J5430" s="5" t="str">
        <f>IF(H5430="否","不适用",IF(AND(ISNUMBER(E5430),ISNUMBER(F5430)),IF(I5430&gt;规则与名单!$B$2,"是","否"),"未判定"))</f>
        <v>不适用</v>
      </c>
      <c r="K5430" s="5" t="str">
        <f t="shared" si="337"/>
        <v>非测试日纯氢</v>
      </c>
      <c r="L5430" s="6">
        <f t="shared" si="338"/>
        <v>285.5</v>
      </c>
      <c r="M5430" s="5">
        <f t="shared" si="339"/>
        <v>0</v>
      </c>
      <c r="N5430" s="5" t="s">
        <v>19632</v>
      </c>
      <c r="O5430" s="5" t="s">
        <v>19633</v>
      </c>
      <c r="P5430" s="5" t="s">
        <v>19634</v>
      </c>
    </row>
    <row r="5431" ht="19" customHeight="1" spans="1:16">
      <c r="A5431" s="5">
        <v>217</v>
      </c>
      <c r="B5431" s="5" t="s">
        <v>576</v>
      </c>
      <c r="C5431" s="5" t="s">
        <v>558</v>
      </c>
      <c r="D5431" s="8" t="s">
        <v>605</v>
      </c>
      <c r="E5431" s="6">
        <v>223.3</v>
      </c>
      <c r="F5431" s="6">
        <v>226.4</v>
      </c>
      <c r="G5431" s="6">
        <v>220.1</v>
      </c>
      <c r="H5431" s="5" t="s">
        <v>120</v>
      </c>
      <c r="I5431" s="6">
        <f t="shared" si="336"/>
        <v>-3.09999999999999</v>
      </c>
      <c r="J5431" s="5" t="str">
        <f>IF(H5431="否","不适用",IF(AND(ISNUMBER(E5431),ISNUMBER(F5431)),IF(I5431&gt;规则与名单!$B$2,"是","否"),"未判定"))</f>
        <v>不适用</v>
      </c>
      <c r="K5431" s="5" t="str">
        <f t="shared" si="337"/>
        <v>非测试日纯氢</v>
      </c>
      <c r="L5431" s="6">
        <f t="shared" si="338"/>
        <v>220.1</v>
      </c>
      <c r="M5431" s="5">
        <f t="shared" si="339"/>
        <v>0</v>
      </c>
      <c r="N5431" s="5" t="s">
        <v>19635</v>
      </c>
      <c r="O5431" s="5" t="s">
        <v>19636</v>
      </c>
      <c r="P5431" s="5" t="s">
        <v>19637</v>
      </c>
    </row>
    <row r="5432" ht="19" customHeight="1" spans="1:16">
      <c r="A5432" s="5">
        <v>217</v>
      </c>
      <c r="B5432" s="5" t="s">
        <v>576</v>
      </c>
      <c r="C5432" s="5" t="s">
        <v>558</v>
      </c>
      <c r="D5432" s="8" t="s">
        <v>186</v>
      </c>
      <c r="E5432" s="6">
        <v>152.9</v>
      </c>
      <c r="F5432" s="6">
        <v>156.1</v>
      </c>
      <c r="G5432" s="6">
        <v>86.3</v>
      </c>
      <c r="H5432" s="5" t="s">
        <v>120</v>
      </c>
      <c r="I5432" s="6">
        <f t="shared" si="336"/>
        <v>-3.19999999999999</v>
      </c>
      <c r="J5432" s="5" t="str">
        <f>IF(H5432="否","不适用",IF(AND(ISNUMBER(E5432),ISNUMBER(F5432)),IF(I5432&gt;规则与名单!$B$2,"是","否"),"未判定"))</f>
        <v>不适用</v>
      </c>
      <c r="K5432" s="5" t="str">
        <f t="shared" si="337"/>
        <v>非测试日纯氢</v>
      </c>
      <c r="L5432" s="6">
        <f t="shared" si="338"/>
        <v>86.3</v>
      </c>
      <c r="M5432" s="5">
        <f t="shared" si="339"/>
        <v>0</v>
      </c>
      <c r="N5432" s="5" t="s">
        <v>19638</v>
      </c>
      <c r="O5432" s="5" t="s">
        <v>19639</v>
      </c>
      <c r="P5432" s="5" t="s">
        <v>19640</v>
      </c>
    </row>
    <row r="5433" ht="19" customHeight="1" spans="1:16">
      <c r="A5433" s="5">
        <v>217</v>
      </c>
      <c r="B5433" s="5" t="s">
        <v>576</v>
      </c>
      <c r="C5433" s="5" t="s">
        <v>558</v>
      </c>
      <c r="D5433" s="8" t="s">
        <v>165</v>
      </c>
      <c r="E5433" s="6">
        <v>279.8</v>
      </c>
      <c r="F5433" s="6">
        <v>282.9</v>
      </c>
      <c r="G5433" s="6">
        <v>272.4</v>
      </c>
      <c r="H5433" s="5" t="s">
        <v>120</v>
      </c>
      <c r="I5433" s="6">
        <f t="shared" si="336"/>
        <v>-3.09999999999997</v>
      </c>
      <c r="J5433" s="5" t="str">
        <f>IF(H5433="否","不适用",IF(AND(ISNUMBER(E5433),ISNUMBER(F5433)),IF(I5433&gt;规则与名单!$B$2,"是","否"),"未判定"))</f>
        <v>不适用</v>
      </c>
      <c r="K5433" s="5" t="str">
        <f t="shared" si="337"/>
        <v>非测试日纯氢</v>
      </c>
      <c r="L5433" s="6">
        <f t="shared" si="338"/>
        <v>272.4</v>
      </c>
      <c r="M5433" s="5">
        <f t="shared" si="339"/>
        <v>0</v>
      </c>
      <c r="N5433" s="5" t="s">
        <v>19641</v>
      </c>
      <c r="O5433" s="5" t="s">
        <v>19642</v>
      </c>
      <c r="P5433" s="5" t="s">
        <v>19643</v>
      </c>
    </row>
    <row r="5434" ht="19" customHeight="1" spans="1:16">
      <c r="A5434" s="5">
        <v>217</v>
      </c>
      <c r="B5434" s="5" t="s">
        <v>576</v>
      </c>
      <c r="C5434" s="5" t="s">
        <v>558</v>
      </c>
      <c r="D5434" s="8" t="s">
        <v>151</v>
      </c>
      <c r="E5434" s="6">
        <v>247.7</v>
      </c>
      <c r="F5434" s="6">
        <v>257.3</v>
      </c>
      <c r="G5434" s="6">
        <v>251</v>
      </c>
      <c r="H5434" s="5" t="s">
        <v>120</v>
      </c>
      <c r="I5434" s="6">
        <f t="shared" si="336"/>
        <v>-9.60000000000002</v>
      </c>
      <c r="J5434" s="5" t="str">
        <f>IF(H5434="否","不适用",IF(AND(ISNUMBER(E5434),ISNUMBER(F5434)),IF(I5434&gt;规则与名单!$B$2,"是","否"),"未判定"))</f>
        <v>不适用</v>
      </c>
      <c r="K5434" s="5" t="str">
        <f t="shared" si="337"/>
        <v>非测试日纯氢</v>
      </c>
      <c r="L5434" s="6">
        <f t="shared" si="338"/>
        <v>251</v>
      </c>
      <c r="M5434" s="5">
        <f t="shared" si="339"/>
        <v>0</v>
      </c>
      <c r="N5434" s="5" t="s">
        <v>19644</v>
      </c>
      <c r="O5434" s="5" t="s">
        <v>19645</v>
      </c>
      <c r="P5434" s="5" t="s">
        <v>19646</v>
      </c>
    </row>
    <row r="5435" ht="19" customHeight="1" spans="1:16">
      <c r="A5435" s="5">
        <v>217</v>
      </c>
      <c r="B5435" s="5" t="s">
        <v>576</v>
      </c>
      <c r="C5435" s="5" t="s">
        <v>558</v>
      </c>
      <c r="D5435" s="8" t="s">
        <v>3358</v>
      </c>
      <c r="E5435" s="6">
        <v>54.6</v>
      </c>
      <c r="F5435" s="6">
        <v>49.4</v>
      </c>
      <c r="G5435" s="6">
        <v>48.9</v>
      </c>
      <c r="H5435" s="5" t="s">
        <v>120</v>
      </c>
      <c r="I5435" s="6">
        <f t="shared" si="336"/>
        <v>5.2</v>
      </c>
      <c r="J5435" s="5" t="str">
        <f>IF(H5435="否","不适用",IF(AND(ISNUMBER(E5435),ISNUMBER(F5435)),IF(I5435&gt;规则与名单!$B$2,"是","否"),"未判定"))</f>
        <v>不适用</v>
      </c>
      <c r="K5435" s="5" t="str">
        <f t="shared" si="337"/>
        <v>非测试日纯氢</v>
      </c>
      <c r="L5435" s="6">
        <f t="shared" si="338"/>
        <v>48.9</v>
      </c>
      <c r="M5435" s="5">
        <f t="shared" si="339"/>
        <v>0</v>
      </c>
      <c r="N5435" s="5" t="s">
        <v>19647</v>
      </c>
      <c r="O5435" s="5" t="s">
        <v>19648</v>
      </c>
      <c r="P5435" s="5" t="s">
        <v>19649</v>
      </c>
    </row>
    <row r="5436" ht="19" customHeight="1" spans="1:16">
      <c r="A5436" s="5">
        <v>217</v>
      </c>
      <c r="B5436" s="5" t="s">
        <v>576</v>
      </c>
      <c r="C5436" s="5" t="s">
        <v>558</v>
      </c>
      <c r="D5436" s="8" t="s">
        <v>272</v>
      </c>
      <c r="E5436" s="6">
        <v>256.2</v>
      </c>
      <c r="F5436" s="6">
        <v>98.5</v>
      </c>
      <c r="G5436" s="6">
        <v>227.8</v>
      </c>
      <c r="H5436" s="5" t="s">
        <v>120</v>
      </c>
      <c r="I5436" s="6">
        <f t="shared" si="336"/>
        <v>157.7</v>
      </c>
      <c r="J5436" s="5" t="str">
        <f>IF(H5436="否","不适用",IF(AND(ISNUMBER(E5436),ISNUMBER(F5436)),IF(I5436&gt;规则与名单!$B$2,"是","否"),"未判定"))</f>
        <v>不适用</v>
      </c>
      <c r="K5436" s="5" t="str">
        <f t="shared" si="337"/>
        <v>非测试日纯氢</v>
      </c>
      <c r="L5436" s="6">
        <f t="shared" si="338"/>
        <v>227.8</v>
      </c>
      <c r="M5436" s="5">
        <f t="shared" si="339"/>
        <v>0</v>
      </c>
      <c r="N5436" s="5" t="s">
        <v>19650</v>
      </c>
      <c r="O5436" s="5" t="s">
        <v>19651</v>
      </c>
      <c r="P5436" s="5" t="s">
        <v>19652</v>
      </c>
    </row>
    <row r="5437" ht="19" customHeight="1" spans="1:16">
      <c r="A5437" s="5">
        <v>217</v>
      </c>
      <c r="B5437" s="5" t="s">
        <v>576</v>
      </c>
      <c r="C5437" s="5" t="s">
        <v>558</v>
      </c>
      <c r="D5437" s="8" t="s">
        <v>506</v>
      </c>
      <c r="E5437" s="6">
        <v>159.2</v>
      </c>
      <c r="F5437" s="6">
        <v>182.1</v>
      </c>
      <c r="G5437" s="6">
        <v>159.1</v>
      </c>
      <c r="H5437" s="5" t="s">
        <v>120</v>
      </c>
      <c r="I5437" s="6">
        <f t="shared" si="336"/>
        <v>-22.9</v>
      </c>
      <c r="J5437" s="5" t="str">
        <f>IF(H5437="否","不适用",IF(AND(ISNUMBER(E5437),ISNUMBER(F5437)),IF(I5437&gt;规则与名单!$B$2,"是","否"),"未判定"))</f>
        <v>不适用</v>
      </c>
      <c r="K5437" s="5" t="str">
        <f t="shared" si="337"/>
        <v>非测试日纯氢</v>
      </c>
      <c r="L5437" s="6">
        <f t="shared" si="338"/>
        <v>159.1</v>
      </c>
      <c r="M5437" s="5">
        <f t="shared" si="339"/>
        <v>0</v>
      </c>
      <c r="N5437" s="5" t="s">
        <v>19653</v>
      </c>
      <c r="O5437" s="5" t="s">
        <v>19654</v>
      </c>
      <c r="P5437" s="5" t="s">
        <v>19655</v>
      </c>
    </row>
    <row r="5438" ht="19" customHeight="1" spans="1:16">
      <c r="A5438" s="5">
        <v>217</v>
      </c>
      <c r="B5438" s="5" t="s">
        <v>576</v>
      </c>
      <c r="C5438" s="5" t="s">
        <v>558</v>
      </c>
      <c r="D5438" s="8" t="s">
        <v>673</v>
      </c>
      <c r="E5438" s="6">
        <v>338.4</v>
      </c>
      <c r="F5438" s="6">
        <v>343.4</v>
      </c>
      <c r="G5438" s="6">
        <v>330.9</v>
      </c>
      <c r="H5438" s="5" t="s">
        <v>120</v>
      </c>
      <c r="I5438" s="6">
        <f t="shared" si="336"/>
        <v>-5</v>
      </c>
      <c r="J5438" s="5" t="str">
        <f>IF(H5438="否","不适用",IF(AND(ISNUMBER(E5438),ISNUMBER(F5438)),IF(I5438&gt;规则与名单!$B$2,"是","否"),"未判定"))</f>
        <v>不适用</v>
      </c>
      <c r="K5438" s="5" t="str">
        <f t="shared" si="337"/>
        <v>非测试日纯氢</v>
      </c>
      <c r="L5438" s="6">
        <f t="shared" si="338"/>
        <v>330.9</v>
      </c>
      <c r="M5438" s="5">
        <f t="shared" si="339"/>
        <v>0</v>
      </c>
      <c r="N5438" s="5" t="s">
        <v>19656</v>
      </c>
      <c r="O5438" s="5" t="s">
        <v>19657</v>
      </c>
      <c r="P5438" s="5" t="s">
        <v>19658</v>
      </c>
    </row>
    <row r="5439" ht="19" customHeight="1" spans="1:16">
      <c r="A5439" s="5">
        <v>217</v>
      </c>
      <c r="B5439" s="5" t="s">
        <v>576</v>
      </c>
      <c r="C5439" s="5" t="s">
        <v>558</v>
      </c>
      <c r="D5439" s="8" t="s">
        <v>183</v>
      </c>
      <c r="E5439" s="6">
        <v>109.4</v>
      </c>
      <c r="F5439" s="6">
        <v>113.3</v>
      </c>
      <c r="G5439" s="6">
        <v>107.7</v>
      </c>
      <c r="H5439" s="5" t="s">
        <v>120</v>
      </c>
      <c r="I5439" s="6">
        <f t="shared" si="336"/>
        <v>-3.89999999999999</v>
      </c>
      <c r="J5439" s="5" t="str">
        <f>IF(H5439="否","不适用",IF(AND(ISNUMBER(E5439),ISNUMBER(F5439)),IF(I5439&gt;规则与名单!$B$2,"是","否"),"未判定"))</f>
        <v>不适用</v>
      </c>
      <c r="K5439" s="5" t="str">
        <f t="shared" si="337"/>
        <v>非测试日纯氢</v>
      </c>
      <c r="L5439" s="6">
        <f t="shared" si="338"/>
        <v>107.7</v>
      </c>
      <c r="M5439" s="5">
        <f t="shared" si="339"/>
        <v>0</v>
      </c>
      <c r="N5439" s="5" t="s">
        <v>19659</v>
      </c>
      <c r="O5439" s="5" t="s">
        <v>19660</v>
      </c>
      <c r="P5439" s="5" t="s">
        <v>19661</v>
      </c>
    </row>
    <row r="5440" ht="19" customHeight="1" spans="1:16">
      <c r="A5440" s="5">
        <v>217</v>
      </c>
      <c r="B5440" s="5" t="s">
        <v>576</v>
      </c>
      <c r="C5440" s="5" t="s">
        <v>558</v>
      </c>
      <c r="D5440" s="8" t="s">
        <v>431</v>
      </c>
      <c r="E5440" s="6"/>
      <c r="F5440" s="6">
        <v>0</v>
      </c>
      <c r="G5440" s="6"/>
      <c r="H5440" s="5" t="s">
        <v>120</v>
      </c>
      <c r="I5440" s="6" t="str">
        <f t="shared" si="336"/>
        <v/>
      </c>
      <c r="J5440" s="5" t="str">
        <f>IF(H5440="否","不适用",IF(AND(ISNUMBER(E5440),ISNUMBER(F5440)),IF(I5440&gt;规则与名单!$B$2,"是","否"),"未判定"))</f>
        <v>不适用</v>
      </c>
      <c r="K5440" s="5" t="str">
        <f t="shared" si="337"/>
        <v>缺失</v>
      </c>
      <c r="L5440" s="6" t="str">
        <f t="shared" si="338"/>
        <v/>
      </c>
      <c r="M5440" s="5">
        <f t="shared" si="339"/>
        <v>1</v>
      </c>
      <c r="N5440" s="5" t="s">
        <v>19662</v>
      </c>
      <c r="O5440" s="5" t="s">
        <v>19663</v>
      </c>
      <c r="P5440" s="5" t="s">
        <v>19664</v>
      </c>
    </row>
    <row r="5441" ht="19" customHeight="1" spans="1:16">
      <c r="A5441" s="5">
        <v>217</v>
      </c>
      <c r="B5441" s="5" t="s">
        <v>576</v>
      </c>
      <c r="C5441" s="5" t="s">
        <v>558</v>
      </c>
      <c r="D5441" s="8" t="s">
        <v>3377</v>
      </c>
      <c r="E5441" s="6">
        <v>201.8</v>
      </c>
      <c r="F5441" s="6">
        <v>203.4</v>
      </c>
      <c r="G5441" s="6">
        <v>161.2</v>
      </c>
      <c r="H5441" s="5" t="s">
        <v>120</v>
      </c>
      <c r="I5441" s="6">
        <f t="shared" si="336"/>
        <v>-1.59999999999999</v>
      </c>
      <c r="J5441" s="5" t="str">
        <f>IF(H5441="否","不适用",IF(AND(ISNUMBER(E5441),ISNUMBER(F5441)),IF(I5441&gt;规则与名单!$B$2,"是","否"),"未判定"))</f>
        <v>不适用</v>
      </c>
      <c r="K5441" s="5" t="str">
        <f t="shared" si="337"/>
        <v>非测试日纯氢</v>
      </c>
      <c r="L5441" s="6">
        <f t="shared" si="338"/>
        <v>161.2</v>
      </c>
      <c r="M5441" s="5">
        <f t="shared" si="339"/>
        <v>0</v>
      </c>
      <c r="N5441" s="5" t="s">
        <v>19665</v>
      </c>
      <c r="O5441" s="5" t="s">
        <v>19666</v>
      </c>
      <c r="P5441" s="5" t="s">
        <v>19667</v>
      </c>
    </row>
    <row r="5442" ht="19" customHeight="1" spans="1:16">
      <c r="A5442" s="5">
        <v>217</v>
      </c>
      <c r="B5442" s="5" t="s">
        <v>576</v>
      </c>
      <c r="C5442" s="5" t="s">
        <v>558</v>
      </c>
      <c r="D5442" s="8" t="s">
        <v>407</v>
      </c>
      <c r="E5442" s="6"/>
      <c r="F5442" s="6">
        <v>62.2</v>
      </c>
      <c r="G5442" s="6"/>
      <c r="H5442" s="5" t="s">
        <v>120</v>
      </c>
      <c r="I5442" s="6" t="str">
        <f t="shared" ref="I5442:I5505" si="340">IF(AND(ISNUMBER(E5442),ISNUMBER(F5442)),E5442-F5442,"")</f>
        <v/>
      </c>
      <c r="J5442" s="5" t="str">
        <f>IF(H5442="否","不适用",IF(AND(ISNUMBER(E5442),ISNUMBER(F5442)),IF(I5442&gt;规则与名单!$B$2,"是","否"),"未判定"))</f>
        <v>不适用</v>
      </c>
      <c r="K5442" s="5" t="str">
        <f t="shared" ref="K5442:K5505" si="341">IF(J5442="是",IF(ISNUMBER(F5442),"测试日GPS","缺失"),IF(ISNUMBER(G5442),"非测试日纯氢",IF(AND(H5442="是",J5442="未判定"),IF(ISNUMBER(F5442),"测试名单无纯氢GPS","缺失"),IF(ISNUMBER(E5442),"非测试日仪表","缺失"))))</f>
        <v>缺失</v>
      </c>
      <c r="L5442" s="6" t="str">
        <f t="shared" ref="L5442:L5505" si="342">IF(K5442="缺失","",IF(K5442="非测试日纯氢",G5442,IF(K5442="非测试日仪表",E5442,F5442)))</f>
        <v/>
      </c>
      <c r="M5442" s="5">
        <f t="shared" ref="M5442:M5505" si="343">IF(K5442="缺失",1,0)</f>
        <v>1</v>
      </c>
      <c r="N5442" s="5" t="s">
        <v>19668</v>
      </c>
      <c r="O5442" s="5" t="s">
        <v>19669</v>
      </c>
      <c r="P5442" s="5" t="s">
        <v>19670</v>
      </c>
    </row>
    <row r="5443" ht="19" customHeight="1" spans="1:16">
      <c r="A5443" s="5">
        <v>217</v>
      </c>
      <c r="B5443" s="5" t="s">
        <v>576</v>
      </c>
      <c r="C5443" s="5" t="s">
        <v>558</v>
      </c>
      <c r="D5443" s="8" t="s">
        <v>411</v>
      </c>
      <c r="E5443" s="6">
        <v>253.3</v>
      </c>
      <c r="F5443" s="6">
        <v>207.3</v>
      </c>
      <c r="G5443" s="6">
        <v>132</v>
      </c>
      <c r="H5443" s="5" t="s">
        <v>120</v>
      </c>
      <c r="I5443" s="6">
        <f t="shared" si="340"/>
        <v>46</v>
      </c>
      <c r="J5443" s="5" t="str">
        <f>IF(H5443="否","不适用",IF(AND(ISNUMBER(E5443),ISNUMBER(F5443)),IF(I5443&gt;规则与名单!$B$2,"是","否"),"未判定"))</f>
        <v>不适用</v>
      </c>
      <c r="K5443" s="5" t="str">
        <f t="shared" si="341"/>
        <v>非测试日纯氢</v>
      </c>
      <c r="L5443" s="6">
        <f t="shared" si="342"/>
        <v>132</v>
      </c>
      <c r="M5443" s="5">
        <f t="shared" si="343"/>
        <v>0</v>
      </c>
      <c r="N5443" s="5" t="s">
        <v>19671</v>
      </c>
      <c r="O5443" s="5" t="s">
        <v>19672</v>
      </c>
      <c r="P5443" s="5" t="s">
        <v>19673</v>
      </c>
    </row>
    <row r="5444" ht="19" customHeight="1" spans="1:16">
      <c r="A5444" s="5">
        <v>217</v>
      </c>
      <c r="B5444" s="5" t="s">
        <v>576</v>
      </c>
      <c r="C5444" s="5" t="s">
        <v>558</v>
      </c>
      <c r="D5444" s="8" t="s">
        <v>251</v>
      </c>
      <c r="E5444" s="6">
        <v>198</v>
      </c>
      <c r="F5444" s="6">
        <v>212.1</v>
      </c>
      <c r="G5444" s="6">
        <v>183.8</v>
      </c>
      <c r="H5444" s="5" t="s">
        <v>120</v>
      </c>
      <c r="I5444" s="6">
        <f t="shared" si="340"/>
        <v>-14.1</v>
      </c>
      <c r="J5444" s="5" t="str">
        <f>IF(H5444="否","不适用",IF(AND(ISNUMBER(E5444),ISNUMBER(F5444)),IF(I5444&gt;规则与名单!$B$2,"是","否"),"未判定"))</f>
        <v>不适用</v>
      </c>
      <c r="K5444" s="5" t="str">
        <f t="shared" si="341"/>
        <v>非测试日纯氢</v>
      </c>
      <c r="L5444" s="6">
        <f t="shared" si="342"/>
        <v>183.8</v>
      </c>
      <c r="M5444" s="5">
        <f t="shared" si="343"/>
        <v>0</v>
      </c>
      <c r="N5444" s="5" t="s">
        <v>19674</v>
      </c>
      <c r="O5444" s="5" t="s">
        <v>19675</v>
      </c>
      <c r="P5444" s="5" t="s">
        <v>19676</v>
      </c>
    </row>
    <row r="5445" ht="19" customHeight="1" spans="1:16">
      <c r="A5445" s="5">
        <v>217</v>
      </c>
      <c r="B5445" s="5" t="s">
        <v>576</v>
      </c>
      <c r="C5445" s="5" t="s">
        <v>558</v>
      </c>
      <c r="D5445" s="8" t="s">
        <v>472</v>
      </c>
      <c r="E5445" s="6">
        <v>315.6</v>
      </c>
      <c r="F5445" s="6">
        <v>321.4</v>
      </c>
      <c r="G5445" s="6">
        <v>315.5</v>
      </c>
      <c r="H5445" s="5" t="s">
        <v>120</v>
      </c>
      <c r="I5445" s="6">
        <f t="shared" si="340"/>
        <v>-5.79999999999995</v>
      </c>
      <c r="J5445" s="5" t="str">
        <f>IF(H5445="否","不适用",IF(AND(ISNUMBER(E5445),ISNUMBER(F5445)),IF(I5445&gt;规则与名单!$B$2,"是","否"),"未判定"))</f>
        <v>不适用</v>
      </c>
      <c r="K5445" s="5" t="str">
        <f t="shared" si="341"/>
        <v>非测试日纯氢</v>
      </c>
      <c r="L5445" s="6">
        <f t="shared" si="342"/>
        <v>315.5</v>
      </c>
      <c r="M5445" s="5">
        <f t="shared" si="343"/>
        <v>0</v>
      </c>
      <c r="N5445" s="5" t="s">
        <v>19677</v>
      </c>
      <c r="O5445" s="5" t="s">
        <v>19678</v>
      </c>
      <c r="P5445" s="5" t="s">
        <v>19679</v>
      </c>
    </row>
    <row r="5446" ht="19" customHeight="1" spans="1:16">
      <c r="A5446" s="5">
        <v>217</v>
      </c>
      <c r="B5446" s="5" t="s">
        <v>576</v>
      </c>
      <c r="C5446" s="5" t="s">
        <v>558</v>
      </c>
      <c r="D5446" s="8" t="s">
        <v>466</v>
      </c>
      <c r="E5446" s="6">
        <v>69.1</v>
      </c>
      <c r="F5446" s="6">
        <v>77.3</v>
      </c>
      <c r="G5446" s="6">
        <v>65.7</v>
      </c>
      <c r="H5446" s="5" t="s">
        <v>120</v>
      </c>
      <c r="I5446" s="6">
        <f t="shared" si="340"/>
        <v>-8.2</v>
      </c>
      <c r="J5446" s="5" t="str">
        <f>IF(H5446="否","不适用",IF(AND(ISNUMBER(E5446),ISNUMBER(F5446)),IF(I5446&gt;规则与名单!$B$2,"是","否"),"未判定"))</f>
        <v>不适用</v>
      </c>
      <c r="K5446" s="5" t="str">
        <f t="shared" si="341"/>
        <v>非测试日纯氢</v>
      </c>
      <c r="L5446" s="6">
        <f t="shared" si="342"/>
        <v>65.7</v>
      </c>
      <c r="M5446" s="5">
        <f t="shared" si="343"/>
        <v>0</v>
      </c>
      <c r="N5446" s="5" t="s">
        <v>19680</v>
      </c>
      <c r="O5446" s="5" t="s">
        <v>19681</v>
      </c>
      <c r="P5446" s="5" t="s">
        <v>19682</v>
      </c>
    </row>
    <row r="5447" ht="19" customHeight="1" spans="1:16">
      <c r="A5447" s="5">
        <v>217</v>
      </c>
      <c r="B5447" s="5" t="s">
        <v>576</v>
      </c>
      <c r="C5447" s="5" t="s">
        <v>558</v>
      </c>
      <c r="D5447" s="8" t="s">
        <v>333</v>
      </c>
      <c r="E5447" s="6">
        <v>62.5</v>
      </c>
      <c r="F5447" s="6">
        <v>306.1</v>
      </c>
      <c r="G5447" s="6">
        <v>273</v>
      </c>
      <c r="H5447" s="5" t="s">
        <v>120</v>
      </c>
      <c r="I5447" s="6">
        <f t="shared" si="340"/>
        <v>-243.6</v>
      </c>
      <c r="J5447" s="5" t="str">
        <f>IF(H5447="否","不适用",IF(AND(ISNUMBER(E5447),ISNUMBER(F5447)),IF(I5447&gt;规则与名单!$B$2,"是","否"),"未判定"))</f>
        <v>不适用</v>
      </c>
      <c r="K5447" s="5" t="str">
        <f t="shared" si="341"/>
        <v>非测试日纯氢</v>
      </c>
      <c r="L5447" s="6">
        <f t="shared" si="342"/>
        <v>273</v>
      </c>
      <c r="M5447" s="5">
        <f t="shared" si="343"/>
        <v>0</v>
      </c>
      <c r="N5447" s="5" t="s">
        <v>19683</v>
      </c>
      <c r="O5447" s="5" t="s">
        <v>19684</v>
      </c>
      <c r="P5447" s="5" t="s">
        <v>19685</v>
      </c>
    </row>
    <row r="5448" ht="19" customHeight="1" spans="1:16">
      <c r="A5448" s="5">
        <v>217</v>
      </c>
      <c r="B5448" s="5" t="s">
        <v>576</v>
      </c>
      <c r="C5448" s="5" t="s">
        <v>558</v>
      </c>
      <c r="D5448" s="8" t="s">
        <v>175</v>
      </c>
      <c r="E5448" s="6">
        <v>442.7</v>
      </c>
      <c r="F5448" s="6">
        <v>197.5</v>
      </c>
      <c r="G5448" s="6">
        <v>189.8</v>
      </c>
      <c r="H5448" s="5" t="s">
        <v>120</v>
      </c>
      <c r="I5448" s="6">
        <f t="shared" si="340"/>
        <v>245.2</v>
      </c>
      <c r="J5448" s="5" t="str">
        <f>IF(H5448="否","不适用",IF(AND(ISNUMBER(E5448),ISNUMBER(F5448)),IF(I5448&gt;规则与名单!$B$2,"是","否"),"未判定"))</f>
        <v>不适用</v>
      </c>
      <c r="K5448" s="5" t="str">
        <f t="shared" si="341"/>
        <v>非测试日纯氢</v>
      </c>
      <c r="L5448" s="6">
        <f t="shared" si="342"/>
        <v>189.8</v>
      </c>
      <c r="M5448" s="5">
        <f t="shared" si="343"/>
        <v>0</v>
      </c>
      <c r="N5448" s="5" t="s">
        <v>19686</v>
      </c>
      <c r="O5448" s="5" t="s">
        <v>19687</v>
      </c>
      <c r="P5448" s="5" t="s">
        <v>19688</v>
      </c>
    </row>
    <row r="5449" ht="19" customHeight="1" spans="1:16">
      <c r="A5449" s="5">
        <v>217</v>
      </c>
      <c r="B5449" s="5" t="s">
        <v>576</v>
      </c>
      <c r="C5449" s="5" t="s">
        <v>558</v>
      </c>
      <c r="D5449" s="8" t="s">
        <v>3402</v>
      </c>
      <c r="E5449" s="6">
        <v>13.2</v>
      </c>
      <c r="F5449" s="6">
        <v>5.2</v>
      </c>
      <c r="G5449" s="6">
        <v>13.2</v>
      </c>
      <c r="H5449" s="5" t="s">
        <v>120</v>
      </c>
      <c r="I5449" s="6">
        <f t="shared" si="340"/>
        <v>8</v>
      </c>
      <c r="J5449" s="5" t="str">
        <f>IF(H5449="否","不适用",IF(AND(ISNUMBER(E5449),ISNUMBER(F5449)),IF(I5449&gt;规则与名单!$B$2,"是","否"),"未判定"))</f>
        <v>不适用</v>
      </c>
      <c r="K5449" s="5" t="str">
        <f t="shared" si="341"/>
        <v>非测试日纯氢</v>
      </c>
      <c r="L5449" s="6">
        <f t="shared" si="342"/>
        <v>13.2</v>
      </c>
      <c r="M5449" s="5">
        <f t="shared" si="343"/>
        <v>0</v>
      </c>
      <c r="N5449" s="5" t="s">
        <v>19689</v>
      </c>
      <c r="O5449" s="5" t="s">
        <v>19690</v>
      </c>
      <c r="P5449" s="5" t="s">
        <v>19691</v>
      </c>
    </row>
    <row r="5450" ht="19" customHeight="1" spans="1:16">
      <c r="A5450" s="5">
        <v>217</v>
      </c>
      <c r="B5450" s="5" t="s">
        <v>576</v>
      </c>
      <c r="C5450" s="5" t="s">
        <v>558</v>
      </c>
      <c r="D5450" s="8" t="s">
        <v>487</v>
      </c>
      <c r="E5450" s="6">
        <v>270</v>
      </c>
      <c r="F5450" s="6">
        <v>274.8</v>
      </c>
      <c r="G5450" s="6">
        <v>178.9</v>
      </c>
      <c r="H5450" s="5" t="s">
        <v>120</v>
      </c>
      <c r="I5450" s="6">
        <f t="shared" si="340"/>
        <v>-4.80000000000001</v>
      </c>
      <c r="J5450" s="5" t="str">
        <f>IF(H5450="否","不适用",IF(AND(ISNUMBER(E5450),ISNUMBER(F5450)),IF(I5450&gt;规则与名单!$B$2,"是","否"),"未判定"))</f>
        <v>不适用</v>
      </c>
      <c r="K5450" s="5" t="str">
        <f t="shared" si="341"/>
        <v>非测试日纯氢</v>
      </c>
      <c r="L5450" s="6">
        <f t="shared" si="342"/>
        <v>178.9</v>
      </c>
      <c r="M5450" s="5">
        <f t="shared" si="343"/>
        <v>0</v>
      </c>
      <c r="N5450" s="5" t="s">
        <v>19692</v>
      </c>
      <c r="O5450" s="5" t="s">
        <v>19693</v>
      </c>
      <c r="P5450" s="5" t="s">
        <v>19694</v>
      </c>
    </row>
    <row r="5451" ht="19" customHeight="1" spans="1:16">
      <c r="A5451" s="5">
        <v>217</v>
      </c>
      <c r="B5451" s="5" t="s">
        <v>576</v>
      </c>
      <c r="C5451" s="5" t="s">
        <v>558</v>
      </c>
      <c r="D5451" s="8" t="s">
        <v>121</v>
      </c>
      <c r="E5451" s="6">
        <v>181.7</v>
      </c>
      <c r="F5451" s="6">
        <v>184.3</v>
      </c>
      <c r="G5451" s="6">
        <v>173</v>
      </c>
      <c r="H5451" s="5" t="s">
        <v>120</v>
      </c>
      <c r="I5451" s="6">
        <f t="shared" si="340"/>
        <v>-2.60000000000002</v>
      </c>
      <c r="J5451" s="5" t="str">
        <f>IF(H5451="否","不适用",IF(AND(ISNUMBER(E5451),ISNUMBER(F5451)),IF(I5451&gt;规则与名单!$B$2,"是","否"),"未判定"))</f>
        <v>不适用</v>
      </c>
      <c r="K5451" s="5" t="str">
        <f t="shared" si="341"/>
        <v>非测试日纯氢</v>
      </c>
      <c r="L5451" s="6">
        <f t="shared" si="342"/>
        <v>173</v>
      </c>
      <c r="M5451" s="5">
        <f t="shared" si="343"/>
        <v>0</v>
      </c>
      <c r="N5451" s="5" t="s">
        <v>19695</v>
      </c>
      <c r="O5451" s="5" t="s">
        <v>19696</v>
      </c>
      <c r="P5451" s="5" t="s">
        <v>19697</v>
      </c>
    </row>
    <row r="5452" ht="19" customHeight="1" spans="1:16">
      <c r="A5452" s="5">
        <v>217</v>
      </c>
      <c r="B5452" s="5" t="s">
        <v>576</v>
      </c>
      <c r="C5452" s="5" t="s">
        <v>558</v>
      </c>
      <c r="D5452" s="8" t="s">
        <v>170</v>
      </c>
      <c r="E5452" s="6">
        <v>144</v>
      </c>
      <c r="F5452" s="6">
        <v>155</v>
      </c>
      <c r="G5452" s="6">
        <v>142.4</v>
      </c>
      <c r="H5452" s="5" t="s">
        <v>120</v>
      </c>
      <c r="I5452" s="6">
        <f t="shared" si="340"/>
        <v>-11</v>
      </c>
      <c r="J5452" s="5" t="str">
        <f>IF(H5452="否","不适用",IF(AND(ISNUMBER(E5452),ISNUMBER(F5452)),IF(I5452&gt;规则与名单!$B$2,"是","否"),"未判定"))</f>
        <v>不适用</v>
      </c>
      <c r="K5452" s="5" t="str">
        <f t="shared" si="341"/>
        <v>非测试日纯氢</v>
      </c>
      <c r="L5452" s="6">
        <f t="shared" si="342"/>
        <v>142.4</v>
      </c>
      <c r="M5452" s="5">
        <f t="shared" si="343"/>
        <v>0</v>
      </c>
      <c r="N5452" s="5" t="s">
        <v>19698</v>
      </c>
      <c r="O5452" s="5" t="s">
        <v>19699</v>
      </c>
      <c r="P5452" s="5" t="s">
        <v>19700</v>
      </c>
    </row>
    <row r="5453" ht="19" customHeight="1" spans="1:16">
      <c r="A5453" s="5">
        <v>217</v>
      </c>
      <c r="B5453" s="5" t="s">
        <v>576</v>
      </c>
      <c r="C5453" s="5" t="s">
        <v>558</v>
      </c>
      <c r="D5453" s="8" t="s">
        <v>644</v>
      </c>
      <c r="E5453" s="6">
        <v>17.3</v>
      </c>
      <c r="F5453" s="6">
        <v>19</v>
      </c>
      <c r="G5453" s="6">
        <v>17.1</v>
      </c>
      <c r="H5453" s="5" t="s">
        <v>120</v>
      </c>
      <c r="I5453" s="6">
        <f t="shared" si="340"/>
        <v>-1.7</v>
      </c>
      <c r="J5453" s="5" t="str">
        <f>IF(H5453="否","不适用",IF(AND(ISNUMBER(E5453),ISNUMBER(F5453)),IF(I5453&gt;规则与名单!$B$2,"是","否"),"未判定"))</f>
        <v>不适用</v>
      </c>
      <c r="K5453" s="5" t="str">
        <f t="shared" si="341"/>
        <v>非测试日纯氢</v>
      </c>
      <c r="L5453" s="6">
        <f t="shared" si="342"/>
        <v>17.1</v>
      </c>
      <c r="M5453" s="5">
        <f t="shared" si="343"/>
        <v>0</v>
      </c>
      <c r="N5453" s="5" t="s">
        <v>19701</v>
      </c>
      <c r="O5453" s="5" t="s">
        <v>19702</v>
      </c>
      <c r="P5453" s="5" t="s">
        <v>19703</v>
      </c>
    </row>
    <row r="5454" ht="19" customHeight="1" spans="1:16">
      <c r="A5454" s="5">
        <v>217</v>
      </c>
      <c r="B5454" s="5" t="s">
        <v>576</v>
      </c>
      <c r="C5454" s="5" t="s">
        <v>558</v>
      </c>
      <c r="D5454" s="8" t="s">
        <v>3418</v>
      </c>
      <c r="E5454" s="6"/>
      <c r="F5454" s="6">
        <v>0</v>
      </c>
      <c r="G5454" s="6"/>
      <c r="H5454" s="5" t="s">
        <v>120</v>
      </c>
      <c r="I5454" s="6" t="str">
        <f t="shared" si="340"/>
        <v/>
      </c>
      <c r="J5454" s="5" t="str">
        <f>IF(H5454="否","不适用",IF(AND(ISNUMBER(E5454),ISNUMBER(F5454)),IF(I5454&gt;规则与名单!$B$2,"是","否"),"未判定"))</f>
        <v>不适用</v>
      </c>
      <c r="K5454" s="5" t="str">
        <f t="shared" si="341"/>
        <v>缺失</v>
      </c>
      <c r="L5454" s="6" t="str">
        <f t="shared" si="342"/>
        <v/>
      </c>
      <c r="M5454" s="5">
        <f t="shared" si="343"/>
        <v>1</v>
      </c>
      <c r="N5454" s="5" t="s">
        <v>19704</v>
      </c>
      <c r="O5454" s="5" t="s">
        <v>19705</v>
      </c>
      <c r="P5454" s="5" t="s">
        <v>19706</v>
      </c>
    </row>
    <row r="5455" ht="19" customHeight="1" spans="1:16">
      <c r="A5455" s="5">
        <v>217</v>
      </c>
      <c r="B5455" s="5" t="s">
        <v>576</v>
      </c>
      <c r="C5455" s="5" t="s">
        <v>558</v>
      </c>
      <c r="D5455" s="8" t="s">
        <v>3422</v>
      </c>
      <c r="E5455" s="6"/>
      <c r="F5455" s="6">
        <v>0</v>
      </c>
      <c r="G5455" s="6"/>
      <c r="H5455" s="5" t="s">
        <v>120</v>
      </c>
      <c r="I5455" s="6" t="str">
        <f t="shared" si="340"/>
        <v/>
      </c>
      <c r="J5455" s="5" t="str">
        <f>IF(H5455="否","不适用",IF(AND(ISNUMBER(E5455),ISNUMBER(F5455)),IF(I5455&gt;规则与名单!$B$2,"是","否"),"未判定"))</f>
        <v>不适用</v>
      </c>
      <c r="K5455" s="5" t="str">
        <f t="shared" si="341"/>
        <v>缺失</v>
      </c>
      <c r="L5455" s="6" t="str">
        <f t="shared" si="342"/>
        <v/>
      </c>
      <c r="M5455" s="5">
        <f t="shared" si="343"/>
        <v>1</v>
      </c>
      <c r="N5455" s="5" t="s">
        <v>19707</v>
      </c>
      <c r="O5455" s="5" t="s">
        <v>19708</v>
      </c>
      <c r="P5455" s="5" t="s">
        <v>19709</v>
      </c>
    </row>
    <row r="5456" ht="19" customHeight="1" spans="1:16">
      <c r="A5456" s="5">
        <v>217</v>
      </c>
      <c r="B5456" s="5" t="s">
        <v>576</v>
      </c>
      <c r="C5456" s="5" t="s">
        <v>558</v>
      </c>
      <c r="D5456" s="8" t="s">
        <v>336</v>
      </c>
      <c r="E5456" s="6"/>
      <c r="F5456" s="6">
        <v>0</v>
      </c>
      <c r="G5456" s="6"/>
      <c r="H5456" s="5" t="s">
        <v>120</v>
      </c>
      <c r="I5456" s="6" t="str">
        <f t="shared" si="340"/>
        <v/>
      </c>
      <c r="J5456" s="5" t="str">
        <f>IF(H5456="否","不适用",IF(AND(ISNUMBER(E5456),ISNUMBER(F5456)),IF(I5456&gt;规则与名单!$B$2,"是","否"),"未判定"))</f>
        <v>不适用</v>
      </c>
      <c r="K5456" s="5" t="str">
        <f t="shared" si="341"/>
        <v>缺失</v>
      </c>
      <c r="L5456" s="6" t="str">
        <f t="shared" si="342"/>
        <v/>
      </c>
      <c r="M5456" s="5">
        <f t="shared" si="343"/>
        <v>1</v>
      </c>
      <c r="N5456" s="5" t="s">
        <v>19710</v>
      </c>
      <c r="O5456" s="5" t="s">
        <v>19711</v>
      </c>
      <c r="P5456" s="5" t="s">
        <v>19712</v>
      </c>
    </row>
    <row r="5457" ht="19" customHeight="1" spans="1:16">
      <c r="A5457" s="5">
        <v>217</v>
      </c>
      <c r="B5457" s="5" t="s">
        <v>576</v>
      </c>
      <c r="C5457" s="5" t="s">
        <v>558</v>
      </c>
      <c r="D5457" s="8" t="s">
        <v>653</v>
      </c>
      <c r="E5457" s="6"/>
      <c r="F5457" s="6">
        <v>0</v>
      </c>
      <c r="G5457" s="6"/>
      <c r="H5457" s="5" t="s">
        <v>120</v>
      </c>
      <c r="I5457" s="6" t="str">
        <f t="shared" si="340"/>
        <v/>
      </c>
      <c r="J5457" s="5" t="str">
        <f>IF(H5457="否","不适用",IF(AND(ISNUMBER(E5457),ISNUMBER(F5457)),IF(I5457&gt;规则与名单!$B$2,"是","否"),"未判定"))</f>
        <v>不适用</v>
      </c>
      <c r="K5457" s="5" t="str">
        <f t="shared" si="341"/>
        <v>缺失</v>
      </c>
      <c r="L5457" s="6" t="str">
        <f t="shared" si="342"/>
        <v/>
      </c>
      <c r="M5457" s="5">
        <f t="shared" si="343"/>
        <v>1</v>
      </c>
      <c r="N5457" s="5" t="s">
        <v>19713</v>
      </c>
      <c r="O5457" s="5" t="s">
        <v>19714</v>
      </c>
      <c r="P5457" s="5" t="s">
        <v>19715</v>
      </c>
    </row>
    <row r="5458" ht="19" customHeight="1" spans="1:16">
      <c r="A5458" s="5">
        <v>217</v>
      </c>
      <c r="B5458" s="5" t="s">
        <v>576</v>
      </c>
      <c r="C5458" s="5" t="s">
        <v>558</v>
      </c>
      <c r="D5458" s="8" t="s">
        <v>140</v>
      </c>
      <c r="E5458" s="6"/>
      <c r="F5458" s="6">
        <v>0</v>
      </c>
      <c r="G5458" s="6"/>
      <c r="H5458" s="5" t="s">
        <v>120</v>
      </c>
      <c r="I5458" s="6" t="str">
        <f t="shared" si="340"/>
        <v/>
      </c>
      <c r="J5458" s="5" t="str">
        <f>IF(H5458="否","不适用",IF(AND(ISNUMBER(E5458),ISNUMBER(F5458)),IF(I5458&gt;规则与名单!$B$2,"是","否"),"未判定"))</f>
        <v>不适用</v>
      </c>
      <c r="K5458" s="5" t="str">
        <f t="shared" si="341"/>
        <v>缺失</v>
      </c>
      <c r="L5458" s="6" t="str">
        <f t="shared" si="342"/>
        <v/>
      </c>
      <c r="M5458" s="5">
        <f t="shared" si="343"/>
        <v>1</v>
      </c>
      <c r="N5458" s="5" t="s">
        <v>19716</v>
      </c>
      <c r="O5458" s="5" t="s">
        <v>19717</v>
      </c>
      <c r="P5458" s="5" t="s">
        <v>19718</v>
      </c>
    </row>
    <row r="5459" ht="19" customHeight="1" spans="1:16">
      <c r="A5459" s="5">
        <v>217</v>
      </c>
      <c r="B5459" s="5" t="s">
        <v>576</v>
      </c>
      <c r="C5459" s="5" t="s">
        <v>558</v>
      </c>
      <c r="D5459" s="8" t="s">
        <v>115</v>
      </c>
      <c r="E5459" s="6">
        <v>0.1</v>
      </c>
      <c r="F5459" s="6">
        <v>0.03</v>
      </c>
      <c r="G5459" s="6"/>
      <c r="H5459" s="5" t="s">
        <v>120</v>
      </c>
      <c r="I5459" s="6">
        <f t="shared" si="340"/>
        <v>0.07</v>
      </c>
      <c r="J5459" s="5" t="str">
        <f>IF(H5459="否","不适用",IF(AND(ISNUMBER(E5459),ISNUMBER(F5459)),IF(I5459&gt;规则与名单!$B$2,"是","否"),"未判定"))</f>
        <v>不适用</v>
      </c>
      <c r="K5459" s="5" t="str">
        <f t="shared" si="341"/>
        <v>非测试日仪表</v>
      </c>
      <c r="L5459" s="6">
        <f t="shared" si="342"/>
        <v>0.1</v>
      </c>
      <c r="M5459" s="5">
        <f t="shared" si="343"/>
        <v>0</v>
      </c>
      <c r="N5459" s="5" t="s">
        <v>19719</v>
      </c>
      <c r="O5459" s="5" t="s">
        <v>19720</v>
      </c>
      <c r="P5459" s="5" t="s">
        <v>19721</v>
      </c>
    </row>
    <row r="5460" ht="19" customHeight="1" spans="1:16">
      <c r="A5460" s="5">
        <v>218</v>
      </c>
      <c r="B5460" s="5" t="s">
        <v>578</v>
      </c>
      <c r="C5460" s="5" t="s">
        <v>558</v>
      </c>
      <c r="D5460" s="8" t="s">
        <v>114</v>
      </c>
      <c r="E5460" s="6">
        <v>199.1</v>
      </c>
      <c r="F5460" s="6">
        <v>202.1</v>
      </c>
      <c r="G5460" s="6">
        <v>199.1</v>
      </c>
      <c r="H5460" s="5" t="s">
        <v>120</v>
      </c>
      <c r="I5460" s="6">
        <f t="shared" si="340"/>
        <v>-3</v>
      </c>
      <c r="J5460" s="5" t="str">
        <f>IF(H5460="否","不适用",IF(AND(ISNUMBER(E5460),ISNUMBER(F5460)),IF(I5460&gt;规则与名单!$B$2,"是","否"),"未判定"))</f>
        <v>不适用</v>
      </c>
      <c r="K5460" s="5" t="str">
        <f t="shared" si="341"/>
        <v>非测试日纯氢</v>
      </c>
      <c r="L5460" s="6">
        <f t="shared" si="342"/>
        <v>199.1</v>
      </c>
      <c r="M5460" s="5">
        <f t="shared" si="343"/>
        <v>0</v>
      </c>
      <c r="N5460" s="5" t="s">
        <v>19722</v>
      </c>
      <c r="O5460" s="5" t="s">
        <v>19723</v>
      </c>
      <c r="P5460" s="5" t="s">
        <v>19724</v>
      </c>
    </row>
    <row r="5461" ht="19" customHeight="1" spans="1:16">
      <c r="A5461" s="5">
        <v>218</v>
      </c>
      <c r="B5461" s="5" t="s">
        <v>578</v>
      </c>
      <c r="C5461" s="5" t="s">
        <v>558</v>
      </c>
      <c r="D5461" s="8" t="s">
        <v>605</v>
      </c>
      <c r="E5461" s="6">
        <v>138.3</v>
      </c>
      <c r="F5461" s="6">
        <v>141.5</v>
      </c>
      <c r="G5461" s="6">
        <v>133.7</v>
      </c>
      <c r="H5461" s="5" t="s">
        <v>120</v>
      </c>
      <c r="I5461" s="6">
        <f t="shared" si="340"/>
        <v>-3.19999999999999</v>
      </c>
      <c r="J5461" s="5" t="str">
        <f>IF(H5461="否","不适用",IF(AND(ISNUMBER(E5461),ISNUMBER(F5461)),IF(I5461&gt;规则与名单!$B$2,"是","否"),"未判定"))</f>
        <v>不适用</v>
      </c>
      <c r="K5461" s="5" t="str">
        <f t="shared" si="341"/>
        <v>非测试日纯氢</v>
      </c>
      <c r="L5461" s="6">
        <f t="shared" si="342"/>
        <v>133.7</v>
      </c>
      <c r="M5461" s="5">
        <f t="shared" si="343"/>
        <v>0</v>
      </c>
      <c r="N5461" s="5" t="s">
        <v>19725</v>
      </c>
      <c r="O5461" s="5" t="s">
        <v>19726</v>
      </c>
      <c r="P5461" s="5" t="s">
        <v>19727</v>
      </c>
    </row>
    <row r="5462" ht="19" customHeight="1" spans="1:16">
      <c r="A5462" s="5">
        <v>218</v>
      </c>
      <c r="B5462" s="5" t="s">
        <v>578</v>
      </c>
      <c r="C5462" s="5" t="s">
        <v>558</v>
      </c>
      <c r="D5462" s="8" t="s">
        <v>186</v>
      </c>
      <c r="E5462" s="6">
        <v>138.6</v>
      </c>
      <c r="F5462" s="6">
        <v>141.3</v>
      </c>
      <c r="G5462" s="6">
        <v>120.1</v>
      </c>
      <c r="H5462" s="5" t="s">
        <v>120</v>
      </c>
      <c r="I5462" s="6">
        <f t="shared" si="340"/>
        <v>-2.70000000000002</v>
      </c>
      <c r="J5462" s="5" t="str">
        <f>IF(H5462="否","不适用",IF(AND(ISNUMBER(E5462),ISNUMBER(F5462)),IF(I5462&gt;规则与名单!$B$2,"是","否"),"未判定"))</f>
        <v>不适用</v>
      </c>
      <c r="K5462" s="5" t="str">
        <f t="shared" si="341"/>
        <v>非测试日纯氢</v>
      </c>
      <c r="L5462" s="6">
        <f t="shared" si="342"/>
        <v>120.1</v>
      </c>
      <c r="M5462" s="5">
        <f t="shared" si="343"/>
        <v>0</v>
      </c>
      <c r="N5462" s="5" t="s">
        <v>19728</v>
      </c>
      <c r="O5462" s="5" t="s">
        <v>19729</v>
      </c>
      <c r="P5462" s="5" t="s">
        <v>19730</v>
      </c>
    </row>
    <row r="5463" ht="19" customHeight="1" spans="1:16">
      <c r="A5463" s="5">
        <v>218</v>
      </c>
      <c r="B5463" s="5" t="s">
        <v>578</v>
      </c>
      <c r="C5463" s="5" t="s">
        <v>558</v>
      </c>
      <c r="D5463" s="8" t="s">
        <v>165</v>
      </c>
      <c r="E5463" s="6">
        <v>115.9</v>
      </c>
      <c r="F5463" s="6">
        <v>118.2</v>
      </c>
      <c r="G5463" s="6">
        <v>115.7</v>
      </c>
      <c r="H5463" s="5" t="s">
        <v>120</v>
      </c>
      <c r="I5463" s="6">
        <f t="shared" si="340"/>
        <v>-2.3</v>
      </c>
      <c r="J5463" s="5" t="str">
        <f>IF(H5463="否","不适用",IF(AND(ISNUMBER(E5463),ISNUMBER(F5463)),IF(I5463&gt;规则与名单!$B$2,"是","否"),"未判定"))</f>
        <v>不适用</v>
      </c>
      <c r="K5463" s="5" t="str">
        <f t="shared" si="341"/>
        <v>非测试日纯氢</v>
      </c>
      <c r="L5463" s="6">
        <f t="shared" si="342"/>
        <v>115.7</v>
      </c>
      <c r="M5463" s="5">
        <f t="shared" si="343"/>
        <v>0</v>
      </c>
      <c r="N5463" s="5" t="s">
        <v>19731</v>
      </c>
      <c r="O5463" s="5" t="s">
        <v>19732</v>
      </c>
      <c r="P5463" s="5" t="s">
        <v>19733</v>
      </c>
    </row>
    <row r="5464" ht="19" customHeight="1" spans="1:16">
      <c r="A5464" s="5">
        <v>218</v>
      </c>
      <c r="B5464" s="5" t="s">
        <v>578</v>
      </c>
      <c r="C5464" s="5" t="s">
        <v>558</v>
      </c>
      <c r="D5464" s="8" t="s">
        <v>151</v>
      </c>
      <c r="E5464" s="6">
        <v>146.9</v>
      </c>
      <c r="F5464" s="6">
        <v>150.6</v>
      </c>
      <c r="G5464" s="6">
        <v>146.8</v>
      </c>
      <c r="H5464" s="5" t="s">
        <v>120</v>
      </c>
      <c r="I5464" s="6">
        <f t="shared" si="340"/>
        <v>-3.69999999999999</v>
      </c>
      <c r="J5464" s="5" t="str">
        <f>IF(H5464="否","不适用",IF(AND(ISNUMBER(E5464),ISNUMBER(F5464)),IF(I5464&gt;规则与名单!$B$2,"是","否"),"未判定"))</f>
        <v>不适用</v>
      </c>
      <c r="K5464" s="5" t="str">
        <f t="shared" si="341"/>
        <v>非测试日纯氢</v>
      </c>
      <c r="L5464" s="6">
        <f t="shared" si="342"/>
        <v>146.8</v>
      </c>
      <c r="M5464" s="5">
        <f t="shared" si="343"/>
        <v>0</v>
      </c>
      <c r="N5464" s="5" t="s">
        <v>19734</v>
      </c>
      <c r="O5464" s="5" t="s">
        <v>19735</v>
      </c>
      <c r="P5464" s="5" t="s">
        <v>19736</v>
      </c>
    </row>
    <row r="5465" ht="19" customHeight="1" spans="1:16">
      <c r="A5465" s="5">
        <v>218</v>
      </c>
      <c r="B5465" s="5" t="s">
        <v>578</v>
      </c>
      <c r="C5465" s="5" t="s">
        <v>558</v>
      </c>
      <c r="D5465" s="8" t="s">
        <v>3358</v>
      </c>
      <c r="E5465" s="6">
        <v>21.7</v>
      </c>
      <c r="F5465" s="6">
        <v>21.7</v>
      </c>
      <c r="G5465" s="6">
        <v>21.7</v>
      </c>
      <c r="H5465" s="5" t="s">
        <v>120</v>
      </c>
      <c r="I5465" s="6">
        <f t="shared" si="340"/>
        <v>0</v>
      </c>
      <c r="J5465" s="5" t="str">
        <f>IF(H5465="否","不适用",IF(AND(ISNUMBER(E5465),ISNUMBER(F5465)),IF(I5465&gt;规则与名单!$B$2,"是","否"),"未判定"))</f>
        <v>不适用</v>
      </c>
      <c r="K5465" s="5" t="str">
        <f t="shared" si="341"/>
        <v>非测试日纯氢</v>
      </c>
      <c r="L5465" s="6">
        <f t="shared" si="342"/>
        <v>21.7</v>
      </c>
      <c r="M5465" s="5">
        <f t="shared" si="343"/>
        <v>0</v>
      </c>
      <c r="N5465" s="5" t="s">
        <v>19737</v>
      </c>
      <c r="O5465" s="5" t="s">
        <v>19738</v>
      </c>
      <c r="P5465" s="5" t="s">
        <v>19739</v>
      </c>
    </row>
    <row r="5466" ht="19" customHeight="1" spans="1:16">
      <c r="A5466" s="5">
        <v>218</v>
      </c>
      <c r="B5466" s="5" t="s">
        <v>578</v>
      </c>
      <c r="C5466" s="5" t="s">
        <v>558</v>
      </c>
      <c r="D5466" s="8" t="s">
        <v>272</v>
      </c>
      <c r="E5466" s="6">
        <v>142</v>
      </c>
      <c r="F5466" s="6">
        <v>144.3</v>
      </c>
      <c r="G5466" s="6">
        <v>130.7</v>
      </c>
      <c r="H5466" s="5" t="s">
        <v>120</v>
      </c>
      <c r="I5466" s="6">
        <f t="shared" si="340"/>
        <v>-2.30000000000001</v>
      </c>
      <c r="J5466" s="5" t="str">
        <f>IF(H5466="否","不适用",IF(AND(ISNUMBER(E5466),ISNUMBER(F5466)),IF(I5466&gt;规则与名单!$B$2,"是","否"),"未判定"))</f>
        <v>不适用</v>
      </c>
      <c r="K5466" s="5" t="str">
        <f t="shared" si="341"/>
        <v>非测试日纯氢</v>
      </c>
      <c r="L5466" s="6">
        <f t="shared" si="342"/>
        <v>130.7</v>
      </c>
      <c r="M5466" s="5">
        <f t="shared" si="343"/>
        <v>0</v>
      </c>
      <c r="N5466" s="5" t="s">
        <v>19740</v>
      </c>
      <c r="O5466" s="5" t="s">
        <v>19741</v>
      </c>
      <c r="P5466" s="5" t="s">
        <v>19742</v>
      </c>
    </row>
    <row r="5467" ht="19" customHeight="1" spans="1:16">
      <c r="A5467" s="5">
        <v>218</v>
      </c>
      <c r="B5467" s="5" t="s">
        <v>578</v>
      </c>
      <c r="C5467" s="5" t="s">
        <v>558</v>
      </c>
      <c r="D5467" s="8" t="s">
        <v>506</v>
      </c>
      <c r="E5467" s="6">
        <v>154.5</v>
      </c>
      <c r="F5467" s="6">
        <v>158</v>
      </c>
      <c r="G5467" s="6">
        <v>154.4</v>
      </c>
      <c r="H5467" s="5" t="s">
        <v>120</v>
      </c>
      <c r="I5467" s="6">
        <f t="shared" si="340"/>
        <v>-3.5</v>
      </c>
      <c r="J5467" s="5" t="str">
        <f>IF(H5467="否","不适用",IF(AND(ISNUMBER(E5467),ISNUMBER(F5467)),IF(I5467&gt;规则与名单!$B$2,"是","否"),"未判定"))</f>
        <v>不适用</v>
      </c>
      <c r="K5467" s="5" t="str">
        <f t="shared" si="341"/>
        <v>非测试日纯氢</v>
      </c>
      <c r="L5467" s="6">
        <f t="shared" si="342"/>
        <v>154.4</v>
      </c>
      <c r="M5467" s="5">
        <f t="shared" si="343"/>
        <v>0</v>
      </c>
      <c r="N5467" s="5" t="s">
        <v>19743</v>
      </c>
      <c r="O5467" s="5" t="s">
        <v>19744</v>
      </c>
      <c r="P5467" s="5" t="s">
        <v>19745</v>
      </c>
    </row>
    <row r="5468" ht="19" customHeight="1" spans="1:16">
      <c r="A5468" s="5">
        <v>218</v>
      </c>
      <c r="B5468" s="5" t="s">
        <v>578</v>
      </c>
      <c r="C5468" s="5" t="s">
        <v>558</v>
      </c>
      <c r="D5468" s="8" t="s">
        <v>673</v>
      </c>
      <c r="E5468" s="6"/>
      <c r="F5468" s="6">
        <v>0</v>
      </c>
      <c r="G5468" s="6"/>
      <c r="H5468" s="5" t="s">
        <v>120</v>
      </c>
      <c r="I5468" s="6" t="str">
        <f t="shared" si="340"/>
        <v/>
      </c>
      <c r="J5468" s="5" t="str">
        <f>IF(H5468="否","不适用",IF(AND(ISNUMBER(E5468),ISNUMBER(F5468)),IF(I5468&gt;规则与名单!$B$2,"是","否"),"未判定"))</f>
        <v>不适用</v>
      </c>
      <c r="K5468" s="5" t="str">
        <f t="shared" si="341"/>
        <v>缺失</v>
      </c>
      <c r="L5468" s="6" t="str">
        <f t="shared" si="342"/>
        <v/>
      </c>
      <c r="M5468" s="5">
        <f t="shared" si="343"/>
        <v>1</v>
      </c>
      <c r="N5468" s="5" t="s">
        <v>19746</v>
      </c>
      <c r="O5468" s="5" t="s">
        <v>19747</v>
      </c>
      <c r="P5468" s="5" t="s">
        <v>19748</v>
      </c>
    </row>
    <row r="5469" ht="19" customHeight="1" spans="1:16">
      <c r="A5469" s="5">
        <v>218</v>
      </c>
      <c r="B5469" s="5" t="s">
        <v>578</v>
      </c>
      <c r="C5469" s="5" t="s">
        <v>558</v>
      </c>
      <c r="D5469" s="8" t="s">
        <v>183</v>
      </c>
      <c r="E5469" s="6">
        <v>117.9</v>
      </c>
      <c r="F5469" s="6">
        <v>121.9</v>
      </c>
      <c r="G5469" s="6">
        <v>113.1</v>
      </c>
      <c r="H5469" s="5" t="s">
        <v>120</v>
      </c>
      <c r="I5469" s="6">
        <f t="shared" si="340"/>
        <v>-4</v>
      </c>
      <c r="J5469" s="5" t="str">
        <f>IF(H5469="否","不适用",IF(AND(ISNUMBER(E5469),ISNUMBER(F5469)),IF(I5469&gt;规则与名单!$B$2,"是","否"),"未判定"))</f>
        <v>不适用</v>
      </c>
      <c r="K5469" s="5" t="str">
        <f t="shared" si="341"/>
        <v>非测试日纯氢</v>
      </c>
      <c r="L5469" s="6">
        <f t="shared" si="342"/>
        <v>113.1</v>
      </c>
      <c r="M5469" s="5">
        <f t="shared" si="343"/>
        <v>0</v>
      </c>
      <c r="N5469" s="5" t="s">
        <v>19749</v>
      </c>
      <c r="O5469" s="5" t="s">
        <v>19750</v>
      </c>
      <c r="P5469" s="5" t="s">
        <v>19751</v>
      </c>
    </row>
    <row r="5470" ht="19" customHeight="1" spans="1:16">
      <c r="A5470" s="5">
        <v>218</v>
      </c>
      <c r="B5470" s="5" t="s">
        <v>578</v>
      </c>
      <c r="C5470" s="5" t="s">
        <v>558</v>
      </c>
      <c r="D5470" s="8" t="s">
        <v>431</v>
      </c>
      <c r="E5470" s="6">
        <v>107.6</v>
      </c>
      <c r="F5470" s="6">
        <v>110.6</v>
      </c>
      <c r="G5470" s="6">
        <v>48</v>
      </c>
      <c r="H5470" s="5" t="s">
        <v>120</v>
      </c>
      <c r="I5470" s="6">
        <f t="shared" si="340"/>
        <v>-3</v>
      </c>
      <c r="J5470" s="5" t="str">
        <f>IF(H5470="否","不适用",IF(AND(ISNUMBER(E5470),ISNUMBER(F5470)),IF(I5470&gt;规则与名单!$B$2,"是","否"),"未判定"))</f>
        <v>不适用</v>
      </c>
      <c r="K5470" s="5" t="str">
        <f t="shared" si="341"/>
        <v>非测试日纯氢</v>
      </c>
      <c r="L5470" s="6">
        <f t="shared" si="342"/>
        <v>48</v>
      </c>
      <c r="M5470" s="5">
        <f t="shared" si="343"/>
        <v>0</v>
      </c>
      <c r="N5470" s="5" t="s">
        <v>19752</v>
      </c>
      <c r="O5470" s="5" t="s">
        <v>19753</v>
      </c>
      <c r="P5470" s="5" t="s">
        <v>19754</v>
      </c>
    </row>
    <row r="5471" ht="19" customHeight="1" spans="1:16">
      <c r="A5471" s="5">
        <v>218</v>
      </c>
      <c r="B5471" s="5" t="s">
        <v>578</v>
      </c>
      <c r="C5471" s="5" t="s">
        <v>558</v>
      </c>
      <c r="D5471" s="8" t="s">
        <v>3377</v>
      </c>
      <c r="E5471" s="6">
        <v>80.7</v>
      </c>
      <c r="F5471" s="6">
        <v>84.1</v>
      </c>
      <c r="G5471" s="6">
        <v>68.7</v>
      </c>
      <c r="H5471" s="5" t="s">
        <v>120</v>
      </c>
      <c r="I5471" s="6">
        <f t="shared" si="340"/>
        <v>-3.39999999999999</v>
      </c>
      <c r="J5471" s="5" t="str">
        <f>IF(H5471="否","不适用",IF(AND(ISNUMBER(E5471),ISNUMBER(F5471)),IF(I5471&gt;规则与名单!$B$2,"是","否"),"未判定"))</f>
        <v>不适用</v>
      </c>
      <c r="K5471" s="5" t="str">
        <f t="shared" si="341"/>
        <v>非测试日纯氢</v>
      </c>
      <c r="L5471" s="6">
        <f t="shared" si="342"/>
        <v>68.7</v>
      </c>
      <c r="M5471" s="5">
        <f t="shared" si="343"/>
        <v>0</v>
      </c>
      <c r="N5471" s="5" t="s">
        <v>19755</v>
      </c>
      <c r="O5471" s="5" t="s">
        <v>19756</v>
      </c>
      <c r="P5471" s="5" t="s">
        <v>19757</v>
      </c>
    </row>
    <row r="5472" ht="19" customHeight="1" spans="1:16">
      <c r="A5472" s="5">
        <v>218</v>
      </c>
      <c r="B5472" s="5" t="s">
        <v>578</v>
      </c>
      <c r="C5472" s="5" t="s">
        <v>558</v>
      </c>
      <c r="D5472" s="8" t="s">
        <v>407</v>
      </c>
      <c r="E5472" s="6"/>
      <c r="F5472" s="6">
        <v>0</v>
      </c>
      <c r="G5472" s="6"/>
      <c r="H5472" s="5" t="s">
        <v>120</v>
      </c>
      <c r="I5472" s="6" t="str">
        <f t="shared" si="340"/>
        <v/>
      </c>
      <c r="J5472" s="5" t="str">
        <f>IF(H5472="否","不适用",IF(AND(ISNUMBER(E5472),ISNUMBER(F5472)),IF(I5472&gt;规则与名单!$B$2,"是","否"),"未判定"))</f>
        <v>不适用</v>
      </c>
      <c r="K5472" s="5" t="str">
        <f t="shared" si="341"/>
        <v>缺失</v>
      </c>
      <c r="L5472" s="6" t="str">
        <f t="shared" si="342"/>
        <v/>
      </c>
      <c r="M5472" s="5">
        <f t="shared" si="343"/>
        <v>1</v>
      </c>
      <c r="N5472" s="5" t="s">
        <v>19758</v>
      </c>
      <c r="O5472" s="5" t="s">
        <v>19759</v>
      </c>
      <c r="P5472" s="5" t="s">
        <v>19760</v>
      </c>
    </row>
    <row r="5473" ht="19" customHeight="1" spans="1:16">
      <c r="A5473" s="5">
        <v>218</v>
      </c>
      <c r="B5473" s="5" t="s">
        <v>578</v>
      </c>
      <c r="C5473" s="5" t="s">
        <v>558</v>
      </c>
      <c r="D5473" s="8" t="s">
        <v>411</v>
      </c>
      <c r="E5473" s="6">
        <v>183.9</v>
      </c>
      <c r="F5473" s="6">
        <v>194.1</v>
      </c>
      <c r="G5473" s="6">
        <v>182.6</v>
      </c>
      <c r="H5473" s="5" t="s">
        <v>120</v>
      </c>
      <c r="I5473" s="6">
        <f t="shared" si="340"/>
        <v>-10.2</v>
      </c>
      <c r="J5473" s="5" t="str">
        <f>IF(H5473="否","不适用",IF(AND(ISNUMBER(E5473),ISNUMBER(F5473)),IF(I5473&gt;规则与名单!$B$2,"是","否"),"未判定"))</f>
        <v>不适用</v>
      </c>
      <c r="K5473" s="5" t="str">
        <f t="shared" si="341"/>
        <v>非测试日纯氢</v>
      </c>
      <c r="L5473" s="6">
        <f t="shared" si="342"/>
        <v>182.6</v>
      </c>
      <c r="M5473" s="5">
        <f t="shared" si="343"/>
        <v>0</v>
      </c>
      <c r="N5473" s="5" t="s">
        <v>19761</v>
      </c>
      <c r="O5473" s="5" t="s">
        <v>19762</v>
      </c>
      <c r="P5473" s="5" t="s">
        <v>19763</v>
      </c>
    </row>
    <row r="5474" ht="19" customHeight="1" spans="1:16">
      <c r="A5474" s="5">
        <v>218</v>
      </c>
      <c r="B5474" s="5" t="s">
        <v>578</v>
      </c>
      <c r="C5474" s="5" t="s">
        <v>558</v>
      </c>
      <c r="D5474" s="8" t="s">
        <v>251</v>
      </c>
      <c r="E5474" s="6">
        <v>143.7</v>
      </c>
      <c r="F5474" s="6">
        <v>147.5</v>
      </c>
      <c r="G5474" s="6">
        <v>137.9</v>
      </c>
      <c r="H5474" s="5" t="s">
        <v>120</v>
      </c>
      <c r="I5474" s="6">
        <f t="shared" si="340"/>
        <v>-3.80000000000001</v>
      </c>
      <c r="J5474" s="5" t="str">
        <f>IF(H5474="否","不适用",IF(AND(ISNUMBER(E5474),ISNUMBER(F5474)),IF(I5474&gt;规则与名单!$B$2,"是","否"),"未判定"))</f>
        <v>不适用</v>
      </c>
      <c r="K5474" s="5" t="str">
        <f t="shared" si="341"/>
        <v>非测试日纯氢</v>
      </c>
      <c r="L5474" s="6">
        <f t="shared" si="342"/>
        <v>137.9</v>
      </c>
      <c r="M5474" s="5">
        <f t="shared" si="343"/>
        <v>0</v>
      </c>
      <c r="N5474" s="5" t="s">
        <v>19764</v>
      </c>
      <c r="O5474" s="5" t="s">
        <v>19765</v>
      </c>
      <c r="P5474" s="5" t="s">
        <v>19766</v>
      </c>
    </row>
    <row r="5475" ht="19" customHeight="1" spans="1:16">
      <c r="A5475" s="5">
        <v>218</v>
      </c>
      <c r="B5475" s="5" t="s">
        <v>578</v>
      </c>
      <c r="C5475" s="5" t="s">
        <v>558</v>
      </c>
      <c r="D5475" s="8" t="s">
        <v>472</v>
      </c>
      <c r="E5475" s="6">
        <v>165.1</v>
      </c>
      <c r="F5475" s="6">
        <v>169.5</v>
      </c>
      <c r="G5475" s="6">
        <v>160.1</v>
      </c>
      <c r="H5475" s="5" t="s">
        <v>120</v>
      </c>
      <c r="I5475" s="6">
        <f t="shared" si="340"/>
        <v>-4.40000000000001</v>
      </c>
      <c r="J5475" s="5" t="str">
        <f>IF(H5475="否","不适用",IF(AND(ISNUMBER(E5475),ISNUMBER(F5475)),IF(I5475&gt;规则与名单!$B$2,"是","否"),"未判定"))</f>
        <v>不适用</v>
      </c>
      <c r="K5475" s="5" t="str">
        <f t="shared" si="341"/>
        <v>非测试日纯氢</v>
      </c>
      <c r="L5475" s="6">
        <f t="shared" si="342"/>
        <v>160.1</v>
      </c>
      <c r="M5475" s="5">
        <f t="shared" si="343"/>
        <v>0</v>
      </c>
      <c r="N5475" s="5" t="s">
        <v>19767</v>
      </c>
      <c r="O5475" s="5" t="s">
        <v>19768</v>
      </c>
      <c r="P5475" s="5" t="s">
        <v>19769</v>
      </c>
    </row>
    <row r="5476" ht="19" customHeight="1" spans="1:16">
      <c r="A5476" s="5">
        <v>218</v>
      </c>
      <c r="B5476" s="5" t="s">
        <v>578</v>
      </c>
      <c r="C5476" s="5" t="s">
        <v>558</v>
      </c>
      <c r="D5476" s="8" t="s">
        <v>466</v>
      </c>
      <c r="E5476" s="6">
        <v>118.7</v>
      </c>
      <c r="F5476" s="6">
        <v>122.3</v>
      </c>
      <c r="G5476" s="6">
        <v>103.8</v>
      </c>
      <c r="H5476" s="5" t="s">
        <v>120</v>
      </c>
      <c r="I5476" s="6">
        <f t="shared" si="340"/>
        <v>-3.59999999999999</v>
      </c>
      <c r="J5476" s="5" t="str">
        <f>IF(H5476="否","不适用",IF(AND(ISNUMBER(E5476),ISNUMBER(F5476)),IF(I5476&gt;规则与名单!$B$2,"是","否"),"未判定"))</f>
        <v>不适用</v>
      </c>
      <c r="K5476" s="5" t="str">
        <f t="shared" si="341"/>
        <v>非测试日纯氢</v>
      </c>
      <c r="L5476" s="6">
        <f t="shared" si="342"/>
        <v>103.8</v>
      </c>
      <c r="M5476" s="5">
        <f t="shared" si="343"/>
        <v>0</v>
      </c>
      <c r="N5476" s="5" t="s">
        <v>19770</v>
      </c>
      <c r="O5476" s="5" t="s">
        <v>19771</v>
      </c>
      <c r="P5476" s="5" t="s">
        <v>19772</v>
      </c>
    </row>
    <row r="5477" ht="19" customHeight="1" spans="1:16">
      <c r="A5477" s="5">
        <v>218</v>
      </c>
      <c r="B5477" s="5" t="s">
        <v>578</v>
      </c>
      <c r="C5477" s="5" t="s">
        <v>558</v>
      </c>
      <c r="D5477" s="8" t="s">
        <v>333</v>
      </c>
      <c r="E5477" s="6">
        <v>142.3</v>
      </c>
      <c r="F5477" s="6">
        <v>147.2</v>
      </c>
      <c r="G5477" s="6">
        <v>127.3</v>
      </c>
      <c r="H5477" s="5" t="s">
        <v>120</v>
      </c>
      <c r="I5477" s="6">
        <f t="shared" si="340"/>
        <v>-4.89999999999998</v>
      </c>
      <c r="J5477" s="5" t="str">
        <f>IF(H5477="否","不适用",IF(AND(ISNUMBER(E5477),ISNUMBER(F5477)),IF(I5477&gt;规则与名单!$B$2,"是","否"),"未判定"))</f>
        <v>不适用</v>
      </c>
      <c r="K5477" s="5" t="str">
        <f t="shared" si="341"/>
        <v>非测试日纯氢</v>
      </c>
      <c r="L5477" s="6">
        <f t="shared" si="342"/>
        <v>127.3</v>
      </c>
      <c r="M5477" s="5">
        <f t="shared" si="343"/>
        <v>0</v>
      </c>
      <c r="N5477" s="5" t="s">
        <v>19773</v>
      </c>
      <c r="O5477" s="5" t="s">
        <v>19774</v>
      </c>
      <c r="P5477" s="5" t="s">
        <v>19775</v>
      </c>
    </row>
    <row r="5478" ht="19" customHeight="1" spans="1:16">
      <c r="A5478" s="5">
        <v>218</v>
      </c>
      <c r="B5478" s="5" t="s">
        <v>578</v>
      </c>
      <c r="C5478" s="5" t="s">
        <v>558</v>
      </c>
      <c r="D5478" s="8" t="s">
        <v>175</v>
      </c>
      <c r="E5478" s="6">
        <v>97.3</v>
      </c>
      <c r="F5478" s="6">
        <v>100.5</v>
      </c>
      <c r="G5478" s="6">
        <v>97.3</v>
      </c>
      <c r="H5478" s="5" t="s">
        <v>120</v>
      </c>
      <c r="I5478" s="6">
        <f t="shared" si="340"/>
        <v>-3.2</v>
      </c>
      <c r="J5478" s="5" t="str">
        <f>IF(H5478="否","不适用",IF(AND(ISNUMBER(E5478),ISNUMBER(F5478)),IF(I5478&gt;规则与名单!$B$2,"是","否"),"未判定"))</f>
        <v>不适用</v>
      </c>
      <c r="K5478" s="5" t="str">
        <f t="shared" si="341"/>
        <v>非测试日纯氢</v>
      </c>
      <c r="L5478" s="6">
        <f t="shared" si="342"/>
        <v>97.3</v>
      </c>
      <c r="M5478" s="5">
        <f t="shared" si="343"/>
        <v>0</v>
      </c>
      <c r="N5478" s="5" t="s">
        <v>19776</v>
      </c>
      <c r="O5478" s="5" t="s">
        <v>19777</v>
      </c>
      <c r="P5478" s="5" t="s">
        <v>19778</v>
      </c>
    </row>
    <row r="5479" ht="19" customHeight="1" spans="1:16">
      <c r="A5479" s="5">
        <v>218</v>
      </c>
      <c r="B5479" s="5" t="s">
        <v>578</v>
      </c>
      <c r="C5479" s="5" t="s">
        <v>558</v>
      </c>
      <c r="D5479" s="8" t="s">
        <v>3402</v>
      </c>
      <c r="E5479" s="6">
        <v>0</v>
      </c>
      <c r="F5479" s="6">
        <v>0</v>
      </c>
      <c r="G5479" s="6"/>
      <c r="H5479" s="5" t="s">
        <v>120</v>
      </c>
      <c r="I5479" s="6">
        <f t="shared" si="340"/>
        <v>0</v>
      </c>
      <c r="J5479" s="5" t="str">
        <f>IF(H5479="否","不适用",IF(AND(ISNUMBER(E5479),ISNUMBER(F5479)),IF(I5479&gt;规则与名单!$B$2,"是","否"),"未判定"))</f>
        <v>不适用</v>
      </c>
      <c r="K5479" s="5" t="str">
        <f t="shared" si="341"/>
        <v>非测试日仪表</v>
      </c>
      <c r="L5479" s="6">
        <f t="shared" si="342"/>
        <v>0</v>
      </c>
      <c r="M5479" s="5">
        <f t="shared" si="343"/>
        <v>0</v>
      </c>
      <c r="N5479" s="5" t="s">
        <v>19779</v>
      </c>
      <c r="O5479" s="5" t="s">
        <v>19780</v>
      </c>
      <c r="P5479" s="5" t="s">
        <v>19781</v>
      </c>
    </row>
    <row r="5480" ht="19" customHeight="1" spans="1:16">
      <c r="A5480" s="5">
        <v>218</v>
      </c>
      <c r="B5480" s="5" t="s">
        <v>578</v>
      </c>
      <c r="C5480" s="5" t="s">
        <v>558</v>
      </c>
      <c r="D5480" s="8" t="s">
        <v>487</v>
      </c>
      <c r="E5480" s="6">
        <v>153.2</v>
      </c>
      <c r="F5480" s="6">
        <v>161.2</v>
      </c>
      <c r="G5480" s="6">
        <v>121.6</v>
      </c>
      <c r="H5480" s="5" t="s">
        <v>120</v>
      </c>
      <c r="I5480" s="6">
        <f t="shared" si="340"/>
        <v>-8</v>
      </c>
      <c r="J5480" s="5" t="str">
        <f>IF(H5480="否","不适用",IF(AND(ISNUMBER(E5480),ISNUMBER(F5480)),IF(I5480&gt;规则与名单!$B$2,"是","否"),"未判定"))</f>
        <v>不适用</v>
      </c>
      <c r="K5480" s="5" t="str">
        <f t="shared" si="341"/>
        <v>非测试日纯氢</v>
      </c>
      <c r="L5480" s="6">
        <f t="shared" si="342"/>
        <v>121.6</v>
      </c>
      <c r="M5480" s="5">
        <f t="shared" si="343"/>
        <v>0</v>
      </c>
      <c r="N5480" s="5" t="s">
        <v>19782</v>
      </c>
      <c r="O5480" s="5" t="s">
        <v>19783</v>
      </c>
      <c r="P5480" s="5" t="s">
        <v>19784</v>
      </c>
    </row>
    <row r="5481" ht="19" customHeight="1" spans="1:16">
      <c r="A5481" s="5">
        <v>218</v>
      </c>
      <c r="B5481" s="5" t="s">
        <v>578</v>
      </c>
      <c r="C5481" s="5" t="s">
        <v>558</v>
      </c>
      <c r="D5481" s="8" t="s">
        <v>121</v>
      </c>
      <c r="E5481" s="6">
        <v>130.9</v>
      </c>
      <c r="F5481" s="6">
        <v>133.1</v>
      </c>
      <c r="G5481" s="6">
        <v>125.7</v>
      </c>
      <c r="H5481" s="5" t="s">
        <v>120</v>
      </c>
      <c r="I5481" s="6">
        <f t="shared" si="340"/>
        <v>-2.19999999999999</v>
      </c>
      <c r="J5481" s="5" t="str">
        <f>IF(H5481="否","不适用",IF(AND(ISNUMBER(E5481),ISNUMBER(F5481)),IF(I5481&gt;规则与名单!$B$2,"是","否"),"未判定"))</f>
        <v>不适用</v>
      </c>
      <c r="K5481" s="5" t="str">
        <f t="shared" si="341"/>
        <v>非测试日纯氢</v>
      </c>
      <c r="L5481" s="6">
        <f t="shared" si="342"/>
        <v>125.7</v>
      </c>
      <c r="M5481" s="5">
        <f t="shared" si="343"/>
        <v>0</v>
      </c>
      <c r="N5481" s="5" t="s">
        <v>19785</v>
      </c>
      <c r="O5481" s="5" t="s">
        <v>19786</v>
      </c>
      <c r="P5481" s="5" t="s">
        <v>19787</v>
      </c>
    </row>
    <row r="5482" ht="19" customHeight="1" spans="1:16">
      <c r="A5482" s="5">
        <v>218</v>
      </c>
      <c r="B5482" s="5" t="s">
        <v>578</v>
      </c>
      <c r="C5482" s="5" t="s">
        <v>558</v>
      </c>
      <c r="D5482" s="8" t="s">
        <v>170</v>
      </c>
      <c r="E5482" s="6">
        <v>0</v>
      </c>
      <c r="F5482" s="6">
        <v>0</v>
      </c>
      <c r="G5482" s="6"/>
      <c r="H5482" s="5" t="s">
        <v>120</v>
      </c>
      <c r="I5482" s="6">
        <f t="shared" si="340"/>
        <v>0</v>
      </c>
      <c r="J5482" s="5" t="str">
        <f>IF(H5482="否","不适用",IF(AND(ISNUMBER(E5482),ISNUMBER(F5482)),IF(I5482&gt;规则与名单!$B$2,"是","否"),"未判定"))</f>
        <v>不适用</v>
      </c>
      <c r="K5482" s="5" t="str">
        <f t="shared" si="341"/>
        <v>非测试日仪表</v>
      </c>
      <c r="L5482" s="6">
        <f t="shared" si="342"/>
        <v>0</v>
      </c>
      <c r="M5482" s="5">
        <f t="shared" si="343"/>
        <v>0</v>
      </c>
      <c r="N5482" s="5" t="s">
        <v>19788</v>
      </c>
      <c r="O5482" s="5" t="s">
        <v>19789</v>
      </c>
      <c r="P5482" s="5" t="s">
        <v>19790</v>
      </c>
    </row>
    <row r="5483" ht="19" customHeight="1" spans="1:16">
      <c r="A5483" s="5">
        <v>218</v>
      </c>
      <c r="B5483" s="5" t="s">
        <v>578</v>
      </c>
      <c r="C5483" s="5" t="s">
        <v>558</v>
      </c>
      <c r="D5483" s="8" t="s">
        <v>644</v>
      </c>
      <c r="E5483" s="6">
        <v>162.3</v>
      </c>
      <c r="F5483" s="6">
        <v>166.9</v>
      </c>
      <c r="G5483" s="6">
        <v>162</v>
      </c>
      <c r="H5483" s="5" t="s">
        <v>120</v>
      </c>
      <c r="I5483" s="6">
        <f t="shared" si="340"/>
        <v>-4.59999999999999</v>
      </c>
      <c r="J5483" s="5" t="str">
        <f>IF(H5483="否","不适用",IF(AND(ISNUMBER(E5483),ISNUMBER(F5483)),IF(I5483&gt;规则与名单!$B$2,"是","否"),"未判定"))</f>
        <v>不适用</v>
      </c>
      <c r="K5483" s="5" t="str">
        <f t="shared" si="341"/>
        <v>非测试日纯氢</v>
      </c>
      <c r="L5483" s="6">
        <f t="shared" si="342"/>
        <v>162</v>
      </c>
      <c r="M5483" s="5">
        <f t="shared" si="343"/>
        <v>0</v>
      </c>
      <c r="N5483" s="5" t="s">
        <v>19791</v>
      </c>
      <c r="O5483" s="5" t="s">
        <v>19792</v>
      </c>
      <c r="P5483" s="5" t="s">
        <v>19793</v>
      </c>
    </row>
    <row r="5484" ht="19" customHeight="1" spans="1:16">
      <c r="A5484" s="5">
        <v>218</v>
      </c>
      <c r="B5484" s="5" t="s">
        <v>578</v>
      </c>
      <c r="C5484" s="5" t="s">
        <v>558</v>
      </c>
      <c r="D5484" s="8" t="s">
        <v>3418</v>
      </c>
      <c r="E5484" s="6">
        <v>113.5</v>
      </c>
      <c r="F5484" s="6">
        <v>116.5</v>
      </c>
      <c r="G5484" s="6">
        <v>113.5</v>
      </c>
      <c r="H5484" s="5" t="s">
        <v>120</v>
      </c>
      <c r="I5484" s="6">
        <f t="shared" si="340"/>
        <v>-3</v>
      </c>
      <c r="J5484" s="5" t="str">
        <f>IF(H5484="否","不适用",IF(AND(ISNUMBER(E5484),ISNUMBER(F5484)),IF(I5484&gt;规则与名单!$B$2,"是","否"),"未判定"))</f>
        <v>不适用</v>
      </c>
      <c r="K5484" s="5" t="str">
        <f t="shared" si="341"/>
        <v>非测试日纯氢</v>
      </c>
      <c r="L5484" s="6">
        <f t="shared" si="342"/>
        <v>113.5</v>
      </c>
      <c r="M5484" s="5">
        <f t="shared" si="343"/>
        <v>0</v>
      </c>
      <c r="N5484" s="5" t="s">
        <v>19794</v>
      </c>
      <c r="O5484" s="5" t="s">
        <v>19795</v>
      </c>
      <c r="P5484" s="5" t="s">
        <v>19796</v>
      </c>
    </row>
    <row r="5485" ht="19" customHeight="1" spans="1:16">
      <c r="A5485" s="5">
        <v>218</v>
      </c>
      <c r="B5485" s="5" t="s">
        <v>578</v>
      </c>
      <c r="C5485" s="5" t="s">
        <v>558</v>
      </c>
      <c r="D5485" s="8" t="s">
        <v>3422</v>
      </c>
      <c r="E5485" s="6">
        <v>175.6</v>
      </c>
      <c r="F5485" s="6">
        <v>177.9</v>
      </c>
      <c r="G5485" s="6">
        <v>175.1</v>
      </c>
      <c r="H5485" s="5" t="s">
        <v>120</v>
      </c>
      <c r="I5485" s="6">
        <f t="shared" si="340"/>
        <v>-2.30000000000001</v>
      </c>
      <c r="J5485" s="5" t="str">
        <f>IF(H5485="否","不适用",IF(AND(ISNUMBER(E5485),ISNUMBER(F5485)),IF(I5485&gt;规则与名单!$B$2,"是","否"),"未判定"))</f>
        <v>不适用</v>
      </c>
      <c r="K5485" s="5" t="str">
        <f t="shared" si="341"/>
        <v>非测试日纯氢</v>
      </c>
      <c r="L5485" s="6">
        <f t="shared" si="342"/>
        <v>175.1</v>
      </c>
      <c r="M5485" s="5">
        <f t="shared" si="343"/>
        <v>0</v>
      </c>
      <c r="N5485" s="5" t="s">
        <v>19797</v>
      </c>
      <c r="O5485" s="5" t="s">
        <v>19798</v>
      </c>
      <c r="P5485" s="5" t="s">
        <v>19799</v>
      </c>
    </row>
    <row r="5486" ht="19" customHeight="1" spans="1:16">
      <c r="A5486" s="5">
        <v>218</v>
      </c>
      <c r="B5486" s="5" t="s">
        <v>578</v>
      </c>
      <c r="C5486" s="5" t="s">
        <v>558</v>
      </c>
      <c r="D5486" s="8" t="s">
        <v>336</v>
      </c>
      <c r="E5486" s="6">
        <v>79</v>
      </c>
      <c r="F5486" s="6">
        <v>79.9</v>
      </c>
      <c r="G5486" s="6">
        <v>74</v>
      </c>
      <c r="H5486" s="5" t="s">
        <v>120</v>
      </c>
      <c r="I5486" s="6">
        <f t="shared" si="340"/>
        <v>-0.900000000000006</v>
      </c>
      <c r="J5486" s="5" t="str">
        <f>IF(H5486="否","不适用",IF(AND(ISNUMBER(E5486),ISNUMBER(F5486)),IF(I5486&gt;规则与名单!$B$2,"是","否"),"未判定"))</f>
        <v>不适用</v>
      </c>
      <c r="K5486" s="5" t="str">
        <f t="shared" si="341"/>
        <v>非测试日纯氢</v>
      </c>
      <c r="L5486" s="6">
        <f t="shared" si="342"/>
        <v>74</v>
      </c>
      <c r="M5486" s="5">
        <f t="shared" si="343"/>
        <v>0</v>
      </c>
      <c r="N5486" s="5" t="s">
        <v>19800</v>
      </c>
      <c r="O5486" s="5" t="s">
        <v>19801</v>
      </c>
      <c r="P5486" s="5" t="s">
        <v>19802</v>
      </c>
    </row>
    <row r="5487" ht="19" customHeight="1" spans="1:16">
      <c r="A5487" s="5">
        <v>218</v>
      </c>
      <c r="B5487" s="5" t="s">
        <v>578</v>
      </c>
      <c r="C5487" s="5" t="s">
        <v>558</v>
      </c>
      <c r="D5487" s="8" t="s">
        <v>653</v>
      </c>
      <c r="E5487" s="6">
        <v>112</v>
      </c>
      <c r="F5487" s="6">
        <v>113.9</v>
      </c>
      <c r="G5487" s="6">
        <v>111.9</v>
      </c>
      <c r="H5487" s="5" t="s">
        <v>120</v>
      </c>
      <c r="I5487" s="6">
        <f t="shared" si="340"/>
        <v>-1.90000000000001</v>
      </c>
      <c r="J5487" s="5" t="str">
        <f>IF(H5487="否","不适用",IF(AND(ISNUMBER(E5487),ISNUMBER(F5487)),IF(I5487&gt;规则与名单!$B$2,"是","否"),"未判定"))</f>
        <v>不适用</v>
      </c>
      <c r="K5487" s="5" t="str">
        <f t="shared" si="341"/>
        <v>非测试日纯氢</v>
      </c>
      <c r="L5487" s="6">
        <f t="shared" si="342"/>
        <v>111.9</v>
      </c>
      <c r="M5487" s="5">
        <f t="shared" si="343"/>
        <v>0</v>
      </c>
      <c r="N5487" s="5" t="s">
        <v>19803</v>
      </c>
      <c r="O5487" s="5" t="s">
        <v>19804</v>
      </c>
      <c r="P5487" s="5" t="s">
        <v>19805</v>
      </c>
    </row>
    <row r="5488" ht="19" customHeight="1" spans="1:16">
      <c r="A5488" s="5">
        <v>218</v>
      </c>
      <c r="B5488" s="5" t="s">
        <v>578</v>
      </c>
      <c r="C5488" s="5" t="s">
        <v>558</v>
      </c>
      <c r="D5488" s="8" t="s">
        <v>140</v>
      </c>
      <c r="E5488" s="6">
        <v>141.6</v>
      </c>
      <c r="F5488" s="6">
        <v>143.6</v>
      </c>
      <c r="G5488" s="6">
        <v>141.6</v>
      </c>
      <c r="H5488" s="5" t="s">
        <v>120</v>
      </c>
      <c r="I5488" s="6">
        <f t="shared" si="340"/>
        <v>-2</v>
      </c>
      <c r="J5488" s="5" t="str">
        <f>IF(H5488="否","不适用",IF(AND(ISNUMBER(E5488),ISNUMBER(F5488)),IF(I5488&gt;规则与名单!$B$2,"是","否"),"未判定"))</f>
        <v>不适用</v>
      </c>
      <c r="K5488" s="5" t="str">
        <f t="shared" si="341"/>
        <v>非测试日纯氢</v>
      </c>
      <c r="L5488" s="6">
        <f t="shared" si="342"/>
        <v>141.6</v>
      </c>
      <c r="M5488" s="5">
        <f t="shared" si="343"/>
        <v>0</v>
      </c>
      <c r="N5488" s="5" t="s">
        <v>19806</v>
      </c>
      <c r="O5488" s="5" t="s">
        <v>19807</v>
      </c>
      <c r="P5488" s="5" t="s">
        <v>19808</v>
      </c>
    </row>
    <row r="5489" ht="19" customHeight="1" spans="1:16">
      <c r="A5489" s="5">
        <v>218</v>
      </c>
      <c r="B5489" s="5" t="s">
        <v>578</v>
      </c>
      <c r="C5489" s="5" t="s">
        <v>558</v>
      </c>
      <c r="D5489" s="8" t="s">
        <v>115</v>
      </c>
      <c r="E5489" s="6">
        <v>168.7</v>
      </c>
      <c r="F5489" s="6">
        <v>170</v>
      </c>
      <c r="G5489" s="6">
        <v>168.6</v>
      </c>
      <c r="H5489" s="5" t="s">
        <v>120</v>
      </c>
      <c r="I5489" s="6">
        <f t="shared" si="340"/>
        <v>-1.30000000000001</v>
      </c>
      <c r="J5489" s="5" t="str">
        <f>IF(H5489="否","不适用",IF(AND(ISNUMBER(E5489),ISNUMBER(F5489)),IF(I5489&gt;规则与名单!$B$2,"是","否"),"未判定"))</f>
        <v>不适用</v>
      </c>
      <c r="K5489" s="5" t="str">
        <f t="shared" si="341"/>
        <v>非测试日纯氢</v>
      </c>
      <c r="L5489" s="6">
        <f t="shared" si="342"/>
        <v>168.6</v>
      </c>
      <c r="M5489" s="5">
        <f t="shared" si="343"/>
        <v>0</v>
      </c>
      <c r="N5489" s="5" t="s">
        <v>19809</v>
      </c>
      <c r="O5489" s="5" t="s">
        <v>19810</v>
      </c>
      <c r="P5489" s="5" t="s">
        <v>19811</v>
      </c>
    </row>
    <row r="5490" ht="19" customHeight="1" spans="1:16">
      <c r="A5490" s="5">
        <v>219</v>
      </c>
      <c r="B5490" s="5" t="s">
        <v>580</v>
      </c>
      <c r="C5490" s="5" t="s">
        <v>558</v>
      </c>
      <c r="D5490" s="8" t="s">
        <v>114</v>
      </c>
      <c r="E5490" s="6">
        <v>108.1</v>
      </c>
      <c r="F5490" s="6">
        <v>108.3</v>
      </c>
      <c r="G5490" s="6">
        <v>92.4</v>
      </c>
      <c r="H5490" s="5" t="s">
        <v>120</v>
      </c>
      <c r="I5490" s="6">
        <f t="shared" si="340"/>
        <v>-0.200000000000003</v>
      </c>
      <c r="J5490" s="5" t="str">
        <f>IF(H5490="否","不适用",IF(AND(ISNUMBER(E5490),ISNUMBER(F5490)),IF(I5490&gt;规则与名单!$B$2,"是","否"),"未判定"))</f>
        <v>不适用</v>
      </c>
      <c r="K5490" s="5" t="str">
        <f t="shared" si="341"/>
        <v>非测试日纯氢</v>
      </c>
      <c r="L5490" s="6">
        <f t="shared" si="342"/>
        <v>92.4</v>
      </c>
      <c r="M5490" s="5">
        <f t="shared" si="343"/>
        <v>0</v>
      </c>
      <c r="N5490" s="5" t="s">
        <v>19812</v>
      </c>
      <c r="O5490" s="5" t="s">
        <v>19813</v>
      </c>
      <c r="P5490" s="5" t="s">
        <v>19814</v>
      </c>
    </row>
    <row r="5491" ht="19" customHeight="1" spans="1:16">
      <c r="A5491" s="5">
        <v>219</v>
      </c>
      <c r="B5491" s="5" t="s">
        <v>580</v>
      </c>
      <c r="C5491" s="5" t="s">
        <v>558</v>
      </c>
      <c r="D5491" s="8" t="s">
        <v>605</v>
      </c>
      <c r="E5491" s="6">
        <v>55.7</v>
      </c>
      <c r="F5491" s="6">
        <v>107.7</v>
      </c>
      <c r="G5491" s="6">
        <v>105</v>
      </c>
      <c r="H5491" s="5" t="s">
        <v>120</v>
      </c>
      <c r="I5491" s="6">
        <f t="shared" si="340"/>
        <v>-52</v>
      </c>
      <c r="J5491" s="5" t="str">
        <f>IF(H5491="否","不适用",IF(AND(ISNUMBER(E5491),ISNUMBER(F5491)),IF(I5491&gt;规则与名单!$B$2,"是","否"),"未判定"))</f>
        <v>不适用</v>
      </c>
      <c r="K5491" s="5" t="str">
        <f t="shared" si="341"/>
        <v>非测试日纯氢</v>
      </c>
      <c r="L5491" s="6">
        <f t="shared" si="342"/>
        <v>105</v>
      </c>
      <c r="M5491" s="5">
        <f t="shared" si="343"/>
        <v>0</v>
      </c>
      <c r="N5491" s="5" t="s">
        <v>19815</v>
      </c>
      <c r="O5491" s="5" t="s">
        <v>19816</v>
      </c>
      <c r="P5491" s="5" t="s">
        <v>19817</v>
      </c>
    </row>
    <row r="5492" ht="19" customHeight="1" spans="1:16">
      <c r="A5492" s="5">
        <v>219</v>
      </c>
      <c r="B5492" s="5" t="s">
        <v>580</v>
      </c>
      <c r="C5492" s="5" t="s">
        <v>558</v>
      </c>
      <c r="D5492" s="8" t="s">
        <v>186</v>
      </c>
      <c r="E5492" s="6">
        <v>301.8</v>
      </c>
      <c r="F5492" s="6">
        <v>206.4</v>
      </c>
      <c r="G5492" s="6">
        <v>187</v>
      </c>
      <c r="H5492" s="5" t="s">
        <v>120</v>
      </c>
      <c r="I5492" s="6">
        <f t="shared" si="340"/>
        <v>95.4</v>
      </c>
      <c r="J5492" s="5" t="str">
        <f>IF(H5492="否","不适用",IF(AND(ISNUMBER(E5492),ISNUMBER(F5492)),IF(I5492&gt;规则与名单!$B$2,"是","否"),"未判定"))</f>
        <v>不适用</v>
      </c>
      <c r="K5492" s="5" t="str">
        <f t="shared" si="341"/>
        <v>非测试日纯氢</v>
      </c>
      <c r="L5492" s="6">
        <f t="shared" si="342"/>
        <v>187</v>
      </c>
      <c r="M5492" s="5">
        <f t="shared" si="343"/>
        <v>0</v>
      </c>
      <c r="N5492" s="5" t="s">
        <v>19818</v>
      </c>
      <c r="O5492" s="5" t="s">
        <v>19819</v>
      </c>
      <c r="P5492" s="5" t="s">
        <v>19820</v>
      </c>
    </row>
    <row r="5493" ht="19" customHeight="1" spans="1:16">
      <c r="A5493" s="5">
        <v>219</v>
      </c>
      <c r="B5493" s="5" t="s">
        <v>580</v>
      </c>
      <c r="C5493" s="5" t="s">
        <v>558</v>
      </c>
      <c r="D5493" s="8" t="s">
        <v>165</v>
      </c>
      <c r="E5493" s="6">
        <v>205.2</v>
      </c>
      <c r="F5493" s="6">
        <v>206.4</v>
      </c>
      <c r="G5493" s="6">
        <v>201</v>
      </c>
      <c r="H5493" s="5" t="s">
        <v>120</v>
      </c>
      <c r="I5493" s="6">
        <f t="shared" si="340"/>
        <v>-1.20000000000002</v>
      </c>
      <c r="J5493" s="5" t="str">
        <f>IF(H5493="否","不适用",IF(AND(ISNUMBER(E5493),ISNUMBER(F5493)),IF(I5493&gt;规则与名单!$B$2,"是","否"),"未判定"))</f>
        <v>不适用</v>
      </c>
      <c r="K5493" s="5" t="str">
        <f t="shared" si="341"/>
        <v>非测试日纯氢</v>
      </c>
      <c r="L5493" s="6">
        <f t="shared" si="342"/>
        <v>201</v>
      </c>
      <c r="M5493" s="5">
        <f t="shared" si="343"/>
        <v>0</v>
      </c>
      <c r="N5493" s="5" t="s">
        <v>19821</v>
      </c>
      <c r="O5493" s="5" t="s">
        <v>19822</v>
      </c>
      <c r="P5493" s="5" t="s">
        <v>19823</v>
      </c>
    </row>
    <row r="5494" ht="19" customHeight="1" spans="1:16">
      <c r="A5494" s="5">
        <v>219</v>
      </c>
      <c r="B5494" s="5" t="s">
        <v>580</v>
      </c>
      <c r="C5494" s="5" t="s">
        <v>558</v>
      </c>
      <c r="D5494" s="8" t="s">
        <v>151</v>
      </c>
      <c r="E5494" s="6">
        <v>10</v>
      </c>
      <c r="F5494" s="6">
        <v>20.4</v>
      </c>
      <c r="G5494" s="6">
        <v>19.9</v>
      </c>
      <c r="H5494" s="5" t="s">
        <v>120</v>
      </c>
      <c r="I5494" s="6">
        <f t="shared" si="340"/>
        <v>-10.4</v>
      </c>
      <c r="J5494" s="5" t="str">
        <f>IF(H5494="否","不适用",IF(AND(ISNUMBER(E5494),ISNUMBER(F5494)),IF(I5494&gt;规则与名单!$B$2,"是","否"),"未判定"))</f>
        <v>不适用</v>
      </c>
      <c r="K5494" s="5" t="str">
        <f t="shared" si="341"/>
        <v>非测试日纯氢</v>
      </c>
      <c r="L5494" s="6">
        <f t="shared" si="342"/>
        <v>19.9</v>
      </c>
      <c r="M5494" s="5">
        <f t="shared" si="343"/>
        <v>0</v>
      </c>
      <c r="N5494" s="5" t="s">
        <v>19824</v>
      </c>
      <c r="O5494" s="5" t="s">
        <v>19825</v>
      </c>
      <c r="P5494" s="5" t="s">
        <v>19826</v>
      </c>
    </row>
    <row r="5495" ht="19" customHeight="1" spans="1:16">
      <c r="A5495" s="5">
        <v>219</v>
      </c>
      <c r="B5495" s="5" t="s">
        <v>580</v>
      </c>
      <c r="C5495" s="5" t="s">
        <v>558</v>
      </c>
      <c r="D5495" s="8" t="s">
        <v>3358</v>
      </c>
      <c r="E5495" s="6">
        <v>288.3</v>
      </c>
      <c r="F5495" s="6">
        <v>280.3</v>
      </c>
      <c r="G5495" s="6">
        <v>277.9</v>
      </c>
      <c r="H5495" s="5" t="s">
        <v>120</v>
      </c>
      <c r="I5495" s="6">
        <f t="shared" si="340"/>
        <v>8</v>
      </c>
      <c r="J5495" s="5" t="str">
        <f>IF(H5495="否","不适用",IF(AND(ISNUMBER(E5495),ISNUMBER(F5495)),IF(I5495&gt;规则与名单!$B$2,"是","否"),"未判定"))</f>
        <v>不适用</v>
      </c>
      <c r="K5495" s="5" t="str">
        <f t="shared" si="341"/>
        <v>非测试日纯氢</v>
      </c>
      <c r="L5495" s="6">
        <f t="shared" si="342"/>
        <v>277.9</v>
      </c>
      <c r="M5495" s="5">
        <f t="shared" si="343"/>
        <v>0</v>
      </c>
      <c r="N5495" s="5" t="s">
        <v>19827</v>
      </c>
      <c r="O5495" s="5" t="s">
        <v>19828</v>
      </c>
      <c r="P5495" s="5" t="s">
        <v>19829</v>
      </c>
    </row>
    <row r="5496" ht="19" customHeight="1" spans="1:16">
      <c r="A5496" s="5">
        <v>219</v>
      </c>
      <c r="B5496" s="5" t="s">
        <v>580</v>
      </c>
      <c r="C5496" s="5" t="s">
        <v>558</v>
      </c>
      <c r="D5496" s="8" t="s">
        <v>272</v>
      </c>
      <c r="E5496" s="6">
        <v>107.8</v>
      </c>
      <c r="F5496" s="6">
        <v>108.8</v>
      </c>
      <c r="G5496" s="6">
        <v>91</v>
      </c>
      <c r="H5496" s="5" t="s">
        <v>120</v>
      </c>
      <c r="I5496" s="6">
        <f t="shared" si="340"/>
        <v>-1</v>
      </c>
      <c r="J5496" s="5" t="str">
        <f>IF(H5496="否","不适用",IF(AND(ISNUMBER(E5496),ISNUMBER(F5496)),IF(I5496&gt;规则与名单!$B$2,"是","否"),"未判定"))</f>
        <v>不适用</v>
      </c>
      <c r="K5496" s="5" t="str">
        <f t="shared" si="341"/>
        <v>非测试日纯氢</v>
      </c>
      <c r="L5496" s="6">
        <f t="shared" si="342"/>
        <v>91</v>
      </c>
      <c r="M5496" s="5">
        <f t="shared" si="343"/>
        <v>0</v>
      </c>
      <c r="N5496" s="5" t="s">
        <v>19830</v>
      </c>
      <c r="O5496" s="5" t="s">
        <v>19831</v>
      </c>
      <c r="P5496" s="5" t="s">
        <v>19832</v>
      </c>
    </row>
    <row r="5497" ht="19" customHeight="1" spans="1:16">
      <c r="A5497" s="5">
        <v>219</v>
      </c>
      <c r="B5497" s="5" t="s">
        <v>580</v>
      </c>
      <c r="C5497" s="5" t="s">
        <v>558</v>
      </c>
      <c r="D5497" s="8" t="s">
        <v>506</v>
      </c>
      <c r="E5497" s="6">
        <v>0.1</v>
      </c>
      <c r="F5497" s="6">
        <v>204.2</v>
      </c>
      <c r="G5497" s="6">
        <v>184.2</v>
      </c>
      <c r="H5497" s="5" t="s">
        <v>120</v>
      </c>
      <c r="I5497" s="6">
        <f t="shared" si="340"/>
        <v>-204.1</v>
      </c>
      <c r="J5497" s="5" t="str">
        <f>IF(H5497="否","不适用",IF(AND(ISNUMBER(E5497),ISNUMBER(F5497)),IF(I5497&gt;规则与名单!$B$2,"是","否"),"未判定"))</f>
        <v>不适用</v>
      </c>
      <c r="K5497" s="5" t="str">
        <f t="shared" si="341"/>
        <v>非测试日纯氢</v>
      </c>
      <c r="L5497" s="6">
        <f t="shared" si="342"/>
        <v>184.2</v>
      </c>
      <c r="M5497" s="5">
        <f t="shared" si="343"/>
        <v>0</v>
      </c>
      <c r="N5497" s="5" t="s">
        <v>19833</v>
      </c>
      <c r="O5497" s="5" t="s">
        <v>19834</v>
      </c>
      <c r="P5497" s="5" t="s">
        <v>19835</v>
      </c>
    </row>
    <row r="5498" ht="19" customHeight="1" spans="1:16">
      <c r="A5498" s="5">
        <v>219</v>
      </c>
      <c r="B5498" s="5" t="s">
        <v>580</v>
      </c>
      <c r="C5498" s="5" t="s">
        <v>558</v>
      </c>
      <c r="D5498" s="8" t="s">
        <v>673</v>
      </c>
      <c r="E5498" s="6">
        <v>311.3</v>
      </c>
      <c r="F5498" s="6">
        <v>108.2</v>
      </c>
      <c r="G5498" s="6">
        <v>107.4</v>
      </c>
      <c r="H5498" s="5" t="s">
        <v>120</v>
      </c>
      <c r="I5498" s="6">
        <f t="shared" si="340"/>
        <v>203.1</v>
      </c>
      <c r="J5498" s="5" t="str">
        <f>IF(H5498="否","不适用",IF(AND(ISNUMBER(E5498),ISNUMBER(F5498)),IF(I5498&gt;规则与名单!$B$2,"是","否"),"未判定"))</f>
        <v>不适用</v>
      </c>
      <c r="K5498" s="5" t="str">
        <f t="shared" si="341"/>
        <v>非测试日纯氢</v>
      </c>
      <c r="L5498" s="6">
        <f t="shared" si="342"/>
        <v>107.4</v>
      </c>
      <c r="M5498" s="5">
        <f t="shared" si="343"/>
        <v>0</v>
      </c>
      <c r="N5498" s="5" t="s">
        <v>19836</v>
      </c>
      <c r="O5498" s="5" t="s">
        <v>19837</v>
      </c>
      <c r="P5498" s="5" t="s">
        <v>19838</v>
      </c>
    </row>
    <row r="5499" ht="19" customHeight="1" spans="1:16">
      <c r="A5499" s="5">
        <v>219</v>
      </c>
      <c r="B5499" s="5" t="s">
        <v>580</v>
      </c>
      <c r="C5499" s="5" t="s">
        <v>558</v>
      </c>
      <c r="D5499" s="8" t="s">
        <v>183</v>
      </c>
      <c r="E5499" s="6">
        <v>203.9</v>
      </c>
      <c r="F5499" s="6">
        <v>204.7</v>
      </c>
      <c r="G5499" s="6">
        <v>195.4</v>
      </c>
      <c r="H5499" s="5" t="s">
        <v>120</v>
      </c>
      <c r="I5499" s="6">
        <f t="shared" si="340"/>
        <v>-0.799999999999983</v>
      </c>
      <c r="J5499" s="5" t="str">
        <f>IF(H5499="否","不适用",IF(AND(ISNUMBER(E5499),ISNUMBER(F5499)),IF(I5499&gt;规则与名单!$B$2,"是","否"),"未判定"))</f>
        <v>不适用</v>
      </c>
      <c r="K5499" s="5" t="str">
        <f t="shared" si="341"/>
        <v>非测试日纯氢</v>
      </c>
      <c r="L5499" s="6">
        <f t="shared" si="342"/>
        <v>195.4</v>
      </c>
      <c r="M5499" s="5">
        <f t="shared" si="343"/>
        <v>0</v>
      </c>
      <c r="N5499" s="5" t="s">
        <v>19839</v>
      </c>
      <c r="O5499" s="5" t="s">
        <v>19840</v>
      </c>
      <c r="P5499" s="5" t="s">
        <v>19841</v>
      </c>
    </row>
    <row r="5500" ht="19" customHeight="1" spans="1:16">
      <c r="A5500" s="5">
        <v>219</v>
      </c>
      <c r="B5500" s="5" t="s">
        <v>580</v>
      </c>
      <c r="C5500" s="5" t="s">
        <v>558</v>
      </c>
      <c r="D5500" s="8" t="s">
        <v>431</v>
      </c>
      <c r="E5500" s="6">
        <v>76</v>
      </c>
      <c r="F5500" s="6">
        <v>111.4</v>
      </c>
      <c r="G5500" s="6">
        <v>67.4</v>
      </c>
      <c r="H5500" s="5" t="s">
        <v>120</v>
      </c>
      <c r="I5500" s="6">
        <f t="shared" si="340"/>
        <v>-35.4</v>
      </c>
      <c r="J5500" s="5" t="str">
        <f>IF(H5500="否","不适用",IF(AND(ISNUMBER(E5500),ISNUMBER(F5500)),IF(I5500&gt;规则与名单!$B$2,"是","否"),"未判定"))</f>
        <v>不适用</v>
      </c>
      <c r="K5500" s="5" t="str">
        <f t="shared" si="341"/>
        <v>非测试日纯氢</v>
      </c>
      <c r="L5500" s="6">
        <f t="shared" si="342"/>
        <v>67.4</v>
      </c>
      <c r="M5500" s="5">
        <f t="shared" si="343"/>
        <v>0</v>
      </c>
      <c r="N5500" s="5" t="s">
        <v>19842</v>
      </c>
      <c r="O5500" s="5" t="s">
        <v>19843</v>
      </c>
      <c r="P5500" s="5" t="s">
        <v>19844</v>
      </c>
    </row>
    <row r="5501" ht="19" customHeight="1" spans="1:16">
      <c r="A5501" s="5">
        <v>219</v>
      </c>
      <c r="B5501" s="5" t="s">
        <v>580</v>
      </c>
      <c r="C5501" s="5" t="s">
        <v>558</v>
      </c>
      <c r="D5501" s="8" t="s">
        <v>3377</v>
      </c>
      <c r="E5501" s="6">
        <v>304.3</v>
      </c>
      <c r="F5501" s="6">
        <v>273.9</v>
      </c>
      <c r="G5501" s="6">
        <v>197.8</v>
      </c>
      <c r="H5501" s="5" t="s">
        <v>120</v>
      </c>
      <c r="I5501" s="6">
        <f t="shared" si="340"/>
        <v>30.4</v>
      </c>
      <c r="J5501" s="5" t="str">
        <f>IF(H5501="否","不适用",IF(AND(ISNUMBER(E5501),ISNUMBER(F5501)),IF(I5501&gt;规则与名单!$B$2,"是","否"),"未判定"))</f>
        <v>不适用</v>
      </c>
      <c r="K5501" s="5" t="str">
        <f t="shared" si="341"/>
        <v>非测试日纯氢</v>
      </c>
      <c r="L5501" s="6">
        <f t="shared" si="342"/>
        <v>197.8</v>
      </c>
      <c r="M5501" s="5">
        <f t="shared" si="343"/>
        <v>0</v>
      </c>
      <c r="N5501" s="5" t="s">
        <v>19845</v>
      </c>
      <c r="O5501" s="5" t="s">
        <v>19846</v>
      </c>
      <c r="P5501" s="5" t="s">
        <v>19847</v>
      </c>
    </row>
    <row r="5502" ht="19" customHeight="1" spans="1:16">
      <c r="A5502" s="5">
        <v>219</v>
      </c>
      <c r="B5502" s="5" t="s">
        <v>580</v>
      </c>
      <c r="C5502" s="5" t="s">
        <v>558</v>
      </c>
      <c r="D5502" s="8" t="s">
        <v>407</v>
      </c>
      <c r="E5502" s="6"/>
      <c r="F5502" s="6">
        <v>107.9</v>
      </c>
      <c r="G5502" s="6"/>
      <c r="H5502" s="5" t="s">
        <v>120</v>
      </c>
      <c r="I5502" s="6" t="str">
        <f t="shared" si="340"/>
        <v/>
      </c>
      <c r="J5502" s="5" t="str">
        <f>IF(H5502="否","不适用",IF(AND(ISNUMBER(E5502),ISNUMBER(F5502)),IF(I5502&gt;规则与名单!$B$2,"是","否"),"未判定"))</f>
        <v>不适用</v>
      </c>
      <c r="K5502" s="5" t="str">
        <f t="shared" si="341"/>
        <v>缺失</v>
      </c>
      <c r="L5502" s="6" t="str">
        <f t="shared" si="342"/>
        <v/>
      </c>
      <c r="M5502" s="5">
        <f t="shared" si="343"/>
        <v>1</v>
      </c>
      <c r="N5502" s="5" t="s">
        <v>19848</v>
      </c>
      <c r="O5502" s="5" t="s">
        <v>19849</v>
      </c>
      <c r="P5502" s="5" t="s">
        <v>19850</v>
      </c>
    </row>
    <row r="5503" ht="19" customHeight="1" spans="1:16">
      <c r="A5503" s="5">
        <v>219</v>
      </c>
      <c r="B5503" s="5" t="s">
        <v>580</v>
      </c>
      <c r="C5503" s="5" t="s">
        <v>558</v>
      </c>
      <c r="D5503" s="8" t="s">
        <v>411</v>
      </c>
      <c r="E5503" s="6">
        <v>216.9</v>
      </c>
      <c r="F5503" s="6">
        <v>111.5</v>
      </c>
      <c r="G5503" s="6">
        <v>84.5</v>
      </c>
      <c r="H5503" s="5" t="s">
        <v>120</v>
      </c>
      <c r="I5503" s="6">
        <f t="shared" si="340"/>
        <v>105.4</v>
      </c>
      <c r="J5503" s="5" t="str">
        <f>IF(H5503="否","不适用",IF(AND(ISNUMBER(E5503),ISNUMBER(F5503)),IF(I5503&gt;规则与名单!$B$2,"是","否"),"未判定"))</f>
        <v>不适用</v>
      </c>
      <c r="K5503" s="5" t="str">
        <f t="shared" si="341"/>
        <v>非测试日纯氢</v>
      </c>
      <c r="L5503" s="6">
        <f t="shared" si="342"/>
        <v>84.5</v>
      </c>
      <c r="M5503" s="5">
        <f t="shared" si="343"/>
        <v>0</v>
      </c>
      <c r="N5503" s="5" t="s">
        <v>19851</v>
      </c>
      <c r="O5503" s="5" t="s">
        <v>19852</v>
      </c>
      <c r="P5503" s="5" t="s">
        <v>19853</v>
      </c>
    </row>
    <row r="5504" ht="19" customHeight="1" spans="1:16">
      <c r="A5504" s="5">
        <v>219</v>
      </c>
      <c r="B5504" s="5" t="s">
        <v>580</v>
      </c>
      <c r="C5504" s="5" t="s">
        <v>558</v>
      </c>
      <c r="D5504" s="8" t="s">
        <v>251</v>
      </c>
      <c r="E5504" s="6">
        <v>116.7</v>
      </c>
      <c r="F5504" s="6">
        <v>272.5</v>
      </c>
      <c r="G5504" s="6">
        <v>195.2</v>
      </c>
      <c r="H5504" s="5" t="s">
        <v>120</v>
      </c>
      <c r="I5504" s="6">
        <f t="shared" si="340"/>
        <v>-155.8</v>
      </c>
      <c r="J5504" s="5" t="str">
        <f>IF(H5504="否","不适用",IF(AND(ISNUMBER(E5504),ISNUMBER(F5504)),IF(I5504&gt;规则与名单!$B$2,"是","否"),"未判定"))</f>
        <v>不适用</v>
      </c>
      <c r="K5504" s="5" t="str">
        <f t="shared" si="341"/>
        <v>非测试日纯氢</v>
      </c>
      <c r="L5504" s="6">
        <f t="shared" si="342"/>
        <v>195.2</v>
      </c>
      <c r="M5504" s="5">
        <f t="shared" si="343"/>
        <v>0</v>
      </c>
      <c r="N5504" s="5" t="s">
        <v>19854</v>
      </c>
      <c r="O5504" s="5" t="s">
        <v>19855</v>
      </c>
      <c r="P5504" s="5" t="s">
        <v>19856</v>
      </c>
    </row>
    <row r="5505" ht="19" customHeight="1" spans="1:16">
      <c r="A5505" s="5">
        <v>219</v>
      </c>
      <c r="B5505" s="5" t="s">
        <v>580</v>
      </c>
      <c r="C5505" s="5" t="s">
        <v>558</v>
      </c>
      <c r="D5505" s="8" t="s">
        <v>472</v>
      </c>
      <c r="E5505" s="6">
        <v>260</v>
      </c>
      <c r="F5505" s="6">
        <v>108.8</v>
      </c>
      <c r="G5505" s="6">
        <v>98.2</v>
      </c>
      <c r="H5505" s="5" t="s">
        <v>120</v>
      </c>
      <c r="I5505" s="6">
        <f t="shared" si="340"/>
        <v>151.2</v>
      </c>
      <c r="J5505" s="5" t="str">
        <f>IF(H5505="否","不适用",IF(AND(ISNUMBER(E5505),ISNUMBER(F5505)),IF(I5505&gt;规则与名单!$B$2,"是","否"),"未判定"))</f>
        <v>不适用</v>
      </c>
      <c r="K5505" s="5" t="str">
        <f t="shared" si="341"/>
        <v>非测试日纯氢</v>
      </c>
      <c r="L5505" s="6">
        <f t="shared" si="342"/>
        <v>98.2</v>
      </c>
      <c r="M5505" s="5">
        <f t="shared" si="343"/>
        <v>0</v>
      </c>
      <c r="N5505" s="5" t="s">
        <v>19857</v>
      </c>
      <c r="O5505" s="5" t="s">
        <v>19858</v>
      </c>
      <c r="P5505" s="5" t="s">
        <v>19859</v>
      </c>
    </row>
    <row r="5506" ht="19" customHeight="1" spans="1:16">
      <c r="A5506" s="5">
        <v>219</v>
      </c>
      <c r="B5506" s="5" t="s">
        <v>580</v>
      </c>
      <c r="C5506" s="5" t="s">
        <v>558</v>
      </c>
      <c r="D5506" s="8" t="s">
        <v>466</v>
      </c>
      <c r="E5506" s="6">
        <v>108.5</v>
      </c>
      <c r="F5506" s="6">
        <v>109.9</v>
      </c>
      <c r="G5506" s="6">
        <v>106.1</v>
      </c>
      <c r="H5506" s="5" t="s">
        <v>120</v>
      </c>
      <c r="I5506" s="6">
        <f t="shared" ref="I5506:I5569" si="344">IF(AND(ISNUMBER(E5506),ISNUMBER(F5506)),E5506-F5506,"")</f>
        <v>-1.40000000000001</v>
      </c>
      <c r="J5506" s="5" t="str">
        <f>IF(H5506="否","不适用",IF(AND(ISNUMBER(E5506),ISNUMBER(F5506)),IF(I5506&gt;规则与名单!$B$2,"是","否"),"未判定"))</f>
        <v>不适用</v>
      </c>
      <c r="K5506" s="5" t="str">
        <f t="shared" ref="K5506:K5569" si="345">IF(J5506="是",IF(ISNUMBER(F5506),"测试日GPS","缺失"),IF(ISNUMBER(G5506),"非测试日纯氢",IF(AND(H5506="是",J5506="未判定"),IF(ISNUMBER(F5506),"测试名单无纯氢GPS","缺失"),IF(ISNUMBER(E5506),"非测试日仪表","缺失"))))</f>
        <v>非测试日纯氢</v>
      </c>
      <c r="L5506" s="6">
        <f t="shared" ref="L5506:L5569" si="346">IF(K5506="缺失","",IF(K5506="非测试日纯氢",G5506,IF(K5506="非测试日仪表",E5506,F5506)))</f>
        <v>106.1</v>
      </c>
      <c r="M5506" s="5">
        <f t="shared" ref="M5506:M5569" si="347">IF(K5506="缺失",1,0)</f>
        <v>0</v>
      </c>
      <c r="N5506" s="5" t="s">
        <v>19860</v>
      </c>
      <c r="O5506" s="5" t="s">
        <v>19861</v>
      </c>
      <c r="P5506" s="5" t="s">
        <v>19862</v>
      </c>
    </row>
    <row r="5507" ht="19" customHeight="1" spans="1:16">
      <c r="A5507" s="5">
        <v>219</v>
      </c>
      <c r="B5507" s="5" t="s">
        <v>580</v>
      </c>
      <c r="C5507" s="5" t="s">
        <v>558</v>
      </c>
      <c r="D5507" s="8" t="s">
        <v>333</v>
      </c>
      <c r="E5507" s="6">
        <v>222.9</v>
      </c>
      <c r="F5507" s="6">
        <v>276.5</v>
      </c>
      <c r="G5507" s="6">
        <v>237.2</v>
      </c>
      <c r="H5507" s="5" t="s">
        <v>120</v>
      </c>
      <c r="I5507" s="6">
        <f t="shared" si="344"/>
        <v>-53.6</v>
      </c>
      <c r="J5507" s="5" t="str">
        <f>IF(H5507="否","不适用",IF(AND(ISNUMBER(E5507),ISNUMBER(F5507)),IF(I5507&gt;规则与名单!$B$2,"是","否"),"未判定"))</f>
        <v>不适用</v>
      </c>
      <c r="K5507" s="5" t="str">
        <f t="shared" si="345"/>
        <v>非测试日纯氢</v>
      </c>
      <c r="L5507" s="6">
        <f t="shared" si="346"/>
        <v>237.2</v>
      </c>
      <c r="M5507" s="5">
        <f t="shared" si="347"/>
        <v>0</v>
      </c>
      <c r="N5507" s="5" t="s">
        <v>19863</v>
      </c>
      <c r="O5507" s="5" t="s">
        <v>19864</v>
      </c>
      <c r="P5507" s="5" t="s">
        <v>19865</v>
      </c>
    </row>
    <row r="5508" ht="19" customHeight="1" spans="1:16">
      <c r="A5508" s="5">
        <v>219</v>
      </c>
      <c r="B5508" s="5" t="s">
        <v>580</v>
      </c>
      <c r="C5508" s="5" t="s">
        <v>558</v>
      </c>
      <c r="D5508" s="8" t="s">
        <v>175</v>
      </c>
      <c r="E5508" s="6">
        <v>319.2</v>
      </c>
      <c r="F5508" s="6">
        <v>271.9</v>
      </c>
      <c r="G5508" s="6">
        <v>262.5</v>
      </c>
      <c r="H5508" s="5" t="s">
        <v>120</v>
      </c>
      <c r="I5508" s="6">
        <f t="shared" si="344"/>
        <v>47.3</v>
      </c>
      <c r="J5508" s="5" t="str">
        <f>IF(H5508="否","不适用",IF(AND(ISNUMBER(E5508),ISNUMBER(F5508)),IF(I5508&gt;规则与名单!$B$2,"是","否"),"未判定"))</f>
        <v>不适用</v>
      </c>
      <c r="K5508" s="5" t="str">
        <f t="shared" si="345"/>
        <v>非测试日纯氢</v>
      </c>
      <c r="L5508" s="6">
        <f t="shared" si="346"/>
        <v>262.5</v>
      </c>
      <c r="M5508" s="5">
        <f t="shared" si="347"/>
        <v>0</v>
      </c>
      <c r="N5508" s="5" t="s">
        <v>19866</v>
      </c>
      <c r="O5508" s="5" t="s">
        <v>19867</v>
      </c>
      <c r="P5508" s="5" t="s">
        <v>19868</v>
      </c>
    </row>
    <row r="5509" ht="19" customHeight="1" spans="1:16">
      <c r="A5509" s="5">
        <v>219</v>
      </c>
      <c r="B5509" s="5" t="s">
        <v>580</v>
      </c>
      <c r="C5509" s="5" t="s">
        <v>558</v>
      </c>
      <c r="D5509" s="8" t="s">
        <v>3402</v>
      </c>
      <c r="E5509" s="6">
        <v>99.7</v>
      </c>
      <c r="F5509" s="6">
        <v>100.3</v>
      </c>
      <c r="G5509" s="6">
        <v>84.3</v>
      </c>
      <c r="H5509" s="5" t="s">
        <v>120</v>
      </c>
      <c r="I5509" s="6">
        <f t="shared" si="344"/>
        <v>-0.599999999999994</v>
      </c>
      <c r="J5509" s="5" t="str">
        <f>IF(H5509="否","不适用",IF(AND(ISNUMBER(E5509),ISNUMBER(F5509)),IF(I5509&gt;规则与名单!$B$2,"是","否"),"未判定"))</f>
        <v>不适用</v>
      </c>
      <c r="K5509" s="5" t="str">
        <f t="shared" si="345"/>
        <v>非测试日纯氢</v>
      </c>
      <c r="L5509" s="6">
        <f t="shared" si="346"/>
        <v>84.3</v>
      </c>
      <c r="M5509" s="5">
        <f t="shared" si="347"/>
        <v>0</v>
      </c>
      <c r="N5509" s="5" t="s">
        <v>19869</v>
      </c>
      <c r="O5509" s="5" t="s">
        <v>19870</v>
      </c>
      <c r="P5509" s="5" t="s">
        <v>19871</v>
      </c>
    </row>
    <row r="5510" ht="19" customHeight="1" spans="1:16">
      <c r="A5510" s="5">
        <v>219</v>
      </c>
      <c r="B5510" s="5" t="s">
        <v>580</v>
      </c>
      <c r="C5510" s="5" t="s">
        <v>558</v>
      </c>
      <c r="D5510" s="8" t="s">
        <v>487</v>
      </c>
      <c r="E5510" s="6">
        <v>274.5</v>
      </c>
      <c r="F5510" s="6">
        <v>277.3</v>
      </c>
      <c r="G5510" s="6">
        <v>162.5</v>
      </c>
      <c r="H5510" s="5" t="s">
        <v>120</v>
      </c>
      <c r="I5510" s="6">
        <f t="shared" si="344"/>
        <v>-2.80000000000001</v>
      </c>
      <c r="J5510" s="5" t="str">
        <f>IF(H5510="否","不适用",IF(AND(ISNUMBER(E5510),ISNUMBER(F5510)),IF(I5510&gt;规则与名单!$B$2,"是","否"),"未判定"))</f>
        <v>不适用</v>
      </c>
      <c r="K5510" s="5" t="str">
        <f t="shared" si="345"/>
        <v>非测试日纯氢</v>
      </c>
      <c r="L5510" s="6">
        <f t="shared" si="346"/>
        <v>162.5</v>
      </c>
      <c r="M5510" s="5">
        <f t="shared" si="347"/>
        <v>0</v>
      </c>
      <c r="N5510" s="5" t="s">
        <v>19872</v>
      </c>
      <c r="O5510" s="5" t="s">
        <v>19873</v>
      </c>
      <c r="P5510" s="5" t="s">
        <v>19874</v>
      </c>
    </row>
    <row r="5511" ht="19" customHeight="1" spans="1:16">
      <c r="A5511" s="5">
        <v>219</v>
      </c>
      <c r="B5511" s="5" t="s">
        <v>580</v>
      </c>
      <c r="C5511" s="5" t="s">
        <v>558</v>
      </c>
      <c r="D5511" s="8" t="s">
        <v>121</v>
      </c>
      <c r="E5511" s="6">
        <v>110.5</v>
      </c>
      <c r="F5511" s="6">
        <v>111.7</v>
      </c>
      <c r="G5511" s="6">
        <v>64.3</v>
      </c>
      <c r="H5511" s="5" t="s">
        <v>120</v>
      </c>
      <c r="I5511" s="6">
        <f t="shared" si="344"/>
        <v>-1.2</v>
      </c>
      <c r="J5511" s="5" t="str">
        <f>IF(H5511="否","不适用",IF(AND(ISNUMBER(E5511),ISNUMBER(F5511)),IF(I5511&gt;规则与名单!$B$2,"是","否"),"未判定"))</f>
        <v>不适用</v>
      </c>
      <c r="K5511" s="5" t="str">
        <f t="shared" si="345"/>
        <v>非测试日纯氢</v>
      </c>
      <c r="L5511" s="6">
        <f t="shared" si="346"/>
        <v>64.3</v>
      </c>
      <c r="M5511" s="5">
        <f t="shared" si="347"/>
        <v>0</v>
      </c>
      <c r="N5511" s="5" t="s">
        <v>19875</v>
      </c>
      <c r="O5511" s="5" t="s">
        <v>19876</v>
      </c>
      <c r="P5511" s="5" t="s">
        <v>19877</v>
      </c>
    </row>
    <row r="5512" ht="19" customHeight="1" spans="1:16">
      <c r="A5512" s="5">
        <v>219</v>
      </c>
      <c r="B5512" s="5" t="s">
        <v>580</v>
      </c>
      <c r="C5512" s="5" t="s">
        <v>558</v>
      </c>
      <c r="D5512" s="8" t="s">
        <v>170</v>
      </c>
      <c r="E5512" s="6">
        <v>107.9</v>
      </c>
      <c r="F5512" s="6">
        <v>108.7</v>
      </c>
      <c r="G5512" s="6">
        <v>102.1</v>
      </c>
      <c r="H5512" s="5" t="s">
        <v>120</v>
      </c>
      <c r="I5512" s="6">
        <f t="shared" si="344"/>
        <v>-0.799999999999997</v>
      </c>
      <c r="J5512" s="5" t="str">
        <f>IF(H5512="否","不适用",IF(AND(ISNUMBER(E5512),ISNUMBER(F5512)),IF(I5512&gt;规则与名单!$B$2,"是","否"),"未判定"))</f>
        <v>不适用</v>
      </c>
      <c r="K5512" s="5" t="str">
        <f t="shared" si="345"/>
        <v>非测试日纯氢</v>
      </c>
      <c r="L5512" s="6">
        <f t="shared" si="346"/>
        <v>102.1</v>
      </c>
      <c r="M5512" s="5">
        <f t="shared" si="347"/>
        <v>0</v>
      </c>
      <c r="N5512" s="5" t="s">
        <v>19878</v>
      </c>
      <c r="O5512" s="5" t="s">
        <v>19879</v>
      </c>
      <c r="P5512" s="5" t="s">
        <v>19880</v>
      </c>
    </row>
    <row r="5513" ht="19" customHeight="1" spans="1:16">
      <c r="A5513" s="5">
        <v>219</v>
      </c>
      <c r="B5513" s="5" t="s">
        <v>580</v>
      </c>
      <c r="C5513" s="5" t="s">
        <v>558</v>
      </c>
      <c r="D5513" s="8" t="s">
        <v>644</v>
      </c>
      <c r="E5513" s="6">
        <v>205.2</v>
      </c>
      <c r="F5513" s="6">
        <v>207.6</v>
      </c>
      <c r="G5513" s="6">
        <v>173.9</v>
      </c>
      <c r="H5513" s="5" t="s">
        <v>120</v>
      </c>
      <c r="I5513" s="6">
        <f t="shared" si="344"/>
        <v>-2.40000000000001</v>
      </c>
      <c r="J5513" s="5" t="str">
        <f>IF(H5513="否","不适用",IF(AND(ISNUMBER(E5513),ISNUMBER(F5513)),IF(I5513&gt;规则与名单!$B$2,"是","否"),"未判定"))</f>
        <v>不适用</v>
      </c>
      <c r="K5513" s="5" t="str">
        <f t="shared" si="345"/>
        <v>非测试日纯氢</v>
      </c>
      <c r="L5513" s="6">
        <f t="shared" si="346"/>
        <v>173.9</v>
      </c>
      <c r="M5513" s="5">
        <f t="shared" si="347"/>
        <v>0</v>
      </c>
      <c r="N5513" s="5" t="s">
        <v>19881</v>
      </c>
      <c r="O5513" s="5" t="s">
        <v>19882</v>
      </c>
      <c r="P5513" s="5" t="s">
        <v>19883</v>
      </c>
    </row>
    <row r="5514" ht="19" customHeight="1" spans="1:16">
      <c r="A5514" s="5">
        <v>219</v>
      </c>
      <c r="B5514" s="5" t="s">
        <v>580</v>
      </c>
      <c r="C5514" s="5" t="s">
        <v>558</v>
      </c>
      <c r="D5514" s="8" t="s">
        <v>3418</v>
      </c>
      <c r="E5514" s="6">
        <v>162.4</v>
      </c>
      <c r="F5514" s="6">
        <v>164</v>
      </c>
      <c r="G5514" s="6">
        <v>161.1</v>
      </c>
      <c r="H5514" s="5" t="s">
        <v>120</v>
      </c>
      <c r="I5514" s="6">
        <f t="shared" si="344"/>
        <v>-1.59999999999999</v>
      </c>
      <c r="J5514" s="5" t="str">
        <f>IF(H5514="否","不适用",IF(AND(ISNUMBER(E5514),ISNUMBER(F5514)),IF(I5514&gt;规则与名单!$B$2,"是","否"),"未判定"))</f>
        <v>不适用</v>
      </c>
      <c r="K5514" s="5" t="str">
        <f t="shared" si="345"/>
        <v>非测试日纯氢</v>
      </c>
      <c r="L5514" s="6">
        <f t="shared" si="346"/>
        <v>161.1</v>
      </c>
      <c r="M5514" s="5">
        <f t="shared" si="347"/>
        <v>0</v>
      </c>
      <c r="N5514" s="5" t="s">
        <v>19884</v>
      </c>
      <c r="O5514" s="5" t="s">
        <v>19885</v>
      </c>
      <c r="P5514" s="5" t="s">
        <v>19886</v>
      </c>
    </row>
    <row r="5515" ht="19" customHeight="1" spans="1:16">
      <c r="A5515" s="5">
        <v>219</v>
      </c>
      <c r="B5515" s="5" t="s">
        <v>580</v>
      </c>
      <c r="C5515" s="5" t="s">
        <v>558</v>
      </c>
      <c r="D5515" s="8" t="s">
        <v>3422</v>
      </c>
      <c r="E5515" s="6">
        <v>63.9</v>
      </c>
      <c r="F5515" s="6">
        <v>110.6</v>
      </c>
      <c r="G5515" s="6">
        <v>19.2</v>
      </c>
      <c r="H5515" s="5" t="s">
        <v>120</v>
      </c>
      <c r="I5515" s="6">
        <f t="shared" si="344"/>
        <v>-46.7</v>
      </c>
      <c r="J5515" s="5" t="str">
        <f>IF(H5515="否","不适用",IF(AND(ISNUMBER(E5515),ISNUMBER(F5515)),IF(I5515&gt;规则与名单!$B$2,"是","否"),"未判定"))</f>
        <v>不适用</v>
      </c>
      <c r="K5515" s="5" t="str">
        <f t="shared" si="345"/>
        <v>非测试日纯氢</v>
      </c>
      <c r="L5515" s="6">
        <f t="shared" si="346"/>
        <v>19.2</v>
      </c>
      <c r="M5515" s="5">
        <f t="shared" si="347"/>
        <v>0</v>
      </c>
      <c r="N5515" s="5" t="s">
        <v>19887</v>
      </c>
      <c r="O5515" s="5" t="s">
        <v>19888</v>
      </c>
      <c r="P5515" s="5" t="s">
        <v>19889</v>
      </c>
    </row>
    <row r="5516" ht="19" customHeight="1" spans="1:16">
      <c r="A5516" s="5">
        <v>219</v>
      </c>
      <c r="B5516" s="5" t="s">
        <v>580</v>
      </c>
      <c r="C5516" s="5" t="s">
        <v>558</v>
      </c>
      <c r="D5516" s="8" t="s">
        <v>336</v>
      </c>
      <c r="E5516" s="6">
        <v>247.5</v>
      </c>
      <c r="F5516" s="6">
        <v>203.5</v>
      </c>
      <c r="G5516" s="6">
        <v>199.3</v>
      </c>
      <c r="H5516" s="5" t="s">
        <v>120</v>
      </c>
      <c r="I5516" s="6">
        <f t="shared" si="344"/>
        <v>44</v>
      </c>
      <c r="J5516" s="5" t="str">
        <f>IF(H5516="否","不适用",IF(AND(ISNUMBER(E5516),ISNUMBER(F5516)),IF(I5516&gt;规则与名单!$B$2,"是","否"),"未判定"))</f>
        <v>不适用</v>
      </c>
      <c r="K5516" s="5" t="str">
        <f t="shared" si="345"/>
        <v>非测试日纯氢</v>
      </c>
      <c r="L5516" s="6">
        <f t="shared" si="346"/>
        <v>199.3</v>
      </c>
      <c r="M5516" s="5">
        <f t="shared" si="347"/>
        <v>0</v>
      </c>
      <c r="N5516" s="5" t="s">
        <v>19890</v>
      </c>
      <c r="O5516" s="5" t="s">
        <v>19891</v>
      </c>
      <c r="P5516" s="5" t="s">
        <v>19892</v>
      </c>
    </row>
    <row r="5517" ht="19" customHeight="1" spans="1:16">
      <c r="A5517" s="5">
        <v>219</v>
      </c>
      <c r="B5517" s="5" t="s">
        <v>580</v>
      </c>
      <c r="C5517" s="5" t="s">
        <v>558</v>
      </c>
      <c r="D5517" s="8" t="s">
        <v>653</v>
      </c>
      <c r="E5517" s="6">
        <v>111.3</v>
      </c>
      <c r="F5517" s="6">
        <v>112.7</v>
      </c>
      <c r="G5517" s="6">
        <v>62.5</v>
      </c>
      <c r="H5517" s="5" t="s">
        <v>120</v>
      </c>
      <c r="I5517" s="6">
        <f t="shared" si="344"/>
        <v>-1.40000000000001</v>
      </c>
      <c r="J5517" s="5" t="str">
        <f>IF(H5517="否","不适用",IF(AND(ISNUMBER(E5517),ISNUMBER(F5517)),IF(I5517&gt;规则与名单!$B$2,"是","否"),"未判定"))</f>
        <v>不适用</v>
      </c>
      <c r="K5517" s="5" t="str">
        <f t="shared" si="345"/>
        <v>非测试日纯氢</v>
      </c>
      <c r="L5517" s="6">
        <f t="shared" si="346"/>
        <v>62.5</v>
      </c>
      <c r="M5517" s="5">
        <f t="shared" si="347"/>
        <v>0</v>
      </c>
      <c r="N5517" s="5" t="s">
        <v>19893</v>
      </c>
      <c r="O5517" s="5" t="s">
        <v>19894</v>
      </c>
      <c r="P5517" s="5" t="s">
        <v>19895</v>
      </c>
    </row>
    <row r="5518" ht="19" customHeight="1" spans="1:16">
      <c r="A5518" s="5">
        <v>219</v>
      </c>
      <c r="B5518" s="5" t="s">
        <v>580</v>
      </c>
      <c r="C5518" s="5" t="s">
        <v>558</v>
      </c>
      <c r="D5518" s="8" t="s">
        <v>140</v>
      </c>
      <c r="E5518" s="6">
        <v>238</v>
      </c>
      <c r="F5518" s="6">
        <v>239.4</v>
      </c>
      <c r="G5518" s="6">
        <v>236.5</v>
      </c>
      <c r="H5518" s="5" t="s">
        <v>120</v>
      </c>
      <c r="I5518" s="6">
        <f t="shared" si="344"/>
        <v>-1.40000000000001</v>
      </c>
      <c r="J5518" s="5" t="str">
        <f>IF(H5518="否","不适用",IF(AND(ISNUMBER(E5518),ISNUMBER(F5518)),IF(I5518&gt;规则与名单!$B$2,"是","否"),"未判定"))</f>
        <v>不适用</v>
      </c>
      <c r="K5518" s="5" t="str">
        <f t="shared" si="345"/>
        <v>非测试日纯氢</v>
      </c>
      <c r="L5518" s="6">
        <f t="shared" si="346"/>
        <v>236.5</v>
      </c>
      <c r="M5518" s="5">
        <f t="shared" si="347"/>
        <v>0</v>
      </c>
      <c r="N5518" s="5" t="s">
        <v>19896</v>
      </c>
      <c r="O5518" s="5" t="s">
        <v>19897</v>
      </c>
      <c r="P5518" s="5" t="s">
        <v>19898</v>
      </c>
    </row>
    <row r="5519" ht="19" customHeight="1" spans="1:16">
      <c r="A5519" s="5">
        <v>219</v>
      </c>
      <c r="B5519" s="5" t="s">
        <v>580</v>
      </c>
      <c r="C5519" s="5" t="s">
        <v>558</v>
      </c>
      <c r="D5519" s="8" t="s">
        <v>115</v>
      </c>
      <c r="E5519" s="6">
        <v>124</v>
      </c>
      <c r="F5519" s="6">
        <v>126</v>
      </c>
      <c r="G5519" s="6">
        <v>123.8</v>
      </c>
      <c r="H5519" s="5" t="s">
        <v>120</v>
      </c>
      <c r="I5519" s="6">
        <f t="shared" si="344"/>
        <v>-2</v>
      </c>
      <c r="J5519" s="5" t="str">
        <f>IF(H5519="否","不适用",IF(AND(ISNUMBER(E5519),ISNUMBER(F5519)),IF(I5519&gt;规则与名单!$B$2,"是","否"),"未判定"))</f>
        <v>不适用</v>
      </c>
      <c r="K5519" s="5" t="str">
        <f t="shared" si="345"/>
        <v>非测试日纯氢</v>
      </c>
      <c r="L5519" s="6">
        <f t="shared" si="346"/>
        <v>123.8</v>
      </c>
      <c r="M5519" s="5">
        <f t="shared" si="347"/>
        <v>0</v>
      </c>
      <c r="N5519" s="5" t="s">
        <v>19899</v>
      </c>
      <c r="O5519" s="5" t="s">
        <v>19900</v>
      </c>
      <c r="P5519" s="5" t="s">
        <v>19901</v>
      </c>
    </row>
    <row r="5520" ht="19" customHeight="1" spans="1:16">
      <c r="A5520" s="5">
        <v>220</v>
      </c>
      <c r="B5520" s="5" t="s">
        <v>583</v>
      </c>
      <c r="C5520" s="5" t="s">
        <v>558</v>
      </c>
      <c r="D5520" s="8" t="s">
        <v>114</v>
      </c>
      <c r="E5520" s="6">
        <v>68.8</v>
      </c>
      <c r="F5520" s="6">
        <v>69.5</v>
      </c>
      <c r="G5520" s="6">
        <v>68.3</v>
      </c>
      <c r="H5520" s="5" t="s">
        <v>120</v>
      </c>
      <c r="I5520" s="6">
        <f t="shared" si="344"/>
        <v>-0.700000000000003</v>
      </c>
      <c r="J5520" s="5" t="str">
        <f>IF(H5520="否","不适用",IF(AND(ISNUMBER(E5520),ISNUMBER(F5520)),IF(I5520&gt;规则与名单!$B$2,"是","否"),"未判定"))</f>
        <v>不适用</v>
      </c>
      <c r="K5520" s="5" t="str">
        <f t="shared" si="345"/>
        <v>非测试日纯氢</v>
      </c>
      <c r="L5520" s="6">
        <f t="shared" si="346"/>
        <v>68.3</v>
      </c>
      <c r="M5520" s="5">
        <f t="shared" si="347"/>
        <v>0</v>
      </c>
      <c r="N5520" s="5" t="s">
        <v>19902</v>
      </c>
      <c r="O5520" s="5" t="s">
        <v>19903</v>
      </c>
      <c r="P5520" s="5" t="s">
        <v>19904</v>
      </c>
    </row>
    <row r="5521" ht="19" customHeight="1" spans="1:16">
      <c r="A5521" s="5">
        <v>220</v>
      </c>
      <c r="B5521" s="5" t="s">
        <v>583</v>
      </c>
      <c r="C5521" s="5" t="s">
        <v>558</v>
      </c>
      <c r="D5521" s="8" t="s">
        <v>605</v>
      </c>
      <c r="E5521" s="6">
        <v>79.5</v>
      </c>
      <c r="F5521" s="6">
        <v>80</v>
      </c>
      <c r="G5521" s="6">
        <v>79.1</v>
      </c>
      <c r="H5521" s="5" t="s">
        <v>120</v>
      </c>
      <c r="I5521" s="6">
        <f t="shared" si="344"/>
        <v>-0.5</v>
      </c>
      <c r="J5521" s="5" t="str">
        <f>IF(H5521="否","不适用",IF(AND(ISNUMBER(E5521),ISNUMBER(F5521)),IF(I5521&gt;规则与名单!$B$2,"是","否"),"未判定"))</f>
        <v>不适用</v>
      </c>
      <c r="K5521" s="5" t="str">
        <f t="shared" si="345"/>
        <v>非测试日纯氢</v>
      </c>
      <c r="L5521" s="6">
        <f t="shared" si="346"/>
        <v>79.1</v>
      </c>
      <c r="M5521" s="5">
        <f t="shared" si="347"/>
        <v>0</v>
      </c>
      <c r="N5521" s="5" t="s">
        <v>19905</v>
      </c>
      <c r="O5521" s="5" t="s">
        <v>19906</v>
      </c>
      <c r="P5521" s="5" t="s">
        <v>19907</v>
      </c>
    </row>
    <row r="5522" ht="19" customHeight="1" spans="1:16">
      <c r="A5522" s="5">
        <v>220</v>
      </c>
      <c r="B5522" s="5" t="s">
        <v>583</v>
      </c>
      <c r="C5522" s="5" t="s">
        <v>558</v>
      </c>
      <c r="D5522" s="8" t="s">
        <v>186</v>
      </c>
      <c r="E5522" s="6">
        <v>75</v>
      </c>
      <c r="F5522" s="6">
        <v>75.6</v>
      </c>
      <c r="G5522" s="6">
        <v>73.9</v>
      </c>
      <c r="H5522" s="5" t="s">
        <v>120</v>
      </c>
      <c r="I5522" s="6">
        <f t="shared" si="344"/>
        <v>-0.599999999999994</v>
      </c>
      <c r="J5522" s="5" t="str">
        <f>IF(H5522="否","不适用",IF(AND(ISNUMBER(E5522),ISNUMBER(F5522)),IF(I5522&gt;规则与名单!$B$2,"是","否"),"未判定"))</f>
        <v>不适用</v>
      </c>
      <c r="K5522" s="5" t="str">
        <f t="shared" si="345"/>
        <v>非测试日纯氢</v>
      </c>
      <c r="L5522" s="6">
        <f t="shared" si="346"/>
        <v>73.9</v>
      </c>
      <c r="M5522" s="5">
        <f t="shared" si="347"/>
        <v>0</v>
      </c>
      <c r="N5522" s="5" t="s">
        <v>19908</v>
      </c>
      <c r="O5522" s="5" t="s">
        <v>19909</v>
      </c>
      <c r="P5522" s="5" t="s">
        <v>19910</v>
      </c>
    </row>
    <row r="5523" ht="19" customHeight="1" spans="1:16">
      <c r="A5523" s="5">
        <v>220</v>
      </c>
      <c r="B5523" s="5" t="s">
        <v>583</v>
      </c>
      <c r="C5523" s="5" t="s">
        <v>558</v>
      </c>
      <c r="D5523" s="8" t="s">
        <v>165</v>
      </c>
      <c r="E5523" s="6">
        <v>82.1</v>
      </c>
      <c r="F5523" s="6">
        <v>81.9</v>
      </c>
      <c r="G5523" s="6">
        <v>78.9</v>
      </c>
      <c r="H5523" s="5" t="s">
        <v>120</v>
      </c>
      <c r="I5523" s="6">
        <f t="shared" si="344"/>
        <v>0.199999999999989</v>
      </c>
      <c r="J5523" s="5" t="str">
        <f>IF(H5523="否","不适用",IF(AND(ISNUMBER(E5523),ISNUMBER(F5523)),IF(I5523&gt;规则与名单!$B$2,"是","否"),"未判定"))</f>
        <v>不适用</v>
      </c>
      <c r="K5523" s="5" t="str">
        <f t="shared" si="345"/>
        <v>非测试日纯氢</v>
      </c>
      <c r="L5523" s="6">
        <f t="shared" si="346"/>
        <v>78.9</v>
      </c>
      <c r="M5523" s="5">
        <f t="shared" si="347"/>
        <v>0</v>
      </c>
      <c r="N5523" s="5" t="s">
        <v>19911</v>
      </c>
      <c r="O5523" s="5" t="s">
        <v>19912</v>
      </c>
      <c r="P5523" s="5" t="s">
        <v>19913</v>
      </c>
    </row>
    <row r="5524" ht="19" customHeight="1" spans="1:16">
      <c r="A5524" s="5">
        <v>220</v>
      </c>
      <c r="B5524" s="5" t="s">
        <v>583</v>
      </c>
      <c r="C5524" s="5" t="s">
        <v>558</v>
      </c>
      <c r="D5524" s="8" t="s">
        <v>151</v>
      </c>
      <c r="E5524" s="6">
        <v>30.6</v>
      </c>
      <c r="F5524" s="6">
        <v>70.2</v>
      </c>
      <c r="G5524" s="6">
        <v>69.1</v>
      </c>
      <c r="H5524" s="5" t="s">
        <v>120</v>
      </c>
      <c r="I5524" s="6">
        <f t="shared" si="344"/>
        <v>-39.6</v>
      </c>
      <c r="J5524" s="5" t="str">
        <f>IF(H5524="否","不适用",IF(AND(ISNUMBER(E5524),ISNUMBER(F5524)),IF(I5524&gt;规则与名单!$B$2,"是","否"),"未判定"))</f>
        <v>不适用</v>
      </c>
      <c r="K5524" s="5" t="str">
        <f t="shared" si="345"/>
        <v>非测试日纯氢</v>
      </c>
      <c r="L5524" s="6">
        <f t="shared" si="346"/>
        <v>69.1</v>
      </c>
      <c r="M5524" s="5">
        <f t="shared" si="347"/>
        <v>0</v>
      </c>
      <c r="N5524" s="5" t="s">
        <v>19914</v>
      </c>
      <c r="O5524" s="5" t="s">
        <v>19915</v>
      </c>
      <c r="P5524" s="5" t="s">
        <v>19916</v>
      </c>
    </row>
    <row r="5525" ht="19" customHeight="1" spans="1:16">
      <c r="A5525" s="5">
        <v>220</v>
      </c>
      <c r="B5525" s="5" t="s">
        <v>583</v>
      </c>
      <c r="C5525" s="5" t="s">
        <v>558</v>
      </c>
      <c r="D5525" s="8" t="s">
        <v>3358</v>
      </c>
      <c r="E5525" s="6">
        <v>119.5</v>
      </c>
      <c r="F5525" s="6">
        <v>80.6</v>
      </c>
      <c r="G5525" s="6">
        <v>79.8</v>
      </c>
      <c r="H5525" s="5" t="s">
        <v>120</v>
      </c>
      <c r="I5525" s="6">
        <f t="shared" si="344"/>
        <v>38.9</v>
      </c>
      <c r="J5525" s="5" t="str">
        <f>IF(H5525="否","不适用",IF(AND(ISNUMBER(E5525),ISNUMBER(F5525)),IF(I5525&gt;规则与名单!$B$2,"是","否"),"未判定"))</f>
        <v>不适用</v>
      </c>
      <c r="K5525" s="5" t="str">
        <f t="shared" si="345"/>
        <v>非测试日纯氢</v>
      </c>
      <c r="L5525" s="6">
        <f t="shared" si="346"/>
        <v>79.8</v>
      </c>
      <c r="M5525" s="5">
        <f t="shared" si="347"/>
        <v>0</v>
      </c>
      <c r="N5525" s="5" t="s">
        <v>19917</v>
      </c>
      <c r="O5525" s="5" t="s">
        <v>19918</v>
      </c>
      <c r="P5525" s="5" t="s">
        <v>19919</v>
      </c>
    </row>
    <row r="5526" ht="19" customHeight="1" spans="1:16">
      <c r="A5526" s="5">
        <v>220</v>
      </c>
      <c r="B5526" s="5" t="s">
        <v>583</v>
      </c>
      <c r="C5526" s="5" t="s">
        <v>558</v>
      </c>
      <c r="D5526" s="8" t="s">
        <v>272</v>
      </c>
      <c r="E5526" s="6">
        <v>88.4</v>
      </c>
      <c r="F5526" s="6">
        <v>89.4</v>
      </c>
      <c r="G5526" s="6">
        <v>87.9</v>
      </c>
      <c r="H5526" s="5" t="s">
        <v>120</v>
      </c>
      <c r="I5526" s="6">
        <f t="shared" si="344"/>
        <v>-1</v>
      </c>
      <c r="J5526" s="5" t="str">
        <f>IF(H5526="否","不适用",IF(AND(ISNUMBER(E5526),ISNUMBER(F5526)),IF(I5526&gt;规则与名单!$B$2,"是","否"),"未判定"))</f>
        <v>不适用</v>
      </c>
      <c r="K5526" s="5" t="str">
        <f t="shared" si="345"/>
        <v>非测试日纯氢</v>
      </c>
      <c r="L5526" s="6">
        <f t="shared" si="346"/>
        <v>87.9</v>
      </c>
      <c r="M5526" s="5">
        <f t="shared" si="347"/>
        <v>0</v>
      </c>
      <c r="N5526" s="5" t="s">
        <v>19920</v>
      </c>
      <c r="O5526" s="5" t="s">
        <v>19921</v>
      </c>
      <c r="P5526" s="5" t="s">
        <v>19922</v>
      </c>
    </row>
    <row r="5527" ht="19" customHeight="1" spans="1:16">
      <c r="A5527" s="5">
        <v>220</v>
      </c>
      <c r="B5527" s="5" t="s">
        <v>583</v>
      </c>
      <c r="C5527" s="5" t="s">
        <v>558</v>
      </c>
      <c r="D5527" s="8" t="s">
        <v>506</v>
      </c>
      <c r="E5527" s="6">
        <v>69.9</v>
      </c>
      <c r="F5527" s="6">
        <v>68.9</v>
      </c>
      <c r="G5527" s="6">
        <v>68.3</v>
      </c>
      <c r="H5527" s="5" t="s">
        <v>120</v>
      </c>
      <c r="I5527" s="6">
        <f t="shared" si="344"/>
        <v>1</v>
      </c>
      <c r="J5527" s="5" t="str">
        <f>IF(H5527="否","不适用",IF(AND(ISNUMBER(E5527),ISNUMBER(F5527)),IF(I5527&gt;规则与名单!$B$2,"是","否"),"未判定"))</f>
        <v>不适用</v>
      </c>
      <c r="K5527" s="5" t="str">
        <f t="shared" si="345"/>
        <v>非测试日纯氢</v>
      </c>
      <c r="L5527" s="6">
        <f t="shared" si="346"/>
        <v>68.3</v>
      </c>
      <c r="M5527" s="5">
        <f t="shared" si="347"/>
        <v>0</v>
      </c>
      <c r="N5527" s="5" t="s">
        <v>19923</v>
      </c>
      <c r="O5527" s="5" t="s">
        <v>19924</v>
      </c>
      <c r="P5527" s="5" t="s">
        <v>19925</v>
      </c>
    </row>
    <row r="5528" ht="19" customHeight="1" spans="1:16">
      <c r="A5528" s="5">
        <v>220</v>
      </c>
      <c r="B5528" s="5" t="s">
        <v>583</v>
      </c>
      <c r="C5528" s="5" t="s">
        <v>558</v>
      </c>
      <c r="D5528" s="8" t="s">
        <v>673</v>
      </c>
      <c r="E5528" s="6">
        <v>73.7</v>
      </c>
      <c r="F5528" s="6">
        <v>74.1</v>
      </c>
      <c r="G5528" s="6">
        <v>72.7</v>
      </c>
      <c r="H5528" s="5" t="s">
        <v>120</v>
      </c>
      <c r="I5528" s="6">
        <f t="shared" si="344"/>
        <v>-0.399999999999991</v>
      </c>
      <c r="J5528" s="5" t="str">
        <f>IF(H5528="否","不适用",IF(AND(ISNUMBER(E5528),ISNUMBER(F5528)),IF(I5528&gt;规则与名单!$B$2,"是","否"),"未判定"))</f>
        <v>不适用</v>
      </c>
      <c r="K5528" s="5" t="str">
        <f t="shared" si="345"/>
        <v>非测试日纯氢</v>
      </c>
      <c r="L5528" s="6">
        <f t="shared" si="346"/>
        <v>72.7</v>
      </c>
      <c r="M5528" s="5">
        <f t="shared" si="347"/>
        <v>0</v>
      </c>
      <c r="N5528" s="5" t="s">
        <v>19926</v>
      </c>
      <c r="O5528" s="5" t="s">
        <v>19927</v>
      </c>
      <c r="P5528" s="5" t="s">
        <v>19928</v>
      </c>
    </row>
    <row r="5529" ht="19" customHeight="1" spans="1:16">
      <c r="A5529" s="5">
        <v>220</v>
      </c>
      <c r="B5529" s="5" t="s">
        <v>583</v>
      </c>
      <c r="C5529" s="5" t="s">
        <v>558</v>
      </c>
      <c r="D5529" s="8" t="s">
        <v>183</v>
      </c>
      <c r="E5529" s="6">
        <v>68.2</v>
      </c>
      <c r="F5529" s="6">
        <v>68.1</v>
      </c>
      <c r="G5529" s="6">
        <v>67</v>
      </c>
      <c r="H5529" s="5" t="s">
        <v>120</v>
      </c>
      <c r="I5529" s="6">
        <f t="shared" si="344"/>
        <v>0.100000000000009</v>
      </c>
      <c r="J5529" s="5" t="str">
        <f>IF(H5529="否","不适用",IF(AND(ISNUMBER(E5529),ISNUMBER(F5529)),IF(I5529&gt;规则与名单!$B$2,"是","否"),"未判定"))</f>
        <v>不适用</v>
      </c>
      <c r="K5529" s="5" t="str">
        <f t="shared" si="345"/>
        <v>非测试日纯氢</v>
      </c>
      <c r="L5529" s="6">
        <f t="shared" si="346"/>
        <v>67</v>
      </c>
      <c r="M5529" s="5">
        <f t="shared" si="347"/>
        <v>0</v>
      </c>
      <c r="N5529" s="5" t="s">
        <v>19929</v>
      </c>
      <c r="O5529" s="5" t="s">
        <v>19930</v>
      </c>
      <c r="P5529" s="5" t="s">
        <v>19931</v>
      </c>
    </row>
    <row r="5530" ht="19" customHeight="1" spans="1:16">
      <c r="A5530" s="5">
        <v>220</v>
      </c>
      <c r="B5530" s="5" t="s">
        <v>583</v>
      </c>
      <c r="C5530" s="5" t="s">
        <v>558</v>
      </c>
      <c r="D5530" s="8" t="s">
        <v>431</v>
      </c>
      <c r="E5530" s="6">
        <v>72.5</v>
      </c>
      <c r="F5530" s="6">
        <v>77.4</v>
      </c>
      <c r="G5530" s="6">
        <v>59.9</v>
      </c>
      <c r="H5530" s="5" t="s">
        <v>120</v>
      </c>
      <c r="I5530" s="6">
        <f t="shared" si="344"/>
        <v>-4.90000000000001</v>
      </c>
      <c r="J5530" s="5" t="str">
        <f>IF(H5530="否","不适用",IF(AND(ISNUMBER(E5530),ISNUMBER(F5530)),IF(I5530&gt;规则与名单!$B$2,"是","否"),"未判定"))</f>
        <v>不适用</v>
      </c>
      <c r="K5530" s="5" t="str">
        <f t="shared" si="345"/>
        <v>非测试日纯氢</v>
      </c>
      <c r="L5530" s="6">
        <f t="shared" si="346"/>
        <v>59.9</v>
      </c>
      <c r="M5530" s="5">
        <f t="shared" si="347"/>
        <v>0</v>
      </c>
      <c r="N5530" s="5" t="s">
        <v>19932</v>
      </c>
      <c r="O5530" s="5" t="s">
        <v>19933</v>
      </c>
      <c r="P5530" s="5" t="s">
        <v>19934</v>
      </c>
    </row>
    <row r="5531" ht="19" customHeight="1" spans="1:16">
      <c r="A5531" s="5">
        <v>220</v>
      </c>
      <c r="B5531" s="5" t="s">
        <v>583</v>
      </c>
      <c r="C5531" s="5" t="s">
        <v>558</v>
      </c>
      <c r="D5531" s="8" t="s">
        <v>3377</v>
      </c>
      <c r="E5531" s="6">
        <v>64.1</v>
      </c>
      <c r="F5531" s="6">
        <v>74.2</v>
      </c>
      <c r="G5531" s="6">
        <v>52.2</v>
      </c>
      <c r="H5531" s="5" t="s">
        <v>120</v>
      </c>
      <c r="I5531" s="6">
        <f t="shared" si="344"/>
        <v>-10.1</v>
      </c>
      <c r="J5531" s="5" t="str">
        <f>IF(H5531="否","不适用",IF(AND(ISNUMBER(E5531),ISNUMBER(F5531)),IF(I5531&gt;规则与名单!$B$2,"是","否"),"未判定"))</f>
        <v>不适用</v>
      </c>
      <c r="K5531" s="5" t="str">
        <f t="shared" si="345"/>
        <v>非测试日纯氢</v>
      </c>
      <c r="L5531" s="6">
        <f t="shared" si="346"/>
        <v>52.2</v>
      </c>
      <c r="M5531" s="5">
        <f t="shared" si="347"/>
        <v>0</v>
      </c>
      <c r="N5531" s="5" t="s">
        <v>19935</v>
      </c>
      <c r="O5531" s="5" t="s">
        <v>19936</v>
      </c>
      <c r="P5531" s="5" t="s">
        <v>19937</v>
      </c>
    </row>
    <row r="5532" ht="19" customHeight="1" spans="1:16">
      <c r="A5532" s="5">
        <v>220</v>
      </c>
      <c r="B5532" s="5" t="s">
        <v>583</v>
      </c>
      <c r="C5532" s="5" t="s">
        <v>558</v>
      </c>
      <c r="D5532" s="8" t="s">
        <v>407</v>
      </c>
      <c r="E5532" s="6">
        <v>93.5</v>
      </c>
      <c r="F5532" s="6">
        <v>76.3</v>
      </c>
      <c r="G5532" s="6">
        <v>61.4</v>
      </c>
      <c r="H5532" s="5" t="s">
        <v>120</v>
      </c>
      <c r="I5532" s="6">
        <f t="shared" si="344"/>
        <v>17.2</v>
      </c>
      <c r="J5532" s="5" t="str">
        <f>IF(H5532="否","不适用",IF(AND(ISNUMBER(E5532),ISNUMBER(F5532)),IF(I5532&gt;规则与名单!$B$2,"是","否"),"未判定"))</f>
        <v>不适用</v>
      </c>
      <c r="K5532" s="5" t="str">
        <f t="shared" si="345"/>
        <v>非测试日纯氢</v>
      </c>
      <c r="L5532" s="6">
        <f t="shared" si="346"/>
        <v>61.4</v>
      </c>
      <c r="M5532" s="5">
        <f t="shared" si="347"/>
        <v>0</v>
      </c>
      <c r="N5532" s="5" t="s">
        <v>19938</v>
      </c>
      <c r="O5532" s="5" t="s">
        <v>19939</v>
      </c>
      <c r="P5532" s="5" t="s">
        <v>19940</v>
      </c>
    </row>
    <row r="5533" ht="19" customHeight="1" spans="1:16">
      <c r="A5533" s="5">
        <v>220</v>
      </c>
      <c r="B5533" s="5" t="s">
        <v>583</v>
      </c>
      <c r="C5533" s="5" t="s">
        <v>558</v>
      </c>
      <c r="D5533" s="8" t="s">
        <v>411</v>
      </c>
      <c r="E5533" s="6">
        <v>70.8</v>
      </c>
      <c r="F5533" s="6">
        <v>69.9</v>
      </c>
      <c r="G5533" s="6">
        <v>54.1</v>
      </c>
      <c r="H5533" s="5" t="s">
        <v>120</v>
      </c>
      <c r="I5533" s="6">
        <f t="shared" si="344"/>
        <v>0.899999999999991</v>
      </c>
      <c r="J5533" s="5" t="str">
        <f>IF(H5533="否","不适用",IF(AND(ISNUMBER(E5533),ISNUMBER(F5533)),IF(I5533&gt;规则与名单!$B$2,"是","否"),"未判定"))</f>
        <v>不适用</v>
      </c>
      <c r="K5533" s="5" t="str">
        <f t="shared" si="345"/>
        <v>非测试日纯氢</v>
      </c>
      <c r="L5533" s="6">
        <f t="shared" si="346"/>
        <v>54.1</v>
      </c>
      <c r="M5533" s="5">
        <f t="shared" si="347"/>
        <v>0</v>
      </c>
      <c r="N5533" s="5" t="s">
        <v>19941</v>
      </c>
      <c r="O5533" s="5" t="s">
        <v>19942</v>
      </c>
      <c r="P5533" s="5" t="s">
        <v>19943</v>
      </c>
    </row>
    <row r="5534" ht="19" customHeight="1" spans="1:16">
      <c r="A5534" s="5">
        <v>220</v>
      </c>
      <c r="B5534" s="5" t="s">
        <v>583</v>
      </c>
      <c r="C5534" s="5" t="s">
        <v>558</v>
      </c>
      <c r="D5534" s="8" t="s">
        <v>251</v>
      </c>
      <c r="E5534" s="6">
        <v>70.3</v>
      </c>
      <c r="F5534" s="6">
        <v>69.2</v>
      </c>
      <c r="G5534" s="6">
        <v>68.6</v>
      </c>
      <c r="H5534" s="5" t="s">
        <v>120</v>
      </c>
      <c r="I5534" s="6">
        <f t="shared" si="344"/>
        <v>1.09999999999999</v>
      </c>
      <c r="J5534" s="5" t="str">
        <f>IF(H5534="否","不适用",IF(AND(ISNUMBER(E5534),ISNUMBER(F5534)),IF(I5534&gt;规则与名单!$B$2,"是","否"),"未判定"))</f>
        <v>不适用</v>
      </c>
      <c r="K5534" s="5" t="str">
        <f t="shared" si="345"/>
        <v>非测试日纯氢</v>
      </c>
      <c r="L5534" s="6">
        <f t="shared" si="346"/>
        <v>68.6</v>
      </c>
      <c r="M5534" s="5">
        <f t="shared" si="347"/>
        <v>0</v>
      </c>
      <c r="N5534" s="5" t="s">
        <v>19944</v>
      </c>
      <c r="O5534" s="5" t="s">
        <v>19945</v>
      </c>
      <c r="P5534" s="5" t="s">
        <v>19946</v>
      </c>
    </row>
    <row r="5535" ht="19" customHeight="1" spans="1:16">
      <c r="A5535" s="5">
        <v>220</v>
      </c>
      <c r="B5535" s="5" t="s">
        <v>583</v>
      </c>
      <c r="C5535" s="5" t="s">
        <v>558</v>
      </c>
      <c r="D5535" s="8" t="s">
        <v>472</v>
      </c>
      <c r="E5535" s="6">
        <v>125.3</v>
      </c>
      <c r="F5535" s="6">
        <v>123.3</v>
      </c>
      <c r="G5535" s="6">
        <v>123.2</v>
      </c>
      <c r="H5535" s="5" t="s">
        <v>120</v>
      </c>
      <c r="I5535" s="6">
        <f t="shared" si="344"/>
        <v>2</v>
      </c>
      <c r="J5535" s="5" t="str">
        <f>IF(H5535="否","不适用",IF(AND(ISNUMBER(E5535),ISNUMBER(F5535)),IF(I5535&gt;规则与名单!$B$2,"是","否"),"未判定"))</f>
        <v>不适用</v>
      </c>
      <c r="K5535" s="5" t="str">
        <f t="shared" si="345"/>
        <v>非测试日纯氢</v>
      </c>
      <c r="L5535" s="6">
        <f t="shared" si="346"/>
        <v>123.2</v>
      </c>
      <c r="M5535" s="5">
        <f t="shared" si="347"/>
        <v>0</v>
      </c>
      <c r="N5535" s="5" t="s">
        <v>19947</v>
      </c>
      <c r="O5535" s="5" t="s">
        <v>19948</v>
      </c>
      <c r="P5535" s="5" t="s">
        <v>19949</v>
      </c>
    </row>
    <row r="5536" ht="19" customHeight="1" spans="1:16">
      <c r="A5536" s="5">
        <v>220</v>
      </c>
      <c r="B5536" s="5" t="s">
        <v>583</v>
      </c>
      <c r="C5536" s="5" t="s">
        <v>558</v>
      </c>
      <c r="D5536" s="8" t="s">
        <v>466</v>
      </c>
      <c r="E5536" s="6">
        <v>74.8</v>
      </c>
      <c r="F5536" s="6">
        <v>74.7</v>
      </c>
      <c r="G5536" s="6">
        <v>74.4</v>
      </c>
      <c r="H5536" s="5" t="s">
        <v>120</v>
      </c>
      <c r="I5536" s="6">
        <f t="shared" si="344"/>
        <v>0.0999999999999943</v>
      </c>
      <c r="J5536" s="5" t="str">
        <f>IF(H5536="否","不适用",IF(AND(ISNUMBER(E5536),ISNUMBER(F5536)),IF(I5536&gt;规则与名单!$B$2,"是","否"),"未判定"))</f>
        <v>不适用</v>
      </c>
      <c r="K5536" s="5" t="str">
        <f t="shared" si="345"/>
        <v>非测试日纯氢</v>
      </c>
      <c r="L5536" s="6">
        <f t="shared" si="346"/>
        <v>74.4</v>
      </c>
      <c r="M5536" s="5">
        <f t="shared" si="347"/>
        <v>0</v>
      </c>
      <c r="N5536" s="5" t="s">
        <v>19950</v>
      </c>
      <c r="O5536" s="5" t="s">
        <v>19951</v>
      </c>
      <c r="P5536" s="5" t="s">
        <v>19952</v>
      </c>
    </row>
    <row r="5537" ht="19" customHeight="1" spans="1:16">
      <c r="A5537" s="5">
        <v>220</v>
      </c>
      <c r="B5537" s="5" t="s">
        <v>583</v>
      </c>
      <c r="C5537" s="5" t="s">
        <v>558</v>
      </c>
      <c r="D5537" s="8" t="s">
        <v>333</v>
      </c>
      <c r="E5537" s="6">
        <v>71.2</v>
      </c>
      <c r="F5537" s="6">
        <v>71</v>
      </c>
      <c r="G5537" s="6">
        <v>70.5</v>
      </c>
      <c r="H5537" s="5" t="s">
        <v>120</v>
      </c>
      <c r="I5537" s="6">
        <f t="shared" si="344"/>
        <v>0.200000000000003</v>
      </c>
      <c r="J5537" s="5" t="str">
        <f>IF(H5537="否","不适用",IF(AND(ISNUMBER(E5537),ISNUMBER(F5537)),IF(I5537&gt;规则与名单!$B$2,"是","否"),"未判定"))</f>
        <v>不适用</v>
      </c>
      <c r="K5537" s="5" t="str">
        <f t="shared" si="345"/>
        <v>非测试日纯氢</v>
      </c>
      <c r="L5537" s="6">
        <f t="shared" si="346"/>
        <v>70.5</v>
      </c>
      <c r="M5537" s="5">
        <f t="shared" si="347"/>
        <v>0</v>
      </c>
      <c r="N5537" s="5" t="s">
        <v>19953</v>
      </c>
      <c r="O5537" s="5" t="s">
        <v>19954</v>
      </c>
      <c r="P5537" s="5" t="s">
        <v>19955</v>
      </c>
    </row>
    <row r="5538" ht="19" customHeight="1" spans="1:16">
      <c r="A5538" s="5">
        <v>220</v>
      </c>
      <c r="B5538" s="5" t="s">
        <v>583</v>
      </c>
      <c r="C5538" s="5" t="s">
        <v>558</v>
      </c>
      <c r="D5538" s="8" t="s">
        <v>175</v>
      </c>
      <c r="E5538" s="6">
        <v>66.9</v>
      </c>
      <c r="F5538" s="6">
        <v>66.3</v>
      </c>
      <c r="G5538" s="6">
        <v>66.7</v>
      </c>
      <c r="H5538" s="5" t="s">
        <v>120</v>
      </c>
      <c r="I5538" s="6">
        <f t="shared" si="344"/>
        <v>0.600000000000009</v>
      </c>
      <c r="J5538" s="5" t="str">
        <f>IF(H5538="否","不适用",IF(AND(ISNUMBER(E5538),ISNUMBER(F5538)),IF(I5538&gt;规则与名单!$B$2,"是","否"),"未判定"))</f>
        <v>不适用</v>
      </c>
      <c r="K5538" s="5" t="str">
        <f t="shared" si="345"/>
        <v>非测试日纯氢</v>
      </c>
      <c r="L5538" s="6">
        <f t="shared" si="346"/>
        <v>66.7</v>
      </c>
      <c r="M5538" s="5">
        <f t="shared" si="347"/>
        <v>0</v>
      </c>
      <c r="N5538" s="5" t="s">
        <v>19956</v>
      </c>
      <c r="O5538" s="5" t="s">
        <v>19957</v>
      </c>
      <c r="P5538" s="5" t="s">
        <v>19958</v>
      </c>
    </row>
    <row r="5539" ht="19" customHeight="1" spans="1:16">
      <c r="A5539" s="5">
        <v>220</v>
      </c>
      <c r="B5539" s="5" t="s">
        <v>583</v>
      </c>
      <c r="C5539" s="5" t="s">
        <v>558</v>
      </c>
      <c r="D5539" s="8" t="s">
        <v>3402</v>
      </c>
      <c r="E5539" s="6">
        <v>75</v>
      </c>
      <c r="F5539" s="6">
        <v>74</v>
      </c>
      <c r="G5539" s="6">
        <v>73.4</v>
      </c>
      <c r="H5539" s="5" t="s">
        <v>120</v>
      </c>
      <c r="I5539" s="6">
        <f t="shared" si="344"/>
        <v>1</v>
      </c>
      <c r="J5539" s="5" t="str">
        <f>IF(H5539="否","不适用",IF(AND(ISNUMBER(E5539),ISNUMBER(F5539)),IF(I5539&gt;规则与名单!$B$2,"是","否"),"未判定"))</f>
        <v>不适用</v>
      </c>
      <c r="K5539" s="5" t="str">
        <f t="shared" si="345"/>
        <v>非测试日纯氢</v>
      </c>
      <c r="L5539" s="6">
        <f t="shared" si="346"/>
        <v>73.4</v>
      </c>
      <c r="M5539" s="5">
        <f t="shared" si="347"/>
        <v>0</v>
      </c>
      <c r="N5539" s="5" t="s">
        <v>19959</v>
      </c>
      <c r="O5539" s="5" t="s">
        <v>19960</v>
      </c>
      <c r="P5539" s="5" t="s">
        <v>19961</v>
      </c>
    </row>
    <row r="5540" ht="19" customHeight="1" spans="1:16">
      <c r="A5540" s="5">
        <v>220</v>
      </c>
      <c r="B5540" s="5" t="s">
        <v>583</v>
      </c>
      <c r="C5540" s="5" t="s">
        <v>558</v>
      </c>
      <c r="D5540" s="8" t="s">
        <v>487</v>
      </c>
      <c r="E5540" s="6">
        <v>74.6</v>
      </c>
      <c r="F5540" s="6">
        <v>72.5</v>
      </c>
      <c r="G5540" s="6">
        <v>71.4</v>
      </c>
      <c r="H5540" s="5" t="s">
        <v>120</v>
      </c>
      <c r="I5540" s="6">
        <f t="shared" si="344"/>
        <v>2.09999999999999</v>
      </c>
      <c r="J5540" s="5" t="str">
        <f>IF(H5540="否","不适用",IF(AND(ISNUMBER(E5540),ISNUMBER(F5540)),IF(I5540&gt;规则与名单!$B$2,"是","否"),"未判定"))</f>
        <v>不适用</v>
      </c>
      <c r="K5540" s="5" t="str">
        <f t="shared" si="345"/>
        <v>非测试日纯氢</v>
      </c>
      <c r="L5540" s="6">
        <f t="shared" si="346"/>
        <v>71.4</v>
      </c>
      <c r="M5540" s="5">
        <f t="shared" si="347"/>
        <v>0</v>
      </c>
      <c r="N5540" s="5" t="s">
        <v>19962</v>
      </c>
      <c r="O5540" s="5" t="s">
        <v>19963</v>
      </c>
      <c r="P5540" s="5" t="s">
        <v>19964</v>
      </c>
    </row>
    <row r="5541" ht="19" customHeight="1" spans="1:16">
      <c r="A5541" s="5">
        <v>220</v>
      </c>
      <c r="B5541" s="5" t="s">
        <v>583</v>
      </c>
      <c r="C5541" s="5" t="s">
        <v>558</v>
      </c>
      <c r="D5541" s="8" t="s">
        <v>121</v>
      </c>
      <c r="E5541" s="6">
        <v>75.9</v>
      </c>
      <c r="F5541" s="6">
        <v>75.8</v>
      </c>
      <c r="G5541" s="6">
        <v>74.7</v>
      </c>
      <c r="H5541" s="5" t="s">
        <v>120</v>
      </c>
      <c r="I5541" s="6">
        <f t="shared" si="344"/>
        <v>0.100000000000009</v>
      </c>
      <c r="J5541" s="5" t="str">
        <f>IF(H5541="否","不适用",IF(AND(ISNUMBER(E5541),ISNUMBER(F5541)),IF(I5541&gt;规则与名单!$B$2,"是","否"),"未判定"))</f>
        <v>不适用</v>
      </c>
      <c r="K5541" s="5" t="str">
        <f t="shared" si="345"/>
        <v>非测试日纯氢</v>
      </c>
      <c r="L5541" s="6">
        <f t="shared" si="346"/>
        <v>74.7</v>
      </c>
      <c r="M5541" s="5">
        <f t="shared" si="347"/>
        <v>0</v>
      </c>
      <c r="N5541" s="5" t="s">
        <v>19965</v>
      </c>
      <c r="O5541" s="5" t="s">
        <v>19966</v>
      </c>
      <c r="P5541" s="5" t="s">
        <v>19967</v>
      </c>
    </row>
    <row r="5542" ht="19" customHeight="1" spans="1:16">
      <c r="A5542" s="5">
        <v>220</v>
      </c>
      <c r="B5542" s="5" t="s">
        <v>583</v>
      </c>
      <c r="C5542" s="5" t="s">
        <v>558</v>
      </c>
      <c r="D5542" s="8" t="s">
        <v>170</v>
      </c>
      <c r="E5542" s="6">
        <v>74.9</v>
      </c>
      <c r="F5542" s="6">
        <v>74.2</v>
      </c>
      <c r="G5542" s="6">
        <v>72.3</v>
      </c>
      <c r="H5542" s="5" t="s">
        <v>120</v>
      </c>
      <c r="I5542" s="6">
        <f t="shared" si="344"/>
        <v>0.700000000000003</v>
      </c>
      <c r="J5542" s="5" t="str">
        <f>IF(H5542="否","不适用",IF(AND(ISNUMBER(E5542),ISNUMBER(F5542)),IF(I5542&gt;规则与名单!$B$2,"是","否"),"未判定"))</f>
        <v>不适用</v>
      </c>
      <c r="K5542" s="5" t="str">
        <f t="shared" si="345"/>
        <v>非测试日纯氢</v>
      </c>
      <c r="L5542" s="6">
        <f t="shared" si="346"/>
        <v>72.3</v>
      </c>
      <c r="M5542" s="5">
        <f t="shared" si="347"/>
        <v>0</v>
      </c>
      <c r="N5542" s="5" t="s">
        <v>19968</v>
      </c>
      <c r="O5542" s="5" t="s">
        <v>19969</v>
      </c>
      <c r="P5542" s="5" t="s">
        <v>19970</v>
      </c>
    </row>
    <row r="5543" ht="19" customHeight="1" spans="1:16">
      <c r="A5543" s="5">
        <v>220</v>
      </c>
      <c r="B5543" s="5" t="s">
        <v>583</v>
      </c>
      <c r="C5543" s="5" t="s">
        <v>558</v>
      </c>
      <c r="D5543" s="8" t="s">
        <v>644</v>
      </c>
      <c r="E5543" s="6">
        <v>73.7</v>
      </c>
      <c r="F5543" s="6">
        <v>71.8</v>
      </c>
      <c r="G5543" s="6">
        <v>73.3</v>
      </c>
      <c r="H5543" s="5" t="s">
        <v>120</v>
      </c>
      <c r="I5543" s="6">
        <f t="shared" si="344"/>
        <v>1.90000000000001</v>
      </c>
      <c r="J5543" s="5" t="str">
        <f>IF(H5543="否","不适用",IF(AND(ISNUMBER(E5543),ISNUMBER(F5543)),IF(I5543&gt;规则与名单!$B$2,"是","否"),"未判定"))</f>
        <v>不适用</v>
      </c>
      <c r="K5543" s="5" t="str">
        <f t="shared" si="345"/>
        <v>非测试日纯氢</v>
      </c>
      <c r="L5543" s="6">
        <f t="shared" si="346"/>
        <v>73.3</v>
      </c>
      <c r="M5543" s="5">
        <f t="shared" si="347"/>
        <v>0</v>
      </c>
      <c r="N5543" s="5" t="s">
        <v>19971</v>
      </c>
      <c r="O5543" s="5" t="s">
        <v>19972</v>
      </c>
      <c r="P5543" s="5" t="s">
        <v>19973</v>
      </c>
    </row>
    <row r="5544" ht="19" customHeight="1" spans="1:16">
      <c r="A5544" s="5">
        <v>220</v>
      </c>
      <c r="B5544" s="5" t="s">
        <v>583</v>
      </c>
      <c r="C5544" s="5" t="s">
        <v>558</v>
      </c>
      <c r="D5544" s="8" t="s">
        <v>3418</v>
      </c>
      <c r="E5544" s="6">
        <v>71.9</v>
      </c>
      <c r="F5544" s="6">
        <v>71.9</v>
      </c>
      <c r="G5544" s="6">
        <v>69.3</v>
      </c>
      <c r="H5544" s="5" t="s">
        <v>120</v>
      </c>
      <c r="I5544" s="6">
        <f t="shared" si="344"/>
        <v>0</v>
      </c>
      <c r="J5544" s="5" t="str">
        <f>IF(H5544="否","不适用",IF(AND(ISNUMBER(E5544),ISNUMBER(F5544)),IF(I5544&gt;规则与名单!$B$2,"是","否"),"未判定"))</f>
        <v>不适用</v>
      </c>
      <c r="K5544" s="5" t="str">
        <f t="shared" si="345"/>
        <v>非测试日纯氢</v>
      </c>
      <c r="L5544" s="6">
        <f t="shared" si="346"/>
        <v>69.3</v>
      </c>
      <c r="M5544" s="5">
        <f t="shared" si="347"/>
        <v>0</v>
      </c>
      <c r="N5544" s="5" t="s">
        <v>19974</v>
      </c>
      <c r="O5544" s="5" t="s">
        <v>19975</v>
      </c>
      <c r="P5544" s="5" t="s">
        <v>19976</v>
      </c>
    </row>
    <row r="5545" ht="19" customHeight="1" spans="1:16">
      <c r="A5545" s="5">
        <v>220</v>
      </c>
      <c r="B5545" s="5" t="s">
        <v>583</v>
      </c>
      <c r="C5545" s="5" t="s">
        <v>558</v>
      </c>
      <c r="D5545" s="8" t="s">
        <v>3422</v>
      </c>
      <c r="E5545" s="6">
        <v>74.4</v>
      </c>
      <c r="F5545" s="6">
        <v>72.4</v>
      </c>
      <c r="G5545" s="6">
        <v>65.5</v>
      </c>
      <c r="H5545" s="5" t="s">
        <v>120</v>
      </c>
      <c r="I5545" s="6">
        <f t="shared" si="344"/>
        <v>2</v>
      </c>
      <c r="J5545" s="5" t="str">
        <f>IF(H5545="否","不适用",IF(AND(ISNUMBER(E5545),ISNUMBER(F5545)),IF(I5545&gt;规则与名单!$B$2,"是","否"),"未判定"))</f>
        <v>不适用</v>
      </c>
      <c r="K5545" s="5" t="str">
        <f t="shared" si="345"/>
        <v>非测试日纯氢</v>
      </c>
      <c r="L5545" s="6">
        <f t="shared" si="346"/>
        <v>65.5</v>
      </c>
      <c r="M5545" s="5">
        <f t="shared" si="347"/>
        <v>0</v>
      </c>
      <c r="N5545" s="5" t="s">
        <v>19977</v>
      </c>
      <c r="O5545" s="5" t="s">
        <v>19978</v>
      </c>
      <c r="P5545" s="5" t="s">
        <v>19979</v>
      </c>
    </row>
    <row r="5546" ht="19" customHeight="1" spans="1:16">
      <c r="A5546" s="5">
        <v>220</v>
      </c>
      <c r="B5546" s="5" t="s">
        <v>583</v>
      </c>
      <c r="C5546" s="5" t="s">
        <v>558</v>
      </c>
      <c r="D5546" s="8" t="s">
        <v>336</v>
      </c>
      <c r="E5546" s="6">
        <v>75.7</v>
      </c>
      <c r="F5546" s="6">
        <v>75.4</v>
      </c>
      <c r="G5546" s="6">
        <v>71.5</v>
      </c>
      <c r="H5546" s="5" t="s">
        <v>120</v>
      </c>
      <c r="I5546" s="6">
        <f t="shared" si="344"/>
        <v>0.299999999999997</v>
      </c>
      <c r="J5546" s="5" t="str">
        <f>IF(H5546="否","不适用",IF(AND(ISNUMBER(E5546),ISNUMBER(F5546)),IF(I5546&gt;规则与名单!$B$2,"是","否"),"未判定"))</f>
        <v>不适用</v>
      </c>
      <c r="K5546" s="5" t="str">
        <f t="shared" si="345"/>
        <v>非测试日纯氢</v>
      </c>
      <c r="L5546" s="6">
        <f t="shared" si="346"/>
        <v>71.5</v>
      </c>
      <c r="M5546" s="5">
        <f t="shared" si="347"/>
        <v>0</v>
      </c>
      <c r="N5546" s="5" t="s">
        <v>19980</v>
      </c>
      <c r="O5546" s="5" t="s">
        <v>19981</v>
      </c>
      <c r="P5546" s="5" t="s">
        <v>19982</v>
      </c>
    </row>
    <row r="5547" ht="19" customHeight="1" spans="1:16">
      <c r="A5547" s="5">
        <v>220</v>
      </c>
      <c r="B5547" s="5" t="s">
        <v>583</v>
      </c>
      <c r="C5547" s="5" t="s">
        <v>558</v>
      </c>
      <c r="D5547" s="8" t="s">
        <v>653</v>
      </c>
      <c r="E5547" s="6">
        <v>71.5</v>
      </c>
      <c r="F5547" s="6">
        <v>71.8</v>
      </c>
      <c r="G5547" s="6">
        <v>68.9</v>
      </c>
      <c r="H5547" s="5" t="s">
        <v>120</v>
      </c>
      <c r="I5547" s="6">
        <f t="shared" si="344"/>
        <v>-0.299999999999997</v>
      </c>
      <c r="J5547" s="5" t="str">
        <f>IF(H5547="否","不适用",IF(AND(ISNUMBER(E5547),ISNUMBER(F5547)),IF(I5547&gt;规则与名单!$B$2,"是","否"),"未判定"))</f>
        <v>不适用</v>
      </c>
      <c r="K5547" s="5" t="str">
        <f t="shared" si="345"/>
        <v>非测试日纯氢</v>
      </c>
      <c r="L5547" s="6">
        <f t="shared" si="346"/>
        <v>68.9</v>
      </c>
      <c r="M5547" s="5">
        <f t="shared" si="347"/>
        <v>0</v>
      </c>
      <c r="N5547" s="5" t="s">
        <v>19983</v>
      </c>
      <c r="O5547" s="5" t="s">
        <v>19984</v>
      </c>
      <c r="P5547" s="5" t="s">
        <v>19985</v>
      </c>
    </row>
    <row r="5548" ht="19" customHeight="1" spans="1:16">
      <c r="A5548" s="5">
        <v>220</v>
      </c>
      <c r="B5548" s="5" t="s">
        <v>583</v>
      </c>
      <c r="C5548" s="5" t="s">
        <v>558</v>
      </c>
      <c r="D5548" s="8" t="s">
        <v>140</v>
      </c>
      <c r="E5548" s="6">
        <v>86.3</v>
      </c>
      <c r="F5548" s="6">
        <v>85.9</v>
      </c>
      <c r="G5548" s="6">
        <v>86.2</v>
      </c>
      <c r="H5548" s="5" t="s">
        <v>120</v>
      </c>
      <c r="I5548" s="6">
        <f t="shared" si="344"/>
        <v>0.399999999999991</v>
      </c>
      <c r="J5548" s="5" t="str">
        <f>IF(H5548="否","不适用",IF(AND(ISNUMBER(E5548),ISNUMBER(F5548)),IF(I5548&gt;规则与名单!$B$2,"是","否"),"未判定"))</f>
        <v>不适用</v>
      </c>
      <c r="K5548" s="5" t="str">
        <f t="shared" si="345"/>
        <v>非测试日纯氢</v>
      </c>
      <c r="L5548" s="6">
        <f t="shared" si="346"/>
        <v>86.2</v>
      </c>
      <c r="M5548" s="5">
        <f t="shared" si="347"/>
        <v>0</v>
      </c>
      <c r="N5548" s="5" t="s">
        <v>19986</v>
      </c>
      <c r="O5548" s="5" t="s">
        <v>19987</v>
      </c>
      <c r="P5548" s="5" t="s">
        <v>19988</v>
      </c>
    </row>
    <row r="5549" ht="19" customHeight="1" spans="1:16">
      <c r="A5549" s="5">
        <v>220</v>
      </c>
      <c r="B5549" s="5" t="s">
        <v>583</v>
      </c>
      <c r="C5549" s="5" t="s">
        <v>558</v>
      </c>
      <c r="D5549" s="8" t="s">
        <v>115</v>
      </c>
      <c r="E5549" s="6">
        <v>71.5</v>
      </c>
      <c r="F5549" s="6">
        <v>70.8</v>
      </c>
      <c r="G5549" s="6">
        <v>69.1</v>
      </c>
      <c r="H5549" s="5" t="s">
        <v>120</v>
      </c>
      <c r="I5549" s="6">
        <f t="shared" si="344"/>
        <v>0.700000000000003</v>
      </c>
      <c r="J5549" s="5" t="str">
        <f>IF(H5549="否","不适用",IF(AND(ISNUMBER(E5549),ISNUMBER(F5549)),IF(I5549&gt;规则与名单!$B$2,"是","否"),"未判定"))</f>
        <v>不适用</v>
      </c>
      <c r="K5549" s="5" t="str">
        <f t="shared" si="345"/>
        <v>非测试日纯氢</v>
      </c>
      <c r="L5549" s="6">
        <f t="shared" si="346"/>
        <v>69.1</v>
      </c>
      <c r="M5549" s="5">
        <f t="shared" si="347"/>
        <v>0</v>
      </c>
      <c r="N5549" s="5" t="s">
        <v>19989</v>
      </c>
      <c r="O5549" s="5" t="s">
        <v>19990</v>
      </c>
      <c r="P5549" s="5" t="s">
        <v>19991</v>
      </c>
    </row>
    <row r="5550" ht="19" customHeight="1" spans="1:16">
      <c r="A5550" s="5">
        <v>221</v>
      </c>
      <c r="B5550" s="5" t="s">
        <v>586</v>
      </c>
      <c r="C5550" s="5" t="s">
        <v>558</v>
      </c>
      <c r="D5550" s="8" t="s">
        <v>114</v>
      </c>
      <c r="E5550" s="6">
        <v>0</v>
      </c>
      <c r="F5550" s="6">
        <v>0.01</v>
      </c>
      <c r="G5550" s="6"/>
      <c r="H5550" s="5" t="s">
        <v>120</v>
      </c>
      <c r="I5550" s="6">
        <f t="shared" si="344"/>
        <v>-0.01</v>
      </c>
      <c r="J5550" s="5" t="str">
        <f>IF(H5550="否","不适用",IF(AND(ISNUMBER(E5550),ISNUMBER(F5550)),IF(I5550&gt;规则与名单!$B$2,"是","否"),"未判定"))</f>
        <v>不适用</v>
      </c>
      <c r="K5550" s="5" t="str">
        <f t="shared" si="345"/>
        <v>非测试日仪表</v>
      </c>
      <c r="L5550" s="6">
        <f t="shared" si="346"/>
        <v>0</v>
      </c>
      <c r="M5550" s="5">
        <f t="shared" si="347"/>
        <v>0</v>
      </c>
      <c r="N5550" s="5" t="s">
        <v>19992</v>
      </c>
      <c r="O5550" s="5" t="s">
        <v>19993</v>
      </c>
      <c r="P5550" s="5" t="s">
        <v>19994</v>
      </c>
    </row>
    <row r="5551" ht="19" customHeight="1" spans="1:16">
      <c r="A5551" s="5">
        <v>222</v>
      </c>
      <c r="B5551" s="5" t="s">
        <v>589</v>
      </c>
      <c r="C5551" s="5" t="s">
        <v>558</v>
      </c>
      <c r="D5551" s="8" t="s">
        <v>114</v>
      </c>
      <c r="E5551" s="6">
        <v>292.6</v>
      </c>
      <c r="F5551" s="6">
        <v>257</v>
      </c>
      <c r="G5551" s="6">
        <v>253.6</v>
      </c>
      <c r="H5551" s="5" t="s">
        <v>120</v>
      </c>
      <c r="I5551" s="6">
        <f t="shared" si="344"/>
        <v>35.6</v>
      </c>
      <c r="J5551" s="5" t="str">
        <f>IF(H5551="否","不适用",IF(AND(ISNUMBER(E5551),ISNUMBER(F5551)),IF(I5551&gt;规则与名单!$B$2,"是","否"),"未判定"))</f>
        <v>不适用</v>
      </c>
      <c r="K5551" s="5" t="str">
        <f t="shared" si="345"/>
        <v>非测试日纯氢</v>
      </c>
      <c r="L5551" s="6">
        <f t="shared" si="346"/>
        <v>253.6</v>
      </c>
      <c r="M5551" s="5">
        <f t="shared" si="347"/>
        <v>0</v>
      </c>
      <c r="N5551" s="5" t="s">
        <v>19995</v>
      </c>
      <c r="O5551" s="5" t="s">
        <v>19996</v>
      </c>
      <c r="P5551" s="5" t="s">
        <v>19997</v>
      </c>
    </row>
    <row r="5552" ht="19" customHeight="1" spans="1:16">
      <c r="A5552" s="5">
        <v>222</v>
      </c>
      <c r="B5552" s="5" t="s">
        <v>589</v>
      </c>
      <c r="C5552" s="5" t="s">
        <v>558</v>
      </c>
      <c r="D5552" s="8" t="s">
        <v>605</v>
      </c>
      <c r="E5552" s="6">
        <v>139.1</v>
      </c>
      <c r="F5552" s="6">
        <v>217.7</v>
      </c>
      <c r="G5552" s="6">
        <v>207.1</v>
      </c>
      <c r="H5552" s="5" t="s">
        <v>120</v>
      </c>
      <c r="I5552" s="6">
        <f t="shared" si="344"/>
        <v>-78.6</v>
      </c>
      <c r="J5552" s="5" t="str">
        <f>IF(H5552="否","不适用",IF(AND(ISNUMBER(E5552),ISNUMBER(F5552)),IF(I5552&gt;规则与名单!$B$2,"是","否"),"未判定"))</f>
        <v>不适用</v>
      </c>
      <c r="K5552" s="5" t="str">
        <f t="shared" si="345"/>
        <v>非测试日纯氢</v>
      </c>
      <c r="L5552" s="6">
        <f t="shared" si="346"/>
        <v>207.1</v>
      </c>
      <c r="M5552" s="5">
        <f t="shared" si="347"/>
        <v>0</v>
      </c>
      <c r="N5552" s="5" t="s">
        <v>19998</v>
      </c>
      <c r="O5552" s="5" t="s">
        <v>19999</v>
      </c>
      <c r="P5552" s="5" t="s">
        <v>20000</v>
      </c>
    </row>
    <row r="5553" ht="19" customHeight="1" spans="1:16">
      <c r="A5553" s="5">
        <v>222</v>
      </c>
      <c r="B5553" s="5" t="s">
        <v>589</v>
      </c>
      <c r="C5553" s="5" t="s">
        <v>558</v>
      </c>
      <c r="D5553" s="8" t="s">
        <v>186</v>
      </c>
      <c r="E5553" s="6">
        <v>236.4</v>
      </c>
      <c r="F5553" s="6">
        <v>195</v>
      </c>
      <c r="G5553" s="6">
        <v>159.1</v>
      </c>
      <c r="H5553" s="5" t="s">
        <v>120</v>
      </c>
      <c r="I5553" s="6">
        <f t="shared" si="344"/>
        <v>41.4</v>
      </c>
      <c r="J5553" s="5" t="str">
        <f>IF(H5553="否","不适用",IF(AND(ISNUMBER(E5553),ISNUMBER(F5553)),IF(I5553&gt;规则与名单!$B$2,"是","否"),"未判定"))</f>
        <v>不适用</v>
      </c>
      <c r="K5553" s="5" t="str">
        <f t="shared" si="345"/>
        <v>非测试日纯氢</v>
      </c>
      <c r="L5553" s="6">
        <f t="shared" si="346"/>
        <v>159.1</v>
      </c>
      <c r="M5553" s="5">
        <f t="shared" si="347"/>
        <v>0</v>
      </c>
      <c r="N5553" s="5" t="s">
        <v>20001</v>
      </c>
      <c r="O5553" s="5" t="s">
        <v>20002</v>
      </c>
      <c r="P5553" s="5" t="s">
        <v>20003</v>
      </c>
    </row>
    <row r="5554" ht="19" customHeight="1" spans="1:16">
      <c r="A5554" s="5">
        <v>222</v>
      </c>
      <c r="B5554" s="5" t="s">
        <v>589</v>
      </c>
      <c r="C5554" s="5" t="s">
        <v>558</v>
      </c>
      <c r="D5554" s="8" t="s">
        <v>165</v>
      </c>
      <c r="E5554" s="6">
        <v>198.2</v>
      </c>
      <c r="F5554" s="6">
        <v>146.3</v>
      </c>
      <c r="G5554" s="6">
        <v>140.8</v>
      </c>
      <c r="H5554" s="5" t="s">
        <v>120</v>
      </c>
      <c r="I5554" s="6">
        <f t="shared" si="344"/>
        <v>51.9</v>
      </c>
      <c r="J5554" s="5" t="str">
        <f>IF(H5554="否","不适用",IF(AND(ISNUMBER(E5554),ISNUMBER(F5554)),IF(I5554&gt;规则与名单!$B$2,"是","否"),"未判定"))</f>
        <v>不适用</v>
      </c>
      <c r="K5554" s="5" t="str">
        <f t="shared" si="345"/>
        <v>非测试日纯氢</v>
      </c>
      <c r="L5554" s="6">
        <f t="shared" si="346"/>
        <v>140.8</v>
      </c>
      <c r="M5554" s="5">
        <f t="shared" si="347"/>
        <v>0</v>
      </c>
      <c r="N5554" s="5" t="s">
        <v>20004</v>
      </c>
      <c r="O5554" s="5" t="s">
        <v>20005</v>
      </c>
      <c r="P5554" s="5" t="s">
        <v>20006</v>
      </c>
    </row>
    <row r="5555" ht="19" customHeight="1" spans="1:16">
      <c r="A5555" s="5">
        <v>222</v>
      </c>
      <c r="B5555" s="5" t="s">
        <v>589</v>
      </c>
      <c r="C5555" s="5" t="s">
        <v>558</v>
      </c>
      <c r="D5555" s="8" t="s">
        <v>151</v>
      </c>
      <c r="E5555" s="6">
        <v>98.5</v>
      </c>
      <c r="F5555" s="6">
        <v>99.5</v>
      </c>
      <c r="G5555" s="6">
        <v>98.2</v>
      </c>
      <c r="H5555" s="5" t="s">
        <v>120</v>
      </c>
      <c r="I5555" s="6">
        <f t="shared" si="344"/>
        <v>-1</v>
      </c>
      <c r="J5555" s="5" t="str">
        <f>IF(H5555="否","不适用",IF(AND(ISNUMBER(E5555),ISNUMBER(F5555)),IF(I5555&gt;规则与名单!$B$2,"是","否"),"未判定"))</f>
        <v>不适用</v>
      </c>
      <c r="K5555" s="5" t="str">
        <f t="shared" si="345"/>
        <v>非测试日纯氢</v>
      </c>
      <c r="L5555" s="6">
        <f t="shared" si="346"/>
        <v>98.2</v>
      </c>
      <c r="M5555" s="5">
        <f t="shared" si="347"/>
        <v>0</v>
      </c>
      <c r="N5555" s="5" t="s">
        <v>20007</v>
      </c>
      <c r="O5555" s="5" t="s">
        <v>20008</v>
      </c>
      <c r="P5555" s="5" t="s">
        <v>20009</v>
      </c>
    </row>
    <row r="5556" ht="19" customHeight="1" spans="1:16">
      <c r="A5556" s="5">
        <v>222</v>
      </c>
      <c r="B5556" s="5" t="s">
        <v>589</v>
      </c>
      <c r="C5556" s="5" t="s">
        <v>558</v>
      </c>
      <c r="D5556" s="8" t="s">
        <v>3358</v>
      </c>
      <c r="E5556" s="6">
        <v>174.3</v>
      </c>
      <c r="F5556" s="6">
        <v>177</v>
      </c>
      <c r="G5556" s="6">
        <v>173.9</v>
      </c>
      <c r="H5556" s="5" t="s">
        <v>120</v>
      </c>
      <c r="I5556" s="6">
        <f t="shared" si="344"/>
        <v>-2.69999999999999</v>
      </c>
      <c r="J5556" s="5" t="str">
        <f>IF(H5556="否","不适用",IF(AND(ISNUMBER(E5556),ISNUMBER(F5556)),IF(I5556&gt;规则与名单!$B$2,"是","否"),"未判定"))</f>
        <v>不适用</v>
      </c>
      <c r="K5556" s="5" t="str">
        <f t="shared" si="345"/>
        <v>非测试日纯氢</v>
      </c>
      <c r="L5556" s="6">
        <f t="shared" si="346"/>
        <v>173.9</v>
      </c>
      <c r="M5556" s="5">
        <f t="shared" si="347"/>
        <v>0</v>
      </c>
      <c r="N5556" s="5" t="s">
        <v>20010</v>
      </c>
      <c r="O5556" s="5" t="s">
        <v>20011</v>
      </c>
      <c r="P5556" s="5" t="s">
        <v>20012</v>
      </c>
    </row>
    <row r="5557" ht="19" customHeight="1" spans="1:16">
      <c r="A5557" s="5">
        <v>222</v>
      </c>
      <c r="B5557" s="5" t="s">
        <v>589</v>
      </c>
      <c r="C5557" s="5" t="s">
        <v>558</v>
      </c>
      <c r="D5557" s="8" t="s">
        <v>272</v>
      </c>
      <c r="E5557" s="6">
        <v>197.9</v>
      </c>
      <c r="F5557" s="6">
        <v>201.6</v>
      </c>
      <c r="G5557" s="6">
        <v>189.4</v>
      </c>
      <c r="H5557" s="5" t="s">
        <v>120</v>
      </c>
      <c r="I5557" s="6">
        <f t="shared" si="344"/>
        <v>-3.69999999999999</v>
      </c>
      <c r="J5557" s="5" t="str">
        <f>IF(H5557="否","不适用",IF(AND(ISNUMBER(E5557),ISNUMBER(F5557)),IF(I5557&gt;规则与名单!$B$2,"是","否"),"未判定"))</f>
        <v>不适用</v>
      </c>
      <c r="K5557" s="5" t="str">
        <f t="shared" si="345"/>
        <v>非测试日纯氢</v>
      </c>
      <c r="L5557" s="6">
        <f t="shared" si="346"/>
        <v>189.4</v>
      </c>
      <c r="M5557" s="5">
        <f t="shared" si="347"/>
        <v>0</v>
      </c>
      <c r="N5557" s="5" t="s">
        <v>20013</v>
      </c>
      <c r="O5557" s="5" t="s">
        <v>20014</v>
      </c>
      <c r="P5557" s="5" t="s">
        <v>20015</v>
      </c>
    </row>
    <row r="5558" ht="19" customHeight="1" spans="1:16">
      <c r="A5558" s="5">
        <v>222</v>
      </c>
      <c r="B5558" s="5" t="s">
        <v>589</v>
      </c>
      <c r="C5558" s="5" t="s">
        <v>558</v>
      </c>
      <c r="D5558" s="8" t="s">
        <v>506</v>
      </c>
      <c r="E5558" s="6">
        <v>148</v>
      </c>
      <c r="F5558" s="6">
        <v>205.8</v>
      </c>
      <c r="G5558" s="6">
        <v>177.1</v>
      </c>
      <c r="H5558" s="5" t="s">
        <v>120</v>
      </c>
      <c r="I5558" s="6">
        <f t="shared" si="344"/>
        <v>-57.8</v>
      </c>
      <c r="J5558" s="5" t="str">
        <f>IF(H5558="否","不适用",IF(AND(ISNUMBER(E5558),ISNUMBER(F5558)),IF(I5558&gt;规则与名单!$B$2,"是","否"),"未判定"))</f>
        <v>不适用</v>
      </c>
      <c r="K5558" s="5" t="str">
        <f t="shared" si="345"/>
        <v>非测试日纯氢</v>
      </c>
      <c r="L5558" s="6">
        <f t="shared" si="346"/>
        <v>177.1</v>
      </c>
      <c r="M5558" s="5">
        <f t="shared" si="347"/>
        <v>0</v>
      </c>
      <c r="N5558" s="5" t="s">
        <v>20016</v>
      </c>
      <c r="O5558" s="5" t="s">
        <v>20017</v>
      </c>
      <c r="P5558" s="5" t="s">
        <v>20018</v>
      </c>
    </row>
    <row r="5559" ht="19" customHeight="1" spans="1:16">
      <c r="A5559" s="5">
        <v>222</v>
      </c>
      <c r="B5559" s="5" t="s">
        <v>589</v>
      </c>
      <c r="C5559" s="5" t="s">
        <v>558</v>
      </c>
      <c r="D5559" s="8" t="s">
        <v>673</v>
      </c>
      <c r="E5559" s="6">
        <v>260.2</v>
      </c>
      <c r="F5559" s="6">
        <v>210</v>
      </c>
      <c r="G5559" s="6">
        <v>201.7</v>
      </c>
      <c r="H5559" s="5" t="s">
        <v>120</v>
      </c>
      <c r="I5559" s="6">
        <f t="shared" si="344"/>
        <v>50.2</v>
      </c>
      <c r="J5559" s="5" t="str">
        <f>IF(H5559="否","不适用",IF(AND(ISNUMBER(E5559),ISNUMBER(F5559)),IF(I5559&gt;规则与名单!$B$2,"是","否"),"未判定"))</f>
        <v>不适用</v>
      </c>
      <c r="K5559" s="5" t="str">
        <f t="shared" si="345"/>
        <v>非测试日纯氢</v>
      </c>
      <c r="L5559" s="6">
        <f t="shared" si="346"/>
        <v>201.7</v>
      </c>
      <c r="M5559" s="5">
        <f t="shared" si="347"/>
        <v>0</v>
      </c>
      <c r="N5559" s="5" t="s">
        <v>20019</v>
      </c>
      <c r="O5559" s="5" t="s">
        <v>20020</v>
      </c>
      <c r="P5559" s="5" t="s">
        <v>20021</v>
      </c>
    </row>
    <row r="5560" ht="19" customHeight="1" spans="1:16">
      <c r="A5560" s="5">
        <v>222</v>
      </c>
      <c r="B5560" s="5" t="s">
        <v>589</v>
      </c>
      <c r="C5560" s="5" t="s">
        <v>558</v>
      </c>
      <c r="D5560" s="8" t="s">
        <v>183</v>
      </c>
      <c r="E5560" s="6">
        <v>252.2</v>
      </c>
      <c r="F5560" s="6">
        <v>256.3</v>
      </c>
      <c r="G5560" s="6">
        <v>240</v>
      </c>
      <c r="H5560" s="5" t="s">
        <v>120</v>
      </c>
      <c r="I5560" s="6">
        <f t="shared" si="344"/>
        <v>-4.10000000000002</v>
      </c>
      <c r="J5560" s="5" t="str">
        <f>IF(H5560="否","不适用",IF(AND(ISNUMBER(E5560),ISNUMBER(F5560)),IF(I5560&gt;规则与名单!$B$2,"是","否"),"未判定"))</f>
        <v>不适用</v>
      </c>
      <c r="K5560" s="5" t="str">
        <f t="shared" si="345"/>
        <v>非测试日纯氢</v>
      </c>
      <c r="L5560" s="6">
        <f t="shared" si="346"/>
        <v>240</v>
      </c>
      <c r="M5560" s="5">
        <f t="shared" si="347"/>
        <v>0</v>
      </c>
      <c r="N5560" s="5" t="s">
        <v>20022</v>
      </c>
      <c r="O5560" s="5" t="s">
        <v>20023</v>
      </c>
      <c r="P5560" s="5" t="s">
        <v>20024</v>
      </c>
    </row>
    <row r="5561" ht="19" customHeight="1" spans="1:16">
      <c r="A5561" s="5">
        <v>222</v>
      </c>
      <c r="B5561" s="5" t="s">
        <v>589</v>
      </c>
      <c r="C5561" s="5" t="s">
        <v>558</v>
      </c>
      <c r="D5561" s="8" t="s">
        <v>431</v>
      </c>
      <c r="E5561" s="6">
        <v>192</v>
      </c>
      <c r="F5561" s="6">
        <v>205</v>
      </c>
      <c r="G5561" s="6">
        <v>97.1</v>
      </c>
      <c r="H5561" s="5" t="s">
        <v>120</v>
      </c>
      <c r="I5561" s="6">
        <f t="shared" si="344"/>
        <v>-13</v>
      </c>
      <c r="J5561" s="5" t="str">
        <f>IF(H5561="否","不适用",IF(AND(ISNUMBER(E5561),ISNUMBER(F5561)),IF(I5561&gt;规则与名单!$B$2,"是","否"),"未判定"))</f>
        <v>不适用</v>
      </c>
      <c r="K5561" s="5" t="str">
        <f t="shared" si="345"/>
        <v>非测试日纯氢</v>
      </c>
      <c r="L5561" s="6">
        <f t="shared" si="346"/>
        <v>97.1</v>
      </c>
      <c r="M5561" s="5">
        <f t="shared" si="347"/>
        <v>0</v>
      </c>
      <c r="N5561" s="5" t="s">
        <v>20025</v>
      </c>
      <c r="O5561" s="5" t="s">
        <v>20026</v>
      </c>
      <c r="P5561" s="5" t="s">
        <v>20027</v>
      </c>
    </row>
    <row r="5562" ht="19" customHeight="1" spans="1:16">
      <c r="A5562" s="5">
        <v>222</v>
      </c>
      <c r="B5562" s="5" t="s">
        <v>589</v>
      </c>
      <c r="C5562" s="5" t="s">
        <v>558</v>
      </c>
      <c r="D5562" s="8" t="s">
        <v>3377</v>
      </c>
      <c r="E5562" s="6">
        <v>123.8</v>
      </c>
      <c r="F5562" s="6">
        <v>115.9</v>
      </c>
      <c r="G5562" s="6">
        <v>104.9</v>
      </c>
      <c r="H5562" s="5" t="s">
        <v>120</v>
      </c>
      <c r="I5562" s="6">
        <f t="shared" si="344"/>
        <v>7.89999999999999</v>
      </c>
      <c r="J5562" s="5" t="str">
        <f>IF(H5562="否","不适用",IF(AND(ISNUMBER(E5562),ISNUMBER(F5562)),IF(I5562&gt;规则与名单!$B$2,"是","否"),"未判定"))</f>
        <v>不适用</v>
      </c>
      <c r="K5562" s="5" t="str">
        <f t="shared" si="345"/>
        <v>非测试日纯氢</v>
      </c>
      <c r="L5562" s="6">
        <f t="shared" si="346"/>
        <v>104.9</v>
      </c>
      <c r="M5562" s="5">
        <f t="shared" si="347"/>
        <v>0</v>
      </c>
      <c r="N5562" s="5" t="s">
        <v>20028</v>
      </c>
      <c r="O5562" s="5" t="s">
        <v>20029</v>
      </c>
      <c r="P5562" s="5" t="s">
        <v>20030</v>
      </c>
    </row>
    <row r="5563" ht="19" customHeight="1" spans="1:16">
      <c r="A5563" s="5">
        <v>222</v>
      </c>
      <c r="B5563" s="5" t="s">
        <v>589</v>
      </c>
      <c r="C5563" s="5" t="s">
        <v>558</v>
      </c>
      <c r="D5563" s="8" t="s">
        <v>407</v>
      </c>
      <c r="E5563" s="6">
        <v>141.1</v>
      </c>
      <c r="F5563" s="6">
        <v>143.6</v>
      </c>
      <c r="G5563" s="6">
        <v>109.9</v>
      </c>
      <c r="H5563" s="5" t="s">
        <v>120</v>
      </c>
      <c r="I5563" s="6">
        <f t="shared" si="344"/>
        <v>-2.5</v>
      </c>
      <c r="J5563" s="5" t="str">
        <f>IF(H5563="否","不适用",IF(AND(ISNUMBER(E5563),ISNUMBER(F5563)),IF(I5563&gt;规则与名单!$B$2,"是","否"),"未判定"))</f>
        <v>不适用</v>
      </c>
      <c r="K5563" s="5" t="str">
        <f t="shared" si="345"/>
        <v>非测试日纯氢</v>
      </c>
      <c r="L5563" s="6">
        <f t="shared" si="346"/>
        <v>109.9</v>
      </c>
      <c r="M5563" s="5">
        <f t="shared" si="347"/>
        <v>0</v>
      </c>
      <c r="N5563" s="5" t="s">
        <v>20031</v>
      </c>
      <c r="O5563" s="5" t="s">
        <v>20032</v>
      </c>
      <c r="P5563" s="5" t="s">
        <v>20033</v>
      </c>
    </row>
    <row r="5564" ht="19" customHeight="1" spans="1:16">
      <c r="A5564" s="5">
        <v>222</v>
      </c>
      <c r="B5564" s="5" t="s">
        <v>589</v>
      </c>
      <c r="C5564" s="5" t="s">
        <v>558</v>
      </c>
      <c r="D5564" s="8" t="s">
        <v>411</v>
      </c>
      <c r="E5564" s="6">
        <v>213.5</v>
      </c>
      <c r="F5564" s="6">
        <v>215.1</v>
      </c>
      <c r="G5564" s="6">
        <v>196.9</v>
      </c>
      <c r="H5564" s="5" t="s">
        <v>120</v>
      </c>
      <c r="I5564" s="6">
        <f t="shared" si="344"/>
        <v>-1.59999999999999</v>
      </c>
      <c r="J5564" s="5" t="str">
        <f>IF(H5564="否","不适用",IF(AND(ISNUMBER(E5564),ISNUMBER(F5564)),IF(I5564&gt;规则与名单!$B$2,"是","否"),"未判定"))</f>
        <v>不适用</v>
      </c>
      <c r="K5564" s="5" t="str">
        <f t="shared" si="345"/>
        <v>非测试日纯氢</v>
      </c>
      <c r="L5564" s="6">
        <f t="shared" si="346"/>
        <v>196.9</v>
      </c>
      <c r="M5564" s="5">
        <f t="shared" si="347"/>
        <v>0</v>
      </c>
      <c r="N5564" s="5" t="s">
        <v>20034</v>
      </c>
      <c r="O5564" s="5" t="s">
        <v>20035</v>
      </c>
      <c r="P5564" s="5" t="s">
        <v>20036</v>
      </c>
    </row>
    <row r="5565" ht="19" customHeight="1" spans="1:16">
      <c r="A5565" s="5">
        <v>222</v>
      </c>
      <c r="B5565" s="5" t="s">
        <v>589</v>
      </c>
      <c r="C5565" s="5" t="s">
        <v>558</v>
      </c>
      <c r="D5565" s="8" t="s">
        <v>251</v>
      </c>
      <c r="E5565" s="6">
        <v>180.4</v>
      </c>
      <c r="F5565" s="6">
        <v>285.2</v>
      </c>
      <c r="G5565" s="6">
        <v>272.4</v>
      </c>
      <c r="H5565" s="5" t="s">
        <v>120</v>
      </c>
      <c r="I5565" s="6">
        <f t="shared" si="344"/>
        <v>-104.8</v>
      </c>
      <c r="J5565" s="5" t="str">
        <f>IF(H5565="否","不适用",IF(AND(ISNUMBER(E5565),ISNUMBER(F5565)),IF(I5565&gt;规则与名单!$B$2,"是","否"),"未判定"))</f>
        <v>不适用</v>
      </c>
      <c r="K5565" s="5" t="str">
        <f t="shared" si="345"/>
        <v>非测试日纯氢</v>
      </c>
      <c r="L5565" s="6">
        <f t="shared" si="346"/>
        <v>272.4</v>
      </c>
      <c r="M5565" s="5">
        <f t="shared" si="347"/>
        <v>0</v>
      </c>
      <c r="N5565" s="5" t="s">
        <v>20037</v>
      </c>
      <c r="O5565" s="5" t="s">
        <v>20038</v>
      </c>
      <c r="P5565" s="5" t="s">
        <v>20039</v>
      </c>
    </row>
    <row r="5566" ht="19" customHeight="1" spans="1:16">
      <c r="A5566" s="5">
        <v>222</v>
      </c>
      <c r="B5566" s="5" t="s">
        <v>589</v>
      </c>
      <c r="C5566" s="5" t="s">
        <v>558</v>
      </c>
      <c r="D5566" s="8" t="s">
        <v>472</v>
      </c>
      <c r="E5566" s="6">
        <v>302.3</v>
      </c>
      <c r="F5566" s="6">
        <v>203.4</v>
      </c>
      <c r="G5566" s="6">
        <v>197.1</v>
      </c>
      <c r="H5566" s="5" t="s">
        <v>120</v>
      </c>
      <c r="I5566" s="6">
        <f t="shared" si="344"/>
        <v>98.9</v>
      </c>
      <c r="J5566" s="5" t="str">
        <f>IF(H5566="否","不适用",IF(AND(ISNUMBER(E5566),ISNUMBER(F5566)),IF(I5566&gt;规则与名单!$B$2,"是","否"),"未判定"))</f>
        <v>不适用</v>
      </c>
      <c r="K5566" s="5" t="str">
        <f t="shared" si="345"/>
        <v>非测试日纯氢</v>
      </c>
      <c r="L5566" s="6">
        <f t="shared" si="346"/>
        <v>197.1</v>
      </c>
      <c r="M5566" s="5">
        <f t="shared" si="347"/>
        <v>0</v>
      </c>
      <c r="N5566" s="5" t="s">
        <v>20040</v>
      </c>
      <c r="O5566" s="5" t="s">
        <v>20041</v>
      </c>
      <c r="P5566" s="5" t="s">
        <v>20042</v>
      </c>
    </row>
    <row r="5567" ht="19" customHeight="1" spans="1:16">
      <c r="A5567" s="5">
        <v>222</v>
      </c>
      <c r="B5567" s="5" t="s">
        <v>589</v>
      </c>
      <c r="C5567" s="5" t="s">
        <v>558</v>
      </c>
      <c r="D5567" s="8" t="s">
        <v>466</v>
      </c>
      <c r="E5567" s="6">
        <v>213.1</v>
      </c>
      <c r="F5567" s="6">
        <v>215.7</v>
      </c>
      <c r="G5567" s="6">
        <v>209.2</v>
      </c>
      <c r="H5567" s="5" t="s">
        <v>120</v>
      </c>
      <c r="I5567" s="6">
        <f t="shared" si="344"/>
        <v>-2.59999999999999</v>
      </c>
      <c r="J5567" s="5" t="str">
        <f>IF(H5567="否","不适用",IF(AND(ISNUMBER(E5567),ISNUMBER(F5567)),IF(I5567&gt;规则与名单!$B$2,"是","否"),"未判定"))</f>
        <v>不适用</v>
      </c>
      <c r="K5567" s="5" t="str">
        <f t="shared" si="345"/>
        <v>非测试日纯氢</v>
      </c>
      <c r="L5567" s="6">
        <f t="shared" si="346"/>
        <v>209.2</v>
      </c>
      <c r="M5567" s="5">
        <f t="shared" si="347"/>
        <v>0</v>
      </c>
      <c r="N5567" s="5" t="s">
        <v>20043</v>
      </c>
      <c r="O5567" s="5" t="s">
        <v>20044</v>
      </c>
      <c r="P5567" s="5" t="s">
        <v>20045</v>
      </c>
    </row>
    <row r="5568" ht="19" customHeight="1" spans="1:16">
      <c r="A5568" s="5">
        <v>222</v>
      </c>
      <c r="B5568" s="5" t="s">
        <v>589</v>
      </c>
      <c r="C5568" s="5" t="s">
        <v>558</v>
      </c>
      <c r="D5568" s="8" t="s">
        <v>333</v>
      </c>
      <c r="E5568" s="6">
        <v>201.4</v>
      </c>
      <c r="F5568" s="6">
        <v>203.3</v>
      </c>
      <c r="G5568" s="6">
        <v>155.2</v>
      </c>
      <c r="H5568" s="5" t="s">
        <v>120</v>
      </c>
      <c r="I5568" s="6">
        <f t="shared" si="344"/>
        <v>-1.90000000000001</v>
      </c>
      <c r="J5568" s="5" t="str">
        <f>IF(H5568="否","不适用",IF(AND(ISNUMBER(E5568),ISNUMBER(F5568)),IF(I5568&gt;规则与名单!$B$2,"是","否"),"未判定"))</f>
        <v>不适用</v>
      </c>
      <c r="K5568" s="5" t="str">
        <f t="shared" si="345"/>
        <v>非测试日纯氢</v>
      </c>
      <c r="L5568" s="6">
        <f t="shared" si="346"/>
        <v>155.2</v>
      </c>
      <c r="M5568" s="5">
        <f t="shared" si="347"/>
        <v>0</v>
      </c>
      <c r="N5568" s="5" t="s">
        <v>20046</v>
      </c>
      <c r="O5568" s="5" t="s">
        <v>20047</v>
      </c>
      <c r="P5568" s="5" t="s">
        <v>20048</v>
      </c>
    </row>
    <row r="5569" ht="19" customHeight="1" spans="1:16">
      <c r="A5569" s="5">
        <v>222</v>
      </c>
      <c r="B5569" s="5" t="s">
        <v>589</v>
      </c>
      <c r="C5569" s="5" t="s">
        <v>558</v>
      </c>
      <c r="D5569" s="8" t="s">
        <v>175</v>
      </c>
      <c r="E5569" s="6">
        <v>227.2</v>
      </c>
      <c r="F5569" s="6">
        <v>231</v>
      </c>
      <c r="G5569" s="6">
        <v>223.4</v>
      </c>
      <c r="H5569" s="5" t="s">
        <v>120</v>
      </c>
      <c r="I5569" s="6">
        <f t="shared" si="344"/>
        <v>-3.80000000000001</v>
      </c>
      <c r="J5569" s="5" t="str">
        <f>IF(H5569="否","不适用",IF(AND(ISNUMBER(E5569),ISNUMBER(F5569)),IF(I5569&gt;规则与名单!$B$2,"是","否"),"未判定"))</f>
        <v>不适用</v>
      </c>
      <c r="K5569" s="5" t="str">
        <f t="shared" si="345"/>
        <v>非测试日纯氢</v>
      </c>
      <c r="L5569" s="6">
        <f t="shared" si="346"/>
        <v>223.4</v>
      </c>
      <c r="M5569" s="5">
        <f t="shared" si="347"/>
        <v>0</v>
      </c>
      <c r="N5569" s="5" t="s">
        <v>20049</v>
      </c>
      <c r="O5569" s="5" t="s">
        <v>20050</v>
      </c>
      <c r="P5569" s="5" t="s">
        <v>20051</v>
      </c>
    </row>
    <row r="5570" ht="19" customHeight="1" spans="1:16">
      <c r="A5570" s="5">
        <v>222</v>
      </c>
      <c r="B5570" s="5" t="s">
        <v>589</v>
      </c>
      <c r="C5570" s="5" t="s">
        <v>558</v>
      </c>
      <c r="D5570" s="8" t="s">
        <v>3402</v>
      </c>
      <c r="E5570" s="6">
        <v>136.9</v>
      </c>
      <c r="F5570" s="6">
        <v>137.7</v>
      </c>
      <c r="G5570" s="6">
        <v>99</v>
      </c>
      <c r="H5570" s="5" t="s">
        <v>120</v>
      </c>
      <c r="I5570" s="6">
        <f t="shared" ref="I5570:I5633" si="348">IF(AND(ISNUMBER(E5570),ISNUMBER(F5570)),E5570-F5570,"")</f>
        <v>-0.799999999999983</v>
      </c>
      <c r="J5570" s="5" t="str">
        <f>IF(H5570="否","不适用",IF(AND(ISNUMBER(E5570),ISNUMBER(F5570)),IF(I5570&gt;规则与名单!$B$2,"是","否"),"未判定"))</f>
        <v>不适用</v>
      </c>
      <c r="K5570" s="5" t="str">
        <f t="shared" ref="K5570:K5633" si="349">IF(J5570="是",IF(ISNUMBER(F5570),"测试日GPS","缺失"),IF(ISNUMBER(G5570),"非测试日纯氢",IF(AND(H5570="是",J5570="未判定"),IF(ISNUMBER(F5570),"测试名单无纯氢GPS","缺失"),IF(ISNUMBER(E5570),"非测试日仪表","缺失"))))</f>
        <v>非测试日纯氢</v>
      </c>
      <c r="L5570" s="6">
        <f t="shared" ref="L5570:L5633" si="350">IF(K5570="缺失","",IF(K5570="非测试日纯氢",G5570,IF(K5570="非测试日仪表",E5570,F5570)))</f>
        <v>99</v>
      </c>
      <c r="M5570" s="5">
        <f t="shared" ref="M5570:M5633" si="351">IF(K5570="缺失",1,0)</f>
        <v>0</v>
      </c>
      <c r="N5570" s="5" t="s">
        <v>20052</v>
      </c>
      <c r="O5570" s="5" t="s">
        <v>20053</v>
      </c>
      <c r="P5570" s="5" t="s">
        <v>20054</v>
      </c>
    </row>
    <row r="5571" ht="19" customHeight="1" spans="1:16">
      <c r="A5571" s="5">
        <v>222</v>
      </c>
      <c r="B5571" s="5" t="s">
        <v>589</v>
      </c>
      <c r="C5571" s="5" t="s">
        <v>558</v>
      </c>
      <c r="D5571" s="8" t="s">
        <v>487</v>
      </c>
      <c r="E5571" s="6">
        <v>164.5</v>
      </c>
      <c r="F5571" s="6">
        <v>163.4</v>
      </c>
      <c r="G5571" s="6">
        <v>110</v>
      </c>
      <c r="H5571" s="5" t="s">
        <v>120</v>
      </c>
      <c r="I5571" s="6">
        <f t="shared" si="348"/>
        <v>1.09999999999999</v>
      </c>
      <c r="J5571" s="5" t="str">
        <f>IF(H5571="否","不适用",IF(AND(ISNUMBER(E5571),ISNUMBER(F5571)),IF(I5571&gt;规则与名单!$B$2,"是","否"),"未判定"))</f>
        <v>不适用</v>
      </c>
      <c r="K5571" s="5" t="str">
        <f t="shared" si="349"/>
        <v>非测试日纯氢</v>
      </c>
      <c r="L5571" s="6">
        <f t="shared" si="350"/>
        <v>110</v>
      </c>
      <c r="M5571" s="5">
        <f t="shared" si="351"/>
        <v>0</v>
      </c>
      <c r="N5571" s="5" t="s">
        <v>20055</v>
      </c>
      <c r="O5571" s="5" t="s">
        <v>20056</v>
      </c>
      <c r="P5571" s="5" t="s">
        <v>20057</v>
      </c>
    </row>
    <row r="5572" ht="19" customHeight="1" spans="1:16">
      <c r="A5572" s="5">
        <v>222</v>
      </c>
      <c r="B5572" s="5" t="s">
        <v>589</v>
      </c>
      <c r="C5572" s="5" t="s">
        <v>558</v>
      </c>
      <c r="D5572" s="8" t="s">
        <v>121</v>
      </c>
      <c r="E5572" s="6">
        <v>194.4</v>
      </c>
      <c r="F5572" s="6">
        <v>195.9</v>
      </c>
      <c r="G5572" s="6">
        <v>188.8</v>
      </c>
      <c r="H5572" s="5" t="s">
        <v>120</v>
      </c>
      <c r="I5572" s="6">
        <f t="shared" si="348"/>
        <v>-1.5</v>
      </c>
      <c r="J5572" s="5" t="str">
        <f>IF(H5572="否","不适用",IF(AND(ISNUMBER(E5572),ISNUMBER(F5572)),IF(I5572&gt;规则与名单!$B$2,"是","否"),"未判定"))</f>
        <v>不适用</v>
      </c>
      <c r="K5572" s="5" t="str">
        <f t="shared" si="349"/>
        <v>非测试日纯氢</v>
      </c>
      <c r="L5572" s="6">
        <f t="shared" si="350"/>
        <v>188.8</v>
      </c>
      <c r="M5572" s="5">
        <f t="shared" si="351"/>
        <v>0</v>
      </c>
      <c r="N5572" s="5" t="s">
        <v>20058</v>
      </c>
      <c r="O5572" s="5" t="s">
        <v>20059</v>
      </c>
      <c r="P5572" s="5" t="s">
        <v>20060</v>
      </c>
    </row>
    <row r="5573" ht="19" customHeight="1" spans="1:16">
      <c r="A5573" s="5">
        <v>222</v>
      </c>
      <c r="B5573" s="5" t="s">
        <v>589</v>
      </c>
      <c r="C5573" s="5" t="s">
        <v>558</v>
      </c>
      <c r="D5573" s="8" t="s">
        <v>170</v>
      </c>
      <c r="E5573" s="6">
        <v>168.9</v>
      </c>
      <c r="F5573" s="6">
        <v>171.2</v>
      </c>
      <c r="G5573" s="6">
        <v>161</v>
      </c>
      <c r="H5573" s="5" t="s">
        <v>120</v>
      </c>
      <c r="I5573" s="6">
        <f t="shared" si="348"/>
        <v>-2.29999999999998</v>
      </c>
      <c r="J5573" s="5" t="str">
        <f>IF(H5573="否","不适用",IF(AND(ISNUMBER(E5573),ISNUMBER(F5573)),IF(I5573&gt;规则与名单!$B$2,"是","否"),"未判定"))</f>
        <v>不适用</v>
      </c>
      <c r="K5573" s="5" t="str">
        <f t="shared" si="349"/>
        <v>非测试日纯氢</v>
      </c>
      <c r="L5573" s="6">
        <f t="shared" si="350"/>
        <v>161</v>
      </c>
      <c r="M5573" s="5">
        <f t="shared" si="351"/>
        <v>0</v>
      </c>
      <c r="N5573" s="5" t="s">
        <v>20061</v>
      </c>
      <c r="O5573" s="5" t="s">
        <v>20062</v>
      </c>
      <c r="P5573" s="5" t="s">
        <v>20063</v>
      </c>
    </row>
    <row r="5574" ht="19" customHeight="1" spans="1:16">
      <c r="A5574" s="5">
        <v>222</v>
      </c>
      <c r="B5574" s="5" t="s">
        <v>589</v>
      </c>
      <c r="C5574" s="5" t="s">
        <v>558</v>
      </c>
      <c r="D5574" s="8" t="s">
        <v>644</v>
      </c>
      <c r="E5574" s="6">
        <v>216.9</v>
      </c>
      <c r="F5574" s="6">
        <v>219.9</v>
      </c>
      <c r="G5574" s="6">
        <v>198.2</v>
      </c>
      <c r="H5574" s="5" t="s">
        <v>120</v>
      </c>
      <c r="I5574" s="6">
        <f t="shared" si="348"/>
        <v>-3</v>
      </c>
      <c r="J5574" s="5" t="str">
        <f>IF(H5574="否","不适用",IF(AND(ISNUMBER(E5574),ISNUMBER(F5574)),IF(I5574&gt;规则与名单!$B$2,"是","否"),"未判定"))</f>
        <v>不适用</v>
      </c>
      <c r="K5574" s="5" t="str">
        <f t="shared" si="349"/>
        <v>非测试日纯氢</v>
      </c>
      <c r="L5574" s="6">
        <f t="shared" si="350"/>
        <v>198.2</v>
      </c>
      <c r="M5574" s="5">
        <f t="shared" si="351"/>
        <v>0</v>
      </c>
      <c r="N5574" s="5" t="s">
        <v>20064</v>
      </c>
      <c r="O5574" s="5" t="s">
        <v>20065</v>
      </c>
      <c r="P5574" s="5" t="s">
        <v>20066</v>
      </c>
    </row>
    <row r="5575" ht="19" customHeight="1" spans="1:16">
      <c r="A5575" s="5">
        <v>222</v>
      </c>
      <c r="B5575" s="5" t="s">
        <v>589</v>
      </c>
      <c r="C5575" s="5" t="s">
        <v>558</v>
      </c>
      <c r="D5575" s="8" t="s">
        <v>3418</v>
      </c>
      <c r="E5575" s="6">
        <v>106.7</v>
      </c>
      <c r="F5575" s="6">
        <v>107.8</v>
      </c>
      <c r="G5575" s="6">
        <v>106.7</v>
      </c>
      <c r="H5575" s="5" t="s">
        <v>120</v>
      </c>
      <c r="I5575" s="6">
        <f t="shared" si="348"/>
        <v>-1.09999999999999</v>
      </c>
      <c r="J5575" s="5" t="str">
        <f>IF(H5575="否","不适用",IF(AND(ISNUMBER(E5575),ISNUMBER(F5575)),IF(I5575&gt;规则与名单!$B$2,"是","否"),"未判定"))</f>
        <v>不适用</v>
      </c>
      <c r="K5575" s="5" t="str">
        <f t="shared" si="349"/>
        <v>非测试日纯氢</v>
      </c>
      <c r="L5575" s="6">
        <f t="shared" si="350"/>
        <v>106.7</v>
      </c>
      <c r="M5575" s="5">
        <f t="shared" si="351"/>
        <v>0</v>
      </c>
      <c r="N5575" s="5" t="s">
        <v>20067</v>
      </c>
      <c r="O5575" s="5" t="s">
        <v>20068</v>
      </c>
      <c r="P5575" s="5" t="s">
        <v>20069</v>
      </c>
    </row>
    <row r="5576" ht="19" customHeight="1" spans="1:16">
      <c r="A5576" s="5">
        <v>222</v>
      </c>
      <c r="B5576" s="5" t="s">
        <v>589</v>
      </c>
      <c r="C5576" s="5" t="s">
        <v>558</v>
      </c>
      <c r="D5576" s="8" t="s">
        <v>3422</v>
      </c>
      <c r="E5576" s="6">
        <v>186.8</v>
      </c>
      <c r="F5576" s="6">
        <v>190</v>
      </c>
      <c r="G5576" s="6">
        <v>186.7</v>
      </c>
      <c r="H5576" s="5" t="s">
        <v>120</v>
      </c>
      <c r="I5576" s="6">
        <f t="shared" si="348"/>
        <v>-3.19999999999999</v>
      </c>
      <c r="J5576" s="5" t="str">
        <f>IF(H5576="否","不适用",IF(AND(ISNUMBER(E5576),ISNUMBER(F5576)),IF(I5576&gt;规则与名单!$B$2,"是","否"),"未判定"))</f>
        <v>不适用</v>
      </c>
      <c r="K5576" s="5" t="str">
        <f t="shared" si="349"/>
        <v>非测试日纯氢</v>
      </c>
      <c r="L5576" s="6">
        <f t="shared" si="350"/>
        <v>186.7</v>
      </c>
      <c r="M5576" s="5">
        <f t="shared" si="351"/>
        <v>0</v>
      </c>
      <c r="N5576" s="5" t="s">
        <v>20070</v>
      </c>
      <c r="O5576" s="5" t="s">
        <v>20071</v>
      </c>
      <c r="P5576" s="5" t="s">
        <v>20072</v>
      </c>
    </row>
    <row r="5577" ht="19" customHeight="1" spans="1:16">
      <c r="A5577" s="5">
        <v>222</v>
      </c>
      <c r="B5577" s="5" t="s">
        <v>589</v>
      </c>
      <c r="C5577" s="5" t="s">
        <v>558</v>
      </c>
      <c r="D5577" s="8" t="s">
        <v>336</v>
      </c>
      <c r="E5577" s="6">
        <v>78.7</v>
      </c>
      <c r="F5577" s="6">
        <v>80.6</v>
      </c>
      <c r="G5577" s="6">
        <v>78.5</v>
      </c>
      <c r="H5577" s="5" t="s">
        <v>120</v>
      </c>
      <c r="I5577" s="6">
        <f t="shared" si="348"/>
        <v>-1.89999999999999</v>
      </c>
      <c r="J5577" s="5" t="str">
        <f>IF(H5577="否","不适用",IF(AND(ISNUMBER(E5577),ISNUMBER(F5577)),IF(I5577&gt;规则与名单!$B$2,"是","否"),"未判定"))</f>
        <v>不适用</v>
      </c>
      <c r="K5577" s="5" t="str">
        <f t="shared" si="349"/>
        <v>非测试日纯氢</v>
      </c>
      <c r="L5577" s="6">
        <f t="shared" si="350"/>
        <v>78.5</v>
      </c>
      <c r="M5577" s="5">
        <f t="shared" si="351"/>
        <v>0</v>
      </c>
      <c r="N5577" s="5" t="s">
        <v>20073</v>
      </c>
      <c r="O5577" s="5" t="s">
        <v>20074</v>
      </c>
      <c r="P5577" s="5" t="s">
        <v>20075</v>
      </c>
    </row>
    <row r="5578" ht="19" customHeight="1" spans="1:16">
      <c r="A5578" s="5">
        <v>222</v>
      </c>
      <c r="B5578" s="5" t="s">
        <v>589</v>
      </c>
      <c r="C5578" s="5" t="s">
        <v>558</v>
      </c>
      <c r="D5578" s="8" t="s">
        <v>653</v>
      </c>
      <c r="E5578" s="6">
        <v>195.2</v>
      </c>
      <c r="F5578" s="6">
        <v>197.9</v>
      </c>
      <c r="G5578" s="6">
        <v>185.3</v>
      </c>
      <c r="H5578" s="5" t="s">
        <v>120</v>
      </c>
      <c r="I5578" s="6">
        <f t="shared" si="348"/>
        <v>-2.70000000000002</v>
      </c>
      <c r="J5578" s="5" t="str">
        <f>IF(H5578="否","不适用",IF(AND(ISNUMBER(E5578),ISNUMBER(F5578)),IF(I5578&gt;规则与名单!$B$2,"是","否"),"未判定"))</f>
        <v>不适用</v>
      </c>
      <c r="K5578" s="5" t="str">
        <f t="shared" si="349"/>
        <v>非测试日纯氢</v>
      </c>
      <c r="L5578" s="6">
        <f t="shared" si="350"/>
        <v>185.3</v>
      </c>
      <c r="M5578" s="5">
        <f t="shared" si="351"/>
        <v>0</v>
      </c>
      <c r="N5578" s="5" t="s">
        <v>20076</v>
      </c>
      <c r="O5578" s="5" t="s">
        <v>20077</v>
      </c>
      <c r="P5578" s="5" t="s">
        <v>20078</v>
      </c>
    </row>
    <row r="5579" ht="19" customHeight="1" spans="1:16">
      <c r="A5579" s="5">
        <v>222</v>
      </c>
      <c r="B5579" s="5" t="s">
        <v>589</v>
      </c>
      <c r="C5579" s="5" t="s">
        <v>558</v>
      </c>
      <c r="D5579" s="8" t="s">
        <v>140</v>
      </c>
      <c r="E5579" s="6">
        <v>186.7</v>
      </c>
      <c r="F5579" s="6">
        <v>187.7</v>
      </c>
      <c r="G5579" s="6">
        <v>186.5</v>
      </c>
      <c r="H5579" s="5" t="s">
        <v>120</v>
      </c>
      <c r="I5579" s="6">
        <f t="shared" si="348"/>
        <v>-1</v>
      </c>
      <c r="J5579" s="5" t="str">
        <f>IF(H5579="否","不适用",IF(AND(ISNUMBER(E5579),ISNUMBER(F5579)),IF(I5579&gt;规则与名单!$B$2,"是","否"),"未判定"))</f>
        <v>不适用</v>
      </c>
      <c r="K5579" s="5" t="str">
        <f t="shared" si="349"/>
        <v>非测试日纯氢</v>
      </c>
      <c r="L5579" s="6">
        <f t="shared" si="350"/>
        <v>186.5</v>
      </c>
      <c r="M5579" s="5">
        <f t="shared" si="351"/>
        <v>0</v>
      </c>
      <c r="N5579" s="5" t="s">
        <v>20079</v>
      </c>
      <c r="O5579" s="5" t="s">
        <v>20080</v>
      </c>
      <c r="P5579" s="5" t="s">
        <v>20081</v>
      </c>
    </row>
    <row r="5580" ht="19" customHeight="1" spans="1:16">
      <c r="A5580" s="5">
        <v>222</v>
      </c>
      <c r="B5580" s="5" t="s">
        <v>589</v>
      </c>
      <c r="C5580" s="5" t="s">
        <v>558</v>
      </c>
      <c r="D5580" s="8" t="s">
        <v>115</v>
      </c>
      <c r="E5580" s="6">
        <v>146.7</v>
      </c>
      <c r="F5580" s="6">
        <v>148.2</v>
      </c>
      <c r="G5580" s="6">
        <v>146.6</v>
      </c>
      <c r="H5580" s="5" t="s">
        <v>120</v>
      </c>
      <c r="I5580" s="6">
        <f t="shared" si="348"/>
        <v>-1.5</v>
      </c>
      <c r="J5580" s="5" t="str">
        <f>IF(H5580="否","不适用",IF(AND(ISNUMBER(E5580),ISNUMBER(F5580)),IF(I5580&gt;规则与名单!$B$2,"是","否"),"未判定"))</f>
        <v>不适用</v>
      </c>
      <c r="K5580" s="5" t="str">
        <f t="shared" si="349"/>
        <v>非测试日纯氢</v>
      </c>
      <c r="L5580" s="6">
        <f t="shared" si="350"/>
        <v>146.6</v>
      </c>
      <c r="M5580" s="5">
        <f t="shared" si="351"/>
        <v>0</v>
      </c>
      <c r="N5580" s="5" t="s">
        <v>20082</v>
      </c>
      <c r="O5580" s="5" t="s">
        <v>20083</v>
      </c>
      <c r="P5580" s="5" t="s">
        <v>20084</v>
      </c>
    </row>
    <row r="5581" ht="19" customHeight="1" spans="1:16">
      <c r="A5581" s="5">
        <v>223</v>
      </c>
      <c r="B5581" s="5" t="s">
        <v>590</v>
      </c>
      <c r="C5581" s="5" t="s">
        <v>558</v>
      </c>
      <c r="D5581" s="8" t="s">
        <v>114</v>
      </c>
      <c r="E5581" s="6">
        <v>155.8</v>
      </c>
      <c r="F5581" s="6">
        <v>164.3</v>
      </c>
      <c r="G5581" s="6">
        <v>152.2</v>
      </c>
      <c r="H5581" s="5" t="s">
        <v>120</v>
      </c>
      <c r="I5581" s="6">
        <f t="shared" si="348"/>
        <v>-8.5</v>
      </c>
      <c r="J5581" s="5" t="str">
        <f>IF(H5581="否","不适用",IF(AND(ISNUMBER(E5581),ISNUMBER(F5581)),IF(I5581&gt;规则与名单!$B$2,"是","否"),"未判定"))</f>
        <v>不适用</v>
      </c>
      <c r="K5581" s="5" t="str">
        <f t="shared" si="349"/>
        <v>非测试日纯氢</v>
      </c>
      <c r="L5581" s="6">
        <f t="shared" si="350"/>
        <v>152.2</v>
      </c>
      <c r="M5581" s="5">
        <f t="shared" si="351"/>
        <v>0</v>
      </c>
      <c r="N5581" s="5" t="s">
        <v>20085</v>
      </c>
      <c r="O5581" s="5" t="s">
        <v>20086</v>
      </c>
      <c r="P5581" s="5" t="s">
        <v>20087</v>
      </c>
    </row>
    <row r="5582" ht="19" customHeight="1" spans="1:16">
      <c r="A5582" s="5">
        <v>223</v>
      </c>
      <c r="B5582" s="5" t="s">
        <v>590</v>
      </c>
      <c r="C5582" s="5" t="s">
        <v>558</v>
      </c>
      <c r="D5582" s="8" t="s">
        <v>605</v>
      </c>
      <c r="E5582" s="6">
        <v>249.7</v>
      </c>
      <c r="F5582" s="6">
        <v>253.8</v>
      </c>
      <c r="G5582" s="6">
        <v>248.5</v>
      </c>
      <c r="H5582" s="5" t="s">
        <v>120</v>
      </c>
      <c r="I5582" s="6">
        <f t="shared" si="348"/>
        <v>-4.10000000000002</v>
      </c>
      <c r="J5582" s="5" t="str">
        <f>IF(H5582="否","不适用",IF(AND(ISNUMBER(E5582),ISNUMBER(F5582)),IF(I5582&gt;规则与名单!$B$2,"是","否"),"未判定"))</f>
        <v>不适用</v>
      </c>
      <c r="K5582" s="5" t="str">
        <f t="shared" si="349"/>
        <v>非测试日纯氢</v>
      </c>
      <c r="L5582" s="6">
        <f t="shared" si="350"/>
        <v>248.5</v>
      </c>
      <c r="M5582" s="5">
        <f t="shared" si="351"/>
        <v>0</v>
      </c>
      <c r="N5582" s="5" t="s">
        <v>20088</v>
      </c>
      <c r="O5582" s="5" t="s">
        <v>20089</v>
      </c>
      <c r="P5582" s="5" t="s">
        <v>20090</v>
      </c>
    </row>
    <row r="5583" ht="19" customHeight="1" spans="1:16">
      <c r="A5583" s="5">
        <v>223</v>
      </c>
      <c r="B5583" s="5" t="s">
        <v>590</v>
      </c>
      <c r="C5583" s="5" t="s">
        <v>558</v>
      </c>
      <c r="D5583" s="8" t="s">
        <v>186</v>
      </c>
      <c r="E5583" s="6">
        <v>111.6</v>
      </c>
      <c r="F5583" s="6">
        <v>114.1</v>
      </c>
      <c r="G5583" s="6">
        <v>76.1</v>
      </c>
      <c r="H5583" s="5" t="s">
        <v>120</v>
      </c>
      <c r="I5583" s="6">
        <f t="shared" si="348"/>
        <v>-2.5</v>
      </c>
      <c r="J5583" s="5" t="str">
        <f>IF(H5583="否","不适用",IF(AND(ISNUMBER(E5583),ISNUMBER(F5583)),IF(I5583&gt;规则与名单!$B$2,"是","否"),"未判定"))</f>
        <v>不适用</v>
      </c>
      <c r="K5583" s="5" t="str">
        <f t="shared" si="349"/>
        <v>非测试日纯氢</v>
      </c>
      <c r="L5583" s="6">
        <f t="shared" si="350"/>
        <v>76.1</v>
      </c>
      <c r="M5583" s="5">
        <f t="shared" si="351"/>
        <v>0</v>
      </c>
      <c r="N5583" s="5" t="s">
        <v>20091</v>
      </c>
      <c r="O5583" s="5" t="s">
        <v>20092</v>
      </c>
      <c r="P5583" s="5" t="s">
        <v>20093</v>
      </c>
    </row>
    <row r="5584" ht="19" customHeight="1" spans="1:16">
      <c r="A5584" s="5">
        <v>223</v>
      </c>
      <c r="B5584" s="5" t="s">
        <v>590</v>
      </c>
      <c r="C5584" s="5" t="s">
        <v>558</v>
      </c>
      <c r="D5584" s="8" t="s">
        <v>165</v>
      </c>
      <c r="E5584" s="6">
        <v>261.2</v>
      </c>
      <c r="F5584" s="6">
        <v>265.2</v>
      </c>
      <c r="G5584" s="6">
        <v>255.8</v>
      </c>
      <c r="H5584" s="5" t="s">
        <v>120</v>
      </c>
      <c r="I5584" s="6">
        <f t="shared" si="348"/>
        <v>-4</v>
      </c>
      <c r="J5584" s="5" t="str">
        <f>IF(H5584="否","不适用",IF(AND(ISNUMBER(E5584),ISNUMBER(F5584)),IF(I5584&gt;规则与名单!$B$2,"是","否"),"未判定"))</f>
        <v>不适用</v>
      </c>
      <c r="K5584" s="5" t="str">
        <f t="shared" si="349"/>
        <v>非测试日纯氢</v>
      </c>
      <c r="L5584" s="6">
        <f t="shared" si="350"/>
        <v>255.8</v>
      </c>
      <c r="M5584" s="5">
        <f t="shared" si="351"/>
        <v>0</v>
      </c>
      <c r="N5584" s="5" t="s">
        <v>20094</v>
      </c>
      <c r="O5584" s="5" t="s">
        <v>20095</v>
      </c>
      <c r="P5584" s="5" t="s">
        <v>20096</v>
      </c>
    </row>
    <row r="5585" ht="19" customHeight="1" spans="1:16">
      <c r="A5585" s="5">
        <v>223</v>
      </c>
      <c r="B5585" s="5" t="s">
        <v>590</v>
      </c>
      <c r="C5585" s="5" t="s">
        <v>558</v>
      </c>
      <c r="D5585" s="8" t="s">
        <v>151</v>
      </c>
      <c r="E5585" s="6">
        <v>90.6</v>
      </c>
      <c r="F5585" s="6">
        <v>94.1</v>
      </c>
      <c r="G5585" s="6">
        <v>83.9</v>
      </c>
      <c r="H5585" s="5" t="s">
        <v>120</v>
      </c>
      <c r="I5585" s="6">
        <f t="shared" si="348"/>
        <v>-3.5</v>
      </c>
      <c r="J5585" s="5" t="str">
        <f>IF(H5585="否","不适用",IF(AND(ISNUMBER(E5585),ISNUMBER(F5585)),IF(I5585&gt;规则与名单!$B$2,"是","否"),"未判定"))</f>
        <v>不适用</v>
      </c>
      <c r="K5585" s="5" t="str">
        <f t="shared" si="349"/>
        <v>非测试日纯氢</v>
      </c>
      <c r="L5585" s="6">
        <f t="shared" si="350"/>
        <v>83.9</v>
      </c>
      <c r="M5585" s="5">
        <f t="shared" si="351"/>
        <v>0</v>
      </c>
      <c r="N5585" s="5" t="s">
        <v>20097</v>
      </c>
      <c r="O5585" s="5" t="s">
        <v>20098</v>
      </c>
      <c r="P5585" s="5" t="s">
        <v>20099</v>
      </c>
    </row>
    <row r="5586" ht="19" customHeight="1" spans="1:16">
      <c r="A5586" s="5">
        <v>223</v>
      </c>
      <c r="B5586" s="5" t="s">
        <v>590</v>
      </c>
      <c r="C5586" s="5" t="s">
        <v>558</v>
      </c>
      <c r="D5586" s="8" t="s">
        <v>3358</v>
      </c>
      <c r="E5586" s="6">
        <v>11.9</v>
      </c>
      <c r="F5586" s="6">
        <v>11.2</v>
      </c>
      <c r="G5586" s="6">
        <v>11.9</v>
      </c>
      <c r="H5586" s="5" t="s">
        <v>120</v>
      </c>
      <c r="I5586" s="6">
        <f t="shared" si="348"/>
        <v>0.700000000000001</v>
      </c>
      <c r="J5586" s="5" t="str">
        <f>IF(H5586="否","不适用",IF(AND(ISNUMBER(E5586),ISNUMBER(F5586)),IF(I5586&gt;规则与名单!$B$2,"是","否"),"未判定"))</f>
        <v>不适用</v>
      </c>
      <c r="K5586" s="5" t="str">
        <f t="shared" si="349"/>
        <v>非测试日纯氢</v>
      </c>
      <c r="L5586" s="6">
        <f t="shared" si="350"/>
        <v>11.9</v>
      </c>
      <c r="M5586" s="5">
        <f t="shared" si="351"/>
        <v>0</v>
      </c>
      <c r="N5586" s="5" t="s">
        <v>20100</v>
      </c>
      <c r="O5586" s="5" t="s">
        <v>20101</v>
      </c>
      <c r="P5586" s="5" t="s">
        <v>20102</v>
      </c>
    </row>
    <row r="5587" ht="19" customHeight="1" spans="1:16">
      <c r="A5587" s="5">
        <v>223</v>
      </c>
      <c r="B5587" s="5" t="s">
        <v>590</v>
      </c>
      <c r="C5587" s="5" t="s">
        <v>558</v>
      </c>
      <c r="D5587" s="8" t="s">
        <v>272</v>
      </c>
      <c r="E5587" s="6">
        <v>156.8</v>
      </c>
      <c r="F5587" s="6">
        <v>159.3</v>
      </c>
      <c r="G5587" s="6">
        <v>144.4</v>
      </c>
      <c r="H5587" s="5" t="s">
        <v>120</v>
      </c>
      <c r="I5587" s="6">
        <f t="shared" si="348"/>
        <v>-2.5</v>
      </c>
      <c r="J5587" s="5" t="str">
        <f>IF(H5587="否","不适用",IF(AND(ISNUMBER(E5587),ISNUMBER(F5587)),IF(I5587&gt;规则与名单!$B$2,"是","否"),"未判定"))</f>
        <v>不适用</v>
      </c>
      <c r="K5587" s="5" t="str">
        <f t="shared" si="349"/>
        <v>非测试日纯氢</v>
      </c>
      <c r="L5587" s="6">
        <f t="shared" si="350"/>
        <v>144.4</v>
      </c>
      <c r="M5587" s="5">
        <f t="shared" si="351"/>
        <v>0</v>
      </c>
      <c r="N5587" s="5" t="s">
        <v>20103</v>
      </c>
      <c r="O5587" s="5" t="s">
        <v>20104</v>
      </c>
      <c r="P5587" s="5" t="s">
        <v>20105</v>
      </c>
    </row>
    <row r="5588" ht="19" customHeight="1" spans="1:16">
      <c r="A5588" s="5">
        <v>223</v>
      </c>
      <c r="B5588" s="5" t="s">
        <v>590</v>
      </c>
      <c r="C5588" s="5" t="s">
        <v>558</v>
      </c>
      <c r="D5588" s="8" t="s">
        <v>506</v>
      </c>
      <c r="E5588" s="6">
        <v>119</v>
      </c>
      <c r="F5588" s="6">
        <v>121.8</v>
      </c>
      <c r="G5588" s="6">
        <v>118.2</v>
      </c>
      <c r="H5588" s="5" t="s">
        <v>120</v>
      </c>
      <c r="I5588" s="6">
        <f t="shared" si="348"/>
        <v>-2.8</v>
      </c>
      <c r="J5588" s="5" t="str">
        <f>IF(H5588="否","不适用",IF(AND(ISNUMBER(E5588),ISNUMBER(F5588)),IF(I5588&gt;规则与名单!$B$2,"是","否"),"未判定"))</f>
        <v>不适用</v>
      </c>
      <c r="K5588" s="5" t="str">
        <f t="shared" si="349"/>
        <v>非测试日纯氢</v>
      </c>
      <c r="L5588" s="6">
        <f t="shared" si="350"/>
        <v>118.2</v>
      </c>
      <c r="M5588" s="5">
        <f t="shared" si="351"/>
        <v>0</v>
      </c>
      <c r="N5588" s="5" t="s">
        <v>20106</v>
      </c>
      <c r="O5588" s="5" t="s">
        <v>20107</v>
      </c>
      <c r="P5588" s="5" t="s">
        <v>20108</v>
      </c>
    </row>
    <row r="5589" ht="19" customHeight="1" spans="1:16">
      <c r="A5589" s="5">
        <v>223</v>
      </c>
      <c r="B5589" s="5" t="s">
        <v>590</v>
      </c>
      <c r="C5589" s="5" t="s">
        <v>558</v>
      </c>
      <c r="D5589" s="8" t="s">
        <v>673</v>
      </c>
      <c r="E5589" s="6">
        <v>131.9</v>
      </c>
      <c r="F5589" s="6">
        <v>135.2</v>
      </c>
      <c r="G5589" s="6">
        <v>120.8</v>
      </c>
      <c r="H5589" s="5" t="s">
        <v>120</v>
      </c>
      <c r="I5589" s="6">
        <f t="shared" si="348"/>
        <v>-3.29999999999998</v>
      </c>
      <c r="J5589" s="5" t="str">
        <f>IF(H5589="否","不适用",IF(AND(ISNUMBER(E5589),ISNUMBER(F5589)),IF(I5589&gt;规则与名单!$B$2,"是","否"),"未判定"))</f>
        <v>不适用</v>
      </c>
      <c r="K5589" s="5" t="str">
        <f t="shared" si="349"/>
        <v>非测试日纯氢</v>
      </c>
      <c r="L5589" s="6">
        <f t="shared" si="350"/>
        <v>120.8</v>
      </c>
      <c r="M5589" s="5">
        <f t="shared" si="351"/>
        <v>0</v>
      </c>
      <c r="N5589" s="5" t="s">
        <v>20109</v>
      </c>
      <c r="O5589" s="5" t="s">
        <v>20110</v>
      </c>
      <c r="P5589" s="5" t="s">
        <v>20111</v>
      </c>
    </row>
    <row r="5590" ht="19" customHeight="1" spans="1:16">
      <c r="A5590" s="5">
        <v>223</v>
      </c>
      <c r="B5590" s="5" t="s">
        <v>590</v>
      </c>
      <c r="C5590" s="5" t="s">
        <v>558</v>
      </c>
      <c r="D5590" s="8" t="s">
        <v>183</v>
      </c>
      <c r="E5590" s="6">
        <v>174.5</v>
      </c>
      <c r="F5590" s="6">
        <v>179</v>
      </c>
      <c r="G5590" s="6">
        <v>165.9</v>
      </c>
      <c r="H5590" s="5" t="s">
        <v>120</v>
      </c>
      <c r="I5590" s="6">
        <f t="shared" si="348"/>
        <v>-4.5</v>
      </c>
      <c r="J5590" s="5" t="str">
        <f>IF(H5590="否","不适用",IF(AND(ISNUMBER(E5590),ISNUMBER(F5590)),IF(I5590&gt;规则与名单!$B$2,"是","否"),"未判定"))</f>
        <v>不适用</v>
      </c>
      <c r="K5590" s="5" t="str">
        <f t="shared" si="349"/>
        <v>非测试日纯氢</v>
      </c>
      <c r="L5590" s="6">
        <f t="shared" si="350"/>
        <v>165.9</v>
      </c>
      <c r="M5590" s="5">
        <f t="shared" si="351"/>
        <v>0</v>
      </c>
      <c r="N5590" s="5" t="s">
        <v>20112</v>
      </c>
      <c r="O5590" s="5" t="s">
        <v>20113</v>
      </c>
      <c r="P5590" s="5" t="s">
        <v>20114</v>
      </c>
    </row>
    <row r="5591" ht="19" customHeight="1" spans="1:16">
      <c r="A5591" s="5">
        <v>223</v>
      </c>
      <c r="B5591" s="5" t="s">
        <v>590</v>
      </c>
      <c r="C5591" s="5" t="s">
        <v>558</v>
      </c>
      <c r="D5591" s="8" t="s">
        <v>431</v>
      </c>
      <c r="E5591" s="6">
        <v>199.5</v>
      </c>
      <c r="F5591" s="6">
        <v>213.7</v>
      </c>
      <c r="G5591" s="6">
        <v>86.6</v>
      </c>
      <c r="H5591" s="5" t="s">
        <v>120</v>
      </c>
      <c r="I5591" s="6">
        <f t="shared" si="348"/>
        <v>-14.2</v>
      </c>
      <c r="J5591" s="5" t="str">
        <f>IF(H5591="否","不适用",IF(AND(ISNUMBER(E5591),ISNUMBER(F5591)),IF(I5591&gt;规则与名单!$B$2,"是","否"),"未判定"))</f>
        <v>不适用</v>
      </c>
      <c r="K5591" s="5" t="str">
        <f t="shared" si="349"/>
        <v>非测试日纯氢</v>
      </c>
      <c r="L5591" s="6">
        <f t="shared" si="350"/>
        <v>86.6</v>
      </c>
      <c r="M5591" s="5">
        <f t="shared" si="351"/>
        <v>0</v>
      </c>
      <c r="N5591" s="5" t="s">
        <v>20115</v>
      </c>
      <c r="O5591" s="5" t="s">
        <v>20116</v>
      </c>
      <c r="P5591" s="5" t="s">
        <v>20117</v>
      </c>
    </row>
    <row r="5592" ht="19" customHeight="1" spans="1:16">
      <c r="A5592" s="5">
        <v>223</v>
      </c>
      <c r="B5592" s="5" t="s">
        <v>590</v>
      </c>
      <c r="C5592" s="5" t="s">
        <v>558</v>
      </c>
      <c r="D5592" s="8" t="s">
        <v>3377</v>
      </c>
      <c r="E5592" s="6">
        <v>168.2</v>
      </c>
      <c r="F5592" s="6">
        <v>158</v>
      </c>
      <c r="G5592" s="6">
        <v>111.5</v>
      </c>
      <c r="H5592" s="5" t="s">
        <v>120</v>
      </c>
      <c r="I5592" s="6">
        <f t="shared" si="348"/>
        <v>10.2</v>
      </c>
      <c r="J5592" s="5" t="str">
        <f>IF(H5592="否","不适用",IF(AND(ISNUMBER(E5592),ISNUMBER(F5592)),IF(I5592&gt;规则与名单!$B$2,"是","否"),"未判定"))</f>
        <v>不适用</v>
      </c>
      <c r="K5592" s="5" t="str">
        <f t="shared" si="349"/>
        <v>非测试日纯氢</v>
      </c>
      <c r="L5592" s="6">
        <f t="shared" si="350"/>
        <v>111.5</v>
      </c>
      <c r="M5592" s="5">
        <f t="shared" si="351"/>
        <v>0</v>
      </c>
      <c r="N5592" s="5" t="s">
        <v>20118</v>
      </c>
      <c r="O5592" s="5" t="s">
        <v>20119</v>
      </c>
      <c r="P5592" s="5" t="s">
        <v>20120</v>
      </c>
    </row>
    <row r="5593" ht="19" customHeight="1" spans="1:16">
      <c r="A5593" s="5">
        <v>223</v>
      </c>
      <c r="B5593" s="5" t="s">
        <v>590</v>
      </c>
      <c r="C5593" s="5" t="s">
        <v>558</v>
      </c>
      <c r="D5593" s="8" t="s">
        <v>407</v>
      </c>
      <c r="E5593" s="6"/>
      <c r="F5593" s="6">
        <v>0</v>
      </c>
      <c r="G5593" s="6"/>
      <c r="H5593" s="5" t="s">
        <v>120</v>
      </c>
      <c r="I5593" s="6" t="str">
        <f t="shared" si="348"/>
        <v/>
      </c>
      <c r="J5593" s="5" t="str">
        <f>IF(H5593="否","不适用",IF(AND(ISNUMBER(E5593),ISNUMBER(F5593)),IF(I5593&gt;规则与名单!$B$2,"是","否"),"未判定"))</f>
        <v>不适用</v>
      </c>
      <c r="K5593" s="5" t="str">
        <f t="shared" si="349"/>
        <v>缺失</v>
      </c>
      <c r="L5593" s="6" t="str">
        <f t="shared" si="350"/>
        <v/>
      </c>
      <c r="M5593" s="5">
        <f t="shared" si="351"/>
        <v>1</v>
      </c>
      <c r="N5593" s="5" t="s">
        <v>20121</v>
      </c>
      <c r="O5593" s="5" t="s">
        <v>20122</v>
      </c>
      <c r="P5593" s="5" t="s">
        <v>20123</v>
      </c>
    </row>
    <row r="5594" ht="19" customHeight="1" spans="1:16">
      <c r="A5594" s="5">
        <v>223</v>
      </c>
      <c r="B5594" s="5" t="s">
        <v>590</v>
      </c>
      <c r="C5594" s="5" t="s">
        <v>558</v>
      </c>
      <c r="D5594" s="8" t="s">
        <v>411</v>
      </c>
      <c r="E5594" s="6">
        <v>117.1</v>
      </c>
      <c r="F5594" s="6">
        <v>119.1</v>
      </c>
      <c r="G5594" s="6">
        <v>69.5</v>
      </c>
      <c r="H5594" s="5" t="s">
        <v>120</v>
      </c>
      <c r="I5594" s="6">
        <f t="shared" si="348"/>
        <v>-2</v>
      </c>
      <c r="J5594" s="5" t="str">
        <f>IF(H5594="否","不适用",IF(AND(ISNUMBER(E5594),ISNUMBER(F5594)),IF(I5594&gt;规则与名单!$B$2,"是","否"),"未判定"))</f>
        <v>不适用</v>
      </c>
      <c r="K5594" s="5" t="str">
        <f t="shared" si="349"/>
        <v>非测试日纯氢</v>
      </c>
      <c r="L5594" s="6">
        <f t="shared" si="350"/>
        <v>69.5</v>
      </c>
      <c r="M5594" s="5">
        <f t="shared" si="351"/>
        <v>0</v>
      </c>
      <c r="N5594" s="5" t="s">
        <v>20124</v>
      </c>
      <c r="O5594" s="5" t="s">
        <v>20125</v>
      </c>
      <c r="P5594" s="5" t="s">
        <v>20126</v>
      </c>
    </row>
    <row r="5595" ht="19" customHeight="1" spans="1:16">
      <c r="A5595" s="5">
        <v>223</v>
      </c>
      <c r="B5595" s="5" t="s">
        <v>590</v>
      </c>
      <c r="C5595" s="5" t="s">
        <v>558</v>
      </c>
      <c r="D5595" s="8" t="s">
        <v>251</v>
      </c>
      <c r="E5595" s="6">
        <v>168.9</v>
      </c>
      <c r="F5595" s="6">
        <v>169.3</v>
      </c>
      <c r="G5595" s="6">
        <v>138.3</v>
      </c>
      <c r="H5595" s="5" t="s">
        <v>120</v>
      </c>
      <c r="I5595" s="6">
        <f t="shared" si="348"/>
        <v>-0.400000000000006</v>
      </c>
      <c r="J5595" s="5" t="str">
        <f>IF(H5595="否","不适用",IF(AND(ISNUMBER(E5595),ISNUMBER(F5595)),IF(I5595&gt;规则与名单!$B$2,"是","否"),"未判定"))</f>
        <v>不适用</v>
      </c>
      <c r="K5595" s="5" t="str">
        <f t="shared" si="349"/>
        <v>非测试日纯氢</v>
      </c>
      <c r="L5595" s="6">
        <f t="shared" si="350"/>
        <v>138.3</v>
      </c>
      <c r="M5595" s="5">
        <f t="shared" si="351"/>
        <v>0</v>
      </c>
      <c r="N5595" s="5" t="s">
        <v>20127</v>
      </c>
      <c r="O5595" s="5" t="s">
        <v>20128</v>
      </c>
      <c r="P5595" s="5" t="s">
        <v>20129</v>
      </c>
    </row>
    <row r="5596" ht="19" customHeight="1" spans="1:16">
      <c r="A5596" s="5">
        <v>223</v>
      </c>
      <c r="B5596" s="5" t="s">
        <v>590</v>
      </c>
      <c r="C5596" s="5" t="s">
        <v>558</v>
      </c>
      <c r="D5596" s="8" t="s">
        <v>472</v>
      </c>
      <c r="E5596" s="6">
        <v>107.2</v>
      </c>
      <c r="F5596" s="6">
        <v>109.8</v>
      </c>
      <c r="G5596" s="6">
        <v>106.6</v>
      </c>
      <c r="H5596" s="5" t="s">
        <v>120</v>
      </c>
      <c r="I5596" s="6">
        <f t="shared" si="348"/>
        <v>-2.59999999999999</v>
      </c>
      <c r="J5596" s="5" t="str">
        <f>IF(H5596="否","不适用",IF(AND(ISNUMBER(E5596),ISNUMBER(F5596)),IF(I5596&gt;规则与名单!$B$2,"是","否"),"未判定"))</f>
        <v>不适用</v>
      </c>
      <c r="K5596" s="5" t="str">
        <f t="shared" si="349"/>
        <v>非测试日纯氢</v>
      </c>
      <c r="L5596" s="6">
        <f t="shared" si="350"/>
        <v>106.6</v>
      </c>
      <c r="M5596" s="5">
        <f t="shared" si="351"/>
        <v>0</v>
      </c>
      <c r="N5596" s="5" t="s">
        <v>20130</v>
      </c>
      <c r="O5596" s="5" t="s">
        <v>20131</v>
      </c>
      <c r="P5596" s="5" t="s">
        <v>20132</v>
      </c>
    </row>
    <row r="5597" ht="19" customHeight="1" spans="1:16">
      <c r="A5597" s="5">
        <v>223</v>
      </c>
      <c r="B5597" s="5" t="s">
        <v>590</v>
      </c>
      <c r="C5597" s="5" t="s">
        <v>558</v>
      </c>
      <c r="D5597" s="8" t="s">
        <v>466</v>
      </c>
      <c r="E5597" s="6">
        <v>102.3</v>
      </c>
      <c r="F5597" s="6">
        <v>108.6</v>
      </c>
      <c r="G5597" s="6">
        <v>101.9</v>
      </c>
      <c r="H5597" s="5" t="s">
        <v>120</v>
      </c>
      <c r="I5597" s="6">
        <f t="shared" si="348"/>
        <v>-6.3</v>
      </c>
      <c r="J5597" s="5" t="str">
        <f>IF(H5597="否","不适用",IF(AND(ISNUMBER(E5597),ISNUMBER(F5597)),IF(I5597&gt;规则与名单!$B$2,"是","否"),"未判定"))</f>
        <v>不适用</v>
      </c>
      <c r="K5597" s="5" t="str">
        <f t="shared" si="349"/>
        <v>非测试日纯氢</v>
      </c>
      <c r="L5597" s="6">
        <f t="shared" si="350"/>
        <v>101.9</v>
      </c>
      <c r="M5597" s="5">
        <f t="shared" si="351"/>
        <v>0</v>
      </c>
      <c r="N5597" s="5" t="s">
        <v>20133</v>
      </c>
      <c r="O5597" s="5" t="s">
        <v>20134</v>
      </c>
      <c r="P5597" s="5" t="s">
        <v>20135</v>
      </c>
    </row>
    <row r="5598" ht="19" customHeight="1" spans="1:16">
      <c r="A5598" s="5">
        <v>223</v>
      </c>
      <c r="B5598" s="5" t="s">
        <v>590</v>
      </c>
      <c r="C5598" s="5" t="s">
        <v>558</v>
      </c>
      <c r="D5598" s="8" t="s">
        <v>333</v>
      </c>
      <c r="E5598" s="6">
        <v>66</v>
      </c>
      <c r="F5598" s="6">
        <v>67.5</v>
      </c>
      <c r="G5598" s="6">
        <v>38.8</v>
      </c>
      <c r="H5598" s="5" t="s">
        <v>120</v>
      </c>
      <c r="I5598" s="6">
        <f t="shared" si="348"/>
        <v>-1.5</v>
      </c>
      <c r="J5598" s="5" t="str">
        <f>IF(H5598="否","不适用",IF(AND(ISNUMBER(E5598),ISNUMBER(F5598)),IF(I5598&gt;规则与名单!$B$2,"是","否"),"未判定"))</f>
        <v>不适用</v>
      </c>
      <c r="K5598" s="5" t="str">
        <f t="shared" si="349"/>
        <v>非测试日纯氢</v>
      </c>
      <c r="L5598" s="6">
        <f t="shared" si="350"/>
        <v>38.8</v>
      </c>
      <c r="M5598" s="5">
        <f t="shared" si="351"/>
        <v>0</v>
      </c>
      <c r="N5598" s="5" t="s">
        <v>20136</v>
      </c>
      <c r="O5598" s="5" t="s">
        <v>20137</v>
      </c>
      <c r="P5598" s="5" t="s">
        <v>20138</v>
      </c>
    </row>
    <row r="5599" ht="19" customHeight="1" spans="1:16">
      <c r="A5599" s="5">
        <v>223</v>
      </c>
      <c r="B5599" s="5" t="s">
        <v>590</v>
      </c>
      <c r="C5599" s="5" t="s">
        <v>558</v>
      </c>
      <c r="D5599" s="8" t="s">
        <v>175</v>
      </c>
      <c r="E5599" s="6">
        <v>12.7</v>
      </c>
      <c r="F5599" s="6">
        <v>13.6</v>
      </c>
      <c r="G5599" s="6">
        <v>12.7</v>
      </c>
      <c r="H5599" s="5" t="s">
        <v>120</v>
      </c>
      <c r="I5599" s="6">
        <f t="shared" si="348"/>
        <v>-0.9</v>
      </c>
      <c r="J5599" s="5" t="str">
        <f>IF(H5599="否","不适用",IF(AND(ISNUMBER(E5599),ISNUMBER(F5599)),IF(I5599&gt;规则与名单!$B$2,"是","否"),"未判定"))</f>
        <v>不适用</v>
      </c>
      <c r="K5599" s="5" t="str">
        <f t="shared" si="349"/>
        <v>非测试日纯氢</v>
      </c>
      <c r="L5599" s="6">
        <f t="shared" si="350"/>
        <v>12.7</v>
      </c>
      <c r="M5599" s="5">
        <f t="shared" si="351"/>
        <v>0</v>
      </c>
      <c r="N5599" s="5" t="s">
        <v>20139</v>
      </c>
      <c r="O5599" s="5" t="s">
        <v>20140</v>
      </c>
      <c r="P5599" s="5" t="s">
        <v>20141</v>
      </c>
    </row>
    <row r="5600" ht="19" customHeight="1" spans="1:16">
      <c r="A5600" s="5">
        <v>223</v>
      </c>
      <c r="B5600" s="5" t="s">
        <v>590</v>
      </c>
      <c r="C5600" s="5" t="s">
        <v>558</v>
      </c>
      <c r="D5600" s="8" t="s">
        <v>3402</v>
      </c>
      <c r="E5600" s="6">
        <v>4.2</v>
      </c>
      <c r="F5600" s="6">
        <v>13.9</v>
      </c>
      <c r="G5600" s="6">
        <v>4.2</v>
      </c>
      <c r="H5600" s="5" t="s">
        <v>120</v>
      </c>
      <c r="I5600" s="6">
        <f t="shared" si="348"/>
        <v>-9.7</v>
      </c>
      <c r="J5600" s="5" t="str">
        <f>IF(H5600="否","不适用",IF(AND(ISNUMBER(E5600),ISNUMBER(F5600)),IF(I5600&gt;规则与名单!$B$2,"是","否"),"未判定"))</f>
        <v>不适用</v>
      </c>
      <c r="K5600" s="5" t="str">
        <f t="shared" si="349"/>
        <v>非测试日纯氢</v>
      </c>
      <c r="L5600" s="6">
        <f t="shared" si="350"/>
        <v>4.2</v>
      </c>
      <c r="M5600" s="5">
        <f t="shared" si="351"/>
        <v>0</v>
      </c>
      <c r="N5600" s="5" t="s">
        <v>20142</v>
      </c>
      <c r="O5600" s="5" t="s">
        <v>20143</v>
      </c>
      <c r="P5600" s="5" t="s">
        <v>20144</v>
      </c>
    </row>
    <row r="5601" ht="19" customHeight="1" spans="1:16">
      <c r="A5601" s="5">
        <v>223</v>
      </c>
      <c r="B5601" s="5" t="s">
        <v>590</v>
      </c>
      <c r="C5601" s="5" t="s">
        <v>558</v>
      </c>
      <c r="D5601" s="8" t="s">
        <v>487</v>
      </c>
      <c r="E5601" s="6">
        <v>112.8</v>
      </c>
      <c r="F5601" s="6">
        <v>107.8</v>
      </c>
      <c r="G5601" s="6">
        <v>75.5</v>
      </c>
      <c r="H5601" s="5" t="s">
        <v>120</v>
      </c>
      <c r="I5601" s="6">
        <f t="shared" si="348"/>
        <v>5</v>
      </c>
      <c r="J5601" s="5" t="str">
        <f>IF(H5601="否","不适用",IF(AND(ISNUMBER(E5601),ISNUMBER(F5601)),IF(I5601&gt;规则与名单!$B$2,"是","否"),"未判定"))</f>
        <v>不适用</v>
      </c>
      <c r="K5601" s="5" t="str">
        <f t="shared" si="349"/>
        <v>非测试日纯氢</v>
      </c>
      <c r="L5601" s="6">
        <f t="shared" si="350"/>
        <v>75.5</v>
      </c>
      <c r="M5601" s="5">
        <f t="shared" si="351"/>
        <v>0</v>
      </c>
      <c r="N5601" s="5" t="s">
        <v>20145</v>
      </c>
      <c r="O5601" s="5" t="s">
        <v>20146</v>
      </c>
      <c r="P5601" s="5" t="s">
        <v>20147</v>
      </c>
    </row>
    <row r="5602" ht="19" customHeight="1" spans="1:16">
      <c r="A5602" s="5">
        <v>223</v>
      </c>
      <c r="B5602" s="5" t="s">
        <v>590</v>
      </c>
      <c r="C5602" s="5" t="s">
        <v>558</v>
      </c>
      <c r="D5602" s="8" t="s">
        <v>121</v>
      </c>
      <c r="E5602" s="6">
        <v>119.6</v>
      </c>
      <c r="F5602" s="6">
        <v>121.7</v>
      </c>
      <c r="G5602" s="6">
        <v>111.7</v>
      </c>
      <c r="H5602" s="5" t="s">
        <v>120</v>
      </c>
      <c r="I5602" s="6">
        <f t="shared" si="348"/>
        <v>-2.10000000000001</v>
      </c>
      <c r="J5602" s="5" t="str">
        <f>IF(H5602="否","不适用",IF(AND(ISNUMBER(E5602),ISNUMBER(F5602)),IF(I5602&gt;规则与名单!$B$2,"是","否"),"未判定"))</f>
        <v>不适用</v>
      </c>
      <c r="K5602" s="5" t="str">
        <f t="shared" si="349"/>
        <v>非测试日纯氢</v>
      </c>
      <c r="L5602" s="6">
        <f t="shared" si="350"/>
        <v>111.7</v>
      </c>
      <c r="M5602" s="5">
        <f t="shared" si="351"/>
        <v>0</v>
      </c>
      <c r="N5602" s="5" t="s">
        <v>20148</v>
      </c>
      <c r="O5602" s="5" t="s">
        <v>20149</v>
      </c>
      <c r="P5602" s="5" t="s">
        <v>20150</v>
      </c>
    </row>
    <row r="5603" ht="19" customHeight="1" spans="1:16">
      <c r="A5603" s="5">
        <v>223</v>
      </c>
      <c r="B5603" s="5" t="s">
        <v>590</v>
      </c>
      <c r="C5603" s="5" t="s">
        <v>558</v>
      </c>
      <c r="D5603" s="8" t="s">
        <v>170</v>
      </c>
      <c r="E5603" s="6">
        <v>174</v>
      </c>
      <c r="F5603" s="6">
        <v>176.2</v>
      </c>
      <c r="G5603" s="6">
        <v>165.8</v>
      </c>
      <c r="H5603" s="5" t="s">
        <v>120</v>
      </c>
      <c r="I5603" s="6">
        <f t="shared" si="348"/>
        <v>-2.19999999999999</v>
      </c>
      <c r="J5603" s="5" t="str">
        <f>IF(H5603="否","不适用",IF(AND(ISNUMBER(E5603),ISNUMBER(F5603)),IF(I5603&gt;规则与名单!$B$2,"是","否"),"未判定"))</f>
        <v>不适用</v>
      </c>
      <c r="K5603" s="5" t="str">
        <f t="shared" si="349"/>
        <v>非测试日纯氢</v>
      </c>
      <c r="L5603" s="6">
        <f t="shared" si="350"/>
        <v>165.8</v>
      </c>
      <c r="M5603" s="5">
        <f t="shared" si="351"/>
        <v>0</v>
      </c>
      <c r="N5603" s="5" t="s">
        <v>20151</v>
      </c>
      <c r="O5603" s="5" t="s">
        <v>20152</v>
      </c>
      <c r="P5603" s="5" t="s">
        <v>20153</v>
      </c>
    </row>
    <row r="5604" ht="19" customHeight="1" spans="1:16">
      <c r="A5604" s="5">
        <v>223</v>
      </c>
      <c r="B5604" s="5" t="s">
        <v>590</v>
      </c>
      <c r="C5604" s="5" t="s">
        <v>558</v>
      </c>
      <c r="D5604" s="8" t="s">
        <v>644</v>
      </c>
      <c r="E5604" s="6"/>
      <c r="F5604" s="6">
        <v>0</v>
      </c>
      <c r="G5604" s="6"/>
      <c r="H5604" s="5" t="s">
        <v>120</v>
      </c>
      <c r="I5604" s="6" t="str">
        <f t="shared" si="348"/>
        <v/>
      </c>
      <c r="J5604" s="5" t="str">
        <f>IF(H5604="否","不适用",IF(AND(ISNUMBER(E5604),ISNUMBER(F5604)),IF(I5604&gt;规则与名单!$B$2,"是","否"),"未判定"))</f>
        <v>不适用</v>
      </c>
      <c r="K5604" s="5" t="str">
        <f t="shared" si="349"/>
        <v>缺失</v>
      </c>
      <c r="L5604" s="6" t="str">
        <f t="shared" si="350"/>
        <v/>
      </c>
      <c r="M5604" s="5">
        <f t="shared" si="351"/>
        <v>1</v>
      </c>
      <c r="N5604" s="5" t="s">
        <v>20154</v>
      </c>
      <c r="O5604" s="5" t="s">
        <v>20155</v>
      </c>
      <c r="P5604" s="5" t="s">
        <v>20156</v>
      </c>
    </row>
    <row r="5605" ht="19" customHeight="1" spans="1:16">
      <c r="A5605" s="5">
        <v>223</v>
      </c>
      <c r="B5605" s="5" t="s">
        <v>590</v>
      </c>
      <c r="C5605" s="5" t="s">
        <v>558</v>
      </c>
      <c r="D5605" s="8" t="s">
        <v>3418</v>
      </c>
      <c r="E5605" s="6"/>
      <c r="F5605" s="6">
        <v>0.05</v>
      </c>
      <c r="G5605" s="6"/>
      <c r="H5605" s="5" t="s">
        <v>120</v>
      </c>
      <c r="I5605" s="6" t="str">
        <f t="shared" si="348"/>
        <v/>
      </c>
      <c r="J5605" s="5" t="str">
        <f>IF(H5605="否","不适用",IF(AND(ISNUMBER(E5605),ISNUMBER(F5605)),IF(I5605&gt;规则与名单!$B$2,"是","否"),"未判定"))</f>
        <v>不适用</v>
      </c>
      <c r="K5605" s="5" t="str">
        <f t="shared" si="349"/>
        <v>缺失</v>
      </c>
      <c r="L5605" s="6" t="str">
        <f t="shared" si="350"/>
        <v/>
      </c>
      <c r="M5605" s="5">
        <f t="shared" si="351"/>
        <v>1</v>
      </c>
      <c r="N5605" s="5" t="s">
        <v>20157</v>
      </c>
      <c r="O5605" s="5" t="s">
        <v>20158</v>
      </c>
      <c r="P5605" s="5" t="s">
        <v>20159</v>
      </c>
    </row>
    <row r="5606" ht="19" customHeight="1" spans="1:16">
      <c r="A5606" s="5">
        <v>223</v>
      </c>
      <c r="B5606" s="5" t="s">
        <v>590</v>
      </c>
      <c r="C5606" s="5" t="s">
        <v>558</v>
      </c>
      <c r="D5606" s="8" t="s">
        <v>3422</v>
      </c>
      <c r="E5606" s="6">
        <v>34.9</v>
      </c>
      <c r="F5606" s="6">
        <v>36.9</v>
      </c>
      <c r="G5606" s="6">
        <v>34.9</v>
      </c>
      <c r="H5606" s="5" t="s">
        <v>120</v>
      </c>
      <c r="I5606" s="6">
        <f t="shared" si="348"/>
        <v>-2</v>
      </c>
      <c r="J5606" s="5" t="str">
        <f>IF(H5606="否","不适用",IF(AND(ISNUMBER(E5606),ISNUMBER(F5606)),IF(I5606&gt;规则与名单!$B$2,"是","否"),"未判定"))</f>
        <v>不适用</v>
      </c>
      <c r="K5606" s="5" t="str">
        <f t="shared" si="349"/>
        <v>非测试日纯氢</v>
      </c>
      <c r="L5606" s="6">
        <f t="shared" si="350"/>
        <v>34.9</v>
      </c>
      <c r="M5606" s="5">
        <f t="shared" si="351"/>
        <v>0</v>
      </c>
      <c r="N5606" s="5" t="s">
        <v>20160</v>
      </c>
      <c r="O5606" s="5" t="s">
        <v>20161</v>
      </c>
      <c r="P5606" s="5" t="s">
        <v>20162</v>
      </c>
    </row>
    <row r="5607" ht="19" customHeight="1" spans="1:16">
      <c r="A5607" s="5">
        <v>223</v>
      </c>
      <c r="B5607" s="5" t="s">
        <v>590</v>
      </c>
      <c r="C5607" s="5" t="s">
        <v>558</v>
      </c>
      <c r="D5607" s="8" t="s">
        <v>336</v>
      </c>
      <c r="E5607" s="6">
        <v>61</v>
      </c>
      <c r="F5607" s="6">
        <v>60.5</v>
      </c>
      <c r="G5607" s="6">
        <v>61</v>
      </c>
      <c r="H5607" s="5" t="s">
        <v>120</v>
      </c>
      <c r="I5607" s="6">
        <f t="shared" si="348"/>
        <v>0.5</v>
      </c>
      <c r="J5607" s="5" t="str">
        <f>IF(H5607="否","不适用",IF(AND(ISNUMBER(E5607),ISNUMBER(F5607)),IF(I5607&gt;规则与名单!$B$2,"是","否"),"未判定"))</f>
        <v>不适用</v>
      </c>
      <c r="K5607" s="5" t="str">
        <f t="shared" si="349"/>
        <v>非测试日纯氢</v>
      </c>
      <c r="L5607" s="6">
        <f t="shared" si="350"/>
        <v>61</v>
      </c>
      <c r="M5607" s="5">
        <f t="shared" si="351"/>
        <v>0</v>
      </c>
      <c r="N5607" s="5" t="s">
        <v>20163</v>
      </c>
      <c r="O5607" s="5" t="s">
        <v>20164</v>
      </c>
      <c r="P5607" s="5" t="s">
        <v>20165</v>
      </c>
    </row>
    <row r="5608" ht="19" customHeight="1" spans="1:16">
      <c r="A5608" s="5">
        <v>223</v>
      </c>
      <c r="B5608" s="5" t="s">
        <v>590</v>
      </c>
      <c r="C5608" s="5" t="s">
        <v>558</v>
      </c>
      <c r="D5608" s="8" t="s">
        <v>653</v>
      </c>
      <c r="E5608" s="6">
        <v>119.9</v>
      </c>
      <c r="F5608" s="6">
        <v>118.4</v>
      </c>
      <c r="G5608" s="6">
        <v>90.8</v>
      </c>
      <c r="H5608" s="5" t="s">
        <v>120</v>
      </c>
      <c r="I5608" s="6">
        <f t="shared" si="348"/>
        <v>1.5</v>
      </c>
      <c r="J5608" s="5" t="str">
        <f>IF(H5608="否","不适用",IF(AND(ISNUMBER(E5608),ISNUMBER(F5608)),IF(I5608&gt;规则与名单!$B$2,"是","否"),"未判定"))</f>
        <v>不适用</v>
      </c>
      <c r="K5608" s="5" t="str">
        <f t="shared" si="349"/>
        <v>非测试日纯氢</v>
      </c>
      <c r="L5608" s="6">
        <f t="shared" si="350"/>
        <v>90.8</v>
      </c>
      <c r="M5608" s="5">
        <f t="shared" si="351"/>
        <v>0</v>
      </c>
      <c r="N5608" s="5" t="s">
        <v>20166</v>
      </c>
      <c r="O5608" s="5" t="s">
        <v>20167</v>
      </c>
      <c r="P5608" s="5" t="s">
        <v>20168</v>
      </c>
    </row>
    <row r="5609" ht="19" customHeight="1" spans="1:16">
      <c r="A5609" s="5">
        <v>223</v>
      </c>
      <c r="B5609" s="5" t="s">
        <v>590</v>
      </c>
      <c r="C5609" s="5" t="s">
        <v>558</v>
      </c>
      <c r="D5609" s="8" t="s">
        <v>140</v>
      </c>
      <c r="E5609" s="6">
        <v>114.8</v>
      </c>
      <c r="F5609" s="6">
        <v>119.8</v>
      </c>
      <c r="G5609" s="6">
        <v>114.8</v>
      </c>
      <c r="H5609" s="5" t="s">
        <v>120</v>
      </c>
      <c r="I5609" s="6">
        <f t="shared" si="348"/>
        <v>-5</v>
      </c>
      <c r="J5609" s="5" t="str">
        <f>IF(H5609="否","不适用",IF(AND(ISNUMBER(E5609),ISNUMBER(F5609)),IF(I5609&gt;规则与名单!$B$2,"是","否"),"未判定"))</f>
        <v>不适用</v>
      </c>
      <c r="K5609" s="5" t="str">
        <f t="shared" si="349"/>
        <v>非测试日纯氢</v>
      </c>
      <c r="L5609" s="6">
        <f t="shared" si="350"/>
        <v>114.8</v>
      </c>
      <c r="M5609" s="5">
        <f t="shared" si="351"/>
        <v>0</v>
      </c>
      <c r="N5609" s="5" t="s">
        <v>20169</v>
      </c>
      <c r="O5609" s="5" t="s">
        <v>20170</v>
      </c>
      <c r="P5609" s="5" t="s">
        <v>20171</v>
      </c>
    </row>
    <row r="5610" ht="19" customHeight="1" spans="1:16">
      <c r="A5610" s="5">
        <v>223</v>
      </c>
      <c r="B5610" s="5" t="s">
        <v>590</v>
      </c>
      <c r="C5610" s="5" t="s">
        <v>558</v>
      </c>
      <c r="D5610" s="8" t="s">
        <v>115</v>
      </c>
      <c r="E5610" s="6">
        <v>107.1</v>
      </c>
      <c r="F5610" s="6">
        <v>109.7</v>
      </c>
      <c r="G5610" s="6">
        <v>107</v>
      </c>
      <c r="H5610" s="5" t="s">
        <v>120</v>
      </c>
      <c r="I5610" s="6">
        <f t="shared" si="348"/>
        <v>-2.60000000000001</v>
      </c>
      <c r="J5610" s="5" t="str">
        <f>IF(H5610="否","不适用",IF(AND(ISNUMBER(E5610),ISNUMBER(F5610)),IF(I5610&gt;规则与名单!$B$2,"是","否"),"未判定"))</f>
        <v>不适用</v>
      </c>
      <c r="K5610" s="5" t="str">
        <f t="shared" si="349"/>
        <v>非测试日纯氢</v>
      </c>
      <c r="L5610" s="6">
        <f t="shared" si="350"/>
        <v>107</v>
      </c>
      <c r="M5610" s="5">
        <f t="shared" si="351"/>
        <v>0</v>
      </c>
      <c r="N5610" s="5" t="s">
        <v>20172</v>
      </c>
      <c r="O5610" s="5" t="s">
        <v>20173</v>
      </c>
      <c r="P5610" s="5" t="s">
        <v>20174</v>
      </c>
    </row>
    <row r="5611" ht="19" customHeight="1" spans="1:16">
      <c r="A5611" s="5">
        <v>224</v>
      </c>
      <c r="B5611" s="5" t="s">
        <v>592</v>
      </c>
      <c r="C5611" s="5" t="s">
        <v>558</v>
      </c>
      <c r="D5611" s="8" t="s">
        <v>114</v>
      </c>
      <c r="E5611" s="6">
        <v>60.7</v>
      </c>
      <c r="F5611" s="6">
        <v>63.4</v>
      </c>
      <c r="G5611" s="6">
        <v>60.6</v>
      </c>
      <c r="H5611" s="5" t="s">
        <v>120</v>
      </c>
      <c r="I5611" s="6">
        <f t="shared" si="348"/>
        <v>-2.7</v>
      </c>
      <c r="J5611" s="5" t="str">
        <f>IF(H5611="否","不适用",IF(AND(ISNUMBER(E5611),ISNUMBER(F5611)),IF(I5611&gt;规则与名单!$B$2,"是","否"),"未判定"))</f>
        <v>不适用</v>
      </c>
      <c r="K5611" s="5" t="str">
        <f t="shared" si="349"/>
        <v>非测试日纯氢</v>
      </c>
      <c r="L5611" s="6">
        <f t="shared" si="350"/>
        <v>60.6</v>
      </c>
      <c r="M5611" s="5">
        <f t="shared" si="351"/>
        <v>0</v>
      </c>
      <c r="N5611" s="5" t="s">
        <v>20175</v>
      </c>
      <c r="O5611" s="5" t="s">
        <v>20176</v>
      </c>
      <c r="P5611" s="5" t="s">
        <v>20177</v>
      </c>
    </row>
    <row r="5612" ht="19" customHeight="1" spans="1:16">
      <c r="A5612" s="5">
        <v>224</v>
      </c>
      <c r="B5612" s="5" t="s">
        <v>592</v>
      </c>
      <c r="C5612" s="5" t="s">
        <v>558</v>
      </c>
      <c r="D5612" s="8" t="s">
        <v>605</v>
      </c>
      <c r="E5612" s="6">
        <v>63</v>
      </c>
      <c r="F5612" s="6">
        <v>64.9</v>
      </c>
      <c r="G5612" s="6">
        <v>62.8</v>
      </c>
      <c r="H5612" s="5" t="s">
        <v>120</v>
      </c>
      <c r="I5612" s="6">
        <f t="shared" si="348"/>
        <v>-1.90000000000001</v>
      </c>
      <c r="J5612" s="5" t="str">
        <f>IF(H5612="否","不适用",IF(AND(ISNUMBER(E5612),ISNUMBER(F5612)),IF(I5612&gt;规则与名单!$B$2,"是","否"),"未判定"))</f>
        <v>不适用</v>
      </c>
      <c r="K5612" s="5" t="str">
        <f t="shared" si="349"/>
        <v>非测试日纯氢</v>
      </c>
      <c r="L5612" s="6">
        <f t="shared" si="350"/>
        <v>62.8</v>
      </c>
      <c r="M5612" s="5">
        <f t="shared" si="351"/>
        <v>0</v>
      </c>
      <c r="N5612" s="5" t="s">
        <v>20178</v>
      </c>
      <c r="O5612" s="5" t="s">
        <v>20179</v>
      </c>
      <c r="P5612" s="5" t="s">
        <v>20180</v>
      </c>
    </row>
    <row r="5613" ht="19" customHeight="1" spans="1:16">
      <c r="A5613" s="5">
        <v>224</v>
      </c>
      <c r="B5613" s="5" t="s">
        <v>592</v>
      </c>
      <c r="C5613" s="5" t="s">
        <v>558</v>
      </c>
      <c r="D5613" s="8" t="s">
        <v>186</v>
      </c>
      <c r="E5613" s="6">
        <v>67</v>
      </c>
      <c r="F5613" s="6">
        <v>72.4</v>
      </c>
      <c r="G5613" s="6">
        <v>66.8</v>
      </c>
      <c r="H5613" s="5" t="s">
        <v>120</v>
      </c>
      <c r="I5613" s="6">
        <f t="shared" si="348"/>
        <v>-5.40000000000001</v>
      </c>
      <c r="J5613" s="5" t="str">
        <f>IF(H5613="否","不适用",IF(AND(ISNUMBER(E5613),ISNUMBER(F5613)),IF(I5613&gt;规则与名单!$B$2,"是","否"),"未判定"))</f>
        <v>不适用</v>
      </c>
      <c r="K5613" s="5" t="str">
        <f t="shared" si="349"/>
        <v>非测试日纯氢</v>
      </c>
      <c r="L5613" s="6">
        <f t="shared" si="350"/>
        <v>66.8</v>
      </c>
      <c r="M5613" s="5">
        <f t="shared" si="351"/>
        <v>0</v>
      </c>
      <c r="N5613" s="5" t="s">
        <v>20181</v>
      </c>
      <c r="O5613" s="5" t="s">
        <v>20182</v>
      </c>
      <c r="P5613" s="5" t="s">
        <v>20183</v>
      </c>
    </row>
    <row r="5614" ht="19" customHeight="1" spans="1:16">
      <c r="A5614" s="5">
        <v>224</v>
      </c>
      <c r="B5614" s="5" t="s">
        <v>592</v>
      </c>
      <c r="C5614" s="5" t="s">
        <v>558</v>
      </c>
      <c r="D5614" s="8" t="s">
        <v>165</v>
      </c>
      <c r="E5614" s="6">
        <v>109.4</v>
      </c>
      <c r="F5614" s="6">
        <v>111.9</v>
      </c>
      <c r="G5614" s="6">
        <v>108.9</v>
      </c>
      <c r="H5614" s="5" t="s">
        <v>120</v>
      </c>
      <c r="I5614" s="6">
        <f t="shared" si="348"/>
        <v>-2.5</v>
      </c>
      <c r="J5614" s="5" t="str">
        <f>IF(H5614="否","不适用",IF(AND(ISNUMBER(E5614),ISNUMBER(F5614)),IF(I5614&gt;规则与名单!$B$2,"是","否"),"未判定"))</f>
        <v>不适用</v>
      </c>
      <c r="K5614" s="5" t="str">
        <f t="shared" si="349"/>
        <v>非测试日纯氢</v>
      </c>
      <c r="L5614" s="6">
        <f t="shared" si="350"/>
        <v>108.9</v>
      </c>
      <c r="M5614" s="5">
        <f t="shared" si="351"/>
        <v>0</v>
      </c>
      <c r="N5614" s="5" t="s">
        <v>20184</v>
      </c>
      <c r="O5614" s="5" t="s">
        <v>20185</v>
      </c>
      <c r="P5614" s="5" t="s">
        <v>20186</v>
      </c>
    </row>
    <row r="5615" ht="19" customHeight="1" spans="1:16">
      <c r="A5615" s="5">
        <v>224</v>
      </c>
      <c r="B5615" s="5" t="s">
        <v>592</v>
      </c>
      <c r="C5615" s="5" t="s">
        <v>558</v>
      </c>
      <c r="D5615" s="8" t="s">
        <v>151</v>
      </c>
      <c r="E5615" s="6">
        <v>60.8</v>
      </c>
      <c r="F5615" s="6">
        <v>77.3</v>
      </c>
      <c r="G5615" s="6">
        <v>74.8</v>
      </c>
      <c r="H5615" s="5" t="s">
        <v>120</v>
      </c>
      <c r="I5615" s="6">
        <f t="shared" si="348"/>
        <v>-16.5</v>
      </c>
      <c r="J5615" s="5" t="str">
        <f>IF(H5615="否","不适用",IF(AND(ISNUMBER(E5615),ISNUMBER(F5615)),IF(I5615&gt;规则与名单!$B$2,"是","否"),"未判定"))</f>
        <v>不适用</v>
      </c>
      <c r="K5615" s="5" t="str">
        <f t="shared" si="349"/>
        <v>非测试日纯氢</v>
      </c>
      <c r="L5615" s="6">
        <f t="shared" si="350"/>
        <v>74.8</v>
      </c>
      <c r="M5615" s="5">
        <f t="shared" si="351"/>
        <v>0</v>
      </c>
      <c r="N5615" s="5" t="s">
        <v>20187</v>
      </c>
      <c r="O5615" s="5" t="s">
        <v>20188</v>
      </c>
      <c r="P5615" s="5" t="s">
        <v>20189</v>
      </c>
    </row>
    <row r="5616" ht="19" customHeight="1" spans="1:16">
      <c r="A5616" s="5">
        <v>224</v>
      </c>
      <c r="B5616" s="5" t="s">
        <v>592</v>
      </c>
      <c r="C5616" s="5" t="s">
        <v>558</v>
      </c>
      <c r="D5616" s="8" t="s">
        <v>3358</v>
      </c>
      <c r="E5616" s="6">
        <v>54.9</v>
      </c>
      <c r="F5616" s="6">
        <v>73.2</v>
      </c>
      <c r="G5616" s="6">
        <v>69</v>
      </c>
      <c r="H5616" s="5" t="s">
        <v>120</v>
      </c>
      <c r="I5616" s="6">
        <f t="shared" si="348"/>
        <v>-18.3</v>
      </c>
      <c r="J5616" s="5" t="str">
        <f>IF(H5616="否","不适用",IF(AND(ISNUMBER(E5616),ISNUMBER(F5616)),IF(I5616&gt;规则与名单!$B$2,"是","否"),"未判定"))</f>
        <v>不适用</v>
      </c>
      <c r="K5616" s="5" t="str">
        <f t="shared" si="349"/>
        <v>非测试日纯氢</v>
      </c>
      <c r="L5616" s="6">
        <f t="shared" si="350"/>
        <v>69</v>
      </c>
      <c r="M5616" s="5">
        <f t="shared" si="351"/>
        <v>0</v>
      </c>
      <c r="N5616" s="5" t="s">
        <v>20190</v>
      </c>
      <c r="O5616" s="5" t="s">
        <v>20191</v>
      </c>
      <c r="P5616" s="5" t="s">
        <v>20192</v>
      </c>
    </row>
    <row r="5617" ht="19" customHeight="1" spans="1:16">
      <c r="A5617" s="5">
        <v>224</v>
      </c>
      <c r="B5617" s="5" t="s">
        <v>592</v>
      </c>
      <c r="C5617" s="5" t="s">
        <v>558</v>
      </c>
      <c r="D5617" s="8" t="s">
        <v>272</v>
      </c>
      <c r="E5617" s="6">
        <v>104.3</v>
      </c>
      <c r="F5617" s="6">
        <v>79.6</v>
      </c>
      <c r="G5617" s="6">
        <v>75.9</v>
      </c>
      <c r="H5617" s="5" t="s">
        <v>120</v>
      </c>
      <c r="I5617" s="6">
        <f t="shared" si="348"/>
        <v>24.7</v>
      </c>
      <c r="J5617" s="5" t="str">
        <f>IF(H5617="否","不适用",IF(AND(ISNUMBER(E5617),ISNUMBER(F5617)),IF(I5617&gt;规则与名单!$B$2,"是","否"),"未判定"))</f>
        <v>不适用</v>
      </c>
      <c r="K5617" s="5" t="str">
        <f t="shared" si="349"/>
        <v>非测试日纯氢</v>
      </c>
      <c r="L5617" s="6">
        <f t="shared" si="350"/>
        <v>75.9</v>
      </c>
      <c r="M5617" s="5">
        <f t="shared" si="351"/>
        <v>0</v>
      </c>
      <c r="N5617" s="5" t="s">
        <v>20193</v>
      </c>
      <c r="O5617" s="5" t="s">
        <v>20194</v>
      </c>
      <c r="P5617" s="5" t="s">
        <v>20195</v>
      </c>
    </row>
    <row r="5618" ht="19" customHeight="1" spans="1:16">
      <c r="A5618" s="5">
        <v>224</v>
      </c>
      <c r="B5618" s="5" t="s">
        <v>592</v>
      </c>
      <c r="C5618" s="5" t="s">
        <v>558</v>
      </c>
      <c r="D5618" s="8" t="s">
        <v>506</v>
      </c>
      <c r="E5618" s="6">
        <v>111.5</v>
      </c>
      <c r="F5618" s="6">
        <v>114.2</v>
      </c>
      <c r="G5618" s="6">
        <v>109.8</v>
      </c>
      <c r="H5618" s="5" t="s">
        <v>120</v>
      </c>
      <c r="I5618" s="6">
        <f t="shared" si="348"/>
        <v>-2.7</v>
      </c>
      <c r="J5618" s="5" t="str">
        <f>IF(H5618="否","不适用",IF(AND(ISNUMBER(E5618),ISNUMBER(F5618)),IF(I5618&gt;规则与名单!$B$2,"是","否"),"未判定"))</f>
        <v>不适用</v>
      </c>
      <c r="K5618" s="5" t="str">
        <f t="shared" si="349"/>
        <v>非测试日纯氢</v>
      </c>
      <c r="L5618" s="6">
        <f t="shared" si="350"/>
        <v>109.8</v>
      </c>
      <c r="M5618" s="5">
        <f t="shared" si="351"/>
        <v>0</v>
      </c>
      <c r="N5618" s="5" t="s">
        <v>20196</v>
      </c>
      <c r="O5618" s="5" t="s">
        <v>20197</v>
      </c>
      <c r="P5618" s="5" t="s">
        <v>20198</v>
      </c>
    </row>
    <row r="5619" ht="19" customHeight="1" spans="1:16">
      <c r="A5619" s="5">
        <v>224</v>
      </c>
      <c r="B5619" s="5" t="s">
        <v>592</v>
      </c>
      <c r="C5619" s="5" t="s">
        <v>558</v>
      </c>
      <c r="D5619" s="8" t="s">
        <v>673</v>
      </c>
      <c r="E5619" s="6">
        <v>75.1</v>
      </c>
      <c r="F5619" s="6">
        <v>76.7</v>
      </c>
      <c r="G5619" s="6">
        <v>75</v>
      </c>
      <c r="H5619" s="5" t="s">
        <v>120</v>
      </c>
      <c r="I5619" s="6">
        <f t="shared" si="348"/>
        <v>-1.60000000000001</v>
      </c>
      <c r="J5619" s="5" t="str">
        <f>IF(H5619="否","不适用",IF(AND(ISNUMBER(E5619),ISNUMBER(F5619)),IF(I5619&gt;规则与名单!$B$2,"是","否"),"未判定"))</f>
        <v>不适用</v>
      </c>
      <c r="K5619" s="5" t="str">
        <f t="shared" si="349"/>
        <v>非测试日纯氢</v>
      </c>
      <c r="L5619" s="6">
        <f t="shared" si="350"/>
        <v>75</v>
      </c>
      <c r="M5619" s="5">
        <f t="shared" si="351"/>
        <v>0</v>
      </c>
      <c r="N5619" s="5" t="s">
        <v>20199</v>
      </c>
      <c r="O5619" s="5" t="s">
        <v>20200</v>
      </c>
      <c r="P5619" s="5" t="s">
        <v>20201</v>
      </c>
    </row>
    <row r="5620" ht="19" customHeight="1" spans="1:16">
      <c r="A5620" s="5">
        <v>224</v>
      </c>
      <c r="B5620" s="5" t="s">
        <v>592</v>
      </c>
      <c r="C5620" s="5" t="s">
        <v>558</v>
      </c>
      <c r="D5620" s="8" t="s">
        <v>183</v>
      </c>
      <c r="E5620" s="6">
        <v>68.9</v>
      </c>
      <c r="F5620" s="6">
        <v>72.8</v>
      </c>
      <c r="G5620" s="6">
        <v>68.9</v>
      </c>
      <c r="H5620" s="5" t="s">
        <v>120</v>
      </c>
      <c r="I5620" s="6">
        <f t="shared" si="348"/>
        <v>-3.89999999999999</v>
      </c>
      <c r="J5620" s="5" t="str">
        <f>IF(H5620="否","不适用",IF(AND(ISNUMBER(E5620),ISNUMBER(F5620)),IF(I5620&gt;规则与名单!$B$2,"是","否"),"未判定"))</f>
        <v>不适用</v>
      </c>
      <c r="K5620" s="5" t="str">
        <f t="shared" si="349"/>
        <v>非测试日纯氢</v>
      </c>
      <c r="L5620" s="6">
        <f t="shared" si="350"/>
        <v>68.9</v>
      </c>
      <c r="M5620" s="5">
        <f t="shared" si="351"/>
        <v>0</v>
      </c>
      <c r="N5620" s="5" t="s">
        <v>20202</v>
      </c>
      <c r="O5620" s="5" t="s">
        <v>20203</v>
      </c>
      <c r="P5620" s="5" t="s">
        <v>20204</v>
      </c>
    </row>
    <row r="5621" ht="19" customHeight="1" spans="1:16">
      <c r="A5621" s="5">
        <v>224</v>
      </c>
      <c r="B5621" s="5" t="s">
        <v>592</v>
      </c>
      <c r="C5621" s="5" t="s">
        <v>558</v>
      </c>
      <c r="D5621" s="8" t="s">
        <v>431</v>
      </c>
      <c r="E5621" s="6">
        <v>71.9</v>
      </c>
      <c r="F5621" s="6">
        <v>75.9</v>
      </c>
      <c r="G5621" s="6">
        <v>46</v>
      </c>
      <c r="H5621" s="5" t="s">
        <v>120</v>
      </c>
      <c r="I5621" s="6">
        <f t="shared" si="348"/>
        <v>-4</v>
      </c>
      <c r="J5621" s="5" t="str">
        <f>IF(H5621="否","不适用",IF(AND(ISNUMBER(E5621),ISNUMBER(F5621)),IF(I5621&gt;规则与名单!$B$2,"是","否"),"未判定"))</f>
        <v>不适用</v>
      </c>
      <c r="K5621" s="5" t="str">
        <f t="shared" si="349"/>
        <v>非测试日纯氢</v>
      </c>
      <c r="L5621" s="6">
        <f t="shared" si="350"/>
        <v>46</v>
      </c>
      <c r="M5621" s="5">
        <f t="shared" si="351"/>
        <v>0</v>
      </c>
      <c r="N5621" s="5" t="s">
        <v>20205</v>
      </c>
      <c r="O5621" s="5" t="s">
        <v>20206</v>
      </c>
      <c r="P5621" s="5" t="s">
        <v>20207</v>
      </c>
    </row>
    <row r="5622" ht="19" customHeight="1" spans="1:16">
      <c r="A5622" s="5">
        <v>224</v>
      </c>
      <c r="B5622" s="5" t="s">
        <v>592</v>
      </c>
      <c r="C5622" s="5" t="s">
        <v>558</v>
      </c>
      <c r="D5622" s="8" t="s">
        <v>3377</v>
      </c>
      <c r="E5622" s="6">
        <v>95.4</v>
      </c>
      <c r="F5622" s="6">
        <v>130.8</v>
      </c>
      <c r="G5622" s="6">
        <v>75.3</v>
      </c>
      <c r="H5622" s="5" t="s">
        <v>120</v>
      </c>
      <c r="I5622" s="6">
        <f t="shared" si="348"/>
        <v>-35.4</v>
      </c>
      <c r="J5622" s="5" t="str">
        <f>IF(H5622="否","不适用",IF(AND(ISNUMBER(E5622),ISNUMBER(F5622)),IF(I5622&gt;规则与名单!$B$2,"是","否"),"未判定"))</f>
        <v>不适用</v>
      </c>
      <c r="K5622" s="5" t="str">
        <f t="shared" si="349"/>
        <v>非测试日纯氢</v>
      </c>
      <c r="L5622" s="6">
        <f t="shared" si="350"/>
        <v>75.3</v>
      </c>
      <c r="M5622" s="5">
        <f t="shared" si="351"/>
        <v>0</v>
      </c>
      <c r="N5622" s="5" t="s">
        <v>20208</v>
      </c>
      <c r="O5622" s="5" t="s">
        <v>20209</v>
      </c>
      <c r="P5622" s="5" t="s">
        <v>20210</v>
      </c>
    </row>
    <row r="5623" ht="19" customHeight="1" spans="1:16">
      <c r="A5623" s="5">
        <v>224</v>
      </c>
      <c r="B5623" s="5" t="s">
        <v>592</v>
      </c>
      <c r="C5623" s="5" t="s">
        <v>558</v>
      </c>
      <c r="D5623" s="8" t="s">
        <v>407</v>
      </c>
      <c r="E5623" s="6">
        <v>102.5</v>
      </c>
      <c r="F5623" s="6">
        <v>76.2</v>
      </c>
      <c r="G5623" s="6">
        <v>42.8</v>
      </c>
      <c r="H5623" s="5" t="s">
        <v>120</v>
      </c>
      <c r="I5623" s="6">
        <f t="shared" si="348"/>
        <v>26.3</v>
      </c>
      <c r="J5623" s="5" t="str">
        <f>IF(H5623="否","不适用",IF(AND(ISNUMBER(E5623),ISNUMBER(F5623)),IF(I5623&gt;规则与名单!$B$2,"是","否"),"未判定"))</f>
        <v>不适用</v>
      </c>
      <c r="K5623" s="5" t="str">
        <f t="shared" si="349"/>
        <v>非测试日纯氢</v>
      </c>
      <c r="L5623" s="6">
        <f t="shared" si="350"/>
        <v>42.8</v>
      </c>
      <c r="M5623" s="5">
        <f t="shared" si="351"/>
        <v>0</v>
      </c>
      <c r="N5623" s="5" t="s">
        <v>20211</v>
      </c>
      <c r="O5623" s="5" t="s">
        <v>20212</v>
      </c>
      <c r="P5623" s="5" t="s">
        <v>20213</v>
      </c>
    </row>
    <row r="5624" ht="19" customHeight="1" spans="1:16">
      <c r="A5624" s="5">
        <v>224</v>
      </c>
      <c r="B5624" s="5" t="s">
        <v>592</v>
      </c>
      <c r="C5624" s="5" t="s">
        <v>558</v>
      </c>
      <c r="D5624" s="8" t="s">
        <v>411</v>
      </c>
      <c r="E5624" s="6">
        <v>70.1</v>
      </c>
      <c r="F5624" s="6">
        <v>73.8</v>
      </c>
      <c r="G5624" s="6">
        <v>57</v>
      </c>
      <c r="H5624" s="5" t="s">
        <v>120</v>
      </c>
      <c r="I5624" s="6">
        <f t="shared" si="348"/>
        <v>-3.7</v>
      </c>
      <c r="J5624" s="5" t="str">
        <f>IF(H5624="否","不适用",IF(AND(ISNUMBER(E5624),ISNUMBER(F5624)),IF(I5624&gt;规则与名单!$B$2,"是","否"),"未判定"))</f>
        <v>不适用</v>
      </c>
      <c r="K5624" s="5" t="str">
        <f t="shared" si="349"/>
        <v>非测试日纯氢</v>
      </c>
      <c r="L5624" s="6">
        <f t="shared" si="350"/>
        <v>57</v>
      </c>
      <c r="M5624" s="5">
        <f t="shared" si="351"/>
        <v>0</v>
      </c>
      <c r="N5624" s="5" t="s">
        <v>20214</v>
      </c>
      <c r="O5624" s="5" t="s">
        <v>20215</v>
      </c>
      <c r="P5624" s="5" t="s">
        <v>20216</v>
      </c>
    </row>
    <row r="5625" ht="19" customHeight="1" spans="1:16">
      <c r="A5625" s="5">
        <v>224</v>
      </c>
      <c r="B5625" s="5" t="s">
        <v>592</v>
      </c>
      <c r="C5625" s="5" t="s">
        <v>558</v>
      </c>
      <c r="D5625" s="8" t="s">
        <v>251</v>
      </c>
      <c r="E5625" s="6">
        <v>75</v>
      </c>
      <c r="F5625" s="6">
        <v>78.5</v>
      </c>
      <c r="G5625" s="6">
        <v>74.7</v>
      </c>
      <c r="H5625" s="5" t="s">
        <v>120</v>
      </c>
      <c r="I5625" s="6">
        <f t="shared" si="348"/>
        <v>-3.5</v>
      </c>
      <c r="J5625" s="5" t="str">
        <f>IF(H5625="否","不适用",IF(AND(ISNUMBER(E5625),ISNUMBER(F5625)),IF(I5625&gt;规则与名单!$B$2,"是","否"),"未判定"))</f>
        <v>不适用</v>
      </c>
      <c r="K5625" s="5" t="str">
        <f t="shared" si="349"/>
        <v>非测试日纯氢</v>
      </c>
      <c r="L5625" s="6">
        <f t="shared" si="350"/>
        <v>74.7</v>
      </c>
      <c r="M5625" s="5">
        <f t="shared" si="351"/>
        <v>0</v>
      </c>
      <c r="N5625" s="5" t="s">
        <v>20217</v>
      </c>
      <c r="O5625" s="5" t="s">
        <v>20218</v>
      </c>
      <c r="P5625" s="5" t="s">
        <v>20219</v>
      </c>
    </row>
    <row r="5626" ht="19" customHeight="1" spans="1:16">
      <c r="A5626" s="5">
        <v>224</v>
      </c>
      <c r="B5626" s="5" t="s">
        <v>592</v>
      </c>
      <c r="C5626" s="5" t="s">
        <v>558</v>
      </c>
      <c r="D5626" s="8" t="s">
        <v>472</v>
      </c>
      <c r="E5626" s="6">
        <v>111.6</v>
      </c>
      <c r="F5626" s="6">
        <v>114.3</v>
      </c>
      <c r="G5626" s="6">
        <v>103.8</v>
      </c>
      <c r="H5626" s="5" t="s">
        <v>120</v>
      </c>
      <c r="I5626" s="6">
        <f t="shared" si="348"/>
        <v>-2.7</v>
      </c>
      <c r="J5626" s="5" t="str">
        <f>IF(H5626="否","不适用",IF(AND(ISNUMBER(E5626),ISNUMBER(F5626)),IF(I5626&gt;规则与名单!$B$2,"是","否"),"未判定"))</f>
        <v>不适用</v>
      </c>
      <c r="K5626" s="5" t="str">
        <f t="shared" si="349"/>
        <v>非测试日纯氢</v>
      </c>
      <c r="L5626" s="6">
        <f t="shared" si="350"/>
        <v>103.8</v>
      </c>
      <c r="M5626" s="5">
        <f t="shared" si="351"/>
        <v>0</v>
      </c>
      <c r="N5626" s="5" t="s">
        <v>20220</v>
      </c>
      <c r="O5626" s="5" t="s">
        <v>20221</v>
      </c>
      <c r="P5626" s="5" t="s">
        <v>20222</v>
      </c>
    </row>
    <row r="5627" ht="19" customHeight="1" spans="1:16">
      <c r="A5627" s="5">
        <v>224</v>
      </c>
      <c r="B5627" s="5" t="s">
        <v>592</v>
      </c>
      <c r="C5627" s="5" t="s">
        <v>558</v>
      </c>
      <c r="D5627" s="8" t="s">
        <v>466</v>
      </c>
      <c r="E5627" s="6">
        <v>72</v>
      </c>
      <c r="F5627" s="6">
        <v>75.6</v>
      </c>
      <c r="G5627" s="6">
        <v>70.5</v>
      </c>
      <c r="H5627" s="5" t="s">
        <v>120</v>
      </c>
      <c r="I5627" s="6">
        <f t="shared" si="348"/>
        <v>-3.59999999999999</v>
      </c>
      <c r="J5627" s="5" t="str">
        <f>IF(H5627="否","不适用",IF(AND(ISNUMBER(E5627),ISNUMBER(F5627)),IF(I5627&gt;规则与名单!$B$2,"是","否"),"未判定"))</f>
        <v>不适用</v>
      </c>
      <c r="K5627" s="5" t="str">
        <f t="shared" si="349"/>
        <v>非测试日纯氢</v>
      </c>
      <c r="L5627" s="6">
        <f t="shared" si="350"/>
        <v>70.5</v>
      </c>
      <c r="M5627" s="5">
        <f t="shared" si="351"/>
        <v>0</v>
      </c>
      <c r="N5627" s="5" t="s">
        <v>20223</v>
      </c>
      <c r="O5627" s="5" t="s">
        <v>20224</v>
      </c>
      <c r="P5627" s="5" t="s">
        <v>20225</v>
      </c>
    </row>
    <row r="5628" ht="19" customHeight="1" spans="1:16">
      <c r="A5628" s="5">
        <v>224</v>
      </c>
      <c r="B5628" s="5" t="s">
        <v>592</v>
      </c>
      <c r="C5628" s="5" t="s">
        <v>558</v>
      </c>
      <c r="D5628" s="8" t="s">
        <v>333</v>
      </c>
      <c r="E5628" s="6">
        <v>68.7</v>
      </c>
      <c r="F5628" s="6">
        <v>71.7</v>
      </c>
      <c r="G5628" s="6">
        <v>68.2</v>
      </c>
      <c r="H5628" s="5" t="s">
        <v>120</v>
      </c>
      <c r="I5628" s="6">
        <f t="shared" si="348"/>
        <v>-3</v>
      </c>
      <c r="J5628" s="5" t="str">
        <f>IF(H5628="否","不适用",IF(AND(ISNUMBER(E5628),ISNUMBER(F5628)),IF(I5628&gt;规则与名单!$B$2,"是","否"),"未判定"))</f>
        <v>不适用</v>
      </c>
      <c r="K5628" s="5" t="str">
        <f t="shared" si="349"/>
        <v>非测试日纯氢</v>
      </c>
      <c r="L5628" s="6">
        <f t="shared" si="350"/>
        <v>68.2</v>
      </c>
      <c r="M5628" s="5">
        <f t="shared" si="351"/>
        <v>0</v>
      </c>
      <c r="N5628" s="5" t="s">
        <v>20226</v>
      </c>
      <c r="O5628" s="5" t="s">
        <v>20227</v>
      </c>
      <c r="P5628" s="5" t="s">
        <v>20228</v>
      </c>
    </row>
    <row r="5629" ht="19" customHeight="1" spans="1:16">
      <c r="A5629" s="5">
        <v>224</v>
      </c>
      <c r="B5629" s="5" t="s">
        <v>592</v>
      </c>
      <c r="C5629" s="5" t="s">
        <v>558</v>
      </c>
      <c r="D5629" s="8" t="s">
        <v>175</v>
      </c>
      <c r="E5629" s="6">
        <v>75.8</v>
      </c>
      <c r="F5629" s="6">
        <v>79.5</v>
      </c>
      <c r="G5629" s="6">
        <v>75.6</v>
      </c>
      <c r="H5629" s="5" t="s">
        <v>120</v>
      </c>
      <c r="I5629" s="6">
        <f t="shared" si="348"/>
        <v>-3.7</v>
      </c>
      <c r="J5629" s="5" t="str">
        <f>IF(H5629="否","不适用",IF(AND(ISNUMBER(E5629),ISNUMBER(F5629)),IF(I5629&gt;规则与名单!$B$2,"是","否"),"未判定"))</f>
        <v>不适用</v>
      </c>
      <c r="K5629" s="5" t="str">
        <f t="shared" si="349"/>
        <v>非测试日纯氢</v>
      </c>
      <c r="L5629" s="6">
        <f t="shared" si="350"/>
        <v>75.6</v>
      </c>
      <c r="M5629" s="5">
        <f t="shared" si="351"/>
        <v>0</v>
      </c>
      <c r="N5629" s="5" t="s">
        <v>20229</v>
      </c>
      <c r="O5629" s="5" t="s">
        <v>20230</v>
      </c>
      <c r="P5629" s="5" t="s">
        <v>20231</v>
      </c>
    </row>
    <row r="5630" ht="19" customHeight="1" spans="1:16">
      <c r="A5630" s="5">
        <v>224</v>
      </c>
      <c r="B5630" s="5" t="s">
        <v>592</v>
      </c>
      <c r="C5630" s="5" t="s">
        <v>558</v>
      </c>
      <c r="D5630" s="8" t="s">
        <v>3402</v>
      </c>
      <c r="E5630" s="6">
        <v>115.1</v>
      </c>
      <c r="F5630" s="6">
        <v>118.1</v>
      </c>
      <c r="G5630" s="6">
        <v>94.3</v>
      </c>
      <c r="H5630" s="5" t="s">
        <v>120</v>
      </c>
      <c r="I5630" s="6">
        <f t="shared" si="348"/>
        <v>-3</v>
      </c>
      <c r="J5630" s="5" t="str">
        <f>IF(H5630="否","不适用",IF(AND(ISNUMBER(E5630),ISNUMBER(F5630)),IF(I5630&gt;规则与名单!$B$2,"是","否"),"未判定"))</f>
        <v>不适用</v>
      </c>
      <c r="K5630" s="5" t="str">
        <f t="shared" si="349"/>
        <v>非测试日纯氢</v>
      </c>
      <c r="L5630" s="6">
        <f t="shared" si="350"/>
        <v>94.3</v>
      </c>
      <c r="M5630" s="5">
        <f t="shared" si="351"/>
        <v>0</v>
      </c>
      <c r="N5630" s="5" t="s">
        <v>20232</v>
      </c>
      <c r="O5630" s="5" t="s">
        <v>20233</v>
      </c>
      <c r="P5630" s="5" t="s">
        <v>20234</v>
      </c>
    </row>
    <row r="5631" ht="19" customHeight="1" spans="1:16">
      <c r="A5631" s="5">
        <v>224</v>
      </c>
      <c r="B5631" s="5" t="s">
        <v>592</v>
      </c>
      <c r="C5631" s="5" t="s">
        <v>558</v>
      </c>
      <c r="D5631" s="8" t="s">
        <v>487</v>
      </c>
      <c r="E5631" s="6">
        <v>72.3</v>
      </c>
      <c r="F5631" s="6">
        <v>77.7</v>
      </c>
      <c r="G5631" s="6">
        <v>59.3</v>
      </c>
      <c r="H5631" s="5" t="s">
        <v>120</v>
      </c>
      <c r="I5631" s="6">
        <f t="shared" si="348"/>
        <v>-5.40000000000001</v>
      </c>
      <c r="J5631" s="5" t="str">
        <f>IF(H5631="否","不适用",IF(AND(ISNUMBER(E5631),ISNUMBER(F5631)),IF(I5631&gt;规则与名单!$B$2,"是","否"),"未判定"))</f>
        <v>不适用</v>
      </c>
      <c r="K5631" s="5" t="str">
        <f t="shared" si="349"/>
        <v>非测试日纯氢</v>
      </c>
      <c r="L5631" s="6">
        <f t="shared" si="350"/>
        <v>59.3</v>
      </c>
      <c r="M5631" s="5">
        <f t="shared" si="351"/>
        <v>0</v>
      </c>
      <c r="N5631" s="5" t="s">
        <v>20235</v>
      </c>
      <c r="O5631" s="5" t="s">
        <v>20236</v>
      </c>
      <c r="P5631" s="5" t="s">
        <v>20237</v>
      </c>
    </row>
    <row r="5632" ht="19" customHeight="1" spans="1:16">
      <c r="A5632" s="5">
        <v>224</v>
      </c>
      <c r="B5632" s="5" t="s">
        <v>592</v>
      </c>
      <c r="C5632" s="5" t="s">
        <v>558</v>
      </c>
      <c r="D5632" s="8" t="s">
        <v>121</v>
      </c>
      <c r="E5632" s="6">
        <v>72.1</v>
      </c>
      <c r="F5632" s="6">
        <v>74.9</v>
      </c>
      <c r="G5632" s="6">
        <v>71.9</v>
      </c>
      <c r="H5632" s="5" t="s">
        <v>120</v>
      </c>
      <c r="I5632" s="6">
        <f t="shared" si="348"/>
        <v>-2.80000000000001</v>
      </c>
      <c r="J5632" s="5" t="str">
        <f>IF(H5632="否","不适用",IF(AND(ISNUMBER(E5632),ISNUMBER(F5632)),IF(I5632&gt;规则与名单!$B$2,"是","否"),"未判定"))</f>
        <v>不适用</v>
      </c>
      <c r="K5632" s="5" t="str">
        <f t="shared" si="349"/>
        <v>非测试日纯氢</v>
      </c>
      <c r="L5632" s="6">
        <f t="shared" si="350"/>
        <v>71.9</v>
      </c>
      <c r="M5632" s="5">
        <f t="shared" si="351"/>
        <v>0</v>
      </c>
      <c r="N5632" s="5" t="s">
        <v>20238</v>
      </c>
      <c r="O5632" s="5" t="s">
        <v>20239</v>
      </c>
      <c r="P5632" s="5" t="s">
        <v>20240</v>
      </c>
    </row>
    <row r="5633" ht="19" customHeight="1" spans="1:16">
      <c r="A5633" s="5">
        <v>224</v>
      </c>
      <c r="B5633" s="5" t="s">
        <v>592</v>
      </c>
      <c r="C5633" s="5" t="s">
        <v>558</v>
      </c>
      <c r="D5633" s="8" t="s">
        <v>170</v>
      </c>
      <c r="E5633" s="6">
        <v>77.5</v>
      </c>
      <c r="F5633" s="6">
        <v>82.6</v>
      </c>
      <c r="G5633" s="6">
        <v>77.3</v>
      </c>
      <c r="H5633" s="5" t="s">
        <v>120</v>
      </c>
      <c r="I5633" s="6">
        <f t="shared" si="348"/>
        <v>-5.09999999999999</v>
      </c>
      <c r="J5633" s="5" t="str">
        <f>IF(H5633="否","不适用",IF(AND(ISNUMBER(E5633),ISNUMBER(F5633)),IF(I5633&gt;规则与名单!$B$2,"是","否"),"未判定"))</f>
        <v>不适用</v>
      </c>
      <c r="K5633" s="5" t="str">
        <f t="shared" si="349"/>
        <v>非测试日纯氢</v>
      </c>
      <c r="L5633" s="6">
        <f t="shared" si="350"/>
        <v>77.3</v>
      </c>
      <c r="M5633" s="5">
        <f t="shared" si="351"/>
        <v>0</v>
      </c>
      <c r="N5633" s="5" t="s">
        <v>20241</v>
      </c>
      <c r="O5633" s="5" t="s">
        <v>20242</v>
      </c>
      <c r="P5633" s="5" t="s">
        <v>20243</v>
      </c>
    </row>
    <row r="5634" ht="19" customHeight="1" spans="1:16">
      <c r="A5634" s="5">
        <v>224</v>
      </c>
      <c r="B5634" s="5" t="s">
        <v>592</v>
      </c>
      <c r="C5634" s="5" t="s">
        <v>558</v>
      </c>
      <c r="D5634" s="8" t="s">
        <v>644</v>
      </c>
      <c r="E5634" s="6">
        <v>123.9</v>
      </c>
      <c r="F5634" s="6">
        <v>127.2</v>
      </c>
      <c r="G5634" s="6">
        <v>123</v>
      </c>
      <c r="H5634" s="5" t="s">
        <v>120</v>
      </c>
      <c r="I5634" s="6">
        <f t="shared" ref="I5634:I5697" si="352">IF(AND(ISNUMBER(E5634),ISNUMBER(F5634)),E5634-F5634,"")</f>
        <v>-3.3</v>
      </c>
      <c r="J5634" s="5" t="str">
        <f>IF(H5634="否","不适用",IF(AND(ISNUMBER(E5634),ISNUMBER(F5634)),IF(I5634&gt;规则与名单!$B$2,"是","否"),"未判定"))</f>
        <v>不适用</v>
      </c>
      <c r="K5634" s="5" t="str">
        <f t="shared" ref="K5634:K5697" si="353">IF(J5634="是",IF(ISNUMBER(F5634),"测试日GPS","缺失"),IF(ISNUMBER(G5634),"非测试日纯氢",IF(AND(H5634="是",J5634="未判定"),IF(ISNUMBER(F5634),"测试名单无纯氢GPS","缺失"),IF(ISNUMBER(E5634),"非测试日仪表","缺失"))))</f>
        <v>非测试日纯氢</v>
      </c>
      <c r="L5634" s="6">
        <f t="shared" ref="L5634:L5697" si="354">IF(K5634="缺失","",IF(K5634="非测试日纯氢",G5634,IF(K5634="非测试日仪表",E5634,F5634)))</f>
        <v>123</v>
      </c>
      <c r="M5634" s="5">
        <f t="shared" ref="M5634:M5697" si="355">IF(K5634="缺失",1,0)</f>
        <v>0</v>
      </c>
      <c r="N5634" s="5" t="s">
        <v>20244</v>
      </c>
      <c r="O5634" s="5" t="s">
        <v>20245</v>
      </c>
      <c r="P5634" s="5" t="s">
        <v>20246</v>
      </c>
    </row>
    <row r="5635" ht="19" customHeight="1" spans="1:16">
      <c r="A5635" s="5">
        <v>224</v>
      </c>
      <c r="B5635" s="5" t="s">
        <v>592</v>
      </c>
      <c r="C5635" s="5" t="s">
        <v>558</v>
      </c>
      <c r="D5635" s="8" t="s">
        <v>3418</v>
      </c>
      <c r="E5635" s="6">
        <v>76.5</v>
      </c>
      <c r="F5635" s="6">
        <v>79.5</v>
      </c>
      <c r="G5635" s="6">
        <v>76.4</v>
      </c>
      <c r="H5635" s="5" t="s">
        <v>120</v>
      </c>
      <c r="I5635" s="6">
        <f t="shared" si="352"/>
        <v>-3</v>
      </c>
      <c r="J5635" s="5" t="str">
        <f>IF(H5635="否","不适用",IF(AND(ISNUMBER(E5635),ISNUMBER(F5635)),IF(I5635&gt;规则与名单!$B$2,"是","否"),"未判定"))</f>
        <v>不适用</v>
      </c>
      <c r="K5635" s="5" t="str">
        <f t="shared" si="353"/>
        <v>非测试日纯氢</v>
      </c>
      <c r="L5635" s="6">
        <f t="shared" si="354"/>
        <v>76.4</v>
      </c>
      <c r="M5635" s="5">
        <f t="shared" si="355"/>
        <v>0</v>
      </c>
      <c r="N5635" s="5" t="s">
        <v>20247</v>
      </c>
      <c r="O5635" s="5" t="s">
        <v>20248</v>
      </c>
      <c r="P5635" s="5" t="s">
        <v>20249</v>
      </c>
    </row>
    <row r="5636" ht="19" customHeight="1" spans="1:16">
      <c r="A5636" s="5">
        <v>224</v>
      </c>
      <c r="B5636" s="5" t="s">
        <v>592</v>
      </c>
      <c r="C5636" s="5" t="s">
        <v>558</v>
      </c>
      <c r="D5636" s="8" t="s">
        <v>3422</v>
      </c>
      <c r="E5636" s="6">
        <v>75.8</v>
      </c>
      <c r="F5636" s="6">
        <v>78.5</v>
      </c>
      <c r="G5636" s="6">
        <v>75.4</v>
      </c>
      <c r="H5636" s="5" t="s">
        <v>120</v>
      </c>
      <c r="I5636" s="6">
        <f t="shared" si="352"/>
        <v>-2.7</v>
      </c>
      <c r="J5636" s="5" t="str">
        <f>IF(H5636="否","不适用",IF(AND(ISNUMBER(E5636),ISNUMBER(F5636)),IF(I5636&gt;规则与名单!$B$2,"是","否"),"未判定"))</f>
        <v>不适用</v>
      </c>
      <c r="K5636" s="5" t="str">
        <f t="shared" si="353"/>
        <v>非测试日纯氢</v>
      </c>
      <c r="L5636" s="6">
        <f t="shared" si="354"/>
        <v>75.4</v>
      </c>
      <c r="M5636" s="5">
        <f t="shared" si="355"/>
        <v>0</v>
      </c>
      <c r="N5636" s="5" t="s">
        <v>20250</v>
      </c>
      <c r="O5636" s="5" t="s">
        <v>20251</v>
      </c>
      <c r="P5636" s="5" t="s">
        <v>20252</v>
      </c>
    </row>
    <row r="5637" ht="19" customHeight="1" spans="1:16">
      <c r="A5637" s="5">
        <v>224</v>
      </c>
      <c r="B5637" s="5" t="s">
        <v>592</v>
      </c>
      <c r="C5637" s="5" t="s">
        <v>558</v>
      </c>
      <c r="D5637" s="8" t="s">
        <v>336</v>
      </c>
      <c r="E5637" s="6">
        <v>68.6</v>
      </c>
      <c r="F5637" s="6">
        <v>72.6</v>
      </c>
      <c r="G5637" s="6">
        <v>68.2</v>
      </c>
      <c r="H5637" s="5" t="s">
        <v>120</v>
      </c>
      <c r="I5637" s="6">
        <f t="shared" si="352"/>
        <v>-4</v>
      </c>
      <c r="J5637" s="5" t="str">
        <f>IF(H5637="否","不适用",IF(AND(ISNUMBER(E5637),ISNUMBER(F5637)),IF(I5637&gt;规则与名单!$B$2,"是","否"),"未判定"))</f>
        <v>不适用</v>
      </c>
      <c r="K5637" s="5" t="str">
        <f t="shared" si="353"/>
        <v>非测试日纯氢</v>
      </c>
      <c r="L5637" s="6">
        <f t="shared" si="354"/>
        <v>68.2</v>
      </c>
      <c r="M5637" s="5">
        <f t="shared" si="355"/>
        <v>0</v>
      </c>
      <c r="N5637" s="5" t="s">
        <v>20253</v>
      </c>
      <c r="O5637" s="5" t="s">
        <v>20254</v>
      </c>
      <c r="P5637" s="5" t="s">
        <v>20255</v>
      </c>
    </row>
    <row r="5638" ht="19" customHeight="1" spans="1:16">
      <c r="A5638" s="5">
        <v>224</v>
      </c>
      <c r="B5638" s="5" t="s">
        <v>592</v>
      </c>
      <c r="C5638" s="5" t="s">
        <v>558</v>
      </c>
      <c r="D5638" s="8" t="s">
        <v>653</v>
      </c>
      <c r="E5638" s="6">
        <v>114.8</v>
      </c>
      <c r="F5638" s="6">
        <v>117.8</v>
      </c>
      <c r="G5638" s="6">
        <v>114</v>
      </c>
      <c r="H5638" s="5" t="s">
        <v>120</v>
      </c>
      <c r="I5638" s="6">
        <f t="shared" si="352"/>
        <v>-3</v>
      </c>
      <c r="J5638" s="5" t="str">
        <f>IF(H5638="否","不适用",IF(AND(ISNUMBER(E5638),ISNUMBER(F5638)),IF(I5638&gt;规则与名单!$B$2,"是","否"),"未判定"))</f>
        <v>不适用</v>
      </c>
      <c r="K5638" s="5" t="str">
        <f t="shared" si="353"/>
        <v>非测试日纯氢</v>
      </c>
      <c r="L5638" s="6">
        <f t="shared" si="354"/>
        <v>114</v>
      </c>
      <c r="M5638" s="5">
        <f t="shared" si="355"/>
        <v>0</v>
      </c>
      <c r="N5638" s="5" t="s">
        <v>20256</v>
      </c>
      <c r="O5638" s="5" t="s">
        <v>20257</v>
      </c>
      <c r="P5638" s="5" t="s">
        <v>20258</v>
      </c>
    </row>
    <row r="5639" ht="19" customHeight="1" spans="1:16">
      <c r="A5639" s="5">
        <v>224</v>
      </c>
      <c r="B5639" s="5" t="s">
        <v>592</v>
      </c>
      <c r="C5639" s="5" t="s">
        <v>558</v>
      </c>
      <c r="D5639" s="8" t="s">
        <v>140</v>
      </c>
      <c r="E5639" s="6">
        <v>72.1</v>
      </c>
      <c r="F5639" s="6">
        <v>76.8</v>
      </c>
      <c r="G5639" s="6">
        <v>71.9</v>
      </c>
      <c r="H5639" s="5" t="s">
        <v>120</v>
      </c>
      <c r="I5639" s="6">
        <f t="shared" si="352"/>
        <v>-4.7</v>
      </c>
      <c r="J5639" s="5" t="str">
        <f>IF(H5639="否","不适用",IF(AND(ISNUMBER(E5639),ISNUMBER(F5639)),IF(I5639&gt;规则与名单!$B$2,"是","否"),"未判定"))</f>
        <v>不适用</v>
      </c>
      <c r="K5639" s="5" t="str">
        <f t="shared" si="353"/>
        <v>非测试日纯氢</v>
      </c>
      <c r="L5639" s="6">
        <f t="shared" si="354"/>
        <v>71.9</v>
      </c>
      <c r="M5639" s="5">
        <f t="shared" si="355"/>
        <v>0</v>
      </c>
      <c r="N5639" s="5" t="s">
        <v>20259</v>
      </c>
      <c r="O5639" s="5" t="s">
        <v>20260</v>
      </c>
      <c r="P5639" s="5" t="s">
        <v>20261</v>
      </c>
    </row>
    <row r="5640" ht="19" customHeight="1" spans="1:16">
      <c r="A5640" s="5">
        <v>224</v>
      </c>
      <c r="B5640" s="5" t="s">
        <v>592</v>
      </c>
      <c r="C5640" s="5" t="s">
        <v>558</v>
      </c>
      <c r="D5640" s="8" t="s">
        <v>115</v>
      </c>
      <c r="E5640" s="6">
        <v>71.7</v>
      </c>
      <c r="F5640" s="6">
        <v>73.4</v>
      </c>
      <c r="G5640" s="6">
        <v>71.5</v>
      </c>
      <c r="H5640" s="5" t="s">
        <v>120</v>
      </c>
      <c r="I5640" s="6">
        <f t="shared" si="352"/>
        <v>-1.7</v>
      </c>
      <c r="J5640" s="5" t="str">
        <f>IF(H5640="否","不适用",IF(AND(ISNUMBER(E5640),ISNUMBER(F5640)),IF(I5640&gt;规则与名单!$B$2,"是","否"),"未判定"))</f>
        <v>不适用</v>
      </c>
      <c r="K5640" s="5" t="str">
        <f t="shared" si="353"/>
        <v>非测试日纯氢</v>
      </c>
      <c r="L5640" s="6">
        <f t="shared" si="354"/>
        <v>71.5</v>
      </c>
      <c r="M5640" s="5">
        <f t="shared" si="355"/>
        <v>0</v>
      </c>
      <c r="N5640" s="5" t="s">
        <v>20262</v>
      </c>
      <c r="O5640" s="5" t="s">
        <v>20263</v>
      </c>
      <c r="P5640" s="5" t="s">
        <v>20264</v>
      </c>
    </row>
    <row r="5641" ht="19" customHeight="1" spans="1:16">
      <c r="A5641" s="5">
        <v>225</v>
      </c>
      <c r="B5641" s="5" t="s">
        <v>594</v>
      </c>
      <c r="C5641" s="5" t="s">
        <v>558</v>
      </c>
      <c r="D5641" s="8" t="s">
        <v>114</v>
      </c>
      <c r="E5641" s="6">
        <v>185.5</v>
      </c>
      <c r="F5641" s="6">
        <v>205.5</v>
      </c>
      <c r="G5641" s="6">
        <v>203.1</v>
      </c>
      <c r="H5641" s="5" t="s">
        <v>120</v>
      </c>
      <c r="I5641" s="6">
        <f t="shared" si="352"/>
        <v>-20</v>
      </c>
      <c r="J5641" s="5" t="str">
        <f>IF(H5641="否","不适用",IF(AND(ISNUMBER(E5641),ISNUMBER(F5641)),IF(I5641&gt;规则与名单!$B$2,"是","否"),"未判定"))</f>
        <v>不适用</v>
      </c>
      <c r="K5641" s="5" t="str">
        <f t="shared" si="353"/>
        <v>非测试日纯氢</v>
      </c>
      <c r="L5641" s="6">
        <f t="shared" si="354"/>
        <v>203.1</v>
      </c>
      <c r="M5641" s="5">
        <f t="shared" si="355"/>
        <v>0</v>
      </c>
      <c r="N5641" s="5" t="s">
        <v>20265</v>
      </c>
      <c r="O5641" s="5" t="s">
        <v>20266</v>
      </c>
      <c r="P5641" s="5" t="s">
        <v>20267</v>
      </c>
    </row>
    <row r="5642" ht="19" customHeight="1" spans="1:16">
      <c r="A5642" s="5">
        <v>225</v>
      </c>
      <c r="B5642" s="5" t="s">
        <v>594</v>
      </c>
      <c r="C5642" s="5" t="s">
        <v>558</v>
      </c>
      <c r="D5642" s="8" t="s">
        <v>605</v>
      </c>
      <c r="E5642" s="6">
        <v>280.9</v>
      </c>
      <c r="F5642" s="6">
        <v>267.3</v>
      </c>
      <c r="G5642" s="6">
        <v>251.3</v>
      </c>
      <c r="H5642" s="5" t="s">
        <v>120</v>
      </c>
      <c r="I5642" s="6">
        <f t="shared" si="352"/>
        <v>13.6</v>
      </c>
      <c r="J5642" s="5" t="str">
        <f>IF(H5642="否","不适用",IF(AND(ISNUMBER(E5642),ISNUMBER(F5642)),IF(I5642&gt;规则与名单!$B$2,"是","否"),"未判定"))</f>
        <v>不适用</v>
      </c>
      <c r="K5642" s="5" t="str">
        <f t="shared" si="353"/>
        <v>非测试日纯氢</v>
      </c>
      <c r="L5642" s="6">
        <f t="shared" si="354"/>
        <v>251.3</v>
      </c>
      <c r="M5642" s="5">
        <f t="shared" si="355"/>
        <v>0</v>
      </c>
      <c r="N5642" s="5" t="s">
        <v>20268</v>
      </c>
      <c r="O5642" s="5" t="s">
        <v>20269</v>
      </c>
      <c r="P5642" s="5" t="s">
        <v>20270</v>
      </c>
    </row>
    <row r="5643" ht="19" customHeight="1" spans="1:16">
      <c r="A5643" s="5">
        <v>225</v>
      </c>
      <c r="B5643" s="5" t="s">
        <v>594</v>
      </c>
      <c r="C5643" s="5" t="s">
        <v>558</v>
      </c>
      <c r="D5643" s="8" t="s">
        <v>186</v>
      </c>
      <c r="E5643" s="6">
        <v>288.6</v>
      </c>
      <c r="F5643" s="6">
        <v>279.2</v>
      </c>
      <c r="G5643" s="6">
        <v>271.9</v>
      </c>
      <c r="H5643" s="5" t="s">
        <v>120</v>
      </c>
      <c r="I5643" s="6">
        <f t="shared" si="352"/>
        <v>9.40000000000003</v>
      </c>
      <c r="J5643" s="5" t="str">
        <f>IF(H5643="否","不适用",IF(AND(ISNUMBER(E5643),ISNUMBER(F5643)),IF(I5643&gt;规则与名单!$B$2,"是","否"),"未判定"))</f>
        <v>不适用</v>
      </c>
      <c r="K5643" s="5" t="str">
        <f t="shared" si="353"/>
        <v>非测试日纯氢</v>
      </c>
      <c r="L5643" s="6">
        <f t="shared" si="354"/>
        <v>271.9</v>
      </c>
      <c r="M5643" s="5">
        <f t="shared" si="355"/>
        <v>0</v>
      </c>
      <c r="N5643" s="5" t="s">
        <v>20271</v>
      </c>
      <c r="O5643" s="5" t="s">
        <v>20272</v>
      </c>
      <c r="P5643" s="5" t="s">
        <v>20273</v>
      </c>
    </row>
    <row r="5644" ht="19" customHeight="1" spans="1:16">
      <c r="A5644" s="5">
        <v>225</v>
      </c>
      <c r="B5644" s="5" t="s">
        <v>594</v>
      </c>
      <c r="C5644" s="5" t="s">
        <v>558</v>
      </c>
      <c r="D5644" s="8" t="s">
        <v>165</v>
      </c>
      <c r="E5644" s="6">
        <v>396</v>
      </c>
      <c r="F5644" s="6">
        <v>393.3</v>
      </c>
      <c r="G5644" s="6">
        <v>382.3</v>
      </c>
      <c r="H5644" s="5" t="s">
        <v>120</v>
      </c>
      <c r="I5644" s="6">
        <f t="shared" si="352"/>
        <v>2.69999999999999</v>
      </c>
      <c r="J5644" s="5" t="str">
        <f>IF(H5644="否","不适用",IF(AND(ISNUMBER(E5644),ISNUMBER(F5644)),IF(I5644&gt;规则与名单!$B$2,"是","否"),"未判定"))</f>
        <v>不适用</v>
      </c>
      <c r="K5644" s="5" t="str">
        <f t="shared" si="353"/>
        <v>非测试日纯氢</v>
      </c>
      <c r="L5644" s="6">
        <f t="shared" si="354"/>
        <v>382.3</v>
      </c>
      <c r="M5644" s="5">
        <f t="shared" si="355"/>
        <v>0</v>
      </c>
      <c r="N5644" s="5" t="s">
        <v>20274</v>
      </c>
      <c r="O5644" s="5" t="s">
        <v>20275</v>
      </c>
      <c r="P5644" s="5" t="s">
        <v>20276</v>
      </c>
    </row>
    <row r="5645" ht="19" customHeight="1" spans="1:16">
      <c r="A5645" s="5">
        <v>225</v>
      </c>
      <c r="B5645" s="5" t="s">
        <v>594</v>
      </c>
      <c r="C5645" s="5" t="s">
        <v>558</v>
      </c>
      <c r="D5645" s="8" t="s">
        <v>151</v>
      </c>
      <c r="E5645" s="6">
        <v>161.8</v>
      </c>
      <c r="F5645" s="6">
        <v>358.5</v>
      </c>
      <c r="G5645" s="6">
        <v>356.1</v>
      </c>
      <c r="H5645" s="5" t="s">
        <v>120</v>
      </c>
      <c r="I5645" s="6">
        <f t="shared" si="352"/>
        <v>-196.7</v>
      </c>
      <c r="J5645" s="5" t="str">
        <f>IF(H5645="否","不适用",IF(AND(ISNUMBER(E5645),ISNUMBER(F5645)),IF(I5645&gt;规则与名单!$B$2,"是","否"),"未判定"))</f>
        <v>不适用</v>
      </c>
      <c r="K5645" s="5" t="str">
        <f t="shared" si="353"/>
        <v>非测试日纯氢</v>
      </c>
      <c r="L5645" s="6">
        <f t="shared" si="354"/>
        <v>356.1</v>
      </c>
      <c r="M5645" s="5">
        <f t="shared" si="355"/>
        <v>0</v>
      </c>
      <c r="N5645" s="5" t="s">
        <v>20277</v>
      </c>
      <c r="O5645" s="5" t="s">
        <v>20278</v>
      </c>
      <c r="P5645" s="5" t="s">
        <v>20279</v>
      </c>
    </row>
    <row r="5646" ht="19" customHeight="1" spans="1:16">
      <c r="A5646" s="5">
        <v>225</v>
      </c>
      <c r="B5646" s="5" t="s">
        <v>594</v>
      </c>
      <c r="C5646" s="5" t="s">
        <v>558</v>
      </c>
      <c r="D5646" s="8" t="s">
        <v>3358</v>
      </c>
      <c r="E5646" s="6">
        <v>487.3</v>
      </c>
      <c r="F5646" s="6">
        <v>292</v>
      </c>
      <c r="G5646" s="6">
        <v>292.4</v>
      </c>
      <c r="H5646" s="5" t="s">
        <v>120</v>
      </c>
      <c r="I5646" s="6">
        <f t="shared" si="352"/>
        <v>195.3</v>
      </c>
      <c r="J5646" s="5" t="str">
        <f>IF(H5646="否","不适用",IF(AND(ISNUMBER(E5646),ISNUMBER(F5646)),IF(I5646&gt;规则与名单!$B$2,"是","否"),"未判定"))</f>
        <v>不适用</v>
      </c>
      <c r="K5646" s="5" t="str">
        <f t="shared" si="353"/>
        <v>非测试日纯氢</v>
      </c>
      <c r="L5646" s="6">
        <f t="shared" si="354"/>
        <v>292.4</v>
      </c>
      <c r="M5646" s="5">
        <f t="shared" si="355"/>
        <v>0</v>
      </c>
      <c r="N5646" s="5" t="s">
        <v>20280</v>
      </c>
      <c r="O5646" s="5" t="s">
        <v>20281</v>
      </c>
      <c r="P5646" s="5" t="s">
        <v>20282</v>
      </c>
    </row>
    <row r="5647" ht="19" customHeight="1" spans="1:16">
      <c r="A5647" s="5">
        <v>225</v>
      </c>
      <c r="B5647" s="5" t="s">
        <v>594</v>
      </c>
      <c r="C5647" s="5" t="s">
        <v>558</v>
      </c>
      <c r="D5647" s="8" t="s">
        <v>272</v>
      </c>
      <c r="E5647" s="6"/>
      <c r="F5647" s="6">
        <v>0</v>
      </c>
      <c r="G5647" s="6"/>
      <c r="H5647" s="5" t="s">
        <v>120</v>
      </c>
      <c r="I5647" s="6" t="str">
        <f t="shared" si="352"/>
        <v/>
      </c>
      <c r="J5647" s="5" t="str">
        <f>IF(H5647="否","不适用",IF(AND(ISNUMBER(E5647),ISNUMBER(F5647)),IF(I5647&gt;规则与名单!$B$2,"是","否"),"未判定"))</f>
        <v>不适用</v>
      </c>
      <c r="K5647" s="5" t="str">
        <f t="shared" si="353"/>
        <v>缺失</v>
      </c>
      <c r="L5647" s="6" t="str">
        <f t="shared" si="354"/>
        <v/>
      </c>
      <c r="M5647" s="5">
        <f t="shared" si="355"/>
        <v>1</v>
      </c>
      <c r="N5647" s="5" t="s">
        <v>20283</v>
      </c>
      <c r="O5647" s="5" t="s">
        <v>20284</v>
      </c>
      <c r="P5647" s="5" t="s">
        <v>20285</v>
      </c>
    </row>
    <row r="5648" ht="19" customHeight="1" spans="1:16">
      <c r="A5648" s="5">
        <v>225</v>
      </c>
      <c r="B5648" s="5" t="s">
        <v>594</v>
      </c>
      <c r="C5648" s="5" t="s">
        <v>558</v>
      </c>
      <c r="D5648" s="8" t="s">
        <v>506</v>
      </c>
      <c r="E5648" s="6">
        <v>165.8</v>
      </c>
      <c r="F5648" s="6">
        <v>283</v>
      </c>
      <c r="G5648" s="6">
        <v>262.3</v>
      </c>
      <c r="H5648" s="5" t="s">
        <v>120</v>
      </c>
      <c r="I5648" s="6">
        <f t="shared" si="352"/>
        <v>-117.2</v>
      </c>
      <c r="J5648" s="5" t="str">
        <f>IF(H5648="否","不适用",IF(AND(ISNUMBER(E5648),ISNUMBER(F5648)),IF(I5648&gt;规则与名单!$B$2,"是","否"),"未判定"))</f>
        <v>不适用</v>
      </c>
      <c r="K5648" s="5" t="str">
        <f t="shared" si="353"/>
        <v>非测试日纯氢</v>
      </c>
      <c r="L5648" s="6">
        <f t="shared" si="354"/>
        <v>262.3</v>
      </c>
      <c r="M5648" s="5">
        <f t="shared" si="355"/>
        <v>0</v>
      </c>
      <c r="N5648" s="5" t="s">
        <v>20286</v>
      </c>
      <c r="O5648" s="5" t="s">
        <v>20287</v>
      </c>
      <c r="P5648" s="5" t="s">
        <v>20288</v>
      </c>
    </row>
    <row r="5649" ht="19" customHeight="1" spans="1:16">
      <c r="A5649" s="5">
        <v>225</v>
      </c>
      <c r="B5649" s="5" t="s">
        <v>594</v>
      </c>
      <c r="C5649" s="5" t="s">
        <v>558</v>
      </c>
      <c r="D5649" s="8" t="s">
        <v>673</v>
      </c>
      <c r="E5649" s="6">
        <v>416.2</v>
      </c>
      <c r="F5649" s="6">
        <v>302.9</v>
      </c>
      <c r="G5649" s="6">
        <v>296.4</v>
      </c>
      <c r="H5649" s="5" t="s">
        <v>120</v>
      </c>
      <c r="I5649" s="6">
        <f t="shared" si="352"/>
        <v>113.3</v>
      </c>
      <c r="J5649" s="5" t="str">
        <f>IF(H5649="否","不适用",IF(AND(ISNUMBER(E5649),ISNUMBER(F5649)),IF(I5649&gt;规则与名单!$B$2,"是","否"),"未判定"))</f>
        <v>不适用</v>
      </c>
      <c r="K5649" s="5" t="str">
        <f t="shared" si="353"/>
        <v>非测试日纯氢</v>
      </c>
      <c r="L5649" s="6">
        <f t="shared" si="354"/>
        <v>296.4</v>
      </c>
      <c r="M5649" s="5">
        <f t="shared" si="355"/>
        <v>0</v>
      </c>
      <c r="N5649" s="5" t="s">
        <v>20289</v>
      </c>
      <c r="O5649" s="5" t="s">
        <v>20290</v>
      </c>
      <c r="P5649" s="5" t="s">
        <v>20291</v>
      </c>
    </row>
    <row r="5650" ht="19" customHeight="1" spans="1:16">
      <c r="A5650" s="5">
        <v>225</v>
      </c>
      <c r="B5650" s="5" t="s">
        <v>594</v>
      </c>
      <c r="C5650" s="5" t="s">
        <v>558</v>
      </c>
      <c r="D5650" s="8" t="s">
        <v>183</v>
      </c>
      <c r="E5650" s="6">
        <v>317.3</v>
      </c>
      <c r="F5650" s="6">
        <v>318.8</v>
      </c>
      <c r="G5650" s="6">
        <v>315.7</v>
      </c>
      <c r="H5650" s="5" t="s">
        <v>120</v>
      </c>
      <c r="I5650" s="6">
        <f t="shared" si="352"/>
        <v>-1.5</v>
      </c>
      <c r="J5650" s="5" t="str">
        <f>IF(H5650="否","不适用",IF(AND(ISNUMBER(E5650),ISNUMBER(F5650)),IF(I5650&gt;规则与名单!$B$2,"是","否"),"未判定"))</f>
        <v>不适用</v>
      </c>
      <c r="K5650" s="5" t="str">
        <f t="shared" si="353"/>
        <v>非测试日纯氢</v>
      </c>
      <c r="L5650" s="6">
        <f t="shared" si="354"/>
        <v>315.7</v>
      </c>
      <c r="M5650" s="5">
        <f t="shared" si="355"/>
        <v>0</v>
      </c>
      <c r="N5650" s="5" t="s">
        <v>20292</v>
      </c>
      <c r="O5650" s="5" t="s">
        <v>20293</v>
      </c>
      <c r="P5650" s="5" t="s">
        <v>20294</v>
      </c>
    </row>
    <row r="5651" ht="19" customHeight="1" spans="1:16">
      <c r="A5651" s="5">
        <v>225</v>
      </c>
      <c r="B5651" s="5" t="s">
        <v>594</v>
      </c>
      <c r="C5651" s="5" t="s">
        <v>558</v>
      </c>
      <c r="D5651" s="8" t="s">
        <v>431</v>
      </c>
      <c r="E5651" s="6">
        <v>206.4</v>
      </c>
      <c r="F5651" s="6">
        <v>207.7</v>
      </c>
      <c r="G5651" s="6">
        <v>72.1</v>
      </c>
      <c r="H5651" s="5" t="s">
        <v>120</v>
      </c>
      <c r="I5651" s="6">
        <f t="shared" si="352"/>
        <v>-1.29999999999998</v>
      </c>
      <c r="J5651" s="5" t="str">
        <f>IF(H5651="否","不适用",IF(AND(ISNUMBER(E5651),ISNUMBER(F5651)),IF(I5651&gt;规则与名单!$B$2,"是","否"),"未判定"))</f>
        <v>不适用</v>
      </c>
      <c r="K5651" s="5" t="str">
        <f t="shared" si="353"/>
        <v>非测试日纯氢</v>
      </c>
      <c r="L5651" s="6">
        <f t="shared" si="354"/>
        <v>72.1</v>
      </c>
      <c r="M5651" s="5">
        <f t="shared" si="355"/>
        <v>0</v>
      </c>
      <c r="N5651" s="5" t="s">
        <v>20295</v>
      </c>
      <c r="O5651" s="5" t="s">
        <v>20296</v>
      </c>
      <c r="P5651" s="5" t="s">
        <v>20297</v>
      </c>
    </row>
    <row r="5652" ht="19" customHeight="1" spans="1:16">
      <c r="A5652" s="5">
        <v>225</v>
      </c>
      <c r="B5652" s="5" t="s">
        <v>594</v>
      </c>
      <c r="C5652" s="5" t="s">
        <v>558</v>
      </c>
      <c r="D5652" s="8" t="s">
        <v>3377</v>
      </c>
      <c r="E5652" s="6">
        <v>131.4</v>
      </c>
      <c r="F5652" s="6">
        <v>131.2</v>
      </c>
      <c r="G5652" s="6">
        <v>74.4</v>
      </c>
      <c r="H5652" s="5" t="s">
        <v>120</v>
      </c>
      <c r="I5652" s="6">
        <f t="shared" si="352"/>
        <v>0.200000000000017</v>
      </c>
      <c r="J5652" s="5" t="str">
        <f>IF(H5652="否","不适用",IF(AND(ISNUMBER(E5652),ISNUMBER(F5652)),IF(I5652&gt;规则与名单!$B$2,"是","否"),"未判定"))</f>
        <v>不适用</v>
      </c>
      <c r="K5652" s="5" t="str">
        <f t="shared" si="353"/>
        <v>非测试日纯氢</v>
      </c>
      <c r="L5652" s="6">
        <f t="shared" si="354"/>
        <v>74.4</v>
      </c>
      <c r="M5652" s="5">
        <f t="shared" si="355"/>
        <v>0</v>
      </c>
      <c r="N5652" s="5" t="s">
        <v>20298</v>
      </c>
      <c r="O5652" s="5" t="s">
        <v>20299</v>
      </c>
      <c r="P5652" s="5" t="s">
        <v>20300</v>
      </c>
    </row>
    <row r="5653" ht="19" customHeight="1" spans="1:16">
      <c r="A5653" s="5">
        <v>225</v>
      </c>
      <c r="B5653" s="5" t="s">
        <v>594</v>
      </c>
      <c r="C5653" s="5" t="s">
        <v>558</v>
      </c>
      <c r="D5653" s="8" t="s">
        <v>407</v>
      </c>
      <c r="E5653" s="6">
        <v>138.5</v>
      </c>
      <c r="F5653" s="6">
        <v>139.4</v>
      </c>
      <c r="G5653" s="6">
        <v>29.8</v>
      </c>
      <c r="H5653" s="5" t="s">
        <v>120</v>
      </c>
      <c r="I5653" s="6">
        <f t="shared" si="352"/>
        <v>-0.900000000000006</v>
      </c>
      <c r="J5653" s="5" t="str">
        <f>IF(H5653="否","不适用",IF(AND(ISNUMBER(E5653),ISNUMBER(F5653)),IF(I5653&gt;规则与名单!$B$2,"是","否"),"未判定"))</f>
        <v>不适用</v>
      </c>
      <c r="K5653" s="5" t="str">
        <f t="shared" si="353"/>
        <v>非测试日纯氢</v>
      </c>
      <c r="L5653" s="6">
        <f t="shared" si="354"/>
        <v>29.8</v>
      </c>
      <c r="M5653" s="5">
        <f t="shared" si="355"/>
        <v>0</v>
      </c>
      <c r="N5653" s="5" t="s">
        <v>20301</v>
      </c>
      <c r="O5653" s="5" t="s">
        <v>20302</v>
      </c>
      <c r="P5653" s="5" t="s">
        <v>20303</v>
      </c>
    </row>
    <row r="5654" ht="19" customHeight="1" spans="1:16">
      <c r="A5654" s="5">
        <v>225</v>
      </c>
      <c r="B5654" s="5" t="s">
        <v>594</v>
      </c>
      <c r="C5654" s="5" t="s">
        <v>558</v>
      </c>
      <c r="D5654" s="8" t="s">
        <v>411</v>
      </c>
      <c r="E5654" s="6">
        <v>176.7</v>
      </c>
      <c r="F5654" s="6">
        <v>178.3</v>
      </c>
      <c r="G5654" s="6">
        <v>128.3</v>
      </c>
      <c r="H5654" s="5" t="s">
        <v>120</v>
      </c>
      <c r="I5654" s="6">
        <f t="shared" si="352"/>
        <v>-1.60000000000002</v>
      </c>
      <c r="J5654" s="5" t="str">
        <f>IF(H5654="否","不适用",IF(AND(ISNUMBER(E5654),ISNUMBER(F5654)),IF(I5654&gt;规则与名单!$B$2,"是","否"),"未判定"))</f>
        <v>不适用</v>
      </c>
      <c r="K5654" s="5" t="str">
        <f t="shared" si="353"/>
        <v>非测试日纯氢</v>
      </c>
      <c r="L5654" s="6">
        <f t="shared" si="354"/>
        <v>128.3</v>
      </c>
      <c r="M5654" s="5">
        <f t="shared" si="355"/>
        <v>0</v>
      </c>
      <c r="N5654" s="5" t="s">
        <v>20304</v>
      </c>
      <c r="O5654" s="5" t="s">
        <v>20305</v>
      </c>
      <c r="P5654" s="5" t="s">
        <v>20306</v>
      </c>
    </row>
    <row r="5655" ht="19" customHeight="1" spans="1:16">
      <c r="A5655" s="5">
        <v>225</v>
      </c>
      <c r="B5655" s="5" t="s">
        <v>594</v>
      </c>
      <c r="C5655" s="5" t="s">
        <v>558</v>
      </c>
      <c r="D5655" s="8" t="s">
        <v>251</v>
      </c>
      <c r="E5655" s="6">
        <v>200.7</v>
      </c>
      <c r="F5655" s="6">
        <v>352</v>
      </c>
      <c r="G5655" s="6">
        <v>220.9</v>
      </c>
      <c r="H5655" s="5" t="s">
        <v>120</v>
      </c>
      <c r="I5655" s="6">
        <f t="shared" si="352"/>
        <v>-151.3</v>
      </c>
      <c r="J5655" s="5" t="str">
        <f>IF(H5655="否","不适用",IF(AND(ISNUMBER(E5655),ISNUMBER(F5655)),IF(I5655&gt;规则与名单!$B$2,"是","否"),"未判定"))</f>
        <v>不适用</v>
      </c>
      <c r="K5655" s="5" t="str">
        <f t="shared" si="353"/>
        <v>非测试日纯氢</v>
      </c>
      <c r="L5655" s="6">
        <f t="shared" si="354"/>
        <v>220.9</v>
      </c>
      <c r="M5655" s="5">
        <f t="shared" si="355"/>
        <v>0</v>
      </c>
      <c r="N5655" s="5" t="s">
        <v>20307</v>
      </c>
      <c r="O5655" s="5" t="s">
        <v>20308</v>
      </c>
      <c r="P5655" s="5" t="s">
        <v>20309</v>
      </c>
    </row>
    <row r="5656" ht="19" customHeight="1" spans="1:16">
      <c r="A5656" s="5">
        <v>225</v>
      </c>
      <c r="B5656" s="5" t="s">
        <v>594</v>
      </c>
      <c r="C5656" s="5" t="s">
        <v>558</v>
      </c>
      <c r="D5656" s="8" t="s">
        <v>472</v>
      </c>
      <c r="E5656" s="6">
        <v>487.8</v>
      </c>
      <c r="F5656" s="6">
        <v>341.7</v>
      </c>
      <c r="G5656" s="6">
        <v>339.3</v>
      </c>
      <c r="H5656" s="5" t="s">
        <v>120</v>
      </c>
      <c r="I5656" s="6">
        <f t="shared" si="352"/>
        <v>146.1</v>
      </c>
      <c r="J5656" s="5" t="str">
        <f>IF(H5656="否","不适用",IF(AND(ISNUMBER(E5656),ISNUMBER(F5656)),IF(I5656&gt;规则与名单!$B$2,"是","否"),"未判定"))</f>
        <v>不适用</v>
      </c>
      <c r="K5656" s="5" t="str">
        <f t="shared" si="353"/>
        <v>非测试日纯氢</v>
      </c>
      <c r="L5656" s="6">
        <f t="shared" si="354"/>
        <v>339.3</v>
      </c>
      <c r="M5656" s="5">
        <f t="shared" si="355"/>
        <v>0</v>
      </c>
      <c r="N5656" s="5" t="s">
        <v>20310</v>
      </c>
      <c r="O5656" s="5" t="s">
        <v>20311</v>
      </c>
      <c r="P5656" s="5" t="s">
        <v>20312</v>
      </c>
    </row>
    <row r="5657" ht="19" customHeight="1" spans="1:16">
      <c r="A5657" s="5">
        <v>225</v>
      </c>
      <c r="B5657" s="5" t="s">
        <v>594</v>
      </c>
      <c r="C5657" s="5" t="s">
        <v>558</v>
      </c>
      <c r="D5657" s="8" t="s">
        <v>466</v>
      </c>
      <c r="E5657" s="6">
        <v>246.3</v>
      </c>
      <c r="F5657" s="6">
        <v>247.1</v>
      </c>
      <c r="G5657" s="6">
        <v>209.2</v>
      </c>
      <c r="H5657" s="5" t="s">
        <v>120</v>
      </c>
      <c r="I5657" s="6">
        <f t="shared" si="352"/>
        <v>-0.799999999999983</v>
      </c>
      <c r="J5657" s="5" t="str">
        <f>IF(H5657="否","不适用",IF(AND(ISNUMBER(E5657),ISNUMBER(F5657)),IF(I5657&gt;规则与名单!$B$2,"是","否"),"未判定"))</f>
        <v>不适用</v>
      </c>
      <c r="K5657" s="5" t="str">
        <f t="shared" si="353"/>
        <v>非测试日纯氢</v>
      </c>
      <c r="L5657" s="6">
        <f t="shared" si="354"/>
        <v>209.2</v>
      </c>
      <c r="M5657" s="5">
        <f t="shared" si="355"/>
        <v>0</v>
      </c>
      <c r="N5657" s="5" t="s">
        <v>20313</v>
      </c>
      <c r="O5657" s="5" t="s">
        <v>20314</v>
      </c>
      <c r="P5657" s="5" t="s">
        <v>20315</v>
      </c>
    </row>
    <row r="5658" ht="19" customHeight="1" spans="1:16">
      <c r="A5658" s="5">
        <v>225</v>
      </c>
      <c r="B5658" s="5" t="s">
        <v>594</v>
      </c>
      <c r="C5658" s="5" t="s">
        <v>558</v>
      </c>
      <c r="D5658" s="8" t="s">
        <v>333</v>
      </c>
      <c r="E5658" s="6">
        <v>333.9</v>
      </c>
      <c r="F5658" s="6">
        <v>333.9</v>
      </c>
      <c r="G5658" s="6">
        <v>258.3</v>
      </c>
      <c r="H5658" s="5" t="s">
        <v>120</v>
      </c>
      <c r="I5658" s="6">
        <f t="shared" si="352"/>
        <v>0</v>
      </c>
      <c r="J5658" s="5" t="str">
        <f>IF(H5658="否","不适用",IF(AND(ISNUMBER(E5658),ISNUMBER(F5658)),IF(I5658&gt;规则与名单!$B$2,"是","否"),"未判定"))</f>
        <v>不适用</v>
      </c>
      <c r="K5658" s="5" t="str">
        <f t="shared" si="353"/>
        <v>非测试日纯氢</v>
      </c>
      <c r="L5658" s="6">
        <f t="shared" si="354"/>
        <v>258.3</v>
      </c>
      <c r="M5658" s="5">
        <f t="shared" si="355"/>
        <v>0</v>
      </c>
      <c r="N5658" s="5" t="s">
        <v>20316</v>
      </c>
      <c r="O5658" s="5" t="s">
        <v>20317</v>
      </c>
      <c r="P5658" s="5" t="s">
        <v>20318</v>
      </c>
    </row>
    <row r="5659" ht="19" customHeight="1" spans="1:16">
      <c r="A5659" s="5">
        <v>225</v>
      </c>
      <c r="B5659" s="5" t="s">
        <v>594</v>
      </c>
      <c r="C5659" s="5" t="s">
        <v>558</v>
      </c>
      <c r="D5659" s="8" t="s">
        <v>175</v>
      </c>
      <c r="E5659" s="6">
        <v>50.6</v>
      </c>
      <c r="F5659" s="6">
        <v>51.4</v>
      </c>
      <c r="G5659" s="6">
        <v>50.6</v>
      </c>
      <c r="H5659" s="5" t="s">
        <v>120</v>
      </c>
      <c r="I5659" s="6">
        <f t="shared" si="352"/>
        <v>-0.799999999999997</v>
      </c>
      <c r="J5659" s="5" t="str">
        <f>IF(H5659="否","不适用",IF(AND(ISNUMBER(E5659),ISNUMBER(F5659)),IF(I5659&gt;规则与名单!$B$2,"是","否"),"未判定"))</f>
        <v>不适用</v>
      </c>
      <c r="K5659" s="5" t="str">
        <f t="shared" si="353"/>
        <v>非测试日纯氢</v>
      </c>
      <c r="L5659" s="6">
        <f t="shared" si="354"/>
        <v>50.6</v>
      </c>
      <c r="M5659" s="5">
        <f t="shared" si="355"/>
        <v>0</v>
      </c>
      <c r="N5659" s="5" t="s">
        <v>20319</v>
      </c>
      <c r="O5659" s="5" t="s">
        <v>20320</v>
      </c>
      <c r="P5659" s="5" t="s">
        <v>20321</v>
      </c>
    </row>
    <row r="5660" ht="19" customHeight="1" spans="1:16">
      <c r="A5660" s="5">
        <v>225</v>
      </c>
      <c r="B5660" s="5" t="s">
        <v>594</v>
      </c>
      <c r="C5660" s="5" t="s">
        <v>558</v>
      </c>
      <c r="D5660" s="8" t="s">
        <v>3402</v>
      </c>
      <c r="E5660" s="6">
        <v>300.9</v>
      </c>
      <c r="F5660" s="6">
        <v>302.1</v>
      </c>
      <c r="G5660" s="6">
        <v>289.8</v>
      </c>
      <c r="H5660" s="5" t="s">
        <v>120</v>
      </c>
      <c r="I5660" s="6">
        <f t="shared" si="352"/>
        <v>-1.20000000000005</v>
      </c>
      <c r="J5660" s="5" t="str">
        <f>IF(H5660="否","不适用",IF(AND(ISNUMBER(E5660),ISNUMBER(F5660)),IF(I5660&gt;规则与名单!$B$2,"是","否"),"未判定"))</f>
        <v>不适用</v>
      </c>
      <c r="K5660" s="5" t="str">
        <f t="shared" si="353"/>
        <v>非测试日纯氢</v>
      </c>
      <c r="L5660" s="6">
        <f t="shared" si="354"/>
        <v>289.8</v>
      </c>
      <c r="M5660" s="5">
        <f t="shared" si="355"/>
        <v>0</v>
      </c>
      <c r="N5660" s="5" t="s">
        <v>20322</v>
      </c>
      <c r="O5660" s="5" t="s">
        <v>20323</v>
      </c>
      <c r="P5660" s="5" t="s">
        <v>20324</v>
      </c>
    </row>
    <row r="5661" ht="19" customHeight="1" spans="1:16">
      <c r="A5661" s="5">
        <v>225</v>
      </c>
      <c r="B5661" s="5" t="s">
        <v>594</v>
      </c>
      <c r="C5661" s="5" t="s">
        <v>558</v>
      </c>
      <c r="D5661" s="8" t="s">
        <v>487</v>
      </c>
      <c r="E5661" s="6">
        <v>109.8</v>
      </c>
      <c r="F5661" s="6">
        <v>108.8</v>
      </c>
      <c r="G5661" s="6">
        <v>104.7</v>
      </c>
      <c r="H5661" s="5" t="s">
        <v>120</v>
      </c>
      <c r="I5661" s="6">
        <f t="shared" si="352"/>
        <v>1</v>
      </c>
      <c r="J5661" s="5" t="str">
        <f>IF(H5661="否","不适用",IF(AND(ISNUMBER(E5661),ISNUMBER(F5661)),IF(I5661&gt;规则与名单!$B$2,"是","否"),"未判定"))</f>
        <v>不适用</v>
      </c>
      <c r="K5661" s="5" t="str">
        <f t="shared" si="353"/>
        <v>非测试日纯氢</v>
      </c>
      <c r="L5661" s="6">
        <f t="shared" si="354"/>
        <v>104.7</v>
      </c>
      <c r="M5661" s="5">
        <f t="shared" si="355"/>
        <v>0</v>
      </c>
      <c r="N5661" s="5" t="s">
        <v>20325</v>
      </c>
      <c r="O5661" s="5" t="s">
        <v>20326</v>
      </c>
      <c r="P5661" s="5" t="s">
        <v>20327</v>
      </c>
    </row>
    <row r="5662" ht="19" customHeight="1" spans="1:16">
      <c r="A5662" s="5">
        <v>225</v>
      </c>
      <c r="B5662" s="5" t="s">
        <v>594</v>
      </c>
      <c r="C5662" s="5" t="s">
        <v>558</v>
      </c>
      <c r="D5662" s="8" t="s">
        <v>121</v>
      </c>
      <c r="E5662" s="6">
        <v>326.5</v>
      </c>
      <c r="F5662" s="6">
        <v>326.8</v>
      </c>
      <c r="G5662" s="6">
        <v>288.1</v>
      </c>
      <c r="H5662" s="5" t="s">
        <v>120</v>
      </c>
      <c r="I5662" s="6">
        <f t="shared" si="352"/>
        <v>-0.300000000000011</v>
      </c>
      <c r="J5662" s="5" t="str">
        <f>IF(H5662="否","不适用",IF(AND(ISNUMBER(E5662),ISNUMBER(F5662)),IF(I5662&gt;规则与名单!$B$2,"是","否"),"未判定"))</f>
        <v>不适用</v>
      </c>
      <c r="K5662" s="5" t="str">
        <f t="shared" si="353"/>
        <v>非测试日纯氢</v>
      </c>
      <c r="L5662" s="6">
        <f t="shared" si="354"/>
        <v>288.1</v>
      </c>
      <c r="M5662" s="5">
        <f t="shared" si="355"/>
        <v>0</v>
      </c>
      <c r="N5662" s="5" t="s">
        <v>20328</v>
      </c>
      <c r="O5662" s="5" t="s">
        <v>20329</v>
      </c>
      <c r="P5662" s="5" t="s">
        <v>20330</v>
      </c>
    </row>
    <row r="5663" ht="19" customHeight="1" spans="1:16">
      <c r="A5663" s="5">
        <v>225</v>
      </c>
      <c r="B5663" s="5" t="s">
        <v>594</v>
      </c>
      <c r="C5663" s="5" t="s">
        <v>558</v>
      </c>
      <c r="D5663" s="8" t="s">
        <v>170</v>
      </c>
      <c r="E5663" s="6">
        <v>80.8</v>
      </c>
      <c r="F5663" s="6">
        <v>80.9</v>
      </c>
      <c r="G5663" s="6">
        <v>66.9</v>
      </c>
      <c r="H5663" s="5" t="s">
        <v>120</v>
      </c>
      <c r="I5663" s="6">
        <f t="shared" si="352"/>
        <v>-0.100000000000009</v>
      </c>
      <c r="J5663" s="5" t="str">
        <f>IF(H5663="否","不适用",IF(AND(ISNUMBER(E5663),ISNUMBER(F5663)),IF(I5663&gt;规则与名单!$B$2,"是","否"),"未判定"))</f>
        <v>不适用</v>
      </c>
      <c r="K5663" s="5" t="str">
        <f t="shared" si="353"/>
        <v>非测试日纯氢</v>
      </c>
      <c r="L5663" s="6">
        <f t="shared" si="354"/>
        <v>66.9</v>
      </c>
      <c r="M5663" s="5">
        <f t="shared" si="355"/>
        <v>0</v>
      </c>
      <c r="N5663" s="5" t="s">
        <v>20331</v>
      </c>
      <c r="O5663" s="5" t="s">
        <v>20332</v>
      </c>
      <c r="P5663" s="5" t="s">
        <v>20333</v>
      </c>
    </row>
    <row r="5664" ht="19" customHeight="1" spans="1:16">
      <c r="A5664" s="5">
        <v>225</v>
      </c>
      <c r="B5664" s="5" t="s">
        <v>594</v>
      </c>
      <c r="C5664" s="5" t="s">
        <v>558</v>
      </c>
      <c r="D5664" s="8" t="s">
        <v>644</v>
      </c>
      <c r="E5664" s="6">
        <v>272.9</v>
      </c>
      <c r="F5664" s="6">
        <v>274.1</v>
      </c>
      <c r="G5664" s="6">
        <v>248.6</v>
      </c>
      <c r="H5664" s="5" t="s">
        <v>120</v>
      </c>
      <c r="I5664" s="6">
        <f t="shared" si="352"/>
        <v>-1.20000000000005</v>
      </c>
      <c r="J5664" s="5" t="str">
        <f>IF(H5664="否","不适用",IF(AND(ISNUMBER(E5664),ISNUMBER(F5664)),IF(I5664&gt;规则与名单!$B$2,"是","否"),"未判定"))</f>
        <v>不适用</v>
      </c>
      <c r="K5664" s="5" t="str">
        <f t="shared" si="353"/>
        <v>非测试日纯氢</v>
      </c>
      <c r="L5664" s="6">
        <f t="shared" si="354"/>
        <v>248.6</v>
      </c>
      <c r="M5664" s="5">
        <f t="shared" si="355"/>
        <v>0</v>
      </c>
      <c r="N5664" s="5" t="s">
        <v>20334</v>
      </c>
      <c r="O5664" s="5" t="s">
        <v>20335</v>
      </c>
      <c r="P5664" s="5" t="s">
        <v>20336</v>
      </c>
    </row>
    <row r="5665" ht="19" customHeight="1" spans="1:16">
      <c r="A5665" s="5">
        <v>225</v>
      </c>
      <c r="B5665" s="5" t="s">
        <v>594</v>
      </c>
      <c r="C5665" s="5" t="s">
        <v>558</v>
      </c>
      <c r="D5665" s="8" t="s">
        <v>3418</v>
      </c>
      <c r="E5665" s="6">
        <v>282.3</v>
      </c>
      <c r="F5665" s="6">
        <v>283.3</v>
      </c>
      <c r="G5665" s="6">
        <v>279.2</v>
      </c>
      <c r="H5665" s="5" t="s">
        <v>120</v>
      </c>
      <c r="I5665" s="6">
        <f t="shared" si="352"/>
        <v>-1</v>
      </c>
      <c r="J5665" s="5" t="str">
        <f>IF(H5665="否","不适用",IF(AND(ISNUMBER(E5665),ISNUMBER(F5665)),IF(I5665&gt;规则与名单!$B$2,"是","否"),"未判定"))</f>
        <v>不适用</v>
      </c>
      <c r="K5665" s="5" t="str">
        <f t="shared" si="353"/>
        <v>非测试日纯氢</v>
      </c>
      <c r="L5665" s="6">
        <f t="shared" si="354"/>
        <v>279.2</v>
      </c>
      <c r="M5665" s="5">
        <f t="shared" si="355"/>
        <v>0</v>
      </c>
      <c r="N5665" s="5" t="s">
        <v>20337</v>
      </c>
      <c r="O5665" s="5" t="s">
        <v>20338</v>
      </c>
      <c r="P5665" s="5" t="s">
        <v>20339</v>
      </c>
    </row>
    <row r="5666" ht="19" customHeight="1" spans="1:16">
      <c r="A5666" s="5">
        <v>225</v>
      </c>
      <c r="B5666" s="5" t="s">
        <v>594</v>
      </c>
      <c r="C5666" s="5" t="s">
        <v>558</v>
      </c>
      <c r="D5666" s="8" t="s">
        <v>3422</v>
      </c>
      <c r="E5666" s="6">
        <v>406.3</v>
      </c>
      <c r="F5666" s="6">
        <v>408.4</v>
      </c>
      <c r="G5666" s="6">
        <v>269.9</v>
      </c>
      <c r="H5666" s="5" t="s">
        <v>120</v>
      </c>
      <c r="I5666" s="6">
        <f t="shared" si="352"/>
        <v>-2.09999999999997</v>
      </c>
      <c r="J5666" s="5" t="str">
        <f>IF(H5666="否","不适用",IF(AND(ISNUMBER(E5666),ISNUMBER(F5666)),IF(I5666&gt;规则与名单!$B$2,"是","否"),"未判定"))</f>
        <v>不适用</v>
      </c>
      <c r="K5666" s="5" t="str">
        <f t="shared" si="353"/>
        <v>非测试日纯氢</v>
      </c>
      <c r="L5666" s="6">
        <f t="shared" si="354"/>
        <v>269.9</v>
      </c>
      <c r="M5666" s="5">
        <f t="shared" si="355"/>
        <v>0</v>
      </c>
      <c r="N5666" s="5" t="s">
        <v>20340</v>
      </c>
      <c r="O5666" s="5" t="s">
        <v>20341</v>
      </c>
      <c r="P5666" s="5" t="s">
        <v>20342</v>
      </c>
    </row>
    <row r="5667" ht="19" customHeight="1" spans="1:16">
      <c r="A5667" s="5">
        <v>225</v>
      </c>
      <c r="B5667" s="5" t="s">
        <v>594</v>
      </c>
      <c r="C5667" s="5" t="s">
        <v>558</v>
      </c>
      <c r="D5667" s="8" t="s">
        <v>336</v>
      </c>
      <c r="E5667" s="6"/>
      <c r="F5667" s="6">
        <v>0</v>
      </c>
      <c r="G5667" s="6"/>
      <c r="H5667" s="5" t="s">
        <v>120</v>
      </c>
      <c r="I5667" s="6" t="str">
        <f t="shared" si="352"/>
        <v/>
      </c>
      <c r="J5667" s="5" t="str">
        <f>IF(H5667="否","不适用",IF(AND(ISNUMBER(E5667),ISNUMBER(F5667)),IF(I5667&gt;规则与名单!$B$2,"是","否"),"未判定"))</f>
        <v>不适用</v>
      </c>
      <c r="K5667" s="5" t="str">
        <f t="shared" si="353"/>
        <v>缺失</v>
      </c>
      <c r="L5667" s="6" t="str">
        <f t="shared" si="354"/>
        <v/>
      </c>
      <c r="M5667" s="5">
        <f t="shared" si="355"/>
        <v>1</v>
      </c>
      <c r="N5667" s="5" t="s">
        <v>20343</v>
      </c>
      <c r="O5667" s="5" t="s">
        <v>20344</v>
      </c>
      <c r="P5667" s="5" t="s">
        <v>20345</v>
      </c>
    </row>
    <row r="5668" ht="19" customHeight="1" spans="1:16">
      <c r="A5668" s="5">
        <v>225</v>
      </c>
      <c r="B5668" s="5" t="s">
        <v>594</v>
      </c>
      <c r="C5668" s="5" t="s">
        <v>558</v>
      </c>
      <c r="D5668" s="8" t="s">
        <v>653</v>
      </c>
      <c r="E5668" s="6"/>
      <c r="F5668" s="6">
        <v>0</v>
      </c>
      <c r="G5668" s="6"/>
      <c r="H5668" s="5" t="s">
        <v>120</v>
      </c>
      <c r="I5668" s="6" t="str">
        <f t="shared" si="352"/>
        <v/>
      </c>
      <c r="J5668" s="5" t="str">
        <f>IF(H5668="否","不适用",IF(AND(ISNUMBER(E5668),ISNUMBER(F5668)),IF(I5668&gt;规则与名单!$B$2,"是","否"),"未判定"))</f>
        <v>不适用</v>
      </c>
      <c r="K5668" s="5" t="str">
        <f t="shared" si="353"/>
        <v>缺失</v>
      </c>
      <c r="L5668" s="6" t="str">
        <f t="shared" si="354"/>
        <v/>
      </c>
      <c r="M5668" s="5">
        <f t="shared" si="355"/>
        <v>1</v>
      </c>
      <c r="N5668" s="5" t="s">
        <v>20346</v>
      </c>
      <c r="O5668" s="5" t="s">
        <v>20347</v>
      </c>
      <c r="P5668" s="5" t="s">
        <v>20348</v>
      </c>
    </row>
    <row r="5669" ht="19" customHeight="1" spans="1:16">
      <c r="A5669" s="5">
        <v>225</v>
      </c>
      <c r="B5669" s="5" t="s">
        <v>594</v>
      </c>
      <c r="C5669" s="5" t="s">
        <v>558</v>
      </c>
      <c r="D5669" s="8" t="s">
        <v>140</v>
      </c>
      <c r="E5669" s="6">
        <v>316</v>
      </c>
      <c r="F5669" s="6">
        <v>317.2</v>
      </c>
      <c r="G5669" s="6">
        <v>315.9</v>
      </c>
      <c r="H5669" s="5" t="s">
        <v>120</v>
      </c>
      <c r="I5669" s="6">
        <f t="shared" si="352"/>
        <v>-1.19999999999999</v>
      </c>
      <c r="J5669" s="5" t="str">
        <f>IF(H5669="否","不适用",IF(AND(ISNUMBER(E5669),ISNUMBER(F5669)),IF(I5669&gt;规则与名单!$B$2,"是","否"),"未判定"))</f>
        <v>不适用</v>
      </c>
      <c r="K5669" s="5" t="str">
        <f t="shared" si="353"/>
        <v>非测试日纯氢</v>
      </c>
      <c r="L5669" s="6">
        <f t="shared" si="354"/>
        <v>315.9</v>
      </c>
      <c r="M5669" s="5">
        <f t="shared" si="355"/>
        <v>0</v>
      </c>
      <c r="N5669" s="5" t="s">
        <v>20349</v>
      </c>
      <c r="O5669" s="5" t="s">
        <v>20350</v>
      </c>
      <c r="P5669" s="5" t="s">
        <v>20351</v>
      </c>
    </row>
    <row r="5670" ht="19" customHeight="1" spans="1:16">
      <c r="A5670" s="5">
        <v>225</v>
      </c>
      <c r="B5670" s="5" t="s">
        <v>594</v>
      </c>
      <c r="C5670" s="5" t="s">
        <v>558</v>
      </c>
      <c r="D5670" s="8" t="s">
        <v>115</v>
      </c>
      <c r="E5670" s="6">
        <v>292.6</v>
      </c>
      <c r="F5670" s="6">
        <v>293.4</v>
      </c>
      <c r="G5670" s="6">
        <v>292.5</v>
      </c>
      <c r="H5670" s="5" t="s">
        <v>120</v>
      </c>
      <c r="I5670" s="6">
        <f t="shared" si="352"/>
        <v>-0.799999999999955</v>
      </c>
      <c r="J5670" s="5" t="str">
        <f>IF(H5670="否","不适用",IF(AND(ISNUMBER(E5670),ISNUMBER(F5670)),IF(I5670&gt;规则与名单!$B$2,"是","否"),"未判定"))</f>
        <v>不适用</v>
      </c>
      <c r="K5670" s="5" t="str">
        <f t="shared" si="353"/>
        <v>非测试日纯氢</v>
      </c>
      <c r="L5670" s="6">
        <f t="shared" si="354"/>
        <v>292.5</v>
      </c>
      <c r="M5670" s="5">
        <f t="shared" si="355"/>
        <v>0</v>
      </c>
      <c r="N5670" s="5" t="s">
        <v>20352</v>
      </c>
      <c r="O5670" s="5" t="s">
        <v>20353</v>
      </c>
      <c r="P5670" s="5" t="s">
        <v>20354</v>
      </c>
    </row>
    <row r="5671" ht="19" customHeight="1" spans="1:16">
      <c r="A5671" s="5">
        <v>226</v>
      </c>
      <c r="B5671" s="5" t="s">
        <v>596</v>
      </c>
      <c r="C5671" s="5" t="s">
        <v>558</v>
      </c>
      <c r="D5671" s="8" t="s">
        <v>114</v>
      </c>
      <c r="E5671" s="6">
        <v>122.3</v>
      </c>
      <c r="F5671" s="6">
        <v>123.5</v>
      </c>
      <c r="G5671" s="6">
        <v>122.1</v>
      </c>
      <c r="H5671" s="5" t="s">
        <v>120</v>
      </c>
      <c r="I5671" s="6">
        <f t="shared" si="352"/>
        <v>-1.2</v>
      </c>
      <c r="J5671" s="5" t="str">
        <f>IF(H5671="否","不适用",IF(AND(ISNUMBER(E5671),ISNUMBER(F5671)),IF(I5671&gt;规则与名单!$B$2,"是","否"),"未判定"))</f>
        <v>不适用</v>
      </c>
      <c r="K5671" s="5" t="str">
        <f t="shared" si="353"/>
        <v>非测试日纯氢</v>
      </c>
      <c r="L5671" s="6">
        <f t="shared" si="354"/>
        <v>122.1</v>
      </c>
      <c r="M5671" s="5">
        <f t="shared" si="355"/>
        <v>0</v>
      </c>
      <c r="N5671" s="5" t="s">
        <v>20355</v>
      </c>
      <c r="O5671" s="5" t="s">
        <v>20356</v>
      </c>
      <c r="P5671" s="5" t="s">
        <v>20357</v>
      </c>
    </row>
    <row r="5672" ht="19" customHeight="1" spans="1:16">
      <c r="A5672" s="5">
        <v>226</v>
      </c>
      <c r="B5672" s="5" t="s">
        <v>596</v>
      </c>
      <c r="C5672" s="5" t="s">
        <v>558</v>
      </c>
      <c r="D5672" s="8" t="s">
        <v>605</v>
      </c>
      <c r="E5672" s="6">
        <v>95.1</v>
      </c>
      <c r="F5672" s="6">
        <v>96.8</v>
      </c>
      <c r="G5672" s="6">
        <v>95</v>
      </c>
      <c r="H5672" s="5" t="s">
        <v>120</v>
      </c>
      <c r="I5672" s="6">
        <f t="shared" si="352"/>
        <v>-1.7</v>
      </c>
      <c r="J5672" s="5" t="str">
        <f>IF(H5672="否","不适用",IF(AND(ISNUMBER(E5672),ISNUMBER(F5672)),IF(I5672&gt;规则与名单!$B$2,"是","否"),"未判定"))</f>
        <v>不适用</v>
      </c>
      <c r="K5672" s="5" t="str">
        <f t="shared" si="353"/>
        <v>非测试日纯氢</v>
      </c>
      <c r="L5672" s="6">
        <f t="shared" si="354"/>
        <v>95</v>
      </c>
      <c r="M5672" s="5">
        <f t="shared" si="355"/>
        <v>0</v>
      </c>
      <c r="N5672" s="5" t="s">
        <v>20358</v>
      </c>
      <c r="O5672" s="5" t="s">
        <v>20359</v>
      </c>
      <c r="P5672" s="5" t="s">
        <v>20360</v>
      </c>
    </row>
    <row r="5673" ht="19" customHeight="1" spans="1:16">
      <c r="A5673" s="5">
        <v>226</v>
      </c>
      <c r="B5673" s="5" t="s">
        <v>596</v>
      </c>
      <c r="C5673" s="5" t="s">
        <v>558</v>
      </c>
      <c r="D5673" s="8" t="s">
        <v>186</v>
      </c>
      <c r="E5673" s="6">
        <v>116.7</v>
      </c>
      <c r="F5673" s="6">
        <v>119.5</v>
      </c>
      <c r="G5673" s="6">
        <v>112.9</v>
      </c>
      <c r="H5673" s="5" t="s">
        <v>120</v>
      </c>
      <c r="I5673" s="6">
        <f t="shared" si="352"/>
        <v>-2.8</v>
      </c>
      <c r="J5673" s="5" t="str">
        <f>IF(H5673="否","不适用",IF(AND(ISNUMBER(E5673),ISNUMBER(F5673)),IF(I5673&gt;规则与名单!$B$2,"是","否"),"未判定"))</f>
        <v>不适用</v>
      </c>
      <c r="K5673" s="5" t="str">
        <f t="shared" si="353"/>
        <v>非测试日纯氢</v>
      </c>
      <c r="L5673" s="6">
        <f t="shared" si="354"/>
        <v>112.9</v>
      </c>
      <c r="M5673" s="5">
        <f t="shared" si="355"/>
        <v>0</v>
      </c>
      <c r="N5673" s="5" t="s">
        <v>20361</v>
      </c>
      <c r="O5673" s="5" t="s">
        <v>20362</v>
      </c>
      <c r="P5673" s="5" t="s">
        <v>20363</v>
      </c>
    </row>
    <row r="5674" ht="19" customHeight="1" spans="1:16">
      <c r="A5674" s="5">
        <v>226</v>
      </c>
      <c r="B5674" s="5" t="s">
        <v>596</v>
      </c>
      <c r="C5674" s="5" t="s">
        <v>558</v>
      </c>
      <c r="D5674" s="8" t="s">
        <v>165</v>
      </c>
      <c r="E5674" s="6">
        <v>103</v>
      </c>
      <c r="F5674" s="6">
        <v>104.9</v>
      </c>
      <c r="G5674" s="6">
        <v>102.9</v>
      </c>
      <c r="H5674" s="5" t="s">
        <v>120</v>
      </c>
      <c r="I5674" s="6">
        <f t="shared" si="352"/>
        <v>-1.90000000000001</v>
      </c>
      <c r="J5674" s="5" t="str">
        <f>IF(H5674="否","不适用",IF(AND(ISNUMBER(E5674),ISNUMBER(F5674)),IF(I5674&gt;规则与名单!$B$2,"是","否"),"未判定"))</f>
        <v>不适用</v>
      </c>
      <c r="K5674" s="5" t="str">
        <f t="shared" si="353"/>
        <v>非测试日纯氢</v>
      </c>
      <c r="L5674" s="6">
        <f t="shared" si="354"/>
        <v>102.9</v>
      </c>
      <c r="M5674" s="5">
        <f t="shared" si="355"/>
        <v>0</v>
      </c>
      <c r="N5674" s="5" t="s">
        <v>20364</v>
      </c>
      <c r="O5674" s="5" t="s">
        <v>20365</v>
      </c>
      <c r="P5674" s="5" t="s">
        <v>20366</v>
      </c>
    </row>
    <row r="5675" ht="19" customHeight="1" spans="1:16">
      <c r="A5675" s="5">
        <v>226</v>
      </c>
      <c r="B5675" s="5" t="s">
        <v>596</v>
      </c>
      <c r="C5675" s="5" t="s">
        <v>558</v>
      </c>
      <c r="D5675" s="8" t="s">
        <v>151</v>
      </c>
      <c r="E5675" s="6">
        <v>120.1</v>
      </c>
      <c r="F5675" s="6">
        <v>121.7</v>
      </c>
      <c r="G5675" s="6">
        <v>120</v>
      </c>
      <c r="H5675" s="5" t="s">
        <v>120</v>
      </c>
      <c r="I5675" s="6">
        <f t="shared" si="352"/>
        <v>-1.60000000000001</v>
      </c>
      <c r="J5675" s="5" t="str">
        <f>IF(H5675="否","不适用",IF(AND(ISNUMBER(E5675),ISNUMBER(F5675)),IF(I5675&gt;规则与名单!$B$2,"是","否"),"未判定"))</f>
        <v>不适用</v>
      </c>
      <c r="K5675" s="5" t="str">
        <f t="shared" si="353"/>
        <v>非测试日纯氢</v>
      </c>
      <c r="L5675" s="6">
        <f t="shared" si="354"/>
        <v>120</v>
      </c>
      <c r="M5675" s="5">
        <f t="shared" si="355"/>
        <v>0</v>
      </c>
      <c r="N5675" s="5" t="s">
        <v>20367</v>
      </c>
      <c r="O5675" s="5" t="s">
        <v>20368</v>
      </c>
      <c r="P5675" s="5" t="s">
        <v>20369</v>
      </c>
    </row>
    <row r="5676" ht="19" customHeight="1" spans="1:16">
      <c r="A5676" s="5">
        <v>226</v>
      </c>
      <c r="B5676" s="5" t="s">
        <v>596</v>
      </c>
      <c r="C5676" s="5" t="s">
        <v>558</v>
      </c>
      <c r="D5676" s="8" t="s">
        <v>3358</v>
      </c>
      <c r="E5676" s="6">
        <v>98.1</v>
      </c>
      <c r="F5676" s="6">
        <v>100.7</v>
      </c>
      <c r="G5676" s="6">
        <v>98.1</v>
      </c>
      <c r="H5676" s="5" t="s">
        <v>120</v>
      </c>
      <c r="I5676" s="6">
        <f t="shared" si="352"/>
        <v>-2.60000000000001</v>
      </c>
      <c r="J5676" s="5" t="str">
        <f>IF(H5676="否","不适用",IF(AND(ISNUMBER(E5676),ISNUMBER(F5676)),IF(I5676&gt;规则与名单!$B$2,"是","否"),"未判定"))</f>
        <v>不适用</v>
      </c>
      <c r="K5676" s="5" t="str">
        <f t="shared" si="353"/>
        <v>非测试日纯氢</v>
      </c>
      <c r="L5676" s="6">
        <f t="shared" si="354"/>
        <v>98.1</v>
      </c>
      <c r="M5676" s="5">
        <f t="shared" si="355"/>
        <v>0</v>
      </c>
      <c r="N5676" s="5" t="s">
        <v>20370</v>
      </c>
      <c r="O5676" s="5" t="s">
        <v>20371</v>
      </c>
      <c r="P5676" s="5" t="s">
        <v>20372</v>
      </c>
    </row>
    <row r="5677" ht="19" customHeight="1" spans="1:16">
      <c r="A5677" s="5">
        <v>226</v>
      </c>
      <c r="B5677" s="5" t="s">
        <v>596</v>
      </c>
      <c r="C5677" s="5" t="s">
        <v>558</v>
      </c>
      <c r="D5677" s="8" t="s">
        <v>272</v>
      </c>
      <c r="E5677" s="6">
        <v>125.7</v>
      </c>
      <c r="F5677" s="6">
        <v>128.6</v>
      </c>
      <c r="G5677" s="6">
        <v>123.2</v>
      </c>
      <c r="H5677" s="5" t="s">
        <v>120</v>
      </c>
      <c r="I5677" s="6">
        <f t="shared" si="352"/>
        <v>-2.89999999999999</v>
      </c>
      <c r="J5677" s="5" t="str">
        <f>IF(H5677="否","不适用",IF(AND(ISNUMBER(E5677),ISNUMBER(F5677)),IF(I5677&gt;规则与名单!$B$2,"是","否"),"未判定"))</f>
        <v>不适用</v>
      </c>
      <c r="K5677" s="5" t="str">
        <f t="shared" si="353"/>
        <v>非测试日纯氢</v>
      </c>
      <c r="L5677" s="6">
        <f t="shared" si="354"/>
        <v>123.2</v>
      </c>
      <c r="M5677" s="5">
        <f t="shared" si="355"/>
        <v>0</v>
      </c>
      <c r="N5677" s="5" t="s">
        <v>20373</v>
      </c>
      <c r="O5677" s="5" t="s">
        <v>20374</v>
      </c>
      <c r="P5677" s="5" t="s">
        <v>20375</v>
      </c>
    </row>
    <row r="5678" ht="19" customHeight="1" spans="1:16">
      <c r="A5678" s="5">
        <v>226</v>
      </c>
      <c r="B5678" s="5" t="s">
        <v>596</v>
      </c>
      <c r="C5678" s="5" t="s">
        <v>558</v>
      </c>
      <c r="D5678" s="8" t="s">
        <v>506</v>
      </c>
      <c r="E5678" s="6">
        <v>92.3</v>
      </c>
      <c r="F5678" s="6">
        <v>93.9</v>
      </c>
      <c r="G5678" s="6">
        <v>92.3</v>
      </c>
      <c r="H5678" s="5" t="s">
        <v>120</v>
      </c>
      <c r="I5678" s="6">
        <f t="shared" si="352"/>
        <v>-1.60000000000001</v>
      </c>
      <c r="J5678" s="5" t="str">
        <f>IF(H5678="否","不适用",IF(AND(ISNUMBER(E5678),ISNUMBER(F5678)),IF(I5678&gt;规则与名单!$B$2,"是","否"),"未判定"))</f>
        <v>不适用</v>
      </c>
      <c r="K5678" s="5" t="str">
        <f t="shared" si="353"/>
        <v>非测试日纯氢</v>
      </c>
      <c r="L5678" s="6">
        <f t="shared" si="354"/>
        <v>92.3</v>
      </c>
      <c r="M5678" s="5">
        <f t="shared" si="355"/>
        <v>0</v>
      </c>
      <c r="N5678" s="5" t="s">
        <v>20376</v>
      </c>
      <c r="O5678" s="5" t="s">
        <v>20377</v>
      </c>
      <c r="P5678" s="5" t="s">
        <v>20378</v>
      </c>
    </row>
    <row r="5679" ht="19" customHeight="1" spans="1:16">
      <c r="A5679" s="5">
        <v>226</v>
      </c>
      <c r="B5679" s="5" t="s">
        <v>596</v>
      </c>
      <c r="C5679" s="5" t="s">
        <v>558</v>
      </c>
      <c r="D5679" s="8" t="s">
        <v>673</v>
      </c>
      <c r="E5679" s="6">
        <v>128.2</v>
      </c>
      <c r="F5679" s="6">
        <v>131</v>
      </c>
      <c r="G5679" s="6">
        <v>123.1</v>
      </c>
      <c r="H5679" s="5" t="s">
        <v>120</v>
      </c>
      <c r="I5679" s="6">
        <f t="shared" si="352"/>
        <v>-2.80000000000001</v>
      </c>
      <c r="J5679" s="5" t="str">
        <f>IF(H5679="否","不适用",IF(AND(ISNUMBER(E5679),ISNUMBER(F5679)),IF(I5679&gt;规则与名单!$B$2,"是","否"),"未判定"))</f>
        <v>不适用</v>
      </c>
      <c r="K5679" s="5" t="str">
        <f t="shared" si="353"/>
        <v>非测试日纯氢</v>
      </c>
      <c r="L5679" s="6">
        <f t="shared" si="354"/>
        <v>123.1</v>
      </c>
      <c r="M5679" s="5">
        <f t="shared" si="355"/>
        <v>0</v>
      </c>
      <c r="N5679" s="5" t="s">
        <v>20379</v>
      </c>
      <c r="O5679" s="5" t="s">
        <v>20380</v>
      </c>
      <c r="P5679" s="5" t="s">
        <v>20381</v>
      </c>
    </row>
    <row r="5680" ht="19" customHeight="1" spans="1:16">
      <c r="A5680" s="5">
        <v>226</v>
      </c>
      <c r="B5680" s="5" t="s">
        <v>596</v>
      </c>
      <c r="C5680" s="5" t="s">
        <v>558</v>
      </c>
      <c r="D5680" s="8" t="s">
        <v>183</v>
      </c>
      <c r="E5680" s="6">
        <v>88.6</v>
      </c>
      <c r="F5680" s="6">
        <v>89</v>
      </c>
      <c r="G5680" s="6">
        <v>88.3</v>
      </c>
      <c r="H5680" s="5" t="s">
        <v>120</v>
      </c>
      <c r="I5680" s="6">
        <f t="shared" si="352"/>
        <v>-0.400000000000006</v>
      </c>
      <c r="J5680" s="5" t="str">
        <f>IF(H5680="否","不适用",IF(AND(ISNUMBER(E5680),ISNUMBER(F5680)),IF(I5680&gt;规则与名单!$B$2,"是","否"),"未判定"))</f>
        <v>不适用</v>
      </c>
      <c r="K5680" s="5" t="str">
        <f t="shared" si="353"/>
        <v>非测试日纯氢</v>
      </c>
      <c r="L5680" s="6">
        <f t="shared" si="354"/>
        <v>88.3</v>
      </c>
      <c r="M5680" s="5">
        <f t="shared" si="355"/>
        <v>0</v>
      </c>
      <c r="N5680" s="5" t="s">
        <v>20382</v>
      </c>
      <c r="O5680" s="5" t="s">
        <v>20383</v>
      </c>
      <c r="P5680" s="5" t="s">
        <v>20384</v>
      </c>
    </row>
    <row r="5681" ht="19" customHeight="1" spans="1:16">
      <c r="A5681" s="5">
        <v>226</v>
      </c>
      <c r="B5681" s="5" t="s">
        <v>596</v>
      </c>
      <c r="C5681" s="5" t="s">
        <v>558</v>
      </c>
      <c r="D5681" s="8" t="s">
        <v>431</v>
      </c>
      <c r="E5681" s="6">
        <v>117.1</v>
      </c>
      <c r="F5681" s="6">
        <v>132.2</v>
      </c>
      <c r="G5681" s="6">
        <v>92.5</v>
      </c>
      <c r="H5681" s="5" t="s">
        <v>120</v>
      </c>
      <c r="I5681" s="6">
        <f t="shared" si="352"/>
        <v>-15.1</v>
      </c>
      <c r="J5681" s="5" t="str">
        <f>IF(H5681="否","不适用",IF(AND(ISNUMBER(E5681),ISNUMBER(F5681)),IF(I5681&gt;规则与名单!$B$2,"是","否"),"未判定"))</f>
        <v>不适用</v>
      </c>
      <c r="K5681" s="5" t="str">
        <f t="shared" si="353"/>
        <v>非测试日纯氢</v>
      </c>
      <c r="L5681" s="6">
        <f t="shared" si="354"/>
        <v>92.5</v>
      </c>
      <c r="M5681" s="5">
        <f t="shared" si="355"/>
        <v>0</v>
      </c>
      <c r="N5681" s="5" t="s">
        <v>20385</v>
      </c>
      <c r="O5681" s="5" t="s">
        <v>20386</v>
      </c>
      <c r="P5681" s="5" t="s">
        <v>20387</v>
      </c>
    </row>
    <row r="5682" ht="19" customHeight="1" spans="1:16">
      <c r="A5682" s="5">
        <v>226</v>
      </c>
      <c r="B5682" s="5" t="s">
        <v>596</v>
      </c>
      <c r="C5682" s="5" t="s">
        <v>558</v>
      </c>
      <c r="D5682" s="8" t="s">
        <v>3377</v>
      </c>
      <c r="E5682" s="6">
        <v>102</v>
      </c>
      <c r="F5682" s="6">
        <v>93.2</v>
      </c>
      <c r="G5682" s="6">
        <v>77.1</v>
      </c>
      <c r="H5682" s="5" t="s">
        <v>120</v>
      </c>
      <c r="I5682" s="6">
        <f t="shared" si="352"/>
        <v>8.8</v>
      </c>
      <c r="J5682" s="5" t="str">
        <f>IF(H5682="否","不适用",IF(AND(ISNUMBER(E5682),ISNUMBER(F5682)),IF(I5682&gt;规则与名单!$B$2,"是","否"),"未判定"))</f>
        <v>不适用</v>
      </c>
      <c r="K5682" s="5" t="str">
        <f t="shared" si="353"/>
        <v>非测试日纯氢</v>
      </c>
      <c r="L5682" s="6">
        <f t="shared" si="354"/>
        <v>77.1</v>
      </c>
      <c r="M5682" s="5">
        <f t="shared" si="355"/>
        <v>0</v>
      </c>
      <c r="N5682" s="5" t="s">
        <v>20388</v>
      </c>
      <c r="O5682" s="5" t="s">
        <v>20389</v>
      </c>
      <c r="P5682" s="5" t="s">
        <v>20390</v>
      </c>
    </row>
    <row r="5683" ht="19" customHeight="1" spans="1:16">
      <c r="A5683" s="5">
        <v>226</v>
      </c>
      <c r="B5683" s="5" t="s">
        <v>596</v>
      </c>
      <c r="C5683" s="5" t="s">
        <v>558</v>
      </c>
      <c r="D5683" s="8" t="s">
        <v>407</v>
      </c>
      <c r="E5683" s="6">
        <v>124.2</v>
      </c>
      <c r="F5683" s="6">
        <v>120.9</v>
      </c>
      <c r="G5683" s="6">
        <v>98.8</v>
      </c>
      <c r="H5683" s="5" t="s">
        <v>120</v>
      </c>
      <c r="I5683" s="6">
        <f t="shared" si="352"/>
        <v>3.3</v>
      </c>
      <c r="J5683" s="5" t="str">
        <f>IF(H5683="否","不适用",IF(AND(ISNUMBER(E5683),ISNUMBER(F5683)),IF(I5683&gt;规则与名单!$B$2,"是","否"),"未判定"))</f>
        <v>不适用</v>
      </c>
      <c r="K5683" s="5" t="str">
        <f t="shared" si="353"/>
        <v>非测试日纯氢</v>
      </c>
      <c r="L5683" s="6">
        <f t="shared" si="354"/>
        <v>98.8</v>
      </c>
      <c r="M5683" s="5">
        <f t="shared" si="355"/>
        <v>0</v>
      </c>
      <c r="N5683" s="5" t="s">
        <v>20391</v>
      </c>
      <c r="O5683" s="5" t="s">
        <v>20392</v>
      </c>
      <c r="P5683" s="5" t="s">
        <v>20393</v>
      </c>
    </row>
    <row r="5684" ht="19" customHeight="1" spans="1:16">
      <c r="A5684" s="5">
        <v>226</v>
      </c>
      <c r="B5684" s="5" t="s">
        <v>596</v>
      </c>
      <c r="C5684" s="5" t="s">
        <v>558</v>
      </c>
      <c r="D5684" s="8" t="s">
        <v>411</v>
      </c>
      <c r="E5684" s="6">
        <v>106.3</v>
      </c>
      <c r="F5684" s="6">
        <v>109.3</v>
      </c>
      <c r="G5684" s="6">
        <v>90.2</v>
      </c>
      <c r="H5684" s="5" t="s">
        <v>120</v>
      </c>
      <c r="I5684" s="6">
        <f t="shared" si="352"/>
        <v>-3</v>
      </c>
      <c r="J5684" s="5" t="str">
        <f>IF(H5684="否","不适用",IF(AND(ISNUMBER(E5684),ISNUMBER(F5684)),IF(I5684&gt;规则与名单!$B$2,"是","否"),"未判定"))</f>
        <v>不适用</v>
      </c>
      <c r="K5684" s="5" t="str">
        <f t="shared" si="353"/>
        <v>非测试日纯氢</v>
      </c>
      <c r="L5684" s="6">
        <f t="shared" si="354"/>
        <v>90.2</v>
      </c>
      <c r="M5684" s="5">
        <f t="shared" si="355"/>
        <v>0</v>
      </c>
      <c r="N5684" s="5" t="s">
        <v>20394</v>
      </c>
      <c r="O5684" s="5" t="s">
        <v>20395</v>
      </c>
      <c r="P5684" s="5" t="s">
        <v>20396</v>
      </c>
    </row>
    <row r="5685" ht="19" customHeight="1" spans="1:16">
      <c r="A5685" s="5">
        <v>226</v>
      </c>
      <c r="B5685" s="5" t="s">
        <v>596</v>
      </c>
      <c r="C5685" s="5" t="s">
        <v>558</v>
      </c>
      <c r="D5685" s="8" t="s">
        <v>251</v>
      </c>
      <c r="E5685" s="6">
        <v>116.3</v>
      </c>
      <c r="F5685" s="6">
        <v>117.3</v>
      </c>
      <c r="G5685" s="6">
        <v>110.6</v>
      </c>
      <c r="H5685" s="5" t="s">
        <v>120</v>
      </c>
      <c r="I5685" s="6">
        <f t="shared" si="352"/>
        <v>-1</v>
      </c>
      <c r="J5685" s="5" t="str">
        <f>IF(H5685="否","不适用",IF(AND(ISNUMBER(E5685),ISNUMBER(F5685)),IF(I5685&gt;规则与名单!$B$2,"是","否"),"未判定"))</f>
        <v>不适用</v>
      </c>
      <c r="K5685" s="5" t="str">
        <f t="shared" si="353"/>
        <v>非测试日纯氢</v>
      </c>
      <c r="L5685" s="6">
        <f t="shared" si="354"/>
        <v>110.6</v>
      </c>
      <c r="M5685" s="5">
        <f t="shared" si="355"/>
        <v>0</v>
      </c>
      <c r="N5685" s="5" t="s">
        <v>20397</v>
      </c>
      <c r="O5685" s="5" t="s">
        <v>20398</v>
      </c>
      <c r="P5685" s="5" t="s">
        <v>20399</v>
      </c>
    </row>
    <row r="5686" ht="19" customHeight="1" spans="1:16">
      <c r="A5686" s="5">
        <v>226</v>
      </c>
      <c r="B5686" s="5" t="s">
        <v>596</v>
      </c>
      <c r="C5686" s="5" t="s">
        <v>558</v>
      </c>
      <c r="D5686" s="8" t="s">
        <v>472</v>
      </c>
      <c r="E5686" s="6">
        <v>97.4</v>
      </c>
      <c r="F5686" s="6">
        <v>102.4</v>
      </c>
      <c r="G5686" s="6">
        <v>95.4</v>
      </c>
      <c r="H5686" s="5" t="s">
        <v>120</v>
      </c>
      <c r="I5686" s="6">
        <f t="shared" si="352"/>
        <v>-5</v>
      </c>
      <c r="J5686" s="5" t="str">
        <f>IF(H5686="否","不适用",IF(AND(ISNUMBER(E5686),ISNUMBER(F5686)),IF(I5686&gt;规则与名单!$B$2,"是","否"),"未判定"))</f>
        <v>不适用</v>
      </c>
      <c r="K5686" s="5" t="str">
        <f t="shared" si="353"/>
        <v>非测试日纯氢</v>
      </c>
      <c r="L5686" s="6">
        <f t="shared" si="354"/>
        <v>95.4</v>
      </c>
      <c r="M5686" s="5">
        <f t="shared" si="355"/>
        <v>0</v>
      </c>
      <c r="N5686" s="5" t="s">
        <v>20400</v>
      </c>
      <c r="O5686" s="5" t="s">
        <v>20401</v>
      </c>
      <c r="P5686" s="5" t="s">
        <v>20402</v>
      </c>
    </row>
    <row r="5687" ht="19" customHeight="1" spans="1:16">
      <c r="A5687" s="5">
        <v>226</v>
      </c>
      <c r="B5687" s="5" t="s">
        <v>596</v>
      </c>
      <c r="C5687" s="5" t="s">
        <v>558</v>
      </c>
      <c r="D5687" s="8" t="s">
        <v>466</v>
      </c>
      <c r="E5687" s="6">
        <v>128.9</v>
      </c>
      <c r="F5687" s="6">
        <v>131.7</v>
      </c>
      <c r="G5687" s="6">
        <v>125</v>
      </c>
      <c r="H5687" s="5" t="s">
        <v>120</v>
      </c>
      <c r="I5687" s="6">
        <f t="shared" si="352"/>
        <v>-2.79999999999998</v>
      </c>
      <c r="J5687" s="5" t="str">
        <f>IF(H5687="否","不适用",IF(AND(ISNUMBER(E5687),ISNUMBER(F5687)),IF(I5687&gt;规则与名单!$B$2,"是","否"),"未判定"))</f>
        <v>不适用</v>
      </c>
      <c r="K5687" s="5" t="str">
        <f t="shared" si="353"/>
        <v>非测试日纯氢</v>
      </c>
      <c r="L5687" s="6">
        <f t="shared" si="354"/>
        <v>125</v>
      </c>
      <c r="M5687" s="5">
        <f t="shared" si="355"/>
        <v>0</v>
      </c>
      <c r="N5687" s="5" t="s">
        <v>20403</v>
      </c>
      <c r="O5687" s="5" t="s">
        <v>20404</v>
      </c>
      <c r="P5687" s="5" t="s">
        <v>20405</v>
      </c>
    </row>
    <row r="5688" ht="19" customHeight="1" spans="1:16">
      <c r="A5688" s="5">
        <v>226</v>
      </c>
      <c r="B5688" s="5" t="s">
        <v>596</v>
      </c>
      <c r="C5688" s="5" t="s">
        <v>558</v>
      </c>
      <c r="D5688" s="8" t="s">
        <v>333</v>
      </c>
      <c r="E5688" s="6">
        <v>97.5</v>
      </c>
      <c r="F5688" s="6">
        <v>100.4</v>
      </c>
      <c r="G5688" s="6">
        <v>97.3</v>
      </c>
      <c r="H5688" s="5" t="s">
        <v>120</v>
      </c>
      <c r="I5688" s="6">
        <f t="shared" si="352"/>
        <v>-2.90000000000001</v>
      </c>
      <c r="J5688" s="5" t="str">
        <f>IF(H5688="否","不适用",IF(AND(ISNUMBER(E5688),ISNUMBER(F5688)),IF(I5688&gt;规则与名单!$B$2,"是","否"),"未判定"))</f>
        <v>不适用</v>
      </c>
      <c r="K5688" s="5" t="str">
        <f t="shared" si="353"/>
        <v>非测试日纯氢</v>
      </c>
      <c r="L5688" s="6">
        <f t="shared" si="354"/>
        <v>97.3</v>
      </c>
      <c r="M5688" s="5">
        <f t="shared" si="355"/>
        <v>0</v>
      </c>
      <c r="N5688" s="5" t="s">
        <v>20406</v>
      </c>
      <c r="O5688" s="5" t="s">
        <v>20407</v>
      </c>
      <c r="P5688" s="5" t="s">
        <v>20408</v>
      </c>
    </row>
    <row r="5689" ht="19" customHeight="1" spans="1:16">
      <c r="A5689" s="5">
        <v>226</v>
      </c>
      <c r="B5689" s="5" t="s">
        <v>596</v>
      </c>
      <c r="C5689" s="5" t="s">
        <v>558</v>
      </c>
      <c r="D5689" s="8" t="s">
        <v>175</v>
      </c>
      <c r="E5689" s="6">
        <v>119.6</v>
      </c>
      <c r="F5689" s="6">
        <v>123.6</v>
      </c>
      <c r="G5689" s="6">
        <v>119.6</v>
      </c>
      <c r="H5689" s="5" t="s">
        <v>120</v>
      </c>
      <c r="I5689" s="6">
        <f t="shared" si="352"/>
        <v>-4</v>
      </c>
      <c r="J5689" s="5" t="str">
        <f>IF(H5689="否","不适用",IF(AND(ISNUMBER(E5689),ISNUMBER(F5689)),IF(I5689&gt;规则与名单!$B$2,"是","否"),"未判定"))</f>
        <v>不适用</v>
      </c>
      <c r="K5689" s="5" t="str">
        <f t="shared" si="353"/>
        <v>非测试日纯氢</v>
      </c>
      <c r="L5689" s="6">
        <f t="shared" si="354"/>
        <v>119.6</v>
      </c>
      <c r="M5689" s="5">
        <f t="shared" si="355"/>
        <v>0</v>
      </c>
      <c r="N5689" s="5" t="s">
        <v>20409</v>
      </c>
      <c r="O5689" s="5" t="s">
        <v>20410</v>
      </c>
      <c r="P5689" s="5" t="s">
        <v>20411</v>
      </c>
    </row>
    <row r="5690" ht="19" customHeight="1" spans="1:16">
      <c r="A5690" s="5">
        <v>226</v>
      </c>
      <c r="B5690" s="5" t="s">
        <v>596</v>
      </c>
      <c r="C5690" s="5" t="s">
        <v>558</v>
      </c>
      <c r="D5690" s="8" t="s">
        <v>3402</v>
      </c>
      <c r="E5690" s="6">
        <v>95.8</v>
      </c>
      <c r="F5690" s="6">
        <v>97.9</v>
      </c>
      <c r="G5690" s="6">
        <v>86.6</v>
      </c>
      <c r="H5690" s="5" t="s">
        <v>120</v>
      </c>
      <c r="I5690" s="6">
        <f t="shared" si="352"/>
        <v>-2.10000000000001</v>
      </c>
      <c r="J5690" s="5" t="str">
        <f>IF(H5690="否","不适用",IF(AND(ISNUMBER(E5690),ISNUMBER(F5690)),IF(I5690&gt;规则与名单!$B$2,"是","否"),"未判定"))</f>
        <v>不适用</v>
      </c>
      <c r="K5690" s="5" t="str">
        <f t="shared" si="353"/>
        <v>非测试日纯氢</v>
      </c>
      <c r="L5690" s="6">
        <f t="shared" si="354"/>
        <v>86.6</v>
      </c>
      <c r="M5690" s="5">
        <f t="shared" si="355"/>
        <v>0</v>
      </c>
      <c r="N5690" s="5" t="s">
        <v>20412</v>
      </c>
      <c r="O5690" s="5" t="s">
        <v>20413</v>
      </c>
      <c r="P5690" s="5" t="s">
        <v>20414</v>
      </c>
    </row>
    <row r="5691" ht="19" customHeight="1" spans="1:16">
      <c r="A5691" s="5">
        <v>226</v>
      </c>
      <c r="B5691" s="5" t="s">
        <v>596</v>
      </c>
      <c r="C5691" s="5" t="s">
        <v>558</v>
      </c>
      <c r="D5691" s="8" t="s">
        <v>487</v>
      </c>
      <c r="E5691" s="6">
        <v>121</v>
      </c>
      <c r="F5691" s="6">
        <v>124.1</v>
      </c>
      <c r="G5691" s="6">
        <v>91.7</v>
      </c>
      <c r="H5691" s="5" t="s">
        <v>120</v>
      </c>
      <c r="I5691" s="6">
        <f t="shared" si="352"/>
        <v>-3.09999999999999</v>
      </c>
      <c r="J5691" s="5" t="str">
        <f>IF(H5691="否","不适用",IF(AND(ISNUMBER(E5691),ISNUMBER(F5691)),IF(I5691&gt;规则与名单!$B$2,"是","否"),"未判定"))</f>
        <v>不适用</v>
      </c>
      <c r="K5691" s="5" t="str">
        <f t="shared" si="353"/>
        <v>非测试日纯氢</v>
      </c>
      <c r="L5691" s="6">
        <f t="shared" si="354"/>
        <v>91.7</v>
      </c>
      <c r="M5691" s="5">
        <f t="shared" si="355"/>
        <v>0</v>
      </c>
      <c r="N5691" s="5" t="s">
        <v>20415</v>
      </c>
      <c r="O5691" s="5" t="s">
        <v>20416</v>
      </c>
      <c r="P5691" s="5" t="s">
        <v>20417</v>
      </c>
    </row>
    <row r="5692" ht="19" customHeight="1" spans="1:16">
      <c r="A5692" s="5">
        <v>226</v>
      </c>
      <c r="B5692" s="5" t="s">
        <v>596</v>
      </c>
      <c r="C5692" s="5" t="s">
        <v>558</v>
      </c>
      <c r="D5692" s="8" t="s">
        <v>121</v>
      </c>
      <c r="E5692" s="6">
        <v>99.8</v>
      </c>
      <c r="F5692" s="6">
        <v>104.5</v>
      </c>
      <c r="G5692" s="6">
        <v>96.9</v>
      </c>
      <c r="H5692" s="5" t="s">
        <v>120</v>
      </c>
      <c r="I5692" s="6">
        <f t="shared" si="352"/>
        <v>-4.7</v>
      </c>
      <c r="J5692" s="5" t="str">
        <f>IF(H5692="否","不适用",IF(AND(ISNUMBER(E5692),ISNUMBER(F5692)),IF(I5692&gt;规则与名单!$B$2,"是","否"),"未判定"))</f>
        <v>不适用</v>
      </c>
      <c r="K5692" s="5" t="str">
        <f t="shared" si="353"/>
        <v>非测试日纯氢</v>
      </c>
      <c r="L5692" s="6">
        <f t="shared" si="354"/>
        <v>96.9</v>
      </c>
      <c r="M5692" s="5">
        <f t="shared" si="355"/>
        <v>0</v>
      </c>
      <c r="N5692" s="5" t="s">
        <v>20418</v>
      </c>
      <c r="O5692" s="5" t="s">
        <v>20419</v>
      </c>
      <c r="P5692" s="5" t="s">
        <v>20420</v>
      </c>
    </row>
    <row r="5693" ht="19" customHeight="1" spans="1:16">
      <c r="A5693" s="5">
        <v>226</v>
      </c>
      <c r="B5693" s="5" t="s">
        <v>596</v>
      </c>
      <c r="C5693" s="5" t="s">
        <v>558</v>
      </c>
      <c r="D5693" s="8" t="s">
        <v>170</v>
      </c>
      <c r="E5693" s="6">
        <v>132.7</v>
      </c>
      <c r="F5693" s="6">
        <v>136.1</v>
      </c>
      <c r="G5693" s="6">
        <v>132.1</v>
      </c>
      <c r="H5693" s="5" t="s">
        <v>120</v>
      </c>
      <c r="I5693" s="6">
        <f t="shared" si="352"/>
        <v>-3.40000000000001</v>
      </c>
      <c r="J5693" s="5" t="str">
        <f>IF(H5693="否","不适用",IF(AND(ISNUMBER(E5693),ISNUMBER(F5693)),IF(I5693&gt;规则与名单!$B$2,"是","否"),"未判定"))</f>
        <v>不适用</v>
      </c>
      <c r="K5693" s="5" t="str">
        <f t="shared" si="353"/>
        <v>非测试日纯氢</v>
      </c>
      <c r="L5693" s="6">
        <f t="shared" si="354"/>
        <v>132.1</v>
      </c>
      <c r="M5693" s="5">
        <f t="shared" si="355"/>
        <v>0</v>
      </c>
      <c r="N5693" s="5" t="s">
        <v>20421</v>
      </c>
      <c r="O5693" s="5" t="s">
        <v>20422</v>
      </c>
      <c r="P5693" s="5" t="s">
        <v>20423</v>
      </c>
    </row>
    <row r="5694" ht="19" customHeight="1" spans="1:16">
      <c r="A5694" s="5">
        <v>226</v>
      </c>
      <c r="B5694" s="5" t="s">
        <v>596</v>
      </c>
      <c r="C5694" s="5" t="s">
        <v>558</v>
      </c>
      <c r="D5694" s="8" t="s">
        <v>644</v>
      </c>
      <c r="E5694" s="6">
        <v>101.7</v>
      </c>
      <c r="F5694" s="6">
        <v>103.9</v>
      </c>
      <c r="G5694" s="6">
        <v>101.6</v>
      </c>
      <c r="H5694" s="5" t="s">
        <v>120</v>
      </c>
      <c r="I5694" s="6">
        <f t="shared" si="352"/>
        <v>-2.2</v>
      </c>
      <c r="J5694" s="5" t="str">
        <f>IF(H5694="否","不适用",IF(AND(ISNUMBER(E5694),ISNUMBER(F5694)),IF(I5694&gt;规则与名单!$B$2,"是","否"),"未判定"))</f>
        <v>不适用</v>
      </c>
      <c r="K5694" s="5" t="str">
        <f t="shared" si="353"/>
        <v>非测试日纯氢</v>
      </c>
      <c r="L5694" s="6">
        <f t="shared" si="354"/>
        <v>101.6</v>
      </c>
      <c r="M5694" s="5">
        <f t="shared" si="355"/>
        <v>0</v>
      </c>
      <c r="N5694" s="5" t="s">
        <v>20424</v>
      </c>
      <c r="O5694" s="5" t="s">
        <v>20425</v>
      </c>
      <c r="P5694" s="5" t="s">
        <v>20426</v>
      </c>
    </row>
    <row r="5695" ht="19" customHeight="1" spans="1:16">
      <c r="A5695" s="5">
        <v>226</v>
      </c>
      <c r="B5695" s="5" t="s">
        <v>596</v>
      </c>
      <c r="C5695" s="5" t="s">
        <v>558</v>
      </c>
      <c r="D5695" s="8" t="s">
        <v>3418</v>
      </c>
      <c r="E5695" s="6">
        <v>120.8</v>
      </c>
      <c r="F5695" s="6">
        <v>122.3</v>
      </c>
      <c r="G5695" s="6">
        <v>120.8</v>
      </c>
      <c r="H5695" s="5" t="s">
        <v>120</v>
      </c>
      <c r="I5695" s="6">
        <f t="shared" si="352"/>
        <v>-1.5</v>
      </c>
      <c r="J5695" s="5" t="str">
        <f>IF(H5695="否","不适用",IF(AND(ISNUMBER(E5695),ISNUMBER(F5695)),IF(I5695&gt;规则与名单!$B$2,"是","否"),"未判定"))</f>
        <v>不适用</v>
      </c>
      <c r="K5695" s="5" t="str">
        <f t="shared" si="353"/>
        <v>非测试日纯氢</v>
      </c>
      <c r="L5695" s="6">
        <f t="shared" si="354"/>
        <v>120.8</v>
      </c>
      <c r="M5695" s="5">
        <f t="shared" si="355"/>
        <v>0</v>
      </c>
      <c r="N5695" s="5" t="s">
        <v>20427</v>
      </c>
      <c r="O5695" s="5" t="s">
        <v>20428</v>
      </c>
      <c r="P5695" s="5" t="s">
        <v>20429</v>
      </c>
    </row>
    <row r="5696" ht="19" customHeight="1" spans="1:16">
      <c r="A5696" s="5">
        <v>226</v>
      </c>
      <c r="B5696" s="5" t="s">
        <v>596</v>
      </c>
      <c r="C5696" s="5" t="s">
        <v>558</v>
      </c>
      <c r="D5696" s="8" t="s">
        <v>3422</v>
      </c>
      <c r="E5696" s="6">
        <v>93.8</v>
      </c>
      <c r="F5696" s="6">
        <v>94.8</v>
      </c>
      <c r="G5696" s="6">
        <v>93.8</v>
      </c>
      <c r="H5696" s="5" t="s">
        <v>120</v>
      </c>
      <c r="I5696" s="6">
        <f t="shared" si="352"/>
        <v>-1</v>
      </c>
      <c r="J5696" s="5" t="str">
        <f>IF(H5696="否","不适用",IF(AND(ISNUMBER(E5696),ISNUMBER(F5696)),IF(I5696&gt;规则与名单!$B$2,"是","否"),"未判定"))</f>
        <v>不适用</v>
      </c>
      <c r="K5696" s="5" t="str">
        <f t="shared" si="353"/>
        <v>非测试日纯氢</v>
      </c>
      <c r="L5696" s="6">
        <f t="shared" si="354"/>
        <v>93.8</v>
      </c>
      <c r="M5696" s="5">
        <f t="shared" si="355"/>
        <v>0</v>
      </c>
      <c r="N5696" s="5" t="s">
        <v>20430</v>
      </c>
      <c r="O5696" s="5" t="s">
        <v>20431</v>
      </c>
      <c r="P5696" s="5" t="s">
        <v>20432</v>
      </c>
    </row>
    <row r="5697" ht="19" customHeight="1" spans="1:16">
      <c r="A5697" s="5">
        <v>226</v>
      </c>
      <c r="B5697" s="5" t="s">
        <v>596</v>
      </c>
      <c r="C5697" s="5" t="s">
        <v>558</v>
      </c>
      <c r="D5697" s="8" t="s">
        <v>336</v>
      </c>
      <c r="E5697" s="6">
        <v>119</v>
      </c>
      <c r="F5697" s="6">
        <v>119.7</v>
      </c>
      <c r="G5697" s="6">
        <v>118.8</v>
      </c>
      <c r="H5697" s="5" t="s">
        <v>120</v>
      </c>
      <c r="I5697" s="6">
        <f t="shared" si="352"/>
        <v>-0.700000000000003</v>
      </c>
      <c r="J5697" s="5" t="str">
        <f>IF(H5697="否","不适用",IF(AND(ISNUMBER(E5697),ISNUMBER(F5697)),IF(I5697&gt;规则与名单!$B$2,"是","否"),"未判定"))</f>
        <v>不适用</v>
      </c>
      <c r="K5697" s="5" t="str">
        <f t="shared" si="353"/>
        <v>非测试日纯氢</v>
      </c>
      <c r="L5697" s="6">
        <f t="shared" si="354"/>
        <v>118.8</v>
      </c>
      <c r="M5697" s="5">
        <f t="shared" si="355"/>
        <v>0</v>
      </c>
      <c r="N5697" s="5" t="s">
        <v>20433</v>
      </c>
      <c r="O5697" s="5" t="s">
        <v>20434</v>
      </c>
      <c r="P5697" s="5" t="s">
        <v>20435</v>
      </c>
    </row>
    <row r="5698" ht="19" customHeight="1" spans="1:16">
      <c r="A5698" s="5">
        <v>226</v>
      </c>
      <c r="B5698" s="5" t="s">
        <v>596</v>
      </c>
      <c r="C5698" s="5" t="s">
        <v>558</v>
      </c>
      <c r="D5698" s="8" t="s">
        <v>653</v>
      </c>
      <c r="E5698" s="6">
        <v>96.6</v>
      </c>
      <c r="F5698" s="6">
        <v>97.6</v>
      </c>
      <c r="G5698" s="6">
        <v>96.5</v>
      </c>
      <c r="H5698" s="5" t="s">
        <v>120</v>
      </c>
      <c r="I5698" s="6">
        <f t="shared" ref="I5698:I5761" si="356">IF(AND(ISNUMBER(E5698),ISNUMBER(F5698)),E5698-F5698,"")</f>
        <v>-1</v>
      </c>
      <c r="J5698" s="5" t="str">
        <f>IF(H5698="否","不适用",IF(AND(ISNUMBER(E5698),ISNUMBER(F5698)),IF(I5698&gt;规则与名单!$B$2,"是","否"),"未判定"))</f>
        <v>不适用</v>
      </c>
      <c r="K5698" s="5" t="str">
        <f t="shared" ref="K5698:K5761" si="357">IF(J5698="是",IF(ISNUMBER(F5698),"测试日GPS","缺失"),IF(ISNUMBER(G5698),"非测试日纯氢",IF(AND(H5698="是",J5698="未判定"),IF(ISNUMBER(F5698),"测试名单无纯氢GPS","缺失"),IF(ISNUMBER(E5698),"非测试日仪表","缺失"))))</f>
        <v>非测试日纯氢</v>
      </c>
      <c r="L5698" s="6">
        <f t="shared" ref="L5698:L5761" si="358">IF(K5698="缺失","",IF(K5698="非测试日纯氢",G5698,IF(K5698="非测试日仪表",E5698,F5698)))</f>
        <v>96.5</v>
      </c>
      <c r="M5698" s="5">
        <f t="shared" ref="M5698:M5761" si="359">IF(K5698="缺失",1,0)</f>
        <v>0</v>
      </c>
      <c r="N5698" s="5" t="s">
        <v>20436</v>
      </c>
      <c r="O5698" s="5" t="s">
        <v>20437</v>
      </c>
      <c r="P5698" s="5" t="s">
        <v>20438</v>
      </c>
    </row>
    <row r="5699" ht="19" customHeight="1" spans="1:16">
      <c r="A5699" s="5">
        <v>226</v>
      </c>
      <c r="B5699" s="5" t="s">
        <v>596</v>
      </c>
      <c r="C5699" s="5" t="s">
        <v>558</v>
      </c>
      <c r="D5699" s="8" t="s">
        <v>140</v>
      </c>
      <c r="E5699" s="6">
        <v>127.8</v>
      </c>
      <c r="F5699" s="6">
        <v>129.2</v>
      </c>
      <c r="G5699" s="6">
        <v>127.8</v>
      </c>
      <c r="H5699" s="5" t="s">
        <v>120</v>
      </c>
      <c r="I5699" s="6">
        <f t="shared" si="356"/>
        <v>-1.39999999999999</v>
      </c>
      <c r="J5699" s="5" t="str">
        <f>IF(H5699="否","不适用",IF(AND(ISNUMBER(E5699),ISNUMBER(F5699)),IF(I5699&gt;规则与名单!$B$2,"是","否"),"未判定"))</f>
        <v>不适用</v>
      </c>
      <c r="K5699" s="5" t="str">
        <f t="shared" si="357"/>
        <v>非测试日纯氢</v>
      </c>
      <c r="L5699" s="6">
        <f t="shared" si="358"/>
        <v>127.8</v>
      </c>
      <c r="M5699" s="5">
        <f t="shared" si="359"/>
        <v>0</v>
      </c>
      <c r="N5699" s="5" t="s">
        <v>20439</v>
      </c>
      <c r="O5699" s="5" t="s">
        <v>20440</v>
      </c>
      <c r="P5699" s="5" t="s">
        <v>20441</v>
      </c>
    </row>
    <row r="5700" ht="19" customHeight="1" spans="1:16">
      <c r="A5700" s="5">
        <v>226</v>
      </c>
      <c r="B5700" s="5" t="s">
        <v>596</v>
      </c>
      <c r="C5700" s="5" t="s">
        <v>558</v>
      </c>
      <c r="D5700" s="8" t="s">
        <v>115</v>
      </c>
      <c r="E5700" s="6">
        <v>99.5</v>
      </c>
      <c r="F5700" s="6">
        <v>102.4</v>
      </c>
      <c r="G5700" s="6">
        <v>99.5</v>
      </c>
      <c r="H5700" s="5" t="s">
        <v>120</v>
      </c>
      <c r="I5700" s="6">
        <f t="shared" si="356"/>
        <v>-2.90000000000001</v>
      </c>
      <c r="J5700" s="5" t="str">
        <f>IF(H5700="否","不适用",IF(AND(ISNUMBER(E5700),ISNUMBER(F5700)),IF(I5700&gt;规则与名单!$B$2,"是","否"),"未判定"))</f>
        <v>不适用</v>
      </c>
      <c r="K5700" s="5" t="str">
        <f t="shared" si="357"/>
        <v>非测试日纯氢</v>
      </c>
      <c r="L5700" s="6">
        <f t="shared" si="358"/>
        <v>99.5</v>
      </c>
      <c r="M5700" s="5">
        <f t="shared" si="359"/>
        <v>0</v>
      </c>
      <c r="N5700" s="5" t="s">
        <v>20442</v>
      </c>
      <c r="O5700" s="5" t="s">
        <v>20443</v>
      </c>
      <c r="P5700" s="5" t="s">
        <v>20444</v>
      </c>
    </row>
    <row r="5701" ht="19" customHeight="1" spans="1:16">
      <c r="A5701" s="5">
        <v>227</v>
      </c>
      <c r="B5701" s="5" t="s">
        <v>598</v>
      </c>
      <c r="C5701" s="5" t="s">
        <v>558</v>
      </c>
      <c r="D5701" s="8" t="s">
        <v>114</v>
      </c>
      <c r="E5701" s="6"/>
      <c r="F5701" s="6">
        <v>0</v>
      </c>
      <c r="G5701" s="6"/>
      <c r="H5701" s="5" t="s">
        <v>120</v>
      </c>
      <c r="I5701" s="6" t="str">
        <f t="shared" si="356"/>
        <v/>
      </c>
      <c r="J5701" s="5" t="str">
        <f>IF(H5701="否","不适用",IF(AND(ISNUMBER(E5701),ISNUMBER(F5701)),IF(I5701&gt;规则与名单!$B$2,"是","否"),"未判定"))</f>
        <v>不适用</v>
      </c>
      <c r="K5701" s="5" t="str">
        <f t="shared" si="357"/>
        <v>缺失</v>
      </c>
      <c r="L5701" s="6" t="str">
        <f t="shared" si="358"/>
        <v/>
      </c>
      <c r="M5701" s="5">
        <f t="shared" si="359"/>
        <v>1</v>
      </c>
      <c r="N5701" s="5" t="s">
        <v>20445</v>
      </c>
      <c r="O5701" s="5" t="s">
        <v>20446</v>
      </c>
      <c r="P5701" s="5" t="s">
        <v>20447</v>
      </c>
    </row>
    <row r="5702" ht="19" customHeight="1" spans="1:16">
      <c r="A5702" s="5">
        <v>227</v>
      </c>
      <c r="B5702" s="5" t="s">
        <v>598</v>
      </c>
      <c r="C5702" s="5" t="s">
        <v>558</v>
      </c>
      <c r="D5702" s="8" t="s">
        <v>605</v>
      </c>
      <c r="E5702" s="6"/>
      <c r="F5702" s="6">
        <v>0</v>
      </c>
      <c r="G5702" s="6"/>
      <c r="H5702" s="5" t="s">
        <v>120</v>
      </c>
      <c r="I5702" s="6" t="str">
        <f t="shared" si="356"/>
        <v/>
      </c>
      <c r="J5702" s="5" t="str">
        <f>IF(H5702="否","不适用",IF(AND(ISNUMBER(E5702),ISNUMBER(F5702)),IF(I5702&gt;规则与名单!$B$2,"是","否"),"未判定"))</f>
        <v>不适用</v>
      </c>
      <c r="K5702" s="5" t="str">
        <f t="shared" si="357"/>
        <v>缺失</v>
      </c>
      <c r="L5702" s="6" t="str">
        <f t="shared" si="358"/>
        <v/>
      </c>
      <c r="M5702" s="5">
        <f t="shared" si="359"/>
        <v>1</v>
      </c>
      <c r="N5702" s="5" t="s">
        <v>20448</v>
      </c>
      <c r="O5702" s="5" t="s">
        <v>20449</v>
      </c>
      <c r="P5702" s="5" t="s">
        <v>20450</v>
      </c>
    </row>
    <row r="5703" ht="19" customHeight="1" spans="1:16">
      <c r="A5703" s="5">
        <v>227</v>
      </c>
      <c r="B5703" s="5" t="s">
        <v>598</v>
      </c>
      <c r="C5703" s="5" t="s">
        <v>558</v>
      </c>
      <c r="D5703" s="8" t="s">
        <v>186</v>
      </c>
      <c r="E5703" s="6"/>
      <c r="F5703" s="6">
        <v>0</v>
      </c>
      <c r="G5703" s="6"/>
      <c r="H5703" s="5" t="s">
        <v>120</v>
      </c>
      <c r="I5703" s="6" t="str">
        <f t="shared" si="356"/>
        <v/>
      </c>
      <c r="J5703" s="5" t="str">
        <f>IF(H5703="否","不适用",IF(AND(ISNUMBER(E5703),ISNUMBER(F5703)),IF(I5703&gt;规则与名单!$B$2,"是","否"),"未判定"))</f>
        <v>不适用</v>
      </c>
      <c r="K5703" s="5" t="str">
        <f t="shared" si="357"/>
        <v>缺失</v>
      </c>
      <c r="L5703" s="6" t="str">
        <f t="shared" si="358"/>
        <v/>
      </c>
      <c r="M5703" s="5">
        <f t="shared" si="359"/>
        <v>1</v>
      </c>
      <c r="N5703" s="5" t="s">
        <v>20451</v>
      </c>
      <c r="O5703" s="5" t="s">
        <v>20452</v>
      </c>
      <c r="P5703" s="5" t="s">
        <v>20453</v>
      </c>
    </row>
    <row r="5704" ht="19" customHeight="1" spans="1:16">
      <c r="A5704" s="5">
        <v>227</v>
      </c>
      <c r="B5704" s="5" t="s">
        <v>598</v>
      </c>
      <c r="C5704" s="5" t="s">
        <v>558</v>
      </c>
      <c r="D5704" s="8" t="s">
        <v>165</v>
      </c>
      <c r="E5704" s="6"/>
      <c r="F5704" s="6">
        <v>0</v>
      </c>
      <c r="G5704" s="6"/>
      <c r="H5704" s="5" t="s">
        <v>120</v>
      </c>
      <c r="I5704" s="6" t="str">
        <f t="shared" si="356"/>
        <v/>
      </c>
      <c r="J5704" s="5" t="str">
        <f>IF(H5704="否","不适用",IF(AND(ISNUMBER(E5704),ISNUMBER(F5704)),IF(I5704&gt;规则与名单!$B$2,"是","否"),"未判定"))</f>
        <v>不适用</v>
      </c>
      <c r="K5704" s="5" t="str">
        <f t="shared" si="357"/>
        <v>缺失</v>
      </c>
      <c r="L5704" s="6" t="str">
        <f t="shared" si="358"/>
        <v/>
      </c>
      <c r="M5704" s="5">
        <f t="shared" si="359"/>
        <v>1</v>
      </c>
      <c r="N5704" s="5" t="s">
        <v>20454</v>
      </c>
      <c r="O5704" s="5" t="s">
        <v>20455</v>
      </c>
      <c r="P5704" s="5" t="s">
        <v>20456</v>
      </c>
    </row>
    <row r="5705" ht="19" customHeight="1" spans="1:16">
      <c r="A5705" s="5">
        <v>227</v>
      </c>
      <c r="B5705" s="5" t="s">
        <v>598</v>
      </c>
      <c r="C5705" s="5" t="s">
        <v>558</v>
      </c>
      <c r="D5705" s="8" t="s">
        <v>151</v>
      </c>
      <c r="E5705" s="6"/>
      <c r="F5705" s="6">
        <v>0</v>
      </c>
      <c r="G5705" s="6"/>
      <c r="H5705" s="5" t="s">
        <v>120</v>
      </c>
      <c r="I5705" s="6" t="str">
        <f t="shared" si="356"/>
        <v/>
      </c>
      <c r="J5705" s="5" t="str">
        <f>IF(H5705="否","不适用",IF(AND(ISNUMBER(E5705),ISNUMBER(F5705)),IF(I5705&gt;规则与名单!$B$2,"是","否"),"未判定"))</f>
        <v>不适用</v>
      </c>
      <c r="K5705" s="5" t="str">
        <f t="shared" si="357"/>
        <v>缺失</v>
      </c>
      <c r="L5705" s="6" t="str">
        <f t="shared" si="358"/>
        <v/>
      </c>
      <c r="M5705" s="5">
        <f t="shared" si="359"/>
        <v>1</v>
      </c>
      <c r="N5705" s="5" t="s">
        <v>20457</v>
      </c>
      <c r="O5705" s="5" t="s">
        <v>20458</v>
      </c>
      <c r="P5705" s="5" t="s">
        <v>20459</v>
      </c>
    </row>
    <row r="5706" ht="19" customHeight="1" spans="1:16">
      <c r="A5706" s="5">
        <v>227</v>
      </c>
      <c r="B5706" s="5" t="s">
        <v>598</v>
      </c>
      <c r="C5706" s="5" t="s">
        <v>558</v>
      </c>
      <c r="D5706" s="8" t="s">
        <v>3358</v>
      </c>
      <c r="E5706" s="6"/>
      <c r="F5706" s="6">
        <v>0</v>
      </c>
      <c r="G5706" s="6"/>
      <c r="H5706" s="5" t="s">
        <v>120</v>
      </c>
      <c r="I5706" s="6" t="str">
        <f t="shared" si="356"/>
        <v/>
      </c>
      <c r="J5706" s="5" t="str">
        <f>IF(H5706="否","不适用",IF(AND(ISNUMBER(E5706),ISNUMBER(F5706)),IF(I5706&gt;规则与名单!$B$2,"是","否"),"未判定"))</f>
        <v>不适用</v>
      </c>
      <c r="K5706" s="5" t="str">
        <f t="shared" si="357"/>
        <v>缺失</v>
      </c>
      <c r="L5706" s="6" t="str">
        <f t="shared" si="358"/>
        <v/>
      </c>
      <c r="M5706" s="5">
        <f t="shared" si="359"/>
        <v>1</v>
      </c>
      <c r="N5706" s="5" t="s">
        <v>20460</v>
      </c>
      <c r="O5706" s="5" t="s">
        <v>20461</v>
      </c>
      <c r="P5706" s="5" t="s">
        <v>20462</v>
      </c>
    </row>
    <row r="5707" ht="19" customHeight="1" spans="1:16">
      <c r="A5707" s="5">
        <v>227</v>
      </c>
      <c r="B5707" s="5" t="s">
        <v>598</v>
      </c>
      <c r="C5707" s="5" t="s">
        <v>558</v>
      </c>
      <c r="D5707" s="8" t="s">
        <v>272</v>
      </c>
      <c r="E5707" s="6"/>
      <c r="F5707" s="6">
        <v>0</v>
      </c>
      <c r="G5707" s="6"/>
      <c r="H5707" s="5" t="s">
        <v>120</v>
      </c>
      <c r="I5707" s="6" t="str">
        <f t="shared" si="356"/>
        <v/>
      </c>
      <c r="J5707" s="5" t="str">
        <f>IF(H5707="否","不适用",IF(AND(ISNUMBER(E5707),ISNUMBER(F5707)),IF(I5707&gt;规则与名单!$B$2,"是","否"),"未判定"))</f>
        <v>不适用</v>
      </c>
      <c r="K5707" s="5" t="str">
        <f t="shared" si="357"/>
        <v>缺失</v>
      </c>
      <c r="L5707" s="6" t="str">
        <f t="shared" si="358"/>
        <v/>
      </c>
      <c r="M5707" s="5">
        <f t="shared" si="359"/>
        <v>1</v>
      </c>
      <c r="N5707" s="5" t="s">
        <v>20463</v>
      </c>
      <c r="O5707" s="5" t="s">
        <v>20464</v>
      </c>
      <c r="P5707" s="5" t="s">
        <v>20465</v>
      </c>
    </row>
    <row r="5708" ht="19" customHeight="1" spans="1:16">
      <c r="A5708" s="5">
        <v>227</v>
      </c>
      <c r="B5708" s="5" t="s">
        <v>598</v>
      </c>
      <c r="C5708" s="5" t="s">
        <v>558</v>
      </c>
      <c r="D5708" s="8" t="s">
        <v>506</v>
      </c>
      <c r="E5708" s="6"/>
      <c r="F5708" s="6">
        <v>0</v>
      </c>
      <c r="G5708" s="6"/>
      <c r="H5708" s="5" t="s">
        <v>120</v>
      </c>
      <c r="I5708" s="6" t="str">
        <f t="shared" si="356"/>
        <v/>
      </c>
      <c r="J5708" s="5" t="str">
        <f>IF(H5708="否","不适用",IF(AND(ISNUMBER(E5708),ISNUMBER(F5708)),IF(I5708&gt;规则与名单!$B$2,"是","否"),"未判定"))</f>
        <v>不适用</v>
      </c>
      <c r="K5708" s="5" t="str">
        <f t="shared" si="357"/>
        <v>缺失</v>
      </c>
      <c r="L5708" s="6" t="str">
        <f t="shared" si="358"/>
        <v/>
      </c>
      <c r="M5708" s="5">
        <f t="shared" si="359"/>
        <v>1</v>
      </c>
      <c r="N5708" s="5" t="s">
        <v>20466</v>
      </c>
      <c r="O5708" s="5" t="s">
        <v>20467</v>
      </c>
      <c r="P5708" s="5" t="s">
        <v>20468</v>
      </c>
    </row>
    <row r="5709" ht="19" customHeight="1" spans="1:16">
      <c r="A5709" s="5">
        <v>227</v>
      </c>
      <c r="B5709" s="5" t="s">
        <v>598</v>
      </c>
      <c r="C5709" s="5" t="s">
        <v>558</v>
      </c>
      <c r="D5709" s="8" t="s">
        <v>673</v>
      </c>
      <c r="E5709" s="6"/>
      <c r="F5709" s="6">
        <v>0</v>
      </c>
      <c r="G5709" s="6"/>
      <c r="H5709" s="5" t="s">
        <v>120</v>
      </c>
      <c r="I5709" s="6" t="str">
        <f t="shared" si="356"/>
        <v/>
      </c>
      <c r="J5709" s="5" t="str">
        <f>IF(H5709="否","不适用",IF(AND(ISNUMBER(E5709),ISNUMBER(F5709)),IF(I5709&gt;规则与名单!$B$2,"是","否"),"未判定"))</f>
        <v>不适用</v>
      </c>
      <c r="K5709" s="5" t="str">
        <f t="shared" si="357"/>
        <v>缺失</v>
      </c>
      <c r="L5709" s="6" t="str">
        <f t="shared" si="358"/>
        <v/>
      </c>
      <c r="M5709" s="5">
        <f t="shared" si="359"/>
        <v>1</v>
      </c>
      <c r="N5709" s="5" t="s">
        <v>20469</v>
      </c>
      <c r="O5709" s="5" t="s">
        <v>20470</v>
      </c>
      <c r="P5709" s="5" t="s">
        <v>20471</v>
      </c>
    </row>
    <row r="5710" ht="19" customHeight="1" spans="1:16">
      <c r="A5710" s="5">
        <v>227</v>
      </c>
      <c r="B5710" s="5" t="s">
        <v>598</v>
      </c>
      <c r="C5710" s="5" t="s">
        <v>558</v>
      </c>
      <c r="D5710" s="8" t="s">
        <v>183</v>
      </c>
      <c r="E5710" s="6"/>
      <c r="F5710" s="6">
        <v>0</v>
      </c>
      <c r="G5710" s="6"/>
      <c r="H5710" s="5" t="s">
        <v>120</v>
      </c>
      <c r="I5710" s="6" t="str">
        <f t="shared" si="356"/>
        <v/>
      </c>
      <c r="J5710" s="5" t="str">
        <f>IF(H5710="否","不适用",IF(AND(ISNUMBER(E5710),ISNUMBER(F5710)),IF(I5710&gt;规则与名单!$B$2,"是","否"),"未判定"))</f>
        <v>不适用</v>
      </c>
      <c r="K5710" s="5" t="str">
        <f t="shared" si="357"/>
        <v>缺失</v>
      </c>
      <c r="L5710" s="6" t="str">
        <f t="shared" si="358"/>
        <v/>
      </c>
      <c r="M5710" s="5">
        <f t="shared" si="359"/>
        <v>1</v>
      </c>
      <c r="N5710" s="5" t="s">
        <v>20472</v>
      </c>
      <c r="O5710" s="5" t="s">
        <v>20473</v>
      </c>
      <c r="P5710" s="5" t="s">
        <v>20474</v>
      </c>
    </row>
    <row r="5711" ht="19" customHeight="1" spans="1:16">
      <c r="A5711" s="5">
        <v>227</v>
      </c>
      <c r="B5711" s="5" t="s">
        <v>598</v>
      </c>
      <c r="C5711" s="5" t="s">
        <v>558</v>
      </c>
      <c r="D5711" s="8" t="s">
        <v>431</v>
      </c>
      <c r="E5711" s="6"/>
      <c r="F5711" s="6">
        <v>0</v>
      </c>
      <c r="G5711" s="6"/>
      <c r="H5711" s="5" t="s">
        <v>120</v>
      </c>
      <c r="I5711" s="6" t="str">
        <f t="shared" si="356"/>
        <v/>
      </c>
      <c r="J5711" s="5" t="str">
        <f>IF(H5711="否","不适用",IF(AND(ISNUMBER(E5711),ISNUMBER(F5711)),IF(I5711&gt;规则与名单!$B$2,"是","否"),"未判定"))</f>
        <v>不适用</v>
      </c>
      <c r="K5711" s="5" t="str">
        <f t="shared" si="357"/>
        <v>缺失</v>
      </c>
      <c r="L5711" s="6" t="str">
        <f t="shared" si="358"/>
        <v/>
      </c>
      <c r="M5711" s="5">
        <f t="shared" si="359"/>
        <v>1</v>
      </c>
      <c r="N5711" s="5" t="s">
        <v>20475</v>
      </c>
      <c r="O5711" s="5" t="s">
        <v>20476</v>
      </c>
      <c r="P5711" s="5" t="s">
        <v>20477</v>
      </c>
    </row>
    <row r="5712" ht="19" customHeight="1" spans="1:16">
      <c r="A5712" s="5">
        <v>227</v>
      </c>
      <c r="B5712" s="5" t="s">
        <v>598</v>
      </c>
      <c r="C5712" s="5" t="s">
        <v>558</v>
      </c>
      <c r="D5712" s="8" t="s">
        <v>3377</v>
      </c>
      <c r="E5712" s="6">
        <v>0</v>
      </c>
      <c r="F5712" s="6">
        <v>0.08</v>
      </c>
      <c r="G5712" s="6"/>
      <c r="H5712" s="5" t="s">
        <v>120</v>
      </c>
      <c r="I5712" s="6">
        <f t="shared" si="356"/>
        <v>-0.08</v>
      </c>
      <c r="J5712" s="5" t="str">
        <f>IF(H5712="否","不适用",IF(AND(ISNUMBER(E5712),ISNUMBER(F5712)),IF(I5712&gt;规则与名单!$B$2,"是","否"),"未判定"))</f>
        <v>不适用</v>
      </c>
      <c r="K5712" s="5" t="str">
        <f t="shared" si="357"/>
        <v>非测试日仪表</v>
      </c>
      <c r="L5712" s="6">
        <f t="shared" si="358"/>
        <v>0</v>
      </c>
      <c r="M5712" s="5">
        <f t="shared" si="359"/>
        <v>0</v>
      </c>
      <c r="N5712" s="5" t="s">
        <v>20478</v>
      </c>
      <c r="O5712" s="5" t="s">
        <v>20479</v>
      </c>
      <c r="P5712" s="5" t="s">
        <v>20480</v>
      </c>
    </row>
    <row r="5713" ht="19" customHeight="1" spans="1:16">
      <c r="A5713" s="5">
        <v>227</v>
      </c>
      <c r="B5713" s="5" t="s">
        <v>598</v>
      </c>
      <c r="C5713" s="5" t="s">
        <v>558</v>
      </c>
      <c r="D5713" s="8" t="s">
        <v>407</v>
      </c>
      <c r="E5713" s="6"/>
      <c r="F5713" s="6">
        <v>0</v>
      </c>
      <c r="G5713" s="6"/>
      <c r="H5713" s="5" t="s">
        <v>120</v>
      </c>
      <c r="I5713" s="6" t="str">
        <f t="shared" si="356"/>
        <v/>
      </c>
      <c r="J5713" s="5" t="str">
        <f>IF(H5713="否","不适用",IF(AND(ISNUMBER(E5713),ISNUMBER(F5713)),IF(I5713&gt;规则与名单!$B$2,"是","否"),"未判定"))</f>
        <v>不适用</v>
      </c>
      <c r="K5713" s="5" t="str">
        <f t="shared" si="357"/>
        <v>缺失</v>
      </c>
      <c r="L5713" s="6" t="str">
        <f t="shared" si="358"/>
        <v/>
      </c>
      <c r="M5713" s="5">
        <f t="shared" si="359"/>
        <v>1</v>
      </c>
      <c r="N5713" s="5" t="s">
        <v>20481</v>
      </c>
      <c r="O5713" s="5" t="s">
        <v>20482</v>
      </c>
      <c r="P5713" s="5" t="s">
        <v>20483</v>
      </c>
    </row>
    <row r="5714" ht="19" customHeight="1" spans="1:16">
      <c r="A5714" s="5">
        <v>227</v>
      </c>
      <c r="B5714" s="5" t="s">
        <v>598</v>
      </c>
      <c r="C5714" s="5" t="s">
        <v>558</v>
      </c>
      <c r="D5714" s="8" t="s">
        <v>411</v>
      </c>
      <c r="E5714" s="6"/>
      <c r="F5714" s="6">
        <v>0</v>
      </c>
      <c r="G5714" s="6"/>
      <c r="H5714" s="5" t="s">
        <v>120</v>
      </c>
      <c r="I5714" s="6" t="str">
        <f t="shared" si="356"/>
        <v/>
      </c>
      <c r="J5714" s="5" t="str">
        <f>IF(H5714="否","不适用",IF(AND(ISNUMBER(E5714),ISNUMBER(F5714)),IF(I5714&gt;规则与名单!$B$2,"是","否"),"未判定"))</f>
        <v>不适用</v>
      </c>
      <c r="K5714" s="5" t="str">
        <f t="shared" si="357"/>
        <v>缺失</v>
      </c>
      <c r="L5714" s="6" t="str">
        <f t="shared" si="358"/>
        <v/>
      </c>
      <c r="M5714" s="5">
        <f t="shared" si="359"/>
        <v>1</v>
      </c>
      <c r="N5714" s="5" t="s">
        <v>20484</v>
      </c>
      <c r="O5714" s="5" t="s">
        <v>20485</v>
      </c>
      <c r="P5714" s="5" t="s">
        <v>20486</v>
      </c>
    </row>
    <row r="5715" ht="19" customHeight="1" spans="1:16">
      <c r="A5715" s="5">
        <v>227</v>
      </c>
      <c r="B5715" s="5" t="s">
        <v>598</v>
      </c>
      <c r="C5715" s="5" t="s">
        <v>558</v>
      </c>
      <c r="D5715" s="8" t="s">
        <v>251</v>
      </c>
      <c r="E5715" s="6"/>
      <c r="F5715" s="6">
        <v>0</v>
      </c>
      <c r="G5715" s="6"/>
      <c r="H5715" s="5" t="s">
        <v>120</v>
      </c>
      <c r="I5715" s="6" t="str">
        <f t="shared" si="356"/>
        <v/>
      </c>
      <c r="J5715" s="5" t="str">
        <f>IF(H5715="否","不适用",IF(AND(ISNUMBER(E5715),ISNUMBER(F5715)),IF(I5715&gt;规则与名单!$B$2,"是","否"),"未判定"))</f>
        <v>不适用</v>
      </c>
      <c r="K5715" s="5" t="str">
        <f t="shared" si="357"/>
        <v>缺失</v>
      </c>
      <c r="L5715" s="6" t="str">
        <f t="shared" si="358"/>
        <v/>
      </c>
      <c r="M5715" s="5">
        <f t="shared" si="359"/>
        <v>1</v>
      </c>
      <c r="N5715" s="5" t="s">
        <v>20487</v>
      </c>
      <c r="O5715" s="5" t="s">
        <v>20488</v>
      </c>
      <c r="P5715" s="5" t="s">
        <v>20489</v>
      </c>
    </row>
    <row r="5716" ht="19" customHeight="1" spans="1:16">
      <c r="A5716" s="5">
        <v>227</v>
      </c>
      <c r="B5716" s="5" t="s">
        <v>598</v>
      </c>
      <c r="C5716" s="5" t="s">
        <v>558</v>
      </c>
      <c r="D5716" s="8" t="s">
        <v>472</v>
      </c>
      <c r="E5716" s="6"/>
      <c r="F5716" s="6">
        <v>0</v>
      </c>
      <c r="G5716" s="6"/>
      <c r="H5716" s="5" t="s">
        <v>120</v>
      </c>
      <c r="I5716" s="6" t="str">
        <f t="shared" si="356"/>
        <v/>
      </c>
      <c r="J5716" s="5" t="str">
        <f>IF(H5716="否","不适用",IF(AND(ISNUMBER(E5716),ISNUMBER(F5716)),IF(I5716&gt;规则与名单!$B$2,"是","否"),"未判定"))</f>
        <v>不适用</v>
      </c>
      <c r="K5716" s="5" t="str">
        <f t="shared" si="357"/>
        <v>缺失</v>
      </c>
      <c r="L5716" s="6" t="str">
        <f t="shared" si="358"/>
        <v/>
      </c>
      <c r="M5716" s="5">
        <f t="shared" si="359"/>
        <v>1</v>
      </c>
      <c r="N5716" s="5" t="s">
        <v>20490</v>
      </c>
      <c r="O5716" s="5" t="s">
        <v>20491</v>
      </c>
      <c r="P5716" s="5" t="s">
        <v>20492</v>
      </c>
    </row>
    <row r="5717" ht="19" customHeight="1" spans="1:16">
      <c r="A5717" s="5">
        <v>227</v>
      </c>
      <c r="B5717" s="5" t="s">
        <v>598</v>
      </c>
      <c r="C5717" s="5" t="s">
        <v>558</v>
      </c>
      <c r="D5717" s="8" t="s">
        <v>466</v>
      </c>
      <c r="E5717" s="6"/>
      <c r="F5717" s="6">
        <v>0</v>
      </c>
      <c r="G5717" s="6"/>
      <c r="H5717" s="5" t="s">
        <v>120</v>
      </c>
      <c r="I5717" s="6" t="str">
        <f t="shared" si="356"/>
        <v/>
      </c>
      <c r="J5717" s="5" t="str">
        <f>IF(H5717="否","不适用",IF(AND(ISNUMBER(E5717),ISNUMBER(F5717)),IF(I5717&gt;规则与名单!$B$2,"是","否"),"未判定"))</f>
        <v>不适用</v>
      </c>
      <c r="K5717" s="5" t="str">
        <f t="shared" si="357"/>
        <v>缺失</v>
      </c>
      <c r="L5717" s="6" t="str">
        <f t="shared" si="358"/>
        <v/>
      </c>
      <c r="M5717" s="5">
        <f t="shared" si="359"/>
        <v>1</v>
      </c>
      <c r="N5717" s="5" t="s">
        <v>20493</v>
      </c>
      <c r="O5717" s="5" t="s">
        <v>20494</v>
      </c>
      <c r="P5717" s="5" t="s">
        <v>20495</v>
      </c>
    </row>
    <row r="5718" ht="19" customHeight="1" spans="1:16">
      <c r="A5718" s="5">
        <v>227</v>
      </c>
      <c r="B5718" s="5" t="s">
        <v>598</v>
      </c>
      <c r="C5718" s="5" t="s">
        <v>558</v>
      </c>
      <c r="D5718" s="8" t="s">
        <v>333</v>
      </c>
      <c r="E5718" s="6"/>
      <c r="F5718" s="6">
        <v>0</v>
      </c>
      <c r="G5718" s="6"/>
      <c r="H5718" s="5" t="s">
        <v>120</v>
      </c>
      <c r="I5718" s="6" t="str">
        <f t="shared" si="356"/>
        <v/>
      </c>
      <c r="J5718" s="5" t="str">
        <f>IF(H5718="否","不适用",IF(AND(ISNUMBER(E5718),ISNUMBER(F5718)),IF(I5718&gt;规则与名单!$B$2,"是","否"),"未判定"))</f>
        <v>不适用</v>
      </c>
      <c r="K5718" s="5" t="str">
        <f t="shared" si="357"/>
        <v>缺失</v>
      </c>
      <c r="L5718" s="6" t="str">
        <f t="shared" si="358"/>
        <v/>
      </c>
      <c r="M5718" s="5">
        <f t="shared" si="359"/>
        <v>1</v>
      </c>
      <c r="N5718" s="5" t="s">
        <v>20496</v>
      </c>
      <c r="O5718" s="5" t="s">
        <v>20497</v>
      </c>
      <c r="P5718" s="5" t="s">
        <v>20498</v>
      </c>
    </row>
    <row r="5719" ht="19" customHeight="1" spans="1:16">
      <c r="A5719" s="5">
        <v>227</v>
      </c>
      <c r="B5719" s="5" t="s">
        <v>598</v>
      </c>
      <c r="C5719" s="5" t="s">
        <v>558</v>
      </c>
      <c r="D5719" s="8" t="s">
        <v>175</v>
      </c>
      <c r="E5719" s="6"/>
      <c r="F5719" s="6">
        <v>0</v>
      </c>
      <c r="G5719" s="6"/>
      <c r="H5719" s="5" t="s">
        <v>120</v>
      </c>
      <c r="I5719" s="6" t="str">
        <f t="shared" si="356"/>
        <v/>
      </c>
      <c r="J5719" s="5" t="str">
        <f>IF(H5719="否","不适用",IF(AND(ISNUMBER(E5719),ISNUMBER(F5719)),IF(I5719&gt;规则与名单!$B$2,"是","否"),"未判定"))</f>
        <v>不适用</v>
      </c>
      <c r="K5719" s="5" t="str">
        <f t="shared" si="357"/>
        <v>缺失</v>
      </c>
      <c r="L5719" s="6" t="str">
        <f t="shared" si="358"/>
        <v/>
      </c>
      <c r="M5719" s="5">
        <f t="shared" si="359"/>
        <v>1</v>
      </c>
      <c r="N5719" s="5" t="s">
        <v>20499</v>
      </c>
      <c r="O5719" s="5" t="s">
        <v>20500</v>
      </c>
      <c r="P5719" s="5" t="s">
        <v>20501</v>
      </c>
    </row>
    <row r="5720" ht="19" customHeight="1" spans="1:16">
      <c r="A5720" s="5">
        <v>227</v>
      </c>
      <c r="B5720" s="5" t="s">
        <v>598</v>
      </c>
      <c r="C5720" s="5" t="s">
        <v>558</v>
      </c>
      <c r="D5720" s="8" t="s">
        <v>3402</v>
      </c>
      <c r="E5720" s="6"/>
      <c r="F5720" s="6">
        <v>0</v>
      </c>
      <c r="G5720" s="6"/>
      <c r="H5720" s="5" t="s">
        <v>120</v>
      </c>
      <c r="I5720" s="6" t="str">
        <f t="shared" si="356"/>
        <v/>
      </c>
      <c r="J5720" s="5" t="str">
        <f>IF(H5720="否","不适用",IF(AND(ISNUMBER(E5720),ISNUMBER(F5720)),IF(I5720&gt;规则与名单!$B$2,"是","否"),"未判定"))</f>
        <v>不适用</v>
      </c>
      <c r="K5720" s="5" t="str">
        <f t="shared" si="357"/>
        <v>缺失</v>
      </c>
      <c r="L5720" s="6" t="str">
        <f t="shared" si="358"/>
        <v/>
      </c>
      <c r="M5720" s="5">
        <f t="shared" si="359"/>
        <v>1</v>
      </c>
      <c r="N5720" s="5" t="s">
        <v>20502</v>
      </c>
      <c r="O5720" s="5" t="s">
        <v>20503</v>
      </c>
      <c r="P5720" s="5" t="s">
        <v>20504</v>
      </c>
    </row>
    <row r="5721" ht="19" customHeight="1" spans="1:16">
      <c r="A5721" s="5">
        <v>227</v>
      </c>
      <c r="B5721" s="5" t="s">
        <v>598</v>
      </c>
      <c r="C5721" s="5" t="s">
        <v>558</v>
      </c>
      <c r="D5721" s="8" t="s">
        <v>487</v>
      </c>
      <c r="E5721" s="6"/>
      <c r="F5721" s="6">
        <v>0</v>
      </c>
      <c r="G5721" s="6"/>
      <c r="H5721" s="5" t="s">
        <v>120</v>
      </c>
      <c r="I5721" s="6" t="str">
        <f t="shared" si="356"/>
        <v/>
      </c>
      <c r="J5721" s="5" t="str">
        <f>IF(H5721="否","不适用",IF(AND(ISNUMBER(E5721),ISNUMBER(F5721)),IF(I5721&gt;规则与名单!$B$2,"是","否"),"未判定"))</f>
        <v>不适用</v>
      </c>
      <c r="K5721" s="5" t="str">
        <f t="shared" si="357"/>
        <v>缺失</v>
      </c>
      <c r="L5721" s="6" t="str">
        <f t="shared" si="358"/>
        <v/>
      </c>
      <c r="M5721" s="5">
        <f t="shared" si="359"/>
        <v>1</v>
      </c>
      <c r="N5721" s="5" t="s">
        <v>20505</v>
      </c>
      <c r="O5721" s="5" t="s">
        <v>20506</v>
      </c>
      <c r="P5721" s="5" t="s">
        <v>20507</v>
      </c>
    </row>
    <row r="5722" ht="19" customHeight="1" spans="1:16">
      <c r="A5722" s="5">
        <v>227</v>
      </c>
      <c r="B5722" s="5" t="s">
        <v>598</v>
      </c>
      <c r="C5722" s="5" t="s">
        <v>558</v>
      </c>
      <c r="D5722" s="8" t="s">
        <v>121</v>
      </c>
      <c r="E5722" s="6"/>
      <c r="F5722" s="6">
        <v>0</v>
      </c>
      <c r="G5722" s="6"/>
      <c r="H5722" s="5" t="s">
        <v>120</v>
      </c>
      <c r="I5722" s="6" t="str">
        <f t="shared" si="356"/>
        <v/>
      </c>
      <c r="J5722" s="5" t="str">
        <f>IF(H5722="否","不适用",IF(AND(ISNUMBER(E5722),ISNUMBER(F5722)),IF(I5722&gt;规则与名单!$B$2,"是","否"),"未判定"))</f>
        <v>不适用</v>
      </c>
      <c r="K5722" s="5" t="str">
        <f t="shared" si="357"/>
        <v>缺失</v>
      </c>
      <c r="L5722" s="6" t="str">
        <f t="shared" si="358"/>
        <v/>
      </c>
      <c r="M5722" s="5">
        <f t="shared" si="359"/>
        <v>1</v>
      </c>
      <c r="N5722" s="5" t="s">
        <v>20508</v>
      </c>
      <c r="O5722" s="5" t="s">
        <v>20509</v>
      </c>
      <c r="P5722" s="5" t="s">
        <v>20510</v>
      </c>
    </row>
    <row r="5723" ht="19" customHeight="1" spans="1:16">
      <c r="A5723" s="5">
        <v>227</v>
      </c>
      <c r="B5723" s="5" t="s">
        <v>598</v>
      </c>
      <c r="C5723" s="5" t="s">
        <v>558</v>
      </c>
      <c r="D5723" s="8" t="s">
        <v>170</v>
      </c>
      <c r="E5723" s="6"/>
      <c r="F5723" s="6">
        <v>0</v>
      </c>
      <c r="G5723" s="6"/>
      <c r="H5723" s="5" t="s">
        <v>120</v>
      </c>
      <c r="I5723" s="6" t="str">
        <f t="shared" si="356"/>
        <v/>
      </c>
      <c r="J5723" s="5" t="str">
        <f>IF(H5723="否","不适用",IF(AND(ISNUMBER(E5723),ISNUMBER(F5723)),IF(I5723&gt;规则与名单!$B$2,"是","否"),"未判定"))</f>
        <v>不适用</v>
      </c>
      <c r="K5723" s="5" t="str">
        <f t="shared" si="357"/>
        <v>缺失</v>
      </c>
      <c r="L5723" s="6" t="str">
        <f t="shared" si="358"/>
        <v/>
      </c>
      <c r="M5723" s="5">
        <f t="shared" si="359"/>
        <v>1</v>
      </c>
      <c r="N5723" s="5" t="s">
        <v>20511</v>
      </c>
      <c r="O5723" s="5" t="s">
        <v>20512</v>
      </c>
      <c r="P5723" s="5" t="s">
        <v>20513</v>
      </c>
    </row>
    <row r="5724" ht="19" customHeight="1" spans="1:16">
      <c r="A5724" s="5">
        <v>227</v>
      </c>
      <c r="B5724" s="5" t="s">
        <v>598</v>
      </c>
      <c r="C5724" s="5" t="s">
        <v>558</v>
      </c>
      <c r="D5724" s="8" t="s">
        <v>644</v>
      </c>
      <c r="E5724" s="6"/>
      <c r="F5724" s="6">
        <v>0</v>
      </c>
      <c r="G5724" s="6"/>
      <c r="H5724" s="5" t="s">
        <v>120</v>
      </c>
      <c r="I5724" s="6" t="str">
        <f t="shared" si="356"/>
        <v/>
      </c>
      <c r="J5724" s="5" t="str">
        <f>IF(H5724="否","不适用",IF(AND(ISNUMBER(E5724),ISNUMBER(F5724)),IF(I5724&gt;规则与名单!$B$2,"是","否"),"未判定"))</f>
        <v>不适用</v>
      </c>
      <c r="K5724" s="5" t="str">
        <f t="shared" si="357"/>
        <v>缺失</v>
      </c>
      <c r="L5724" s="6" t="str">
        <f t="shared" si="358"/>
        <v/>
      </c>
      <c r="M5724" s="5">
        <f t="shared" si="359"/>
        <v>1</v>
      </c>
      <c r="N5724" s="5" t="s">
        <v>20514</v>
      </c>
      <c r="O5724" s="5" t="s">
        <v>20515</v>
      </c>
      <c r="P5724" s="5" t="s">
        <v>20516</v>
      </c>
    </row>
    <row r="5725" ht="19" customHeight="1" spans="1:16">
      <c r="A5725" s="5">
        <v>227</v>
      </c>
      <c r="B5725" s="5" t="s">
        <v>598</v>
      </c>
      <c r="C5725" s="5" t="s">
        <v>558</v>
      </c>
      <c r="D5725" s="8" t="s">
        <v>3418</v>
      </c>
      <c r="E5725" s="6"/>
      <c r="F5725" s="6">
        <v>0</v>
      </c>
      <c r="G5725" s="6"/>
      <c r="H5725" s="5" t="s">
        <v>120</v>
      </c>
      <c r="I5725" s="6" t="str">
        <f t="shared" si="356"/>
        <v/>
      </c>
      <c r="J5725" s="5" t="str">
        <f>IF(H5725="否","不适用",IF(AND(ISNUMBER(E5725),ISNUMBER(F5725)),IF(I5725&gt;规则与名单!$B$2,"是","否"),"未判定"))</f>
        <v>不适用</v>
      </c>
      <c r="K5725" s="5" t="str">
        <f t="shared" si="357"/>
        <v>缺失</v>
      </c>
      <c r="L5725" s="6" t="str">
        <f t="shared" si="358"/>
        <v/>
      </c>
      <c r="M5725" s="5">
        <f t="shared" si="359"/>
        <v>1</v>
      </c>
      <c r="N5725" s="5" t="s">
        <v>20517</v>
      </c>
      <c r="O5725" s="5" t="s">
        <v>20518</v>
      </c>
      <c r="P5725" s="5" t="s">
        <v>20519</v>
      </c>
    </row>
    <row r="5726" ht="19" customHeight="1" spans="1:16">
      <c r="A5726" s="5">
        <v>227</v>
      </c>
      <c r="B5726" s="5" t="s">
        <v>598</v>
      </c>
      <c r="C5726" s="5" t="s">
        <v>558</v>
      </c>
      <c r="D5726" s="8" t="s">
        <v>3422</v>
      </c>
      <c r="E5726" s="6"/>
      <c r="F5726" s="6">
        <v>0</v>
      </c>
      <c r="G5726" s="6"/>
      <c r="H5726" s="5" t="s">
        <v>120</v>
      </c>
      <c r="I5726" s="6" t="str">
        <f t="shared" si="356"/>
        <v/>
      </c>
      <c r="J5726" s="5" t="str">
        <f>IF(H5726="否","不适用",IF(AND(ISNUMBER(E5726),ISNUMBER(F5726)),IF(I5726&gt;规则与名单!$B$2,"是","否"),"未判定"))</f>
        <v>不适用</v>
      </c>
      <c r="K5726" s="5" t="str">
        <f t="shared" si="357"/>
        <v>缺失</v>
      </c>
      <c r="L5726" s="6" t="str">
        <f t="shared" si="358"/>
        <v/>
      </c>
      <c r="M5726" s="5">
        <f t="shared" si="359"/>
        <v>1</v>
      </c>
      <c r="N5726" s="5" t="s">
        <v>20520</v>
      </c>
      <c r="O5726" s="5" t="s">
        <v>20521</v>
      </c>
      <c r="P5726" s="5" t="s">
        <v>20522</v>
      </c>
    </row>
    <row r="5727" ht="19" customHeight="1" spans="1:16">
      <c r="A5727" s="5">
        <v>227</v>
      </c>
      <c r="B5727" s="5" t="s">
        <v>598</v>
      </c>
      <c r="C5727" s="5" t="s">
        <v>558</v>
      </c>
      <c r="D5727" s="8" t="s">
        <v>336</v>
      </c>
      <c r="E5727" s="6"/>
      <c r="F5727" s="6">
        <v>0</v>
      </c>
      <c r="G5727" s="6"/>
      <c r="H5727" s="5" t="s">
        <v>120</v>
      </c>
      <c r="I5727" s="6" t="str">
        <f t="shared" si="356"/>
        <v/>
      </c>
      <c r="J5727" s="5" t="str">
        <f>IF(H5727="否","不适用",IF(AND(ISNUMBER(E5727),ISNUMBER(F5727)),IF(I5727&gt;规则与名单!$B$2,"是","否"),"未判定"))</f>
        <v>不适用</v>
      </c>
      <c r="K5727" s="5" t="str">
        <f t="shared" si="357"/>
        <v>缺失</v>
      </c>
      <c r="L5727" s="6" t="str">
        <f t="shared" si="358"/>
        <v/>
      </c>
      <c r="M5727" s="5">
        <f t="shared" si="359"/>
        <v>1</v>
      </c>
      <c r="N5727" s="5" t="s">
        <v>20523</v>
      </c>
      <c r="O5727" s="5" t="s">
        <v>20524</v>
      </c>
      <c r="P5727" s="5" t="s">
        <v>20525</v>
      </c>
    </row>
    <row r="5728" ht="19" customHeight="1" spans="1:16">
      <c r="A5728" s="5">
        <v>227</v>
      </c>
      <c r="B5728" s="5" t="s">
        <v>598</v>
      </c>
      <c r="C5728" s="5" t="s">
        <v>558</v>
      </c>
      <c r="D5728" s="8" t="s">
        <v>653</v>
      </c>
      <c r="E5728" s="6"/>
      <c r="F5728" s="6">
        <v>0</v>
      </c>
      <c r="G5728" s="6"/>
      <c r="H5728" s="5" t="s">
        <v>120</v>
      </c>
      <c r="I5728" s="6" t="str">
        <f t="shared" si="356"/>
        <v/>
      </c>
      <c r="J5728" s="5" t="str">
        <f>IF(H5728="否","不适用",IF(AND(ISNUMBER(E5728),ISNUMBER(F5728)),IF(I5728&gt;规则与名单!$B$2,"是","否"),"未判定"))</f>
        <v>不适用</v>
      </c>
      <c r="K5728" s="5" t="str">
        <f t="shared" si="357"/>
        <v>缺失</v>
      </c>
      <c r="L5728" s="6" t="str">
        <f t="shared" si="358"/>
        <v/>
      </c>
      <c r="M5728" s="5">
        <f t="shared" si="359"/>
        <v>1</v>
      </c>
      <c r="N5728" s="5" t="s">
        <v>20526</v>
      </c>
      <c r="O5728" s="5" t="s">
        <v>20527</v>
      </c>
      <c r="P5728" s="5" t="s">
        <v>20528</v>
      </c>
    </row>
    <row r="5729" ht="19" customHeight="1" spans="1:16">
      <c r="A5729" s="5">
        <v>227</v>
      </c>
      <c r="B5729" s="5" t="s">
        <v>598</v>
      </c>
      <c r="C5729" s="5" t="s">
        <v>558</v>
      </c>
      <c r="D5729" s="8" t="s">
        <v>140</v>
      </c>
      <c r="E5729" s="6">
        <v>0</v>
      </c>
      <c r="F5729" s="6">
        <v>0.05</v>
      </c>
      <c r="G5729" s="6"/>
      <c r="H5729" s="5" t="s">
        <v>120</v>
      </c>
      <c r="I5729" s="6">
        <f t="shared" si="356"/>
        <v>-0.05</v>
      </c>
      <c r="J5729" s="5" t="str">
        <f>IF(H5729="否","不适用",IF(AND(ISNUMBER(E5729),ISNUMBER(F5729)),IF(I5729&gt;规则与名单!$B$2,"是","否"),"未判定"))</f>
        <v>不适用</v>
      </c>
      <c r="K5729" s="5" t="str">
        <f t="shared" si="357"/>
        <v>非测试日仪表</v>
      </c>
      <c r="L5729" s="6">
        <f t="shared" si="358"/>
        <v>0</v>
      </c>
      <c r="M5729" s="5">
        <f t="shared" si="359"/>
        <v>0</v>
      </c>
      <c r="N5729" s="5" t="s">
        <v>20529</v>
      </c>
      <c r="O5729" s="5" t="s">
        <v>20530</v>
      </c>
      <c r="P5729" s="5" t="s">
        <v>20531</v>
      </c>
    </row>
    <row r="5730" ht="19" customHeight="1" spans="1:16">
      <c r="A5730" s="5">
        <v>227</v>
      </c>
      <c r="B5730" s="5" t="s">
        <v>598</v>
      </c>
      <c r="C5730" s="5" t="s">
        <v>558</v>
      </c>
      <c r="D5730" s="8" t="s">
        <v>115</v>
      </c>
      <c r="E5730" s="6"/>
      <c r="F5730" s="6">
        <v>0</v>
      </c>
      <c r="G5730" s="6"/>
      <c r="H5730" s="5" t="s">
        <v>120</v>
      </c>
      <c r="I5730" s="6" t="str">
        <f t="shared" si="356"/>
        <v/>
      </c>
      <c r="J5730" s="5" t="str">
        <f>IF(H5730="否","不适用",IF(AND(ISNUMBER(E5730),ISNUMBER(F5730)),IF(I5730&gt;规则与名单!$B$2,"是","否"),"未判定"))</f>
        <v>不适用</v>
      </c>
      <c r="K5730" s="5" t="str">
        <f t="shared" si="357"/>
        <v>缺失</v>
      </c>
      <c r="L5730" s="6" t="str">
        <f t="shared" si="358"/>
        <v/>
      </c>
      <c r="M5730" s="5">
        <f t="shared" si="359"/>
        <v>1</v>
      </c>
      <c r="N5730" s="5" t="s">
        <v>20532</v>
      </c>
      <c r="O5730" s="5" t="s">
        <v>20533</v>
      </c>
      <c r="P5730" s="5" t="s">
        <v>20534</v>
      </c>
    </row>
    <row r="5731" ht="19" customHeight="1" spans="1:16">
      <c r="A5731" s="5">
        <v>228</v>
      </c>
      <c r="B5731" s="5" t="s">
        <v>600</v>
      </c>
      <c r="C5731" s="5" t="s">
        <v>558</v>
      </c>
      <c r="D5731" s="8" t="s">
        <v>114</v>
      </c>
      <c r="E5731" s="6">
        <v>282.2</v>
      </c>
      <c r="F5731" s="6">
        <v>285.8</v>
      </c>
      <c r="G5731" s="6">
        <v>277.3</v>
      </c>
      <c r="H5731" s="5" t="s">
        <v>120</v>
      </c>
      <c r="I5731" s="6">
        <f t="shared" si="356"/>
        <v>-3.60000000000002</v>
      </c>
      <c r="J5731" s="5" t="str">
        <f>IF(H5731="否","不适用",IF(AND(ISNUMBER(E5731),ISNUMBER(F5731)),IF(I5731&gt;规则与名单!$B$2,"是","否"),"未判定"))</f>
        <v>不适用</v>
      </c>
      <c r="K5731" s="5" t="str">
        <f t="shared" si="357"/>
        <v>非测试日纯氢</v>
      </c>
      <c r="L5731" s="6">
        <f t="shared" si="358"/>
        <v>277.3</v>
      </c>
      <c r="M5731" s="5">
        <f t="shared" si="359"/>
        <v>0</v>
      </c>
      <c r="N5731" s="5" t="s">
        <v>20535</v>
      </c>
      <c r="O5731" s="5" t="s">
        <v>20536</v>
      </c>
      <c r="P5731" s="5" t="s">
        <v>20537</v>
      </c>
    </row>
    <row r="5732" ht="19" customHeight="1" spans="1:16">
      <c r="A5732" s="5">
        <v>228</v>
      </c>
      <c r="B5732" s="5" t="s">
        <v>600</v>
      </c>
      <c r="C5732" s="5" t="s">
        <v>558</v>
      </c>
      <c r="D5732" s="8" t="s">
        <v>605</v>
      </c>
      <c r="E5732" s="6">
        <v>152.5</v>
      </c>
      <c r="F5732" s="6">
        <v>154.6</v>
      </c>
      <c r="G5732" s="6">
        <v>152.4</v>
      </c>
      <c r="H5732" s="5" t="s">
        <v>120</v>
      </c>
      <c r="I5732" s="6">
        <f t="shared" si="356"/>
        <v>-2.09999999999999</v>
      </c>
      <c r="J5732" s="5" t="str">
        <f>IF(H5732="否","不适用",IF(AND(ISNUMBER(E5732),ISNUMBER(F5732)),IF(I5732&gt;规则与名单!$B$2,"是","否"),"未判定"))</f>
        <v>不适用</v>
      </c>
      <c r="K5732" s="5" t="str">
        <f t="shared" si="357"/>
        <v>非测试日纯氢</v>
      </c>
      <c r="L5732" s="6">
        <f t="shared" si="358"/>
        <v>152.4</v>
      </c>
      <c r="M5732" s="5">
        <f t="shared" si="359"/>
        <v>0</v>
      </c>
      <c r="N5732" s="5" t="s">
        <v>20538</v>
      </c>
      <c r="O5732" s="5" t="s">
        <v>20539</v>
      </c>
      <c r="P5732" s="5" t="s">
        <v>20540</v>
      </c>
    </row>
    <row r="5733" ht="19" customHeight="1" spans="1:16">
      <c r="A5733" s="5">
        <v>228</v>
      </c>
      <c r="B5733" s="5" t="s">
        <v>600</v>
      </c>
      <c r="C5733" s="5" t="s">
        <v>558</v>
      </c>
      <c r="D5733" s="8" t="s">
        <v>186</v>
      </c>
      <c r="E5733" s="6">
        <v>150.5</v>
      </c>
      <c r="F5733" s="6">
        <v>154.7</v>
      </c>
      <c r="G5733" s="6">
        <v>117.5</v>
      </c>
      <c r="H5733" s="5" t="s">
        <v>120</v>
      </c>
      <c r="I5733" s="6">
        <f t="shared" si="356"/>
        <v>-4.19999999999999</v>
      </c>
      <c r="J5733" s="5" t="str">
        <f>IF(H5733="否","不适用",IF(AND(ISNUMBER(E5733),ISNUMBER(F5733)),IF(I5733&gt;规则与名单!$B$2,"是","否"),"未判定"))</f>
        <v>不适用</v>
      </c>
      <c r="K5733" s="5" t="str">
        <f t="shared" si="357"/>
        <v>非测试日纯氢</v>
      </c>
      <c r="L5733" s="6">
        <f t="shared" si="358"/>
        <v>117.5</v>
      </c>
      <c r="M5733" s="5">
        <f t="shared" si="359"/>
        <v>0</v>
      </c>
      <c r="N5733" s="5" t="s">
        <v>20541</v>
      </c>
      <c r="O5733" s="5" t="s">
        <v>20542</v>
      </c>
      <c r="P5733" s="5" t="s">
        <v>20543</v>
      </c>
    </row>
    <row r="5734" ht="19" customHeight="1" spans="1:16">
      <c r="A5734" s="5">
        <v>228</v>
      </c>
      <c r="B5734" s="5" t="s">
        <v>600</v>
      </c>
      <c r="C5734" s="5" t="s">
        <v>558</v>
      </c>
      <c r="D5734" s="8" t="s">
        <v>165</v>
      </c>
      <c r="E5734" s="6">
        <v>275.2</v>
      </c>
      <c r="F5734" s="6">
        <v>278.4</v>
      </c>
      <c r="G5734" s="6">
        <v>262</v>
      </c>
      <c r="H5734" s="5" t="s">
        <v>120</v>
      </c>
      <c r="I5734" s="6">
        <f t="shared" si="356"/>
        <v>-3.19999999999999</v>
      </c>
      <c r="J5734" s="5" t="str">
        <f>IF(H5734="否","不适用",IF(AND(ISNUMBER(E5734),ISNUMBER(F5734)),IF(I5734&gt;规则与名单!$B$2,"是","否"),"未判定"))</f>
        <v>不适用</v>
      </c>
      <c r="K5734" s="5" t="str">
        <f t="shared" si="357"/>
        <v>非测试日纯氢</v>
      </c>
      <c r="L5734" s="6">
        <f t="shared" si="358"/>
        <v>262</v>
      </c>
      <c r="M5734" s="5">
        <f t="shared" si="359"/>
        <v>0</v>
      </c>
      <c r="N5734" s="5" t="s">
        <v>20544</v>
      </c>
      <c r="O5734" s="5" t="s">
        <v>20545</v>
      </c>
      <c r="P5734" s="5" t="s">
        <v>20546</v>
      </c>
    </row>
    <row r="5735" ht="19" customHeight="1" spans="1:16">
      <c r="A5735" s="5">
        <v>228</v>
      </c>
      <c r="B5735" s="5" t="s">
        <v>600</v>
      </c>
      <c r="C5735" s="5" t="s">
        <v>558</v>
      </c>
      <c r="D5735" s="8" t="s">
        <v>151</v>
      </c>
      <c r="E5735" s="6">
        <v>94.2</v>
      </c>
      <c r="F5735" s="6">
        <v>96.2</v>
      </c>
      <c r="G5735" s="6">
        <v>92.4</v>
      </c>
      <c r="H5735" s="5" t="s">
        <v>120</v>
      </c>
      <c r="I5735" s="6">
        <f t="shared" si="356"/>
        <v>-2</v>
      </c>
      <c r="J5735" s="5" t="str">
        <f>IF(H5735="否","不适用",IF(AND(ISNUMBER(E5735),ISNUMBER(F5735)),IF(I5735&gt;规则与名单!$B$2,"是","否"),"未判定"))</f>
        <v>不适用</v>
      </c>
      <c r="K5735" s="5" t="str">
        <f t="shared" si="357"/>
        <v>非测试日纯氢</v>
      </c>
      <c r="L5735" s="6">
        <f t="shared" si="358"/>
        <v>92.4</v>
      </c>
      <c r="M5735" s="5">
        <f t="shared" si="359"/>
        <v>0</v>
      </c>
      <c r="N5735" s="5" t="s">
        <v>20547</v>
      </c>
      <c r="O5735" s="5" t="s">
        <v>20548</v>
      </c>
      <c r="P5735" s="5" t="s">
        <v>20549</v>
      </c>
    </row>
    <row r="5736" ht="19" customHeight="1" spans="1:16">
      <c r="A5736" s="5">
        <v>228</v>
      </c>
      <c r="B5736" s="5" t="s">
        <v>600</v>
      </c>
      <c r="C5736" s="5" t="s">
        <v>558</v>
      </c>
      <c r="D5736" s="8" t="s">
        <v>3358</v>
      </c>
      <c r="E5736" s="6"/>
      <c r="F5736" s="6">
        <v>0</v>
      </c>
      <c r="G5736" s="6"/>
      <c r="H5736" s="5" t="s">
        <v>120</v>
      </c>
      <c r="I5736" s="6" t="str">
        <f t="shared" si="356"/>
        <v/>
      </c>
      <c r="J5736" s="5" t="str">
        <f>IF(H5736="否","不适用",IF(AND(ISNUMBER(E5736),ISNUMBER(F5736)),IF(I5736&gt;规则与名单!$B$2,"是","否"),"未判定"))</f>
        <v>不适用</v>
      </c>
      <c r="K5736" s="5" t="str">
        <f t="shared" si="357"/>
        <v>缺失</v>
      </c>
      <c r="L5736" s="6" t="str">
        <f t="shared" si="358"/>
        <v/>
      </c>
      <c r="M5736" s="5">
        <f t="shared" si="359"/>
        <v>1</v>
      </c>
      <c r="N5736" s="5" t="s">
        <v>20550</v>
      </c>
      <c r="O5736" s="5" t="s">
        <v>20551</v>
      </c>
      <c r="P5736" s="5" t="s">
        <v>20552</v>
      </c>
    </row>
    <row r="5737" ht="19" customHeight="1" spans="1:16">
      <c r="A5737" s="5">
        <v>228</v>
      </c>
      <c r="B5737" s="5" t="s">
        <v>600</v>
      </c>
      <c r="C5737" s="5" t="s">
        <v>558</v>
      </c>
      <c r="D5737" s="8" t="s">
        <v>272</v>
      </c>
      <c r="E5737" s="6">
        <v>212.1</v>
      </c>
      <c r="F5737" s="6">
        <v>215.5</v>
      </c>
      <c r="G5737" s="6">
        <v>186.7</v>
      </c>
      <c r="H5737" s="5" t="s">
        <v>120</v>
      </c>
      <c r="I5737" s="6">
        <f t="shared" si="356"/>
        <v>-3.40000000000001</v>
      </c>
      <c r="J5737" s="5" t="str">
        <f>IF(H5737="否","不适用",IF(AND(ISNUMBER(E5737),ISNUMBER(F5737)),IF(I5737&gt;规则与名单!$B$2,"是","否"),"未判定"))</f>
        <v>不适用</v>
      </c>
      <c r="K5737" s="5" t="str">
        <f t="shared" si="357"/>
        <v>非测试日纯氢</v>
      </c>
      <c r="L5737" s="6">
        <f t="shared" si="358"/>
        <v>186.7</v>
      </c>
      <c r="M5737" s="5">
        <f t="shared" si="359"/>
        <v>0</v>
      </c>
      <c r="N5737" s="5" t="s">
        <v>20553</v>
      </c>
      <c r="O5737" s="5" t="s">
        <v>20554</v>
      </c>
      <c r="P5737" s="5" t="s">
        <v>20555</v>
      </c>
    </row>
    <row r="5738" ht="19" customHeight="1" spans="1:16">
      <c r="A5738" s="5">
        <v>228</v>
      </c>
      <c r="B5738" s="5" t="s">
        <v>600</v>
      </c>
      <c r="C5738" s="5" t="s">
        <v>558</v>
      </c>
      <c r="D5738" s="8" t="s">
        <v>506</v>
      </c>
      <c r="E5738" s="6">
        <v>189.2</v>
      </c>
      <c r="F5738" s="6">
        <v>193.8</v>
      </c>
      <c r="G5738" s="6">
        <v>172.1</v>
      </c>
      <c r="H5738" s="5" t="s">
        <v>120</v>
      </c>
      <c r="I5738" s="6">
        <f t="shared" si="356"/>
        <v>-4.60000000000002</v>
      </c>
      <c r="J5738" s="5" t="str">
        <f>IF(H5738="否","不适用",IF(AND(ISNUMBER(E5738),ISNUMBER(F5738)),IF(I5738&gt;规则与名单!$B$2,"是","否"),"未判定"))</f>
        <v>不适用</v>
      </c>
      <c r="K5738" s="5" t="str">
        <f t="shared" si="357"/>
        <v>非测试日纯氢</v>
      </c>
      <c r="L5738" s="6">
        <f t="shared" si="358"/>
        <v>172.1</v>
      </c>
      <c r="M5738" s="5">
        <f t="shared" si="359"/>
        <v>0</v>
      </c>
      <c r="N5738" s="5" t="s">
        <v>20556</v>
      </c>
      <c r="O5738" s="5" t="s">
        <v>20557</v>
      </c>
      <c r="P5738" s="5" t="s">
        <v>20558</v>
      </c>
    </row>
    <row r="5739" ht="19" customHeight="1" spans="1:16">
      <c r="A5739" s="5">
        <v>228</v>
      </c>
      <c r="B5739" s="5" t="s">
        <v>600</v>
      </c>
      <c r="C5739" s="5" t="s">
        <v>558</v>
      </c>
      <c r="D5739" s="8" t="s">
        <v>673</v>
      </c>
      <c r="E5739" s="6">
        <v>190.1</v>
      </c>
      <c r="F5739" s="6">
        <v>192.7</v>
      </c>
      <c r="G5739" s="6">
        <v>176.5</v>
      </c>
      <c r="H5739" s="5" t="s">
        <v>120</v>
      </c>
      <c r="I5739" s="6">
        <f t="shared" si="356"/>
        <v>-2.59999999999999</v>
      </c>
      <c r="J5739" s="5" t="str">
        <f>IF(H5739="否","不适用",IF(AND(ISNUMBER(E5739),ISNUMBER(F5739)),IF(I5739&gt;规则与名单!$B$2,"是","否"),"未判定"))</f>
        <v>不适用</v>
      </c>
      <c r="K5739" s="5" t="str">
        <f t="shared" si="357"/>
        <v>非测试日纯氢</v>
      </c>
      <c r="L5739" s="6">
        <f t="shared" si="358"/>
        <v>176.5</v>
      </c>
      <c r="M5739" s="5">
        <f t="shared" si="359"/>
        <v>0</v>
      </c>
      <c r="N5739" s="5" t="s">
        <v>20559</v>
      </c>
      <c r="O5739" s="5" t="s">
        <v>20560</v>
      </c>
      <c r="P5739" s="5" t="s">
        <v>20561</v>
      </c>
    </row>
    <row r="5740" ht="19" customHeight="1" spans="1:16">
      <c r="A5740" s="5">
        <v>228</v>
      </c>
      <c r="B5740" s="5" t="s">
        <v>600</v>
      </c>
      <c r="C5740" s="5" t="s">
        <v>558</v>
      </c>
      <c r="D5740" s="8" t="s">
        <v>183</v>
      </c>
      <c r="E5740" s="6">
        <v>269.5</v>
      </c>
      <c r="F5740" s="6">
        <v>272.4</v>
      </c>
      <c r="G5740" s="6">
        <v>262.5</v>
      </c>
      <c r="H5740" s="5" t="s">
        <v>120</v>
      </c>
      <c r="I5740" s="6">
        <f t="shared" si="356"/>
        <v>-2.89999999999998</v>
      </c>
      <c r="J5740" s="5" t="str">
        <f>IF(H5740="否","不适用",IF(AND(ISNUMBER(E5740),ISNUMBER(F5740)),IF(I5740&gt;规则与名单!$B$2,"是","否"),"未判定"))</f>
        <v>不适用</v>
      </c>
      <c r="K5740" s="5" t="str">
        <f t="shared" si="357"/>
        <v>非测试日纯氢</v>
      </c>
      <c r="L5740" s="6">
        <f t="shared" si="358"/>
        <v>262.5</v>
      </c>
      <c r="M5740" s="5">
        <f t="shared" si="359"/>
        <v>0</v>
      </c>
      <c r="N5740" s="5" t="s">
        <v>20562</v>
      </c>
      <c r="O5740" s="5" t="s">
        <v>20563</v>
      </c>
      <c r="P5740" s="5" t="s">
        <v>20564</v>
      </c>
    </row>
    <row r="5741" ht="19" customHeight="1" spans="1:16">
      <c r="A5741" s="5">
        <v>228</v>
      </c>
      <c r="B5741" s="5" t="s">
        <v>600</v>
      </c>
      <c r="C5741" s="5" t="s">
        <v>558</v>
      </c>
      <c r="D5741" s="8" t="s">
        <v>431</v>
      </c>
      <c r="E5741" s="6">
        <v>176</v>
      </c>
      <c r="F5741" s="6">
        <v>194.3</v>
      </c>
      <c r="G5741" s="6">
        <v>110.5</v>
      </c>
      <c r="H5741" s="5" t="s">
        <v>120</v>
      </c>
      <c r="I5741" s="6">
        <f t="shared" si="356"/>
        <v>-18.3</v>
      </c>
      <c r="J5741" s="5" t="str">
        <f>IF(H5741="否","不适用",IF(AND(ISNUMBER(E5741),ISNUMBER(F5741)),IF(I5741&gt;规则与名单!$B$2,"是","否"),"未判定"))</f>
        <v>不适用</v>
      </c>
      <c r="K5741" s="5" t="str">
        <f t="shared" si="357"/>
        <v>非测试日纯氢</v>
      </c>
      <c r="L5741" s="6">
        <f t="shared" si="358"/>
        <v>110.5</v>
      </c>
      <c r="M5741" s="5">
        <f t="shared" si="359"/>
        <v>0</v>
      </c>
      <c r="N5741" s="5" t="s">
        <v>20565</v>
      </c>
      <c r="O5741" s="5" t="s">
        <v>20566</v>
      </c>
      <c r="P5741" s="5" t="s">
        <v>20567</v>
      </c>
    </row>
    <row r="5742" ht="19" customHeight="1" spans="1:16">
      <c r="A5742" s="5">
        <v>228</v>
      </c>
      <c r="B5742" s="5" t="s">
        <v>600</v>
      </c>
      <c r="C5742" s="5" t="s">
        <v>558</v>
      </c>
      <c r="D5742" s="8" t="s">
        <v>3377</v>
      </c>
      <c r="E5742" s="6">
        <v>167.2</v>
      </c>
      <c r="F5742" s="6">
        <v>152.7</v>
      </c>
      <c r="G5742" s="6">
        <v>127.6</v>
      </c>
      <c r="H5742" s="5" t="s">
        <v>120</v>
      </c>
      <c r="I5742" s="6">
        <f t="shared" si="356"/>
        <v>14.5</v>
      </c>
      <c r="J5742" s="5" t="str">
        <f>IF(H5742="否","不适用",IF(AND(ISNUMBER(E5742),ISNUMBER(F5742)),IF(I5742&gt;规则与名单!$B$2,"是","否"),"未判定"))</f>
        <v>不适用</v>
      </c>
      <c r="K5742" s="5" t="str">
        <f t="shared" si="357"/>
        <v>非测试日纯氢</v>
      </c>
      <c r="L5742" s="6">
        <f t="shared" si="358"/>
        <v>127.6</v>
      </c>
      <c r="M5742" s="5">
        <f t="shared" si="359"/>
        <v>0</v>
      </c>
      <c r="N5742" s="5" t="s">
        <v>20568</v>
      </c>
      <c r="O5742" s="5" t="s">
        <v>20569</v>
      </c>
      <c r="P5742" s="5" t="s">
        <v>20570</v>
      </c>
    </row>
    <row r="5743" ht="19" customHeight="1" spans="1:16">
      <c r="A5743" s="5">
        <v>228</v>
      </c>
      <c r="B5743" s="5" t="s">
        <v>600</v>
      </c>
      <c r="C5743" s="5" t="s">
        <v>558</v>
      </c>
      <c r="D5743" s="8" t="s">
        <v>407</v>
      </c>
      <c r="E5743" s="6">
        <v>118</v>
      </c>
      <c r="F5743" s="6">
        <v>119.5</v>
      </c>
      <c r="G5743" s="6">
        <v>89.2</v>
      </c>
      <c r="H5743" s="5" t="s">
        <v>120</v>
      </c>
      <c r="I5743" s="6">
        <f t="shared" si="356"/>
        <v>-1.5</v>
      </c>
      <c r="J5743" s="5" t="str">
        <f>IF(H5743="否","不适用",IF(AND(ISNUMBER(E5743),ISNUMBER(F5743)),IF(I5743&gt;规则与名单!$B$2,"是","否"),"未判定"))</f>
        <v>不适用</v>
      </c>
      <c r="K5743" s="5" t="str">
        <f t="shared" si="357"/>
        <v>非测试日纯氢</v>
      </c>
      <c r="L5743" s="6">
        <f t="shared" si="358"/>
        <v>89.2</v>
      </c>
      <c r="M5743" s="5">
        <f t="shared" si="359"/>
        <v>0</v>
      </c>
      <c r="N5743" s="5" t="s">
        <v>20571</v>
      </c>
      <c r="O5743" s="5" t="s">
        <v>20572</v>
      </c>
      <c r="P5743" s="5" t="s">
        <v>20573</v>
      </c>
    </row>
    <row r="5744" ht="19" customHeight="1" spans="1:16">
      <c r="A5744" s="5">
        <v>228</v>
      </c>
      <c r="B5744" s="5" t="s">
        <v>600</v>
      </c>
      <c r="C5744" s="5" t="s">
        <v>558</v>
      </c>
      <c r="D5744" s="8" t="s">
        <v>411</v>
      </c>
      <c r="E5744" s="6">
        <v>155.8</v>
      </c>
      <c r="F5744" s="6">
        <v>161.3</v>
      </c>
      <c r="G5744" s="6">
        <v>122</v>
      </c>
      <c r="H5744" s="5" t="s">
        <v>120</v>
      </c>
      <c r="I5744" s="6">
        <f t="shared" si="356"/>
        <v>-5.5</v>
      </c>
      <c r="J5744" s="5" t="str">
        <f>IF(H5744="否","不适用",IF(AND(ISNUMBER(E5744),ISNUMBER(F5744)),IF(I5744&gt;规则与名单!$B$2,"是","否"),"未判定"))</f>
        <v>不适用</v>
      </c>
      <c r="K5744" s="5" t="str">
        <f t="shared" si="357"/>
        <v>非测试日纯氢</v>
      </c>
      <c r="L5744" s="6">
        <f t="shared" si="358"/>
        <v>122</v>
      </c>
      <c r="M5744" s="5">
        <f t="shared" si="359"/>
        <v>0</v>
      </c>
      <c r="N5744" s="5" t="s">
        <v>20574</v>
      </c>
      <c r="O5744" s="5" t="s">
        <v>20575</v>
      </c>
      <c r="P5744" s="5" t="s">
        <v>20576</v>
      </c>
    </row>
    <row r="5745" ht="19" customHeight="1" spans="1:16">
      <c r="A5745" s="5">
        <v>228</v>
      </c>
      <c r="B5745" s="5" t="s">
        <v>600</v>
      </c>
      <c r="C5745" s="5" t="s">
        <v>558</v>
      </c>
      <c r="D5745" s="8" t="s">
        <v>251</v>
      </c>
      <c r="E5745" s="6">
        <v>138.7</v>
      </c>
      <c r="F5745" s="6">
        <v>141.7</v>
      </c>
      <c r="G5745" s="6">
        <v>104.8</v>
      </c>
      <c r="H5745" s="5" t="s">
        <v>120</v>
      </c>
      <c r="I5745" s="6">
        <f t="shared" si="356"/>
        <v>-3</v>
      </c>
      <c r="J5745" s="5" t="str">
        <f>IF(H5745="否","不适用",IF(AND(ISNUMBER(E5745),ISNUMBER(F5745)),IF(I5745&gt;规则与名单!$B$2,"是","否"),"未判定"))</f>
        <v>不适用</v>
      </c>
      <c r="K5745" s="5" t="str">
        <f t="shared" si="357"/>
        <v>非测试日纯氢</v>
      </c>
      <c r="L5745" s="6">
        <f t="shared" si="358"/>
        <v>104.8</v>
      </c>
      <c r="M5745" s="5">
        <f t="shared" si="359"/>
        <v>0</v>
      </c>
      <c r="N5745" s="5" t="s">
        <v>20577</v>
      </c>
      <c r="O5745" s="5" t="s">
        <v>20578</v>
      </c>
      <c r="P5745" s="5" t="s">
        <v>20579</v>
      </c>
    </row>
    <row r="5746" ht="19" customHeight="1" spans="1:16">
      <c r="A5746" s="5">
        <v>228</v>
      </c>
      <c r="B5746" s="5" t="s">
        <v>600</v>
      </c>
      <c r="C5746" s="5" t="s">
        <v>558</v>
      </c>
      <c r="D5746" s="8" t="s">
        <v>472</v>
      </c>
      <c r="E5746" s="6">
        <v>218.2</v>
      </c>
      <c r="F5746" s="6">
        <v>221.4</v>
      </c>
      <c r="G5746" s="6">
        <v>217.2</v>
      </c>
      <c r="H5746" s="5" t="s">
        <v>120</v>
      </c>
      <c r="I5746" s="6">
        <f t="shared" si="356"/>
        <v>-3.20000000000002</v>
      </c>
      <c r="J5746" s="5" t="str">
        <f>IF(H5746="否","不适用",IF(AND(ISNUMBER(E5746),ISNUMBER(F5746)),IF(I5746&gt;规则与名单!$B$2,"是","否"),"未判定"))</f>
        <v>不适用</v>
      </c>
      <c r="K5746" s="5" t="str">
        <f t="shared" si="357"/>
        <v>非测试日纯氢</v>
      </c>
      <c r="L5746" s="6">
        <f t="shared" si="358"/>
        <v>217.2</v>
      </c>
      <c r="M5746" s="5">
        <f t="shared" si="359"/>
        <v>0</v>
      </c>
      <c r="N5746" s="5" t="s">
        <v>20580</v>
      </c>
      <c r="O5746" s="5" t="s">
        <v>20581</v>
      </c>
      <c r="P5746" s="5" t="s">
        <v>20582</v>
      </c>
    </row>
    <row r="5747" ht="19" customHeight="1" spans="1:16">
      <c r="A5747" s="5">
        <v>228</v>
      </c>
      <c r="B5747" s="5" t="s">
        <v>600</v>
      </c>
      <c r="C5747" s="5" t="s">
        <v>558</v>
      </c>
      <c r="D5747" s="8" t="s">
        <v>466</v>
      </c>
      <c r="E5747" s="6">
        <v>162.6</v>
      </c>
      <c r="F5747" s="6">
        <v>164.4</v>
      </c>
      <c r="G5747" s="6">
        <v>162.5</v>
      </c>
      <c r="H5747" s="5" t="s">
        <v>120</v>
      </c>
      <c r="I5747" s="6">
        <f t="shared" si="356"/>
        <v>-1.80000000000001</v>
      </c>
      <c r="J5747" s="5" t="str">
        <f>IF(H5747="否","不适用",IF(AND(ISNUMBER(E5747),ISNUMBER(F5747)),IF(I5747&gt;规则与名单!$B$2,"是","否"),"未判定"))</f>
        <v>不适用</v>
      </c>
      <c r="K5747" s="5" t="str">
        <f t="shared" si="357"/>
        <v>非测试日纯氢</v>
      </c>
      <c r="L5747" s="6">
        <f t="shared" si="358"/>
        <v>162.5</v>
      </c>
      <c r="M5747" s="5">
        <f t="shared" si="359"/>
        <v>0</v>
      </c>
      <c r="N5747" s="5" t="s">
        <v>20583</v>
      </c>
      <c r="O5747" s="5" t="s">
        <v>20584</v>
      </c>
      <c r="P5747" s="5" t="s">
        <v>20585</v>
      </c>
    </row>
    <row r="5748" ht="19" customHeight="1" spans="1:16">
      <c r="A5748" s="5">
        <v>228</v>
      </c>
      <c r="B5748" s="5" t="s">
        <v>600</v>
      </c>
      <c r="C5748" s="5" t="s">
        <v>558</v>
      </c>
      <c r="D5748" s="8" t="s">
        <v>333</v>
      </c>
      <c r="E5748" s="6">
        <v>140.2</v>
      </c>
      <c r="F5748" s="6">
        <v>141.5</v>
      </c>
      <c r="G5748" s="6">
        <v>123.7</v>
      </c>
      <c r="H5748" s="5" t="s">
        <v>120</v>
      </c>
      <c r="I5748" s="6">
        <f t="shared" si="356"/>
        <v>-1.30000000000001</v>
      </c>
      <c r="J5748" s="5" t="str">
        <f>IF(H5748="否","不适用",IF(AND(ISNUMBER(E5748),ISNUMBER(F5748)),IF(I5748&gt;规则与名单!$B$2,"是","否"),"未判定"))</f>
        <v>不适用</v>
      </c>
      <c r="K5748" s="5" t="str">
        <f t="shared" si="357"/>
        <v>非测试日纯氢</v>
      </c>
      <c r="L5748" s="6">
        <f t="shared" si="358"/>
        <v>123.7</v>
      </c>
      <c r="M5748" s="5">
        <f t="shared" si="359"/>
        <v>0</v>
      </c>
      <c r="N5748" s="5" t="s">
        <v>20586</v>
      </c>
      <c r="O5748" s="5" t="s">
        <v>20587</v>
      </c>
      <c r="P5748" s="5" t="s">
        <v>20588</v>
      </c>
    </row>
    <row r="5749" ht="19" customHeight="1" spans="1:16">
      <c r="A5749" s="5">
        <v>228</v>
      </c>
      <c r="B5749" s="5" t="s">
        <v>600</v>
      </c>
      <c r="C5749" s="5" t="s">
        <v>558</v>
      </c>
      <c r="D5749" s="8" t="s">
        <v>175</v>
      </c>
      <c r="E5749" s="6">
        <v>75.7</v>
      </c>
      <c r="F5749" s="6">
        <v>77.6</v>
      </c>
      <c r="G5749" s="6">
        <v>75.6</v>
      </c>
      <c r="H5749" s="5" t="s">
        <v>120</v>
      </c>
      <c r="I5749" s="6">
        <f t="shared" si="356"/>
        <v>-1.89999999999999</v>
      </c>
      <c r="J5749" s="5" t="str">
        <f>IF(H5749="否","不适用",IF(AND(ISNUMBER(E5749),ISNUMBER(F5749)),IF(I5749&gt;规则与名单!$B$2,"是","否"),"未判定"))</f>
        <v>不适用</v>
      </c>
      <c r="K5749" s="5" t="str">
        <f t="shared" si="357"/>
        <v>非测试日纯氢</v>
      </c>
      <c r="L5749" s="6">
        <f t="shared" si="358"/>
        <v>75.6</v>
      </c>
      <c r="M5749" s="5">
        <f t="shared" si="359"/>
        <v>0</v>
      </c>
      <c r="N5749" s="5" t="s">
        <v>20589</v>
      </c>
      <c r="O5749" s="5" t="s">
        <v>20590</v>
      </c>
      <c r="P5749" s="5" t="s">
        <v>20591</v>
      </c>
    </row>
    <row r="5750" ht="19" customHeight="1" spans="1:16">
      <c r="A5750" s="5">
        <v>228</v>
      </c>
      <c r="B5750" s="5" t="s">
        <v>600</v>
      </c>
      <c r="C5750" s="5" t="s">
        <v>558</v>
      </c>
      <c r="D5750" s="8" t="s">
        <v>3402</v>
      </c>
      <c r="E5750" s="6">
        <v>257.9</v>
      </c>
      <c r="F5750" s="6">
        <v>259.9</v>
      </c>
      <c r="G5750" s="6">
        <v>214.4</v>
      </c>
      <c r="H5750" s="5" t="s">
        <v>120</v>
      </c>
      <c r="I5750" s="6">
        <f t="shared" si="356"/>
        <v>-2</v>
      </c>
      <c r="J5750" s="5" t="str">
        <f>IF(H5750="否","不适用",IF(AND(ISNUMBER(E5750),ISNUMBER(F5750)),IF(I5750&gt;规则与名单!$B$2,"是","否"),"未判定"))</f>
        <v>不适用</v>
      </c>
      <c r="K5750" s="5" t="str">
        <f t="shared" si="357"/>
        <v>非测试日纯氢</v>
      </c>
      <c r="L5750" s="6">
        <f t="shared" si="358"/>
        <v>214.4</v>
      </c>
      <c r="M5750" s="5">
        <f t="shared" si="359"/>
        <v>0</v>
      </c>
      <c r="N5750" s="5" t="s">
        <v>20592</v>
      </c>
      <c r="O5750" s="5" t="s">
        <v>20593</v>
      </c>
      <c r="P5750" s="5" t="s">
        <v>20594</v>
      </c>
    </row>
    <row r="5751" ht="19" customHeight="1" spans="1:16">
      <c r="A5751" s="5">
        <v>228</v>
      </c>
      <c r="B5751" s="5" t="s">
        <v>600</v>
      </c>
      <c r="C5751" s="5" t="s">
        <v>558</v>
      </c>
      <c r="D5751" s="8" t="s">
        <v>487</v>
      </c>
      <c r="E5751" s="6">
        <v>212</v>
      </c>
      <c r="F5751" s="6">
        <v>216.2</v>
      </c>
      <c r="G5751" s="6">
        <v>192.8</v>
      </c>
      <c r="H5751" s="5" t="s">
        <v>120</v>
      </c>
      <c r="I5751" s="6">
        <f t="shared" si="356"/>
        <v>-4.19999999999999</v>
      </c>
      <c r="J5751" s="5" t="str">
        <f>IF(H5751="否","不适用",IF(AND(ISNUMBER(E5751),ISNUMBER(F5751)),IF(I5751&gt;规则与名单!$B$2,"是","否"),"未判定"))</f>
        <v>不适用</v>
      </c>
      <c r="K5751" s="5" t="str">
        <f t="shared" si="357"/>
        <v>非测试日纯氢</v>
      </c>
      <c r="L5751" s="6">
        <f t="shared" si="358"/>
        <v>192.8</v>
      </c>
      <c r="M5751" s="5">
        <f t="shared" si="359"/>
        <v>0</v>
      </c>
      <c r="N5751" s="5" t="s">
        <v>20595</v>
      </c>
      <c r="O5751" s="5" t="s">
        <v>20596</v>
      </c>
      <c r="P5751" s="5" t="s">
        <v>20597</v>
      </c>
    </row>
    <row r="5752" ht="19" customHeight="1" spans="1:16">
      <c r="A5752" s="5">
        <v>228</v>
      </c>
      <c r="B5752" s="5" t="s">
        <v>600</v>
      </c>
      <c r="C5752" s="5" t="s">
        <v>558</v>
      </c>
      <c r="D5752" s="8" t="s">
        <v>121</v>
      </c>
      <c r="E5752" s="6">
        <v>198.3</v>
      </c>
      <c r="F5752" s="6">
        <v>206.2</v>
      </c>
      <c r="G5752" s="6">
        <v>187.8</v>
      </c>
      <c r="H5752" s="5" t="s">
        <v>120</v>
      </c>
      <c r="I5752" s="6">
        <f t="shared" si="356"/>
        <v>-7.89999999999998</v>
      </c>
      <c r="J5752" s="5" t="str">
        <f>IF(H5752="否","不适用",IF(AND(ISNUMBER(E5752),ISNUMBER(F5752)),IF(I5752&gt;规则与名单!$B$2,"是","否"),"未判定"))</f>
        <v>不适用</v>
      </c>
      <c r="K5752" s="5" t="str">
        <f t="shared" si="357"/>
        <v>非测试日纯氢</v>
      </c>
      <c r="L5752" s="6">
        <f t="shared" si="358"/>
        <v>187.8</v>
      </c>
      <c r="M5752" s="5">
        <f t="shared" si="359"/>
        <v>0</v>
      </c>
      <c r="N5752" s="5" t="s">
        <v>20598</v>
      </c>
      <c r="O5752" s="5" t="s">
        <v>20599</v>
      </c>
      <c r="P5752" s="5" t="s">
        <v>20600</v>
      </c>
    </row>
    <row r="5753" ht="19" customHeight="1" spans="1:16">
      <c r="A5753" s="5">
        <v>228</v>
      </c>
      <c r="B5753" s="5" t="s">
        <v>600</v>
      </c>
      <c r="C5753" s="5" t="s">
        <v>558</v>
      </c>
      <c r="D5753" s="8" t="s">
        <v>170</v>
      </c>
      <c r="E5753" s="6">
        <v>221.8</v>
      </c>
      <c r="F5753" s="6">
        <v>224.7</v>
      </c>
      <c r="G5753" s="6">
        <v>179.3</v>
      </c>
      <c r="H5753" s="5" t="s">
        <v>120</v>
      </c>
      <c r="I5753" s="6">
        <f t="shared" si="356"/>
        <v>-2.89999999999998</v>
      </c>
      <c r="J5753" s="5" t="str">
        <f>IF(H5753="否","不适用",IF(AND(ISNUMBER(E5753),ISNUMBER(F5753)),IF(I5753&gt;规则与名单!$B$2,"是","否"),"未判定"))</f>
        <v>不适用</v>
      </c>
      <c r="K5753" s="5" t="str">
        <f t="shared" si="357"/>
        <v>非测试日纯氢</v>
      </c>
      <c r="L5753" s="6">
        <f t="shared" si="358"/>
        <v>179.3</v>
      </c>
      <c r="M5753" s="5">
        <f t="shared" si="359"/>
        <v>0</v>
      </c>
      <c r="N5753" s="5" t="s">
        <v>20601</v>
      </c>
      <c r="O5753" s="5" t="s">
        <v>20602</v>
      </c>
      <c r="P5753" s="5" t="s">
        <v>20603</v>
      </c>
    </row>
    <row r="5754" ht="19" customHeight="1" spans="1:16">
      <c r="A5754" s="5">
        <v>228</v>
      </c>
      <c r="B5754" s="5" t="s">
        <v>600</v>
      </c>
      <c r="C5754" s="5" t="s">
        <v>558</v>
      </c>
      <c r="D5754" s="8" t="s">
        <v>644</v>
      </c>
      <c r="E5754" s="6">
        <v>117.7</v>
      </c>
      <c r="F5754" s="6">
        <v>118.1</v>
      </c>
      <c r="G5754" s="6">
        <v>112.1</v>
      </c>
      <c r="H5754" s="5" t="s">
        <v>120</v>
      </c>
      <c r="I5754" s="6">
        <f t="shared" si="356"/>
        <v>-0.399999999999991</v>
      </c>
      <c r="J5754" s="5" t="str">
        <f>IF(H5754="否","不适用",IF(AND(ISNUMBER(E5754),ISNUMBER(F5754)),IF(I5754&gt;规则与名单!$B$2,"是","否"),"未判定"))</f>
        <v>不适用</v>
      </c>
      <c r="K5754" s="5" t="str">
        <f t="shared" si="357"/>
        <v>非测试日纯氢</v>
      </c>
      <c r="L5754" s="6">
        <f t="shared" si="358"/>
        <v>112.1</v>
      </c>
      <c r="M5754" s="5">
        <f t="shared" si="359"/>
        <v>0</v>
      </c>
      <c r="N5754" s="5" t="s">
        <v>20604</v>
      </c>
      <c r="O5754" s="5" t="s">
        <v>20605</v>
      </c>
      <c r="P5754" s="5" t="s">
        <v>20606</v>
      </c>
    </row>
    <row r="5755" ht="19" customHeight="1" spans="1:16">
      <c r="A5755" s="5">
        <v>228</v>
      </c>
      <c r="B5755" s="5" t="s">
        <v>600</v>
      </c>
      <c r="C5755" s="5" t="s">
        <v>558</v>
      </c>
      <c r="D5755" s="8" t="s">
        <v>3418</v>
      </c>
      <c r="E5755" s="6">
        <v>162.9</v>
      </c>
      <c r="F5755" s="6">
        <v>167.1</v>
      </c>
      <c r="G5755" s="6">
        <v>162.7</v>
      </c>
      <c r="H5755" s="5" t="s">
        <v>120</v>
      </c>
      <c r="I5755" s="6">
        <f t="shared" si="356"/>
        <v>-4.19999999999999</v>
      </c>
      <c r="J5755" s="5" t="str">
        <f>IF(H5755="否","不适用",IF(AND(ISNUMBER(E5755),ISNUMBER(F5755)),IF(I5755&gt;规则与名单!$B$2,"是","否"),"未判定"))</f>
        <v>不适用</v>
      </c>
      <c r="K5755" s="5" t="str">
        <f t="shared" si="357"/>
        <v>非测试日纯氢</v>
      </c>
      <c r="L5755" s="6">
        <f t="shared" si="358"/>
        <v>162.7</v>
      </c>
      <c r="M5755" s="5">
        <f t="shared" si="359"/>
        <v>0</v>
      </c>
      <c r="N5755" s="5" t="s">
        <v>20607</v>
      </c>
      <c r="O5755" s="5" t="s">
        <v>20608</v>
      </c>
      <c r="P5755" s="5" t="s">
        <v>20609</v>
      </c>
    </row>
    <row r="5756" ht="19" customHeight="1" spans="1:16">
      <c r="A5756" s="5">
        <v>228</v>
      </c>
      <c r="B5756" s="5" t="s">
        <v>600</v>
      </c>
      <c r="C5756" s="5" t="s">
        <v>558</v>
      </c>
      <c r="D5756" s="8" t="s">
        <v>3422</v>
      </c>
      <c r="E5756" s="6">
        <v>7.4</v>
      </c>
      <c r="F5756" s="6">
        <v>7.3</v>
      </c>
      <c r="G5756" s="6">
        <v>7.4</v>
      </c>
      <c r="H5756" s="5" t="s">
        <v>120</v>
      </c>
      <c r="I5756" s="6">
        <f t="shared" si="356"/>
        <v>0.100000000000001</v>
      </c>
      <c r="J5756" s="5" t="str">
        <f>IF(H5756="否","不适用",IF(AND(ISNUMBER(E5756),ISNUMBER(F5756)),IF(I5756&gt;规则与名单!$B$2,"是","否"),"未判定"))</f>
        <v>不适用</v>
      </c>
      <c r="K5756" s="5" t="str">
        <f t="shared" si="357"/>
        <v>非测试日纯氢</v>
      </c>
      <c r="L5756" s="6">
        <f t="shared" si="358"/>
        <v>7.4</v>
      </c>
      <c r="M5756" s="5">
        <f t="shared" si="359"/>
        <v>0</v>
      </c>
      <c r="N5756" s="5" t="s">
        <v>20610</v>
      </c>
      <c r="O5756" s="5" t="s">
        <v>20611</v>
      </c>
      <c r="P5756" s="5" t="s">
        <v>20612</v>
      </c>
    </row>
    <row r="5757" ht="19" customHeight="1" spans="1:16">
      <c r="A5757" s="5">
        <v>228</v>
      </c>
      <c r="B5757" s="5" t="s">
        <v>600</v>
      </c>
      <c r="C5757" s="5" t="s">
        <v>558</v>
      </c>
      <c r="D5757" s="8" t="s">
        <v>336</v>
      </c>
      <c r="E5757" s="6">
        <v>198.7</v>
      </c>
      <c r="F5757" s="6">
        <v>199.2</v>
      </c>
      <c r="G5757" s="6">
        <v>193.7</v>
      </c>
      <c r="H5757" s="5" t="s">
        <v>120</v>
      </c>
      <c r="I5757" s="6">
        <f t="shared" si="356"/>
        <v>-0.5</v>
      </c>
      <c r="J5757" s="5" t="str">
        <f>IF(H5757="否","不适用",IF(AND(ISNUMBER(E5757),ISNUMBER(F5757)),IF(I5757&gt;规则与名单!$B$2,"是","否"),"未判定"))</f>
        <v>不适用</v>
      </c>
      <c r="K5757" s="5" t="str">
        <f t="shared" si="357"/>
        <v>非测试日纯氢</v>
      </c>
      <c r="L5757" s="6">
        <f t="shared" si="358"/>
        <v>193.7</v>
      </c>
      <c r="M5757" s="5">
        <f t="shared" si="359"/>
        <v>0</v>
      </c>
      <c r="N5757" s="5" t="s">
        <v>20613</v>
      </c>
      <c r="O5757" s="5" t="s">
        <v>20614</v>
      </c>
      <c r="P5757" s="5" t="s">
        <v>20615</v>
      </c>
    </row>
    <row r="5758" ht="19" customHeight="1" spans="1:16">
      <c r="A5758" s="5">
        <v>228</v>
      </c>
      <c r="B5758" s="5" t="s">
        <v>600</v>
      </c>
      <c r="C5758" s="5" t="s">
        <v>558</v>
      </c>
      <c r="D5758" s="8" t="s">
        <v>653</v>
      </c>
      <c r="E5758" s="6">
        <v>218.3</v>
      </c>
      <c r="F5758" s="6">
        <v>225.6</v>
      </c>
      <c r="G5758" s="6">
        <v>218.2</v>
      </c>
      <c r="H5758" s="5" t="s">
        <v>120</v>
      </c>
      <c r="I5758" s="6">
        <f t="shared" si="356"/>
        <v>-7.29999999999998</v>
      </c>
      <c r="J5758" s="5" t="str">
        <f>IF(H5758="否","不适用",IF(AND(ISNUMBER(E5758),ISNUMBER(F5758)),IF(I5758&gt;规则与名单!$B$2,"是","否"),"未判定"))</f>
        <v>不适用</v>
      </c>
      <c r="K5758" s="5" t="str">
        <f t="shared" si="357"/>
        <v>非测试日纯氢</v>
      </c>
      <c r="L5758" s="6">
        <f t="shared" si="358"/>
        <v>218.2</v>
      </c>
      <c r="M5758" s="5">
        <f t="shared" si="359"/>
        <v>0</v>
      </c>
      <c r="N5758" s="5" t="s">
        <v>20616</v>
      </c>
      <c r="O5758" s="5" t="s">
        <v>20617</v>
      </c>
      <c r="P5758" s="5" t="s">
        <v>20618</v>
      </c>
    </row>
    <row r="5759" ht="19" customHeight="1" spans="1:16">
      <c r="A5759" s="5">
        <v>228</v>
      </c>
      <c r="B5759" s="5" t="s">
        <v>600</v>
      </c>
      <c r="C5759" s="5" t="s">
        <v>558</v>
      </c>
      <c r="D5759" s="8" t="s">
        <v>140</v>
      </c>
      <c r="E5759" s="6">
        <v>208.3</v>
      </c>
      <c r="F5759" s="6">
        <v>211.3</v>
      </c>
      <c r="G5759" s="6">
        <v>208</v>
      </c>
      <c r="H5759" s="5" t="s">
        <v>120</v>
      </c>
      <c r="I5759" s="6">
        <f t="shared" si="356"/>
        <v>-3</v>
      </c>
      <c r="J5759" s="5" t="str">
        <f>IF(H5759="否","不适用",IF(AND(ISNUMBER(E5759),ISNUMBER(F5759)),IF(I5759&gt;规则与名单!$B$2,"是","否"),"未判定"))</f>
        <v>不适用</v>
      </c>
      <c r="K5759" s="5" t="str">
        <f t="shared" si="357"/>
        <v>非测试日纯氢</v>
      </c>
      <c r="L5759" s="6">
        <f t="shared" si="358"/>
        <v>208</v>
      </c>
      <c r="M5759" s="5">
        <f t="shared" si="359"/>
        <v>0</v>
      </c>
      <c r="N5759" s="5" t="s">
        <v>20619</v>
      </c>
      <c r="O5759" s="5" t="s">
        <v>20620</v>
      </c>
      <c r="P5759" s="5" t="s">
        <v>20621</v>
      </c>
    </row>
    <row r="5760" ht="19" customHeight="1" spans="1:16">
      <c r="A5760" s="5">
        <v>228</v>
      </c>
      <c r="B5760" s="5" t="s">
        <v>600</v>
      </c>
      <c r="C5760" s="5" t="s">
        <v>558</v>
      </c>
      <c r="D5760" s="8" t="s">
        <v>115</v>
      </c>
      <c r="E5760" s="6">
        <v>156.3</v>
      </c>
      <c r="F5760" s="6">
        <v>159.1</v>
      </c>
      <c r="G5760" s="6">
        <v>156.2</v>
      </c>
      <c r="H5760" s="5" t="s">
        <v>120</v>
      </c>
      <c r="I5760" s="6">
        <f t="shared" si="356"/>
        <v>-2.79999999999998</v>
      </c>
      <c r="J5760" s="5" t="str">
        <f>IF(H5760="否","不适用",IF(AND(ISNUMBER(E5760),ISNUMBER(F5760)),IF(I5760&gt;规则与名单!$B$2,"是","否"),"未判定"))</f>
        <v>不适用</v>
      </c>
      <c r="K5760" s="5" t="str">
        <f t="shared" si="357"/>
        <v>非测试日纯氢</v>
      </c>
      <c r="L5760" s="6">
        <f t="shared" si="358"/>
        <v>156.2</v>
      </c>
      <c r="M5760" s="5">
        <f t="shared" si="359"/>
        <v>0</v>
      </c>
      <c r="N5760" s="5" t="s">
        <v>20622</v>
      </c>
      <c r="O5760" s="5" t="s">
        <v>20623</v>
      </c>
      <c r="P5760" s="5" t="s">
        <v>20624</v>
      </c>
    </row>
    <row r="5761" ht="19" customHeight="1" spans="1:16">
      <c r="A5761" s="5">
        <v>229</v>
      </c>
      <c r="B5761" s="5" t="s">
        <v>601</v>
      </c>
      <c r="C5761" s="5" t="s">
        <v>558</v>
      </c>
      <c r="D5761" s="8" t="s">
        <v>114</v>
      </c>
      <c r="E5761" s="6"/>
      <c r="F5761" s="6">
        <v>0</v>
      </c>
      <c r="G5761" s="6"/>
      <c r="H5761" s="5" t="s">
        <v>120</v>
      </c>
      <c r="I5761" s="6" t="str">
        <f t="shared" si="356"/>
        <v/>
      </c>
      <c r="J5761" s="5" t="str">
        <f>IF(H5761="否","不适用",IF(AND(ISNUMBER(E5761),ISNUMBER(F5761)),IF(I5761&gt;规则与名单!$B$2,"是","否"),"未判定"))</f>
        <v>不适用</v>
      </c>
      <c r="K5761" s="5" t="str">
        <f t="shared" si="357"/>
        <v>缺失</v>
      </c>
      <c r="L5761" s="6" t="str">
        <f t="shared" si="358"/>
        <v/>
      </c>
      <c r="M5761" s="5">
        <f t="shared" si="359"/>
        <v>1</v>
      </c>
      <c r="N5761" s="5" t="s">
        <v>20625</v>
      </c>
      <c r="O5761" s="5" t="s">
        <v>20626</v>
      </c>
      <c r="P5761" s="5" t="s">
        <v>20627</v>
      </c>
    </row>
    <row r="5762" ht="19" customHeight="1" spans="1:16">
      <c r="A5762" s="5">
        <v>229</v>
      </c>
      <c r="B5762" s="5" t="s">
        <v>601</v>
      </c>
      <c r="C5762" s="5" t="s">
        <v>558</v>
      </c>
      <c r="D5762" s="8" t="s">
        <v>605</v>
      </c>
      <c r="E5762" s="6"/>
      <c r="F5762" s="6">
        <v>0</v>
      </c>
      <c r="G5762" s="6"/>
      <c r="H5762" s="5" t="s">
        <v>120</v>
      </c>
      <c r="I5762" s="6" t="str">
        <f t="shared" ref="I5762:I5825" si="360">IF(AND(ISNUMBER(E5762),ISNUMBER(F5762)),E5762-F5762,"")</f>
        <v/>
      </c>
      <c r="J5762" s="5" t="str">
        <f>IF(H5762="否","不适用",IF(AND(ISNUMBER(E5762),ISNUMBER(F5762)),IF(I5762&gt;规则与名单!$B$2,"是","否"),"未判定"))</f>
        <v>不适用</v>
      </c>
      <c r="K5762" s="5" t="str">
        <f t="shared" ref="K5762:K5825" si="361">IF(J5762="是",IF(ISNUMBER(F5762),"测试日GPS","缺失"),IF(ISNUMBER(G5762),"非测试日纯氢",IF(AND(H5762="是",J5762="未判定"),IF(ISNUMBER(F5762),"测试名单无纯氢GPS","缺失"),IF(ISNUMBER(E5762),"非测试日仪表","缺失"))))</f>
        <v>缺失</v>
      </c>
      <c r="L5762" s="6" t="str">
        <f t="shared" ref="L5762:L5825" si="362">IF(K5762="缺失","",IF(K5762="非测试日纯氢",G5762,IF(K5762="非测试日仪表",E5762,F5762)))</f>
        <v/>
      </c>
      <c r="M5762" s="5">
        <f t="shared" ref="M5762:M5825" si="363">IF(K5762="缺失",1,0)</f>
        <v>1</v>
      </c>
      <c r="N5762" s="5" t="s">
        <v>20628</v>
      </c>
      <c r="O5762" s="5" t="s">
        <v>20629</v>
      </c>
      <c r="P5762" s="5" t="s">
        <v>20630</v>
      </c>
    </row>
    <row r="5763" ht="19" customHeight="1" spans="1:16">
      <c r="A5763" s="5">
        <v>230</v>
      </c>
      <c r="B5763" s="5" t="s">
        <v>606</v>
      </c>
      <c r="C5763" s="5" t="s">
        <v>558</v>
      </c>
      <c r="D5763" s="8" t="s">
        <v>114</v>
      </c>
      <c r="E5763" s="6">
        <v>271.3</v>
      </c>
      <c r="F5763" s="6">
        <v>271</v>
      </c>
      <c r="G5763" s="6">
        <v>271.3</v>
      </c>
      <c r="H5763" s="5" t="s">
        <v>120</v>
      </c>
      <c r="I5763" s="6">
        <f t="shared" si="360"/>
        <v>0.300000000000011</v>
      </c>
      <c r="J5763" s="5" t="str">
        <f>IF(H5763="否","不适用",IF(AND(ISNUMBER(E5763),ISNUMBER(F5763)),IF(I5763&gt;规则与名单!$B$2,"是","否"),"未判定"))</f>
        <v>不适用</v>
      </c>
      <c r="K5763" s="5" t="str">
        <f t="shared" si="361"/>
        <v>非测试日纯氢</v>
      </c>
      <c r="L5763" s="6">
        <f t="shared" si="362"/>
        <v>271.3</v>
      </c>
      <c r="M5763" s="5">
        <f t="shared" si="363"/>
        <v>0</v>
      </c>
      <c r="N5763" s="5" t="s">
        <v>20631</v>
      </c>
      <c r="O5763" s="5" t="s">
        <v>20632</v>
      </c>
      <c r="P5763" s="5" t="s">
        <v>20633</v>
      </c>
    </row>
    <row r="5764" ht="19" customHeight="1" spans="1:16">
      <c r="A5764" s="5">
        <v>230</v>
      </c>
      <c r="B5764" s="5" t="s">
        <v>606</v>
      </c>
      <c r="C5764" s="5" t="s">
        <v>558</v>
      </c>
      <c r="D5764" s="8" t="s">
        <v>605</v>
      </c>
      <c r="E5764" s="6">
        <v>236.6</v>
      </c>
      <c r="F5764" s="6">
        <v>237</v>
      </c>
      <c r="G5764" s="6">
        <v>235.3</v>
      </c>
      <c r="H5764" s="5" t="s">
        <v>120</v>
      </c>
      <c r="I5764" s="6">
        <f t="shared" si="360"/>
        <v>-0.400000000000006</v>
      </c>
      <c r="J5764" s="5" t="str">
        <f>IF(H5764="否","不适用",IF(AND(ISNUMBER(E5764),ISNUMBER(F5764)),IF(I5764&gt;规则与名单!$B$2,"是","否"),"未判定"))</f>
        <v>不适用</v>
      </c>
      <c r="K5764" s="5" t="str">
        <f t="shared" si="361"/>
        <v>非测试日纯氢</v>
      </c>
      <c r="L5764" s="6">
        <f t="shared" si="362"/>
        <v>235.3</v>
      </c>
      <c r="M5764" s="5">
        <f t="shared" si="363"/>
        <v>0</v>
      </c>
      <c r="N5764" s="5" t="s">
        <v>20634</v>
      </c>
      <c r="O5764" s="5" t="s">
        <v>20635</v>
      </c>
      <c r="P5764" s="5" t="s">
        <v>20636</v>
      </c>
    </row>
    <row r="5765" ht="19" customHeight="1" spans="1:16">
      <c r="A5765" s="5">
        <v>230</v>
      </c>
      <c r="B5765" s="5" t="s">
        <v>606</v>
      </c>
      <c r="C5765" s="5" t="s">
        <v>558</v>
      </c>
      <c r="D5765" s="8" t="s">
        <v>186</v>
      </c>
      <c r="E5765" s="6">
        <v>306.5</v>
      </c>
      <c r="F5765" s="6">
        <v>309</v>
      </c>
      <c r="G5765" s="6">
        <v>305.8</v>
      </c>
      <c r="H5765" s="5" t="s">
        <v>120</v>
      </c>
      <c r="I5765" s="6">
        <f t="shared" si="360"/>
        <v>-2.5</v>
      </c>
      <c r="J5765" s="5" t="str">
        <f>IF(H5765="否","不适用",IF(AND(ISNUMBER(E5765),ISNUMBER(F5765)),IF(I5765&gt;规则与名单!$B$2,"是","否"),"未判定"))</f>
        <v>不适用</v>
      </c>
      <c r="K5765" s="5" t="str">
        <f t="shared" si="361"/>
        <v>非测试日纯氢</v>
      </c>
      <c r="L5765" s="6">
        <f t="shared" si="362"/>
        <v>305.8</v>
      </c>
      <c r="M5765" s="5">
        <f t="shared" si="363"/>
        <v>0</v>
      </c>
      <c r="N5765" s="5" t="s">
        <v>20637</v>
      </c>
      <c r="O5765" s="5" t="s">
        <v>20638</v>
      </c>
      <c r="P5765" s="5" t="s">
        <v>20639</v>
      </c>
    </row>
    <row r="5766" ht="19" customHeight="1" spans="1:16">
      <c r="A5766" s="5">
        <v>230</v>
      </c>
      <c r="B5766" s="5" t="s">
        <v>606</v>
      </c>
      <c r="C5766" s="5" t="s">
        <v>558</v>
      </c>
      <c r="D5766" s="8" t="s">
        <v>165</v>
      </c>
      <c r="E5766" s="6">
        <v>232.4</v>
      </c>
      <c r="F5766" s="6">
        <v>229.3</v>
      </c>
      <c r="G5766" s="6">
        <v>232.4</v>
      </c>
      <c r="H5766" s="5" t="s">
        <v>120</v>
      </c>
      <c r="I5766" s="6">
        <f t="shared" si="360"/>
        <v>3.09999999999999</v>
      </c>
      <c r="J5766" s="5" t="str">
        <f>IF(H5766="否","不适用",IF(AND(ISNUMBER(E5766),ISNUMBER(F5766)),IF(I5766&gt;规则与名单!$B$2,"是","否"),"未判定"))</f>
        <v>不适用</v>
      </c>
      <c r="K5766" s="5" t="str">
        <f t="shared" si="361"/>
        <v>非测试日纯氢</v>
      </c>
      <c r="L5766" s="6">
        <f t="shared" si="362"/>
        <v>232.4</v>
      </c>
      <c r="M5766" s="5">
        <f t="shared" si="363"/>
        <v>0</v>
      </c>
      <c r="N5766" s="5" t="s">
        <v>20640</v>
      </c>
      <c r="O5766" s="5" t="s">
        <v>20641</v>
      </c>
      <c r="P5766" s="5" t="s">
        <v>20642</v>
      </c>
    </row>
    <row r="5767" ht="19" customHeight="1" spans="1:16">
      <c r="A5767" s="5">
        <v>230</v>
      </c>
      <c r="B5767" s="5" t="s">
        <v>606</v>
      </c>
      <c r="C5767" s="5" t="s">
        <v>558</v>
      </c>
      <c r="D5767" s="8" t="s">
        <v>151</v>
      </c>
      <c r="E5767" s="6">
        <v>277</v>
      </c>
      <c r="F5767" s="6">
        <v>276.6</v>
      </c>
      <c r="G5767" s="6">
        <v>276.8</v>
      </c>
      <c r="H5767" s="5" t="s">
        <v>120</v>
      </c>
      <c r="I5767" s="6">
        <f t="shared" si="360"/>
        <v>0.399999999999977</v>
      </c>
      <c r="J5767" s="5" t="str">
        <f>IF(H5767="否","不适用",IF(AND(ISNUMBER(E5767),ISNUMBER(F5767)),IF(I5767&gt;规则与名单!$B$2,"是","否"),"未判定"))</f>
        <v>不适用</v>
      </c>
      <c r="K5767" s="5" t="str">
        <f t="shared" si="361"/>
        <v>非测试日纯氢</v>
      </c>
      <c r="L5767" s="6">
        <f t="shared" si="362"/>
        <v>276.8</v>
      </c>
      <c r="M5767" s="5">
        <f t="shared" si="363"/>
        <v>0</v>
      </c>
      <c r="N5767" s="5" t="s">
        <v>20643</v>
      </c>
      <c r="O5767" s="5" t="s">
        <v>20644</v>
      </c>
      <c r="P5767" s="5" t="s">
        <v>20645</v>
      </c>
    </row>
    <row r="5768" ht="19" customHeight="1" spans="1:16">
      <c r="A5768" s="5">
        <v>230</v>
      </c>
      <c r="B5768" s="5" t="s">
        <v>606</v>
      </c>
      <c r="C5768" s="5" t="s">
        <v>558</v>
      </c>
      <c r="D5768" s="8" t="s">
        <v>3358</v>
      </c>
      <c r="E5768" s="6">
        <v>317.5</v>
      </c>
      <c r="F5768" s="6">
        <v>318.3</v>
      </c>
      <c r="G5768" s="6">
        <v>317.4</v>
      </c>
      <c r="H5768" s="5" t="s">
        <v>120</v>
      </c>
      <c r="I5768" s="6">
        <f t="shared" si="360"/>
        <v>-0.800000000000011</v>
      </c>
      <c r="J5768" s="5" t="str">
        <f>IF(H5768="否","不适用",IF(AND(ISNUMBER(E5768),ISNUMBER(F5768)),IF(I5768&gt;规则与名单!$B$2,"是","否"),"未判定"))</f>
        <v>不适用</v>
      </c>
      <c r="K5768" s="5" t="str">
        <f t="shared" si="361"/>
        <v>非测试日纯氢</v>
      </c>
      <c r="L5768" s="6">
        <f t="shared" si="362"/>
        <v>317.4</v>
      </c>
      <c r="M5768" s="5">
        <f t="shared" si="363"/>
        <v>0</v>
      </c>
      <c r="N5768" s="5" t="s">
        <v>20646</v>
      </c>
      <c r="O5768" s="5" t="s">
        <v>20647</v>
      </c>
      <c r="P5768" s="5" t="s">
        <v>20648</v>
      </c>
    </row>
    <row r="5769" ht="19" customHeight="1" spans="1:16">
      <c r="A5769" s="5">
        <v>230</v>
      </c>
      <c r="B5769" s="5" t="s">
        <v>606</v>
      </c>
      <c r="C5769" s="5" t="s">
        <v>558</v>
      </c>
      <c r="D5769" s="8" t="s">
        <v>272</v>
      </c>
      <c r="E5769" s="6">
        <v>246.6</v>
      </c>
      <c r="F5769" s="6">
        <v>247.1</v>
      </c>
      <c r="G5769" s="6">
        <v>246</v>
      </c>
      <c r="H5769" s="5" t="s">
        <v>120</v>
      </c>
      <c r="I5769" s="6">
        <f t="shared" si="360"/>
        <v>-0.5</v>
      </c>
      <c r="J5769" s="5" t="str">
        <f>IF(H5769="否","不适用",IF(AND(ISNUMBER(E5769),ISNUMBER(F5769)),IF(I5769&gt;规则与名单!$B$2,"是","否"),"未判定"))</f>
        <v>不适用</v>
      </c>
      <c r="K5769" s="5" t="str">
        <f t="shared" si="361"/>
        <v>非测试日纯氢</v>
      </c>
      <c r="L5769" s="6">
        <f t="shared" si="362"/>
        <v>246</v>
      </c>
      <c r="M5769" s="5">
        <f t="shared" si="363"/>
        <v>0</v>
      </c>
      <c r="N5769" s="5" t="s">
        <v>20649</v>
      </c>
      <c r="O5769" s="5" t="s">
        <v>20650</v>
      </c>
      <c r="P5769" s="5" t="s">
        <v>20651</v>
      </c>
    </row>
    <row r="5770" ht="19" customHeight="1" spans="1:16">
      <c r="A5770" s="5">
        <v>230</v>
      </c>
      <c r="B5770" s="5" t="s">
        <v>606</v>
      </c>
      <c r="C5770" s="5" t="s">
        <v>558</v>
      </c>
      <c r="D5770" s="8" t="s">
        <v>506</v>
      </c>
      <c r="E5770" s="6">
        <v>282.4</v>
      </c>
      <c r="F5770" s="6">
        <v>281.5</v>
      </c>
      <c r="G5770" s="6">
        <v>282.1</v>
      </c>
      <c r="H5770" s="5" t="s">
        <v>120</v>
      </c>
      <c r="I5770" s="6">
        <f t="shared" si="360"/>
        <v>0.899999999999977</v>
      </c>
      <c r="J5770" s="5" t="str">
        <f>IF(H5770="否","不适用",IF(AND(ISNUMBER(E5770),ISNUMBER(F5770)),IF(I5770&gt;规则与名单!$B$2,"是","否"),"未判定"))</f>
        <v>不适用</v>
      </c>
      <c r="K5770" s="5" t="str">
        <f t="shared" si="361"/>
        <v>非测试日纯氢</v>
      </c>
      <c r="L5770" s="6">
        <f t="shared" si="362"/>
        <v>282.1</v>
      </c>
      <c r="M5770" s="5">
        <f t="shared" si="363"/>
        <v>0</v>
      </c>
      <c r="N5770" s="5" t="s">
        <v>20652</v>
      </c>
      <c r="O5770" s="5" t="s">
        <v>20653</v>
      </c>
      <c r="P5770" s="5" t="s">
        <v>20654</v>
      </c>
    </row>
    <row r="5771" ht="19" customHeight="1" spans="1:16">
      <c r="A5771" s="5">
        <v>230</v>
      </c>
      <c r="B5771" s="5" t="s">
        <v>606</v>
      </c>
      <c r="C5771" s="5" t="s">
        <v>558</v>
      </c>
      <c r="D5771" s="8" t="s">
        <v>673</v>
      </c>
      <c r="E5771" s="6">
        <v>585.2</v>
      </c>
      <c r="F5771" s="6">
        <v>587.9</v>
      </c>
      <c r="G5771" s="6">
        <v>540.9</v>
      </c>
      <c r="H5771" s="5" t="s">
        <v>120</v>
      </c>
      <c r="I5771" s="6">
        <f t="shared" si="360"/>
        <v>-2.69999999999993</v>
      </c>
      <c r="J5771" s="5" t="str">
        <f>IF(H5771="否","不适用",IF(AND(ISNUMBER(E5771),ISNUMBER(F5771)),IF(I5771&gt;规则与名单!$B$2,"是","否"),"未判定"))</f>
        <v>不适用</v>
      </c>
      <c r="K5771" s="5" t="str">
        <f t="shared" si="361"/>
        <v>非测试日纯氢</v>
      </c>
      <c r="L5771" s="6">
        <f t="shared" si="362"/>
        <v>540.9</v>
      </c>
      <c r="M5771" s="5">
        <f t="shared" si="363"/>
        <v>0</v>
      </c>
      <c r="N5771" s="5" t="s">
        <v>20655</v>
      </c>
      <c r="O5771" s="5" t="s">
        <v>20656</v>
      </c>
      <c r="P5771" s="5" t="s">
        <v>20657</v>
      </c>
    </row>
    <row r="5772" ht="19" customHeight="1" spans="1:16">
      <c r="A5772" s="5">
        <v>230</v>
      </c>
      <c r="B5772" s="5" t="s">
        <v>606</v>
      </c>
      <c r="C5772" s="5" t="s">
        <v>558</v>
      </c>
      <c r="D5772" s="8" t="s">
        <v>183</v>
      </c>
      <c r="E5772" s="6">
        <v>329.5</v>
      </c>
      <c r="F5772" s="6">
        <v>328.9</v>
      </c>
      <c r="G5772" s="6">
        <v>323.5</v>
      </c>
      <c r="H5772" s="5" t="s">
        <v>120</v>
      </c>
      <c r="I5772" s="6">
        <f t="shared" si="360"/>
        <v>0.600000000000023</v>
      </c>
      <c r="J5772" s="5" t="str">
        <f>IF(H5772="否","不适用",IF(AND(ISNUMBER(E5772),ISNUMBER(F5772)),IF(I5772&gt;规则与名单!$B$2,"是","否"),"未判定"))</f>
        <v>不适用</v>
      </c>
      <c r="K5772" s="5" t="str">
        <f t="shared" si="361"/>
        <v>非测试日纯氢</v>
      </c>
      <c r="L5772" s="6">
        <f t="shared" si="362"/>
        <v>323.5</v>
      </c>
      <c r="M5772" s="5">
        <f t="shared" si="363"/>
        <v>0</v>
      </c>
      <c r="N5772" s="5" t="s">
        <v>20658</v>
      </c>
      <c r="O5772" s="5" t="s">
        <v>20659</v>
      </c>
      <c r="P5772" s="5" t="s">
        <v>20660</v>
      </c>
    </row>
    <row r="5773" ht="19" customHeight="1" spans="1:16">
      <c r="A5773" s="5">
        <v>230</v>
      </c>
      <c r="B5773" s="5" t="s">
        <v>606</v>
      </c>
      <c r="C5773" s="5" t="s">
        <v>558</v>
      </c>
      <c r="D5773" s="8" t="s">
        <v>431</v>
      </c>
      <c r="E5773" s="6">
        <v>211.1</v>
      </c>
      <c r="F5773" s="6">
        <v>288.9</v>
      </c>
      <c r="G5773" s="6">
        <v>204.1</v>
      </c>
      <c r="H5773" s="5" t="s">
        <v>120</v>
      </c>
      <c r="I5773" s="6">
        <f t="shared" si="360"/>
        <v>-77.8</v>
      </c>
      <c r="J5773" s="5" t="str">
        <f>IF(H5773="否","不适用",IF(AND(ISNUMBER(E5773),ISNUMBER(F5773)),IF(I5773&gt;规则与名单!$B$2,"是","否"),"未判定"))</f>
        <v>不适用</v>
      </c>
      <c r="K5773" s="5" t="str">
        <f t="shared" si="361"/>
        <v>非测试日纯氢</v>
      </c>
      <c r="L5773" s="6">
        <f t="shared" si="362"/>
        <v>204.1</v>
      </c>
      <c r="M5773" s="5">
        <f t="shared" si="363"/>
        <v>0</v>
      </c>
      <c r="N5773" s="5" t="s">
        <v>20661</v>
      </c>
      <c r="O5773" s="5" t="s">
        <v>20662</v>
      </c>
      <c r="P5773" s="5" t="s">
        <v>20663</v>
      </c>
    </row>
    <row r="5774" ht="19" customHeight="1" spans="1:16">
      <c r="A5774" s="5">
        <v>230</v>
      </c>
      <c r="B5774" s="5" t="s">
        <v>606</v>
      </c>
      <c r="C5774" s="5" t="s">
        <v>558</v>
      </c>
      <c r="D5774" s="8" t="s">
        <v>3377</v>
      </c>
      <c r="E5774" s="6">
        <v>268.7</v>
      </c>
      <c r="F5774" s="6">
        <v>279.7</v>
      </c>
      <c r="G5774" s="6">
        <v>173.3</v>
      </c>
      <c r="H5774" s="5" t="s">
        <v>120</v>
      </c>
      <c r="I5774" s="6">
        <f t="shared" si="360"/>
        <v>-11</v>
      </c>
      <c r="J5774" s="5" t="str">
        <f>IF(H5774="否","不适用",IF(AND(ISNUMBER(E5774),ISNUMBER(F5774)),IF(I5774&gt;规则与名单!$B$2,"是","否"),"未判定"))</f>
        <v>不适用</v>
      </c>
      <c r="K5774" s="5" t="str">
        <f t="shared" si="361"/>
        <v>非测试日纯氢</v>
      </c>
      <c r="L5774" s="6">
        <f t="shared" si="362"/>
        <v>173.3</v>
      </c>
      <c r="M5774" s="5">
        <f t="shared" si="363"/>
        <v>0</v>
      </c>
      <c r="N5774" s="5" t="s">
        <v>20664</v>
      </c>
      <c r="O5774" s="5" t="s">
        <v>20665</v>
      </c>
      <c r="P5774" s="5" t="s">
        <v>20666</v>
      </c>
    </row>
    <row r="5775" ht="19" customHeight="1" spans="1:16">
      <c r="A5775" s="5">
        <v>230</v>
      </c>
      <c r="B5775" s="5" t="s">
        <v>606</v>
      </c>
      <c r="C5775" s="5" t="s">
        <v>558</v>
      </c>
      <c r="D5775" s="8" t="s">
        <v>407</v>
      </c>
      <c r="E5775" s="6">
        <v>276.2</v>
      </c>
      <c r="F5775" s="6">
        <v>191.1</v>
      </c>
      <c r="G5775" s="6">
        <v>146.9</v>
      </c>
      <c r="H5775" s="5" t="s">
        <v>120</v>
      </c>
      <c r="I5775" s="6">
        <f t="shared" si="360"/>
        <v>85.1</v>
      </c>
      <c r="J5775" s="5" t="str">
        <f>IF(H5775="否","不适用",IF(AND(ISNUMBER(E5775),ISNUMBER(F5775)),IF(I5775&gt;规则与名单!$B$2,"是","否"),"未判定"))</f>
        <v>不适用</v>
      </c>
      <c r="K5775" s="5" t="str">
        <f t="shared" si="361"/>
        <v>非测试日纯氢</v>
      </c>
      <c r="L5775" s="6">
        <f t="shared" si="362"/>
        <v>146.9</v>
      </c>
      <c r="M5775" s="5">
        <f t="shared" si="363"/>
        <v>0</v>
      </c>
      <c r="N5775" s="5" t="s">
        <v>20667</v>
      </c>
      <c r="O5775" s="5" t="s">
        <v>20668</v>
      </c>
      <c r="P5775" s="5" t="s">
        <v>20669</v>
      </c>
    </row>
    <row r="5776" ht="19" customHeight="1" spans="1:16">
      <c r="A5776" s="5">
        <v>230</v>
      </c>
      <c r="B5776" s="5" t="s">
        <v>606</v>
      </c>
      <c r="C5776" s="5" t="s">
        <v>558</v>
      </c>
      <c r="D5776" s="8" t="s">
        <v>411</v>
      </c>
      <c r="E5776" s="6">
        <v>389.6</v>
      </c>
      <c r="F5776" s="6">
        <v>391.7</v>
      </c>
      <c r="G5776" s="6">
        <v>280.2</v>
      </c>
      <c r="H5776" s="5" t="s">
        <v>120</v>
      </c>
      <c r="I5776" s="6">
        <f t="shared" si="360"/>
        <v>-2.09999999999997</v>
      </c>
      <c r="J5776" s="5" t="str">
        <f>IF(H5776="否","不适用",IF(AND(ISNUMBER(E5776),ISNUMBER(F5776)),IF(I5776&gt;规则与名单!$B$2,"是","否"),"未判定"))</f>
        <v>不适用</v>
      </c>
      <c r="K5776" s="5" t="str">
        <f t="shared" si="361"/>
        <v>非测试日纯氢</v>
      </c>
      <c r="L5776" s="6">
        <f t="shared" si="362"/>
        <v>280.2</v>
      </c>
      <c r="M5776" s="5">
        <f t="shared" si="363"/>
        <v>0</v>
      </c>
      <c r="N5776" s="5" t="s">
        <v>20670</v>
      </c>
      <c r="O5776" s="5" t="s">
        <v>20671</v>
      </c>
      <c r="P5776" s="5" t="s">
        <v>20672</v>
      </c>
    </row>
    <row r="5777" ht="19" customHeight="1" spans="1:16">
      <c r="A5777" s="5">
        <v>230</v>
      </c>
      <c r="B5777" s="5" t="s">
        <v>606</v>
      </c>
      <c r="C5777" s="5" t="s">
        <v>558</v>
      </c>
      <c r="D5777" s="8" t="s">
        <v>251</v>
      </c>
      <c r="E5777" s="6">
        <v>299</v>
      </c>
      <c r="F5777" s="6">
        <v>301.7</v>
      </c>
      <c r="G5777" s="6">
        <v>253.4</v>
      </c>
      <c r="H5777" s="5" t="s">
        <v>120</v>
      </c>
      <c r="I5777" s="6">
        <f t="shared" si="360"/>
        <v>-2.69999999999999</v>
      </c>
      <c r="J5777" s="5" t="str">
        <f>IF(H5777="否","不适用",IF(AND(ISNUMBER(E5777),ISNUMBER(F5777)),IF(I5777&gt;规则与名单!$B$2,"是","否"),"未判定"))</f>
        <v>不适用</v>
      </c>
      <c r="K5777" s="5" t="str">
        <f t="shared" si="361"/>
        <v>非测试日纯氢</v>
      </c>
      <c r="L5777" s="6">
        <f t="shared" si="362"/>
        <v>253.4</v>
      </c>
      <c r="M5777" s="5">
        <f t="shared" si="363"/>
        <v>0</v>
      </c>
      <c r="N5777" s="5" t="s">
        <v>20673</v>
      </c>
      <c r="O5777" s="5" t="s">
        <v>20674</v>
      </c>
      <c r="P5777" s="5" t="s">
        <v>20675</v>
      </c>
    </row>
    <row r="5778" ht="19" customHeight="1" spans="1:16">
      <c r="A5778" s="5">
        <v>230</v>
      </c>
      <c r="B5778" s="5" t="s">
        <v>606</v>
      </c>
      <c r="C5778" s="5" t="s">
        <v>558</v>
      </c>
      <c r="D5778" s="8" t="s">
        <v>472</v>
      </c>
      <c r="E5778" s="6">
        <v>364.2</v>
      </c>
      <c r="F5778" s="6">
        <v>367.8</v>
      </c>
      <c r="G5778" s="6">
        <v>353.4</v>
      </c>
      <c r="H5778" s="5" t="s">
        <v>120</v>
      </c>
      <c r="I5778" s="6">
        <f t="shared" si="360"/>
        <v>-3.60000000000002</v>
      </c>
      <c r="J5778" s="5" t="str">
        <f>IF(H5778="否","不适用",IF(AND(ISNUMBER(E5778),ISNUMBER(F5778)),IF(I5778&gt;规则与名单!$B$2,"是","否"),"未判定"))</f>
        <v>不适用</v>
      </c>
      <c r="K5778" s="5" t="str">
        <f t="shared" si="361"/>
        <v>非测试日纯氢</v>
      </c>
      <c r="L5778" s="6">
        <f t="shared" si="362"/>
        <v>353.4</v>
      </c>
      <c r="M5778" s="5">
        <f t="shared" si="363"/>
        <v>0</v>
      </c>
      <c r="N5778" s="5" t="s">
        <v>20676</v>
      </c>
      <c r="O5778" s="5" t="s">
        <v>20677</v>
      </c>
      <c r="P5778" s="5" t="s">
        <v>20678</v>
      </c>
    </row>
    <row r="5779" ht="19" customHeight="1" spans="1:16">
      <c r="A5779" s="5">
        <v>230</v>
      </c>
      <c r="B5779" s="5" t="s">
        <v>606</v>
      </c>
      <c r="C5779" s="5" t="s">
        <v>558</v>
      </c>
      <c r="D5779" s="8" t="s">
        <v>466</v>
      </c>
      <c r="E5779" s="6">
        <v>413.7</v>
      </c>
      <c r="F5779" s="6">
        <v>412.9</v>
      </c>
      <c r="G5779" s="6">
        <v>362.6</v>
      </c>
      <c r="H5779" s="5" t="s">
        <v>120</v>
      </c>
      <c r="I5779" s="6">
        <f t="shared" si="360"/>
        <v>0.800000000000011</v>
      </c>
      <c r="J5779" s="5" t="str">
        <f>IF(H5779="否","不适用",IF(AND(ISNUMBER(E5779),ISNUMBER(F5779)),IF(I5779&gt;规则与名单!$B$2,"是","否"),"未判定"))</f>
        <v>不适用</v>
      </c>
      <c r="K5779" s="5" t="str">
        <f t="shared" si="361"/>
        <v>非测试日纯氢</v>
      </c>
      <c r="L5779" s="6">
        <f t="shared" si="362"/>
        <v>362.6</v>
      </c>
      <c r="M5779" s="5">
        <f t="shared" si="363"/>
        <v>0</v>
      </c>
      <c r="N5779" s="5" t="s">
        <v>20679</v>
      </c>
      <c r="O5779" s="5" t="s">
        <v>20680</v>
      </c>
      <c r="P5779" s="5" t="s">
        <v>20681</v>
      </c>
    </row>
    <row r="5780" ht="19" customHeight="1" spans="1:16">
      <c r="A5780" s="5">
        <v>230</v>
      </c>
      <c r="B5780" s="5" t="s">
        <v>606</v>
      </c>
      <c r="C5780" s="5" t="s">
        <v>558</v>
      </c>
      <c r="D5780" s="8" t="s">
        <v>333</v>
      </c>
      <c r="E5780" s="6">
        <v>305.2</v>
      </c>
      <c r="F5780" s="6">
        <v>307.1</v>
      </c>
      <c r="G5780" s="6">
        <v>231.1</v>
      </c>
      <c r="H5780" s="5" t="s">
        <v>120</v>
      </c>
      <c r="I5780" s="6">
        <f t="shared" si="360"/>
        <v>-1.90000000000003</v>
      </c>
      <c r="J5780" s="5" t="str">
        <f>IF(H5780="否","不适用",IF(AND(ISNUMBER(E5780),ISNUMBER(F5780)),IF(I5780&gt;规则与名单!$B$2,"是","否"),"未判定"))</f>
        <v>不适用</v>
      </c>
      <c r="K5780" s="5" t="str">
        <f t="shared" si="361"/>
        <v>非测试日纯氢</v>
      </c>
      <c r="L5780" s="6">
        <f t="shared" si="362"/>
        <v>231.1</v>
      </c>
      <c r="M5780" s="5">
        <f t="shared" si="363"/>
        <v>0</v>
      </c>
      <c r="N5780" s="5" t="s">
        <v>20682</v>
      </c>
      <c r="O5780" s="5" t="s">
        <v>20683</v>
      </c>
      <c r="P5780" s="5" t="s">
        <v>20684</v>
      </c>
    </row>
    <row r="5781" ht="19" customHeight="1" spans="1:16">
      <c r="A5781" s="5">
        <v>230</v>
      </c>
      <c r="B5781" s="5" t="s">
        <v>606</v>
      </c>
      <c r="C5781" s="5" t="s">
        <v>558</v>
      </c>
      <c r="D5781" s="8" t="s">
        <v>175</v>
      </c>
      <c r="E5781" s="6">
        <v>297</v>
      </c>
      <c r="F5781" s="6">
        <v>300</v>
      </c>
      <c r="G5781" s="6">
        <v>296.9</v>
      </c>
      <c r="H5781" s="5" t="s">
        <v>120</v>
      </c>
      <c r="I5781" s="6">
        <f t="shared" si="360"/>
        <v>-3</v>
      </c>
      <c r="J5781" s="5" t="str">
        <f>IF(H5781="否","不适用",IF(AND(ISNUMBER(E5781),ISNUMBER(F5781)),IF(I5781&gt;规则与名单!$B$2,"是","否"),"未判定"))</f>
        <v>不适用</v>
      </c>
      <c r="K5781" s="5" t="str">
        <f t="shared" si="361"/>
        <v>非测试日纯氢</v>
      </c>
      <c r="L5781" s="6">
        <f t="shared" si="362"/>
        <v>296.9</v>
      </c>
      <c r="M5781" s="5">
        <f t="shared" si="363"/>
        <v>0</v>
      </c>
      <c r="N5781" s="5" t="s">
        <v>20685</v>
      </c>
      <c r="O5781" s="5" t="s">
        <v>20686</v>
      </c>
      <c r="P5781" s="5" t="s">
        <v>20687</v>
      </c>
    </row>
    <row r="5782" ht="19" customHeight="1" spans="1:16">
      <c r="A5782" s="5">
        <v>230</v>
      </c>
      <c r="B5782" s="5" t="s">
        <v>606</v>
      </c>
      <c r="C5782" s="5" t="s">
        <v>558</v>
      </c>
      <c r="D5782" s="8" t="s">
        <v>3402</v>
      </c>
      <c r="E5782" s="6">
        <v>354</v>
      </c>
      <c r="F5782" s="6">
        <v>359.5</v>
      </c>
      <c r="G5782" s="6">
        <v>298.5</v>
      </c>
      <c r="H5782" s="5" t="s">
        <v>120</v>
      </c>
      <c r="I5782" s="6">
        <f t="shared" si="360"/>
        <v>-5.5</v>
      </c>
      <c r="J5782" s="5" t="str">
        <f>IF(H5782="否","不适用",IF(AND(ISNUMBER(E5782),ISNUMBER(F5782)),IF(I5782&gt;规则与名单!$B$2,"是","否"),"未判定"))</f>
        <v>不适用</v>
      </c>
      <c r="K5782" s="5" t="str">
        <f t="shared" si="361"/>
        <v>非测试日纯氢</v>
      </c>
      <c r="L5782" s="6">
        <f t="shared" si="362"/>
        <v>298.5</v>
      </c>
      <c r="M5782" s="5">
        <f t="shared" si="363"/>
        <v>0</v>
      </c>
      <c r="N5782" s="5" t="s">
        <v>20688</v>
      </c>
      <c r="O5782" s="5" t="s">
        <v>20689</v>
      </c>
      <c r="P5782" s="5" t="s">
        <v>20690</v>
      </c>
    </row>
    <row r="5783" ht="19" customHeight="1" spans="1:16">
      <c r="A5783" s="5">
        <v>230</v>
      </c>
      <c r="B5783" s="5" t="s">
        <v>606</v>
      </c>
      <c r="C5783" s="5" t="s">
        <v>558</v>
      </c>
      <c r="D5783" s="8" t="s">
        <v>487</v>
      </c>
      <c r="E5783" s="6">
        <v>342.5</v>
      </c>
      <c r="F5783" s="6">
        <v>349.9</v>
      </c>
      <c r="G5783" s="6">
        <v>260.7</v>
      </c>
      <c r="H5783" s="5" t="s">
        <v>120</v>
      </c>
      <c r="I5783" s="6">
        <f t="shared" si="360"/>
        <v>-7.39999999999998</v>
      </c>
      <c r="J5783" s="5" t="str">
        <f>IF(H5783="否","不适用",IF(AND(ISNUMBER(E5783),ISNUMBER(F5783)),IF(I5783&gt;规则与名单!$B$2,"是","否"),"未判定"))</f>
        <v>不适用</v>
      </c>
      <c r="K5783" s="5" t="str">
        <f t="shared" si="361"/>
        <v>非测试日纯氢</v>
      </c>
      <c r="L5783" s="6">
        <f t="shared" si="362"/>
        <v>260.7</v>
      </c>
      <c r="M5783" s="5">
        <f t="shared" si="363"/>
        <v>0</v>
      </c>
      <c r="N5783" s="5" t="s">
        <v>20691</v>
      </c>
      <c r="O5783" s="5" t="s">
        <v>20692</v>
      </c>
      <c r="P5783" s="5" t="s">
        <v>20693</v>
      </c>
    </row>
    <row r="5784" ht="19" customHeight="1" spans="1:16">
      <c r="A5784" s="5">
        <v>230</v>
      </c>
      <c r="B5784" s="5" t="s">
        <v>606</v>
      </c>
      <c r="C5784" s="5" t="s">
        <v>558</v>
      </c>
      <c r="D5784" s="8" t="s">
        <v>121</v>
      </c>
      <c r="E5784" s="6">
        <v>414.9</v>
      </c>
      <c r="F5784" s="6">
        <v>417.8</v>
      </c>
      <c r="G5784" s="6">
        <v>379.7</v>
      </c>
      <c r="H5784" s="5" t="s">
        <v>120</v>
      </c>
      <c r="I5784" s="6">
        <f t="shared" si="360"/>
        <v>-2.90000000000003</v>
      </c>
      <c r="J5784" s="5" t="str">
        <f>IF(H5784="否","不适用",IF(AND(ISNUMBER(E5784),ISNUMBER(F5784)),IF(I5784&gt;规则与名单!$B$2,"是","否"),"未判定"))</f>
        <v>不适用</v>
      </c>
      <c r="K5784" s="5" t="str">
        <f t="shared" si="361"/>
        <v>非测试日纯氢</v>
      </c>
      <c r="L5784" s="6">
        <f t="shared" si="362"/>
        <v>379.7</v>
      </c>
      <c r="M5784" s="5">
        <f t="shared" si="363"/>
        <v>0</v>
      </c>
      <c r="N5784" s="5" t="s">
        <v>20694</v>
      </c>
      <c r="O5784" s="5" t="s">
        <v>20695</v>
      </c>
      <c r="P5784" s="5" t="s">
        <v>20696</v>
      </c>
    </row>
    <row r="5785" ht="19" customHeight="1" spans="1:16">
      <c r="A5785" s="5">
        <v>230</v>
      </c>
      <c r="B5785" s="5" t="s">
        <v>606</v>
      </c>
      <c r="C5785" s="5" t="s">
        <v>558</v>
      </c>
      <c r="D5785" s="8" t="s">
        <v>170</v>
      </c>
      <c r="E5785" s="6">
        <v>355.2</v>
      </c>
      <c r="F5785" s="6">
        <v>358.3</v>
      </c>
      <c r="G5785" s="6">
        <v>337</v>
      </c>
      <c r="H5785" s="5" t="s">
        <v>120</v>
      </c>
      <c r="I5785" s="6">
        <f t="shared" si="360"/>
        <v>-3.10000000000002</v>
      </c>
      <c r="J5785" s="5" t="str">
        <f>IF(H5785="否","不适用",IF(AND(ISNUMBER(E5785),ISNUMBER(F5785)),IF(I5785&gt;规则与名单!$B$2,"是","否"),"未判定"))</f>
        <v>不适用</v>
      </c>
      <c r="K5785" s="5" t="str">
        <f t="shared" si="361"/>
        <v>非测试日纯氢</v>
      </c>
      <c r="L5785" s="6">
        <f t="shared" si="362"/>
        <v>337</v>
      </c>
      <c r="M5785" s="5">
        <f t="shared" si="363"/>
        <v>0</v>
      </c>
      <c r="N5785" s="5" t="s">
        <v>20697</v>
      </c>
      <c r="O5785" s="5" t="s">
        <v>20698</v>
      </c>
      <c r="P5785" s="5" t="s">
        <v>20699</v>
      </c>
    </row>
    <row r="5786" ht="19" customHeight="1" spans="1:16">
      <c r="A5786" s="5">
        <v>230</v>
      </c>
      <c r="B5786" s="5" t="s">
        <v>606</v>
      </c>
      <c r="C5786" s="5" t="s">
        <v>558</v>
      </c>
      <c r="D5786" s="8" t="s">
        <v>644</v>
      </c>
      <c r="E5786" s="6">
        <v>339</v>
      </c>
      <c r="F5786" s="6">
        <v>339.2</v>
      </c>
      <c r="G5786" s="6">
        <v>328.7</v>
      </c>
      <c r="H5786" s="5" t="s">
        <v>120</v>
      </c>
      <c r="I5786" s="6">
        <f t="shared" si="360"/>
        <v>-0.199999999999989</v>
      </c>
      <c r="J5786" s="5" t="str">
        <f>IF(H5786="否","不适用",IF(AND(ISNUMBER(E5786),ISNUMBER(F5786)),IF(I5786&gt;规则与名单!$B$2,"是","否"),"未判定"))</f>
        <v>不适用</v>
      </c>
      <c r="K5786" s="5" t="str">
        <f t="shared" si="361"/>
        <v>非测试日纯氢</v>
      </c>
      <c r="L5786" s="6">
        <f t="shared" si="362"/>
        <v>328.7</v>
      </c>
      <c r="M5786" s="5">
        <f t="shared" si="363"/>
        <v>0</v>
      </c>
      <c r="N5786" s="5" t="s">
        <v>20700</v>
      </c>
      <c r="O5786" s="5" t="s">
        <v>20701</v>
      </c>
      <c r="P5786" s="5" t="s">
        <v>20702</v>
      </c>
    </row>
    <row r="5787" ht="19" customHeight="1" spans="1:16">
      <c r="A5787" s="5">
        <v>230</v>
      </c>
      <c r="B5787" s="5" t="s">
        <v>606</v>
      </c>
      <c r="C5787" s="5" t="s">
        <v>558</v>
      </c>
      <c r="D5787" s="8" t="s">
        <v>3418</v>
      </c>
      <c r="E5787" s="6">
        <v>390.9</v>
      </c>
      <c r="F5787" s="6">
        <v>392.2</v>
      </c>
      <c r="G5787" s="6">
        <v>390.8</v>
      </c>
      <c r="H5787" s="5" t="s">
        <v>120</v>
      </c>
      <c r="I5787" s="6">
        <f t="shared" si="360"/>
        <v>-1.30000000000001</v>
      </c>
      <c r="J5787" s="5" t="str">
        <f>IF(H5787="否","不适用",IF(AND(ISNUMBER(E5787),ISNUMBER(F5787)),IF(I5787&gt;规则与名单!$B$2,"是","否"),"未判定"))</f>
        <v>不适用</v>
      </c>
      <c r="K5787" s="5" t="str">
        <f t="shared" si="361"/>
        <v>非测试日纯氢</v>
      </c>
      <c r="L5787" s="6">
        <f t="shared" si="362"/>
        <v>390.8</v>
      </c>
      <c r="M5787" s="5">
        <f t="shared" si="363"/>
        <v>0</v>
      </c>
      <c r="N5787" s="5" t="s">
        <v>20703</v>
      </c>
      <c r="O5787" s="5" t="s">
        <v>20704</v>
      </c>
      <c r="P5787" s="5" t="s">
        <v>20705</v>
      </c>
    </row>
    <row r="5788" ht="19" customHeight="1" spans="1:16">
      <c r="A5788" s="5">
        <v>230</v>
      </c>
      <c r="B5788" s="5" t="s">
        <v>606</v>
      </c>
      <c r="C5788" s="5" t="s">
        <v>558</v>
      </c>
      <c r="D5788" s="8" t="s">
        <v>3422</v>
      </c>
      <c r="E5788" s="6">
        <v>292.5</v>
      </c>
      <c r="F5788" s="6">
        <v>294.6</v>
      </c>
      <c r="G5788" s="6">
        <v>200.6</v>
      </c>
      <c r="H5788" s="5" t="s">
        <v>120</v>
      </c>
      <c r="I5788" s="6">
        <f t="shared" si="360"/>
        <v>-2.10000000000002</v>
      </c>
      <c r="J5788" s="5" t="str">
        <f>IF(H5788="否","不适用",IF(AND(ISNUMBER(E5788),ISNUMBER(F5788)),IF(I5788&gt;规则与名单!$B$2,"是","否"),"未判定"))</f>
        <v>不适用</v>
      </c>
      <c r="K5788" s="5" t="str">
        <f t="shared" si="361"/>
        <v>非测试日纯氢</v>
      </c>
      <c r="L5788" s="6">
        <f t="shared" si="362"/>
        <v>200.6</v>
      </c>
      <c r="M5788" s="5">
        <f t="shared" si="363"/>
        <v>0</v>
      </c>
      <c r="N5788" s="5" t="s">
        <v>20706</v>
      </c>
      <c r="O5788" s="5" t="s">
        <v>20707</v>
      </c>
      <c r="P5788" s="5" t="s">
        <v>20708</v>
      </c>
    </row>
    <row r="5789" ht="19" customHeight="1" spans="1:16">
      <c r="A5789" s="5">
        <v>230</v>
      </c>
      <c r="B5789" s="5" t="s">
        <v>606</v>
      </c>
      <c r="C5789" s="5" t="s">
        <v>558</v>
      </c>
      <c r="D5789" s="8" t="s">
        <v>336</v>
      </c>
      <c r="E5789" s="6">
        <v>366.3</v>
      </c>
      <c r="F5789" s="6">
        <v>365.6</v>
      </c>
      <c r="G5789" s="6">
        <v>351.1</v>
      </c>
      <c r="H5789" s="5" t="s">
        <v>120</v>
      </c>
      <c r="I5789" s="6">
        <f t="shared" si="360"/>
        <v>0.699999999999989</v>
      </c>
      <c r="J5789" s="5" t="str">
        <f>IF(H5789="否","不适用",IF(AND(ISNUMBER(E5789),ISNUMBER(F5789)),IF(I5789&gt;规则与名单!$B$2,"是","否"),"未判定"))</f>
        <v>不适用</v>
      </c>
      <c r="K5789" s="5" t="str">
        <f t="shared" si="361"/>
        <v>非测试日纯氢</v>
      </c>
      <c r="L5789" s="6">
        <f t="shared" si="362"/>
        <v>351.1</v>
      </c>
      <c r="M5789" s="5">
        <f t="shared" si="363"/>
        <v>0</v>
      </c>
      <c r="N5789" s="5" t="s">
        <v>20709</v>
      </c>
      <c r="O5789" s="5" t="s">
        <v>20710</v>
      </c>
      <c r="P5789" s="5" t="s">
        <v>20711</v>
      </c>
    </row>
    <row r="5790" ht="19" customHeight="1" spans="1:16">
      <c r="A5790" s="5">
        <v>230</v>
      </c>
      <c r="B5790" s="5" t="s">
        <v>606</v>
      </c>
      <c r="C5790" s="5" t="s">
        <v>558</v>
      </c>
      <c r="D5790" s="8" t="s">
        <v>653</v>
      </c>
      <c r="E5790" s="6">
        <v>335.5</v>
      </c>
      <c r="F5790" s="6">
        <v>337.8</v>
      </c>
      <c r="G5790" s="6">
        <v>332.4</v>
      </c>
      <c r="H5790" s="5" t="s">
        <v>120</v>
      </c>
      <c r="I5790" s="6">
        <f t="shared" si="360"/>
        <v>-2.30000000000001</v>
      </c>
      <c r="J5790" s="5" t="str">
        <f>IF(H5790="否","不适用",IF(AND(ISNUMBER(E5790),ISNUMBER(F5790)),IF(I5790&gt;规则与名单!$B$2,"是","否"),"未判定"))</f>
        <v>不适用</v>
      </c>
      <c r="K5790" s="5" t="str">
        <f t="shared" si="361"/>
        <v>非测试日纯氢</v>
      </c>
      <c r="L5790" s="6">
        <f t="shared" si="362"/>
        <v>332.4</v>
      </c>
      <c r="M5790" s="5">
        <f t="shared" si="363"/>
        <v>0</v>
      </c>
      <c r="N5790" s="5" t="s">
        <v>20712</v>
      </c>
      <c r="O5790" s="5" t="s">
        <v>20713</v>
      </c>
      <c r="P5790" s="5" t="s">
        <v>20714</v>
      </c>
    </row>
    <row r="5791" ht="19" customHeight="1" spans="1:16">
      <c r="A5791" s="5">
        <v>230</v>
      </c>
      <c r="B5791" s="5" t="s">
        <v>606</v>
      </c>
      <c r="C5791" s="5" t="s">
        <v>558</v>
      </c>
      <c r="D5791" s="8" t="s">
        <v>140</v>
      </c>
      <c r="E5791" s="6">
        <v>334.6</v>
      </c>
      <c r="F5791" s="6">
        <v>335.1</v>
      </c>
      <c r="G5791" s="6">
        <v>334.6</v>
      </c>
      <c r="H5791" s="5" t="s">
        <v>120</v>
      </c>
      <c r="I5791" s="6">
        <f t="shared" si="360"/>
        <v>-0.5</v>
      </c>
      <c r="J5791" s="5" t="str">
        <f>IF(H5791="否","不适用",IF(AND(ISNUMBER(E5791),ISNUMBER(F5791)),IF(I5791&gt;规则与名单!$B$2,"是","否"),"未判定"))</f>
        <v>不适用</v>
      </c>
      <c r="K5791" s="5" t="str">
        <f t="shared" si="361"/>
        <v>非测试日纯氢</v>
      </c>
      <c r="L5791" s="6">
        <f t="shared" si="362"/>
        <v>334.6</v>
      </c>
      <c r="M5791" s="5">
        <f t="shared" si="363"/>
        <v>0</v>
      </c>
      <c r="N5791" s="5" t="s">
        <v>20715</v>
      </c>
      <c r="O5791" s="5" t="s">
        <v>20716</v>
      </c>
      <c r="P5791" s="5" t="s">
        <v>20717</v>
      </c>
    </row>
    <row r="5792" ht="19" customHeight="1" spans="1:16">
      <c r="A5792" s="5">
        <v>230</v>
      </c>
      <c r="B5792" s="5" t="s">
        <v>606</v>
      </c>
      <c r="C5792" s="5" t="s">
        <v>558</v>
      </c>
      <c r="D5792" s="8" t="s">
        <v>115</v>
      </c>
      <c r="E5792" s="6">
        <v>318.5</v>
      </c>
      <c r="F5792" s="6">
        <v>317.5</v>
      </c>
      <c r="G5792" s="6">
        <v>318.5</v>
      </c>
      <c r="H5792" s="5" t="s">
        <v>120</v>
      </c>
      <c r="I5792" s="6">
        <f t="shared" si="360"/>
        <v>1</v>
      </c>
      <c r="J5792" s="5" t="str">
        <f>IF(H5792="否","不适用",IF(AND(ISNUMBER(E5792),ISNUMBER(F5792)),IF(I5792&gt;规则与名单!$B$2,"是","否"),"未判定"))</f>
        <v>不适用</v>
      </c>
      <c r="K5792" s="5" t="str">
        <f t="shared" si="361"/>
        <v>非测试日纯氢</v>
      </c>
      <c r="L5792" s="6">
        <f t="shared" si="362"/>
        <v>318.5</v>
      </c>
      <c r="M5792" s="5">
        <f t="shared" si="363"/>
        <v>0</v>
      </c>
      <c r="N5792" s="5" t="s">
        <v>20718</v>
      </c>
      <c r="O5792" s="5" t="s">
        <v>20719</v>
      </c>
      <c r="P5792" s="5" t="s">
        <v>20720</v>
      </c>
    </row>
    <row r="5793" ht="19" customHeight="1" spans="1:16">
      <c r="A5793" s="5">
        <v>231</v>
      </c>
      <c r="B5793" s="5" t="s">
        <v>609</v>
      </c>
      <c r="C5793" s="5" t="s">
        <v>253</v>
      </c>
      <c r="D5793" s="8" t="s">
        <v>114</v>
      </c>
      <c r="E5793" s="6">
        <v>14.5</v>
      </c>
      <c r="F5793" s="6">
        <v>15.8</v>
      </c>
      <c r="G5793" s="6">
        <v>0.8</v>
      </c>
      <c r="H5793" s="5" t="s">
        <v>120</v>
      </c>
      <c r="I5793" s="6">
        <f t="shared" si="360"/>
        <v>-1.3</v>
      </c>
      <c r="J5793" s="5" t="str">
        <f>IF(H5793="否","不适用",IF(AND(ISNUMBER(E5793),ISNUMBER(F5793)),IF(I5793&gt;规则与名单!$B$2,"是","否"),"未判定"))</f>
        <v>不适用</v>
      </c>
      <c r="K5793" s="5" t="str">
        <f t="shared" si="361"/>
        <v>非测试日纯氢</v>
      </c>
      <c r="L5793" s="6">
        <f t="shared" si="362"/>
        <v>0.8</v>
      </c>
      <c r="M5793" s="5">
        <f t="shared" si="363"/>
        <v>0</v>
      </c>
      <c r="N5793" s="5" t="s">
        <v>20721</v>
      </c>
      <c r="O5793" s="5" t="s">
        <v>20722</v>
      </c>
      <c r="P5793" s="5" t="s">
        <v>20723</v>
      </c>
    </row>
    <row r="5794" ht="19" customHeight="1" spans="1:16">
      <c r="A5794" s="5">
        <v>231</v>
      </c>
      <c r="B5794" s="5" t="s">
        <v>609</v>
      </c>
      <c r="C5794" s="5" t="s">
        <v>253</v>
      </c>
      <c r="D5794" s="8" t="s">
        <v>605</v>
      </c>
      <c r="E5794" s="6">
        <v>20.1</v>
      </c>
      <c r="F5794" s="6">
        <v>21.3</v>
      </c>
      <c r="G5794" s="6">
        <v>9.2</v>
      </c>
      <c r="H5794" s="5" t="s">
        <v>120</v>
      </c>
      <c r="I5794" s="6">
        <f t="shared" si="360"/>
        <v>-1.2</v>
      </c>
      <c r="J5794" s="5" t="str">
        <f>IF(H5794="否","不适用",IF(AND(ISNUMBER(E5794),ISNUMBER(F5794)),IF(I5794&gt;规则与名单!$B$2,"是","否"),"未判定"))</f>
        <v>不适用</v>
      </c>
      <c r="K5794" s="5" t="str">
        <f t="shared" si="361"/>
        <v>非测试日纯氢</v>
      </c>
      <c r="L5794" s="6">
        <f t="shared" si="362"/>
        <v>9.2</v>
      </c>
      <c r="M5794" s="5">
        <f t="shared" si="363"/>
        <v>0</v>
      </c>
      <c r="N5794" s="5" t="s">
        <v>20724</v>
      </c>
      <c r="O5794" s="5" t="s">
        <v>20725</v>
      </c>
      <c r="P5794" s="5" t="s">
        <v>20726</v>
      </c>
    </row>
    <row r="5795" ht="19" customHeight="1" spans="1:16">
      <c r="A5795" s="5">
        <v>231</v>
      </c>
      <c r="B5795" s="5" t="s">
        <v>609</v>
      </c>
      <c r="C5795" s="5" t="s">
        <v>253</v>
      </c>
      <c r="D5795" s="8" t="s">
        <v>186</v>
      </c>
      <c r="E5795" s="6">
        <v>14.6</v>
      </c>
      <c r="F5795" s="6">
        <v>16.1</v>
      </c>
      <c r="G5795" s="6">
        <v>1.9</v>
      </c>
      <c r="H5795" s="5" t="s">
        <v>120</v>
      </c>
      <c r="I5795" s="6">
        <f t="shared" si="360"/>
        <v>-1.5</v>
      </c>
      <c r="J5795" s="5" t="str">
        <f>IF(H5795="否","不适用",IF(AND(ISNUMBER(E5795),ISNUMBER(F5795)),IF(I5795&gt;规则与名单!$B$2,"是","否"),"未判定"))</f>
        <v>不适用</v>
      </c>
      <c r="K5795" s="5" t="str">
        <f t="shared" si="361"/>
        <v>非测试日纯氢</v>
      </c>
      <c r="L5795" s="6">
        <f t="shared" si="362"/>
        <v>1.9</v>
      </c>
      <c r="M5795" s="5">
        <f t="shared" si="363"/>
        <v>0</v>
      </c>
      <c r="N5795" s="5" t="s">
        <v>20727</v>
      </c>
      <c r="O5795" s="5" t="s">
        <v>20728</v>
      </c>
      <c r="P5795" s="5" t="s">
        <v>20729</v>
      </c>
    </row>
    <row r="5796" ht="19" customHeight="1" spans="1:16">
      <c r="A5796" s="5">
        <v>231</v>
      </c>
      <c r="B5796" s="5" t="s">
        <v>609</v>
      </c>
      <c r="C5796" s="5" t="s">
        <v>253</v>
      </c>
      <c r="D5796" s="8" t="s">
        <v>165</v>
      </c>
      <c r="E5796" s="6">
        <v>15.2</v>
      </c>
      <c r="F5796" s="6">
        <v>16</v>
      </c>
      <c r="G5796" s="6">
        <v>2.8</v>
      </c>
      <c r="H5796" s="5" t="s">
        <v>120</v>
      </c>
      <c r="I5796" s="6">
        <f t="shared" si="360"/>
        <v>-0.800000000000001</v>
      </c>
      <c r="J5796" s="5" t="str">
        <f>IF(H5796="否","不适用",IF(AND(ISNUMBER(E5796),ISNUMBER(F5796)),IF(I5796&gt;规则与名单!$B$2,"是","否"),"未判定"))</f>
        <v>不适用</v>
      </c>
      <c r="K5796" s="5" t="str">
        <f t="shared" si="361"/>
        <v>非测试日纯氢</v>
      </c>
      <c r="L5796" s="6">
        <f t="shared" si="362"/>
        <v>2.8</v>
      </c>
      <c r="M5796" s="5">
        <f t="shared" si="363"/>
        <v>0</v>
      </c>
      <c r="N5796" s="5" t="s">
        <v>20730</v>
      </c>
      <c r="O5796" s="5" t="s">
        <v>20731</v>
      </c>
      <c r="P5796" s="5" t="s">
        <v>20732</v>
      </c>
    </row>
    <row r="5797" ht="19" customHeight="1" spans="1:16">
      <c r="A5797" s="5">
        <v>231</v>
      </c>
      <c r="B5797" s="5" t="s">
        <v>609</v>
      </c>
      <c r="C5797" s="5" t="s">
        <v>253</v>
      </c>
      <c r="D5797" s="8" t="s">
        <v>151</v>
      </c>
      <c r="E5797" s="6">
        <v>20.2</v>
      </c>
      <c r="F5797" s="6">
        <v>21</v>
      </c>
      <c r="G5797" s="6">
        <v>3.6</v>
      </c>
      <c r="H5797" s="5" t="s">
        <v>120</v>
      </c>
      <c r="I5797" s="6">
        <f t="shared" si="360"/>
        <v>-0.800000000000001</v>
      </c>
      <c r="J5797" s="5" t="str">
        <f>IF(H5797="否","不适用",IF(AND(ISNUMBER(E5797),ISNUMBER(F5797)),IF(I5797&gt;规则与名单!$B$2,"是","否"),"未判定"))</f>
        <v>不适用</v>
      </c>
      <c r="K5797" s="5" t="str">
        <f t="shared" si="361"/>
        <v>非测试日纯氢</v>
      </c>
      <c r="L5797" s="6">
        <f t="shared" si="362"/>
        <v>3.6</v>
      </c>
      <c r="M5797" s="5">
        <f t="shared" si="363"/>
        <v>0</v>
      </c>
      <c r="N5797" s="5" t="s">
        <v>20733</v>
      </c>
      <c r="O5797" s="5" t="s">
        <v>20734</v>
      </c>
      <c r="P5797" s="5" t="s">
        <v>20735</v>
      </c>
    </row>
    <row r="5798" ht="19" customHeight="1" spans="1:16">
      <c r="A5798" s="5">
        <v>231</v>
      </c>
      <c r="B5798" s="5" t="s">
        <v>609</v>
      </c>
      <c r="C5798" s="5" t="s">
        <v>253</v>
      </c>
      <c r="D5798" s="8" t="s">
        <v>3358</v>
      </c>
      <c r="E5798" s="6"/>
      <c r="F5798" s="6">
        <v>0</v>
      </c>
      <c r="G5798" s="6"/>
      <c r="H5798" s="5" t="s">
        <v>120</v>
      </c>
      <c r="I5798" s="6" t="str">
        <f t="shared" si="360"/>
        <v/>
      </c>
      <c r="J5798" s="5" t="str">
        <f>IF(H5798="否","不适用",IF(AND(ISNUMBER(E5798),ISNUMBER(F5798)),IF(I5798&gt;规则与名单!$B$2,"是","否"),"未判定"))</f>
        <v>不适用</v>
      </c>
      <c r="K5798" s="5" t="str">
        <f t="shared" si="361"/>
        <v>缺失</v>
      </c>
      <c r="L5798" s="6" t="str">
        <f t="shared" si="362"/>
        <v/>
      </c>
      <c r="M5798" s="5">
        <f t="shared" si="363"/>
        <v>1</v>
      </c>
      <c r="N5798" s="5" t="s">
        <v>20736</v>
      </c>
      <c r="O5798" s="5" t="s">
        <v>20737</v>
      </c>
      <c r="P5798" s="5" t="s">
        <v>20738</v>
      </c>
    </row>
    <row r="5799" ht="19" customHeight="1" spans="1:16">
      <c r="A5799" s="5">
        <v>231</v>
      </c>
      <c r="B5799" s="5" t="s">
        <v>609</v>
      </c>
      <c r="C5799" s="5" t="s">
        <v>253</v>
      </c>
      <c r="D5799" s="8" t="s">
        <v>272</v>
      </c>
      <c r="E5799" s="6">
        <v>25.3</v>
      </c>
      <c r="F5799" s="6">
        <v>27.6</v>
      </c>
      <c r="G5799" s="6">
        <v>7.4</v>
      </c>
      <c r="H5799" s="5" t="s">
        <v>120</v>
      </c>
      <c r="I5799" s="6">
        <f t="shared" si="360"/>
        <v>-2.3</v>
      </c>
      <c r="J5799" s="5" t="str">
        <f>IF(H5799="否","不适用",IF(AND(ISNUMBER(E5799),ISNUMBER(F5799)),IF(I5799&gt;规则与名单!$B$2,"是","否"),"未判定"))</f>
        <v>不适用</v>
      </c>
      <c r="K5799" s="5" t="str">
        <f t="shared" si="361"/>
        <v>非测试日纯氢</v>
      </c>
      <c r="L5799" s="6">
        <f t="shared" si="362"/>
        <v>7.4</v>
      </c>
      <c r="M5799" s="5">
        <f t="shared" si="363"/>
        <v>0</v>
      </c>
      <c r="N5799" s="5" t="s">
        <v>20739</v>
      </c>
      <c r="O5799" s="5" t="s">
        <v>20740</v>
      </c>
      <c r="P5799" s="5" t="s">
        <v>20741</v>
      </c>
    </row>
    <row r="5800" ht="19" customHeight="1" spans="1:16">
      <c r="A5800" s="5">
        <v>231</v>
      </c>
      <c r="B5800" s="5" t="s">
        <v>609</v>
      </c>
      <c r="C5800" s="5" t="s">
        <v>253</v>
      </c>
      <c r="D5800" s="8" t="s">
        <v>506</v>
      </c>
      <c r="E5800" s="6">
        <v>0</v>
      </c>
      <c r="F5800" s="6">
        <v>17</v>
      </c>
      <c r="G5800" s="6">
        <v>5.5</v>
      </c>
      <c r="H5800" s="5" t="s">
        <v>120</v>
      </c>
      <c r="I5800" s="6">
        <f t="shared" si="360"/>
        <v>-17</v>
      </c>
      <c r="J5800" s="5" t="str">
        <f>IF(H5800="否","不适用",IF(AND(ISNUMBER(E5800),ISNUMBER(F5800)),IF(I5800&gt;规则与名单!$B$2,"是","否"),"未判定"))</f>
        <v>不适用</v>
      </c>
      <c r="K5800" s="5" t="str">
        <f t="shared" si="361"/>
        <v>非测试日纯氢</v>
      </c>
      <c r="L5800" s="6">
        <f t="shared" si="362"/>
        <v>5.5</v>
      </c>
      <c r="M5800" s="5">
        <f t="shared" si="363"/>
        <v>0</v>
      </c>
      <c r="N5800" s="5" t="s">
        <v>20742</v>
      </c>
      <c r="O5800" s="5" t="s">
        <v>20743</v>
      </c>
      <c r="P5800" s="5" t="s">
        <v>20744</v>
      </c>
    </row>
    <row r="5801" ht="19" customHeight="1" spans="1:16">
      <c r="A5801" s="5">
        <v>231</v>
      </c>
      <c r="B5801" s="5" t="s">
        <v>609</v>
      </c>
      <c r="C5801" s="5" t="s">
        <v>253</v>
      </c>
      <c r="D5801" s="8" t="s">
        <v>673</v>
      </c>
      <c r="E5801" s="6">
        <v>29.7</v>
      </c>
      <c r="F5801" s="6">
        <v>17.5</v>
      </c>
      <c r="G5801" s="6">
        <v>3.3</v>
      </c>
      <c r="H5801" s="5" t="s">
        <v>120</v>
      </c>
      <c r="I5801" s="6">
        <f t="shared" si="360"/>
        <v>12.2</v>
      </c>
      <c r="J5801" s="5" t="str">
        <f>IF(H5801="否","不适用",IF(AND(ISNUMBER(E5801),ISNUMBER(F5801)),IF(I5801&gt;规则与名单!$B$2,"是","否"),"未判定"))</f>
        <v>不适用</v>
      </c>
      <c r="K5801" s="5" t="str">
        <f t="shared" si="361"/>
        <v>非测试日纯氢</v>
      </c>
      <c r="L5801" s="6">
        <f t="shared" si="362"/>
        <v>3.3</v>
      </c>
      <c r="M5801" s="5">
        <f t="shared" si="363"/>
        <v>0</v>
      </c>
      <c r="N5801" s="5" t="s">
        <v>20745</v>
      </c>
      <c r="O5801" s="5" t="s">
        <v>20746</v>
      </c>
      <c r="P5801" s="5" t="s">
        <v>20747</v>
      </c>
    </row>
    <row r="5802" ht="19" customHeight="1" spans="1:16">
      <c r="A5802" s="5">
        <v>231</v>
      </c>
      <c r="B5802" s="5" t="s">
        <v>609</v>
      </c>
      <c r="C5802" s="5" t="s">
        <v>253</v>
      </c>
      <c r="D5802" s="8" t="s">
        <v>183</v>
      </c>
      <c r="E5802" s="6">
        <v>15.6</v>
      </c>
      <c r="F5802" s="6">
        <v>17.2</v>
      </c>
      <c r="G5802" s="6">
        <v>2.8</v>
      </c>
      <c r="H5802" s="5" t="s">
        <v>120</v>
      </c>
      <c r="I5802" s="6">
        <f t="shared" si="360"/>
        <v>-1.6</v>
      </c>
      <c r="J5802" s="5" t="str">
        <f>IF(H5802="否","不适用",IF(AND(ISNUMBER(E5802),ISNUMBER(F5802)),IF(I5802&gt;规则与名单!$B$2,"是","否"),"未判定"))</f>
        <v>不适用</v>
      </c>
      <c r="K5802" s="5" t="str">
        <f t="shared" si="361"/>
        <v>非测试日纯氢</v>
      </c>
      <c r="L5802" s="6">
        <f t="shared" si="362"/>
        <v>2.8</v>
      </c>
      <c r="M5802" s="5">
        <f t="shared" si="363"/>
        <v>0</v>
      </c>
      <c r="N5802" s="5" t="s">
        <v>20748</v>
      </c>
      <c r="O5802" s="5" t="s">
        <v>20749</v>
      </c>
      <c r="P5802" s="5" t="s">
        <v>20750</v>
      </c>
    </row>
    <row r="5803" ht="19" customHeight="1" spans="1:16">
      <c r="A5803" s="5">
        <v>231</v>
      </c>
      <c r="B5803" s="5" t="s">
        <v>609</v>
      </c>
      <c r="C5803" s="5" t="s">
        <v>253</v>
      </c>
      <c r="D5803" s="8" t="s">
        <v>431</v>
      </c>
      <c r="E5803" s="6">
        <v>15.3</v>
      </c>
      <c r="F5803" s="6">
        <v>16.2</v>
      </c>
      <c r="G5803" s="6">
        <v>2</v>
      </c>
      <c r="H5803" s="5" t="s">
        <v>120</v>
      </c>
      <c r="I5803" s="6">
        <f t="shared" si="360"/>
        <v>-0.899999999999999</v>
      </c>
      <c r="J5803" s="5" t="str">
        <f>IF(H5803="否","不适用",IF(AND(ISNUMBER(E5803),ISNUMBER(F5803)),IF(I5803&gt;规则与名单!$B$2,"是","否"),"未判定"))</f>
        <v>不适用</v>
      </c>
      <c r="K5803" s="5" t="str">
        <f t="shared" si="361"/>
        <v>非测试日纯氢</v>
      </c>
      <c r="L5803" s="6">
        <f t="shared" si="362"/>
        <v>2</v>
      </c>
      <c r="M5803" s="5">
        <f t="shared" si="363"/>
        <v>0</v>
      </c>
      <c r="N5803" s="5" t="s">
        <v>20751</v>
      </c>
      <c r="O5803" s="5" t="s">
        <v>20752</v>
      </c>
      <c r="P5803" s="5" t="s">
        <v>20753</v>
      </c>
    </row>
    <row r="5804" ht="19" customHeight="1" spans="1:16">
      <c r="A5804" s="5">
        <v>231</v>
      </c>
      <c r="B5804" s="5" t="s">
        <v>609</v>
      </c>
      <c r="C5804" s="5" t="s">
        <v>253</v>
      </c>
      <c r="D5804" s="8" t="s">
        <v>3377</v>
      </c>
      <c r="E5804" s="6"/>
      <c r="F5804" s="6">
        <v>0</v>
      </c>
      <c r="G5804" s="6"/>
      <c r="H5804" s="5" t="s">
        <v>120</v>
      </c>
      <c r="I5804" s="6" t="str">
        <f t="shared" si="360"/>
        <v/>
      </c>
      <c r="J5804" s="5" t="str">
        <f>IF(H5804="否","不适用",IF(AND(ISNUMBER(E5804),ISNUMBER(F5804)),IF(I5804&gt;规则与名单!$B$2,"是","否"),"未判定"))</f>
        <v>不适用</v>
      </c>
      <c r="K5804" s="5" t="str">
        <f t="shared" si="361"/>
        <v>缺失</v>
      </c>
      <c r="L5804" s="6" t="str">
        <f t="shared" si="362"/>
        <v/>
      </c>
      <c r="M5804" s="5">
        <f t="shared" si="363"/>
        <v>1</v>
      </c>
      <c r="N5804" s="5" t="s">
        <v>20754</v>
      </c>
      <c r="O5804" s="5" t="s">
        <v>20755</v>
      </c>
      <c r="P5804" s="5" t="s">
        <v>20756</v>
      </c>
    </row>
    <row r="5805" ht="19" customHeight="1" spans="1:16">
      <c r="A5805" s="5">
        <v>231</v>
      </c>
      <c r="B5805" s="5" t="s">
        <v>609</v>
      </c>
      <c r="C5805" s="5" t="s">
        <v>253</v>
      </c>
      <c r="D5805" s="8" t="s">
        <v>407</v>
      </c>
      <c r="E5805" s="6">
        <v>14.2</v>
      </c>
      <c r="F5805" s="6">
        <v>14.9</v>
      </c>
      <c r="G5805" s="6">
        <v>1.2</v>
      </c>
      <c r="H5805" s="5" t="s">
        <v>120</v>
      </c>
      <c r="I5805" s="6">
        <f t="shared" si="360"/>
        <v>-0.700000000000001</v>
      </c>
      <c r="J5805" s="5" t="str">
        <f>IF(H5805="否","不适用",IF(AND(ISNUMBER(E5805),ISNUMBER(F5805)),IF(I5805&gt;规则与名单!$B$2,"是","否"),"未判定"))</f>
        <v>不适用</v>
      </c>
      <c r="K5805" s="5" t="str">
        <f t="shared" si="361"/>
        <v>非测试日纯氢</v>
      </c>
      <c r="L5805" s="6">
        <f t="shared" si="362"/>
        <v>1.2</v>
      </c>
      <c r="M5805" s="5">
        <f t="shared" si="363"/>
        <v>0</v>
      </c>
      <c r="N5805" s="5" t="s">
        <v>20757</v>
      </c>
      <c r="O5805" s="5" t="s">
        <v>20758</v>
      </c>
      <c r="P5805" s="5" t="s">
        <v>20759</v>
      </c>
    </row>
    <row r="5806" ht="19" customHeight="1" spans="1:16">
      <c r="A5806" s="5">
        <v>231</v>
      </c>
      <c r="B5806" s="5" t="s">
        <v>609</v>
      </c>
      <c r="C5806" s="5" t="s">
        <v>253</v>
      </c>
      <c r="D5806" s="8" t="s">
        <v>411</v>
      </c>
      <c r="E5806" s="6">
        <v>16.3</v>
      </c>
      <c r="F5806" s="6">
        <v>17.6</v>
      </c>
      <c r="G5806" s="6">
        <v>4.1</v>
      </c>
      <c r="H5806" s="5" t="s">
        <v>120</v>
      </c>
      <c r="I5806" s="6">
        <f t="shared" si="360"/>
        <v>-1.3</v>
      </c>
      <c r="J5806" s="5" t="str">
        <f>IF(H5806="否","不适用",IF(AND(ISNUMBER(E5806),ISNUMBER(F5806)),IF(I5806&gt;规则与名单!$B$2,"是","否"),"未判定"))</f>
        <v>不适用</v>
      </c>
      <c r="K5806" s="5" t="str">
        <f t="shared" si="361"/>
        <v>非测试日纯氢</v>
      </c>
      <c r="L5806" s="6">
        <f t="shared" si="362"/>
        <v>4.1</v>
      </c>
      <c r="M5806" s="5">
        <f t="shared" si="363"/>
        <v>0</v>
      </c>
      <c r="N5806" s="5" t="s">
        <v>20760</v>
      </c>
      <c r="O5806" s="5" t="s">
        <v>20761</v>
      </c>
      <c r="P5806" s="5" t="s">
        <v>20762</v>
      </c>
    </row>
    <row r="5807" ht="19" customHeight="1" spans="1:16">
      <c r="A5807" s="5">
        <v>231</v>
      </c>
      <c r="B5807" s="5" t="s">
        <v>609</v>
      </c>
      <c r="C5807" s="5" t="s">
        <v>253</v>
      </c>
      <c r="D5807" s="8" t="s">
        <v>251</v>
      </c>
      <c r="E5807" s="6">
        <v>0.3</v>
      </c>
      <c r="F5807" s="6">
        <v>29.2</v>
      </c>
      <c r="G5807" s="6">
        <v>8.7</v>
      </c>
      <c r="H5807" s="5" t="s">
        <v>120</v>
      </c>
      <c r="I5807" s="6">
        <f t="shared" si="360"/>
        <v>-28.9</v>
      </c>
      <c r="J5807" s="5" t="str">
        <f>IF(H5807="否","不适用",IF(AND(ISNUMBER(E5807),ISNUMBER(F5807)),IF(I5807&gt;规则与名单!$B$2,"是","否"),"未判定"))</f>
        <v>不适用</v>
      </c>
      <c r="K5807" s="5" t="str">
        <f t="shared" si="361"/>
        <v>非测试日纯氢</v>
      </c>
      <c r="L5807" s="6">
        <f t="shared" si="362"/>
        <v>8.7</v>
      </c>
      <c r="M5807" s="5">
        <f t="shared" si="363"/>
        <v>0</v>
      </c>
      <c r="N5807" s="5" t="s">
        <v>20763</v>
      </c>
      <c r="O5807" s="5" t="s">
        <v>20764</v>
      </c>
      <c r="P5807" s="5" t="s">
        <v>20765</v>
      </c>
    </row>
    <row r="5808" ht="19" customHeight="1" spans="1:16">
      <c r="A5808" s="5">
        <v>231</v>
      </c>
      <c r="B5808" s="5" t="s">
        <v>609</v>
      </c>
      <c r="C5808" s="5" t="s">
        <v>253</v>
      </c>
      <c r="D5808" s="8" t="s">
        <v>472</v>
      </c>
      <c r="E5808" s="6">
        <v>42.4</v>
      </c>
      <c r="F5808" s="6">
        <v>16.2</v>
      </c>
      <c r="G5808" s="6">
        <v>1.2</v>
      </c>
      <c r="H5808" s="5" t="s">
        <v>120</v>
      </c>
      <c r="I5808" s="6">
        <f t="shared" si="360"/>
        <v>26.2</v>
      </c>
      <c r="J5808" s="5" t="str">
        <f>IF(H5808="否","不适用",IF(AND(ISNUMBER(E5808),ISNUMBER(F5808)),IF(I5808&gt;规则与名单!$B$2,"是","否"),"未判定"))</f>
        <v>不适用</v>
      </c>
      <c r="K5808" s="5" t="str">
        <f t="shared" si="361"/>
        <v>非测试日纯氢</v>
      </c>
      <c r="L5808" s="6">
        <f t="shared" si="362"/>
        <v>1.2</v>
      </c>
      <c r="M5808" s="5">
        <f t="shared" si="363"/>
        <v>0</v>
      </c>
      <c r="N5808" s="5" t="s">
        <v>20766</v>
      </c>
      <c r="O5808" s="5" t="s">
        <v>20767</v>
      </c>
      <c r="P5808" s="5" t="s">
        <v>20768</v>
      </c>
    </row>
    <row r="5809" ht="19" customHeight="1" spans="1:16">
      <c r="A5809" s="5">
        <v>231</v>
      </c>
      <c r="B5809" s="5" t="s">
        <v>609</v>
      </c>
      <c r="C5809" s="5" t="s">
        <v>253</v>
      </c>
      <c r="D5809" s="8" t="s">
        <v>466</v>
      </c>
      <c r="E5809" s="6">
        <v>14.5</v>
      </c>
      <c r="F5809" s="6">
        <v>16.2</v>
      </c>
      <c r="G5809" s="6">
        <v>0</v>
      </c>
      <c r="H5809" s="5" t="s">
        <v>120</v>
      </c>
      <c r="I5809" s="6">
        <f t="shared" si="360"/>
        <v>-1.7</v>
      </c>
      <c r="J5809" s="5" t="str">
        <f>IF(H5809="否","不适用",IF(AND(ISNUMBER(E5809),ISNUMBER(F5809)),IF(I5809&gt;规则与名单!$B$2,"是","否"),"未判定"))</f>
        <v>不适用</v>
      </c>
      <c r="K5809" s="5" t="str">
        <f t="shared" si="361"/>
        <v>非测试日纯氢</v>
      </c>
      <c r="L5809" s="6">
        <f t="shared" si="362"/>
        <v>0</v>
      </c>
      <c r="M5809" s="5">
        <f t="shared" si="363"/>
        <v>0</v>
      </c>
      <c r="N5809" s="5" t="s">
        <v>20769</v>
      </c>
      <c r="O5809" s="5" t="s">
        <v>20770</v>
      </c>
      <c r="P5809" s="5" t="s">
        <v>20771</v>
      </c>
    </row>
    <row r="5810" ht="19" customHeight="1" spans="1:16">
      <c r="A5810" s="5">
        <v>231</v>
      </c>
      <c r="B5810" s="5" t="s">
        <v>609</v>
      </c>
      <c r="C5810" s="5" t="s">
        <v>253</v>
      </c>
      <c r="D5810" s="8" t="s">
        <v>333</v>
      </c>
      <c r="E5810" s="6">
        <v>9.7</v>
      </c>
      <c r="F5810" s="6">
        <v>9.7</v>
      </c>
      <c r="G5810" s="6">
        <v>0</v>
      </c>
      <c r="H5810" s="5" t="s">
        <v>120</v>
      </c>
      <c r="I5810" s="6">
        <f t="shared" si="360"/>
        <v>0</v>
      </c>
      <c r="J5810" s="5" t="str">
        <f>IF(H5810="否","不适用",IF(AND(ISNUMBER(E5810),ISNUMBER(F5810)),IF(I5810&gt;规则与名单!$B$2,"是","否"),"未判定"))</f>
        <v>不适用</v>
      </c>
      <c r="K5810" s="5" t="str">
        <f t="shared" si="361"/>
        <v>非测试日纯氢</v>
      </c>
      <c r="L5810" s="6">
        <f t="shared" si="362"/>
        <v>0</v>
      </c>
      <c r="M5810" s="5">
        <f t="shared" si="363"/>
        <v>0</v>
      </c>
      <c r="N5810" s="5" t="s">
        <v>20772</v>
      </c>
      <c r="O5810" s="5" t="s">
        <v>20773</v>
      </c>
      <c r="P5810" s="5" t="s">
        <v>20774</v>
      </c>
    </row>
    <row r="5811" ht="19" customHeight="1" spans="1:16">
      <c r="A5811" s="5">
        <v>231</v>
      </c>
      <c r="B5811" s="5" t="s">
        <v>609</v>
      </c>
      <c r="C5811" s="5" t="s">
        <v>253</v>
      </c>
      <c r="D5811" s="8" t="s">
        <v>175</v>
      </c>
      <c r="E5811" s="6">
        <v>9.6</v>
      </c>
      <c r="F5811" s="6">
        <v>9.3</v>
      </c>
      <c r="G5811" s="6">
        <v>0</v>
      </c>
      <c r="H5811" s="5" t="s">
        <v>120</v>
      </c>
      <c r="I5811" s="6">
        <f t="shared" si="360"/>
        <v>0.299999999999999</v>
      </c>
      <c r="J5811" s="5" t="str">
        <f>IF(H5811="否","不适用",IF(AND(ISNUMBER(E5811),ISNUMBER(F5811)),IF(I5811&gt;规则与名单!$B$2,"是","否"),"未判定"))</f>
        <v>不适用</v>
      </c>
      <c r="K5811" s="5" t="str">
        <f t="shared" si="361"/>
        <v>非测试日纯氢</v>
      </c>
      <c r="L5811" s="6">
        <f t="shared" si="362"/>
        <v>0</v>
      </c>
      <c r="M5811" s="5">
        <f t="shared" si="363"/>
        <v>0</v>
      </c>
      <c r="N5811" s="5" t="s">
        <v>20775</v>
      </c>
      <c r="O5811" s="5" t="s">
        <v>20776</v>
      </c>
      <c r="P5811" s="5" t="s">
        <v>20777</v>
      </c>
    </row>
    <row r="5812" ht="19" customHeight="1" spans="1:16">
      <c r="A5812" s="5">
        <v>231</v>
      </c>
      <c r="B5812" s="5" t="s">
        <v>609</v>
      </c>
      <c r="C5812" s="5" t="s">
        <v>253</v>
      </c>
      <c r="D5812" s="8" t="s">
        <v>3402</v>
      </c>
      <c r="E5812" s="6">
        <v>40</v>
      </c>
      <c r="F5812" s="6">
        <v>40.6</v>
      </c>
      <c r="G5812" s="6">
        <v>23.2</v>
      </c>
      <c r="H5812" s="5" t="s">
        <v>120</v>
      </c>
      <c r="I5812" s="6">
        <f t="shared" si="360"/>
        <v>-0.600000000000001</v>
      </c>
      <c r="J5812" s="5" t="str">
        <f>IF(H5812="否","不适用",IF(AND(ISNUMBER(E5812),ISNUMBER(F5812)),IF(I5812&gt;规则与名单!$B$2,"是","否"),"未判定"))</f>
        <v>不适用</v>
      </c>
      <c r="K5812" s="5" t="str">
        <f t="shared" si="361"/>
        <v>非测试日纯氢</v>
      </c>
      <c r="L5812" s="6">
        <f t="shared" si="362"/>
        <v>23.2</v>
      </c>
      <c r="M5812" s="5">
        <f t="shared" si="363"/>
        <v>0</v>
      </c>
      <c r="N5812" s="5" t="s">
        <v>20778</v>
      </c>
      <c r="O5812" s="5" t="s">
        <v>20779</v>
      </c>
      <c r="P5812" s="5" t="s">
        <v>20780</v>
      </c>
    </row>
    <row r="5813" ht="19" customHeight="1" spans="1:16">
      <c r="A5813" s="5">
        <v>231</v>
      </c>
      <c r="B5813" s="5" t="s">
        <v>609</v>
      </c>
      <c r="C5813" s="5" t="s">
        <v>253</v>
      </c>
      <c r="D5813" s="8" t="s">
        <v>487</v>
      </c>
      <c r="E5813" s="6">
        <v>14.3</v>
      </c>
      <c r="F5813" s="6">
        <v>29</v>
      </c>
      <c r="G5813" s="6">
        <v>0.9</v>
      </c>
      <c r="H5813" s="5" t="s">
        <v>120</v>
      </c>
      <c r="I5813" s="6">
        <f t="shared" si="360"/>
        <v>-14.7</v>
      </c>
      <c r="J5813" s="5" t="str">
        <f>IF(H5813="否","不适用",IF(AND(ISNUMBER(E5813),ISNUMBER(F5813)),IF(I5813&gt;规则与名单!$B$2,"是","否"),"未判定"))</f>
        <v>不适用</v>
      </c>
      <c r="K5813" s="5" t="str">
        <f t="shared" si="361"/>
        <v>非测试日纯氢</v>
      </c>
      <c r="L5813" s="6">
        <f t="shared" si="362"/>
        <v>0.9</v>
      </c>
      <c r="M5813" s="5">
        <f t="shared" si="363"/>
        <v>0</v>
      </c>
      <c r="N5813" s="5" t="s">
        <v>20781</v>
      </c>
      <c r="O5813" s="5" t="s">
        <v>20782</v>
      </c>
      <c r="P5813" s="5" t="s">
        <v>20783</v>
      </c>
    </row>
    <row r="5814" ht="19" customHeight="1" spans="1:16">
      <c r="A5814" s="5">
        <v>231</v>
      </c>
      <c r="B5814" s="5" t="s">
        <v>609</v>
      </c>
      <c r="C5814" s="5" t="s">
        <v>253</v>
      </c>
      <c r="D5814" s="8" t="s">
        <v>121</v>
      </c>
      <c r="E5814" s="6">
        <v>51.7</v>
      </c>
      <c r="F5814" s="6">
        <v>42.1</v>
      </c>
      <c r="G5814" s="6">
        <v>12.2</v>
      </c>
      <c r="H5814" s="5" t="s">
        <v>120</v>
      </c>
      <c r="I5814" s="6">
        <f t="shared" si="360"/>
        <v>9.6</v>
      </c>
      <c r="J5814" s="5" t="str">
        <f>IF(H5814="否","不适用",IF(AND(ISNUMBER(E5814),ISNUMBER(F5814)),IF(I5814&gt;规则与名单!$B$2,"是","否"),"未判定"))</f>
        <v>不适用</v>
      </c>
      <c r="K5814" s="5" t="str">
        <f t="shared" si="361"/>
        <v>非测试日纯氢</v>
      </c>
      <c r="L5814" s="6">
        <f t="shared" si="362"/>
        <v>12.2</v>
      </c>
      <c r="M5814" s="5">
        <f t="shared" si="363"/>
        <v>0</v>
      </c>
      <c r="N5814" s="5" t="s">
        <v>20784</v>
      </c>
      <c r="O5814" s="5" t="s">
        <v>20785</v>
      </c>
      <c r="P5814" s="5" t="s">
        <v>20786</v>
      </c>
    </row>
    <row r="5815" ht="19" customHeight="1" spans="1:16">
      <c r="A5815" s="5">
        <v>231</v>
      </c>
      <c r="B5815" s="5" t="s">
        <v>609</v>
      </c>
      <c r="C5815" s="5" t="s">
        <v>253</v>
      </c>
      <c r="D5815" s="8" t="s">
        <v>170</v>
      </c>
      <c r="E5815" s="6">
        <v>20</v>
      </c>
      <c r="F5815" s="6">
        <v>34.5</v>
      </c>
      <c r="G5815" s="6">
        <v>13.2</v>
      </c>
      <c r="H5815" s="5" t="s">
        <v>120</v>
      </c>
      <c r="I5815" s="6">
        <f t="shared" si="360"/>
        <v>-14.5</v>
      </c>
      <c r="J5815" s="5" t="str">
        <f>IF(H5815="否","不适用",IF(AND(ISNUMBER(E5815),ISNUMBER(F5815)),IF(I5815&gt;规则与名单!$B$2,"是","否"),"未判定"))</f>
        <v>不适用</v>
      </c>
      <c r="K5815" s="5" t="str">
        <f t="shared" si="361"/>
        <v>非测试日纯氢</v>
      </c>
      <c r="L5815" s="6">
        <f t="shared" si="362"/>
        <v>13.2</v>
      </c>
      <c r="M5815" s="5">
        <f t="shared" si="363"/>
        <v>0</v>
      </c>
      <c r="N5815" s="5" t="s">
        <v>20787</v>
      </c>
      <c r="O5815" s="5" t="s">
        <v>20788</v>
      </c>
      <c r="P5815" s="5" t="s">
        <v>20789</v>
      </c>
    </row>
    <row r="5816" ht="19" customHeight="1" spans="1:16">
      <c r="A5816" s="5">
        <v>231</v>
      </c>
      <c r="B5816" s="5" t="s">
        <v>609</v>
      </c>
      <c r="C5816" s="5" t="s">
        <v>253</v>
      </c>
      <c r="D5816" s="8" t="s">
        <v>644</v>
      </c>
      <c r="E5816" s="6">
        <v>55.6</v>
      </c>
      <c r="F5816" s="6">
        <v>46.1</v>
      </c>
      <c r="G5816" s="6">
        <v>17.3</v>
      </c>
      <c r="H5816" s="5" t="s">
        <v>120</v>
      </c>
      <c r="I5816" s="6">
        <f t="shared" si="360"/>
        <v>9.5</v>
      </c>
      <c r="J5816" s="5" t="str">
        <f>IF(H5816="否","不适用",IF(AND(ISNUMBER(E5816),ISNUMBER(F5816)),IF(I5816&gt;规则与名单!$B$2,"是","否"),"未判定"))</f>
        <v>不适用</v>
      </c>
      <c r="K5816" s="5" t="str">
        <f t="shared" si="361"/>
        <v>非测试日纯氢</v>
      </c>
      <c r="L5816" s="6">
        <f t="shared" si="362"/>
        <v>17.3</v>
      </c>
      <c r="M5816" s="5">
        <f t="shared" si="363"/>
        <v>0</v>
      </c>
      <c r="N5816" s="5" t="s">
        <v>20790</v>
      </c>
      <c r="O5816" s="5" t="s">
        <v>20791</v>
      </c>
      <c r="P5816" s="5" t="s">
        <v>20792</v>
      </c>
    </row>
    <row r="5817" ht="19" customHeight="1" spans="1:16">
      <c r="A5817" s="5">
        <v>231</v>
      </c>
      <c r="B5817" s="5" t="s">
        <v>609</v>
      </c>
      <c r="C5817" s="5" t="s">
        <v>253</v>
      </c>
      <c r="D5817" s="8" t="s">
        <v>3418</v>
      </c>
      <c r="E5817" s="6">
        <v>15.4</v>
      </c>
      <c r="F5817" s="6">
        <v>16.9</v>
      </c>
      <c r="G5817" s="6">
        <v>0</v>
      </c>
      <c r="H5817" s="5" t="s">
        <v>120</v>
      </c>
      <c r="I5817" s="6">
        <f t="shared" si="360"/>
        <v>-1.5</v>
      </c>
      <c r="J5817" s="5" t="str">
        <f>IF(H5817="否","不适用",IF(AND(ISNUMBER(E5817),ISNUMBER(F5817)),IF(I5817&gt;规则与名单!$B$2,"是","否"),"未判定"))</f>
        <v>不适用</v>
      </c>
      <c r="K5817" s="5" t="str">
        <f t="shared" si="361"/>
        <v>非测试日纯氢</v>
      </c>
      <c r="L5817" s="6">
        <f t="shared" si="362"/>
        <v>0</v>
      </c>
      <c r="M5817" s="5">
        <f t="shared" si="363"/>
        <v>0</v>
      </c>
      <c r="N5817" s="5" t="s">
        <v>20793</v>
      </c>
      <c r="O5817" s="5" t="s">
        <v>20794</v>
      </c>
      <c r="P5817" s="5" t="s">
        <v>20795</v>
      </c>
    </row>
    <row r="5818" ht="19" customHeight="1" spans="1:16">
      <c r="A5818" s="5">
        <v>231</v>
      </c>
      <c r="B5818" s="5" t="s">
        <v>609</v>
      </c>
      <c r="C5818" s="5" t="s">
        <v>253</v>
      </c>
      <c r="D5818" s="8" t="s">
        <v>3422</v>
      </c>
      <c r="E5818" s="6">
        <v>58.4</v>
      </c>
      <c r="F5818" s="6">
        <v>61.8</v>
      </c>
      <c r="G5818" s="6">
        <v>22</v>
      </c>
      <c r="H5818" s="5" t="s">
        <v>120</v>
      </c>
      <c r="I5818" s="6">
        <f t="shared" si="360"/>
        <v>-3.4</v>
      </c>
      <c r="J5818" s="5" t="str">
        <f>IF(H5818="否","不适用",IF(AND(ISNUMBER(E5818),ISNUMBER(F5818)),IF(I5818&gt;规则与名单!$B$2,"是","否"),"未判定"))</f>
        <v>不适用</v>
      </c>
      <c r="K5818" s="5" t="str">
        <f t="shared" si="361"/>
        <v>非测试日纯氢</v>
      </c>
      <c r="L5818" s="6">
        <f t="shared" si="362"/>
        <v>22</v>
      </c>
      <c r="M5818" s="5">
        <f t="shared" si="363"/>
        <v>0</v>
      </c>
      <c r="N5818" s="5" t="s">
        <v>20796</v>
      </c>
      <c r="O5818" s="5" t="s">
        <v>20797</v>
      </c>
      <c r="P5818" s="5" t="s">
        <v>20798</v>
      </c>
    </row>
    <row r="5819" ht="19" customHeight="1" spans="1:16">
      <c r="A5819" s="5">
        <v>231</v>
      </c>
      <c r="B5819" s="5" t="s">
        <v>609</v>
      </c>
      <c r="C5819" s="5" t="s">
        <v>253</v>
      </c>
      <c r="D5819" s="8" t="s">
        <v>336</v>
      </c>
      <c r="E5819" s="6"/>
      <c r="F5819" s="6">
        <v>0</v>
      </c>
      <c r="G5819" s="6"/>
      <c r="H5819" s="5" t="s">
        <v>120</v>
      </c>
      <c r="I5819" s="6" t="str">
        <f t="shared" si="360"/>
        <v/>
      </c>
      <c r="J5819" s="5" t="str">
        <f>IF(H5819="否","不适用",IF(AND(ISNUMBER(E5819),ISNUMBER(F5819)),IF(I5819&gt;规则与名单!$B$2,"是","否"),"未判定"))</f>
        <v>不适用</v>
      </c>
      <c r="K5819" s="5" t="str">
        <f t="shared" si="361"/>
        <v>缺失</v>
      </c>
      <c r="L5819" s="6" t="str">
        <f t="shared" si="362"/>
        <v/>
      </c>
      <c r="M5819" s="5">
        <f t="shared" si="363"/>
        <v>1</v>
      </c>
      <c r="N5819" s="5" t="s">
        <v>20799</v>
      </c>
      <c r="O5819" s="5" t="s">
        <v>20800</v>
      </c>
      <c r="P5819" s="5" t="s">
        <v>20801</v>
      </c>
    </row>
    <row r="5820" ht="19" customHeight="1" spans="1:16">
      <c r="A5820" s="5">
        <v>231</v>
      </c>
      <c r="B5820" s="5" t="s">
        <v>609</v>
      </c>
      <c r="C5820" s="5" t="s">
        <v>253</v>
      </c>
      <c r="D5820" s="8" t="s">
        <v>653</v>
      </c>
      <c r="E5820" s="6">
        <v>39.2</v>
      </c>
      <c r="F5820" s="6">
        <v>42.2</v>
      </c>
      <c r="G5820" s="6">
        <v>10.6</v>
      </c>
      <c r="H5820" s="5" t="s">
        <v>120</v>
      </c>
      <c r="I5820" s="6">
        <f t="shared" si="360"/>
        <v>-3</v>
      </c>
      <c r="J5820" s="5" t="str">
        <f>IF(H5820="否","不适用",IF(AND(ISNUMBER(E5820),ISNUMBER(F5820)),IF(I5820&gt;规则与名单!$B$2,"是","否"),"未判定"))</f>
        <v>不适用</v>
      </c>
      <c r="K5820" s="5" t="str">
        <f t="shared" si="361"/>
        <v>非测试日纯氢</v>
      </c>
      <c r="L5820" s="6">
        <f t="shared" si="362"/>
        <v>10.6</v>
      </c>
      <c r="M5820" s="5">
        <f t="shared" si="363"/>
        <v>0</v>
      </c>
      <c r="N5820" s="5" t="s">
        <v>20802</v>
      </c>
      <c r="O5820" s="5" t="s">
        <v>20803</v>
      </c>
      <c r="P5820" s="5" t="s">
        <v>20804</v>
      </c>
    </row>
    <row r="5821" ht="19" customHeight="1" spans="1:16">
      <c r="A5821" s="5">
        <v>231</v>
      </c>
      <c r="B5821" s="5" t="s">
        <v>609</v>
      </c>
      <c r="C5821" s="5" t="s">
        <v>253</v>
      </c>
      <c r="D5821" s="8" t="s">
        <v>140</v>
      </c>
      <c r="E5821" s="6">
        <v>35.8</v>
      </c>
      <c r="F5821" s="6">
        <v>39.6</v>
      </c>
      <c r="G5821" s="6">
        <v>13.5</v>
      </c>
      <c r="H5821" s="5" t="s">
        <v>120</v>
      </c>
      <c r="I5821" s="6">
        <f t="shared" si="360"/>
        <v>-3.8</v>
      </c>
      <c r="J5821" s="5" t="str">
        <f>IF(H5821="否","不适用",IF(AND(ISNUMBER(E5821),ISNUMBER(F5821)),IF(I5821&gt;规则与名单!$B$2,"是","否"),"未判定"))</f>
        <v>不适用</v>
      </c>
      <c r="K5821" s="5" t="str">
        <f t="shared" si="361"/>
        <v>非测试日纯氢</v>
      </c>
      <c r="L5821" s="6">
        <f t="shared" si="362"/>
        <v>13.5</v>
      </c>
      <c r="M5821" s="5">
        <f t="shared" si="363"/>
        <v>0</v>
      </c>
      <c r="N5821" s="5" t="s">
        <v>20805</v>
      </c>
      <c r="O5821" s="5" t="s">
        <v>20806</v>
      </c>
      <c r="P5821" s="5" t="s">
        <v>20807</v>
      </c>
    </row>
    <row r="5822" ht="19" customHeight="1" spans="1:16">
      <c r="A5822" s="5">
        <v>231</v>
      </c>
      <c r="B5822" s="5" t="s">
        <v>609</v>
      </c>
      <c r="C5822" s="5" t="s">
        <v>253</v>
      </c>
      <c r="D5822" s="8" t="s">
        <v>115</v>
      </c>
      <c r="E5822" s="6">
        <v>39.3</v>
      </c>
      <c r="F5822" s="6">
        <v>42.5</v>
      </c>
      <c r="G5822" s="6">
        <v>21.1</v>
      </c>
      <c r="H5822" s="5" t="s">
        <v>120</v>
      </c>
      <c r="I5822" s="6">
        <f t="shared" si="360"/>
        <v>-3.2</v>
      </c>
      <c r="J5822" s="5" t="str">
        <f>IF(H5822="否","不适用",IF(AND(ISNUMBER(E5822),ISNUMBER(F5822)),IF(I5822&gt;规则与名单!$B$2,"是","否"),"未判定"))</f>
        <v>不适用</v>
      </c>
      <c r="K5822" s="5" t="str">
        <f t="shared" si="361"/>
        <v>非测试日纯氢</v>
      </c>
      <c r="L5822" s="6">
        <f t="shared" si="362"/>
        <v>21.1</v>
      </c>
      <c r="M5822" s="5">
        <f t="shared" si="363"/>
        <v>0</v>
      </c>
      <c r="N5822" s="5" t="s">
        <v>20808</v>
      </c>
      <c r="O5822" s="5" t="s">
        <v>20809</v>
      </c>
      <c r="P5822" s="5" t="s">
        <v>20810</v>
      </c>
    </row>
    <row r="5823" ht="19" customHeight="1" spans="1:16">
      <c r="A5823" s="5">
        <v>232</v>
      </c>
      <c r="B5823" s="5" t="s">
        <v>612</v>
      </c>
      <c r="C5823" s="5" t="s">
        <v>65</v>
      </c>
      <c r="D5823" s="8" t="s">
        <v>114</v>
      </c>
      <c r="E5823" s="6"/>
      <c r="F5823" s="6">
        <v>0</v>
      </c>
      <c r="G5823" s="6"/>
      <c r="H5823" s="5" t="s">
        <v>113</v>
      </c>
      <c r="I5823" s="6" t="str">
        <f t="shared" si="360"/>
        <v/>
      </c>
      <c r="J5823" s="5" t="str">
        <f>IF(H5823="否","不适用",IF(AND(ISNUMBER(E5823),ISNUMBER(F5823)),IF(I5823&gt;规则与名单!$B$2,"是","否"),"未判定"))</f>
        <v>未判定</v>
      </c>
      <c r="K5823" s="5" t="str">
        <f t="shared" si="361"/>
        <v>测试名单无纯氢GPS</v>
      </c>
      <c r="L5823" s="6">
        <f t="shared" si="362"/>
        <v>0</v>
      </c>
      <c r="M5823" s="5">
        <f t="shared" si="363"/>
        <v>0</v>
      </c>
      <c r="N5823" s="5" t="s">
        <v>20811</v>
      </c>
      <c r="O5823" s="5" t="s">
        <v>20812</v>
      </c>
      <c r="P5823" s="5" t="s">
        <v>20813</v>
      </c>
    </row>
    <row r="5824" ht="19" customHeight="1" spans="1:16">
      <c r="A5824" s="5">
        <v>232</v>
      </c>
      <c r="B5824" s="5" t="s">
        <v>612</v>
      </c>
      <c r="C5824" s="5" t="s">
        <v>65</v>
      </c>
      <c r="D5824" s="8" t="s">
        <v>605</v>
      </c>
      <c r="E5824" s="6">
        <v>209.1</v>
      </c>
      <c r="F5824" s="6">
        <v>206.5</v>
      </c>
      <c r="G5824" s="6"/>
      <c r="H5824" s="5" t="s">
        <v>113</v>
      </c>
      <c r="I5824" s="6">
        <f t="shared" si="360"/>
        <v>2.59999999999999</v>
      </c>
      <c r="J5824" s="5" t="str">
        <f>IF(H5824="否","不适用",IF(AND(ISNUMBER(E5824),ISNUMBER(F5824)),IF(I5824&gt;规则与名单!$B$2,"是","否"),"未判定"))</f>
        <v>否</v>
      </c>
      <c r="K5824" s="5" t="str">
        <f t="shared" si="361"/>
        <v>非测试日仪表</v>
      </c>
      <c r="L5824" s="6">
        <f t="shared" si="362"/>
        <v>209.1</v>
      </c>
      <c r="M5824" s="5">
        <f t="shared" si="363"/>
        <v>0</v>
      </c>
      <c r="N5824" s="5" t="s">
        <v>20814</v>
      </c>
      <c r="O5824" s="5" t="s">
        <v>20815</v>
      </c>
      <c r="P5824" s="5" t="s">
        <v>20816</v>
      </c>
    </row>
    <row r="5825" ht="19" customHeight="1" spans="1:16">
      <c r="A5825" s="5">
        <v>232</v>
      </c>
      <c r="B5825" s="5" t="s">
        <v>612</v>
      </c>
      <c r="C5825" s="5" t="s">
        <v>65</v>
      </c>
      <c r="D5825" s="8" t="s">
        <v>186</v>
      </c>
      <c r="E5825" s="6">
        <v>8.3</v>
      </c>
      <c r="F5825" s="6">
        <v>8.2</v>
      </c>
      <c r="G5825" s="6"/>
      <c r="H5825" s="5" t="s">
        <v>113</v>
      </c>
      <c r="I5825" s="6">
        <f t="shared" si="360"/>
        <v>0.100000000000001</v>
      </c>
      <c r="J5825" s="5" t="str">
        <f>IF(H5825="否","不适用",IF(AND(ISNUMBER(E5825),ISNUMBER(F5825)),IF(I5825&gt;规则与名单!$B$2,"是","否"),"未判定"))</f>
        <v>否</v>
      </c>
      <c r="K5825" s="5" t="str">
        <f t="shared" si="361"/>
        <v>非测试日仪表</v>
      </c>
      <c r="L5825" s="6">
        <f t="shared" si="362"/>
        <v>8.3</v>
      </c>
      <c r="M5825" s="5">
        <f t="shared" si="363"/>
        <v>0</v>
      </c>
      <c r="N5825" s="5" t="s">
        <v>20817</v>
      </c>
      <c r="O5825" s="5" t="s">
        <v>20818</v>
      </c>
      <c r="P5825" s="5" t="s">
        <v>20819</v>
      </c>
    </row>
    <row r="5826" ht="19" customHeight="1" spans="1:16">
      <c r="A5826" s="5">
        <v>232</v>
      </c>
      <c r="B5826" s="5" t="s">
        <v>612</v>
      </c>
      <c r="C5826" s="5" t="s">
        <v>65</v>
      </c>
      <c r="D5826" s="8" t="s">
        <v>165</v>
      </c>
      <c r="E5826" s="6">
        <v>52.2</v>
      </c>
      <c r="F5826" s="6">
        <v>51.7</v>
      </c>
      <c r="G5826" s="6"/>
      <c r="H5826" s="5" t="s">
        <v>113</v>
      </c>
      <c r="I5826" s="6">
        <f t="shared" ref="I5826:I5889" si="364">IF(AND(ISNUMBER(E5826),ISNUMBER(F5826)),E5826-F5826,"")</f>
        <v>0.5</v>
      </c>
      <c r="J5826" s="5" t="str">
        <f>IF(H5826="否","不适用",IF(AND(ISNUMBER(E5826),ISNUMBER(F5826)),IF(I5826&gt;规则与名单!$B$2,"是","否"),"未判定"))</f>
        <v>否</v>
      </c>
      <c r="K5826" s="5" t="str">
        <f t="shared" ref="K5826:K5889" si="365">IF(J5826="是",IF(ISNUMBER(F5826),"测试日GPS","缺失"),IF(ISNUMBER(G5826),"非测试日纯氢",IF(AND(H5826="是",J5826="未判定"),IF(ISNUMBER(F5826),"测试名单无纯氢GPS","缺失"),IF(ISNUMBER(E5826),"非测试日仪表","缺失"))))</f>
        <v>非测试日仪表</v>
      </c>
      <c r="L5826" s="6">
        <f t="shared" ref="L5826:L5889" si="366">IF(K5826="缺失","",IF(K5826="非测试日纯氢",G5826,IF(K5826="非测试日仪表",E5826,F5826)))</f>
        <v>52.2</v>
      </c>
      <c r="M5826" s="5">
        <f t="shared" ref="M5826:M5889" si="367">IF(K5826="缺失",1,0)</f>
        <v>0</v>
      </c>
      <c r="N5826" s="5" t="s">
        <v>20820</v>
      </c>
      <c r="O5826" s="5" t="s">
        <v>20821</v>
      </c>
      <c r="P5826" s="5" t="s">
        <v>20822</v>
      </c>
    </row>
    <row r="5827" ht="19" customHeight="1" spans="1:16">
      <c r="A5827" s="5">
        <v>232</v>
      </c>
      <c r="B5827" s="5" t="s">
        <v>612</v>
      </c>
      <c r="C5827" s="5" t="s">
        <v>65</v>
      </c>
      <c r="D5827" s="8" t="s">
        <v>151</v>
      </c>
      <c r="E5827" s="6">
        <v>0</v>
      </c>
      <c r="F5827" s="6">
        <v>0</v>
      </c>
      <c r="G5827" s="6"/>
      <c r="H5827" s="5" t="s">
        <v>113</v>
      </c>
      <c r="I5827" s="6">
        <f t="shared" si="364"/>
        <v>0</v>
      </c>
      <c r="J5827" s="5" t="str">
        <f>IF(H5827="否","不适用",IF(AND(ISNUMBER(E5827),ISNUMBER(F5827)),IF(I5827&gt;规则与名单!$B$2,"是","否"),"未判定"))</f>
        <v>否</v>
      </c>
      <c r="K5827" s="5" t="str">
        <f t="shared" si="365"/>
        <v>非测试日仪表</v>
      </c>
      <c r="L5827" s="6">
        <f t="shared" si="366"/>
        <v>0</v>
      </c>
      <c r="M5827" s="5">
        <f t="shared" si="367"/>
        <v>0</v>
      </c>
      <c r="N5827" s="5" t="s">
        <v>20823</v>
      </c>
      <c r="O5827" s="5" t="s">
        <v>20824</v>
      </c>
      <c r="P5827" s="5" t="s">
        <v>20825</v>
      </c>
    </row>
    <row r="5828" ht="19" customHeight="1" spans="1:16">
      <c r="A5828" s="5">
        <v>233</v>
      </c>
      <c r="B5828" s="5" t="s">
        <v>616</v>
      </c>
      <c r="C5828" s="5" t="s">
        <v>65</v>
      </c>
      <c r="D5828" s="8" t="s">
        <v>114</v>
      </c>
      <c r="E5828" s="6"/>
      <c r="F5828" s="6">
        <v>0</v>
      </c>
      <c r="G5828" s="6"/>
      <c r="H5828" s="5" t="s">
        <v>113</v>
      </c>
      <c r="I5828" s="6" t="str">
        <f t="shared" si="364"/>
        <v/>
      </c>
      <c r="J5828" s="5" t="str">
        <f>IF(H5828="否","不适用",IF(AND(ISNUMBER(E5828),ISNUMBER(F5828)),IF(I5828&gt;规则与名单!$B$2,"是","否"),"未判定"))</f>
        <v>未判定</v>
      </c>
      <c r="K5828" s="5" t="str">
        <f t="shared" si="365"/>
        <v>测试名单无纯氢GPS</v>
      </c>
      <c r="L5828" s="6">
        <f t="shared" si="366"/>
        <v>0</v>
      </c>
      <c r="M5828" s="5">
        <f t="shared" si="367"/>
        <v>0</v>
      </c>
      <c r="N5828" s="5" t="s">
        <v>20826</v>
      </c>
      <c r="O5828" s="5" t="s">
        <v>20827</v>
      </c>
      <c r="P5828" s="5" t="s">
        <v>20828</v>
      </c>
    </row>
    <row r="5829" ht="19" customHeight="1" spans="1:16">
      <c r="A5829" s="5">
        <v>233</v>
      </c>
      <c r="B5829" s="5" t="s">
        <v>616</v>
      </c>
      <c r="C5829" s="5" t="s">
        <v>65</v>
      </c>
      <c r="D5829" s="8" t="s">
        <v>605</v>
      </c>
      <c r="E5829" s="6"/>
      <c r="F5829" s="6">
        <v>0</v>
      </c>
      <c r="G5829" s="6"/>
      <c r="H5829" s="5" t="s">
        <v>113</v>
      </c>
      <c r="I5829" s="6" t="str">
        <f t="shared" si="364"/>
        <v/>
      </c>
      <c r="J5829" s="5" t="str">
        <f>IF(H5829="否","不适用",IF(AND(ISNUMBER(E5829),ISNUMBER(F5829)),IF(I5829&gt;规则与名单!$B$2,"是","否"),"未判定"))</f>
        <v>未判定</v>
      </c>
      <c r="K5829" s="5" t="str">
        <f t="shared" si="365"/>
        <v>测试名单无纯氢GPS</v>
      </c>
      <c r="L5829" s="6">
        <f t="shared" si="366"/>
        <v>0</v>
      </c>
      <c r="M5829" s="5">
        <f t="shared" si="367"/>
        <v>0</v>
      </c>
      <c r="N5829" s="5" t="s">
        <v>20829</v>
      </c>
      <c r="O5829" s="5" t="s">
        <v>20830</v>
      </c>
      <c r="P5829" s="5" t="s">
        <v>20831</v>
      </c>
    </row>
    <row r="5830" ht="19" customHeight="1" spans="1:16">
      <c r="A5830" s="5">
        <v>233</v>
      </c>
      <c r="B5830" s="5" t="s">
        <v>616</v>
      </c>
      <c r="C5830" s="5" t="s">
        <v>65</v>
      </c>
      <c r="D5830" s="8" t="s">
        <v>186</v>
      </c>
      <c r="E5830" s="6">
        <v>16.3</v>
      </c>
      <c r="F5830" s="6">
        <v>16.7</v>
      </c>
      <c r="G5830" s="6"/>
      <c r="H5830" s="5" t="s">
        <v>113</v>
      </c>
      <c r="I5830" s="6">
        <f t="shared" si="364"/>
        <v>-0.399999999999999</v>
      </c>
      <c r="J5830" s="5" t="str">
        <f>IF(H5830="否","不适用",IF(AND(ISNUMBER(E5830),ISNUMBER(F5830)),IF(I5830&gt;规则与名单!$B$2,"是","否"),"未判定"))</f>
        <v>否</v>
      </c>
      <c r="K5830" s="5" t="str">
        <f t="shared" si="365"/>
        <v>非测试日仪表</v>
      </c>
      <c r="L5830" s="6">
        <f t="shared" si="366"/>
        <v>16.3</v>
      </c>
      <c r="M5830" s="5">
        <f t="shared" si="367"/>
        <v>0</v>
      </c>
      <c r="N5830" s="5" t="s">
        <v>20832</v>
      </c>
      <c r="O5830" s="5" t="s">
        <v>20833</v>
      </c>
      <c r="P5830" s="5" t="s">
        <v>20834</v>
      </c>
    </row>
    <row r="5831" ht="19" customHeight="1" spans="1:16">
      <c r="A5831" s="5">
        <v>233</v>
      </c>
      <c r="B5831" s="5" t="s">
        <v>616</v>
      </c>
      <c r="C5831" s="5" t="s">
        <v>65</v>
      </c>
      <c r="D5831" s="8" t="s">
        <v>165</v>
      </c>
      <c r="E5831" s="6">
        <v>18.4</v>
      </c>
      <c r="F5831" s="6">
        <v>18.4</v>
      </c>
      <c r="G5831" s="6"/>
      <c r="H5831" s="5" t="s">
        <v>113</v>
      </c>
      <c r="I5831" s="6">
        <f t="shared" si="364"/>
        <v>0</v>
      </c>
      <c r="J5831" s="5" t="str">
        <f>IF(H5831="否","不适用",IF(AND(ISNUMBER(E5831),ISNUMBER(F5831)),IF(I5831&gt;规则与名单!$B$2,"是","否"),"未判定"))</f>
        <v>否</v>
      </c>
      <c r="K5831" s="5" t="str">
        <f t="shared" si="365"/>
        <v>非测试日仪表</v>
      </c>
      <c r="L5831" s="6">
        <f t="shared" si="366"/>
        <v>18.4</v>
      </c>
      <c r="M5831" s="5">
        <f t="shared" si="367"/>
        <v>0</v>
      </c>
      <c r="N5831" s="5" t="s">
        <v>20835</v>
      </c>
      <c r="O5831" s="5" t="s">
        <v>20836</v>
      </c>
      <c r="P5831" s="5" t="s">
        <v>20837</v>
      </c>
    </row>
    <row r="5832" ht="19" customHeight="1" spans="1:16">
      <c r="A5832" s="5">
        <v>233</v>
      </c>
      <c r="B5832" s="5" t="s">
        <v>616</v>
      </c>
      <c r="C5832" s="5" t="s">
        <v>65</v>
      </c>
      <c r="D5832" s="8" t="s">
        <v>151</v>
      </c>
      <c r="E5832" s="6">
        <v>47.8</v>
      </c>
      <c r="F5832" s="6">
        <v>48</v>
      </c>
      <c r="G5832" s="6"/>
      <c r="H5832" s="5" t="s">
        <v>113</v>
      </c>
      <c r="I5832" s="6">
        <f t="shared" si="364"/>
        <v>-0.200000000000003</v>
      </c>
      <c r="J5832" s="5" t="str">
        <f>IF(H5832="否","不适用",IF(AND(ISNUMBER(E5832),ISNUMBER(F5832)),IF(I5832&gt;规则与名单!$B$2,"是","否"),"未判定"))</f>
        <v>否</v>
      </c>
      <c r="K5832" s="5" t="str">
        <f t="shared" si="365"/>
        <v>非测试日仪表</v>
      </c>
      <c r="L5832" s="6">
        <f t="shared" si="366"/>
        <v>47.8</v>
      </c>
      <c r="M5832" s="5">
        <f t="shared" si="367"/>
        <v>0</v>
      </c>
      <c r="N5832" s="5" t="s">
        <v>20838</v>
      </c>
      <c r="O5832" s="5" t="s">
        <v>20839</v>
      </c>
      <c r="P5832" s="5" t="s">
        <v>20840</v>
      </c>
    </row>
    <row r="5833" ht="19" customHeight="1" spans="1:16">
      <c r="A5833" s="5">
        <v>234</v>
      </c>
      <c r="B5833" s="5" t="s">
        <v>618</v>
      </c>
      <c r="C5833" s="5" t="s">
        <v>65</v>
      </c>
      <c r="D5833" s="8" t="s">
        <v>114</v>
      </c>
      <c r="E5833" s="6"/>
      <c r="F5833" s="6">
        <v>0</v>
      </c>
      <c r="G5833" s="6"/>
      <c r="H5833" s="5" t="s">
        <v>113</v>
      </c>
      <c r="I5833" s="6" t="str">
        <f t="shared" si="364"/>
        <v/>
      </c>
      <c r="J5833" s="5" t="str">
        <f>IF(H5833="否","不适用",IF(AND(ISNUMBER(E5833),ISNUMBER(F5833)),IF(I5833&gt;规则与名单!$B$2,"是","否"),"未判定"))</f>
        <v>未判定</v>
      </c>
      <c r="K5833" s="5" t="str">
        <f t="shared" si="365"/>
        <v>测试名单无纯氢GPS</v>
      </c>
      <c r="L5833" s="6">
        <f t="shared" si="366"/>
        <v>0</v>
      </c>
      <c r="M5833" s="5">
        <f t="shared" si="367"/>
        <v>0</v>
      </c>
      <c r="N5833" s="5" t="s">
        <v>20841</v>
      </c>
      <c r="O5833" s="5" t="s">
        <v>20842</v>
      </c>
      <c r="P5833" s="5" t="s">
        <v>20843</v>
      </c>
    </row>
    <row r="5834" ht="19" customHeight="1" spans="1:16">
      <c r="A5834" s="5">
        <v>234</v>
      </c>
      <c r="B5834" s="5" t="s">
        <v>618</v>
      </c>
      <c r="C5834" s="5" t="s">
        <v>65</v>
      </c>
      <c r="D5834" s="8" t="s">
        <v>605</v>
      </c>
      <c r="E5834" s="6"/>
      <c r="F5834" s="6">
        <v>0</v>
      </c>
      <c r="G5834" s="6"/>
      <c r="H5834" s="5" t="s">
        <v>113</v>
      </c>
      <c r="I5834" s="6" t="str">
        <f t="shared" si="364"/>
        <v/>
      </c>
      <c r="J5834" s="5" t="str">
        <f>IF(H5834="否","不适用",IF(AND(ISNUMBER(E5834),ISNUMBER(F5834)),IF(I5834&gt;规则与名单!$B$2,"是","否"),"未判定"))</f>
        <v>未判定</v>
      </c>
      <c r="K5834" s="5" t="str">
        <f t="shared" si="365"/>
        <v>测试名单无纯氢GPS</v>
      </c>
      <c r="L5834" s="6">
        <f t="shared" si="366"/>
        <v>0</v>
      </c>
      <c r="M5834" s="5">
        <f t="shared" si="367"/>
        <v>0</v>
      </c>
      <c r="N5834" s="5" t="s">
        <v>20844</v>
      </c>
      <c r="O5834" s="5" t="s">
        <v>20845</v>
      </c>
      <c r="P5834" s="5" t="s">
        <v>20846</v>
      </c>
    </row>
    <row r="5835" ht="19" customHeight="1" spans="1:16">
      <c r="A5835" s="5">
        <v>234</v>
      </c>
      <c r="B5835" s="5" t="s">
        <v>618</v>
      </c>
      <c r="C5835" s="5" t="s">
        <v>65</v>
      </c>
      <c r="D5835" s="8" t="s">
        <v>186</v>
      </c>
      <c r="E5835" s="6">
        <v>14.4</v>
      </c>
      <c r="F5835" s="6">
        <v>14.3</v>
      </c>
      <c r="G5835" s="6"/>
      <c r="H5835" s="5" t="s">
        <v>113</v>
      </c>
      <c r="I5835" s="6">
        <f t="shared" si="364"/>
        <v>0.0999999999999996</v>
      </c>
      <c r="J5835" s="5" t="str">
        <f>IF(H5835="否","不适用",IF(AND(ISNUMBER(E5835),ISNUMBER(F5835)),IF(I5835&gt;规则与名单!$B$2,"是","否"),"未判定"))</f>
        <v>否</v>
      </c>
      <c r="K5835" s="5" t="str">
        <f t="shared" si="365"/>
        <v>非测试日仪表</v>
      </c>
      <c r="L5835" s="6">
        <f t="shared" si="366"/>
        <v>14.4</v>
      </c>
      <c r="M5835" s="5">
        <f t="shared" si="367"/>
        <v>0</v>
      </c>
      <c r="N5835" s="5" t="s">
        <v>20847</v>
      </c>
      <c r="O5835" s="5" t="s">
        <v>20848</v>
      </c>
      <c r="P5835" s="5" t="s">
        <v>20849</v>
      </c>
    </row>
    <row r="5836" ht="19" customHeight="1" spans="1:16">
      <c r="A5836" s="5">
        <v>234</v>
      </c>
      <c r="B5836" s="5" t="s">
        <v>618</v>
      </c>
      <c r="C5836" s="5" t="s">
        <v>65</v>
      </c>
      <c r="D5836" s="8" t="s">
        <v>165</v>
      </c>
      <c r="E5836" s="6">
        <v>13.5</v>
      </c>
      <c r="F5836" s="6">
        <v>13.4</v>
      </c>
      <c r="G5836" s="6"/>
      <c r="H5836" s="5" t="s">
        <v>113</v>
      </c>
      <c r="I5836" s="6">
        <f t="shared" si="364"/>
        <v>0.0999999999999996</v>
      </c>
      <c r="J5836" s="5" t="str">
        <f>IF(H5836="否","不适用",IF(AND(ISNUMBER(E5836),ISNUMBER(F5836)),IF(I5836&gt;规则与名单!$B$2,"是","否"),"未判定"))</f>
        <v>否</v>
      </c>
      <c r="K5836" s="5" t="str">
        <f t="shared" si="365"/>
        <v>非测试日仪表</v>
      </c>
      <c r="L5836" s="6">
        <f t="shared" si="366"/>
        <v>13.5</v>
      </c>
      <c r="M5836" s="5">
        <f t="shared" si="367"/>
        <v>0</v>
      </c>
      <c r="N5836" s="5" t="s">
        <v>20850</v>
      </c>
      <c r="O5836" s="5" t="s">
        <v>20851</v>
      </c>
      <c r="P5836" s="5" t="s">
        <v>20852</v>
      </c>
    </row>
    <row r="5837" ht="19" customHeight="1" spans="1:16">
      <c r="A5837" s="5">
        <v>234</v>
      </c>
      <c r="B5837" s="5" t="s">
        <v>618</v>
      </c>
      <c r="C5837" s="5" t="s">
        <v>65</v>
      </c>
      <c r="D5837" s="8" t="s">
        <v>151</v>
      </c>
      <c r="E5837" s="6">
        <v>47.2</v>
      </c>
      <c r="F5837" s="6">
        <v>46.7</v>
      </c>
      <c r="G5837" s="6"/>
      <c r="H5837" s="5" t="s">
        <v>113</v>
      </c>
      <c r="I5837" s="6">
        <f t="shared" si="364"/>
        <v>0.5</v>
      </c>
      <c r="J5837" s="5" t="str">
        <f>IF(H5837="否","不适用",IF(AND(ISNUMBER(E5837),ISNUMBER(F5837)),IF(I5837&gt;规则与名单!$B$2,"是","否"),"未判定"))</f>
        <v>否</v>
      </c>
      <c r="K5837" s="5" t="str">
        <f t="shared" si="365"/>
        <v>非测试日仪表</v>
      </c>
      <c r="L5837" s="6">
        <f t="shared" si="366"/>
        <v>47.2</v>
      </c>
      <c r="M5837" s="5">
        <f t="shared" si="367"/>
        <v>0</v>
      </c>
      <c r="N5837" s="5" t="s">
        <v>20853</v>
      </c>
      <c r="O5837" s="5" t="s">
        <v>20854</v>
      </c>
      <c r="P5837" s="5" t="s">
        <v>20855</v>
      </c>
    </row>
    <row r="5838" ht="19" customHeight="1" spans="1:16">
      <c r="A5838" s="5">
        <v>235</v>
      </c>
      <c r="B5838" s="5" t="s">
        <v>619</v>
      </c>
      <c r="C5838" s="5" t="s">
        <v>65</v>
      </c>
      <c r="D5838" s="8" t="s">
        <v>114</v>
      </c>
      <c r="E5838" s="6"/>
      <c r="F5838" s="6">
        <v>0</v>
      </c>
      <c r="G5838" s="6"/>
      <c r="H5838" s="5" t="s">
        <v>120</v>
      </c>
      <c r="I5838" s="6" t="str">
        <f t="shared" si="364"/>
        <v/>
      </c>
      <c r="J5838" s="5" t="str">
        <f>IF(H5838="否","不适用",IF(AND(ISNUMBER(E5838),ISNUMBER(F5838)),IF(I5838&gt;规则与名单!$B$2,"是","否"),"未判定"))</f>
        <v>不适用</v>
      </c>
      <c r="K5838" s="5" t="str">
        <f t="shared" si="365"/>
        <v>缺失</v>
      </c>
      <c r="L5838" s="6" t="str">
        <f t="shared" si="366"/>
        <v/>
      </c>
      <c r="M5838" s="5">
        <f t="shared" si="367"/>
        <v>1</v>
      </c>
      <c r="N5838" s="5" t="s">
        <v>20856</v>
      </c>
      <c r="O5838" s="5" t="s">
        <v>20857</v>
      </c>
      <c r="P5838" s="5" t="s">
        <v>20858</v>
      </c>
    </row>
    <row r="5839" ht="19" customHeight="1" spans="1:16">
      <c r="A5839" s="5">
        <v>235</v>
      </c>
      <c r="B5839" s="5" t="s">
        <v>619</v>
      </c>
      <c r="C5839" s="5" t="s">
        <v>65</v>
      </c>
      <c r="D5839" s="8" t="s">
        <v>605</v>
      </c>
      <c r="E5839" s="6"/>
      <c r="F5839" s="6">
        <v>0</v>
      </c>
      <c r="G5839" s="6"/>
      <c r="H5839" s="5" t="s">
        <v>120</v>
      </c>
      <c r="I5839" s="6" t="str">
        <f t="shared" si="364"/>
        <v/>
      </c>
      <c r="J5839" s="5" t="str">
        <f>IF(H5839="否","不适用",IF(AND(ISNUMBER(E5839),ISNUMBER(F5839)),IF(I5839&gt;规则与名单!$B$2,"是","否"),"未判定"))</f>
        <v>不适用</v>
      </c>
      <c r="K5839" s="5" t="str">
        <f t="shared" si="365"/>
        <v>缺失</v>
      </c>
      <c r="L5839" s="6" t="str">
        <f t="shared" si="366"/>
        <v/>
      </c>
      <c r="M5839" s="5">
        <f t="shared" si="367"/>
        <v>1</v>
      </c>
      <c r="N5839" s="5" t="s">
        <v>20859</v>
      </c>
      <c r="O5839" s="5" t="s">
        <v>20860</v>
      </c>
      <c r="P5839" s="5" t="s">
        <v>20861</v>
      </c>
    </row>
    <row r="5840" ht="19" customHeight="1" spans="1:16">
      <c r="A5840" s="5">
        <v>235</v>
      </c>
      <c r="B5840" s="5" t="s">
        <v>619</v>
      </c>
      <c r="C5840" s="5" t="s">
        <v>65</v>
      </c>
      <c r="D5840" s="8" t="s">
        <v>186</v>
      </c>
      <c r="E5840" s="6"/>
      <c r="F5840" s="6">
        <v>0</v>
      </c>
      <c r="G5840" s="6"/>
      <c r="H5840" s="5" t="s">
        <v>120</v>
      </c>
      <c r="I5840" s="6" t="str">
        <f t="shared" si="364"/>
        <v/>
      </c>
      <c r="J5840" s="5" t="str">
        <f>IF(H5840="否","不适用",IF(AND(ISNUMBER(E5840),ISNUMBER(F5840)),IF(I5840&gt;规则与名单!$B$2,"是","否"),"未判定"))</f>
        <v>不适用</v>
      </c>
      <c r="K5840" s="5" t="str">
        <f t="shared" si="365"/>
        <v>缺失</v>
      </c>
      <c r="L5840" s="6" t="str">
        <f t="shared" si="366"/>
        <v/>
      </c>
      <c r="M5840" s="5">
        <f t="shared" si="367"/>
        <v>1</v>
      </c>
      <c r="N5840" s="5" t="s">
        <v>20862</v>
      </c>
      <c r="O5840" s="5" t="s">
        <v>20863</v>
      </c>
      <c r="P5840" s="5" t="s">
        <v>20864</v>
      </c>
    </row>
    <row r="5841" ht="19" customHeight="1" spans="1:16">
      <c r="A5841" s="5">
        <v>235</v>
      </c>
      <c r="B5841" s="5" t="s">
        <v>619</v>
      </c>
      <c r="C5841" s="5" t="s">
        <v>65</v>
      </c>
      <c r="D5841" s="8" t="s">
        <v>165</v>
      </c>
      <c r="E5841" s="6"/>
      <c r="F5841" s="6">
        <v>0</v>
      </c>
      <c r="G5841" s="6"/>
      <c r="H5841" s="5" t="s">
        <v>120</v>
      </c>
      <c r="I5841" s="6" t="str">
        <f t="shared" si="364"/>
        <v/>
      </c>
      <c r="J5841" s="5" t="str">
        <f>IF(H5841="否","不适用",IF(AND(ISNUMBER(E5841),ISNUMBER(F5841)),IF(I5841&gt;规则与名单!$B$2,"是","否"),"未判定"))</f>
        <v>不适用</v>
      </c>
      <c r="K5841" s="5" t="str">
        <f t="shared" si="365"/>
        <v>缺失</v>
      </c>
      <c r="L5841" s="6" t="str">
        <f t="shared" si="366"/>
        <v/>
      </c>
      <c r="M5841" s="5">
        <f t="shared" si="367"/>
        <v>1</v>
      </c>
      <c r="N5841" s="5" t="s">
        <v>20865</v>
      </c>
      <c r="O5841" s="5" t="s">
        <v>20866</v>
      </c>
      <c r="P5841" s="5" t="s">
        <v>20867</v>
      </c>
    </row>
    <row r="5842" ht="19" customHeight="1" spans="1:16">
      <c r="A5842" s="5">
        <v>235</v>
      </c>
      <c r="B5842" s="5" t="s">
        <v>619</v>
      </c>
      <c r="C5842" s="5" t="s">
        <v>65</v>
      </c>
      <c r="D5842" s="8" t="s">
        <v>151</v>
      </c>
      <c r="E5842" s="6"/>
      <c r="F5842" s="6">
        <v>0</v>
      </c>
      <c r="G5842" s="6"/>
      <c r="H5842" s="5" t="s">
        <v>120</v>
      </c>
      <c r="I5842" s="6" t="str">
        <f t="shared" si="364"/>
        <v/>
      </c>
      <c r="J5842" s="5" t="str">
        <f>IF(H5842="否","不适用",IF(AND(ISNUMBER(E5842),ISNUMBER(F5842)),IF(I5842&gt;规则与名单!$B$2,"是","否"),"未判定"))</f>
        <v>不适用</v>
      </c>
      <c r="K5842" s="5" t="str">
        <f t="shared" si="365"/>
        <v>缺失</v>
      </c>
      <c r="L5842" s="6" t="str">
        <f t="shared" si="366"/>
        <v/>
      </c>
      <c r="M5842" s="5">
        <f t="shared" si="367"/>
        <v>1</v>
      </c>
      <c r="N5842" s="5" t="s">
        <v>20868</v>
      </c>
      <c r="O5842" s="5" t="s">
        <v>20869</v>
      </c>
      <c r="P5842" s="5" t="s">
        <v>20870</v>
      </c>
    </row>
    <row r="5843" ht="19" customHeight="1" spans="1:16">
      <c r="A5843" s="5">
        <v>235</v>
      </c>
      <c r="B5843" s="5" t="s">
        <v>619</v>
      </c>
      <c r="C5843" s="5" t="s">
        <v>65</v>
      </c>
      <c r="D5843" s="8" t="s">
        <v>3358</v>
      </c>
      <c r="E5843" s="6"/>
      <c r="F5843" s="6">
        <v>0</v>
      </c>
      <c r="G5843" s="6"/>
      <c r="H5843" s="5" t="s">
        <v>120</v>
      </c>
      <c r="I5843" s="6" t="str">
        <f t="shared" si="364"/>
        <v/>
      </c>
      <c r="J5843" s="5" t="str">
        <f>IF(H5843="否","不适用",IF(AND(ISNUMBER(E5843),ISNUMBER(F5843)),IF(I5843&gt;规则与名单!$B$2,"是","否"),"未判定"))</f>
        <v>不适用</v>
      </c>
      <c r="K5843" s="5" t="str">
        <f t="shared" si="365"/>
        <v>缺失</v>
      </c>
      <c r="L5843" s="6" t="str">
        <f t="shared" si="366"/>
        <v/>
      </c>
      <c r="M5843" s="5">
        <f t="shared" si="367"/>
        <v>1</v>
      </c>
      <c r="N5843" s="5" t="s">
        <v>20871</v>
      </c>
      <c r="O5843" s="5" t="s">
        <v>20872</v>
      </c>
      <c r="P5843" s="5" t="s">
        <v>20873</v>
      </c>
    </row>
    <row r="5844" ht="19" customHeight="1" spans="1:16">
      <c r="A5844" s="5">
        <v>235</v>
      </c>
      <c r="B5844" s="5" t="s">
        <v>619</v>
      </c>
      <c r="C5844" s="5" t="s">
        <v>65</v>
      </c>
      <c r="D5844" s="8" t="s">
        <v>272</v>
      </c>
      <c r="E5844" s="6"/>
      <c r="F5844" s="6">
        <v>0</v>
      </c>
      <c r="G5844" s="6"/>
      <c r="H5844" s="5" t="s">
        <v>120</v>
      </c>
      <c r="I5844" s="6" t="str">
        <f t="shared" si="364"/>
        <v/>
      </c>
      <c r="J5844" s="5" t="str">
        <f>IF(H5844="否","不适用",IF(AND(ISNUMBER(E5844),ISNUMBER(F5844)),IF(I5844&gt;规则与名单!$B$2,"是","否"),"未判定"))</f>
        <v>不适用</v>
      </c>
      <c r="K5844" s="5" t="str">
        <f t="shared" si="365"/>
        <v>缺失</v>
      </c>
      <c r="L5844" s="6" t="str">
        <f t="shared" si="366"/>
        <v/>
      </c>
      <c r="M5844" s="5">
        <f t="shared" si="367"/>
        <v>1</v>
      </c>
      <c r="N5844" s="5" t="s">
        <v>20874</v>
      </c>
      <c r="O5844" s="5" t="s">
        <v>20875</v>
      </c>
      <c r="P5844" s="5" t="s">
        <v>20876</v>
      </c>
    </row>
    <row r="5845" ht="19" customHeight="1" spans="1:16">
      <c r="A5845" s="5">
        <v>235</v>
      </c>
      <c r="B5845" s="5" t="s">
        <v>619</v>
      </c>
      <c r="C5845" s="5" t="s">
        <v>65</v>
      </c>
      <c r="D5845" s="8" t="s">
        <v>506</v>
      </c>
      <c r="E5845" s="6"/>
      <c r="F5845" s="6">
        <v>0</v>
      </c>
      <c r="G5845" s="6"/>
      <c r="H5845" s="5" t="s">
        <v>120</v>
      </c>
      <c r="I5845" s="6" t="str">
        <f t="shared" si="364"/>
        <v/>
      </c>
      <c r="J5845" s="5" t="str">
        <f>IF(H5845="否","不适用",IF(AND(ISNUMBER(E5845),ISNUMBER(F5845)),IF(I5845&gt;规则与名单!$B$2,"是","否"),"未判定"))</f>
        <v>不适用</v>
      </c>
      <c r="K5845" s="5" t="str">
        <f t="shared" si="365"/>
        <v>缺失</v>
      </c>
      <c r="L5845" s="6" t="str">
        <f t="shared" si="366"/>
        <v/>
      </c>
      <c r="M5845" s="5">
        <f t="shared" si="367"/>
        <v>1</v>
      </c>
      <c r="N5845" s="5" t="s">
        <v>20877</v>
      </c>
      <c r="O5845" s="5" t="s">
        <v>20878</v>
      </c>
      <c r="P5845" s="5" t="s">
        <v>20879</v>
      </c>
    </row>
    <row r="5846" ht="19" customHeight="1" spans="1:16">
      <c r="A5846" s="5">
        <v>235</v>
      </c>
      <c r="B5846" s="5" t="s">
        <v>619</v>
      </c>
      <c r="C5846" s="5" t="s">
        <v>65</v>
      </c>
      <c r="D5846" s="8" t="s">
        <v>673</v>
      </c>
      <c r="E5846" s="6"/>
      <c r="F5846" s="6">
        <v>0</v>
      </c>
      <c r="G5846" s="6"/>
      <c r="H5846" s="5" t="s">
        <v>120</v>
      </c>
      <c r="I5846" s="6" t="str">
        <f t="shared" si="364"/>
        <v/>
      </c>
      <c r="J5846" s="5" t="str">
        <f>IF(H5846="否","不适用",IF(AND(ISNUMBER(E5846),ISNUMBER(F5846)),IF(I5846&gt;规则与名单!$B$2,"是","否"),"未判定"))</f>
        <v>不适用</v>
      </c>
      <c r="K5846" s="5" t="str">
        <f t="shared" si="365"/>
        <v>缺失</v>
      </c>
      <c r="L5846" s="6" t="str">
        <f t="shared" si="366"/>
        <v/>
      </c>
      <c r="M5846" s="5">
        <f t="shared" si="367"/>
        <v>1</v>
      </c>
      <c r="N5846" s="5" t="s">
        <v>20880</v>
      </c>
      <c r="O5846" s="5" t="s">
        <v>20881</v>
      </c>
      <c r="P5846" s="5" t="s">
        <v>20882</v>
      </c>
    </row>
    <row r="5847" ht="19" customHeight="1" spans="1:16">
      <c r="A5847" s="5">
        <v>235</v>
      </c>
      <c r="B5847" s="5" t="s">
        <v>619</v>
      </c>
      <c r="C5847" s="5" t="s">
        <v>65</v>
      </c>
      <c r="D5847" s="8" t="s">
        <v>183</v>
      </c>
      <c r="E5847" s="6"/>
      <c r="F5847" s="6">
        <v>0</v>
      </c>
      <c r="G5847" s="6"/>
      <c r="H5847" s="5" t="s">
        <v>120</v>
      </c>
      <c r="I5847" s="6" t="str">
        <f t="shared" si="364"/>
        <v/>
      </c>
      <c r="J5847" s="5" t="str">
        <f>IF(H5847="否","不适用",IF(AND(ISNUMBER(E5847),ISNUMBER(F5847)),IF(I5847&gt;规则与名单!$B$2,"是","否"),"未判定"))</f>
        <v>不适用</v>
      </c>
      <c r="K5847" s="5" t="str">
        <f t="shared" si="365"/>
        <v>缺失</v>
      </c>
      <c r="L5847" s="6" t="str">
        <f t="shared" si="366"/>
        <v/>
      </c>
      <c r="M5847" s="5">
        <f t="shared" si="367"/>
        <v>1</v>
      </c>
      <c r="N5847" s="5" t="s">
        <v>20883</v>
      </c>
      <c r="O5847" s="5" t="s">
        <v>20884</v>
      </c>
      <c r="P5847" s="5" t="s">
        <v>20885</v>
      </c>
    </row>
    <row r="5848" ht="19" customHeight="1" spans="1:16">
      <c r="A5848" s="5">
        <v>235</v>
      </c>
      <c r="B5848" s="5" t="s">
        <v>619</v>
      </c>
      <c r="C5848" s="5" t="s">
        <v>65</v>
      </c>
      <c r="D5848" s="8" t="s">
        <v>431</v>
      </c>
      <c r="E5848" s="6"/>
      <c r="F5848" s="6">
        <v>0</v>
      </c>
      <c r="G5848" s="6"/>
      <c r="H5848" s="5" t="s">
        <v>120</v>
      </c>
      <c r="I5848" s="6" t="str">
        <f t="shared" si="364"/>
        <v/>
      </c>
      <c r="J5848" s="5" t="str">
        <f>IF(H5848="否","不适用",IF(AND(ISNUMBER(E5848),ISNUMBER(F5848)),IF(I5848&gt;规则与名单!$B$2,"是","否"),"未判定"))</f>
        <v>不适用</v>
      </c>
      <c r="K5848" s="5" t="str">
        <f t="shared" si="365"/>
        <v>缺失</v>
      </c>
      <c r="L5848" s="6" t="str">
        <f t="shared" si="366"/>
        <v/>
      </c>
      <c r="M5848" s="5">
        <f t="shared" si="367"/>
        <v>1</v>
      </c>
      <c r="N5848" s="5" t="s">
        <v>20886</v>
      </c>
      <c r="O5848" s="5" t="s">
        <v>20887</v>
      </c>
      <c r="P5848" s="5" t="s">
        <v>20888</v>
      </c>
    </row>
    <row r="5849" ht="19" customHeight="1" spans="1:16">
      <c r="A5849" s="5">
        <v>235</v>
      </c>
      <c r="B5849" s="5" t="s">
        <v>619</v>
      </c>
      <c r="C5849" s="5" t="s">
        <v>65</v>
      </c>
      <c r="D5849" s="8" t="s">
        <v>3377</v>
      </c>
      <c r="E5849" s="6"/>
      <c r="F5849" s="6">
        <v>0</v>
      </c>
      <c r="G5849" s="6"/>
      <c r="H5849" s="5" t="s">
        <v>120</v>
      </c>
      <c r="I5849" s="6" t="str">
        <f t="shared" si="364"/>
        <v/>
      </c>
      <c r="J5849" s="5" t="str">
        <f>IF(H5849="否","不适用",IF(AND(ISNUMBER(E5849),ISNUMBER(F5849)),IF(I5849&gt;规则与名单!$B$2,"是","否"),"未判定"))</f>
        <v>不适用</v>
      </c>
      <c r="K5849" s="5" t="str">
        <f t="shared" si="365"/>
        <v>缺失</v>
      </c>
      <c r="L5849" s="6" t="str">
        <f t="shared" si="366"/>
        <v/>
      </c>
      <c r="M5849" s="5">
        <f t="shared" si="367"/>
        <v>1</v>
      </c>
      <c r="N5849" s="5" t="s">
        <v>20889</v>
      </c>
      <c r="O5849" s="5" t="s">
        <v>20890</v>
      </c>
      <c r="P5849" s="5" t="s">
        <v>20891</v>
      </c>
    </row>
    <row r="5850" ht="19" customHeight="1" spans="1:16">
      <c r="A5850" s="5">
        <v>235</v>
      </c>
      <c r="B5850" s="5" t="s">
        <v>619</v>
      </c>
      <c r="C5850" s="5" t="s">
        <v>65</v>
      </c>
      <c r="D5850" s="8" t="s">
        <v>407</v>
      </c>
      <c r="E5850" s="6"/>
      <c r="F5850" s="6">
        <v>0</v>
      </c>
      <c r="G5850" s="6"/>
      <c r="H5850" s="5" t="s">
        <v>120</v>
      </c>
      <c r="I5850" s="6" t="str">
        <f t="shared" si="364"/>
        <v/>
      </c>
      <c r="J5850" s="5" t="str">
        <f>IF(H5850="否","不适用",IF(AND(ISNUMBER(E5850),ISNUMBER(F5850)),IF(I5850&gt;规则与名单!$B$2,"是","否"),"未判定"))</f>
        <v>不适用</v>
      </c>
      <c r="K5850" s="5" t="str">
        <f t="shared" si="365"/>
        <v>缺失</v>
      </c>
      <c r="L5850" s="6" t="str">
        <f t="shared" si="366"/>
        <v/>
      </c>
      <c r="M5850" s="5">
        <f t="shared" si="367"/>
        <v>1</v>
      </c>
      <c r="N5850" s="5" t="s">
        <v>20892</v>
      </c>
      <c r="O5850" s="5" t="s">
        <v>20893</v>
      </c>
      <c r="P5850" s="5" t="s">
        <v>20894</v>
      </c>
    </row>
    <row r="5851" ht="19" customHeight="1" spans="1:16">
      <c r="A5851" s="5">
        <v>235</v>
      </c>
      <c r="B5851" s="5" t="s">
        <v>619</v>
      </c>
      <c r="C5851" s="5" t="s">
        <v>65</v>
      </c>
      <c r="D5851" s="8" t="s">
        <v>411</v>
      </c>
      <c r="E5851" s="6">
        <v>165.7</v>
      </c>
      <c r="F5851" s="6">
        <v>171</v>
      </c>
      <c r="G5851" s="6">
        <v>165.7</v>
      </c>
      <c r="H5851" s="5" t="s">
        <v>120</v>
      </c>
      <c r="I5851" s="6">
        <f t="shared" si="364"/>
        <v>-5.30000000000001</v>
      </c>
      <c r="J5851" s="5" t="str">
        <f>IF(H5851="否","不适用",IF(AND(ISNUMBER(E5851),ISNUMBER(F5851)),IF(I5851&gt;规则与名单!$B$2,"是","否"),"未判定"))</f>
        <v>不适用</v>
      </c>
      <c r="K5851" s="5" t="str">
        <f t="shared" si="365"/>
        <v>非测试日纯氢</v>
      </c>
      <c r="L5851" s="6">
        <f t="shared" si="366"/>
        <v>165.7</v>
      </c>
      <c r="M5851" s="5">
        <f t="shared" si="367"/>
        <v>0</v>
      </c>
      <c r="N5851" s="5" t="s">
        <v>20895</v>
      </c>
      <c r="O5851" s="5" t="s">
        <v>20896</v>
      </c>
      <c r="P5851" s="5" t="s">
        <v>20897</v>
      </c>
    </row>
    <row r="5852" ht="19" customHeight="1" spans="1:16">
      <c r="A5852" s="5">
        <v>236</v>
      </c>
      <c r="B5852" s="5" t="s">
        <v>623</v>
      </c>
      <c r="C5852" s="5" t="s">
        <v>65</v>
      </c>
      <c r="D5852" s="8" t="s">
        <v>114</v>
      </c>
      <c r="E5852" s="6">
        <v>2.4</v>
      </c>
      <c r="F5852" s="6">
        <v>2.4</v>
      </c>
      <c r="G5852" s="6">
        <v>2.4</v>
      </c>
      <c r="H5852" s="5" t="s">
        <v>120</v>
      </c>
      <c r="I5852" s="6">
        <f t="shared" si="364"/>
        <v>0</v>
      </c>
      <c r="J5852" s="5" t="str">
        <f>IF(H5852="否","不适用",IF(AND(ISNUMBER(E5852),ISNUMBER(F5852)),IF(I5852&gt;规则与名单!$B$2,"是","否"),"未判定"))</f>
        <v>不适用</v>
      </c>
      <c r="K5852" s="5" t="str">
        <f t="shared" si="365"/>
        <v>非测试日纯氢</v>
      </c>
      <c r="L5852" s="6">
        <f t="shared" si="366"/>
        <v>2.4</v>
      </c>
      <c r="M5852" s="5">
        <f t="shared" si="367"/>
        <v>0</v>
      </c>
      <c r="N5852" s="5" t="s">
        <v>20898</v>
      </c>
      <c r="O5852" s="5" t="s">
        <v>20899</v>
      </c>
      <c r="P5852" s="5" t="s">
        <v>20900</v>
      </c>
    </row>
    <row r="5853" ht="19" customHeight="1" spans="1:16">
      <c r="A5853" s="5">
        <v>236</v>
      </c>
      <c r="B5853" s="5" t="s">
        <v>623</v>
      </c>
      <c r="C5853" s="5" t="s">
        <v>65</v>
      </c>
      <c r="D5853" s="8" t="s">
        <v>605</v>
      </c>
      <c r="E5853" s="6"/>
      <c r="F5853" s="6">
        <v>0</v>
      </c>
      <c r="G5853" s="6"/>
      <c r="H5853" s="5" t="s">
        <v>120</v>
      </c>
      <c r="I5853" s="6" t="str">
        <f t="shared" si="364"/>
        <v/>
      </c>
      <c r="J5853" s="5" t="str">
        <f>IF(H5853="否","不适用",IF(AND(ISNUMBER(E5853),ISNUMBER(F5853)),IF(I5853&gt;规则与名单!$B$2,"是","否"),"未判定"))</f>
        <v>不适用</v>
      </c>
      <c r="K5853" s="5" t="str">
        <f t="shared" si="365"/>
        <v>缺失</v>
      </c>
      <c r="L5853" s="6" t="str">
        <f t="shared" si="366"/>
        <v/>
      </c>
      <c r="M5853" s="5">
        <f t="shared" si="367"/>
        <v>1</v>
      </c>
      <c r="N5853" s="5" t="s">
        <v>20901</v>
      </c>
      <c r="O5853" s="5" t="s">
        <v>20902</v>
      </c>
      <c r="P5853" s="5" t="s">
        <v>20903</v>
      </c>
    </row>
    <row r="5854" ht="19" customHeight="1" spans="1:16">
      <c r="A5854" s="5">
        <v>236</v>
      </c>
      <c r="B5854" s="5" t="s">
        <v>623</v>
      </c>
      <c r="C5854" s="5" t="s">
        <v>65</v>
      </c>
      <c r="D5854" s="8" t="s">
        <v>186</v>
      </c>
      <c r="E5854" s="6"/>
      <c r="F5854" s="6">
        <v>0</v>
      </c>
      <c r="G5854" s="6"/>
      <c r="H5854" s="5" t="s">
        <v>120</v>
      </c>
      <c r="I5854" s="6" t="str">
        <f t="shared" si="364"/>
        <v/>
      </c>
      <c r="J5854" s="5" t="str">
        <f>IF(H5854="否","不适用",IF(AND(ISNUMBER(E5854),ISNUMBER(F5854)),IF(I5854&gt;规则与名单!$B$2,"是","否"),"未判定"))</f>
        <v>不适用</v>
      </c>
      <c r="K5854" s="5" t="str">
        <f t="shared" si="365"/>
        <v>缺失</v>
      </c>
      <c r="L5854" s="6" t="str">
        <f t="shared" si="366"/>
        <v/>
      </c>
      <c r="M5854" s="5">
        <f t="shared" si="367"/>
        <v>1</v>
      </c>
      <c r="N5854" s="5" t="s">
        <v>20904</v>
      </c>
      <c r="O5854" s="5" t="s">
        <v>20905</v>
      </c>
      <c r="P5854" s="5" t="s">
        <v>20906</v>
      </c>
    </row>
    <row r="5855" ht="19" customHeight="1" spans="1:16">
      <c r="A5855" s="5">
        <v>236</v>
      </c>
      <c r="B5855" s="5" t="s">
        <v>623</v>
      </c>
      <c r="C5855" s="5" t="s">
        <v>65</v>
      </c>
      <c r="D5855" s="8" t="s">
        <v>165</v>
      </c>
      <c r="E5855" s="6">
        <v>101.4</v>
      </c>
      <c r="F5855" s="6">
        <v>103.7</v>
      </c>
      <c r="G5855" s="6">
        <v>101.4</v>
      </c>
      <c r="H5855" s="5" t="s">
        <v>120</v>
      </c>
      <c r="I5855" s="6">
        <f t="shared" si="364"/>
        <v>-2.3</v>
      </c>
      <c r="J5855" s="5" t="str">
        <f>IF(H5855="否","不适用",IF(AND(ISNUMBER(E5855),ISNUMBER(F5855)),IF(I5855&gt;规则与名单!$B$2,"是","否"),"未判定"))</f>
        <v>不适用</v>
      </c>
      <c r="K5855" s="5" t="str">
        <f t="shared" si="365"/>
        <v>非测试日纯氢</v>
      </c>
      <c r="L5855" s="6">
        <f t="shared" si="366"/>
        <v>101.4</v>
      </c>
      <c r="M5855" s="5">
        <f t="shared" si="367"/>
        <v>0</v>
      </c>
      <c r="N5855" s="5" t="s">
        <v>20907</v>
      </c>
      <c r="O5855" s="5" t="s">
        <v>20908</v>
      </c>
      <c r="P5855" s="5" t="s">
        <v>20909</v>
      </c>
    </row>
    <row r="5856" ht="19" customHeight="1" spans="1:16">
      <c r="A5856" s="5">
        <v>236</v>
      </c>
      <c r="B5856" s="5" t="s">
        <v>623</v>
      </c>
      <c r="C5856" s="5" t="s">
        <v>65</v>
      </c>
      <c r="D5856" s="8" t="s">
        <v>151</v>
      </c>
      <c r="E5856" s="6"/>
      <c r="F5856" s="6">
        <v>0</v>
      </c>
      <c r="G5856" s="6"/>
      <c r="H5856" s="5" t="s">
        <v>120</v>
      </c>
      <c r="I5856" s="6" t="str">
        <f t="shared" si="364"/>
        <v/>
      </c>
      <c r="J5856" s="5" t="str">
        <f>IF(H5856="否","不适用",IF(AND(ISNUMBER(E5856),ISNUMBER(F5856)),IF(I5856&gt;规则与名单!$B$2,"是","否"),"未判定"))</f>
        <v>不适用</v>
      </c>
      <c r="K5856" s="5" t="str">
        <f t="shared" si="365"/>
        <v>缺失</v>
      </c>
      <c r="L5856" s="6" t="str">
        <f t="shared" si="366"/>
        <v/>
      </c>
      <c r="M5856" s="5">
        <f t="shared" si="367"/>
        <v>1</v>
      </c>
      <c r="N5856" s="5" t="s">
        <v>20910</v>
      </c>
      <c r="O5856" s="5" t="s">
        <v>20911</v>
      </c>
      <c r="P5856" s="5" t="s">
        <v>20912</v>
      </c>
    </row>
    <row r="5857" ht="19" customHeight="1" spans="1:16">
      <c r="A5857" s="5">
        <v>236</v>
      </c>
      <c r="B5857" s="5" t="s">
        <v>623</v>
      </c>
      <c r="C5857" s="5" t="s">
        <v>65</v>
      </c>
      <c r="D5857" s="8" t="s">
        <v>3358</v>
      </c>
      <c r="E5857" s="6"/>
      <c r="F5857" s="6">
        <v>0</v>
      </c>
      <c r="G5857" s="6"/>
      <c r="H5857" s="5" t="s">
        <v>120</v>
      </c>
      <c r="I5857" s="6" t="str">
        <f t="shared" si="364"/>
        <v/>
      </c>
      <c r="J5857" s="5" t="str">
        <f>IF(H5857="否","不适用",IF(AND(ISNUMBER(E5857),ISNUMBER(F5857)),IF(I5857&gt;规则与名单!$B$2,"是","否"),"未判定"))</f>
        <v>不适用</v>
      </c>
      <c r="K5857" s="5" t="str">
        <f t="shared" si="365"/>
        <v>缺失</v>
      </c>
      <c r="L5857" s="6" t="str">
        <f t="shared" si="366"/>
        <v/>
      </c>
      <c r="M5857" s="5">
        <f t="shared" si="367"/>
        <v>1</v>
      </c>
      <c r="N5857" s="5" t="s">
        <v>20913</v>
      </c>
      <c r="O5857" s="5" t="s">
        <v>20914</v>
      </c>
      <c r="P5857" s="5" t="s">
        <v>20915</v>
      </c>
    </row>
    <row r="5858" ht="19" customHeight="1" spans="1:16">
      <c r="A5858" s="5">
        <v>236</v>
      </c>
      <c r="B5858" s="5" t="s">
        <v>623</v>
      </c>
      <c r="C5858" s="5" t="s">
        <v>65</v>
      </c>
      <c r="D5858" s="8" t="s">
        <v>272</v>
      </c>
      <c r="E5858" s="6"/>
      <c r="F5858" s="6">
        <v>0</v>
      </c>
      <c r="G5858" s="6"/>
      <c r="H5858" s="5" t="s">
        <v>120</v>
      </c>
      <c r="I5858" s="6" t="str">
        <f t="shared" si="364"/>
        <v/>
      </c>
      <c r="J5858" s="5" t="str">
        <f>IF(H5858="否","不适用",IF(AND(ISNUMBER(E5858),ISNUMBER(F5858)),IF(I5858&gt;规则与名单!$B$2,"是","否"),"未判定"))</f>
        <v>不适用</v>
      </c>
      <c r="K5858" s="5" t="str">
        <f t="shared" si="365"/>
        <v>缺失</v>
      </c>
      <c r="L5858" s="6" t="str">
        <f t="shared" si="366"/>
        <v/>
      </c>
      <c r="M5858" s="5">
        <f t="shared" si="367"/>
        <v>1</v>
      </c>
      <c r="N5858" s="5" t="s">
        <v>20916</v>
      </c>
      <c r="O5858" s="5" t="s">
        <v>20917</v>
      </c>
      <c r="P5858" s="5" t="s">
        <v>20918</v>
      </c>
    </row>
    <row r="5859" ht="19" customHeight="1" spans="1:16">
      <c r="A5859" s="5">
        <v>236</v>
      </c>
      <c r="B5859" s="5" t="s">
        <v>623</v>
      </c>
      <c r="C5859" s="5" t="s">
        <v>65</v>
      </c>
      <c r="D5859" s="8" t="s">
        <v>506</v>
      </c>
      <c r="E5859" s="6"/>
      <c r="F5859" s="6">
        <v>0</v>
      </c>
      <c r="G5859" s="6"/>
      <c r="H5859" s="5" t="s">
        <v>120</v>
      </c>
      <c r="I5859" s="6" t="str">
        <f t="shared" si="364"/>
        <v/>
      </c>
      <c r="J5859" s="5" t="str">
        <f>IF(H5859="否","不适用",IF(AND(ISNUMBER(E5859),ISNUMBER(F5859)),IF(I5859&gt;规则与名单!$B$2,"是","否"),"未判定"))</f>
        <v>不适用</v>
      </c>
      <c r="K5859" s="5" t="str">
        <f t="shared" si="365"/>
        <v>缺失</v>
      </c>
      <c r="L5859" s="6" t="str">
        <f t="shared" si="366"/>
        <v/>
      </c>
      <c r="M5859" s="5">
        <f t="shared" si="367"/>
        <v>1</v>
      </c>
      <c r="N5859" s="5" t="s">
        <v>20919</v>
      </c>
      <c r="O5859" s="5" t="s">
        <v>20920</v>
      </c>
      <c r="P5859" s="5" t="s">
        <v>20921</v>
      </c>
    </row>
    <row r="5860" ht="19" customHeight="1" spans="1:16">
      <c r="A5860" s="5">
        <v>236</v>
      </c>
      <c r="B5860" s="5" t="s">
        <v>623</v>
      </c>
      <c r="C5860" s="5" t="s">
        <v>65</v>
      </c>
      <c r="D5860" s="8" t="s">
        <v>673</v>
      </c>
      <c r="E5860" s="6">
        <v>0</v>
      </c>
      <c r="F5860" s="6">
        <v>0</v>
      </c>
      <c r="G5860" s="6"/>
      <c r="H5860" s="5" t="s">
        <v>120</v>
      </c>
      <c r="I5860" s="6">
        <f t="shared" si="364"/>
        <v>0</v>
      </c>
      <c r="J5860" s="5" t="str">
        <f>IF(H5860="否","不适用",IF(AND(ISNUMBER(E5860),ISNUMBER(F5860)),IF(I5860&gt;规则与名单!$B$2,"是","否"),"未判定"))</f>
        <v>不适用</v>
      </c>
      <c r="K5860" s="5" t="str">
        <f t="shared" si="365"/>
        <v>非测试日仪表</v>
      </c>
      <c r="L5860" s="6">
        <f t="shared" si="366"/>
        <v>0</v>
      </c>
      <c r="M5860" s="5">
        <f t="shared" si="367"/>
        <v>0</v>
      </c>
      <c r="N5860" s="5" t="s">
        <v>20922</v>
      </c>
      <c r="O5860" s="5" t="s">
        <v>20923</v>
      </c>
      <c r="P5860" s="5" t="s">
        <v>20924</v>
      </c>
    </row>
    <row r="5861" ht="19" customHeight="1" spans="1:16">
      <c r="A5861" s="5">
        <v>236</v>
      </c>
      <c r="B5861" s="5" t="s">
        <v>623</v>
      </c>
      <c r="C5861" s="5" t="s">
        <v>65</v>
      </c>
      <c r="D5861" s="8" t="s">
        <v>183</v>
      </c>
      <c r="E5861" s="6"/>
      <c r="F5861" s="6">
        <v>0</v>
      </c>
      <c r="G5861" s="6"/>
      <c r="H5861" s="5" t="s">
        <v>120</v>
      </c>
      <c r="I5861" s="6" t="str">
        <f t="shared" si="364"/>
        <v/>
      </c>
      <c r="J5861" s="5" t="str">
        <f>IF(H5861="否","不适用",IF(AND(ISNUMBER(E5861),ISNUMBER(F5861)),IF(I5861&gt;规则与名单!$B$2,"是","否"),"未判定"))</f>
        <v>不适用</v>
      </c>
      <c r="K5861" s="5" t="str">
        <f t="shared" si="365"/>
        <v>缺失</v>
      </c>
      <c r="L5861" s="6" t="str">
        <f t="shared" si="366"/>
        <v/>
      </c>
      <c r="M5861" s="5">
        <f t="shared" si="367"/>
        <v>1</v>
      </c>
      <c r="N5861" s="5" t="s">
        <v>20925</v>
      </c>
      <c r="O5861" s="5" t="s">
        <v>20926</v>
      </c>
      <c r="P5861" s="5" t="s">
        <v>20927</v>
      </c>
    </row>
    <row r="5862" ht="19" customHeight="1" spans="1:16">
      <c r="A5862" s="5">
        <v>236</v>
      </c>
      <c r="B5862" s="5" t="s">
        <v>623</v>
      </c>
      <c r="C5862" s="5" t="s">
        <v>65</v>
      </c>
      <c r="D5862" s="8" t="s">
        <v>431</v>
      </c>
      <c r="E5862" s="6">
        <v>105.2</v>
      </c>
      <c r="F5862" s="6">
        <v>103.9</v>
      </c>
      <c r="G5862" s="6">
        <v>102.6</v>
      </c>
      <c r="H5862" s="5" t="s">
        <v>120</v>
      </c>
      <c r="I5862" s="6">
        <f t="shared" si="364"/>
        <v>1.3</v>
      </c>
      <c r="J5862" s="5" t="str">
        <f>IF(H5862="否","不适用",IF(AND(ISNUMBER(E5862),ISNUMBER(F5862)),IF(I5862&gt;规则与名单!$B$2,"是","否"),"未判定"))</f>
        <v>不适用</v>
      </c>
      <c r="K5862" s="5" t="str">
        <f t="shared" si="365"/>
        <v>非测试日纯氢</v>
      </c>
      <c r="L5862" s="6">
        <f t="shared" si="366"/>
        <v>102.6</v>
      </c>
      <c r="M5862" s="5">
        <f t="shared" si="367"/>
        <v>0</v>
      </c>
      <c r="N5862" s="5" t="s">
        <v>20928</v>
      </c>
      <c r="O5862" s="5" t="s">
        <v>20929</v>
      </c>
      <c r="P5862" s="5" t="s">
        <v>20930</v>
      </c>
    </row>
    <row r="5863" ht="19" customHeight="1" spans="1:16">
      <c r="A5863" s="5">
        <v>236</v>
      </c>
      <c r="B5863" s="5" t="s">
        <v>623</v>
      </c>
      <c r="C5863" s="5" t="s">
        <v>65</v>
      </c>
      <c r="D5863" s="8" t="s">
        <v>3377</v>
      </c>
      <c r="E5863" s="6"/>
      <c r="F5863" s="6">
        <v>0</v>
      </c>
      <c r="G5863" s="6"/>
      <c r="H5863" s="5" t="s">
        <v>120</v>
      </c>
      <c r="I5863" s="6" t="str">
        <f t="shared" si="364"/>
        <v/>
      </c>
      <c r="J5863" s="5" t="str">
        <f>IF(H5863="否","不适用",IF(AND(ISNUMBER(E5863),ISNUMBER(F5863)),IF(I5863&gt;规则与名单!$B$2,"是","否"),"未判定"))</f>
        <v>不适用</v>
      </c>
      <c r="K5863" s="5" t="str">
        <f t="shared" si="365"/>
        <v>缺失</v>
      </c>
      <c r="L5863" s="6" t="str">
        <f t="shared" si="366"/>
        <v/>
      </c>
      <c r="M5863" s="5">
        <f t="shared" si="367"/>
        <v>1</v>
      </c>
      <c r="N5863" s="5" t="s">
        <v>20931</v>
      </c>
      <c r="O5863" s="5" t="s">
        <v>20932</v>
      </c>
      <c r="P5863" s="5" t="s">
        <v>20933</v>
      </c>
    </row>
    <row r="5864" ht="19" customHeight="1" spans="1:16">
      <c r="A5864" s="5">
        <v>236</v>
      </c>
      <c r="B5864" s="5" t="s">
        <v>623</v>
      </c>
      <c r="C5864" s="5" t="s">
        <v>65</v>
      </c>
      <c r="D5864" s="8" t="s">
        <v>407</v>
      </c>
      <c r="E5864" s="6"/>
      <c r="F5864" s="6">
        <v>0</v>
      </c>
      <c r="G5864" s="6"/>
      <c r="H5864" s="5" t="s">
        <v>120</v>
      </c>
      <c r="I5864" s="6" t="str">
        <f t="shared" si="364"/>
        <v/>
      </c>
      <c r="J5864" s="5" t="str">
        <f>IF(H5864="否","不适用",IF(AND(ISNUMBER(E5864),ISNUMBER(F5864)),IF(I5864&gt;规则与名单!$B$2,"是","否"),"未判定"))</f>
        <v>不适用</v>
      </c>
      <c r="K5864" s="5" t="str">
        <f t="shared" si="365"/>
        <v>缺失</v>
      </c>
      <c r="L5864" s="6" t="str">
        <f t="shared" si="366"/>
        <v/>
      </c>
      <c r="M5864" s="5">
        <f t="shared" si="367"/>
        <v>1</v>
      </c>
      <c r="N5864" s="5" t="s">
        <v>20934</v>
      </c>
      <c r="O5864" s="5" t="s">
        <v>20935</v>
      </c>
      <c r="P5864" s="5" t="s">
        <v>20936</v>
      </c>
    </row>
    <row r="5865" ht="19" customHeight="1" spans="1:16">
      <c r="A5865" s="5">
        <v>236</v>
      </c>
      <c r="B5865" s="5" t="s">
        <v>623</v>
      </c>
      <c r="C5865" s="5" t="s">
        <v>65</v>
      </c>
      <c r="D5865" s="8" t="s">
        <v>411</v>
      </c>
      <c r="E5865" s="6">
        <v>2.6</v>
      </c>
      <c r="F5865" s="6">
        <v>2.6</v>
      </c>
      <c r="G5865" s="6">
        <v>2.5</v>
      </c>
      <c r="H5865" s="5" t="s">
        <v>120</v>
      </c>
      <c r="I5865" s="6">
        <f t="shared" si="364"/>
        <v>0</v>
      </c>
      <c r="J5865" s="5" t="str">
        <f>IF(H5865="否","不适用",IF(AND(ISNUMBER(E5865),ISNUMBER(F5865)),IF(I5865&gt;规则与名单!$B$2,"是","否"),"未判定"))</f>
        <v>不适用</v>
      </c>
      <c r="K5865" s="5" t="str">
        <f t="shared" si="365"/>
        <v>非测试日纯氢</v>
      </c>
      <c r="L5865" s="6">
        <f t="shared" si="366"/>
        <v>2.5</v>
      </c>
      <c r="M5865" s="5">
        <f t="shared" si="367"/>
        <v>0</v>
      </c>
      <c r="N5865" s="5" t="s">
        <v>20937</v>
      </c>
      <c r="O5865" s="5" t="s">
        <v>20938</v>
      </c>
      <c r="P5865" s="5" t="s">
        <v>20939</v>
      </c>
    </row>
    <row r="5866" ht="19" customHeight="1" spans="1:16">
      <c r="A5866" s="5">
        <v>236</v>
      </c>
      <c r="B5866" s="5" t="s">
        <v>623</v>
      </c>
      <c r="C5866" s="5" t="s">
        <v>65</v>
      </c>
      <c r="D5866" s="8" t="s">
        <v>251</v>
      </c>
      <c r="E5866" s="6"/>
      <c r="F5866" s="6">
        <v>0</v>
      </c>
      <c r="G5866" s="6"/>
      <c r="H5866" s="5" t="s">
        <v>120</v>
      </c>
      <c r="I5866" s="6" t="str">
        <f t="shared" si="364"/>
        <v/>
      </c>
      <c r="J5866" s="5" t="str">
        <f>IF(H5866="否","不适用",IF(AND(ISNUMBER(E5866),ISNUMBER(F5866)),IF(I5866&gt;规则与名单!$B$2,"是","否"),"未判定"))</f>
        <v>不适用</v>
      </c>
      <c r="K5866" s="5" t="str">
        <f t="shared" si="365"/>
        <v>缺失</v>
      </c>
      <c r="L5866" s="6" t="str">
        <f t="shared" si="366"/>
        <v/>
      </c>
      <c r="M5866" s="5">
        <f t="shared" si="367"/>
        <v>1</v>
      </c>
      <c r="N5866" s="5" t="s">
        <v>20940</v>
      </c>
      <c r="O5866" s="5" t="s">
        <v>20941</v>
      </c>
      <c r="P5866" s="5" t="s">
        <v>20942</v>
      </c>
    </row>
    <row r="5867" ht="19" customHeight="1" spans="1:16">
      <c r="A5867" s="5">
        <v>236</v>
      </c>
      <c r="B5867" s="5" t="s">
        <v>623</v>
      </c>
      <c r="C5867" s="5" t="s">
        <v>65</v>
      </c>
      <c r="D5867" s="8" t="s">
        <v>472</v>
      </c>
      <c r="E5867" s="6"/>
      <c r="F5867" s="6">
        <v>0</v>
      </c>
      <c r="G5867" s="6"/>
      <c r="H5867" s="5" t="s">
        <v>120</v>
      </c>
      <c r="I5867" s="6" t="str">
        <f t="shared" si="364"/>
        <v/>
      </c>
      <c r="J5867" s="5" t="str">
        <f>IF(H5867="否","不适用",IF(AND(ISNUMBER(E5867),ISNUMBER(F5867)),IF(I5867&gt;规则与名单!$B$2,"是","否"),"未判定"))</f>
        <v>不适用</v>
      </c>
      <c r="K5867" s="5" t="str">
        <f t="shared" si="365"/>
        <v>缺失</v>
      </c>
      <c r="L5867" s="6" t="str">
        <f t="shared" si="366"/>
        <v/>
      </c>
      <c r="M5867" s="5">
        <f t="shared" si="367"/>
        <v>1</v>
      </c>
      <c r="N5867" s="5" t="s">
        <v>20943</v>
      </c>
      <c r="O5867" s="5" t="s">
        <v>20944</v>
      </c>
      <c r="P5867" s="5" t="s">
        <v>20945</v>
      </c>
    </row>
    <row r="5868" ht="19" customHeight="1" spans="1:16">
      <c r="A5868" s="5">
        <v>236</v>
      </c>
      <c r="B5868" s="5" t="s">
        <v>623</v>
      </c>
      <c r="C5868" s="5" t="s">
        <v>65</v>
      </c>
      <c r="D5868" s="8" t="s">
        <v>466</v>
      </c>
      <c r="E5868" s="6"/>
      <c r="F5868" s="6">
        <v>0</v>
      </c>
      <c r="G5868" s="6"/>
      <c r="H5868" s="5" t="s">
        <v>120</v>
      </c>
      <c r="I5868" s="6" t="str">
        <f t="shared" si="364"/>
        <v/>
      </c>
      <c r="J5868" s="5" t="str">
        <f>IF(H5868="否","不适用",IF(AND(ISNUMBER(E5868),ISNUMBER(F5868)),IF(I5868&gt;规则与名单!$B$2,"是","否"),"未判定"))</f>
        <v>不适用</v>
      </c>
      <c r="K5868" s="5" t="str">
        <f t="shared" si="365"/>
        <v>缺失</v>
      </c>
      <c r="L5868" s="6" t="str">
        <f t="shared" si="366"/>
        <v/>
      </c>
      <c r="M5868" s="5">
        <f t="shared" si="367"/>
        <v>1</v>
      </c>
      <c r="N5868" s="5" t="s">
        <v>20946</v>
      </c>
      <c r="O5868" s="5" t="s">
        <v>20947</v>
      </c>
      <c r="P5868" s="5" t="s">
        <v>20948</v>
      </c>
    </row>
    <row r="5869" ht="19" customHeight="1" spans="1:16">
      <c r="A5869" s="5">
        <v>236</v>
      </c>
      <c r="B5869" s="5" t="s">
        <v>623</v>
      </c>
      <c r="C5869" s="5" t="s">
        <v>65</v>
      </c>
      <c r="D5869" s="8" t="s">
        <v>333</v>
      </c>
      <c r="E5869" s="6"/>
      <c r="F5869" s="6">
        <v>0</v>
      </c>
      <c r="G5869" s="6"/>
      <c r="H5869" s="5" t="s">
        <v>120</v>
      </c>
      <c r="I5869" s="6" t="str">
        <f t="shared" si="364"/>
        <v/>
      </c>
      <c r="J5869" s="5" t="str">
        <f>IF(H5869="否","不适用",IF(AND(ISNUMBER(E5869),ISNUMBER(F5869)),IF(I5869&gt;规则与名单!$B$2,"是","否"),"未判定"))</f>
        <v>不适用</v>
      </c>
      <c r="K5869" s="5" t="str">
        <f t="shared" si="365"/>
        <v>缺失</v>
      </c>
      <c r="L5869" s="6" t="str">
        <f t="shared" si="366"/>
        <v/>
      </c>
      <c r="M5869" s="5">
        <f t="shared" si="367"/>
        <v>1</v>
      </c>
      <c r="N5869" s="5" t="s">
        <v>20949</v>
      </c>
      <c r="O5869" s="5" t="s">
        <v>20950</v>
      </c>
      <c r="P5869" s="5" t="s">
        <v>20951</v>
      </c>
    </row>
    <row r="5870" ht="19" customHeight="1" spans="1:16">
      <c r="A5870" s="5">
        <v>236</v>
      </c>
      <c r="B5870" s="5" t="s">
        <v>623</v>
      </c>
      <c r="C5870" s="5" t="s">
        <v>65</v>
      </c>
      <c r="D5870" s="8" t="s">
        <v>175</v>
      </c>
      <c r="E5870" s="6"/>
      <c r="F5870" s="6">
        <v>0</v>
      </c>
      <c r="G5870" s="6"/>
      <c r="H5870" s="5" t="s">
        <v>120</v>
      </c>
      <c r="I5870" s="6" t="str">
        <f t="shared" si="364"/>
        <v/>
      </c>
      <c r="J5870" s="5" t="str">
        <f>IF(H5870="否","不适用",IF(AND(ISNUMBER(E5870),ISNUMBER(F5870)),IF(I5870&gt;规则与名单!$B$2,"是","否"),"未判定"))</f>
        <v>不适用</v>
      </c>
      <c r="K5870" s="5" t="str">
        <f t="shared" si="365"/>
        <v>缺失</v>
      </c>
      <c r="L5870" s="6" t="str">
        <f t="shared" si="366"/>
        <v/>
      </c>
      <c r="M5870" s="5">
        <f t="shared" si="367"/>
        <v>1</v>
      </c>
      <c r="N5870" s="5" t="s">
        <v>20952</v>
      </c>
      <c r="O5870" s="5" t="s">
        <v>20953</v>
      </c>
      <c r="P5870" s="5" t="s">
        <v>20954</v>
      </c>
    </row>
    <row r="5871" ht="19" customHeight="1" spans="1:16">
      <c r="A5871" s="5">
        <v>236</v>
      </c>
      <c r="B5871" s="5" t="s">
        <v>623</v>
      </c>
      <c r="C5871" s="5" t="s">
        <v>65</v>
      </c>
      <c r="D5871" s="8" t="s">
        <v>3402</v>
      </c>
      <c r="E5871" s="6"/>
      <c r="F5871" s="6">
        <v>0</v>
      </c>
      <c r="G5871" s="6"/>
      <c r="H5871" s="5" t="s">
        <v>120</v>
      </c>
      <c r="I5871" s="6" t="str">
        <f t="shared" si="364"/>
        <v/>
      </c>
      <c r="J5871" s="5" t="str">
        <f>IF(H5871="否","不适用",IF(AND(ISNUMBER(E5871),ISNUMBER(F5871)),IF(I5871&gt;规则与名单!$B$2,"是","否"),"未判定"))</f>
        <v>不适用</v>
      </c>
      <c r="K5871" s="5" t="str">
        <f t="shared" si="365"/>
        <v>缺失</v>
      </c>
      <c r="L5871" s="6" t="str">
        <f t="shared" si="366"/>
        <v/>
      </c>
      <c r="M5871" s="5">
        <f t="shared" si="367"/>
        <v>1</v>
      </c>
      <c r="N5871" s="5" t="s">
        <v>20955</v>
      </c>
      <c r="O5871" s="5" t="s">
        <v>20956</v>
      </c>
      <c r="P5871" s="5" t="s">
        <v>20957</v>
      </c>
    </row>
    <row r="5872" ht="19" customHeight="1" spans="1:16">
      <c r="A5872" s="5">
        <v>236</v>
      </c>
      <c r="B5872" s="5" t="s">
        <v>623</v>
      </c>
      <c r="C5872" s="5" t="s">
        <v>65</v>
      </c>
      <c r="D5872" s="8" t="s">
        <v>487</v>
      </c>
      <c r="E5872" s="6"/>
      <c r="F5872" s="6">
        <v>0</v>
      </c>
      <c r="G5872" s="6"/>
      <c r="H5872" s="5" t="s">
        <v>120</v>
      </c>
      <c r="I5872" s="6" t="str">
        <f t="shared" si="364"/>
        <v/>
      </c>
      <c r="J5872" s="5" t="str">
        <f>IF(H5872="否","不适用",IF(AND(ISNUMBER(E5872),ISNUMBER(F5872)),IF(I5872&gt;规则与名单!$B$2,"是","否"),"未判定"))</f>
        <v>不适用</v>
      </c>
      <c r="K5872" s="5" t="str">
        <f t="shared" si="365"/>
        <v>缺失</v>
      </c>
      <c r="L5872" s="6" t="str">
        <f t="shared" si="366"/>
        <v/>
      </c>
      <c r="M5872" s="5">
        <f t="shared" si="367"/>
        <v>1</v>
      </c>
      <c r="N5872" s="5" t="s">
        <v>20958</v>
      </c>
      <c r="O5872" s="5" t="s">
        <v>20959</v>
      </c>
      <c r="P5872" s="5" t="s">
        <v>20960</v>
      </c>
    </row>
    <row r="5873" ht="19" customHeight="1" spans="1:16">
      <c r="A5873" s="5">
        <v>236</v>
      </c>
      <c r="B5873" s="5" t="s">
        <v>623</v>
      </c>
      <c r="C5873" s="5" t="s">
        <v>65</v>
      </c>
      <c r="D5873" s="8" t="s">
        <v>121</v>
      </c>
      <c r="E5873" s="6"/>
      <c r="F5873" s="6">
        <v>0</v>
      </c>
      <c r="G5873" s="6"/>
      <c r="H5873" s="5" t="s">
        <v>120</v>
      </c>
      <c r="I5873" s="6" t="str">
        <f t="shared" si="364"/>
        <v/>
      </c>
      <c r="J5873" s="5" t="str">
        <f>IF(H5873="否","不适用",IF(AND(ISNUMBER(E5873),ISNUMBER(F5873)),IF(I5873&gt;规则与名单!$B$2,"是","否"),"未判定"))</f>
        <v>不适用</v>
      </c>
      <c r="K5873" s="5" t="str">
        <f t="shared" si="365"/>
        <v>缺失</v>
      </c>
      <c r="L5873" s="6" t="str">
        <f t="shared" si="366"/>
        <v/>
      </c>
      <c r="M5873" s="5">
        <f t="shared" si="367"/>
        <v>1</v>
      </c>
      <c r="N5873" s="5" t="s">
        <v>20961</v>
      </c>
      <c r="O5873" s="5" t="s">
        <v>20962</v>
      </c>
      <c r="P5873" s="5" t="s">
        <v>20963</v>
      </c>
    </row>
    <row r="5874" ht="19" customHeight="1" spans="1:16">
      <c r="A5874" s="5">
        <v>236</v>
      </c>
      <c r="B5874" s="5" t="s">
        <v>623</v>
      </c>
      <c r="C5874" s="5" t="s">
        <v>65</v>
      </c>
      <c r="D5874" s="8" t="s">
        <v>170</v>
      </c>
      <c r="E5874" s="6"/>
      <c r="F5874" s="6">
        <v>0</v>
      </c>
      <c r="G5874" s="6"/>
      <c r="H5874" s="5" t="s">
        <v>120</v>
      </c>
      <c r="I5874" s="6" t="str">
        <f t="shared" si="364"/>
        <v/>
      </c>
      <c r="J5874" s="5" t="str">
        <f>IF(H5874="否","不适用",IF(AND(ISNUMBER(E5874),ISNUMBER(F5874)),IF(I5874&gt;规则与名单!$B$2,"是","否"),"未判定"))</f>
        <v>不适用</v>
      </c>
      <c r="K5874" s="5" t="str">
        <f t="shared" si="365"/>
        <v>缺失</v>
      </c>
      <c r="L5874" s="6" t="str">
        <f t="shared" si="366"/>
        <v/>
      </c>
      <c r="M5874" s="5">
        <f t="shared" si="367"/>
        <v>1</v>
      </c>
      <c r="N5874" s="5" t="s">
        <v>20964</v>
      </c>
      <c r="O5874" s="5" t="s">
        <v>20965</v>
      </c>
      <c r="P5874" s="5" t="s">
        <v>20966</v>
      </c>
    </row>
    <row r="5875" ht="19" customHeight="1" spans="1:16">
      <c r="A5875" s="5">
        <v>236</v>
      </c>
      <c r="B5875" s="5" t="s">
        <v>623</v>
      </c>
      <c r="C5875" s="5" t="s">
        <v>65</v>
      </c>
      <c r="D5875" s="8" t="s">
        <v>644</v>
      </c>
      <c r="E5875" s="6"/>
      <c r="F5875" s="6">
        <v>0</v>
      </c>
      <c r="G5875" s="6"/>
      <c r="H5875" s="5" t="s">
        <v>120</v>
      </c>
      <c r="I5875" s="6" t="str">
        <f t="shared" si="364"/>
        <v/>
      </c>
      <c r="J5875" s="5" t="str">
        <f>IF(H5875="否","不适用",IF(AND(ISNUMBER(E5875),ISNUMBER(F5875)),IF(I5875&gt;规则与名单!$B$2,"是","否"),"未判定"))</f>
        <v>不适用</v>
      </c>
      <c r="K5875" s="5" t="str">
        <f t="shared" si="365"/>
        <v>缺失</v>
      </c>
      <c r="L5875" s="6" t="str">
        <f t="shared" si="366"/>
        <v/>
      </c>
      <c r="M5875" s="5">
        <f t="shared" si="367"/>
        <v>1</v>
      </c>
      <c r="N5875" s="5" t="s">
        <v>20967</v>
      </c>
      <c r="O5875" s="5" t="s">
        <v>20968</v>
      </c>
      <c r="P5875" s="5" t="s">
        <v>20969</v>
      </c>
    </row>
    <row r="5876" ht="19" customHeight="1" spans="1:16">
      <c r="A5876" s="5">
        <v>236</v>
      </c>
      <c r="B5876" s="5" t="s">
        <v>623</v>
      </c>
      <c r="C5876" s="5" t="s">
        <v>65</v>
      </c>
      <c r="D5876" s="8" t="s">
        <v>3418</v>
      </c>
      <c r="E5876" s="6"/>
      <c r="F5876" s="6">
        <v>0</v>
      </c>
      <c r="G5876" s="6"/>
      <c r="H5876" s="5" t="s">
        <v>120</v>
      </c>
      <c r="I5876" s="6" t="str">
        <f t="shared" si="364"/>
        <v/>
      </c>
      <c r="J5876" s="5" t="str">
        <f>IF(H5876="否","不适用",IF(AND(ISNUMBER(E5876),ISNUMBER(F5876)),IF(I5876&gt;规则与名单!$B$2,"是","否"),"未判定"))</f>
        <v>不适用</v>
      </c>
      <c r="K5876" s="5" t="str">
        <f t="shared" si="365"/>
        <v>缺失</v>
      </c>
      <c r="L5876" s="6" t="str">
        <f t="shared" si="366"/>
        <v/>
      </c>
      <c r="M5876" s="5">
        <f t="shared" si="367"/>
        <v>1</v>
      </c>
      <c r="N5876" s="5" t="s">
        <v>20970</v>
      </c>
      <c r="O5876" s="5" t="s">
        <v>20971</v>
      </c>
      <c r="P5876" s="5" t="s">
        <v>20972</v>
      </c>
    </row>
    <row r="5877" ht="19" customHeight="1" spans="1:16">
      <c r="A5877" s="5">
        <v>236</v>
      </c>
      <c r="B5877" s="5" t="s">
        <v>623</v>
      </c>
      <c r="C5877" s="5" t="s">
        <v>65</v>
      </c>
      <c r="D5877" s="8" t="s">
        <v>3422</v>
      </c>
      <c r="E5877" s="6"/>
      <c r="F5877" s="6">
        <v>0</v>
      </c>
      <c r="G5877" s="6"/>
      <c r="H5877" s="5" t="s">
        <v>120</v>
      </c>
      <c r="I5877" s="6" t="str">
        <f t="shared" si="364"/>
        <v/>
      </c>
      <c r="J5877" s="5" t="str">
        <f>IF(H5877="否","不适用",IF(AND(ISNUMBER(E5877),ISNUMBER(F5877)),IF(I5877&gt;规则与名单!$B$2,"是","否"),"未判定"))</f>
        <v>不适用</v>
      </c>
      <c r="K5877" s="5" t="str">
        <f t="shared" si="365"/>
        <v>缺失</v>
      </c>
      <c r="L5877" s="6" t="str">
        <f t="shared" si="366"/>
        <v/>
      </c>
      <c r="M5877" s="5">
        <f t="shared" si="367"/>
        <v>1</v>
      </c>
      <c r="N5877" s="5" t="s">
        <v>20973</v>
      </c>
      <c r="O5877" s="5" t="s">
        <v>20974</v>
      </c>
      <c r="P5877" s="5" t="s">
        <v>20975</v>
      </c>
    </row>
    <row r="5878" ht="19" customHeight="1" spans="1:16">
      <c r="A5878" s="5">
        <v>236</v>
      </c>
      <c r="B5878" s="5" t="s">
        <v>623</v>
      </c>
      <c r="C5878" s="5" t="s">
        <v>65</v>
      </c>
      <c r="D5878" s="8" t="s">
        <v>336</v>
      </c>
      <c r="E5878" s="6"/>
      <c r="F5878" s="6">
        <v>0</v>
      </c>
      <c r="G5878" s="6"/>
      <c r="H5878" s="5" t="s">
        <v>120</v>
      </c>
      <c r="I5878" s="6" t="str">
        <f t="shared" si="364"/>
        <v/>
      </c>
      <c r="J5878" s="5" t="str">
        <f>IF(H5878="否","不适用",IF(AND(ISNUMBER(E5878),ISNUMBER(F5878)),IF(I5878&gt;规则与名单!$B$2,"是","否"),"未判定"))</f>
        <v>不适用</v>
      </c>
      <c r="K5878" s="5" t="str">
        <f t="shared" si="365"/>
        <v>缺失</v>
      </c>
      <c r="L5878" s="6" t="str">
        <f t="shared" si="366"/>
        <v/>
      </c>
      <c r="M5878" s="5">
        <f t="shared" si="367"/>
        <v>1</v>
      </c>
      <c r="N5878" s="5" t="s">
        <v>20976</v>
      </c>
      <c r="O5878" s="5" t="s">
        <v>20977</v>
      </c>
      <c r="P5878" s="5" t="s">
        <v>20978</v>
      </c>
    </row>
    <row r="5879" ht="19" customHeight="1" spans="1:16">
      <c r="A5879" s="5">
        <v>236</v>
      </c>
      <c r="B5879" s="5" t="s">
        <v>623</v>
      </c>
      <c r="C5879" s="5" t="s">
        <v>65</v>
      </c>
      <c r="D5879" s="8" t="s">
        <v>653</v>
      </c>
      <c r="E5879" s="6"/>
      <c r="F5879" s="6">
        <v>0</v>
      </c>
      <c r="G5879" s="6"/>
      <c r="H5879" s="5" t="s">
        <v>120</v>
      </c>
      <c r="I5879" s="6" t="str">
        <f t="shared" si="364"/>
        <v/>
      </c>
      <c r="J5879" s="5" t="str">
        <f>IF(H5879="否","不适用",IF(AND(ISNUMBER(E5879),ISNUMBER(F5879)),IF(I5879&gt;规则与名单!$B$2,"是","否"),"未判定"))</f>
        <v>不适用</v>
      </c>
      <c r="K5879" s="5" t="str">
        <f t="shared" si="365"/>
        <v>缺失</v>
      </c>
      <c r="L5879" s="6" t="str">
        <f t="shared" si="366"/>
        <v/>
      </c>
      <c r="M5879" s="5">
        <f t="shared" si="367"/>
        <v>1</v>
      </c>
      <c r="N5879" s="5" t="s">
        <v>20979</v>
      </c>
      <c r="O5879" s="5" t="s">
        <v>20980</v>
      </c>
      <c r="P5879" s="5" t="s">
        <v>20981</v>
      </c>
    </row>
    <row r="5880" ht="19" customHeight="1" spans="1:16">
      <c r="A5880" s="5">
        <v>236</v>
      </c>
      <c r="B5880" s="5" t="s">
        <v>623</v>
      </c>
      <c r="C5880" s="5" t="s">
        <v>65</v>
      </c>
      <c r="D5880" s="8" t="s">
        <v>140</v>
      </c>
      <c r="E5880" s="6"/>
      <c r="F5880" s="6">
        <v>0</v>
      </c>
      <c r="G5880" s="6"/>
      <c r="H5880" s="5" t="s">
        <v>120</v>
      </c>
      <c r="I5880" s="6" t="str">
        <f t="shared" si="364"/>
        <v/>
      </c>
      <c r="J5880" s="5" t="str">
        <f>IF(H5880="否","不适用",IF(AND(ISNUMBER(E5880),ISNUMBER(F5880)),IF(I5880&gt;规则与名单!$B$2,"是","否"),"未判定"))</f>
        <v>不适用</v>
      </c>
      <c r="K5880" s="5" t="str">
        <f t="shared" si="365"/>
        <v>缺失</v>
      </c>
      <c r="L5880" s="6" t="str">
        <f t="shared" si="366"/>
        <v/>
      </c>
      <c r="M5880" s="5">
        <f t="shared" si="367"/>
        <v>1</v>
      </c>
      <c r="N5880" s="5" t="s">
        <v>20982</v>
      </c>
      <c r="O5880" s="5" t="s">
        <v>20983</v>
      </c>
      <c r="P5880" s="5" t="s">
        <v>20984</v>
      </c>
    </row>
    <row r="5881" ht="19" customHeight="1" spans="1:16">
      <c r="A5881" s="5">
        <v>236</v>
      </c>
      <c r="B5881" s="5" t="s">
        <v>623</v>
      </c>
      <c r="C5881" s="5" t="s">
        <v>65</v>
      </c>
      <c r="D5881" s="8" t="s">
        <v>115</v>
      </c>
      <c r="E5881" s="6"/>
      <c r="F5881" s="6">
        <v>0</v>
      </c>
      <c r="G5881" s="6"/>
      <c r="H5881" s="5" t="s">
        <v>120</v>
      </c>
      <c r="I5881" s="6" t="str">
        <f t="shared" si="364"/>
        <v/>
      </c>
      <c r="J5881" s="5" t="str">
        <f>IF(H5881="否","不适用",IF(AND(ISNUMBER(E5881),ISNUMBER(F5881)),IF(I5881&gt;规则与名单!$B$2,"是","否"),"未判定"))</f>
        <v>不适用</v>
      </c>
      <c r="K5881" s="5" t="str">
        <f t="shared" si="365"/>
        <v>缺失</v>
      </c>
      <c r="L5881" s="6" t="str">
        <f t="shared" si="366"/>
        <v/>
      </c>
      <c r="M5881" s="5">
        <f t="shared" si="367"/>
        <v>1</v>
      </c>
      <c r="N5881" s="5" t="s">
        <v>20985</v>
      </c>
      <c r="O5881" s="5" t="s">
        <v>20986</v>
      </c>
      <c r="P5881" s="5" t="s">
        <v>20987</v>
      </c>
    </row>
    <row r="5882" ht="19" customHeight="1" spans="1:16">
      <c r="A5882" s="5">
        <v>237</v>
      </c>
      <c r="B5882" s="5" t="s">
        <v>625</v>
      </c>
      <c r="C5882" s="5" t="s">
        <v>65</v>
      </c>
      <c r="D5882" s="8" t="s">
        <v>114</v>
      </c>
      <c r="E5882" s="6"/>
      <c r="F5882" s="6">
        <v>0</v>
      </c>
      <c r="G5882" s="6"/>
      <c r="H5882" s="5" t="s">
        <v>113</v>
      </c>
      <c r="I5882" s="6" t="str">
        <f t="shared" si="364"/>
        <v/>
      </c>
      <c r="J5882" s="5" t="str">
        <f>IF(H5882="否","不适用",IF(AND(ISNUMBER(E5882),ISNUMBER(F5882)),IF(I5882&gt;规则与名单!$B$2,"是","否"),"未判定"))</f>
        <v>未判定</v>
      </c>
      <c r="K5882" s="5" t="str">
        <f t="shared" si="365"/>
        <v>测试名单无纯氢GPS</v>
      </c>
      <c r="L5882" s="6">
        <f t="shared" si="366"/>
        <v>0</v>
      </c>
      <c r="M5882" s="5">
        <f t="shared" si="367"/>
        <v>0</v>
      </c>
      <c r="N5882" s="5" t="s">
        <v>20988</v>
      </c>
      <c r="O5882" s="5" t="s">
        <v>20989</v>
      </c>
      <c r="P5882" s="5" t="s">
        <v>20990</v>
      </c>
    </row>
    <row r="5883" ht="19" customHeight="1" spans="1:16">
      <c r="A5883" s="5">
        <v>237</v>
      </c>
      <c r="B5883" s="5" t="s">
        <v>625</v>
      </c>
      <c r="C5883" s="5" t="s">
        <v>65</v>
      </c>
      <c r="D5883" s="8" t="s">
        <v>605</v>
      </c>
      <c r="E5883" s="6"/>
      <c r="F5883" s="6">
        <v>0</v>
      </c>
      <c r="G5883" s="6"/>
      <c r="H5883" s="5" t="s">
        <v>113</v>
      </c>
      <c r="I5883" s="6" t="str">
        <f t="shared" si="364"/>
        <v/>
      </c>
      <c r="J5883" s="5" t="str">
        <f>IF(H5883="否","不适用",IF(AND(ISNUMBER(E5883),ISNUMBER(F5883)),IF(I5883&gt;规则与名单!$B$2,"是","否"),"未判定"))</f>
        <v>未判定</v>
      </c>
      <c r="K5883" s="5" t="str">
        <f t="shared" si="365"/>
        <v>测试名单无纯氢GPS</v>
      </c>
      <c r="L5883" s="6">
        <f t="shared" si="366"/>
        <v>0</v>
      </c>
      <c r="M5883" s="5">
        <f t="shared" si="367"/>
        <v>0</v>
      </c>
      <c r="N5883" s="5" t="s">
        <v>20991</v>
      </c>
      <c r="O5883" s="5" t="s">
        <v>20992</v>
      </c>
      <c r="P5883" s="5" t="s">
        <v>20993</v>
      </c>
    </row>
    <row r="5884" ht="19" customHeight="1" spans="1:16">
      <c r="A5884" s="5">
        <v>237</v>
      </c>
      <c r="B5884" s="5" t="s">
        <v>625</v>
      </c>
      <c r="C5884" s="5" t="s">
        <v>65</v>
      </c>
      <c r="D5884" s="8" t="s">
        <v>186</v>
      </c>
      <c r="E5884" s="6">
        <v>15.4</v>
      </c>
      <c r="F5884" s="6">
        <v>23.2</v>
      </c>
      <c r="G5884" s="6">
        <v>15.4</v>
      </c>
      <c r="H5884" s="5" t="s">
        <v>113</v>
      </c>
      <c r="I5884" s="6">
        <f t="shared" si="364"/>
        <v>-7.8</v>
      </c>
      <c r="J5884" s="5" t="str">
        <f>IF(H5884="否","不适用",IF(AND(ISNUMBER(E5884),ISNUMBER(F5884)),IF(I5884&gt;规则与名单!$B$2,"是","否"),"未判定"))</f>
        <v>否</v>
      </c>
      <c r="K5884" s="5" t="str">
        <f t="shared" si="365"/>
        <v>非测试日纯氢</v>
      </c>
      <c r="L5884" s="6">
        <f t="shared" si="366"/>
        <v>15.4</v>
      </c>
      <c r="M5884" s="5">
        <f t="shared" si="367"/>
        <v>0</v>
      </c>
      <c r="N5884" s="5" t="s">
        <v>20994</v>
      </c>
      <c r="O5884" s="5" t="s">
        <v>20995</v>
      </c>
      <c r="P5884" s="5" t="s">
        <v>20996</v>
      </c>
    </row>
    <row r="5885" ht="19" customHeight="1" spans="1:16">
      <c r="A5885" s="5">
        <v>237</v>
      </c>
      <c r="B5885" s="5" t="s">
        <v>625</v>
      </c>
      <c r="C5885" s="5" t="s">
        <v>65</v>
      </c>
      <c r="D5885" s="8" t="s">
        <v>165</v>
      </c>
      <c r="E5885" s="6">
        <v>18.9</v>
      </c>
      <c r="F5885" s="6">
        <v>10.7</v>
      </c>
      <c r="G5885" s="6">
        <v>5.7</v>
      </c>
      <c r="H5885" s="5" t="s">
        <v>113</v>
      </c>
      <c r="I5885" s="6">
        <f t="shared" si="364"/>
        <v>8.2</v>
      </c>
      <c r="J5885" s="5" t="str">
        <f>IF(H5885="否","不适用",IF(AND(ISNUMBER(E5885),ISNUMBER(F5885)),IF(I5885&gt;规则与名单!$B$2,"是","否"),"未判定"))</f>
        <v>否</v>
      </c>
      <c r="K5885" s="5" t="str">
        <f t="shared" si="365"/>
        <v>非测试日纯氢</v>
      </c>
      <c r="L5885" s="6">
        <f t="shared" si="366"/>
        <v>5.7</v>
      </c>
      <c r="M5885" s="5">
        <f t="shared" si="367"/>
        <v>0</v>
      </c>
      <c r="N5885" s="5" t="s">
        <v>20997</v>
      </c>
      <c r="O5885" s="5" t="s">
        <v>20998</v>
      </c>
      <c r="P5885" s="5" t="s">
        <v>20999</v>
      </c>
    </row>
    <row r="5886" ht="19" customHeight="1" spans="1:16">
      <c r="A5886" s="5">
        <v>237</v>
      </c>
      <c r="B5886" s="5" t="s">
        <v>625</v>
      </c>
      <c r="C5886" s="5" t="s">
        <v>65</v>
      </c>
      <c r="D5886" s="8" t="s">
        <v>151</v>
      </c>
      <c r="E5886" s="6">
        <v>36.8</v>
      </c>
      <c r="F5886" s="6">
        <v>36.8</v>
      </c>
      <c r="G5886" s="6">
        <v>12.8</v>
      </c>
      <c r="H5886" s="5" t="s">
        <v>113</v>
      </c>
      <c r="I5886" s="6">
        <f t="shared" si="364"/>
        <v>0</v>
      </c>
      <c r="J5886" s="5" t="str">
        <f>IF(H5886="否","不适用",IF(AND(ISNUMBER(E5886),ISNUMBER(F5886)),IF(I5886&gt;规则与名单!$B$2,"是","否"),"未判定"))</f>
        <v>否</v>
      </c>
      <c r="K5886" s="5" t="str">
        <f t="shared" si="365"/>
        <v>非测试日纯氢</v>
      </c>
      <c r="L5886" s="6">
        <f t="shared" si="366"/>
        <v>12.8</v>
      </c>
      <c r="M5886" s="5">
        <f t="shared" si="367"/>
        <v>0</v>
      </c>
      <c r="N5886" s="5" t="s">
        <v>21000</v>
      </c>
      <c r="O5886" s="5" t="s">
        <v>21001</v>
      </c>
      <c r="P5886" s="5" t="s">
        <v>21002</v>
      </c>
    </row>
    <row r="5887" ht="19" customHeight="1" spans="1:16">
      <c r="A5887" s="5">
        <v>238</v>
      </c>
      <c r="B5887" s="5" t="s">
        <v>627</v>
      </c>
      <c r="C5887" s="5" t="s">
        <v>65</v>
      </c>
      <c r="D5887" s="8" t="s">
        <v>114</v>
      </c>
      <c r="E5887" s="6"/>
      <c r="F5887" s="6">
        <v>0</v>
      </c>
      <c r="G5887" s="6"/>
      <c r="H5887" s="5" t="s">
        <v>113</v>
      </c>
      <c r="I5887" s="6" t="str">
        <f t="shared" si="364"/>
        <v/>
      </c>
      <c r="J5887" s="5" t="str">
        <f>IF(H5887="否","不适用",IF(AND(ISNUMBER(E5887),ISNUMBER(F5887)),IF(I5887&gt;规则与名单!$B$2,"是","否"),"未判定"))</f>
        <v>未判定</v>
      </c>
      <c r="K5887" s="5" t="str">
        <f t="shared" si="365"/>
        <v>测试名单无纯氢GPS</v>
      </c>
      <c r="L5887" s="6">
        <f t="shared" si="366"/>
        <v>0</v>
      </c>
      <c r="M5887" s="5">
        <f t="shared" si="367"/>
        <v>0</v>
      </c>
      <c r="N5887" s="5" t="s">
        <v>21003</v>
      </c>
      <c r="O5887" s="5" t="s">
        <v>21004</v>
      </c>
      <c r="P5887" s="5" t="s">
        <v>21005</v>
      </c>
    </row>
    <row r="5888" ht="19" customHeight="1" spans="1:16">
      <c r="A5888" s="5">
        <v>238</v>
      </c>
      <c r="B5888" s="5" t="s">
        <v>627</v>
      </c>
      <c r="C5888" s="5" t="s">
        <v>65</v>
      </c>
      <c r="D5888" s="8" t="s">
        <v>605</v>
      </c>
      <c r="E5888" s="6"/>
      <c r="F5888" s="6">
        <v>0</v>
      </c>
      <c r="G5888" s="6"/>
      <c r="H5888" s="5" t="s">
        <v>113</v>
      </c>
      <c r="I5888" s="6" t="str">
        <f t="shared" si="364"/>
        <v/>
      </c>
      <c r="J5888" s="5" t="str">
        <f>IF(H5888="否","不适用",IF(AND(ISNUMBER(E5888),ISNUMBER(F5888)),IF(I5888&gt;规则与名单!$B$2,"是","否"),"未判定"))</f>
        <v>未判定</v>
      </c>
      <c r="K5888" s="5" t="str">
        <f t="shared" si="365"/>
        <v>测试名单无纯氢GPS</v>
      </c>
      <c r="L5888" s="6">
        <f t="shared" si="366"/>
        <v>0</v>
      </c>
      <c r="M5888" s="5">
        <f t="shared" si="367"/>
        <v>0</v>
      </c>
      <c r="N5888" s="5" t="s">
        <v>21006</v>
      </c>
      <c r="O5888" s="5" t="s">
        <v>21007</v>
      </c>
      <c r="P5888" s="5" t="s">
        <v>21008</v>
      </c>
    </row>
    <row r="5889" ht="19" customHeight="1" spans="1:16">
      <c r="A5889" s="5">
        <v>238</v>
      </c>
      <c r="B5889" s="5" t="s">
        <v>627</v>
      </c>
      <c r="C5889" s="5" t="s">
        <v>65</v>
      </c>
      <c r="D5889" s="8" t="s">
        <v>186</v>
      </c>
      <c r="E5889" s="6"/>
      <c r="F5889" s="6">
        <v>0</v>
      </c>
      <c r="G5889" s="6"/>
      <c r="H5889" s="5" t="s">
        <v>113</v>
      </c>
      <c r="I5889" s="6" t="str">
        <f t="shared" si="364"/>
        <v/>
      </c>
      <c r="J5889" s="5" t="str">
        <f>IF(H5889="否","不适用",IF(AND(ISNUMBER(E5889),ISNUMBER(F5889)),IF(I5889&gt;规则与名单!$B$2,"是","否"),"未判定"))</f>
        <v>未判定</v>
      </c>
      <c r="K5889" s="5" t="str">
        <f t="shared" si="365"/>
        <v>测试名单无纯氢GPS</v>
      </c>
      <c r="L5889" s="6">
        <f t="shared" si="366"/>
        <v>0</v>
      </c>
      <c r="M5889" s="5">
        <f t="shared" si="367"/>
        <v>0</v>
      </c>
      <c r="N5889" s="5" t="s">
        <v>21009</v>
      </c>
      <c r="O5889" s="5" t="s">
        <v>21010</v>
      </c>
      <c r="P5889" s="5" t="s">
        <v>21011</v>
      </c>
    </row>
    <row r="5890" ht="19" customHeight="1" spans="1:16">
      <c r="A5890" s="5">
        <v>238</v>
      </c>
      <c r="B5890" s="5" t="s">
        <v>627</v>
      </c>
      <c r="C5890" s="5" t="s">
        <v>65</v>
      </c>
      <c r="D5890" s="8" t="s">
        <v>165</v>
      </c>
      <c r="E5890" s="6"/>
      <c r="F5890" s="6">
        <v>0</v>
      </c>
      <c r="G5890" s="6"/>
      <c r="H5890" s="5" t="s">
        <v>113</v>
      </c>
      <c r="I5890" s="6" t="str">
        <f t="shared" ref="I5890:I5953" si="368">IF(AND(ISNUMBER(E5890),ISNUMBER(F5890)),E5890-F5890,"")</f>
        <v/>
      </c>
      <c r="J5890" s="5" t="str">
        <f>IF(H5890="否","不适用",IF(AND(ISNUMBER(E5890),ISNUMBER(F5890)),IF(I5890&gt;规则与名单!$B$2,"是","否"),"未判定"))</f>
        <v>未判定</v>
      </c>
      <c r="K5890" s="5" t="str">
        <f t="shared" ref="K5890:K5953" si="369">IF(J5890="是",IF(ISNUMBER(F5890),"测试日GPS","缺失"),IF(ISNUMBER(G5890),"非测试日纯氢",IF(AND(H5890="是",J5890="未判定"),IF(ISNUMBER(F5890),"测试名单无纯氢GPS","缺失"),IF(ISNUMBER(E5890),"非测试日仪表","缺失"))))</f>
        <v>测试名单无纯氢GPS</v>
      </c>
      <c r="L5890" s="6">
        <f t="shared" ref="L5890:L5953" si="370">IF(K5890="缺失","",IF(K5890="非测试日纯氢",G5890,IF(K5890="非测试日仪表",E5890,F5890)))</f>
        <v>0</v>
      </c>
      <c r="M5890" s="5">
        <f t="shared" ref="M5890:M5953" si="371">IF(K5890="缺失",1,0)</f>
        <v>0</v>
      </c>
      <c r="N5890" s="5" t="s">
        <v>21012</v>
      </c>
      <c r="O5890" s="5" t="s">
        <v>21013</v>
      </c>
      <c r="P5890" s="5" t="s">
        <v>21014</v>
      </c>
    </row>
    <row r="5891" ht="19" customHeight="1" spans="1:16">
      <c r="A5891" s="5">
        <v>238</v>
      </c>
      <c r="B5891" s="5" t="s">
        <v>627</v>
      </c>
      <c r="C5891" s="5" t="s">
        <v>65</v>
      </c>
      <c r="D5891" s="8" t="s">
        <v>151</v>
      </c>
      <c r="E5891" s="6"/>
      <c r="F5891" s="6">
        <v>0</v>
      </c>
      <c r="G5891" s="6"/>
      <c r="H5891" s="5" t="s">
        <v>113</v>
      </c>
      <c r="I5891" s="6" t="str">
        <f t="shared" si="368"/>
        <v/>
      </c>
      <c r="J5891" s="5" t="str">
        <f>IF(H5891="否","不适用",IF(AND(ISNUMBER(E5891),ISNUMBER(F5891)),IF(I5891&gt;规则与名单!$B$2,"是","否"),"未判定"))</f>
        <v>未判定</v>
      </c>
      <c r="K5891" s="5" t="str">
        <f t="shared" si="369"/>
        <v>测试名单无纯氢GPS</v>
      </c>
      <c r="L5891" s="6">
        <f t="shared" si="370"/>
        <v>0</v>
      </c>
      <c r="M5891" s="5">
        <f t="shared" si="371"/>
        <v>0</v>
      </c>
      <c r="N5891" s="5" t="s">
        <v>21015</v>
      </c>
      <c r="O5891" s="5" t="s">
        <v>21016</v>
      </c>
      <c r="P5891" s="5" t="s">
        <v>21017</v>
      </c>
    </row>
    <row r="5892" ht="19" customHeight="1" spans="1:16">
      <c r="A5892" s="5">
        <v>238</v>
      </c>
      <c r="B5892" s="5" t="s">
        <v>627</v>
      </c>
      <c r="C5892" s="5" t="s">
        <v>65</v>
      </c>
      <c r="D5892" s="8" t="s">
        <v>3358</v>
      </c>
      <c r="E5892" s="6"/>
      <c r="F5892" s="6">
        <v>0</v>
      </c>
      <c r="G5892" s="6"/>
      <c r="H5892" s="5" t="s">
        <v>113</v>
      </c>
      <c r="I5892" s="6" t="str">
        <f t="shared" si="368"/>
        <v/>
      </c>
      <c r="J5892" s="5" t="str">
        <f>IF(H5892="否","不适用",IF(AND(ISNUMBER(E5892),ISNUMBER(F5892)),IF(I5892&gt;规则与名单!$B$2,"是","否"),"未判定"))</f>
        <v>未判定</v>
      </c>
      <c r="K5892" s="5" t="str">
        <f t="shared" si="369"/>
        <v>测试名单无纯氢GPS</v>
      </c>
      <c r="L5892" s="6">
        <f t="shared" si="370"/>
        <v>0</v>
      </c>
      <c r="M5892" s="5">
        <f t="shared" si="371"/>
        <v>0</v>
      </c>
      <c r="N5892" s="5" t="s">
        <v>21018</v>
      </c>
      <c r="O5892" s="5" t="s">
        <v>21019</v>
      </c>
      <c r="P5892" s="5" t="s">
        <v>21020</v>
      </c>
    </row>
    <row r="5893" ht="19" customHeight="1" spans="1:16">
      <c r="A5893" s="5">
        <v>238</v>
      </c>
      <c r="B5893" s="5" t="s">
        <v>627</v>
      </c>
      <c r="C5893" s="5" t="s">
        <v>65</v>
      </c>
      <c r="D5893" s="8" t="s">
        <v>272</v>
      </c>
      <c r="E5893" s="6"/>
      <c r="F5893" s="6">
        <v>0</v>
      </c>
      <c r="G5893" s="6"/>
      <c r="H5893" s="5" t="s">
        <v>113</v>
      </c>
      <c r="I5893" s="6" t="str">
        <f t="shared" si="368"/>
        <v/>
      </c>
      <c r="J5893" s="5" t="str">
        <f>IF(H5893="否","不适用",IF(AND(ISNUMBER(E5893),ISNUMBER(F5893)),IF(I5893&gt;规则与名单!$B$2,"是","否"),"未判定"))</f>
        <v>未判定</v>
      </c>
      <c r="K5893" s="5" t="str">
        <f t="shared" si="369"/>
        <v>测试名单无纯氢GPS</v>
      </c>
      <c r="L5893" s="6">
        <f t="shared" si="370"/>
        <v>0</v>
      </c>
      <c r="M5893" s="5">
        <f t="shared" si="371"/>
        <v>0</v>
      </c>
      <c r="N5893" s="5" t="s">
        <v>21021</v>
      </c>
      <c r="O5893" s="5" t="s">
        <v>21022</v>
      </c>
      <c r="P5893" s="5" t="s">
        <v>21023</v>
      </c>
    </row>
    <row r="5894" ht="19" customHeight="1" spans="1:16">
      <c r="A5894" s="5">
        <v>238</v>
      </c>
      <c r="B5894" s="5" t="s">
        <v>627</v>
      </c>
      <c r="C5894" s="5" t="s">
        <v>65</v>
      </c>
      <c r="D5894" s="8" t="s">
        <v>506</v>
      </c>
      <c r="E5894" s="6"/>
      <c r="F5894" s="6">
        <v>0</v>
      </c>
      <c r="G5894" s="6"/>
      <c r="H5894" s="5" t="s">
        <v>113</v>
      </c>
      <c r="I5894" s="6" t="str">
        <f t="shared" si="368"/>
        <v/>
      </c>
      <c r="J5894" s="5" t="str">
        <f>IF(H5894="否","不适用",IF(AND(ISNUMBER(E5894),ISNUMBER(F5894)),IF(I5894&gt;规则与名单!$B$2,"是","否"),"未判定"))</f>
        <v>未判定</v>
      </c>
      <c r="K5894" s="5" t="str">
        <f t="shared" si="369"/>
        <v>测试名单无纯氢GPS</v>
      </c>
      <c r="L5894" s="6">
        <f t="shared" si="370"/>
        <v>0</v>
      </c>
      <c r="M5894" s="5">
        <f t="shared" si="371"/>
        <v>0</v>
      </c>
      <c r="N5894" s="5" t="s">
        <v>21024</v>
      </c>
      <c r="O5894" s="5" t="s">
        <v>21025</v>
      </c>
      <c r="P5894" s="5" t="s">
        <v>21026</v>
      </c>
    </row>
    <row r="5895" ht="19" customHeight="1" spans="1:16">
      <c r="A5895" s="5">
        <v>238</v>
      </c>
      <c r="B5895" s="5" t="s">
        <v>627</v>
      </c>
      <c r="C5895" s="5" t="s">
        <v>65</v>
      </c>
      <c r="D5895" s="8" t="s">
        <v>673</v>
      </c>
      <c r="E5895" s="6"/>
      <c r="F5895" s="6">
        <v>0</v>
      </c>
      <c r="G5895" s="6"/>
      <c r="H5895" s="5" t="s">
        <v>113</v>
      </c>
      <c r="I5895" s="6" t="str">
        <f t="shared" si="368"/>
        <v/>
      </c>
      <c r="J5895" s="5" t="str">
        <f>IF(H5895="否","不适用",IF(AND(ISNUMBER(E5895),ISNUMBER(F5895)),IF(I5895&gt;规则与名单!$B$2,"是","否"),"未判定"))</f>
        <v>未判定</v>
      </c>
      <c r="K5895" s="5" t="str">
        <f t="shared" si="369"/>
        <v>测试名单无纯氢GPS</v>
      </c>
      <c r="L5895" s="6">
        <f t="shared" si="370"/>
        <v>0</v>
      </c>
      <c r="M5895" s="5">
        <f t="shared" si="371"/>
        <v>0</v>
      </c>
      <c r="N5895" s="5" t="s">
        <v>21027</v>
      </c>
      <c r="O5895" s="5" t="s">
        <v>21028</v>
      </c>
      <c r="P5895" s="5" t="s">
        <v>21029</v>
      </c>
    </row>
    <row r="5896" ht="19" customHeight="1" spans="1:16">
      <c r="A5896" s="5">
        <v>238</v>
      </c>
      <c r="B5896" s="5" t="s">
        <v>627</v>
      </c>
      <c r="C5896" s="5" t="s">
        <v>65</v>
      </c>
      <c r="D5896" s="8" t="s">
        <v>183</v>
      </c>
      <c r="E5896" s="6"/>
      <c r="F5896" s="6">
        <v>0</v>
      </c>
      <c r="G5896" s="6"/>
      <c r="H5896" s="5" t="s">
        <v>113</v>
      </c>
      <c r="I5896" s="6" t="str">
        <f t="shared" si="368"/>
        <v/>
      </c>
      <c r="J5896" s="5" t="str">
        <f>IF(H5896="否","不适用",IF(AND(ISNUMBER(E5896),ISNUMBER(F5896)),IF(I5896&gt;规则与名单!$B$2,"是","否"),"未判定"))</f>
        <v>未判定</v>
      </c>
      <c r="K5896" s="5" t="str">
        <f t="shared" si="369"/>
        <v>测试名单无纯氢GPS</v>
      </c>
      <c r="L5896" s="6">
        <f t="shared" si="370"/>
        <v>0</v>
      </c>
      <c r="M5896" s="5">
        <f t="shared" si="371"/>
        <v>0</v>
      </c>
      <c r="N5896" s="5" t="s">
        <v>21030</v>
      </c>
      <c r="O5896" s="5" t="s">
        <v>21031</v>
      </c>
      <c r="P5896" s="5" t="s">
        <v>21032</v>
      </c>
    </row>
    <row r="5897" ht="19" customHeight="1" spans="1:16">
      <c r="A5897" s="5">
        <v>238</v>
      </c>
      <c r="B5897" s="5" t="s">
        <v>627</v>
      </c>
      <c r="C5897" s="5" t="s">
        <v>65</v>
      </c>
      <c r="D5897" s="8" t="s">
        <v>431</v>
      </c>
      <c r="E5897" s="6"/>
      <c r="F5897" s="6">
        <v>0</v>
      </c>
      <c r="G5897" s="6"/>
      <c r="H5897" s="5" t="s">
        <v>113</v>
      </c>
      <c r="I5897" s="6" t="str">
        <f t="shared" si="368"/>
        <v/>
      </c>
      <c r="J5897" s="5" t="str">
        <f>IF(H5897="否","不适用",IF(AND(ISNUMBER(E5897),ISNUMBER(F5897)),IF(I5897&gt;规则与名单!$B$2,"是","否"),"未判定"))</f>
        <v>未判定</v>
      </c>
      <c r="K5897" s="5" t="str">
        <f t="shared" si="369"/>
        <v>测试名单无纯氢GPS</v>
      </c>
      <c r="L5897" s="6">
        <f t="shared" si="370"/>
        <v>0</v>
      </c>
      <c r="M5897" s="5">
        <f t="shared" si="371"/>
        <v>0</v>
      </c>
      <c r="N5897" s="5" t="s">
        <v>21033</v>
      </c>
      <c r="O5897" s="5" t="s">
        <v>21034</v>
      </c>
      <c r="P5897" s="5" t="s">
        <v>21035</v>
      </c>
    </row>
    <row r="5898" ht="19" customHeight="1" spans="1:16">
      <c r="A5898" s="5">
        <v>238</v>
      </c>
      <c r="B5898" s="5" t="s">
        <v>627</v>
      </c>
      <c r="C5898" s="5" t="s">
        <v>65</v>
      </c>
      <c r="D5898" s="8" t="s">
        <v>3377</v>
      </c>
      <c r="E5898" s="6"/>
      <c r="F5898" s="6">
        <v>0</v>
      </c>
      <c r="G5898" s="6"/>
      <c r="H5898" s="5" t="s">
        <v>113</v>
      </c>
      <c r="I5898" s="6" t="str">
        <f t="shared" si="368"/>
        <v/>
      </c>
      <c r="J5898" s="5" t="str">
        <f>IF(H5898="否","不适用",IF(AND(ISNUMBER(E5898),ISNUMBER(F5898)),IF(I5898&gt;规则与名单!$B$2,"是","否"),"未判定"))</f>
        <v>未判定</v>
      </c>
      <c r="K5898" s="5" t="str">
        <f t="shared" si="369"/>
        <v>测试名单无纯氢GPS</v>
      </c>
      <c r="L5898" s="6">
        <f t="shared" si="370"/>
        <v>0</v>
      </c>
      <c r="M5898" s="5">
        <f t="shared" si="371"/>
        <v>0</v>
      </c>
      <c r="N5898" s="5" t="s">
        <v>21036</v>
      </c>
      <c r="O5898" s="5" t="s">
        <v>21037</v>
      </c>
      <c r="P5898" s="5" t="s">
        <v>21038</v>
      </c>
    </row>
    <row r="5899" ht="19" customHeight="1" spans="1:16">
      <c r="A5899" s="5">
        <v>238</v>
      </c>
      <c r="B5899" s="5" t="s">
        <v>627</v>
      </c>
      <c r="C5899" s="5" t="s">
        <v>65</v>
      </c>
      <c r="D5899" s="8" t="s">
        <v>407</v>
      </c>
      <c r="E5899" s="6"/>
      <c r="F5899" s="6">
        <v>0</v>
      </c>
      <c r="G5899" s="6"/>
      <c r="H5899" s="5" t="s">
        <v>113</v>
      </c>
      <c r="I5899" s="6" t="str">
        <f t="shared" si="368"/>
        <v/>
      </c>
      <c r="J5899" s="5" t="str">
        <f>IF(H5899="否","不适用",IF(AND(ISNUMBER(E5899),ISNUMBER(F5899)),IF(I5899&gt;规则与名单!$B$2,"是","否"),"未判定"))</f>
        <v>未判定</v>
      </c>
      <c r="K5899" s="5" t="str">
        <f t="shared" si="369"/>
        <v>测试名单无纯氢GPS</v>
      </c>
      <c r="L5899" s="6">
        <f t="shared" si="370"/>
        <v>0</v>
      </c>
      <c r="M5899" s="5">
        <f t="shared" si="371"/>
        <v>0</v>
      </c>
      <c r="N5899" s="5" t="s">
        <v>21039</v>
      </c>
      <c r="O5899" s="5" t="s">
        <v>21040</v>
      </c>
      <c r="P5899" s="5" t="s">
        <v>21041</v>
      </c>
    </row>
    <row r="5900" ht="19" customHeight="1" spans="1:16">
      <c r="A5900" s="5">
        <v>238</v>
      </c>
      <c r="B5900" s="5" t="s">
        <v>627</v>
      </c>
      <c r="C5900" s="5" t="s">
        <v>65</v>
      </c>
      <c r="D5900" s="8" t="s">
        <v>411</v>
      </c>
      <c r="E5900" s="6">
        <v>104.9</v>
      </c>
      <c r="F5900" s="6">
        <v>141.6</v>
      </c>
      <c r="G5900" s="6">
        <v>104.9</v>
      </c>
      <c r="H5900" s="5" t="s">
        <v>113</v>
      </c>
      <c r="I5900" s="6">
        <f t="shared" si="368"/>
        <v>-36.7</v>
      </c>
      <c r="J5900" s="5" t="str">
        <f>IF(H5900="否","不适用",IF(AND(ISNUMBER(E5900),ISNUMBER(F5900)),IF(I5900&gt;规则与名单!$B$2,"是","否"),"未判定"))</f>
        <v>否</v>
      </c>
      <c r="K5900" s="5" t="str">
        <f t="shared" si="369"/>
        <v>非测试日纯氢</v>
      </c>
      <c r="L5900" s="6">
        <f t="shared" si="370"/>
        <v>104.9</v>
      </c>
      <c r="M5900" s="5">
        <f t="shared" si="371"/>
        <v>0</v>
      </c>
      <c r="N5900" s="5" t="s">
        <v>21042</v>
      </c>
      <c r="O5900" s="5" t="s">
        <v>21043</v>
      </c>
      <c r="P5900" s="5" t="s">
        <v>21044</v>
      </c>
    </row>
    <row r="5901" ht="19" customHeight="1" spans="1:16">
      <c r="A5901" s="5">
        <v>239</v>
      </c>
      <c r="B5901" s="5" t="s">
        <v>64</v>
      </c>
      <c r="C5901" s="5" t="s">
        <v>65</v>
      </c>
      <c r="D5901" s="8" t="s">
        <v>114</v>
      </c>
      <c r="E5901" s="6">
        <v>198.1</v>
      </c>
      <c r="F5901" s="6">
        <v>304.2</v>
      </c>
      <c r="G5901" s="6">
        <v>291.8</v>
      </c>
      <c r="H5901" s="5" t="s">
        <v>120</v>
      </c>
      <c r="I5901" s="6">
        <f t="shared" si="368"/>
        <v>-106.1</v>
      </c>
      <c r="J5901" s="5" t="str">
        <f>IF(H5901="否","不适用",IF(AND(ISNUMBER(E5901),ISNUMBER(F5901)),IF(I5901&gt;规则与名单!$B$2,"是","否"),"未判定"))</f>
        <v>不适用</v>
      </c>
      <c r="K5901" s="5" t="str">
        <f t="shared" si="369"/>
        <v>非测试日纯氢</v>
      </c>
      <c r="L5901" s="6">
        <f t="shared" si="370"/>
        <v>291.8</v>
      </c>
      <c r="M5901" s="5">
        <f t="shared" si="371"/>
        <v>0</v>
      </c>
      <c r="N5901" s="5" t="s">
        <v>21045</v>
      </c>
      <c r="O5901" s="5" t="s">
        <v>21046</v>
      </c>
      <c r="P5901" s="5" t="s">
        <v>21047</v>
      </c>
    </row>
    <row r="5902" ht="19" customHeight="1" spans="1:16">
      <c r="A5902" s="5">
        <v>239</v>
      </c>
      <c r="B5902" s="5" t="s">
        <v>64</v>
      </c>
      <c r="C5902" s="5" t="s">
        <v>65</v>
      </c>
      <c r="D5902" s="8" t="s">
        <v>605</v>
      </c>
      <c r="E5902" s="6">
        <v>484.4</v>
      </c>
      <c r="F5902" s="6">
        <v>397.2</v>
      </c>
      <c r="G5902" s="6">
        <v>383.7</v>
      </c>
      <c r="H5902" s="5" t="s">
        <v>120</v>
      </c>
      <c r="I5902" s="6">
        <f t="shared" si="368"/>
        <v>87.2</v>
      </c>
      <c r="J5902" s="5" t="str">
        <f>IF(H5902="否","不适用",IF(AND(ISNUMBER(E5902),ISNUMBER(F5902)),IF(I5902&gt;规则与名单!$B$2,"是","否"),"未判定"))</f>
        <v>不适用</v>
      </c>
      <c r="K5902" s="5" t="str">
        <f t="shared" si="369"/>
        <v>非测试日纯氢</v>
      </c>
      <c r="L5902" s="6">
        <f t="shared" si="370"/>
        <v>383.7</v>
      </c>
      <c r="M5902" s="5">
        <f t="shared" si="371"/>
        <v>0</v>
      </c>
      <c r="N5902" s="5" t="s">
        <v>21048</v>
      </c>
      <c r="O5902" s="5" t="s">
        <v>21049</v>
      </c>
      <c r="P5902" s="5" t="s">
        <v>21050</v>
      </c>
    </row>
    <row r="5903" ht="19" customHeight="1" spans="1:16">
      <c r="A5903" s="5">
        <v>239</v>
      </c>
      <c r="B5903" s="5" t="s">
        <v>64</v>
      </c>
      <c r="C5903" s="5" t="s">
        <v>65</v>
      </c>
      <c r="D5903" s="8" t="s">
        <v>186</v>
      </c>
      <c r="E5903" s="6">
        <v>386.6</v>
      </c>
      <c r="F5903" s="6">
        <v>389.3</v>
      </c>
      <c r="G5903" s="6">
        <v>285.1</v>
      </c>
      <c r="H5903" s="5" t="s">
        <v>120</v>
      </c>
      <c r="I5903" s="6">
        <f t="shared" si="368"/>
        <v>-2.69999999999999</v>
      </c>
      <c r="J5903" s="5" t="str">
        <f>IF(H5903="否","不适用",IF(AND(ISNUMBER(E5903),ISNUMBER(F5903)),IF(I5903&gt;规则与名单!$B$2,"是","否"),"未判定"))</f>
        <v>不适用</v>
      </c>
      <c r="K5903" s="5" t="str">
        <f t="shared" si="369"/>
        <v>非测试日纯氢</v>
      </c>
      <c r="L5903" s="6">
        <f t="shared" si="370"/>
        <v>285.1</v>
      </c>
      <c r="M5903" s="5">
        <f t="shared" si="371"/>
        <v>0</v>
      </c>
      <c r="N5903" s="5" t="s">
        <v>21051</v>
      </c>
      <c r="O5903" s="5" t="s">
        <v>21052</v>
      </c>
      <c r="P5903" s="5" t="s">
        <v>21053</v>
      </c>
    </row>
    <row r="5904" ht="19" customHeight="1" spans="1:16">
      <c r="A5904" s="5">
        <v>239</v>
      </c>
      <c r="B5904" s="5" t="s">
        <v>64</v>
      </c>
      <c r="C5904" s="5" t="s">
        <v>65</v>
      </c>
      <c r="D5904" s="8" t="s">
        <v>165</v>
      </c>
      <c r="E5904" s="6">
        <v>383.4</v>
      </c>
      <c r="F5904" s="6">
        <v>379.6</v>
      </c>
      <c r="G5904" s="6">
        <v>368.7</v>
      </c>
      <c r="H5904" s="5" t="s">
        <v>120</v>
      </c>
      <c r="I5904" s="6">
        <f t="shared" si="368"/>
        <v>3.79999999999995</v>
      </c>
      <c r="J5904" s="5" t="str">
        <f>IF(H5904="否","不适用",IF(AND(ISNUMBER(E5904),ISNUMBER(F5904)),IF(I5904&gt;规则与名单!$B$2,"是","否"),"未判定"))</f>
        <v>不适用</v>
      </c>
      <c r="K5904" s="5" t="str">
        <f t="shared" si="369"/>
        <v>非测试日纯氢</v>
      </c>
      <c r="L5904" s="6">
        <f t="shared" si="370"/>
        <v>368.7</v>
      </c>
      <c r="M5904" s="5">
        <f t="shared" si="371"/>
        <v>0</v>
      </c>
      <c r="N5904" s="5" t="s">
        <v>21054</v>
      </c>
      <c r="O5904" s="5" t="s">
        <v>21055</v>
      </c>
      <c r="P5904" s="5" t="s">
        <v>21056</v>
      </c>
    </row>
    <row r="5905" ht="19" customHeight="1" spans="1:16">
      <c r="A5905" s="5">
        <v>239</v>
      </c>
      <c r="B5905" s="5" t="s">
        <v>64</v>
      </c>
      <c r="C5905" s="5" t="s">
        <v>65</v>
      </c>
      <c r="D5905" s="8" t="s">
        <v>151</v>
      </c>
      <c r="E5905" s="6">
        <v>226.4</v>
      </c>
      <c r="F5905" s="6">
        <v>327.2</v>
      </c>
      <c r="G5905" s="6">
        <v>322.3</v>
      </c>
      <c r="H5905" s="5" t="s">
        <v>120</v>
      </c>
      <c r="I5905" s="6">
        <f t="shared" si="368"/>
        <v>-100.8</v>
      </c>
      <c r="J5905" s="5" t="str">
        <f>IF(H5905="否","不适用",IF(AND(ISNUMBER(E5905),ISNUMBER(F5905)),IF(I5905&gt;规则与名单!$B$2,"是","否"),"未判定"))</f>
        <v>不适用</v>
      </c>
      <c r="K5905" s="5" t="str">
        <f t="shared" si="369"/>
        <v>非测试日纯氢</v>
      </c>
      <c r="L5905" s="6">
        <f t="shared" si="370"/>
        <v>322.3</v>
      </c>
      <c r="M5905" s="5">
        <f t="shared" si="371"/>
        <v>0</v>
      </c>
      <c r="N5905" s="5" t="s">
        <v>21057</v>
      </c>
      <c r="O5905" s="5" t="s">
        <v>21058</v>
      </c>
      <c r="P5905" s="5" t="s">
        <v>21059</v>
      </c>
    </row>
    <row r="5906" ht="19" customHeight="1" spans="1:16">
      <c r="A5906" s="5">
        <v>239</v>
      </c>
      <c r="B5906" s="5" t="s">
        <v>64</v>
      </c>
      <c r="C5906" s="5" t="s">
        <v>65</v>
      </c>
      <c r="D5906" s="8" t="s">
        <v>3358</v>
      </c>
      <c r="E5906" s="6">
        <v>121</v>
      </c>
      <c r="F5906" s="6">
        <v>25.5</v>
      </c>
      <c r="G5906" s="6">
        <v>24.2</v>
      </c>
      <c r="H5906" s="5" t="s">
        <v>120</v>
      </c>
      <c r="I5906" s="6">
        <f t="shared" si="368"/>
        <v>95.5</v>
      </c>
      <c r="J5906" s="5" t="str">
        <f>IF(H5906="否","不适用",IF(AND(ISNUMBER(E5906),ISNUMBER(F5906)),IF(I5906&gt;规则与名单!$B$2,"是","否"),"未判定"))</f>
        <v>不适用</v>
      </c>
      <c r="K5906" s="5" t="str">
        <f t="shared" si="369"/>
        <v>非测试日纯氢</v>
      </c>
      <c r="L5906" s="6">
        <f t="shared" si="370"/>
        <v>24.2</v>
      </c>
      <c r="M5906" s="5">
        <f t="shared" si="371"/>
        <v>0</v>
      </c>
      <c r="N5906" s="5" t="s">
        <v>21060</v>
      </c>
      <c r="O5906" s="5" t="s">
        <v>21061</v>
      </c>
      <c r="P5906" s="5" t="s">
        <v>21062</v>
      </c>
    </row>
    <row r="5907" ht="19" customHeight="1" spans="1:16">
      <c r="A5907" s="5">
        <v>239</v>
      </c>
      <c r="B5907" s="5" t="s">
        <v>64</v>
      </c>
      <c r="C5907" s="5" t="s">
        <v>65</v>
      </c>
      <c r="D5907" s="8" t="s">
        <v>272</v>
      </c>
      <c r="E5907" s="6">
        <v>503.4</v>
      </c>
      <c r="F5907" s="6">
        <v>507.3</v>
      </c>
      <c r="G5907" s="6">
        <v>488.3</v>
      </c>
      <c r="H5907" s="5" t="s">
        <v>120</v>
      </c>
      <c r="I5907" s="6">
        <f t="shared" si="368"/>
        <v>-3.90000000000003</v>
      </c>
      <c r="J5907" s="5" t="str">
        <f>IF(H5907="否","不适用",IF(AND(ISNUMBER(E5907),ISNUMBER(F5907)),IF(I5907&gt;规则与名单!$B$2,"是","否"),"未判定"))</f>
        <v>不适用</v>
      </c>
      <c r="K5907" s="5" t="str">
        <f t="shared" si="369"/>
        <v>非测试日纯氢</v>
      </c>
      <c r="L5907" s="6">
        <f t="shared" si="370"/>
        <v>488.3</v>
      </c>
      <c r="M5907" s="5">
        <f t="shared" si="371"/>
        <v>0</v>
      </c>
      <c r="N5907" s="5" t="s">
        <v>21063</v>
      </c>
      <c r="O5907" s="5" t="s">
        <v>21064</v>
      </c>
      <c r="P5907" s="5" t="s">
        <v>21065</v>
      </c>
    </row>
    <row r="5908" ht="19" customHeight="1" spans="1:16">
      <c r="A5908" s="5">
        <v>239</v>
      </c>
      <c r="B5908" s="5" t="s">
        <v>64</v>
      </c>
      <c r="C5908" s="5" t="s">
        <v>65</v>
      </c>
      <c r="D5908" s="8" t="s">
        <v>506</v>
      </c>
      <c r="E5908" s="6">
        <v>270.3</v>
      </c>
      <c r="F5908" s="6">
        <v>275.5</v>
      </c>
      <c r="G5908" s="6">
        <v>218.2</v>
      </c>
      <c r="H5908" s="5" t="s">
        <v>120</v>
      </c>
      <c r="I5908" s="6">
        <f t="shared" si="368"/>
        <v>-5.19999999999999</v>
      </c>
      <c r="J5908" s="5" t="str">
        <f>IF(H5908="否","不适用",IF(AND(ISNUMBER(E5908),ISNUMBER(F5908)),IF(I5908&gt;规则与名单!$B$2,"是","否"),"未判定"))</f>
        <v>不适用</v>
      </c>
      <c r="K5908" s="5" t="str">
        <f t="shared" si="369"/>
        <v>非测试日纯氢</v>
      </c>
      <c r="L5908" s="6">
        <f t="shared" si="370"/>
        <v>218.2</v>
      </c>
      <c r="M5908" s="5">
        <f t="shared" si="371"/>
        <v>0</v>
      </c>
      <c r="N5908" s="5" t="s">
        <v>21066</v>
      </c>
      <c r="O5908" s="5" t="s">
        <v>21067</v>
      </c>
      <c r="P5908" s="5" t="s">
        <v>21068</v>
      </c>
    </row>
    <row r="5909" ht="19" customHeight="1" spans="1:16">
      <c r="A5909" s="5">
        <v>239</v>
      </c>
      <c r="B5909" s="5" t="s">
        <v>64</v>
      </c>
      <c r="C5909" s="5" t="s">
        <v>65</v>
      </c>
      <c r="D5909" s="8" t="s">
        <v>673</v>
      </c>
      <c r="E5909" s="6">
        <v>316.1</v>
      </c>
      <c r="F5909" s="6">
        <v>321.3</v>
      </c>
      <c r="G5909" s="6">
        <v>300.6</v>
      </c>
      <c r="H5909" s="5" t="s">
        <v>120</v>
      </c>
      <c r="I5909" s="6">
        <f t="shared" si="368"/>
        <v>-5.19999999999999</v>
      </c>
      <c r="J5909" s="5" t="str">
        <f>IF(H5909="否","不适用",IF(AND(ISNUMBER(E5909),ISNUMBER(F5909)),IF(I5909&gt;规则与名单!$B$2,"是","否"),"未判定"))</f>
        <v>不适用</v>
      </c>
      <c r="K5909" s="5" t="str">
        <f t="shared" si="369"/>
        <v>非测试日纯氢</v>
      </c>
      <c r="L5909" s="6">
        <f t="shared" si="370"/>
        <v>300.6</v>
      </c>
      <c r="M5909" s="5">
        <f t="shared" si="371"/>
        <v>0</v>
      </c>
      <c r="N5909" s="5" t="s">
        <v>21069</v>
      </c>
      <c r="O5909" s="5" t="s">
        <v>21070</v>
      </c>
      <c r="P5909" s="5" t="s">
        <v>21071</v>
      </c>
    </row>
    <row r="5910" ht="19" customHeight="1" spans="1:16">
      <c r="A5910" s="5">
        <v>239</v>
      </c>
      <c r="B5910" s="5" t="s">
        <v>64</v>
      </c>
      <c r="C5910" s="5" t="s">
        <v>65</v>
      </c>
      <c r="D5910" s="8" t="s">
        <v>183</v>
      </c>
      <c r="E5910" s="6">
        <v>326.9</v>
      </c>
      <c r="F5910" s="6">
        <v>331.6</v>
      </c>
      <c r="G5910" s="6">
        <v>319.7</v>
      </c>
      <c r="H5910" s="5" t="s">
        <v>120</v>
      </c>
      <c r="I5910" s="6">
        <f t="shared" si="368"/>
        <v>-4.70000000000005</v>
      </c>
      <c r="J5910" s="5" t="str">
        <f>IF(H5910="否","不适用",IF(AND(ISNUMBER(E5910),ISNUMBER(F5910)),IF(I5910&gt;规则与名单!$B$2,"是","否"),"未判定"))</f>
        <v>不适用</v>
      </c>
      <c r="K5910" s="5" t="str">
        <f t="shared" si="369"/>
        <v>非测试日纯氢</v>
      </c>
      <c r="L5910" s="6">
        <f t="shared" si="370"/>
        <v>319.7</v>
      </c>
      <c r="M5910" s="5">
        <f t="shared" si="371"/>
        <v>0</v>
      </c>
      <c r="N5910" s="5" t="s">
        <v>21072</v>
      </c>
      <c r="O5910" s="5" t="s">
        <v>21073</v>
      </c>
      <c r="P5910" s="5" t="s">
        <v>21074</v>
      </c>
    </row>
    <row r="5911" ht="19" customHeight="1" spans="1:16">
      <c r="A5911" s="5">
        <v>239</v>
      </c>
      <c r="B5911" s="5" t="s">
        <v>64</v>
      </c>
      <c r="C5911" s="5" t="s">
        <v>65</v>
      </c>
      <c r="D5911" s="8" t="s">
        <v>431</v>
      </c>
      <c r="E5911" s="6">
        <v>256.9</v>
      </c>
      <c r="F5911" s="6">
        <v>266</v>
      </c>
      <c r="G5911" s="6">
        <v>153.9</v>
      </c>
      <c r="H5911" s="5" t="s">
        <v>120</v>
      </c>
      <c r="I5911" s="6">
        <f t="shared" si="368"/>
        <v>-9.10000000000002</v>
      </c>
      <c r="J5911" s="5" t="str">
        <f>IF(H5911="否","不适用",IF(AND(ISNUMBER(E5911),ISNUMBER(F5911)),IF(I5911&gt;规则与名单!$B$2,"是","否"),"未判定"))</f>
        <v>不适用</v>
      </c>
      <c r="K5911" s="5" t="str">
        <f t="shared" si="369"/>
        <v>非测试日纯氢</v>
      </c>
      <c r="L5911" s="6">
        <f t="shared" si="370"/>
        <v>153.9</v>
      </c>
      <c r="M5911" s="5">
        <f t="shared" si="371"/>
        <v>0</v>
      </c>
      <c r="N5911" s="5" t="s">
        <v>21075</v>
      </c>
      <c r="O5911" s="5" t="s">
        <v>21076</v>
      </c>
      <c r="P5911" s="5" t="s">
        <v>21077</v>
      </c>
    </row>
    <row r="5912" ht="19" customHeight="1" spans="1:16">
      <c r="A5912" s="5">
        <v>239</v>
      </c>
      <c r="B5912" s="5" t="s">
        <v>64</v>
      </c>
      <c r="C5912" s="5" t="s">
        <v>65</v>
      </c>
      <c r="D5912" s="8" t="s">
        <v>3377</v>
      </c>
      <c r="E5912" s="6">
        <v>146.9</v>
      </c>
      <c r="F5912" s="6">
        <v>145.4</v>
      </c>
      <c r="G5912" s="6">
        <v>86.5</v>
      </c>
      <c r="H5912" s="5" t="s">
        <v>120</v>
      </c>
      <c r="I5912" s="6">
        <f t="shared" si="368"/>
        <v>1.5</v>
      </c>
      <c r="J5912" s="5" t="str">
        <f>IF(H5912="否","不适用",IF(AND(ISNUMBER(E5912),ISNUMBER(F5912)),IF(I5912&gt;规则与名单!$B$2,"是","否"),"未判定"))</f>
        <v>不适用</v>
      </c>
      <c r="K5912" s="5" t="str">
        <f t="shared" si="369"/>
        <v>非测试日纯氢</v>
      </c>
      <c r="L5912" s="6">
        <f t="shared" si="370"/>
        <v>86.5</v>
      </c>
      <c r="M5912" s="5">
        <f t="shared" si="371"/>
        <v>0</v>
      </c>
      <c r="N5912" s="5" t="s">
        <v>21078</v>
      </c>
      <c r="O5912" s="5" t="s">
        <v>21079</v>
      </c>
      <c r="P5912" s="5" t="s">
        <v>21080</v>
      </c>
    </row>
    <row r="5913" ht="19" customHeight="1" spans="1:16">
      <c r="A5913" s="5">
        <v>239</v>
      </c>
      <c r="B5913" s="5" t="s">
        <v>64</v>
      </c>
      <c r="C5913" s="5" t="s">
        <v>65</v>
      </c>
      <c r="D5913" s="8" t="s">
        <v>407</v>
      </c>
      <c r="E5913" s="6">
        <v>272.1</v>
      </c>
      <c r="F5913" s="6">
        <v>274</v>
      </c>
      <c r="G5913" s="6">
        <v>202.5</v>
      </c>
      <c r="H5913" s="5" t="s">
        <v>120</v>
      </c>
      <c r="I5913" s="6">
        <f t="shared" si="368"/>
        <v>-1.89999999999998</v>
      </c>
      <c r="J5913" s="5" t="str">
        <f>IF(H5913="否","不适用",IF(AND(ISNUMBER(E5913),ISNUMBER(F5913)),IF(I5913&gt;规则与名单!$B$2,"是","否"),"未判定"))</f>
        <v>不适用</v>
      </c>
      <c r="K5913" s="5" t="str">
        <f t="shared" si="369"/>
        <v>非测试日纯氢</v>
      </c>
      <c r="L5913" s="6">
        <f t="shared" si="370"/>
        <v>202.5</v>
      </c>
      <c r="M5913" s="5">
        <f t="shared" si="371"/>
        <v>0</v>
      </c>
      <c r="N5913" s="5" t="s">
        <v>21081</v>
      </c>
      <c r="O5913" s="5" t="s">
        <v>21082</v>
      </c>
      <c r="P5913" s="5" t="s">
        <v>21083</v>
      </c>
    </row>
    <row r="5914" ht="19" customHeight="1" spans="1:16">
      <c r="A5914" s="5">
        <v>239</v>
      </c>
      <c r="B5914" s="5" t="s">
        <v>64</v>
      </c>
      <c r="C5914" s="5" t="s">
        <v>65</v>
      </c>
      <c r="D5914" s="8" t="s">
        <v>411</v>
      </c>
      <c r="E5914" s="6">
        <v>122.9</v>
      </c>
      <c r="F5914" s="6">
        <v>123.1</v>
      </c>
      <c r="G5914" s="6">
        <v>120.7</v>
      </c>
      <c r="H5914" s="5" t="s">
        <v>120</v>
      </c>
      <c r="I5914" s="6">
        <f t="shared" si="368"/>
        <v>-0.199999999999989</v>
      </c>
      <c r="J5914" s="5" t="str">
        <f>IF(H5914="否","不适用",IF(AND(ISNUMBER(E5914),ISNUMBER(F5914)),IF(I5914&gt;规则与名单!$B$2,"是","否"),"未判定"))</f>
        <v>不适用</v>
      </c>
      <c r="K5914" s="5" t="str">
        <f t="shared" si="369"/>
        <v>非测试日纯氢</v>
      </c>
      <c r="L5914" s="6">
        <f t="shared" si="370"/>
        <v>120.7</v>
      </c>
      <c r="M5914" s="5">
        <f t="shared" si="371"/>
        <v>0</v>
      </c>
      <c r="N5914" s="5" t="s">
        <v>21084</v>
      </c>
      <c r="O5914" s="5" t="s">
        <v>21085</v>
      </c>
      <c r="P5914" s="5" t="s">
        <v>21086</v>
      </c>
    </row>
    <row r="5915" ht="19" customHeight="1" spans="1:16">
      <c r="A5915" s="5">
        <v>239</v>
      </c>
      <c r="B5915" s="5" t="s">
        <v>64</v>
      </c>
      <c r="C5915" s="5" t="s">
        <v>65</v>
      </c>
      <c r="D5915" s="8" t="s">
        <v>251</v>
      </c>
      <c r="E5915" s="6">
        <v>173.3</v>
      </c>
      <c r="F5915" s="6">
        <v>175.7</v>
      </c>
      <c r="G5915" s="6">
        <v>154.1</v>
      </c>
      <c r="H5915" s="5" t="s">
        <v>120</v>
      </c>
      <c r="I5915" s="6">
        <f t="shared" si="368"/>
        <v>-2.39999999999998</v>
      </c>
      <c r="J5915" s="5" t="str">
        <f>IF(H5915="否","不适用",IF(AND(ISNUMBER(E5915),ISNUMBER(F5915)),IF(I5915&gt;规则与名单!$B$2,"是","否"),"未判定"))</f>
        <v>不适用</v>
      </c>
      <c r="K5915" s="5" t="str">
        <f t="shared" si="369"/>
        <v>非测试日纯氢</v>
      </c>
      <c r="L5915" s="6">
        <f t="shared" si="370"/>
        <v>154.1</v>
      </c>
      <c r="M5915" s="5">
        <f t="shared" si="371"/>
        <v>0</v>
      </c>
      <c r="N5915" s="5" t="s">
        <v>21087</v>
      </c>
      <c r="O5915" s="5" t="s">
        <v>21088</v>
      </c>
      <c r="P5915" s="5" t="s">
        <v>21089</v>
      </c>
    </row>
    <row r="5916" ht="19" customHeight="1" spans="1:16">
      <c r="A5916" s="5">
        <v>239</v>
      </c>
      <c r="B5916" s="5" t="s">
        <v>64</v>
      </c>
      <c r="C5916" s="5" t="s">
        <v>65</v>
      </c>
      <c r="D5916" s="8" t="s">
        <v>472</v>
      </c>
      <c r="E5916" s="6">
        <v>324.9</v>
      </c>
      <c r="F5916" s="6">
        <v>331.4</v>
      </c>
      <c r="G5916" s="6">
        <v>320.6</v>
      </c>
      <c r="H5916" s="5" t="s">
        <v>120</v>
      </c>
      <c r="I5916" s="6">
        <f t="shared" si="368"/>
        <v>-6.5</v>
      </c>
      <c r="J5916" s="5" t="str">
        <f>IF(H5916="否","不适用",IF(AND(ISNUMBER(E5916),ISNUMBER(F5916)),IF(I5916&gt;规则与名单!$B$2,"是","否"),"未判定"))</f>
        <v>不适用</v>
      </c>
      <c r="K5916" s="5" t="str">
        <f t="shared" si="369"/>
        <v>非测试日纯氢</v>
      </c>
      <c r="L5916" s="6">
        <f t="shared" si="370"/>
        <v>320.6</v>
      </c>
      <c r="M5916" s="5">
        <f t="shared" si="371"/>
        <v>0</v>
      </c>
      <c r="N5916" s="5" t="s">
        <v>21090</v>
      </c>
      <c r="O5916" s="5" t="s">
        <v>21091</v>
      </c>
      <c r="P5916" s="5" t="s">
        <v>21092</v>
      </c>
    </row>
    <row r="5917" ht="19" customHeight="1" spans="1:16">
      <c r="A5917" s="5">
        <v>239</v>
      </c>
      <c r="B5917" s="5" t="s">
        <v>64</v>
      </c>
      <c r="C5917" s="5" t="s">
        <v>65</v>
      </c>
      <c r="D5917" s="8" t="s">
        <v>466</v>
      </c>
      <c r="E5917" s="6">
        <v>497.1</v>
      </c>
      <c r="F5917" s="6">
        <v>500.8</v>
      </c>
      <c r="G5917" s="6">
        <v>427.8</v>
      </c>
      <c r="H5917" s="5" t="s">
        <v>120</v>
      </c>
      <c r="I5917" s="6">
        <f t="shared" si="368"/>
        <v>-3.69999999999999</v>
      </c>
      <c r="J5917" s="5" t="str">
        <f>IF(H5917="否","不适用",IF(AND(ISNUMBER(E5917),ISNUMBER(F5917)),IF(I5917&gt;规则与名单!$B$2,"是","否"),"未判定"))</f>
        <v>不适用</v>
      </c>
      <c r="K5917" s="5" t="str">
        <f t="shared" si="369"/>
        <v>非测试日纯氢</v>
      </c>
      <c r="L5917" s="6">
        <f t="shared" si="370"/>
        <v>427.8</v>
      </c>
      <c r="M5917" s="5">
        <f t="shared" si="371"/>
        <v>0</v>
      </c>
      <c r="N5917" s="5" t="s">
        <v>21093</v>
      </c>
      <c r="O5917" s="5" t="s">
        <v>21094</v>
      </c>
      <c r="P5917" s="5" t="s">
        <v>21095</v>
      </c>
    </row>
    <row r="5918" ht="19" customHeight="1" spans="1:16">
      <c r="A5918" s="5">
        <v>239</v>
      </c>
      <c r="B5918" s="5" t="s">
        <v>64</v>
      </c>
      <c r="C5918" s="5" t="s">
        <v>65</v>
      </c>
      <c r="D5918" s="8" t="s">
        <v>333</v>
      </c>
      <c r="E5918" s="6">
        <v>252.6</v>
      </c>
      <c r="F5918" s="6">
        <v>254.7</v>
      </c>
      <c r="G5918" s="6">
        <v>249</v>
      </c>
      <c r="H5918" s="5" t="s">
        <v>120</v>
      </c>
      <c r="I5918" s="6">
        <f t="shared" si="368"/>
        <v>-2.09999999999999</v>
      </c>
      <c r="J5918" s="5" t="str">
        <f>IF(H5918="否","不适用",IF(AND(ISNUMBER(E5918),ISNUMBER(F5918)),IF(I5918&gt;规则与名单!$B$2,"是","否"),"未判定"))</f>
        <v>不适用</v>
      </c>
      <c r="K5918" s="5" t="str">
        <f t="shared" si="369"/>
        <v>非测试日纯氢</v>
      </c>
      <c r="L5918" s="6">
        <f t="shared" si="370"/>
        <v>249</v>
      </c>
      <c r="M5918" s="5">
        <f t="shared" si="371"/>
        <v>0</v>
      </c>
      <c r="N5918" s="5" t="s">
        <v>21096</v>
      </c>
      <c r="O5918" s="5" t="s">
        <v>21097</v>
      </c>
      <c r="P5918" s="5" t="s">
        <v>21098</v>
      </c>
    </row>
    <row r="5919" ht="19" customHeight="1" spans="1:16">
      <c r="A5919" s="5">
        <v>239</v>
      </c>
      <c r="B5919" s="5" t="s">
        <v>64</v>
      </c>
      <c r="C5919" s="5" t="s">
        <v>65</v>
      </c>
      <c r="D5919" s="8" t="s">
        <v>175</v>
      </c>
      <c r="E5919" s="6">
        <v>211.9</v>
      </c>
      <c r="F5919" s="6">
        <v>215.7</v>
      </c>
      <c r="G5919" s="6">
        <v>210.8</v>
      </c>
      <c r="H5919" s="5" t="s">
        <v>120</v>
      </c>
      <c r="I5919" s="6">
        <f t="shared" si="368"/>
        <v>-3.79999999999998</v>
      </c>
      <c r="J5919" s="5" t="str">
        <f>IF(H5919="否","不适用",IF(AND(ISNUMBER(E5919),ISNUMBER(F5919)),IF(I5919&gt;规则与名单!$B$2,"是","否"),"未判定"))</f>
        <v>不适用</v>
      </c>
      <c r="K5919" s="5" t="str">
        <f t="shared" si="369"/>
        <v>非测试日纯氢</v>
      </c>
      <c r="L5919" s="6">
        <f t="shared" si="370"/>
        <v>210.8</v>
      </c>
      <c r="M5919" s="5">
        <f t="shared" si="371"/>
        <v>0</v>
      </c>
      <c r="N5919" s="5" t="s">
        <v>21099</v>
      </c>
      <c r="O5919" s="5" t="s">
        <v>21100</v>
      </c>
      <c r="P5919" s="5" t="s">
        <v>21101</v>
      </c>
    </row>
    <row r="5920" ht="19" customHeight="1" spans="1:16">
      <c r="A5920" s="5">
        <v>239</v>
      </c>
      <c r="B5920" s="5" t="s">
        <v>64</v>
      </c>
      <c r="C5920" s="5" t="s">
        <v>65</v>
      </c>
      <c r="D5920" s="8" t="s">
        <v>3402</v>
      </c>
      <c r="E5920" s="6">
        <v>86.6</v>
      </c>
      <c r="F5920" s="6">
        <v>88.4</v>
      </c>
      <c r="G5920" s="6">
        <v>74.8</v>
      </c>
      <c r="H5920" s="5" t="s">
        <v>120</v>
      </c>
      <c r="I5920" s="6">
        <f t="shared" si="368"/>
        <v>-1.80000000000001</v>
      </c>
      <c r="J5920" s="5" t="str">
        <f>IF(H5920="否","不适用",IF(AND(ISNUMBER(E5920),ISNUMBER(F5920)),IF(I5920&gt;规则与名单!$B$2,"是","否"),"未判定"))</f>
        <v>不适用</v>
      </c>
      <c r="K5920" s="5" t="str">
        <f t="shared" si="369"/>
        <v>非测试日纯氢</v>
      </c>
      <c r="L5920" s="6">
        <f t="shared" si="370"/>
        <v>74.8</v>
      </c>
      <c r="M5920" s="5">
        <f t="shared" si="371"/>
        <v>0</v>
      </c>
      <c r="N5920" s="5" t="s">
        <v>21102</v>
      </c>
      <c r="O5920" s="5" t="s">
        <v>21103</v>
      </c>
      <c r="P5920" s="5" t="s">
        <v>21104</v>
      </c>
    </row>
    <row r="5921" ht="19" customHeight="1" spans="1:16">
      <c r="A5921" s="5">
        <v>239</v>
      </c>
      <c r="B5921" s="5" t="s">
        <v>64</v>
      </c>
      <c r="C5921" s="5" t="s">
        <v>65</v>
      </c>
      <c r="D5921" s="8" t="s">
        <v>487</v>
      </c>
      <c r="E5921" s="6">
        <v>249.2</v>
      </c>
      <c r="F5921" s="6">
        <v>326.1</v>
      </c>
      <c r="G5921" s="6">
        <v>268</v>
      </c>
      <c r="H5921" s="5" t="s">
        <v>120</v>
      </c>
      <c r="I5921" s="6">
        <f t="shared" si="368"/>
        <v>-76.9</v>
      </c>
      <c r="J5921" s="5" t="str">
        <f>IF(H5921="否","不适用",IF(AND(ISNUMBER(E5921),ISNUMBER(F5921)),IF(I5921&gt;规则与名单!$B$2,"是","否"),"未判定"))</f>
        <v>不适用</v>
      </c>
      <c r="K5921" s="5" t="str">
        <f t="shared" si="369"/>
        <v>非测试日纯氢</v>
      </c>
      <c r="L5921" s="6">
        <f t="shared" si="370"/>
        <v>268</v>
      </c>
      <c r="M5921" s="5">
        <f t="shared" si="371"/>
        <v>0</v>
      </c>
      <c r="N5921" s="5" t="s">
        <v>21105</v>
      </c>
      <c r="O5921" s="5" t="s">
        <v>21106</v>
      </c>
      <c r="P5921" s="5" t="s">
        <v>21107</v>
      </c>
    </row>
    <row r="5922" ht="19" customHeight="1" spans="1:16">
      <c r="A5922" s="5">
        <v>239</v>
      </c>
      <c r="B5922" s="5" t="s">
        <v>64</v>
      </c>
      <c r="C5922" s="5" t="s">
        <v>65</v>
      </c>
      <c r="D5922" s="8" t="s">
        <v>121</v>
      </c>
      <c r="E5922" s="6">
        <v>359.9</v>
      </c>
      <c r="F5922" s="6">
        <v>292.3</v>
      </c>
      <c r="G5922" s="6">
        <v>245.5</v>
      </c>
      <c r="H5922" s="5" t="s">
        <v>120</v>
      </c>
      <c r="I5922" s="6">
        <f t="shared" si="368"/>
        <v>67.6</v>
      </c>
      <c r="J5922" s="5" t="str">
        <f>IF(H5922="否","不适用",IF(AND(ISNUMBER(E5922),ISNUMBER(F5922)),IF(I5922&gt;规则与名单!$B$2,"是","否"),"未判定"))</f>
        <v>不适用</v>
      </c>
      <c r="K5922" s="5" t="str">
        <f t="shared" si="369"/>
        <v>非测试日纯氢</v>
      </c>
      <c r="L5922" s="6">
        <f t="shared" si="370"/>
        <v>245.5</v>
      </c>
      <c r="M5922" s="5">
        <f t="shared" si="371"/>
        <v>0</v>
      </c>
      <c r="N5922" s="5" t="s">
        <v>21108</v>
      </c>
      <c r="O5922" s="5" t="s">
        <v>21109</v>
      </c>
      <c r="P5922" s="5" t="s">
        <v>21110</v>
      </c>
    </row>
    <row r="5923" ht="19" customHeight="1" spans="1:16">
      <c r="A5923" s="5">
        <v>239</v>
      </c>
      <c r="B5923" s="5" t="s">
        <v>64</v>
      </c>
      <c r="C5923" s="5" t="s">
        <v>65</v>
      </c>
      <c r="D5923" s="8" t="s">
        <v>170</v>
      </c>
      <c r="E5923" s="6">
        <v>279.3</v>
      </c>
      <c r="F5923" s="6">
        <v>293.8</v>
      </c>
      <c r="G5923" s="6">
        <v>264.1</v>
      </c>
      <c r="H5923" s="5" t="s">
        <v>120</v>
      </c>
      <c r="I5923" s="6">
        <f t="shared" si="368"/>
        <v>-14.5</v>
      </c>
      <c r="J5923" s="5" t="str">
        <f>IF(H5923="否","不适用",IF(AND(ISNUMBER(E5923),ISNUMBER(F5923)),IF(I5923&gt;规则与名单!$B$2,"是","否"),"未判定"))</f>
        <v>不适用</v>
      </c>
      <c r="K5923" s="5" t="str">
        <f t="shared" si="369"/>
        <v>非测试日纯氢</v>
      </c>
      <c r="L5923" s="6">
        <f t="shared" si="370"/>
        <v>264.1</v>
      </c>
      <c r="M5923" s="5">
        <f t="shared" si="371"/>
        <v>0</v>
      </c>
      <c r="N5923" s="5" t="s">
        <v>21111</v>
      </c>
      <c r="O5923" s="5" t="s">
        <v>21112</v>
      </c>
      <c r="P5923" s="5" t="s">
        <v>21113</v>
      </c>
    </row>
    <row r="5924" ht="19" customHeight="1" spans="1:16">
      <c r="A5924" s="5">
        <v>239</v>
      </c>
      <c r="B5924" s="5" t="s">
        <v>64</v>
      </c>
      <c r="C5924" s="5" t="s">
        <v>65</v>
      </c>
      <c r="D5924" s="8" t="s">
        <v>644</v>
      </c>
      <c r="E5924" s="6">
        <v>383.5</v>
      </c>
      <c r="F5924" s="6">
        <v>378.9</v>
      </c>
      <c r="G5924" s="6">
        <v>342.8</v>
      </c>
      <c r="H5924" s="5" t="s">
        <v>120</v>
      </c>
      <c r="I5924" s="6">
        <f t="shared" si="368"/>
        <v>4.60000000000002</v>
      </c>
      <c r="J5924" s="5" t="str">
        <f>IF(H5924="否","不适用",IF(AND(ISNUMBER(E5924),ISNUMBER(F5924)),IF(I5924&gt;规则与名单!$B$2,"是","否"),"未判定"))</f>
        <v>不适用</v>
      </c>
      <c r="K5924" s="5" t="str">
        <f t="shared" si="369"/>
        <v>非测试日纯氢</v>
      </c>
      <c r="L5924" s="6">
        <f t="shared" si="370"/>
        <v>342.8</v>
      </c>
      <c r="M5924" s="5">
        <f t="shared" si="371"/>
        <v>0</v>
      </c>
      <c r="N5924" s="5" t="s">
        <v>21114</v>
      </c>
      <c r="O5924" s="5" t="s">
        <v>21115</v>
      </c>
      <c r="P5924" s="5" t="s">
        <v>21116</v>
      </c>
    </row>
    <row r="5925" ht="19" customHeight="1" spans="1:16">
      <c r="A5925" s="5">
        <v>239</v>
      </c>
      <c r="B5925" s="5" t="s">
        <v>64</v>
      </c>
      <c r="C5925" s="5" t="s">
        <v>65</v>
      </c>
      <c r="D5925" s="8" t="s">
        <v>3418</v>
      </c>
      <c r="E5925" s="6">
        <v>251.4</v>
      </c>
      <c r="F5925" s="6">
        <v>254.1</v>
      </c>
      <c r="G5925" s="6">
        <v>241.3</v>
      </c>
      <c r="H5925" s="5" t="s">
        <v>120</v>
      </c>
      <c r="I5925" s="6">
        <f t="shared" si="368"/>
        <v>-2.69999999999999</v>
      </c>
      <c r="J5925" s="5" t="str">
        <f>IF(H5925="否","不适用",IF(AND(ISNUMBER(E5925),ISNUMBER(F5925)),IF(I5925&gt;规则与名单!$B$2,"是","否"),"未判定"))</f>
        <v>不适用</v>
      </c>
      <c r="K5925" s="5" t="str">
        <f t="shared" si="369"/>
        <v>非测试日纯氢</v>
      </c>
      <c r="L5925" s="6">
        <f t="shared" si="370"/>
        <v>241.3</v>
      </c>
      <c r="M5925" s="5">
        <f t="shared" si="371"/>
        <v>0</v>
      </c>
      <c r="N5925" s="5" t="s">
        <v>21117</v>
      </c>
      <c r="O5925" s="5" t="s">
        <v>21118</v>
      </c>
      <c r="P5925" s="5" t="s">
        <v>21119</v>
      </c>
    </row>
    <row r="5926" ht="19" customHeight="1" spans="1:16">
      <c r="A5926" s="5">
        <v>239</v>
      </c>
      <c r="B5926" s="5" t="s">
        <v>64</v>
      </c>
      <c r="C5926" s="5" t="s">
        <v>65</v>
      </c>
      <c r="D5926" s="8" t="s">
        <v>3422</v>
      </c>
      <c r="E5926" s="6">
        <v>478.8</v>
      </c>
      <c r="F5926" s="6">
        <v>485.7</v>
      </c>
      <c r="G5926" s="6">
        <v>317.6</v>
      </c>
      <c r="H5926" s="5" t="s">
        <v>120</v>
      </c>
      <c r="I5926" s="6">
        <f t="shared" si="368"/>
        <v>-6.89999999999998</v>
      </c>
      <c r="J5926" s="5" t="str">
        <f>IF(H5926="否","不适用",IF(AND(ISNUMBER(E5926),ISNUMBER(F5926)),IF(I5926&gt;规则与名单!$B$2,"是","否"),"未判定"))</f>
        <v>不适用</v>
      </c>
      <c r="K5926" s="5" t="str">
        <f t="shared" si="369"/>
        <v>非测试日纯氢</v>
      </c>
      <c r="L5926" s="6">
        <f t="shared" si="370"/>
        <v>317.6</v>
      </c>
      <c r="M5926" s="5">
        <f t="shared" si="371"/>
        <v>0</v>
      </c>
      <c r="N5926" s="5" t="s">
        <v>21120</v>
      </c>
      <c r="O5926" s="5" t="s">
        <v>21121</v>
      </c>
      <c r="P5926" s="5" t="s">
        <v>21122</v>
      </c>
    </row>
    <row r="5927" ht="19" customHeight="1" spans="1:16">
      <c r="A5927" s="5">
        <v>239</v>
      </c>
      <c r="B5927" s="5" t="s">
        <v>64</v>
      </c>
      <c r="C5927" s="5" t="s">
        <v>65</v>
      </c>
      <c r="D5927" s="8" t="s">
        <v>336</v>
      </c>
      <c r="E5927" s="6">
        <v>31.3</v>
      </c>
      <c r="F5927" s="6">
        <v>31.9</v>
      </c>
      <c r="G5927" s="6">
        <v>31.2</v>
      </c>
      <c r="H5927" s="5" t="s">
        <v>120</v>
      </c>
      <c r="I5927" s="6">
        <f t="shared" si="368"/>
        <v>-0.599999999999998</v>
      </c>
      <c r="J5927" s="5" t="str">
        <f>IF(H5927="否","不适用",IF(AND(ISNUMBER(E5927),ISNUMBER(F5927)),IF(I5927&gt;规则与名单!$B$2,"是","否"),"未判定"))</f>
        <v>不适用</v>
      </c>
      <c r="K5927" s="5" t="str">
        <f t="shared" si="369"/>
        <v>非测试日纯氢</v>
      </c>
      <c r="L5927" s="6">
        <f t="shared" si="370"/>
        <v>31.2</v>
      </c>
      <c r="M5927" s="5">
        <f t="shared" si="371"/>
        <v>0</v>
      </c>
      <c r="N5927" s="5" t="s">
        <v>21123</v>
      </c>
      <c r="O5927" s="5" t="s">
        <v>21124</v>
      </c>
      <c r="P5927" s="5" t="s">
        <v>21125</v>
      </c>
    </row>
    <row r="5928" ht="19" customHeight="1" spans="1:16">
      <c r="A5928" s="5">
        <v>239</v>
      </c>
      <c r="B5928" s="5" t="s">
        <v>64</v>
      </c>
      <c r="C5928" s="5" t="s">
        <v>65</v>
      </c>
      <c r="D5928" s="8" t="s">
        <v>653</v>
      </c>
      <c r="E5928" s="6">
        <v>288.6</v>
      </c>
      <c r="F5928" s="6">
        <v>320.3</v>
      </c>
      <c r="G5928" s="6">
        <v>312.3</v>
      </c>
      <c r="H5928" s="5" t="s">
        <v>120</v>
      </c>
      <c r="I5928" s="6">
        <f t="shared" si="368"/>
        <v>-31.7</v>
      </c>
      <c r="J5928" s="5" t="str">
        <f>IF(H5928="否","不适用",IF(AND(ISNUMBER(E5928),ISNUMBER(F5928)),IF(I5928&gt;规则与名单!$B$2,"是","否"),"未判定"))</f>
        <v>不适用</v>
      </c>
      <c r="K5928" s="5" t="str">
        <f t="shared" si="369"/>
        <v>非测试日纯氢</v>
      </c>
      <c r="L5928" s="6">
        <f t="shared" si="370"/>
        <v>312.3</v>
      </c>
      <c r="M5928" s="5">
        <f t="shared" si="371"/>
        <v>0</v>
      </c>
      <c r="N5928" s="5" t="s">
        <v>21126</v>
      </c>
      <c r="O5928" s="5" t="s">
        <v>21127</v>
      </c>
      <c r="P5928" s="5" t="s">
        <v>21128</v>
      </c>
    </row>
    <row r="5929" ht="19" customHeight="1" spans="1:16">
      <c r="A5929" s="5">
        <v>239</v>
      </c>
      <c r="B5929" s="5" t="s">
        <v>64</v>
      </c>
      <c r="C5929" s="5" t="s">
        <v>65</v>
      </c>
      <c r="D5929" s="8" t="s">
        <v>140</v>
      </c>
      <c r="E5929" s="6">
        <v>229.7</v>
      </c>
      <c r="F5929" s="6">
        <v>205.7</v>
      </c>
      <c r="G5929" s="6">
        <v>201.2</v>
      </c>
      <c r="H5929" s="5" t="s">
        <v>120</v>
      </c>
      <c r="I5929" s="6">
        <f t="shared" si="368"/>
        <v>24</v>
      </c>
      <c r="J5929" s="5" t="str">
        <f>IF(H5929="否","不适用",IF(AND(ISNUMBER(E5929),ISNUMBER(F5929)),IF(I5929&gt;规则与名单!$B$2,"是","否"),"未判定"))</f>
        <v>不适用</v>
      </c>
      <c r="K5929" s="5" t="str">
        <f t="shared" si="369"/>
        <v>非测试日纯氢</v>
      </c>
      <c r="L5929" s="6">
        <f t="shared" si="370"/>
        <v>201.2</v>
      </c>
      <c r="M5929" s="5">
        <f t="shared" si="371"/>
        <v>0</v>
      </c>
      <c r="N5929" s="5" t="s">
        <v>21129</v>
      </c>
      <c r="O5929" s="5" t="s">
        <v>21130</v>
      </c>
      <c r="P5929" s="5" t="s">
        <v>21131</v>
      </c>
    </row>
    <row r="5930" ht="19" customHeight="1" spans="1:16">
      <c r="A5930" s="5">
        <v>239</v>
      </c>
      <c r="B5930" s="5" t="s">
        <v>64</v>
      </c>
      <c r="C5930" s="5" t="s">
        <v>65</v>
      </c>
      <c r="D5930" s="8" t="s">
        <v>115</v>
      </c>
      <c r="E5930" s="6">
        <v>146.8</v>
      </c>
      <c r="F5930" s="6">
        <v>147.3</v>
      </c>
      <c r="G5930" s="6">
        <v>146.2</v>
      </c>
      <c r="H5930" s="5" t="s">
        <v>120</v>
      </c>
      <c r="I5930" s="6">
        <f t="shared" si="368"/>
        <v>-0.5</v>
      </c>
      <c r="J5930" s="5" t="str">
        <f>IF(H5930="否","不适用",IF(AND(ISNUMBER(E5930),ISNUMBER(F5930)),IF(I5930&gt;规则与名单!$B$2,"是","否"),"未判定"))</f>
        <v>不适用</v>
      </c>
      <c r="K5930" s="5" t="str">
        <f t="shared" si="369"/>
        <v>非测试日纯氢</v>
      </c>
      <c r="L5930" s="6">
        <f t="shared" si="370"/>
        <v>146.2</v>
      </c>
      <c r="M5930" s="5">
        <f t="shared" si="371"/>
        <v>0</v>
      </c>
      <c r="N5930" s="5" t="s">
        <v>21132</v>
      </c>
      <c r="O5930" s="5" t="s">
        <v>21133</v>
      </c>
      <c r="P5930" s="5" t="s">
        <v>21134</v>
      </c>
    </row>
    <row r="5931" ht="19" customHeight="1" spans="1:16">
      <c r="A5931" s="5">
        <v>240</v>
      </c>
      <c r="B5931" s="5" t="s">
        <v>631</v>
      </c>
      <c r="C5931" s="5" t="s">
        <v>65</v>
      </c>
      <c r="D5931" s="8" t="s">
        <v>114</v>
      </c>
      <c r="E5931" s="6">
        <v>264.3</v>
      </c>
      <c r="F5931" s="6">
        <v>267.7</v>
      </c>
      <c r="G5931" s="6">
        <v>264.3</v>
      </c>
      <c r="H5931" s="5" t="s">
        <v>120</v>
      </c>
      <c r="I5931" s="6">
        <f t="shared" si="368"/>
        <v>-3.39999999999998</v>
      </c>
      <c r="J5931" s="5" t="str">
        <f>IF(H5931="否","不适用",IF(AND(ISNUMBER(E5931),ISNUMBER(F5931)),IF(I5931&gt;规则与名单!$B$2,"是","否"),"未判定"))</f>
        <v>不适用</v>
      </c>
      <c r="K5931" s="5" t="str">
        <f t="shared" si="369"/>
        <v>非测试日纯氢</v>
      </c>
      <c r="L5931" s="6">
        <f t="shared" si="370"/>
        <v>264.3</v>
      </c>
      <c r="M5931" s="5">
        <f t="shared" si="371"/>
        <v>0</v>
      </c>
      <c r="N5931" s="5" t="s">
        <v>21135</v>
      </c>
      <c r="O5931" s="5" t="s">
        <v>21136</v>
      </c>
      <c r="P5931" s="5" t="s">
        <v>21137</v>
      </c>
    </row>
    <row r="5932" ht="19" customHeight="1" spans="1:16">
      <c r="A5932" s="5">
        <v>240</v>
      </c>
      <c r="B5932" s="5" t="s">
        <v>631</v>
      </c>
      <c r="C5932" s="5" t="s">
        <v>65</v>
      </c>
      <c r="D5932" s="8" t="s">
        <v>605</v>
      </c>
      <c r="E5932" s="6">
        <v>265</v>
      </c>
      <c r="F5932" s="6">
        <v>274.9</v>
      </c>
      <c r="G5932" s="6">
        <v>258.5</v>
      </c>
      <c r="H5932" s="5" t="s">
        <v>120</v>
      </c>
      <c r="I5932" s="6">
        <f t="shared" si="368"/>
        <v>-9.89999999999998</v>
      </c>
      <c r="J5932" s="5" t="str">
        <f>IF(H5932="否","不适用",IF(AND(ISNUMBER(E5932),ISNUMBER(F5932)),IF(I5932&gt;规则与名单!$B$2,"是","否"),"未判定"))</f>
        <v>不适用</v>
      </c>
      <c r="K5932" s="5" t="str">
        <f t="shared" si="369"/>
        <v>非测试日纯氢</v>
      </c>
      <c r="L5932" s="6">
        <f t="shared" si="370"/>
        <v>258.5</v>
      </c>
      <c r="M5932" s="5">
        <f t="shared" si="371"/>
        <v>0</v>
      </c>
      <c r="N5932" s="5" t="s">
        <v>21138</v>
      </c>
      <c r="O5932" s="5" t="s">
        <v>21139</v>
      </c>
      <c r="P5932" s="5" t="s">
        <v>21140</v>
      </c>
    </row>
    <row r="5933" ht="19" customHeight="1" spans="1:16">
      <c r="A5933" s="5">
        <v>240</v>
      </c>
      <c r="B5933" s="5" t="s">
        <v>631</v>
      </c>
      <c r="C5933" s="5" t="s">
        <v>65</v>
      </c>
      <c r="D5933" s="8" t="s">
        <v>186</v>
      </c>
      <c r="E5933" s="6">
        <v>267.7</v>
      </c>
      <c r="F5933" s="6">
        <v>269.8</v>
      </c>
      <c r="G5933" s="6">
        <v>264</v>
      </c>
      <c r="H5933" s="5" t="s">
        <v>120</v>
      </c>
      <c r="I5933" s="6">
        <f t="shared" si="368"/>
        <v>-2.10000000000002</v>
      </c>
      <c r="J5933" s="5" t="str">
        <f>IF(H5933="否","不适用",IF(AND(ISNUMBER(E5933),ISNUMBER(F5933)),IF(I5933&gt;规则与名单!$B$2,"是","否"),"未判定"))</f>
        <v>不适用</v>
      </c>
      <c r="K5933" s="5" t="str">
        <f t="shared" si="369"/>
        <v>非测试日纯氢</v>
      </c>
      <c r="L5933" s="6">
        <f t="shared" si="370"/>
        <v>264</v>
      </c>
      <c r="M5933" s="5">
        <f t="shared" si="371"/>
        <v>0</v>
      </c>
      <c r="N5933" s="5" t="s">
        <v>21141</v>
      </c>
      <c r="O5933" s="5" t="s">
        <v>21142</v>
      </c>
      <c r="P5933" s="5" t="s">
        <v>21143</v>
      </c>
    </row>
    <row r="5934" ht="19" customHeight="1" spans="1:16">
      <c r="A5934" s="5">
        <v>240</v>
      </c>
      <c r="B5934" s="5" t="s">
        <v>631</v>
      </c>
      <c r="C5934" s="5" t="s">
        <v>65</v>
      </c>
      <c r="D5934" s="8" t="s">
        <v>165</v>
      </c>
      <c r="E5934" s="6">
        <v>263.8</v>
      </c>
      <c r="F5934" s="6">
        <v>261.5</v>
      </c>
      <c r="G5934" s="6">
        <v>256.4</v>
      </c>
      <c r="H5934" s="5" t="s">
        <v>120</v>
      </c>
      <c r="I5934" s="6">
        <f t="shared" si="368"/>
        <v>2.30000000000001</v>
      </c>
      <c r="J5934" s="5" t="str">
        <f>IF(H5934="否","不适用",IF(AND(ISNUMBER(E5934),ISNUMBER(F5934)),IF(I5934&gt;规则与名单!$B$2,"是","否"),"未判定"))</f>
        <v>不适用</v>
      </c>
      <c r="K5934" s="5" t="str">
        <f t="shared" si="369"/>
        <v>非测试日纯氢</v>
      </c>
      <c r="L5934" s="6">
        <f t="shared" si="370"/>
        <v>256.4</v>
      </c>
      <c r="M5934" s="5">
        <f t="shared" si="371"/>
        <v>0</v>
      </c>
      <c r="N5934" s="5" t="s">
        <v>21144</v>
      </c>
      <c r="O5934" s="5" t="s">
        <v>21145</v>
      </c>
      <c r="P5934" s="5" t="s">
        <v>21146</v>
      </c>
    </row>
    <row r="5935" ht="19" customHeight="1" spans="1:16">
      <c r="A5935" s="5">
        <v>240</v>
      </c>
      <c r="B5935" s="5" t="s">
        <v>631</v>
      </c>
      <c r="C5935" s="5" t="s">
        <v>65</v>
      </c>
      <c r="D5935" s="8" t="s">
        <v>151</v>
      </c>
      <c r="E5935" s="6">
        <v>282.2</v>
      </c>
      <c r="F5935" s="6">
        <v>279.2</v>
      </c>
      <c r="G5935" s="6">
        <v>281.5</v>
      </c>
      <c r="H5935" s="5" t="s">
        <v>120</v>
      </c>
      <c r="I5935" s="6">
        <f t="shared" si="368"/>
        <v>3</v>
      </c>
      <c r="J5935" s="5" t="str">
        <f>IF(H5935="否","不适用",IF(AND(ISNUMBER(E5935),ISNUMBER(F5935)),IF(I5935&gt;规则与名单!$B$2,"是","否"),"未判定"))</f>
        <v>不适用</v>
      </c>
      <c r="K5935" s="5" t="str">
        <f t="shared" si="369"/>
        <v>非测试日纯氢</v>
      </c>
      <c r="L5935" s="6">
        <f t="shared" si="370"/>
        <v>281.5</v>
      </c>
      <c r="M5935" s="5">
        <f t="shared" si="371"/>
        <v>0</v>
      </c>
      <c r="N5935" s="5" t="s">
        <v>21147</v>
      </c>
      <c r="O5935" s="5" t="s">
        <v>21148</v>
      </c>
      <c r="P5935" s="5" t="s">
        <v>21149</v>
      </c>
    </row>
    <row r="5936" ht="19" customHeight="1" spans="1:16">
      <c r="A5936" s="5">
        <v>240</v>
      </c>
      <c r="B5936" s="5" t="s">
        <v>631</v>
      </c>
      <c r="C5936" s="5" t="s">
        <v>65</v>
      </c>
      <c r="D5936" s="8" t="s">
        <v>3358</v>
      </c>
      <c r="E5936" s="6">
        <v>267.1</v>
      </c>
      <c r="F5936" s="6">
        <v>265.9</v>
      </c>
      <c r="G5936" s="6">
        <v>266.8</v>
      </c>
      <c r="H5936" s="5" t="s">
        <v>120</v>
      </c>
      <c r="I5936" s="6">
        <f t="shared" si="368"/>
        <v>1.20000000000005</v>
      </c>
      <c r="J5936" s="5" t="str">
        <f>IF(H5936="否","不适用",IF(AND(ISNUMBER(E5936),ISNUMBER(F5936)),IF(I5936&gt;规则与名单!$B$2,"是","否"),"未判定"))</f>
        <v>不适用</v>
      </c>
      <c r="K5936" s="5" t="str">
        <f t="shared" si="369"/>
        <v>非测试日纯氢</v>
      </c>
      <c r="L5936" s="6">
        <f t="shared" si="370"/>
        <v>266.8</v>
      </c>
      <c r="M5936" s="5">
        <f t="shared" si="371"/>
        <v>0</v>
      </c>
      <c r="N5936" s="5" t="s">
        <v>21150</v>
      </c>
      <c r="O5936" s="5" t="s">
        <v>21151</v>
      </c>
      <c r="P5936" s="5" t="s">
        <v>21152</v>
      </c>
    </row>
    <row r="5937" ht="19" customHeight="1" spans="1:16">
      <c r="A5937" s="5">
        <v>240</v>
      </c>
      <c r="B5937" s="5" t="s">
        <v>631</v>
      </c>
      <c r="C5937" s="5" t="s">
        <v>65</v>
      </c>
      <c r="D5937" s="8" t="s">
        <v>272</v>
      </c>
      <c r="E5937" s="6">
        <v>116.5</v>
      </c>
      <c r="F5937" s="6">
        <v>116.5</v>
      </c>
      <c r="G5937" s="6">
        <v>116.4</v>
      </c>
      <c r="H5937" s="5" t="s">
        <v>120</v>
      </c>
      <c r="I5937" s="6">
        <f t="shared" si="368"/>
        <v>0</v>
      </c>
      <c r="J5937" s="5" t="str">
        <f>IF(H5937="否","不适用",IF(AND(ISNUMBER(E5937),ISNUMBER(F5937)),IF(I5937&gt;规则与名单!$B$2,"是","否"),"未判定"))</f>
        <v>不适用</v>
      </c>
      <c r="K5937" s="5" t="str">
        <f t="shared" si="369"/>
        <v>非测试日纯氢</v>
      </c>
      <c r="L5937" s="6">
        <f t="shared" si="370"/>
        <v>116.4</v>
      </c>
      <c r="M5937" s="5">
        <f t="shared" si="371"/>
        <v>0</v>
      </c>
      <c r="N5937" s="5" t="s">
        <v>21153</v>
      </c>
      <c r="O5937" s="5" t="s">
        <v>21154</v>
      </c>
      <c r="P5937" s="5" t="s">
        <v>21155</v>
      </c>
    </row>
    <row r="5938" ht="19" customHeight="1" spans="1:16">
      <c r="A5938" s="5">
        <v>240</v>
      </c>
      <c r="B5938" s="5" t="s">
        <v>631</v>
      </c>
      <c r="C5938" s="5" t="s">
        <v>65</v>
      </c>
      <c r="D5938" s="8" t="s">
        <v>506</v>
      </c>
      <c r="E5938" s="6">
        <v>159.2</v>
      </c>
      <c r="F5938" s="6">
        <v>158.9</v>
      </c>
      <c r="G5938" s="6">
        <v>157</v>
      </c>
      <c r="H5938" s="5" t="s">
        <v>120</v>
      </c>
      <c r="I5938" s="6">
        <f t="shared" si="368"/>
        <v>0.299999999999983</v>
      </c>
      <c r="J5938" s="5" t="str">
        <f>IF(H5938="否","不适用",IF(AND(ISNUMBER(E5938),ISNUMBER(F5938)),IF(I5938&gt;规则与名单!$B$2,"是","否"),"未判定"))</f>
        <v>不适用</v>
      </c>
      <c r="K5938" s="5" t="str">
        <f t="shared" si="369"/>
        <v>非测试日纯氢</v>
      </c>
      <c r="L5938" s="6">
        <f t="shared" si="370"/>
        <v>157</v>
      </c>
      <c r="M5938" s="5">
        <f t="shared" si="371"/>
        <v>0</v>
      </c>
      <c r="N5938" s="5" t="s">
        <v>21156</v>
      </c>
      <c r="O5938" s="5" t="s">
        <v>21157</v>
      </c>
      <c r="P5938" s="5" t="s">
        <v>21158</v>
      </c>
    </row>
    <row r="5939" ht="19" customHeight="1" spans="1:16">
      <c r="A5939" s="5">
        <v>240</v>
      </c>
      <c r="B5939" s="5" t="s">
        <v>631</v>
      </c>
      <c r="C5939" s="5" t="s">
        <v>65</v>
      </c>
      <c r="D5939" s="8" t="s">
        <v>673</v>
      </c>
      <c r="E5939" s="6">
        <v>144.4</v>
      </c>
      <c r="F5939" s="6">
        <v>147.2</v>
      </c>
      <c r="G5939" s="6">
        <v>144.4</v>
      </c>
      <c r="H5939" s="5" t="s">
        <v>120</v>
      </c>
      <c r="I5939" s="6">
        <f t="shared" si="368"/>
        <v>-2.79999999999998</v>
      </c>
      <c r="J5939" s="5" t="str">
        <f>IF(H5939="否","不适用",IF(AND(ISNUMBER(E5939),ISNUMBER(F5939)),IF(I5939&gt;规则与名单!$B$2,"是","否"),"未判定"))</f>
        <v>不适用</v>
      </c>
      <c r="K5939" s="5" t="str">
        <f t="shared" si="369"/>
        <v>非测试日纯氢</v>
      </c>
      <c r="L5939" s="6">
        <f t="shared" si="370"/>
        <v>144.4</v>
      </c>
      <c r="M5939" s="5">
        <f t="shared" si="371"/>
        <v>0</v>
      </c>
      <c r="N5939" s="5" t="s">
        <v>21159</v>
      </c>
      <c r="O5939" s="5" t="s">
        <v>21160</v>
      </c>
      <c r="P5939" s="5" t="s">
        <v>21161</v>
      </c>
    </row>
    <row r="5940" ht="19" customHeight="1" spans="1:16">
      <c r="A5940" s="5">
        <v>240</v>
      </c>
      <c r="B5940" s="5" t="s">
        <v>631</v>
      </c>
      <c r="C5940" s="5" t="s">
        <v>65</v>
      </c>
      <c r="D5940" s="8" t="s">
        <v>183</v>
      </c>
      <c r="E5940" s="6">
        <v>138.8</v>
      </c>
      <c r="F5940" s="6">
        <v>137.1</v>
      </c>
      <c r="G5940" s="6">
        <v>138.6</v>
      </c>
      <c r="H5940" s="5" t="s">
        <v>120</v>
      </c>
      <c r="I5940" s="6">
        <f t="shared" si="368"/>
        <v>1.70000000000002</v>
      </c>
      <c r="J5940" s="5" t="str">
        <f>IF(H5940="否","不适用",IF(AND(ISNUMBER(E5940),ISNUMBER(F5940)),IF(I5940&gt;规则与名单!$B$2,"是","否"),"未判定"))</f>
        <v>不适用</v>
      </c>
      <c r="K5940" s="5" t="str">
        <f t="shared" si="369"/>
        <v>非测试日纯氢</v>
      </c>
      <c r="L5940" s="6">
        <f t="shared" si="370"/>
        <v>138.6</v>
      </c>
      <c r="M5940" s="5">
        <f t="shared" si="371"/>
        <v>0</v>
      </c>
      <c r="N5940" s="5" t="s">
        <v>21162</v>
      </c>
      <c r="O5940" s="5" t="s">
        <v>21163</v>
      </c>
      <c r="P5940" s="5" t="s">
        <v>21164</v>
      </c>
    </row>
    <row r="5941" ht="19" customHeight="1" spans="1:16">
      <c r="A5941" s="5">
        <v>240</v>
      </c>
      <c r="B5941" s="5" t="s">
        <v>631</v>
      </c>
      <c r="C5941" s="5" t="s">
        <v>65</v>
      </c>
      <c r="D5941" s="8" t="s">
        <v>431</v>
      </c>
      <c r="E5941" s="6">
        <v>260.7</v>
      </c>
      <c r="F5941" s="6">
        <v>274.8</v>
      </c>
      <c r="G5941" s="6">
        <v>254.6</v>
      </c>
      <c r="H5941" s="5" t="s">
        <v>120</v>
      </c>
      <c r="I5941" s="6">
        <f t="shared" si="368"/>
        <v>-14.1</v>
      </c>
      <c r="J5941" s="5" t="str">
        <f>IF(H5941="否","不适用",IF(AND(ISNUMBER(E5941),ISNUMBER(F5941)),IF(I5941&gt;规则与名单!$B$2,"是","否"),"未判定"))</f>
        <v>不适用</v>
      </c>
      <c r="K5941" s="5" t="str">
        <f t="shared" si="369"/>
        <v>非测试日纯氢</v>
      </c>
      <c r="L5941" s="6">
        <f t="shared" si="370"/>
        <v>254.6</v>
      </c>
      <c r="M5941" s="5">
        <f t="shared" si="371"/>
        <v>0</v>
      </c>
      <c r="N5941" s="5" t="s">
        <v>21165</v>
      </c>
      <c r="O5941" s="5" t="s">
        <v>21166</v>
      </c>
      <c r="P5941" s="5" t="s">
        <v>21167</v>
      </c>
    </row>
    <row r="5942" ht="19" customHeight="1" spans="1:16">
      <c r="A5942" s="5">
        <v>240</v>
      </c>
      <c r="B5942" s="5" t="s">
        <v>631</v>
      </c>
      <c r="C5942" s="5" t="s">
        <v>65</v>
      </c>
      <c r="D5942" s="8" t="s">
        <v>3377</v>
      </c>
      <c r="E5942" s="6">
        <v>266.7</v>
      </c>
      <c r="F5942" s="6">
        <v>272.2</v>
      </c>
      <c r="G5942" s="6">
        <v>181.9</v>
      </c>
      <c r="H5942" s="5" t="s">
        <v>120</v>
      </c>
      <c r="I5942" s="6">
        <f t="shared" si="368"/>
        <v>-5.5</v>
      </c>
      <c r="J5942" s="5" t="str">
        <f>IF(H5942="否","不适用",IF(AND(ISNUMBER(E5942),ISNUMBER(F5942)),IF(I5942&gt;规则与名单!$B$2,"是","否"),"未判定"))</f>
        <v>不适用</v>
      </c>
      <c r="K5942" s="5" t="str">
        <f t="shared" si="369"/>
        <v>非测试日纯氢</v>
      </c>
      <c r="L5942" s="6">
        <f t="shared" si="370"/>
        <v>181.9</v>
      </c>
      <c r="M5942" s="5">
        <f t="shared" si="371"/>
        <v>0</v>
      </c>
      <c r="N5942" s="5" t="s">
        <v>21168</v>
      </c>
      <c r="O5942" s="5" t="s">
        <v>21169</v>
      </c>
      <c r="P5942" s="5" t="s">
        <v>21170</v>
      </c>
    </row>
    <row r="5943" ht="19" customHeight="1" spans="1:16">
      <c r="A5943" s="5">
        <v>240</v>
      </c>
      <c r="B5943" s="5" t="s">
        <v>631</v>
      </c>
      <c r="C5943" s="5" t="s">
        <v>65</v>
      </c>
      <c r="D5943" s="8" t="s">
        <v>407</v>
      </c>
      <c r="E5943" s="6">
        <v>271.4</v>
      </c>
      <c r="F5943" s="6">
        <v>268.1</v>
      </c>
      <c r="G5943" s="6">
        <v>93.9</v>
      </c>
      <c r="H5943" s="5" t="s">
        <v>120</v>
      </c>
      <c r="I5943" s="6">
        <f t="shared" si="368"/>
        <v>3.29999999999995</v>
      </c>
      <c r="J5943" s="5" t="str">
        <f>IF(H5943="否","不适用",IF(AND(ISNUMBER(E5943),ISNUMBER(F5943)),IF(I5943&gt;规则与名单!$B$2,"是","否"),"未判定"))</f>
        <v>不适用</v>
      </c>
      <c r="K5943" s="5" t="str">
        <f t="shared" si="369"/>
        <v>非测试日纯氢</v>
      </c>
      <c r="L5943" s="6">
        <f t="shared" si="370"/>
        <v>93.9</v>
      </c>
      <c r="M5943" s="5">
        <f t="shared" si="371"/>
        <v>0</v>
      </c>
      <c r="N5943" s="5" t="s">
        <v>21171</v>
      </c>
      <c r="O5943" s="5" t="s">
        <v>21172</v>
      </c>
      <c r="P5943" s="5" t="s">
        <v>21173</v>
      </c>
    </row>
    <row r="5944" ht="19" customHeight="1" spans="1:16">
      <c r="A5944" s="5">
        <v>240</v>
      </c>
      <c r="B5944" s="5" t="s">
        <v>631</v>
      </c>
      <c r="C5944" s="5" t="s">
        <v>65</v>
      </c>
      <c r="D5944" s="8" t="s">
        <v>411</v>
      </c>
      <c r="E5944" s="6">
        <v>265.2</v>
      </c>
      <c r="F5944" s="6">
        <v>263.3</v>
      </c>
      <c r="G5944" s="6">
        <v>256.6</v>
      </c>
      <c r="H5944" s="5" t="s">
        <v>120</v>
      </c>
      <c r="I5944" s="6">
        <f t="shared" si="368"/>
        <v>1.89999999999998</v>
      </c>
      <c r="J5944" s="5" t="str">
        <f>IF(H5944="否","不适用",IF(AND(ISNUMBER(E5944),ISNUMBER(F5944)),IF(I5944&gt;规则与名单!$B$2,"是","否"),"未判定"))</f>
        <v>不适用</v>
      </c>
      <c r="K5944" s="5" t="str">
        <f t="shared" si="369"/>
        <v>非测试日纯氢</v>
      </c>
      <c r="L5944" s="6">
        <f t="shared" si="370"/>
        <v>256.6</v>
      </c>
      <c r="M5944" s="5">
        <f t="shared" si="371"/>
        <v>0</v>
      </c>
      <c r="N5944" s="5" t="s">
        <v>21174</v>
      </c>
      <c r="O5944" s="5" t="s">
        <v>21175</v>
      </c>
      <c r="P5944" s="5" t="s">
        <v>21176</v>
      </c>
    </row>
    <row r="5945" ht="19" customHeight="1" spans="1:16">
      <c r="A5945" s="5">
        <v>240</v>
      </c>
      <c r="B5945" s="5" t="s">
        <v>631</v>
      </c>
      <c r="C5945" s="5" t="s">
        <v>65</v>
      </c>
      <c r="D5945" s="8" t="s">
        <v>251</v>
      </c>
      <c r="E5945" s="6">
        <v>275.3</v>
      </c>
      <c r="F5945" s="6">
        <v>282.7</v>
      </c>
      <c r="G5945" s="6">
        <v>250</v>
      </c>
      <c r="H5945" s="5" t="s">
        <v>120</v>
      </c>
      <c r="I5945" s="6">
        <f t="shared" si="368"/>
        <v>-7.39999999999998</v>
      </c>
      <c r="J5945" s="5" t="str">
        <f>IF(H5945="否","不适用",IF(AND(ISNUMBER(E5945),ISNUMBER(F5945)),IF(I5945&gt;规则与名单!$B$2,"是","否"),"未判定"))</f>
        <v>不适用</v>
      </c>
      <c r="K5945" s="5" t="str">
        <f t="shared" si="369"/>
        <v>非测试日纯氢</v>
      </c>
      <c r="L5945" s="6">
        <f t="shared" si="370"/>
        <v>250</v>
      </c>
      <c r="M5945" s="5">
        <f t="shared" si="371"/>
        <v>0</v>
      </c>
      <c r="N5945" s="5" t="s">
        <v>21177</v>
      </c>
      <c r="O5945" s="5" t="s">
        <v>21178</v>
      </c>
      <c r="P5945" s="5" t="s">
        <v>21179</v>
      </c>
    </row>
    <row r="5946" ht="19" customHeight="1" spans="1:16">
      <c r="A5946" s="5">
        <v>240</v>
      </c>
      <c r="B5946" s="5" t="s">
        <v>631</v>
      </c>
      <c r="C5946" s="5" t="s">
        <v>65</v>
      </c>
      <c r="D5946" s="8" t="s">
        <v>472</v>
      </c>
      <c r="E5946" s="6">
        <v>4.7</v>
      </c>
      <c r="F5946" s="6">
        <v>4.8</v>
      </c>
      <c r="G5946" s="6">
        <v>4.7</v>
      </c>
      <c r="H5946" s="5" t="s">
        <v>120</v>
      </c>
      <c r="I5946" s="6">
        <f t="shared" si="368"/>
        <v>-0.0999999999999996</v>
      </c>
      <c r="J5946" s="5" t="str">
        <f>IF(H5946="否","不适用",IF(AND(ISNUMBER(E5946),ISNUMBER(F5946)),IF(I5946&gt;规则与名单!$B$2,"是","否"),"未判定"))</f>
        <v>不适用</v>
      </c>
      <c r="K5946" s="5" t="str">
        <f t="shared" si="369"/>
        <v>非测试日纯氢</v>
      </c>
      <c r="L5946" s="6">
        <f t="shared" si="370"/>
        <v>4.7</v>
      </c>
      <c r="M5946" s="5">
        <f t="shared" si="371"/>
        <v>0</v>
      </c>
      <c r="N5946" s="5" t="s">
        <v>21180</v>
      </c>
      <c r="O5946" s="5" t="s">
        <v>21181</v>
      </c>
      <c r="P5946" s="5" t="s">
        <v>21182</v>
      </c>
    </row>
    <row r="5947" ht="19" customHeight="1" spans="1:16">
      <c r="A5947" s="5">
        <v>240</v>
      </c>
      <c r="B5947" s="5" t="s">
        <v>631</v>
      </c>
      <c r="C5947" s="5" t="s">
        <v>65</v>
      </c>
      <c r="D5947" s="8" t="s">
        <v>466</v>
      </c>
      <c r="E5947" s="6"/>
      <c r="F5947" s="6">
        <v>0.129</v>
      </c>
      <c r="G5947" s="6"/>
      <c r="H5947" s="5" t="s">
        <v>120</v>
      </c>
      <c r="I5947" s="6" t="str">
        <f t="shared" si="368"/>
        <v/>
      </c>
      <c r="J5947" s="5" t="str">
        <f>IF(H5947="否","不适用",IF(AND(ISNUMBER(E5947),ISNUMBER(F5947)),IF(I5947&gt;规则与名单!$B$2,"是","否"),"未判定"))</f>
        <v>不适用</v>
      </c>
      <c r="K5947" s="5" t="str">
        <f t="shared" si="369"/>
        <v>缺失</v>
      </c>
      <c r="L5947" s="6" t="str">
        <f t="shared" si="370"/>
        <v/>
      </c>
      <c r="M5947" s="5">
        <f t="shared" si="371"/>
        <v>1</v>
      </c>
      <c r="N5947" s="5" t="s">
        <v>21183</v>
      </c>
      <c r="O5947" s="5" t="s">
        <v>21184</v>
      </c>
      <c r="P5947" s="5" t="s">
        <v>21185</v>
      </c>
    </row>
    <row r="5948" ht="19" customHeight="1" spans="1:16">
      <c r="A5948" s="5">
        <v>240</v>
      </c>
      <c r="B5948" s="5" t="s">
        <v>631</v>
      </c>
      <c r="C5948" s="5" t="s">
        <v>65</v>
      </c>
      <c r="D5948" s="8" t="s">
        <v>333</v>
      </c>
      <c r="E5948" s="6"/>
      <c r="F5948" s="6">
        <v>0</v>
      </c>
      <c r="G5948" s="6"/>
      <c r="H5948" s="5" t="s">
        <v>120</v>
      </c>
      <c r="I5948" s="6" t="str">
        <f t="shared" si="368"/>
        <v/>
      </c>
      <c r="J5948" s="5" t="str">
        <f>IF(H5948="否","不适用",IF(AND(ISNUMBER(E5948),ISNUMBER(F5948)),IF(I5948&gt;规则与名单!$B$2,"是","否"),"未判定"))</f>
        <v>不适用</v>
      </c>
      <c r="K5948" s="5" t="str">
        <f t="shared" si="369"/>
        <v>缺失</v>
      </c>
      <c r="L5948" s="6" t="str">
        <f t="shared" si="370"/>
        <v/>
      </c>
      <c r="M5948" s="5">
        <f t="shared" si="371"/>
        <v>1</v>
      </c>
      <c r="N5948" s="5" t="s">
        <v>21186</v>
      </c>
      <c r="O5948" s="5" t="s">
        <v>21187</v>
      </c>
      <c r="P5948" s="5" t="s">
        <v>21188</v>
      </c>
    </row>
    <row r="5949" ht="19" customHeight="1" spans="1:16">
      <c r="A5949" s="5">
        <v>240</v>
      </c>
      <c r="B5949" s="5" t="s">
        <v>631</v>
      </c>
      <c r="C5949" s="5" t="s">
        <v>65</v>
      </c>
      <c r="D5949" s="8" t="s">
        <v>175</v>
      </c>
      <c r="E5949" s="6"/>
      <c r="F5949" s="6">
        <v>0</v>
      </c>
      <c r="G5949" s="6"/>
      <c r="H5949" s="5" t="s">
        <v>120</v>
      </c>
      <c r="I5949" s="6" t="str">
        <f t="shared" si="368"/>
        <v/>
      </c>
      <c r="J5949" s="5" t="str">
        <f>IF(H5949="否","不适用",IF(AND(ISNUMBER(E5949),ISNUMBER(F5949)),IF(I5949&gt;规则与名单!$B$2,"是","否"),"未判定"))</f>
        <v>不适用</v>
      </c>
      <c r="K5949" s="5" t="str">
        <f t="shared" si="369"/>
        <v>缺失</v>
      </c>
      <c r="L5949" s="6" t="str">
        <f t="shared" si="370"/>
        <v/>
      </c>
      <c r="M5949" s="5">
        <f t="shared" si="371"/>
        <v>1</v>
      </c>
      <c r="N5949" s="5" t="s">
        <v>21189</v>
      </c>
      <c r="O5949" s="5" t="s">
        <v>21190</v>
      </c>
      <c r="P5949" s="5" t="s">
        <v>21191</v>
      </c>
    </row>
    <row r="5950" ht="19" customHeight="1" spans="1:16">
      <c r="A5950" s="5">
        <v>240</v>
      </c>
      <c r="B5950" s="5" t="s">
        <v>631</v>
      </c>
      <c r="C5950" s="5" t="s">
        <v>65</v>
      </c>
      <c r="D5950" s="8" t="s">
        <v>3402</v>
      </c>
      <c r="E5950" s="6"/>
      <c r="F5950" s="6">
        <v>0.09</v>
      </c>
      <c r="G5950" s="6"/>
      <c r="H5950" s="5" t="s">
        <v>120</v>
      </c>
      <c r="I5950" s="6" t="str">
        <f t="shared" si="368"/>
        <v/>
      </c>
      <c r="J5950" s="5" t="str">
        <f>IF(H5950="否","不适用",IF(AND(ISNUMBER(E5950),ISNUMBER(F5950)),IF(I5950&gt;规则与名单!$B$2,"是","否"),"未判定"))</f>
        <v>不适用</v>
      </c>
      <c r="K5950" s="5" t="str">
        <f t="shared" si="369"/>
        <v>缺失</v>
      </c>
      <c r="L5950" s="6" t="str">
        <f t="shared" si="370"/>
        <v/>
      </c>
      <c r="M5950" s="5">
        <f t="shared" si="371"/>
        <v>1</v>
      </c>
      <c r="N5950" s="5" t="s">
        <v>21192</v>
      </c>
      <c r="O5950" s="5" t="s">
        <v>21193</v>
      </c>
      <c r="P5950" s="5" t="s">
        <v>21194</v>
      </c>
    </row>
    <row r="5951" ht="19" customHeight="1" spans="1:16">
      <c r="A5951" s="5">
        <v>240</v>
      </c>
      <c r="B5951" s="5" t="s">
        <v>631</v>
      </c>
      <c r="C5951" s="5" t="s">
        <v>65</v>
      </c>
      <c r="D5951" s="8" t="s">
        <v>487</v>
      </c>
      <c r="E5951" s="6"/>
      <c r="F5951" s="6">
        <v>0</v>
      </c>
      <c r="G5951" s="6"/>
      <c r="H5951" s="5" t="s">
        <v>120</v>
      </c>
      <c r="I5951" s="6" t="str">
        <f t="shared" si="368"/>
        <v/>
      </c>
      <c r="J5951" s="5" t="str">
        <f>IF(H5951="否","不适用",IF(AND(ISNUMBER(E5951),ISNUMBER(F5951)),IF(I5951&gt;规则与名单!$B$2,"是","否"),"未判定"))</f>
        <v>不适用</v>
      </c>
      <c r="K5951" s="5" t="str">
        <f t="shared" si="369"/>
        <v>缺失</v>
      </c>
      <c r="L5951" s="6" t="str">
        <f t="shared" si="370"/>
        <v/>
      </c>
      <c r="M5951" s="5">
        <f t="shared" si="371"/>
        <v>1</v>
      </c>
      <c r="N5951" s="5" t="s">
        <v>21195</v>
      </c>
      <c r="O5951" s="5" t="s">
        <v>21196</v>
      </c>
      <c r="P5951" s="5" t="s">
        <v>21197</v>
      </c>
    </row>
    <row r="5952" ht="19" customHeight="1" spans="1:16">
      <c r="A5952" s="5">
        <v>240</v>
      </c>
      <c r="B5952" s="5" t="s">
        <v>631</v>
      </c>
      <c r="C5952" s="5" t="s">
        <v>65</v>
      </c>
      <c r="D5952" s="8" t="s">
        <v>121</v>
      </c>
      <c r="E5952" s="6"/>
      <c r="F5952" s="6">
        <v>0</v>
      </c>
      <c r="G5952" s="6"/>
      <c r="H5952" s="5" t="s">
        <v>120</v>
      </c>
      <c r="I5952" s="6" t="str">
        <f t="shared" si="368"/>
        <v/>
      </c>
      <c r="J5952" s="5" t="str">
        <f>IF(H5952="否","不适用",IF(AND(ISNUMBER(E5952),ISNUMBER(F5952)),IF(I5952&gt;规则与名单!$B$2,"是","否"),"未判定"))</f>
        <v>不适用</v>
      </c>
      <c r="K5952" s="5" t="str">
        <f t="shared" si="369"/>
        <v>缺失</v>
      </c>
      <c r="L5952" s="6" t="str">
        <f t="shared" si="370"/>
        <v/>
      </c>
      <c r="M5952" s="5">
        <f t="shared" si="371"/>
        <v>1</v>
      </c>
      <c r="N5952" s="5" t="s">
        <v>21198</v>
      </c>
      <c r="O5952" s="5" t="s">
        <v>21199</v>
      </c>
      <c r="P5952" s="5" t="s">
        <v>21200</v>
      </c>
    </row>
    <row r="5953" ht="19" customHeight="1" spans="1:16">
      <c r="A5953" s="5">
        <v>240</v>
      </c>
      <c r="B5953" s="5" t="s">
        <v>631</v>
      </c>
      <c r="C5953" s="5" t="s">
        <v>65</v>
      </c>
      <c r="D5953" s="8" t="s">
        <v>170</v>
      </c>
      <c r="E5953" s="6"/>
      <c r="F5953" s="6">
        <v>0</v>
      </c>
      <c r="G5953" s="6"/>
      <c r="H5953" s="5" t="s">
        <v>120</v>
      </c>
      <c r="I5953" s="6" t="str">
        <f t="shared" si="368"/>
        <v/>
      </c>
      <c r="J5953" s="5" t="str">
        <f>IF(H5953="否","不适用",IF(AND(ISNUMBER(E5953),ISNUMBER(F5953)),IF(I5953&gt;规则与名单!$B$2,"是","否"),"未判定"))</f>
        <v>不适用</v>
      </c>
      <c r="K5953" s="5" t="str">
        <f t="shared" si="369"/>
        <v>缺失</v>
      </c>
      <c r="L5953" s="6" t="str">
        <f t="shared" si="370"/>
        <v/>
      </c>
      <c r="M5953" s="5">
        <f t="shared" si="371"/>
        <v>1</v>
      </c>
      <c r="N5953" s="5" t="s">
        <v>21201</v>
      </c>
      <c r="O5953" s="5" t="s">
        <v>21202</v>
      </c>
      <c r="P5953" s="5" t="s">
        <v>21203</v>
      </c>
    </row>
    <row r="5954" ht="19" customHeight="1" spans="1:16">
      <c r="A5954" s="5">
        <v>240</v>
      </c>
      <c r="B5954" s="5" t="s">
        <v>631</v>
      </c>
      <c r="C5954" s="5" t="s">
        <v>65</v>
      </c>
      <c r="D5954" s="8" t="s">
        <v>644</v>
      </c>
      <c r="E5954" s="6"/>
      <c r="F5954" s="6">
        <v>0</v>
      </c>
      <c r="G5954" s="6"/>
      <c r="H5954" s="5" t="s">
        <v>120</v>
      </c>
      <c r="I5954" s="6" t="str">
        <f t="shared" ref="I5954:I6017" si="372">IF(AND(ISNUMBER(E5954),ISNUMBER(F5954)),E5954-F5954,"")</f>
        <v/>
      </c>
      <c r="J5954" s="5" t="str">
        <f>IF(H5954="否","不适用",IF(AND(ISNUMBER(E5954),ISNUMBER(F5954)),IF(I5954&gt;规则与名单!$B$2,"是","否"),"未判定"))</f>
        <v>不适用</v>
      </c>
      <c r="K5954" s="5" t="str">
        <f t="shared" ref="K5954:K6017" si="373">IF(J5954="是",IF(ISNUMBER(F5954),"测试日GPS","缺失"),IF(ISNUMBER(G5954),"非测试日纯氢",IF(AND(H5954="是",J5954="未判定"),IF(ISNUMBER(F5954),"测试名单无纯氢GPS","缺失"),IF(ISNUMBER(E5954),"非测试日仪表","缺失"))))</f>
        <v>缺失</v>
      </c>
      <c r="L5954" s="6" t="str">
        <f t="shared" ref="L5954:L6017" si="374">IF(K5954="缺失","",IF(K5954="非测试日纯氢",G5954,IF(K5954="非测试日仪表",E5954,F5954)))</f>
        <v/>
      </c>
      <c r="M5954" s="5">
        <f t="shared" ref="M5954:M6017" si="375">IF(K5954="缺失",1,0)</f>
        <v>1</v>
      </c>
      <c r="N5954" s="5" t="s">
        <v>21204</v>
      </c>
      <c r="O5954" s="5" t="s">
        <v>21205</v>
      </c>
      <c r="P5954" s="5" t="s">
        <v>21206</v>
      </c>
    </row>
    <row r="5955" ht="19" customHeight="1" spans="1:16">
      <c r="A5955" s="5">
        <v>240</v>
      </c>
      <c r="B5955" s="5" t="s">
        <v>631</v>
      </c>
      <c r="C5955" s="5" t="s">
        <v>65</v>
      </c>
      <c r="D5955" s="8" t="s">
        <v>3418</v>
      </c>
      <c r="E5955" s="6"/>
      <c r="F5955" s="6">
        <v>0</v>
      </c>
      <c r="G5955" s="6"/>
      <c r="H5955" s="5" t="s">
        <v>120</v>
      </c>
      <c r="I5955" s="6" t="str">
        <f t="shared" si="372"/>
        <v/>
      </c>
      <c r="J5955" s="5" t="str">
        <f>IF(H5955="否","不适用",IF(AND(ISNUMBER(E5955),ISNUMBER(F5955)),IF(I5955&gt;规则与名单!$B$2,"是","否"),"未判定"))</f>
        <v>不适用</v>
      </c>
      <c r="K5955" s="5" t="str">
        <f t="shared" si="373"/>
        <v>缺失</v>
      </c>
      <c r="L5955" s="6" t="str">
        <f t="shared" si="374"/>
        <v/>
      </c>
      <c r="M5955" s="5">
        <f t="shared" si="375"/>
        <v>1</v>
      </c>
      <c r="N5955" s="5" t="s">
        <v>21207</v>
      </c>
      <c r="O5955" s="5" t="s">
        <v>21208</v>
      </c>
      <c r="P5955" s="5" t="s">
        <v>21209</v>
      </c>
    </row>
    <row r="5956" ht="19" customHeight="1" spans="1:16">
      <c r="A5956" s="5">
        <v>240</v>
      </c>
      <c r="B5956" s="5" t="s">
        <v>631</v>
      </c>
      <c r="C5956" s="5" t="s">
        <v>65</v>
      </c>
      <c r="D5956" s="8" t="s">
        <v>3422</v>
      </c>
      <c r="E5956" s="6"/>
      <c r="F5956" s="6">
        <v>0</v>
      </c>
      <c r="G5956" s="6"/>
      <c r="H5956" s="5" t="s">
        <v>120</v>
      </c>
      <c r="I5956" s="6" t="str">
        <f t="shared" si="372"/>
        <v/>
      </c>
      <c r="J5956" s="5" t="str">
        <f>IF(H5956="否","不适用",IF(AND(ISNUMBER(E5956),ISNUMBER(F5956)),IF(I5956&gt;规则与名单!$B$2,"是","否"),"未判定"))</f>
        <v>不适用</v>
      </c>
      <c r="K5956" s="5" t="str">
        <f t="shared" si="373"/>
        <v>缺失</v>
      </c>
      <c r="L5956" s="6" t="str">
        <f t="shared" si="374"/>
        <v/>
      </c>
      <c r="M5956" s="5">
        <f t="shared" si="375"/>
        <v>1</v>
      </c>
      <c r="N5956" s="5" t="s">
        <v>21210</v>
      </c>
      <c r="O5956" s="5" t="s">
        <v>21211</v>
      </c>
      <c r="P5956" s="5" t="s">
        <v>21212</v>
      </c>
    </row>
    <row r="5957" ht="19" customHeight="1" spans="1:16">
      <c r="A5957" s="5">
        <v>240</v>
      </c>
      <c r="B5957" s="5" t="s">
        <v>631</v>
      </c>
      <c r="C5957" s="5" t="s">
        <v>65</v>
      </c>
      <c r="D5957" s="8" t="s">
        <v>336</v>
      </c>
      <c r="E5957" s="6"/>
      <c r="F5957" s="6">
        <v>0</v>
      </c>
      <c r="G5957" s="6"/>
      <c r="H5957" s="5" t="s">
        <v>120</v>
      </c>
      <c r="I5957" s="6" t="str">
        <f t="shared" si="372"/>
        <v/>
      </c>
      <c r="J5957" s="5" t="str">
        <f>IF(H5957="否","不适用",IF(AND(ISNUMBER(E5957),ISNUMBER(F5957)),IF(I5957&gt;规则与名单!$B$2,"是","否"),"未判定"))</f>
        <v>不适用</v>
      </c>
      <c r="K5957" s="5" t="str">
        <f t="shared" si="373"/>
        <v>缺失</v>
      </c>
      <c r="L5957" s="6" t="str">
        <f t="shared" si="374"/>
        <v/>
      </c>
      <c r="M5957" s="5">
        <f t="shared" si="375"/>
        <v>1</v>
      </c>
      <c r="N5957" s="5" t="s">
        <v>21213</v>
      </c>
      <c r="O5957" s="5" t="s">
        <v>21214</v>
      </c>
      <c r="P5957" s="5" t="s">
        <v>21215</v>
      </c>
    </row>
    <row r="5958" ht="19" customHeight="1" spans="1:16">
      <c r="A5958" s="5">
        <v>240</v>
      </c>
      <c r="B5958" s="5" t="s">
        <v>631</v>
      </c>
      <c r="C5958" s="5" t="s">
        <v>65</v>
      </c>
      <c r="D5958" s="8" t="s">
        <v>653</v>
      </c>
      <c r="E5958" s="6"/>
      <c r="F5958" s="6">
        <v>0</v>
      </c>
      <c r="G5958" s="6"/>
      <c r="H5958" s="5" t="s">
        <v>120</v>
      </c>
      <c r="I5958" s="6" t="str">
        <f t="shared" si="372"/>
        <v/>
      </c>
      <c r="J5958" s="5" t="str">
        <f>IF(H5958="否","不适用",IF(AND(ISNUMBER(E5958),ISNUMBER(F5958)),IF(I5958&gt;规则与名单!$B$2,"是","否"),"未判定"))</f>
        <v>不适用</v>
      </c>
      <c r="K5958" s="5" t="str">
        <f t="shared" si="373"/>
        <v>缺失</v>
      </c>
      <c r="L5958" s="6" t="str">
        <f t="shared" si="374"/>
        <v/>
      </c>
      <c r="M5958" s="5">
        <f t="shared" si="375"/>
        <v>1</v>
      </c>
      <c r="N5958" s="5" t="s">
        <v>21216</v>
      </c>
      <c r="O5958" s="5" t="s">
        <v>21217</v>
      </c>
      <c r="P5958" s="5" t="s">
        <v>21218</v>
      </c>
    </row>
    <row r="5959" ht="19" customHeight="1" spans="1:16">
      <c r="A5959" s="5">
        <v>240</v>
      </c>
      <c r="B5959" s="5" t="s">
        <v>631</v>
      </c>
      <c r="C5959" s="5" t="s">
        <v>65</v>
      </c>
      <c r="D5959" s="8" t="s">
        <v>140</v>
      </c>
      <c r="E5959" s="6"/>
      <c r="F5959" s="6">
        <v>0</v>
      </c>
      <c r="G5959" s="6"/>
      <c r="H5959" s="5" t="s">
        <v>120</v>
      </c>
      <c r="I5959" s="6" t="str">
        <f t="shared" si="372"/>
        <v/>
      </c>
      <c r="J5959" s="5" t="str">
        <f>IF(H5959="否","不适用",IF(AND(ISNUMBER(E5959),ISNUMBER(F5959)),IF(I5959&gt;规则与名单!$B$2,"是","否"),"未判定"))</f>
        <v>不适用</v>
      </c>
      <c r="K5959" s="5" t="str">
        <f t="shared" si="373"/>
        <v>缺失</v>
      </c>
      <c r="L5959" s="6" t="str">
        <f t="shared" si="374"/>
        <v/>
      </c>
      <c r="M5959" s="5">
        <f t="shared" si="375"/>
        <v>1</v>
      </c>
      <c r="N5959" s="5" t="s">
        <v>21219</v>
      </c>
      <c r="O5959" s="5" t="s">
        <v>21220</v>
      </c>
      <c r="P5959" s="5" t="s">
        <v>21221</v>
      </c>
    </row>
    <row r="5960" ht="19" customHeight="1" spans="1:16">
      <c r="A5960" s="5">
        <v>240</v>
      </c>
      <c r="B5960" s="5" t="s">
        <v>631</v>
      </c>
      <c r="C5960" s="5" t="s">
        <v>65</v>
      </c>
      <c r="D5960" s="8" t="s">
        <v>115</v>
      </c>
      <c r="E5960" s="6"/>
      <c r="F5960" s="6">
        <v>0</v>
      </c>
      <c r="G5960" s="6"/>
      <c r="H5960" s="5" t="s">
        <v>120</v>
      </c>
      <c r="I5960" s="6" t="str">
        <f t="shared" si="372"/>
        <v/>
      </c>
      <c r="J5960" s="5" t="str">
        <f>IF(H5960="否","不适用",IF(AND(ISNUMBER(E5960),ISNUMBER(F5960)),IF(I5960&gt;规则与名单!$B$2,"是","否"),"未判定"))</f>
        <v>不适用</v>
      </c>
      <c r="K5960" s="5" t="str">
        <f t="shared" si="373"/>
        <v>缺失</v>
      </c>
      <c r="L5960" s="6" t="str">
        <f t="shared" si="374"/>
        <v/>
      </c>
      <c r="M5960" s="5">
        <f t="shared" si="375"/>
        <v>1</v>
      </c>
      <c r="N5960" s="5" t="s">
        <v>21222</v>
      </c>
      <c r="O5960" s="5" t="s">
        <v>21223</v>
      </c>
      <c r="P5960" s="5" t="s">
        <v>21224</v>
      </c>
    </row>
    <row r="5961" ht="19" customHeight="1" spans="1:16">
      <c r="A5961" s="5">
        <v>241</v>
      </c>
      <c r="B5961" s="5" t="s">
        <v>67</v>
      </c>
      <c r="C5961" s="5" t="s">
        <v>65</v>
      </c>
      <c r="D5961" s="8" t="s">
        <v>114</v>
      </c>
      <c r="E5961" s="6">
        <v>335.8</v>
      </c>
      <c r="F5961" s="6">
        <v>403.2</v>
      </c>
      <c r="G5961" s="6">
        <v>386.7</v>
      </c>
      <c r="H5961" s="5" t="s">
        <v>120</v>
      </c>
      <c r="I5961" s="6">
        <f t="shared" si="372"/>
        <v>-67.4</v>
      </c>
      <c r="J5961" s="5" t="str">
        <f>IF(H5961="否","不适用",IF(AND(ISNUMBER(E5961),ISNUMBER(F5961)),IF(I5961&gt;规则与名单!$B$2,"是","否"),"未判定"))</f>
        <v>不适用</v>
      </c>
      <c r="K5961" s="5" t="str">
        <f t="shared" si="373"/>
        <v>非测试日纯氢</v>
      </c>
      <c r="L5961" s="6">
        <f t="shared" si="374"/>
        <v>386.7</v>
      </c>
      <c r="M5961" s="5">
        <f t="shared" si="375"/>
        <v>0</v>
      </c>
      <c r="N5961" s="5" t="s">
        <v>21225</v>
      </c>
      <c r="O5961" s="5" t="s">
        <v>21226</v>
      </c>
      <c r="P5961" s="5" t="s">
        <v>21227</v>
      </c>
    </row>
    <row r="5962" ht="19" customHeight="1" spans="1:16">
      <c r="A5962" s="5">
        <v>241</v>
      </c>
      <c r="B5962" s="5" t="s">
        <v>67</v>
      </c>
      <c r="C5962" s="5" t="s">
        <v>65</v>
      </c>
      <c r="D5962" s="8" t="s">
        <v>605</v>
      </c>
      <c r="E5962" s="6">
        <v>305.3</v>
      </c>
      <c r="F5962" s="6">
        <v>244.7</v>
      </c>
      <c r="G5962" s="6">
        <v>237.7</v>
      </c>
      <c r="H5962" s="5" t="s">
        <v>120</v>
      </c>
      <c r="I5962" s="6">
        <f t="shared" si="372"/>
        <v>60.6</v>
      </c>
      <c r="J5962" s="5" t="str">
        <f>IF(H5962="否","不适用",IF(AND(ISNUMBER(E5962),ISNUMBER(F5962)),IF(I5962&gt;规则与名单!$B$2,"是","否"),"未判定"))</f>
        <v>不适用</v>
      </c>
      <c r="K5962" s="5" t="str">
        <f t="shared" si="373"/>
        <v>非测试日纯氢</v>
      </c>
      <c r="L5962" s="6">
        <f t="shared" si="374"/>
        <v>237.7</v>
      </c>
      <c r="M5962" s="5">
        <f t="shared" si="375"/>
        <v>0</v>
      </c>
      <c r="N5962" s="5" t="s">
        <v>21228</v>
      </c>
      <c r="O5962" s="5" t="s">
        <v>21229</v>
      </c>
      <c r="P5962" s="5" t="s">
        <v>21230</v>
      </c>
    </row>
    <row r="5963" ht="19" customHeight="1" spans="1:16">
      <c r="A5963" s="5">
        <v>241</v>
      </c>
      <c r="B5963" s="5" t="s">
        <v>67</v>
      </c>
      <c r="C5963" s="5" t="s">
        <v>65</v>
      </c>
      <c r="D5963" s="8" t="s">
        <v>186</v>
      </c>
      <c r="E5963" s="6">
        <v>104.4</v>
      </c>
      <c r="F5963" s="6">
        <v>293.1</v>
      </c>
      <c r="G5963" s="6">
        <v>211.7</v>
      </c>
      <c r="H5963" s="5" t="s">
        <v>120</v>
      </c>
      <c r="I5963" s="6">
        <f t="shared" si="372"/>
        <v>-188.7</v>
      </c>
      <c r="J5963" s="5" t="str">
        <f>IF(H5963="否","不适用",IF(AND(ISNUMBER(E5963),ISNUMBER(F5963)),IF(I5963&gt;规则与名单!$B$2,"是","否"),"未判定"))</f>
        <v>不适用</v>
      </c>
      <c r="K5963" s="5" t="str">
        <f t="shared" si="373"/>
        <v>非测试日纯氢</v>
      </c>
      <c r="L5963" s="6">
        <f t="shared" si="374"/>
        <v>211.7</v>
      </c>
      <c r="M5963" s="5">
        <f t="shared" si="375"/>
        <v>0</v>
      </c>
      <c r="N5963" s="5" t="s">
        <v>21231</v>
      </c>
      <c r="O5963" s="5" t="s">
        <v>21232</v>
      </c>
      <c r="P5963" s="5" t="s">
        <v>21233</v>
      </c>
    </row>
    <row r="5964" ht="19" customHeight="1" spans="1:16">
      <c r="A5964" s="5">
        <v>241</v>
      </c>
      <c r="B5964" s="5" t="s">
        <v>67</v>
      </c>
      <c r="C5964" s="5" t="s">
        <v>65</v>
      </c>
      <c r="D5964" s="8" t="s">
        <v>165</v>
      </c>
      <c r="E5964" s="6">
        <v>385.1</v>
      </c>
      <c r="F5964" s="6">
        <v>203.6</v>
      </c>
      <c r="G5964" s="6">
        <v>199.1</v>
      </c>
      <c r="H5964" s="5" t="s">
        <v>120</v>
      </c>
      <c r="I5964" s="6">
        <f t="shared" si="372"/>
        <v>181.5</v>
      </c>
      <c r="J5964" s="5" t="str">
        <f>IF(H5964="否","不适用",IF(AND(ISNUMBER(E5964),ISNUMBER(F5964)),IF(I5964&gt;规则与名单!$B$2,"是","否"),"未判定"))</f>
        <v>不适用</v>
      </c>
      <c r="K5964" s="5" t="str">
        <f t="shared" si="373"/>
        <v>非测试日纯氢</v>
      </c>
      <c r="L5964" s="6">
        <f t="shared" si="374"/>
        <v>199.1</v>
      </c>
      <c r="M5964" s="5">
        <f t="shared" si="375"/>
        <v>0</v>
      </c>
      <c r="N5964" s="5" t="s">
        <v>21234</v>
      </c>
      <c r="O5964" s="5" t="s">
        <v>21235</v>
      </c>
      <c r="P5964" s="5" t="s">
        <v>21236</v>
      </c>
    </row>
    <row r="5965" ht="19" customHeight="1" spans="1:16">
      <c r="A5965" s="5">
        <v>241</v>
      </c>
      <c r="B5965" s="5" t="s">
        <v>67</v>
      </c>
      <c r="C5965" s="5" t="s">
        <v>65</v>
      </c>
      <c r="D5965" s="8" t="s">
        <v>151</v>
      </c>
      <c r="E5965" s="6"/>
      <c r="F5965" s="6">
        <v>0</v>
      </c>
      <c r="G5965" s="6"/>
      <c r="H5965" s="5" t="s">
        <v>120</v>
      </c>
      <c r="I5965" s="6" t="str">
        <f t="shared" si="372"/>
        <v/>
      </c>
      <c r="J5965" s="5" t="str">
        <f>IF(H5965="否","不适用",IF(AND(ISNUMBER(E5965),ISNUMBER(F5965)),IF(I5965&gt;规则与名单!$B$2,"是","否"),"未判定"))</f>
        <v>不适用</v>
      </c>
      <c r="K5965" s="5" t="str">
        <f t="shared" si="373"/>
        <v>缺失</v>
      </c>
      <c r="L5965" s="6" t="str">
        <f t="shared" si="374"/>
        <v/>
      </c>
      <c r="M5965" s="5">
        <f t="shared" si="375"/>
        <v>1</v>
      </c>
      <c r="N5965" s="5" t="s">
        <v>21237</v>
      </c>
      <c r="O5965" s="5" t="s">
        <v>21238</v>
      </c>
      <c r="P5965" s="5" t="s">
        <v>21239</v>
      </c>
    </row>
    <row r="5966" ht="19" customHeight="1" spans="1:16">
      <c r="A5966" s="5">
        <v>241</v>
      </c>
      <c r="B5966" s="5" t="s">
        <v>67</v>
      </c>
      <c r="C5966" s="5" t="s">
        <v>65</v>
      </c>
      <c r="D5966" s="8" t="s">
        <v>3358</v>
      </c>
      <c r="E5966" s="6">
        <v>85.2</v>
      </c>
      <c r="F5966" s="6">
        <v>85.7</v>
      </c>
      <c r="G5966" s="6">
        <v>85.2</v>
      </c>
      <c r="H5966" s="5" t="s">
        <v>120</v>
      </c>
      <c r="I5966" s="6">
        <f t="shared" si="372"/>
        <v>-0.5</v>
      </c>
      <c r="J5966" s="5" t="str">
        <f>IF(H5966="否","不适用",IF(AND(ISNUMBER(E5966),ISNUMBER(F5966)),IF(I5966&gt;规则与名单!$B$2,"是","否"),"未判定"))</f>
        <v>不适用</v>
      </c>
      <c r="K5966" s="5" t="str">
        <f t="shared" si="373"/>
        <v>非测试日纯氢</v>
      </c>
      <c r="L5966" s="6">
        <f t="shared" si="374"/>
        <v>85.2</v>
      </c>
      <c r="M5966" s="5">
        <f t="shared" si="375"/>
        <v>0</v>
      </c>
      <c r="N5966" s="5" t="s">
        <v>21240</v>
      </c>
      <c r="O5966" s="5" t="s">
        <v>21241</v>
      </c>
      <c r="P5966" s="5" t="s">
        <v>21242</v>
      </c>
    </row>
    <row r="5967" ht="19" customHeight="1" spans="1:16">
      <c r="A5967" s="5">
        <v>241</v>
      </c>
      <c r="B5967" s="5" t="s">
        <v>67</v>
      </c>
      <c r="C5967" s="5" t="s">
        <v>65</v>
      </c>
      <c r="D5967" s="8" t="s">
        <v>272</v>
      </c>
      <c r="E5967" s="6">
        <v>135.4</v>
      </c>
      <c r="F5967" s="6">
        <v>139.6</v>
      </c>
      <c r="G5967" s="6">
        <v>130.6</v>
      </c>
      <c r="H5967" s="5" t="s">
        <v>120</v>
      </c>
      <c r="I5967" s="6">
        <f t="shared" si="372"/>
        <v>-4.19999999999999</v>
      </c>
      <c r="J5967" s="5" t="str">
        <f>IF(H5967="否","不适用",IF(AND(ISNUMBER(E5967),ISNUMBER(F5967)),IF(I5967&gt;规则与名单!$B$2,"是","否"),"未判定"))</f>
        <v>不适用</v>
      </c>
      <c r="K5967" s="5" t="str">
        <f t="shared" si="373"/>
        <v>非测试日纯氢</v>
      </c>
      <c r="L5967" s="6">
        <f t="shared" si="374"/>
        <v>130.6</v>
      </c>
      <c r="M5967" s="5">
        <f t="shared" si="375"/>
        <v>0</v>
      </c>
      <c r="N5967" s="5" t="s">
        <v>21243</v>
      </c>
      <c r="O5967" s="5" t="s">
        <v>21244</v>
      </c>
      <c r="P5967" s="5" t="s">
        <v>21245</v>
      </c>
    </row>
    <row r="5968" ht="19" customHeight="1" spans="1:16">
      <c r="A5968" s="5">
        <v>241</v>
      </c>
      <c r="B5968" s="5" t="s">
        <v>67</v>
      </c>
      <c r="C5968" s="5" t="s">
        <v>65</v>
      </c>
      <c r="D5968" s="8" t="s">
        <v>506</v>
      </c>
      <c r="E5968" s="6">
        <v>137.1</v>
      </c>
      <c r="F5968" s="6">
        <v>144</v>
      </c>
      <c r="G5968" s="6">
        <v>127.8</v>
      </c>
      <c r="H5968" s="5" t="s">
        <v>120</v>
      </c>
      <c r="I5968" s="6">
        <f t="shared" si="372"/>
        <v>-6.90000000000001</v>
      </c>
      <c r="J5968" s="5" t="str">
        <f>IF(H5968="否","不适用",IF(AND(ISNUMBER(E5968),ISNUMBER(F5968)),IF(I5968&gt;规则与名单!$B$2,"是","否"),"未判定"))</f>
        <v>不适用</v>
      </c>
      <c r="K5968" s="5" t="str">
        <f t="shared" si="373"/>
        <v>非测试日纯氢</v>
      </c>
      <c r="L5968" s="6">
        <f t="shared" si="374"/>
        <v>127.8</v>
      </c>
      <c r="M5968" s="5">
        <f t="shared" si="375"/>
        <v>0</v>
      </c>
      <c r="N5968" s="5" t="s">
        <v>21246</v>
      </c>
      <c r="O5968" s="5" t="s">
        <v>21247</v>
      </c>
      <c r="P5968" s="5" t="s">
        <v>21248</v>
      </c>
    </row>
    <row r="5969" ht="19" customHeight="1" spans="1:16">
      <c r="A5969" s="5">
        <v>241</v>
      </c>
      <c r="B5969" s="5" t="s">
        <v>67</v>
      </c>
      <c r="C5969" s="5" t="s">
        <v>65</v>
      </c>
      <c r="D5969" s="8" t="s">
        <v>673</v>
      </c>
      <c r="E5969" s="6">
        <v>267.3</v>
      </c>
      <c r="F5969" s="6">
        <v>268</v>
      </c>
      <c r="G5969" s="6">
        <v>257.5</v>
      </c>
      <c r="H5969" s="5" t="s">
        <v>120</v>
      </c>
      <c r="I5969" s="6">
        <f t="shared" si="372"/>
        <v>-0.699999999999989</v>
      </c>
      <c r="J5969" s="5" t="str">
        <f>IF(H5969="否","不适用",IF(AND(ISNUMBER(E5969),ISNUMBER(F5969)),IF(I5969&gt;规则与名单!$B$2,"是","否"),"未判定"))</f>
        <v>不适用</v>
      </c>
      <c r="K5969" s="5" t="str">
        <f t="shared" si="373"/>
        <v>非测试日纯氢</v>
      </c>
      <c r="L5969" s="6">
        <f t="shared" si="374"/>
        <v>257.5</v>
      </c>
      <c r="M5969" s="5">
        <f t="shared" si="375"/>
        <v>0</v>
      </c>
      <c r="N5969" s="5" t="s">
        <v>21249</v>
      </c>
      <c r="O5969" s="5" t="s">
        <v>21250</v>
      </c>
      <c r="P5969" s="5" t="s">
        <v>21251</v>
      </c>
    </row>
    <row r="5970" ht="19" customHeight="1" spans="1:16">
      <c r="A5970" s="5">
        <v>241</v>
      </c>
      <c r="B5970" s="5" t="s">
        <v>67</v>
      </c>
      <c r="C5970" s="5" t="s">
        <v>65</v>
      </c>
      <c r="D5970" s="8" t="s">
        <v>183</v>
      </c>
      <c r="E5970" s="6">
        <v>302.5</v>
      </c>
      <c r="F5970" s="6">
        <v>306.1</v>
      </c>
      <c r="G5970" s="6">
        <v>291.1</v>
      </c>
      <c r="H5970" s="5" t="s">
        <v>120</v>
      </c>
      <c r="I5970" s="6">
        <f t="shared" si="372"/>
        <v>-3.60000000000002</v>
      </c>
      <c r="J5970" s="5" t="str">
        <f>IF(H5970="否","不适用",IF(AND(ISNUMBER(E5970),ISNUMBER(F5970)),IF(I5970&gt;规则与名单!$B$2,"是","否"),"未判定"))</f>
        <v>不适用</v>
      </c>
      <c r="K5970" s="5" t="str">
        <f t="shared" si="373"/>
        <v>非测试日纯氢</v>
      </c>
      <c r="L5970" s="6">
        <f t="shared" si="374"/>
        <v>291.1</v>
      </c>
      <c r="M5970" s="5">
        <f t="shared" si="375"/>
        <v>0</v>
      </c>
      <c r="N5970" s="5" t="s">
        <v>21252</v>
      </c>
      <c r="O5970" s="5" t="s">
        <v>21253</v>
      </c>
      <c r="P5970" s="5" t="s">
        <v>21254</v>
      </c>
    </row>
    <row r="5971" ht="19" customHeight="1" spans="1:16">
      <c r="A5971" s="5">
        <v>241</v>
      </c>
      <c r="B5971" s="5" t="s">
        <v>67</v>
      </c>
      <c r="C5971" s="5" t="s">
        <v>65</v>
      </c>
      <c r="D5971" s="8" t="s">
        <v>431</v>
      </c>
      <c r="E5971" s="6">
        <v>384.6</v>
      </c>
      <c r="F5971" s="6">
        <v>400.6</v>
      </c>
      <c r="G5971" s="6">
        <v>232.4</v>
      </c>
      <c r="H5971" s="5" t="s">
        <v>120</v>
      </c>
      <c r="I5971" s="6">
        <f t="shared" si="372"/>
        <v>-16</v>
      </c>
      <c r="J5971" s="5" t="str">
        <f>IF(H5971="否","不适用",IF(AND(ISNUMBER(E5971),ISNUMBER(F5971)),IF(I5971&gt;规则与名单!$B$2,"是","否"),"未判定"))</f>
        <v>不适用</v>
      </c>
      <c r="K5971" s="5" t="str">
        <f t="shared" si="373"/>
        <v>非测试日纯氢</v>
      </c>
      <c r="L5971" s="6">
        <f t="shared" si="374"/>
        <v>232.4</v>
      </c>
      <c r="M5971" s="5">
        <f t="shared" si="375"/>
        <v>0</v>
      </c>
      <c r="N5971" s="5" t="s">
        <v>21255</v>
      </c>
      <c r="O5971" s="5" t="s">
        <v>21256</v>
      </c>
      <c r="P5971" s="5" t="s">
        <v>21257</v>
      </c>
    </row>
    <row r="5972" ht="19" customHeight="1" spans="1:16">
      <c r="A5972" s="5">
        <v>241</v>
      </c>
      <c r="B5972" s="5" t="s">
        <v>67</v>
      </c>
      <c r="C5972" s="5" t="s">
        <v>65</v>
      </c>
      <c r="D5972" s="8" t="s">
        <v>3377</v>
      </c>
      <c r="E5972" s="6">
        <v>392.3</v>
      </c>
      <c r="F5972" s="6">
        <v>383.4</v>
      </c>
      <c r="G5972" s="6">
        <v>180.4</v>
      </c>
      <c r="H5972" s="5" t="s">
        <v>120</v>
      </c>
      <c r="I5972" s="6">
        <f t="shared" si="372"/>
        <v>8.90000000000003</v>
      </c>
      <c r="J5972" s="5" t="str">
        <f>IF(H5972="否","不适用",IF(AND(ISNUMBER(E5972),ISNUMBER(F5972)),IF(I5972&gt;规则与名单!$B$2,"是","否"),"未判定"))</f>
        <v>不适用</v>
      </c>
      <c r="K5972" s="5" t="str">
        <f t="shared" si="373"/>
        <v>非测试日纯氢</v>
      </c>
      <c r="L5972" s="6">
        <f t="shared" si="374"/>
        <v>180.4</v>
      </c>
      <c r="M5972" s="5">
        <f t="shared" si="375"/>
        <v>0</v>
      </c>
      <c r="N5972" s="5" t="s">
        <v>21258</v>
      </c>
      <c r="O5972" s="5" t="s">
        <v>21259</v>
      </c>
      <c r="P5972" s="5" t="s">
        <v>21260</v>
      </c>
    </row>
    <row r="5973" ht="19" customHeight="1" spans="1:16">
      <c r="A5973" s="5">
        <v>241</v>
      </c>
      <c r="B5973" s="5" t="s">
        <v>67</v>
      </c>
      <c r="C5973" s="5" t="s">
        <v>65</v>
      </c>
      <c r="D5973" s="8" t="s">
        <v>407</v>
      </c>
      <c r="E5973" s="6">
        <v>195.6</v>
      </c>
      <c r="F5973" s="6">
        <v>197.7</v>
      </c>
      <c r="G5973" s="6">
        <v>191.4</v>
      </c>
      <c r="H5973" s="5" t="s">
        <v>120</v>
      </c>
      <c r="I5973" s="6">
        <f t="shared" si="372"/>
        <v>-2.09999999999999</v>
      </c>
      <c r="J5973" s="5" t="str">
        <f>IF(H5973="否","不适用",IF(AND(ISNUMBER(E5973),ISNUMBER(F5973)),IF(I5973&gt;规则与名单!$B$2,"是","否"),"未判定"))</f>
        <v>不适用</v>
      </c>
      <c r="K5973" s="5" t="str">
        <f t="shared" si="373"/>
        <v>非测试日纯氢</v>
      </c>
      <c r="L5973" s="6">
        <f t="shared" si="374"/>
        <v>191.4</v>
      </c>
      <c r="M5973" s="5">
        <f t="shared" si="375"/>
        <v>0</v>
      </c>
      <c r="N5973" s="5" t="s">
        <v>21261</v>
      </c>
      <c r="O5973" s="5" t="s">
        <v>21262</v>
      </c>
      <c r="P5973" s="5" t="s">
        <v>21263</v>
      </c>
    </row>
    <row r="5974" ht="19" customHeight="1" spans="1:16">
      <c r="A5974" s="5">
        <v>241</v>
      </c>
      <c r="B5974" s="5" t="s">
        <v>67</v>
      </c>
      <c r="C5974" s="5" t="s">
        <v>65</v>
      </c>
      <c r="D5974" s="8" t="s">
        <v>411</v>
      </c>
      <c r="E5974" s="6">
        <v>202.8</v>
      </c>
      <c r="F5974" s="6">
        <v>231.3</v>
      </c>
      <c r="G5974" s="6">
        <v>195.7</v>
      </c>
      <c r="H5974" s="5" t="s">
        <v>120</v>
      </c>
      <c r="I5974" s="6">
        <f t="shared" si="372"/>
        <v>-28.5</v>
      </c>
      <c r="J5974" s="5" t="str">
        <f>IF(H5974="否","不适用",IF(AND(ISNUMBER(E5974),ISNUMBER(F5974)),IF(I5974&gt;规则与名单!$B$2,"是","否"),"未判定"))</f>
        <v>不适用</v>
      </c>
      <c r="K5974" s="5" t="str">
        <f t="shared" si="373"/>
        <v>非测试日纯氢</v>
      </c>
      <c r="L5974" s="6">
        <f t="shared" si="374"/>
        <v>195.7</v>
      </c>
      <c r="M5974" s="5">
        <f t="shared" si="375"/>
        <v>0</v>
      </c>
      <c r="N5974" s="5" t="s">
        <v>21264</v>
      </c>
      <c r="O5974" s="5" t="s">
        <v>21265</v>
      </c>
      <c r="P5974" s="5" t="s">
        <v>21266</v>
      </c>
    </row>
    <row r="5975" ht="19" customHeight="1" spans="1:16">
      <c r="A5975" s="5">
        <v>241</v>
      </c>
      <c r="B5975" s="5" t="s">
        <v>67</v>
      </c>
      <c r="C5975" s="5" t="s">
        <v>65</v>
      </c>
      <c r="D5975" s="8" t="s">
        <v>251</v>
      </c>
      <c r="E5975" s="6">
        <v>71</v>
      </c>
      <c r="F5975" s="6">
        <v>45.1</v>
      </c>
      <c r="G5975" s="6">
        <v>24.8</v>
      </c>
      <c r="H5975" s="5" t="s">
        <v>120</v>
      </c>
      <c r="I5975" s="6">
        <f t="shared" si="372"/>
        <v>25.9</v>
      </c>
      <c r="J5975" s="5" t="str">
        <f>IF(H5975="否","不适用",IF(AND(ISNUMBER(E5975),ISNUMBER(F5975)),IF(I5975&gt;规则与名单!$B$2,"是","否"),"未判定"))</f>
        <v>不适用</v>
      </c>
      <c r="K5975" s="5" t="str">
        <f t="shared" si="373"/>
        <v>非测试日纯氢</v>
      </c>
      <c r="L5975" s="6">
        <f t="shared" si="374"/>
        <v>24.8</v>
      </c>
      <c r="M5975" s="5">
        <f t="shared" si="375"/>
        <v>0</v>
      </c>
      <c r="N5975" s="5" t="s">
        <v>21267</v>
      </c>
      <c r="O5975" s="5" t="s">
        <v>21268</v>
      </c>
      <c r="P5975" s="5" t="s">
        <v>21269</v>
      </c>
    </row>
    <row r="5976" ht="19" customHeight="1" spans="1:16">
      <c r="A5976" s="5">
        <v>241</v>
      </c>
      <c r="B5976" s="5" t="s">
        <v>67</v>
      </c>
      <c r="C5976" s="5" t="s">
        <v>65</v>
      </c>
      <c r="D5976" s="8" t="s">
        <v>472</v>
      </c>
      <c r="E5976" s="6">
        <v>427.4</v>
      </c>
      <c r="F5976" s="6">
        <v>431.8</v>
      </c>
      <c r="G5976" s="6">
        <v>407.9</v>
      </c>
      <c r="H5976" s="5" t="s">
        <v>120</v>
      </c>
      <c r="I5976" s="6">
        <f t="shared" si="372"/>
        <v>-4.40000000000003</v>
      </c>
      <c r="J5976" s="5" t="str">
        <f>IF(H5976="否","不适用",IF(AND(ISNUMBER(E5976),ISNUMBER(F5976)),IF(I5976&gt;规则与名单!$B$2,"是","否"),"未判定"))</f>
        <v>不适用</v>
      </c>
      <c r="K5976" s="5" t="str">
        <f t="shared" si="373"/>
        <v>非测试日纯氢</v>
      </c>
      <c r="L5976" s="6">
        <f t="shared" si="374"/>
        <v>407.9</v>
      </c>
      <c r="M5976" s="5">
        <f t="shared" si="375"/>
        <v>0</v>
      </c>
      <c r="N5976" s="5" t="s">
        <v>21270</v>
      </c>
      <c r="O5976" s="5" t="s">
        <v>21271</v>
      </c>
      <c r="P5976" s="5" t="s">
        <v>21272</v>
      </c>
    </row>
    <row r="5977" ht="19" customHeight="1" spans="1:16">
      <c r="A5977" s="5">
        <v>241</v>
      </c>
      <c r="B5977" s="5" t="s">
        <v>67</v>
      </c>
      <c r="C5977" s="5" t="s">
        <v>65</v>
      </c>
      <c r="D5977" s="8" t="s">
        <v>466</v>
      </c>
      <c r="E5977" s="6">
        <v>198.5</v>
      </c>
      <c r="F5977" s="6">
        <v>200.2</v>
      </c>
      <c r="G5977" s="6">
        <v>196.7</v>
      </c>
      <c r="H5977" s="5" t="s">
        <v>120</v>
      </c>
      <c r="I5977" s="6">
        <f t="shared" si="372"/>
        <v>-1.69999999999999</v>
      </c>
      <c r="J5977" s="5" t="str">
        <f>IF(H5977="否","不适用",IF(AND(ISNUMBER(E5977),ISNUMBER(F5977)),IF(I5977&gt;规则与名单!$B$2,"是","否"),"未判定"))</f>
        <v>不适用</v>
      </c>
      <c r="K5977" s="5" t="str">
        <f t="shared" si="373"/>
        <v>非测试日纯氢</v>
      </c>
      <c r="L5977" s="6">
        <f t="shared" si="374"/>
        <v>196.7</v>
      </c>
      <c r="M5977" s="5">
        <f t="shared" si="375"/>
        <v>0</v>
      </c>
      <c r="N5977" s="5" t="s">
        <v>21273</v>
      </c>
      <c r="O5977" s="5" t="s">
        <v>21274</v>
      </c>
      <c r="P5977" s="5" t="s">
        <v>21275</v>
      </c>
    </row>
    <row r="5978" ht="19" customHeight="1" spans="1:16">
      <c r="A5978" s="5">
        <v>241</v>
      </c>
      <c r="B5978" s="5" t="s">
        <v>67</v>
      </c>
      <c r="C5978" s="5" t="s">
        <v>65</v>
      </c>
      <c r="D5978" s="8" t="s">
        <v>333</v>
      </c>
      <c r="E5978" s="6">
        <v>16.9</v>
      </c>
      <c r="F5978" s="6">
        <v>19.1</v>
      </c>
      <c r="G5978" s="6">
        <v>15.8</v>
      </c>
      <c r="H5978" s="5" t="s">
        <v>120</v>
      </c>
      <c r="I5978" s="6">
        <f t="shared" si="372"/>
        <v>-2.2</v>
      </c>
      <c r="J5978" s="5" t="str">
        <f>IF(H5978="否","不适用",IF(AND(ISNUMBER(E5978),ISNUMBER(F5978)),IF(I5978&gt;规则与名单!$B$2,"是","否"),"未判定"))</f>
        <v>不适用</v>
      </c>
      <c r="K5978" s="5" t="str">
        <f t="shared" si="373"/>
        <v>非测试日纯氢</v>
      </c>
      <c r="L5978" s="6">
        <f t="shared" si="374"/>
        <v>15.8</v>
      </c>
      <c r="M5978" s="5">
        <f t="shared" si="375"/>
        <v>0</v>
      </c>
      <c r="N5978" s="5" t="s">
        <v>21276</v>
      </c>
      <c r="O5978" s="5" t="s">
        <v>21277</v>
      </c>
      <c r="P5978" s="5" t="s">
        <v>21278</v>
      </c>
    </row>
    <row r="5979" ht="19" customHeight="1" spans="1:16">
      <c r="A5979" s="5">
        <v>241</v>
      </c>
      <c r="B5979" s="5" t="s">
        <v>67</v>
      </c>
      <c r="C5979" s="5" t="s">
        <v>65</v>
      </c>
      <c r="D5979" s="8" t="s">
        <v>175</v>
      </c>
      <c r="E5979" s="6">
        <v>149.3</v>
      </c>
      <c r="F5979" s="6">
        <v>153</v>
      </c>
      <c r="G5979" s="6">
        <v>149.3</v>
      </c>
      <c r="H5979" s="5" t="s">
        <v>120</v>
      </c>
      <c r="I5979" s="6">
        <f t="shared" si="372"/>
        <v>-3.69999999999999</v>
      </c>
      <c r="J5979" s="5" t="str">
        <f>IF(H5979="否","不适用",IF(AND(ISNUMBER(E5979),ISNUMBER(F5979)),IF(I5979&gt;规则与名单!$B$2,"是","否"),"未判定"))</f>
        <v>不适用</v>
      </c>
      <c r="K5979" s="5" t="str">
        <f t="shared" si="373"/>
        <v>非测试日纯氢</v>
      </c>
      <c r="L5979" s="6">
        <f t="shared" si="374"/>
        <v>149.3</v>
      </c>
      <c r="M5979" s="5">
        <f t="shared" si="375"/>
        <v>0</v>
      </c>
      <c r="N5979" s="5" t="s">
        <v>21279</v>
      </c>
      <c r="O5979" s="5" t="s">
        <v>21280</v>
      </c>
      <c r="P5979" s="5" t="s">
        <v>21281</v>
      </c>
    </row>
    <row r="5980" ht="19" customHeight="1" spans="1:16">
      <c r="A5980" s="5">
        <v>241</v>
      </c>
      <c r="B5980" s="5" t="s">
        <v>67</v>
      </c>
      <c r="C5980" s="5" t="s">
        <v>65</v>
      </c>
      <c r="D5980" s="8" t="s">
        <v>3402</v>
      </c>
      <c r="E5980" s="6">
        <v>239.7</v>
      </c>
      <c r="F5980" s="6">
        <v>245.9</v>
      </c>
      <c r="G5980" s="6">
        <v>226.9</v>
      </c>
      <c r="H5980" s="5" t="s">
        <v>120</v>
      </c>
      <c r="I5980" s="6">
        <f t="shared" si="372"/>
        <v>-6.20000000000002</v>
      </c>
      <c r="J5980" s="5" t="str">
        <f>IF(H5980="否","不适用",IF(AND(ISNUMBER(E5980),ISNUMBER(F5980)),IF(I5980&gt;规则与名单!$B$2,"是","否"),"未判定"))</f>
        <v>不适用</v>
      </c>
      <c r="K5980" s="5" t="str">
        <f t="shared" si="373"/>
        <v>非测试日纯氢</v>
      </c>
      <c r="L5980" s="6">
        <f t="shared" si="374"/>
        <v>226.9</v>
      </c>
      <c r="M5980" s="5">
        <f t="shared" si="375"/>
        <v>0</v>
      </c>
      <c r="N5980" s="5" t="s">
        <v>21282</v>
      </c>
      <c r="O5980" s="5" t="s">
        <v>21283</v>
      </c>
      <c r="P5980" s="5" t="s">
        <v>21284</v>
      </c>
    </row>
    <row r="5981" ht="19" customHeight="1" spans="1:16">
      <c r="A5981" s="5">
        <v>241</v>
      </c>
      <c r="B5981" s="5" t="s">
        <v>67</v>
      </c>
      <c r="C5981" s="5" t="s">
        <v>65</v>
      </c>
      <c r="D5981" s="8" t="s">
        <v>487</v>
      </c>
      <c r="E5981" s="6">
        <v>275.7</v>
      </c>
      <c r="F5981" s="6">
        <v>278.1</v>
      </c>
      <c r="G5981" s="6">
        <v>209.5</v>
      </c>
      <c r="H5981" s="5" t="s">
        <v>120</v>
      </c>
      <c r="I5981" s="6">
        <f t="shared" si="372"/>
        <v>-2.40000000000003</v>
      </c>
      <c r="J5981" s="5" t="str">
        <f>IF(H5981="否","不适用",IF(AND(ISNUMBER(E5981),ISNUMBER(F5981)),IF(I5981&gt;规则与名单!$B$2,"是","否"),"未判定"))</f>
        <v>不适用</v>
      </c>
      <c r="K5981" s="5" t="str">
        <f t="shared" si="373"/>
        <v>非测试日纯氢</v>
      </c>
      <c r="L5981" s="6">
        <f t="shared" si="374"/>
        <v>209.5</v>
      </c>
      <c r="M5981" s="5">
        <f t="shared" si="375"/>
        <v>0</v>
      </c>
      <c r="N5981" s="5" t="s">
        <v>21285</v>
      </c>
      <c r="O5981" s="5" t="s">
        <v>21286</v>
      </c>
      <c r="P5981" s="5" t="s">
        <v>21287</v>
      </c>
    </row>
    <row r="5982" ht="19" customHeight="1" spans="1:16">
      <c r="A5982" s="5">
        <v>241</v>
      </c>
      <c r="B5982" s="5" t="s">
        <v>67</v>
      </c>
      <c r="C5982" s="5" t="s">
        <v>65</v>
      </c>
      <c r="D5982" s="8" t="s">
        <v>121</v>
      </c>
      <c r="E5982" s="6">
        <v>390.5</v>
      </c>
      <c r="F5982" s="6">
        <v>394</v>
      </c>
      <c r="G5982" s="6">
        <v>366.4</v>
      </c>
      <c r="H5982" s="5" t="s">
        <v>120</v>
      </c>
      <c r="I5982" s="6">
        <f t="shared" si="372"/>
        <v>-3.5</v>
      </c>
      <c r="J5982" s="5" t="str">
        <f>IF(H5982="否","不适用",IF(AND(ISNUMBER(E5982),ISNUMBER(F5982)),IF(I5982&gt;规则与名单!$B$2,"是","否"),"未判定"))</f>
        <v>不适用</v>
      </c>
      <c r="K5982" s="5" t="str">
        <f t="shared" si="373"/>
        <v>非测试日纯氢</v>
      </c>
      <c r="L5982" s="6">
        <f t="shared" si="374"/>
        <v>366.4</v>
      </c>
      <c r="M5982" s="5">
        <f t="shared" si="375"/>
        <v>0</v>
      </c>
      <c r="N5982" s="5" t="s">
        <v>21288</v>
      </c>
      <c r="O5982" s="5" t="s">
        <v>21289</v>
      </c>
      <c r="P5982" s="5" t="s">
        <v>21290</v>
      </c>
    </row>
    <row r="5983" ht="19" customHeight="1" spans="1:16">
      <c r="A5983" s="5">
        <v>241</v>
      </c>
      <c r="B5983" s="5" t="s">
        <v>67</v>
      </c>
      <c r="C5983" s="5" t="s">
        <v>65</v>
      </c>
      <c r="D5983" s="8" t="s">
        <v>170</v>
      </c>
      <c r="E5983" s="6">
        <v>375.1</v>
      </c>
      <c r="F5983" s="6">
        <v>382.8</v>
      </c>
      <c r="G5983" s="6">
        <v>361.2</v>
      </c>
      <c r="H5983" s="5" t="s">
        <v>120</v>
      </c>
      <c r="I5983" s="6">
        <f t="shared" si="372"/>
        <v>-7.69999999999999</v>
      </c>
      <c r="J5983" s="5" t="str">
        <f>IF(H5983="否","不适用",IF(AND(ISNUMBER(E5983),ISNUMBER(F5983)),IF(I5983&gt;规则与名单!$B$2,"是","否"),"未判定"))</f>
        <v>不适用</v>
      </c>
      <c r="K5983" s="5" t="str">
        <f t="shared" si="373"/>
        <v>非测试日纯氢</v>
      </c>
      <c r="L5983" s="6">
        <f t="shared" si="374"/>
        <v>361.2</v>
      </c>
      <c r="M5983" s="5">
        <f t="shared" si="375"/>
        <v>0</v>
      </c>
      <c r="N5983" s="5" t="s">
        <v>21291</v>
      </c>
      <c r="O5983" s="5" t="s">
        <v>21292</v>
      </c>
      <c r="P5983" s="5" t="s">
        <v>21293</v>
      </c>
    </row>
    <row r="5984" ht="19" customHeight="1" spans="1:16">
      <c r="A5984" s="5">
        <v>241</v>
      </c>
      <c r="B5984" s="5" t="s">
        <v>67</v>
      </c>
      <c r="C5984" s="5" t="s">
        <v>65</v>
      </c>
      <c r="D5984" s="8" t="s">
        <v>644</v>
      </c>
      <c r="E5984" s="6">
        <v>319.9</v>
      </c>
      <c r="F5984" s="6">
        <v>323.5</v>
      </c>
      <c r="G5984" s="6">
        <v>319.7</v>
      </c>
      <c r="H5984" s="5" t="s">
        <v>120</v>
      </c>
      <c r="I5984" s="6">
        <f t="shared" si="372"/>
        <v>-3.60000000000002</v>
      </c>
      <c r="J5984" s="5" t="str">
        <f>IF(H5984="否","不适用",IF(AND(ISNUMBER(E5984),ISNUMBER(F5984)),IF(I5984&gt;规则与名单!$B$2,"是","否"),"未判定"))</f>
        <v>不适用</v>
      </c>
      <c r="K5984" s="5" t="str">
        <f t="shared" si="373"/>
        <v>非测试日纯氢</v>
      </c>
      <c r="L5984" s="6">
        <f t="shared" si="374"/>
        <v>319.7</v>
      </c>
      <c r="M5984" s="5">
        <f t="shared" si="375"/>
        <v>0</v>
      </c>
      <c r="N5984" s="5" t="s">
        <v>21294</v>
      </c>
      <c r="O5984" s="5" t="s">
        <v>21295</v>
      </c>
      <c r="P5984" s="5" t="s">
        <v>21296</v>
      </c>
    </row>
    <row r="5985" ht="19" customHeight="1" spans="1:16">
      <c r="A5985" s="5">
        <v>241</v>
      </c>
      <c r="B5985" s="5" t="s">
        <v>67</v>
      </c>
      <c r="C5985" s="5" t="s">
        <v>65</v>
      </c>
      <c r="D5985" s="8" t="s">
        <v>3418</v>
      </c>
      <c r="E5985" s="6">
        <v>114.8</v>
      </c>
      <c r="F5985" s="6">
        <v>116.9</v>
      </c>
      <c r="G5985" s="6">
        <v>114.8</v>
      </c>
      <c r="H5985" s="5" t="s">
        <v>120</v>
      </c>
      <c r="I5985" s="6">
        <f t="shared" si="372"/>
        <v>-2.10000000000001</v>
      </c>
      <c r="J5985" s="5" t="str">
        <f>IF(H5985="否","不适用",IF(AND(ISNUMBER(E5985),ISNUMBER(F5985)),IF(I5985&gt;规则与名单!$B$2,"是","否"),"未判定"))</f>
        <v>不适用</v>
      </c>
      <c r="K5985" s="5" t="str">
        <f t="shared" si="373"/>
        <v>非测试日纯氢</v>
      </c>
      <c r="L5985" s="6">
        <f t="shared" si="374"/>
        <v>114.8</v>
      </c>
      <c r="M5985" s="5">
        <f t="shared" si="375"/>
        <v>0</v>
      </c>
      <c r="N5985" s="5" t="s">
        <v>21297</v>
      </c>
      <c r="O5985" s="5" t="s">
        <v>21298</v>
      </c>
      <c r="P5985" s="5" t="s">
        <v>21299</v>
      </c>
    </row>
    <row r="5986" ht="19" customHeight="1" spans="1:16">
      <c r="A5986" s="5">
        <v>241</v>
      </c>
      <c r="B5986" s="5" t="s">
        <v>67</v>
      </c>
      <c r="C5986" s="5" t="s">
        <v>65</v>
      </c>
      <c r="D5986" s="8" t="s">
        <v>3422</v>
      </c>
      <c r="E5986" s="6"/>
      <c r="F5986" s="6">
        <v>0</v>
      </c>
      <c r="G5986" s="6"/>
      <c r="H5986" s="5" t="s">
        <v>120</v>
      </c>
      <c r="I5986" s="6" t="str">
        <f t="shared" si="372"/>
        <v/>
      </c>
      <c r="J5986" s="5" t="str">
        <f>IF(H5986="否","不适用",IF(AND(ISNUMBER(E5986),ISNUMBER(F5986)),IF(I5986&gt;规则与名单!$B$2,"是","否"),"未判定"))</f>
        <v>不适用</v>
      </c>
      <c r="K5986" s="5" t="str">
        <f t="shared" si="373"/>
        <v>缺失</v>
      </c>
      <c r="L5986" s="6" t="str">
        <f t="shared" si="374"/>
        <v/>
      </c>
      <c r="M5986" s="5">
        <f t="shared" si="375"/>
        <v>1</v>
      </c>
      <c r="N5986" s="5" t="s">
        <v>21300</v>
      </c>
      <c r="O5986" s="5" t="s">
        <v>21301</v>
      </c>
      <c r="P5986" s="5" t="s">
        <v>21302</v>
      </c>
    </row>
    <row r="5987" ht="19" customHeight="1" spans="1:16">
      <c r="A5987" s="5">
        <v>241</v>
      </c>
      <c r="B5987" s="5" t="s">
        <v>67</v>
      </c>
      <c r="C5987" s="5" t="s">
        <v>65</v>
      </c>
      <c r="D5987" s="8" t="s">
        <v>336</v>
      </c>
      <c r="E5987" s="6"/>
      <c r="F5987" s="6">
        <v>0</v>
      </c>
      <c r="G5987" s="6"/>
      <c r="H5987" s="5" t="s">
        <v>120</v>
      </c>
      <c r="I5987" s="6" t="str">
        <f t="shared" si="372"/>
        <v/>
      </c>
      <c r="J5987" s="5" t="str">
        <f>IF(H5987="否","不适用",IF(AND(ISNUMBER(E5987),ISNUMBER(F5987)),IF(I5987&gt;规则与名单!$B$2,"是","否"),"未判定"))</f>
        <v>不适用</v>
      </c>
      <c r="K5987" s="5" t="str">
        <f t="shared" si="373"/>
        <v>缺失</v>
      </c>
      <c r="L5987" s="6" t="str">
        <f t="shared" si="374"/>
        <v/>
      </c>
      <c r="M5987" s="5">
        <f t="shared" si="375"/>
        <v>1</v>
      </c>
      <c r="N5987" s="5" t="s">
        <v>21303</v>
      </c>
      <c r="O5987" s="5" t="s">
        <v>21304</v>
      </c>
      <c r="P5987" s="5" t="s">
        <v>21305</v>
      </c>
    </row>
    <row r="5988" ht="19" customHeight="1" spans="1:16">
      <c r="A5988" s="5">
        <v>241</v>
      </c>
      <c r="B5988" s="5" t="s">
        <v>67</v>
      </c>
      <c r="C5988" s="5" t="s">
        <v>65</v>
      </c>
      <c r="D5988" s="8" t="s">
        <v>653</v>
      </c>
      <c r="E5988" s="6">
        <v>212.4</v>
      </c>
      <c r="F5988" s="6">
        <v>214.3</v>
      </c>
      <c r="G5988" s="6">
        <v>183.2</v>
      </c>
      <c r="H5988" s="5" t="s">
        <v>120</v>
      </c>
      <c r="I5988" s="6">
        <f t="shared" si="372"/>
        <v>-1.90000000000001</v>
      </c>
      <c r="J5988" s="5" t="str">
        <f>IF(H5988="否","不适用",IF(AND(ISNUMBER(E5988),ISNUMBER(F5988)),IF(I5988&gt;规则与名单!$B$2,"是","否"),"未判定"))</f>
        <v>不适用</v>
      </c>
      <c r="K5988" s="5" t="str">
        <f t="shared" si="373"/>
        <v>非测试日纯氢</v>
      </c>
      <c r="L5988" s="6">
        <f t="shared" si="374"/>
        <v>183.2</v>
      </c>
      <c r="M5988" s="5">
        <f t="shared" si="375"/>
        <v>0</v>
      </c>
      <c r="N5988" s="5" t="s">
        <v>21306</v>
      </c>
      <c r="O5988" s="5" t="s">
        <v>21307</v>
      </c>
      <c r="P5988" s="5" t="s">
        <v>21308</v>
      </c>
    </row>
    <row r="5989" ht="19" customHeight="1" spans="1:16">
      <c r="A5989" s="5">
        <v>241</v>
      </c>
      <c r="B5989" s="5" t="s">
        <v>67</v>
      </c>
      <c r="C5989" s="5" t="s">
        <v>65</v>
      </c>
      <c r="D5989" s="8" t="s">
        <v>140</v>
      </c>
      <c r="E5989" s="6">
        <v>271.9</v>
      </c>
      <c r="F5989" s="6">
        <v>277.1</v>
      </c>
      <c r="G5989" s="6">
        <v>271.8</v>
      </c>
      <c r="H5989" s="5" t="s">
        <v>120</v>
      </c>
      <c r="I5989" s="6">
        <f t="shared" si="372"/>
        <v>-5.20000000000005</v>
      </c>
      <c r="J5989" s="5" t="str">
        <f>IF(H5989="否","不适用",IF(AND(ISNUMBER(E5989),ISNUMBER(F5989)),IF(I5989&gt;规则与名单!$B$2,"是","否"),"未判定"))</f>
        <v>不适用</v>
      </c>
      <c r="K5989" s="5" t="str">
        <f t="shared" si="373"/>
        <v>非测试日纯氢</v>
      </c>
      <c r="L5989" s="6">
        <f t="shared" si="374"/>
        <v>271.8</v>
      </c>
      <c r="M5989" s="5">
        <f t="shared" si="375"/>
        <v>0</v>
      </c>
      <c r="N5989" s="5" t="s">
        <v>21309</v>
      </c>
      <c r="O5989" s="5" t="s">
        <v>21310</v>
      </c>
      <c r="P5989" s="5" t="s">
        <v>21311</v>
      </c>
    </row>
    <row r="5990" ht="19" customHeight="1" spans="1:16">
      <c r="A5990" s="5">
        <v>241</v>
      </c>
      <c r="B5990" s="5" t="s">
        <v>67</v>
      </c>
      <c r="C5990" s="5" t="s">
        <v>65</v>
      </c>
      <c r="D5990" s="8" t="s">
        <v>115</v>
      </c>
      <c r="E5990" s="6">
        <v>398.4</v>
      </c>
      <c r="F5990" s="6">
        <v>400.2</v>
      </c>
      <c r="G5990" s="6">
        <v>398.2</v>
      </c>
      <c r="H5990" s="5" t="s">
        <v>120</v>
      </c>
      <c r="I5990" s="6">
        <f t="shared" si="372"/>
        <v>-1.80000000000001</v>
      </c>
      <c r="J5990" s="5" t="str">
        <f>IF(H5990="否","不适用",IF(AND(ISNUMBER(E5990),ISNUMBER(F5990)),IF(I5990&gt;规则与名单!$B$2,"是","否"),"未判定"))</f>
        <v>不适用</v>
      </c>
      <c r="K5990" s="5" t="str">
        <f t="shared" si="373"/>
        <v>非测试日纯氢</v>
      </c>
      <c r="L5990" s="6">
        <f t="shared" si="374"/>
        <v>398.2</v>
      </c>
      <c r="M5990" s="5">
        <f t="shared" si="375"/>
        <v>0</v>
      </c>
      <c r="N5990" s="5" t="s">
        <v>21312</v>
      </c>
      <c r="O5990" s="5" t="s">
        <v>21313</v>
      </c>
      <c r="P5990" s="5" t="s">
        <v>21314</v>
      </c>
    </row>
    <row r="5991" ht="19" customHeight="1" spans="1:16">
      <c r="A5991" s="5">
        <v>242</v>
      </c>
      <c r="B5991" s="5" t="s">
        <v>68</v>
      </c>
      <c r="C5991" s="5" t="s">
        <v>65</v>
      </c>
      <c r="D5991" s="8" t="s">
        <v>114</v>
      </c>
      <c r="E5991" s="6">
        <v>198.5</v>
      </c>
      <c r="F5991" s="6">
        <v>201.1</v>
      </c>
      <c r="G5991" s="6">
        <v>182.2</v>
      </c>
      <c r="H5991" s="5" t="s">
        <v>120</v>
      </c>
      <c r="I5991" s="6">
        <f t="shared" si="372"/>
        <v>-2.59999999999999</v>
      </c>
      <c r="J5991" s="5" t="str">
        <f>IF(H5991="否","不适用",IF(AND(ISNUMBER(E5991),ISNUMBER(F5991)),IF(I5991&gt;规则与名单!$B$2,"是","否"),"未判定"))</f>
        <v>不适用</v>
      </c>
      <c r="K5991" s="5" t="str">
        <f t="shared" si="373"/>
        <v>非测试日纯氢</v>
      </c>
      <c r="L5991" s="6">
        <f t="shared" si="374"/>
        <v>182.2</v>
      </c>
      <c r="M5991" s="5">
        <f t="shared" si="375"/>
        <v>0</v>
      </c>
      <c r="N5991" s="5" t="s">
        <v>21315</v>
      </c>
      <c r="O5991" s="5" t="s">
        <v>21316</v>
      </c>
      <c r="P5991" s="5" t="s">
        <v>21317</v>
      </c>
    </row>
    <row r="5992" ht="19" customHeight="1" spans="1:16">
      <c r="A5992" s="5">
        <v>242</v>
      </c>
      <c r="B5992" s="5" t="s">
        <v>68</v>
      </c>
      <c r="C5992" s="5" t="s">
        <v>65</v>
      </c>
      <c r="D5992" s="8" t="s">
        <v>605</v>
      </c>
      <c r="E5992" s="6">
        <v>152.8</v>
      </c>
      <c r="F5992" s="6">
        <v>150.5</v>
      </c>
      <c r="G5992" s="6">
        <v>135.1</v>
      </c>
      <c r="H5992" s="5" t="s">
        <v>120</v>
      </c>
      <c r="I5992" s="6">
        <f t="shared" si="372"/>
        <v>2.30000000000001</v>
      </c>
      <c r="J5992" s="5" t="str">
        <f>IF(H5992="否","不适用",IF(AND(ISNUMBER(E5992),ISNUMBER(F5992)),IF(I5992&gt;规则与名单!$B$2,"是","否"),"未判定"))</f>
        <v>不适用</v>
      </c>
      <c r="K5992" s="5" t="str">
        <f t="shared" si="373"/>
        <v>非测试日纯氢</v>
      </c>
      <c r="L5992" s="6">
        <f t="shared" si="374"/>
        <v>135.1</v>
      </c>
      <c r="M5992" s="5">
        <f t="shared" si="375"/>
        <v>0</v>
      </c>
      <c r="N5992" s="5" t="s">
        <v>21318</v>
      </c>
      <c r="O5992" s="5" t="s">
        <v>21319</v>
      </c>
      <c r="P5992" s="5" t="s">
        <v>21320</v>
      </c>
    </row>
    <row r="5993" ht="19" customHeight="1" spans="1:16">
      <c r="A5993" s="5">
        <v>242</v>
      </c>
      <c r="B5993" s="5" t="s">
        <v>68</v>
      </c>
      <c r="C5993" s="5" t="s">
        <v>65</v>
      </c>
      <c r="D5993" s="8" t="s">
        <v>186</v>
      </c>
      <c r="E5993" s="6">
        <v>358.6</v>
      </c>
      <c r="F5993" s="6">
        <v>358.8</v>
      </c>
      <c r="G5993" s="6">
        <v>294.6</v>
      </c>
      <c r="H5993" s="5" t="s">
        <v>120</v>
      </c>
      <c r="I5993" s="6">
        <f t="shared" si="372"/>
        <v>-0.199999999999989</v>
      </c>
      <c r="J5993" s="5" t="str">
        <f>IF(H5993="否","不适用",IF(AND(ISNUMBER(E5993),ISNUMBER(F5993)),IF(I5993&gt;规则与名单!$B$2,"是","否"),"未判定"))</f>
        <v>不适用</v>
      </c>
      <c r="K5993" s="5" t="str">
        <f t="shared" si="373"/>
        <v>非测试日纯氢</v>
      </c>
      <c r="L5993" s="6">
        <f t="shared" si="374"/>
        <v>294.6</v>
      </c>
      <c r="M5993" s="5">
        <f t="shared" si="375"/>
        <v>0</v>
      </c>
      <c r="N5993" s="5" t="s">
        <v>21321</v>
      </c>
      <c r="O5993" s="5" t="s">
        <v>21322</v>
      </c>
      <c r="P5993" s="5" t="s">
        <v>21323</v>
      </c>
    </row>
    <row r="5994" ht="19" customHeight="1" spans="1:16">
      <c r="A5994" s="5">
        <v>242</v>
      </c>
      <c r="B5994" s="5" t="s">
        <v>68</v>
      </c>
      <c r="C5994" s="5" t="s">
        <v>65</v>
      </c>
      <c r="D5994" s="8" t="s">
        <v>165</v>
      </c>
      <c r="E5994" s="6">
        <v>231.2</v>
      </c>
      <c r="F5994" s="6">
        <v>232.1</v>
      </c>
      <c r="G5994" s="6">
        <v>162.8</v>
      </c>
      <c r="H5994" s="5" t="s">
        <v>120</v>
      </c>
      <c r="I5994" s="6">
        <f t="shared" si="372"/>
        <v>-0.900000000000006</v>
      </c>
      <c r="J5994" s="5" t="str">
        <f>IF(H5994="否","不适用",IF(AND(ISNUMBER(E5994),ISNUMBER(F5994)),IF(I5994&gt;规则与名单!$B$2,"是","否"),"未判定"))</f>
        <v>不适用</v>
      </c>
      <c r="K5994" s="5" t="str">
        <f t="shared" si="373"/>
        <v>非测试日纯氢</v>
      </c>
      <c r="L5994" s="6">
        <f t="shared" si="374"/>
        <v>162.8</v>
      </c>
      <c r="M5994" s="5">
        <f t="shared" si="375"/>
        <v>0</v>
      </c>
      <c r="N5994" s="5" t="s">
        <v>21324</v>
      </c>
      <c r="O5994" s="5" t="s">
        <v>21325</v>
      </c>
      <c r="P5994" s="5" t="s">
        <v>21326</v>
      </c>
    </row>
    <row r="5995" ht="19" customHeight="1" spans="1:16">
      <c r="A5995" s="5">
        <v>242</v>
      </c>
      <c r="B5995" s="5" t="s">
        <v>68</v>
      </c>
      <c r="C5995" s="5" t="s">
        <v>65</v>
      </c>
      <c r="D5995" s="8" t="s">
        <v>151</v>
      </c>
      <c r="E5995" s="6">
        <v>275</v>
      </c>
      <c r="F5995" s="6">
        <v>273.9</v>
      </c>
      <c r="G5995" s="6">
        <v>245.5</v>
      </c>
      <c r="H5995" s="5" t="s">
        <v>120</v>
      </c>
      <c r="I5995" s="6">
        <f t="shared" si="372"/>
        <v>1.10000000000002</v>
      </c>
      <c r="J5995" s="5" t="str">
        <f>IF(H5995="否","不适用",IF(AND(ISNUMBER(E5995),ISNUMBER(F5995)),IF(I5995&gt;规则与名单!$B$2,"是","否"),"未判定"))</f>
        <v>不适用</v>
      </c>
      <c r="K5995" s="5" t="str">
        <f t="shared" si="373"/>
        <v>非测试日纯氢</v>
      </c>
      <c r="L5995" s="6">
        <f t="shared" si="374"/>
        <v>245.5</v>
      </c>
      <c r="M5995" s="5">
        <f t="shared" si="375"/>
        <v>0</v>
      </c>
      <c r="N5995" s="5" t="s">
        <v>21327</v>
      </c>
      <c r="O5995" s="5" t="s">
        <v>21328</v>
      </c>
      <c r="P5995" s="5" t="s">
        <v>21329</v>
      </c>
    </row>
    <row r="5996" ht="19" customHeight="1" spans="1:16">
      <c r="A5996" s="5">
        <v>242</v>
      </c>
      <c r="B5996" s="5" t="s">
        <v>68</v>
      </c>
      <c r="C5996" s="5" t="s">
        <v>65</v>
      </c>
      <c r="D5996" s="8" t="s">
        <v>3358</v>
      </c>
      <c r="E5996" s="6"/>
      <c r="F5996" s="6">
        <v>0</v>
      </c>
      <c r="G5996" s="6"/>
      <c r="H5996" s="5" t="s">
        <v>120</v>
      </c>
      <c r="I5996" s="6" t="str">
        <f t="shared" si="372"/>
        <v/>
      </c>
      <c r="J5996" s="5" t="str">
        <f>IF(H5996="否","不适用",IF(AND(ISNUMBER(E5996),ISNUMBER(F5996)),IF(I5996&gt;规则与名单!$B$2,"是","否"),"未判定"))</f>
        <v>不适用</v>
      </c>
      <c r="K5996" s="5" t="str">
        <f t="shared" si="373"/>
        <v>缺失</v>
      </c>
      <c r="L5996" s="6" t="str">
        <f t="shared" si="374"/>
        <v/>
      </c>
      <c r="M5996" s="5">
        <f t="shared" si="375"/>
        <v>1</v>
      </c>
      <c r="N5996" s="5" t="s">
        <v>21330</v>
      </c>
      <c r="O5996" s="5" t="s">
        <v>21331</v>
      </c>
      <c r="P5996" s="5" t="s">
        <v>21332</v>
      </c>
    </row>
    <row r="5997" ht="19" customHeight="1" spans="1:16">
      <c r="A5997" s="5">
        <v>242</v>
      </c>
      <c r="B5997" s="5" t="s">
        <v>68</v>
      </c>
      <c r="C5997" s="5" t="s">
        <v>65</v>
      </c>
      <c r="D5997" s="8" t="s">
        <v>272</v>
      </c>
      <c r="E5997" s="6">
        <v>427.1</v>
      </c>
      <c r="F5997" s="6">
        <v>427.3</v>
      </c>
      <c r="G5997" s="6">
        <v>421.3</v>
      </c>
      <c r="H5997" s="5" t="s">
        <v>120</v>
      </c>
      <c r="I5997" s="6">
        <f t="shared" si="372"/>
        <v>-0.199999999999989</v>
      </c>
      <c r="J5997" s="5" t="str">
        <f>IF(H5997="否","不适用",IF(AND(ISNUMBER(E5997),ISNUMBER(F5997)),IF(I5997&gt;规则与名单!$B$2,"是","否"),"未判定"))</f>
        <v>不适用</v>
      </c>
      <c r="K5997" s="5" t="str">
        <f t="shared" si="373"/>
        <v>非测试日纯氢</v>
      </c>
      <c r="L5997" s="6">
        <f t="shared" si="374"/>
        <v>421.3</v>
      </c>
      <c r="M5997" s="5">
        <f t="shared" si="375"/>
        <v>0</v>
      </c>
      <c r="N5997" s="5" t="s">
        <v>21333</v>
      </c>
      <c r="O5997" s="5" t="s">
        <v>21334</v>
      </c>
      <c r="P5997" s="5" t="s">
        <v>21335</v>
      </c>
    </row>
    <row r="5998" ht="19" customHeight="1" spans="1:16">
      <c r="A5998" s="5">
        <v>242</v>
      </c>
      <c r="B5998" s="5" t="s">
        <v>68</v>
      </c>
      <c r="C5998" s="5" t="s">
        <v>65</v>
      </c>
      <c r="D5998" s="8" t="s">
        <v>506</v>
      </c>
      <c r="E5998" s="6">
        <v>252</v>
      </c>
      <c r="F5998" s="6">
        <v>330.1</v>
      </c>
      <c r="G5998" s="6">
        <v>311.3</v>
      </c>
      <c r="H5998" s="5" t="s">
        <v>120</v>
      </c>
      <c r="I5998" s="6">
        <f t="shared" si="372"/>
        <v>-78.1</v>
      </c>
      <c r="J5998" s="5" t="str">
        <f>IF(H5998="否","不适用",IF(AND(ISNUMBER(E5998),ISNUMBER(F5998)),IF(I5998&gt;规则与名单!$B$2,"是","否"),"未判定"))</f>
        <v>不适用</v>
      </c>
      <c r="K5998" s="5" t="str">
        <f t="shared" si="373"/>
        <v>非测试日纯氢</v>
      </c>
      <c r="L5998" s="6">
        <f t="shared" si="374"/>
        <v>311.3</v>
      </c>
      <c r="M5998" s="5">
        <f t="shared" si="375"/>
        <v>0</v>
      </c>
      <c r="N5998" s="5" t="s">
        <v>21336</v>
      </c>
      <c r="O5998" s="5" t="s">
        <v>21337</v>
      </c>
      <c r="P5998" s="5" t="s">
        <v>21338</v>
      </c>
    </row>
    <row r="5999" ht="19" customHeight="1" spans="1:16">
      <c r="A5999" s="5">
        <v>242</v>
      </c>
      <c r="B5999" s="5" t="s">
        <v>68</v>
      </c>
      <c r="C5999" s="5" t="s">
        <v>65</v>
      </c>
      <c r="D5999" s="8" t="s">
        <v>673</v>
      </c>
      <c r="E5999" s="6">
        <v>330.1</v>
      </c>
      <c r="F5999" s="6">
        <v>249.3</v>
      </c>
      <c r="G5999" s="6">
        <v>194.7</v>
      </c>
      <c r="H5999" s="5" t="s">
        <v>120</v>
      </c>
      <c r="I5999" s="6">
        <f t="shared" si="372"/>
        <v>80.8</v>
      </c>
      <c r="J5999" s="5" t="str">
        <f>IF(H5999="否","不适用",IF(AND(ISNUMBER(E5999),ISNUMBER(F5999)),IF(I5999&gt;规则与名单!$B$2,"是","否"),"未判定"))</f>
        <v>不适用</v>
      </c>
      <c r="K5999" s="5" t="str">
        <f t="shared" si="373"/>
        <v>非测试日纯氢</v>
      </c>
      <c r="L5999" s="6">
        <f t="shared" si="374"/>
        <v>194.7</v>
      </c>
      <c r="M5999" s="5">
        <f t="shared" si="375"/>
        <v>0</v>
      </c>
      <c r="N5999" s="5" t="s">
        <v>21339</v>
      </c>
      <c r="O5999" s="5" t="s">
        <v>21340</v>
      </c>
      <c r="P5999" s="5" t="s">
        <v>21341</v>
      </c>
    </row>
    <row r="6000" ht="19" customHeight="1" spans="1:16">
      <c r="A6000" s="5">
        <v>242</v>
      </c>
      <c r="B6000" s="5" t="s">
        <v>68</v>
      </c>
      <c r="C6000" s="5" t="s">
        <v>65</v>
      </c>
      <c r="D6000" s="8" t="s">
        <v>183</v>
      </c>
      <c r="E6000" s="6">
        <v>408.8</v>
      </c>
      <c r="F6000" s="6">
        <v>396.4</v>
      </c>
      <c r="G6000" s="6">
        <v>343.1</v>
      </c>
      <c r="H6000" s="5" t="s">
        <v>120</v>
      </c>
      <c r="I6000" s="6">
        <f t="shared" si="372"/>
        <v>12.4</v>
      </c>
      <c r="J6000" s="5" t="str">
        <f>IF(H6000="否","不适用",IF(AND(ISNUMBER(E6000),ISNUMBER(F6000)),IF(I6000&gt;规则与名单!$B$2,"是","否"),"未判定"))</f>
        <v>不适用</v>
      </c>
      <c r="K6000" s="5" t="str">
        <f t="shared" si="373"/>
        <v>非测试日纯氢</v>
      </c>
      <c r="L6000" s="6">
        <f t="shared" si="374"/>
        <v>343.1</v>
      </c>
      <c r="M6000" s="5">
        <f t="shared" si="375"/>
        <v>0</v>
      </c>
      <c r="N6000" s="5" t="s">
        <v>21342</v>
      </c>
      <c r="O6000" s="5" t="s">
        <v>21343</v>
      </c>
      <c r="P6000" s="5" t="s">
        <v>21344</v>
      </c>
    </row>
    <row r="6001" ht="19" customHeight="1" spans="1:16">
      <c r="A6001" s="5">
        <v>242</v>
      </c>
      <c r="B6001" s="5" t="s">
        <v>68</v>
      </c>
      <c r="C6001" s="5" t="s">
        <v>65</v>
      </c>
      <c r="D6001" s="8" t="s">
        <v>431</v>
      </c>
      <c r="E6001" s="6">
        <v>300.4</v>
      </c>
      <c r="F6001" s="6">
        <v>312.3</v>
      </c>
      <c r="G6001" s="6">
        <v>161.8</v>
      </c>
      <c r="H6001" s="5" t="s">
        <v>120</v>
      </c>
      <c r="I6001" s="6">
        <f t="shared" si="372"/>
        <v>-11.9</v>
      </c>
      <c r="J6001" s="5" t="str">
        <f>IF(H6001="否","不适用",IF(AND(ISNUMBER(E6001),ISNUMBER(F6001)),IF(I6001&gt;规则与名单!$B$2,"是","否"),"未判定"))</f>
        <v>不适用</v>
      </c>
      <c r="K6001" s="5" t="str">
        <f t="shared" si="373"/>
        <v>非测试日纯氢</v>
      </c>
      <c r="L6001" s="6">
        <f t="shared" si="374"/>
        <v>161.8</v>
      </c>
      <c r="M6001" s="5">
        <f t="shared" si="375"/>
        <v>0</v>
      </c>
      <c r="N6001" s="5" t="s">
        <v>21345</v>
      </c>
      <c r="O6001" s="5" t="s">
        <v>21346</v>
      </c>
      <c r="P6001" s="5" t="s">
        <v>21347</v>
      </c>
    </row>
    <row r="6002" ht="19" customHeight="1" spans="1:16">
      <c r="A6002" s="5">
        <v>242</v>
      </c>
      <c r="B6002" s="5" t="s">
        <v>68</v>
      </c>
      <c r="C6002" s="5" t="s">
        <v>65</v>
      </c>
      <c r="D6002" s="8" t="s">
        <v>3377</v>
      </c>
      <c r="E6002" s="6">
        <v>235.2</v>
      </c>
      <c r="F6002" s="6">
        <v>15.7</v>
      </c>
      <c r="G6002" s="6">
        <v>114.9</v>
      </c>
      <c r="H6002" s="5" t="s">
        <v>120</v>
      </c>
      <c r="I6002" s="6">
        <f t="shared" si="372"/>
        <v>219.5</v>
      </c>
      <c r="J6002" s="5" t="str">
        <f>IF(H6002="否","不适用",IF(AND(ISNUMBER(E6002),ISNUMBER(F6002)),IF(I6002&gt;规则与名单!$B$2,"是","否"),"未判定"))</f>
        <v>不适用</v>
      </c>
      <c r="K6002" s="5" t="str">
        <f t="shared" si="373"/>
        <v>非测试日纯氢</v>
      </c>
      <c r="L6002" s="6">
        <f t="shared" si="374"/>
        <v>114.9</v>
      </c>
      <c r="M6002" s="5">
        <f t="shared" si="375"/>
        <v>0</v>
      </c>
      <c r="N6002" s="5" t="s">
        <v>21348</v>
      </c>
      <c r="O6002" s="5" t="s">
        <v>21349</v>
      </c>
      <c r="P6002" s="5" t="s">
        <v>21350</v>
      </c>
    </row>
    <row r="6003" ht="19" customHeight="1" spans="1:16">
      <c r="A6003" s="5">
        <v>242</v>
      </c>
      <c r="B6003" s="5" t="s">
        <v>68</v>
      </c>
      <c r="C6003" s="5" t="s">
        <v>65</v>
      </c>
      <c r="D6003" s="8" t="s">
        <v>407</v>
      </c>
      <c r="E6003" s="6">
        <v>2.8</v>
      </c>
      <c r="F6003" s="6">
        <v>1.23</v>
      </c>
      <c r="G6003" s="6"/>
      <c r="H6003" s="5" t="s">
        <v>120</v>
      </c>
      <c r="I6003" s="6">
        <f t="shared" si="372"/>
        <v>1.57</v>
      </c>
      <c r="J6003" s="5" t="str">
        <f>IF(H6003="否","不适用",IF(AND(ISNUMBER(E6003),ISNUMBER(F6003)),IF(I6003&gt;规则与名单!$B$2,"是","否"),"未判定"))</f>
        <v>不适用</v>
      </c>
      <c r="K6003" s="5" t="str">
        <f t="shared" si="373"/>
        <v>非测试日仪表</v>
      </c>
      <c r="L6003" s="6">
        <f t="shared" si="374"/>
        <v>2.8</v>
      </c>
      <c r="M6003" s="5">
        <f t="shared" si="375"/>
        <v>0</v>
      </c>
      <c r="N6003" s="5" t="s">
        <v>21351</v>
      </c>
      <c r="O6003" s="5" t="s">
        <v>21352</v>
      </c>
      <c r="P6003" s="5" t="s">
        <v>21353</v>
      </c>
    </row>
    <row r="6004" ht="19" customHeight="1" spans="1:16">
      <c r="A6004" s="5">
        <v>242</v>
      </c>
      <c r="B6004" s="5" t="s">
        <v>68</v>
      </c>
      <c r="C6004" s="5" t="s">
        <v>65</v>
      </c>
      <c r="D6004" s="8" t="s">
        <v>411</v>
      </c>
      <c r="E6004" s="6">
        <v>470.4</v>
      </c>
      <c r="F6004" s="6">
        <v>0.5</v>
      </c>
      <c r="G6004" s="6">
        <v>378.9</v>
      </c>
      <c r="H6004" s="5" t="s">
        <v>120</v>
      </c>
      <c r="I6004" s="6">
        <f t="shared" si="372"/>
        <v>469.9</v>
      </c>
      <c r="J6004" s="5" t="str">
        <f>IF(H6004="否","不适用",IF(AND(ISNUMBER(E6004),ISNUMBER(F6004)),IF(I6004&gt;规则与名单!$B$2,"是","否"),"未判定"))</f>
        <v>不适用</v>
      </c>
      <c r="K6004" s="5" t="str">
        <f t="shared" si="373"/>
        <v>非测试日纯氢</v>
      </c>
      <c r="L6004" s="6">
        <f t="shared" si="374"/>
        <v>378.9</v>
      </c>
      <c r="M6004" s="5">
        <f t="shared" si="375"/>
        <v>0</v>
      </c>
      <c r="N6004" s="5" t="s">
        <v>21354</v>
      </c>
      <c r="O6004" s="5" t="s">
        <v>21355</v>
      </c>
      <c r="P6004" s="5" t="s">
        <v>21356</v>
      </c>
    </row>
    <row r="6005" ht="19" customHeight="1" spans="1:16">
      <c r="A6005" s="5">
        <v>242</v>
      </c>
      <c r="B6005" s="5" t="s">
        <v>68</v>
      </c>
      <c r="C6005" s="5" t="s">
        <v>65</v>
      </c>
      <c r="D6005" s="8" t="s">
        <v>251</v>
      </c>
      <c r="E6005" s="6">
        <v>256.4</v>
      </c>
      <c r="F6005" s="6">
        <v>92.4</v>
      </c>
      <c r="G6005" s="6">
        <v>245.5</v>
      </c>
      <c r="H6005" s="5" t="s">
        <v>120</v>
      </c>
      <c r="I6005" s="6">
        <f t="shared" si="372"/>
        <v>164</v>
      </c>
      <c r="J6005" s="5" t="str">
        <f>IF(H6005="否","不适用",IF(AND(ISNUMBER(E6005),ISNUMBER(F6005)),IF(I6005&gt;规则与名单!$B$2,"是","否"),"未判定"))</f>
        <v>不适用</v>
      </c>
      <c r="K6005" s="5" t="str">
        <f t="shared" si="373"/>
        <v>非测试日纯氢</v>
      </c>
      <c r="L6005" s="6">
        <f t="shared" si="374"/>
        <v>245.5</v>
      </c>
      <c r="M6005" s="5">
        <f t="shared" si="375"/>
        <v>0</v>
      </c>
      <c r="N6005" s="5" t="s">
        <v>21357</v>
      </c>
      <c r="O6005" s="5" t="s">
        <v>21358</v>
      </c>
      <c r="P6005" s="5" t="s">
        <v>21359</v>
      </c>
    </row>
    <row r="6006" ht="19" customHeight="1" spans="1:16">
      <c r="A6006" s="5">
        <v>242</v>
      </c>
      <c r="B6006" s="5" t="s">
        <v>68</v>
      </c>
      <c r="C6006" s="5" t="s">
        <v>65</v>
      </c>
      <c r="D6006" s="8" t="s">
        <v>472</v>
      </c>
      <c r="E6006" s="6">
        <v>126.5</v>
      </c>
      <c r="F6006" s="6">
        <v>107.1</v>
      </c>
      <c r="G6006" s="6">
        <v>115.3</v>
      </c>
      <c r="H6006" s="5" t="s">
        <v>120</v>
      </c>
      <c r="I6006" s="6">
        <f t="shared" si="372"/>
        <v>19.4</v>
      </c>
      <c r="J6006" s="5" t="str">
        <f>IF(H6006="否","不适用",IF(AND(ISNUMBER(E6006),ISNUMBER(F6006)),IF(I6006&gt;规则与名单!$B$2,"是","否"),"未判定"))</f>
        <v>不适用</v>
      </c>
      <c r="K6006" s="5" t="str">
        <f t="shared" si="373"/>
        <v>非测试日纯氢</v>
      </c>
      <c r="L6006" s="6">
        <f t="shared" si="374"/>
        <v>115.3</v>
      </c>
      <c r="M6006" s="5">
        <f t="shared" si="375"/>
        <v>0</v>
      </c>
      <c r="N6006" s="5" t="s">
        <v>21360</v>
      </c>
      <c r="O6006" s="5" t="s">
        <v>21361</v>
      </c>
      <c r="P6006" s="5" t="s">
        <v>21362</v>
      </c>
    </row>
    <row r="6007" ht="19" customHeight="1" spans="1:16">
      <c r="A6007" s="5">
        <v>242</v>
      </c>
      <c r="B6007" s="5" t="s">
        <v>68</v>
      </c>
      <c r="C6007" s="5" t="s">
        <v>65</v>
      </c>
      <c r="D6007" s="8" t="s">
        <v>466</v>
      </c>
      <c r="E6007" s="6">
        <v>484.2</v>
      </c>
      <c r="F6007" s="6">
        <v>0.9</v>
      </c>
      <c r="G6007" s="6">
        <v>361.8</v>
      </c>
      <c r="H6007" s="5" t="s">
        <v>120</v>
      </c>
      <c r="I6007" s="6">
        <f t="shared" si="372"/>
        <v>483.3</v>
      </c>
      <c r="J6007" s="5" t="str">
        <f>IF(H6007="否","不适用",IF(AND(ISNUMBER(E6007),ISNUMBER(F6007)),IF(I6007&gt;规则与名单!$B$2,"是","否"),"未判定"))</f>
        <v>不适用</v>
      </c>
      <c r="K6007" s="5" t="str">
        <f t="shared" si="373"/>
        <v>非测试日纯氢</v>
      </c>
      <c r="L6007" s="6">
        <f t="shared" si="374"/>
        <v>361.8</v>
      </c>
      <c r="M6007" s="5">
        <f t="shared" si="375"/>
        <v>0</v>
      </c>
      <c r="N6007" s="5" t="s">
        <v>21363</v>
      </c>
      <c r="O6007" s="5" t="s">
        <v>21364</v>
      </c>
      <c r="P6007" s="5" t="s">
        <v>21365</v>
      </c>
    </row>
    <row r="6008" ht="19" customHeight="1" spans="1:16">
      <c r="A6008" s="5">
        <v>242</v>
      </c>
      <c r="B6008" s="5" t="s">
        <v>68</v>
      </c>
      <c r="C6008" s="5" t="s">
        <v>65</v>
      </c>
      <c r="D6008" s="8" t="s">
        <v>333</v>
      </c>
      <c r="E6008" s="6">
        <v>262.8</v>
      </c>
      <c r="F6008" s="6">
        <v>37.3</v>
      </c>
      <c r="G6008" s="6">
        <v>133.1</v>
      </c>
      <c r="H6008" s="5" t="s">
        <v>120</v>
      </c>
      <c r="I6008" s="6">
        <f t="shared" si="372"/>
        <v>225.5</v>
      </c>
      <c r="J6008" s="5" t="str">
        <f>IF(H6008="否","不适用",IF(AND(ISNUMBER(E6008),ISNUMBER(F6008)),IF(I6008&gt;规则与名单!$B$2,"是","否"),"未判定"))</f>
        <v>不适用</v>
      </c>
      <c r="K6008" s="5" t="str">
        <f t="shared" si="373"/>
        <v>非测试日纯氢</v>
      </c>
      <c r="L6008" s="6">
        <f t="shared" si="374"/>
        <v>133.1</v>
      </c>
      <c r="M6008" s="5">
        <f t="shared" si="375"/>
        <v>0</v>
      </c>
      <c r="N6008" s="5" t="s">
        <v>21366</v>
      </c>
      <c r="O6008" s="5" t="s">
        <v>21367</v>
      </c>
      <c r="P6008" s="5" t="s">
        <v>21368</v>
      </c>
    </row>
    <row r="6009" ht="19" customHeight="1" spans="1:16">
      <c r="A6009" s="5">
        <v>242</v>
      </c>
      <c r="B6009" s="5" t="s">
        <v>68</v>
      </c>
      <c r="C6009" s="5" t="s">
        <v>65</v>
      </c>
      <c r="D6009" s="8" t="s">
        <v>175</v>
      </c>
      <c r="E6009" s="6">
        <v>347.6</v>
      </c>
      <c r="F6009" s="6">
        <v>0.6</v>
      </c>
      <c r="G6009" s="6">
        <v>332.7</v>
      </c>
      <c r="H6009" s="5" t="s">
        <v>120</v>
      </c>
      <c r="I6009" s="6">
        <f t="shared" si="372"/>
        <v>347</v>
      </c>
      <c r="J6009" s="5" t="str">
        <f>IF(H6009="否","不适用",IF(AND(ISNUMBER(E6009),ISNUMBER(F6009)),IF(I6009&gt;规则与名单!$B$2,"是","否"),"未判定"))</f>
        <v>不适用</v>
      </c>
      <c r="K6009" s="5" t="str">
        <f t="shared" si="373"/>
        <v>非测试日纯氢</v>
      </c>
      <c r="L6009" s="6">
        <f t="shared" si="374"/>
        <v>332.7</v>
      </c>
      <c r="M6009" s="5">
        <f t="shared" si="375"/>
        <v>0</v>
      </c>
      <c r="N6009" s="5" t="s">
        <v>21369</v>
      </c>
      <c r="O6009" s="5" t="s">
        <v>21370</v>
      </c>
      <c r="P6009" s="5" t="s">
        <v>21371</v>
      </c>
    </row>
    <row r="6010" ht="19" customHeight="1" spans="1:16">
      <c r="A6010" s="5">
        <v>242</v>
      </c>
      <c r="B6010" s="5" t="s">
        <v>68</v>
      </c>
      <c r="C6010" s="5" t="s">
        <v>65</v>
      </c>
      <c r="D6010" s="8" t="s">
        <v>3402</v>
      </c>
      <c r="E6010" s="6">
        <v>152.7</v>
      </c>
      <c r="F6010" s="6">
        <v>4.5</v>
      </c>
      <c r="G6010" s="6">
        <v>100.9</v>
      </c>
      <c r="H6010" s="5" t="s">
        <v>120</v>
      </c>
      <c r="I6010" s="6">
        <f t="shared" si="372"/>
        <v>148.2</v>
      </c>
      <c r="J6010" s="5" t="str">
        <f>IF(H6010="否","不适用",IF(AND(ISNUMBER(E6010),ISNUMBER(F6010)),IF(I6010&gt;规则与名单!$B$2,"是","否"),"未判定"))</f>
        <v>不适用</v>
      </c>
      <c r="K6010" s="5" t="str">
        <f t="shared" si="373"/>
        <v>非测试日纯氢</v>
      </c>
      <c r="L6010" s="6">
        <f t="shared" si="374"/>
        <v>100.9</v>
      </c>
      <c r="M6010" s="5">
        <f t="shared" si="375"/>
        <v>0</v>
      </c>
      <c r="N6010" s="5" t="s">
        <v>21372</v>
      </c>
      <c r="O6010" s="5" t="s">
        <v>21373</v>
      </c>
      <c r="P6010" s="5" t="s">
        <v>21374</v>
      </c>
    </row>
    <row r="6011" ht="19" customHeight="1" spans="1:16">
      <c r="A6011" s="5">
        <v>242</v>
      </c>
      <c r="B6011" s="5" t="s">
        <v>68</v>
      </c>
      <c r="C6011" s="5" t="s">
        <v>65</v>
      </c>
      <c r="D6011" s="8" t="s">
        <v>487</v>
      </c>
      <c r="E6011" s="6">
        <v>329.6</v>
      </c>
      <c r="F6011" s="6">
        <v>329.7</v>
      </c>
      <c r="G6011" s="6">
        <v>249.7</v>
      </c>
      <c r="H6011" s="5" t="s">
        <v>120</v>
      </c>
      <c r="I6011" s="6">
        <f t="shared" si="372"/>
        <v>-0.0999999999999659</v>
      </c>
      <c r="J6011" s="5" t="str">
        <f>IF(H6011="否","不适用",IF(AND(ISNUMBER(E6011),ISNUMBER(F6011)),IF(I6011&gt;规则与名单!$B$2,"是","否"),"未判定"))</f>
        <v>不适用</v>
      </c>
      <c r="K6011" s="5" t="str">
        <f t="shared" si="373"/>
        <v>非测试日纯氢</v>
      </c>
      <c r="L6011" s="6">
        <f t="shared" si="374"/>
        <v>249.7</v>
      </c>
      <c r="M6011" s="5">
        <f t="shared" si="375"/>
        <v>0</v>
      </c>
      <c r="N6011" s="5" t="s">
        <v>21375</v>
      </c>
      <c r="O6011" s="5" t="s">
        <v>21376</v>
      </c>
      <c r="P6011" s="5" t="s">
        <v>21377</v>
      </c>
    </row>
    <row r="6012" ht="19" customHeight="1" spans="1:16">
      <c r="A6012" s="5">
        <v>242</v>
      </c>
      <c r="B6012" s="5" t="s">
        <v>68</v>
      </c>
      <c r="C6012" s="5" t="s">
        <v>65</v>
      </c>
      <c r="D6012" s="8" t="s">
        <v>121</v>
      </c>
      <c r="E6012" s="6">
        <v>468.8</v>
      </c>
      <c r="F6012" s="6">
        <v>472.4</v>
      </c>
      <c r="G6012" s="6">
        <v>349.4</v>
      </c>
      <c r="H6012" s="5" t="s">
        <v>120</v>
      </c>
      <c r="I6012" s="6">
        <f t="shared" si="372"/>
        <v>-3.59999999999997</v>
      </c>
      <c r="J6012" s="5" t="str">
        <f>IF(H6012="否","不适用",IF(AND(ISNUMBER(E6012),ISNUMBER(F6012)),IF(I6012&gt;规则与名单!$B$2,"是","否"),"未判定"))</f>
        <v>不适用</v>
      </c>
      <c r="K6012" s="5" t="str">
        <f t="shared" si="373"/>
        <v>非测试日纯氢</v>
      </c>
      <c r="L6012" s="6">
        <f t="shared" si="374"/>
        <v>349.4</v>
      </c>
      <c r="M6012" s="5">
        <f t="shared" si="375"/>
        <v>0</v>
      </c>
      <c r="N6012" s="5" t="s">
        <v>21378</v>
      </c>
      <c r="O6012" s="5" t="s">
        <v>21379</v>
      </c>
      <c r="P6012" s="5" t="s">
        <v>21380</v>
      </c>
    </row>
    <row r="6013" ht="19" customHeight="1" spans="1:16">
      <c r="A6013" s="5">
        <v>242</v>
      </c>
      <c r="B6013" s="5" t="s">
        <v>68</v>
      </c>
      <c r="C6013" s="5" t="s">
        <v>65</v>
      </c>
      <c r="D6013" s="8" t="s">
        <v>170</v>
      </c>
      <c r="E6013" s="6">
        <v>150.7</v>
      </c>
      <c r="F6013" s="6">
        <v>150.4</v>
      </c>
      <c r="G6013" s="6">
        <v>139.2</v>
      </c>
      <c r="H6013" s="5" t="s">
        <v>120</v>
      </c>
      <c r="I6013" s="6">
        <f t="shared" si="372"/>
        <v>0.299999999999983</v>
      </c>
      <c r="J6013" s="5" t="str">
        <f>IF(H6013="否","不适用",IF(AND(ISNUMBER(E6013),ISNUMBER(F6013)),IF(I6013&gt;规则与名单!$B$2,"是","否"),"未判定"))</f>
        <v>不适用</v>
      </c>
      <c r="K6013" s="5" t="str">
        <f t="shared" si="373"/>
        <v>非测试日纯氢</v>
      </c>
      <c r="L6013" s="6">
        <f t="shared" si="374"/>
        <v>139.2</v>
      </c>
      <c r="M6013" s="5">
        <f t="shared" si="375"/>
        <v>0</v>
      </c>
      <c r="N6013" s="5" t="s">
        <v>21381</v>
      </c>
      <c r="O6013" s="5" t="s">
        <v>21382</v>
      </c>
      <c r="P6013" s="5" t="s">
        <v>21383</v>
      </c>
    </row>
    <row r="6014" ht="19" customHeight="1" spans="1:16">
      <c r="A6014" s="5">
        <v>242</v>
      </c>
      <c r="B6014" s="5" t="s">
        <v>68</v>
      </c>
      <c r="C6014" s="5" t="s">
        <v>65</v>
      </c>
      <c r="D6014" s="8" t="s">
        <v>644</v>
      </c>
      <c r="E6014" s="6">
        <v>414.1</v>
      </c>
      <c r="F6014" s="6">
        <v>415.8</v>
      </c>
      <c r="G6014" s="6">
        <v>396.9</v>
      </c>
      <c r="H6014" s="5" t="s">
        <v>120</v>
      </c>
      <c r="I6014" s="6">
        <f t="shared" si="372"/>
        <v>-1.69999999999999</v>
      </c>
      <c r="J6014" s="5" t="str">
        <f>IF(H6014="否","不适用",IF(AND(ISNUMBER(E6014),ISNUMBER(F6014)),IF(I6014&gt;规则与名单!$B$2,"是","否"),"未判定"))</f>
        <v>不适用</v>
      </c>
      <c r="K6014" s="5" t="str">
        <f t="shared" si="373"/>
        <v>非测试日纯氢</v>
      </c>
      <c r="L6014" s="6">
        <f t="shared" si="374"/>
        <v>396.9</v>
      </c>
      <c r="M6014" s="5">
        <f t="shared" si="375"/>
        <v>0</v>
      </c>
      <c r="N6014" s="5" t="s">
        <v>21384</v>
      </c>
      <c r="O6014" s="5" t="s">
        <v>21385</v>
      </c>
      <c r="P6014" s="5" t="s">
        <v>21386</v>
      </c>
    </row>
    <row r="6015" ht="19" customHeight="1" spans="1:16">
      <c r="A6015" s="5">
        <v>242</v>
      </c>
      <c r="B6015" s="5" t="s">
        <v>68</v>
      </c>
      <c r="C6015" s="5" t="s">
        <v>65</v>
      </c>
      <c r="D6015" s="8" t="s">
        <v>3418</v>
      </c>
      <c r="E6015" s="6">
        <v>428.3</v>
      </c>
      <c r="F6015" s="6">
        <v>430.9</v>
      </c>
      <c r="G6015" s="6">
        <v>385.9</v>
      </c>
      <c r="H6015" s="5" t="s">
        <v>120</v>
      </c>
      <c r="I6015" s="6">
        <f t="shared" si="372"/>
        <v>-2.59999999999997</v>
      </c>
      <c r="J6015" s="5" t="str">
        <f>IF(H6015="否","不适用",IF(AND(ISNUMBER(E6015),ISNUMBER(F6015)),IF(I6015&gt;规则与名单!$B$2,"是","否"),"未判定"))</f>
        <v>不适用</v>
      </c>
      <c r="K6015" s="5" t="str">
        <f t="shared" si="373"/>
        <v>非测试日纯氢</v>
      </c>
      <c r="L6015" s="6">
        <f t="shared" si="374"/>
        <v>385.9</v>
      </c>
      <c r="M6015" s="5">
        <f t="shared" si="375"/>
        <v>0</v>
      </c>
      <c r="N6015" s="5" t="s">
        <v>21387</v>
      </c>
      <c r="O6015" s="5" t="s">
        <v>21388</v>
      </c>
      <c r="P6015" s="5" t="s">
        <v>21389</v>
      </c>
    </row>
    <row r="6016" ht="19" customHeight="1" spans="1:16">
      <c r="A6016" s="5">
        <v>242</v>
      </c>
      <c r="B6016" s="5" t="s">
        <v>68</v>
      </c>
      <c r="C6016" s="5" t="s">
        <v>65</v>
      </c>
      <c r="D6016" s="8" t="s">
        <v>3422</v>
      </c>
      <c r="E6016" s="6">
        <v>405.1</v>
      </c>
      <c r="F6016" s="6">
        <v>401.9</v>
      </c>
      <c r="G6016" s="6">
        <v>369.9</v>
      </c>
      <c r="H6016" s="5" t="s">
        <v>120</v>
      </c>
      <c r="I6016" s="6">
        <f t="shared" si="372"/>
        <v>3.20000000000005</v>
      </c>
      <c r="J6016" s="5" t="str">
        <f>IF(H6016="否","不适用",IF(AND(ISNUMBER(E6016),ISNUMBER(F6016)),IF(I6016&gt;规则与名单!$B$2,"是","否"),"未判定"))</f>
        <v>不适用</v>
      </c>
      <c r="K6016" s="5" t="str">
        <f t="shared" si="373"/>
        <v>非测试日纯氢</v>
      </c>
      <c r="L6016" s="6">
        <f t="shared" si="374"/>
        <v>369.9</v>
      </c>
      <c r="M6016" s="5">
        <f t="shared" si="375"/>
        <v>0</v>
      </c>
      <c r="N6016" s="5" t="s">
        <v>21390</v>
      </c>
      <c r="O6016" s="5" t="s">
        <v>21391</v>
      </c>
      <c r="P6016" s="5" t="s">
        <v>21392</v>
      </c>
    </row>
    <row r="6017" ht="19" customHeight="1" spans="1:16">
      <c r="A6017" s="5">
        <v>242</v>
      </c>
      <c r="B6017" s="5" t="s">
        <v>68</v>
      </c>
      <c r="C6017" s="5" t="s">
        <v>65</v>
      </c>
      <c r="D6017" s="8" t="s">
        <v>336</v>
      </c>
      <c r="E6017" s="6"/>
      <c r="F6017" s="6">
        <v>0</v>
      </c>
      <c r="G6017" s="6"/>
      <c r="H6017" s="5" t="s">
        <v>120</v>
      </c>
      <c r="I6017" s="6" t="str">
        <f t="shared" si="372"/>
        <v/>
      </c>
      <c r="J6017" s="5" t="str">
        <f>IF(H6017="否","不适用",IF(AND(ISNUMBER(E6017),ISNUMBER(F6017)),IF(I6017&gt;规则与名单!$B$2,"是","否"),"未判定"))</f>
        <v>不适用</v>
      </c>
      <c r="K6017" s="5" t="str">
        <f t="shared" si="373"/>
        <v>缺失</v>
      </c>
      <c r="L6017" s="6" t="str">
        <f t="shared" si="374"/>
        <v/>
      </c>
      <c r="M6017" s="5">
        <f t="shared" si="375"/>
        <v>1</v>
      </c>
      <c r="N6017" s="5" t="s">
        <v>21393</v>
      </c>
      <c r="O6017" s="5" t="s">
        <v>21394</v>
      </c>
      <c r="P6017" s="5" t="s">
        <v>21395</v>
      </c>
    </row>
    <row r="6018" ht="19" customHeight="1" spans="1:16">
      <c r="A6018" s="5">
        <v>242</v>
      </c>
      <c r="B6018" s="5" t="s">
        <v>68</v>
      </c>
      <c r="C6018" s="5" t="s">
        <v>65</v>
      </c>
      <c r="D6018" s="8" t="s">
        <v>653</v>
      </c>
      <c r="E6018" s="6">
        <v>438.1</v>
      </c>
      <c r="F6018" s="6">
        <v>439.8</v>
      </c>
      <c r="G6018" s="6">
        <v>394.9</v>
      </c>
      <c r="H6018" s="5" t="s">
        <v>120</v>
      </c>
      <c r="I6018" s="6">
        <f t="shared" ref="I6018:I6081" si="376">IF(AND(ISNUMBER(E6018),ISNUMBER(F6018)),E6018-F6018,"")</f>
        <v>-1.69999999999999</v>
      </c>
      <c r="J6018" s="5" t="str">
        <f>IF(H6018="否","不适用",IF(AND(ISNUMBER(E6018),ISNUMBER(F6018)),IF(I6018&gt;规则与名单!$B$2,"是","否"),"未判定"))</f>
        <v>不适用</v>
      </c>
      <c r="K6018" s="5" t="str">
        <f t="shared" ref="K6018:K6081" si="377">IF(J6018="是",IF(ISNUMBER(F6018),"测试日GPS","缺失"),IF(ISNUMBER(G6018),"非测试日纯氢",IF(AND(H6018="是",J6018="未判定"),IF(ISNUMBER(F6018),"测试名单无纯氢GPS","缺失"),IF(ISNUMBER(E6018),"非测试日仪表","缺失"))))</f>
        <v>非测试日纯氢</v>
      </c>
      <c r="L6018" s="6">
        <f t="shared" ref="L6018:L6081" si="378">IF(K6018="缺失","",IF(K6018="非测试日纯氢",G6018,IF(K6018="非测试日仪表",E6018,F6018)))</f>
        <v>394.9</v>
      </c>
      <c r="M6018" s="5">
        <f t="shared" ref="M6018:M6081" si="379">IF(K6018="缺失",1,0)</f>
        <v>0</v>
      </c>
      <c r="N6018" s="5" t="s">
        <v>21396</v>
      </c>
      <c r="O6018" s="5" t="s">
        <v>21397</v>
      </c>
      <c r="P6018" s="5" t="s">
        <v>21398</v>
      </c>
    </row>
    <row r="6019" ht="19" customHeight="1" spans="1:16">
      <c r="A6019" s="5">
        <v>242</v>
      </c>
      <c r="B6019" s="5" t="s">
        <v>68</v>
      </c>
      <c r="C6019" s="5" t="s">
        <v>65</v>
      </c>
      <c r="D6019" s="8" t="s">
        <v>140</v>
      </c>
      <c r="E6019" s="6">
        <v>314.1</v>
      </c>
      <c r="F6019" s="6">
        <v>314.3</v>
      </c>
      <c r="G6019" s="6">
        <v>313.9</v>
      </c>
      <c r="H6019" s="5" t="s">
        <v>120</v>
      </c>
      <c r="I6019" s="6">
        <f t="shared" si="376"/>
        <v>-0.199999999999989</v>
      </c>
      <c r="J6019" s="5" t="str">
        <f>IF(H6019="否","不适用",IF(AND(ISNUMBER(E6019),ISNUMBER(F6019)),IF(I6019&gt;规则与名单!$B$2,"是","否"),"未判定"))</f>
        <v>不适用</v>
      </c>
      <c r="K6019" s="5" t="str">
        <f t="shared" si="377"/>
        <v>非测试日纯氢</v>
      </c>
      <c r="L6019" s="6">
        <f t="shared" si="378"/>
        <v>313.9</v>
      </c>
      <c r="M6019" s="5">
        <f t="shared" si="379"/>
        <v>0</v>
      </c>
      <c r="N6019" s="5" t="s">
        <v>21399</v>
      </c>
      <c r="O6019" s="5" t="s">
        <v>21400</v>
      </c>
      <c r="P6019" s="5" t="s">
        <v>21401</v>
      </c>
    </row>
    <row r="6020" ht="19" customHeight="1" spans="1:16">
      <c r="A6020" s="5">
        <v>242</v>
      </c>
      <c r="B6020" s="5" t="s">
        <v>68</v>
      </c>
      <c r="C6020" s="5" t="s">
        <v>65</v>
      </c>
      <c r="D6020" s="8" t="s">
        <v>115</v>
      </c>
      <c r="E6020" s="6">
        <v>379.8</v>
      </c>
      <c r="F6020" s="6">
        <v>381.6</v>
      </c>
      <c r="G6020" s="6">
        <v>379.4</v>
      </c>
      <c r="H6020" s="5" t="s">
        <v>120</v>
      </c>
      <c r="I6020" s="6">
        <f t="shared" si="376"/>
        <v>-1.80000000000001</v>
      </c>
      <c r="J6020" s="5" t="str">
        <f>IF(H6020="否","不适用",IF(AND(ISNUMBER(E6020),ISNUMBER(F6020)),IF(I6020&gt;规则与名单!$B$2,"是","否"),"未判定"))</f>
        <v>不适用</v>
      </c>
      <c r="K6020" s="5" t="str">
        <f t="shared" si="377"/>
        <v>非测试日纯氢</v>
      </c>
      <c r="L6020" s="6">
        <f t="shared" si="378"/>
        <v>379.4</v>
      </c>
      <c r="M6020" s="5">
        <f t="shared" si="379"/>
        <v>0</v>
      </c>
      <c r="N6020" s="5" t="s">
        <v>21402</v>
      </c>
      <c r="O6020" s="5" t="s">
        <v>21403</v>
      </c>
      <c r="P6020" s="5" t="s">
        <v>21404</v>
      </c>
    </row>
    <row r="6021" ht="19" customHeight="1" spans="1:16">
      <c r="A6021" s="5">
        <v>243</v>
      </c>
      <c r="B6021" s="5" t="s">
        <v>637</v>
      </c>
      <c r="C6021" s="5" t="s">
        <v>65</v>
      </c>
      <c r="D6021" s="8" t="s">
        <v>114</v>
      </c>
      <c r="E6021" s="6">
        <v>276.4</v>
      </c>
      <c r="F6021" s="6">
        <v>281.8</v>
      </c>
      <c r="G6021" s="6">
        <v>270.2</v>
      </c>
      <c r="H6021" s="5" t="s">
        <v>113</v>
      </c>
      <c r="I6021" s="6">
        <f t="shared" si="376"/>
        <v>-5.40000000000003</v>
      </c>
      <c r="J6021" s="5" t="str">
        <f>IF(H6021="否","不适用",IF(AND(ISNUMBER(E6021),ISNUMBER(F6021)),IF(I6021&gt;规则与名单!$B$2,"是","否"),"未判定"))</f>
        <v>否</v>
      </c>
      <c r="K6021" s="5" t="str">
        <f t="shared" si="377"/>
        <v>非测试日纯氢</v>
      </c>
      <c r="L6021" s="6">
        <f t="shared" si="378"/>
        <v>270.2</v>
      </c>
      <c r="M6021" s="5">
        <f t="shared" si="379"/>
        <v>0</v>
      </c>
      <c r="N6021" s="5" t="s">
        <v>21405</v>
      </c>
      <c r="O6021" s="5" t="s">
        <v>21406</v>
      </c>
      <c r="P6021" s="5" t="s">
        <v>21407</v>
      </c>
    </row>
    <row r="6022" ht="19" customHeight="1" spans="1:16">
      <c r="A6022" s="5">
        <v>243</v>
      </c>
      <c r="B6022" s="5" t="s">
        <v>637</v>
      </c>
      <c r="C6022" s="5" t="s">
        <v>65</v>
      </c>
      <c r="D6022" s="8" t="s">
        <v>605</v>
      </c>
      <c r="E6022" s="6">
        <v>20.2</v>
      </c>
      <c r="F6022" s="6">
        <v>20</v>
      </c>
      <c r="G6022" s="6">
        <v>20.1</v>
      </c>
      <c r="H6022" s="5" t="s">
        <v>113</v>
      </c>
      <c r="I6022" s="6">
        <f t="shared" si="376"/>
        <v>0.199999999999999</v>
      </c>
      <c r="J6022" s="5" t="str">
        <f>IF(H6022="否","不适用",IF(AND(ISNUMBER(E6022),ISNUMBER(F6022)),IF(I6022&gt;规则与名单!$B$2,"是","否"),"未判定"))</f>
        <v>否</v>
      </c>
      <c r="K6022" s="5" t="str">
        <f t="shared" si="377"/>
        <v>非测试日纯氢</v>
      </c>
      <c r="L6022" s="6">
        <f t="shared" si="378"/>
        <v>20.1</v>
      </c>
      <c r="M6022" s="5">
        <f t="shared" si="379"/>
        <v>0</v>
      </c>
      <c r="N6022" s="5" t="s">
        <v>21408</v>
      </c>
      <c r="O6022" s="5" t="s">
        <v>21409</v>
      </c>
      <c r="P6022" s="5" t="s">
        <v>21410</v>
      </c>
    </row>
    <row r="6023" ht="19" customHeight="1" spans="1:16">
      <c r="A6023" s="5">
        <v>243</v>
      </c>
      <c r="B6023" s="5" t="s">
        <v>637</v>
      </c>
      <c r="C6023" s="5" t="s">
        <v>65</v>
      </c>
      <c r="D6023" s="8" t="s">
        <v>186</v>
      </c>
      <c r="E6023" s="6">
        <v>98.2</v>
      </c>
      <c r="F6023" s="6">
        <v>99.6</v>
      </c>
      <c r="G6023" s="6">
        <v>58.4</v>
      </c>
      <c r="H6023" s="5" t="s">
        <v>113</v>
      </c>
      <c r="I6023" s="6">
        <f t="shared" si="376"/>
        <v>-1.39999999999999</v>
      </c>
      <c r="J6023" s="5" t="str">
        <f>IF(H6023="否","不适用",IF(AND(ISNUMBER(E6023),ISNUMBER(F6023)),IF(I6023&gt;规则与名单!$B$2,"是","否"),"未判定"))</f>
        <v>否</v>
      </c>
      <c r="K6023" s="5" t="str">
        <f t="shared" si="377"/>
        <v>非测试日纯氢</v>
      </c>
      <c r="L6023" s="6">
        <f t="shared" si="378"/>
        <v>58.4</v>
      </c>
      <c r="M6023" s="5">
        <f t="shared" si="379"/>
        <v>0</v>
      </c>
      <c r="N6023" s="5" t="s">
        <v>21411</v>
      </c>
      <c r="O6023" s="5" t="s">
        <v>21412</v>
      </c>
      <c r="P6023" s="5" t="s">
        <v>21413</v>
      </c>
    </row>
    <row r="6024" ht="19" customHeight="1" spans="1:16">
      <c r="A6024" s="5">
        <v>243</v>
      </c>
      <c r="B6024" s="5" t="s">
        <v>637</v>
      </c>
      <c r="C6024" s="5" t="s">
        <v>65</v>
      </c>
      <c r="D6024" s="8" t="s">
        <v>165</v>
      </c>
      <c r="E6024" s="6">
        <v>136.5</v>
      </c>
      <c r="F6024" s="6">
        <v>137</v>
      </c>
      <c r="G6024" s="6">
        <v>136.3</v>
      </c>
      <c r="H6024" s="5" t="s">
        <v>113</v>
      </c>
      <c r="I6024" s="6">
        <f t="shared" si="376"/>
        <v>-0.5</v>
      </c>
      <c r="J6024" s="5" t="str">
        <f>IF(H6024="否","不适用",IF(AND(ISNUMBER(E6024),ISNUMBER(F6024)),IF(I6024&gt;规则与名单!$B$2,"是","否"),"未判定"))</f>
        <v>否</v>
      </c>
      <c r="K6024" s="5" t="str">
        <f t="shared" si="377"/>
        <v>非测试日纯氢</v>
      </c>
      <c r="L6024" s="6">
        <f t="shared" si="378"/>
        <v>136.3</v>
      </c>
      <c r="M6024" s="5">
        <f t="shared" si="379"/>
        <v>0</v>
      </c>
      <c r="N6024" s="5" t="s">
        <v>21414</v>
      </c>
      <c r="O6024" s="5" t="s">
        <v>21415</v>
      </c>
      <c r="P6024" s="5" t="s">
        <v>21416</v>
      </c>
    </row>
    <row r="6025" ht="19" customHeight="1" spans="1:16">
      <c r="A6025" s="5">
        <v>243</v>
      </c>
      <c r="B6025" s="5" t="s">
        <v>637</v>
      </c>
      <c r="C6025" s="5" t="s">
        <v>65</v>
      </c>
      <c r="D6025" s="8" t="s">
        <v>151</v>
      </c>
      <c r="E6025" s="6">
        <v>171.7</v>
      </c>
      <c r="F6025" s="6">
        <v>172.1</v>
      </c>
      <c r="G6025" s="6">
        <v>171.6</v>
      </c>
      <c r="H6025" s="5" t="s">
        <v>113</v>
      </c>
      <c r="I6025" s="6">
        <f t="shared" si="376"/>
        <v>-0.400000000000006</v>
      </c>
      <c r="J6025" s="5" t="str">
        <f>IF(H6025="否","不适用",IF(AND(ISNUMBER(E6025),ISNUMBER(F6025)),IF(I6025&gt;规则与名单!$B$2,"是","否"),"未判定"))</f>
        <v>否</v>
      </c>
      <c r="K6025" s="5" t="str">
        <f t="shared" si="377"/>
        <v>非测试日纯氢</v>
      </c>
      <c r="L6025" s="6">
        <f t="shared" si="378"/>
        <v>171.6</v>
      </c>
      <c r="M6025" s="5">
        <f t="shared" si="379"/>
        <v>0</v>
      </c>
      <c r="N6025" s="5" t="s">
        <v>21417</v>
      </c>
      <c r="O6025" s="5" t="s">
        <v>21418</v>
      </c>
      <c r="P6025" s="5" t="s">
        <v>21419</v>
      </c>
    </row>
    <row r="6026" ht="19" customHeight="1" spans="1:16">
      <c r="A6026" s="5">
        <v>243</v>
      </c>
      <c r="B6026" s="5" t="s">
        <v>637</v>
      </c>
      <c r="C6026" s="5" t="s">
        <v>65</v>
      </c>
      <c r="D6026" s="8" t="s">
        <v>3358</v>
      </c>
      <c r="E6026" s="6">
        <v>107.2</v>
      </c>
      <c r="F6026" s="6">
        <v>108.5</v>
      </c>
      <c r="G6026" s="6">
        <v>107.1</v>
      </c>
      <c r="H6026" s="5" t="s">
        <v>113</v>
      </c>
      <c r="I6026" s="6">
        <f t="shared" si="376"/>
        <v>-1.3</v>
      </c>
      <c r="J6026" s="5" t="str">
        <f>IF(H6026="否","不适用",IF(AND(ISNUMBER(E6026),ISNUMBER(F6026)),IF(I6026&gt;规则与名单!$B$2,"是","否"),"未判定"))</f>
        <v>否</v>
      </c>
      <c r="K6026" s="5" t="str">
        <f t="shared" si="377"/>
        <v>非测试日纯氢</v>
      </c>
      <c r="L6026" s="6">
        <f t="shared" si="378"/>
        <v>107.1</v>
      </c>
      <c r="M6026" s="5">
        <f t="shared" si="379"/>
        <v>0</v>
      </c>
      <c r="N6026" s="5" t="s">
        <v>21420</v>
      </c>
      <c r="O6026" s="5" t="s">
        <v>21421</v>
      </c>
      <c r="P6026" s="5" t="s">
        <v>21422</v>
      </c>
    </row>
    <row r="6027" ht="19" customHeight="1" spans="1:16">
      <c r="A6027" s="5">
        <v>243</v>
      </c>
      <c r="B6027" s="5" t="s">
        <v>637</v>
      </c>
      <c r="C6027" s="5" t="s">
        <v>65</v>
      </c>
      <c r="D6027" s="8" t="s">
        <v>272</v>
      </c>
      <c r="E6027" s="6">
        <v>90.9</v>
      </c>
      <c r="F6027" s="6">
        <v>90.5</v>
      </c>
      <c r="G6027" s="6">
        <v>84.2</v>
      </c>
      <c r="H6027" s="5" t="s">
        <v>113</v>
      </c>
      <c r="I6027" s="6">
        <f t="shared" si="376"/>
        <v>0.400000000000006</v>
      </c>
      <c r="J6027" s="5" t="str">
        <f>IF(H6027="否","不适用",IF(AND(ISNUMBER(E6027),ISNUMBER(F6027)),IF(I6027&gt;规则与名单!$B$2,"是","否"),"未判定"))</f>
        <v>否</v>
      </c>
      <c r="K6027" s="5" t="str">
        <f t="shared" si="377"/>
        <v>非测试日纯氢</v>
      </c>
      <c r="L6027" s="6">
        <f t="shared" si="378"/>
        <v>84.2</v>
      </c>
      <c r="M6027" s="5">
        <f t="shared" si="379"/>
        <v>0</v>
      </c>
      <c r="N6027" s="5" t="s">
        <v>21423</v>
      </c>
      <c r="O6027" s="5" t="s">
        <v>21424</v>
      </c>
      <c r="P6027" s="5" t="s">
        <v>21425</v>
      </c>
    </row>
    <row r="6028" ht="19" customHeight="1" spans="1:16">
      <c r="A6028" s="5">
        <v>243</v>
      </c>
      <c r="B6028" s="5" t="s">
        <v>637</v>
      </c>
      <c r="C6028" s="5" t="s">
        <v>65</v>
      </c>
      <c r="D6028" s="8" t="s">
        <v>506</v>
      </c>
      <c r="E6028" s="6">
        <v>277.3</v>
      </c>
      <c r="F6028" s="6">
        <v>279.5</v>
      </c>
      <c r="G6028" s="6">
        <v>275.3</v>
      </c>
      <c r="H6028" s="5" t="s">
        <v>113</v>
      </c>
      <c r="I6028" s="6">
        <f t="shared" si="376"/>
        <v>-2.19999999999999</v>
      </c>
      <c r="J6028" s="5" t="str">
        <f>IF(H6028="否","不适用",IF(AND(ISNUMBER(E6028),ISNUMBER(F6028)),IF(I6028&gt;规则与名单!$B$2,"是","否"),"未判定"))</f>
        <v>否</v>
      </c>
      <c r="K6028" s="5" t="str">
        <f t="shared" si="377"/>
        <v>非测试日纯氢</v>
      </c>
      <c r="L6028" s="6">
        <f t="shared" si="378"/>
        <v>275.3</v>
      </c>
      <c r="M6028" s="5">
        <f t="shared" si="379"/>
        <v>0</v>
      </c>
      <c r="N6028" s="5" t="s">
        <v>21426</v>
      </c>
      <c r="O6028" s="5" t="s">
        <v>21427</v>
      </c>
      <c r="P6028" s="5" t="s">
        <v>21428</v>
      </c>
    </row>
    <row r="6029" ht="19" customHeight="1" spans="1:16">
      <c r="A6029" s="5">
        <v>243</v>
      </c>
      <c r="B6029" s="5" t="s">
        <v>637</v>
      </c>
      <c r="C6029" s="5" t="s">
        <v>65</v>
      </c>
      <c r="D6029" s="8" t="s">
        <v>673</v>
      </c>
      <c r="E6029" s="6">
        <v>149.3</v>
      </c>
      <c r="F6029" s="6">
        <v>150</v>
      </c>
      <c r="G6029" s="6">
        <v>138.7</v>
      </c>
      <c r="H6029" s="5" t="s">
        <v>113</v>
      </c>
      <c r="I6029" s="6">
        <f t="shared" si="376"/>
        <v>-0.699999999999989</v>
      </c>
      <c r="J6029" s="5" t="str">
        <f>IF(H6029="否","不适用",IF(AND(ISNUMBER(E6029),ISNUMBER(F6029)),IF(I6029&gt;规则与名单!$B$2,"是","否"),"未判定"))</f>
        <v>否</v>
      </c>
      <c r="K6029" s="5" t="str">
        <f t="shared" si="377"/>
        <v>非测试日纯氢</v>
      </c>
      <c r="L6029" s="6">
        <f t="shared" si="378"/>
        <v>138.7</v>
      </c>
      <c r="M6029" s="5">
        <f t="shared" si="379"/>
        <v>0</v>
      </c>
      <c r="N6029" s="5" t="s">
        <v>21429</v>
      </c>
      <c r="O6029" s="5" t="s">
        <v>21430</v>
      </c>
      <c r="P6029" s="5" t="s">
        <v>21431</v>
      </c>
    </row>
    <row r="6030" ht="19" customHeight="1" spans="1:16">
      <c r="A6030" s="5">
        <v>243</v>
      </c>
      <c r="B6030" s="5" t="s">
        <v>637</v>
      </c>
      <c r="C6030" s="5" t="s">
        <v>65</v>
      </c>
      <c r="D6030" s="8" t="s">
        <v>183</v>
      </c>
      <c r="E6030" s="6">
        <v>271</v>
      </c>
      <c r="F6030" s="6">
        <v>273.1</v>
      </c>
      <c r="G6030" s="6">
        <v>265.7</v>
      </c>
      <c r="H6030" s="5" t="s">
        <v>113</v>
      </c>
      <c r="I6030" s="6">
        <f t="shared" si="376"/>
        <v>-2.10000000000002</v>
      </c>
      <c r="J6030" s="5" t="str">
        <f>IF(H6030="否","不适用",IF(AND(ISNUMBER(E6030),ISNUMBER(F6030)),IF(I6030&gt;规则与名单!$B$2,"是","否"),"未判定"))</f>
        <v>否</v>
      </c>
      <c r="K6030" s="5" t="str">
        <f t="shared" si="377"/>
        <v>非测试日纯氢</v>
      </c>
      <c r="L6030" s="6">
        <f t="shared" si="378"/>
        <v>265.7</v>
      </c>
      <c r="M6030" s="5">
        <f t="shared" si="379"/>
        <v>0</v>
      </c>
      <c r="N6030" s="5" t="s">
        <v>21432</v>
      </c>
      <c r="O6030" s="5" t="s">
        <v>21433</v>
      </c>
      <c r="P6030" s="5" t="s">
        <v>21434</v>
      </c>
    </row>
    <row r="6031" ht="19" customHeight="1" spans="1:16">
      <c r="A6031" s="5">
        <v>243</v>
      </c>
      <c r="B6031" s="5" t="s">
        <v>637</v>
      </c>
      <c r="C6031" s="5" t="s">
        <v>65</v>
      </c>
      <c r="D6031" s="8" t="s">
        <v>431</v>
      </c>
      <c r="E6031" s="6">
        <v>320.1</v>
      </c>
      <c r="F6031" s="6">
        <v>397.7</v>
      </c>
      <c r="G6031" s="6">
        <v>162.4</v>
      </c>
      <c r="H6031" s="5" t="s">
        <v>113</v>
      </c>
      <c r="I6031" s="6">
        <f t="shared" si="376"/>
        <v>-77.6</v>
      </c>
      <c r="J6031" s="5" t="str">
        <f>IF(H6031="否","不适用",IF(AND(ISNUMBER(E6031),ISNUMBER(F6031)),IF(I6031&gt;规则与名单!$B$2,"是","否"),"未判定"))</f>
        <v>否</v>
      </c>
      <c r="K6031" s="5" t="str">
        <f t="shared" si="377"/>
        <v>非测试日纯氢</v>
      </c>
      <c r="L6031" s="6">
        <f t="shared" si="378"/>
        <v>162.4</v>
      </c>
      <c r="M6031" s="5">
        <f t="shared" si="379"/>
        <v>0</v>
      </c>
      <c r="N6031" s="5" t="s">
        <v>21435</v>
      </c>
      <c r="O6031" s="5" t="s">
        <v>21436</v>
      </c>
      <c r="P6031" s="5" t="s">
        <v>21437</v>
      </c>
    </row>
    <row r="6032" ht="19" customHeight="1" spans="1:16">
      <c r="A6032" s="5">
        <v>243</v>
      </c>
      <c r="B6032" s="5" t="s">
        <v>637</v>
      </c>
      <c r="C6032" s="5" t="s">
        <v>65</v>
      </c>
      <c r="D6032" s="8" t="s">
        <v>3377</v>
      </c>
      <c r="E6032" s="6">
        <v>368.7</v>
      </c>
      <c r="F6032" s="6">
        <v>348.8</v>
      </c>
      <c r="G6032" s="6">
        <v>274.2</v>
      </c>
      <c r="H6032" s="5" t="s">
        <v>113</v>
      </c>
      <c r="I6032" s="6">
        <f t="shared" si="376"/>
        <v>19.9</v>
      </c>
      <c r="J6032" s="5" t="str">
        <f>IF(H6032="否","不适用",IF(AND(ISNUMBER(E6032),ISNUMBER(F6032)),IF(I6032&gt;规则与名单!$B$2,"是","否"),"未判定"))</f>
        <v>否</v>
      </c>
      <c r="K6032" s="5" t="str">
        <f t="shared" si="377"/>
        <v>非测试日纯氢</v>
      </c>
      <c r="L6032" s="6">
        <f t="shared" si="378"/>
        <v>274.2</v>
      </c>
      <c r="M6032" s="5">
        <f t="shared" si="379"/>
        <v>0</v>
      </c>
      <c r="N6032" s="5" t="s">
        <v>21438</v>
      </c>
      <c r="O6032" s="5" t="s">
        <v>21439</v>
      </c>
      <c r="P6032" s="5" t="s">
        <v>21440</v>
      </c>
    </row>
    <row r="6033" ht="19" customHeight="1" spans="1:16">
      <c r="A6033" s="5">
        <v>243</v>
      </c>
      <c r="B6033" s="5" t="s">
        <v>637</v>
      </c>
      <c r="C6033" s="5" t="s">
        <v>65</v>
      </c>
      <c r="D6033" s="8" t="s">
        <v>407</v>
      </c>
      <c r="E6033" s="6">
        <v>335.9</v>
      </c>
      <c r="F6033" s="6">
        <v>285.4</v>
      </c>
      <c r="G6033" s="6">
        <v>188.3</v>
      </c>
      <c r="H6033" s="5" t="s">
        <v>113</v>
      </c>
      <c r="I6033" s="6">
        <f t="shared" si="376"/>
        <v>50.5</v>
      </c>
      <c r="J6033" s="5" t="str">
        <f>IF(H6033="否","不适用",IF(AND(ISNUMBER(E6033),ISNUMBER(F6033)),IF(I6033&gt;规则与名单!$B$2,"是","否"),"未判定"))</f>
        <v>是</v>
      </c>
      <c r="K6033" s="5" t="str">
        <f t="shared" si="377"/>
        <v>测试日GPS</v>
      </c>
      <c r="L6033" s="6">
        <f t="shared" si="378"/>
        <v>285.4</v>
      </c>
      <c r="M6033" s="5">
        <f t="shared" si="379"/>
        <v>0</v>
      </c>
      <c r="N6033" s="5" t="s">
        <v>21441</v>
      </c>
      <c r="O6033" s="5" t="s">
        <v>21442</v>
      </c>
      <c r="P6033" s="5" t="s">
        <v>21443</v>
      </c>
    </row>
    <row r="6034" ht="19" customHeight="1" spans="1:16">
      <c r="A6034" s="5">
        <v>243</v>
      </c>
      <c r="B6034" s="5" t="s">
        <v>637</v>
      </c>
      <c r="C6034" s="5" t="s">
        <v>65</v>
      </c>
      <c r="D6034" s="8" t="s">
        <v>411</v>
      </c>
      <c r="E6034" s="6">
        <v>220.5</v>
      </c>
      <c r="F6034" s="6">
        <v>283.3</v>
      </c>
      <c r="G6034" s="6">
        <v>204.5</v>
      </c>
      <c r="H6034" s="5" t="s">
        <v>113</v>
      </c>
      <c r="I6034" s="6">
        <f t="shared" si="376"/>
        <v>-62.8</v>
      </c>
      <c r="J6034" s="5" t="str">
        <f>IF(H6034="否","不适用",IF(AND(ISNUMBER(E6034),ISNUMBER(F6034)),IF(I6034&gt;规则与名单!$B$2,"是","否"),"未判定"))</f>
        <v>否</v>
      </c>
      <c r="K6034" s="5" t="str">
        <f t="shared" si="377"/>
        <v>非测试日纯氢</v>
      </c>
      <c r="L6034" s="6">
        <f t="shared" si="378"/>
        <v>204.5</v>
      </c>
      <c r="M6034" s="5">
        <f t="shared" si="379"/>
        <v>0</v>
      </c>
      <c r="N6034" s="5" t="s">
        <v>21444</v>
      </c>
      <c r="O6034" s="5" t="s">
        <v>21445</v>
      </c>
      <c r="P6034" s="5" t="s">
        <v>21446</v>
      </c>
    </row>
    <row r="6035" ht="19" customHeight="1" spans="1:16">
      <c r="A6035" s="5">
        <v>244</v>
      </c>
      <c r="B6035" s="5" t="s">
        <v>639</v>
      </c>
      <c r="C6035" s="5" t="s">
        <v>640</v>
      </c>
      <c r="D6035" s="8" t="s">
        <v>114</v>
      </c>
      <c r="E6035" s="6"/>
      <c r="F6035" s="6">
        <v>0</v>
      </c>
      <c r="G6035" s="6"/>
      <c r="H6035" s="5" t="s">
        <v>120</v>
      </c>
      <c r="I6035" s="6" t="str">
        <f t="shared" si="376"/>
        <v/>
      </c>
      <c r="J6035" s="5" t="str">
        <f>IF(H6035="否","不适用",IF(AND(ISNUMBER(E6035),ISNUMBER(F6035)),IF(I6035&gt;规则与名单!$B$2,"是","否"),"未判定"))</f>
        <v>不适用</v>
      </c>
      <c r="K6035" s="5" t="str">
        <f t="shared" si="377"/>
        <v>缺失</v>
      </c>
      <c r="L6035" s="6" t="str">
        <f t="shared" si="378"/>
        <v/>
      </c>
      <c r="M6035" s="5">
        <f t="shared" si="379"/>
        <v>1</v>
      </c>
      <c r="N6035" s="5" t="s">
        <v>21447</v>
      </c>
      <c r="O6035" s="5" t="s">
        <v>21448</v>
      </c>
      <c r="P6035" s="5" t="s">
        <v>21449</v>
      </c>
    </row>
    <row r="6036" ht="19" customHeight="1" spans="1:16">
      <c r="A6036" s="5">
        <v>244</v>
      </c>
      <c r="B6036" s="5" t="s">
        <v>639</v>
      </c>
      <c r="C6036" s="5" t="s">
        <v>640</v>
      </c>
      <c r="D6036" s="8" t="s">
        <v>605</v>
      </c>
      <c r="E6036" s="6">
        <v>135.394</v>
      </c>
      <c r="F6036" s="6">
        <v>144.5</v>
      </c>
      <c r="G6036" s="6">
        <v>139.9</v>
      </c>
      <c r="H6036" s="5" t="s">
        <v>120</v>
      </c>
      <c r="I6036" s="6">
        <f t="shared" si="376"/>
        <v>-9.10599999999999</v>
      </c>
      <c r="J6036" s="5" t="str">
        <f>IF(H6036="否","不适用",IF(AND(ISNUMBER(E6036),ISNUMBER(F6036)),IF(I6036&gt;规则与名单!$B$2,"是","否"),"未判定"))</f>
        <v>不适用</v>
      </c>
      <c r="K6036" s="5" t="str">
        <f t="shared" si="377"/>
        <v>非测试日纯氢</v>
      </c>
      <c r="L6036" s="6">
        <f t="shared" si="378"/>
        <v>139.9</v>
      </c>
      <c r="M6036" s="5">
        <f t="shared" si="379"/>
        <v>0</v>
      </c>
      <c r="N6036" s="5" t="s">
        <v>21450</v>
      </c>
      <c r="O6036" s="5" t="s">
        <v>21451</v>
      </c>
      <c r="P6036" s="5" t="s">
        <v>21452</v>
      </c>
    </row>
    <row r="6037" ht="19" customHeight="1" spans="1:16">
      <c r="A6037" s="5">
        <v>244</v>
      </c>
      <c r="B6037" s="5" t="s">
        <v>639</v>
      </c>
      <c r="C6037" s="5" t="s">
        <v>640</v>
      </c>
      <c r="D6037" s="8" t="s">
        <v>186</v>
      </c>
      <c r="E6037" s="6">
        <v>341.1</v>
      </c>
      <c r="F6037" s="6">
        <v>231.4</v>
      </c>
      <c r="G6037" s="6">
        <v>206.9</v>
      </c>
      <c r="H6037" s="5" t="s">
        <v>120</v>
      </c>
      <c r="I6037" s="6">
        <f t="shared" si="376"/>
        <v>109.7</v>
      </c>
      <c r="J6037" s="5" t="str">
        <f>IF(H6037="否","不适用",IF(AND(ISNUMBER(E6037),ISNUMBER(F6037)),IF(I6037&gt;规则与名单!$B$2,"是","否"),"未判定"))</f>
        <v>不适用</v>
      </c>
      <c r="K6037" s="5" t="str">
        <f t="shared" si="377"/>
        <v>非测试日纯氢</v>
      </c>
      <c r="L6037" s="6">
        <f t="shared" si="378"/>
        <v>206.9</v>
      </c>
      <c r="M6037" s="5">
        <f t="shared" si="379"/>
        <v>0</v>
      </c>
      <c r="N6037" s="5" t="s">
        <v>21453</v>
      </c>
      <c r="O6037" s="5" t="s">
        <v>21454</v>
      </c>
      <c r="P6037" s="5" t="s">
        <v>21455</v>
      </c>
    </row>
    <row r="6038" ht="19" customHeight="1" spans="1:16">
      <c r="A6038" s="5">
        <v>244</v>
      </c>
      <c r="B6038" s="5" t="s">
        <v>639</v>
      </c>
      <c r="C6038" s="5" t="s">
        <v>640</v>
      </c>
      <c r="D6038" s="8" t="s">
        <v>165</v>
      </c>
      <c r="E6038" s="6">
        <v>313.2</v>
      </c>
      <c r="F6038" s="6">
        <v>280.9</v>
      </c>
      <c r="G6038" s="6">
        <v>267.6</v>
      </c>
      <c r="H6038" s="5" t="s">
        <v>120</v>
      </c>
      <c r="I6038" s="6">
        <f t="shared" si="376"/>
        <v>32.3</v>
      </c>
      <c r="J6038" s="5" t="str">
        <f>IF(H6038="否","不适用",IF(AND(ISNUMBER(E6038),ISNUMBER(F6038)),IF(I6038&gt;规则与名单!$B$2,"是","否"),"未判定"))</f>
        <v>不适用</v>
      </c>
      <c r="K6038" s="5" t="str">
        <f t="shared" si="377"/>
        <v>非测试日纯氢</v>
      </c>
      <c r="L6038" s="6">
        <f t="shared" si="378"/>
        <v>267.6</v>
      </c>
      <c r="M6038" s="5">
        <f t="shared" si="379"/>
        <v>0</v>
      </c>
      <c r="N6038" s="5" t="s">
        <v>21456</v>
      </c>
      <c r="O6038" s="5" t="s">
        <v>21457</v>
      </c>
      <c r="P6038" s="5" t="s">
        <v>21458</v>
      </c>
    </row>
    <row r="6039" ht="19" customHeight="1" spans="1:16">
      <c r="A6039" s="5">
        <v>244</v>
      </c>
      <c r="B6039" s="5" t="s">
        <v>639</v>
      </c>
      <c r="C6039" s="5" t="s">
        <v>640</v>
      </c>
      <c r="D6039" s="8" t="s">
        <v>151</v>
      </c>
      <c r="E6039" s="6"/>
      <c r="F6039" s="6">
        <v>0</v>
      </c>
      <c r="G6039" s="6"/>
      <c r="H6039" s="5" t="s">
        <v>120</v>
      </c>
      <c r="I6039" s="6" t="str">
        <f t="shared" si="376"/>
        <v/>
      </c>
      <c r="J6039" s="5" t="str">
        <f>IF(H6039="否","不适用",IF(AND(ISNUMBER(E6039),ISNUMBER(F6039)),IF(I6039&gt;规则与名单!$B$2,"是","否"),"未判定"))</f>
        <v>不适用</v>
      </c>
      <c r="K6039" s="5" t="str">
        <f t="shared" si="377"/>
        <v>缺失</v>
      </c>
      <c r="L6039" s="6" t="str">
        <f t="shared" si="378"/>
        <v/>
      </c>
      <c r="M6039" s="5">
        <f t="shared" si="379"/>
        <v>1</v>
      </c>
      <c r="N6039" s="5" t="s">
        <v>21459</v>
      </c>
      <c r="O6039" s="5" t="s">
        <v>21460</v>
      </c>
      <c r="P6039" s="5" t="s">
        <v>21461</v>
      </c>
    </row>
    <row r="6040" ht="19" customHeight="1" spans="1:16">
      <c r="A6040" s="5">
        <v>244</v>
      </c>
      <c r="B6040" s="5" t="s">
        <v>639</v>
      </c>
      <c r="C6040" s="5" t="s">
        <v>640</v>
      </c>
      <c r="D6040" s="8" t="s">
        <v>3358</v>
      </c>
      <c r="E6040" s="6">
        <v>214.8</v>
      </c>
      <c r="F6040" s="6">
        <v>216.9</v>
      </c>
      <c r="G6040" s="6">
        <v>214.6</v>
      </c>
      <c r="H6040" s="5" t="s">
        <v>120</v>
      </c>
      <c r="I6040" s="6">
        <f t="shared" si="376"/>
        <v>-2.09999999999999</v>
      </c>
      <c r="J6040" s="5" t="str">
        <f>IF(H6040="否","不适用",IF(AND(ISNUMBER(E6040),ISNUMBER(F6040)),IF(I6040&gt;规则与名单!$B$2,"是","否"),"未判定"))</f>
        <v>不适用</v>
      </c>
      <c r="K6040" s="5" t="str">
        <f t="shared" si="377"/>
        <v>非测试日纯氢</v>
      </c>
      <c r="L6040" s="6">
        <f t="shared" si="378"/>
        <v>214.6</v>
      </c>
      <c r="M6040" s="5">
        <f t="shared" si="379"/>
        <v>0</v>
      </c>
      <c r="N6040" s="5" t="s">
        <v>21462</v>
      </c>
      <c r="O6040" s="5" t="s">
        <v>21463</v>
      </c>
      <c r="P6040" s="5" t="s">
        <v>21464</v>
      </c>
    </row>
    <row r="6041" ht="19" customHeight="1" spans="1:16">
      <c r="A6041" s="5">
        <v>244</v>
      </c>
      <c r="B6041" s="5" t="s">
        <v>639</v>
      </c>
      <c r="C6041" s="5" t="s">
        <v>640</v>
      </c>
      <c r="D6041" s="8" t="s">
        <v>272</v>
      </c>
      <c r="E6041" s="6">
        <v>204.4</v>
      </c>
      <c r="F6041" s="6">
        <v>208.4</v>
      </c>
      <c r="G6041" s="6">
        <v>204.1</v>
      </c>
      <c r="H6041" s="5" t="s">
        <v>120</v>
      </c>
      <c r="I6041" s="6">
        <f t="shared" si="376"/>
        <v>-4</v>
      </c>
      <c r="J6041" s="5" t="str">
        <f>IF(H6041="否","不适用",IF(AND(ISNUMBER(E6041),ISNUMBER(F6041)),IF(I6041&gt;规则与名单!$B$2,"是","否"),"未判定"))</f>
        <v>不适用</v>
      </c>
      <c r="K6041" s="5" t="str">
        <f t="shared" si="377"/>
        <v>非测试日纯氢</v>
      </c>
      <c r="L6041" s="6">
        <f t="shared" si="378"/>
        <v>204.1</v>
      </c>
      <c r="M6041" s="5">
        <f t="shared" si="379"/>
        <v>0</v>
      </c>
      <c r="N6041" s="5" t="s">
        <v>21465</v>
      </c>
      <c r="O6041" s="5" t="s">
        <v>21466</v>
      </c>
      <c r="P6041" s="5" t="s">
        <v>21467</v>
      </c>
    </row>
    <row r="6042" ht="19" customHeight="1" spans="1:16">
      <c r="A6042" s="5">
        <v>244</v>
      </c>
      <c r="B6042" s="5" t="s">
        <v>639</v>
      </c>
      <c r="C6042" s="5" t="s">
        <v>640</v>
      </c>
      <c r="D6042" s="8" t="s">
        <v>506</v>
      </c>
      <c r="E6042" s="6">
        <v>93.7</v>
      </c>
      <c r="F6042" s="6">
        <v>94.1</v>
      </c>
      <c r="G6042" s="6">
        <v>93.7</v>
      </c>
      <c r="H6042" s="5" t="s">
        <v>120</v>
      </c>
      <c r="I6042" s="6">
        <f t="shared" si="376"/>
        <v>-0.399999999999991</v>
      </c>
      <c r="J6042" s="5" t="str">
        <f>IF(H6042="否","不适用",IF(AND(ISNUMBER(E6042),ISNUMBER(F6042)),IF(I6042&gt;规则与名单!$B$2,"是","否"),"未判定"))</f>
        <v>不适用</v>
      </c>
      <c r="K6042" s="5" t="str">
        <f t="shared" si="377"/>
        <v>非测试日纯氢</v>
      </c>
      <c r="L6042" s="6">
        <f t="shared" si="378"/>
        <v>93.7</v>
      </c>
      <c r="M6042" s="5">
        <f t="shared" si="379"/>
        <v>0</v>
      </c>
      <c r="N6042" s="5" t="s">
        <v>21468</v>
      </c>
      <c r="O6042" s="5" t="s">
        <v>21469</v>
      </c>
      <c r="P6042" s="5" t="s">
        <v>21470</v>
      </c>
    </row>
    <row r="6043" ht="19" customHeight="1" spans="1:16">
      <c r="A6043" s="5">
        <v>244</v>
      </c>
      <c r="B6043" s="5" t="s">
        <v>639</v>
      </c>
      <c r="C6043" s="5" t="s">
        <v>640</v>
      </c>
      <c r="D6043" s="8" t="s">
        <v>673</v>
      </c>
      <c r="E6043" s="6"/>
      <c r="F6043" s="6">
        <v>0</v>
      </c>
      <c r="G6043" s="6"/>
      <c r="H6043" s="5" t="s">
        <v>120</v>
      </c>
      <c r="I6043" s="6" t="str">
        <f t="shared" si="376"/>
        <v/>
      </c>
      <c r="J6043" s="5" t="str">
        <f>IF(H6043="否","不适用",IF(AND(ISNUMBER(E6043),ISNUMBER(F6043)),IF(I6043&gt;规则与名单!$B$2,"是","否"),"未判定"))</f>
        <v>不适用</v>
      </c>
      <c r="K6043" s="5" t="str">
        <f t="shared" si="377"/>
        <v>缺失</v>
      </c>
      <c r="L6043" s="6" t="str">
        <f t="shared" si="378"/>
        <v/>
      </c>
      <c r="M6043" s="5">
        <f t="shared" si="379"/>
        <v>1</v>
      </c>
      <c r="N6043" s="5" t="s">
        <v>21471</v>
      </c>
      <c r="O6043" s="5" t="s">
        <v>21472</v>
      </c>
      <c r="P6043" s="5" t="s">
        <v>21473</v>
      </c>
    </row>
    <row r="6044" ht="19" customHeight="1" spans="1:16">
      <c r="A6044" s="5">
        <v>244</v>
      </c>
      <c r="B6044" s="5" t="s">
        <v>639</v>
      </c>
      <c r="C6044" s="5" t="s">
        <v>640</v>
      </c>
      <c r="D6044" s="8" t="s">
        <v>183</v>
      </c>
      <c r="E6044" s="6"/>
      <c r="F6044" s="6">
        <v>13.8</v>
      </c>
      <c r="G6044" s="6"/>
      <c r="H6044" s="5" t="s">
        <v>120</v>
      </c>
      <c r="I6044" s="6" t="str">
        <f t="shared" si="376"/>
        <v/>
      </c>
      <c r="J6044" s="5" t="str">
        <f>IF(H6044="否","不适用",IF(AND(ISNUMBER(E6044),ISNUMBER(F6044)),IF(I6044&gt;规则与名单!$B$2,"是","否"),"未判定"))</f>
        <v>不适用</v>
      </c>
      <c r="K6044" s="5" t="str">
        <f t="shared" si="377"/>
        <v>缺失</v>
      </c>
      <c r="L6044" s="6" t="str">
        <f t="shared" si="378"/>
        <v/>
      </c>
      <c r="M6044" s="5">
        <f t="shared" si="379"/>
        <v>1</v>
      </c>
      <c r="N6044" s="5" t="s">
        <v>21474</v>
      </c>
      <c r="O6044" s="5" t="s">
        <v>21475</v>
      </c>
      <c r="P6044" s="5" t="s">
        <v>21476</v>
      </c>
    </row>
    <row r="6045" ht="19" customHeight="1" spans="1:16">
      <c r="A6045" s="5">
        <v>244</v>
      </c>
      <c r="B6045" s="5" t="s">
        <v>639</v>
      </c>
      <c r="C6045" s="5" t="s">
        <v>640</v>
      </c>
      <c r="D6045" s="8" t="s">
        <v>431</v>
      </c>
      <c r="E6045" s="6"/>
      <c r="F6045" s="6">
        <v>0</v>
      </c>
      <c r="G6045" s="6"/>
      <c r="H6045" s="5" t="s">
        <v>120</v>
      </c>
      <c r="I6045" s="6" t="str">
        <f t="shared" si="376"/>
        <v/>
      </c>
      <c r="J6045" s="5" t="str">
        <f>IF(H6045="否","不适用",IF(AND(ISNUMBER(E6045),ISNUMBER(F6045)),IF(I6045&gt;规则与名单!$B$2,"是","否"),"未判定"))</f>
        <v>不适用</v>
      </c>
      <c r="K6045" s="5" t="str">
        <f t="shared" si="377"/>
        <v>缺失</v>
      </c>
      <c r="L6045" s="6" t="str">
        <f t="shared" si="378"/>
        <v/>
      </c>
      <c r="M6045" s="5">
        <f t="shared" si="379"/>
        <v>1</v>
      </c>
      <c r="N6045" s="5" t="s">
        <v>21477</v>
      </c>
      <c r="O6045" s="5" t="s">
        <v>21478</v>
      </c>
      <c r="P6045" s="5" t="s">
        <v>21479</v>
      </c>
    </row>
    <row r="6046" ht="19" customHeight="1" spans="1:16">
      <c r="A6046" s="5">
        <v>244</v>
      </c>
      <c r="B6046" s="5" t="s">
        <v>639</v>
      </c>
      <c r="C6046" s="5" t="s">
        <v>640</v>
      </c>
      <c r="D6046" s="8" t="s">
        <v>3377</v>
      </c>
      <c r="E6046" s="6"/>
      <c r="F6046" s="6">
        <v>0</v>
      </c>
      <c r="G6046" s="6"/>
      <c r="H6046" s="5" t="s">
        <v>120</v>
      </c>
      <c r="I6046" s="6" t="str">
        <f t="shared" si="376"/>
        <v/>
      </c>
      <c r="J6046" s="5" t="str">
        <f>IF(H6046="否","不适用",IF(AND(ISNUMBER(E6046),ISNUMBER(F6046)),IF(I6046&gt;规则与名单!$B$2,"是","否"),"未判定"))</f>
        <v>不适用</v>
      </c>
      <c r="K6046" s="5" t="str">
        <f t="shared" si="377"/>
        <v>缺失</v>
      </c>
      <c r="L6046" s="6" t="str">
        <f t="shared" si="378"/>
        <v/>
      </c>
      <c r="M6046" s="5">
        <f t="shared" si="379"/>
        <v>1</v>
      </c>
      <c r="N6046" s="5" t="s">
        <v>21480</v>
      </c>
      <c r="O6046" s="5" t="s">
        <v>21481</v>
      </c>
      <c r="P6046" s="5" t="s">
        <v>21482</v>
      </c>
    </row>
    <row r="6047" ht="19" customHeight="1" spans="1:16">
      <c r="A6047" s="5">
        <v>244</v>
      </c>
      <c r="B6047" s="5" t="s">
        <v>639</v>
      </c>
      <c r="C6047" s="5" t="s">
        <v>640</v>
      </c>
      <c r="D6047" s="8" t="s">
        <v>407</v>
      </c>
      <c r="E6047" s="6"/>
      <c r="F6047" s="6">
        <v>0</v>
      </c>
      <c r="G6047" s="6"/>
      <c r="H6047" s="5" t="s">
        <v>120</v>
      </c>
      <c r="I6047" s="6" t="str">
        <f t="shared" si="376"/>
        <v/>
      </c>
      <c r="J6047" s="5" t="str">
        <f>IF(H6047="否","不适用",IF(AND(ISNUMBER(E6047),ISNUMBER(F6047)),IF(I6047&gt;规则与名单!$B$2,"是","否"),"未判定"))</f>
        <v>不适用</v>
      </c>
      <c r="K6047" s="5" t="str">
        <f t="shared" si="377"/>
        <v>缺失</v>
      </c>
      <c r="L6047" s="6" t="str">
        <f t="shared" si="378"/>
        <v/>
      </c>
      <c r="M6047" s="5">
        <f t="shared" si="379"/>
        <v>1</v>
      </c>
      <c r="N6047" s="5" t="s">
        <v>21483</v>
      </c>
      <c r="O6047" s="5" t="s">
        <v>21484</v>
      </c>
      <c r="P6047" s="5" t="s">
        <v>21485</v>
      </c>
    </row>
    <row r="6048" ht="19" customHeight="1" spans="1:16">
      <c r="A6048" s="5">
        <v>244</v>
      </c>
      <c r="B6048" s="5" t="s">
        <v>639</v>
      </c>
      <c r="C6048" s="5" t="s">
        <v>640</v>
      </c>
      <c r="D6048" s="8" t="s">
        <v>411</v>
      </c>
      <c r="E6048" s="6"/>
      <c r="F6048" s="6">
        <v>0</v>
      </c>
      <c r="G6048" s="6"/>
      <c r="H6048" s="5" t="s">
        <v>120</v>
      </c>
      <c r="I6048" s="6" t="str">
        <f t="shared" si="376"/>
        <v/>
      </c>
      <c r="J6048" s="5" t="str">
        <f>IF(H6048="否","不适用",IF(AND(ISNUMBER(E6048),ISNUMBER(F6048)),IF(I6048&gt;规则与名单!$B$2,"是","否"),"未判定"))</f>
        <v>不适用</v>
      </c>
      <c r="K6048" s="5" t="str">
        <f t="shared" si="377"/>
        <v>缺失</v>
      </c>
      <c r="L6048" s="6" t="str">
        <f t="shared" si="378"/>
        <v/>
      </c>
      <c r="M6048" s="5">
        <f t="shared" si="379"/>
        <v>1</v>
      </c>
      <c r="N6048" s="5" t="s">
        <v>21486</v>
      </c>
      <c r="O6048" s="5" t="s">
        <v>21487</v>
      </c>
      <c r="P6048" s="5" t="s">
        <v>21488</v>
      </c>
    </row>
    <row r="6049" ht="19" customHeight="1" spans="1:16">
      <c r="A6049" s="5">
        <v>244</v>
      </c>
      <c r="B6049" s="5" t="s">
        <v>639</v>
      </c>
      <c r="C6049" s="5" t="s">
        <v>640</v>
      </c>
      <c r="D6049" s="8" t="s">
        <v>251</v>
      </c>
      <c r="E6049" s="6"/>
      <c r="F6049" s="6">
        <v>0</v>
      </c>
      <c r="G6049" s="6"/>
      <c r="H6049" s="5" t="s">
        <v>120</v>
      </c>
      <c r="I6049" s="6" t="str">
        <f t="shared" si="376"/>
        <v/>
      </c>
      <c r="J6049" s="5" t="str">
        <f>IF(H6049="否","不适用",IF(AND(ISNUMBER(E6049),ISNUMBER(F6049)),IF(I6049&gt;规则与名单!$B$2,"是","否"),"未判定"))</f>
        <v>不适用</v>
      </c>
      <c r="K6049" s="5" t="str">
        <f t="shared" si="377"/>
        <v>缺失</v>
      </c>
      <c r="L6049" s="6" t="str">
        <f t="shared" si="378"/>
        <v/>
      </c>
      <c r="M6049" s="5">
        <f t="shared" si="379"/>
        <v>1</v>
      </c>
      <c r="N6049" s="5" t="s">
        <v>21489</v>
      </c>
      <c r="O6049" s="5" t="s">
        <v>21490</v>
      </c>
      <c r="P6049" s="5" t="s">
        <v>21491</v>
      </c>
    </row>
    <row r="6050" ht="19" customHeight="1" spans="1:16">
      <c r="A6050" s="5">
        <v>244</v>
      </c>
      <c r="B6050" s="5" t="s">
        <v>639</v>
      </c>
      <c r="C6050" s="5" t="s">
        <v>640</v>
      </c>
      <c r="D6050" s="8" t="s">
        <v>472</v>
      </c>
      <c r="E6050" s="6"/>
      <c r="F6050" s="6">
        <v>0</v>
      </c>
      <c r="G6050" s="6"/>
      <c r="H6050" s="5" t="s">
        <v>120</v>
      </c>
      <c r="I6050" s="6" t="str">
        <f t="shared" si="376"/>
        <v/>
      </c>
      <c r="J6050" s="5" t="str">
        <f>IF(H6050="否","不适用",IF(AND(ISNUMBER(E6050),ISNUMBER(F6050)),IF(I6050&gt;规则与名单!$B$2,"是","否"),"未判定"))</f>
        <v>不适用</v>
      </c>
      <c r="K6050" s="5" t="str">
        <f t="shared" si="377"/>
        <v>缺失</v>
      </c>
      <c r="L6050" s="6" t="str">
        <f t="shared" si="378"/>
        <v/>
      </c>
      <c r="M6050" s="5">
        <f t="shared" si="379"/>
        <v>1</v>
      </c>
      <c r="N6050" s="5" t="s">
        <v>21492</v>
      </c>
      <c r="O6050" s="5" t="s">
        <v>21493</v>
      </c>
      <c r="P6050" s="5" t="s">
        <v>21494</v>
      </c>
    </row>
    <row r="6051" ht="19" customHeight="1" spans="1:16">
      <c r="A6051" s="5">
        <v>244</v>
      </c>
      <c r="B6051" s="5" t="s">
        <v>639</v>
      </c>
      <c r="C6051" s="5" t="s">
        <v>640</v>
      </c>
      <c r="D6051" s="8" t="s">
        <v>466</v>
      </c>
      <c r="E6051" s="6"/>
      <c r="F6051" s="6">
        <v>0</v>
      </c>
      <c r="G6051" s="6"/>
      <c r="H6051" s="5" t="s">
        <v>120</v>
      </c>
      <c r="I6051" s="6" t="str">
        <f t="shared" si="376"/>
        <v/>
      </c>
      <c r="J6051" s="5" t="str">
        <f>IF(H6051="否","不适用",IF(AND(ISNUMBER(E6051),ISNUMBER(F6051)),IF(I6051&gt;规则与名单!$B$2,"是","否"),"未判定"))</f>
        <v>不适用</v>
      </c>
      <c r="K6051" s="5" t="str">
        <f t="shared" si="377"/>
        <v>缺失</v>
      </c>
      <c r="L6051" s="6" t="str">
        <f t="shared" si="378"/>
        <v/>
      </c>
      <c r="M6051" s="5">
        <f t="shared" si="379"/>
        <v>1</v>
      </c>
      <c r="N6051" s="5" t="s">
        <v>21495</v>
      </c>
      <c r="O6051" s="5" t="s">
        <v>21496</v>
      </c>
      <c r="P6051" s="5" t="s">
        <v>21497</v>
      </c>
    </row>
    <row r="6052" ht="19" customHeight="1" spans="1:16">
      <c r="A6052" s="5">
        <v>244</v>
      </c>
      <c r="B6052" s="5" t="s">
        <v>639</v>
      </c>
      <c r="C6052" s="5" t="s">
        <v>640</v>
      </c>
      <c r="D6052" s="8" t="s">
        <v>333</v>
      </c>
      <c r="E6052" s="6"/>
      <c r="F6052" s="6">
        <v>0</v>
      </c>
      <c r="G6052" s="6"/>
      <c r="H6052" s="5" t="s">
        <v>120</v>
      </c>
      <c r="I6052" s="6" t="str">
        <f t="shared" si="376"/>
        <v/>
      </c>
      <c r="J6052" s="5" t="str">
        <f>IF(H6052="否","不适用",IF(AND(ISNUMBER(E6052),ISNUMBER(F6052)),IF(I6052&gt;规则与名单!$B$2,"是","否"),"未判定"))</f>
        <v>不适用</v>
      </c>
      <c r="K6052" s="5" t="str">
        <f t="shared" si="377"/>
        <v>缺失</v>
      </c>
      <c r="L6052" s="6" t="str">
        <f t="shared" si="378"/>
        <v/>
      </c>
      <c r="M6052" s="5">
        <f t="shared" si="379"/>
        <v>1</v>
      </c>
      <c r="N6052" s="5" t="s">
        <v>21498</v>
      </c>
      <c r="O6052" s="5" t="s">
        <v>21499</v>
      </c>
      <c r="P6052" s="5" t="s">
        <v>21500</v>
      </c>
    </row>
    <row r="6053" ht="19" customHeight="1" spans="1:16">
      <c r="A6053" s="5">
        <v>244</v>
      </c>
      <c r="B6053" s="5" t="s">
        <v>639</v>
      </c>
      <c r="C6053" s="5" t="s">
        <v>640</v>
      </c>
      <c r="D6053" s="8" t="s">
        <v>175</v>
      </c>
      <c r="E6053" s="6"/>
      <c r="F6053" s="6">
        <v>0</v>
      </c>
      <c r="G6053" s="6"/>
      <c r="H6053" s="5" t="s">
        <v>120</v>
      </c>
      <c r="I6053" s="6" t="str">
        <f t="shared" si="376"/>
        <v/>
      </c>
      <c r="J6053" s="5" t="str">
        <f>IF(H6053="否","不适用",IF(AND(ISNUMBER(E6053),ISNUMBER(F6053)),IF(I6053&gt;规则与名单!$B$2,"是","否"),"未判定"))</f>
        <v>不适用</v>
      </c>
      <c r="K6053" s="5" t="str">
        <f t="shared" si="377"/>
        <v>缺失</v>
      </c>
      <c r="L6053" s="6" t="str">
        <f t="shared" si="378"/>
        <v/>
      </c>
      <c r="M6053" s="5">
        <f t="shared" si="379"/>
        <v>1</v>
      </c>
      <c r="N6053" s="5" t="s">
        <v>21501</v>
      </c>
      <c r="O6053" s="5" t="s">
        <v>21502</v>
      </c>
      <c r="P6053" s="5" t="s">
        <v>21503</v>
      </c>
    </row>
    <row r="6054" ht="19" customHeight="1" spans="1:16">
      <c r="A6054" s="5">
        <v>244</v>
      </c>
      <c r="B6054" s="5" t="s">
        <v>639</v>
      </c>
      <c r="C6054" s="5" t="s">
        <v>640</v>
      </c>
      <c r="D6054" s="8" t="s">
        <v>3402</v>
      </c>
      <c r="E6054" s="6"/>
      <c r="F6054" s="6">
        <v>0</v>
      </c>
      <c r="G6054" s="6"/>
      <c r="H6054" s="5" t="s">
        <v>120</v>
      </c>
      <c r="I6054" s="6" t="str">
        <f t="shared" si="376"/>
        <v/>
      </c>
      <c r="J6054" s="5" t="str">
        <f>IF(H6054="否","不适用",IF(AND(ISNUMBER(E6054),ISNUMBER(F6054)),IF(I6054&gt;规则与名单!$B$2,"是","否"),"未判定"))</f>
        <v>不适用</v>
      </c>
      <c r="K6054" s="5" t="str">
        <f t="shared" si="377"/>
        <v>缺失</v>
      </c>
      <c r="L6054" s="6" t="str">
        <f t="shared" si="378"/>
        <v/>
      </c>
      <c r="M6054" s="5">
        <f t="shared" si="379"/>
        <v>1</v>
      </c>
      <c r="N6054" s="5" t="s">
        <v>21504</v>
      </c>
      <c r="O6054" s="5" t="s">
        <v>21505</v>
      </c>
      <c r="P6054" s="5" t="s">
        <v>21506</v>
      </c>
    </row>
    <row r="6055" ht="19" customHeight="1" spans="1:16">
      <c r="A6055" s="5">
        <v>244</v>
      </c>
      <c r="B6055" s="5" t="s">
        <v>639</v>
      </c>
      <c r="C6055" s="5" t="s">
        <v>640</v>
      </c>
      <c r="D6055" s="8" t="s">
        <v>487</v>
      </c>
      <c r="E6055" s="6"/>
      <c r="F6055" s="6">
        <v>0</v>
      </c>
      <c r="G6055" s="6"/>
      <c r="H6055" s="5" t="s">
        <v>120</v>
      </c>
      <c r="I6055" s="6" t="str">
        <f t="shared" si="376"/>
        <v/>
      </c>
      <c r="J6055" s="5" t="str">
        <f>IF(H6055="否","不适用",IF(AND(ISNUMBER(E6055),ISNUMBER(F6055)),IF(I6055&gt;规则与名单!$B$2,"是","否"),"未判定"))</f>
        <v>不适用</v>
      </c>
      <c r="K6055" s="5" t="str">
        <f t="shared" si="377"/>
        <v>缺失</v>
      </c>
      <c r="L6055" s="6" t="str">
        <f t="shared" si="378"/>
        <v/>
      </c>
      <c r="M6055" s="5">
        <f t="shared" si="379"/>
        <v>1</v>
      </c>
      <c r="N6055" s="5" t="s">
        <v>21507</v>
      </c>
      <c r="O6055" s="5" t="s">
        <v>21508</v>
      </c>
      <c r="P6055" s="5" t="s">
        <v>21509</v>
      </c>
    </row>
    <row r="6056" ht="19" customHeight="1" spans="1:16">
      <c r="A6056" s="5">
        <v>244</v>
      </c>
      <c r="B6056" s="5" t="s">
        <v>639</v>
      </c>
      <c r="C6056" s="5" t="s">
        <v>640</v>
      </c>
      <c r="D6056" s="8" t="s">
        <v>121</v>
      </c>
      <c r="E6056" s="6"/>
      <c r="F6056" s="6">
        <v>0</v>
      </c>
      <c r="G6056" s="6"/>
      <c r="H6056" s="5" t="s">
        <v>120</v>
      </c>
      <c r="I6056" s="6" t="str">
        <f t="shared" si="376"/>
        <v/>
      </c>
      <c r="J6056" s="5" t="str">
        <f>IF(H6056="否","不适用",IF(AND(ISNUMBER(E6056),ISNUMBER(F6056)),IF(I6056&gt;规则与名单!$B$2,"是","否"),"未判定"))</f>
        <v>不适用</v>
      </c>
      <c r="K6056" s="5" t="str">
        <f t="shared" si="377"/>
        <v>缺失</v>
      </c>
      <c r="L6056" s="6" t="str">
        <f t="shared" si="378"/>
        <v/>
      </c>
      <c r="M6056" s="5">
        <f t="shared" si="379"/>
        <v>1</v>
      </c>
      <c r="N6056" s="5" t="s">
        <v>21510</v>
      </c>
      <c r="O6056" s="5" t="s">
        <v>21511</v>
      </c>
      <c r="P6056" s="5" t="s">
        <v>21512</v>
      </c>
    </row>
    <row r="6057" ht="19" customHeight="1" spans="1:16">
      <c r="A6057" s="5">
        <v>244</v>
      </c>
      <c r="B6057" s="5" t="s">
        <v>639</v>
      </c>
      <c r="C6057" s="5" t="s">
        <v>640</v>
      </c>
      <c r="D6057" s="8" t="s">
        <v>170</v>
      </c>
      <c r="E6057" s="6"/>
      <c r="F6057" s="6">
        <v>0</v>
      </c>
      <c r="G6057" s="6"/>
      <c r="H6057" s="5" t="s">
        <v>120</v>
      </c>
      <c r="I6057" s="6" t="str">
        <f t="shared" si="376"/>
        <v/>
      </c>
      <c r="J6057" s="5" t="str">
        <f>IF(H6057="否","不适用",IF(AND(ISNUMBER(E6057),ISNUMBER(F6057)),IF(I6057&gt;规则与名单!$B$2,"是","否"),"未判定"))</f>
        <v>不适用</v>
      </c>
      <c r="K6057" s="5" t="str">
        <f t="shared" si="377"/>
        <v>缺失</v>
      </c>
      <c r="L6057" s="6" t="str">
        <f t="shared" si="378"/>
        <v/>
      </c>
      <c r="M6057" s="5">
        <f t="shared" si="379"/>
        <v>1</v>
      </c>
      <c r="N6057" s="5" t="s">
        <v>21513</v>
      </c>
      <c r="O6057" s="5" t="s">
        <v>21514</v>
      </c>
      <c r="P6057" s="5" t="s">
        <v>21515</v>
      </c>
    </row>
    <row r="6058" ht="19" customHeight="1" spans="1:16">
      <c r="A6058" s="5">
        <v>244</v>
      </c>
      <c r="B6058" s="5" t="s">
        <v>639</v>
      </c>
      <c r="C6058" s="5" t="s">
        <v>640</v>
      </c>
      <c r="D6058" s="8" t="s">
        <v>644</v>
      </c>
      <c r="E6058" s="6">
        <v>77</v>
      </c>
      <c r="F6058" s="6">
        <v>13783.8</v>
      </c>
      <c r="G6058" s="6">
        <v>51.9</v>
      </c>
      <c r="H6058" s="5" t="s">
        <v>120</v>
      </c>
      <c r="I6058" s="6">
        <f t="shared" si="376"/>
        <v>-13706.8</v>
      </c>
      <c r="J6058" s="5" t="str">
        <f>IF(H6058="否","不适用",IF(AND(ISNUMBER(E6058),ISNUMBER(F6058)),IF(I6058&gt;规则与名单!$B$2,"是","否"),"未判定"))</f>
        <v>不适用</v>
      </c>
      <c r="K6058" s="5" t="str">
        <f t="shared" si="377"/>
        <v>非测试日纯氢</v>
      </c>
      <c r="L6058" s="6">
        <f t="shared" si="378"/>
        <v>51.9</v>
      </c>
      <c r="M6058" s="5">
        <f t="shared" si="379"/>
        <v>0</v>
      </c>
      <c r="N6058" s="5" t="s">
        <v>21516</v>
      </c>
      <c r="O6058" s="5" t="s">
        <v>21517</v>
      </c>
      <c r="P6058" s="5" t="s">
        <v>21518</v>
      </c>
    </row>
    <row r="6059" ht="19" customHeight="1" spans="1:16">
      <c r="A6059" s="5">
        <v>245</v>
      </c>
      <c r="B6059" s="5" t="s">
        <v>645</v>
      </c>
      <c r="C6059" s="5" t="s">
        <v>70</v>
      </c>
      <c r="D6059" s="8" t="s">
        <v>114</v>
      </c>
      <c r="E6059" s="6"/>
      <c r="F6059" s="6">
        <v>0</v>
      </c>
      <c r="G6059" s="6"/>
      <c r="H6059" s="5" t="s">
        <v>120</v>
      </c>
      <c r="I6059" s="6" t="str">
        <f t="shared" si="376"/>
        <v/>
      </c>
      <c r="J6059" s="5" t="str">
        <f>IF(H6059="否","不适用",IF(AND(ISNUMBER(E6059),ISNUMBER(F6059)),IF(I6059&gt;规则与名单!$B$2,"是","否"),"未判定"))</f>
        <v>不适用</v>
      </c>
      <c r="K6059" s="5" t="str">
        <f t="shared" si="377"/>
        <v>缺失</v>
      </c>
      <c r="L6059" s="6" t="str">
        <f t="shared" si="378"/>
        <v/>
      </c>
      <c r="M6059" s="5">
        <f t="shared" si="379"/>
        <v>1</v>
      </c>
      <c r="N6059" s="5" t="s">
        <v>21519</v>
      </c>
      <c r="O6059" s="5" t="s">
        <v>21520</v>
      </c>
      <c r="P6059" s="5" t="s">
        <v>21521</v>
      </c>
    </row>
    <row r="6060" ht="19" customHeight="1" spans="1:16">
      <c r="A6060" s="5">
        <v>245</v>
      </c>
      <c r="B6060" s="5" t="s">
        <v>645</v>
      </c>
      <c r="C6060" s="5" t="s">
        <v>70</v>
      </c>
      <c r="D6060" s="8" t="s">
        <v>605</v>
      </c>
      <c r="E6060" s="6"/>
      <c r="F6060" s="6">
        <v>0</v>
      </c>
      <c r="G6060" s="6"/>
      <c r="H6060" s="5" t="s">
        <v>120</v>
      </c>
      <c r="I6060" s="6" t="str">
        <f t="shared" si="376"/>
        <v/>
      </c>
      <c r="J6060" s="5" t="str">
        <f>IF(H6060="否","不适用",IF(AND(ISNUMBER(E6060),ISNUMBER(F6060)),IF(I6060&gt;规则与名单!$B$2,"是","否"),"未判定"))</f>
        <v>不适用</v>
      </c>
      <c r="K6060" s="5" t="str">
        <f t="shared" si="377"/>
        <v>缺失</v>
      </c>
      <c r="L6060" s="6" t="str">
        <f t="shared" si="378"/>
        <v/>
      </c>
      <c r="M6060" s="5">
        <f t="shared" si="379"/>
        <v>1</v>
      </c>
      <c r="N6060" s="5" t="s">
        <v>21522</v>
      </c>
      <c r="O6060" s="5" t="s">
        <v>21523</v>
      </c>
      <c r="P6060" s="5" t="s">
        <v>21524</v>
      </c>
    </row>
    <row r="6061" ht="19" customHeight="1" spans="1:16">
      <c r="A6061" s="5">
        <v>245</v>
      </c>
      <c r="B6061" s="5" t="s">
        <v>645</v>
      </c>
      <c r="C6061" s="5" t="s">
        <v>70</v>
      </c>
      <c r="D6061" s="8" t="s">
        <v>186</v>
      </c>
      <c r="E6061" s="6"/>
      <c r="F6061" s="6">
        <v>0</v>
      </c>
      <c r="G6061" s="6"/>
      <c r="H6061" s="5" t="s">
        <v>120</v>
      </c>
      <c r="I6061" s="6" t="str">
        <f t="shared" si="376"/>
        <v/>
      </c>
      <c r="J6061" s="5" t="str">
        <f>IF(H6061="否","不适用",IF(AND(ISNUMBER(E6061),ISNUMBER(F6061)),IF(I6061&gt;规则与名单!$B$2,"是","否"),"未判定"))</f>
        <v>不适用</v>
      </c>
      <c r="K6061" s="5" t="str">
        <f t="shared" si="377"/>
        <v>缺失</v>
      </c>
      <c r="L6061" s="6" t="str">
        <f t="shared" si="378"/>
        <v/>
      </c>
      <c r="M6061" s="5">
        <f t="shared" si="379"/>
        <v>1</v>
      </c>
      <c r="N6061" s="5" t="s">
        <v>21525</v>
      </c>
      <c r="O6061" s="5" t="s">
        <v>21526</v>
      </c>
      <c r="P6061" s="5" t="s">
        <v>21527</v>
      </c>
    </row>
    <row r="6062" ht="19" customHeight="1" spans="1:16">
      <c r="A6062" s="5">
        <v>245</v>
      </c>
      <c r="B6062" s="5" t="s">
        <v>645</v>
      </c>
      <c r="C6062" s="5" t="s">
        <v>70</v>
      </c>
      <c r="D6062" s="8" t="s">
        <v>165</v>
      </c>
      <c r="E6062" s="6"/>
      <c r="F6062" s="6">
        <v>0</v>
      </c>
      <c r="G6062" s="6"/>
      <c r="H6062" s="5" t="s">
        <v>120</v>
      </c>
      <c r="I6062" s="6" t="str">
        <f t="shared" si="376"/>
        <v/>
      </c>
      <c r="J6062" s="5" t="str">
        <f>IF(H6062="否","不适用",IF(AND(ISNUMBER(E6062),ISNUMBER(F6062)),IF(I6062&gt;规则与名单!$B$2,"是","否"),"未判定"))</f>
        <v>不适用</v>
      </c>
      <c r="K6062" s="5" t="str">
        <f t="shared" si="377"/>
        <v>缺失</v>
      </c>
      <c r="L6062" s="6" t="str">
        <f t="shared" si="378"/>
        <v/>
      </c>
      <c r="M6062" s="5">
        <f t="shared" si="379"/>
        <v>1</v>
      </c>
      <c r="N6062" s="5" t="s">
        <v>21528</v>
      </c>
      <c r="O6062" s="5" t="s">
        <v>21529</v>
      </c>
      <c r="P6062" s="5" t="s">
        <v>21530</v>
      </c>
    </row>
    <row r="6063" ht="19" customHeight="1" spans="1:16">
      <c r="A6063" s="5">
        <v>245</v>
      </c>
      <c r="B6063" s="5" t="s">
        <v>645</v>
      </c>
      <c r="C6063" s="5" t="s">
        <v>70</v>
      </c>
      <c r="D6063" s="8" t="s">
        <v>151</v>
      </c>
      <c r="E6063" s="6">
        <v>94.6</v>
      </c>
      <c r="F6063" s="6">
        <v>236.6</v>
      </c>
      <c r="G6063" s="6">
        <v>245.7</v>
      </c>
      <c r="H6063" s="5" t="s">
        <v>120</v>
      </c>
      <c r="I6063" s="6">
        <f t="shared" si="376"/>
        <v>-142</v>
      </c>
      <c r="J6063" s="5" t="str">
        <f>IF(H6063="否","不适用",IF(AND(ISNUMBER(E6063),ISNUMBER(F6063)),IF(I6063&gt;规则与名单!$B$2,"是","否"),"未判定"))</f>
        <v>不适用</v>
      </c>
      <c r="K6063" s="5" t="str">
        <f t="shared" si="377"/>
        <v>非测试日纯氢</v>
      </c>
      <c r="L6063" s="6">
        <f t="shared" si="378"/>
        <v>245.7</v>
      </c>
      <c r="M6063" s="5">
        <f t="shared" si="379"/>
        <v>0</v>
      </c>
      <c r="N6063" s="5" t="s">
        <v>21531</v>
      </c>
      <c r="O6063" s="5" t="s">
        <v>21532</v>
      </c>
      <c r="P6063" s="5" t="s">
        <v>21533</v>
      </c>
    </row>
    <row r="6064" ht="19" customHeight="1" spans="1:16">
      <c r="A6064" s="5">
        <v>245</v>
      </c>
      <c r="B6064" s="5" t="s">
        <v>645</v>
      </c>
      <c r="C6064" s="5" t="s">
        <v>70</v>
      </c>
      <c r="D6064" s="8" t="s">
        <v>3358</v>
      </c>
      <c r="E6064" s="6">
        <v>479.3</v>
      </c>
      <c r="F6064" s="6">
        <v>305.4</v>
      </c>
      <c r="G6064" s="6">
        <v>323.5</v>
      </c>
      <c r="H6064" s="5" t="s">
        <v>120</v>
      </c>
      <c r="I6064" s="6">
        <f t="shared" si="376"/>
        <v>173.9</v>
      </c>
      <c r="J6064" s="5" t="str">
        <f>IF(H6064="否","不适用",IF(AND(ISNUMBER(E6064),ISNUMBER(F6064)),IF(I6064&gt;规则与名单!$B$2,"是","否"),"未判定"))</f>
        <v>不适用</v>
      </c>
      <c r="K6064" s="5" t="str">
        <f t="shared" si="377"/>
        <v>非测试日纯氢</v>
      </c>
      <c r="L6064" s="6">
        <f t="shared" si="378"/>
        <v>323.5</v>
      </c>
      <c r="M6064" s="5">
        <f t="shared" si="379"/>
        <v>0</v>
      </c>
      <c r="N6064" s="5" t="s">
        <v>21534</v>
      </c>
      <c r="O6064" s="5" t="s">
        <v>21535</v>
      </c>
      <c r="P6064" s="5" t="s">
        <v>21536</v>
      </c>
    </row>
    <row r="6065" ht="19" customHeight="1" spans="1:16">
      <c r="A6065" s="5">
        <v>245</v>
      </c>
      <c r="B6065" s="5" t="s">
        <v>645</v>
      </c>
      <c r="C6065" s="5" t="s">
        <v>70</v>
      </c>
      <c r="D6065" s="8" t="s">
        <v>272</v>
      </c>
      <c r="E6065" s="6">
        <v>283.2</v>
      </c>
      <c r="F6065" s="6">
        <v>268</v>
      </c>
      <c r="G6065" s="6">
        <v>267.7</v>
      </c>
      <c r="H6065" s="5" t="s">
        <v>120</v>
      </c>
      <c r="I6065" s="6">
        <f t="shared" si="376"/>
        <v>15.2</v>
      </c>
      <c r="J6065" s="5" t="str">
        <f>IF(H6065="否","不适用",IF(AND(ISNUMBER(E6065),ISNUMBER(F6065)),IF(I6065&gt;规则与名单!$B$2,"是","否"),"未判定"))</f>
        <v>不适用</v>
      </c>
      <c r="K6065" s="5" t="str">
        <f t="shared" si="377"/>
        <v>非测试日纯氢</v>
      </c>
      <c r="L6065" s="6">
        <f t="shared" si="378"/>
        <v>267.7</v>
      </c>
      <c r="M6065" s="5">
        <f t="shared" si="379"/>
        <v>0</v>
      </c>
      <c r="N6065" s="5" t="s">
        <v>21537</v>
      </c>
      <c r="O6065" s="5" t="s">
        <v>21538</v>
      </c>
      <c r="P6065" s="5" t="s">
        <v>21539</v>
      </c>
    </row>
    <row r="6066" ht="19" customHeight="1" spans="1:16">
      <c r="A6066" s="5">
        <v>245</v>
      </c>
      <c r="B6066" s="5" t="s">
        <v>645</v>
      </c>
      <c r="C6066" s="5" t="s">
        <v>70</v>
      </c>
      <c r="D6066" s="8" t="s">
        <v>506</v>
      </c>
      <c r="E6066" s="6">
        <v>331.1</v>
      </c>
      <c r="F6066" s="6">
        <v>314.3</v>
      </c>
      <c r="G6066" s="6">
        <v>330.9</v>
      </c>
      <c r="H6066" s="5" t="s">
        <v>120</v>
      </c>
      <c r="I6066" s="6">
        <f t="shared" si="376"/>
        <v>16.8</v>
      </c>
      <c r="J6066" s="5" t="str">
        <f>IF(H6066="否","不适用",IF(AND(ISNUMBER(E6066),ISNUMBER(F6066)),IF(I6066&gt;规则与名单!$B$2,"是","否"),"未判定"))</f>
        <v>不适用</v>
      </c>
      <c r="K6066" s="5" t="str">
        <f t="shared" si="377"/>
        <v>非测试日纯氢</v>
      </c>
      <c r="L6066" s="6">
        <f t="shared" si="378"/>
        <v>330.9</v>
      </c>
      <c r="M6066" s="5">
        <f t="shared" si="379"/>
        <v>0</v>
      </c>
      <c r="N6066" s="5" t="s">
        <v>21540</v>
      </c>
      <c r="O6066" s="5" t="s">
        <v>21541</v>
      </c>
      <c r="P6066" s="5" t="s">
        <v>21542</v>
      </c>
    </row>
    <row r="6067" ht="19" customHeight="1" spans="1:16">
      <c r="A6067" s="5">
        <v>245</v>
      </c>
      <c r="B6067" s="5" t="s">
        <v>645</v>
      </c>
      <c r="C6067" s="5" t="s">
        <v>70</v>
      </c>
      <c r="D6067" s="8" t="s">
        <v>673</v>
      </c>
      <c r="E6067" s="6">
        <v>381.2</v>
      </c>
      <c r="F6067" s="6">
        <v>360.9</v>
      </c>
      <c r="G6067" s="6">
        <v>354.1</v>
      </c>
      <c r="H6067" s="5" t="s">
        <v>120</v>
      </c>
      <c r="I6067" s="6">
        <f t="shared" si="376"/>
        <v>20.3</v>
      </c>
      <c r="J6067" s="5" t="str">
        <f>IF(H6067="否","不适用",IF(AND(ISNUMBER(E6067),ISNUMBER(F6067)),IF(I6067&gt;规则与名单!$B$2,"是","否"),"未判定"))</f>
        <v>不适用</v>
      </c>
      <c r="K6067" s="5" t="str">
        <f t="shared" si="377"/>
        <v>非测试日纯氢</v>
      </c>
      <c r="L6067" s="6">
        <f t="shared" si="378"/>
        <v>354.1</v>
      </c>
      <c r="M6067" s="5">
        <f t="shared" si="379"/>
        <v>0</v>
      </c>
      <c r="N6067" s="5" t="s">
        <v>21543</v>
      </c>
      <c r="O6067" s="5" t="s">
        <v>21544</v>
      </c>
      <c r="P6067" s="5" t="s">
        <v>21545</v>
      </c>
    </row>
    <row r="6068" ht="19" customHeight="1" spans="1:16">
      <c r="A6068" s="5">
        <v>245</v>
      </c>
      <c r="B6068" s="5" t="s">
        <v>645</v>
      </c>
      <c r="C6068" s="5" t="s">
        <v>70</v>
      </c>
      <c r="D6068" s="8" t="s">
        <v>183</v>
      </c>
      <c r="E6068" s="6">
        <v>385.7</v>
      </c>
      <c r="F6068" s="6">
        <v>364.5</v>
      </c>
      <c r="G6068" s="6">
        <v>333.6</v>
      </c>
      <c r="H6068" s="5" t="s">
        <v>120</v>
      </c>
      <c r="I6068" s="6">
        <f t="shared" si="376"/>
        <v>21.2</v>
      </c>
      <c r="J6068" s="5" t="str">
        <f>IF(H6068="否","不适用",IF(AND(ISNUMBER(E6068),ISNUMBER(F6068)),IF(I6068&gt;规则与名单!$B$2,"是","否"),"未判定"))</f>
        <v>不适用</v>
      </c>
      <c r="K6068" s="5" t="str">
        <f t="shared" si="377"/>
        <v>非测试日纯氢</v>
      </c>
      <c r="L6068" s="6">
        <f t="shared" si="378"/>
        <v>333.6</v>
      </c>
      <c r="M6068" s="5">
        <f t="shared" si="379"/>
        <v>0</v>
      </c>
      <c r="N6068" s="5" t="s">
        <v>21546</v>
      </c>
      <c r="O6068" s="5" t="s">
        <v>21547</v>
      </c>
      <c r="P6068" s="5" t="s">
        <v>21548</v>
      </c>
    </row>
    <row r="6069" ht="19" customHeight="1" spans="1:16">
      <c r="A6069" s="5">
        <v>245</v>
      </c>
      <c r="B6069" s="5" t="s">
        <v>645</v>
      </c>
      <c r="C6069" s="5" t="s">
        <v>70</v>
      </c>
      <c r="D6069" s="8" t="s">
        <v>431</v>
      </c>
      <c r="E6069" s="6">
        <v>234.9</v>
      </c>
      <c r="F6069" s="6">
        <v>238.9</v>
      </c>
      <c r="G6069" s="6">
        <v>250.6</v>
      </c>
      <c r="H6069" s="5" t="s">
        <v>120</v>
      </c>
      <c r="I6069" s="6">
        <f t="shared" si="376"/>
        <v>-4</v>
      </c>
      <c r="J6069" s="5" t="str">
        <f>IF(H6069="否","不适用",IF(AND(ISNUMBER(E6069),ISNUMBER(F6069)),IF(I6069&gt;规则与名单!$B$2,"是","否"),"未判定"))</f>
        <v>不适用</v>
      </c>
      <c r="K6069" s="5" t="str">
        <f t="shared" si="377"/>
        <v>非测试日纯氢</v>
      </c>
      <c r="L6069" s="6">
        <f t="shared" si="378"/>
        <v>250.6</v>
      </c>
      <c r="M6069" s="5">
        <f t="shared" si="379"/>
        <v>0</v>
      </c>
      <c r="N6069" s="5" t="s">
        <v>21549</v>
      </c>
      <c r="O6069" s="5" t="s">
        <v>21550</v>
      </c>
      <c r="P6069" s="5" t="s">
        <v>21551</v>
      </c>
    </row>
    <row r="6070" ht="19" customHeight="1" spans="1:16">
      <c r="A6070" s="5">
        <v>245</v>
      </c>
      <c r="B6070" s="5" t="s">
        <v>645</v>
      </c>
      <c r="C6070" s="5" t="s">
        <v>70</v>
      </c>
      <c r="D6070" s="8" t="s">
        <v>3377</v>
      </c>
      <c r="E6070" s="6">
        <v>251.2</v>
      </c>
      <c r="F6070" s="6">
        <v>277.5</v>
      </c>
      <c r="G6070" s="6">
        <v>255</v>
      </c>
      <c r="H6070" s="5" t="s">
        <v>120</v>
      </c>
      <c r="I6070" s="6">
        <f t="shared" si="376"/>
        <v>-26.3</v>
      </c>
      <c r="J6070" s="5" t="str">
        <f>IF(H6070="否","不适用",IF(AND(ISNUMBER(E6070),ISNUMBER(F6070)),IF(I6070&gt;规则与名单!$B$2,"是","否"),"未判定"))</f>
        <v>不适用</v>
      </c>
      <c r="K6070" s="5" t="str">
        <f t="shared" si="377"/>
        <v>非测试日纯氢</v>
      </c>
      <c r="L6070" s="6">
        <f t="shared" si="378"/>
        <v>255</v>
      </c>
      <c r="M6070" s="5">
        <f t="shared" si="379"/>
        <v>0</v>
      </c>
      <c r="N6070" s="5" t="s">
        <v>21552</v>
      </c>
      <c r="O6070" s="5" t="s">
        <v>21553</v>
      </c>
      <c r="P6070" s="5" t="s">
        <v>21554</v>
      </c>
    </row>
    <row r="6071" ht="19" customHeight="1" spans="1:16">
      <c r="A6071" s="5">
        <v>245</v>
      </c>
      <c r="B6071" s="5" t="s">
        <v>645</v>
      </c>
      <c r="C6071" s="5" t="s">
        <v>70</v>
      </c>
      <c r="D6071" s="8" t="s">
        <v>407</v>
      </c>
      <c r="E6071" s="6">
        <v>366.6</v>
      </c>
      <c r="F6071" s="6">
        <v>289.3</v>
      </c>
      <c r="G6071" s="6">
        <v>243.3</v>
      </c>
      <c r="H6071" s="5" t="s">
        <v>120</v>
      </c>
      <c r="I6071" s="6">
        <f t="shared" si="376"/>
        <v>77.3</v>
      </c>
      <c r="J6071" s="5" t="str">
        <f>IF(H6071="否","不适用",IF(AND(ISNUMBER(E6071),ISNUMBER(F6071)),IF(I6071&gt;规则与名单!$B$2,"是","否"),"未判定"))</f>
        <v>不适用</v>
      </c>
      <c r="K6071" s="5" t="str">
        <f t="shared" si="377"/>
        <v>非测试日纯氢</v>
      </c>
      <c r="L6071" s="6">
        <f t="shared" si="378"/>
        <v>243.3</v>
      </c>
      <c r="M6071" s="5">
        <f t="shared" si="379"/>
        <v>0</v>
      </c>
      <c r="N6071" s="5" t="s">
        <v>21555</v>
      </c>
      <c r="O6071" s="5" t="s">
        <v>21556</v>
      </c>
      <c r="P6071" s="5" t="s">
        <v>21557</v>
      </c>
    </row>
    <row r="6072" ht="19" customHeight="1" spans="1:16">
      <c r="A6072" s="5">
        <v>245</v>
      </c>
      <c r="B6072" s="5" t="s">
        <v>645</v>
      </c>
      <c r="C6072" s="5" t="s">
        <v>70</v>
      </c>
      <c r="D6072" s="8" t="s">
        <v>411</v>
      </c>
      <c r="E6072" s="6">
        <v>397.8</v>
      </c>
      <c r="F6072" s="6">
        <v>376.5</v>
      </c>
      <c r="G6072" s="6">
        <v>363.1</v>
      </c>
      <c r="H6072" s="5" t="s">
        <v>120</v>
      </c>
      <c r="I6072" s="6">
        <f t="shared" si="376"/>
        <v>21.3</v>
      </c>
      <c r="J6072" s="5" t="str">
        <f>IF(H6072="否","不适用",IF(AND(ISNUMBER(E6072),ISNUMBER(F6072)),IF(I6072&gt;规则与名单!$B$2,"是","否"),"未判定"))</f>
        <v>不适用</v>
      </c>
      <c r="K6072" s="5" t="str">
        <f t="shared" si="377"/>
        <v>非测试日纯氢</v>
      </c>
      <c r="L6072" s="6">
        <f t="shared" si="378"/>
        <v>363.1</v>
      </c>
      <c r="M6072" s="5">
        <f t="shared" si="379"/>
        <v>0</v>
      </c>
      <c r="N6072" s="5" t="s">
        <v>21558</v>
      </c>
      <c r="O6072" s="5" t="s">
        <v>21559</v>
      </c>
      <c r="P6072" s="5" t="s">
        <v>21560</v>
      </c>
    </row>
    <row r="6073" ht="19" customHeight="1" spans="1:16">
      <c r="A6073" s="5">
        <v>245</v>
      </c>
      <c r="B6073" s="5" t="s">
        <v>645</v>
      </c>
      <c r="C6073" s="5" t="s">
        <v>70</v>
      </c>
      <c r="D6073" s="8" t="s">
        <v>251</v>
      </c>
      <c r="E6073" s="6">
        <v>385.8</v>
      </c>
      <c r="F6073" s="6">
        <v>365.1</v>
      </c>
      <c r="G6073" s="6">
        <v>239.1</v>
      </c>
      <c r="H6073" s="5" t="s">
        <v>120</v>
      </c>
      <c r="I6073" s="6">
        <f t="shared" si="376"/>
        <v>20.7</v>
      </c>
      <c r="J6073" s="5" t="str">
        <f>IF(H6073="否","不适用",IF(AND(ISNUMBER(E6073),ISNUMBER(F6073)),IF(I6073&gt;规则与名单!$B$2,"是","否"),"未判定"))</f>
        <v>不适用</v>
      </c>
      <c r="K6073" s="5" t="str">
        <f t="shared" si="377"/>
        <v>非测试日纯氢</v>
      </c>
      <c r="L6073" s="6">
        <f t="shared" si="378"/>
        <v>239.1</v>
      </c>
      <c r="M6073" s="5">
        <f t="shared" si="379"/>
        <v>0</v>
      </c>
      <c r="N6073" s="5" t="s">
        <v>21561</v>
      </c>
      <c r="O6073" s="5" t="s">
        <v>21562</v>
      </c>
      <c r="P6073" s="5" t="s">
        <v>21563</v>
      </c>
    </row>
    <row r="6074" ht="19" customHeight="1" spans="1:16">
      <c r="A6074" s="5">
        <v>245</v>
      </c>
      <c r="B6074" s="5" t="s">
        <v>645</v>
      </c>
      <c r="C6074" s="5" t="s">
        <v>70</v>
      </c>
      <c r="D6074" s="8" t="s">
        <v>472</v>
      </c>
      <c r="E6074" s="6">
        <v>283.2</v>
      </c>
      <c r="F6074" s="6">
        <v>268</v>
      </c>
      <c r="G6074" s="6">
        <v>243.9</v>
      </c>
      <c r="H6074" s="5" t="s">
        <v>120</v>
      </c>
      <c r="I6074" s="6">
        <f t="shared" si="376"/>
        <v>15.2</v>
      </c>
      <c r="J6074" s="5" t="str">
        <f>IF(H6074="否","不适用",IF(AND(ISNUMBER(E6074),ISNUMBER(F6074)),IF(I6074&gt;规则与名单!$B$2,"是","否"),"未判定"))</f>
        <v>不适用</v>
      </c>
      <c r="K6074" s="5" t="str">
        <f t="shared" si="377"/>
        <v>非测试日纯氢</v>
      </c>
      <c r="L6074" s="6">
        <f t="shared" si="378"/>
        <v>243.9</v>
      </c>
      <c r="M6074" s="5">
        <f t="shared" si="379"/>
        <v>0</v>
      </c>
      <c r="N6074" s="5" t="s">
        <v>21564</v>
      </c>
      <c r="O6074" s="5" t="s">
        <v>21565</v>
      </c>
      <c r="P6074" s="5" t="s">
        <v>21566</v>
      </c>
    </row>
    <row r="6075" ht="19" customHeight="1" spans="1:16">
      <c r="A6075" s="5">
        <v>245</v>
      </c>
      <c r="B6075" s="5" t="s">
        <v>645</v>
      </c>
      <c r="C6075" s="5" t="s">
        <v>70</v>
      </c>
      <c r="D6075" s="8" t="s">
        <v>466</v>
      </c>
      <c r="E6075" s="6">
        <v>357.5</v>
      </c>
      <c r="F6075" s="6">
        <v>338.4</v>
      </c>
      <c r="G6075" s="6">
        <v>272.1</v>
      </c>
      <c r="H6075" s="5" t="s">
        <v>120</v>
      </c>
      <c r="I6075" s="6">
        <f t="shared" si="376"/>
        <v>19.1</v>
      </c>
      <c r="J6075" s="5" t="str">
        <f>IF(H6075="否","不适用",IF(AND(ISNUMBER(E6075),ISNUMBER(F6075)),IF(I6075&gt;规则与名单!$B$2,"是","否"),"未判定"))</f>
        <v>不适用</v>
      </c>
      <c r="K6075" s="5" t="str">
        <f t="shared" si="377"/>
        <v>非测试日纯氢</v>
      </c>
      <c r="L6075" s="6">
        <f t="shared" si="378"/>
        <v>272.1</v>
      </c>
      <c r="M6075" s="5">
        <f t="shared" si="379"/>
        <v>0</v>
      </c>
      <c r="N6075" s="5" t="s">
        <v>21567</v>
      </c>
      <c r="O6075" s="5" t="s">
        <v>21568</v>
      </c>
      <c r="P6075" s="5" t="s">
        <v>21569</v>
      </c>
    </row>
    <row r="6076" ht="19" customHeight="1" spans="1:16">
      <c r="A6076" s="5">
        <v>245</v>
      </c>
      <c r="B6076" s="5" t="s">
        <v>645</v>
      </c>
      <c r="C6076" s="5" t="s">
        <v>70</v>
      </c>
      <c r="D6076" s="8" t="s">
        <v>333</v>
      </c>
      <c r="E6076" s="6">
        <v>293.7</v>
      </c>
      <c r="F6076" s="6">
        <v>277.8</v>
      </c>
      <c r="G6076" s="6">
        <v>176.3</v>
      </c>
      <c r="H6076" s="5" t="s">
        <v>120</v>
      </c>
      <c r="I6076" s="6">
        <f t="shared" si="376"/>
        <v>15.9</v>
      </c>
      <c r="J6076" s="5" t="str">
        <f>IF(H6076="否","不适用",IF(AND(ISNUMBER(E6076),ISNUMBER(F6076)),IF(I6076&gt;规则与名单!$B$2,"是","否"),"未判定"))</f>
        <v>不适用</v>
      </c>
      <c r="K6076" s="5" t="str">
        <f t="shared" si="377"/>
        <v>非测试日纯氢</v>
      </c>
      <c r="L6076" s="6">
        <f t="shared" si="378"/>
        <v>176.3</v>
      </c>
      <c r="M6076" s="5">
        <f t="shared" si="379"/>
        <v>0</v>
      </c>
      <c r="N6076" s="5" t="s">
        <v>21570</v>
      </c>
      <c r="O6076" s="5" t="s">
        <v>21571</v>
      </c>
      <c r="P6076" s="5" t="s">
        <v>21572</v>
      </c>
    </row>
    <row r="6077" ht="19" customHeight="1" spans="1:16">
      <c r="A6077" s="5">
        <v>245</v>
      </c>
      <c r="B6077" s="5" t="s">
        <v>645</v>
      </c>
      <c r="C6077" s="5" t="s">
        <v>70</v>
      </c>
      <c r="D6077" s="8" t="s">
        <v>175</v>
      </c>
      <c r="E6077" s="6">
        <v>260.5</v>
      </c>
      <c r="F6077" s="6">
        <v>246.7</v>
      </c>
      <c r="G6077" s="6">
        <v>144.5</v>
      </c>
      <c r="H6077" s="5" t="s">
        <v>120</v>
      </c>
      <c r="I6077" s="6">
        <f t="shared" si="376"/>
        <v>13.8</v>
      </c>
      <c r="J6077" s="5" t="str">
        <f>IF(H6077="否","不适用",IF(AND(ISNUMBER(E6077),ISNUMBER(F6077)),IF(I6077&gt;规则与名单!$B$2,"是","否"),"未判定"))</f>
        <v>不适用</v>
      </c>
      <c r="K6077" s="5" t="str">
        <f t="shared" si="377"/>
        <v>非测试日纯氢</v>
      </c>
      <c r="L6077" s="6">
        <f t="shared" si="378"/>
        <v>144.5</v>
      </c>
      <c r="M6077" s="5">
        <f t="shared" si="379"/>
        <v>0</v>
      </c>
      <c r="N6077" s="5" t="s">
        <v>21573</v>
      </c>
      <c r="O6077" s="5" t="s">
        <v>21574</v>
      </c>
      <c r="P6077" s="5" t="s">
        <v>21575</v>
      </c>
    </row>
    <row r="6078" ht="19" customHeight="1" spans="1:16">
      <c r="A6078" s="5">
        <v>245</v>
      </c>
      <c r="B6078" s="5" t="s">
        <v>645</v>
      </c>
      <c r="C6078" s="5" t="s">
        <v>70</v>
      </c>
      <c r="D6078" s="8" t="s">
        <v>3402</v>
      </c>
      <c r="E6078" s="6">
        <v>425.1</v>
      </c>
      <c r="F6078" s="6">
        <v>402.1</v>
      </c>
      <c r="G6078" s="6">
        <v>365.5</v>
      </c>
      <c r="H6078" s="5" t="s">
        <v>120</v>
      </c>
      <c r="I6078" s="6">
        <f t="shared" si="376"/>
        <v>23</v>
      </c>
      <c r="J6078" s="5" t="str">
        <f>IF(H6078="否","不适用",IF(AND(ISNUMBER(E6078),ISNUMBER(F6078)),IF(I6078&gt;规则与名单!$B$2,"是","否"),"未判定"))</f>
        <v>不适用</v>
      </c>
      <c r="K6078" s="5" t="str">
        <f t="shared" si="377"/>
        <v>非测试日纯氢</v>
      </c>
      <c r="L6078" s="6">
        <f t="shared" si="378"/>
        <v>365.5</v>
      </c>
      <c r="M6078" s="5">
        <f t="shared" si="379"/>
        <v>0</v>
      </c>
      <c r="N6078" s="5" t="s">
        <v>21576</v>
      </c>
      <c r="O6078" s="5" t="s">
        <v>21577</v>
      </c>
      <c r="P6078" s="5" t="s">
        <v>21578</v>
      </c>
    </row>
    <row r="6079" ht="19" customHeight="1" spans="1:16">
      <c r="A6079" s="5">
        <v>245</v>
      </c>
      <c r="B6079" s="5" t="s">
        <v>645</v>
      </c>
      <c r="C6079" s="5" t="s">
        <v>70</v>
      </c>
      <c r="D6079" s="8" t="s">
        <v>487</v>
      </c>
      <c r="E6079" s="6">
        <v>319</v>
      </c>
      <c r="F6079" s="6">
        <v>302.3</v>
      </c>
      <c r="G6079" s="6">
        <v>233.7</v>
      </c>
      <c r="H6079" s="5" t="s">
        <v>120</v>
      </c>
      <c r="I6079" s="6">
        <f t="shared" si="376"/>
        <v>16.7</v>
      </c>
      <c r="J6079" s="5" t="str">
        <f>IF(H6079="否","不适用",IF(AND(ISNUMBER(E6079),ISNUMBER(F6079)),IF(I6079&gt;规则与名单!$B$2,"是","否"),"未判定"))</f>
        <v>不适用</v>
      </c>
      <c r="K6079" s="5" t="str">
        <f t="shared" si="377"/>
        <v>非测试日纯氢</v>
      </c>
      <c r="L6079" s="6">
        <f t="shared" si="378"/>
        <v>233.7</v>
      </c>
      <c r="M6079" s="5">
        <f t="shared" si="379"/>
        <v>0</v>
      </c>
      <c r="N6079" s="5" t="s">
        <v>21579</v>
      </c>
      <c r="O6079" s="5" t="s">
        <v>21580</v>
      </c>
      <c r="P6079" s="5" t="s">
        <v>21581</v>
      </c>
    </row>
    <row r="6080" ht="19" customHeight="1" spans="1:16">
      <c r="A6080" s="5">
        <v>245</v>
      </c>
      <c r="B6080" s="5" t="s">
        <v>645</v>
      </c>
      <c r="C6080" s="5" t="s">
        <v>70</v>
      </c>
      <c r="D6080" s="8" t="s">
        <v>121</v>
      </c>
      <c r="E6080" s="6">
        <v>415.8</v>
      </c>
      <c r="F6080" s="6">
        <v>393.4</v>
      </c>
      <c r="G6080" s="6">
        <v>350.9</v>
      </c>
      <c r="H6080" s="5" t="s">
        <v>120</v>
      </c>
      <c r="I6080" s="6">
        <f t="shared" si="376"/>
        <v>22.4</v>
      </c>
      <c r="J6080" s="5" t="str">
        <f>IF(H6080="否","不适用",IF(AND(ISNUMBER(E6080),ISNUMBER(F6080)),IF(I6080&gt;规则与名单!$B$2,"是","否"),"未判定"))</f>
        <v>不适用</v>
      </c>
      <c r="K6080" s="5" t="str">
        <f t="shared" si="377"/>
        <v>非测试日纯氢</v>
      </c>
      <c r="L6080" s="6">
        <f t="shared" si="378"/>
        <v>350.9</v>
      </c>
      <c r="M6080" s="5">
        <f t="shared" si="379"/>
        <v>0</v>
      </c>
      <c r="N6080" s="5" t="s">
        <v>21582</v>
      </c>
      <c r="O6080" s="5" t="s">
        <v>21583</v>
      </c>
      <c r="P6080" s="5" t="s">
        <v>21584</v>
      </c>
    </row>
    <row r="6081" ht="19" customHeight="1" spans="1:16">
      <c r="A6081" s="5">
        <v>245</v>
      </c>
      <c r="B6081" s="5" t="s">
        <v>645</v>
      </c>
      <c r="C6081" s="5" t="s">
        <v>70</v>
      </c>
      <c r="D6081" s="8" t="s">
        <v>170</v>
      </c>
      <c r="E6081" s="6">
        <v>190.4</v>
      </c>
      <c r="F6081" s="6">
        <v>180.5</v>
      </c>
      <c r="G6081" s="6">
        <v>140.7</v>
      </c>
      <c r="H6081" s="5" t="s">
        <v>120</v>
      </c>
      <c r="I6081" s="6">
        <f t="shared" si="376"/>
        <v>9.90000000000001</v>
      </c>
      <c r="J6081" s="5" t="str">
        <f>IF(H6081="否","不适用",IF(AND(ISNUMBER(E6081),ISNUMBER(F6081)),IF(I6081&gt;规则与名单!$B$2,"是","否"),"未判定"))</f>
        <v>不适用</v>
      </c>
      <c r="K6081" s="5" t="str">
        <f t="shared" si="377"/>
        <v>非测试日纯氢</v>
      </c>
      <c r="L6081" s="6">
        <f t="shared" si="378"/>
        <v>140.7</v>
      </c>
      <c r="M6081" s="5">
        <f t="shared" si="379"/>
        <v>0</v>
      </c>
      <c r="N6081" s="5" t="s">
        <v>21585</v>
      </c>
      <c r="O6081" s="5" t="s">
        <v>21586</v>
      </c>
      <c r="P6081" s="5" t="s">
        <v>21587</v>
      </c>
    </row>
    <row r="6082" ht="19" customHeight="1" spans="1:16">
      <c r="A6082" s="5">
        <v>245</v>
      </c>
      <c r="B6082" s="5" t="s">
        <v>645</v>
      </c>
      <c r="C6082" s="5" t="s">
        <v>70</v>
      </c>
      <c r="D6082" s="8" t="s">
        <v>644</v>
      </c>
      <c r="E6082" s="6">
        <v>288.2</v>
      </c>
      <c r="F6082" s="6">
        <v>273.1</v>
      </c>
      <c r="G6082" s="6">
        <v>271.4</v>
      </c>
      <c r="H6082" s="5" t="s">
        <v>120</v>
      </c>
      <c r="I6082" s="6">
        <f t="shared" ref="I6082:I6145" si="380">IF(AND(ISNUMBER(E6082),ISNUMBER(F6082)),E6082-F6082,"")</f>
        <v>15.1</v>
      </c>
      <c r="J6082" s="5" t="str">
        <f>IF(H6082="否","不适用",IF(AND(ISNUMBER(E6082),ISNUMBER(F6082)),IF(I6082&gt;规则与名单!$B$2,"是","否"),"未判定"))</f>
        <v>不适用</v>
      </c>
      <c r="K6082" s="5" t="str">
        <f t="shared" ref="K6082:K6145" si="381">IF(J6082="是",IF(ISNUMBER(F6082),"测试日GPS","缺失"),IF(ISNUMBER(G6082),"非测试日纯氢",IF(AND(H6082="是",J6082="未判定"),IF(ISNUMBER(F6082),"测试名单无纯氢GPS","缺失"),IF(ISNUMBER(E6082),"非测试日仪表","缺失"))))</f>
        <v>非测试日纯氢</v>
      </c>
      <c r="L6082" s="6">
        <f t="shared" ref="L6082:L6145" si="382">IF(K6082="缺失","",IF(K6082="非测试日纯氢",G6082,IF(K6082="非测试日仪表",E6082,F6082)))</f>
        <v>271.4</v>
      </c>
      <c r="M6082" s="5">
        <f t="shared" ref="M6082:M6145" si="383">IF(K6082="缺失",1,0)</f>
        <v>0</v>
      </c>
      <c r="N6082" s="5" t="s">
        <v>21588</v>
      </c>
      <c r="O6082" s="5" t="s">
        <v>21589</v>
      </c>
      <c r="P6082" s="5" t="s">
        <v>21590</v>
      </c>
    </row>
    <row r="6083" ht="19" customHeight="1" spans="1:16">
      <c r="A6083" s="5">
        <v>245</v>
      </c>
      <c r="B6083" s="5" t="s">
        <v>645</v>
      </c>
      <c r="C6083" s="5" t="s">
        <v>70</v>
      </c>
      <c r="D6083" s="8" t="s">
        <v>3418</v>
      </c>
      <c r="E6083" s="6">
        <v>223</v>
      </c>
      <c r="F6083" s="6">
        <v>211.4</v>
      </c>
      <c r="G6083" s="6">
        <v>207.4</v>
      </c>
      <c r="H6083" s="5" t="s">
        <v>120</v>
      </c>
      <c r="I6083" s="6">
        <f t="shared" si="380"/>
        <v>11.6</v>
      </c>
      <c r="J6083" s="5" t="str">
        <f>IF(H6083="否","不适用",IF(AND(ISNUMBER(E6083),ISNUMBER(F6083)),IF(I6083&gt;规则与名单!$B$2,"是","否"),"未判定"))</f>
        <v>不适用</v>
      </c>
      <c r="K6083" s="5" t="str">
        <f t="shared" si="381"/>
        <v>非测试日纯氢</v>
      </c>
      <c r="L6083" s="6">
        <f t="shared" si="382"/>
        <v>207.4</v>
      </c>
      <c r="M6083" s="5">
        <f t="shared" si="383"/>
        <v>0</v>
      </c>
      <c r="N6083" s="5" t="s">
        <v>21591</v>
      </c>
      <c r="O6083" s="5" t="s">
        <v>21592</v>
      </c>
      <c r="P6083" s="5" t="s">
        <v>21593</v>
      </c>
    </row>
    <row r="6084" ht="19" customHeight="1" spans="1:16">
      <c r="A6084" s="5">
        <v>245</v>
      </c>
      <c r="B6084" s="5" t="s">
        <v>645</v>
      </c>
      <c r="C6084" s="5" t="s">
        <v>70</v>
      </c>
      <c r="D6084" s="8" t="s">
        <v>3422</v>
      </c>
      <c r="E6084" s="6">
        <v>403.4</v>
      </c>
      <c r="F6084" s="6">
        <v>381.4</v>
      </c>
      <c r="G6084" s="6">
        <v>368.7</v>
      </c>
      <c r="H6084" s="5" t="s">
        <v>120</v>
      </c>
      <c r="I6084" s="6">
        <f t="shared" si="380"/>
        <v>22</v>
      </c>
      <c r="J6084" s="5" t="str">
        <f>IF(H6084="否","不适用",IF(AND(ISNUMBER(E6084),ISNUMBER(F6084)),IF(I6084&gt;规则与名单!$B$2,"是","否"),"未判定"))</f>
        <v>不适用</v>
      </c>
      <c r="K6084" s="5" t="str">
        <f t="shared" si="381"/>
        <v>非测试日纯氢</v>
      </c>
      <c r="L6084" s="6">
        <f t="shared" si="382"/>
        <v>368.7</v>
      </c>
      <c r="M6084" s="5">
        <f t="shared" si="383"/>
        <v>0</v>
      </c>
      <c r="N6084" s="5" t="s">
        <v>21594</v>
      </c>
      <c r="O6084" s="5" t="s">
        <v>21595</v>
      </c>
      <c r="P6084" s="5" t="s">
        <v>21596</v>
      </c>
    </row>
    <row r="6085" ht="19" customHeight="1" spans="1:16">
      <c r="A6085" s="5">
        <v>245</v>
      </c>
      <c r="B6085" s="5" t="s">
        <v>645</v>
      </c>
      <c r="C6085" s="5" t="s">
        <v>70</v>
      </c>
      <c r="D6085" s="8" t="s">
        <v>336</v>
      </c>
      <c r="E6085" s="6">
        <v>114.1</v>
      </c>
      <c r="F6085" s="6">
        <v>108.2</v>
      </c>
      <c r="G6085" s="6">
        <v>91.9</v>
      </c>
      <c r="H6085" s="5" t="s">
        <v>120</v>
      </c>
      <c r="I6085" s="6">
        <f t="shared" si="380"/>
        <v>5.89999999999999</v>
      </c>
      <c r="J6085" s="5" t="str">
        <f>IF(H6085="否","不适用",IF(AND(ISNUMBER(E6085),ISNUMBER(F6085)),IF(I6085&gt;规则与名单!$B$2,"是","否"),"未判定"))</f>
        <v>不适用</v>
      </c>
      <c r="K6085" s="5" t="str">
        <f t="shared" si="381"/>
        <v>非测试日纯氢</v>
      </c>
      <c r="L6085" s="6">
        <f t="shared" si="382"/>
        <v>91.9</v>
      </c>
      <c r="M6085" s="5">
        <f t="shared" si="383"/>
        <v>0</v>
      </c>
      <c r="N6085" s="5" t="s">
        <v>21597</v>
      </c>
      <c r="O6085" s="5" t="s">
        <v>21598</v>
      </c>
      <c r="P6085" s="5" t="s">
        <v>21599</v>
      </c>
    </row>
    <row r="6086" ht="19" customHeight="1" spans="1:16">
      <c r="A6086" s="5">
        <v>245</v>
      </c>
      <c r="B6086" s="5" t="s">
        <v>645</v>
      </c>
      <c r="C6086" s="5" t="s">
        <v>70</v>
      </c>
      <c r="D6086" s="8" t="s">
        <v>653</v>
      </c>
      <c r="E6086" s="6">
        <v>191.6</v>
      </c>
      <c r="F6086" s="6">
        <v>180.9</v>
      </c>
      <c r="G6086" s="6">
        <v>118.7</v>
      </c>
      <c r="H6086" s="5" t="s">
        <v>120</v>
      </c>
      <c r="I6086" s="6">
        <f t="shared" si="380"/>
        <v>10.7</v>
      </c>
      <c r="J6086" s="5" t="str">
        <f>IF(H6086="否","不适用",IF(AND(ISNUMBER(E6086),ISNUMBER(F6086)),IF(I6086&gt;规则与名单!$B$2,"是","否"),"未判定"))</f>
        <v>不适用</v>
      </c>
      <c r="K6086" s="5" t="str">
        <f t="shared" si="381"/>
        <v>非测试日纯氢</v>
      </c>
      <c r="L6086" s="6">
        <f t="shared" si="382"/>
        <v>118.7</v>
      </c>
      <c r="M6086" s="5">
        <f t="shared" si="383"/>
        <v>0</v>
      </c>
      <c r="N6086" s="5" t="s">
        <v>21600</v>
      </c>
      <c r="O6086" s="5" t="s">
        <v>21601</v>
      </c>
      <c r="P6086" s="5" t="s">
        <v>21602</v>
      </c>
    </row>
    <row r="6087" ht="19" customHeight="1" spans="1:16">
      <c r="A6087" s="5">
        <v>245</v>
      </c>
      <c r="B6087" s="5" t="s">
        <v>645</v>
      </c>
      <c r="C6087" s="5" t="s">
        <v>70</v>
      </c>
      <c r="D6087" s="8" t="s">
        <v>140</v>
      </c>
      <c r="E6087" s="6">
        <v>350.1</v>
      </c>
      <c r="F6087" s="6">
        <v>330.9</v>
      </c>
      <c r="G6087" s="6">
        <v>344.2</v>
      </c>
      <c r="H6087" s="5" t="s">
        <v>120</v>
      </c>
      <c r="I6087" s="6">
        <f t="shared" si="380"/>
        <v>19.2</v>
      </c>
      <c r="J6087" s="5" t="str">
        <f>IF(H6087="否","不适用",IF(AND(ISNUMBER(E6087),ISNUMBER(F6087)),IF(I6087&gt;规则与名单!$B$2,"是","否"),"未判定"))</f>
        <v>不适用</v>
      </c>
      <c r="K6087" s="5" t="str">
        <f t="shared" si="381"/>
        <v>非测试日纯氢</v>
      </c>
      <c r="L6087" s="6">
        <f t="shared" si="382"/>
        <v>344.2</v>
      </c>
      <c r="M6087" s="5">
        <f t="shared" si="383"/>
        <v>0</v>
      </c>
      <c r="N6087" s="5" t="s">
        <v>21603</v>
      </c>
      <c r="O6087" s="5" t="s">
        <v>21604</v>
      </c>
      <c r="P6087" s="5" t="s">
        <v>21605</v>
      </c>
    </row>
    <row r="6088" ht="19" customHeight="1" spans="1:16">
      <c r="A6088" s="5">
        <v>245</v>
      </c>
      <c r="B6088" s="5" t="s">
        <v>645</v>
      </c>
      <c r="C6088" s="5" t="s">
        <v>70</v>
      </c>
      <c r="D6088" s="8" t="s">
        <v>115</v>
      </c>
      <c r="E6088" s="6">
        <v>108.2</v>
      </c>
      <c r="F6088" s="6">
        <v>103.1</v>
      </c>
      <c r="G6088" s="6">
        <v>101.1</v>
      </c>
      <c r="H6088" s="5" t="s">
        <v>120</v>
      </c>
      <c r="I6088" s="6">
        <f t="shared" si="380"/>
        <v>5.10000000000001</v>
      </c>
      <c r="J6088" s="5" t="str">
        <f>IF(H6088="否","不适用",IF(AND(ISNUMBER(E6088),ISNUMBER(F6088)),IF(I6088&gt;规则与名单!$B$2,"是","否"),"未判定"))</f>
        <v>不适用</v>
      </c>
      <c r="K6088" s="5" t="str">
        <f t="shared" si="381"/>
        <v>非测试日纯氢</v>
      </c>
      <c r="L6088" s="6">
        <f t="shared" si="382"/>
        <v>101.1</v>
      </c>
      <c r="M6088" s="5">
        <f t="shared" si="383"/>
        <v>0</v>
      </c>
      <c r="N6088" s="5" t="s">
        <v>21606</v>
      </c>
      <c r="O6088" s="5" t="s">
        <v>21607</v>
      </c>
      <c r="P6088" s="5" t="s">
        <v>21608</v>
      </c>
    </row>
    <row r="6089" ht="19" customHeight="1" spans="1:16">
      <c r="A6089" s="5">
        <v>246</v>
      </c>
      <c r="B6089" s="5" t="s">
        <v>649</v>
      </c>
      <c r="C6089" s="5" t="s">
        <v>70</v>
      </c>
      <c r="D6089" s="8" t="s">
        <v>114</v>
      </c>
      <c r="E6089" s="6">
        <v>67.2</v>
      </c>
      <c r="F6089" s="6">
        <v>69.2</v>
      </c>
      <c r="G6089" s="6">
        <v>67.2</v>
      </c>
      <c r="H6089" s="5" t="s">
        <v>120</v>
      </c>
      <c r="I6089" s="6">
        <f t="shared" si="380"/>
        <v>-2</v>
      </c>
      <c r="J6089" s="5" t="str">
        <f>IF(H6089="否","不适用",IF(AND(ISNUMBER(E6089),ISNUMBER(F6089)),IF(I6089&gt;规则与名单!$B$2,"是","否"),"未判定"))</f>
        <v>不适用</v>
      </c>
      <c r="K6089" s="5" t="str">
        <f t="shared" si="381"/>
        <v>非测试日纯氢</v>
      </c>
      <c r="L6089" s="6">
        <f t="shared" si="382"/>
        <v>67.2</v>
      </c>
      <c r="M6089" s="5">
        <f t="shared" si="383"/>
        <v>0</v>
      </c>
      <c r="N6089" s="5" t="s">
        <v>21609</v>
      </c>
      <c r="O6089" s="5" t="s">
        <v>21610</v>
      </c>
      <c r="P6089" s="5" t="s">
        <v>21611</v>
      </c>
    </row>
    <row r="6090" ht="19" customHeight="1" spans="1:16">
      <c r="A6090" s="5">
        <v>246</v>
      </c>
      <c r="B6090" s="5" t="s">
        <v>649</v>
      </c>
      <c r="C6090" s="5" t="s">
        <v>70</v>
      </c>
      <c r="D6090" s="8" t="s">
        <v>605</v>
      </c>
      <c r="E6090" s="6">
        <v>33.7</v>
      </c>
      <c r="F6090" s="6">
        <v>46.4</v>
      </c>
      <c r="G6090" s="6">
        <v>45.7</v>
      </c>
      <c r="H6090" s="5" t="s">
        <v>120</v>
      </c>
      <c r="I6090" s="6">
        <f t="shared" si="380"/>
        <v>-12.7</v>
      </c>
      <c r="J6090" s="5" t="str">
        <f>IF(H6090="否","不适用",IF(AND(ISNUMBER(E6090),ISNUMBER(F6090)),IF(I6090&gt;规则与名单!$B$2,"是","否"),"未判定"))</f>
        <v>不适用</v>
      </c>
      <c r="K6090" s="5" t="str">
        <f t="shared" si="381"/>
        <v>非测试日纯氢</v>
      </c>
      <c r="L6090" s="6">
        <f t="shared" si="382"/>
        <v>45.7</v>
      </c>
      <c r="M6090" s="5">
        <f t="shared" si="383"/>
        <v>0</v>
      </c>
      <c r="N6090" s="5" t="s">
        <v>21612</v>
      </c>
      <c r="O6090" s="5" t="s">
        <v>21613</v>
      </c>
      <c r="P6090" s="5" t="s">
        <v>21614</v>
      </c>
    </row>
    <row r="6091" ht="19" customHeight="1" spans="1:16">
      <c r="A6091" s="5">
        <v>246</v>
      </c>
      <c r="B6091" s="5" t="s">
        <v>649</v>
      </c>
      <c r="C6091" s="5" t="s">
        <v>70</v>
      </c>
      <c r="D6091" s="8" t="s">
        <v>186</v>
      </c>
      <c r="E6091" s="6">
        <v>57.5</v>
      </c>
      <c r="F6091" s="6">
        <v>45.7</v>
      </c>
      <c r="G6091" s="6">
        <v>45.5</v>
      </c>
      <c r="H6091" s="5" t="s">
        <v>120</v>
      </c>
      <c r="I6091" s="6">
        <f t="shared" si="380"/>
        <v>11.8</v>
      </c>
      <c r="J6091" s="5" t="str">
        <f>IF(H6091="否","不适用",IF(AND(ISNUMBER(E6091),ISNUMBER(F6091)),IF(I6091&gt;规则与名单!$B$2,"是","否"),"未判定"))</f>
        <v>不适用</v>
      </c>
      <c r="K6091" s="5" t="str">
        <f t="shared" si="381"/>
        <v>非测试日纯氢</v>
      </c>
      <c r="L6091" s="6">
        <f t="shared" si="382"/>
        <v>45.5</v>
      </c>
      <c r="M6091" s="5">
        <f t="shared" si="383"/>
        <v>0</v>
      </c>
      <c r="N6091" s="5" t="s">
        <v>21615</v>
      </c>
      <c r="O6091" s="5" t="s">
        <v>21616</v>
      </c>
      <c r="P6091" s="5" t="s">
        <v>21617</v>
      </c>
    </row>
    <row r="6092" ht="19" customHeight="1" spans="1:16">
      <c r="A6092" s="5">
        <v>246</v>
      </c>
      <c r="B6092" s="5" t="s">
        <v>649</v>
      </c>
      <c r="C6092" s="5" t="s">
        <v>70</v>
      </c>
      <c r="D6092" s="8" t="s">
        <v>165</v>
      </c>
      <c r="E6092" s="6">
        <v>47.4</v>
      </c>
      <c r="F6092" s="6">
        <v>47.6</v>
      </c>
      <c r="G6092" s="6">
        <v>47.4</v>
      </c>
      <c r="H6092" s="5" t="s">
        <v>120</v>
      </c>
      <c r="I6092" s="6">
        <f t="shared" si="380"/>
        <v>-0.200000000000003</v>
      </c>
      <c r="J6092" s="5" t="str">
        <f>IF(H6092="否","不适用",IF(AND(ISNUMBER(E6092),ISNUMBER(F6092)),IF(I6092&gt;规则与名单!$B$2,"是","否"),"未判定"))</f>
        <v>不适用</v>
      </c>
      <c r="K6092" s="5" t="str">
        <f t="shared" si="381"/>
        <v>非测试日纯氢</v>
      </c>
      <c r="L6092" s="6">
        <f t="shared" si="382"/>
        <v>47.4</v>
      </c>
      <c r="M6092" s="5">
        <f t="shared" si="383"/>
        <v>0</v>
      </c>
      <c r="N6092" s="5" t="s">
        <v>21618</v>
      </c>
      <c r="O6092" s="5" t="s">
        <v>21619</v>
      </c>
      <c r="P6092" s="5" t="s">
        <v>21620</v>
      </c>
    </row>
    <row r="6093" ht="19" customHeight="1" spans="1:16">
      <c r="A6093" s="5">
        <v>246</v>
      </c>
      <c r="B6093" s="5" t="s">
        <v>649</v>
      </c>
      <c r="C6093" s="5" t="s">
        <v>70</v>
      </c>
      <c r="D6093" s="8" t="s">
        <v>151</v>
      </c>
      <c r="E6093" s="6">
        <v>11.6</v>
      </c>
      <c r="F6093" s="6">
        <v>37.3</v>
      </c>
      <c r="G6093" s="6">
        <v>36.1</v>
      </c>
      <c r="H6093" s="5" t="s">
        <v>120</v>
      </c>
      <c r="I6093" s="6">
        <f t="shared" si="380"/>
        <v>-25.7</v>
      </c>
      <c r="J6093" s="5" t="str">
        <f>IF(H6093="否","不适用",IF(AND(ISNUMBER(E6093),ISNUMBER(F6093)),IF(I6093&gt;规则与名单!$B$2,"是","否"),"未判定"))</f>
        <v>不适用</v>
      </c>
      <c r="K6093" s="5" t="str">
        <f t="shared" si="381"/>
        <v>非测试日纯氢</v>
      </c>
      <c r="L6093" s="6">
        <f t="shared" si="382"/>
        <v>36.1</v>
      </c>
      <c r="M6093" s="5">
        <f t="shared" si="383"/>
        <v>0</v>
      </c>
      <c r="N6093" s="5" t="s">
        <v>21621</v>
      </c>
      <c r="O6093" s="5" t="s">
        <v>21622</v>
      </c>
      <c r="P6093" s="5" t="s">
        <v>21623</v>
      </c>
    </row>
    <row r="6094" ht="19" customHeight="1" spans="1:16">
      <c r="A6094" s="5">
        <v>246</v>
      </c>
      <c r="B6094" s="5" t="s">
        <v>649</v>
      </c>
      <c r="C6094" s="5" t="s">
        <v>70</v>
      </c>
      <c r="D6094" s="8" t="s">
        <v>3358</v>
      </c>
      <c r="E6094" s="6">
        <v>33.9</v>
      </c>
      <c r="F6094" s="6">
        <v>17.8</v>
      </c>
      <c r="G6094" s="6">
        <v>17.9</v>
      </c>
      <c r="H6094" s="5" t="s">
        <v>120</v>
      </c>
      <c r="I6094" s="6">
        <f t="shared" si="380"/>
        <v>16.1</v>
      </c>
      <c r="J6094" s="5" t="str">
        <f>IF(H6094="否","不适用",IF(AND(ISNUMBER(E6094),ISNUMBER(F6094)),IF(I6094&gt;规则与名单!$B$2,"是","否"),"未判定"))</f>
        <v>不适用</v>
      </c>
      <c r="K6094" s="5" t="str">
        <f t="shared" si="381"/>
        <v>非测试日纯氢</v>
      </c>
      <c r="L6094" s="6">
        <f t="shared" si="382"/>
        <v>17.9</v>
      </c>
      <c r="M6094" s="5">
        <f t="shared" si="383"/>
        <v>0</v>
      </c>
      <c r="N6094" s="5" t="s">
        <v>21624</v>
      </c>
      <c r="O6094" s="5" t="s">
        <v>21625</v>
      </c>
      <c r="P6094" s="5" t="s">
        <v>21626</v>
      </c>
    </row>
    <row r="6095" ht="19" customHeight="1" spans="1:16">
      <c r="A6095" s="5">
        <v>246</v>
      </c>
      <c r="B6095" s="5" t="s">
        <v>649</v>
      </c>
      <c r="C6095" s="5" t="s">
        <v>70</v>
      </c>
      <c r="D6095" s="8" t="s">
        <v>272</v>
      </c>
      <c r="E6095" s="6">
        <v>53.9</v>
      </c>
      <c r="F6095" s="6">
        <v>45.6</v>
      </c>
      <c r="G6095" s="6">
        <v>44.4</v>
      </c>
      <c r="H6095" s="5" t="s">
        <v>120</v>
      </c>
      <c r="I6095" s="6">
        <f t="shared" si="380"/>
        <v>8.3</v>
      </c>
      <c r="J6095" s="5" t="str">
        <f>IF(H6095="否","不适用",IF(AND(ISNUMBER(E6095),ISNUMBER(F6095)),IF(I6095&gt;规则与名单!$B$2,"是","否"),"未判定"))</f>
        <v>不适用</v>
      </c>
      <c r="K6095" s="5" t="str">
        <f t="shared" si="381"/>
        <v>非测试日纯氢</v>
      </c>
      <c r="L6095" s="6">
        <f t="shared" si="382"/>
        <v>44.4</v>
      </c>
      <c r="M6095" s="5">
        <f t="shared" si="383"/>
        <v>0</v>
      </c>
      <c r="N6095" s="5" t="s">
        <v>21627</v>
      </c>
      <c r="O6095" s="5" t="s">
        <v>21628</v>
      </c>
      <c r="P6095" s="5" t="s">
        <v>21629</v>
      </c>
    </row>
    <row r="6096" ht="19" customHeight="1" spans="1:16">
      <c r="A6096" s="5">
        <v>246</v>
      </c>
      <c r="B6096" s="5" t="s">
        <v>649</v>
      </c>
      <c r="C6096" s="5" t="s">
        <v>70</v>
      </c>
      <c r="D6096" s="8" t="s">
        <v>506</v>
      </c>
      <c r="E6096" s="6">
        <v>34.1</v>
      </c>
      <c r="F6096" s="6">
        <v>46.5</v>
      </c>
      <c r="G6096" s="6">
        <v>45.5</v>
      </c>
      <c r="H6096" s="5" t="s">
        <v>120</v>
      </c>
      <c r="I6096" s="6">
        <f t="shared" si="380"/>
        <v>-12.4</v>
      </c>
      <c r="J6096" s="5" t="str">
        <f>IF(H6096="否","不适用",IF(AND(ISNUMBER(E6096),ISNUMBER(F6096)),IF(I6096&gt;规则与名单!$B$2,"是","否"),"未判定"))</f>
        <v>不适用</v>
      </c>
      <c r="K6096" s="5" t="str">
        <f t="shared" si="381"/>
        <v>非测试日纯氢</v>
      </c>
      <c r="L6096" s="6">
        <f t="shared" si="382"/>
        <v>45.5</v>
      </c>
      <c r="M6096" s="5">
        <f t="shared" si="383"/>
        <v>0</v>
      </c>
      <c r="N6096" s="5" t="s">
        <v>21630</v>
      </c>
      <c r="O6096" s="5" t="s">
        <v>21631</v>
      </c>
      <c r="P6096" s="5" t="s">
        <v>21632</v>
      </c>
    </row>
    <row r="6097" ht="19" customHeight="1" spans="1:16">
      <c r="A6097" s="5">
        <v>246</v>
      </c>
      <c r="B6097" s="5" t="s">
        <v>649</v>
      </c>
      <c r="C6097" s="5" t="s">
        <v>70</v>
      </c>
      <c r="D6097" s="8" t="s">
        <v>673</v>
      </c>
      <c r="E6097" s="6">
        <v>56.9</v>
      </c>
      <c r="F6097" s="6">
        <v>45.5</v>
      </c>
      <c r="G6097" s="6">
        <v>45.5</v>
      </c>
      <c r="H6097" s="5" t="s">
        <v>120</v>
      </c>
      <c r="I6097" s="6">
        <f t="shared" si="380"/>
        <v>11.4</v>
      </c>
      <c r="J6097" s="5" t="str">
        <f>IF(H6097="否","不适用",IF(AND(ISNUMBER(E6097),ISNUMBER(F6097)),IF(I6097&gt;规则与名单!$B$2,"是","否"),"未判定"))</f>
        <v>不适用</v>
      </c>
      <c r="K6097" s="5" t="str">
        <f t="shared" si="381"/>
        <v>非测试日纯氢</v>
      </c>
      <c r="L6097" s="6">
        <f t="shared" si="382"/>
        <v>45.5</v>
      </c>
      <c r="M6097" s="5">
        <f t="shared" si="383"/>
        <v>0</v>
      </c>
      <c r="N6097" s="5" t="s">
        <v>21633</v>
      </c>
      <c r="O6097" s="5" t="s">
        <v>21634</v>
      </c>
      <c r="P6097" s="5" t="s">
        <v>21635</v>
      </c>
    </row>
    <row r="6098" ht="19" customHeight="1" spans="1:16">
      <c r="A6098" s="5">
        <v>246</v>
      </c>
      <c r="B6098" s="5" t="s">
        <v>649</v>
      </c>
      <c r="C6098" s="5" t="s">
        <v>70</v>
      </c>
      <c r="D6098" s="8" t="s">
        <v>183</v>
      </c>
      <c r="E6098" s="6">
        <v>45.4</v>
      </c>
      <c r="F6098" s="6">
        <v>45.9</v>
      </c>
      <c r="G6098" s="6">
        <v>45.4</v>
      </c>
      <c r="H6098" s="5" t="s">
        <v>120</v>
      </c>
      <c r="I6098" s="6">
        <f t="shared" si="380"/>
        <v>-0.5</v>
      </c>
      <c r="J6098" s="5" t="str">
        <f>IF(H6098="否","不适用",IF(AND(ISNUMBER(E6098),ISNUMBER(F6098)),IF(I6098&gt;规则与名单!$B$2,"是","否"),"未判定"))</f>
        <v>不适用</v>
      </c>
      <c r="K6098" s="5" t="str">
        <f t="shared" si="381"/>
        <v>非测试日纯氢</v>
      </c>
      <c r="L6098" s="6">
        <f t="shared" si="382"/>
        <v>45.4</v>
      </c>
      <c r="M6098" s="5">
        <f t="shared" si="383"/>
        <v>0</v>
      </c>
      <c r="N6098" s="5" t="s">
        <v>21636</v>
      </c>
      <c r="O6098" s="5" t="s">
        <v>21637</v>
      </c>
      <c r="P6098" s="5" t="s">
        <v>21638</v>
      </c>
    </row>
    <row r="6099" ht="19" customHeight="1" spans="1:16">
      <c r="A6099" s="5">
        <v>246</v>
      </c>
      <c r="B6099" s="5" t="s">
        <v>649</v>
      </c>
      <c r="C6099" s="5" t="s">
        <v>70</v>
      </c>
      <c r="D6099" s="8" t="s">
        <v>431</v>
      </c>
      <c r="E6099" s="6">
        <v>23.1</v>
      </c>
      <c r="F6099" s="6">
        <v>23.1</v>
      </c>
      <c r="G6099" s="6">
        <v>23</v>
      </c>
      <c r="H6099" s="5" t="s">
        <v>120</v>
      </c>
      <c r="I6099" s="6">
        <f t="shared" si="380"/>
        <v>0</v>
      </c>
      <c r="J6099" s="5" t="str">
        <f>IF(H6099="否","不适用",IF(AND(ISNUMBER(E6099),ISNUMBER(F6099)),IF(I6099&gt;规则与名单!$B$2,"是","否"),"未判定"))</f>
        <v>不适用</v>
      </c>
      <c r="K6099" s="5" t="str">
        <f t="shared" si="381"/>
        <v>非测试日纯氢</v>
      </c>
      <c r="L6099" s="6">
        <f t="shared" si="382"/>
        <v>23</v>
      </c>
      <c r="M6099" s="5">
        <f t="shared" si="383"/>
        <v>0</v>
      </c>
      <c r="N6099" s="5" t="s">
        <v>21639</v>
      </c>
      <c r="O6099" s="5" t="s">
        <v>21640</v>
      </c>
      <c r="P6099" s="5" t="s">
        <v>21641</v>
      </c>
    </row>
    <row r="6100" ht="19" customHeight="1" spans="1:16">
      <c r="A6100" s="5">
        <v>246</v>
      </c>
      <c r="B6100" s="5" t="s">
        <v>649</v>
      </c>
      <c r="C6100" s="5" t="s">
        <v>70</v>
      </c>
      <c r="D6100" s="8" t="s">
        <v>3377</v>
      </c>
      <c r="E6100" s="6">
        <v>11.6</v>
      </c>
      <c r="F6100" s="6">
        <v>23.2</v>
      </c>
      <c r="G6100" s="6"/>
      <c r="H6100" s="5" t="s">
        <v>120</v>
      </c>
      <c r="I6100" s="6">
        <f t="shared" si="380"/>
        <v>-11.6</v>
      </c>
      <c r="J6100" s="5" t="str">
        <f>IF(H6100="否","不适用",IF(AND(ISNUMBER(E6100),ISNUMBER(F6100)),IF(I6100&gt;规则与名单!$B$2,"是","否"),"未判定"))</f>
        <v>不适用</v>
      </c>
      <c r="K6100" s="5" t="str">
        <f t="shared" si="381"/>
        <v>非测试日仪表</v>
      </c>
      <c r="L6100" s="6">
        <f t="shared" si="382"/>
        <v>11.6</v>
      </c>
      <c r="M6100" s="5">
        <f t="shared" si="383"/>
        <v>0</v>
      </c>
      <c r="N6100" s="5" t="s">
        <v>21642</v>
      </c>
      <c r="O6100" s="5" t="s">
        <v>21643</v>
      </c>
      <c r="P6100" s="5" t="s">
        <v>21644</v>
      </c>
    </row>
    <row r="6101" ht="19" customHeight="1" spans="1:16">
      <c r="A6101" s="5">
        <v>246</v>
      </c>
      <c r="B6101" s="5" t="s">
        <v>649</v>
      </c>
      <c r="C6101" s="5" t="s">
        <v>70</v>
      </c>
      <c r="D6101" s="8" t="s">
        <v>407</v>
      </c>
      <c r="E6101" s="6">
        <v>61.7</v>
      </c>
      <c r="F6101" s="6">
        <v>51</v>
      </c>
      <c r="G6101" s="6">
        <v>31.4</v>
      </c>
      <c r="H6101" s="5" t="s">
        <v>120</v>
      </c>
      <c r="I6101" s="6">
        <f t="shared" si="380"/>
        <v>10.7</v>
      </c>
      <c r="J6101" s="5" t="str">
        <f>IF(H6101="否","不适用",IF(AND(ISNUMBER(E6101),ISNUMBER(F6101)),IF(I6101&gt;规则与名单!$B$2,"是","否"),"未判定"))</f>
        <v>不适用</v>
      </c>
      <c r="K6101" s="5" t="str">
        <f t="shared" si="381"/>
        <v>非测试日纯氢</v>
      </c>
      <c r="L6101" s="6">
        <f t="shared" si="382"/>
        <v>31.4</v>
      </c>
      <c r="M6101" s="5">
        <f t="shared" si="383"/>
        <v>0</v>
      </c>
      <c r="N6101" s="5" t="s">
        <v>21645</v>
      </c>
      <c r="O6101" s="5" t="s">
        <v>21646</v>
      </c>
      <c r="P6101" s="5" t="s">
        <v>21647</v>
      </c>
    </row>
    <row r="6102" ht="19" customHeight="1" spans="1:16">
      <c r="A6102" s="5">
        <v>246</v>
      </c>
      <c r="B6102" s="5" t="s">
        <v>649</v>
      </c>
      <c r="C6102" s="5" t="s">
        <v>70</v>
      </c>
      <c r="D6102" s="8" t="s">
        <v>411</v>
      </c>
      <c r="E6102" s="6">
        <v>45.2</v>
      </c>
      <c r="F6102" s="6">
        <v>45.2</v>
      </c>
      <c r="G6102" s="6">
        <v>45.1</v>
      </c>
      <c r="H6102" s="5" t="s">
        <v>120</v>
      </c>
      <c r="I6102" s="6">
        <f t="shared" si="380"/>
        <v>0</v>
      </c>
      <c r="J6102" s="5" t="str">
        <f>IF(H6102="否","不适用",IF(AND(ISNUMBER(E6102),ISNUMBER(F6102)),IF(I6102&gt;规则与名单!$B$2,"是","否"),"未判定"))</f>
        <v>不适用</v>
      </c>
      <c r="K6102" s="5" t="str">
        <f t="shared" si="381"/>
        <v>非测试日纯氢</v>
      </c>
      <c r="L6102" s="6">
        <f t="shared" si="382"/>
        <v>45.1</v>
      </c>
      <c r="M6102" s="5">
        <f t="shared" si="383"/>
        <v>0</v>
      </c>
      <c r="N6102" s="5" t="s">
        <v>21648</v>
      </c>
      <c r="O6102" s="5" t="s">
        <v>21649</v>
      </c>
      <c r="P6102" s="5" t="s">
        <v>21650</v>
      </c>
    </row>
    <row r="6103" ht="19" customHeight="1" spans="1:16">
      <c r="A6103" s="5">
        <v>246</v>
      </c>
      <c r="B6103" s="5" t="s">
        <v>649</v>
      </c>
      <c r="C6103" s="5" t="s">
        <v>70</v>
      </c>
      <c r="D6103" s="8" t="s">
        <v>251</v>
      </c>
      <c r="E6103" s="6">
        <v>45.5</v>
      </c>
      <c r="F6103" s="6">
        <v>45.3</v>
      </c>
      <c r="G6103" s="6">
        <v>45.5</v>
      </c>
      <c r="H6103" s="5" t="s">
        <v>120</v>
      </c>
      <c r="I6103" s="6">
        <f t="shared" si="380"/>
        <v>0.200000000000003</v>
      </c>
      <c r="J6103" s="5" t="str">
        <f>IF(H6103="否","不适用",IF(AND(ISNUMBER(E6103),ISNUMBER(F6103)),IF(I6103&gt;规则与名单!$B$2,"是","否"),"未判定"))</f>
        <v>不适用</v>
      </c>
      <c r="K6103" s="5" t="str">
        <f t="shared" si="381"/>
        <v>非测试日纯氢</v>
      </c>
      <c r="L6103" s="6">
        <f t="shared" si="382"/>
        <v>45.5</v>
      </c>
      <c r="M6103" s="5">
        <f t="shared" si="383"/>
        <v>0</v>
      </c>
      <c r="N6103" s="5" t="s">
        <v>21651</v>
      </c>
      <c r="O6103" s="5" t="s">
        <v>21652</v>
      </c>
      <c r="P6103" s="5" t="s">
        <v>21653</v>
      </c>
    </row>
    <row r="6104" ht="19" customHeight="1" spans="1:16">
      <c r="A6104" s="5">
        <v>246</v>
      </c>
      <c r="B6104" s="5" t="s">
        <v>649</v>
      </c>
      <c r="C6104" s="5" t="s">
        <v>70</v>
      </c>
      <c r="D6104" s="8" t="s">
        <v>472</v>
      </c>
      <c r="E6104" s="6">
        <v>45.4</v>
      </c>
      <c r="F6104" s="6">
        <v>45</v>
      </c>
      <c r="G6104" s="6">
        <v>45.3</v>
      </c>
      <c r="H6104" s="5" t="s">
        <v>120</v>
      </c>
      <c r="I6104" s="6">
        <f t="shared" si="380"/>
        <v>0.399999999999999</v>
      </c>
      <c r="J6104" s="5" t="str">
        <f>IF(H6104="否","不适用",IF(AND(ISNUMBER(E6104),ISNUMBER(F6104)),IF(I6104&gt;规则与名单!$B$2,"是","否"),"未判定"))</f>
        <v>不适用</v>
      </c>
      <c r="K6104" s="5" t="str">
        <f t="shared" si="381"/>
        <v>非测试日纯氢</v>
      </c>
      <c r="L6104" s="6">
        <f t="shared" si="382"/>
        <v>45.3</v>
      </c>
      <c r="M6104" s="5">
        <f t="shared" si="383"/>
        <v>0</v>
      </c>
      <c r="N6104" s="5" t="s">
        <v>21654</v>
      </c>
      <c r="O6104" s="5" t="s">
        <v>21655</v>
      </c>
      <c r="P6104" s="5" t="s">
        <v>21656</v>
      </c>
    </row>
    <row r="6105" ht="19" customHeight="1" spans="1:16">
      <c r="A6105" s="5">
        <v>246</v>
      </c>
      <c r="B6105" s="5" t="s">
        <v>649</v>
      </c>
      <c r="C6105" s="5" t="s">
        <v>70</v>
      </c>
      <c r="D6105" s="8" t="s">
        <v>466</v>
      </c>
      <c r="E6105" s="6">
        <v>45.4</v>
      </c>
      <c r="F6105" s="6">
        <v>122.5</v>
      </c>
      <c r="G6105" s="6">
        <v>120.3</v>
      </c>
      <c r="H6105" s="5" t="s">
        <v>120</v>
      </c>
      <c r="I6105" s="6">
        <f t="shared" si="380"/>
        <v>-77.1</v>
      </c>
      <c r="J6105" s="5" t="str">
        <f>IF(H6105="否","不适用",IF(AND(ISNUMBER(E6105),ISNUMBER(F6105)),IF(I6105&gt;规则与名单!$B$2,"是","否"),"未判定"))</f>
        <v>不适用</v>
      </c>
      <c r="K6105" s="5" t="str">
        <f t="shared" si="381"/>
        <v>非测试日纯氢</v>
      </c>
      <c r="L6105" s="6">
        <f t="shared" si="382"/>
        <v>120.3</v>
      </c>
      <c r="M6105" s="5">
        <f t="shared" si="383"/>
        <v>0</v>
      </c>
      <c r="N6105" s="5" t="s">
        <v>21657</v>
      </c>
      <c r="O6105" s="5" t="s">
        <v>21658</v>
      </c>
      <c r="P6105" s="5" t="s">
        <v>21659</v>
      </c>
    </row>
    <row r="6106" ht="19" customHeight="1" spans="1:16">
      <c r="A6106" s="5">
        <v>246</v>
      </c>
      <c r="B6106" s="5" t="s">
        <v>649</v>
      </c>
      <c r="C6106" s="5" t="s">
        <v>70</v>
      </c>
      <c r="D6106" s="8" t="s">
        <v>333</v>
      </c>
      <c r="E6106" s="6">
        <v>98.2</v>
      </c>
      <c r="F6106" s="6">
        <v>22.1</v>
      </c>
      <c r="G6106" s="6">
        <v>11</v>
      </c>
      <c r="H6106" s="5" t="s">
        <v>120</v>
      </c>
      <c r="I6106" s="6">
        <f t="shared" si="380"/>
        <v>76.1</v>
      </c>
      <c r="J6106" s="5" t="str">
        <f>IF(H6106="否","不适用",IF(AND(ISNUMBER(E6106),ISNUMBER(F6106)),IF(I6106&gt;规则与名单!$B$2,"是","否"),"未判定"))</f>
        <v>不适用</v>
      </c>
      <c r="K6106" s="5" t="str">
        <f t="shared" si="381"/>
        <v>非测试日纯氢</v>
      </c>
      <c r="L6106" s="6">
        <f t="shared" si="382"/>
        <v>11</v>
      </c>
      <c r="M6106" s="5">
        <f t="shared" si="383"/>
        <v>0</v>
      </c>
      <c r="N6106" s="5" t="s">
        <v>21660</v>
      </c>
      <c r="O6106" s="5" t="s">
        <v>21661</v>
      </c>
      <c r="P6106" s="5" t="s">
        <v>21662</v>
      </c>
    </row>
    <row r="6107" ht="19" customHeight="1" spans="1:16">
      <c r="A6107" s="5">
        <v>246</v>
      </c>
      <c r="B6107" s="5" t="s">
        <v>649</v>
      </c>
      <c r="C6107" s="5" t="s">
        <v>70</v>
      </c>
      <c r="D6107" s="8" t="s">
        <v>175</v>
      </c>
      <c r="E6107" s="6">
        <v>57.3</v>
      </c>
      <c r="F6107" s="6">
        <v>58.3</v>
      </c>
      <c r="G6107" s="6">
        <v>57.2</v>
      </c>
      <c r="H6107" s="5" t="s">
        <v>120</v>
      </c>
      <c r="I6107" s="6">
        <f t="shared" si="380"/>
        <v>-1</v>
      </c>
      <c r="J6107" s="5" t="str">
        <f>IF(H6107="否","不适用",IF(AND(ISNUMBER(E6107),ISNUMBER(F6107)),IF(I6107&gt;规则与名单!$B$2,"是","否"),"未判定"))</f>
        <v>不适用</v>
      </c>
      <c r="K6107" s="5" t="str">
        <f t="shared" si="381"/>
        <v>非测试日纯氢</v>
      </c>
      <c r="L6107" s="6">
        <f t="shared" si="382"/>
        <v>57.2</v>
      </c>
      <c r="M6107" s="5">
        <f t="shared" si="383"/>
        <v>0</v>
      </c>
      <c r="N6107" s="5" t="s">
        <v>21663</v>
      </c>
      <c r="O6107" s="5" t="s">
        <v>21664</v>
      </c>
      <c r="P6107" s="5" t="s">
        <v>21665</v>
      </c>
    </row>
    <row r="6108" ht="19" customHeight="1" spans="1:16">
      <c r="A6108" s="5">
        <v>246</v>
      </c>
      <c r="B6108" s="5" t="s">
        <v>649</v>
      </c>
      <c r="C6108" s="5" t="s">
        <v>70</v>
      </c>
      <c r="D6108" s="8" t="s">
        <v>3402</v>
      </c>
      <c r="E6108" s="6">
        <v>45.4</v>
      </c>
      <c r="F6108" s="6">
        <v>45.2</v>
      </c>
      <c r="G6108" s="6">
        <v>45.4</v>
      </c>
      <c r="H6108" s="5" t="s">
        <v>120</v>
      </c>
      <c r="I6108" s="6">
        <f t="shared" si="380"/>
        <v>0.199999999999996</v>
      </c>
      <c r="J6108" s="5" t="str">
        <f>IF(H6108="否","不适用",IF(AND(ISNUMBER(E6108),ISNUMBER(F6108)),IF(I6108&gt;规则与名单!$B$2,"是","否"),"未判定"))</f>
        <v>不适用</v>
      </c>
      <c r="K6108" s="5" t="str">
        <f t="shared" si="381"/>
        <v>非测试日纯氢</v>
      </c>
      <c r="L6108" s="6">
        <f t="shared" si="382"/>
        <v>45.4</v>
      </c>
      <c r="M6108" s="5">
        <f t="shared" si="383"/>
        <v>0</v>
      </c>
      <c r="N6108" s="5" t="s">
        <v>21666</v>
      </c>
      <c r="O6108" s="5" t="s">
        <v>21667</v>
      </c>
      <c r="P6108" s="5" t="s">
        <v>21668</v>
      </c>
    </row>
    <row r="6109" ht="19" customHeight="1" spans="1:16">
      <c r="A6109" s="5">
        <v>246</v>
      </c>
      <c r="B6109" s="5" t="s">
        <v>649</v>
      </c>
      <c r="C6109" s="5" t="s">
        <v>70</v>
      </c>
      <c r="D6109" s="8" t="s">
        <v>487</v>
      </c>
      <c r="E6109" s="6">
        <v>46</v>
      </c>
      <c r="F6109" s="6">
        <v>45.8</v>
      </c>
      <c r="G6109" s="6">
        <v>45.9</v>
      </c>
      <c r="H6109" s="5" t="s">
        <v>120</v>
      </c>
      <c r="I6109" s="6">
        <f t="shared" si="380"/>
        <v>0.200000000000003</v>
      </c>
      <c r="J6109" s="5" t="str">
        <f>IF(H6109="否","不适用",IF(AND(ISNUMBER(E6109),ISNUMBER(F6109)),IF(I6109&gt;规则与名单!$B$2,"是","否"),"未判定"))</f>
        <v>不适用</v>
      </c>
      <c r="K6109" s="5" t="str">
        <f t="shared" si="381"/>
        <v>非测试日纯氢</v>
      </c>
      <c r="L6109" s="6">
        <f t="shared" si="382"/>
        <v>45.9</v>
      </c>
      <c r="M6109" s="5">
        <f t="shared" si="383"/>
        <v>0</v>
      </c>
      <c r="N6109" s="5" t="s">
        <v>21669</v>
      </c>
      <c r="O6109" s="5" t="s">
        <v>21670</v>
      </c>
      <c r="P6109" s="5" t="s">
        <v>21671</v>
      </c>
    </row>
    <row r="6110" ht="19" customHeight="1" spans="1:16">
      <c r="A6110" s="5">
        <v>246</v>
      </c>
      <c r="B6110" s="5" t="s">
        <v>649</v>
      </c>
      <c r="C6110" s="5" t="s">
        <v>70</v>
      </c>
      <c r="D6110" s="8" t="s">
        <v>121</v>
      </c>
      <c r="E6110" s="6">
        <v>45.4</v>
      </c>
      <c r="F6110" s="6">
        <v>45.6</v>
      </c>
      <c r="G6110" s="6">
        <v>45.1</v>
      </c>
      <c r="H6110" s="5" t="s">
        <v>120</v>
      </c>
      <c r="I6110" s="6">
        <f t="shared" si="380"/>
        <v>-0.200000000000003</v>
      </c>
      <c r="J6110" s="5" t="str">
        <f>IF(H6110="否","不适用",IF(AND(ISNUMBER(E6110),ISNUMBER(F6110)),IF(I6110&gt;规则与名单!$B$2,"是","否"),"未判定"))</f>
        <v>不适用</v>
      </c>
      <c r="K6110" s="5" t="str">
        <f t="shared" si="381"/>
        <v>非测试日纯氢</v>
      </c>
      <c r="L6110" s="6">
        <f t="shared" si="382"/>
        <v>45.1</v>
      </c>
      <c r="M6110" s="5">
        <f t="shared" si="383"/>
        <v>0</v>
      </c>
      <c r="N6110" s="5" t="s">
        <v>21672</v>
      </c>
      <c r="O6110" s="5" t="s">
        <v>21673</v>
      </c>
      <c r="P6110" s="5" t="s">
        <v>21674</v>
      </c>
    </row>
    <row r="6111" ht="19" customHeight="1" spans="1:16">
      <c r="A6111" s="5">
        <v>246</v>
      </c>
      <c r="B6111" s="5" t="s">
        <v>649</v>
      </c>
      <c r="C6111" s="5" t="s">
        <v>70</v>
      </c>
      <c r="D6111" s="8" t="s">
        <v>170</v>
      </c>
      <c r="E6111" s="6">
        <v>33.7</v>
      </c>
      <c r="F6111" s="6">
        <v>45.2</v>
      </c>
      <c r="G6111" s="6">
        <v>40.2</v>
      </c>
      <c r="H6111" s="5" t="s">
        <v>120</v>
      </c>
      <c r="I6111" s="6">
        <f t="shared" si="380"/>
        <v>-11.5</v>
      </c>
      <c r="J6111" s="5" t="str">
        <f>IF(H6111="否","不适用",IF(AND(ISNUMBER(E6111),ISNUMBER(F6111)),IF(I6111&gt;规则与名单!$B$2,"是","否"),"未判定"))</f>
        <v>不适用</v>
      </c>
      <c r="K6111" s="5" t="str">
        <f t="shared" si="381"/>
        <v>非测试日纯氢</v>
      </c>
      <c r="L6111" s="6">
        <f t="shared" si="382"/>
        <v>40.2</v>
      </c>
      <c r="M6111" s="5">
        <f t="shared" si="383"/>
        <v>0</v>
      </c>
      <c r="N6111" s="5" t="s">
        <v>21675</v>
      </c>
      <c r="O6111" s="5" t="s">
        <v>21676</v>
      </c>
      <c r="P6111" s="5" t="s">
        <v>21677</v>
      </c>
    </row>
    <row r="6112" ht="19" customHeight="1" spans="1:16">
      <c r="A6112" s="5">
        <v>246</v>
      </c>
      <c r="B6112" s="5" t="s">
        <v>649</v>
      </c>
      <c r="C6112" s="5" t="s">
        <v>70</v>
      </c>
      <c r="D6112" s="8" t="s">
        <v>644</v>
      </c>
      <c r="E6112" s="6">
        <v>34.5</v>
      </c>
      <c r="F6112" s="6">
        <v>23.3</v>
      </c>
      <c r="G6112" s="6">
        <v>23</v>
      </c>
      <c r="H6112" s="5" t="s">
        <v>120</v>
      </c>
      <c r="I6112" s="6">
        <f t="shared" si="380"/>
        <v>11.2</v>
      </c>
      <c r="J6112" s="5" t="str">
        <f>IF(H6112="否","不适用",IF(AND(ISNUMBER(E6112),ISNUMBER(F6112)),IF(I6112&gt;规则与名单!$B$2,"是","否"),"未判定"))</f>
        <v>不适用</v>
      </c>
      <c r="K6112" s="5" t="str">
        <f t="shared" si="381"/>
        <v>非测试日纯氢</v>
      </c>
      <c r="L6112" s="6">
        <f t="shared" si="382"/>
        <v>23</v>
      </c>
      <c r="M6112" s="5">
        <f t="shared" si="383"/>
        <v>0</v>
      </c>
      <c r="N6112" s="5" t="s">
        <v>21678</v>
      </c>
      <c r="O6112" s="5" t="s">
        <v>21679</v>
      </c>
      <c r="P6112" s="5" t="s">
        <v>21680</v>
      </c>
    </row>
    <row r="6113" ht="19" customHeight="1" spans="1:16">
      <c r="A6113" s="5">
        <v>246</v>
      </c>
      <c r="B6113" s="5" t="s">
        <v>649</v>
      </c>
      <c r="C6113" s="5" t="s">
        <v>70</v>
      </c>
      <c r="D6113" s="8" t="s">
        <v>3418</v>
      </c>
      <c r="E6113" s="6"/>
      <c r="F6113" s="6">
        <v>0</v>
      </c>
      <c r="G6113" s="6"/>
      <c r="H6113" s="5" t="s">
        <v>120</v>
      </c>
      <c r="I6113" s="6" t="str">
        <f t="shared" si="380"/>
        <v/>
      </c>
      <c r="J6113" s="5" t="str">
        <f>IF(H6113="否","不适用",IF(AND(ISNUMBER(E6113),ISNUMBER(F6113)),IF(I6113&gt;规则与名单!$B$2,"是","否"),"未判定"))</f>
        <v>不适用</v>
      </c>
      <c r="K6113" s="5" t="str">
        <f t="shared" si="381"/>
        <v>缺失</v>
      </c>
      <c r="L6113" s="6" t="str">
        <f t="shared" si="382"/>
        <v/>
      </c>
      <c r="M6113" s="5">
        <f t="shared" si="383"/>
        <v>1</v>
      </c>
      <c r="N6113" s="5" t="s">
        <v>21681</v>
      </c>
      <c r="O6113" s="5" t="s">
        <v>21682</v>
      </c>
      <c r="P6113" s="5" t="s">
        <v>21683</v>
      </c>
    </row>
    <row r="6114" ht="19" customHeight="1" spans="1:16">
      <c r="A6114" s="5">
        <v>246</v>
      </c>
      <c r="B6114" s="5" t="s">
        <v>649</v>
      </c>
      <c r="C6114" s="5" t="s">
        <v>70</v>
      </c>
      <c r="D6114" s="8" t="s">
        <v>3422</v>
      </c>
      <c r="E6114" s="6"/>
      <c r="F6114" s="6">
        <v>0</v>
      </c>
      <c r="G6114" s="6"/>
      <c r="H6114" s="5" t="s">
        <v>120</v>
      </c>
      <c r="I6114" s="6" t="str">
        <f t="shared" si="380"/>
        <v/>
      </c>
      <c r="J6114" s="5" t="str">
        <f>IF(H6114="否","不适用",IF(AND(ISNUMBER(E6114),ISNUMBER(F6114)),IF(I6114&gt;规则与名单!$B$2,"是","否"),"未判定"))</f>
        <v>不适用</v>
      </c>
      <c r="K6114" s="5" t="str">
        <f t="shared" si="381"/>
        <v>缺失</v>
      </c>
      <c r="L6114" s="6" t="str">
        <f t="shared" si="382"/>
        <v/>
      </c>
      <c r="M6114" s="5">
        <f t="shared" si="383"/>
        <v>1</v>
      </c>
      <c r="N6114" s="5" t="s">
        <v>21684</v>
      </c>
      <c r="O6114" s="5" t="s">
        <v>21685</v>
      </c>
      <c r="P6114" s="5" t="s">
        <v>21686</v>
      </c>
    </row>
    <row r="6115" ht="19" customHeight="1" spans="1:16">
      <c r="A6115" s="5">
        <v>246</v>
      </c>
      <c r="B6115" s="5" t="s">
        <v>649</v>
      </c>
      <c r="C6115" s="5" t="s">
        <v>70</v>
      </c>
      <c r="D6115" s="8" t="s">
        <v>336</v>
      </c>
      <c r="E6115" s="6">
        <v>18</v>
      </c>
      <c r="F6115" s="6">
        <v>18.1</v>
      </c>
      <c r="G6115" s="6">
        <v>16.4</v>
      </c>
      <c r="H6115" s="5" t="s">
        <v>120</v>
      </c>
      <c r="I6115" s="6">
        <f t="shared" si="380"/>
        <v>-0.100000000000001</v>
      </c>
      <c r="J6115" s="5" t="str">
        <f>IF(H6115="否","不适用",IF(AND(ISNUMBER(E6115),ISNUMBER(F6115)),IF(I6115&gt;规则与名单!$B$2,"是","否"),"未判定"))</f>
        <v>不适用</v>
      </c>
      <c r="K6115" s="5" t="str">
        <f t="shared" si="381"/>
        <v>非测试日纯氢</v>
      </c>
      <c r="L6115" s="6">
        <f t="shared" si="382"/>
        <v>16.4</v>
      </c>
      <c r="M6115" s="5">
        <f t="shared" si="383"/>
        <v>0</v>
      </c>
      <c r="N6115" s="5" t="s">
        <v>21687</v>
      </c>
      <c r="O6115" s="5" t="s">
        <v>21688</v>
      </c>
      <c r="P6115" s="5" t="s">
        <v>21689</v>
      </c>
    </row>
    <row r="6116" ht="19" customHeight="1" spans="1:16">
      <c r="A6116" s="5">
        <v>246</v>
      </c>
      <c r="B6116" s="5" t="s">
        <v>649</v>
      </c>
      <c r="C6116" s="5" t="s">
        <v>70</v>
      </c>
      <c r="D6116" s="8" t="s">
        <v>653</v>
      </c>
      <c r="E6116" s="6">
        <v>72.3</v>
      </c>
      <c r="F6116" s="6">
        <v>72.8</v>
      </c>
      <c r="G6116" s="6">
        <v>72.3</v>
      </c>
      <c r="H6116" s="5" t="s">
        <v>120</v>
      </c>
      <c r="I6116" s="6">
        <f t="shared" si="380"/>
        <v>-0.5</v>
      </c>
      <c r="J6116" s="5" t="str">
        <f>IF(H6116="否","不适用",IF(AND(ISNUMBER(E6116),ISNUMBER(F6116)),IF(I6116&gt;规则与名单!$B$2,"是","否"),"未判定"))</f>
        <v>不适用</v>
      </c>
      <c r="K6116" s="5" t="str">
        <f t="shared" si="381"/>
        <v>非测试日纯氢</v>
      </c>
      <c r="L6116" s="6">
        <f t="shared" si="382"/>
        <v>72.3</v>
      </c>
      <c r="M6116" s="5">
        <f t="shared" si="383"/>
        <v>0</v>
      </c>
      <c r="N6116" s="5" t="s">
        <v>21690</v>
      </c>
      <c r="O6116" s="5" t="s">
        <v>21691</v>
      </c>
      <c r="P6116" s="5" t="s">
        <v>21692</v>
      </c>
    </row>
    <row r="6117" ht="19" customHeight="1" spans="1:16">
      <c r="A6117" s="5">
        <v>247</v>
      </c>
      <c r="B6117" s="5" t="s">
        <v>654</v>
      </c>
      <c r="C6117" s="5" t="s">
        <v>70</v>
      </c>
      <c r="D6117" s="8" t="s">
        <v>114</v>
      </c>
      <c r="E6117" s="6">
        <v>183.1</v>
      </c>
      <c r="F6117" s="6"/>
      <c r="G6117" s="6"/>
      <c r="H6117" s="5" t="s">
        <v>120</v>
      </c>
      <c r="I6117" s="6" t="str">
        <f t="shared" si="380"/>
        <v/>
      </c>
      <c r="J6117" s="5" t="str">
        <f>IF(H6117="否","不适用",IF(AND(ISNUMBER(E6117),ISNUMBER(F6117)),IF(I6117&gt;规则与名单!$B$2,"是","否"),"未判定"))</f>
        <v>不适用</v>
      </c>
      <c r="K6117" s="5" t="str">
        <f t="shared" si="381"/>
        <v>非测试日仪表</v>
      </c>
      <c r="L6117" s="6">
        <f t="shared" si="382"/>
        <v>183.1</v>
      </c>
      <c r="M6117" s="5">
        <f t="shared" si="383"/>
        <v>0</v>
      </c>
      <c r="N6117" s="5" t="s">
        <v>21693</v>
      </c>
      <c r="O6117" s="5" t="s">
        <v>21694</v>
      </c>
      <c r="P6117" s="5" t="s">
        <v>21695</v>
      </c>
    </row>
    <row r="6118" ht="19" customHeight="1" spans="1:16">
      <c r="A6118" s="5">
        <v>247</v>
      </c>
      <c r="B6118" s="5" t="s">
        <v>654</v>
      </c>
      <c r="C6118" s="5" t="s">
        <v>70</v>
      </c>
      <c r="D6118" s="8" t="s">
        <v>605</v>
      </c>
      <c r="E6118" s="6">
        <v>218.1</v>
      </c>
      <c r="F6118" s="6"/>
      <c r="G6118" s="6"/>
      <c r="H6118" s="5" t="s">
        <v>120</v>
      </c>
      <c r="I6118" s="6" t="str">
        <f t="shared" si="380"/>
        <v/>
      </c>
      <c r="J6118" s="5" t="str">
        <f>IF(H6118="否","不适用",IF(AND(ISNUMBER(E6118),ISNUMBER(F6118)),IF(I6118&gt;规则与名单!$B$2,"是","否"),"未判定"))</f>
        <v>不适用</v>
      </c>
      <c r="K6118" s="5" t="str">
        <f t="shared" si="381"/>
        <v>非测试日仪表</v>
      </c>
      <c r="L6118" s="6">
        <f t="shared" si="382"/>
        <v>218.1</v>
      </c>
      <c r="M6118" s="5">
        <f t="shared" si="383"/>
        <v>0</v>
      </c>
      <c r="N6118" s="5" t="s">
        <v>21696</v>
      </c>
      <c r="O6118" s="5" t="s">
        <v>21697</v>
      </c>
      <c r="P6118" s="5" t="s">
        <v>21698</v>
      </c>
    </row>
    <row r="6119" ht="19" customHeight="1" spans="1:16">
      <c r="A6119" s="5">
        <v>247</v>
      </c>
      <c r="B6119" s="5" t="s">
        <v>654</v>
      </c>
      <c r="C6119" s="5" t="s">
        <v>70</v>
      </c>
      <c r="D6119" s="8" t="s">
        <v>186</v>
      </c>
      <c r="E6119" s="6">
        <v>160.2</v>
      </c>
      <c r="F6119" s="6"/>
      <c r="G6119" s="6"/>
      <c r="H6119" s="5" t="s">
        <v>120</v>
      </c>
      <c r="I6119" s="6" t="str">
        <f t="shared" si="380"/>
        <v/>
      </c>
      <c r="J6119" s="5" t="str">
        <f>IF(H6119="否","不适用",IF(AND(ISNUMBER(E6119),ISNUMBER(F6119)),IF(I6119&gt;规则与名单!$B$2,"是","否"),"未判定"))</f>
        <v>不适用</v>
      </c>
      <c r="K6119" s="5" t="str">
        <f t="shared" si="381"/>
        <v>非测试日仪表</v>
      </c>
      <c r="L6119" s="6">
        <f t="shared" si="382"/>
        <v>160.2</v>
      </c>
      <c r="M6119" s="5">
        <f t="shared" si="383"/>
        <v>0</v>
      </c>
      <c r="N6119" s="5" t="s">
        <v>21699</v>
      </c>
      <c r="O6119" s="5" t="s">
        <v>21700</v>
      </c>
      <c r="P6119" s="5" t="s">
        <v>21701</v>
      </c>
    </row>
    <row r="6120" ht="19" customHeight="1" spans="1:16">
      <c r="A6120" s="5">
        <v>247</v>
      </c>
      <c r="B6120" s="5" t="s">
        <v>654</v>
      </c>
      <c r="C6120" s="5" t="s">
        <v>70</v>
      </c>
      <c r="D6120" s="8" t="s">
        <v>165</v>
      </c>
      <c r="E6120" s="6">
        <v>146.7</v>
      </c>
      <c r="F6120" s="6"/>
      <c r="G6120" s="6"/>
      <c r="H6120" s="5" t="s">
        <v>120</v>
      </c>
      <c r="I6120" s="6" t="str">
        <f t="shared" si="380"/>
        <v/>
      </c>
      <c r="J6120" s="5" t="str">
        <f>IF(H6120="否","不适用",IF(AND(ISNUMBER(E6120),ISNUMBER(F6120)),IF(I6120&gt;规则与名单!$B$2,"是","否"),"未判定"))</f>
        <v>不适用</v>
      </c>
      <c r="K6120" s="5" t="str">
        <f t="shared" si="381"/>
        <v>非测试日仪表</v>
      </c>
      <c r="L6120" s="6">
        <f t="shared" si="382"/>
        <v>146.7</v>
      </c>
      <c r="M6120" s="5">
        <f t="shared" si="383"/>
        <v>0</v>
      </c>
      <c r="N6120" s="5" t="s">
        <v>21702</v>
      </c>
      <c r="O6120" s="5" t="s">
        <v>21703</v>
      </c>
      <c r="P6120" s="5" t="s">
        <v>21704</v>
      </c>
    </row>
    <row r="6121" ht="19" customHeight="1" spans="1:16">
      <c r="A6121" s="5">
        <v>247</v>
      </c>
      <c r="B6121" s="5" t="s">
        <v>654</v>
      </c>
      <c r="C6121" s="5" t="s">
        <v>70</v>
      </c>
      <c r="D6121" s="8" t="s">
        <v>151</v>
      </c>
      <c r="E6121" s="6">
        <v>202.6</v>
      </c>
      <c r="F6121" s="6"/>
      <c r="G6121" s="6"/>
      <c r="H6121" s="5" t="s">
        <v>120</v>
      </c>
      <c r="I6121" s="6" t="str">
        <f t="shared" si="380"/>
        <v/>
      </c>
      <c r="J6121" s="5" t="str">
        <f>IF(H6121="否","不适用",IF(AND(ISNUMBER(E6121),ISNUMBER(F6121)),IF(I6121&gt;规则与名单!$B$2,"是","否"),"未判定"))</f>
        <v>不适用</v>
      </c>
      <c r="K6121" s="5" t="str">
        <f t="shared" si="381"/>
        <v>非测试日仪表</v>
      </c>
      <c r="L6121" s="6">
        <f t="shared" si="382"/>
        <v>202.6</v>
      </c>
      <c r="M6121" s="5">
        <f t="shared" si="383"/>
        <v>0</v>
      </c>
      <c r="N6121" s="5" t="s">
        <v>21705</v>
      </c>
      <c r="O6121" s="5" t="s">
        <v>21706</v>
      </c>
      <c r="P6121" s="5" t="s">
        <v>21707</v>
      </c>
    </row>
    <row r="6122" ht="19" customHeight="1" spans="1:16">
      <c r="A6122" s="5">
        <v>247</v>
      </c>
      <c r="B6122" s="5" t="s">
        <v>654</v>
      </c>
      <c r="C6122" s="5" t="s">
        <v>70</v>
      </c>
      <c r="D6122" s="8" t="s">
        <v>3358</v>
      </c>
      <c r="E6122" s="6">
        <v>169.5</v>
      </c>
      <c r="F6122" s="6"/>
      <c r="G6122" s="6"/>
      <c r="H6122" s="5" t="s">
        <v>120</v>
      </c>
      <c r="I6122" s="6" t="str">
        <f t="shared" si="380"/>
        <v/>
      </c>
      <c r="J6122" s="5" t="str">
        <f>IF(H6122="否","不适用",IF(AND(ISNUMBER(E6122),ISNUMBER(F6122)),IF(I6122&gt;规则与名单!$B$2,"是","否"),"未判定"))</f>
        <v>不适用</v>
      </c>
      <c r="K6122" s="5" t="str">
        <f t="shared" si="381"/>
        <v>非测试日仪表</v>
      </c>
      <c r="L6122" s="6">
        <f t="shared" si="382"/>
        <v>169.5</v>
      </c>
      <c r="M6122" s="5">
        <f t="shared" si="383"/>
        <v>0</v>
      </c>
      <c r="N6122" s="5" t="s">
        <v>21708</v>
      </c>
      <c r="O6122" s="5" t="s">
        <v>21709</v>
      </c>
      <c r="P6122" s="5" t="s">
        <v>21710</v>
      </c>
    </row>
    <row r="6123" ht="19" customHeight="1" spans="1:16">
      <c r="A6123" s="5">
        <v>247</v>
      </c>
      <c r="B6123" s="5" t="s">
        <v>654</v>
      </c>
      <c r="C6123" s="5" t="s">
        <v>70</v>
      </c>
      <c r="D6123" s="8" t="s">
        <v>272</v>
      </c>
      <c r="E6123" s="6">
        <v>220.3</v>
      </c>
      <c r="F6123" s="6"/>
      <c r="G6123" s="6"/>
      <c r="H6123" s="5" t="s">
        <v>120</v>
      </c>
      <c r="I6123" s="6" t="str">
        <f t="shared" si="380"/>
        <v/>
      </c>
      <c r="J6123" s="5" t="str">
        <f>IF(H6123="否","不适用",IF(AND(ISNUMBER(E6123),ISNUMBER(F6123)),IF(I6123&gt;规则与名单!$B$2,"是","否"),"未判定"))</f>
        <v>不适用</v>
      </c>
      <c r="K6123" s="5" t="str">
        <f t="shared" si="381"/>
        <v>非测试日仪表</v>
      </c>
      <c r="L6123" s="6">
        <f t="shared" si="382"/>
        <v>220.3</v>
      </c>
      <c r="M6123" s="5">
        <f t="shared" si="383"/>
        <v>0</v>
      </c>
      <c r="N6123" s="5" t="s">
        <v>21711</v>
      </c>
      <c r="O6123" s="5" t="s">
        <v>21712</v>
      </c>
      <c r="P6123" s="5" t="s">
        <v>21713</v>
      </c>
    </row>
    <row r="6124" ht="19" customHeight="1" spans="1:16">
      <c r="A6124" s="5">
        <v>247</v>
      </c>
      <c r="B6124" s="5" t="s">
        <v>654</v>
      </c>
      <c r="C6124" s="5" t="s">
        <v>70</v>
      </c>
      <c r="D6124" s="8" t="s">
        <v>506</v>
      </c>
      <c r="E6124" s="6">
        <v>154</v>
      </c>
      <c r="F6124" s="6"/>
      <c r="G6124" s="6"/>
      <c r="H6124" s="5" t="s">
        <v>120</v>
      </c>
      <c r="I6124" s="6" t="str">
        <f t="shared" si="380"/>
        <v/>
      </c>
      <c r="J6124" s="5" t="str">
        <f>IF(H6124="否","不适用",IF(AND(ISNUMBER(E6124),ISNUMBER(F6124)),IF(I6124&gt;规则与名单!$B$2,"是","否"),"未判定"))</f>
        <v>不适用</v>
      </c>
      <c r="K6124" s="5" t="str">
        <f t="shared" si="381"/>
        <v>非测试日仪表</v>
      </c>
      <c r="L6124" s="6">
        <f t="shared" si="382"/>
        <v>154</v>
      </c>
      <c r="M6124" s="5">
        <f t="shared" si="383"/>
        <v>0</v>
      </c>
      <c r="N6124" s="5" t="s">
        <v>21714</v>
      </c>
      <c r="O6124" s="5" t="s">
        <v>21715</v>
      </c>
      <c r="P6124" s="5" t="s">
        <v>21716</v>
      </c>
    </row>
    <row r="6125" ht="19" customHeight="1" spans="1:16">
      <c r="A6125" s="5">
        <v>247</v>
      </c>
      <c r="B6125" s="5" t="s">
        <v>654</v>
      </c>
      <c r="C6125" s="5" t="s">
        <v>70</v>
      </c>
      <c r="D6125" s="8" t="s">
        <v>673</v>
      </c>
      <c r="E6125" s="6">
        <v>11.7</v>
      </c>
      <c r="F6125" s="6"/>
      <c r="G6125" s="6"/>
      <c r="H6125" s="5" t="s">
        <v>120</v>
      </c>
      <c r="I6125" s="6" t="str">
        <f t="shared" si="380"/>
        <v/>
      </c>
      <c r="J6125" s="5" t="str">
        <f>IF(H6125="否","不适用",IF(AND(ISNUMBER(E6125),ISNUMBER(F6125)),IF(I6125&gt;规则与名单!$B$2,"是","否"),"未判定"))</f>
        <v>不适用</v>
      </c>
      <c r="K6125" s="5" t="str">
        <f t="shared" si="381"/>
        <v>非测试日仪表</v>
      </c>
      <c r="L6125" s="6">
        <f t="shared" si="382"/>
        <v>11.7</v>
      </c>
      <c r="M6125" s="5">
        <f t="shared" si="383"/>
        <v>0</v>
      </c>
      <c r="N6125" s="5" t="s">
        <v>21717</v>
      </c>
      <c r="O6125" s="5" t="s">
        <v>21718</v>
      </c>
      <c r="P6125" s="5" t="s">
        <v>21719</v>
      </c>
    </row>
    <row r="6126" ht="19" customHeight="1" spans="1:16">
      <c r="A6126" s="5">
        <v>247</v>
      </c>
      <c r="B6126" s="5" t="s">
        <v>654</v>
      </c>
      <c r="C6126" s="5" t="s">
        <v>70</v>
      </c>
      <c r="D6126" s="8" t="s">
        <v>183</v>
      </c>
      <c r="E6126" s="6">
        <v>115.2</v>
      </c>
      <c r="F6126" s="6"/>
      <c r="G6126" s="6"/>
      <c r="H6126" s="5" t="s">
        <v>120</v>
      </c>
      <c r="I6126" s="6" t="str">
        <f t="shared" si="380"/>
        <v/>
      </c>
      <c r="J6126" s="5" t="str">
        <f>IF(H6126="否","不适用",IF(AND(ISNUMBER(E6126),ISNUMBER(F6126)),IF(I6126&gt;规则与名单!$B$2,"是","否"),"未判定"))</f>
        <v>不适用</v>
      </c>
      <c r="K6126" s="5" t="str">
        <f t="shared" si="381"/>
        <v>非测试日仪表</v>
      </c>
      <c r="L6126" s="6">
        <f t="shared" si="382"/>
        <v>115.2</v>
      </c>
      <c r="M6126" s="5">
        <f t="shared" si="383"/>
        <v>0</v>
      </c>
      <c r="N6126" s="5" t="s">
        <v>21720</v>
      </c>
      <c r="O6126" s="5" t="s">
        <v>21721</v>
      </c>
      <c r="P6126" s="5" t="s">
        <v>21722</v>
      </c>
    </row>
    <row r="6127" ht="19" customHeight="1" spans="1:16">
      <c r="A6127" s="5">
        <v>247</v>
      </c>
      <c r="B6127" s="5" t="s">
        <v>654</v>
      </c>
      <c r="C6127" s="5" t="s">
        <v>70</v>
      </c>
      <c r="D6127" s="8" t="s">
        <v>431</v>
      </c>
      <c r="E6127" s="6">
        <v>208.2</v>
      </c>
      <c r="F6127" s="6"/>
      <c r="G6127" s="6"/>
      <c r="H6127" s="5" t="s">
        <v>120</v>
      </c>
      <c r="I6127" s="6" t="str">
        <f t="shared" si="380"/>
        <v/>
      </c>
      <c r="J6127" s="5" t="str">
        <f>IF(H6127="否","不适用",IF(AND(ISNUMBER(E6127),ISNUMBER(F6127)),IF(I6127&gt;规则与名单!$B$2,"是","否"),"未判定"))</f>
        <v>不适用</v>
      </c>
      <c r="K6127" s="5" t="str">
        <f t="shared" si="381"/>
        <v>非测试日仪表</v>
      </c>
      <c r="L6127" s="6">
        <f t="shared" si="382"/>
        <v>208.2</v>
      </c>
      <c r="M6127" s="5">
        <f t="shared" si="383"/>
        <v>0</v>
      </c>
      <c r="N6127" s="5" t="s">
        <v>21723</v>
      </c>
      <c r="O6127" s="5" t="s">
        <v>21724</v>
      </c>
      <c r="P6127" s="5" t="s">
        <v>21725</v>
      </c>
    </row>
    <row r="6128" ht="19" customHeight="1" spans="1:16">
      <c r="A6128" s="5">
        <v>247</v>
      </c>
      <c r="B6128" s="5" t="s">
        <v>654</v>
      </c>
      <c r="C6128" s="5" t="s">
        <v>70</v>
      </c>
      <c r="D6128" s="8" t="s">
        <v>3377</v>
      </c>
      <c r="E6128" s="6">
        <v>169.8</v>
      </c>
      <c r="F6128" s="6"/>
      <c r="G6128" s="6"/>
      <c r="H6128" s="5" t="s">
        <v>120</v>
      </c>
      <c r="I6128" s="6" t="str">
        <f t="shared" si="380"/>
        <v/>
      </c>
      <c r="J6128" s="5" t="str">
        <f>IF(H6128="否","不适用",IF(AND(ISNUMBER(E6128),ISNUMBER(F6128)),IF(I6128&gt;规则与名单!$B$2,"是","否"),"未判定"))</f>
        <v>不适用</v>
      </c>
      <c r="K6128" s="5" t="str">
        <f t="shared" si="381"/>
        <v>非测试日仪表</v>
      </c>
      <c r="L6128" s="6">
        <f t="shared" si="382"/>
        <v>169.8</v>
      </c>
      <c r="M6128" s="5">
        <f t="shared" si="383"/>
        <v>0</v>
      </c>
      <c r="N6128" s="5" t="s">
        <v>21726</v>
      </c>
      <c r="O6128" s="5" t="s">
        <v>21727</v>
      </c>
      <c r="P6128" s="5" t="s">
        <v>21728</v>
      </c>
    </row>
    <row r="6129" ht="19" customHeight="1" spans="1:16">
      <c r="A6129" s="5">
        <v>247</v>
      </c>
      <c r="B6129" s="5" t="s">
        <v>654</v>
      </c>
      <c r="C6129" s="5" t="s">
        <v>70</v>
      </c>
      <c r="D6129" s="8" t="s">
        <v>407</v>
      </c>
      <c r="E6129" s="6">
        <v>196.5</v>
      </c>
      <c r="F6129" s="6"/>
      <c r="G6129" s="6"/>
      <c r="H6129" s="5" t="s">
        <v>120</v>
      </c>
      <c r="I6129" s="6" t="str">
        <f t="shared" si="380"/>
        <v/>
      </c>
      <c r="J6129" s="5" t="str">
        <f>IF(H6129="否","不适用",IF(AND(ISNUMBER(E6129),ISNUMBER(F6129)),IF(I6129&gt;规则与名单!$B$2,"是","否"),"未判定"))</f>
        <v>不适用</v>
      </c>
      <c r="K6129" s="5" t="str">
        <f t="shared" si="381"/>
        <v>非测试日仪表</v>
      </c>
      <c r="L6129" s="6">
        <f t="shared" si="382"/>
        <v>196.5</v>
      </c>
      <c r="M6129" s="5">
        <f t="shared" si="383"/>
        <v>0</v>
      </c>
      <c r="N6129" s="5" t="s">
        <v>21729</v>
      </c>
      <c r="O6129" s="5" t="s">
        <v>21730</v>
      </c>
      <c r="P6129" s="5" t="s">
        <v>21731</v>
      </c>
    </row>
    <row r="6130" ht="19" customHeight="1" spans="1:16">
      <c r="A6130" s="5">
        <v>247</v>
      </c>
      <c r="B6130" s="5" t="s">
        <v>654</v>
      </c>
      <c r="C6130" s="5" t="s">
        <v>70</v>
      </c>
      <c r="D6130" s="8" t="s">
        <v>411</v>
      </c>
      <c r="E6130" s="6">
        <v>199.7</v>
      </c>
      <c r="F6130" s="6"/>
      <c r="G6130" s="6"/>
      <c r="H6130" s="5" t="s">
        <v>120</v>
      </c>
      <c r="I6130" s="6" t="str">
        <f t="shared" si="380"/>
        <v/>
      </c>
      <c r="J6130" s="5" t="str">
        <f>IF(H6130="否","不适用",IF(AND(ISNUMBER(E6130),ISNUMBER(F6130)),IF(I6130&gt;规则与名单!$B$2,"是","否"),"未判定"))</f>
        <v>不适用</v>
      </c>
      <c r="K6130" s="5" t="str">
        <f t="shared" si="381"/>
        <v>非测试日仪表</v>
      </c>
      <c r="L6130" s="6">
        <f t="shared" si="382"/>
        <v>199.7</v>
      </c>
      <c r="M6130" s="5">
        <f t="shared" si="383"/>
        <v>0</v>
      </c>
      <c r="N6130" s="5" t="s">
        <v>21732</v>
      </c>
      <c r="O6130" s="5" t="s">
        <v>21733</v>
      </c>
      <c r="P6130" s="5" t="s">
        <v>21734</v>
      </c>
    </row>
    <row r="6131" ht="19" customHeight="1" spans="1:16">
      <c r="A6131" s="5">
        <v>247</v>
      </c>
      <c r="B6131" s="5" t="s">
        <v>654</v>
      </c>
      <c r="C6131" s="5" t="s">
        <v>70</v>
      </c>
      <c r="D6131" s="8" t="s">
        <v>251</v>
      </c>
      <c r="E6131" s="6">
        <v>163</v>
      </c>
      <c r="F6131" s="6"/>
      <c r="G6131" s="6"/>
      <c r="H6131" s="5" t="s">
        <v>120</v>
      </c>
      <c r="I6131" s="6" t="str">
        <f t="shared" si="380"/>
        <v/>
      </c>
      <c r="J6131" s="5" t="str">
        <f>IF(H6131="否","不适用",IF(AND(ISNUMBER(E6131),ISNUMBER(F6131)),IF(I6131&gt;规则与名单!$B$2,"是","否"),"未判定"))</f>
        <v>不适用</v>
      </c>
      <c r="K6131" s="5" t="str">
        <f t="shared" si="381"/>
        <v>非测试日仪表</v>
      </c>
      <c r="L6131" s="6">
        <f t="shared" si="382"/>
        <v>163</v>
      </c>
      <c r="M6131" s="5">
        <f t="shared" si="383"/>
        <v>0</v>
      </c>
      <c r="N6131" s="5" t="s">
        <v>21735</v>
      </c>
      <c r="O6131" s="5" t="s">
        <v>21736</v>
      </c>
      <c r="P6131" s="5" t="s">
        <v>21737</v>
      </c>
    </row>
    <row r="6132" ht="19" customHeight="1" spans="1:16">
      <c r="A6132" s="5">
        <v>247</v>
      </c>
      <c r="B6132" s="5" t="s">
        <v>654</v>
      </c>
      <c r="C6132" s="5" t="s">
        <v>70</v>
      </c>
      <c r="D6132" s="8" t="s">
        <v>472</v>
      </c>
      <c r="E6132" s="6">
        <v>181.5</v>
      </c>
      <c r="F6132" s="6"/>
      <c r="G6132" s="6"/>
      <c r="H6132" s="5" t="s">
        <v>120</v>
      </c>
      <c r="I6132" s="6" t="str">
        <f t="shared" si="380"/>
        <v/>
      </c>
      <c r="J6132" s="5" t="str">
        <f>IF(H6132="否","不适用",IF(AND(ISNUMBER(E6132),ISNUMBER(F6132)),IF(I6132&gt;规则与名单!$B$2,"是","否"),"未判定"))</f>
        <v>不适用</v>
      </c>
      <c r="K6132" s="5" t="str">
        <f t="shared" si="381"/>
        <v>非测试日仪表</v>
      </c>
      <c r="L6132" s="6">
        <f t="shared" si="382"/>
        <v>181.5</v>
      </c>
      <c r="M6132" s="5">
        <f t="shared" si="383"/>
        <v>0</v>
      </c>
      <c r="N6132" s="5" t="s">
        <v>21738</v>
      </c>
      <c r="O6132" s="5" t="s">
        <v>21739</v>
      </c>
      <c r="P6132" s="5" t="s">
        <v>21740</v>
      </c>
    </row>
    <row r="6133" ht="19" customHeight="1" spans="1:16">
      <c r="A6133" s="5">
        <v>247</v>
      </c>
      <c r="B6133" s="5" t="s">
        <v>654</v>
      </c>
      <c r="C6133" s="5" t="s">
        <v>70</v>
      </c>
      <c r="D6133" s="8" t="s">
        <v>466</v>
      </c>
      <c r="E6133" s="6">
        <v>154.8</v>
      </c>
      <c r="F6133" s="6"/>
      <c r="G6133" s="6"/>
      <c r="H6133" s="5" t="s">
        <v>120</v>
      </c>
      <c r="I6133" s="6" t="str">
        <f t="shared" si="380"/>
        <v/>
      </c>
      <c r="J6133" s="5" t="str">
        <f>IF(H6133="否","不适用",IF(AND(ISNUMBER(E6133),ISNUMBER(F6133)),IF(I6133&gt;规则与名单!$B$2,"是","否"),"未判定"))</f>
        <v>不适用</v>
      </c>
      <c r="K6133" s="5" t="str">
        <f t="shared" si="381"/>
        <v>非测试日仪表</v>
      </c>
      <c r="L6133" s="6">
        <f t="shared" si="382"/>
        <v>154.8</v>
      </c>
      <c r="M6133" s="5">
        <f t="shared" si="383"/>
        <v>0</v>
      </c>
      <c r="N6133" s="5" t="s">
        <v>21741</v>
      </c>
      <c r="O6133" s="5" t="s">
        <v>21742</v>
      </c>
      <c r="P6133" s="5" t="s">
        <v>21743</v>
      </c>
    </row>
    <row r="6134" ht="19" customHeight="1" spans="1:16">
      <c r="A6134" s="5">
        <v>247</v>
      </c>
      <c r="B6134" s="5" t="s">
        <v>654</v>
      </c>
      <c r="C6134" s="5" t="s">
        <v>70</v>
      </c>
      <c r="D6134" s="8" t="s">
        <v>333</v>
      </c>
      <c r="E6134" s="6">
        <v>12.3</v>
      </c>
      <c r="F6134" s="6"/>
      <c r="G6134" s="6"/>
      <c r="H6134" s="5" t="s">
        <v>120</v>
      </c>
      <c r="I6134" s="6" t="str">
        <f t="shared" si="380"/>
        <v/>
      </c>
      <c r="J6134" s="5" t="str">
        <f>IF(H6134="否","不适用",IF(AND(ISNUMBER(E6134),ISNUMBER(F6134)),IF(I6134&gt;规则与名单!$B$2,"是","否"),"未判定"))</f>
        <v>不适用</v>
      </c>
      <c r="K6134" s="5" t="str">
        <f t="shared" si="381"/>
        <v>非测试日仪表</v>
      </c>
      <c r="L6134" s="6">
        <f t="shared" si="382"/>
        <v>12.3</v>
      </c>
      <c r="M6134" s="5">
        <f t="shared" si="383"/>
        <v>0</v>
      </c>
      <c r="N6134" s="5" t="s">
        <v>21744</v>
      </c>
      <c r="O6134" s="5" t="s">
        <v>21745</v>
      </c>
      <c r="P6134" s="5" t="s">
        <v>21746</v>
      </c>
    </row>
    <row r="6135" ht="19" customHeight="1" spans="1:16">
      <c r="A6135" s="5">
        <v>247</v>
      </c>
      <c r="B6135" s="5" t="s">
        <v>654</v>
      </c>
      <c r="C6135" s="5" t="s">
        <v>70</v>
      </c>
      <c r="D6135" s="8" t="s">
        <v>175</v>
      </c>
      <c r="E6135" s="6">
        <v>154</v>
      </c>
      <c r="F6135" s="6"/>
      <c r="G6135" s="6"/>
      <c r="H6135" s="5" t="s">
        <v>120</v>
      </c>
      <c r="I6135" s="6" t="str">
        <f t="shared" si="380"/>
        <v/>
      </c>
      <c r="J6135" s="5" t="str">
        <f>IF(H6135="否","不适用",IF(AND(ISNUMBER(E6135),ISNUMBER(F6135)),IF(I6135&gt;规则与名单!$B$2,"是","否"),"未判定"))</f>
        <v>不适用</v>
      </c>
      <c r="K6135" s="5" t="str">
        <f t="shared" si="381"/>
        <v>非测试日仪表</v>
      </c>
      <c r="L6135" s="6">
        <f t="shared" si="382"/>
        <v>154</v>
      </c>
      <c r="M6135" s="5">
        <f t="shared" si="383"/>
        <v>0</v>
      </c>
      <c r="N6135" s="5" t="s">
        <v>21747</v>
      </c>
      <c r="O6135" s="5" t="s">
        <v>21748</v>
      </c>
      <c r="P6135" s="5" t="s">
        <v>21749</v>
      </c>
    </row>
    <row r="6136" ht="19" customHeight="1" spans="1:16">
      <c r="A6136" s="5">
        <v>247</v>
      </c>
      <c r="B6136" s="5" t="s">
        <v>654</v>
      </c>
      <c r="C6136" s="5" t="s">
        <v>70</v>
      </c>
      <c r="D6136" s="8" t="s">
        <v>3402</v>
      </c>
      <c r="E6136" s="6">
        <v>13.4</v>
      </c>
      <c r="F6136" s="6"/>
      <c r="G6136" s="6"/>
      <c r="H6136" s="5" t="s">
        <v>120</v>
      </c>
      <c r="I6136" s="6" t="str">
        <f t="shared" si="380"/>
        <v/>
      </c>
      <c r="J6136" s="5" t="str">
        <f>IF(H6136="否","不适用",IF(AND(ISNUMBER(E6136),ISNUMBER(F6136)),IF(I6136&gt;规则与名单!$B$2,"是","否"),"未判定"))</f>
        <v>不适用</v>
      </c>
      <c r="K6136" s="5" t="str">
        <f t="shared" si="381"/>
        <v>非测试日仪表</v>
      </c>
      <c r="L6136" s="6">
        <f t="shared" si="382"/>
        <v>13.4</v>
      </c>
      <c r="M6136" s="5">
        <f t="shared" si="383"/>
        <v>0</v>
      </c>
      <c r="N6136" s="5" t="s">
        <v>21750</v>
      </c>
      <c r="O6136" s="5" t="s">
        <v>21751</v>
      </c>
      <c r="P6136" s="5" t="s">
        <v>21752</v>
      </c>
    </row>
    <row r="6137" ht="19" customHeight="1" spans="1:16">
      <c r="A6137" s="5">
        <v>247</v>
      </c>
      <c r="B6137" s="5" t="s">
        <v>654</v>
      </c>
      <c r="C6137" s="5" t="s">
        <v>70</v>
      </c>
      <c r="D6137" s="8" t="s">
        <v>487</v>
      </c>
      <c r="E6137" s="6">
        <v>225.2</v>
      </c>
      <c r="F6137" s="6"/>
      <c r="G6137" s="6"/>
      <c r="H6137" s="5" t="s">
        <v>120</v>
      </c>
      <c r="I6137" s="6" t="str">
        <f t="shared" si="380"/>
        <v/>
      </c>
      <c r="J6137" s="5" t="str">
        <f>IF(H6137="否","不适用",IF(AND(ISNUMBER(E6137),ISNUMBER(F6137)),IF(I6137&gt;规则与名单!$B$2,"是","否"),"未判定"))</f>
        <v>不适用</v>
      </c>
      <c r="K6137" s="5" t="str">
        <f t="shared" si="381"/>
        <v>非测试日仪表</v>
      </c>
      <c r="L6137" s="6">
        <f t="shared" si="382"/>
        <v>225.2</v>
      </c>
      <c r="M6137" s="5">
        <f t="shared" si="383"/>
        <v>0</v>
      </c>
      <c r="N6137" s="5" t="s">
        <v>21753</v>
      </c>
      <c r="O6137" s="5" t="s">
        <v>21754</v>
      </c>
      <c r="P6137" s="5" t="s">
        <v>21755</v>
      </c>
    </row>
    <row r="6138" ht="19" customHeight="1" spans="1:16">
      <c r="A6138" s="5">
        <v>247</v>
      </c>
      <c r="B6138" s="5" t="s">
        <v>654</v>
      </c>
      <c r="C6138" s="5" t="s">
        <v>70</v>
      </c>
      <c r="D6138" s="8" t="s">
        <v>121</v>
      </c>
      <c r="E6138" s="6">
        <v>16.3</v>
      </c>
      <c r="F6138" s="6"/>
      <c r="G6138" s="6"/>
      <c r="H6138" s="5" t="s">
        <v>120</v>
      </c>
      <c r="I6138" s="6" t="str">
        <f t="shared" si="380"/>
        <v/>
      </c>
      <c r="J6138" s="5" t="str">
        <f>IF(H6138="否","不适用",IF(AND(ISNUMBER(E6138),ISNUMBER(F6138)),IF(I6138&gt;规则与名单!$B$2,"是","否"),"未判定"))</f>
        <v>不适用</v>
      </c>
      <c r="K6138" s="5" t="str">
        <f t="shared" si="381"/>
        <v>非测试日仪表</v>
      </c>
      <c r="L6138" s="6">
        <f t="shared" si="382"/>
        <v>16.3</v>
      </c>
      <c r="M6138" s="5">
        <f t="shared" si="383"/>
        <v>0</v>
      </c>
      <c r="N6138" s="5" t="s">
        <v>21756</v>
      </c>
      <c r="O6138" s="5" t="s">
        <v>21757</v>
      </c>
      <c r="P6138" s="5" t="s">
        <v>21758</v>
      </c>
    </row>
    <row r="6139" ht="19" customHeight="1" spans="1:16">
      <c r="A6139" s="5">
        <v>247</v>
      </c>
      <c r="B6139" s="5" t="s">
        <v>654</v>
      </c>
      <c r="C6139" s="5" t="s">
        <v>70</v>
      </c>
      <c r="D6139" s="8" t="s">
        <v>170</v>
      </c>
      <c r="E6139" s="6">
        <v>222.4</v>
      </c>
      <c r="F6139" s="6"/>
      <c r="G6139" s="6"/>
      <c r="H6139" s="5" t="s">
        <v>120</v>
      </c>
      <c r="I6139" s="6" t="str">
        <f t="shared" si="380"/>
        <v/>
      </c>
      <c r="J6139" s="5" t="str">
        <f>IF(H6139="否","不适用",IF(AND(ISNUMBER(E6139),ISNUMBER(F6139)),IF(I6139&gt;规则与名单!$B$2,"是","否"),"未判定"))</f>
        <v>不适用</v>
      </c>
      <c r="K6139" s="5" t="str">
        <f t="shared" si="381"/>
        <v>非测试日仪表</v>
      </c>
      <c r="L6139" s="6">
        <f t="shared" si="382"/>
        <v>222.4</v>
      </c>
      <c r="M6139" s="5">
        <f t="shared" si="383"/>
        <v>0</v>
      </c>
      <c r="N6139" s="5" t="s">
        <v>21759</v>
      </c>
      <c r="O6139" s="5" t="s">
        <v>21760</v>
      </c>
      <c r="P6139" s="5" t="s">
        <v>21761</v>
      </c>
    </row>
    <row r="6140" ht="19" customHeight="1" spans="1:16">
      <c r="A6140" s="5">
        <v>247</v>
      </c>
      <c r="B6140" s="5" t="s">
        <v>654</v>
      </c>
      <c r="C6140" s="5" t="s">
        <v>70</v>
      </c>
      <c r="D6140" s="8" t="s">
        <v>644</v>
      </c>
      <c r="E6140" s="6">
        <v>87.3</v>
      </c>
      <c r="F6140" s="6"/>
      <c r="G6140" s="6"/>
      <c r="H6140" s="5" t="s">
        <v>120</v>
      </c>
      <c r="I6140" s="6" t="str">
        <f t="shared" si="380"/>
        <v/>
      </c>
      <c r="J6140" s="5" t="str">
        <f>IF(H6140="否","不适用",IF(AND(ISNUMBER(E6140),ISNUMBER(F6140)),IF(I6140&gt;规则与名单!$B$2,"是","否"),"未判定"))</f>
        <v>不适用</v>
      </c>
      <c r="K6140" s="5" t="str">
        <f t="shared" si="381"/>
        <v>非测试日仪表</v>
      </c>
      <c r="L6140" s="6">
        <f t="shared" si="382"/>
        <v>87.3</v>
      </c>
      <c r="M6140" s="5">
        <f t="shared" si="383"/>
        <v>0</v>
      </c>
      <c r="N6140" s="5" t="s">
        <v>21762</v>
      </c>
      <c r="O6140" s="5" t="s">
        <v>21763</v>
      </c>
      <c r="P6140" s="5" t="s">
        <v>21764</v>
      </c>
    </row>
    <row r="6141" ht="19" customHeight="1" spans="1:16">
      <c r="A6141" s="5">
        <v>247</v>
      </c>
      <c r="B6141" s="5" t="s">
        <v>654</v>
      </c>
      <c r="C6141" s="5" t="s">
        <v>70</v>
      </c>
      <c r="D6141" s="8" t="s">
        <v>3418</v>
      </c>
      <c r="E6141" s="6">
        <v>302.7</v>
      </c>
      <c r="F6141" s="6"/>
      <c r="G6141" s="6"/>
      <c r="H6141" s="5" t="s">
        <v>120</v>
      </c>
      <c r="I6141" s="6" t="str">
        <f t="shared" si="380"/>
        <v/>
      </c>
      <c r="J6141" s="5" t="str">
        <f>IF(H6141="否","不适用",IF(AND(ISNUMBER(E6141),ISNUMBER(F6141)),IF(I6141&gt;规则与名单!$B$2,"是","否"),"未判定"))</f>
        <v>不适用</v>
      </c>
      <c r="K6141" s="5" t="str">
        <f t="shared" si="381"/>
        <v>非测试日仪表</v>
      </c>
      <c r="L6141" s="6">
        <f t="shared" si="382"/>
        <v>302.7</v>
      </c>
      <c r="M6141" s="5">
        <f t="shared" si="383"/>
        <v>0</v>
      </c>
      <c r="N6141" s="5" t="s">
        <v>21765</v>
      </c>
      <c r="O6141" s="5" t="s">
        <v>21766</v>
      </c>
      <c r="P6141" s="5" t="s">
        <v>21767</v>
      </c>
    </row>
    <row r="6142" ht="19" customHeight="1" spans="1:16">
      <c r="A6142" s="5">
        <v>247</v>
      </c>
      <c r="B6142" s="5" t="s">
        <v>654</v>
      </c>
      <c r="C6142" s="5" t="s">
        <v>70</v>
      </c>
      <c r="D6142" s="8" t="s">
        <v>3422</v>
      </c>
      <c r="E6142" s="6">
        <v>245.9</v>
      </c>
      <c r="F6142" s="6"/>
      <c r="G6142" s="6"/>
      <c r="H6142" s="5" t="s">
        <v>120</v>
      </c>
      <c r="I6142" s="6" t="str">
        <f t="shared" si="380"/>
        <v/>
      </c>
      <c r="J6142" s="5" t="str">
        <f>IF(H6142="否","不适用",IF(AND(ISNUMBER(E6142),ISNUMBER(F6142)),IF(I6142&gt;规则与名单!$B$2,"是","否"),"未判定"))</f>
        <v>不适用</v>
      </c>
      <c r="K6142" s="5" t="str">
        <f t="shared" si="381"/>
        <v>非测试日仪表</v>
      </c>
      <c r="L6142" s="6">
        <f t="shared" si="382"/>
        <v>245.9</v>
      </c>
      <c r="M6142" s="5">
        <f t="shared" si="383"/>
        <v>0</v>
      </c>
      <c r="N6142" s="5" t="s">
        <v>21768</v>
      </c>
      <c r="O6142" s="5" t="s">
        <v>21769</v>
      </c>
      <c r="P6142" s="5" t="s">
        <v>21770</v>
      </c>
    </row>
    <row r="6143" ht="19" customHeight="1" spans="1:16">
      <c r="A6143" s="5">
        <v>247</v>
      </c>
      <c r="B6143" s="5" t="s">
        <v>654</v>
      </c>
      <c r="C6143" s="5" t="s">
        <v>70</v>
      </c>
      <c r="D6143" s="8" t="s">
        <v>336</v>
      </c>
      <c r="E6143" s="6">
        <v>215.7</v>
      </c>
      <c r="F6143" s="6"/>
      <c r="G6143" s="6"/>
      <c r="H6143" s="5" t="s">
        <v>120</v>
      </c>
      <c r="I6143" s="6" t="str">
        <f t="shared" si="380"/>
        <v/>
      </c>
      <c r="J6143" s="5" t="str">
        <f>IF(H6143="否","不适用",IF(AND(ISNUMBER(E6143),ISNUMBER(F6143)),IF(I6143&gt;规则与名单!$B$2,"是","否"),"未判定"))</f>
        <v>不适用</v>
      </c>
      <c r="K6143" s="5" t="str">
        <f t="shared" si="381"/>
        <v>非测试日仪表</v>
      </c>
      <c r="L6143" s="6">
        <f t="shared" si="382"/>
        <v>215.7</v>
      </c>
      <c r="M6143" s="5">
        <f t="shared" si="383"/>
        <v>0</v>
      </c>
      <c r="N6143" s="5" t="s">
        <v>21771</v>
      </c>
      <c r="O6143" s="5" t="s">
        <v>21772</v>
      </c>
      <c r="P6143" s="5" t="s">
        <v>21773</v>
      </c>
    </row>
    <row r="6144" ht="19" customHeight="1" spans="1:16">
      <c r="A6144" s="5">
        <v>247</v>
      </c>
      <c r="B6144" s="5" t="s">
        <v>654</v>
      </c>
      <c r="C6144" s="5" t="s">
        <v>70</v>
      </c>
      <c r="D6144" s="8" t="s">
        <v>653</v>
      </c>
      <c r="E6144" s="6">
        <v>279.6</v>
      </c>
      <c r="F6144" s="6"/>
      <c r="G6144" s="6"/>
      <c r="H6144" s="5" t="s">
        <v>120</v>
      </c>
      <c r="I6144" s="6" t="str">
        <f t="shared" si="380"/>
        <v/>
      </c>
      <c r="J6144" s="5" t="str">
        <f>IF(H6144="否","不适用",IF(AND(ISNUMBER(E6144),ISNUMBER(F6144)),IF(I6144&gt;规则与名单!$B$2,"是","否"),"未判定"))</f>
        <v>不适用</v>
      </c>
      <c r="K6144" s="5" t="str">
        <f t="shared" si="381"/>
        <v>非测试日仪表</v>
      </c>
      <c r="L6144" s="6">
        <f t="shared" si="382"/>
        <v>279.6</v>
      </c>
      <c r="M6144" s="5">
        <f t="shared" si="383"/>
        <v>0</v>
      </c>
      <c r="N6144" s="5" t="s">
        <v>21774</v>
      </c>
      <c r="O6144" s="5" t="s">
        <v>21775</v>
      </c>
      <c r="P6144" s="5" t="s">
        <v>21776</v>
      </c>
    </row>
    <row r="6145" ht="19" customHeight="1" spans="1:16">
      <c r="A6145" s="5">
        <v>247</v>
      </c>
      <c r="B6145" s="5" t="s">
        <v>654</v>
      </c>
      <c r="C6145" s="5" t="s">
        <v>70</v>
      </c>
      <c r="D6145" s="8" t="s">
        <v>140</v>
      </c>
      <c r="E6145" s="6">
        <v>12.5</v>
      </c>
      <c r="F6145" s="6"/>
      <c r="G6145" s="6"/>
      <c r="H6145" s="5" t="s">
        <v>120</v>
      </c>
      <c r="I6145" s="6" t="str">
        <f t="shared" si="380"/>
        <v/>
      </c>
      <c r="J6145" s="5" t="str">
        <f>IF(H6145="否","不适用",IF(AND(ISNUMBER(E6145),ISNUMBER(F6145)),IF(I6145&gt;规则与名单!$B$2,"是","否"),"未判定"))</f>
        <v>不适用</v>
      </c>
      <c r="K6145" s="5" t="str">
        <f t="shared" si="381"/>
        <v>非测试日仪表</v>
      </c>
      <c r="L6145" s="6">
        <f t="shared" si="382"/>
        <v>12.5</v>
      </c>
      <c r="M6145" s="5">
        <f t="shared" si="383"/>
        <v>0</v>
      </c>
      <c r="N6145" s="5" t="s">
        <v>21777</v>
      </c>
      <c r="O6145" s="5" t="s">
        <v>21778</v>
      </c>
      <c r="P6145" s="5" t="s">
        <v>21779</v>
      </c>
    </row>
    <row r="6146" ht="19" customHeight="1" spans="1:16">
      <c r="A6146" s="5">
        <v>247</v>
      </c>
      <c r="B6146" s="5" t="s">
        <v>654</v>
      </c>
      <c r="C6146" s="5" t="s">
        <v>70</v>
      </c>
      <c r="D6146" s="8" t="s">
        <v>115</v>
      </c>
      <c r="E6146" s="6">
        <v>178.1</v>
      </c>
      <c r="F6146" s="6"/>
      <c r="G6146" s="6"/>
      <c r="H6146" s="5" t="s">
        <v>120</v>
      </c>
      <c r="I6146" s="6" t="str">
        <f t="shared" ref="I6146:I6209" si="384">IF(AND(ISNUMBER(E6146),ISNUMBER(F6146)),E6146-F6146,"")</f>
        <v/>
      </c>
      <c r="J6146" s="5" t="str">
        <f>IF(H6146="否","不适用",IF(AND(ISNUMBER(E6146),ISNUMBER(F6146)),IF(I6146&gt;规则与名单!$B$2,"是","否"),"未判定"))</f>
        <v>不适用</v>
      </c>
      <c r="K6146" s="5" t="str">
        <f t="shared" ref="K6146:K6209" si="385">IF(J6146="是",IF(ISNUMBER(F6146),"测试日GPS","缺失"),IF(ISNUMBER(G6146),"非测试日纯氢",IF(AND(H6146="是",J6146="未判定"),IF(ISNUMBER(F6146),"测试名单无纯氢GPS","缺失"),IF(ISNUMBER(E6146),"非测试日仪表","缺失"))))</f>
        <v>非测试日仪表</v>
      </c>
      <c r="L6146" s="6">
        <f t="shared" ref="L6146:L6209" si="386">IF(K6146="缺失","",IF(K6146="非测试日纯氢",G6146,IF(K6146="非测试日仪表",E6146,F6146)))</f>
        <v>178.1</v>
      </c>
      <c r="M6146" s="5">
        <f t="shared" ref="M6146:M6209" si="387">IF(K6146="缺失",1,0)</f>
        <v>0</v>
      </c>
      <c r="N6146" s="5" t="s">
        <v>21780</v>
      </c>
      <c r="O6146" s="5" t="s">
        <v>21781</v>
      </c>
      <c r="P6146" s="5" t="s">
        <v>21782</v>
      </c>
    </row>
    <row r="6147" ht="19" customHeight="1" spans="1:16">
      <c r="A6147" s="5">
        <v>248</v>
      </c>
      <c r="B6147" s="5" t="s">
        <v>657</v>
      </c>
      <c r="C6147" s="5" t="s">
        <v>70</v>
      </c>
      <c r="D6147" s="8" t="s">
        <v>605</v>
      </c>
      <c r="E6147" s="6">
        <v>0</v>
      </c>
      <c r="F6147" s="6"/>
      <c r="G6147" s="6"/>
      <c r="H6147" s="5" t="s">
        <v>120</v>
      </c>
      <c r="I6147" s="6" t="str">
        <f t="shared" si="384"/>
        <v/>
      </c>
      <c r="J6147" s="5" t="str">
        <f>IF(H6147="否","不适用",IF(AND(ISNUMBER(E6147),ISNUMBER(F6147)),IF(I6147&gt;规则与名单!$B$2,"是","否"),"未判定"))</f>
        <v>不适用</v>
      </c>
      <c r="K6147" s="5" t="str">
        <f t="shared" si="385"/>
        <v>非测试日仪表</v>
      </c>
      <c r="L6147" s="6">
        <f t="shared" si="386"/>
        <v>0</v>
      </c>
      <c r="M6147" s="5">
        <f t="shared" si="387"/>
        <v>0</v>
      </c>
      <c r="N6147" s="5" t="s">
        <v>21783</v>
      </c>
      <c r="O6147" s="5" t="s">
        <v>21784</v>
      </c>
      <c r="P6147" s="5" t="s">
        <v>21785</v>
      </c>
    </row>
    <row r="6148" ht="19" customHeight="1" spans="1:16">
      <c r="A6148" s="5">
        <v>248</v>
      </c>
      <c r="B6148" s="5" t="s">
        <v>657</v>
      </c>
      <c r="C6148" s="5" t="s">
        <v>70</v>
      </c>
      <c r="D6148" s="8" t="s">
        <v>186</v>
      </c>
      <c r="E6148" s="6">
        <v>16.9</v>
      </c>
      <c r="F6148" s="6"/>
      <c r="G6148" s="6"/>
      <c r="H6148" s="5" t="s">
        <v>120</v>
      </c>
      <c r="I6148" s="6" t="str">
        <f t="shared" si="384"/>
        <v/>
      </c>
      <c r="J6148" s="5" t="str">
        <f>IF(H6148="否","不适用",IF(AND(ISNUMBER(E6148),ISNUMBER(F6148)),IF(I6148&gt;规则与名单!$B$2,"是","否"),"未判定"))</f>
        <v>不适用</v>
      </c>
      <c r="K6148" s="5" t="str">
        <f t="shared" si="385"/>
        <v>非测试日仪表</v>
      </c>
      <c r="L6148" s="6">
        <f t="shared" si="386"/>
        <v>16.9</v>
      </c>
      <c r="M6148" s="5">
        <f t="shared" si="387"/>
        <v>0</v>
      </c>
      <c r="N6148" s="5" t="s">
        <v>21786</v>
      </c>
      <c r="O6148" s="5" t="s">
        <v>21787</v>
      </c>
      <c r="P6148" s="5" t="s">
        <v>21788</v>
      </c>
    </row>
    <row r="6149" ht="19" customHeight="1" spans="1:16">
      <c r="A6149" s="5">
        <v>248</v>
      </c>
      <c r="B6149" s="5" t="s">
        <v>657</v>
      </c>
      <c r="C6149" s="5" t="s">
        <v>70</v>
      </c>
      <c r="D6149" s="8" t="s">
        <v>165</v>
      </c>
      <c r="E6149" s="6">
        <v>19.6</v>
      </c>
      <c r="F6149" s="6"/>
      <c r="G6149" s="6"/>
      <c r="H6149" s="5" t="s">
        <v>120</v>
      </c>
      <c r="I6149" s="6" t="str">
        <f t="shared" si="384"/>
        <v/>
      </c>
      <c r="J6149" s="5" t="str">
        <f>IF(H6149="否","不适用",IF(AND(ISNUMBER(E6149),ISNUMBER(F6149)),IF(I6149&gt;规则与名单!$B$2,"是","否"),"未判定"))</f>
        <v>不适用</v>
      </c>
      <c r="K6149" s="5" t="str">
        <f t="shared" si="385"/>
        <v>非测试日仪表</v>
      </c>
      <c r="L6149" s="6">
        <f t="shared" si="386"/>
        <v>19.6</v>
      </c>
      <c r="M6149" s="5">
        <f t="shared" si="387"/>
        <v>0</v>
      </c>
      <c r="N6149" s="5" t="s">
        <v>21789</v>
      </c>
      <c r="O6149" s="5" t="s">
        <v>21790</v>
      </c>
      <c r="P6149" s="5" t="s">
        <v>21791</v>
      </c>
    </row>
    <row r="6150" ht="19" customHeight="1" spans="1:16">
      <c r="A6150" s="5">
        <v>248</v>
      </c>
      <c r="B6150" s="5" t="s">
        <v>657</v>
      </c>
      <c r="C6150" s="5" t="s">
        <v>70</v>
      </c>
      <c r="D6150" s="8" t="s">
        <v>151</v>
      </c>
      <c r="E6150" s="6">
        <v>19.4</v>
      </c>
      <c r="F6150" s="6"/>
      <c r="G6150" s="6"/>
      <c r="H6150" s="5" t="s">
        <v>120</v>
      </c>
      <c r="I6150" s="6" t="str">
        <f t="shared" si="384"/>
        <v/>
      </c>
      <c r="J6150" s="5" t="str">
        <f>IF(H6150="否","不适用",IF(AND(ISNUMBER(E6150),ISNUMBER(F6150)),IF(I6150&gt;规则与名单!$B$2,"是","否"),"未判定"))</f>
        <v>不适用</v>
      </c>
      <c r="K6150" s="5" t="str">
        <f t="shared" si="385"/>
        <v>非测试日仪表</v>
      </c>
      <c r="L6150" s="6">
        <f t="shared" si="386"/>
        <v>19.4</v>
      </c>
      <c r="M6150" s="5">
        <f t="shared" si="387"/>
        <v>0</v>
      </c>
      <c r="N6150" s="5" t="s">
        <v>21792</v>
      </c>
      <c r="O6150" s="5" t="s">
        <v>21793</v>
      </c>
      <c r="P6150" s="5" t="s">
        <v>21794</v>
      </c>
    </row>
    <row r="6151" ht="19" customHeight="1" spans="1:16">
      <c r="A6151" s="5">
        <v>248</v>
      </c>
      <c r="B6151" s="5" t="s">
        <v>657</v>
      </c>
      <c r="C6151" s="5" t="s">
        <v>70</v>
      </c>
      <c r="D6151" s="8" t="s">
        <v>3358</v>
      </c>
      <c r="E6151" s="6">
        <v>19.4</v>
      </c>
      <c r="F6151" s="6"/>
      <c r="G6151" s="6"/>
      <c r="H6151" s="5" t="s">
        <v>120</v>
      </c>
      <c r="I6151" s="6" t="str">
        <f t="shared" si="384"/>
        <v/>
      </c>
      <c r="J6151" s="5" t="str">
        <f>IF(H6151="否","不适用",IF(AND(ISNUMBER(E6151),ISNUMBER(F6151)),IF(I6151&gt;规则与名单!$B$2,"是","否"),"未判定"))</f>
        <v>不适用</v>
      </c>
      <c r="K6151" s="5" t="str">
        <f t="shared" si="385"/>
        <v>非测试日仪表</v>
      </c>
      <c r="L6151" s="6">
        <f t="shared" si="386"/>
        <v>19.4</v>
      </c>
      <c r="M6151" s="5">
        <f t="shared" si="387"/>
        <v>0</v>
      </c>
      <c r="N6151" s="5" t="s">
        <v>21795</v>
      </c>
      <c r="O6151" s="5" t="s">
        <v>21796</v>
      </c>
      <c r="P6151" s="5" t="s">
        <v>21797</v>
      </c>
    </row>
    <row r="6152" ht="19" customHeight="1" spans="1:16">
      <c r="A6152" s="5">
        <v>248</v>
      </c>
      <c r="B6152" s="5" t="s">
        <v>657</v>
      </c>
      <c r="C6152" s="5" t="s">
        <v>70</v>
      </c>
      <c r="D6152" s="8" t="s">
        <v>272</v>
      </c>
      <c r="E6152" s="6">
        <v>19.5</v>
      </c>
      <c r="F6152" s="6"/>
      <c r="G6152" s="6"/>
      <c r="H6152" s="5" t="s">
        <v>120</v>
      </c>
      <c r="I6152" s="6" t="str">
        <f t="shared" si="384"/>
        <v/>
      </c>
      <c r="J6152" s="5" t="str">
        <f>IF(H6152="否","不适用",IF(AND(ISNUMBER(E6152),ISNUMBER(F6152)),IF(I6152&gt;规则与名单!$B$2,"是","否"),"未判定"))</f>
        <v>不适用</v>
      </c>
      <c r="K6152" s="5" t="str">
        <f t="shared" si="385"/>
        <v>非测试日仪表</v>
      </c>
      <c r="L6152" s="6">
        <f t="shared" si="386"/>
        <v>19.5</v>
      </c>
      <c r="M6152" s="5">
        <f t="shared" si="387"/>
        <v>0</v>
      </c>
      <c r="N6152" s="5" t="s">
        <v>21798</v>
      </c>
      <c r="O6152" s="5" t="s">
        <v>21799</v>
      </c>
      <c r="P6152" s="5" t="s">
        <v>21800</v>
      </c>
    </row>
    <row r="6153" ht="19" customHeight="1" spans="1:16">
      <c r="A6153" s="5">
        <v>248</v>
      </c>
      <c r="B6153" s="5" t="s">
        <v>657</v>
      </c>
      <c r="C6153" s="5" t="s">
        <v>70</v>
      </c>
      <c r="D6153" s="8" t="s">
        <v>506</v>
      </c>
      <c r="E6153" s="6">
        <v>14.7</v>
      </c>
      <c r="F6153" s="6"/>
      <c r="G6153" s="6"/>
      <c r="H6153" s="5" t="s">
        <v>120</v>
      </c>
      <c r="I6153" s="6" t="str">
        <f t="shared" si="384"/>
        <v/>
      </c>
      <c r="J6153" s="5" t="str">
        <f>IF(H6153="否","不适用",IF(AND(ISNUMBER(E6153),ISNUMBER(F6153)),IF(I6153&gt;规则与名单!$B$2,"是","否"),"未判定"))</f>
        <v>不适用</v>
      </c>
      <c r="K6153" s="5" t="str">
        <f t="shared" si="385"/>
        <v>非测试日仪表</v>
      </c>
      <c r="L6153" s="6">
        <f t="shared" si="386"/>
        <v>14.7</v>
      </c>
      <c r="M6153" s="5">
        <f t="shared" si="387"/>
        <v>0</v>
      </c>
      <c r="N6153" s="5" t="s">
        <v>21801</v>
      </c>
      <c r="O6153" s="5" t="s">
        <v>21802</v>
      </c>
      <c r="P6153" s="5" t="s">
        <v>21803</v>
      </c>
    </row>
    <row r="6154" ht="19" customHeight="1" spans="1:16">
      <c r="A6154" s="5">
        <v>248</v>
      </c>
      <c r="B6154" s="5" t="s">
        <v>657</v>
      </c>
      <c r="C6154" s="5" t="s">
        <v>70</v>
      </c>
      <c r="D6154" s="8" t="s">
        <v>673</v>
      </c>
      <c r="E6154" s="6">
        <v>24.4</v>
      </c>
      <c r="F6154" s="6"/>
      <c r="G6154" s="6"/>
      <c r="H6154" s="5" t="s">
        <v>120</v>
      </c>
      <c r="I6154" s="6" t="str">
        <f t="shared" si="384"/>
        <v/>
      </c>
      <c r="J6154" s="5" t="str">
        <f>IF(H6154="否","不适用",IF(AND(ISNUMBER(E6154),ISNUMBER(F6154)),IF(I6154&gt;规则与名单!$B$2,"是","否"),"未判定"))</f>
        <v>不适用</v>
      </c>
      <c r="K6154" s="5" t="str">
        <f t="shared" si="385"/>
        <v>非测试日仪表</v>
      </c>
      <c r="L6154" s="6">
        <f t="shared" si="386"/>
        <v>24.4</v>
      </c>
      <c r="M6154" s="5">
        <f t="shared" si="387"/>
        <v>0</v>
      </c>
      <c r="N6154" s="5" t="s">
        <v>21804</v>
      </c>
      <c r="O6154" s="5" t="s">
        <v>21805</v>
      </c>
      <c r="P6154" s="5" t="s">
        <v>21806</v>
      </c>
    </row>
    <row r="6155" ht="19" customHeight="1" spans="1:16">
      <c r="A6155" s="5">
        <v>248</v>
      </c>
      <c r="B6155" s="5" t="s">
        <v>657</v>
      </c>
      <c r="C6155" s="5" t="s">
        <v>70</v>
      </c>
      <c r="D6155" s="8" t="s">
        <v>183</v>
      </c>
      <c r="E6155" s="6">
        <v>19.4</v>
      </c>
      <c r="F6155" s="6"/>
      <c r="G6155" s="6"/>
      <c r="H6155" s="5" t="s">
        <v>120</v>
      </c>
      <c r="I6155" s="6" t="str">
        <f t="shared" si="384"/>
        <v/>
      </c>
      <c r="J6155" s="5" t="str">
        <f>IF(H6155="否","不适用",IF(AND(ISNUMBER(E6155),ISNUMBER(F6155)),IF(I6155&gt;规则与名单!$B$2,"是","否"),"未判定"))</f>
        <v>不适用</v>
      </c>
      <c r="K6155" s="5" t="str">
        <f t="shared" si="385"/>
        <v>非测试日仪表</v>
      </c>
      <c r="L6155" s="6">
        <f t="shared" si="386"/>
        <v>19.4</v>
      </c>
      <c r="M6155" s="5">
        <f t="shared" si="387"/>
        <v>0</v>
      </c>
      <c r="N6155" s="5" t="s">
        <v>21807</v>
      </c>
      <c r="O6155" s="5" t="s">
        <v>21808</v>
      </c>
      <c r="P6155" s="5" t="s">
        <v>21809</v>
      </c>
    </row>
    <row r="6156" ht="19" customHeight="1" spans="1:16">
      <c r="A6156" s="5">
        <v>248</v>
      </c>
      <c r="B6156" s="5" t="s">
        <v>657</v>
      </c>
      <c r="C6156" s="5" t="s">
        <v>70</v>
      </c>
      <c r="D6156" s="8" t="s">
        <v>431</v>
      </c>
      <c r="E6156" s="6">
        <v>24.2</v>
      </c>
      <c r="F6156" s="6"/>
      <c r="G6156" s="6"/>
      <c r="H6156" s="5" t="s">
        <v>120</v>
      </c>
      <c r="I6156" s="6" t="str">
        <f t="shared" si="384"/>
        <v/>
      </c>
      <c r="J6156" s="5" t="str">
        <f>IF(H6156="否","不适用",IF(AND(ISNUMBER(E6156),ISNUMBER(F6156)),IF(I6156&gt;规则与名单!$B$2,"是","否"),"未判定"))</f>
        <v>不适用</v>
      </c>
      <c r="K6156" s="5" t="str">
        <f t="shared" si="385"/>
        <v>非测试日仪表</v>
      </c>
      <c r="L6156" s="6">
        <f t="shared" si="386"/>
        <v>24.2</v>
      </c>
      <c r="M6156" s="5">
        <f t="shared" si="387"/>
        <v>0</v>
      </c>
      <c r="N6156" s="5" t="s">
        <v>21810</v>
      </c>
      <c r="O6156" s="5" t="s">
        <v>21811</v>
      </c>
      <c r="P6156" s="5" t="s">
        <v>21812</v>
      </c>
    </row>
    <row r="6157" ht="19" customHeight="1" spans="1:16">
      <c r="A6157" s="5">
        <v>248</v>
      </c>
      <c r="B6157" s="5" t="s">
        <v>657</v>
      </c>
      <c r="C6157" s="5" t="s">
        <v>70</v>
      </c>
      <c r="D6157" s="8" t="s">
        <v>3377</v>
      </c>
      <c r="E6157" s="6">
        <v>14.6</v>
      </c>
      <c r="F6157" s="6"/>
      <c r="G6157" s="6"/>
      <c r="H6157" s="5" t="s">
        <v>120</v>
      </c>
      <c r="I6157" s="6" t="str">
        <f t="shared" si="384"/>
        <v/>
      </c>
      <c r="J6157" s="5" t="str">
        <f>IF(H6157="否","不适用",IF(AND(ISNUMBER(E6157),ISNUMBER(F6157)),IF(I6157&gt;规则与名单!$B$2,"是","否"),"未判定"))</f>
        <v>不适用</v>
      </c>
      <c r="K6157" s="5" t="str">
        <f t="shared" si="385"/>
        <v>非测试日仪表</v>
      </c>
      <c r="L6157" s="6">
        <f t="shared" si="386"/>
        <v>14.6</v>
      </c>
      <c r="M6157" s="5">
        <f t="shared" si="387"/>
        <v>0</v>
      </c>
      <c r="N6157" s="5" t="s">
        <v>21813</v>
      </c>
      <c r="O6157" s="5" t="s">
        <v>21814</v>
      </c>
      <c r="P6157" s="5" t="s">
        <v>21815</v>
      </c>
    </row>
    <row r="6158" ht="19" customHeight="1" spans="1:16">
      <c r="A6158" s="5">
        <v>248</v>
      </c>
      <c r="B6158" s="5" t="s">
        <v>657</v>
      </c>
      <c r="C6158" s="5" t="s">
        <v>70</v>
      </c>
      <c r="D6158" s="8" t="s">
        <v>407</v>
      </c>
      <c r="E6158" s="6">
        <v>19.4</v>
      </c>
      <c r="F6158" s="6"/>
      <c r="G6158" s="6"/>
      <c r="H6158" s="5" t="s">
        <v>120</v>
      </c>
      <c r="I6158" s="6" t="str">
        <f t="shared" si="384"/>
        <v/>
      </c>
      <c r="J6158" s="5" t="str">
        <f>IF(H6158="否","不适用",IF(AND(ISNUMBER(E6158),ISNUMBER(F6158)),IF(I6158&gt;规则与名单!$B$2,"是","否"),"未判定"))</f>
        <v>不适用</v>
      </c>
      <c r="K6158" s="5" t="str">
        <f t="shared" si="385"/>
        <v>非测试日仪表</v>
      </c>
      <c r="L6158" s="6">
        <f t="shared" si="386"/>
        <v>19.4</v>
      </c>
      <c r="M6158" s="5">
        <f t="shared" si="387"/>
        <v>0</v>
      </c>
      <c r="N6158" s="5" t="s">
        <v>21816</v>
      </c>
      <c r="O6158" s="5" t="s">
        <v>21817</v>
      </c>
      <c r="P6158" s="5" t="s">
        <v>21818</v>
      </c>
    </row>
    <row r="6159" ht="19" customHeight="1" spans="1:16">
      <c r="A6159" s="5">
        <v>248</v>
      </c>
      <c r="B6159" s="5" t="s">
        <v>657</v>
      </c>
      <c r="C6159" s="5" t="s">
        <v>70</v>
      </c>
      <c r="D6159" s="8" t="s">
        <v>411</v>
      </c>
      <c r="E6159" s="6">
        <v>24.2</v>
      </c>
      <c r="F6159" s="6"/>
      <c r="G6159" s="6"/>
      <c r="H6159" s="5" t="s">
        <v>120</v>
      </c>
      <c r="I6159" s="6" t="str">
        <f t="shared" si="384"/>
        <v/>
      </c>
      <c r="J6159" s="5" t="str">
        <f>IF(H6159="否","不适用",IF(AND(ISNUMBER(E6159),ISNUMBER(F6159)),IF(I6159&gt;规则与名单!$B$2,"是","否"),"未判定"))</f>
        <v>不适用</v>
      </c>
      <c r="K6159" s="5" t="str">
        <f t="shared" si="385"/>
        <v>非测试日仪表</v>
      </c>
      <c r="L6159" s="6">
        <f t="shared" si="386"/>
        <v>24.2</v>
      </c>
      <c r="M6159" s="5">
        <f t="shared" si="387"/>
        <v>0</v>
      </c>
      <c r="N6159" s="5" t="s">
        <v>21819</v>
      </c>
      <c r="O6159" s="5" t="s">
        <v>21820</v>
      </c>
      <c r="P6159" s="5" t="s">
        <v>21821</v>
      </c>
    </row>
    <row r="6160" ht="19" customHeight="1" spans="1:16">
      <c r="A6160" s="5">
        <v>248</v>
      </c>
      <c r="B6160" s="5" t="s">
        <v>657</v>
      </c>
      <c r="C6160" s="5" t="s">
        <v>70</v>
      </c>
      <c r="D6160" s="8" t="s">
        <v>251</v>
      </c>
      <c r="E6160" s="6">
        <v>19.3</v>
      </c>
      <c r="F6160" s="6"/>
      <c r="G6160" s="6"/>
      <c r="H6160" s="5" t="s">
        <v>120</v>
      </c>
      <c r="I6160" s="6" t="str">
        <f t="shared" si="384"/>
        <v/>
      </c>
      <c r="J6160" s="5" t="str">
        <f>IF(H6160="否","不适用",IF(AND(ISNUMBER(E6160),ISNUMBER(F6160)),IF(I6160&gt;规则与名单!$B$2,"是","否"),"未判定"))</f>
        <v>不适用</v>
      </c>
      <c r="K6160" s="5" t="str">
        <f t="shared" si="385"/>
        <v>非测试日仪表</v>
      </c>
      <c r="L6160" s="6">
        <f t="shared" si="386"/>
        <v>19.3</v>
      </c>
      <c r="M6160" s="5">
        <f t="shared" si="387"/>
        <v>0</v>
      </c>
      <c r="N6160" s="5" t="s">
        <v>21822</v>
      </c>
      <c r="O6160" s="5" t="s">
        <v>21823</v>
      </c>
      <c r="P6160" s="5" t="s">
        <v>21824</v>
      </c>
    </row>
    <row r="6161" ht="19" customHeight="1" spans="1:16">
      <c r="A6161" s="5">
        <v>248</v>
      </c>
      <c r="B6161" s="5" t="s">
        <v>657</v>
      </c>
      <c r="C6161" s="5" t="s">
        <v>70</v>
      </c>
      <c r="D6161" s="8" t="s">
        <v>472</v>
      </c>
      <c r="E6161" s="6">
        <v>24.1</v>
      </c>
      <c r="F6161" s="6"/>
      <c r="G6161" s="6"/>
      <c r="H6161" s="5" t="s">
        <v>120</v>
      </c>
      <c r="I6161" s="6" t="str">
        <f t="shared" si="384"/>
        <v/>
      </c>
      <c r="J6161" s="5" t="str">
        <f>IF(H6161="否","不适用",IF(AND(ISNUMBER(E6161),ISNUMBER(F6161)),IF(I6161&gt;规则与名单!$B$2,"是","否"),"未判定"))</f>
        <v>不适用</v>
      </c>
      <c r="K6161" s="5" t="str">
        <f t="shared" si="385"/>
        <v>非测试日仪表</v>
      </c>
      <c r="L6161" s="6">
        <f t="shared" si="386"/>
        <v>24.1</v>
      </c>
      <c r="M6161" s="5">
        <f t="shared" si="387"/>
        <v>0</v>
      </c>
      <c r="N6161" s="5" t="s">
        <v>21825</v>
      </c>
      <c r="O6161" s="5" t="s">
        <v>21826</v>
      </c>
      <c r="P6161" s="5" t="s">
        <v>21827</v>
      </c>
    </row>
    <row r="6162" ht="19" customHeight="1" spans="1:16">
      <c r="A6162" s="5">
        <v>248</v>
      </c>
      <c r="B6162" s="5" t="s">
        <v>657</v>
      </c>
      <c r="C6162" s="5" t="s">
        <v>70</v>
      </c>
      <c r="D6162" s="8" t="s">
        <v>466</v>
      </c>
      <c r="E6162" s="6">
        <v>19.4</v>
      </c>
      <c r="F6162" s="6"/>
      <c r="G6162" s="6"/>
      <c r="H6162" s="5" t="s">
        <v>120</v>
      </c>
      <c r="I6162" s="6" t="str">
        <f t="shared" si="384"/>
        <v/>
      </c>
      <c r="J6162" s="5" t="str">
        <f>IF(H6162="否","不适用",IF(AND(ISNUMBER(E6162),ISNUMBER(F6162)),IF(I6162&gt;规则与名单!$B$2,"是","否"),"未判定"))</f>
        <v>不适用</v>
      </c>
      <c r="K6162" s="5" t="str">
        <f t="shared" si="385"/>
        <v>非测试日仪表</v>
      </c>
      <c r="L6162" s="6">
        <f t="shared" si="386"/>
        <v>19.4</v>
      </c>
      <c r="M6162" s="5">
        <f t="shared" si="387"/>
        <v>0</v>
      </c>
      <c r="N6162" s="5" t="s">
        <v>21828</v>
      </c>
      <c r="O6162" s="5" t="s">
        <v>21829</v>
      </c>
      <c r="P6162" s="5" t="s">
        <v>21830</v>
      </c>
    </row>
    <row r="6163" ht="19" customHeight="1" spans="1:16">
      <c r="A6163" s="5">
        <v>248</v>
      </c>
      <c r="B6163" s="5" t="s">
        <v>657</v>
      </c>
      <c r="C6163" s="5" t="s">
        <v>70</v>
      </c>
      <c r="D6163" s="8" t="s">
        <v>333</v>
      </c>
      <c r="E6163" s="6">
        <v>33.1</v>
      </c>
      <c r="F6163" s="6"/>
      <c r="G6163" s="6"/>
      <c r="H6163" s="5" t="s">
        <v>120</v>
      </c>
      <c r="I6163" s="6" t="str">
        <f t="shared" si="384"/>
        <v/>
      </c>
      <c r="J6163" s="5" t="str">
        <f>IF(H6163="否","不适用",IF(AND(ISNUMBER(E6163),ISNUMBER(F6163)),IF(I6163&gt;规则与名单!$B$2,"是","否"),"未判定"))</f>
        <v>不适用</v>
      </c>
      <c r="K6163" s="5" t="str">
        <f t="shared" si="385"/>
        <v>非测试日仪表</v>
      </c>
      <c r="L6163" s="6">
        <f t="shared" si="386"/>
        <v>33.1</v>
      </c>
      <c r="M6163" s="5">
        <f t="shared" si="387"/>
        <v>0</v>
      </c>
      <c r="N6163" s="5" t="s">
        <v>21831</v>
      </c>
      <c r="O6163" s="5" t="s">
        <v>21832</v>
      </c>
      <c r="P6163" s="5" t="s">
        <v>21833</v>
      </c>
    </row>
    <row r="6164" ht="19" customHeight="1" spans="1:16">
      <c r="A6164" s="5">
        <v>248</v>
      </c>
      <c r="B6164" s="5" t="s">
        <v>657</v>
      </c>
      <c r="C6164" s="5" t="s">
        <v>70</v>
      </c>
      <c r="D6164" s="8" t="s">
        <v>175</v>
      </c>
      <c r="E6164" s="6">
        <v>11.4</v>
      </c>
      <c r="F6164" s="6"/>
      <c r="G6164" s="6"/>
      <c r="H6164" s="5" t="s">
        <v>120</v>
      </c>
      <c r="I6164" s="6" t="str">
        <f t="shared" si="384"/>
        <v/>
      </c>
      <c r="J6164" s="5" t="str">
        <f>IF(H6164="否","不适用",IF(AND(ISNUMBER(E6164),ISNUMBER(F6164)),IF(I6164&gt;规则与名单!$B$2,"是","否"),"未判定"))</f>
        <v>不适用</v>
      </c>
      <c r="K6164" s="5" t="str">
        <f t="shared" si="385"/>
        <v>非测试日仪表</v>
      </c>
      <c r="L6164" s="6">
        <f t="shared" si="386"/>
        <v>11.4</v>
      </c>
      <c r="M6164" s="5">
        <f t="shared" si="387"/>
        <v>0</v>
      </c>
      <c r="N6164" s="5" t="s">
        <v>21834</v>
      </c>
      <c r="O6164" s="5" t="s">
        <v>21835</v>
      </c>
      <c r="P6164" s="5" t="s">
        <v>21836</v>
      </c>
    </row>
    <row r="6165" ht="19" customHeight="1" spans="1:16">
      <c r="A6165" s="5">
        <v>248</v>
      </c>
      <c r="B6165" s="5" t="s">
        <v>657</v>
      </c>
      <c r="C6165" s="5" t="s">
        <v>70</v>
      </c>
      <c r="D6165" s="8" t="s">
        <v>3402</v>
      </c>
      <c r="E6165" s="6">
        <v>39.9</v>
      </c>
      <c r="F6165" s="6"/>
      <c r="G6165" s="6"/>
      <c r="H6165" s="5" t="s">
        <v>120</v>
      </c>
      <c r="I6165" s="6" t="str">
        <f t="shared" si="384"/>
        <v/>
      </c>
      <c r="J6165" s="5" t="str">
        <f>IF(H6165="否","不适用",IF(AND(ISNUMBER(E6165),ISNUMBER(F6165)),IF(I6165&gt;规则与名单!$B$2,"是","否"),"未判定"))</f>
        <v>不适用</v>
      </c>
      <c r="K6165" s="5" t="str">
        <f t="shared" si="385"/>
        <v>非测试日仪表</v>
      </c>
      <c r="L6165" s="6">
        <f t="shared" si="386"/>
        <v>39.9</v>
      </c>
      <c r="M6165" s="5">
        <f t="shared" si="387"/>
        <v>0</v>
      </c>
      <c r="N6165" s="5" t="s">
        <v>21837</v>
      </c>
      <c r="O6165" s="5" t="s">
        <v>21838</v>
      </c>
      <c r="P6165" s="5" t="s">
        <v>21839</v>
      </c>
    </row>
    <row r="6166" ht="19" customHeight="1" spans="1:16">
      <c r="A6166" s="5">
        <v>248</v>
      </c>
      <c r="B6166" s="5" t="s">
        <v>657</v>
      </c>
      <c r="C6166" s="5" t="s">
        <v>70</v>
      </c>
      <c r="D6166" s="8" t="s">
        <v>487</v>
      </c>
      <c r="E6166" s="6">
        <v>24.3</v>
      </c>
      <c r="F6166" s="6"/>
      <c r="G6166" s="6"/>
      <c r="H6166" s="5" t="s">
        <v>120</v>
      </c>
      <c r="I6166" s="6" t="str">
        <f t="shared" si="384"/>
        <v/>
      </c>
      <c r="J6166" s="5" t="str">
        <f>IF(H6166="否","不适用",IF(AND(ISNUMBER(E6166),ISNUMBER(F6166)),IF(I6166&gt;规则与名单!$B$2,"是","否"),"未判定"))</f>
        <v>不适用</v>
      </c>
      <c r="K6166" s="5" t="str">
        <f t="shared" si="385"/>
        <v>非测试日仪表</v>
      </c>
      <c r="L6166" s="6">
        <f t="shared" si="386"/>
        <v>24.3</v>
      </c>
      <c r="M6166" s="5">
        <f t="shared" si="387"/>
        <v>0</v>
      </c>
      <c r="N6166" s="5" t="s">
        <v>21840</v>
      </c>
      <c r="O6166" s="5" t="s">
        <v>21841</v>
      </c>
      <c r="P6166" s="5" t="s">
        <v>21842</v>
      </c>
    </row>
    <row r="6167" ht="19" customHeight="1" spans="1:16">
      <c r="A6167" s="5">
        <v>248</v>
      </c>
      <c r="B6167" s="5" t="s">
        <v>657</v>
      </c>
      <c r="C6167" s="5" t="s">
        <v>70</v>
      </c>
      <c r="D6167" s="8" t="s">
        <v>121</v>
      </c>
      <c r="E6167" s="6">
        <v>58.5</v>
      </c>
      <c r="F6167" s="6"/>
      <c r="G6167" s="6"/>
      <c r="H6167" s="5" t="s">
        <v>120</v>
      </c>
      <c r="I6167" s="6" t="str">
        <f t="shared" si="384"/>
        <v/>
      </c>
      <c r="J6167" s="5" t="str">
        <f>IF(H6167="否","不适用",IF(AND(ISNUMBER(E6167),ISNUMBER(F6167)),IF(I6167&gt;规则与名单!$B$2,"是","否"),"未判定"))</f>
        <v>不适用</v>
      </c>
      <c r="K6167" s="5" t="str">
        <f t="shared" si="385"/>
        <v>非测试日仪表</v>
      </c>
      <c r="L6167" s="6">
        <f t="shared" si="386"/>
        <v>58.5</v>
      </c>
      <c r="M6167" s="5">
        <f t="shared" si="387"/>
        <v>0</v>
      </c>
      <c r="N6167" s="5" t="s">
        <v>21843</v>
      </c>
      <c r="O6167" s="5" t="s">
        <v>21844</v>
      </c>
      <c r="P6167" s="5" t="s">
        <v>21845</v>
      </c>
    </row>
    <row r="6168" ht="19" customHeight="1" spans="1:16">
      <c r="A6168" s="5">
        <v>248</v>
      </c>
      <c r="B6168" s="5" t="s">
        <v>657</v>
      </c>
      <c r="C6168" s="5" t="s">
        <v>70</v>
      </c>
      <c r="D6168" s="8" t="s">
        <v>170</v>
      </c>
      <c r="E6168" s="6">
        <v>14.9</v>
      </c>
      <c r="F6168" s="6"/>
      <c r="G6168" s="6"/>
      <c r="H6168" s="5" t="s">
        <v>120</v>
      </c>
      <c r="I6168" s="6" t="str">
        <f t="shared" si="384"/>
        <v/>
      </c>
      <c r="J6168" s="5" t="str">
        <f>IF(H6168="否","不适用",IF(AND(ISNUMBER(E6168),ISNUMBER(F6168)),IF(I6168&gt;规则与名单!$B$2,"是","否"),"未判定"))</f>
        <v>不适用</v>
      </c>
      <c r="K6168" s="5" t="str">
        <f t="shared" si="385"/>
        <v>非测试日仪表</v>
      </c>
      <c r="L6168" s="6">
        <f t="shared" si="386"/>
        <v>14.9</v>
      </c>
      <c r="M6168" s="5">
        <f t="shared" si="387"/>
        <v>0</v>
      </c>
      <c r="N6168" s="5" t="s">
        <v>21846</v>
      </c>
      <c r="O6168" s="5" t="s">
        <v>21847</v>
      </c>
      <c r="P6168" s="5" t="s">
        <v>21848</v>
      </c>
    </row>
    <row r="6169" ht="19" customHeight="1" spans="1:16">
      <c r="A6169" s="5">
        <v>248</v>
      </c>
      <c r="B6169" s="5" t="s">
        <v>657</v>
      </c>
      <c r="C6169" s="5" t="s">
        <v>70</v>
      </c>
      <c r="D6169" s="8" t="s">
        <v>644</v>
      </c>
      <c r="E6169" s="6">
        <v>29.7</v>
      </c>
      <c r="F6169" s="6"/>
      <c r="G6169" s="6"/>
      <c r="H6169" s="5" t="s">
        <v>120</v>
      </c>
      <c r="I6169" s="6" t="str">
        <f t="shared" si="384"/>
        <v/>
      </c>
      <c r="J6169" s="5" t="str">
        <f>IF(H6169="否","不适用",IF(AND(ISNUMBER(E6169),ISNUMBER(F6169)),IF(I6169&gt;规则与名单!$B$2,"是","否"),"未判定"))</f>
        <v>不适用</v>
      </c>
      <c r="K6169" s="5" t="str">
        <f t="shared" si="385"/>
        <v>非测试日仪表</v>
      </c>
      <c r="L6169" s="6">
        <f t="shared" si="386"/>
        <v>29.7</v>
      </c>
      <c r="M6169" s="5">
        <f t="shared" si="387"/>
        <v>0</v>
      </c>
      <c r="N6169" s="5" t="s">
        <v>21849</v>
      </c>
      <c r="O6169" s="5" t="s">
        <v>21850</v>
      </c>
      <c r="P6169" s="5" t="s">
        <v>21851</v>
      </c>
    </row>
    <row r="6170" ht="19" customHeight="1" spans="1:16">
      <c r="A6170" s="5">
        <v>248</v>
      </c>
      <c r="B6170" s="5" t="s">
        <v>657</v>
      </c>
      <c r="C6170" s="5" t="s">
        <v>70</v>
      </c>
      <c r="D6170" s="8" t="s">
        <v>3418</v>
      </c>
      <c r="E6170" s="6">
        <v>20.1</v>
      </c>
      <c r="F6170" s="6"/>
      <c r="G6170" s="6"/>
      <c r="H6170" s="5" t="s">
        <v>120</v>
      </c>
      <c r="I6170" s="6" t="str">
        <f t="shared" si="384"/>
        <v/>
      </c>
      <c r="J6170" s="5" t="str">
        <f>IF(H6170="否","不适用",IF(AND(ISNUMBER(E6170),ISNUMBER(F6170)),IF(I6170&gt;规则与名单!$B$2,"是","否"),"未判定"))</f>
        <v>不适用</v>
      </c>
      <c r="K6170" s="5" t="str">
        <f t="shared" si="385"/>
        <v>非测试日仪表</v>
      </c>
      <c r="L6170" s="6">
        <f t="shared" si="386"/>
        <v>20.1</v>
      </c>
      <c r="M6170" s="5">
        <f t="shared" si="387"/>
        <v>0</v>
      </c>
      <c r="N6170" s="5" t="s">
        <v>21852</v>
      </c>
      <c r="O6170" s="5" t="s">
        <v>21853</v>
      </c>
      <c r="P6170" s="5" t="s">
        <v>21854</v>
      </c>
    </row>
    <row r="6171" ht="19" customHeight="1" spans="1:16">
      <c r="A6171" s="5">
        <v>248</v>
      </c>
      <c r="B6171" s="5" t="s">
        <v>657</v>
      </c>
      <c r="C6171" s="5" t="s">
        <v>70</v>
      </c>
      <c r="D6171" s="8" t="s">
        <v>3422</v>
      </c>
      <c r="E6171" s="6">
        <v>29.2</v>
      </c>
      <c r="F6171" s="6"/>
      <c r="G6171" s="6"/>
      <c r="H6171" s="5" t="s">
        <v>120</v>
      </c>
      <c r="I6171" s="6" t="str">
        <f t="shared" si="384"/>
        <v/>
      </c>
      <c r="J6171" s="5" t="str">
        <f>IF(H6171="否","不适用",IF(AND(ISNUMBER(E6171),ISNUMBER(F6171)),IF(I6171&gt;规则与名单!$B$2,"是","否"),"未判定"))</f>
        <v>不适用</v>
      </c>
      <c r="K6171" s="5" t="str">
        <f t="shared" si="385"/>
        <v>非测试日仪表</v>
      </c>
      <c r="L6171" s="6">
        <f t="shared" si="386"/>
        <v>29.2</v>
      </c>
      <c r="M6171" s="5">
        <f t="shared" si="387"/>
        <v>0</v>
      </c>
      <c r="N6171" s="5" t="s">
        <v>21855</v>
      </c>
      <c r="O6171" s="5" t="s">
        <v>21856</v>
      </c>
      <c r="P6171" s="5" t="s">
        <v>21857</v>
      </c>
    </row>
    <row r="6172" ht="19" customHeight="1" spans="1:16">
      <c r="A6172" s="5">
        <v>248</v>
      </c>
      <c r="B6172" s="5" t="s">
        <v>657</v>
      </c>
      <c r="C6172" s="5" t="s">
        <v>70</v>
      </c>
      <c r="D6172" s="8" t="s">
        <v>336</v>
      </c>
      <c r="E6172" s="6">
        <v>29.1</v>
      </c>
      <c r="F6172" s="6"/>
      <c r="G6172" s="6"/>
      <c r="H6172" s="5" t="s">
        <v>120</v>
      </c>
      <c r="I6172" s="6" t="str">
        <f t="shared" si="384"/>
        <v/>
      </c>
      <c r="J6172" s="5" t="str">
        <f>IF(H6172="否","不适用",IF(AND(ISNUMBER(E6172),ISNUMBER(F6172)),IF(I6172&gt;规则与名单!$B$2,"是","否"),"未判定"))</f>
        <v>不适用</v>
      </c>
      <c r="K6172" s="5" t="str">
        <f t="shared" si="385"/>
        <v>非测试日仪表</v>
      </c>
      <c r="L6172" s="6">
        <f t="shared" si="386"/>
        <v>29.1</v>
      </c>
      <c r="M6172" s="5">
        <f t="shared" si="387"/>
        <v>0</v>
      </c>
      <c r="N6172" s="5" t="s">
        <v>21858</v>
      </c>
      <c r="O6172" s="5" t="s">
        <v>21859</v>
      </c>
      <c r="P6172" s="5" t="s">
        <v>21860</v>
      </c>
    </row>
    <row r="6173" ht="19" customHeight="1" spans="1:16">
      <c r="A6173" s="5">
        <v>248</v>
      </c>
      <c r="B6173" s="5" t="s">
        <v>657</v>
      </c>
      <c r="C6173" s="5" t="s">
        <v>70</v>
      </c>
      <c r="D6173" s="8" t="s">
        <v>653</v>
      </c>
      <c r="E6173" s="6">
        <v>19.4</v>
      </c>
      <c r="F6173" s="6"/>
      <c r="G6173" s="6"/>
      <c r="H6173" s="5" t="s">
        <v>120</v>
      </c>
      <c r="I6173" s="6" t="str">
        <f t="shared" si="384"/>
        <v/>
      </c>
      <c r="J6173" s="5" t="str">
        <f>IF(H6173="否","不适用",IF(AND(ISNUMBER(E6173),ISNUMBER(F6173)),IF(I6173&gt;规则与名单!$B$2,"是","否"),"未判定"))</f>
        <v>不适用</v>
      </c>
      <c r="K6173" s="5" t="str">
        <f t="shared" si="385"/>
        <v>非测试日仪表</v>
      </c>
      <c r="L6173" s="6">
        <f t="shared" si="386"/>
        <v>19.4</v>
      </c>
      <c r="M6173" s="5">
        <f t="shared" si="387"/>
        <v>0</v>
      </c>
      <c r="N6173" s="5" t="s">
        <v>21861</v>
      </c>
      <c r="O6173" s="5" t="s">
        <v>21862</v>
      </c>
      <c r="P6173" s="5" t="s">
        <v>21863</v>
      </c>
    </row>
    <row r="6174" ht="19" customHeight="1" spans="1:16">
      <c r="A6174" s="5">
        <v>248</v>
      </c>
      <c r="B6174" s="5" t="s">
        <v>657</v>
      </c>
      <c r="C6174" s="5" t="s">
        <v>70</v>
      </c>
      <c r="D6174" s="8" t="s">
        <v>140</v>
      </c>
      <c r="E6174" s="6">
        <v>29.1</v>
      </c>
      <c r="F6174" s="6"/>
      <c r="G6174" s="6"/>
      <c r="H6174" s="5" t="s">
        <v>120</v>
      </c>
      <c r="I6174" s="6" t="str">
        <f t="shared" si="384"/>
        <v/>
      </c>
      <c r="J6174" s="5" t="str">
        <f>IF(H6174="否","不适用",IF(AND(ISNUMBER(E6174),ISNUMBER(F6174)),IF(I6174&gt;规则与名单!$B$2,"是","否"),"未判定"))</f>
        <v>不适用</v>
      </c>
      <c r="K6174" s="5" t="str">
        <f t="shared" si="385"/>
        <v>非测试日仪表</v>
      </c>
      <c r="L6174" s="6">
        <f t="shared" si="386"/>
        <v>29.1</v>
      </c>
      <c r="M6174" s="5">
        <f t="shared" si="387"/>
        <v>0</v>
      </c>
      <c r="N6174" s="5" t="s">
        <v>21864</v>
      </c>
      <c r="O6174" s="5" t="s">
        <v>21865</v>
      </c>
      <c r="P6174" s="5" t="s">
        <v>21866</v>
      </c>
    </row>
    <row r="6175" ht="19" customHeight="1" spans="1:16">
      <c r="A6175" s="5">
        <v>248</v>
      </c>
      <c r="B6175" s="5" t="s">
        <v>657</v>
      </c>
      <c r="C6175" s="5" t="s">
        <v>70</v>
      </c>
      <c r="D6175" s="8" t="s">
        <v>115</v>
      </c>
      <c r="E6175" s="6">
        <v>25.3</v>
      </c>
      <c r="F6175" s="6"/>
      <c r="G6175" s="6"/>
      <c r="H6175" s="5" t="s">
        <v>120</v>
      </c>
      <c r="I6175" s="6" t="str">
        <f t="shared" si="384"/>
        <v/>
      </c>
      <c r="J6175" s="5" t="str">
        <f>IF(H6175="否","不适用",IF(AND(ISNUMBER(E6175),ISNUMBER(F6175)),IF(I6175&gt;规则与名单!$B$2,"是","否"),"未判定"))</f>
        <v>不适用</v>
      </c>
      <c r="K6175" s="5" t="str">
        <f t="shared" si="385"/>
        <v>非测试日仪表</v>
      </c>
      <c r="L6175" s="6">
        <f t="shared" si="386"/>
        <v>25.3</v>
      </c>
      <c r="M6175" s="5">
        <f t="shared" si="387"/>
        <v>0</v>
      </c>
      <c r="N6175" s="5" t="s">
        <v>21867</v>
      </c>
      <c r="O6175" s="5" t="s">
        <v>21868</v>
      </c>
      <c r="P6175" s="5" t="s">
        <v>21869</v>
      </c>
    </row>
    <row r="6176" ht="19" customHeight="1" spans="1:16">
      <c r="A6176" s="5">
        <v>249</v>
      </c>
      <c r="B6176" s="5" t="s">
        <v>661</v>
      </c>
      <c r="C6176" s="5" t="s">
        <v>70</v>
      </c>
      <c r="D6176" s="8" t="s">
        <v>114</v>
      </c>
      <c r="E6176" s="6">
        <v>20</v>
      </c>
      <c r="F6176" s="6"/>
      <c r="G6176" s="6"/>
      <c r="H6176" s="5" t="s">
        <v>120</v>
      </c>
      <c r="I6176" s="6" t="str">
        <f t="shared" si="384"/>
        <v/>
      </c>
      <c r="J6176" s="5" t="str">
        <f>IF(H6176="否","不适用",IF(AND(ISNUMBER(E6176),ISNUMBER(F6176)),IF(I6176&gt;规则与名单!$B$2,"是","否"),"未判定"))</f>
        <v>不适用</v>
      </c>
      <c r="K6176" s="5" t="str">
        <f t="shared" si="385"/>
        <v>非测试日仪表</v>
      </c>
      <c r="L6176" s="6">
        <f t="shared" si="386"/>
        <v>20</v>
      </c>
      <c r="M6176" s="5">
        <f t="shared" si="387"/>
        <v>0</v>
      </c>
      <c r="N6176" s="5" t="s">
        <v>21870</v>
      </c>
      <c r="O6176" s="5" t="s">
        <v>21871</v>
      </c>
      <c r="P6176" s="5" t="s">
        <v>21872</v>
      </c>
    </row>
    <row r="6177" ht="19" customHeight="1" spans="1:16">
      <c r="A6177" s="5">
        <v>249</v>
      </c>
      <c r="B6177" s="5" t="s">
        <v>661</v>
      </c>
      <c r="C6177" s="5" t="s">
        <v>70</v>
      </c>
      <c r="D6177" s="8" t="s">
        <v>605</v>
      </c>
      <c r="E6177" s="6">
        <v>16.1</v>
      </c>
      <c r="F6177" s="6"/>
      <c r="G6177" s="6"/>
      <c r="H6177" s="5" t="s">
        <v>120</v>
      </c>
      <c r="I6177" s="6" t="str">
        <f t="shared" si="384"/>
        <v/>
      </c>
      <c r="J6177" s="5" t="str">
        <f>IF(H6177="否","不适用",IF(AND(ISNUMBER(E6177),ISNUMBER(F6177)),IF(I6177&gt;规则与名单!$B$2,"是","否"),"未判定"))</f>
        <v>不适用</v>
      </c>
      <c r="K6177" s="5" t="str">
        <f t="shared" si="385"/>
        <v>非测试日仪表</v>
      </c>
      <c r="L6177" s="6">
        <f t="shared" si="386"/>
        <v>16.1</v>
      </c>
      <c r="M6177" s="5">
        <f t="shared" si="387"/>
        <v>0</v>
      </c>
      <c r="N6177" s="5" t="s">
        <v>21873</v>
      </c>
      <c r="O6177" s="5" t="s">
        <v>21874</v>
      </c>
      <c r="P6177" s="5" t="s">
        <v>21875</v>
      </c>
    </row>
    <row r="6178" ht="19" customHeight="1" spans="1:16">
      <c r="A6178" s="5">
        <v>249</v>
      </c>
      <c r="B6178" s="5" t="s">
        <v>661</v>
      </c>
      <c r="C6178" s="5" t="s">
        <v>70</v>
      </c>
      <c r="D6178" s="8" t="s">
        <v>186</v>
      </c>
      <c r="E6178" s="6">
        <v>20.8</v>
      </c>
      <c r="F6178" s="6"/>
      <c r="G6178" s="6"/>
      <c r="H6178" s="5" t="s">
        <v>120</v>
      </c>
      <c r="I6178" s="6" t="str">
        <f t="shared" si="384"/>
        <v/>
      </c>
      <c r="J6178" s="5" t="str">
        <f>IF(H6178="否","不适用",IF(AND(ISNUMBER(E6178),ISNUMBER(F6178)),IF(I6178&gt;规则与名单!$B$2,"是","否"),"未判定"))</f>
        <v>不适用</v>
      </c>
      <c r="K6178" s="5" t="str">
        <f t="shared" si="385"/>
        <v>非测试日仪表</v>
      </c>
      <c r="L6178" s="6">
        <f t="shared" si="386"/>
        <v>20.8</v>
      </c>
      <c r="M6178" s="5">
        <f t="shared" si="387"/>
        <v>0</v>
      </c>
      <c r="N6178" s="5" t="s">
        <v>21876</v>
      </c>
      <c r="O6178" s="5" t="s">
        <v>21877</v>
      </c>
      <c r="P6178" s="5" t="s">
        <v>21878</v>
      </c>
    </row>
    <row r="6179" ht="19" customHeight="1" spans="1:16">
      <c r="A6179" s="5">
        <v>249</v>
      </c>
      <c r="B6179" s="5" t="s">
        <v>661</v>
      </c>
      <c r="C6179" s="5" t="s">
        <v>70</v>
      </c>
      <c r="D6179" s="8" t="s">
        <v>165</v>
      </c>
      <c r="E6179" s="6">
        <v>16.1</v>
      </c>
      <c r="F6179" s="6"/>
      <c r="G6179" s="6"/>
      <c r="H6179" s="5" t="s">
        <v>120</v>
      </c>
      <c r="I6179" s="6" t="str">
        <f t="shared" si="384"/>
        <v/>
      </c>
      <c r="J6179" s="5" t="str">
        <f>IF(H6179="否","不适用",IF(AND(ISNUMBER(E6179),ISNUMBER(F6179)),IF(I6179&gt;规则与名单!$B$2,"是","否"),"未判定"))</f>
        <v>不适用</v>
      </c>
      <c r="K6179" s="5" t="str">
        <f t="shared" si="385"/>
        <v>非测试日仪表</v>
      </c>
      <c r="L6179" s="6">
        <f t="shared" si="386"/>
        <v>16.1</v>
      </c>
      <c r="M6179" s="5">
        <f t="shared" si="387"/>
        <v>0</v>
      </c>
      <c r="N6179" s="5" t="s">
        <v>21879</v>
      </c>
      <c r="O6179" s="5" t="s">
        <v>21880</v>
      </c>
      <c r="P6179" s="5" t="s">
        <v>21881</v>
      </c>
    </row>
    <row r="6180" ht="19" customHeight="1" spans="1:16">
      <c r="A6180" s="5">
        <v>249</v>
      </c>
      <c r="B6180" s="5" t="s">
        <v>661</v>
      </c>
      <c r="C6180" s="5" t="s">
        <v>70</v>
      </c>
      <c r="D6180" s="8" t="s">
        <v>151</v>
      </c>
      <c r="E6180" s="6">
        <v>11.3</v>
      </c>
      <c r="F6180" s="6"/>
      <c r="G6180" s="6"/>
      <c r="H6180" s="5" t="s">
        <v>120</v>
      </c>
      <c r="I6180" s="6" t="str">
        <f t="shared" si="384"/>
        <v/>
      </c>
      <c r="J6180" s="5" t="str">
        <f>IF(H6180="否","不适用",IF(AND(ISNUMBER(E6180),ISNUMBER(F6180)),IF(I6180&gt;规则与名单!$B$2,"是","否"),"未判定"))</f>
        <v>不适用</v>
      </c>
      <c r="K6180" s="5" t="str">
        <f t="shared" si="385"/>
        <v>非测试日仪表</v>
      </c>
      <c r="L6180" s="6">
        <f t="shared" si="386"/>
        <v>11.3</v>
      </c>
      <c r="M6180" s="5">
        <f t="shared" si="387"/>
        <v>0</v>
      </c>
      <c r="N6180" s="5" t="s">
        <v>21882</v>
      </c>
      <c r="O6180" s="5" t="s">
        <v>21883</v>
      </c>
      <c r="P6180" s="5" t="s">
        <v>21884</v>
      </c>
    </row>
    <row r="6181" ht="19" customHeight="1" spans="1:16">
      <c r="A6181" s="5">
        <v>249</v>
      </c>
      <c r="B6181" s="5" t="s">
        <v>661</v>
      </c>
      <c r="C6181" s="5" t="s">
        <v>70</v>
      </c>
      <c r="D6181" s="8" t="s">
        <v>3358</v>
      </c>
      <c r="E6181" s="6">
        <v>17</v>
      </c>
      <c r="F6181" s="6"/>
      <c r="G6181" s="6"/>
      <c r="H6181" s="5" t="s">
        <v>120</v>
      </c>
      <c r="I6181" s="6" t="str">
        <f t="shared" si="384"/>
        <v/>
      </c>
      <c r="J6181" s="5" t="str">
        <f>IF(H6181="否","不适用",IF(AND(ISNUMBER(E6181),ISNUMBER(F6181)),IF(I6181&gt;规则与名单!$B$2,"是","否"),"未判定"))</f>
        <v>不适用</v>
      </c>
      <c r="K6181" s="5" t="str">
        <f t="shared" si="385"/>
        <v>非测试日仪表</v>
      </c>
      <c r="L6181" s="6">
        <f t="shared" si="386"/>
        <v>17</v>
      </c>
      <c r="M6181" s="5">
        <f t="shared" si="387"/>
        <v>0</v>
      </c>
      <c r="N6181" s="5" t="s">
        <v>21885</v>
      </c>
      <c r="O6181" s="5" t="s">
        <v>21886</v>
      </c>
      <c r="P6181" s="5" t="s">
        <v>21887</v>
      </c>
    </row>
    <row r="6182" ht="19" customHeight="1" spans="1:16">
      <c r="A6182" s="5">
        <v>249</v>
      </c>
      <c r="B6182" s="5" t="s">
        <v>661</v>
      </c>
      <c r="C6182" s="5" t="s">
        <v>70</v>
      </c>
      <c r="D6182" s="8" t="s">
        <v>272</v>
      </c>
      <c r="E6182" s="6">
        <v>20.9</v>
      </c>
      <c r="F6182" s="6"/>
      <c r="G6182" s="6"/>
      <c r="H6182" s="5" t="s">
        <v>120</v>
      </c>
      <c r="I6182" s="6" t="str">
        <f t="shared" si="384"/>
        <v/>
      </c>
      <c r="J6182" s="5" t="str">
        <f>IF(H6182="否","不适用",IF(AND(ISNUMBER(E6182),ISNUMBER(F6182)),IF(I6182&gt;规则与名单!$B$2,"是","否"),"未判定"))</f>
        <v>不适用</v>
      </c>
      <c r="K6182" s="5" t="str">
        <f t="shared" si="385"/>
        <v>非测试日仪表</v>
      </c>
      <c r="L6182" s="6">
        <f t="shared" si="386"/>
        <v>20.9</v>
      </c>
      <c r="M6182" s="5">
        <f t="shared" si="387"/>
        <v>0</v>
      </c>
      <c r="N6182" s="5" t="s">
        <v>21888</v>
      </c>
      <c r="O6182" s="5" t="s">
        <v>21889</v>
      </c>
      <c r="P6182" s="5" t="s">
        <v>21890</v>
      </c>
    </row>
    <row r="6183" ht="19" customHeight="1" spans="1:16">
      <c r="A6183" s="5">
        <v>249</v>
      </c>
      <c r="B6183" s="5" t="s">
        <v>661</v>
      </c>
      <c r="C6183" s="5" t="s">
        <v>70</v>
      </c>
      <c r="D6183" s="8" t="s">
        <v>506</v>
      </c>
      <c r="E6183" s="6">
        <v>11.2</v>
      </c>
      <c r="F6183" s="6"/>
      <c r="G6183" s="6"/>
      <c r="H6183" s="5" t="s">
        <v>120</v>
      </c>
      <c r="I6183" s="6" t="str">
        <f t="shared" si="384"/>
        <v/>
      </c>
      <c r="J6183" s="5" t="str">
        <f>IF(H6183="否","不适用",IF(AND(ISNUMBER(E6183),ISNUMBER(F6183)),IF(I6183&gt;规则与名单!$B$2,"是","否"),"未判定"))</f>
        <v>不适用</v>
      </c>
      <c r="K6183" s="5" t="str">
        <f t="shared" si="385"/>
        <v>非测试日仪表</v>
      </c>
      <c r="L6183" s="6">
        <f t="shared" si="386"/>
        <v>11.2</v>
      </c>
      <c r="M6183" s="5">
        <f t="shared" si="387"/>
        <v>0</v>
      </c>
      <c r="N6183" s="5" t="s">
        <v>21891</v>
      </c>
      <c r="O6183" s="5" t="s">
        <v>21892</v>
      </c>
      <c r="P6183" s="5" t="s">
        <v>21893</v>
      </c>
    </row>
    <row r="6184" ht="19" customHeight="1" spans="1:16">
      <c r="A6184" s="5">
        <v>249</v>
      </c>
      <c r="B6184" s="5" t="s">
        <v>661</v>
      </c>
      <c r="C6184" s="5" t="s">
        <v>70</v>
      </c>
      <c r="D6184" s="8" t="s">
        <v>673</v>
      </c>
      <c r="E6184" s="6">
        <v>20.9</v>
      </c>
      <c r="F6184" s="6"/>
      <c r="G6184" s="6"/>
      <c r="H6184" s="5" t="s">
        <v>120</v>
      </c>
      <c r="I6184" s="6" t="str">
        <f t="shared" si="384"/>
        <v/>
      </c>
      <c r="J6184" s="5" t="str">
        <f>IF(H6184="否","不适用",IF(AND(ISNUMBER(E6184),ISNUMBER(F6184)),IF(I6184&gt;规则与名单!$B$2,"是","否"),"未判定"))</f>
        <v>不适用</v>
      </c>
      <c r="K6184" s="5" t="str">
        <f t="shared" si="385"/>
        <v>非测试日仪表</v>
      </c>
      <c r="L6184" s="6">
        <f t="shared" si="386"/>
        <v>20.9</v>
      </c>
      <c r="M6184" s="5">
        <f t="shared" si="387"/>
        <v>0</v>
      </c>
      <c r="N6184" s="5" t="s">
        <v>21894</v>
      </c>
      <c r="O6184" s="5" t="s">
        <v>21895</v>
      </c>
      <c r="P6184" s="5" t="s">
        <v>21896</v>
      </c>
    </row>
    <row r="6185" ht="19" customHeight="1" spans="1:16">
      <c r="A6185" s="5">
        <v>249</v>
      </c>
      <c r="B6185" s="5" t="s">
        <v>661</v>
      </c>
      <c r="C6185" s="5" t="s">
        <v>70</v>
      </c>
      <c r="D6185" s="8" t="s">
        <v>183</v>
      </c>
      <c r="E6185" s="6">
        <v>16</v>
      </c>
      <c r="F6185" s="6"/>
      <c r="G6185" s="6"/>
      <c r="H6185" s="5" t="s">
        <v>120</v>
      </c>
      <c r="I6185" s="6" t="str">
        <f t="shared" si="384"/>
        <v/>
      </c>
      <c r="J6185" s="5" t="str">
        <f>IF(H6185="否","不适用",IF(AND(ISNUMBER(E6185),ISNUMBER(F6185)),IF(I6185&gt;规则与名单!$B$2,"是","否"),"未判定"))</f>
        <v>不适用</v>
      </c>
      <c r="K6185" s="5" t="str">
        <f t="shared" si="385"/>
        <v>非测试日仪表</v>
      </c>
      <c r="L6185" s="6">
        <f t="shared" si="386"/>
        <v>16</v>
      </c>
      <c r="M6185" s="5">
        <f t="shared" si="387"/>
        <v>0</v>
      </c>
      <c r="N6185" s="5" t="s">
        <v>21897</v>
      </c>
      <c r="O6185" s="5" t="s">
        <v>21898</v>
      </c>
      <c r="P6185" s="5" t="s">
        <v>21899</v>
      </c>
    </row>
    <row r="6186" ht="19" customHeight="1" spans="1:16">
      <c r="A6186" s="5">
        <v>249</v>
      </c>
      <c r="B6186" s="5" t="s">
        <v>661</v>
      </c>
      <c r="C6186" s="5" t="s">
        <v>70</v>
      </c>
      <c r="D6186" s="8" t="s">
        <v>431</v>
      </c>
      <c r="E6186" s="6">
        <v>11.2</v>
      </c>
      <c r="F6186" s="6"/>
      <c r="G6186" s="6"/>
      <c r="H6186" s="5" t="s">
        <v>120</v>
      </c>
      <c r="I6186" s="6" t="str">
        <f t="shared" si="384"/>
        <v/>
      </c>
      <c r="J6186" s="5" t="str">
        <f>IF(H6186="否","不适用",IF(AND(ISNUMBER(E6186),ISNUMBER(F6186)),IF(I6186&gt;规则与名单!$B$2,"是","否"),"未判定"))</f>
        <v>不适用</v>
      </c>
      <c r="K6186" s="5" t="str">
        <f t="shared" si="385"/>
        <v>非测试日仪表</v>
      </c>
      <c r="L6186" s="6">
        <f t="shared" si="386"/>
        <v>11.2</v>
      </c>
      <c r="M6186" s="5">
        <f t="shared" si="387"/>
        <v>0</v>
      </c>
      <c r="N6186" s="5" t="s">
        <v>21900</v>
      </c>
      <c r="O6186" s="5" t="s">
        <v>21901</v>
      </c>
      <c r="P6186" s="5" t="s">
        <v>21902</v>
      </c>
    </row>
    <row r="6187" ht="19" customHeight="1" spans="1:16">
      <c r="A6187" s="5">
        <v>249</v>
      </c>
      <c r="B6187" s="5" t="s">
        <v>661</v>
      </c>
      <c r="C6187" s="5" t="s">
        <v>70</v>
      </c>
      <c r="D6187" s="8" t="s">
        <v>3377</v>
      </c>
      <c r="E6187" s="6">
        <v>21.9</v>
      </c>
      <c r="F6187" s="6"/>
      <c r="G6187" s="6"/>
      <c r="H6187" s="5" t="s">
        <v>120</v>
      </c>
      <c r="I6187" s="6" t="str">
        <f t="shared" si="384"/>
        <v/>
      </c>
      <c r="J6187" s="5" t="str">
        <f>IF(H6187="否","不适用",IF(AND(ISNUMBER(E6187),ISNUMBER(F6187)),IF(I6187&gt;规则与名单!$B$2,"是","否"),"未判定"))</f>
        <v>不适用</v>
      </c>
      <c r="K6187" s="5" t="str">
        <f t="shared" si="385"/>
        <v>非测试日仪表</v>
      </c>
      <c r="L6187" s="6">
        <f t="shared" si="386"/>
        <v>21.9</v>
      </c>
      <c r="M6187" s="5">
        <f t="shared" si="387"/>
        <v>0</v>
      </c>
      <c r="N6187" s="5" t="s">
        <v>21903</v>
      </c>
      <c r="O6187" s="5" t="s">
        <v>21904</v>
      </c>
      <c r="P6187" s="5" t="s">
        <v>21905</v>
      </c>
    </row>
    <row r="6188" ht="19" customHeight="1" spans="1:16">
      <c r="A6188" s="5">
        <v>249</v>
      </c>
      <c r="B6188" s="5" t="s">
        <v>661</v>
      </c>
      <c r="C6188" s="5" t="s">
        <v>70</v>
      </c>
      <c r="D6188" s="8" t="s">
        <v>407</v>
      </c>
      <c r="E6188" s="6">
        <v>15.1</v>
      </c>
      <c r="F6188" s="6"/>
      <c r="G6188" s="6"/>
      <c r="H6188" s="5" t="s">
        <v>120</v>
      </c>
      <c r="I6188" s="6" t="str">
        <f t="shared" si="384"/>
        <v/>
      </c>
      <c r="J6188" s="5" t="str">
        <f>IF(H6188="否","不适用",IF(AND(ISNUMBER(E6188),ISNUMBER(F6188)),IF(I6188&gt;规则与名单!$B$2,"是","否"),"未判定"))</f>
        <v>不适用</v>
      </c>
      <c r="K6188" s="5" t="str">
        <f t="shared" si="385"/>
        <v>非测试日仪表</v>
      </c>
      <c r="L6188" s="6">
        <f t="shared" si="386"/>
        <v>15.1</v>
      </c>
      <c r="M6188" s="5">
        <f t="shared" si="387"/>
        <v>0</v>
      </c>
      <c r="N6188" s="5" t="s">
        <v>21906</v>
      </c>
      <c r="O6188" s="5" t="s">
        <v>21907</v>
      </c>
      <c r="P6188" s="5" t="s">
        <v>21908</v>
      </c>
    </row>
    <row r="6189" ht="19" customHeight="1" spans="1:16">
      <c r="A6189" s="5">
        <v>249</v>
      </c>
      <c r="B6189" s="5" t="s">
        <v>661</v>
      </c>
      <c r="C6189" s="5" t="s">
        <v>70</v>
      </c>
      <c r="D6189" s="8" t="s">
        <v>411</v>
      </c>
      <c r="E6189" s="6">
        <v>20.2</v>
      </c>
      <c r="F6189" s="6"/>
      <c r="G6189" s="6"/>
      <c r="H6189" s="5" t="s">
        <v>120</v>
      </c>
      <c r="I6189" s="6" t="str">
        <f t="shared" si="384"/>
        <v/>
      </c>
      <c r="J6189" s="5" t="str">
        <f>IF(H6189="否","不适用",IF(AND(ISNUMBER(E6189),ISNUMBER(F6189)),IF(I6189&gt;规则与名单!$B$2,"是","否"),"未判定"))</f>
        <v>不适用</v>
      </c>
      <c r="K6189" s="5" t="str">
        <f t="shared" si="385"/>
        <v>非测试日仪表</v>
      </c>
      <c r="L6189" s="6">
        <f t="shared" si="386"/>
        <v>20.2</v>
      </c>
      <c r="M6189" s="5">
        <f t="shared" si="387"/>
        <v>0</v>
      </c>
      <c r="N6189" s="5" t="s">
        <v>21909</v>
      </c>
      <c r="O6189" s="5" t="s">
        <v>21910</v>
      </c>
      <c r="P6189" s="5" t="s">
        <v>21911</v>
      </c>
    </row>
    <row r="6190" ht="19" customHeight="1" spans="1:16">
      <c r="A6190" s="5">
        <v>249</v>
      </c>
      <c r="B6190" s="5" t="s">
        <v>661</v>
      </c>
      <c r="C6190" s="5" t="s">
        <v>70</v>
      </c>
      <c r="D6190" s="8" t="s">
        <v>251</v>
      </c>
      <c r="E6190" s="6">
        <v>18.1</v>
      </c>
      <c r="F6190" s="6"/>
      <c r="G6190" s="6"/>
      <c r="H6190" s="5" t="s">
        <v>120</v>
      </c>
      <c r="I6190" s="6" t="str">
        <f t="shared" si="384"/>
        <v/>
      </c>
      <c r="J6190" s="5" t="str">
        <f>IF(H6190="否","不适用",IF(AND(ISNUMBER(E6190),ISNUMBER(F6190)),IF(I6190&gt;规则与名单!$B$2,"是","否"),"未判定"))</f>
        <v>不适用</v>
      </c>
      <c r="K6190" s="5" t="str">
        <f t="shared" si="385"/>
        <v>非测试日仪表</v>
      </c>
      <c r="L6190" s="6">
        <f t="shared" si="386"/>
        <v>18.1</v>
      </c>
      <c r="M6190" s="5">
        <f t="shared" si="387"/>
        <v>0</v>
      </c>
      <c r="N6190" s="5" t="s">
        <v>21912</v>
      </c>
      <c r="O6190" s="5" t="s">
        <v>21913</v>
      </c>
      <c r="P6190" s="5" t="s">
        <v>21914</v>
      </c>
    </row>
    <row r="6191" ht="19" customHeight="1" spans="1:16">
      <c r="A6191" s="5">
        <v>249</v>
      </c>
      <c r="B6191" s="5" t="s">
        <v>661</v>
      </c>
      <c r="C6191" s="5" t="s">
        <v>70</v>
      </c>
      <c r="D6191" s="8" t="s">
        <v>472</v>
      </c>
      <c r="E6191" s="6">
        <v>61.2</v>
      </c>
      <c r="F6191" s="6"/>
      <c r="G6191" s="6"/>
      <c r="H6191" s="5" t="s">
        <v>120</v>
      </c>
      <c r="I6191" s="6" t="str">
        <f t="shared" si="384"/>
        <v/>
      </c>
      <c r="J6191" s="5" t="str">
        <f>IF(H6191="否","不适用",IF(AND(ISNUMBER(E6191),ISNUMBER(F6191)),IF(I6191&gt;规则与名单!$B$2,"是","否"),"未判定"))</f>
        <v>不适用</v>
      </c>
      <c r="K6191" s="5" t="str">
        <f t="shared" si="385"/>
        <v>非测试日仪表</v>
      </c>
      <c r="L6191" s="6">
        <f t="shared" si="386"/>
        <v>61.2</v>
      </c>
      <c r="M6191" s="5">
        <f t="shared" si="387"/>
        <v>0</v>
      </c>
      <c r="N6191" s="5" t="s">
        <v>21915</v>
      </c>
      <c r="O6191" s="5" t="s">
        <v>21916</v>
      </c>
      <c r="P6191" s="5" t="s">
        <v>21917</v>
      </c>
    </row>
    <row r="6192" ht="19" customHeight="1" spans="1:16">
      <c r="A6192" s="5">
        <v>249</v>
      </c>
      <c r="B6192" s="5" t="s">
        <v>661</v>
      </c>
      <c r="C6192" s="5" t="s">
        <v>70</v>
      </c>
      <c r="D6192" s="8" t="s">
        <v>466</v>
      </c>
      <c r="E6192" s="6">
        <v>17.1</v>
      </c>
      <c r="F6192" s="6"/>
      <c r="G6192" s="6"/>
      <c r="H6192" s="5" t="s">
        <v>120</v>
      </c>
      <c r="I6192" s="6" t="str">
        <f t="shared" si="384"/>
        <v/>
      </c>
      <c r="J6192" s="5" t="str">
        <f>IF(H6192="否","不适用",IF(AND(ISNUMBER(E6192),ISNUMBER(F6192)),IF(I6192&gt;规则与名单!$B$2,"是","否"),"未判定"))</f>
        <v>不适用</v>
      </c>
      <c r="K6192" s="5" t="str">
        <f t="shared" si="385"/>
        <v>非测试日仪表</v>
      </c>
      <c r="L6192" s="6">
        <f t="shared" si="386"/>
        <v>17.1</v>
      </c>
      <c r="M6192" s="5">
        <f t="shared" si="387"/>
        <v>0</v>
      </c>
      <c r="N6192" s="5" t="s">
        <v>21918</v>
      </c>
      <c r="O6192" s="5" t="s">
        <v>21919</v>
      </c>
      <c r="P6192" s="5" t="s">
        <v>21920</v>
      </c>
    </row>
    <row r="6193" ht="19" customHeight="1" spans="1:16">
      <c r="A6193" s="5">
        <v>249</v>
      </c>
      <c r="B6193" s="5" t="s">
        <v>661</v>
      </c>
      <c r="C6193" s="5" t="s">
        <v>70</v>
      </c>
      <c r="D6193" s="8" t="s">
        <v>333</v>
      </c>
      <c r="E6193" s="6">
        <v>25.1</v>
      </c>
      <c r="F6193" s="6"/>
      <c r="G6193" s="6"/>
      <c r="H6193" s="5" t="s">
        <v>120</v>
      </c>
      <c r="I6193" s="6" t="str">
        <f t="shared" si="384"/>
        <v/>
      </c>
      <c r="J6193" s="5" t="str">
        <f>IF(H6193="否","不适用",IF(AND(ISNUMBER(E6193),ISNUMBER(F6193)),IF(I6193&gt;规则与名单!$B$2,"是","否"),"未判定"))</f>
        <v>不适用</v>
      </c>
      <c r="K6193" s="5" t="str">
        <f t="shared" si="385"/>
        <v>非测试日仪表</v>
      </c>
      <c r="L6193" s="6">
        <f t="shared" si="386"/>
        <v>25.1</v>
      </c>
      <c r="M6193" s="5">
        <f t="shared" si="387"/>
        <v>0</v>
      </c>
      <c r="N6193" s="5" t="s">
        <v>21921</v>
      </c>
      <c r="O6193" s="5" t="s">
        <v>21922</v>
      </c>
      <c r="P6193" s="5" t="s">
        <v>21923</v>
      </c>
    </row>
    <row r="6194" ht="19" customHeight="1" spans="1:16">
      <c r="A6194" s="5">
        <v>249</v>
      </c>
      <c r="B6194" s="5" t="s">
        <v>661</v>
      </c>
      <c r="C6194" s="5" t="s">
        <v>70</v>
      </c>
      <c r="D6194" s="8" t="s">
        <v>175</v>
      </c>
      <c r="E6194" s="6">
        <v>28</v>
      </c>
      <c r="F6194" s="6"/>
      <c r="G6194" s="6"/>
      <c r="H6194" s="5" t="s">
        <v>120</v>
      </c>
      <c r="I6194" s="6" t="str">
        <f t="shared" si="384"/>
        <v/>
      </c>
      <c r="J6194" s="5" t="str">
        <f>IF(H6194="否","不适用",IF(AND(ISNUMBER(E6194),ISNUMBER(F6194)),IF(I6194&gt;规则与名单!$B$2,"是","否"),"未判定"))</f>
        <v>不适用</v>
      </c>
      <c r="K6194" s="5" t="str">
        <f t="shared" si="385"/>
        <v>非测试日仪表</v>
      </c>
      <c r="L6194" s="6">
        <f t="shared" si="386"/>
        <v>28</v>
      </c>
      <c r="M6194" s="5">
        <f t="shared" si="387"/>
        <v>0</v>
      </c>
      <c r="N6194" s="5" t="s">
        <v>21924</v>
      </c>
      <c r="O6194" s="5" t="s">
        <v>21925</v>
      </c>
      <c r="P6194" s="5" t="s">
        <v>21926</v>
      </c>
    </row>
    <row r="6195" ht="19" customHeight="1" spans="1:16">
      <c r="A6195" s="5">
        <v>249</v>
      </c>
      <c r="B6195" s="5" t="s">
        <v>661</v>
      </c>
      <c r="C6195" s="5" t="s">
        <v>70</v>
      </c>
      <c r="D6195" s="8" t="s">
        <v>3402</v>
      </c>
      <c r="E6195" s="6">
        <v>20.9</v>
      </c>
      <c r="F6195" s="6"/>
      <c r="G6195" s="6"/>
      <c r="H6195" s="5" t="s">
        <v>120</v>
      </c>
      <c r="I6195" s="6" t="str">
        <f t="shared" si="384"/>
        <v/>
      </c>
      <c r="J6195" s="5" t="str">
        <f>IF(H6195="否","不适用",IF(AND(ISNUMBER(E6195),ISNUMBER(F6195)),IF(I6195&gt;规则与名单!$B$2,"是","否"),"未判定"))</f>
        <v>不适用</v>
      </c>
      <c r="K6195" s="5" t="str">
        <f t="shared" si="385"/>
        <v>非测试日仪表</v>
      </c>
      <c r="L6195" s="6">
        <f t="shared" si="386"/>
        <v>20.9</v>
      </c>
      <c r="M6195" s="5">
        <f t="shared" si="387"/>
        <v>0</v>
      </c>
      <c r="N6195" s="5" t="s">
        <v>21927</v>
      </c>
      <c r="O6195" s="5" t="s">
        <v>21928</v>
      </c>
      <c r="P6195" s="5" t="s">
        <v>21929</v>
      </c>
    </row>
    <row r="6196" ht="19" customHeight="1" spans="1:16">
      <c r="A6196" s="5">
        <v>249</v>
      </c>
      <c r="B6196" s="5" t="s">
        <v>661</v>
      </c>
      <c r="C6196" s="5" t="s">
        <v>70</v>
      </c>
      <c r="D6196" s="8" t="s">
        <v>487</v>
      </c>
      <c r="E6196" s="6">
        <v>19.2</v>
      </c>
      <c r="F6196" s="6"/>
      <c r="G6196" s="6"/>
      <c r="H6196" s="5" t="s">
        <v>120</v>
      </c>
      <c r="I6196" s="6" t="str">
        <f t="shared" si="384"/>
        <v/>
      </c>
      <c r="J6196" s="5" t="str">
        <f>IF(H6196="否","不适用",IF(AND(ISNUMBER(E6196),ISNUMBER(F6196)),IF(I6196&gt;规则与名单!$B$2,"是","否"),"未判定"))</f>
        <v>不适用</v>
      </c>
      <c r="K6196" s="5" t="str">
        <f t="shared" si="385"/>
        <v>非测试日仪表</v>
      </c>
      <c r="L6196" s="6">
        <f t="shared" si="386"/>
        <v>19.2</v>
      </c>
      <c r="M6196" s="5">
        <f t="shared" si="387"/>
        <v>0</v>
      </c>
      <c r="N6196" s="5" t="s">
        <v>21930</v>
      </c>
      <c r="O6196" s="5" t="s">
        <v>21931</v>
      </c>
      <c r="P6196" s="5" t="s">
        <v>21932</v>
      </c>
    </row>
    <row r="6197" ht="19" customHeight="1" spans="1:16">
      <c r="A6197" s="5">
        <v>249</v>
      </c>
      <c r="B6197" s="5" t="s">
        <v>661</v>
      </c>
      <c r="C6197" s="5" t="s">
        <v>70</v>
      </c>
      <c r="D6197" s="8" t="s">
        <v>121</v>
      </c>
      <c r="E6197" s="6">
        <v>25.1</v>
      </c>
      <c r="F6197" s="6"/>
      <c r="G6197" s="6"/>
      <c r="H6197" s="5" t="s">
        <v>120</v>
      </c>
      <c r="I6197" s="6" t="str">
        <f t="shared" si="384"/>
        <v/>
      </c>
      <c r="J6197" s="5" t="str">
        <f>IF(H6197="否","不适用",IF(AND(ISNUMBER(E6197),ISNUMBER(F6197)),IF(I6197&gt;规则与名单!$B$2,"是","否"),"未判定"))</f>
        <v>不适用</v>
      </c>
      <c r="K6197" s="5" t="str">
        <f t="shared" si="385"/>
        <v>非测试日仪表</v>
      </c>
      <c r="L6197" s="6">
        <f t="shared" si="386"/>
        <v>25.1</v>
      </c>
      <c r="M6197" s="5">
        <f t="shared" si="387"/>
        <v>0</v>
      </c>
      <c r="N6197" s="5" t="s">
        <v>21933</v>
      </c>
      <c r="O6197" s="5" t="s">
        <v>21934</v>
      </c>
      <c r="P6197" s="5" t="s">
        <v>21935</v>
      </c>
    </row>
    <row r="6198" ht="19" customHeight="1" spans="1:16">
      <c r="A6198" s="5">
        <v>249</v>
      </c>
      <c r="B6198" s="5" t="s">
        <v>661</v>
      </c>
      <c r="C6198" s="5" t="s">
        <v>70</v>
      </c>
      <c r="D6198" s="8" t="s">
        <v>170</v>
      </c>
      <c r="E6198" s="6">
        <v>18</v>
      </c>
      <c r="F6198" s="6"/>
      <c r="G6198" s="6"/>
      <c r="H6198" s="5" t="s">
        <v>120</v>
      </c>
      <c r="I6198" s="6" t="str">
        <f t="shared" si="384"/>
        <v/>
      </c>
      <c r="J6198" s="5" t="str">
        <f>IF(H6198="否","不适用",IF(AND(ISNUMBER(E6198),ISNUMBER(F6198)),IF(I6198&gt;规则与名单!$B$2,"是","否"),"未判定"))</f>
        <v>不适用</v>
      </c>
      <c r="K6198" s="5" t="str">
        <f t="shared" si="385"/>
        <v>非测试日仪表</v>
      </c>
      <c r="L6198" s="6">
        <f t="shared" si="386"/>
        <v>18</v>
      </c>
      <c r="M6198" s="5">
        <f t="shared" si="387"/>
        <v>0</v>
      </c>
      <c r="N6198" s="5" t="s">
        <v>21936</v>
      </c>
      <c r="O6198" s="5" t="s">
        <v>21937</v>
      </c>
      <c r="P6198" s="5" t="s">
        <v>21938</v>
      </c>
    </row>
    <row r="6199" ht="19" customHeight="1" spans="1:16">
      <c r="A6199" s="5">
        <v>249</v>
      </c>
      <c r="B6199" s="5" t="s">
        <v>661</v>
      </c>
      <c r="C6199" s="5" t="s">
        <v>70</v>
      </c>
      <c r="D6199" s="8" t="s">
        <v>644</v>
      </c>
      <c r="E6199" s="6">
        <v>28.9</v>
      </c>
      <c r="F6199" s="6"/>
      <c r="G6199" s="6"/>
      <c r="H6199" s="5" t="s">
        <v>120</v>
      </c>
      <c r="I6199" s="6" t="str">
        <f t="shared" si="384"/>
        <v/>
      </c>
      <c r="J6199" s="5" t="str">
        <f>IF(H6199="否","不适用",IF(AND(ISNUMBER(E6199),ISNUMBER(F6199)),IF(I6199&gt;规则与名单!$B$2,"是","否"),"未判定"))</f>
        <v>不适用</v>
      </c>
      <c r="K6199" s="5" t="str">
        <f t="shared" si="385"/>
        <v>非测试日仪表</v>
      </c>
      <c r="L6199" s="6">
        <f t="shared" si="386"/>
        <v>28.9</v>
      </c>
      <c r="M6199" s="5">
        <f t="shared" si="387"/>
        <v>0</v>
      </c>
      <c r="N6199" s="5" t="s">
        <v>21939</v>
      </c>
      <c r="O6199" s="5" t="s">
        <v>21940</v>
      </c>
      <c r="P6199" s="5" t="s">
        <v>21941</v>
      </c>
    </row>
    <row r="6200" ht="19" customHeight="1" spans="1:16">
      <c r="A6200" s="5">
        <v>249</v>
      </c>
      <c r="B6200" s="5" t="s">
        <v>661</v>
      </c>
      <c r="C6200" s="5" t="s">
        <v>70</v>
      </c>
      <c r="D6200" s="8" t="s">
        <v>3418</v>
      </c>
      <c r="E6200" s="6">
        <v>12.2</v>
      </c>
      <c r="F6200" s="6"/>
      <c r="G6200" s="6"/>
      <c r="H6200" s="5" t="s">
        <v>120</v>
      </c>
      <c r="I6200" s="6" t="str">
        <f t="shared" si="384"/>
        <v/>
      </c>
      <c r="J6200" s="5" t="str">
        <f>IF(H6200="否","不适用",IF(AND(ISNUMBER(E6200),ISNUMBER(F6200)),IF(I6200&gt;规则与名单!$B$2,"是","否"),"未判定"))</f>
        <v>不适用</v>
      </c>
      <c r="K6200" s="5" t="str">
        <f t="shared" si="385"/>
        <v>非测试日仪表</v>
      </c>
      <c r="L6200" s="6">
        <f t="shared" si="386"/>
        <v>12.2</v>
      </c>
      <c r="M6200" s="5">
        <f t="shared" si="387"/>
        <v>0</v>
      </c>
      <c r="N6200" s="5" t="s">
        <v>21942</v>
      </c>
      <c r="O6200" s="5" t="s">
        <v>21943</v>
      </c>
      <c r="P6200" s="5" t="s">
        <v>21944</v>
      </c>
    </row>
    <row r="6201" ht="19" customHeight="1" spans="1:16">
      <c r="A6201" s="5">
        <v>249</v>
      </c>
      <c r="B6201" s="5" t="s">
        <v>661</v>
      </c>
      <c r="C6201" s="5" t="s">
        <v>70</v>
      </c>
      <c r="D6201" s="8" t="s">
        <v>3422</v>
      </c>
      <c r="E6201" s="6">
        <v>46</v>
      </c>
      <c r="F6201" s="6"/>
      <c r="G6201" s="6"/>
      <c r="H6201" s="5" t="s">
        <v>120</v>
      </c>
      <c r="I6201" s="6" t="str">
        <f t="shared" si="384"/>
        <v/>
      </c>
      <c r="J6201" s="5" t="str">
        <f>IF(H6201="否","不适用",IF(AND(ISNUMBER(E6201),ISNUMBER(F6201)),IF(I6201&gt;规则与名单!$B$2,"是","否"),"未判定"))</f>
        <v>不适用</v>
      </c>
      <c r="K6201" s="5" t="str">
        <f t="shared" si="385"/>
        <v>非测试日仪表</v>
      </c>
      <c r="L6201" s="6">
        <f t="shared" si="386"/>
        <v>46</v>
      </c>
      <c r="M6201" s="5">
        <f t="shared" si="387"/>
        <v>0</v>
      </c>
      <c r="N6201" s="5" t="s">
        <v>21945</v>
      </c>
      <c r="O6201" s="5" t="s">
        <v>21946</v>
      </c>
      <c r="P6201" s="5" t="s">
        <v>21947</v>
      </c>
    </row>
    <row r="6202" ht="19" customHeight="1" spans="1:16">
      <c r="A6202" s="5">
        <v>249</v>
      </c>
      <c r="B6202" s="5" t="s">
        <v>661</v>
      </c>
      <c r="C6202" s="5" t="s">
        <v>70</v>
      </c>
      <c r="D6202" s="8" t="s">
        <v>336</v>
      </c>
      <c r="E6202" s="6">
        <v>15.3</v>
      </c>
      <c r="F6202" s="6"/>
      <c r="G6202" s="6"/>
      <c r="H6202" s="5" t="s">
        <v>120</v>
      </c>
      <c r="I6202" s="6" t="str">
        <f t="shared" si="384"/>
        <v/>
      </c>
      <c r="J6202" s="5" t="str">
        <f>IF(H6202="否","不适用",IF(AND(ISNUMBER(E6202),ISNUMBER(F6202)),IF(I6202&gt;规则与名单!$B$2,"是","否"),"未判定"))</f>
        <v>不适用</v>
      </c>
      <c r="K6202" s="5" t="str">
        <f t="shared" si="385"/>
        <v>非测试日仪表</v>
      </c>
      <c r="L6202" s="6">
        <f t="shared" si="386"/>
        <v>15.3</v>
      </c>
      <c r="M6202" s="5">
        <f t="shared" si="387"/>
        <v>0</v>
      </c>
      <c r="N6202" s="5" t="s">
        <v>21948</v>
      </c>
      <c r="O6202" s="5" t="s">
        <v>21949</v>
      </c>
      <c r="P6202" s="5" t="s">
        <v>21950</v>
      </c>
    </row>
    <row r="6203" ht="19" customHeight="1" spans="1:16">
      <c r="A6203" s="5">
        <v>249</v>
      </c>
      <c r="B6203" s="5" t="s">
        <v>661</v>
      </c>
      <c r="C6203" s="5" t="s">
        <v>70</v>
      </c>
      <c r="D6203" s="8" t="s">
        <v>653</v>
      </c>
      <c r="E6203" s="6">
        <v>16</v>
      </c>
      <c r="F6203" s="6"/>
      <c r="G6203" s="6"/>
      <c r="H6203" s="5" t="s">
        <v>120</v>
      </c>
      <c r="I6203" s="6" t="str">
        <f t="shared" si="384"/>
        <v/>
      </c>
      <c r="J6203" s="5" t="str">
        <f>IF(H6203="否","不适用",IF(AND(ISNUMBER(E6203),ISNUMBER(F6203)),IF(I6203&gt;规则与名单!$B$2,"是","否"),"未判定"))</f>
        <v>不适用</v>
      </c>
      <c r="K6203" s="5" t="str">
        <f t="shared" si="385"/>
        <v>非测试日仪表</v>
      </c>
      <c r="L6203" s="6">
        <f t="shared" si="386"/>
        <v>16</v>
      </c>
      <c r="M6203" s="5">
        <f t="shared" si="387"/>
        <v>0</v>
      </c>
      <c r="N6203" s="5" t="s">
        <v>21951</v>
      </c>
      <c r="O6203" s="5" t="s">
        <v>21952</v>
      </c>
      <c r="P6203" s="5" t="s">
        <v>21953</v>
      </c>
    </row>
    <row r="6204" ht="19" customHeight="1" spans="1:16">
      <c r="A6204" s="5">
        <v>249</v>
      </c>
      <c r="B6204" s="5" t="s">
        <v>661</v>
      </c>
      <c r="C6204" s="5" t="s">
        <v>70</v>
      </c>
      <c r="D6204" s="8" t="s">
        <v>140</v>
      </c>
      <c r="E6204" s="6">
        <v>25.7</v>
      </c>
      <c r="F6204" s="6"/>
      <c r="G6204" s="6"/>
      <c r="H6204" s="5" t="s">
        <v>120</v>
      </c>
      <c r="I6204" s="6" t="str">
        <f t="shared" si="384"/>
        <v/>
      </c>
      <c r="J6204" s="5" t="str">
        <f>IF(H6204="否","不适用",IF(AND(ISNUMBER(E6204),ISNUMBER(F6204)),IF(I6204&gt;规则与名单!$B$2,"是","否"),"未判定"))</f>
        <v>不适用</v>
      </c>
      <c r="K6204" s="5" t="str">
        <f t="shared" si="385"/>
        <v>非测试日仪表</v>
      </c>
      <c r="L6204" s="6">
        <f t="shared" si="386"/>
        <v>25.7</v>
      </c>
      <c r="M6204" s="5">
        <f t="shared" si="387"/>
        <v>0</v>
      </c>
      <c r="N6204" s="5" t="s">
        <v>21954</v>
      </c>
      <c r="O6204" s="5" t="s">
        <v>21955</v>
      </c>
      <c r="P6204" s="5" t="s">
        <v>21956</v>
      </c>
    </row>
    <row r="6205" ht="19" customHeight="1" spans="1:16">
      <c r="A6205" s="5">
        <v>249</v>
      </c>
      <c r="B6205" s="5" t="s">
        <v>661</v>
      </c>
      <c r="C6205" s="5" t="s">
        <v>70</v>
      </c>
      <c r="D6205" s="8" t="s">
        <v>115</v>
      </c>
      <c r="E6205" s="6">
        <v>19.4</v>
      </c>
      <c r="F6205" s="6"/>
      <c r="G6205" s="6"/>
      <c r="H6205" s="5" t="s">
        <v>120</v>
      </c>
      <c r="I6205" s="6" t="str">
        <f t="shared" si="384"/>
        <v/>
      </c>
      <c r="J6205" s="5" t="str">
        <f>IF(H6205="否","不适用",IF(AND(ISNUMBER(E6205),ISNUMBER(F6205)),IF(I6205&gt;规则与名单!$B$2,"是","否"),"未判定"))</f>
        <v>不适用</v>
      </c>
      <c r="K6205" s="5" t="str">
        <f t="shared" si="385"/>
        <v>非测试日仪表</v>
      </c>
      <c r="L6205" s="6">
        <f t="shared" si="386"/>
        <v>19.4</v>
      </c>
      <c r="M6205" s="5">
        <f t="shared" si="387"/>
        <v>0</v>
      </c>
      <c r="N6205" s="5" t="s">
        <v>21957</v>
      </c>
      <c r="O6205" s="5" t="s">
        <v>21958</v>
      </c>
      <c r="P6205" s="5" t="s">
        <v>21959</v>
      </c>
    </row>
    <row r="6206" ht="19" customHeight="1" spans="1:16">
      <c r="A6206" s="5">
        <v>250</v>
      </c>
      <c r="B6206" s="5" t="s">
        <v>662</v>
      </c>
      <c r="C6206" s="5" t="s">
        <v>70</v>
      </c>
      <c r="D6206" s="8" t="s">
        <v>114</v>
      </c>
      <c r="E6206" s="6"/>
      <c r="F6206" s="6"/>
      <c r="G6206" s="6"/>
      <c r="H6206" s="5" t="s">
        <v>120</v>
      </c>
      <c r="I6206" s="6" t="str">
        <f t="shared" si="384"/>
        <v/>
      </c>
      <c r="J6206" s="5" t="str">
        <f>IF(H6206="否","不适用",IF(AND(ISNUMBER(E6206),ISNUMBER(F6206)),IF(I6206&gt;规则与名单!$B$2,"是","否"),"未判定"))</f>
        <v>不适用</v>
      </c>
      <c r="K6206" s="5" t="str">
        <f t="shared" si="385"/>
        <v>缺失</v>
      </c>
      <c r="L6206" s="6" t="str">
        <f t="shared" si="386"/>
        <v/>
      </c>
      <c r="M6206" s="5">
        <f t="shared" si="387"/>
        <v>1</v>
      </c>
      <c r="N6206" s="5" t="s">
        <v>21960</v>
      </c>
      <c r="O6206" s="5" t="s">
        <v>21961</v>
      </c>
      <c r="P6206" s="5" t="s">
        <v>21962</v>
      </c>
    </row>
    <row r="6207" ht="19" customHeight="1" spans="1:16">
      <c r="A6207" s="5">
        <v>250</v>
      </c>
      <c r="B6207" s="5" t="s">
        <v>662</v>
      </c>
      <c r="C6207" s="5" t="s">
        <v>70</v>
      </c>
      <c r="D6207" s="8" t="s">
        <v>605</v>
      </c>
      <c r="E6207" s="6"/>
      <c r="F6207" s="6"/>
      <c r="G6207" s="6"/>
      <c r="H6207" s="5" t="s">
        <v>120</v>
      </c>
      <c r="I6207" s="6" t="str">
        <f t="shared" si="384"/>
        <v/>
      </c>
      <c r="J6207" s="5" t="str">
        <f>IF(H6207="否","不适用",IF(AND(ISNUMBER(E6207),ISNUMBER(F6207)),IF(I6207&gt;规则与名单!$B$2,"是","否"),"未判定"))</f>
        <v>不适用</v>
      </c>
      <c r="K6207" s="5" t="str">
        <f t="shared" si="385"/>
        <v>缺失</v>
      </c>
      <c r="L6207" s="6" t="str">
        <f t="shared" si="386"/>
        <v/>
      </c>
      <c r="M6207" s="5">
        <f t="shared" si="387"/>
        <v>1</v>
      </c>
      <c r="N6207" s="5" t="s">
        <v>21963</v>
      </c>
      <c r="O6207" s="5" t="s">
        <v>21964</v>
      </c>
      <c r="P6207" s="5" t="s">
        <v>21965</v>
      </c>
    </row>
    <row r="6208" ht="19" customHeight="1" spans="1:16">
      <c r="A6208" s="5">
        <v>250</v>
      </c>
      <c r="B6208" s="5" t="s">
        <v>662</v>
      </c>
      <c r="C6208" s="5" t="s">
        <v>70</v>
      </c>
      <c r="D6208" s="8" t="s">
        <v>186</v>
      </c>
      <c r="E6208" s="6">
        <v>15.2</v>
      </c>
      <c r="F6208" s="6"/>
      <c r="G6208" s="6"/>
      <c r="H6208" s="5" t="s">
        <v>120</v>
      </c>
      <c r="I6208" s="6" t="str">
        <f t="shared" si="384"/>
        <v/>
      </c>
      <c r="J6208" s="5" t="str">
        <f>IF(H6208="否","不适用",IF(AND(ISNUMBER(E6208),ISNUMBER(F6208)),IF(I6208&gt;规则与名单!$B$2,"是","否"),"未判定"))</f>
        <v>不适用</v>
      </c>
      <c r="K6208" s="5" t="str">
        <f t="shared" si="385"/>
        <v>非测试日仪表</v>
      </c>
      <c r="L6208" s="6">
        <f t="shared" si="386"/>
        <v>15.2</v>
      </c>
      <c r="M6208" s="5">
        <f t="shared" si="387"/>
        <v>0</v>
      </c>
      <c r="N6208" s="5" t="s">
        <v>21966</v>
      </c>
      <c r="O6208" s="5" t="s">
        <v>21967</v>
      </c>
      <c r="P6208" s="5" t="s">
        <v>21968</v>
      </c>
    </row>
    <row r="6209" ht="19" customHeight="1" spans="1:16">
      <c r="A6209" s="5">
        <v>250</v>
      </c>
      <c r="B6209" s="5" t="s">
        <v>662</v>
      </c>
      <c r="C6209" s="5" t="s">
        <v>70</v>
      </c>
      <c r="D6209" s="8" t="s">
        <v>165</v>
      </c>
      <c r="E6209" s="6">
        <v>178.4</v>
      </c>
      <c r="F6209" s="6"/>
      <c r="G6209" s="6"/>
      <c r="H6209" s="5" t="s">
        <v>120</v>
      </c>
      <c r="I6209" s="6" t="str">
        <f t="shared" si="384"/>
        <v/>
      </c>
      <c r="J6209" s="5" t="str">
        <f>IF(H6209="否","不适用",IF(AND(ISNUMBER(E6209),ISNUMBER(F6209)),IF(I6209&gt;规则与名单!$B$2,"是","否"),"未判定"))</f>
        <v>不适用</v>
      </c>
      <c r="K6209" s="5" t="str">
        <f t="shared" si="385"/>
        <v>非测试日仪表</v>
      </c>
      <c r="L6209" s="6">
        <f t="shared" si="386"/>
        <v>178.4</v>
      </c>
      <c r="M6209" s="5">
        <f t="shared" si="387"/>
        <v>0</v>
      </c>
      <c r="N6209" s="5" t="s">
        <v>21969</v>
      </c>
      <c r="O6209" s="5" t="s">
        <v>21970</v>
      </c>
      <c r="P6209" s="5" t="s">
        <v>21971</v>
      </c>
    </row>
    <row r="6210" ht="19" customHeight="1" spans="1:16">
      <c r="A6210" s="5">
        <v>250</v>
      </c>
      <c r="B6210" s="5" t="s">
        <v>662</v>
      </c>
      <c r="C6210" s="5" t="s">
        <v>70</v>
      </c>
      <c r="D6210" s="8" t="s">
        <v>151</v>
      </c>
      <c r="E6210" s="6">
        <v>198.5</v>
      </c>
      <c r="F6210" s="6"/>
      <c r="G6210" s="6"/>
      <c r="H6210" s="5" t="s">
        <v>120</v>
      </c>
      <c r="I6210" s="6" t="str">
        <f t="shared" ref="I6210:I6273" si="388">IF(AND(ISNUMBER(E6210),ISNUMBER(F6210)),E6210-F6210,"")</f>
        <v/>
      </c>
      <c r="J6210" s="5" t="str">
        <f>IF(H6210="否","不适用",IF(AND(ISNUMBER(E6210),ISNUMBER(F6210)),IF(I6210&gt;规则与名单!$B$2,"是","否"),"未判定"))</f>
        <v>不适用</v>
      </c>
      <c r="K6210" s="5" t="str">
        <f t="shared" ref="K6210:K6273" si="389">IF(J6210="是",IF(ISNUMBER(F6210),"测试日GPS","缺失"),IF(ISNUMBER(G6210),"非测试日纯氢",IF(AND(H6210="是",J6210="未判定"),IF(ISNUMBER(F6210),"测试名单无纯氢GPS","缺失"),IF(ISNUMBER(E6210),"非测试日仪表","缺失"))))</f>
        <v>非测试日仪表</v>
      </c>
      <c r="L6210" s="6">
        <f t="shared" ref="L6210:L6273" si="390">IF(K6210="缺失","",IF(K6210="非测试日纯氢",G6210,IF(K6210="非测试日仪表",E6210,F6210)))</f>
        <v>198.5</v>
      </c>
      <c r="M6210" s="5">
        <f t="shared" ref="M6210:M6273" si="391">IF(K6210="缺失",1,0)</f>
        <v>0</v>
      </c>
      <c r="N6210" s="5" t="s">
        <v>21972</v>
      </c>
      <c r="O6210" s="5" t="s">
        <v>21973</v>
      </c>
      <c r="P6210" s="5" t="s">
        <v>21974</v>
      </c>
    </row>
    <row r="6211" ht="19" customHeight="1" spans="1:16">
      <c r="A6211" s="5">
        <v>250</v>
      </c>
      <c r="B6211" s="5" t="s">
        <v>662</v>
      </c>
      <c r="C6211" s="5" t="s">
        <v>70</v>
      </c>
      <c r="D6211" s="8" t="s">
        <v>3358</v>
      </c>
      <c r="E6211" s="6">
        <v>168</v>
      </c>
      <c r="F6211" s="6"/>
      <c r="G6211" s="6"/>
      <c r="H6211" s="5" t="s">
        <v>120</v>
      </c>
      <c r="I6211" s="6" t="str">
        <f t="shared" si="388"/>
        <v/>
      </c>
      <c r="J6211" s="5" t="str">
        <f>IF(H6211="否","不适用",IF(AND(ISNUMBER(E6211),ISNUMBER(F6211)),IF(I6211&gt;规则与名单!$B$2,"是","否"),"未判定"))</f>
        <v>不适用</v>
      </c>
      <c r="K6211" s="5" t="str">
        <f t="shared" si="389"/>
        <v>非测试日仪表</v>
      </c>
      <c r="L6211" s="6">
        <f t="shared" si="390"/>
        <v>168</v>
      </c>
      <c r="M6211" s="5">
        <f t="shared" si="391"/>
        <v>0</v>
      </c>
      <c r="N6211" s="5" t="s">
        <v>21975</v>
      </c>
      <c r="O6211" s="5" t="s">
        <v>21976</v>
      </c>
      <c r="P6211" s="5" t="s">
        <v>21977</v>
      </c>
    </row>
    <row r="6212" ht="19" customHeight="1" spans="1:16">
      <c r="A6212" s="5">
        <v>250</v>
      </c>
      <c r="B6212" s="5" t="s">
        <v>662</v>
      </c>
      <c r="C6212" s="5" t="s">
        <v>70</v>
      </c>
      <c r="D6212" s="8" t="s">
        <v>272</v>
      </c>
      <c r="E6212" s="6">
        <v>175.3</v>
      </c>
      <c r="F6212" s="6"/>
      <c r="G6212" s="6"/>
      <c r="H6212" s="5" t="s">
        <v>120</v>
      </c>
      <c r="I6212" s="6" t="str">
        <f t="shared" si="388"/>
        <v/>
      </c>
      <c r="J6212" s="5" t="str">
        <f>IF(H6212="否","不适用",IF(AND(ISNUMBER(E6212),ISNUMBER(F6212)),IF(I6212&gt;规则与名单!$B$2,"是","否"),"未判定"))</f>
        <v>不适用</v>
      </c>
      <c r="K6212" s="5" t="str">
        <f t="shared" si="389"/>
        <v>非测试日仪表</v>
      </c>
      <c r="L6212" s="6">
        <f t="shared" si="390"/>
        <v>175.3</v>
      </c>
      <c r="M6212" s="5">
        <f t="shared" si="391"/>
        <v>0</v>
      </c>
      <c r="N6212" s="5" t="s">
        <v>21978</v>
      </c>
      <c r="O6212" s="5" t="s">
        <v>21979</v>
      </c>
      <c r="P6212" s="5" t="s">
        <v>21980</v>
      </c>
    </row>
    <row r="6213" ht="19" customHeight="1" spans="1:16">
      <c r="A6213" s="5">
        <v>250</v>
      </c>
      <c r="B6213" s="5" t="s">
        <v>662</v>
      </c>
      <c r="C6213" s="5" t="s">
        <v>70</v>
      </c>
      <c r="D6213" s="8" t="s">
        <v>506</v>
      </c>
      <c r="E6213" s="6">
        <v>194.8</v>
      </c>
      <c r="F6213" s="6"/>
      <c r="G6213" s="6"/>
      <c r="H6213" s="5" t="s">
        <v>120</v>
      </c>
      <c r="I6213" s="6" t="str">
        <f t="shared" si="388"/>
        <v/>
      </c>
      <c r="J6213" s="5" t="str">
        <f>IF(H6213="否","不适用",IF(AND(ISNUMBER(E6213),ISNUMBER(F6213)),IF(I6213&gt;规则与名单!$B$2,"是","否"),"未判定"))</f>
        <v>不适用</v>
      </c>
      <c r="K6213" s="5" t="str">
        <f t="shared" si="389"/>
        <v>非测试日仪表</v>
      </c>
      <c r="L6213" s="6">
        <f t="shared" si="390"/>
        <v>194.8</v>
      </c>
      <c r="M6213" s="5">
        <f t="shared" si="391"/>
        <v>0</v>
      </c>
      <c r="N6213" s="5" t="s">
        <v>21981</v>
      </c>
      <c r="O6213" s="5" t="s">
        <v>21982</v>
      </c>
      <c r="P6213" s="5" t="s">
        <v>21983</v>
      </c>
    </row>
    <row r="6214" ht="19" customHeight="1" spans="1:16">
      <c r="A6214" s="5">
        <v>250</v>
      </c>
      <c r="B6214" s="5" t="s">
        <v>662</v>
      </c>
      <c r="C6214" s="5" t="s">
        <v>70</v>
      </c>
      <c r="D6214" s="8" t="s">
        <v>673</v>
      </c>
      <c r="E6214" s="6">
        <v>181.1</v>
      </c>
      <c r="F6214" s="6"/>
      <c r="G6214" s="6"/>
      <c r="H6214" s="5" t="s">
        <v>120</v>
      </c>
      <c r="I6214" s="6" t="str">
        <f t="shared" si="388"/>
        <v/>
      </c>
      <c r="J6214" s="5" t="str">
        <f>IF(H6214="否","不适用",IF(AND(ISNUMBER(E6214),ISNUMBER(F6214)),IF(I6214&gt;规则与名单!$B$2,"是","否"),"未判定"))</f>
        <v>不适用</v>
      </c>
      <c r="K6214" s="5" t="str">
        <f t="shared" si="389"/>
        <v>非测试日仪表</v>
      </c>
      <c r="L6214" s="6">
        <f t="shared" si="390"/>
        <v>181.1</v>
      </c>
      <c r="M6214" s="5">
        <f t="shared" si="391"/>
        <v>0</v>
      </c>
      <c r="N6214" s="5" t="s">
        <v>21984</v>
      </c>
      <c r="O6214" s="5" t="s">
        <v>21985</v>
      </c>
      <c r="P6214" s="5" t="s">
        <v>21986</v>
      </c>
    </row>
    <row r="6215" ht="19" customHeight="1" spans="1:16">
      <c r="A6215" s="5">
        <v>250</v>
      </c>
      <c r="B6215" s="5" t="s">
        <v>662</v>
      </c>
      <c r="C6215" s="5" t="s">
        <v>70</v>
      </c>
      <c r="D6215" s="8" t="s">
        <v>183</v>
      </c>
      <c r="E6215" s="6">
        <v>33.3</v>
      </c>
      <c r="F6215" s="6"/>
      <c r="G6215" s="6"/>
      <c r="H6215" s="5" t="s">
        <v>120</v>
      </c>
      <c r="I6215" s="6" t="str">
        <f t="shared" si="388"/>
        <v/>
      </c>
      <c r="J6215" s="5" t="str">
        <f>IF(H6215="否","不适用",IF(AND(ISNUMBER(E6215),ISNUMBER(F6215)),IF(I6215&gt;规则与名单!$B$2,"是","否"),"未判定"))</f>
        <v>不适用</v>
      </c>
      <c r="K6215" s="5" t="str">
        <f t="shared" si="389"/>
        <v>非测试日仪表</v>
      </c>
      <c r="L6215" s="6">
        <f t="shared" si="390"/>
        <v>33.3</v>
      </c>
      <c r="M6215" s="5">
        <f t="shared" si="391"/>
        <v>0</v>
      </c>
      <c r="N6215" s="5" t="s">
        <v>21987</v>
      </c>
      <c r="O6215" s="5" t="s">
        <v>21988</v>
      </c>
      <c r="P6215" s="5" t="s">
        <v>21989</v>
      </c>
    </row>
    <row r="6216" ht="19" customHeight="1" spans="1:16">
      <c r="A6216" s="5">
        <v>250</v>
      </c>
      <c r="B6216" s="5" t="s">
        <v>662</v>
      </c>
      <c r="C6216" s="5" t="s">
        <v>70</v>
      </c>
      <c r="D6216" s="8" t="s">
        <v>431</v>
      </c>
      <c r="E6216" s="6">
        <v>170</v>
      </c>
      <c r="F6216" s="6"/>
      <c r="G6216" s="6"/>
      <c r="H6216" s="5" t="s">
        <v>120</v>
      </c>
      <c r="I6216" s="6" t="str">
        <f t="shared" si="388"/>
        <v/>
      </c>
      <c r="J6216" s="5" t="str">
        <f>IF(H6216="否","不适用",IF(AND(ISNUMBER(E6216),ISNUMBER(F6216)),IF(I6216&gt;规则与名单!$B$2,"是","否"),"未判定"))</f>
        <v>不适用</v>
      </c>
      <c r="K6216" s="5" t="str">
        <f t="shared" si="389"/>
        <v>非测试日仪表</v>
      </c>
      <c r="L6216" s="6">
        <f t="shared" si="390"/>
        <v>170</v>
      </c>
      <c r="M6216" s="5">
        <f t="shared" si="391"/>
        <v>0</v>
      </c>
      <c r="N6216" s="5" t="s">
        <v>21990</v>
      </c>
      <c r="O6216" s="5" t="s">
        <v>21991</v>
      </c>
      <c r="P6216" s="5" t="s">
        <v>21992</v>
      </c>
    </row>
    <row r="6217" ht="19" customHeight="1" spans="1:16">
      <c r="A6217" s="5">
        <v>250</v>
      </c>
      <c r="B6217" s="5" t="s">
        <v>662</v>
      </c>
      <c r="C6217" s="5" t="s">
        <v>70</v>
      </c>
      <c r="D6217" s="8" t="s">
        <v>3377</v>
      </c>
      <c r="E6217" s="6">
        <v>34.6</v>
      </c>
      <c r="F6217" s="6"/>
      <c r="G6217" s="6"/>
      <c r="H6217" s="5" t="s">
        <v>120</v>
      </c>
      <c r="I6217" s="6" t="str">
        <f t="shared" si="388"/>
        <v/>
      </c>
      <c r="J6217" s="5" t="str">
        <f>IF(H6217="否","不适用",IF(AND(ISNUMBER(E6217),ISNUMBER(F6217)),IF(I6217&gt;规则与名单!$B$2,"是","否"),"未判定"))</f>
        <v>不适用</v>
      </c>
      <c r="K6217" s="5" t="str">
        <f t="shared" si="389"/>
        <v>非测试日仪表</v>
      </c>
      <c r="L6217" s="6">
        <f t="shared" si="390"/>
        <v>34.6</v>
      </c>
      <c r="M6217" s="5">
        <f t="shared" si="391"/>
        <v>0</v>
      </c>
      <c r="N6217" s="5" t="s">
        <v>21993</v>
      </c>
      <c r="O6217" s="5" t="s">
        <v>21994</v>
      </c>
      <c r="P6217" s="5" t="s">
        <v>21995</v>
      </c>
    </row>
    <row r="6218" ht="19" customHeight="1" spans="1:16">
      <c r="A6218" s="5">
        <v>250</v>
      </c>
      <c r="B6218" s="5" t="s">
        <v>662</v>
      </c>
      <c r="C6218" s="5" t="s">
        <v>70</v>
      </c>
      <c r="D6218" s="8" t="s">
        <v>407</v>
      </c>
      <c r="E6218" s="6">
        <v>190.6</v>
      </c>
      <c r="F6218" s="6"/>
      <c r="G6218" s="6"/>
      <c r="H6218" s="5" t="s">
        <v>120</v>
      </c>
      <c r="I6218" s="6" t="str">
        <f t="shared" si="388"/>
        <v/>
      </c>
      <c r="J6218" s="5" t="str">
        <f>IF(H6218="否","不适用",IF(AND(ISNUMBER(E6218),ISNUMBER(F6218)),IF(I6218&gt;规则与名单!$B$2,"是","否"),"未判定"))</f>
        <v>不适用</v>
      </c>
      <c r="K6218" s="5" t="str">
        <f t="shared" si="389"/>
        <v>非测试日仪表</v>
      </c>
      <c r="L6218" s="6">
        <f t="shared" si="390"/>
        <v>190.6</v>
      </c>
      <c r="M6218" s="5">
        <f t="shared" si="391"/>
        <v>0</v>
      </c>
      <c r="N6218" s="5" t="s">
        <v>21996</v>
      </c>
      <c r="O6218" s="5" t="s">
        <v>21997</v>
      </c>
      <c r="P6218" s="5" t="s">
        <v>21998</v>
      </c>
    </row>
    <row r="6219" ht="19" customHeight="1" spans="1:16">
      <c r="A6219" s="5">
        <v>250</v>
      </c>
      <c r="B6219" s="5" t="s">
        <v>662</v>
      </c>
      <c r="C6219" s="5" t="s">
        <v>70</v>
      </c>
      <c r="D6219" s="8" t="s">
        <v>411</v>
      </c>
      <c r="E6219" s="6">
        <v>120.5</v>
      </c>
      <c r="F6219" s="6"/>
      <c r="G6219" s="6"/>
      <c r="H6219" s="5" t="s">
        <v>120</v>
      </c>
      <c r="I6219" s="6" t="str">
        <f t="shared" si="388"/>
        <v/>
      </c>
      <c r="J6219" s="5" t="str">
        <f>IF(H6219="否","不适用",IF(AND(ISNUMBER(E6219),ISNUMBER(F6219)),IF(I6219&gt;规则与名单!$B$2,"是","否"),"未判定"))</f>
        <v>不适用</v>
      </c>
      <c r="K6219" s="5" t="str">
        <f t="shared" si="389"/>
        <v>非测试日仪表</v>
      </c>
      <c r="L6219" s="6">
        <f t="shared" si="390"/>
        <v>120.5</v>
      </c>
      <c r="M6219" s="5">
        <f t="shared" si="391"/>
        <v>0</v>
      </c>
      <c r="N6219" s="5" t="s">
        <v>21999</v>
      </c>
      <c r="O6219" s="5" t="s">
        <v>22000</v>
      </c>
      <c r="P6219" s="5" t="s">
        <v>22001</v>
      </c>
    </row>
    <row r="6220" ht="19" customHeight="1" spans="1:16">
      <c r="A6220" s="5">
        <v>250</v>
      </c>
      <c r="B6220" s="5" t="s">
        <v>662</v>
      </c>
      <c r="C6220" s="5" t="s">
        <v>70</v>
      </c>
      <c r="D6220" s="8" t="s">
        <v>251</v>
      </c>
      <c r="E6220" s="6">
        <v>202.7</v>
      </c>
      <c r="F6220" s="6"/>
      <c r="G6220" s="6"/>
      <c r="H6220" s="5" t="s">
        <v>120</v>
      </c>
      <c r="I6220" s="6" t="str">
        <f t="shared" si="388"/>
        <v/>
      </c>
      <c r="J6220" s="5" t="str">
        <f>IF(H6220="否","不适用",IF(AND(ISNUMBER(E6220),ISNUMBER(F6220)),IF(I6220&gt;规则与名单!$B$2,"是","否"),"未判定"))</f>
        <v>不适用</v>
      </c>
      <c r="K6220" s="5" t="str">
        <f t="shared" si="389"/>
        <v>非测试日仪表</v>
      </c>
      <c r="L6220" s="6">
        <f t="shared" si="390"/>
        <v>202.7</v>
      </c>
      <c r="M6220" s="5">
        <f t="shared" si="391"/>
        <v>0</v>
      </c>
      <c r="N6220" s="5" t="s">
        <v>22002</v>
      </c>
      <c r="O6220" s="5" t="s">
        <v>22003</v>
      </c>
      <c r="P6220" s="5" t="s">
        <v>22004</v>
      </c>
    </row>
    <row r="6221" ht="19" customHeight="1" spans="1:16">
      <c r="A6221" s="5">
        <v>250</v>
      </c>
      <c r="B6221" s="5" t="s">
        <v>662</v>
      </c>
      <c r="C6221" s="5" t="s">
        <v>70</v>
      </c>
      <c r="D6221" s="8" t="s">
        <v>472</v>
      </c>
      <c r="E6221" s="6">
        <v>193.6</v>
      </c>
      <c r="F6221" s="6"/>
      <c r="G6221" s="6"/>
      <c r="H6221" s="5" t="s">
        <v>120</v>
      </c>
      <c r="I6221" s="6" t="str">
        <f t="shared" si="388"/>
        <v/>
      </c>
      <c r="J6221" s="5" t="str">
        <f>IF(H6221="否","不适用",IF(AND(ISNUMBER(E6221),ISNUMBER(F6221)),IF(I6221&gt;规则与名单!$B$2,"是","否"),"未判定"))</f>
        <v>不适用</v>
      </c>
      <c r="K6221" s="5" t="str">
        <f t="shared" si="389"/>
        <v>非测试日仪表</v>
      </c>
      <c r="L6221" s="6">
        <f t="shared" si="390"/>
        <v>193.6</v>
      </c>
      <c r="M6221" s="5">
        <f t="shared" si="391"/>
        <v>0</v>
      </c>
      <c r="N6221" s="5" t="s">
        <v>22005</v>
      </c>
      <c r="O6221" s="5" t="s">
        <v>22006</v>
      </c>
      <c r="P6221" s="5" t="s">
        <v>22007</v>
      </c>
    </row>
    <row r="6222" ht="19" customHeight="1" spans="1:16">
      <c r="A6222" s="5">
        <v>250</v>
      </c>
      <c r="B6222" s="5" t="s">
        <v>662</v>
      </c>
      <c r="C6222" s="5" t="s">
        <v>70</v>
      </c>
      <c r="D6222" s="8" t="s">
        <v>466</v>
      </c>
      <c r="E6222" s="6"/>
      <c r="F6222" s="6"/>
      <c r="G6222" s="6"/>
      <c r="H6222" s="5" t="s">
        <v>120</v>
      </c>
      <c r="I6222" s="6" t="str">
        <f t="shared" si="388"/>
        <v/>
      </c>
      <c r="J6222" s="5" t="str">
        <f>IF(H6222="否","不适用",IF(AND(ISNUMBER(E6222),ISNUMBER(F6222)),IF(I6222&gt;规则与名单!$B$2,"是","否"),"未判定"))</f>
        <v>不适用</v>
      </c>
      <c r="K6222" s="5" t="str">
        <f t="shared" si="389"/>
        <v>缺失</v>
      </c>
      <c r="L6222" s="6" t="str">
        <f t="shared" si="390"/>
        <v/>
      </c>
      <c r="M6222" s="5">
        <f t="shared" si="391"/>
        <v>1</v>
      </c>
      <c r="N6222" s="5" t="s">
        <v>22008</v>
      </c>
      <c r="O6222" s="5" t="s">
        <v>22009</v>
      </c>
      <c r="P6222" s="5" t="s">
        <v>22010</v>
      </c>
    </row>
    <row r="6223" ht="19" customHeight="1" spans="1:16">
      <c r="A6223" s="5">
        <v>250</v>
      </c>
      <c r="B6223" s="5" t="s">
        <v>662</v>
      </c>
      <c r="C6223" s="5" t="s">
        <v>70</v>
      </c>
      <c r="D6223" s="8" t="s">
        <v>333</v>
      </c>
      <c r="E6223" s="6">
        <v>34.3</v>
      </c>
      <c r="F6223" s="6"/>
      <c r="G6223" s="6"/>
      <c r="H6223" s="5" t="s">
        <v>120</v>
      </c>
      <c r="I6223" s="6" t="str">
        <f t="shared" si="388"/>
        <v/>
      </c>
      <c r="J6223" s="5" t="str">
        <f>IF(H6223="否","不适用",IF(AND(ISNUMBER(E6223),ISNUMBER(F6223)),IF(I6223&gt;规则与名单!$B$2,"是","否"),"未判定"))</f>
        <v>不适用</v>
      </c>
      <c r="K6223" s="5" t="str">
        <f t="shared" si="389"/>
        <v>非测试日仪表</v>
      </c>
      <c r="L6223" s="6">
        <f t="shared" si="390"/>
        <v>34.3</v>
      </c>
      <c r="M6223" s="5">
        <f t="shared" si="391"/>
        <v>0</v>
      </c>
      <c r="N6223" s="5" t="s">
        <v>22011</v>
      </c>
      <c r="O6223" s="5" t="s">
        <v>22012</v>
      </c>
      <c r="P6223" s="5" t="s">
        <v>22013</v>
      </c>
    </row>
    <row r="6224" ht="19" customHeight="1" spans="1:16">
      <c r="A6224" s="5">
        <v>250</v>
      </c>
      <c r="B6224" s="5" t="s">
        <v>662</v>
      </c>
      <c r="C6224" s="5" t="s">
        <v>70</v>
      </c>
      <c r="D6224" s="8" t="s">
        <v>175</v>
      </c>
      <c r="E6224" s="6">
        <v>178.3</v>
      </c>
      <c r="F6224" s="6"/>
      <c r="G6224" s="6"/>
      <c r="H6224" s="5" t="s">
        <v>120</v>
      </c>
      <c r="I6224" s="6" t="str">
        <f t="shared" si="388"/>
        <v/>
      </c>
      <c r="J6224" s="5" t="str">
        <f>IF(H6224="否","不适用",IF(AND(ISNUMBER(E6224),ISNUMBER(F6224)),IF(I6224&gt;规则与名单!$B$2,"是","否"),"未判定"))</f>
        <v>不适用</v>
      </c>
      <c r="K6224" s="5" t="str">
        <f t="shared" si="389"/>
        <v>非测试日仪表</v>
      </c>
      <c r="L6224" s="6">
        <f t="shared" si="390"/>
        <v>178.3</v>
      </c>
      <c r="M6224" s="5">
        <f t="shared" si="391"/>
        <v>0</v>
      </c>
      <c r="N6224" s="5" t="s">
        <v>22014</v>
      </c>
      <c r="O6224" s="5" t="s">
        <v>22015</v>
      </c>
      <c r="P6224" s="5" t="s">
        <v>22016</v>
      </c>
    </row>
    <row r="6225" ht="19" customHeight="1" spans="1:16">
      <c r="A6225" s="5">
        <v>250</v>
      </c>
      <c r="B6225" s="5" t="s">
        <v>662</v>
      </c>
      <c r="C6225" s="5" t="s">
        <v>70</v>
      </c>
      <c r="D6225" s="8" t="s">
        <v>3402</v>
      </c>
      <c r="E6225" s="6">
        <v>119.5</v>
      </c>
      <c r="F6225" s="6"/>
      <c r="G6225" s="6"/>
      <c r="H6225" s="5" t="s">
        <v>120</v>
      </c>
      <c r="I6225" s="6" t="str">
        <f t="shared" si="388"/>
        <v/>
      </c>
      <c r="J6225" s="5" t="str">
        <f>IF(H6225="否","不适用",IF(AND(ISNUMBER(E6225),ISNUMBER(F6225)),IF(I6225&gt;规则与名单!$B$2,"是","否"),"未判定"))</f>
        <v>不适用</v>
      </c>
      <c r="K6225" s="5" t="str">
        <f t="shared" si="389"/>
        <v>非测试日仪表</v>
      </c>
      <c r="L6225" s="6">
        <f t="shared" si="390"/>
        <v>119.5</v>
      </c>
      <c r="M6225" s="5">
        <f t="shared" si="391"/>
        <v>0</v>
      </c>
      <c r="N6225" s="5" t="s">
        <v>22017</v>
      </c>
      <c r="O6225" s="5" t="s">
        <v>22018</v>
      </c>
      <c r="P6225" s="5" t="s">
        <v>22019</v>
      </c>
    </row>
    <row r="6226" ht="19" customHeight="1" spans="1:16">
      <c r="A6226" s="5">
        <v>250</v>
      </c>
      <c r="B6226" s="5" t="s">
        <v>662</v>
      </c>
      <c r="C6226" s="5" t="s">
        <v>70</v>
      </c>
      <c r="D6226" s="8" t="s">
        <v>487</v>
      </c>
      <c r="E6226" s="6">
        <v>91.2</v>
      </c>
      <c r="F6226" s="6"/>
      <c r="G6226" s="6"/>
      <c r="H6226" s="5" t="s">
        <v>120</v>
      </c>
      <c r="I6226" s="6" t="str">
        <f t="shared" si="388"/>
        <v/>
      </c>
      <c r="J6226" s="5" t="str">
        <f>IF(H6226="否","不适用",IF(AND(ISNUMBER(E6226),ISNUMBER(F6226)),IF(I6226&gt;规则与名单!$B$2,"是","否"),"未判定"))</f>
        <v>不适用</v>
      </c>
      <c r="K6226" s="5" t="str">
        <f t="shared" si="389"/>
        <v>非测试日仪表</v>
      </c>
      <c r="L6226" s="6">
        <f t="shared" si="390"/>
        <v>91.2</v>
      </c>
      <c r="M6226" s="5">
        <f t="shared" si="391"/>
        <v>0</v>
      </c>
      <c r="N6226" s="5" t="s">
        <v>22020</v>
      </c>
      <c r="O6226" s="5" t="s">
        <v>22021</v>
      </c>
      <c r="P6226" s="5" t="s">
        <v>22022</v>
      </c>
    </row>
    <row r="6227" ht="19" customHeight="1" spans="1:16">
      <c r="A6227" s="5">
        <v>250</v>
      </c>
      <c r="B6227" s="5" t="s">
        <v>662</v>
      </c>
      <c r="C6227" s="5" t="s">
        <v>70</v>
      </c>
      <c r="D6227" s="8" t="s">
        <v>121</v>
      </c>
      <c r="E6227" s="6">
        <v>136.3</v>
      </c>
      <c r="F6227" s="6"/>
      <c r="G6227" s="6"/>
      <c r="H6227" s="5" t="s">
        <v>120</v>
      </c>
      <c r="I6227" s="6" t="str">
        <f t="shared" si="388"/>
        <v/>
      </c>
      <c r="J6227" s="5" t="str">
        <f>IF(H6227="否","不适用",IF(AND(ISNUMBER(E6227),ISNUMBER(F6227)),IF(I6227&gt;规则与名单!$B$2,"是","否"),"未判定"))</f>
        <v>不适用</v>
      </c>
      <c r="K6227" s="5" t="str">
        <f t="shared" si="389"/>
        <v>非测试日仪表</v>
      </c>
      <c r="L6227" s="6">
        <f t="shared" si="390"/>
        <v>136.3</v>
      </c>
      <c r="M6227" s="5">
        <f t="shared" si="391"/>
        <v>0</v>
      </c>
      <c r="N6227" s="5" t="s">
        <v>22023</v>
      </c>
      <c r="O6227" s="5" t="s">
        <v>22024</v>
      </c>
      <c r="P6227" s="5" t="s">
        <v>22025</v>
      </c>
    </row>
    <row r="6228" ht="19" customHeight="1" spans="1:16">
      <c r="A6228" s="5">
        <v>250</v>
      </c>
      <c r="B6228" s="5" t="s">
        <v>662</v>
      </c>
      <c r="C6228" s="5" t="s">
        <v>70</v>
      </c>
      <c r="D6228" s="8" t="s">
        <v>170</v>
      </c>
      <c r="E6228" s="6">
        <v>30.7</v>
      </c>
      <c r="F6228" s="6"/>
      <c r="G6228" s="6"/>
      <c r="H6228" s="5" t="s">
        <v>120</v>
      </c>
      <c r="I6228" s="6" t="str">
        <f t="shared" si="388"/>
        <v/>
      </c>
      <c r="J6228" s="5" t="str">
        <f>IF(H6228="否","不适用",IF(AND(ISNUMBER(E6228),ISNUMBER(F6228)),IF(I6228&gt;规则与名单!$B$2,"是","否"),"未判定"))</f>
        <v>不适用</v>
      </c>
      <c r="K6228" s="5" t="str">
        <f t="shared" si="389"/>
        <v>非测试日仪表</v>
      </c>
      <c r="L6228" s="6">
        <f t="shared" si="390"/>
        <v>30.7</v>
      </c>
      <c r="M6228" s="5">
        <f t="shared" si="391"/>
        <v>0</v>
      </c>
      <c r="N6228" s="5" t="s">
        <v>22026</v>
      </c>
      <c r="O6228" s="5" t="s">
        <v>22027</v>
      </c>
      <c r="P6228" s="5" t="s">
        <v>22028</v>
      </c>
    </row>
    <row r="6229" ht="19" customHeight="1" spans="1:16">
      <c r="A6229" s="5">
        <v>250</v>
      </c>
      <c r="B6229" s="5" t="s">
        <v>662</v>
      </c>
      <c r="C6229" s="5" t="s">
        <v>70</v>
      </c>
      <c r="D6229" s="8" t="s">
        <v>644</v>
      </c>
      <c r="E6229" s="6">
        <v>146.5</v>
      </c>
      <c r="F6229" s="6"/>
      <c r="G6229" s="6"/>
      <c r="H6229" s="5" t="s">
        <v>120</v>
      </c>
      <c r="I6229" s="6" t="str">
        <f t="shared" si="388"/>
        <v/>
      </c>
      <c r="J6229" s="5" t="str">
        <f>IF(H6229="否","不适用",IF(AND(ISNUMBER(E6229),ISNUMBER(F6229)),IF(I6229&gt;规则与名单!$B$2,"是","否"),"未判定"))</f>
        <v>不适用</v>
      </c>
      <c r="K6229" s="5" t="str">
        <f t="shared" si="389"/>
        <v>非测试日仪表</v>
      </c>
      <c r="L6229" s="6">
        <f t="shared" si="390"/>
        <v>146.5</v>
      </c>
      <c r="M6229" s="5">
        <f t="shared" si="391"/>
        <v>0</v>
      </c>
      <c r="N6229" s="5" t="s">
        <v>22029</v>
      </c>
      <c r="O6229" s="5" t="s">
        <v>22030</v>
      </c>
      <c r="P6229" s="5" t="s">
        <v>22031</v>
      </c>
    </row>
    <row r="6230" ht="19" customHeight="1" spans="1:16">
      <c r="A6230" s="5">
        <v>250</v>
      </c>
      <c r="B6230" s="5" t="s">
        <v>662</v>
      </c>
      <c r="C6230" s="5" t="s">
        <v>70</v>
      </c>
      <c r="D6230" s="8" t="s">
        <v>3418</v>
      </c>
      <c r="E6230" s="6">
        <v>222.2</v>
      </c>
      <c r="F6230" s="6"/>
      <c r="G6230" s="6"/>
      <c r="H6230" s="5" t="s">
        <v>120</v>
      </c>
      <c r="I6230" s="6" t="str">
        <f t="shared" si="388"/>
        <v/>
      </c>
      <c r="J6230" s="5" t="str">
        <f>IF(H6230="否","不适用",IF(AND(ISNUMBER(E6230),ISNUMBER(F6230)),IF(I6230&gt;规则与名单!$B$2,"是","否"),"未判定"))</f>
        <v>不适用</v>
      </c>
      <c r="K6230" s="5" t="str">
        <f t="shared" si="389"/>
        <v>非测试日仪表</v>
      </c>
      <c r="L6230" s="6">
        <f t="shared" si="390"/>
        <v>222.2</v>
      </c>
      <c r="M6230" s="5">
        <f t="shared" si="391"/>
        <v>0</v>
      </c>
      <c r="N6230" s="5" t="s">
        <v>22032</v>
      </c>
      <c r="O6230" s="5" t="s">
        <v>22033</v>
      </c>
      <c r="P6230" s="5" t="s">
        <v>22034</v>
      </c>
    </row>
    <row r="6231" ht="19" customHeight="1" spans="1:16">
      <c r="A6231" s="5">
        <v>250</v>
      </c>
      <c r="B6231" s="5" t="s">
        <v>662</v>
      </c>
      <c r="C6231" s="5" t="s">
        <v>70</v>
      </c>
      <c r="D6231" s="8" t="s">
        <v>3422</v>
      </c>
      <c r="E6231" s="6">
        <v>163.3</v>
      </c>
      <c r="F6231" s="6"/>
      <c r="G6231" s="6"/>
      <c r="H6231" s="5" t="s">
        <v>120</v>
      </c>
      <c r="I6231" s="6" t="str">
        <f t="shared" si="388"/>
        <v/>
      </c>
      <c r="J6231" s="5" t="str">
        <f>IF(H6231="否","不适用",IF(AND(ISNUMBER(E6231),ISNUMBER(F6231)),IF(I6231&gt;规则与名单!$B$2,"是","否"),"未判定"))</f>
        <v>不适用</v>
      </c>
      <c r="K6231" s="5" t="str">
        <f t="shared" si="389"/>
        <v>非测试日仪表</v>
      </c>
      <c r="L6231" s="6">
        <f t="shared" si="390"/>
        <v>163.3</v>
      </c>
      <c r="M6231" s="5">
        <f t="shared" si="391"/>
        <v>0</v>
      </c>
      <c r="N6231" s="5" t="s">
        <v>22035</v>
      </c>
      <c r="O6231" s="5" t="s">
        <v>22036</v>
      </c>
      <c r="P6231" s="5" t="s">
        <v>22037</v>
      </c>
    </row>
    <row r="6232" ht="19" customHeight="1" spans="1:16">
      <c r="A6232" s="5">
        <v>250</v>
      </c>
      <c r="B6232" s="5" t="s">
        <v>662</v>
      </c>
      <c r="C6232" s="5" t="s">
        <v>70</v>
      </c>
      <c r="D6232" s="8" t="s">
        <v>336</v>
      </c>
      <c r="E6232" s="6">
        <v>163.9</v>
      </c>
      <c r="F6232" s="6"/>
      <c r="G6232" s="6"/>
      <c r="H6232" s="5" t="s">
        <v>120</v>
      </c>
      <c r="I6232" s="6" t="str">
        <f t="shared" si="388"/>
        <v/>
      </c>
      <c r="J6232" s="5" t="str">
        <f>IF(H6232="否","不适用",IF(AND(ISNUMBER(E6232),ISNUMBER(F6232)),IF(I6232&gt;规则与名单!$B$2,"是","否"),"未判定"))</f>
        <v>不适用</v>
      </c>
      <c r="K6232" s="5" t="str">
        <f t="shared" si="389"/>
        <v>非测试日仪表</v>
      </c>
      <c r="L6232" s="6">
        <f t="shared" si="390"/>
        <v>163.9</v>
      </c>
      <c r="M6232" s="5">
        <f t="shared" si="391"/>
        <v>0</v>
      </c>
      <c r="N6232" s="5" t="s">
        <v>22038</v>
      </c>
      <c r="O6232" s="5" t="s">
        <v>22039</v>
      </c>
      <c r="P6232" s="5" t="s">
        <v>22040</v>
      </c>
    </row>
    <row r="6233" ht="19" customHeight="1" spans="1:16">
      <c r="A6233" s="5">
        <v>250</v>
      </c>
      <c r="B6233" s="5" t="s">
        <v>662</v>
      </c>
      <c r="C6233" s="5" t="s">
        <v>70</v>
      </c>
      <c r="D6233" s="8" t="s">
        <v>653</v>
      </c>
      <c r="E6233" s="6">
        <v>144.9</v>
      </c>
      <c r="F6233" s="6"/>
      <c r="G6233" s="6"/>
      <c r="H6233" s="5" t="s">
        <v>120</v>
      </c>
      <c r="I6233" s="6" t="str">
        <f t="shared" si="388"/>
        <v/>
      </c>
      <c r="J6233" s="5" t="str">
        <f>IF(H6233="否","不适用",IF(AND(ISNUMBER(E6233),ISNUMBER(F6233)),IF(I6233&gt;规则与名单!$B$2,"是","否"),"未判定"))</f>
        <v>不适用</v>
      </c>
      <c r="K6233" s="5" t="str">
        <f t="shared" si="389"/>
        <v>非测试日仪表</v>
      </c>
      <c r="L6233" s="6">
        <f t="shared" si="390"/>
        <v>144.9</v>
      </c>
      <c r="M6233" s="5">
        <f t="shared" si="391"/>
        <v>0</v>
      </c>
      <c r="N6233" s="5" t="s">
        <v>22041</v>
      </c>
      <c r="O6233" s="5" t="s">
        <v>22042</v>
      </c>
      <c r="P6233" s="5" t="s">
        <v>22043</v>
      </c>
    </row>
    <row r="6234" ht="19" customHeight="1" spans="1:16">
      <c r="A6234" s="5">
        <v>250</v>
      </c>
      <c r="B6234" s="5" t="s">
        <v>662</v>
      </c>
      <c r="C6234" s="5" t="s">
        <v>70</v>
      </c>
      <c r="D6234" s="8" t="s">
        <v>140</v>
      </c>
      <c r="E6234" s="6">
        <v>177.6</v>
      </c>
      <c r="F6234" s="6"/>
      <c r="G6234" s="6"/>
      <c r="H6234" s="5" t="s">
        <v>120</v>
      </c>
      <c r="I6234" s="6" t="str">
        <f t="shared" si="388"/>
        <v/>
      </c>
      <c r="J6234" s="5" t="str">
        <f>IF(H6234="否","不适用",IF(AND(ISNUMBER(E6234),ISNUMBER(F6234)),IF(I6234&gt;规则与名单!$B$2,"是","否"),"未判定"))</f>
        <v>不适用</v>
      </c>
      <c r="K6234" s="5" t="str">
        <f t="shared" si="389"/>
        <v>非测试日仪表</v>
      </c>
      <c r="L6234" s="6">
        <f t="shared" si="390"/>
        <v>177.6</v>
      </c>
      <c r="M6234" s="5">
        <f t="shared" si="391"/>
        <v>0</v>
      </c>
      <c r="N6234" s="5" t="s">
        <v>22044</v>
      </c>
      <c r="O6234" s="5" t="s">
        <v>22045</v>
      </c>
      <c r="P6234" s="5" t="s">
        <v>22046</v>
      </c>
    </row>
    <row r="6235" ht="19" customHeight="1" spans="1:16">
      <c r="A6235" s="5">
        <v>250</v>
      </c>
      <c r="B6235" s="5" t="s">
        <v>662</v>
      </c>
      <c r="C6235" s="5" t="s">
        <v>70</v>
      </c>
      <c r="D6235" s="8" t="s">
        <v>115</v>
      </c>
      <c r="E6235" s="6">
        <v>165.8</v>
      </c>
      <c r="F6235" s="6"/>
      <c r="G6235" s="6"/>
      <c r="H6235" s="5" t="s">
        <v>120</v>
      </c>
      <c r="I6235" s="6" t="str">
        <f t="shared" si="388"/>
        <v/>
      </c>
      <c r="J6235" s="5" t="str">
        <f>IF(H6235="否","不适用",IF(AND(ISNUMBER(E6235),ISNUMBER(F6235)),IF(I6235&gt;规则与名单!$B$2,"是","否"),"未判定"))</f>
        <v>不适用</v>
      </c>
      <c r="K6235" s="5" t="str">
        <f t="shared" si="389"/>
        <v>非测试日仪表</v>
      </c>
      <c r="L6235" s="6">
        <f t="shared" si="390"/>
        <v>165.8</v>
      </c>
      <c r="M6235" s="5">
        <f t="shared" si="391"/>
        <v>0</v>
      </c>
      <c r="N6235" s="5" t="s">
        <v>22047</v>
      </c>
      <c r="O6235" s="5" t="s">
        <v>22048</v>
      </c>
      <c r="P6235" s="5" t="s">
        <v>22049</v>
      </c>
    </row>
    <row r="6236" ht="19" customHeight="1" spans="1:16">
      <c r="A6236" s="5">
        <v>251</v>
      </c>
      <c r="B6236" s="5" t="s">
        <v>664</v>
      </c>
      <c r="C6236" s="5" t="s">
        <v>70</v>
      </c>
      <c r="D6236" s="8" t="s">
        <v>114</v>
      </c>
      <c r="E6236" s="6">
        <v>88.8</v>
      </c>
      <c r="F6236" s="6"/>
      <c r="G6236" s="6"/>
      <c r="H6236" s="5" t="s">
        <v>120</v>
      </c>
      <c r="I6236" s="6" t="str">
        <f t="shared" si="388"/>
        <v/>
      </c>
      <c r="J6236" s="5" t="str">
        <f>IF(H6236="否","不适用",IF(AND(ISNUMBER(E6236),ISNUMBER(F6236)),IF(I6236&gt;规则与名单!$B$2,"是","否"),"未判定"))</f>
        <v>不适用</v>
      </c>
      <c r="K6236" s="5" t="str">
        <f t="shared" si="389"/>
        <v>非测试日仪表</v>
      </c>
      <c r="L6236" s="6">
        <f t="shared" si="390"/>
        <v>88.8</v>
      </c>
      <c r="M6236" s="5">
        <f t="shared" si="391"/>
        <v>0</v>
      </c>
      <c r="N6236" s="5" t="s">
        <v>22050</v>
      </c>
      <c r="O6236" s="5" t="s">
        <v>22051</v>
      </c>
      <c r="P6236" s="5" t="s">
        <v>22052</v>
      </c>
    </row>
    <row r="6237" ht="19" customHeight="1" spans="1:16">
      <c r="A6237" s="5">
        <v>251</v>
      </c>
      <c r="B6237" s="5" t="s">
        <v>664</v>
      </c>
      <c r="C6237" s="5" t="s">
        <v>70</v>
      </c>
      <c r="D6237" s="8" t="s">
        <v>605</v>
      </c>
      <c r="E6237" s="6"/>
      <c r="F6237" s="6"/>
      <c r="G6237" s="6"/>
      <c r="H6237" s="5" t="s">
        <v>120</v>
      </c>
      <c r="I6237" s="6" t="str">
        <f t="shared" si="388"/>
        <v/>
      </c>
      <c r="J6237" s="5" t="str">
        <f>IF(H6237="否","不适用",IF(AND(ISNUMBER(E6237),ISNUMBER(F6237)),IF(I6237&gt;规则与名单!$B$2,"是","否"),"未判定"))</f>
        <v>不适用</v>
      </c>
      <c r="K6237" s="5" t="str">
        <f t="shared" si="389"/>
        <v>缺失</v>
      </c>
      <c r="L6237" s="6" t="str">
        <f t="shared" si="390"/>
        <v/>
      </c>
      <c r="M6237" s="5">
        <f t="shared" si="391"/>
        <v>1</v>
      </c>
      <c r="N6237" s="5" t="s">
        <v>22053</v>
      </c>
      <c r="O6237" s="5" t="s">
        <v>22054</v>
      </c>
      <c r="P6237" s="5" t="s">
        <v>22055</v>
      </c>
    </row>
    <row r="6238" ht="19" customHeight="1" spans="1:16">
      <c r="A6238" s="5">
        <v>251</v>
      </c>
      <c r="B6238" s="5" t="s">
        <v>664</v>
      </c>
      <c r="C6238" s="5" t="s">
        <v>70</v>
      </c>
      <c r="D6238" s="8" t="s">
        <v>186</v>
      </c>
      <c r="E6238" s="6">
        <v>88.2</v>
      </c>
      <c r="F6238" s="6"/>
      <c r="G6238" s="6"/>
      <c r="H6238" s="5" t="s">
        <v>120</v>
      </c>
      <c r="I6238" s="6" t="str">
        <f t="shared" si="388"/>
        <v/>
      </c>
      <c r="J6238" s="5" t="str">
        <f>IF(H6238="否","不适用",IF(AND(ISNUMBER(E6238),ISNUMBER(F6238)),IF(I6238&gt;规则与名单!$B$2,"是","否"),"未判定"))</f>
        <v>不适用</v>
      </c>
      <c r="K6238" s="5" t="str">
        <f t="shared" si="389"/>
        <v>非测试日仪表</v>
      </c>
      <c r="L6238" s="6">
        <f t="shared" si="390"/>
        <v>88.2</v>
      </c>
      <c r="M6238" s="5">
        <f t="shared" si="391"/>
        <v>0</v>
      </c>
      <c r="N6238" s="5" t="s">
        <v>22056</v>
      </c>
      <c r="O6238" s="5" t="s">
        <v>22057</v>
      </c>
      <c r="P6238" s="5" t="s">
        <v>22058</v>
      </c>
    </row>
    <row r="6239" ht="19" customHeight="1" spans="1:16">
      <c r="A6239" s="5">
        <v>251</v>
      </c>
      <c r="B6239" s="5" t="s">
        <v>664</v>
      </c>
      <c r="C6239" s="5" t="s">
        <v>70</v>
      </c>
      <c r="D6239" s="8" t="s">
        <v>165</v>
      </c>
      <c r="E6239" s="6"/>
      <c r="F6239" s="6"/>
      <c r="G6239" s="6"/>
      <c r="H6239" s="5" t="s">
        <v>120</v>
      </c>
      <c r="I6239" s="6" t="str">
        <f t="shared" si="388"/>
        <v/>
      </c>
      <c r="J6239" s="5" t="str">
        <f>IF(H6239="否","不适用",IF(AND(ISNUMBER(E6239),ISNUMBER(F6239)),IF(I6239&gt;规则与名单!$B$2,"是","否"),"未判定"))</f>
        <v>不适用</v>
      </c>
      <c r="K6239" s="5" t="str">
        <f t="shared" si="389"/>
        <v>缺失</v>
      </c>
      <c r="L6239" s="6" t="str">
        <f t="shared" si="390"/>
        <v/>
      </c>
      <c r="M6239" s="5">
        <f t="shared" si="391"/>
        <v>1</v>
      </c>
      <c r="N6239" s="5" t="s">
        <v>22059</v>
      </c>
      <c r="O6239" s="5" t="s">
        <v>22060</v>
      </c>
      <c r="P6239" s="5" t="s">
        <v>22061</v>
      </c>
    </row>
    <row r="6240" ht="19" customHeight="1" spans="1:16">
      <c r="A6240" s="5">
        <v>251</v>
      </c>
      <c r="B6240" s="5" t="s">
        <v>664</v>
      </c>
      <c r="C6240" s="5" t="s">
        <v>70</v>
      </c>
      <c r="D6240" s="8" t="s">
        <v>151</v>
      </c>
      <c r="E6240" s="6">
        <v>110.4</v>
      </c>
      <c r="F6240" s="6"/>
      <c r="G6240" s="6"/>
      <c r="H6240" s="5" t="s">
        <v>120</v>
      </c>
      <c r="I6240" s="6" t="str">
        <f t="shared" si="388"/>
        <v/>
      </c>
      <c r="J6240" s="5" t="str">
        <f>IF(H6240="否","不适用",IF(AND(ISNUMBER(E6240),ISNUMBER(F6240)),IF(I6240&gt;规则与名单!$B$2,"是","否"),"未判定"))</f>
        <v>不适用</v>
      </c>
      <c r="K6240" s="5" t="str">
        <f t="shared" si="389"/>
        <v>非测试日仪表</v>
      </c>
      <c r="L6240" s="6">
        <f t="shared" si="390"/>
        <v>110.4</v>
      </c>
      <c r="M6240" s="5">
        <f t="shared" si="391"/>
        <v>0</v>
      </c>
      <c r="N6240" s="5" t="s">
        <v>22062</v>
      </c>
      <c r="O6240" s="5" t="s">
        <v>22063</v>
      </c>
      <c r="P6240" s="5" t="s">
        <v>22064</v>
      </c>
    </row>
    <row r="6241" ht="19" customHeight="1" spans="1:16">
      <c r="A6241" s="5">
        <v>251</v>
      </c>
      <c r="B6241" s="5" t="s">
        <v>664</v>
      </c>
      <c r="C6241" s="5" t="s">
        <v>70</v>
      </c>
      <c r="D6241" s="8" t="s">
        <v>3358</v>
      </c>
      <c r="E6241" s="6"/>
      <c r="F6241" s="6"/>
      <c r="G6241" s="6"/>
      <c r="H6241" s="5" t="s">
        <v>120</v>
      </c>
      <c r="I6241" s="6" t="str">
        <f t="shared" si="388"/>
        <v/>
      </c>
      <c r="J6241" s="5" t="str">
        <f>IF(H6241="否","不适用",IF(AND(ISNUMBER(E6241),ISNUMBER(F6241)),IF(I6241&gt;规则与名单!$B$2,"是","否"),"未判定"))</f>
        <v>不适用</v>
      </c>
      <c r="K6241" s="5" t="str">
        <f t="shared" si="389"/>
        <v>缺失</v>
      </c>
      <c r="L6241" s="6" t="str">
        <f t="shared" si="390"/>
        <v/>
      </c>
      <c r="M6241" s="5">
        <f t="shared" si="391"/>
        <v>1</v>
      </c>
      <c r="N6241" s="5" t="s">
        <v>22065</v>
      </c>
      <c r="O6241" s="5" t="s">
        <v>22066</v>
      </c>
      <c r="P6241" s="5" t="s">
        <v>22067</v>
      </c>
    </row>
    <row r="6242" ht="19" customHeight="1" spans="1:16">
      <c r="A6242" s="5">
        <v>251</v>
      </c>
      <c r="B6242" s="5" t="s">
        <v>664</v>
      </c>
      <c r="C6242" s="5" t="s">
        <v>70</v>
      </c>
      <c r="D6242" s="8" t="s">
        <v>272</v>
      </c>
      <c r="E6242" s="6">
        <v>89.4</v>
      </c>
      <c r="F6242" s="6"/>
      <c r="G6242" s="6"/>
      <c r="H6242" s="5" t="s">
        <v>120</v>
      </c>
      <c r="I6242" s="6" t="str">
        <f t="shared" si="388"/>
        <v/>
      </c>
      <c r="J6242" s="5" t="str">
        <f>IF(H6242="否","不适用",IF(AND(ISNUMBER(E6242),ISNUMBER(F6242)),IF(I6242&gt;规则与名单!$B$2,"是","否"),"未判定"))</f>
        <v>不适用</v>
      </c>
      <c r="K6242" s="5" t="str">
        <f t="shared" si="389"/>
        <v>非测试日仪表</v>
      </c>
      <c r="L6242" s="6">
        <f t="shared" si="390"/>
        <v>89.4</v>
      </c>
      <c r="M6242" s="5">
        <f t="shared" si="391"/>
        <v>0</v>
      </c>
      <c r="N6242" s="5" t="s">
        <v>22068</v>
      </c>
      <c r="O6242" s="5" t="s">
        <v>22069</v>
      </c>
      <c r="P6242" s="5" t="s">
        <v>22070</v>
      </c>
    </row>
    <row r="6243" ht="19" customHeight="1" spans="1:16">
      <c r="A6243" s="5">
        <v>251</v>
      </c>
      <c r="B6243" s="5" t="s">
        <v>664</v>
      </c>
      <c r="C6243" s="5" t="s">
        <v>70</v>
      </c>
      <c r="D6243" s="8" t="s">
        <v>506</v>
      </c>
      <c r="E6243" s="6"/>
      <c r="F6243" s="6"/>
      <c r="G6243" s="6"/>
      <c r="H6243" s="5" t="s">
        <v>120</v>
      </c>
      <c r="I6243" s="6" t="str">
        <f t="shared" si="388"/>
        <v/>
      </c>
      <c r="J6243" s="5" t="str">
        <f>IF(H6243="否","不适用",IF(AND(ISNUMBER(E6243),ISNUMBER(F6243)),IF(I6243&gt;规则与名单!$B$2,"是","否"),"未判定"))</f>
        <v>不适用</v>
      </c>
      <c r="K6243" s="5" t="str">
        <f t="shared" si="389"/>
        <v>缺失</v>
      </c>
      <c r="L6243" s="6" t="str">
        <f t="shared" si="390"/>
        <v/>
      </c>
      <c r="M6243" s="5">
        <f t="shared" si="391"/>
        <v>1</v>
      </c>
      <c r="N6243" s="5" t="s">
        <v>22071</v>
      </c>
      <c r="O6243" s="5" t="s">
        <v>22072</v>
      </c>
      <c r="P6243" s="5" t="s">
        <v>22073</v>
      </c>
    </row>
    <row r="6244" ht="19" customHeight="1" spans="1:16">
      <c r="A6244" s="5">
        <v>251</v>
      </c>
      <c r="B6244" s="5" t="s">
        <v>664</v>
      </c>
      <c r="C6244" s="5" t="s">
        <v>70</v>
      </c>
      <c r="D6244" s="8" t="s">
        <v>673</v>
      </c>
      <c r="E6244" s="6">
        <v>108.1</v>
      </c>
      <c r="F6244" s="6"/>
      <c r="G6244" s="6"/>
      <c r="H6244" s="5" t="s">
        <v>120</v>
      </c>
      <c r="I6244" s="6" t="str">
        <f t="shared" si="388"/>
        <v/>
      </c>
      <c r="J6244" s="5" t="str">
        <f>IF(H6244="否","不适用",IF(AND(ISNUMBER(E6244),ISNUMBER(F6244)),IF(I6244&gt;规则与名单!$B$2,"是","否"),"未判定"))</f>
        <v>不适用</v>
      </c>
      <c r="K6244" s="5" t="str">
        <f t="shared" si="389"/>
        <v>非测试日仪表</v>
      </c>
      <c r="L6244" s="6">
        <f t="shared" si="390"/>
        <v>108.1</v>
      </c>
      <c r="M6244" s="5">
        <f t="shared" si="391"/>
        <v>0</v>
      </c>
      <c r="N6244" s="5" t="s">
        <v>22074</v>
      </c>
      <c r="O6244" s="5" t="s">
        <v>22075</v>
      </c>
      <c r="P6244" s="5" t="s">
        <v>22076</v>
      </c>
    </row>
    <row r="6245" ht="19" customHeight="1" spans="1:16">
      <c r="A6245" s="5">
        <v>251</v>
      </c>
      <c r="B6245" s="5" t="s">
        <v>664</v>
      </c>
      <c r="C6245" s="5" t="s">
        <v>70</v>
      </c>
      <c r="D6245" s="8" t="s">
        <v>183</v>
      </c>
      <c r="E6245" s="6"/>
      <c r="F6245" s="6"/>
      <c r="G6245" s="6"/>
      <c r="H6245" s="5" t="s">
        <v>120</v>
      </c>
      <c r="I6245" s="6" t="str">
        <f t="shared" si="388"/>
        <v/>
      </c>
      <c r="J6245" s="5" t="str">
        <f>IF(H6245="否","不适用",IF(AND(ISNUMBER(E6245),ISNUMBER(F6245)),IF(I6245&gt;规则与名单!$B$2,"是","否"),"未判定"))</f>
        <v>不适用</v>
      </c>
      <c r="K6245" s="5" t="str">
        <f t="shared" si="389"/>
        <v>缺失</v>
      </c>
      <c r="L6245" s="6" t="str">
        <f t="shared" si="390"/>
        <v/>
      </c>
      <c r="M6245" s="5">
        <f t="shared" si="391"/>
        <v>1</v>
      </c>
      <c r="N6245" s="5" t="s">
        <v>22077</v>
      </c>
      <c r="O6245" s="5" t="s">
        <v>22078</v>
      </c>
      <c r="P6245" s="5" t="s">
        <v>22079</v>
      </c>
    </row>
    <row r="6246" ht="19" customHeight="1" spans="1:16">
      <c r="A6246" s="5">
        <v>251</v>
      </c>
      <c r="B6246" s="5" t="s">
        <v>664</v>
      </c>
      <c r="C6246" s="5" t="s">
        <v>70</v>
      </c>
      <c r="D6246" s="8" t="s">
        <v>431</v>
      </c>
      <c r="E6246" s="6">
        <v>53.8</v>
      </c>
      <c r="F6246" s="6"/>
      <c r="G6246" s="6"/>
      <c r="H6246" s="5" t="s">
        <v>120</v>
      </c>
      <c r="I6246" s="6" t="str">
        <f t="shared" si="388"/>
        <v/>
      </c>
      <c r="J6246" s="5" t="str">
        <f>IF(H6246="否","不适用",IF(AND(ISNUMBER(E6246),ISNUMBER(F6246)),IF(I6246&gt;规则与名单!$B$2,"是","否"),"未判定"))</f>
        <v>不适用</v>
      </c>
      <c r="K6246" s="5" t="str">
        <f t="shared" si="389"/>
        <v>非测试日仪表</v>
      </c>
      <c r="L6246" s="6">
        <f t="shared" si="390"/>
        <v>53.8</v>
      </c>
      <c r="M6246" s="5">
        <f t="shared" si="391"/>
        <v>0</v>
      </c>
      <c r="N6246" s="5" t="s">
        <v>22080</v>
      </c>
      <c r="O6246" s="5" t="s">
        <v>22081</v>
      </c>
      <c r="P6246" s="5" t="s">
        <v>22082</v>
      </c>
    </row>
    <row r="6247" ht="19" customHeight="1" spans="1:16">
      <c r="A6247" s="5">
        <v>251</v>
      </c>
      <c r="B6247" s="5" t="s">
        <v>664</v>
      </c>
      <c r="C6247" s="5" t="s">
        <v>70</v>
      </c>
      <c r="D6247" s="8" t="s">
        <v>3377</v>
      </c>
      <c r="E6247" s="6"/>
      <c r="F6247" s="6"/>
      <c r="G6247" s="6"/>
      <c r="H6247" s="5" t="s">
        <v>120</v>
      </c>
      <c r="I6247" s="6" t="str">
        <f t="shared" si="388"/>
        <v/>
      </c>
      <c r="J6247" s="5" t="str">
        <f>IF(H6247="否","不适用",IF(AND(ISNUMBER(E6247),ISNUMBER(F6247)),IF(I6247&gt;规则与名单!$B$2,"是","否"),"未判定"))</f>
        <v>不适用</v>
      </c>
      <c r="K6247" s="5" t="str">
        <f t="shared" si="389"/>
        <v>缺失</v>
      </c>
      <c r="L6247" s="6" t="str">
        <f t="shared" si="390"/>
        <v/>
      </c>
      <c r="M6247" s="5">
        <f t="shared" si="391"/>
        <v>1</v>
      </c>
      <c r="N6247" s="5" t="s">
        <v>22083</v>
      </c>
      <c r="O6247" s="5" t="s">
        <v>22084</v>
      </c>
      <c r="P6247" s="5" t="s">
        <v>22085</v>
      </c>
    </row>
    <row r="6248" ht="19" customHeight="1" spans="1:16">
      <c r="A6248" s="5">
        <v>251</v>
      </c>
      <c r="B6248" s="5" t="s">
        <v>664</v>
      </c>
      <c r="C6248" s="5" t="s">
        <v>70</v>
      </c>
      <c r="D6248" s="8" t="s">
        <v>407</v>
      </c>
      <c r="E6248" s="6">
        <v>135.6</v>
      </c>
      <c r="F6248" s="6"/>
      <c r="G6248" s="6"/>
      <c r="H6248" s="5" t="s">
        <v>120</v>
      </c>
      <c r="I6248" s="6" t="str">
        <f t="shared" si="388"/>
        <v/>
      </c>
      <c r="J6248" s="5" t="str">
        <f>IF(H6248="否","不适用",IF(AND(ISNUMBER(E6248),ISNUMBER(F6248)),IF(I6248&gt;规则与名单!$B$2,"是","否"),"未判定"))</f>
        <v>不适用</v>
      </c>
      <c r="K6248" s="5" t="str">
        <f t="shared" si="389"/>
        <v>非测试日仪表</v>
      </c>
      <c r="L6248" s="6">
        <f t="shared" si="390"/>
        <v>135.6</v>
      </c>
      <c r="M6248" s="5">
        <f t="shared" si="391"/>
        <v>0</v>
      </c>
      <c r="N6248" s="5" t="s">
        <v>22086</v>
      </c>
      <c r="O6248" s="5" t="s">
        <v>22087</v>
      </c>
      <c r="P6248" s="5" t="s">
        <v>22088</v>
      </c>
    </row>
    <row r="6249" ht="19" customHeight="1" spans="1:16">
      <c r="A6249" s="5">
        <v>251</v>
      </c>
      <c r="B6249" s="5" t="s">
        <v>664</v>
      </c>
      <c r="C6249" s="5" t="s">
        <v>70</v>
      </c>
      <c r="D6249" s="8" t="s">
        <v>411</v>
      </c>
      <c r="E6249" s="6"/>
      <c r="F6249" s="6"/>
      <c r="G6249" s="6"/>
      <c r="H6249" s="5" t="s">
        <v>120</v>
      </c>
      <c r="I6249" s="6" t="str">
        <f t="shared" si="388"/>
        <v/>
      </c>
      <c r="J6249" s="5" t="str">
        <f>IF(H6249="否","不适用",IF(AND(ISNUMBER(E6249),ISNUMBER(F6249)),IF(I6249&gt;规则与名单!$B$2,"是","否"),"未判定"))</f>
        <v>不适用</v>
      </c>
      <c r="K6249" s="5" t="str">
        <f t="shared" si="389"/>
        <v>缺失</v>
      </c>
      <c r="L6249" s="6" t="str">
        <f t="shared" si="390"/>
        <v/>
      </c>
      <c r="M6249" s="5">
        <f t="shared" si="391"/>
        <v>1</v>
      </c>
      <c r="N6249" s="5" t="s">
        <v>22089</v>
      </c>
      <c r="O6249" s="5" t="s">
        <v>22090</v>
      </c>
      <c r="P6249" s="5" t="s">
        <v>22091</v>
      </c>
    </row>
    <row r="6250" ht="19" customHeight="1" spans="1:16">
      <c r="A6250" s="5">
        <v>251</v>
      </c>
      <c r="B6250" s="5" t="s">
        <v>664</v>
      </c>
      <c r="C6250" s="5" t="s">
        <v>70</v>
      </c>
      <c r="D6250" s="8" t="s">
        <v>251</v>
      </c>
      <c r="E6250" s="6">
        <v>117.8</v>
      </c>
      <c r="F6250" s="6"/>
      <c r="G6250" s="6"/>
      <c r="H6250" s="5" t="s">
        <v>120</v>
      </c>
      <c r="I6250" s="6" t="str">
        <f t="shared" si="388"/>
        <v/>
      </c>
      <c r="J6250" s="5" t="str">
        <f>IF(H6250="否","不适用",IF(AND(ISNUMBER(E6250),ISNUMBER(F6250)),IF(I6250&gt;规则与名单!$B$2,"是","否"),"未判定"))</f>
        <v>不适用</v>
      </c>
      <c r="K6250" s="5" t="str">
        <f t="shared" si="389"/>
        <v>非测试日仪表</v>
      </c>
      <c r="L6250" s="6">
        <f t="shared" si="390"/>
        <v>117.8</v>
      </c>
      <c r="M6250" s="5">
        <f t="shared" si="391"/>
        <v>0</v>
      </c>
      <c r="N6250" s="5" t="s">
        <v>22092</v>
      </c>
      <c r="O6250" s="5" t="s">
        <v>22093</v>
      </c>
      <c r="P6250" s="5" t="s">
        <v>22094</v>
      </c>
    </row>
    <row r="6251" ht="19" customHeight="1" spans="1:16">
      <c r="A6251" s="5">
        <v>251</v>
      </c>
      <c r="B6251" s="5" t="s">
        <v>664</v>
      </c>
      <c r="C6251" s="5" t="s">
        <v>70</v>
      </c>
      <c r="D6251" s="8" t="s">
        <v>472</v>
      </c>
      <c r="E6251" s="6"/>
      <c r="F6251" s="6"/>
      <c r="G6251" s="6"/>
      <c r="H6251" s="5" t="s">
        <v>120</v>
      </c>
      <c r="I6251" s="6" t="str">
        <f t="shared" si="388"/>
        <v/>
      </c>
      <c r="J6251" s="5" t="str">
        <f>IF(H6251="否","不适用",IF(AND(ISNUMBER(E6251),ISNUMBER(F6251)),IF(I6251&gt;规则与名单!$B$2,"是","否"),"未判定"))</f>
        <v>不适用</v>
      </c>
      <c r="K6251" s="5" t="str">
        <f t="shared" si="389"/>
        <v>缺失</v>
      </c>
      <c r="L6251" s="6" t="str">
        <f t="shared" si="390"/>
        <v/>
      </c>
      <c r="M6251" s="5">
        <f t="shared" si="391"/>
        <v>1</v>
      </c>
      <c r="N6251" s="5" t="s">
        <v>22095</v>
      </c>
      <c r="O6251" s="5" t="s">
        <v>22096</v>
      </c>
      <c r="P6251" s="5" t="s">
        <v>22097</v>
      </c>
    </row>
    <row r="6252" ht="19" customHeight="1" spans="1:16">
      <c r="A6252" s="5">
        <v>251</v>
      </c>
      <c r="B6252" s="5" t="s">
        <v>664</v>
      </c>
      <c r="C6252" s="5" t="s">
        <v>70</v>
      </c>
      <c r="D6252" s="8" t="s">
        <v>466</v>
      </c>
      <c r="E6252" s="6">
        <v>89.3</v>
      </c>
      <c r="F6252" s="6"/>
      <c r="G6252" s="6"/>
      <c r="H6252" s="5" t="s">
        <v>120</v>
      </c>
      <c r="I6252" s="6" t="str">
        <f t="shared" si="388"/>
        <v/>
      </c>
      <c r="J6252" s="5" t="str">
        <f>IF(H6252="否","不适用",IF(AND(ISNUMBER(E6252),ISNUMBER(F6252)),IF(I6252&gt;规则与名单!$B$2,"是","否"),"未判定"))</f>
        <v>不适用</v>
      </c>
      <c r="K6252" s="5" t="str">
        <f t="shared" si="389"/>
        <v>非测试日仪表</v>
      </c>
      <c r="L6252" s="6">
        <f t="shared" si="390"/>
        <v>89.3</v>
      </c>
      <c r="M6252" s="5">
        <f t="shared" si="391"/>
        <v>0</v>
      </c>
      <c r="N6252" s="5" t="s">
        <v>22098</v>
      </c>
      <c r="O6252" s="5" t="s">
        <v>22099</v>
      </c>
      <c r="P6252" s="5" t="s">
        <v>22100</v>
      </c>
    </row>
    <row r="6253" ht="19" customHeight="1" spans="1:16">
      <c r="A6253" s="5">
        <v>251</v>
      </c>
      <c r="B6253" s="5" t="s">
        <v>664</v>
      </c>
      <c r="C6253" s="5" t="s">
        <v>70</v>
      </c>
      <c r="D6253" s="8" t="s">
        <v>333</v>
      </c>
      <c r="E6253" s="6"/>
      <c r="F6253" s="6"/>
      <c r="G6253" s="6"/>
      <c r="H6253" s="5" t="s">
        <v>120</v>
      </c>
      <c r="I6253" s="6" t="str">
        <f t="shared" si="388"/>
        <v/>
      </c>
      <c r="J6253" s="5" t="str">
        <f>IF(H6253="否","不适用",IF(AND(ISNUMBER(E6253),ISNUMBER(F6253)),IF(I6253&gt;规则与名单!$B$2,"是","否"),"未判定"))</f>
        <v>不适用</v>
      </c>
      <c r="K6253" s="5" t="str">
        <f t="shared" si="389"/>
        <v>缺失</v>
      </c>
      <c r="L6253" s="6" t="str">
        <f t="shared" si="390"/>
        <v/>
      </c>
      <c r="M6253" s="5">
        <f t="shared" si="391"/>
        <v>1</v>
      </c>
      <c r="N6253" s="5" t="s">
        <v>22101</v>
      </c>
      <c r="O6253" s="5" t="s">
        <v>22102</v>
      </c>
      <c r="P6253" s="5" t="s">
        <v>22103</v>
      </c>
    </row>
    <row r="6254" ht="19" customHeight="1" spans="1:16">
      <c r="A6254" s="5">
        <v>251</v>
      </c>
      <c r="B6254" s="5" t="s">
        <v>664</v>
      </c>
      <c r="C6254" s="5" t="s">
        <v>70</v>
      </c>
      <c r="D6254" s="8" t="s">
        <v>175</v>
      </c>
      <c r="E6254" s="6">
        <v>91.5</v>
      </c>
      <c r="F6254" s="6"/>
      <c r="G6254" s="6"/>
      <c r="H6254" s="5" t="s">
        <v>120</v>
      </c>
      <c r="I6254" s="6" t="str">
        <f t="shared" si="388"/>
        <v/>
      </c>
      <c r="J6254" s="5" t="str">
        <f>IF(H6254="否","不适用",IF(AND(ISNUMBER(E6254),ISNUMBER(F6254)),IF(I6254&gt;规则与名单!$B$2,"是","否"),"未判定"))</f>
        <v>不适用</v>
      </c>
      <c r="K6254" s="5" t="str">
        <f t="shared" si="389"/>
        <v>非测试日仪表</v>
      </c>
      <c r="L6254" s="6">
        <f t="shared" si="390"/>
        <v>91.5</v>
      </c>
      <c r="M6254" s="5">
        <f t="shared" si="391"/>
        <v>0</v>
      </c>
      <c r="N6254" s="5" t="s">
        <v>22104</v>
      </c>
      <c r="O6254" s="5" t="s">
        <v>22105</v>
      </c>
      <c r="P6254" s="5" t="s">
        <v>22106</v>
      </c>
    </row>
    <row r="6255" ht="19" customHeight="1" spans="1:16">
      <c r="A6255" s="5">
        <v>251</v>
      </c>
      <c r="B6255" s="5" t="s">
        <v>664</v>
      </c>
      <c r="C6255" s="5" t="s">
        <v>70</v>
      </c>
      <c r="D6255" s="8" t="s">
        <v>3402</v>
      </c>
      <c r="E6255" s="6"/>
      <c r="F6255" s="6"/>
      <c r="G6255" s="6"/>
      <c r="H6255" s="5" t="s">
        <v>120</v>
      </c>
      <c r="I6255" s="6" t="str">
        <f t="shared" si="388"/>
        <v/>
      </c>
      <c r="J6255" s="5" t="str">
        <f>IF(H6255="否","不适用",IF(AND(ISNUMBER(E6255),ISNUMBER(F6255)),IF(I6255&gt;规则与名单!$B$2,"是","否"),"未判定"))</f>
        <v>不适用</v>
      </c>
      <c r="K6255" s="5" t="str">
        <f t="shared" si="389"/>
        <v>缺失</v>
      </c>
      <c r="L6255" s="6" t="str">
        <f t="shared" si="390"/>
        <v/>
      </c>
      <c r="M6255" s="5">
        <f t="shared" si="391"/>
        <v>1</v>
      </c>
      <c r="N6255" s="5" t="s">
        <v>22107</v>
      </c>
      <c r="O6255" s="5" t="s">
        <v>22108</v>
      </c>
      <c r="P6255" s="5" t="s">
        <v>22109</v>
      </c>
    </row>
    <row r="6256" ht="19" customHeight="1" spans="1:16">
      <c r="A6256" s="5">
        <v>251</v>
      </c>
      <c r="B6256" s="5" t="s">
        <v>664</v>
      </c>
      <c r="C6256" s="5" t="s">
        <v>70</v>
      </c>
      <c r="D6256" s="8" t="s">
        <v>487</v>
      </c>
      <c r="E6256" s="6">
        <v>56.7</v>
      </c>
      <c r="F6256" s="6"/>
      <c r="G6256" s="6"/>
      <c r="H6256" s="5" t="s">
        <v>120</v>
      </c>
      <c r="I6256" s="6" t="str">
        <f t="shared" si="388"/>
        <v/>
      </c>
      <c r="J6256" s="5" t="str">
        <f>IF(H6256="否","不适用",IF(AND(ISNUMBER(E6256),ISNUMBER(F6256)),IF(I6256&gt;规则与名单!$B$2,"是","否"),"未判定"))</f>
        <v>不适用</v>
      </c>
      <c r="K6256" s="5" t="str">
        <f t="shared" si="389"/>
        <v>非测试日仪表</v>
      </c>
      <c r="L6256" s="6">
        <f t="shared" si="390"/>
        <v>56.7</v>
      </c>
      <c r="M6256" s="5">
        <f t="shared" si="391"/>
        <v>0</v>
      </c>
      <c r="N6256" s="5" t="s">
        <v>22110</v>
      </c>
      <c r="O6256" s="5" t="s">
        <v>22111</v>
      </c>
      <c r="P6256" s="5" t="s">
        <v>22112</v>
      </c>
    </row>
    <row r="6257" ht="19" customHeight="1" spans="1:16">
      <c r="A6257" s="5">
        <v>251</v>
      </c>
      <c r="B6257" s="5" t="s">
        <v>664</v>
      </c>
      <c r="C6257" s="5" t="s">
        <v>70</v>
      </c>
      <c r="D6257" s="8" t="s">
        <v>121</v>
      </c>
      <c r="E6257" s="6"/>
      <c r="F6257" s="6"/>
      <c r="G6257" s="6"/>
      <c r="H6257" s="5" t="s">
        <v>120</v>
      </c>
      <c r="I6257" s="6" t="str">
        <f t="shared" si="388"/>
        <v/>
      </c>
      <c r="J6257" s="5" t="str">
        <f>IF(H6257="否","不适用",IF(AND(ISNUMBER(E6257),ISNUMBER(F6257)),IF(I6257&gt;规则与名单!$B$2,"是","否"),"未判定"))</f>
        <v>不适用</v>
      </c>
      <c r="K6257" s="5" t="str">
        <f t="shared" si="389"/>
        <v>缺失</v>
      </c>
      <c r="L6257" s="6" t="str">
        <f t="shared" si="390"/>
        <v/>
      </c>
      <c r="M6257" s="5">
        <f t="shared" si="391"/>
        <v>1</v>
      </c>
      <c r="N6257" s="5" t="s">
        <v>22113</v>
      </c>
      <c r="O6257" s="5" t="s">
        <v>22114</v>
      </c>
      <c r="P6257" s="5" t="s">
        <v>22115</v>
      </c>
    </row>
    <row r="6258" ht="19" customHeight="1" spans="1:16">
      <c r="A6258" s="5">
        <v>251</v>
      </c>
      <c r="B6258" s="5" t="s">
        <v>664</v>
      </c>
      <c r="C6258" s="5" t="s">
        <v>70</v>
      </c>
      <c r="D6258" s="8" t="s">
        <v>170</v>
      </c>
      <c r="E6258" s="6">
        <v>130.8</v>
      </c>
      <c r="F6258" s="6"/>
      <c r="G6258" s="6"/>
      <c r="H6258" s="5" t="s">
        <v>120</v>
      </c>
      <c r="I6258" s="6" t="str">
        <f t="shared" si="388"/>
        <v/>
      </c>
      <c r="J6258" s="5" t="str">
        <f>IF(H6258="否","不适用",IF(AND(ISNUMBER(E6258),ISNUMBER(F6258)),IF(I6258&gt;规则与名单!$B$2,"是","否"),"未判定"))</f>
        <v>不适用</v>
      </c>
      <c r="K6258" s="5" t="str">
        <f t="shared" si="389"/>
        <v>非测试日仪表</v>
      </c>
      <c r="L6258" s="6">
        <f t="shared" si="390"/>
        <v>130.8</v>
      </c>
      <c r="M6258" s="5">
        <f t="shared" si="391"/>
        <v>0</v>
      </c>
      <c r="N6258" s="5" t="s">
        <v>22116</v>
      </c>
      <c r="O6258" s="5" t="s">
        <v>22117</v>
      </c>
      <c r="P6258" s="5" t="s">
        <v>22118</v>
      </c>
    </row>
    <row r="6259" ht="19" customHeight="1" spans="1:16">
      <c r="A6259" s="5">
        <v>251</v>
      </c>
      <c r="B6259" s="5" t="s">
        <v>664</v>
      </c>
      <c r="C6259" s="5" t="s">
        <v>70</v>
      </c>
      <c r="D6259" s="8" t="s">
        <v>644</v>
      </c>
      <c r="E6259" s="6">
        <v>0.6</v>
      </c>
      <c r="F6259" s="6"/>
      <c r="G6259" s="6"/>
      <c r="H6259" s="5" t="s">
        <v>120</v>
      </c>
      <c r="I6259" s="6" t="str">
        <f t="shared" si="388"/>
        <v/>
      </c>
      <c r="J6259" s="5" t="str">
        <f>IF(H6259="否","不适用",IF(AND(ISNUMBER(E6259),ISNUMBER(F6259)),IF(I6259&gt;规则与名单!$B$2,"是","否"),"未判定"))</f>
        <v>不适用</v>
      </c>
      <c r="K6259" s="5" t="str">
        <f t="shared" si="389"/>
        <v>非测试日仪表</v>
      </c>
      <c r="L6259" s="6">
        <f t="shared" si="390"/>
        <v>0.6</v>
      </c>
      <c r="M6259" s="5">
        <f t="shared" si="391"/>
        <v>0</v>
      </c>
      <c r="N6259" s="5" t="s">
        <v>22119</v>
      </c>
      <c r="O6259" s="5" t="s">
        <v>22120</v>
      </c>
      <c r="P6259" s="5" t="s">
        <v>22121</v>
      </c>
    </row>
    <row r="6260" ht="19" customHeight="1" spans="1:16">
      <c r="A6260" s="5">
        <v>251</v>
      </c>
      <c r="B6260" s="5" t="s">
        <v>664</v>
      </c>
      <c r="C6260" s="5" t="s">
        <v>70</v>
      </c>
      <c r="D6260" s="8" t="s">
        <v>3418</v>
      </c>
      <c r="E6260" s="6">
        <v>96</v>
      </c>
      <c r="F6260" s="6"/>
      <c r="G6260" s="6"/>
      <c r="H6260" s="5" t="s">
        <v>120</v>
      </c>
      <c r="I6260" s="6" t="str">
        <f t="shared" si="388"/>
        <v/>
      </c>
      <c r="J6260" s="5" t="str">
        <f>IF(H6260="否","不适用",IF(AND(ISNUMBER(E6260),ISNUMBER(F6260)),IF(I6260&gt;规则与名单!$B$2,"是","否"),"未判定"))</f>
        <v>不适用</v>
      </c>
      <c r="K6260" s="5" t="str">
        <f t="shared" si="389"/>
        <v>非测试日仪表</v>
      </c>
      <c r="L6260" s="6">
        <f t="shared" si="390"/>
        <v>96</v>
      </c>
      <c r="M6260" s="5">
        <f t="shared" si="391"/>
        <v>0</v>
      </c>
      <c r="N6260" s="5" t="s">
        <v>22122</v>
      </c>
      <c r="O6260" s="5" t="s">
        <v>22123</v>
      </c>
      <c r="P6260" s="5" t="s">
        <v>22124</v>
      </c>
    </row>
    <row r="6261" ht="19" customHeight="1" spans="1:16">
      <c r="A6261" s="5">
        <v>251</v>
      </c>
      <c r="B6261" s="5" t="s">
        <v>664</v>
      </c>
      <c r="C6261" s="5" t="s">
        <v>70</v>
      </c>
      <c r="D6261" s="8" t="s">
        <v>3422</v>
      </c>
      <c r="E6261" s="6"/>
      <c r="F6261" s="6"/>
      <c r="G6261" s="6"/>
      <c r="H6261" s="5" t="s">
        <v>120</v>
      </c>
      <c r="I6261" s="6" t="str">
        <f t="shared" si="388"/>
        <v/>
      </c>
      <c r="J6261" s="5" t="str">
        <f>IF(H6261="否","不适用",IF(AND(ISNUMBER(E6261),ISNUMBER(F6261)),IF(I6261&gt;规则与名单!$B$2,"是","否"),"未判定"))</f>
        <v>不适用</v>
      </c>
      <c r="K6261" s="5" t="str">
        <f t="shared" si="389"/>
        <v>缺失</v>
      </c>
      <c r="L6261" s="6" t="str">
        <f t="shared" si="390"/>
        <v/>
      </c>
      <c r="M6261" s="5">
        <f t="shared" si="391"/>
        <v>1</v>
      </c>
      <c r="N6261" s="5" t="s">
        <v>22125</v>
      </c>
      <c r="O6261" s="5" t="s">
        <v>22126</v>
      </c>
      <c r="P6261" s="5" t="s">
        <v>22127</v>
      </c>
    </row>
    <row r="6262" ht="19" customHeight="1" spans="1:16">
      <c r="A6262" s="5">
        <v>251</v>
      </c>
      <c r="B6262" s="5" t="s">
        <v>664</v>
      </c>
      <c r="C6262" s="5" t="s">
        <v>70</v>
      </c>
      <c r="D6262" s="8" t="s">
        <v>336</v>
      </c>
      <c r="E6262" s="6">
        <v>88.4</v>
      </c>
      <c r="F6262" s="6"/>
      <c r="G6262" s="6"/>
      <c r="H6262" s="5" t="s">
        <v>120</v>
      </c>
      <c r="I6262" s="6" t="str">
        <f t="shared" si="388"/>
        <v/>
      </c>
      <c r="J6262" s="5" t="str">
        <f>IF(H6262="否","不适用",IF(AND(ISNUMBER(E6262),ISNUMBER(F6262)),IF(I6262&gt;规则与名单!$B$2,"是","否"),"未判定"))</f>
        <v>不适用</v>
      </c>
      <c r="K6262" s="5" t="str">
        <f t="shared" si="389"/>
        <v>非测试日仪表</v>
      </c>
      <c r="L6262" s="6">
        <f t="shared" si="390"/>
        <v>88.4</v>
      </c>
      <c r="M6262" s="5">
        <f t="shared" si="391"/>
        <v>0</v>
      </c>
      <c r="N6262" s="5" t="s">
        <v>22128</v>
      </c>
      <c r="O6262" s="5" t="s">
        <v>22129</v>
      </c>
      <c r="P6262" s="5" t="s">
        <v>22130</v>
      </c>
    </row>
    <row r="6263" ht="19" customHeight="1" spans="1:16">
      <c r="A6263" s="5">
        <v>251</v>
      </c>
      <c r="B6263" s="5" t="s">
        <v>664</v>
      </c>
      <c r="C6263" s="5" t="s">
        <v>70</v>
      </c>
      <c r="D6263" s="8" t="s">
        <v>653</v>
      </c>
      <c r="E6263" s="6"/>
      <c r="F6263" s="6"/>
      <c r="G6263" s="6"/>
      <c r="H6263" s="5" t="s">
        <v>120</v>
      </c>
      <c r="I6263" s="6" t="str">
        <f t="shared" si="388"/>
        <v/>
      </c>
      <c r="J6263" s="5" t="str">
        <f>IF(H6263="否","不适用",IF(AND(ISNUMBER(E6263),ISNUMBER(F6263)),IF(I6263&gt;规则与名单!$B$2,"是","否"),"未判定"))</f>
        <v>不适用</v>
      </c>
      <c r="K6263" s="5" t="str">
        <f t="shared" si="389"/>
        <v>缺失</v>
      </c>
      <c r="L6263" s="6" t="str">
        <f t="shared" si="390"/>
        <v/>
      </c>
      <c r="M6263" s="5">
        <f t="shared" si="391"/>
        <v>1</v>
      </c>
      <c r="N6263" s="5" t="s">
        <v>22131</v>
      </c>
      <c r="O6263" s="5" t="s">
        <v>22132</v>
      </c>
      <c r="P6263" s="5" t="s">
        <v>22133</v>
      </c>
    </row>
    <row r="6264" ht="19" customHeight="1" spans="1:16">
      <c r="A6264" s="5">
        <v>251</v>
      </c>
      <c r="B6264" s="5" t="s">
        <v>664</v>
      </c>
      <c r="C6264" s="5" t="s">
        <v>70</v>
      </c>
      <c r="D6264" s="8" t="s">
        <v>140</v>
      </c>
      <c r="E6264" s="6">
        <v>87.9</v>
      </c>
      <c r="F6264" s="6"/>
      <c r="G6264" s="6"/>
      <c r="H6264" s="5" t="s">
        <v>120</v>
      </c>
      <c r="I6264" s="6" t="str">
        <f t="shared" si="388"/>
        <v/>
      </c>
      <c r="J6264" s="5" t="str">
        <f>IF(H6264="否","不适用",IF(AND(ISNUMBER(E6264),ISNUMBER(F6264)),IF(I6264&gt;规则与名单!$B$2,"是","否"),"未判定"))</f>
        <v>不适用</v>
      </c>
      <c r="K6264" s="5" t="str">
        <f t="shared" si="389"/>
        <v>非测试日仪表</v>
      </c>
      <c r="L6264" s="6">
        <f t="shared" si="390"/>
        <v>87.9</v>
      </c>
      <c r="M6264" s="5">
        <f t="shared" si="391"/>
        <v>0</v>
      </c>
      <c r="N6264" s="5" t="s">
        <v>22134</v>
      </c>
      <c r="O6264" s="5" t="s">
        <v>22135</v>
      </c>
      <c r="P6264" s="5" t="s">
        <v>22136</v>
      </c>
    </row>
    <row r="6265" ht="19" customHeight="1" spans="1:16">
      <c r="A6265" s="5">
        <v>251</v>
      </c>
      <c r="B6265" s="5" t="s">
        <v>664</v>
      </c>
      <c r="C6265" s="5" t="s">
        <v>70</v>
      </c>
      <c r="D6265" s="8" t="s">
        <v>115</v>
      </c>
      <c r="E6265" s="6"/>
      <c r="F6265" s="6"/>
      <c r="G6265" s="6"/>
      <c r="H6265" s="5" t="s">
        <v>120</v>
      </c>
      <c r="I6265" s="6" t="str">
        <f t="shared" si="388"/>
        <v/>
      </c>
      <c r="J6265" s="5" t="str">
        <f>IF(H6265="否","不适用",IF(AND(ISNUMBER(E6265),ISNUMBER(F6265)),IF(I6265&gt;规则与名单!$B$2,"是","否"),"未判定"))</f>
        <v>不适用</v>
      </c>
      <c r="K6265" s="5" t="str">
        <f t="shared" si="389"/>
        <v>缺失</v>
      </c>
      <c r="L6265" s="6" t="str">
        <f t="shared" si="390"/>
        <v/>
      </c>
      <c r="M6265" s="5">
        <f t="shared" si="391"/>
        <v>1</v>
      </c>
      <c r="N6265" s="5" t="s">
        <v>22137</v>
      </c>
      <c r="O6265" s="5" t="s">
        <v>22138</v>
      </c>
      <c r="P6265" s="5" t="s">
        <v>22139</v>
      </c>
    </row>
    <row r="6266" ht="19" customHeight="1" spans="1:16">
      <c r="A6266" s="5">
        <v>252</v>
      </c>
      <c r="B6266" s="5" t="s">
        <v>668</v>
      </c>
      <c r="C6266" s="5" t="s">
        <v>70</v>
      </c>
      <c r="D6266" s="8" t="s">
        <v>114</v>
      </c>
      <c r="E6266" s="6">
        <v>81.6</v>
      </c>
      <c r="F6266" s="6"/>
      <c r="G6266" s="6"/>
      <c r="H6266" s="5" t="s">
        <v>120</v>
      </c>
      <c r="I6266" s="6" t="str">
        <f t="shared" si="388"/>
        <v/>
      </c>
      <c r="J6266" s="5" t="str">
        <f>IF(H6266="否","不适用",IF(AND(ISNUMBER(E6266),ISNUMBER(F6266)),IF(I6266&gt;规则与名单!$B$2,"是","否"),"未判定"))</f>
        <v>不适用</v>
      </c>
      <c r="K6266" s="5" t="str">
        <f t="shared" si="389"/>
        <v>非测试日仪表</v>
      </c>
      <c r="L6266" s="6">
        <f t="shared" si="390"/>
        <v>81.6</v>
      </c>
      <c r="M6266" s="5">
        <f t="shared" si="391"/>
        <v>0</v>
      </c>
      <c r="N6266" s="5" t="s">
        <v>22140</v>
      </c>
      <c r="O6266" s="5" t="s">
        <v>22141</v>
      </c>
      <c r="P6266" s="5" t="s">
        <v>22142</v>
      </c>
    </row>
    <row r="6267" ht="19" customHeight="1" spans="1:16">
      <c r="A6267" s="5">
        <v>252</v>
      </c>
      <c r="B6267" s="5" t="s">
        <v>668</v>
      </c>
      <c r="C6267" s="5" t="s">
        <v>70</v>
      </c>
      <c r="D6267" s="8" t="s">
        <v>605</v>
      </c>
      <c r="E6267" s="6">
        <v>107.8</v>
      </c>
      <c r="F6267" s="6"/>
      <c r="G6267" s="6"/>
      <c r="H6267" s="5" t="s">
        <v>120</v>
      </c>
      <c r="I6267" s="6" t="str">
        <f t="shared" si="388"/>
        <v/>
      </c>
      <c r="J6267" s="5" t="str">
        <f>IF(H6267="否","不适用",IF(AND(ISNUMBER(E6267),ISNUMBER(F6267)),IF(I6267&gt;规则与名单!$B$2,"是","否"),"未判定"))</f>
        <v>不适用</v>
      </c>
      <c r="K6267" s="5" t="str">
        <f t="shared" si="389"/>
        <v>非测试日仪表</v>
      </c>
      <c r="L6267" s="6">
        <f t="shared" si="390"/>
        <v>107.8</v>
      </c>
      <c r="M6267" s="5">
        <f t="shared" si="391"/>
        <v>0</v>
      </c>
      <c r="N6267" s="5" t="s">
        <v>22143</v>
      </c>
      <c r="O6267" s="5" t="s">
        <v>22144</v>
      </c>
      <c r="P6267" s="5" t="s">
        <v>22145</v>
      </c>
    </row>
    <row r="6268" ht="19" customHeight="1" spans="1:16">
      <c r="A6268" s="5">
        <v>252</v>
      </c>
      <c r="B6268" s="5" t="s">
        <v>668</v>
      </c>
      <c r="C6268" s="5" t="s">
        <v>70</v>
      </c>
      <c r="D6268" s="8" t="s">
        <v>186</v>
      </c>
      <c r="E6268" s="6">
        <v>198.7</v>
      </c>
      <c r="F6268" s="6"/>
      <c r="G6268" s="6"/>
      <c r="H6268" s="5" t="s">
        <v>120</v>
      </c>
      <c r="I6268" s="6" t="str">
        <f t="shared" si="388"/>
        <v/>
      </c>
      <c r="J6268" s="5" t="str">
        <f>IF(H6268="否","不适用",IF(AND(ISNUMBER(E6268),ISNUMBER(F6268)),IF(I6268&gt;规则与名单!$B$2,"是","否"),"未判定"))</f>
        <v>不适用</v>
      </c>
      <c r="K6268" s="5" t="str">
        <f t="shared" si="389"/>
        <v>非测试日仪表</v>
      </c>
      <c r="L6268" s="6">
        <f t="shared" si="390"/>
        <v>198.7</v>
      </c>
      <c r="M6268" s="5">
        <f t="shared" si="391"/>
        <v>0</v>
      </c>
      <c r="N6268" s="5" t="s">
        <v>22146</v>
      </c>
      <c r="O6268" s="5" t="s">
        <v>22147</v>
      </c>
      <c r="P6268" s="5" t="s">
        <v>22148</v>
      </c>
    </row>
    <row r="6269" ht="19" customHeight="1" spans="1:16">
      <c r="A6269" s="5">
        <v>252</v>
      </c>
      <c r="B6269" s="5" t="s">
        <v>668</v>
      </c>
      <c r="C6269" s="5" t="s">
        <v>70</v>
      </c>
      <c r="D6269" s="8" t="s">
        <v>165</v>
      </c>
      <c r="E6269" s="6">
        <v>13.8</v>
      </c>
      <c r="F6269" s="6"/>
      <c r="G6269" s="6"/>
      <c r="H6269" s="5" t="s">
        <v>120</v>
      </c>
      <c r="I6269" s="6" t="str">
        <f t="shared" si="388"/>
        <v/>
      </c>
      <c r="J6269" s="5" t="str">
        <f>IF(H6269="否","不适用",IF(AND(ISNUMBER(E6269),ISNUMBER(F6269)),IF(I6269&gt;规则与名单!$B$2,"是","否"),"未判定"))</f>
        <v>不适用</v>
      </c>
      <c r="K6269" s="5" t="str">
        <f t="shared" si="389"/>
        <v>非测试日仪表</v>
      </c>
      <c r="L6269" s="6">
        <f t="shared" si="390"/>
        <v>13.8</v>
      </c>
      <c r="M6269" s="5">
        <f t="shared" si="391"/>
        <v>0</v>
      </c>
      <c r="N6269" s="5" t="s">
        <v>22149</v>
      </c>
      <c r="O6269" s="5" t="s">
        <v>22150</v>
      </c>
      <c r="P6269" s="5" t="s">
        <v>22151</v>
      </c>
    </row>
    <row r="6270" ht="19" customHeight="1" spans="1:16">
      <c r="A6270" s="5">
        <v>252</v>
      </c>
      <c r="B6270" s="5" t="s">
        <v>668</v>
      </c>
      <c r="C6270" s="5" t="s">
        <v>70</v>
      </c>
      <c r="D6270" s="8" t="s">
        <v>151</v>
      </c>
      <c r="E6270" s="6">
        <v>238</v>
      </c>
      <c r="F6270" s="6"/>
      <c r="G6270" s="6"/>
      <c r="H6270" s="5" t="s">
        <v>120</v>
      </c>
      <c r="I6270" s="6" t="str">
        <f t="shared" si="388"/>
        <v/>
      </c>
      <c r="J6270" s="5" t="str">
        <f>IF(H6270="否","不适用",IF(AND(ISNUMBER(E6270),ISNUMBER(F6270)),IF(I6270&gt;规则与名单!$B$2,"是","否"),"未判定"))</f>
        <v>不适用</v>
      </c>
      <c r="K6270" s="5" t="str">
        <f t="shared" si="389"/>
        <v>非测试日仪表</v>
      </c>
      <c r="L6270" s="6">
        <f t="shared" si="390"/>
        <v>238</v>
      </c>
      <c r="M6270" s="5">
        <f t="shared" si="391"/>
        <v>0</v>
      </c>
      <c r="N6270" s="5" t="s">
        <v>22152</v>
      </c>
      <c r="O6270" s="5" t="s">
        <v>22153</v>
      </c>
      <c r="P6270" s="5" t="s">
        <v>22154</v>
      </c>
    </row>
    <row r="6271" ht="19" customHeight="1" spans="1:16">
      <c r="A6271" s="5">
        <v>252</v>
      </c>
      <c r="B6271" s="5" t="s">
        <v>668</v>
      </c>
      <c r="C6271" s="5" t="s">
        <v>70</v>
      </c>
      <c r="D6271" s="8" t="s">
        <v>3358</v>
      </c>
      <c r="E6271" s="6">
        <v>234.5</v>
      </c>
      <c r="F6271" s="6"/>
      <c r="G6271" s="6"/>
      <c r="H6271" s="5" t="s">
        <v>120</v>
      </c>
      <c r="I6271" s="6" t="str">
        <f t="shared" si="388"/>
        <v/>
      </c>
      <c r="J6271" s="5" t="str">
        <f>IF(H6271="否","不适用",IF(AND(ISNUMBER(E6271),ISNUMBER(F6271)),IF(I6271&gt;规则与名单!$B$2,"是","否"),"未判定"))</f>
        <v>不适用</v>
      </c>
      <c r="K6271" s="5" t="str">
        <f t="shared" si="389"/>
        <v>非测试日仪表</v>
      </c>
      <c r="L6271" s="6">
        <f t="shared" si="390"/>
        <v>234.5</v>
      </c>
      <c r="M6271" s="5">
        <f t="shared" si="391"/>
        <v>0</v>
      </c>
      <c r="N6271" s="5" t="s">
        <v>22155</v>
      </c>
      <c r="O6271" s="5" t="s">
        <v>22156</v>
      </c>
      <c r="P6271" s="5" t="s">
        <v>22157</v>
      </c>
    </row>
    <row r="6272" ht="19" customHeight="1" spans="1:16">
      <c r="A6272" s="5">
        <v>252</v>
      </c>
      <c r="B6272" s="5" t="s">
        <v>668</v>
      </c>
      <c r="C6272" s="5" t="s">
        <v>70</v>
      </c>
      <c r="D6272" s="8" t="s">
        <v>272</v>
      </c>
      <c r="E6272" s="6">
        <v>252.8</v>
      </c>
      <c r="F6272" s="6"/>
      <c r="G6272" s="6"/>
      <c r="H6272" s="5" t="s">
        <v>120</v>
      </c>
      <c r="I6272" s="6" t="str">
        <f t="shared" si="388"/>
        <v/>
      </c>
      <c r="J6272" s="5" t="str">
        <f>IF(H6272="否","不适用",IF(AND(ISNUMBER(E6272),ISNUMBER(F6272)),IF(I6272&gt;规则与名单!$B$2,"是","否"),"未判定"))</f>
        <v>不适用</v>
      </c>
      <c r="K6272" s="5" t="str">
        <f t="shared" si="389"/>
        <v>非测试日仪表</v>
      </c>
      <c r="L6272" s="6">
        <f t="shared" si="390"/>
        <v>252.8</v>
      </c>
      <c r="M6272" s="5">
        <f t="shared" si="391"/>
        <v>0</v>
      </c>
      <c r="N6272" s="5" t="s">
        <v>22158</v>
      </c>
      <c r="O6272" s="5" t="s">
        <v>22159</v>
      </c>
      <c r="P6272" s="5" t="s">
        <v>22160</v>
      </c>
    </row>
    <row r="6273" ht="19" customHeight="1" spans="1:16">
      <c r="A6273" s="5">
        <v>252</v>
      </c>
      <c r="B6273" s="5" t="s">
        <v>668</v>
      </c>
      <c r="C6273" s="5" t="s">
        <v>70</v>
      </c>
      <c r="D6273" s="8" t="s">
        <v>506</v>
      </c>
      <c r="E6273" s="6">
        <v>6.8</v>
      </c>
      <c r="F6273" s="6"/>
      <c r="G6273" s="6"/>
      <c r="H6273" s="5" t="s">
        <v>120</v>
      </c>
      <c r="I6273" s="6" t="str">
        <f t="shared" si="388"/>
        <v/>
      </c>
      <c r="J6273" s="5" t="str">
        <f>IF(H6273="否","不适用",IF(AND(ISNUMBER(E6273),ISNUMBER(F6273)),IF(I6273&gt;规则与名单!$B$2,"是","否"),"未判定"))</f>
        <v>不适用</v>
      </c>
      <c r="K6273" s="5" t="str">
        <f t="shared" si="389"/>
        <v>非测试日仪表</v>
      </c>
      <c r="L6273" s="6">
        <f t="shared" si="390"/>
        <v>6.8</v>
      </c>
      <c r="M6273" s="5">
        <f t="shared" si="391"/>
        <v>0</v>
      </c>
      <c r="N6273" s="5" t="s">
        <v>22161</v>
      </c>
      <c r="O6273" s="5" t="s">
        <v>22162</v>
      </c>
      <c r="P6273" s="5" t="s">
        <v>22163</v>
      </c>
    </row>
    <row r="6274" ht="19" customHeight="1" spans="1:16">
      <c r="A6274" s="5">
        <v>252</v>
      </c>
      <c r="B6274" s="5" t="s">
        <v>668</v>
      </c>
      <c r="C6274" s="5" t="s">
        <v>70</v>
      </c>
      <c r="D6274" s="8" t="s">
        <v>673</v>
      </c>
      <c r="E6274" s="6">
        <v>259.5</v>
      </c>
      <c r="F6274" s="6"/>
      <c r="G6274" s="6"/>
      <c r="H6274" s="5" t="s">
        <v>120</v>
      </c>
      <c r="I6274" s="6" t="str">
        <f t="shared" ref="I6274:I6337" si="392">IF(AND(ISNUMBER(E6274),ISNUMBER(F6274)),E6274-F6274,"")</f>
        <v/>
      </c>
      <c r="J6274" s="5" t="str">
        <f>IF(H6274="否","不适用",IF(AND(ISNUMBER(E6274),ISNUMBER(F6274)),IF(I6274&gt;规则与名单!$B$2,"是","否"),"未判定"))</f>
        <v>不适用</v>
      </c>
      <c r="K6274" s="5" t="str">
        <f t="shared" ref="K6274:K6337" si="393">IF(J6274="是",IF(ISNUMBER(F6274),"测试日GPS","缺失"),IF(ISNUMBER(G6274),"非测试日纯氢",IF(AND(H6274="是",J6274="未判定"),IF(ISNUMBER(F6274),"测试名单无纯氢GPS","缺失"),IF(ISNUMBER(E6274),"非测试日仪表","缺失"))))</f>
        <v>非测试日仪表</v>
      </c>
      <c r="L6274" s="6">
        <f t="shared" ref="L6274:L6337" si="394">IF(K6274="缺失","",IF(K6274="非测试日纯氢",G6274,IF(K6274="非测试日仪表",E6274,F6274)))</f>
        <v>259.5</v>
      </c>
      <c r="M6274" s="5">
        <f t="shared" ref="M6274:M6337" si="395">IF(K6274="缺失",1,0)</f>
        <v>0</v>
      </c>
      <c r="N6274" s="5" t="s">
        <v>22164</v>
      </c>
      <c r="O6274" s="5" t="s">
        <v>22165</v>
      </c>
      <c r="P6274" s="5" t="s">
        <v>22166</v>
      </c>
    </row>
    <row r="6275" ht="19" customHeight="1" spans="1:16">
      <c r="A6275" s="5">
        <v>252</v>
      </c>
      <c r="B6275" s="5" t="s">
        <v>668</v>
      </c>
      <c r="C6275" s="5" t="s">
        <v>70</v>
      </c>
      <c r="D6275" s="8" t="s">
        <v>183</v>
      </c>
      <c r="E6275" s="6">
        <v>10.1</v>
      </c>
      <c r="F6275" s="6"/>
      <c r="G6275" s="6"/>
      <c r="H6275" s="5" t="s">
        <v>120</v>
      </c>
      <c r="I6275" s="6" t="str">
        <f t="shared" si="392"/>
        <v/>
      </c>
      <c r="J6275" s="5" t="str">
        <f>IF(H6275="否","不适用",IF(AND(ISNUMBER(E6275),ISNUMBER(F6275)),IF(I6275&gt;规则与名单!$B$2,"是","否"),"未判定"))</f>
        <v>不适用</v>
      </c>
      <c r="K6275" s="5" t="str">
        <f t="shared" si="393"/>
        <v>非测试日仪表</v>
      </c>
      <c r="L6275" s="6">
        <f t="shared" si="394"/>
        <v>10.1</v>
      </c>
      <c r="M6275" s="5">
        <f t="shared" si="395"/>
        <v>0</v>
      </c>
      <c r="N6275" s="5" t="s">
        <v>22167</v>
      </c>
      <c r="O6275" s="5" t="s">
        <v>22168</v>
      </c>
      <c r="P6275" s="5" t="s">
        <v>22169</v>
      </c>
    </row>
    <row r="6276" ht="19" customHeight="1" spans="1:16">
      <c r="A6276" s="5">
        <v>252</v>
      </c>
      <c r="B6276" s="5" t="s">
        <v>668</v>
      </c>
      <c r="C6276" s="5" t="s">
        <v>70</v>
      </c>
      <c r="D6276" s="8" t="s">
        <v>431</v>
      </c>
      <c r="E6276" s="6">
        <v>182</v>
      </c>
      <c r="F6276" s="6"/>
      <c r="G6276" s="6"/>
      <c r="H6276" s="5" t="s">
        <v>120</v>
      </c>
      <c r="I6276" s="6" t="str">
        <f t="shared" si="392"/>
        <v/>
      </c>
      <c r="J6276" s="5" t="str">
        <f>IF(H6276="否","不适用",IF(AND(ISNUMBER(E6276),ISNUMBER(F6276)),IF(I6276&gt;规则与名单!$B$2,"是","否"),"未判定"))</f>
        <v>不适用</v>
      </c>
      <c r="K6276" s="5" t="str">
        <f t="shared" si="393"/>
        <v>非测试日仪表</v>
      </c>
      <c r="L6276" s="6">
        <f t="shared" si="394"/>
        <v>182</v>
      </c>
      <c r="M6276" s="5">
        <f t="shared" si="395"/>
        <v>0</v>
      </c>
      <c r="N6276" s="5" t="s">
        <v>22170</v>
      </c>
      <c r="O6276" s="5" t="s">
        <v>22171</v>
      </c>
      <c r="P6276" s="5" t="s">
        <v>22172</v>
      </c>
    </row>
    <row r="6277" ht="19" customHeight="1" spans="1:16">
      <c r="A6277" s="5">
        <v>252</v>
      </c>
      <c r="B6277" s="5" t="s">
        <v>668</v>
      </c>
      <c r="C6277" s="5" t="s">
        <v>70</v>
      </c>
      <c r="D6277" s="8" t="s">
        <v>3377</v>
      </c>
      <c r="E6277" s="6">
        <v>187.4</v>
      </c>
      <c r="F6277" s="6"/>
      <c r="G6277" s="6"/>
      <c r="H6277" s="5" t="s">
        <v>120</v>
      </c>
      <c r="I6277" s="6" t="str">
        <f t="shared" si="392"/>
        <v/>
      </c>
      <c r="J6277" s="5" t="str">
        <f>IF(H6277="否","不适用",IF(AND(ISNUMBER(E6277),ISNUMBER(F6277)),IF(I6277&gt;规则与名单!$B$2,"是","否"),"未判定"))</f>
        <v>不适用</v>
      </c>
      <c r="K6277" s="5" t="str">
        <f t="shared" si="393"/>
        <v>非测试日仪表</v>
      </c>
      <c r="L6277" s="6">
        <f t="shared" si="394"/>
        <v>187.4</v>
      </c>
      <c r="M6277" s="5">
        <f t="shared" si="395"/>
        <v>0</v>
      </c>
      <c r="N6277" s="5" t="s">
        <v>22173</v>
      </c>
      <c r="O6277" s="5" t="s">
        <v>22174</v>
      </c>
      <c r="P6277" s="5" t="s">
        <v>22175</v>
      </c>
    </row>
    <row r="6278" ht="19" customHeight="1" spans="1:16">
      <c r="A6278" s="5">
        <v>252</v>
      </c>
      <c r="B6278" s="5" t="s">
        <v>668</v>
      </c>
      <c r="C6278" s="5" t="s">
        <v>70</v>
      </c>
      <c r="D6278" s="8" t="s">
        <v>407</v>
      </c>
      <c r="E6278" s="6">
        <v>131.9</v>
      </c>
      <c r="F6278" s="6"/>
      <c r="G6278" s="6"/>
      <c r="H6278" s="5" t="s">
        <v>120</v>
      </c>
      <c r="I6278" s="6" t="str">
        <f t="shared" si="392"/>
        <v/>
      </c>
      <c r="J6278" s="5" t="str">
        <f>IF(H6278="否","不适用",IF(AND(ISNUMBER(E6278),ISNUMBER(F6278)),IF(I6278&gt;规则与名单!$B$2,"是","否"),"未判定"))</f>
        <v>不适用</v>
      </c>
      <c r="K6278" s="5" t="str">
        <f t="shared" si="393"/>
        <v>非测试日仪表</v>
      </c>
      <c r="L6278" s="6">
        <f t="shared" si="394"/>
        <v>131.9</v>
      </c>
      <c r="M6278" s="5">
        <f t="shared" si="395"/>
        <v>0</v>
      </c>
      <c r="N6278" s="5" t="s">
        <v>22176</v>
      </c>
      <c r="O6278" s="5" t="s">
        <v>22177</v>
      </c>
      <c r="P6278" s="5" t="s">
        <v>22178</v>
      </c>
    </row>
    <row r="6279" ht="19" customHeight="1" spans="1:16">
      <c r="A6279" s="5">
        <v>252</v>
      </c>
      <c r="B6279" s="5" t="s">
        <v>668</v>
      </c>
      <c r="C6279" s="5" t="s">
        <v>70</v>
      </c>
      <c r="D6279" s="8" t="s">
        <v>411</v>
      </c>
      <c r="E6279" s="6">
        <v>63.9</v>
      </c>
      <c r="F6279" s="6"/>
      <c r="G6279" s="6"/>
      <c r="H6279" s="5" t="s">
        <v>120</v>
      </c>
      <c r="I6279" s="6" t="str">
        <f t="shared" si="392"/>
        <v/>
      </c>
      <c r="J6279" s="5" t="str">
        <f>IF(H6279="否","不适用",IF(AND(ISNUMBER(E6279),ISNUMBER(F6279)),IF(I6279&gt;规则与名单!$B$2,"是","否"),"未判定"))</f>
        <v>不适用</v>
      </c>
      <c r="K6279" s="5" t="str">
        <f t="shared" si="393"/>
        <v>非测试日仪表</v>
      </c>
      <c r="L6279" s="6">
        <f t="shared" si="394"/>
        <v>63.9</v>
      </c>
      <c r="M6279" s="5">
        <f t="shared" si="395"/>
        <v>0</v>
      </c>
      <c r="N6279" s="5" t="s">
        <v>22179</v>
      </c>
      <c r="O6279" s="5" t="s">
        <v>22180</v>
      </c>
      <c r="P6279" s="5" t="s">
        <v>22181</v>
      </c>
    </row>
    <row r="6280" ht="19" customHeight="1" spans="1:16">
      <c r="A6280" s="5">
        <v>252</v>
      </c>
      <c r="B6280" s="5" t="s">
        <v>668</v>
      </c>
      <c r="C6280" s="5" t="s">
        <v>70</v>
      </c>
      <c r="D6280" s="8" t="s">
        <v>251</v>
      </c>
      <c r="E6280" s="6">
        <v>37.5</v>
      </c>
      <c r="F6280" s="6"/>
      <c r="G6280" s="6"/>
      <c r="H6280" s="5" t="s">
        <v>120</v>
      </c>
      <c r="I6280" s="6" t="str">
        <f t="shared" si="392"/>
        <v/>
      </c>
      <c r="J6280" s="5" t="str">
        <f>IF(H6280="否","不适用",IF(AND(ISNUMBER(E6280),ISNUMBER(F6280)),IF(I6280&gt;规则与名单!$B$2,"是","否"),"未判定"))</f>
        <v>不适用</v>
      </c>
      <c r="K6280" s="5" t="str">
        <f t="shared" si="393"/>
        <v>非测试日仪表</v>
      </c>
      <c r="L6280" s="6">
        <f t="shared" si="394"/>
        <v>37.5</v>
      </c>
      <c r="M6280" s="5">
        <f t="shared" si="395"/>
        <v>0</v>
      </c>
      <c r="N6280" s="5" t="s">
        <v>22182</v>
      </c>
      <c r="O6280" s="5" t="s">
        <v>22183</v>
      </c>
      <c r="P6280" s="5" t="s">
        <v>22184</v>
      </c>
    </row>
    <row r="6281" ht="19" customHeight="1" spans="1:16">
      <c r="A6281" s="5">
        <v>252</v>
      </c>
      <c r="B6281" s="5" t="s">
        <v>668</v>
      </c>
      <c r="C6281" s="5" t="s">
        <v>70</v>
      </c>
      <c r="D6281" s="8" t="s">
        <v>472</v>
      </c>
      <c r="E6281" s="6">
        <v>194.8</v>
      </c>
      <c r="F6281" s="6"/>
      <c r="G6281" s="6"/>
      <c r="H6281" s="5" t="s">
        <v>120</v>
      </c>
      <c r="I6281" s="6" t="str">
        <f t="shared" si="392"/>
        <v/>
      </c>
      <c r="J6281" s="5" t="str">
        <f>IF(H6281="否","不适用",IF(AND(ISNUMBER(E6281),ISNUMBER(F6281)),IF(I6281&gt;规则与名单!$B$2,"是","否"),"未判定"))</f>
        <v>不适用</v>
      </c>
      <c r="K6281" s="5" t="str">
        <f t="shared" si="393"/>
        <v>非测试日仪表</v>
      </c>
      <c r="L6281" s="6">
        <f t="shared" si="394"/>
        <v>194.8</v>
      </c>
      <c r="M6281" s="5">
        <f t="shared" si="395"/>
        <v>0</v>
      </c>
      <c r="N6281" s="5" t="s">
        <v>22185</v>
      </c>
      <c r="O6281" s="5" t="s">
        <v>22186</v>
      </c>
      <c r="P6281" s="5" t="s">
        <v>22187</v>
      </c>
    </row>
    <row r="6282" ht="19" customHeight="1" spans="1:16">
      <c r="A6282" s="5">
        <v>252</v>
      </c>
      <c r="B6282" s="5" t="s">
        <v>668</v>
      </c>
      <c r="C6282" s="5" t="s">
        <v>70</v>
      </c>
      <c r="D6282" s="8" t="s">
        <v>466</v>
      </c>
      <c r="E6282" s="6">
        <v>11.6</v>
      </c>
      <c r="F6282" s="6"/>
      <c r="G6282" s="6"/>
      <c r="H6282" s="5" t="s">
        <v>120</v>
      </c>
      <c r="I6282" s="6" t="str">
        <f t="shared" si="392"/>
        <v/>
      </c>
      <c r="J6282" s="5" t="str">
        <f>IF(H6282="否","不适用",IF(AND(ISNUMBER(E6282),ISNUMBER(F6282)),IF(I6282&gt;规则与名单!$B$2,"是","否"),"未判定"))</f>
        <v>不适用</v>
      </c>
      <c r="K6282" s="5" t="str">
        <f t="shared" si="393"/>
        <v>非测试日仪表</v>
      </c>
      <c r="L6282" s="6">
        <f t="shared" si="394"/>
        <v>11.6</v>
      </c>
      <c r="M6282" s="5">
        <f t="shared" si="395"/>
        <v>0</v>
      </c>
      <c r="N6282" s="5" t="s">
        <v>22188</v>
      </c>
      <c r="O6282" s="5" t="s">
        <v>22189</v>
      </c>
      <c r="P6282" s="5" t="s">
        <v>22190</v>
      </c>
    </row>
    <row r="6283" ht="19" customHeight="1" spans="1:16">
      <c r="A6283" s="5">
        <v>252</v>
      </c>
      <c r="B6283" s="5" t="s">
        <v>668</v>
      </c>
      <c r="C6283" s="5" t="s">
        <v>70</v>
      </c>
      <c r="D6283" s="8" t="s">
        <v>333</v>
      </c>
      <c r="E6283" s="6">
        <v>73.5</v>
      </c>
      <c r="F6283" s="6"/>
      <c r="G6283" s="6"/>
      <c r="H6283" s="5" t="s">
        <v>120</v>
      </c>
      <c r="I6283" s="6" t="str">
        <f t="shared" si="392"/>
        <v/>
      </c>
      <c r="J6283" s="5" t="str">
        <f>IF(H6283="否","不适用",IF(AND(ISNUMBER(E6283),ISNUMBER(F6283)),IF(I6283&gt;规则与名单!$B$2,"是","否"),"未判定"))</f>
        <v>不适用</v>
      </c>
      <c r="K6283" s="5" t="str">
        <f t="shared" si="393"/>
        <v>非测试日仪表</v>
      </c>
      <c r="L6283" s="6">
        <f t="shared" si="394"/>
        <v>73.5</v>
      </c>
      <c r="M6283" s="5">
        <f t="shared" si="395"/>
        <v>0</v>
      </c>
      <c r="N6283" s="5" t="s">
        <v>22191</v>
      </c>
      <c r="O6283" s="5" t="s">
        <v>22192</v>
      </c>
      <c r="P6283" s="5" t="s">
        <v>22193</v>
      </c>
    </row>
    <row r="6284" ht="19" customHeight="1" spans="1:16">
      <c r="A6284" s="5">
        <v>252</v>
      </c>
      <c r="B6284" s="5" t="s">
        <v>668</v>
      </c>
      <c r="C6284" s="5" t="s">
        <v>70</v>
      </c>
      <c r="D6284" s="8" t="s">
        <v>175</v>
      </c>
      <c r="E6284" s="6">
        <v>252</v>
      </c>
      <c r="F6284" s="6"/>
      <c r="G6284" s="6"/>
      <c r="H6284" s="5" t="s">
        <v>120</v>
      </c>
      <c r="I6284" s="6" t="str">
        <f t="shared" si="392"/>
        <v/>
      </c>
      <c r="J6284" s="5" t="str">
        <f>IF(H6284="否","不适用",IF(AND(ISNUMBER(E6284),ISNUMBER(F6284)),IF(I6284&gt;规则与名单!$B$2,"是","否"),"未判定"))</f>
        <v>不适用</v>
      </c>
      <c r="K6284" s="5" t="str">
        <f t="shared" si="393"/>
        <v>非测试日仪表</v>
      </c>
      <c r="L6284" s="6">
        <f t="shared" si="394"/>
        <v>252</v>
      </c>
      <c r="M6284" s="5">
        <f t="shared" si="395"/>
        <v>0</v>
      </c>
      <c r="N6284" s="5" t="s">
        <v>22194</v>
      </c>
      <c r="O6284" s="5" t="s">
        <v>22195</v>
      </c>
      <c r="P6284" s="5" t="s">
        <v>22196</v>
      </c>
    </row>
    <row r="6285" ht="19" customHeight="1" spans="1:16">
      <c r="A6285" s="5">
        <v>252</v>
      </c>
      <c r="B6285" s="5" t="s">
        <v>668</v>
      </c>
      <c r="C6285" s="5" t="s">
        <v>70</v>
      </c>
      <c r="D6285" s="8" t="s">
        <v>3402</v>
      </c>
      <c r="E6285" s="6">
        <v>223.2</v>
      </c>
      <c r="F6285" s="6"/>
      <c r="G6285" s="6"/>
      <c r="H6285" s="5" t="s">
        <v>120</v>
      </c>
      <c r="I6285" s="6" t="str">
        <f t="shared" si="392"/>
        <v/>
      </c>
      <c r="J6285" s="5" t="str">
        <f>IF(H6285="否","不适用",IF(AND(ISNUMBER(E6285),ISNUMBER(F6285)),IF(I6285&gt;规则与名单!$B$2,"是","否"),"未判定"))</f>
        <v>不适用</v>
      </c>
      <c r="K6285" s="5" t="str">
        <f t="shared" si="393"/>
        <v>非测试日仪表</v>
      </c>
      <c r="L6285" s="6">
        <f t="shared" si="394"/>
        <v>223.2</v>
      </c>
      <c r="M6285" s="5">
        <f t="shared" si="395"/>
        <v>0</v>
      </c>
      <c r="N6285" s="5" t="s">
        <v>22197</v>
      </c>
      <c r="O6285" s="5" t="s">
        <v>22198</v>
      </c>
      <c r="P6285" s="5" t="s">
        <v>22199</v>
      </c>
    </row>
    <row r="6286" ht="19" customHeight="1" spans="1:16">
      <c r="A6286" s="5">
        <v>252</v>
      </c>
      <c r="B6286" s="5" t="s">
        <v>668</v>
      </c>
      <c r="C6286" s="5" t="s">
        <v>70</v>
      </c>
      <c r="D6286" s="8" t="s">
        <v>487</v>
      </c>
      <c r="E6286" s="6">
        <v>175.6</v>
      </c>
      <c r="F6286" s="6"/>
      <c r="G6286" s="6"/>
      <c r="H6286" s="5" t="s">
        <v>120</v>
      </c>
      <c r="I6286" s="6" t="str">
        <f t="shared" si="392"/>
        <v/>
      </c>
      <c r="J6286" s="5" t="str">
        <f>IF(H6286="否","不适用",IF(AND(ISNUMBER(E6286),ISNUMBER(F6286)),IF(I6286&gt;规则与名单!$B$2,"是","否"),"未判定"))</f>
        <v>不适用</v>
      </c>
      <c r="K6286" s="5" t="str">
        <f t="shared" si="393"/>
        <v>非测试日仪表</v>
      </c>
      <c r="L6286" s="6">
        <f t="shared" si="394"/>
        <v>175.6</v>
      </c>
      <c r="M6286" s="5">
        <f t="shared" si="395"/>
        <v>0</v>
      </c>
      <c r="N6286" s="5" t="s">
        <v>22200</v>
      </c>
      <c r="O6286" s="5" t="s">
        <v>22201</v>
      </c>
      <c r="P6286" s="5" t="s">
        <v>22202</v>
      </c>
    </row>
    <row r="6287" ht="19" customHeight="1" spans="1:16">
      <c r="A6287" s="5">
        <v>252</v>
      </c>
      <c r="B6287" s="5" t="s">
        <v>668</v>
      </c>
      <c r="C6287" s="5" t="s">
        <v>70</v>
      </c>
      <c r="D6287" s="8" t="s">
        <v>121</v>
      </c>
      <c r="E6287" s="6"/>
      <c r="F6287" s="6"/>
      <c r="G6287" s="6"/>
      <c r="H6287" s="5" t="s">
        <v>120</v>
      </c>
      <c r="I6287" s="6" t="str">
        <f t="shared" si="392"/>
        <v/>
      </c>
      <c r="J6287" s="5" t="str">
        <f>IF(H6287="否","不适用",IF(AND(ISNUMBER(E6287),ISNUMBER(F6287)),IF(I6287&gt;规则与名单!$B$2,"是","否"),"未判定"))</f>
        <v>不适用</v>
      </c>
      <c r="K6287" s="5" t="str">
        <f t="shared" si="393"/>
        <v>缺失</v>
      </c>
      <c r="L6287" s="6" t="str">
        <f t="shared" si="394"/>
        <v/>
      </c>
      <c r="M6287" s="5">
        <f t="shared" si="395"/>
        <v>1</v>
      </c>
      <c r="N6287" s="5" t="s">
        <v>22203</v>
      </c>
      <c r="O6287" s="5" t="s">
        <v>22204</v>
      </c>
      <c r="P6287" s="5" t="s">
        <v>22205</v>
      </c>
    </row>
    <row r="6288" ht="19" customHeight="1" spans="1:16">
      <c r="A6288" s="5">
        <v>252</v>
      </c>
      <c r="B6288" s="5" t="s">
        <v>668</v>
      </c>
      <c r="C6288" s="5" t="s">
        <v>70</v>
      </c>
      <c r="D6288" s="8" t="s">
        <v>170</v>
      </c>
      <c r="E6288" s="6">
        <v>123.6</v>
      </c>
      <c r="F6288" s="6"/>
      <c r="G6288" s="6"/>
      <c r="H6288" s="5" t="s">
        <v>120</v>
      </c>
      <c r="I6288" s="6" t="str">
        <f t="shared" si="392"/>
        <v/>
      </c>
      <c r="J6288" s="5" t="str">
        <f>IF(H6288="否","不适用",IF(AND(ISNUMBER(E6288),ISNUMBER(F6288)),IF(I6288&gt;规则与名单!$B$2,"是","否"),"未判定"))</f>
        <v>不适用</v>
      </c>
      <c r="K6288" s="5" t="str">
        <f t="shared" si="393"/>
        <v>非测试日仪表</v>
      </c>
      <c r="L6288" s="6">
        <f t="shared" si="394"/>
        <v>123.6</v>
      </c>
      <c r="M6288" s="5">
        <f t="shared" si="395"/>
        <v>0</v>
      </c>
      <c r="N6288" s="5" t="s">
        <v>22206</v>
      </c>
      <c r="O6288" s="5" t="s">
        <v>22207</v>
      </c>
      <c r="P6288" s="5" t="s">
        <v>22208</v>
      </c>
    </row>
    <row r="6289" ht="19" customHeight="1" spans="1:16">
      <c r="A6289" s="5">
        <v>252</v>
      </c>
      <c r="B6289" s="5" t="s">
        <v>668</v>
      </c>
      <c r="C6289" s="5" t="s">
        <v>70</v>
      </c>
      <c r="D6289" s="8" t="s">
        <v>644</v>
      </c>
      <c r="E6289" s="6">
        <v>4.5</v>
      </c>
      <c r="F6289" s="6"/>
      <c r="G6289" s="6"/>
      <c r="H6289" s="5" t="s">
        <v>120</v>
      </c>
      <c r="I6289" s="6" t="str">
        <f t="shared" si="392"/>
        <v/>
      </c>
      <c r="J6289" s="5" t="str">
        <f>IF(H6289="否","不适用",IF(AND(ISNUMBER(E6289),ISNUMBER(F6289)),IF(I6289&gt;规则与名单!$B$2,"是","否"),"未判定"))</f>
        <v>不适用</v>
      </c>
      <c r="K6289" s="5" t="str">
        <f t="shared" si="393"/>
        <v>非测试日仪表</v>
      </c>
      <c r="L6289" s="6">
        <f t="shared" si="394"/>
        <v>4.5</v>
      </c>
      <c r="M6289" s="5">
        <f t="shared" si="395"/>
        <v>0</v>
      </c>
      <c r="N6289" s="5" t="s">
        <v>22209</v>
      </c>
      <c r="O6289" s="5" t="s">
        <v>22210</v>
      </c>
      <c r="P6289" s="5" t="s">
        <v>22211</v>
      </c>
    </row>
    <row r="6290" ht="19" customHeight="1" spans="1:16">
      <c r="A6290" s="5">
        <v>252</v>
      </c>
      <c r="B6290" s="5" t="s">
        <v>668</v>
      </c>
      <c r="C6290" s="5" t="s">
        <v>70</v>
      </c>
      <c r="D6290" s="8" t="s">
        <v>3418</v>
      </c>
      <c r="E6290" s="6">
        <v>59.8</v>
      </c>
      <c r="F6290" s="6"/>
      <c r="G6290" s="6"/>
      <c r="H6290" s="5" t="s">
        <v>120</v>
      </c>
      <c r="I6290" s="6" t="str">
        <f t="shared" si="392"/>
        <v/>
      </c>
      <c r="J6290" s="5" t="str">
        <f>IF(H6290="否","不适用",IF(AND(ISNUMBER(E6290),ISNUMBER(F6290)),IF(I6290&gt;规则与名单!$B$2,"是","否"),"未判定"))</f>
        <v>不适用</v>
      </c>
      <c r="K6290" s="5" t="str">
        <f t="shared" si="393"/>
        <v>非测试日仪表</v>
      </c>
      <c r="L6290" s="6">
        <f t="shared" si="394"/>
        <v>59.8</v>
      </c>
      <c r="M6290" s="5">
        <f t="shared" si="395"/>
        <v>0</v>
      </c>
      <c r="N6290" s="5" t="s">
        <v>22212</v>
      </c>
      <c r="O6290" s="5" t="s">
        <v>22213</v>
      </c>
      <c r="P6290" s="5" t="s">
        <v>22214</v>
      </c>
    </row>
    <row r="6291" ht="19" customHeight="1" spans="1:16">
      <c r="A6291" s="5">
        <v>252</v>
      </c>
      <c r="B6291" s="5" t="s">
        <v>668</v>
      </c>
      <c r="C6291" s="5" t="s">
        <v>70</v>
      </c>
      <c r="D6291" s="8" t="s">
        <v>3422</v>
      </c>
      <c r="E6291" s="6">
        <v>191.9</v>
      </c>
      <c r="F6291" s="6"/>
      <c r="G6291" s="6"/>
      <c r="H6291" s="5" t="s">
        <v>120</v>
      </c>
      <c r="I6291" s="6" t="str">
        <f t="shared" si="392"/>
        <v/>
      </c>
      <c r="J6291" s="5" t="str">
        <f>IF(H6291="否","不适用",IF(AND(ISNUMBER(E6291),ISNUMBER(F6291)),IF(I6291&gt;规则与名单!$B$2,"是","否"),"未判定"))</f>
        <v>不适用</v>
      </c>
      <c r="K6291" s="5" t="str">
        <f t="shared" si="393"/>
        <v>非测试日仪表</v>
      </c>
      <c r="L6291" s="6">
        <f t="shared" si="394"/>
        <v>191.9</v>
      </c>
      <c r="M6291" s="5">
        <f t="shared" si="395"/>
        <v>0</v>
      </c>
      <c r="N6291" s="5" t="s">
        <v>22215</v>
      </c>
      <c r="O6291" s="5" t="s">
        <v>22216</v>
      </c>
      <c r="P6291" s="5" t="s">
        <v>22217</v>
      </c>
    </row>
    <row r="6292" ht="19" customHeight="1" spans="1:16">
      <c r="A6292" s="5">
        <v>252</v>
      </c>
      <c r="B6292" s="5" t="s">
        <v>668</v>
      </c>
      <c r="C6292" s="5" t="s">
        <v>70</v>
      </c>
      <c r="D6292" s="8" t="s">
        <v>336</v>
      </c>
      <c r="E6292" s="6">
        <v>190.7</v>
      </c>
      <c r="F6292" s="6"/>
      <c r="G6292" s="6"/>
      <c r="H6292" s="5" t="s">
        <v>120</v>
      </c>
      <c r="I6292" s="6" t="str">
        <f t="shared" si="392"/>
        <v/>
      </c>
      <c r="J6292" s="5" t="str">
        <f>IF(H6292="否","不适用",IF(AND(ISNUMBER(E6292),ISNUMBER(F6292)),IF(I6292&gt;规则与名单!$B$2,"是","否"),"未判定"))</f>
        <v>不适用</v>
      </c>
      <c r="K6292" s="5" t="str">
        <f t="shared" si="393"/>
        <v>非测试日仪表</v>
      </c>
      <c r="L6292" s="6">
        <f t="shared" si="394"/>
        <v>190.7</v>
      </c>
      <c r="M6292" s="5">
        <f t="shared" si="395"/>
        <v>0</v>
      </c>
      <c r="N6292" s="5" t="s">
        <v>22218</v>
      </c>
      <c r="O6292" s="5" t="s">
        <v>22219</v>
      </c>
      <c r="P6292" s="5" t="s">
        <v>22220</v>
      </c>
    </row>
    <row r="6293" ht="19" customHeight="1" spans="1:16">
      <c r="A6293" s="5">
        <v>252</v>
      </c>
      <c r="B6293" s="5" t="s">
        <v>668</v>
      </c>
      <c r="C6293" s="5" t="s">
        <v>70</v>
      </c>
      <c r="D6293" s="8" t="s">
        <v>653</v>
      </c>
      <c r="E6293" s="6">
        <v>222.5</v>
      </c>
      <c r="F6293" s="6"/>
      <c r="G6293" s="6"/>
      <c r="H6293" s="5" t="s">
        <v>120</v>
      </c>
      <c r="I6293" s="6" t="str">
        <f t="shared" si="392"/>
        <v/>
      </c>
      <c r="J6293" s="5" t="str">
        <f>IF(H6293="否","不适用",IF(AND(ISNUMBER(E6293),ISNUMBER(F6293)),IF(I6293&gt;规则与名单!$B$2,"是","否"),"未判定"))</f>
        <v>不适用</v>
      </c>
      <c r="K6293" s="5" t="str">
        <f t="shared" si="393"/>
        <v>非测试日仪表</v>
      </c>
      <c r="L6293" s="6">
        <f t="shared" si="394"/>
        <v>222.5</v>
      </c>
      <c r="M6293" s="5">
        <f t="shared" si="395"/>
        <v>0</v>
      </c>
      <c r="N6293" s="5" t="s">
        <v>22221</v>
      </c>
      <c r="O6293" s="5" t="s">
        <v>22222</v>
      </c>
      <c r="P6293" s="5" t="s">
        <v>22223</v>
      </c>
    </row>
    <row r="6294" ht="19" customHeight="1" spans="1:16">
      <c r="A6294" s="5">
        <v>252</v>
      </c>
      <c r="B6294" s="5" t="s">
        <v>668</v>
      </c>
      <c r="C6294" s="5" t="s">
        <v>70</v>
      </c>
      <c r="D6294" s="8" t="s">
        <v>140</v>
      </c>
      <c r="E6294" s="6">
        <v>4.1</v>
      </c>
      <c r="F6294" s="6"/>
      <c r="G6294" s="6"/>
      <c r="H6294" s="5" t="s">
        <v>120</v>
      </c>
      <c r="I6294" s="6" t="str">
        <f t="shared" si="392"/>
        <v/>
      </c>
      <c r="J6294" s="5" t="str">
        <f>IF(H6294="否","不适用",IF(AND(ISNUMBER(E6294),ISNUMBER(F6294)),IF(I6294&gt;规则与名单!$B$2,"是","否"),"未判定"))</f>
        <v>不适用</v>
      </c>
      <c r="K6294" s="5" t="str">
        <f t="shared" si="393"/>
        <v>非测试日仪表</v>
      </c>
      <c r="L6294" s="6">
        <f t="shared" si="394"/>
        <v>4.1</v>
      </c>
      <c r="M6294" s="5">
        <f t="shared" si="395"/>
        <v>0</v>
      </c>
      <c r="N6294" s="5" t="s">
        <v>22224</v>
      </c>
      <c r="O6294" s="5" t="s">
        <v>22225</v>
      </c>
      <c r="P6294" s="5" t="s">
        <v>22226</v>
      </c>
    </row>
    <row r="6295" ht="19" customHeight="1" spans="1:16">
      <c r="A6295" s="5">
        <v>252</v>
      </c>
      <c r="B6295" s="5" t="s">
        <v>668</v>
      </c>
      <c r="C6295" s="5" t="s">
        <v>70</v>
      </c>
      <c r="D6295" s="8" t="s">
        <v>115</v>
      </c>
      <c r="E6295" s="6">
        <v>137.8</v>
      </c>
      <c r="F6295" s="6"/>
      <c r="G6295" s="6"/>
      <c r="H6295" s="5" t="s">
        <v>120</v>
      </c>
      <c r="I6295" s="6" t="str">
        <f t="shared" si="392"/>
        <v/>
      </c>
      <c r="J6295" s="5" t="str">
        <f>IF(H6295="否","不适用",IF(AND(ISNUMBER(E6295),ISNUMBER(F6295)),IF(I6295&gt;规则与名单!$B$2,"是","否"),"未判定"))</f>
        <v>不适用</v>
      </c>
      <c r="K6295" s="5" t="str">
        <f t="shared" si="393"/>
        <v>非测试日仪表</v>
      </c>
      <c r="L6295" s="6">
        <f t="shared" si="394"/>
        <v>137.8</v>
      </c>
      <c r="M6295" s="5">
        <f t="shared" si="395"/>
        <v>0</v>
      </c>
      <c r="N6295" s="5" t="s">
        <v>22227</v>
      </c>
      <c r="O6295" s="5" t="s">
        <v>22228</v>
      </c>
      <c r="P6295" s="5" t="s">
        <v>22229</v>
      </c>
    </row>
    <row r="6296" ht="19" customHeight="1" spans="1:16">
      <c r="A6296" s="5">
        <v>253</v>
      </c>
      <c r="B6296" s="5" t="s">
        <v>669</v>
      </c>
      <c r="C6296" s="5" t="s">
        <v>70</v>
      </c>
      <c r="D6296" s="8" t="s">
        <v>114</v>
      </c>
      <c r="E6296" s="6">
        <v>375.7</v>
      </c>
      <c r="F6296" s="6"/>
      <c r="G6296" s="6"/>
      <c r="H6296" s="5" t="s">
        <v>113</v>
      </c>
      <c r="I6296" s="6" t="str">
        <f t="shared" si="392"/>
        <v/>
      </c>
      <c r="J6296" s="5" t="str">
        <f>IF(H6296="否","不适用",IF(AND(ISNUMBER(E6296),ISNUMBER(F6296)),IF(I6296&gt;规则与名单!$B$2,"是","否"),"未判定"))</f>
        <v>未判定</v>
      </c>
      <c r="K6296" s="5" t="str">
        <f t="shared" si="393"/>
        <v>缺失</v>
      </c>
      <c r="L6296" s="6" t="str">
        <f t="shared" si="394"/>
        <v/>
      </c>
      <c r="M6296" s="5">
        <f t="shared" si="395"/>
        <v>1</v>
      </c>
      <c r="N6296" s="5" t="s">
        <v>22230</v>
      </c>
      <c r="O6296" s="5" t="s">
        <v>22231</v>
      </c>
      <c r="P6296" s="5" t="s">
        <v>22232</v>
      </c>
    </row>
    <row r="6297" ht="19" customHeight="1" spans="1:16">
      <c r="A6297" s="5">
        <v>253</v>
      </c>
      <c r="B6297" s="5" t="s">
        <v>669</v>
      </c>
      <c r="C6297" s="5" t="s">
        <v>70</v>
      </c>
      <c r="D6297" s="8" t="s">
        <v>605</v>
      </c>
      <c r="E6297" s="6">
        <v>75.7</v>
      </c>
      <c r="F6297" s="6"/>
      <c r="G6297" s="6"/>
      <c r="H6297" s="5" t="s">
        <v>113</v>
      </c>
      <c r="I6297" s="6" t="str">
        <f t="shared" si="392"/>
        <v/>
      </c>
      <c r="J6297" s="5" t="str">
        <f>IF(H6297="否","不适用",IF(AND(ISNUMBER(E6297),ISNUMBER(F6297)),IF(I6297&gt;规则与名单!$B$2,"是","否"),"未判定"))</f>
        <v>未判定</v>
      </c>
      <c r="K6297" s="5" t="str">
        <f t="shared" si="393"/>
        <v>缺失</v>
      </c>
      <c r="L6297" s="6" t="str">
        <f t="shared" si="394"/>
        <v/>
      </c>
      <c r="M6297" s="5">
        <f t="shared" si="395"/>
        <v>1</v>
      </c>
      <c r="N6297" s="5" t="s">
        <v>22233</v>
      </c>
      <c r="O6297" s="5" t="s">
        <v>22234</v>
      </c>
      <c r="P6297" s="5" t="s">
        <v>22235</v>
      </c>
    </row>
    <row r="6298" ht="19" customHeight="1" spans="1:16">
      <c r="A6298" s="5">
        <v>253</v>
      </c>
      <c r="B6298" s="5" t="s">
        <v>669</v>
      </c>
      <c r="C6298" s="5" t="s">
        <v>70</v>
      </c>
      <c r="D6298" s="8" t="s">
        <v>186</v>
      </c>
      <c r="E6298" s="6"/>
      <c r="F6298" s="6"/>
      <c r="G6298" s="6"/>
      <c r="H6298" s="5" t="s">
        <v>113</v>
      </c>
      <c r="I6298" s="6" t="str">
        <f t="shared" si="392"/>
        <v/>
      </c>
      <c r="J6298" s="5" t="str">
        <f>IF(H6298="否","不适用",IF(AND(ISNUMBER(E6298),ISNUMBER(F6298)),IF(I6298&gt;规则与名单!$B$2,"是","否"),"未判定"))</f>
        <v>未判定</v>
      </c>
      <c r="K6298" s="5" t="str">
        <f t="shared" si="393"/>
        <v>缺失</v>
      </c>
      <c r="L6298" s="6" t="str">
        <f t="shared" si="394"/>
        <v/>
      </c>
      <c r="M6298" s="5">
        <f t="shared" si="395"/>
        <v>1</v>
      </c>
      <c r="N6298" s="5" t="s">
        <v>22236</v>
      </c>
      <c r="O6298" s="5" t="s">
        <v>22237</v>
      </c>
      <c r="P6298" s="5" t="s">
        <v>22238</v>
      </c>
    </row>
    <row r="6299" ht="19" customHeight="1" spans="1:16">
      <c r="A6299" s="5">
        <v>253</v>
      </c>
      <c r="B6299" s="5" t="s">
        <v>669</v>
      </c>
      <c r="C6299" s="5" t="s">
        <v>70</v>
      </c>
      <c r="D6299" s="8" t="s">
        <v>165</v>
      </c>
      <c r="E6299" s="6">
        <v>26.8</v>
      </c>
      <c r="F6299" s="6"/>
      <c r="G6299" s="6"/>
      <c r="H6299" s="5" t="s">
        <v>113</v>
      </c>
      <c r="I6299" s="6" t="str">
        <f t="shared" si="392"/>
        <v/>
      </c>
      <c r="J6299" s="5" t="str">
        <f>IF(H6299="否","不适用",IF(AND(ISNUMBER(E6299),ISNUMBER(F6299)),IF(I6299&gt;规则与名单!$B$2,"是","否"),"未判定"))</f>
        <v>未判定</v>
      </c>
      <c r="K6299" s="5" t="str">
        <f t="shared" si="393"/>
        <v>缺失</v>
      </c>
      <c r="L6299" s="6" t="str">
        <f t="shared" si="394"/>
        <v/>
      </c>
      <c r="M6299" s="5">
        <f t="shared" si="395"/>
        <v>1</v>
      </c>
      <c r="N6299" s="5" t="s">
        <v>22239</v>
      </c>
      <c r="O6299" s="5" t="s">
        <v>22240</v>
      </c>
      <c r="P6299" s="5" t="s">
        <v>22241</v>
      </c>
    </row>
    <row r="6300" ht="19" customHeight="1" spans="1:16">
      <c r="A6300" s="5">
        <v>253</v>
      </c>
      <c r="B6300" s="5" t="s">
        <v>669</v>
      </c>
      <c r="C6300" s="5" t="s">
        <v>70</v>
      </c>
      <c r="D6300" s="8" t="s">
        <v>151</v>
      </c>
      <c r="E6300" s="6"/>
      <c r="F6300" s="6"/>
      <c r="G6300" s="6"/>
      <c r="H6300" s="5" t="s">
        <v>113</v>
      </c>
      <c r="I6300" s="6" t="str">
        <f t="shared" si="392"/>
        <v/>
      </c>
      <c r="J6300" s="5" t="str">
        <f>IF(H6300="否","不适用",IF(AND(ISNUMBER(E6300),ISNUMBER(F6300)),IF(I6300&gt;规则与名单!$B$2,"是","否"),"未判定"))</f>
        <v>未判定</v>
      </c>
      <c r="K6300" s="5" t="str">
        <f t="shared" si="393"/>
        <v>缺失</v>
      </c>
      <c r="L6300" s="6" t="str">
        <f t="shared" si="394"/>
        <v/>
      </c>
      <c r="M6300" s="5">
        <f t="shared" si="395"/>
        <v>1</v>
      </c>
      <c r="N6300" s="5" t="s">
        <v>22242</v>
      </c>
      <c r="O6300" s="5" t="s">
        <v>22243</v>
      </c>
      <c r="P6300" s="5" t="s">
        <v>22244</v>
      </c>
    </row>
    <row r="6301" ht="19" customHeight="1" spans="1:16">
      <c r="A6301" s="5">
        <v>253</v>
      </c>
      <c r="B6301" s="5" t="s">
        <v>669</v>
      </c>
      <c r="C6301" s="5" t="s">
        <v>70</v>
      </c>
      <c r="D6301" s="8" t="s">
        <v>3358</v>
      </c>
      <c r="E6301" s="6"/>
      <c r="F6301" s="6"/>
      <c r="G6301" s="6"/>
      <c r="H6301" s="5" t="s">
        <v>113</v>
      </c>
      <c r="I6301" s="6" t="str">
        <f t="shared" si="392"/>
        <v/>
      </c>
      <c r="J6301" s="5" t="str">
        <f>IF(H6301="否","不适用",IF(AND(ISNUMBER(E6301),ISNUMBER(F6301)),IF(I6301&gt;规则与名单!$B$2,"是","否"),"未判定"))</f>
        <v>未判定</v>
      </c>
      <c r="K6301" s="5" t="str">
        <f t="shared" si="393"/>
        <v>缺失</v>
      </c>
      <c r="L6301" s="6" t="str">
        <f t="shared" si="394"/>
        <v/>
      </c>
      <c r="M6301" s="5">
        <f t="shared" si="395"/>
        <v>1</v>
      </c>
      <c r="N6301" s="5" t="s">
        <v>22245</v>
      </c>
      <c r="O6301" s="5" t="s">
        <v>22246</v>
      </c>
      <c r="P6301" s="5" t="s">
        <v>22247</v>
      </c>
    </row>
    <row r="6302" ht="19" customHeight="1" spans="1:16">
      <c r="A6302" s="5">
        <v>253</v>
      </c>
      <c r="B6302" s="5" t="s">
        <v>669</v>
      </c>
      <c r="C6302" s="5" t="s">
        <v>70</v>
      </c>
      <c r="D6302" s="8" t="s">
        <v>272</v>
      </c>
      <c r="E6302" s="6"/>
      <c r="F6302" s="6"/>
      <c r="G6302" s="6"/>
      <c r="H6302" s="5" t="s">
        <v>113</v>
      </c>
      <c r="I6302" s="6" t="str">
        <f t="shared" si="392"/>
        <v/>
      </c>
      <c r="J6302" s="5" t="str">
        <f>IF(H6302="否","不适用",IF(AND(ISNUMBER(E6302),ISNUMBER(F6302)),IF(I6302&gt;规则与名单!$B$2,"是","否"),"未判定"))</f>
        <v>未判定</v>
      </c>
      <c r="K6302" s="5" t="str">
        <f t="shared" si="393"/>
        <v>缺失</v>
      </c>
      <c r="L6302" s="6" t="str">
        <f t="shared" si="394"/>
        <v/>
      </c>
      <c r="M6302" s="5">
        <f t="shared" si="395"/>
        <v>1</v>
      </c>
      <c r="N6302" s="5" t="s">
        <v>22248</v>
      </c>
      <c r="O6302" s="5" t="s">
        <v>22249</v>
      </c>
      <c r="P6302" s="5" t="s">
        <v>22250</v>
      </c>
    </row>
    <row r="6303" ht="19" customHeight="1" spans="1:16">
      <c r="A6303" s="5">
        <v>253</v>
      </c>
      <c r="B6303" s="5" t="s">
        <v>669</v>
      </c>
      <c r="C6303" s="5" t="s">
        <v>70</v>
      </c>
      <c r="D6303" s="8" t="s">
        <v>506</v>
      </c>
      <c r="E6303" s="6">
        <v>1.1</v>
      </c>
      <c r="F6303" s="6"/>
      <c r="G6303" s="6"/>
      <c r="H6303" s="5" t="s">
        <v>113</v>
      </c>
      <c r="I6303" s="6" t="str">
        <f t="shared" si="392"/>
        <v/>
      </c>
      <c r="J6303" s="5" t="str">
        <f>IF(H6303="否","不适用",IF(AND(ISNUMBER(E6303),ISNUMBER(F6303)),IF(I6303&gt;规则与名单!$B$2,"是","否"),"未判定"))</f>
        <v>未判定</v>
      </c>
      <c r="K6303" s="5" t="str">
        <f t="shared" si="393"/>
        <v>缺失</v>
      </c>
      <c r="L6303" s="6" t="str">
        <f t="shared" si="394"/>
        <v/>
      </c>
      <c r="M6303" s="5">
        <f t="shared" si="395"/>
        <v>1</v>
      </c>
      <c r="N6303" s="5" t="s">
        <v>22251</v>
      </c>
      <c r="O6303" s="5" t="s">
        <v>22252</v>
      </c>
      <c r="P6303" s="5" t="s">
        <v>22253</v>
      </c>
    </row>
    <row r="6304" ht="19" customHeight="1" spans="1:16">
      <c r="A6304" s="5">
        <v>253</v>
      </c>
      <c r="B6304" s="5" t="s">
        <v>669</v>
      </c>
      <c r="C6304" s="5" t="s">
        <v>70</v>
      </c>
      <c r="D6304" s="8" t="s">
        <v>673</v>
      </c>
      <c r="E6304" s="6">
        <v>26.5</v>
      </c>
      <c r="F6304" s="6"/>
      <c r="G6304" s="6"/>
      <c r="H6304" s="5" t="s">
        <v>113</v>
      </c>
      <c r="I6304" s="6" t="str">
        <f t="shared" si="392"/>
        <v/>
      </c>
      <c r="J6304" s="5" t="str">
        <f>IF(H6304="否","不适用",IF(AND(ISNUMBER(E6304),ISNUMBER(F6304)),IF(I6304&gt;规则与名单!$B$2,"是","否"),"未判定"))</f>
        <v>未判定</v>
      </c>
      <c r="K6304" s="5" t="str">
        <f t="shared" si="393"/>
        <v>缺失</v>
      </c>
      <c r="L6304" s="6" t="str">
        <f t="shared" si="394"/>
        <v/>
      </c>
      <c r="M6304" s="5">
        <f t="shared" si="395"/>
        <v>1</v>
      </c>
      <c r="N6304" s="5" t="s">
        <v>22254</v>
      </c>
      <c r="O6304" s="5" t="s">
        <v>22255</v>
      </c>
      <c r="P6304" s="5" t="s">
        <v>22256</v>
      </c>
    </row>
    <row r="6305" ht="19" customHeight="1" spans="1:16">
      <c r="A6305" s="5">
        <v>254</v>
      </c>
      <c r="B6305" s="5" t="s">
        <v>674</v>
      </c>
      <c r="C6305" s="5" t="s">
        <v>70</v>
      </c>
      <c r="D6305" s="8" t="s">
        <v>114</v>
      </c>
      <c r="E6305" s="6">
        <v>36.4</v>
      </c>
      <c r="F6305" s="6">
        <v>35.4</v>
      </c>
      <c r="G6305" s="6"/>
      <c r="H6305" s="5" t="s">
        <v>120</v>
      </c>
      <c r="I6305" s="6">
        <f t="shared" si="392"/>
        <v>1</v>
      </c>
      <c r="J6305" s="5" t="str">
        <f>IF(H6305="否","不适用",IF(AND(ISNUMBER(E6305),ISNUMBER(F6305)),IF(I6305&gt;规则与名单!$B$2,"是","否"),"未判定"))</f>
        <v>不适用</v>
      </c>
      <c r="K6305" s="5" t="str">
        <f t="shared" si="393"/>
        <v>非测试日仪表</v>
      </c>
      <c r="L6305" s="6">
        <f t="shared" si="394"/>
        <v>36.4</v>
      </c>
      <c r="M6305" s="5">
        <f t="shared" si="395"/>
        <v>0</v>
      </c>
      <c r="N6305" s="5" t="s">
        <v>22257</v>
      </c>
      <c r="O6305" s="5" t="s">
        <v>22258</v>
      </c>
      <c r="P6305" s="5" t="s">
        <v>22259</v>
      </c>
    </row>
    <row r="6306" ht="19" customHeight="1" spans="1:16">
      <c r="A6306" s="5">
        <v>254</v>
      </c>
      <c r="B6306" s="5" t="s">
        <v>674</v>
      </c>
      <c r="C6306" s="5" t="s">
        <v>70</v>
      </c>
      <c r="D6306" s="8" t="s">
        <v>605</v>
      </c>
      <c r="E6306" s="6">
        <v>167.4</v>
      </c>
      <c r="F6306" s="6">
        <v>161.9</v>
      </c>
      <c r="G6306" s="6"/>
      <c r="H6306" s="5" t="s">
        <v>120</v>
      </c>
      <c r="I6306" s="6">
        <f t="shared" si="392"/>
        <v>5.5</v>
      </c>
      <c r="J6306" s="5" t="str">
        <f>IF(H6306="否","不适用",IF(AND(ISNUMBER(E6306),ISNUMBER(F6306)),IF(I6306&gt;规则与名单!$B$2,"是","否"),"未判定"))</f>
        <v>不适用</v>
      </c>
      <c r="K6306" s="5" t="str">
        <f t="shared" si="393"/>
        <v>非测试日仪表</v>
      </c>
      <c r="L6306" s="6">
        <f t="shared" si="394"/>
        <v>167.4</v>
      </c>
      <c r="M6306" s="5">
        <f t="shared" si="395"/>
        <v>0</v>
      </c>
      <c r="N6306" s="5" t="s">
        <v>22260</v>
      </c>
      <c r="O6306" s="5" t="s">
        <v>22261</v>
      </c>
      <c r="P6306" s="5" t="s">
        <v>22262</v>
      </c>
    </row>
    <row r="6307" ht="19" customHeight="1" spans="1:16">
      <c r="A6307" s="5">
        <v>254</v>
      </c>
      <c r="B6307" s="5" t="s">
        <v>674</v>
      </c>
      <c r="C6307" s="5" t="s">
        <v>70</v>
      </c>
      <c r="D6307" s="8" t="s">
        <v>186</v>
      </c>
      <c r="E6307" s="6">
        <v>133.3</v>
      </c>
      <c r="F6307" s="6">
        <v>128.3</v>
      </c>
      <c r="G6307" s="6"/>
      <c r="H6307" s="5" t="s">
        <v>120</v>
      </c>
      <c r="I6307" s="6">
        <f t="shared" si="392"/>
        <v>5</v>
      </c>
      <c r="J6307" s="5" t="str">
        <f>IF(H6307="否","不适用",IF(AND(ISNUMBER(E6307),ISNUMBER(F6307)),IF(I6307&gt;规则与名单!$B$2,"是","否"),"未判定"))</f>
        <v>不适用</v>
      </c>
      <c r="K6307" s="5" t="str">
        <f t="shared" si="393"/>
        <v>非测试日仪表</v>
      </c>
      <c r="L6307" s="6">
        <f t="shared" si="394"/>
        <v>133.3</v>
      </c>
      <c r="M6307" s="5">
        <f t="shared" si="395"/>
        <v>0</v>
      </c>
      <c r="N6307" s="5" t="s">
        <v>22263</v>
      </c>
      <c r="O6307" s="5" t="s">
        <v>22264</v>
      </c>
      <c r="P6307" s="5" t="s">
        <v>22265</v>
      </c>
    </row>
    <row r="6308" ht="19" customHeight="1" spans="1:16">
      <c r="A6308" s="5">
        <v>254</v>
      </c>
      <c r="B6308" s="5" t="s">
        <v>674</v>
      </c>
      <c r="C6308" s="5" t="s">
        <v>70</v>
      </c>
      <c r="D6308" s="8" t="s">
        <v>165</v>
      </c>
      <c r="E6308" s="6">
        <v>134.8</v>
      </c>
      <c r="F6308" s="6">
        <v>129.6</v>
      </c>
      <c r="G6308" s="6"/>
      <c r="H6308" s="5" t="s">
        <v>120</v>
      </c>
      <c r="I6308" s="6">
        <f t="shared" si="392"/>
        <v>5.20000000000002</v>
      </c>
      <c r="J6308" s="5" t="str">
        <f>IF(H6308="否","不适用",IF(AND(ISNUMBER(E6308),ISNUMBER(F6308)),IF(I6308&gt;规则与名单!$B$2,"是","否"),"未判定"))</f>
        <v>不适用</v>
      </c>
      <c r="K6308" s="5" t="str">
        <f t="shared" si="393"/>
        <v>非测试日仪表</v>
      </c>
      <c r="L6308" s="6">
        <f t="shared" si="394"/>
        <v>134.8</v>
      </c>
      <c r="M6308" s="5">
        <f t="shared" si="395"/>
        <v>0</v>
      </c>
      <c r="N6308" s="5" t="s">
        <v>22266</v>
      </c>
      <c r="O6308" s="5" t="s">
        <v>22267</v>
      </c>
      <c r="P6308" s="5" t="s">
        <v>22268</v>
      </c>
    </row>
    <row r="6309" ht="19" customHeight="1" spans="1:16">
      <c r="A6309" s="5">
        <v>254</v>
      </c>
      <c r="B6309" s="5" t="s">
        <v>674</v>
      </c>
      <c r="C6309" s="5" t="s">
        <v>70</v>
      </c>
      <c r="D6309" s="8" t="s">
        <v>151</v>
      </c>
      <c r="E6309" s="6">
        <v>139.8</v>
      </c>
      <c r="F6309" s="6">
        <v>133.7</v>
      </c>
      <c r="G6309" s="6"/>
      <c r="H6309" s="5" t="s">
        <v>120</v>
      </c>
      <c r="I6309" s="6">
        <f t="shared" si="392"/>
        <v>6.10000000000002</v>
      </c>
      <c r="J6309" s="5" t="str">
        <f>IF(H6309="否","不适用",IF(AND(ISNUMBER(E6309),ISNUMBER(F6309)),IF(I6309&gt;规则与名单!$B$2,"是","否"),"未判定"))</f>
        <v>不适用</v>
      </c>
      <c r="K6309" s="5" t="str">
        <f t="shared" si="393"/>
        <v>非测试日仪表</v>
      </c>
      <c r="L6309" s="6">
        <f t="shared" si="394"/>
        <v>139.8</v>
      </c>
      <c r="M6309" s="5">
        <f t="shared" si="395"/>
        <v>0</v>
      </c>
      <c r="N6309" s="5" t="s">
        <v>22269</v>
      </c>
      <c r="O6309" s="5" t="s">
        <v>22270</v>
      </c>
      <c r="P6309" s="5" t="s">
        <v>22271</v>
      </c>
    </row>
    <row r="6310" ht="19" customHeight="1" spans="1:16">
      <c r="A6310" s="5">
        <v>254</v>
      </c>
      <c r="B6310" s="5" t="s">
        <v>674</v>
      </c>
      <c r="C6310" s="5" t="s">
        <v>70</v>
      </c>
      <c r="D6310" s="8" t="s">
        <v>3358</v>
      </c>
      <c r="E6310" s="6">
        <v>138</v>
      </c>
      <c r="F6310" s="6">
        <v>130.7</v>
      </c>
      <c r="G6310" s="6"/>
      <c r="H6310" s="5" t="s">
        <v>120</v>
      </c>
      <c r="I6310" s="6">
        <f t="shared" si="392"/>
        <v>7.30000000000001</v>
      </c>
      <c r="J6310" s="5" t="str">
        <f>IF(H6310="否","不适用",IF(AND(ISNUMBER(E6310),ISNUMBER(F6310)),IF(I6310&gt;规则与名单!$B$2,"是","否"),"未判定"))</f>
        <v>不适用</v>
      </c>
      <c r="K6310" s="5" t="str">
        <f t="shared" si="393"/>
        <v>非测试日仪表</v>
      </c>
      <c r="L6310" s="6">
        <f t="shared" si="394"/>
        <v>138</v>
      </c>
      <c r="M6310" s="5">
        <f t="shared" si="395"/>
        <v>0</v>
      </c>
      <c r="N6310" s="5" t="s">
        <v>22272</v>
      </c>
      <c r="O6310" s="5" t="s">
        <v>22273</v>
      </c>
      <c r="P6310" s="5" t="s">
        <v>22274</v>
      </c>
    </row>
    <row r="6311" ht="19" customHeight="1" spans="1:16">
      <c r="A6311" s="5">
        <v>254</v>
      </c>
      <c r="B6311" s="5" t="s">
        <v>674</v>
      </c>
      <c r="C6311" s="5" t="s">
        <v>70</v>
      </c>
      <c r="D6311" s="8" t="s">
        <v>272</v>
      </c>
      <c r="E6311" s="6">
        <v>130.5</v>
      </c>
      <c r="F6311" s="6">
        <v>124.5</v>
      </c>
      <c r="G6311" s="6"/>
      <c r="H6311" s="5" t="s">
        <v>120</v>
      </c>
      <c r="I6311" s="6">
        <f t="shared" si="392"/>
        <v>6</v>
      </c>
      <c r="J6311" s="5" t="str">
        <f>IF(H6311="否","不适用",IF(AND(ISNUMBER(E6311),ISNUMBER(F6311)),IF(I6311&gt;规则与名单!$B$2,"是","否"),"未判定"))</f>
        <v>不适用</v>
      </c>
      <c r="K6311" s="5" t="str">
        <f t="shared" si="393"/>
        <v>非测试日仪表</v>
      </c>
      <c r="L6311" s="6">
        <f t="shared" si="394"/>
        <v>130.5</v>
      </c>
      <c r="M6311" s="5">
        <f t="shared" si="395"/>
        <v>0</v>
      </c>
      <c r="N6311" s="5" t="s">
        <v>22275</v>
      </c>
      <c r="O6311" s="5" t="s">
        <v>22276</v>
      </c>
      <c r="P6311" s="5" t="s">
        <v>22277</v>
      </c>
    </row>
    <row r="6312" ht="19" customHeight="1" spans="1:16">
      <c r="A6312" s="5">
        <v>254</v>
      </c>
      <c r="B6312" s="5" t="s">
        <v>674</v>
      </c>
      <c r="C6312" s="5" t="s">
        <v>70</v>
      </c>
      <c r="D6312" s="8" t="s">
        <v>506</v>
      </c>
      <c r="E6312" s="6">
        <v>90.3</v>
      </c>
      <c r="F6312" s="6">
        <v>87.9</v>
      </c>
      <c r="G6312" s="6"/>
      <c r="H6312" s="5" t="s">
        <v>120</v>
      </c>
      <c r="I6312" s="6">
        <f t="shared" si="392"/>
        <v>2.39999999999999</v>
      </c>
      <c r="J6312" s="5" t="str">
        <f>IF(H6312="否","不适用",IF(AND(ISNUMBER(E6312),ISNUMBER(F6312)),IF(I6312&gt;规则与名单!$B$2,"是","否"),"未判定"))</f>
        <v>不适用</v>
      </c>
      <c r="K6312" s="5" t="str">
        <f t="shared" si="393"/>
        <v>非测试日仪表</v>
      </c>
      <c r="L6312" s="6">
        <f t="shared" si="394"/>
        <v>90.3</v>
      </c>
      <c r="M6312" s="5">
        <f t="shared" si="395"/>
        <v>0</v>
      </c>
      <c r="N6312" s="5" t="s">
        <v>22278</v>
      </c>
      <c r="O6312" s="5" t="s">
        <v>22279</v>
      </c>
      <c r="P6312" s="5" t="s">
        <v>22280</v>
      </c>
    </row>
    <row r="6313" ht="19" customHeight="1" spans="1:16">
      <c r="A6313" s="5">
        <v>254</v>
      </c>
      <c r="B6313" s="5" t="s">
        <v>674</v>
      </c>
      <c r="C6313" s="5" t="s">
        <v>70</v>
      </c>
      <c r="D6313" s="8" t="s">
        <v>673</v>
      </c>
      <c r="E6313" s="6">
        <v>36.3</v>
      </c>
      <c r="F6313" s="6">
        <v>35.3</v>
      </c>
      <c r="G6313" s="6"/>
      <c r="H6313" s="5" t="s">
        <v>120</v>
      </c>
      <c r="I6313" s="6">
        <f t="shared" si="392"/>
        <v>1</v>
      </c>
      <c r="J6313" s="5" t="str">
        <f>IF(H6313="否","不适用",IF(AND(ISNUMBER(E6313),ISNUMBER(F6313)),IF(I6313&gt;规则与名单!$B$2,"是","否"),"未判定"))</f>
        <v>不适用</v>
      </c>
      <c r="K6313" s="5" t="str">
        <f t="shared" si="393"/>
        <v>非测试日仪表</v>
      </c>
      <c r="L6313" s="6">
        <f t="shared" si="394"/>
        <v>36.3</v>
      </c>
      <c r="M6313" s="5">
        <f t="shared" si="395"/>
        <v>0</v>
      </c>
      <c r="N6313" s="5" t="s">
        <v>22281</v>
      </c>
      <c r="O6313" s="5" t="s">
        <v>22282</v>
      </c>
      <c r="P6313" s="5" t="s">
        <v>22283</v>
      </c>
    </row>
    <row r="6314" ht="19" customHeight="1" spans="1:16">
      <c r="A6314" s="5">
        <v>254</v>
      </c>
      <c r="B6314" s="5" t="s">
        <v>674</v>
      </c>
      <c r="C6314" s="5" t="s">
        <v>70</v>
      </c>
      <c r="D6314" s="8" t="s">
        <v>183</v>
      </c>
      <c r="E6314" s="6">
        <v>164.5</v>
      </c>
      <c r="F6314" s="6">
        <v>158</v>
      </c>
      <c r="G6314" s="6"/>
      <c r="H6314" s="5" t="s">
        <v>120</v>
      </c>
      <c r="I6314" s="6">
        <f t="shared" si="392"/>
        <v>6.5</v>
      </c>
      <c r="J6314" s="5" t="str">
        <f>IF(H6314="否","不适用",IF(AND(ISNUMBER(E6314),ISNUMBER(F6314)),IF(I6314&gt;规则与名单!$B$2,"是","否"),"未判定"))</f>
        <v>不适用</v>
      </c>
      <c r="K6314" s="5" t="str">
        <f t="shared" si="393"/>
        <v>非测试日仪表</v>
      </c>
      <c r="L6314" s="6">
        <f t="shared" si="394"/>
        <v>164.5</v>
      </c>
      <c r="M6314" s="5">
        <f t="shared" si="395"/>
        <v>0</v>
      </c>
      <c r="N6314" s="5" t="s">
        <v>22284</v>
      </c>
      <c r="O6314" s="5" t="s">
        <v>22285</v>
      </c>
      <c r="P6314" s="5" t="s">
        <v>22286</v>
      </c>
    </row>
    <row r="6315" ht="19" customHeight="1" spans="1:16">
      <c r="A6315" s="5">
        <v>254</v>
      </c>
      <c r="B6315" s="5" t="s">
        <v>674</v>
      </c>
      <c r="C6315" s="5" t="s">
        <v>70</v>
      </c>
      <c r="D6315" s="8" t="s">
        <v>431</v>
      </c>
      <c r="E6315" s="6">
        <v>157.7</v>
      </c>
      <c r="F6315" s="6">
        <v>163.1</v>
      </c>
      <c r="G6315" s="6"/>
      <c r="H6315" s="5" t="s">
        <v>120</v>
      </c>
      <c r="I6315" s="6">
        <f t="shared" si="392"/>
        <v>-5.40000000000001</v>
      </c>
      <c r="J6315" s="5" t="str">
        <f>IF(H6315="否","不适用",IF(AND(ISNUMBER(E6315),ISNUMBER(F6315)),IF(I6315&gt;规则与名单!$B$2,"是","否"),"未判定"))</f>
        <v>不适用</v>
      </c>
      <c r="K6315" s="5" t="str">
        <f t="shared" si="393"/>
        <v>非测试日仪表</v>
      </c>
      <c r="L6315" s="6">
        <f t="shared" si="394"/>
        <v>157.7</v>
      </c>
      <c r="M6315" s="5">
        <f t="shared" si="395"/>
        <v>0</v>
      </c>
      <c r="N6315" s="5" t="s">
        <v>22287</v>
      </c>
      <c r="O6315" s="5" t="s">
        <v>22288</v>
      </c>
      <c r="P6315" s="5" t="s">
        <v>22289</v>
      </c>
    </row>
    <row r="6316" ht="19" customHeight="1" spans="1:16">
      <c r="A6316" s="5">
        <v>254</v>
      </c>
      <c r="B6316" s="5" t="s">
        <v>674</v>
      </c>
      <c r="C6316" s="5" t="s">
        <v>70</v>
      </c>
      <c r="D6316" s="8" t="s">
        <v>3377</v>
      </c>
      <c r="E6316" s="6">
        <v>143.2</v>
      </c>
      <c r="F6316" s="6">
        <v>125.3</v>
      </c>
      <c r="G6316" s="6"/>
      <c r="H6316" s="5" t="s">
        <v>120</v>
      </c>
      <c r="I6316" s="6">
        <f t="shared" si="392"/>
        <v>17.9</v>
      </c>
      <c r="J6316" s="5" t="str">
        <f>IF(H6316="否","不适用",IF(AND(ISNUMBER(E6316),ISNUMBER(F6316)),IF(I6316&gt;规则与名单!$B$2,"是","否"),"未判定"))</f>
        <v>不适用</v>
      </c>
      <c r="K6316" s="5" t="str">
        <f t="shared" si="393"/>
        <v>非测试日仪表</v>
      </c>
      <c r="L6316" s="6">
        <f t="shared" si="394"/>
        <v>143.2</v>
      </c>
      <c r="M6316" s="5">
        <f t="shared" si="395"/>
        <v>0</v>
      </c>
      <c r="N6316" s="5" t="s">
        <v>22290</v>
      </c>
      <c r="O6316" s="5" t="s">
        <v>22291</v>
      </c>
      <c r="P6316" s="5" t="s">
        <v>22292</v>
      </c>
    </row>
    <row r="6317" ht="19" customHeight="1" spans="1:16">
      <c r="A6317" s="5">
        <v>254</v>
      </c>
      <c r="B6317" s="5" t="s">
        <v>674</v>
      </c>
      <c r="C6317" s="5" t="s">
        <v>70</v>
      </c>
      <c r="D6317" s="8" t="s">
        <v>407</v>
      </c>
      <c r="E6317" s="6">
        <v>36.4</v>
      </c>
      <c r="F6317" s="6">
        <v>35.4</v>
      </c>
      <c r="G6317" s="6"/>
      <c r="H6317" s="5" t="s">
        <v>120</v>
      </c>
      <c r="I6317" s="6">
        <f t="shared" si="392"/>
        <v>1</v>
      </c>
      <c r="J6317" s="5" t="str">
        <f>IF(H6317="否","不适用",IF(AND(ISNUMBER(E6317),ISNUMBER(F6317)),IF(I6317&gt;规则与名单!$B$2,"是","否"),"未判定"))</f>
        <v>不适用</v>
      </c>
      <c r="K6317" s="5" t="str">
        <f t="shared" si="393"/>
        <v>非测试日仪表</v>
      </c>
      <c r="L6317" s="6">
        <f t="shared" si="394"/>
        <v>36.4</v>
      </c>
      <c r="M6317" s="5">
        <f t="shared" si="395"/>
        <v>0</v>
      </c>
      <c r="N6317" s="5" t="s">
        <v>22293</v>
      </c>
      <c r="O6317" s="5" t="s">
        <v>22294</v>
      </c>
      <c r="P6317" s="5" t="s">
        <v>22295</v>
      </c>
    </row>
    <row r="6318" ht="19" customHeight="1" spans="1:16">
      <c r="A6318" s="5">
        <v>254</v>
      </c>
      <c r="B6318" s="5" t="s">
        <v>674</v>
      </c>
      <c r="C6318" s="5" t="s">
        <v>70</v>
      </c>
      <c r="D6318" s="8" t="s">
        <v>411</v>
      </c>
      <c r="E6318" s="6">
        <v>139.7</v>
      </c>
      <c r="F6318" s="6">
        <v>133.9</v>
      </c>
      <c r="G6318" s="6"/>
      <c r="H6318" s="5" t="s">
        <v>120</v>
      </c>
      <c r="I6318" s="6">
        <f t="shared" si="392"/>
        <v>5.79999999999998</v>
      </c>
      <c r="J6318" s="5" t="str">
        <f>IF(H6318="否","不适用",IF(AND(ISNUMBER(E6318),ISNUMBER(F6318)),IF(I6318&gt;规则与名单!$B$2,"是","否"),"未判定"))</f>
        <v>不适用</v>
      </c>
      <c r="K6318" s="5" t="str">
        <f t="shared" si="393"/>
        <v>非测试日仪表</v>
      </c>
      <c r="L6318" s="6">
        <f t="shared" si="394"/>
        <v>139.7</v>
      </c>
      <c r="M6318" s="5">
        <f t="shared" si="395"/>
        <v>0</v>
      </c>
      <c r="N6318" s="5" t="s">
        <v>22296</v>
      </c>
      <c r="O6318" s="5" t="s">
        <v>22297</v>
      </c>
      <c r="P6318" s="5" t="s">
        <v>22298</v>
      </c>
    </row>
    <row r="6319" ht="19" customHeight="1" spans="1:16">
      <c r="A6319" s="5">
        <v>254</v>
      </c>
      <c r="B6319" s="5" t="s">
        <v>674</v>
      </c>
      <c r="C6319" s="5" t="s">
        <v>70</v>
      </c>
      <c r="D6319" s="8" t="s">
        <v>251</v>
      </c>
      <c r="E6319" s="6">
        <v>133.8</v>
      </c>
      <c r="F6319" s="6">
        <v>128.8</v>
      </c>
      <c r="G6319" s="6"/>
      <c r="H6319" s="5" t="s">
        <v>120</v>
      </c>
      <c r="I6319" s="6">
        <f t="shared" si="392"/>
        <v>5</v>
      </c>
      <c r="J6319" s="5" t="str">
        <f>IF(H6319="否","不适用",IF(AND(ISNUMBER(E6319),ISNUMBER(F6319)),IF(I6319&gt;规则与名单!$B$2,"是","否"),"未判定"))</f>
        <v>不适用</v>
      </c>
      <c r="K6319" s="5" t="str">
        <f t="shared" si="393"/>
        <v>非测试日仪表</v>
      </c>
      <c r="L6319" s="6">
        <f t="shared" si="394"/>
        <v>133.8</v>
      </c>
      <c r="M6319" s="5">
        <f t="shared" si="395"/>
        <v>0</v>
      </c>
      <c r="N6319" s="5" t="s">
        <v>22299</v>
      </c>
      <c r="O6319" s="5" t="s">
        <v>22300</v>
      </c>
      <c r="P6319" s="5" t="s">
        <v>22301</v>
      </c>
    </row>
    <row r="6320" ht="19" customHeight="1" spans="1:16">
      <c r="A6320" s="5">
        <v>254</v>
      </c>
      <c r="B6320" s="5" t="s">
        <v>674</v>
      </c>
      <c r="C6320" s="5" t="s">
        <v>70</v>
      </c>
      <c r="D6320" s="8" t="s">
        <v>472</v>
      </c>
      <c r="E6320" s="6">
        <v>87.1</v>
      </c>
      <c r="F6320" s="6">
        <v>106.6</v>
      </c>
      <c r="G6320" s="6"/>
      <c r="H6320" s="5" t="s">
        <v>120</v>
      </c>
      <c r="I6320" s="6">
        <f t="shared" si="392"/>
        <v>-19.5</v>
      </c>
      <c r="J6320" s="5" t="str">
        <f>IF(H6320="否","不适用",IF(AND(ISNUMBER(E6320),ISNUMBER(F6320)),IF(I6320&gt;规则与名单!$B$2,"是","否"),"未判定"))</f>
        <v>不适用</v>
      </c>
      <c r="K6320" s="5" t="str">
        <f t="shared" si="393"/>
        <v>非测试日仪表</v>
      </c>
      <c r="L6320" s="6">
        <f t="shared" si="394"/>
        <v>87.1</v>
      </c>
      <c r="M6320" s="5">
        <f t="shared" si="395"/>
        <v>0</v>
      </c>
      <c r="N6320" s="5" t="s">
        <v>22302</v>
      </c>
      <c r="O6320" s="5" t="s">
        <v>22303</v>
      </c>
      <c r="P6320" s="5" t="s">
        <v>22304</v>
      </c>
    </row>
    <row r="6321" ht="19" customHeight="1" spans="1:16">
      <c r="A6321" s="5">
        <v>254</v>
      </c>
      <c r="B6321" s="5" t="s">
        <v>674</v>
      </c>
      <c r="C6321" s="5" t="s">
        <v>70</v>
      </c>
      <c r="D6321" s="8" t="s">
        <v>466</v>
      </c>
      <c r="E6321" s="6">
        <v>23.1</v>
      </c>
      <c r="F6321" s="6">
        <v>0.01</v>
      </c>
      <c r="G6321" s="6"/>
      <c r="H6321" s="5" t="s">
        <v>120</v>
      </c>
      <c r="I6321" s="6">
        <f t="shared" si="392"/>
        <v>23.09</v>
      </c>
      <c r="J6321" s="5" t="str">
        <f>IF(H6321="否","不适用",IF(AND(ISNUMBER(E6321),ISNUMBER(F6321)),IF(I6321&gt;规则与名单!$B$2,"是","否"),"未判定"))</f>
        <v>不适用</v>
      </c>
      <c r="K6321" s="5" t="str">
        <f t="shared" si="393"/>
        <v>非测试日仪表</v>
      </c>
      <c r="L6321" s="6">
        <f t="shared" si="394"/>
        <v>23.1</v>
      </c>
      <c r="M6321" s="5">
        <f t="shared" si="395"/>
        <v>0</v>
      </c>
      <c r="N6321" s="5" t="s">
        <v>22305</v>
      </c>
      <c r="O6321" s="5" t="s">
        <v>22306</v>
      </c>
      <c r="P6321" s="5" t="s">
        <v>22307</v>
      </c>
    </row>
    <row r="6322" ht="19" customHeight="1" spans="1:16">
      <c r="A6322" s="5">
        <v>254</v>
      </c>
      <c r="B6322" s="5" t="s">
        <v>674</v>
      </c>
      <c r="C6322" s="5" t="s">
        <v>70</v>
      </c>
      <c r="D6322" s="8" t="s">
        <v>333</v>
      </c>
      <c r="E6322" s="6"/>
      <c r="F6322" s="6">
        <v>0</v>
      </c>
      <c r="G6322" s="6"/>
      <c r="H6322" s="5" t="s">
        <v>120</v>
      </c>
      <c r="I6322" s="6" t="str">
        <f t="shared" si="392"/>
        <v/>
      </c>
      <c r="J6322" s="5" t="str">
        <f>IF(H6322="否","不适用",IF(AND(ISNUMBER(E6322),ISNUMBER(F6322)),IF(I6322&gt;规则与名单!$B$2,"是","否"),"未判定"))</f>
        <v>不适用</v>
      </c>
      <c r="K6322" s="5" t="str">
        <f t="shared" si="393"/>
        <v>缺失</v>
      </c>
      <c r="L6322" s="6" t="str">
        <f t="shared" si="394"/>
        <v/>
      </c>
      <c r="M6322" s="5">
        <f t="shared" si="395"/>
        <v>1</v>
      </c>
      <c r="N6322" s="5" t="s">
        <v>22308</v>
      </c>
      <c r="O6322" s="5" t="s">
        <v>22309</v>
      </c>
      <c r="P6322" s="5" t="s">
        <v>22310</v>
      </c>
    </row>
    <row r="6323" ht="19" customHeight="1" spans="1:16">
      <c r="A6323" s="5">
        <v>254</v>
      </c>
      <c r="B6323" s="5" t="s">
        <v>674</v>
      </c>
      <c r="C6323" s="5" t="s">
        <v>70</v>
      </c>
      <c r="D6323" s="8" t="s">
        <v>175</v>
      </c>
      <c r="E6323" s="6"/>
      <c r="F6323" s="6">
        <v>0</v>
      </c>
      <c r="G6323" s="6"/>
      <c r="H6323" s="5" t="s">
        <v>120</v>
      </c>
      <c r="I6323" s="6" t="str">
        <f t="shared" si="392"/>
        <v/>
      </c>
      <c r="J6323" s="5" t="str">
        <f>IF(H6323="否","不适用",IF(AND(ISNUMBER(E6323),ISNUMBER(F6323)),IF(I6323&gt;规则与名单!$B$2,"是","否"),"未判定"))</f>
        <v>不适用</v>
      </c>
      <c r="K6323" s="5" t="str">
        <f t="shared" si="393"/>
        <v>缺失</v>
      </c>
      <c r="L6323" s="6" t="str">
        <f t="shared" si="394"/>
        <v/>
      </c>
      <c r="M6323" s="5">
        <f t="shared" si="395"/>
        <v>1</v>
      </c>
      <c r="N6323" s="5" t="s">
        <v>22311</v>
      </c>
      <c r="O6323" s="5" t="s">
        <v>22312</v>
      </c>
      <c r="P6323" s="5" t="s">
        <v>22313</v>
      </c>
    </row>
    <row r="6324" ht="19" customHeight="1" spans="1:16">
      <c r="A6324" s="5">
        <v>254</v>
      </c>
      <c r="B6324" s="5" t="s">
        <v>674</v>
      </c>
      <c r="C6324" s="5" t="s">
        <v>70</v>
      </c>
      <c r="D6324" s="8" t="s">
        <v>3402</v>
      </c>
      <c r="E6324" s="6">
        <v>39.6</v>
      </c>
      <c r="F6324" s="6">
        <v>38.5</v>
      </c>
      <c r="G6324" s="6"/>
      <c r="H6324" s="5" t="s">
        <v>120</v>
      </c>
      <c r="I6324" s="6">
        <f t="shared" si="392"/>
        <v>1.1</v>
      </c>
      <c r="J6324" s="5" t="str">
        <f>IF(H6324="否","不适用",IF(AND(ISNUMBER(E6324),ISNUMBER(F6324)),IF(I6324&gt;规则与名单!$B$2,"是","否"),"未判定"))</f>
        <v>不适用</v>
      </c>
      <c r="K6324" s="5" t="str">
        <f t="shared" si="393"/>
        <v>非测试日仪表</v>
      </c>
      <c r="L6324" s="6">
        <f t="shared" si="394"/>
        <v>39.6</v>
      </c>
      <c r="M6324" s="5">
        <f t="shared" si="395"/>
        <v>0</v>
      </c>
      <c r="N6324" s="5" t="s">
        <v>22314</v>
      </c>
      <c r="O6324" s="5" t="s">
        <v>22315</v>
      </c>
      <c r="P6324" s="5" t="s">
        <v>22316</v>
      </c>
    </row>
    <row r="6325" ht="19" customHeight="1" spans="1:16">
      <c r="A6325" s="5">
        <v>254</v>
      </c>
      <c r="B6325" s="5" t="s">
        <v>674</v>
      </c>
      <c r="C6325" s="5" t="s">
        <v>70</v>
      </c>
      <c r="D6325" s="8" t="s">
        <v>487</v>
      </c>
      <c r="E6325" s="6">
        <v>141.5</v>
      </c>
      <c r="F6325" s="6">
        <v>135.4</v>
      </c>
      <c r="G6325" s="6"/>
      <c r="H6325" s="5" t="s">
        <v>120</v>
      </c>
      <c r="I6325" s="6">
        <f t="shared" si="392"/>
        <v>6.09999999999999</v>
      </c>
      <c r="J6325" s="5" t="str">
        <f>IF(H6325="否","不适用",IF(AND(ISNUMBER(E6325),ISNUMBER(F6325)),IF(I6325&gt;规则与名单!$B$2,"是","否"),"未判定"))</f>
        <v>不适用</v>
      </c>
      <c r="K6325" s="5" t="str">
        <f t="shared" si="393"/>
        <v>非测试日仪表</v>
      </c>
      <c r="L6325" s="6">
        <f t="shared" si="394"/>
        <v>141.5</v>
      </c>
      <c r="M6325" s="5">
        <f t="shared" si="395"/>
        <v>0</v>
      </c>
      <c r="N6325" s="5" t="s">
        <v>22317</v>
      </c>
      <c r="O6325" s="5" t="s">
        <v>22318</v>
      </c>
      <c r="P6325" s="5" t="s">
        <v>22319</v>
      </c>
    </row>
    <row r="6326" ht="19" customHeight="1" spans="1:16">
      <c r="A6326" s="5">
        <v>254</v>
      </c>
      <c r="B6326" s="5" t="s">
        <v>674</v>
      </c>
      <c r="C6326" s="5" t="s">
        <v>70</v>
      </c>
      <c r="D6326" s="8" t="s">
        <v>121</v>
      </c>
      <c r="E6326" s="6">
        <v>138.1</v>
      </c>
      <c r="F6326" s="6">
        <v>131.6</v>
      </c>
      <c r="G6326" s="6"/>
      <c r="H6326" s="5" t="s">
        <v>120</v>
      </c>
      <c r="I6326" s="6">
        <f t="shared" si="392"/>
        <v>6.5</v>
      </c>
      <c r="J6326" s="5" t="str">
        <f>IF(H6326="否","不适用",IF(AND(ISNUMBER(E6326),ISNUMBER(F6326)),IF(I6326&gt;规则与名单!$B$2,"是","否"),"未判定"))</f>
        <v>不适用</v>
      </c>
      <c r="K6326" s="5" t="str">
        <f t="shared" si="393"/>
        <v>非测试日仪表</v>
      </c>
      <c r="L6326" s="6">
        <f t="shared" si="394"/>
        <v>138.1</v>
      </c>
      <c r="M6326" s="5">
        <f t="shared" si="395"/>
        <v>0</v>
      </c>
      <c r="N6326" s="5" t="s">
        <v>22320</v>
      </c>
      <c r="O6326" s="5" t="s">
        <v>22321</v>
      </c>
      <c r="P6326" s="5" t="s">
        <v>22322</v>
      </c>
    </row>
    <row r="6327" ht="19" customHeight="1" spans="1:16">
      <c r="A6327" s="5">
        <v>254</v>
      </c>
      <c r="B6327" s="5" t="s">
        <v>674</v>
      </c>
      <c r="C6327" s="5" t="s">
        <v>70</v>
      </c>
      <c r="D6327" s="8" t="s">
        <v>170</v>
      </c>
      <c r="E6327" s="6">
        <v>113.2</v>
      </c>
      <c r="F6327" s="6">
        <v>107.8</v>
      </c>
      <c r="G6327" s="6"/>
      <c r="H6327" s="5" t="s">
        <v>120</v>
      </c>
      <c r="I6327" s="6">
        <f t="shared" si="392"/>
        <v>5.40000000000001</v>
      </c>
      <c r="J6327" s="5" t="str">
        <f>IF(H6327="否","不适用",IF(AND(ISNUMBER(E6327),ISNUMBER(F6327)),IF(I6327&gt;规则与名单!$B$2,"是","否"),"未判定"))</f>
        <v>不适用</v>
      </c>
      <c r="K6327" s="5" t="str">
        <f t="shared" si="393"/>
        <v>非测试日仪表</v>
      </c>
      <c r="L6327" s="6">
        <f t="shared" si="394"/>
        <v>113.2</v>
      </c>
      <c r="M6327" s="5">
        <f t="shared" si="395"/>
        <v>0</v>
      </c>
      <c r="N6327" s="5" t="s">
        <v>22323</v>
      </c>
      <c r="O6327" s="5" t="s">
        <v>22324</v>
      </c>
      <c r="P6327" s="5" t="s">
        <v>22325</v>
      </c>
    </row>
    <row r="6328" ht="19" customHeight="1" spans="1:16">
      <c r="A6328" s="5">
        <v>254</v>
      </c>
      <c r="B6328" s="5" t="s">
        <v>674</v>
      </c>
      <c r="C6328" s="5" t="s">
        <v>70</v>
      </c>
      <c r="D6328" s="8" t="s">
        <v>644</v>
      </c>
      <c r="E6328" s="6">
        <v>37.1</v>
      </c>
      <c r="F6328" s="6">
        <v>36.1</v>
      </c>
      <c r="G6328" s="6"/>
      <c r="H6328" s="5" t="s">
        <v>120</v>
      </c>
      <c r="I6328" s="6">
        <f t="shared" si="392"/>
        <v>1</v>
      </c>
      <c r="J6328" s="5" t="str">
        <f>IF(H6328="否","不适用",IF(AND(ISNUMBER(E6328),ISNUMBER(F6328)),IF(I6328&gt;规则与名单!$B$2,"是","否"),"未判定"))</f>
        <v>不适用</v>
      </c>
      <c r="K6328" s="5" t="str">
        <f t="shared" si="393"/>
        <v>非测试日仪表</v>
      </c>
      <c r="L6328" s="6">
        <f t="shared" si="394"/>
        <v>37.1</v>
      </c>
      <c r="M6328" s="5">
        <f t="shared" si="395"/>
        <v>0</v>
      </c>
      <c r="N6328" s="5" t="s">
        <v>22326</v>
      </c>
      <c r="O6328" s="5" t="s">
        <v>22327</v>
      </c>
      <c r="P6328" s="5" t="s">
        <v>22328</v>
      </c>
    </row>
    <row r="6329" ht="19" customHeight="1" spans="1:16">
      <c r="A6329" s="5">
        <v>254</v>
      </c>
      <c r="B6329" s="5" t="s">
        <v>674</v>
      </c>
      <c r="C6329" s="5" t="s">
        <v>70</v>
      </c>
      <c r="D6329" s="8" t="s">
        <v>3418</v>
      </c>
      <c r="E6329" s="6">
        <v>37</v>
      </c>
      <c r="F6329" s="6">
        <v>35.7</v>
      </c>
      <c r="G6329" s="6"/>
      <c r="H6329" s="5" t="s">
        <v>120</v>
      </c>
      <c r="I6329" s="6">
        <f t="shared" si="392"/>
        <v>1.3</v>
      </c>
      <c r="J6329" s="5" t="str">
        <f>IF(H6329="否","不适用",IF(AND(ISNUMBER(E6329),ISNUMBER(F6329)),IF(I6329&gt;规则与名单!$B$2,"是","否"),"未判定"))</f>
        <v>不适用</v>
      </c>
      <c r="K6329" s="5" t="str">
        <f t="shared" si="393"/>
        <v>非测试日仪表</v>
      </c>
      <c r="L6329" s="6">
        <f t="shared" si="394"/>
        <v>37</v>
      </c>
      <c r="M6329" s="5">
        <f t="shared" si="395"/>
        <v>0</v>
      </c>
      <c r="N6329" s="5" t="s">
        <v>22329</v>
      </c>
      <c r="O6329" s="5" t="s">
        <v>22330</v>
      </c>
      <c r="P6329" s="5" t="s">
        <v>22331</v>
      </c>
    </row>
    <row r="6330" ht="19" customHeight="1" spans="1:16">
      <c r="A6330" s="5">
        <v>254</v>
      </c>
      <c r="B6330" s="5" t="s">
        <v>674</v>
      </c>
      <c r="C6330" s="5" t="s">
        <v>70</v>
      </c>
      <c r="D6330" s="8" t="s">
        <v>3422</v>
      </c>
      <c r="E6330" s="6">
        <v>159.3</v>
      </c>
      <c r="F6330" s="6">
        <v>153.4</v>
      </c>
      <c r="G6330" s="6"/>
      <c r="H6330" s="5" t="s">
        <v>120</v>
      </c>
      <c r="I6330" s="6">
        <f t="shared" si="392"/>
        <v>5.90000000000001</v>
      </c>
      <c r="J6330" s="5" t="str">
        <f>IF(H6330="否","不适用",IF(AND(ISNUMBER(E6330),ISNUMBER(F6330)),IF(I6330&gt;规则与名单!$B$2,"是","否"),"未判定"))</f>
        <v>不适用</v>
      </c>
      <c r="K6330" s="5" t="str">
        <f t="shared" si="393"/>
        <v>非测试日仪表</v>
      </c>
      <c r="L6330" s="6">
        <f t="shared" si="394"/>
        <v>159.3</v>
      </c>
      <c r="M6330" s="5">
        <f t="shared" si="395"/>
        <v>0</v>
      </c>
      <c r="N6330" s="5" t="s">
        <v>22332</v>
      </c>
      <c r="O6330" s="5" t="s">
        <v>22333</v>
      </c>
      <c r="P6330" s="5" t="s">
        <v>22334</v>
      </c>
    </row>
    <row r="6331" ht="19" customHeight="1" spans="1:16">
      <c r="A6331" s="5">
        <v>254</v>
      </c>
      <c r="B6331" s="5" t="s">
        <v>674</v>
      </c>
      <c r="C6331" s="5" t="s">
        <v>70</v>
      </c>
      <c r="D6331" s="8" t="s">
        <v>336</v>
      </c>
      <c r="E6331" s="6">
        <v>151.1</v>
      </c>
      <c r="F6331" s="6">
        <v>144.7</v>
      </c>
      <c r="G6331" s="6"/>
      <c r="H6331" s="5" t="s">
        <v>120</v>
      </c>
      <c r="I6331" s="6">
        <f t="shared" si="392"/>
        <v>6.40000000000001</v>
      </c>
      <c r="J6331" s="5" t="str">
        <f>IF(H6331="否","不适用",IF(AND(ISNUMBER(E6331),ISNUMBER(F6331)),IF(I6331&gt;规则与名单!$B$2,"是","否"),"未判定"))</f>
        <v>不适用</v>
      </c>
      <c r="K6331" s="5" t="str">
        <f t="shared" si="393"/>
        <v>非测试日仪表</v>
      </c>
      <c r="L6331" s="6">
        <f t="shared" si="394"/>
        <v>151.1</v>
      </c>
      <c r="M6331" s="5">
        <f t="shared" si="395"/>
        <v>0</v>
      </c>
      <c r="N6331" s="5" t="s">
        <v>22335</v>
      </c>
      <c r="O6331" s="5" t="s">
        <v>22336</v>
      </c>
      <c r="P6331" s="5" t="s">
        <v>22337</v>
      </c>
    </row>
    <row r="6332" ht="19" customHeight="1" spans="1:16">
      <c r="A6332" s="5">
        <v>254</v>
      </c>
      <c r="B6332" s="5" t="s">
        <v>674</v>
      </c>
      <c r="C6332" s="5" t="s">
        <v>70</v>
      </c>
      <c r="D6332" s="8" t="s">
        <v>653</v>
      </c>
      <c r="E6332" s="6">
        <v>120.5</v>
      </c>
      <c r="F6332" s="6">
        <v>115.4</v>
      </c>
      <c r="G6332" s="6"/>
      <c r="H6332" s="5" t="s">
        <v>120</v>
      </c>
      <c r="I6332" s="6">
        <f t="shared" si="392"/>
        <v>5.09999999999999</v>
      </c>
      <c r="J6332" s="5" t="str">
        <f>IF(H6332="否","不适用",IF(AND(ISNUMBER(E6332),ISNUMBER(F6332)),IF(I6332&gt;规则与名单!$B$2,"是","否"),"未判定"))</f>
        <v>不适用</v>
      </c>
      <c r="K6332" s="5" t="str">
        <f t="shared" si="393"/>
        <v>非测试日仪表</v>
      </c>
      <c r="L6332" s="6">
        <f t="shared" si="394"/>
        <v>120.5</v>
      </c>
      <c r="M6332" s="5">
        <f t="shared" si="395"/>
        <v>0</v>
      </c>
      <c r="N6332" s="5" t="s">
        <v>22338</v>
      </c>
      <c r="O6332" s="5" t="s">
        <v>22339</v>
      </c>
      <c r="P6332" s="5" t="s">
        <v>22340</v>
      </c>
    </row>
    <row r="6333" ht="19" customHeight="1" spans="1:16">
      <c r="A6333" s="5">
        <v>254</v>
      </c>
      <c r="B6333" s="5" t="s">
        <v>674</v>
      </c>
      <c r="C6333" s="5" t="s">
        <v>70</v>
      </c>
      <c r="D6333" s="8" t="s">
        <v>140</v>
      </c>
      <c r="E6333" s="6">
        <v>133.5</v>
      </c>
      <c r="F6333" s="6">
        <v>129</v>
      </c>
      <c r="G6333" s="6"/>
      <c r="H6333" s="5" t="s">
        <v>120</v>
      </c>
      <c r="I6333" s="6">
        <f t="shared" si="392"/>
        <v>4.5</v>
      </c>
      <c r="J6333" s="5" t="str">
        <f>IF(H6333="否","不适用",IF(AND(ISNUMBER(E6333),ISNUMBER(F6333)),IF(I6333&gt;规则与名单!$B$2,"是","否"),"未判定"))</f>
        <v>不适用</v>
      </c>
      <c r="K6333" s="5" t="str">
        <f t="shared" si="393"/>
        <v>非测试日仪表</v>
      </c>
      <c r="L6333" s="6">
        <f t="shared" si="394"/>
        <v>133.5</v>
      </c>
      <c r="M6333" s="5">
        <f t="shared" si="395"/>
        <v>0</v>
      </c>
      <c r="N6333" s="5" t="s">
        <v>22341</v>
      </c>
      <c r="O6333" s="5" t="s">
        <v>22342</v>
      </c>
      <c r="P6333" s="5" t="s">
        <v>22343</v>
      </c>
    </row>
    <row r="6334" ht="19" customHeight="1" spans="1:16">
      <c r="A6334" s="5">
        <v>254</v>
      </c>
      <c r="B6334" s="5" t="s">
        <v>674</v>
      </c>
      <c r="C6334" s="5" t="s">
        <v>70</v>
      </c>
      <c r="D6334" s="8" t="s">
        <v>115</v>
      </c>
      <c r="E6334" s="6">
        <v>147.4</v>
      </c>
      <c r="F6334" s="6">
        <v>140.9</v>
      </c>
      <c r="G6334" s="6"/>
      <c r="H6334" s="5" t="s">
        <v>120</v>
      </c>
      <c r="I6334" s="6">
        <f t="shared" si="392"/>
        <v>6.5</v>
      </c>
      <c r="J6334" s="5" t="str">
        <f>IF(H6334="否","不适用",IF(AND(ISNUMBER(E6334),ISNUMBER(F6334)),IF(I6334&gt;规则与名单!$B$2,"是","否"),"未判定"))</f>
        <v>不适用</v>
      </c>
      <c r="K6334" s="5" t="str">
        <f t="shared" si="393"/>
        <v>非测试日仪表</v>
      </c>
      <c r="L6334" s="6">
        <f t="shared" si="394"/>
        <v>147.4</v>
      </c>
      <c r="M6334" s="5">
        <f t="shared" si="395"/>
        <v>0</v>
      </c>
      <c r="N6334" s="5" t="s">
        <v>22344</v>
      </c>
      <c r="O6334" s="5" t="s">
        <v>22345</v>
      </c>
      <c r="P6334" s="5" t="s">
        <v>22346</v>
      </c>
    </row>
    <row r="6335" ht="19" customHeight="1" spans="1:16">
      <c r="A6335" s="5">
        <v>255</v>
      </c>
      <c r="B6335" s="5" t="s">
        <v>675</v>
      </c>
      <c r="C6335" s="5" t="s">
        <v>70</v>
      </c>
      <c r="D6335" s="8" t="s">
        <v>114</v>
      </c>
      <c r="E6335" s="6">
        <v>201.1</v>
      </c>
      <c r="F6335" s="6">
        <v>195.2</v>
      </c>
      <c r="G6335" s="6"/>
      <c r="H6335" s="5" t="s">
        <v>120</v>
      </c>
      <c r="I6335" s="6">
        <f t="shared" si="392"/>
        <v>5.90000000000001</v>
      </c>
      <c r="J6335" s="5" t="str">
        <f>IF(H6335="否","不适用",IF(AND(ISNUMBER(E6335),ISNUMBER(F6335)),IF(I6335&gt;规则与名单!$B$2,"是","否"),"未判定"))</f>
        <v>不适用</v>
      </c>
      <c r="K6335" s="5" t="str">
        <f t="shared" si="393"/>
        <v>非测试日仪表</v>
      </c>
      <c r="L6335" s="6">
        <f t="shared" si="394"/>
        <v>201.1</v>
      </c>
      <c r="M6335" s="5">
        <f t="shared" si="395"/>
        <v>0</v>
      </c>
      <c r="N6335" s="5" t="s">
        <v>22347</v>
      </c>
      <c r="O6335" s="5" t="s">
        <v>22348</v>
      </c>
      <c r="P6335" s="5" t="s">
        <v>22349</v>
      </c>
    </row>
    <row r="6336" ht="19" customHeight="1" spans="1:16">
      <c r="A6336" s="5">
        <v>255</v>
      </c>
      <c r="B6336" s="5" t="s">
        <v>675</v>
      </c>
      <c r="C6336" s="5" t="s">
        <v>70</v>
      </c>
      <c r="D6336" s="8" t="s">
        <v>605</v>
      </c>
      <c r="E6336" s="6">
        <v>12.6</v>
      </c>
      <c r="F6336" s="6">
        <v>12</v>
      </c>
      <c r="G6336" s="6"/>
      <c r="H6336" s="5" t="s">
        <v>120</v>
      </c>
      <c r="I6336" s="6">
        <f t="shared" si="392"/>
        <v>0.6</v>
      </c>
      <c r="J6336" s="5" t="str">
        <f>IF(H6336="否","不适用",IF(AND(ISNUMBER(E6336),ISNUMBER(F6336)),IF(I6336&gt;规则与名单!$B$2,"是","否"),"未判定"))</f>
        <v>不适用</v>
      </c>
      <c r="K6336" s="5" t="str">
        <f t="shared" si="393"/>
        <v>非测试日仪表</v>
      </c>
      <c r="L6336" s="6">
        <f t="shared" si="394"/>
        <v>12.6</v>
      </c>
      <c r="M6336" s="5">
        <f t="shared" si="395"/>
        <v>0</v>
      </c>
      <c r="N6336" s="5" t="s">
        <v>22350</v>
      </c>
      <c r="O6336" s="5" t="s">
        <v>22351</v>
      </c>
      <c r="P6336" s="5" t="s">
        <v>22352</v>
      </c>
    </row>
    <row r="6337" ht="19" customHeight="1" spans="1:16">
      <c r="A6337" s="5">
        <v>255</v>
      </c>
      <c r="B6337" s="5" t="s">
        <v>675</v>
      </c>
      <c r="C6337" s="5" t="s">
        <v>70</v>
      </c>
      <c r="D6337" s="8" t="s">
        <v>186</v>
      </c>
      <c r="E6337" s="6">
        <v>145.7</v>
      </c>
      <c r="F6337" s="6">
        <v>140.9</v>
      </c>
      <c r="G6337" s="6"/>
      <c r="H6337" s="5" t="s">
        <v>120</v>
      </c>
      <c r="I6337" s="6">
        <f t="shared" si="392"/>
        <v>4.79999999999998</v>
      </c>
      <c r="J6337" s="5" t="str">
        <f>IF(H6337="否","不适用",IF(AND(ISNUMBER(E6337),ISNUMBER(F6337)),IF(I6337&gt;规则与名单!$B$2,"是","否"),"未判定"))</f>
        <v>不适用</v>
      </c>
      <c r="K6337" s="5" t="str">
        <f t="shared" si="393"/>
        <v>非测试日仪表</v>
      </c>
      <c r="L6337" s="6">
        <f t="shared" si="394"/>
        <v>145.7</v>
      </c>
      <c r="M6337" s="5">
        <f t="shared" si="395"/>
        <v>0</v>
      </c>
      <c r="N6337" s="5" t="s">
        <v>22353</v>
      </c>
      <c r="O6337" s="5" t="s">
        <v>22354</v>
      </c>
      <c r="P6337" s="5" t="s">
        <v>22355</v>
      </c>
    </row>
    <row r="6338" ht="19" customHeight="1" spans="1:16">
      <c r="A6338" s="5">
        <v>255</v>
      </c>
      <c r="B6338" s="5" t="s">
        <v>675</v>
      </c>
      <c r="C6338" s="5" t="s">
        <v>70</v>
      </c>
      <c r="D6338" s="8" t="s">
        <v>165</v>
      </c>
      <c r="E6338" s="6">
        <v>12.4</v>
      </c>
      <c r="F6338" s="6">
        <v>12</v>
      </c>
      <c r="G6338" s="6"/>
      <c r="H6338" s="5" t="s">
        <v>120</v>
      </c>
      <c r="I6338" s="6">
        <f t="shared" ref="I6338:I6401" si="396">IF(AND(ISNUMBER(E6338),ISNUMBER(F6338)),E6338-F6338,"")</f>
        <v>0.4</v>
      </c>
      <c r="J6338" s="5" t="str">
        <f>IF(H6338="否","不适用",IF(AND(ISNUMBER(E6338),ISNUMBER(F6338)),IF(I6338&gt;规则与名单!$B$2,"是","否"),"未判定"))</f>
        <v>不适用</v>
      </c>
      <c r="K6338" s="5" t="str">
        <f t="shared" ref="K6338:K6401" si="397">IF(J6338="是",IF(ISNUMBER(F6338),"测试日GPS","缺失"),IF(ISNUMBER(G6338),"非测试日纯氢",IF(AND(H6338="是",J6338="未判定"),IF(ISNUMBER(F6338),"测试名单无纯氢GPS","缺失"),IF(ISNUMBER(E6338),"非测试日仪表","缺失"))))</f>
        <v>非测试日仪表</v>
      </c>
      <c r="L6338" s="6">
        <f t="shared" ref="L6338:L6401" si="398">IF(K6338="缺失","",IF(K6338="非测试日纯氢",G6338,IF(K6338="非测试日仪表",E6338,F6338)))</f>
        <v>12.4</v>
      </c>
      <c r="M6338" s="5">
        <f t="shared" ref="M6338:M6401" si="399">IF(K6338="缺失",1,0)</f>
        <v>0</v>
      </c>
      <c r="N6338" s="5" t="s">
        <v>22356</v>
      </c>
      <c r="O6338" s="5" t="s">
        <v>22357</v>
      </c>
      <c r="P6338" s="5" t="s">
        <v>22358</v>
      </c>
    </row>
    <row r="6339" ht="19" customHeight="1" spans="1:16">
      <c r="A6339" s="5">
        <v>255</v>
      </c>
      <c r="B6339" s="5" t="s">
        <v>675</v>
      </c>
      <c r="C6339" s="5" t="s">
        <v>70</v>
      </c>
      <c r="D6339" s="8" t="s">
        <v>151</v>
      </c>
      <c r="E6339" s="6">
        <v>138.6</v>
      </c>
      <c r="F6339" s="6">
        <v>132</v>
      </c>
      <c r="G6339" s="6"/>
      <c r="H6339" s="5" t="s">
        <v>120</v>
      </c>
      <c r="I6339" s="6">
        <f t="shared" si="396"/>
        <v>6.59999999999999</v>
      </c>
      <c r="J6339" s="5" t="str">
        <f>IF(H6339="否","不适用",IF(AND(ISNUMBER(E6339),ISNUMBER(F6339)),IF(I6339&gt;规则与名单!$B$2,"是","否"),"未判定"))</f>
        <v>不适用</v>
      </c>
      <c r="K6339" s="5" t="str">
        <f t="shared" si="397"/>
        <v>非测试日仪表</v>
      </c>
      <c r="L6339" s="6">
        <f t="shared" si="398"/>
        <v>138.6</v>
      </c>
      <c r="M6339" s="5">
        <f t="shared" si="399"/>
        <v>0</v>
      </c>
      <c r="N6339" s="5" t="s">
        <v>22359</v>
      </c>
      <c r="O6339" s="5" t="s">
        <v>22360</v>
      </c>
      <c r="P6339" s="5" t="s">
        <v>22361</v>
      </c>
    </row>
    <row r="6340" ht="19" customHeight="1" spans="1:16">
      <c r="A6340" s="5">
        <v>255</v>
      </c>
      <c r="B6340" s="5" t="s">
        <v>675</v>
      </c>
      <c r="C6340" s="5" t="s">
        <v>70</v>
      </c>
      <c r="D6340" s="8" t="s">
        <v>3358</v>
      </c>
      <c r="E6340" s="6">
        <v>134</v>
      </c>
      <c r="F6340" s="6">
        <v>128.8</v>
      </c>
      <c r="G6340" s="6"/>
      <c r="H6340" s="5" t="s">
        <v>120</v>
      </c>
      <c r="I6340" s="6">
        <f t="shared" si="396"/>
        <v>5.19999999999999</v>
      </c>
      <c r="J6340" s="5" t="str">
        <f>IF(H6340="否","不适用",IF(AND(ISNUMBER(E6340),ISNUMBER(F6340)),IF(I6340&gt;规则与名单!$B$2,"是","否"),"未判定"))</f>
        <v>不适用</v>
      </c>
      <c r="K6340" s="5" t="str">
        <f t="shared" si="397"/>
        <v>非测试日仪表</v>
      </c>
      <c r="L6340" s="6">
        <f t="shared" si="398"/>
        <v>134</v>
      </c>
      <c r="M6340" s="5">
        <f t="shared" si="399"/>
        <v>0</v>
      </c>
      <c r="N6340" s="5" t="s">
        <v>22362</v>
      </c>
      <c r="O6340" s="5" t="s">
        <v>22363</v>
      </c>
      <c r="P6340" s="5" t="s">
        <v>22364</v>
      </c>
    </row>
    <row r="6341" ht="19" customHeight="1" spans="1:16">
      <c r="A6341" s="5">
        <v>255</v>
      </c>
      <c r="B6341" s="5" t="s">
        <v>675</v>
      </c>
      <c r="C6341" s="5" t="s">
        <v>70</v>
      </c>
      <c r="D6341" s="8" t="s">
        <v>272</v>
      </c>
      <c r="E6341" s="6">
        <v>164.2</v>
      </c>
      <c r="F6341" s="6">
        <v>158</v>
      </c>
      <c r="G6341" s="6"/>
      <c r="H6341" s="5" t="s">
        <v>120</v>
      </c>
      <c r="I6341" s="6">
        <f t="shared" si="396"/>
        <v>6.19999999999999</v>
      </c>
      <c r="J6341" s="5" t="str">
        <f>IF(H6341="否","不适用",IF(AND(ISNUMBER(E6341),ISNUMBER(F6341)),IF(I6341&gt;规则与名单!$B$2,"是","否"),"未判定"))</f>
        <v>不适用</v>
      </c>
      <c r="K6341" s="5" t="str">
        <f t="shared" si="397"/>
        <v>非测试日仪表</v>
      </c>
      <c r="L6341" s="6">
        <f t="shared" si="398"/>
        <v>164.2</v>
      </c>
      <c r="M6341" s="5">
        <f t="shared" si="399"/>
        <v>0</v>
      </c>
      <c r="N6341" s="5" t="s">
        <v>22365</v>
      </c>
      <c r="O6341" s="5" t="s">
        <v>22366</v>
      </c>
      <c r="P6341" s="5" t="s">
        <v>22367</v>
      </c>
    </row>
    <row r="6342" ht="19" customHeight="1" spans="1:16">
      <c r="A6342" s="5">
        <v>255</v>
      </c>
      <c r="B6342" s="5" t="s">
        <v>675</v>
      </c>
      <c r="C6342" s="5" t="s">
        <v>70</v>
      </c>
      <c r="D6342" s="8" t="s">
        <v>506</v>
      </c>
      <c r="E6342" s="6">
        <v>12.4</v>
      </c>
      <c r="F6342" s="6">
        <v>12.1</v>
      </c>
      <c r="G6342" s="6"/>
      <c r="H6342" s="5" t="s">
        <v>120</v>
      </c>
      <c r="I6342" s="6">
        <f t="shared" si="396"/>
        <v>0.300000000000001</v>
      </c>
      <c r="J6342" s="5" t="str">
        <f>IF(H6342="否","不适用",IF(AND(ISNUMBER(E6342),ISNUMBER(F6342)),IF(I6342&gt;规则与名单!$B$2,"是","否"),"未判定"))</f>
        <v>不适用</v>
      </c>
      <c r="K6342" s="5" t="str">
        <f t="shared" si="397"/>
        <v>非测试日仪表</v>
      </c>
      <c r="L6342" s="6">
        <f t="shared" si="398"/>
        <v>12.4</v>
      </c>
      <c r="M6342" s="5">
        <f t="shared" si="399"/>
        <v>0</v>
      </c>
      <c r="N6342" s="5" t="s">
        <v>22368</v>
      </c>
      <c r="O6342" s="5" t="s">
        <v>22369</v>
      </c>
      <c r="P6342" s="5" t="s">
        <v>22370</v>
      </c>
    </row>
    <row r="6343" ht="19" customHeight="1" spans="1:16">
      <c r="A6343" s="5">
        <v>255</v>
      </c>
      <c r="B6343" s="5" t="s">
        <v>675</v>
      </c>
      <c r="C6343" s="5" t="s">
        <v>70</v>
      </c>
      <c r="D6343" s="8" t="s">
        <v>673</v>
      </c>
      <c r="E6343" s="6">
        <v>166.1</v>
      </c>
      <c r="F6343" s="6">
        <v>160.6</v>
      </c>
      <c r="G6343" s="6"/>
      <c r="H6343" s="5" t="s">
        <v>120</v>
      </c>
      <c r="I6343" s="6">
        <f t="shared" si="396"/>
        <v>5.5</v>
      </c>
      <c r="J6343" s="5" t="str">
        <f>IF(H6343="否","不适用",IF(AND(ISNUMBER(E6343),ISNUMBER(F6343)),IF(I6343&gt;规则与名单!$B$2,"是","否"),"未判定"))</f>
        <v>不适用</v>
      </c>
      <c r="K6343" s="5" t="str">
        <f t="shared" si="397"/>
        <v>非测试日仪表</v>
      </c>
      <c r="L6343" s="6">
        <f t="shared" si="398"/>
        <v>166.1</v>
      </c>
      <c r="M6343" s="5">
        <f t="shared" si="399"/>
        <v>0</v>
      </c>
      <c r="N6343" s="5" t="s">
        <v>22371</v>
      </c>
      <c r="O6343" s="5" t="s">
        <v>22372</v>
      </c>
      <c r="P6343" s="5" t="s">
        <v>22373</v>
      </c>
    </row>
    <row r="6344" ht="19" customHeight="1" spans="1:16">
      <c r="A6344" s="5">
        <v>255</v>
      </c>
      <c r="B6344" s="5" t="s">
        <v>675</v>
      </c>
      <c r="C6344" s="5" t="s">
        <v>70</v>
      </c>
      <c r="D6344" s="8" t="s">
        <v>183</v>
      </c>
      <c r="E6344" s="6">
        <v>156.8</v>
      </c>
      <c r="F6344" s="6">
        <v>152.4</v>
      </c>
      <c r="G6344" s="6"/>
      <c r="H6344" s="5" t="s">
        <v>120</v>
      </c>
      <c r="I6344" s="6">
        <f t="shared" si="396"/>
        <v>4.40000000000001</v>
      </c>
      <c r="J6344" s="5" t="str">
        <f>IF(H6344="否","不适用",IF(AND(ISNUMBER(E6344),ISNUMBER(F6344)),IF(I6344&gt;规则与名单!$B$2,"是","否"),"未判定"))</f>
        <v>不适用</v>
      </c>
      <c r="K6344" s="5" t="str">
        <f t="shared" si="397"/>
        <v>非测试日仪表</v>
      </c>
      <c r="L6344" s="6">
        <f t="shared" si="398"/>
        <v>156.8</v>
      </c>
      <c r="M6344" s="5">
        <f t="shared" si="399"/>
        <v>0</v>
      </c>
      <c r="N6344" s="5" t="s">
        <v>22374</v>
      </c>
      <c r="O6344" s="5" t="s">
        <v>22375</v>
      </c>
      <c r="P6344" s="5" t="s">
        <v>22376</v>
      </c>
    </row>
    <row r="6345" ht="19" customHeight="1" spans="1:16">
      <c r="A6345" s="5">
        <v>255</v>
      </c>
      <c r="B6345" s="5" t="s">
        <v>675</v>
      </c>
      <c r="C6345" s="5" t="s">
        <v>70</v>
      </c>
      <c r="D6345" s="8" t="s">
        <v>431</v>
      </c>
      <c r="E6345" s="6">
        <v>136.2</v>
      </c>
      <c r="F6345" s="6">
        <v>137.6</v>
      </c>
      <c r="G6345" s="6"/>
      <c r="H6345" s="5" t="s">
        <v>120</v>
      </c>
      <c r="I6345" s="6">
        <f t="shared" si="396"/>
        <v>-1.40000000000001</v>
      </c>
      <c r="J6345" s="5" t="str">
        <f>IF(H6345="否","不适用",IF(AND(ISNUMBER(E6345),ISNUMBER(F6345)),IF(I6345&gt;规则与名单!$B$2,"是","否"),"未判定"))</f>
        <v>不适用</v>
      </c>
      <c r="K6345" s="5" t="str">
        <f t="shared" si="397"/>
        <v>非测试日仪表</v>
      </c>
      <c r="L6345" s="6">
        <f t="shared" si="398"/>
        <v>136.2</v>
      </c>
      <c r="M6345" s="5">
        <f t="shared" si="399"/>
        <v>0</v>
      </c>
      <c r="N6345" s="5" t="s">
        <v>22377</v>
      </c>
      <c r="O6345" s="5" t="s">
        <v>22378</v>
      </c>
      <c r="P6345" s="5" t="s">
        <v>22379</v>
      </c>
    </row>
    <row r="6346" ht="19" customHeight="1" spans="1:16">
      <c r="A6346" s="5">
        <v>255</v>
      </c>
      <c r="B6346" s="5" t="s">
        <v>675</v>
      </c>
      <c r="C6346" s="5" t="s">
        <v>70</v>
      </c>
      <c r="D6346" s="8" t="s">
        <v>3377</v>
      </c>
      <c r="E6346" s="6">
        <v>176.4</v>
      </c>
      <c r="F6346" s="6">
        <v>165.1</v>
      </c>
      <c r="G6346" s="6"/>
      <c r="H6346" s="5" t="s">
        <v>120</v>
      </c>
      <c r="I6346" s="6">
        <f t="shared" si="396"/>
        <v>11.3</v>
      </c>
      <c r="J6346" s="5" t="str">
        <f>IF(H6346="否","不适用",IF(AND(ISNUMBER(E6346),ISNUMBER(F6346)),IF(I6346&gt;规则与名单!$B$2,"是","否"),"未判定"))</f>
        <v>不适用</v>
      </c>
      <c r="K6346" s="5" t="str">
        <f t="shared" si="397"/>
        <v>非测试日仪表</v>
      </c>
      <c r="L6346" s="6">
        <f t="shared" si="398"/>
        <v>176.4</v>
      </c>
      <c r="M6346" s="5">
        <f t="shared" si="399"/>
        <v>0</v>
      </c>
      <c r="N6346" s="5" t="s">
        <v>22380</v>
      </c>
      <c r="O6346" s="5" t="s">
        <v>22381</v>
      </c>
      <c r="P6346" s="5" t="s">
        <v>22382</v>
      </c>
    </row>
    <row r="6347" ht="19" customHeight="1" spans="1:16">
      <c r="A6347" s="5">
        <v>255</v>
      </c>
      <c r="B6347" s="5" t="s">
        <v>675</v>
      </c>
      <c r="C6347" s="5" t="s">
        <v>70</v>
      </c>
      <c r="D6347" s="8" t="s">
        <v>407</v>
      </c>
      <c r="E6347" s="6">
        <v>160.7</v>
      </c>
      <c r="F6347" s="6">
        <v>155.8</v>
      </c>
      <c r="G6347" s="6"/>
      <c r="H6347" s="5" t="s">
        <v>120</v>
      </c>
      <c r="I6347" s="6">
        <f t="shared" si="396"/>
        <v>4.89999999999998</v>
      </c>
      <c r="J6347" s="5" t="str">
        <f>IF(H6347="否","不适用",IF(AND(ISNUMBER(E6347),ISNUMBER(F6347)),IF(I6347&gt;规则与名单!$B$2,"是","否"),"未判定"))</f>
        <v>不适用</v>
      </c>
      <c r="K6347" s="5" t="str">
        <f t="shared" si="397"/>
        <v>非测试日仪表</v>
      </c>
      <c r="L6347" s="6">
        <f t="shared" si="398"/>
        <v>160.7</v>
      </c>
      <c r="M6347" s="5">
        <f t="shared" si="399"/>
        <v>0</v>
      </c>
      <c r="N6347" s="5" t="s">
        <v>22383</v>
      </c>
      <c r="O6347" s="5" t="s">
        <v>22384</v>
      </c>
      <c r="P6347" s="5" t="s">
        <v>22385</v>
      </c>
    </row>
    <row r="6348" ht="19" customHeight="1" spans="1:16">
      <c r="A6348" s="5">
        <v>255</v>
      </c>
      <c r="B6348" s="5" t="s">
        <v>675</v>
      </c>
      <c r="C6348" s="5" t="s">
        <v>70</v>
      </c>
      <c r="D6348" s="8" t="s">
        <v>411</v>
      </c>
      <c r="E6348" s="6">
        <v>148.2</v>
      </c>
      <c r="F6348" s="6">
        <v>143.3</v>
      </c>
      <c r="G6348" s="6"/>
      <c r="H6348" s="5" t="s">
        <v>120</v>
      </c>
      <c r="I6348" s="6">
        <f t="shared" si="396"/>
        <v>4.89999999999998</v>
      </c>
      <c r="J6348" s="5" t="str">
        <f>IF(H6348="否","不适用",IF(AND(ISNUMBER(E6348),ISNUMBER(F6348)),IF(I6348&gt;规则与名单!$B$2,"是","否"),"未判定"))</f>
        <v>不适用</v>
      </c>
      <c r="K6348" s="5" t="str">
        <f t="shared" si="397"/>
        <v>非测试日仪表</v>
      </c>
      <c r="L6348" s="6">
        <f t="shared" si="398"/>
        <v>148.2</v>
      </c>
      <c r="M6348" s="5">
        <f t="shared" si="399"/>
        <v>0</v>
      </c>
      <c r="N6348" s="5" t="s">
        <v>22386</v>
      </c>
      <c r="O6348" s="5" t="s">
        <v>22387</v>
      </c>
      <c r="P6348" s="5" t="s">
        <v>22388</v>
      </c>
    </row>
    <row r="6349" ht="19" customHeight="1" spans="1:16">
      <c r="A6349" s="5">
        <v>255</v>
      </c>
      <c r="B6349" s="5" t="s">
        <v>675</v>
      </c>
      <c r="C6349" s="5" t="s">
        <v>70</v>
      </c>
      <c r="D6349" s="8" t="s">
        <v>251</v>
      </c>
      <c r="E6349" s="6">
        <v>157</v>
      </c>
      <c r="F6349" s="6">
        <v>152.5</v>
      </c>
      <c r="G6349" s="6"/>
      <c r="H6349" s="5" t="s">
        <v>120</v>
      </c>
      <c r="I6349" s="6">
        <f t="shared" si="396"/>
        <v>4.5</v>
      </c>
      <c r="J6349" s="5" t="str">
        <f>IF(H6349="否","不适用",IF(AND(ISNUMBER(E6349),ISNUMBER(F6349)),IF(I6349&gt;规则与名单!$B$2,"是","否"),"未判定"))</f>
        <v>不适用</v>
      </c>
      <c r="K6349" s="5" t="str">
        <f t="shared" si="397"/>
        <v>非测试日仪表</v>
      </c>
      <c r="L6349" s="6">
        <f t="shared" si="398"/>
        <v>157</v>
      </c>
      <c r="M6349" s="5">
        <f t="shared" si="399"/>
        <v>0</v>
      </c>
      <c r="N6349" s="5" t="s">
        <v>22389</v>
      </c>
      <c r="O6349" s="5" t="s">
        <v>22390</v>
      </c>
      <c r="P6349" s="5" t="s">
        <v>22391</v>
      </c>
    </row>
    <row r="6350" ht="19" customHeight="1" spans="1:16">
      <c r="A6350" s="5">
        <v>255</v>
      </c>
      <c r="B6350" s="5" t="s">
        <v>675</v>
      </c>
      <c r="C6350" s="5" t="s">
        <v>70</v>
      </c>
      <c r="D6350" s="8" t="s">
        <v>472</v>
      </c>
      <c r="E6350" s="6">
        <v>12.4</v>
      </c>
      <c r="F6350" s="6">
        <v>12.1</v>
      </c>
      <c r="G6350" s="6"/>
      <c r="H6350" s="5" t="s">
        <v>120</v>
      </c>
      <c r="I6350" s="6">
        <f t="shared" si="396"/>
        <v>0.300000000000001</v>
      </c>
      <c r="J6350" s="5" t="str">
        <f>IF(H6350="否","不适用",IF(AND(ISNUMBER(E6350),ISNUMBER(F6350)),IF(I6350&gt;规则与名单!$B$2,"是","否"),"未判定"))</f>
        <v>不适用</v>
      </c>
      <c r="K6350" s="5" t="str">
        <f t="shared" si="397"/>
        <v>非测试日仪表</v>
      </c>
      <c r="L6350" s="6">
        <f t="shared" si="398"/>
        <v>12.4</v>
      </c>
      <c r="M6350" s="5">
        <f t="shared" si="399"/>
        <v>0</v>
      </c>
      <c r="N6350" s="5" t="s">
        <v>22392</v>
      </c>
      <c r="O6350" s="5" t="s">
        <v>22393</v>
      </c>
      <c r="P6350" s="5" t="s">
        <v>22394</v>
      </c>
    </row>
    <row r="6351" ht="19" customHeight="1" spans="1:16">
      <c r="A6351" s="5">
        <v>255</v>
      </c>
      <c r="B6351" s="5" t="s">
        <v>675</v>
      </c>
      <c r="C6351" s="5" t="s">
        <v>70</v>
      </c>
      <c r="D6351" s="8" t="s">
        <v>466</v>
      </c>
      <c r="E6351" s="6">
        <v>155.5</v>
      </c>
      <c r="F6351" s="6">
        <v>146.7</v>
      </c>
      <c r="G6351" s="6"/>
      <c r="H6351" s="5" t="s">
        <v>120</v>
      </c>
      <c r="I6351" s="6">
        <f t="shared" si="396"/>
        <v>8.80000000000001</v>
      </c>
      <c r="J6351" s="5" t="str">
        <f>IF(H6351="否","不适用",IF(AND(ISNUMBER(E6351),ISNUMBER(F6351)),IF(I6351&gt;规则与名单!$B$2,"是","否"),"未判定"))</f>
        <v>不适用</v>
      </c>
      <c r="K6351" s="5" t="str">
        <f t="shared" si="397"/>
        <v>非测试日仪表</v>
      </c>
      <c r="L6351" s="6">
        <f t="shared" si="398"/>
        <v>155.5</v>
      </c>
      <c r="M6351" s="5">
        <f t="shared" si="399"/>
        <v>0</v>
      </c>
      <c r="N6351" s="5" t="s">
        <v>22395</v>
      </c>
      <c r="O6351" s="5" t="s">
        <v>22396</v>
      </c>
      <c r="P6351" s="5" t="s">
        <v>22397</v>
      </c>
    </row>
    <row r="6352" ht="19" customHeight="1" spans="1:16">
      <c r="A6352" s="5">
        <v>255</v>
      </c>
      <c r="B6352" s="5" t="s">
        <v>675</v>
      </c>
      <c r="C6352" s="5" t="s">
        <v>70</v>
      </c>
      <c r="D6352" s="8" t="s">
        <v>333</v>
      </c>
      <c r="E6352" s="6">
        <v>173.7</v>
      </c>
      <c r="F6352" s="6">
        <v>168.6</v>
      </c>
      <c r="G6352" s="6"/>
      <c r="H6352" s="5" t="s">
        <v>120</v>
      </c>
      <c r="I6352" s="6">
        <f t="shared" si="396"/>
        <v>5.09999999999999</v>
      </c>
      <c r="J6352" s="5" t="str">
        <f>IF(H6352="否","不适用",IF(AND(ISNUMBER(E6352),ISNUMBER(F6352)),IF(I6352&gt;规则与名单!$B$2,"是","否"),"未判定"))</f>
        <v>不适用</v>
      </c>
      <c r="K6352" s="5" t="str">
        <f t="shared" si="397"/>
        <v>非测试日仪表</v>
      </c>
      <c r="L6352" s="6">
        <f t="shared" si="398"/>
        <v>173.7</v>
      </c>
      <c r="M6352" s="5">
        <f t="shared" si="399"/>
        <v>0</v>
      </c>
      <c r="N6352" s="5" t="s">
        <v>22398</v>
      </c>
      <c r="O6352" s="5" t="s">
        <v>22399</v>
      </c>
      <c r="P6352" s="5" t="s">
        <v>22400</v>
      </c>
    </row>
    <row r="6353" ht="19" customHeight="1" spans="1:16">
      <c r="A6353" s="5">
        <v>255</v>
      </c>
      <c r="B6353" s="5" t="s">
        <v>675</v>
      </c>
      <c r="C6353" s="5" t="s">
        <v>70</v>
      </c>
      <c r="D6353" s="8" t="s">
        <v>175</v>
      </c>
      <c r="E6353" s="6">
        <v>140.8</v>
      </c>
      <c r="F6353" s="6">
        <v>136.9</v>
      </c>
      <c r="G6353" s="6"/>
      <c r="H6353" s="5" t="s">
        <v>120</v>
      </c>
      <c r="I6353" s="6">
        <f t="shared" si="396"/>
        <v>3.90000000000001</v>
      </c>
      <c r="J6353" s="5" t="str">
        <f>IF(H6353="否","不适用",IF(AND(ISNUMBER(E6353),ISNUMBER(F6353)),IF(I6353&gt;规则与名单!$B$2,"是","否"),"未判定"))</f>
        <v>不适用</v>
      </c>
      <c r="K6353" s="5" t="str">
        <f t="shared" si="397"/>
        <v>非测试日仪表</v>
      </c>
      <c r="L6353" s="6">
        <f t="shared" si="398"/>
        <v>140.8</v>
      </c>
      <c r="M6353" s="5">
        <f t="shared" si="399"/>
        <v>0</v>
      </c>
      <c r="N6353" s="5" t="s">
        <v>22401</v>
      </c>
      <c r="O6353" s="5" t="s">
        <v>22402</v>
      </c>
      <c r="P6353" s="5" t="s">
        <v>22403</v>
      </c>
    </row>
    <row r="6354" ht="19" customHeight="1" spans="1:16">
      <c r="A6354" s="5">
        <v>255</v>
      </c>
      <c r="B6354" s="5" t="s">
        <v>675</v>
      </c>
      <c r="C6354" s="5" t="s">
        <v>70</v>
      </c>
      <c r="D6354" s="8" t="s">
        <v>3402</v>
      </c>
      <c r="E6354" s="6">
        <v>167.1</v>
      </c>
      <c r="F6354" s="6">
        <v>161.5</v>
      </c>
      <c r="G6354" s="6"/>
      <c r="H6354" s="5" t="s">
        <v>120</v>
      </c>
      <c r="I6354" s="6">
        <f t="shared" si="396"/>
        <v>5.59999999999999</v>
      </c>
      <c r="J6354" s="5" t="str">
        <f>IF(H6354="否","不适用",IF(AND(ISNUMBER(E6354),ISNUMBER(F6354)),IF(I6354&gt;规则与名单!$B$2,"是","否"),"未判定"))</f>
        <v>不适用</v>
      </c>
      <c r="K6354" s="5" t="str">
        <f t="shared" si="397"/>
        <v>非测试日仪表</v>
      </c>
      <c r="L6354" s="6">
        <f t="shared" si="398"/>
        <v>167.1</v>
      </c>
      <c r="M6354" s="5">
        <f t="shared" si="399"/>
        <v>0</v>
      </c>
      <c r="N6354" s="5" t="s">
        <v>22404</v>
      </c>
      <c r="O6354" s="5" t="s">
        <v>22405</v>
      </c>
      <c r="P6354" s="5" t="s">
        <v>22406</v>
      </c>
    </row>
    <row r="6355" ht="19" customHeight="1" spans="1:16">
      <c r="A6355" s="5">
        <v>255</v>
      </c>
      <c r="B6355" s="5" t="s">
        <v>675</v>
      </c>
      <c r="C6355" s="5" t="s">
        <v>70</v>
      </c>
      <c r="D6355" s="8" t="s">
        <v>487</v>
      </c>
      <c r="E6355" s="6">
        <v>153.1</v>
      </c>
      <c r="F6355" s="6">
        <v>148.5</v>
      </c>
      <c r="G6355" s="6"/>
      <c r="H6355" s="5" t="s">
        <v>120</v>
      </c>
      <c r="I6355" s="6">
        <f t="shared" si="396"/>
        <v>4.59999999999999</v>
      </c>
      <c r="J6355" s="5" t="str">
        <f>IF(H6355="否","不适用",IF(AND(ISNUMBER(E6355),ISNUMBER(F6355)),IF(I6355&gt;规则与名单!$B$2,"是","否"),"未判定"))</f>
        <v>不适用</v>
      </c>
      <c r="K6355" s="5" t="str">
        <f t="shared" si="397"/>
        <v>非测试日仪表</v>
      </c>
      <c r="L6355" s="6">
        <f t="shared" si="398"/>
        <v>153.1</v>
      </c>
      <c r="M6355" s="5">
        <f t="shared" si="399"/>
        <v>0</v>
      </c>
      <c r="N6355" s="5" t="s">
        <v>22407</v>
      </c>
      <c r="O6355" s="5" t="s">
        <v>22408</v>
      </c>
      <c r="P6355" s="5" t="s">
        <v>22409</v>
      </c>
    </row>
    <row r="6356" ht="19" customHeight="1" spans="1:16">
      <c r="A6356" s="5">
        <v>255</v>
      </c>
      <c r="B6356" s="5" t="s">
        <v>675</v>
      </c>
      <c r="C6356" s="5" t="s">
        <v>70</v>
      </c>
      <c r="D6356" s="8" t="s">
        <v>121</v>
      </c>
      <c r="E6356" s="6">
        <v>45.3</v>
      </c>
      <c r="F6356" s="6">
        <v>44</v>
      </c>
      <c r="G6356" s="6"/>
      <c r="H6356" s="5" t="s">
        <v>120</v>
      </c>
      <c r="I6356" s="6">
        <f t="shared" si="396"/>
        <v>1.3</v>
      </c>
      <c r="J6356" s="5" t="str">
        <f>IF(H6356="否","不适用",IF(AND(ISNUMBER(E6356),ISNUMBER(F6356)),IF(I6356&gt;规则与名单!$B$2,"是","否"),"未判定"))</f>
        <v>不适用</v>
      </c>
      <c r="K6356" s="5" t="str">
        <f t="shared" si="397"/>
        <v>非测试日仪表</v>
      </c>
      <c r="L6356" s="6">
        <f t="shared" si="398"/>
        <v>45.3</v>
      </c>
      <c r="M6356" s="5">
        <f t="shared" si="399"/>
        <v>0</v>
      </c>
      <c r="N6356" s="5" t="s">
        <v>22410</v>
      </c>
      <c r="O6356" s="5" t="s">
        <v>22411</v>
      </c>
      <c r="P6356" s="5" t="s">
        <v>22412</v>
      </c>
    </row>
    <row r="6357" ht="19" customHeight="1" spans="1:16">
      <c r="A6357" s="5">
        <v>255</v>
      </c>
      <c r="B6357" s="5" t="s">
        <v>675</v>
      </c>
      <c r="C6357" s="5" t="s">
        <v>70</v>
      </c>
      <c r="D6357" s="8" t="s">
        <v>170</v>
      </c>
      <c r="E6357" s="6">
        <v>114.6</v>
      </c>
      <c r="F6357" s="6">
        <v>112</v>
      </c>
      <c r="G6357" s="6"/>
      <c r="H6357" s="5" t="s">
        <v>120</v>
      </c>
      <c r="I6357" s="6">
        <f t="shared" si="396"/>
        <v>2.59999999999999</v>
      </c>
      <c r="J6357" s="5" t="str">
        <f>IF(H6357="否","不适用",IF(AND(ISNUMBER(E6357),ISNUMBER(F6357)),IF(I6357&gt;规则与名单!$B$2,"是","否"),"未判定"))</f>
        <v>不适用</v>
      </c>
      <c r="K6357" s="5" t="str">
        <f t="shared" si="397"/>
        <v>非测试日仪表</v>
      </c>
      <c r="L6357" s="6">
        <f t="shared" si="398"/>
        <v>114.6</v>
      </c>
      <c r="M6357" s="5">
        <f t="shared" si="399"/>
        <v>0</v>
      </c>
      <c r="N6357" s="5" t="s">
        <v>22413</v>
      </c>
      <c r="O6357" s="5" t="s">
        <v>22414</v>
      </c>
      <c r="P6357" s="5" t="s">
        <v>22415</v>
      </c>
    </row>
    <row r="6358" ht="19" customHeight="1" spans="1:16">
      <c r="A6358" s="5">
        <v>255</v>
      </c>
      <c r="B6358" s="5" t="s">
        <v>675</v>
      </c>
      <c r="C6358" s="5" t="s">
        <v>70</v>
      </c>
      <c r="D6358" s="8" t="s">
        <v>644</v>
      </c>
      <c r="E6358" s="6">
        <v>174.4</v>
      </c>
      <c r="F6358" s="6">
        <v>169.5</v>
      </c>
      <c r="G6358" s="6"/>
      <c r="H6358" s="5" t="s">
        <v>120</v>
      </c>
      <c r="I6358" s="6">
        <f t="shared" si="396"/>
        <v>4.90000000000001</v>
      </c>
      <c r="J6358" s="5" t="str">
        <f>IF(H6358="否","不适用",IF(AND(ISNUMBER(E6358),ISNUMBER(F6358)),IF(I6358&gt;规则与名单!$B$2,"是","否"),"未判定"))</f>
        <v>不适用</v>
      </c>
      <c r="K6358" s="5" t="str">
        <f t="shared" si="397"/>
        <v>非测试日仪表</v>
      </c>
      <c r="L6358" s="6">
        <f t="shared" si="398"/>
        <v>174.4</v>
      </c>
      <c r="M6358" s="5">
        <f t="shared" si="399"/>
        <v>0</v>
      </c>
      <c r="N6358" s="5" t="s">
        <v>22416</v>
      </c>
      <c r="O6358" s="5" t="s">
        <v>22417</v>
      </c>
      <c r="P6358" s="5" t="s">
        <v>22418</v>
      </c>
    </row>
    <row r="6359" ht="19" customHeight="1" spans="1:16">
      <c r="A6359" s="5">
        <v>255</v>
      </c>
      <c r="B6359" s="5" t="s">
        <v>675</v>
      </c>
      <c r="C6359" s="5" t="s">
        <v>70</v>
      </c>
      <c r="D6359" s="8" t="s">
        <v>3418</v>
      </c>
      <c r="E6359" s="6">
        <v>145.7</v>
      </c>
      <c r="F6359" s="6">
        <v>141.5</v>
      </c>
      <c r="G6359" s="6"/>
      <c r="H6359" s="5" t="s">
        <v>120</v>
      </c>
      <c r="I6359" s="6">
        <f t="shared" si="396"/>
        <v>4.19999999999999</v>
      </c>
      <c r="J6359" s="5" t="str">
        <f>IF(H6359="否","不适用",IF(AND(ISNUMBER(E6359),ISNUMBER(F6359)),IF(I6359&gt;规则与名单!$B$2,"是","否"),"未判定"))</f>
        <v>不适用</v>
      </c>
      <c r="K6359" s="5" t="str">
        <f t="shared" si="397"/>
        <v>非测试日仪表</v>
      </c>
      <c r="L6359" s="6">
        <f t="shared" si="398"/>
        <v>145.7</v>
      </c>
      <c r="M6359" s="5">
        <f t="shared" si="399"/>
        <v>0</v>
      </c>
      <c r="N6359" s="5" t="s">
        <v>22419</v>
      </c>
      <c r="O6359" s="5" t="s">
        <v>22420</v>
      </c>
      <c r="P6359" s="5" t="s">
        <v>22421</v>
      </c>
    </row>
    <row r="6360" ht="19" customHeight="1" spans="1:16">
      <c r="A6360" s="5">
        <v>255</v>
      </c>
      <c r="B6360" s="5" t="s">
        <v>675</v>
      </c>
      <c r="C6360" s="5" t="s">
        <v>70</v>
      </c>
      <c r="D6360" s="8" t="s">
        <v>3422</v>
      </c>
      <c r="E6360" s="6">
        <v>147</v>
      </c>
      <c r="F6360" s="6">
        <v>140.9</v>
      </c>
      <c r="G6360" s="6"/>
      <c r="H6360" s="5" t="s">
        <v>120</v>
      </c>
      <c r="I6360" s="6">
        <f t="shared" si="396"/>
        <v>6.09999999999999</v>
      </c>
      <c r="J6360" s="5" t="str">
        <f>IF(H6360="否","不适用",IF(AND(ISNUMBER(E6360),ISNUMBER(F6360)),IF(I6360&gt;规则与名单!$B$2,"是","否"),"未判定"))</f>
        <v>不适用</v>
      </c>
      <c r="K6360" s="5" t="str">
        <f t="shared" si="397"/>
        <v>非测试日仪表</v>
      </c>
      <c r="L6360" s="6">
        <f t="shared" si="398"/>
        <v>147</v>
      </c>
      <c r="M6360" s="5">
        <f t="shared" si="399"/>
        <v>0</v>
      </c>
      <c r="N6360" s="5" t="s">
        <v>22422</v>
      </c>
      <c r="O6360" s="5" t="s">
        <v>22423</v>
      </c>
      <c r="P6360" s="5" t="s">
        <v>22424</v>
      </c>
    </row>
    <row r="6361" ht="19" customHeight="1" spans="1:16">
      <c r="A6361" s="5">
        <v>255</v>
      </c>
      <c r="B6361" s="5" t="s">
        <v>675</v>
      </c>
      <c r="C6361" s="5" t="s">
        <v>70</v>
      </c>
      <c r="D6361" s="8" t="s">
        <v>336</v>
      </c>
      <c r="E6361" s="6">
        <v>174.4</v>
      </c>
      <c r="F6361" s="6">
        <v>168.7</v>
      </c>
      <c r="G6361" s="6"/>
      <c r="H6361" s="5" t="s">
        <v>120</v>
      </c>
      <c r="I6361" s="6">
        <f t="shared" si="396"/>
        <v>5.70000000000002</v>
      </c>
      <c r="J6361" s="5" t="str">
        <f>IF(H6361="否","不适用",IF(AND(ISNUMBER(E6361),ISNUMBER(F6361)),IF(I6361&gt;规则与名单!$B$2,"是","否"),"未判定"))</f>
        <v>不适用</v>
      </c>
      <c r="K6361" s="5" t="str">
        <f t="shared" si="397"/>
        <v>非测试日仪表</v>
      </c>
      <c r="L6361" s="6">
        <f t="shared" si="398"/>
        <v>174.4</v>
      </c>
      <c r="M6361" s="5">
        <f t="shared" si="399"/>
        <v>0</v>
      </c>
      <c r="N6361" s="5" t="s">
        <v>22425</v>
      </c>
      <c r="O6361" s="5" t="s">
        <v>22426</v>
      </c>
      <c r="P6361" s="5" t="s">
        <v>22427</v>
      </c>
    </row>
    <row r="6362" ht="19" customHeight="1" spans="1:16">
      <c r="A6362" s="5">
        <v>255</v>
      </c>
      <c r="B6362" s="5" t="s">
        <v>675</v>
      </c>
      <c r="C6362" s="5" t="s">
        <v>70</v>
      </c>
      <c r="D6362" s="8" t="s">
        <v>653</v>
      </c>
      <c r="E6362" s="6">
        <v>164.7</v>
      </c>
      <c r="F6362" s="6">
        <v>159.5</v>
      </c>
      <c r="G6362" s="6"/>
      <c r="H6362" s="5" t="s">
        <v>120</v>
      </c>
      <c r="I6362" s="6">
        <f t="shared" si="396"/>
        <v>5.19999999999999</v>
      </c>
      <c r="J6362" s="5" t="str">
        <f>IF(H6362="否","不适用",IF(AND(ISNUMBER(E6362),ISNUMBER(F6362)),IF(I6362&gt;规则与名单!$B$2,"是","否"),"未判定"))</f>
        <v>不适用</v>
      </c>
      <c r="K6362" s="5" t="str">
        <f t="shared" si="397"/>
        <v>非测试日仪表</v>
      </c>
      <c r="L6362" s="6">
        <f t="shared" si="398"/>
        <v>164.7</v>
      </c>
      <c r="M6362" s="5">
        <f t="shared" si="399"/>
        <v>0</v>
      </c>
      <c r="N6362" s="5" t="s">
        <v>22428</v>
      </c>
      <c r="O6362" s="5" t="s">
        <v>22429</v>
      </c>
      <c r="P6362" s="5" t="s">
        <v>22430</v>
      </c>
    </row>
    <row r="6363" ht="19" customHeight="1" spans="1:16">
      <c r="A6363" s="5">
        <v>255</v>
      </c>
      <c r="B6363" s="5" t="s">
        <v>675</v>
      </c>
      <c r="C6363" s="5" t="s">
        <v>70</v>
      </c>
      <c r="D6363" s="8" t="s">
        <v>140</v>
      </c>
      <c r="E6363" s="6">
        <v>161.3</v>
      </c>
      <c r="F6363" s="6">
        <v>155.9</v>
      </c>
      <c r="G6363" s="6"/>
      <c r="H6363" s="5" t="s">
        <v>120</v>
      </c>
      <c r="I6363" s="6">
        <f t="shared" si="396"/>
        <v>5.40000000000001</v>
      </c>
      <c r="J6363" s="5" t="str">
        <f>IF(H6363="否","不适用",IF(AND(ISNUMBER(E6363),ISNUMBER(F6363)),IF(I6363&gt;规则与名单!$B$2,"是","否"),"未判定"))</f>
        <v>不适用</v>
      </c>
      <c r="K6363" s="5" t="str">
        <f t="shared" si="397"/>
        <v>非测试日仪表</v>
      </c>
      <c r="L6363" s="6">
        <f t="shared" si="398"/>
        <v>161.3</v>
      </c>
      <c r="M6363" s="5">
        <f t="shared" si="399"/>
        <v>0</v>
      </c>
      <c r="N6363" s="5" t="s">
        <v>22431</v>
      </c>
      <c r="O6363" s="5" t="s">
        <v>22432</v>
      </c>
      <c r="P6363" s="5" t="s">
        <v>22433</v>
      </c>
    </row>
    <row r="6364" ht="19" customHeight="1" spans="1:16">
      <c r="A6364" s="5">
        <v>255</v>
      </c>
      <c r="B6364" s="5" t="s">
        <v>675</v>
      </c>
      <c r="C6364" s="5" t="s">
        <v>70</v>
      </c>
      <c r="D6364" s="8" t="s">
        <v>115</v>
      </c>
      <c r="E6364" s="6">
        <v>117.8</v>
      </c>
      <c r="F6364" s="6">
        <v>114.3</v>
      </c>
      <c r="G6364" s="6"/>
      <c r="H6364" s="5" t="s">
        <v>120</v>
      </c>
      <c r="I6364" s="6">
        <f t="shared" si="396"/>
        <v>3.5</v>
      </c>
      <c r="J6364" s="5" t="str">
        <f>IF(H6364="否","不适用",IF(AND(ISNUMBER(E6364),ISNUMBER(F6364)),IF(I6364&gt;规则与名单!$B$2,"是","否"),"未判定"))</f>
        <v>不适用</v>
      </c>
      <c r="K6364" s="5" t="str">
        <f t="shared" si="397"/>
        <v>非测试日仪表</v>
      </c>
      <c r="L6364" s="6">
        <f t="shared" si="398"/>
        <v>117.8</v>
      </c>
      <c r="M6364" s="5">
        <f t="shared" si="399"/>
        <v>0</v>
      </c>
      <c r="N6364" s="5" t="s">
        <v>22434</v>
      </c>
      <c r="O6364" s="5" t="s">
        <v>22435</v>
      </c>
      <c r="P6364" s="5" t="s">
        <v>22436</v>
      </c>
    </row>
    <row r="6365" ht="19" customHeight="1" spans="1:16">
      <c r="A6365" s="5">
        <v>256</v>
      </c>
      <c r="B6365" s="5" t="s">
        <v>676</v>
      </c>
      <c r="C6365" s="5" t="s">
        <v>70</v>
      </c>
      <c r="D6365" s="8" t="s">
        <v>114</v>
      </c>
      <c r="E6365" s="6">
        <v>578</v>
      </c>
      <c r="F6365" s="6">
        <v>7.5</v>
      </c>
      <c r="G6365" s="6"/>
      <c r="H6365" s="5" t="s">
        <v>113</v>
      </c>
      <c r="I6365" s="6">
        <f t="shared" si="396"/>
        <v>570.5</v>
      </c>
      <c r="J6365" s="5" t="str">
        <f>IF(H6365="否","不适用",IF(AND(ISNUMBER(E6365),ISNUMBER(F6365)),IF(I6365&gt;规则与名单!$B$2,"是","否"),"未判定"))</f>
        <v>是</v>
      </c>
      <c r="K6365" s="5" t="str">
        <f t="shared" si="397"/>
        <v>测试日GPS</v>
      </c>
      <c r="L6365" s="6">
        <f t="shared" si="398"/>
        <v>7.5</v>
      </c>
      <c r="M6365" s="5">
        <f t="shared" si="399"/>
        <v>0</v>
      </c>
      <c r="N6365" s="5" t="s">
        <v>22437</v>
      </c>
      <c r="O6365" s="5" t="s">
        <v>22438</v>
      </c>
      <c r="P6365" s="5" t="s">
        <v>22439</v>
      </c>
    </row>
    <row r="6366" ht="19" customHeight="1" spans="1:16">
      <c r="A6366" s="5">
        <v>256</v>
      </c>
      <c r="B6366" s="5" t="s">
        <v>676</v>
      </c>
      <c r="C6366" s="5" t="s">
        <v>70</v>
      </c>
      <c r="D6366" s="8" t="s">
        <v>605</v>
      </c>
      <c r="E6366" s="6">
        <v>567.3</v>
      </c>
      <c r="F6366" s="6">
        <v>0.01</v>
      </c>
      <c r="G6366" s="6"/>
      <c r="H6366" s="5" t="s">
        <v>113</v>
      </c>
      <c r="I6366" s="6">
        <f t="shared" si="396"/>
        <v>567.29</v>
      </c>
      <c r="J6366" s="5" t="str">
        <f>IF(H6366="否","不适用",IF(AND(ISNUMBER(E6366),ISNUMBER(F6366)),IF(I6366&gt;规则与名单!$B$2,"是","否"),"未判定"))</f>
        <v>是</v>
      </c>
      <c r="K6366" s="5" t="str">
        <f t="shared" si="397"/>
        <v>测试日GPS</v>
      </c>
      <c r="L6366" s="6">
        <f t="shared" si="398"/>
        <v>0.01</v>
      </c>
      <c r="M6366" s="5">
        <f t="shared" si="399"/>
        <v>0</v>
      </c>
      <c r="N6366" s="5" t="s">
        <v>22440</v>
      </c>
      <c r="O6366" s="5" t="s">
        <v>22441</v>
      </c>
      <c r="P6366" s="5" t="s">
        <v>22442</v>
      </c>
    </row>
    <row r="6367" ht="19" customHeight="1" spans="1:16">
      <c r="A6367" s="5">
        <v>256</v>
      </c>
      <c r="B6367" s="5" t="s">
        <v>676</v>
      </c>
      <c r="C6367" s="5" t="s">
        <v>70</v>
      </c>
      <c r="D6367" s="8" t="s">
        <v>186</v>
      </c>
      <c r="E6367" s="6">
        <v>713</v>
      </c>
      <c r="F6367" s="6">
        <v>0</v>
      </c>
      <c r="G6367" s="6"/>
      <c r="H6367" s="5" t="s">
        <v>113</v>
      </c>
      <c r="I6367" s="6">
        <f t="shared" si="396"/>
        <v>713</v>
      </c>
      <c r="J6367" s="5" t="str">
        <f>IF(H6367="否","不适用",IF(AND(ISNUMBER(E6367),ISNUMBER(F6367)),IF(I6367&gt;规则与名单!$B$2,"是","否"),"未判定"))</f>
        <v>是</v>
      </c>
      <c r="K6367" s="5" t="str">
        <f t="shared" si="397"/>
        <v>测试日GPS</v>
      </c>
      <c r="L6367" s="6">
        <f t="shared" si="398"/>
        <v>0</v>
      </c>
      <c r="M6367" s="5">
        <f t="shared" si="399"/>
        <v>0</v>
      </c>
      <c r="N6367" s="5" t="s">
        <v>22443</v>
      </c>
      <c r="O6367" s="5" t="s">
        <v>22444</v>
      </c>
      <c r="P6367" s="5" t="s">
        <v>22445</v>
      </c>
    </row>
    <row r="6368" ht="19" customHeight="1" spans="1:16">
      <c r="A6368" s="5">
        <v>256</v>
      </c>
      <c r="B6368" s="5" t="s">
        <v>676</v>
      </c>
      <c r="C6368" s="5" t="s">
        <v>70</v>
      </c>
      <c r="D6368" s="8" t="s">
        <v>165</v>
      </c>
      <c r="E6368" s="6">
        <v>681.6</v>
      </c>
      <c r="F6368" s="6">
        <v>0.01</v>
      </c>
      <c r="G6368" s="6"/>
      <c r="H6368" s="5" t="s">
        <v>113</v>
      </c>
      <c r="I6368" s="6">
        <f t="shared" si="396"/>
        <v>681.59</v>
      </c>
      <c r="J6368" s="5" t="str">
        <f>IF(H6368="否","不适用",IF(AND(ISNUMBER(E6368),ISNUMBER(F6368)),IF(I6368&gt;规则与名单!$B$2,"是","否"),"未判定"))</f>
        <v>是</v>
      </c>
      <c r="K6368" s="5" t="str">
        <f t="shared" si="397"/>
        <v>测试日GPS</v>
      </c>
      <c r="L6368" s="6">
        <f t="shared" si="398"/>
        <v>0.01</v>
      </c>
      <c r="M6368" s="5">
        <f t="shared" si="399"/>
        <v>0</v>
      </c>
      <c r="N6368" s="5" t="s">
        <v>22446</v>
      </c>
      <c r="O6368" s="5" t="s">
        <v>22447</v>
      </c>
      <c r="P6368" s="5" t="s">
        <v>22448</v>
      </c>
    </row>
    <row r="6369" ht="19" customHeight="1" spans="1:16">
      <c r="A6369" s="5">
        <v>256</v>
      </c>
      <c r="B6369" s="5" t="s">
        <v>676</v>
      </c>
      <c r="C6369" s="5" t="s">
        <v>70</v>
      </c>
      <c r="D6369" s="8" t="s">
        <v>151</v>
      </c>
      <c r="E6369" s="6">
        <v>0</v>
      </c>
      <c r="F6369" s="6">
        <v>0</v>
      </c>
      <c r="G6369" s="6"/>
      <c r="H6369" s="5" t="s">
        <v>113</v>
      </c>
      <c r="I6369" s="6">
        <f t="shared" si="396"/>
        <v>0</v>
      </c>
      <c r="J6369" s="5" t="str">
        <f>IF(H6369="否","不适用",IF(AND(ISNUMBER(E6369),ISNUMBER(F6369)),IF(I6369&gt;规则与名单!$B$2,"是","否"),"未判定"))</f>
        <v>否</v>
      </c>
      <c r="K6369" s="5" t="str">
        <f t="shared" si="397"/>
        <v>非测试日仪表</v>
      </c>
      <c r="L6369" s="6">
        <f t="shared" si="398"/>
        <v>0</v>
      </c>
      <c r="M6369" s="5">
        <f t="shared" si="399"/>
        <v>0</v>
      </c>
      <c r="N6369" s="5" t="s">
        <v>22449</v>
      </c>
      <c r="O6369" s="5" t="s">
        <v>22450</v>
      </c>
      <c r="P6369" s="5" t="s">
        <v>22451</v>
      </c>
    </row>
    <row r="6370" ht="19" customHeight="1" spans="1:16">
      <c r="A6370" s="5">
        <v>256</v>
      </c>
      <c r="B6370" s="5" t="s">
        <v>676</v>
      </c>
      <c r="C6370" s="5" t="s">
        <v>70</v>
      </c>
      <c r="D6370" s="8" t="s">
        <v>3358</v>
      </c>
      <c r="E6370" s="6">
        <v>369</v>
      </c>
      <c r="F6370" s="6">
        <v>26.9</v>
      </c>
      <c r="G6370" s="6"/>
      <c r="H6370" s="5" t="s">
        <v>113</v>
      </c>
      <c r="I6370" s="6">
        <f t="shared" si="396"/>
        <v>342.1</v>
      </c>
      <c r="J6370" s="5" t="str">
        <f>IF(H6370="否","不适用",IF(AND(ISNUMBER(E6370),ISNUMBER(F6370)),IF(I6370&gt;规则与名单!$B$2,"是","否"),"未判定"))</f>
        <v>是</v>
      </c>
      <c r="K6370" s="5" t="str">
        <f t="shared" si="397"/>
        <v>测试日GPS</v>
      </c>
      <c r="L6370" s="6">
        <f t="shared" si="398"/>
        <v>26.9</v>
      </c>
      <c r="M6370" s="5">
        <f t="shared" si="399"/>
        <v>0</v>
      </c>
      <c r="N6370" s="5" t="s">
        <v>22452</v>
      </c>
      <c r="O6370" s="5" t="s">
        <v>22453</v>
      </c>
      <c r="P6370" s="5" t="s">
        <v>22454</v>
      </c>
    </row>
    <row r="6371" ht="19" customHeight="1" spans="1:16">
      <c r="A6371" s="5">
        <v>256</v>
      </c>
      <c r="B6371" s="5" t="s">
        <v>676</v>
      </c>
      <c r="C6371" s="5" t="s">
        <v>70</v>
      </c>
      <c r="D6371" s="8" t="s">
        <v>272</v>
      </c>
      <c r="E6371" s="6">
        <v>610.3</v>
      </c>
      <c r="F6371" s="6">
        <v>0.01</v>
      </c>
      <c r="G6371" s="6"/>
      <c r="H6371" s="5" t="s">
        <v>113</v>
      </c>
      <c r="I6371" s="6">
        <f t="shared" si="396"/>
        <v>610.29</v>
      </c>
      <c r="J6371" s="5" t="str">
        <f>IF(H6371="否","不适用",IF(AND(ISNUMBER(E6371),ISNUMBER(F6371)),IF(I6371&gt;规则与名单!$B$2,"是","否"),"未判定"))</f>
        <v>是</v>
      </c>
      <c r="K6371" s="5" t="str">
        <f t="shared" si="397"/>
        <v>测试日GPS</v>
      </c>
      <c r="L6371" s="6">
        <f t="shared" si="398"/>
        <v>0.01</v>
      </c>
      <c r="M6371" s="5">
        <f t="shared" si="399"/>
        <v>0</v>
      </c>
      <c r="N6371" s="5" t="s">
        <v>22455</v>
      </c>
      <c r="O6371" s="5" t="s">
        <v>22456</v>
      </c>
      <c r="P6371" s="5" t="s">
        <v>22457</v>
      </c>
    </row>
    <row r="6372" ht="19" customHeight="1" spans="1:16">
      <c r="A6372" s="5">
        <v>256</v>
      </c>
      <c r="B6372" s="5" t="s">
        <v>676</v>
      </c>
      <c r="C6372" s="5" t="s">
        <v>70</v>
      </c>
      <c r="D6372" s="8" t="s">
        <v>506</v>
      </c>
      <c r="E6372" s="6">
        <v>707.2</v>
      </c>
      <c r="F6372" s="6">
        <v>0</v>
      </c>
      <c r="G6372" s="6"/>
      <c r="H6372" s="5" t="s">
        <v>113</v>
      </c>
      <c r="I6372" s="6">
        <f t="shared" si="396"/>
        <v>707.2</v>
      </c>
      <c r="J6372" s="5" t="str">
        <f>IF(H6372="否","不适用",IF(AND(ISNUMBER(E6372),ISNUMBER(F6372)),IF(I6372&gt;规则与名单!$B$2,"是","否"),"未判定"))</f>
        <v>是</v>
      </c>
      <c r="K6372" s="5" t="str">
        <f t="shared" si="397"/>
        <v>测试日GPS</v>
      </c>
      <c r="L6372" s="6">
        <f t="shared" si="398"/>
        <v>0</v>
      </c>
      <c r="M6372" s="5">
        <f t="shared" si="399"/>
        <v>0</v>
      </c>
      <c r="N6372" s="5" t="s">
        <v>22458</v>
      </c>
      <c r="O6372" s="5" t="s">
        <v>22459</v>
      </c>
      <c r="P6372" s="5" t="s">
        <v>22460</v>
      </c>
    </row>
    <row r="6373" ht="19" customHeight="1" spans="1:16">
      <c r="A6373" s="5">
        <v>256</v>
      </c>
      <c r="B6373" s="5" t="s">
        <v>676</v>
      </c>
      <c r="C6373" s="5" t="s">
        <v>70</v>
      </c>
      <c r="D6373" s="8" t="s">
        <v>673</v>
      </c>
      <c r="E6373" s="6">
        <v>597.3</v>
      </c>
      <c r="F6373" s="6">
        <v>27.2</v>
      </c>
      <c r="G6373" s="6"/>
      <c r="H6373" s="5" t="s">
        <v>113</v>
      </c>
      <c r="I6373" s="6">
        <f t="shared" si="396"/>
        <v>570.1</v>
      </c>
      <c r="J6373" s="5" t="str">
        <f>IF(H6373="否","不适用",IF(AND(ISNUMBER(E6373),ISNUMBER(F6373)),IF(I6373&gt;规则与名单!$B$2,"是","否"),"未判定"))</f>
        <v>是</v>
      </c>
      <c r="K6373" s="5" t="str">
        <f t="shared" si="397"/>
        <v>测试日GPS</v>
      </c>
      <c r="L6373" s="6">
        <f t="shared" si="398"/>
        <v>27.2</v>
      </c>
      <c r="M6373" s="5">
        <f t="shared" si="399"/>
        <v>0</v>
      </c>
      <c r="N6373" s="5" t="s">
        <v>22461</v>
      </c>
      <c r="O6373" s="5" t="s">
        <v>22462</v>
      </c>
      <c r="P6373" s="5" t="s">
        <v>22463</v>
      </c>
    </row>
    <row r="6374" ht="19" customHeight="1" spans="1:16">
      <c r="A6374" s="5">
        <v>256</v>
      </c>
      <c r="B6374" s="5" t="s">
        <v>676</v>
      </c>
      <c r="C6374" s="5" t="s">
        <v>70</v>
      </c>
      <c r="D6374" s="8" t="s">
        <v>183</v>
      </c>
      <c r="E6374" s="6">
        <v>603.6</v>
      </c>
      <c r="F6374" s="6">
        <v>0.04</v>
      </c>
      <c r="G6374" s="6"/>
      <c r="H6374" s="5" t="s">
        <v>113</v>
      </c>
      <c r="I6374" s="6">
        <f t="shared" si="396"/>
        <v>603.56</v>
      </c>
      <c r="J6374" s="5" t="str">
        <f>IF(H6374="否","不适用",IF(AND(ISNUMBER(E6374),ISNUMBER(F6374)),IF(I6374&gt;规则与名单!$B$2,"是","否"),"未判定"))</f>
        <v>是</v>
      </c>
      <c r="K6374" s="5" t="str">
        <f t="shared" si="397"/>
        <v>测试日GPS</v>
      </c>
      <c r="L6374" s="6">
        <f t="shared" si="398"/>
        <v>0.04</v>
      </c>
      <c r="M6374" s="5">
        <f t="shared" si="399"/>
        <v>0</v>
      </c>
      <c r="N6374" s="5" t="s">
        <v>22464</v>
      </c>
      <c r="O6374" s="5" t="s">
        <v>22465</v>
      </c>
      <c r="P6374" s="5" t="s">
        <v>22466</v>
      </c>
    </row>
    <row r="6375" ht="19" customHeight="1" spans="1:16">
      <c r="A6375" s="5">
        <v>256</v>
      </c>
      <c r="B6375" s="5" t="s">
        <v>676</v>
      </c>
      <c r="C6375" s="5" t="s">
        <v>70</v>
      </c>
      <c r="D6375" s="8" t="s">
        <v>431</v>
      </c>
      <c r="E6375" s="6">
        <v>607.2</v>
      </c>
      <c r="F6375" s="6">
        <v>0</v>
      </c>
      <c r="G6375" s="6"/>
      <c r="H6375" s="5" t="s">
        <v>113</v>
      </c>
      <c r="I6375" s="6">
        <f t="shared" si="396"/>
        <v>607.2</v>
      </c>
      <c r="J6375" s="5" t="str">
        <f>IF(H6375="否","不适用",IF(AND(ISNUMBER(E6375),ISNUMBER(F6375)),IF(I6375&gt;规则与名单!$B$2,"是","否"),"未判定"))</f>
        <v>是</v>
      </c>
      <c r="K6375" s="5" t="str">
        <f t="shared" si="397"/>
        <v>测试日GPS</v>
      </c>
      <c r="L6375" s="6">
        <f t="shared" si="398"/>
        <v>0</v>
      </c>
      <c r="M6375" s="5">
        <f t="shared" si="399"/>
        <v>0</v>
      </c>
      <c r="N6375" s="5" t="s">
        <v>22467</v>
      </c>
      <c r="O6375" s="5" t="s">
        <v>22468</v>
      </c>
      <c r="P6375" s="5" t="s">
        <v>22469</v>
      </c>
    </row>
    <row r="6376" ht="19" customHeight="1" spans="1:16">
      <c r="A6376" s="5">
        <v>256</v>
      </c>
      <c r="B6376" s="5" t="s">
        <v>676</v>
      </c>
      <c r="C6376" s="5" t="s">
        <v>70</v>
      </c>
      <c r="D6376" s="8" t="s">
        <v>3377</v>
      </c>
      <c r="E6376" s="6">
        <v>480.5</v>
      </c>
      <c r="F6376" s="6">
        <v>27.4</v>
      </c>
      <c r="G6376" s="6"/>
      <c r="H6376" s="5" t="s">
        <v>113</v>
      </c>
      <c r="I6376" s="6">
        <f t="shared" si="396"/>
        <v>453.1</v>
      </c>
      <c r="J6376" s="5" t="str">
        <f>IF(H6376="否","不适用",IF(AND(ISNUMBER(E6376),ISNUMBER(F6376)),IF(I6376&gt;规则与名单!$B$2,"是","否"),"未判定"))</f>
        <v>是</v>
      </c>
      <c r="K6376" s="5" t="str">
        <f t="shared" si="397"/>
        <v>测试日GPS</v>
      </c>
      <c r="L6376" s="6">
        <f t="shared" si="398"/>
        <v>27.4</v>
      </c>
      <c r="M6376" s="5">
        <f t="shared" si="399"/>
        <v>0</v>
      </c>
      <c r="N6376" s="5" t="s">
        <v>22470</v>
      </c>
      <c r="O6376" s="5" t="s">
        <v>22471</v>
      </c>
      <c r="P6376" s="5" t="s">
        <v>22472</v>
      </c>
    </row>
    <row r="6377" ht="19" customHeight="1" spans="1:16">
      <c r="A6377" s="5">
        <v>256</v>
      </c>
      <c r="B6377" s="5" t="s">
        <v>676</v>
      </c>
      <c r="C6377" s="5" t="s">
        <v>70</v>
      </c>
      <c r="D6377" s="8" t="s">
        <v>407</v>
      </c>
      <c r="E6377" s="6">
        <v>637.8</v>
      </c>
      <c r="F6377" s="6">
        <v>0.01</v>
      </c>
      <c r="G6377" s="6"/>
      <c r="H6377" s="5" t="s">
        <v>113</v>
      </c>
      <c r="I6377" s="6">
        <f t="shared" si="396"/>
        <v>637.79</v>
      </c>
      <c r="J6377" s="5" t="str">
        <f>IF(H6377="否","不适用",IF(AND(ISNUMBER(E6377),ISNUMBER(F6377)),IF(I6377&gt;规则与名单!$B$2,"是","否"),"未判定"))</f>
        <v>是</v>
      </c>
      <c r="K6377" s="5" t="str">
        <f t="shared" si="397"/>
        <v>测试日GPS</v>
      </c>
      <c r="L6377" s="6">
        <f t="shared" si="398"/>
        <v>0.01</v>
      </c>
      <c r="M6377" s="5">
        <f t="shared" si="399"/>
        <v>0</v>
      </c>
      <c r="N6377" s="5" t="s">
        <v>22473</v>
      </c>
      <c r="O6377" s="5" t="s">
        <v>22474</v>
      </c>
      <c r="P6377" s="5" t="s">
        <v>22475</v>
      </c>
    </row>
    <row r="6378" ht="19" customHeight="1" spans="1:16">
      <c r="A6378" s="5">
        <v>256</v>
      </c>
      <c r="B6378" s="5" t="s">
        <v>676</v>
      </c>
      <c r="C6378" s="5" t="s">
        <v>70</v>
      </c>
      <c r="D6378" s="8" t="s">
        <v>411</v>
      </c>
      <c r="E6378" s="6">
        <v>574.6</v>
      </c>
      <c r="F6378" s="6">
        <v>0.01</v>
      </c>
      <c r="G6378" s="6"/>
      <c r="H6378" s="5" t="s">
        <v>113</v>
      </c>
      <c r="I6378" s="6">
        <f t="shared" si="396"/>
        <v>574.59</v>
      </c>
      <c r="J6378" s="5" t="str">
        <f>IF(H6378="否","不适用",IF(AND(ISNUMBER(E6378),ISNUMBER(F6378)),IF(I6378&gt;规则与名单!$B$2,"是","否"),"未判定"))</f>
        <v>是</v>
      </c>
      <c r="K6378" s="5" t="str">
        <f t="shared" si="397"/>
        <v>测试日GPS</v>
      </c>
      <c r="L6378" s="6">
        <f t="shared" si="398"/>
        <v>0.01</v>
      </c>
      <c r="M6378" s="5">
        <f t="shared" si="399"/>
        <v>0</v>
      </c>
      <c r="N6378" s="5" t="s">
        <v>22476</v>
      </c>
      <c r="O6378" s="5" t="s">
        <v>22477</v>
      </c>
      <c r="P6378" s="5" t="s">
        <v>22478</v>
      </c>
    </row>
    <row r="6379" ht="19" customHeight="1" spans="1:16">
      <c r="A6379" s="5">
        <v>256</v>
      </c>
      <c r="B6379" s="5" t="s">
        <v>676</v>
      </c>
      <c r="C6379" s="5" t="s">
        <v>70</v>
      </c>
      <c r="D6379" s="8" t="s">
        <v>251</v>
      </c>
      <c r="E6379" s="6">
        <v>402.2</v>
      </c>
      <c r="F6379" s="6">
        <v>7.5</v>
      </c>
      <c r="G6379" s="6"/>
      <c r="H6379" s="5" t="s">
        <v>113</v>
      </c>
      <c r="I6379" s="6">
        <f t="shared" si="396"/>
        <v>394.7</v>
      </c>
      <c r="J6379" s="5" t="str">
        <f>IF(H6379="否","不适用",IF(AND(ISNUMBER(E6379),ISNUMBER(F6379)),IF(I6379&gt;规则与名单!$B$2,"是","否"),"未判定"))</f>
        <v>是</v>
      </c>
      <c r="K6379" s="5" t="str">
        <f t="shared" si="397"/>
        <v>测试日GPS</v>
      </c>
      <c r="L6379" s="6">
        <f t="shared" si="398"/>
        <v>7.5</v>
      </c>
      <c r="M6379" s="5">
        <f t="shared" si="399"/>
        <v>0</v>
      </c>
      <c r="N6379" s="5" t="s">
        <v>22479</v>
      </c>
      <c r="O6379" s="5" t="s">
        <v>22480</v>
      </c>
      <c r="P6379" s="5" t="s">
        <v>22481</v>
      </c>
    </row>
    <row r="6380" ht="19" customHeight="1" spans="1:16">
      <c r="A6380" s="5">
        <v>256</v>
      </c>
      <c r="B6380" s="5" t="s">
        <v>676</v>
      </c>
      <c r="C6380" s="5" t="s">
        <v>70</v>
      </c>
      <c r="D6380" s="8" t="s">
        <v>472</v>
      </c>
      <c r="E6380" s="6">
        <v>726.6</v>
      </c>
      <c r="F6380" s="6">
        <v>0.04</v>
      </c>
      <c r="G6380" s="6"/>
      <c r="H6380" s="5" t="s">
        <v>113</v>
      </c>
      <c r="I6380" s="6">
        <f t="shared" si="396"/>
        <v>726.56</v>
      </c>
      <c r="J6380" s="5" t="str">
        <f>IF(H6380="否","不适用",IF(AND(ISNUMBER(E6380),ISNUMBER(F6380)),IF(I6380&gt;规则与名单!$B$2,"是","否"),"未判定"))</f>
        <v>是</v>
      </c>
      <c r="K6380" s="5" t="str">
        <f t="shared" si="397"/>
        <v>测试日GPS</v>
      </c>
      <c r="L6380" s="6">
        <f t="shared" si="398"/>
        <v>0.04</v>
      </c>
      <c r="M6380" s="5">
        <f t="shared" si="399"/>
        <v>0</v>
      </c>
      <c r="N6380" s="5" t="s">
        <v>22482</v>
      </c>
      <c r="O6380" s="5" t="s">
        <v>22483</v>
      </c>
      <c r="P6380" s="5" t="s">
        <v>22484</v>
      </c>
    </row>
    <row r="6381" ht="19" customHeight="1" spans="1:16">
      <c r="A6381" s="5">
        <v>256</v>
      </c>
      <c r="B6381" s="5" t="s">
        <v>676</v>
      </c>
      <c r="C6381" s="5" t="s">
        <v>70</v>
      </c>
      <c r="D6381" s="8" t="s">
        <v>466</v>
      </c>
      <c r="E6381" s="6">
        <v>677.8</v>
      </c>
      <c r="F6381" s="6">
        <v>0.01</v>
      </c>
      <c r="G6381" s="6"/>
      <c r="H6381" s="5" t="s">
        <v>113</v>
      </c>
      <c r="I6381" s="6">
        <f t="shared" si="396"/>
        <v>677.79</v>
      </c>
      <c r="J6381" s="5" t="str">
        <f>IF(H6381="否","不适用",IF(AND(ISNUMBER(E6381),ISNUMBER(F6381)),IF(I6381&gt;规则与名单!$B$2,"是","否"),"未判定"))</f>
        <v>是</v>
      </c>
      <c r="K6381" s="5" t="str">
        <f t="shared" si="397"/>
        <v>测试日GPS</v>
      </c>
      <c r="L6381" s="6">
        <f t="shared" si="398"/>
        <v>0.01</v>
      </c>
      <c r="M6381" s="5">
        <f t="shared" si="399"/>
        <v>0</v>
      </c>
      <c r="N6381" s="5" t="s">
        <v>22485</v>
      </c>
      <c r="O6381" s="5" t="s">
        <v>22486</v>
      </c>
      <c r="P6381" s="5" t="s">
        <v>22487</v>
      </c>
    </row>
    <row r="6382" ht="19" customHeight="1" spans="1:16">
      <c r="A6382" s="5">
        <v>256</v>
      </c>
      <c r="B6382" s="5" t="s">
        <v>676</v>
      </c>
      <c r="C6382" s="5" t="s">
        <v>70</v>
      </c>
      <c r="D6382" s="8" t="s">
        <v>333</v>
      </c>
      <c r="E6382" s="6">
        <v>540.8</v>
      </c>
      <c r="F6382" s="6">
        <v>7.2</v>
      </c>
      <c r="G6382" s="6"/>
      <c r="H6382" s="5" t="s">
        <v>113</v>
      </c>
      <c r="I6382" s="6">
        <f t="shared" si="396"/>
        <v>533.6</v>
      </c>
      <c r="J6382" s="5" t="str">
        <f>IF(H6382="否","不适用",IF(AND(ISNUMBER(E6382),ISNUMBER(F6382)),IF(I6382&gt;规则与名单!$B$2,"是","否"),"未判定"))</f>
        <v>是</v>
      </c>
      <c r="K6382" s="5" t="str">
        <f t="shared" si="397"/>
        <v>测试日GPS</v>
      </c>
      <c r="L6382" s="6">
        <f t="shared" si="398"/>
        <v>7.2</v>
      </c>
      <c r="M6382" s="5">
        <f t="shared" si="399"/>
        <v>0</v>
      </c>
      <c r="N6382" s="5" t="s">
        <v>22488</v>
      </c>
      <c r="O6382" s="5" t="s">
        <v>22489</v>
      </c>
      <c r="P6382" s="5" t="s">
        <v>22490</v>
      </c>
    </row>
    <row r="6383" ht="19" customHeight="1" spans="1:16">
      <c r="A6383" s="5">
        <v>256</v>
      </c>
      <c r="B6383" s="5" t="s">
        <v>676</v>
      </c>
      <c r="C6383" s="5" t="s">
        <v>70</v>
      </c>
      <c r="D6383" s="8" t="s">
        <v>175</v>
      </c>
      <c r="E6383" s="6">
        <v>723.8</v>
      </c>
      <c r="F6383" s="6">
        <v>0.02</v>
      </c>
      <c r="G6383" s="6"/>
      <c r="H6383" s="5" t="s">
        <v>113</v>
      </c>
      <c r="I6383" s="6">
        <f t="shared" si="396"/>
        <v>723.78</v>
      </c>
      <c r="J6383" s="5" t="str">
        <f>IF(H6383="否","不适用",IF(AND(ISNUMBER(E6383),ISNUMBER(F6383)),IF(I6383&gt;规则与名单!$B$2,"是","否"),"未判定"))</f>
        <v>是</v>
      </c>
      <c r="K6383" s="5" t="str">
        <f t="shared" si="397"/>
        <v>测试日GPS</v>
      </c>
      <c r="L6383" s="6">
        <f t="shared" si="398"/>
        <v>0.02</v>
      </c>
      <c r="M6383" s="5">
        <f t="shared" si="399"/>
        <v>0</v>
      </c>
      <c r="N6383" s="5" t="s">
        <v>22491</v>
      </c>
      <c r="O6383" s="5" t="s">
        <v>22492</v>
      </c>
      <c r="P6383" s="5" t="s">
        <v>22493</v>
      </c>
    </row>
    <row r="6384" ht="19" customHeight="1" spans="1:16">
      <c r="A6384" s="5">
        <v>256</v>
      </c>
      <c r="B6384" s="5" t="s">
        <v>676</v>
      </c>
      <c r="C6384" s="5" t="s">
        <v>70</v>
      </c>
      <c r="D6384" s="8" t="s">
        <v>3402</v>
      </c>
      <c r="E6384" s="6">
        <v>727.8</v>
      </c>
      <c r="F6384" s="6">
        <v>0.01</v>
      </c>
      <c r="G6384" s="6"/>
      <c r="H6384" s="5" t="s">
        <v>113</v>
      </c>
      <c r="I6384" s="6">
        <f t="shared" si="396"/>
        <v>727.79</v>
      </c>
      <c r="J6384" s="5" t="str">
        <f>IF(H6384="否","不适用",IF(AND(ISNUMBER(E6384),ISNUMBER(F6384)),IF(I6384&gt;规则与名单!$B$2,"是","否"),"未判定"))</f>
        <v>是</v>
      </c>
      <c r="K6384" s="5" t="str">
        <f t="shared" si="397"/>
        <v>测试日GPS</v>
      </c>
      <c r="L6384" s="6">
        <f t="shared" si="398"/>
        <v>0.01</v>
      </c>
      <c r="M6384" s="5">
        <f t="shared" si="399"/>
        <v>0</v>
      </c>
      <c r="N6384" s="5" t="s">
        <v>22494</v>
      </c>
      <c r="O6384" s="5" t="s">
        <v>22495</v>
      </c>
      <c r="P6384" s="5" t="s">
        <v>22496</v>
      </c>
    </row>
    <row r="6385" ht="19" customHeight="1" spans="1:16">
      <c r="A6385" s="5">
        <v>256</v>
      </c>
      <c r="B6385" s="5" t="s">
        <v>676</v>
      </c>
      <c r="C6385" s="5" t="s">
        <v>70</v>
      </c>
      <c r="D6385" s="8" t="s">
        <v>487</v>
      </c>
      <c r="E6385" s="6">
        <v>465.3</v>
      </c>
      <c r="F6385" s="6">
        <v>7.4</v>
      </c>
      <c r="G6385" s="6"/>
      <c r="H6385" s="5" t="s">
        <v>113</v>
      </c>
      <c r="I6385" s="6">
        <f t="shared" si="396"/>
        <v>457.9</v>
      </c>
      <c r="J6385" s="5" t="str">
        <f>IF(H6385="否","不适用",IF(AND(ISNUMBER(E6385),ISNUMBER(F6385)),IF(I6385&gt;规则与名单!$B$2,"是","否"),"未判定"))</f>
        <v>是</v>
      </c>
      <c r="K6385" s="5" t="str">
        <f t="shared" si="397"/>
        <v>测试日GPS</v>
      </c>
      <c r="L6385" s="6">
        <f t="shared" si="398"/>
        <v>7.4</v>
      </c>
      <c r="M6385" s="5">
        <f t="shared" si="399"/>
        <v>0</v>
      </c>
      <c r="N6385" s="5" t="s">
        <v>22497</v>
      </c>
      <c r="O6385" s="5" t="s">
        <v>22498</v>
      </c>
      <c r="P6385" s="5" t="s">
        <v>22499</v>
      </c>
    </row>
    <row r="6386" ht="19" customHeight="1" spans="1:16">
      <c r="A6386" s="5">
        <v>256</v>
      </c>
      <c r="B6386" s="5" t="s">
        <v>676</v>
      </c>
      <c r="C6386" s="5" t="s">
        <v>70</v>
      </c>
      <c r="D6386" s="8" t="s">
        <v>121</v>
      </c>
      <c r="E6386" s="6">
        <v>594.6</v>
      </c>
      <c r="F6386" s="6">
        <v>0.02</v>
      </c>
      <c r="G6386" s="6"/>
      <c r="H6386" s="5" t="s">
        <v>113</v>
      </c>
      <c r="I6386" s="6">
        <f t="shared" si="396"/>
        <v>594.58</v>
      </c>
      <c r="J6386" s="5" t="str">
        <f>IF(H6386="否","不适用",IF(AND(ISNUMBER(E6386),ISNUMBER(F6386)),IF(I6386&gt;规则与名单!$B$2,"是","否"),"未判定"))</f>
        <v>是</v>
      </c>
      <c r="K6386" s="5" t="str">
        <f t="shared" si="397"/>
        <v>测试日GPS</v>
      </c>
      <c r="L6386" s="6">
        <f t="shared" si="398"/>
        <v>0.02</v>
      </c>
      <c r="M6386" s="5">
        <f t="shared" si="399"/>
        <v>0</v>
      </c>
      <c r="N6386" s="5" t="s">
        <v>22500</v>
      </c>
      <c r="O6386" s="5" t="s">
        <v>22501</v>
      </c>
      <c r="P6386" s="5" t="s">
        <v>22502</v>
      </c>
    </row>
    <row r="6387" ht="19" customHeight="1" spans="1:16">
      <c r="A6387" s="5">
        <v>256</v>
      </c>
      <c r="B6387" s="5" t="s">
        <v>676</v>
      </c>
      <c r="C6387" s="5" t="s">
        <v>70</v>
      </c>
      <c r="D6387" s="8" t="s">
        <v>170</v>
      </c>
      <c r="E6387" s="6">
        <v>544</v>
      </c>
      <c r="F6387" s="6">
        <v>0.01</v>
      </c>
      <c r="G6387" s="6"/>
      <c r="H6387" s="5" t="s">
        <v>113</v>
      </c>
      <c r="I6387" s="6">
        <f t="shared" si="396"/>
        <v>543.99</v>
      </c>
      <c r="J6387" s="5" t="str">
        <f>IF(H6387="否","不适用",IF(AND(ISNUMBER(E6387),ISNUMBER(F6387)),IF(I6387&gt;规则与名单!$B$2,"是","否"),"未判定"))</f>
        <v>是</v>
      </c>
      <c r="K6387" s="5" t="str">
        <f t="shared" si="397"/>
        <v>测试日GPS</v>
      </c>
      <c r="L6387" s="6">
        <f t="shared" si="398"/>
        <v>0.01</v>
      </c>
      <c r="M6387" s="5">
        <f t="shared" si="399"/>
        <v>0</v>
      </c>
      <c r="N6387" s="5" t="s">
        <v>22503</v>
      </c>
      <c r="O6387" s="5" t="s">
        <v>22504</v>
      </c>
      <c r="P6387" s="5" t="s">
        <v>22505</v>
      </c>
    </row>
    <row r="6388" ht="19" customHeight="1" spans="1:16">
      <c r="A6388" s="5">
        <v>256</v>
      </c>
      <c r="B6388" s="5" t="s">
        <v>676</v>
      </c>
      <c r="C6388" s="5" t="s">
        <v>70</v>
      </c>
      <c r="D6388" s="8" t="s">
        <v>644</v>
      </c>
      <c r="E6388" s="6">
        <v>494</v>
      </c>
      <c r="F6388" s="6">
        <v>0.01</v>
      </c>
      <c r="G6388" s="6"/>
      <c r="H6388" s="5" t="s">
        <v>113</v>
      </c>
      <c r="I6388" s="6">
        <f t="shared" si="396"/>
        <v>493.99</v>
      </c>
      <c r="J6388" s="5" t="str">
        <f>IF(H6388="否","不适用",IF(AND(ISNUMBER(E6388),ISNUMBER(F6388)),IF(I6388&gt;规则与名单!$B$2,"是","否"),"未判定"))</f>
        <v>是</v>
      </c>
      <c r="K6388" s="5" t="str">
        <f t="shared" si="397"/>
        <v>测试日GPS</v>
      </c>
      <c r="L6388" s="6">
        <f t="shared" si="398"/>
        <v>0.01</v>
      </c>
      <c r="M6388" s="5">
        <f t="shared" si="399"/>
        <v>0</v>
      </c>
      <c r="N6388" s="5" t="s">
        <v>22506</v>
      </c>
      <c r="O6388" s="5" t="s">
        <v>22507</v>
      </c>
      <c r="P6388" s="5" t="s">
        <v>22508</v>
      </c>
    </row>
    <row r="6389" ht="19" customHeight="1" spans="1:16">
      <c r="A6389" s="5">
        <v>256</v>
      </c>
      <c r="B6389" s="5" t="s">
        <v>676</v>
      </c>
      <c r="C6389" s="5" t="s">
        <v>70</v>
      </c>
      <c r="D6389" s="8" t="s">
        <v>3418</v>
      </c>
      <c r="E6389" s="6"/>
      <c r="F6389" s="6">
        <v>0</v>
      </c>
      <c r="G6389" s="6"/>
      <c r="H6389" s="5" t="s">
        <v>113</v>
      </c>
      <c r="I6389" s="6" t="str">
        <f t="shared" si="396"/>
        <v/>
      </c>
      <c r="J6389" s="5" t="str">
        <f>IF(H6389="否","不适用",IF(AND(ISNUMBER(E6389),ISNUMBER(F6389)),IF(I6389&gt;规则与名单!$B$2,"是","否"),"未判定"))</f>
        <v>未判定</v>
      </c>
      <c r="K6389" s="5" t="str">
        <f t="shared" si="397"/>
        <v>测试名单无纯氢GPS</v>
      </c>
      <c r="L6389" s="6">
        <f t="shared" si="398"/>
        <v>0</v>
      </c>
      <c r="M6389" s="5">
        <f t="shared" si="399"/>
        <v>0</v>
      </c>
      <c r="N6389" s="5" t="s">
        <v>22509</v>
      </c>
      <c r="O6389" s="5" t="s">
        <v>22510</v>
      </c>
      <c r="P6389" s="5" t="s">
        <v>22511</v>
      </c>
    </row>
    <row r="6390" ht="19" customHeight="1" spans="1:16">
      <c r="A6390" s="5">
        <v>256</v>
      </c>
      <c r="B6390" s="5" t="s">
        <v>676</v>
      </c>
      <c r="C6390" s="5" t="s">
        <v>70</v>
      </c>
      <c r="D6390" s="8" t="s">
        <v>3422</v>
      </c>
      <c r="E6390" s="6">
        <v>318.7</v>
      </c>
      <c r="F6390" s="6">
        <v>7.2</v>
      </c>
      <c r="G6390" s="6"/>
      <c r="H6390" s="5" t="s">
        <v>113</v>
      </c>
      <c r="I6390" s="6">
        <f t="shared" si="396"/>
        <v>311.5</v>
      </c>
      <c r="J6390" s="5" t="str">
        <f>IF(H6390="否","不适用",IF(AND(ISNUMBER(E6390),ISNUMBER(F6390)),IF(I6390&gt;规则与名单!$B$2,"是","否"),"未判定"))</f>
        <v>是</v>
      </c>
      <c r="K6390" s="5" t="str">
        <f t="shared" si="397"/>
        <v>测试日GPS</v>
      </c>
      <c r="L6390" s="6">
        <f t="shared" si="398"/>
        <v>7.2</v>
      </c>
      <c r="M6390" s="5">
        <f t="shared" si="399"/>
        <v>0</v>
      </c>
      <c r="N6390" s="5" t="s">
        <v>22512</v>
      </c>
      <c r="O6390" s="5" t="s">
        <v>22513</v>
      </c>
      <c r="P6390" s="5" t="s">
        <v>22514</v>
      </c>
    </row>
    <row r="6391" ht="19" customHeight="1" spans="1:16">
      <c r="A6391" s="5">
        <v>256</v>
      </c>
      <c r="B6391" s="5" t="s">
        <v>676</v>
      </c>
      <c r="C6391" s="5" t="s">
        <v>70</v>
      </c>
      <c r="D6391" s="8" t="s">
        <v>336</v>
      </c>
      <c r="E6391" s="6">
        <v>554.1</v>
      </c>
      <c r="F6391" s="6">
        <v>0.1</v>
      </c>
      <c r="G6391" s="6"/>
      <c r="H6391" s="5" t="s">
        <v>113</v>
      </c>
      <c r="I6391" s="6">
        <f t="shared" si="396"/>
        <v>554</v>
      </c>
      <c r="J6391" s="5" t="str">
        <f>IF(H6391="否","不适用",IF(AND(ISNUMBER(E6391),ISNUMBER(F6391)),IF(I6391&gt;规则与名单!$B$2,"是","否"),"未判定"))</f>
        <v>是</v>
      </c>
      <c r="K6391" s="5" t="str">
        <f t="shared" si="397"/>
        <v>测试日GPS</v>
      </c>
      <c r="L6391" s="6">
        <f t="shared" si="398"/>
        <v>0.1</v>
      </c>
      <c r="M6391" s="5">
        <f t="shared" si="399"/>
        <v>0</v>
      </c>
      <c r="N6391" s="5" t="s">
        <v>22515</v>
      </c>
      <c r="O6391" s="5" t="s">
        <v>22516</v>
      </c>
      <c r="P6391" s="5" t="s">
        <v>22517</v>
      </c>
    </row>
    <row r="6392" ht="19" customHeight="1" spans="1:16">
      <c r="A6392" s="5">
        <v>256</v>
      </c>
      <c r="B6392" s="5" t="s">
        <v>676</v>
      </c>
      <c r="C6392" s="5" t="s">
        <v>70</v>
      </c>
      <c r="D6392" s="8" t="s">
        <v>653</v>
      </c>
      <c r="E6392" s="6">
        <v>638.6</v>
      </c>
      <c r="F6392" s="6">
        <v>0.01</v>
      </c>
      <c r="G6392" s="6"/>
      <c r="H6392" s="5" t="s">
        <v>113</v>
      </c>
      <c r="I6392" s="6">
        <f t="shared" si="396"/>
        <v>638.59</v>
      </c>
      <c r="J6392" s="5" t="str">
        <f>IF(H6392="否","不适用",IF(AND(ISNUMBER(E6392),ISNUMBER(F6392)),IF(I6392&gt;规则与名单!$B$2,"是","否"),"未判定"))</f>
        <v>是</v>
      </c>
      <c r="K6392" s="5" t="str">
        <f t="shared" si="397"/>
        <v>测试日GPS</v>
      </c>
      <c r="L6392" s="6">
        <f t="shared" si="398"/>
        <v>0.01</v>
      </c>
      <c r="M6392" s="5">
        <f t="shared" si="399"/>
        <v>0</v>
      </c>
      <c r="N6392" s="5" t="s">
        <v>22518</v>
      </c>
      <c r="O6392" s="5" t="s">
        <v>22519</v>
      </c>
      <c r="P6392" s="5" t="s">
        <v>22520</v>
      </c>
    </row>
    <row r="6393" ht="19" customHeight="1" spans="1:16">
      <c r="A6393" s="5">
        <v>256</v>
      </c>
      <c r="B6393" s="5" t="s">
        <v>676</v>
      </c>
      <c r="C6393" s="5" t="s">
        <v>70</v>
      </c>
      <c r="D6393" s="8" t="s">
        <v>140</v>
      </c>
      <c r="E6393" s="6">
        <v>623.6</v>
      </c>
      <c r="F6393" s="6">
        <v>0</v>
      </c>
      <c r="G6393" s="6"/>
      <c r="H6393" s="5" t="s">
        <v>113</v>
      </c>
      <c r="I6393" s="6">
        <f t="shared" si="396"/>
        <v>623.6</v>
      </c>
      <c r="J6393" s="5" t="str">
        <f>IF(H6393="否","不适用",IF(AND(ISNUMBER(E6393),ISNUMBER(F6393)),IF(I6393&gt;规则与名单!$B$2,"是","否"),"未判定"))</f>
        <v>是</v>
      </c>
      <c r="K6393" s="5" t="str">
        <f t="shared" si="397"/>
        <v>测试日GPS</v>
      </c>
      <c r="L6393" s="6">
        <f t="shared" si="398"/>
        <v>0</v>
      </c>
      <c r="M6393" s="5">
        <f t="shared" si="399"/>
        <v>0</v>
      </c>
      <c r="N6393" s="5" t="s">
        <v>22521</v>
      </c>
      <c r="O6393" s="5" t="s">
        <v>22522</v>
      </c>
      <c r="P6393" s="5" t="s">
        <v>22523</v>
      </c>
    </row>
    <row r="6394" ht="19" customHeight="1" spans="1:16">
      <c r="A6394" s="5">
        <v>256</v>
      </c>
      <c r="B6394" s="5" t="s">
        <v>676</v>
      </c>
      <c r="C6394" s="5" t="s">
        <v>70</v>
      </c>
      <c r="D6394" s="8" t="s">
        <v>115</v>
      </c>
      <c r="E6394" s="6">
        <v>343.2</v>
      </c>
      <c r="F6394" s="6">
        <v>7.1</v>
      </c>
      <c r="G6394" s="6"/>
      <c r="H6394" s="5" t="s">
        <v>113</v>
      </c>
      <c r="I6394" s="6">
        <f t="shared" si="396"/>
        <v>336.1</v>
      </c>
      <c r="J6394" s="5" t="str">
        <f>IF(H6394="否","不适用",IF(AND(ISNUMBER(E6394),ISNUMBER(F6394)),IF(I6394&gt;规则与名单!$B$2,"是","否"),"未判定"))</f>
        <v>是</v>
      </c>
      <c r="K6394" s="5" t="str">
        <f t="shared" si="397"/>
        <v>测试日GPS</v>
      </c>
      <c r="L6394" s="6">
        <f t="shared" si="398"/>
        <v>7.1</v>
      </c>
      <c r="M6394" s="5">
        <f t="shared" si="399"/>
        <v>0</v>
      </c>
      <c r="N6394" s="5" t="s">
        <v>22524</v>
      </c>
      <c r="O6394" s="5" t="s">
        <v>22525</v>
      </c>
      <c r="P6394" s="5" t="s">
        <v>22526</v>
      </c>
    </row>
    <row r="6395" ht="19" customHeight="1" spans="1:16">
      <c r="A6395" s="5">
        <v>257</v>
      </c>
      <c r="B6395" s="5" t="s">
        <v>678</v>
      </c>
      <c r="C6395" s="5" t="s">
        <v>70</v>
      </c>
      <c r="D6395" s="8" t="s">
        <v>114</v>
      </c>
      <c r="E6395" s="6">
        <v>20.8</v>
      </c>
      <c r="F6395" s="6">
        <v>20.1</v>
      </c>
      <c r="G6395" s="6"/>
      <c r="H6395" s="5" t="s">
        <v>113</v>
      </c>
      <c r="I6395" s="6">
        <f t="shared" si="396"/>
        <v>0.699999999999999</v>
      </c>
      <c r="J6395" s="5" t="str">
        <f>IF(H6395="否","不适用",IF(AND(ISNUMBER(E6395),ISNUMBER(F6395)),IF(I6395&gt;规则与名单!$B$2,"是","否"),"未判定"))</f>
        <v>否</v>
      </c>
      <c r="K6395" s="5" t="str">
        <f t="shared" si="397"/>
        <v>非测试日仪表</v>
      </c>
      <c r="L6395" s="6">
        <f t="shared" si="398"/>
        <v>20.8</v>
      </c>
      <c r="M6395" s="5">
        <f t="shared" si="399"/>
        <v>0</v>
      </c>
      <c r="N6395" s="5" t="s">
        <v>22527</v>
      </c>
      <c r="O6395" s="5" t="s">
        <v>22528</v>
      </c>
      <c r="P6395" s="5" t="s">
        <v>22529</v>
      </c>
    </row>
    <row r="6396" ht="19" customHeight="1" spans="1:16">
      <c r="A6396" s="5">
        <v>257</v>
      </c>
      <c r="B6396" s="5" t="s">
        <v>678</v>
      </c>
      <c r="C6396" s="5" t="s">
        <v>70</v>
      </c>
      <c r="D6396" s="8" t="s">
        <v>605</v>
      </c>
      <c r="E6396" s="6">
        <v>19.3</v>
      </c>
      <c r="F6396" s="6">
        <v>19</v>
      </c>
      <c r="G6396" s="6"/>
      <c r="H6396" s="5" t="s">
        <v>113</v>
      </c>
      <c r="I6396" s="6">
        <f t="shared" si="396"/>
        <v>0.300000000000001</v>
      </c>
      <c r="J6396" s="5" t="str">
        <f>IF(H6396="否","不适用",IF(AND(ISNUMBER(E6396),ISNUMBER(F6396)),IF(I6396&gt;规则与名单!$B$2,"是","否"),"未判定"))</f>
        <v>否</v>
      </c>
      <c r="K6396" s="5" t="str">
        <f t="shared" si="397"/>
        <v>非测试日仪表</v>
      </c>
      <c r="L6396" s="6">
        <f t="shared" si="398"/>
        <v>19.3</v>
      </c>
      <c r="M6396" s="5">
        <f t="shared" si="399"/>
        <v>0</v>
      </c>
      <c r="N6396" s="5" t="s">
        <v>22530</v>
      </c>
      <c r="O6396" s="5" t="s">
        <v>22531</v>
      </c>
      <c r="P6396" s="5" t="s">
        <v>22532</v>
      </c>
    </row>
    <row r="6397" ht="19" customHeight="1" spans="1:16">
      <c r="A6397" s="5">
        <v>257</v>
      </c>
      <c r="B6397" s="5" t="s">
        <v>678</v>
      </c>
      <c r="C6397" s="5" t="s">
        <v>70</v>
      </c>
      <c r="D6397" s="8" t="s">
        <v>186</v>
      </c>
      <c r="E6397" s="6">
        <v>73.1</v>
      </c>
      <c r="F6397" s="6">
        <v>71.9</v>
      </c>
      <c r="G6397" s="6"/>
      <c r="H6397" s="5" t="s">
        <v>113</v>
      </c>
      <c r="I6397" s="6">
        <f t="shared" si="396"/>
        <v>1.19999999999999</v>
      </c>
      <c r="J6397" s="5" t="str">
        <f>IF(H6397="否","不适用",IF(AND(ISNUMBER(E6397),ISNUMBER(F6397)),IF(I6397&gt;规则与名单!$B$2,"是","否"),"未判定"))</f>
        <v>否</v>
      </c>
      <c r="K6397" s="5" t="str">
        <f t="shared" si="397"/>
        <v>非测试日仪表</v>
      </c>
      <c r="L6397" s="6">
        <f t="shared" si="398"/>
        <v>73.1</v>
      </c>
      <c r="M6397" s="5">
        <f t="shared" si="399"/>
        <v>0</v>
      </c>
      <c r="N6397" s="5" t="s">
        <v>22533</v>
      </c>
      <c r="O6397" s="5" t="s">
        <v>22534</v>
      </c>
      <c r="P6397" s="5" t="s">
        <v>22535</v>
      </c>
    </row>
    <row r="6398" ht="19" customHeight="1" spans="1:16">
      <c r="A6398" s="5">
        <v>258</v>
      </c>
      <c r="B6398" s="5" t="s">
        <v>680</v>
      </c>
      <c r="C6398" s="5" t="s">
        <v>70</v>
      </c>
      <c r="D6398" s="8" t="s">
        <v>114</v>
      </c>
      <c r="E6398" s="6">
        <v>33.4</v>
      </c>
      <c r="F6398" s="6">
        <v>33.13</v>
      </c>
      <c r="G6398" s="6">
        <v>33.3</v>
      </c>
      <c r="H6398" s="5" t="s">
        <v>120</v>
      </c>
      <c r="I6398" s="6">
        <f t="shared" si="396"/>
        <v>0.269999999999996</v>
      </c>
      <c r="J6398" s="5" t="str">
        <f>IF(H6398="否","不适用",IF(AND(ISNUMBER(E6398),ISNUMBER(F6398)),IF(I6398&gt;规则与名单!$B$2,"是","否"),"未判定"))</f>
        <v>不适用</v>
      </c>
      <c r="K6398" s="5" t="str">
        <f t="shared" si="397"/>
        <v>非测试日纯氢</v>
      </c>
      <c r="L6398" s="6">
        <f t="shared" si="398"/>
        <v>33.3</v>
      </c>
      <c r="M6398" s="5">
        <f t="shared" si="399"/>
        <v>0</v>
      </c>
      <c r="N6398" s="5" t="s">
        <v>22536</v>
      </c>
      <c r="O6398" s="5" t="s">
        <v>22537</v>
      </c>
      <c r="P6398" s="5" t="s">
        <v>22538</v>
      </c>
    </row>
    <row r="6399" ht="19" customHeight="1" spans="1:16">
      <c r="A6399" s="5">
        <v>258</v>
      </c>
      <c r="B6399" s="5" t="s">
        <v>680</v>
      </c>
      <c r="C6399" s="5" t="s">
        <v>70</v>
      </c>
      <c r="D6399" s="8" t="s">
        <v>605</v>
      </c>
      <c r="E6399" s="6">
        <v>33.3</v>
      </c>
      <c r="F6399" s="6">
        <v>67.5</v>
      </c>
      <c r="G6399" s="6">
        <v>33.3</v>
      </c>
      <c r="H6399" s="5" t="s">
        <v>120</v>
      </c>
      <c r="I6399" s="6">
        <f t="shared" si="396"/>
        <v>-34.2</v>
      </c>
      <c r="J6399" s="5" t="str">
        <f>IF(H6399="否","不适用",IF(AND(ISNUMBER(E6399),ISNUMBER(F6399)),IF(I6399&gt;规则与名单!$B$2,"是","否"),"未判定"))</f>
        <v>不适用</v>
      </c>
      <c r="K6399" s="5" t="str">
        <f t="shared" si="397"/>
        <v>非测试日纯氢</v>
      </c>
      <c r="L6399" s="6">
        <f t="shared" si="398"/>
        <v>33.3</v>
      </c>
      <c r="M6399" s="5">
        <f t="shared" si="399"/>
        <v>0</v>
      </c>
      <c r="N6399" s="5" t="s">
        <v>22539</v>
      </c>
      <c r="O6399" s="5" t="s">
        <v>22540</v>
      </c>
      <c r="P6399" s="5" t="s">
        <v>22541</v>
      </c>
    </row>
    <row r="6400" ht="19" customHeight="1" spans="1:16">
      <c r="A6400" s="5">
        <v>258</v>
      </c>
      <c r="B6400" s="5" t="s">
        <v>680</v>
      </c>
      <c r="C6400" s="5" t="s">
        <v>70</v>
      </c>
      <c r="D6400" s="8" t="s">
        <v>186</v>
      </c>
      <c r="E6400" s="6">
        <v>33.7</v>
      </c>
      <c r="F6400" s="6">
        <v>34.1</v>
      </c>
      <c r="G6400" s="6">
        <v>33.5</v>
      </c>
      <c r="H6400" s="5" t="s">
        <v>120</v>
      </c>
      <c r="I6400" s="6">
        <f t="shared" si="396"/>
        <v>-0.399999999999999</v>
      </c>
      <c r="J6400" s="5" t="str">
        <f>IF(H6400="否","不适用",IF(AND(ISNUMBER(E6400),ISNUMBER(F6400)),IF(I6400&gt;规则与名单!$B$2,"是","否"),"未判定"))</f>
        <v>不适用</v>
      </c>
      <c r="K6400" s="5" t="str">
        <f t="shared" si="397"/>
        <v>非测试日纯氢</v>
      </c>
      <c r="L6400" s="6">
        <f t="shared" si="398"/>
        <v>33.5</v>
      </c>
      <c r="M6400" s="5">
        <f t="shared" si="399"/>
        <v>0</v>
      </c>
      <c r="N6400" s="5" t="s">
        <v>22542</v>
      </c>
      <c r="O6400" s="5" t="s">
        <v>22543</v>
      </c>
      <c r="P6400" s="5" t="s">
        <v>22544</v>
      </c>
    </row>
    <row r="6401" ht="19" customHeight="1" spans="1:16">
      <c r="A6401" s="5">
        <v>258</v>
      </c>
      <c r="B6401" s="5" t="s">
        <v>680</v>
      </c>
      <c r="C6401" s="5" t="s">
        <v>70</v>
      </c>
      <c r="D6401" s="8" t="s">
        <v>165</v>
      </c>
      <c r="E6401" s="6">
        <v>33.4</v>
      </c>
      <c r="F6401" s="6">
        <v>34.3</v>
      </c>
      <c r="G6401" s="6">
        <v>33.3</v>
      </c>
      <c r="H6401" s="5" t="s">
        <v>120</v>
      </c>
      <c r="I6401" s="6">
        <f t="shared" si="396"/>
        <v>-0.899999999999999</v>
      </c>
      <c r="J6401" s="5" t="str">
        <f>IF(H6401="否","不适用",IF(AND(ISNUMBER(E6401),ISNUMBER(F6401)),IF(I6401&gt;规则与名单!$B$2,"是","否"),"未判定"))</f>
        <v>不适用</v>
      </c>
      <c r="K6401" s="5" t="str">
        <f t="shared" si="397"/>
        <v>非测试日纯氢</v>
      </c>
      <c r="L6401" s="6">
        <f t="shared" si="398"/>
        <v>33.3</v>
      </c>
      <c r="M6401" s="5">
        <f t="shared" si="399"/>
        <v>0</v>
      </c>
      <c r="N6401" s="5" t="s">
        <v>22545</v>
      </c>
      <c r="O6401" s="5" t="s">
        <v>22546</v>
      </c>
      <c r="P6401" s="5" t="s">
        <v>22547</v>
      </c>
    </row>
    <row r="6402" ht="19" customHeight="1" spans="1:16">
      <c r="A6402" s="5">
        <v>258</v>
      </c>
      <c r="B6402" s="5" t="s">
        <v>680</v>
      </c>
      <c r="C6402" s="5" t="s">
        <v>70</v>
      </c>
      <c r="D6402" s="8" t="s">
        <v>151</v>
      </c>
      <c r="E6402" s="6"/>
      <c r="F6402" s="6">
        <v>0</v>
      </c>
      <c r="G6402" s="6"/>
      <c r="H6402" s="5" t="s">
        <v>120</v>
      </c>
      <c r="I6402" s="6" t="str">
        <f t="shared" ref="I6402:I6465" si="400">IF(AND(ISNUMBER(E6402),ISNUMBER(F6402)),E6402-F6402,"")</f>
        <v/>
      </c>
      <c r="J6402" s="5" t="str">
        <f>IF(H6402="否","不适用",IF(AND(ISNUMBER(E6402),ISNUMBER(F6402)),IF(I6402&gt;规则与名单!$B$2,"是","否"),"未判定"))</f>
        <v>不适用</v>
      </c>
      <c r="K6402" s="5" t="str">
        <f t="shared" ref="K6402:K6465" si="401">IF(J6402="是",IF(ISNUMBER(F6402),"测试日GPS","缺失"),IF(ISNUMBER(G6402),"非测试日纯氢",IF(AND(H6402="是",J6402="未判定"),IF(ISNUMBER(F6402),"测试名单无纯氢GPS","缺失"),IF(ISNUMBER(E6402),"非测试日仪表","缺失"))))</f>
        <v>缺失</v>
      </c>
      <c r="L6402" s="6" t="str">
        <f t="shared" ref="L6402:L6465" si="402">IF(K6402="缺失","",IF(K6402="非测试日纯氢",G6402,IF(K6402="非测试日仪表",E6402,F6402)))</f>
        <v/>
      </c>
      <c r="M6402" s="5">
        <f t="shared" ref="M6402:M6465" si="403">IF(K6402="缺失",1,0)</f>
        <v>1</v>
      </c>
      <c r="N6402" s="5" t="s">
        <v>22548</v>
      </c>
      <c r="O6402" s="5" t="s">
        <v>22549</v>
      </c>
      <c r="P6402" s="5" t="s">
        <v>22550</v>
      </c>
    </row>
    <row r="6403" ht="19" customHeight="1" spans="1:16">
      <c r="A6403" s="5">
        <v>258</v>
      </c>
      <c r="B6403" s="5" t="s">
        <v>680</v>
      </c>
      <c r="C6403" s="5" t="s">
        <v>70</v>
      </c>
      <c r="D6403" s="8" t="s">
        <v>3358</v>
      </c>
      <c r="E6403" s="6">
        <v>18.1</v>
      </c>
      <c r="F6403" s="6">
        <v>18.1</v>
      </c>
      <c r="G6403" s="6">
        <v>18.1</v>
      </c>
      <c r="H6403" s="5" t="s">
        <v>120</v>
      </c>
      <c r="I6403" s="6">
        <f t="shared" si="400"/>
        <v>0</v>
      </c>
      <c r="J6403" s="5" t="str">
        <f>IF(H6403="否","不适用",IF(AND(ISNUMBER(E6403),ISNUMBER(F6403)),IF(I6403&gt;规则与名单!$B$2,"是","否"),"未判定"))</f>
        <v>不适用</v>
      </c>
      <c r="K6403" s="5" t="str">
        <f t="shared" si="401"/>
        <v>非测试日纯氢</v>
      </c>
      <c r="L6403" s="6">
        <f t="shared" si="402"/>
        <v>18.1</v>
      </c>
      <c r="M6403" s="5">
        <f t="shared" si="403"/>
        <v>0</v>
      </c>
      <c r="N6403" s="5" t="s">
        <v>22551</v>
      </c>
      <c r="O6403" s="5" t="s">
        <v>22552</v>
      </c>
      <c r="P6403" s="5" t="s">
        <v>22553</v>
      </c>
    </row>
    <row r="6404" ht="19" customHeight="1" spans="1:16">
      <c r="A6404" s="5">
        <v>258</v>
      </c>
      <c r="B6404" s="5" t="s">
        <v>680</v>
      </c>
      <c r="C6404" s="5" t="s">
        <v>70</v>
      </c>
      <c r="D6404" s="8" t="s">
        <v>272</v>
      </c>
      <c r="E6404" s="6">
        <v>33.3</v>
      </c>
      <c r="F6404" s="6">
        <v>33.4</v>
      </c>
      <c r="G6404" s="6">
        <v>33.3</v>
      </c>
      <c r="H6404" s="5" t="s">
        <v>120</v>
      </c>
      <c r="I6404" s="6">
        <f t="shared" si="400"/>
        <v>-0.100000000000001</v>
      </c>
      <c r="J6404" s="5" t="str">
        <f>IF(H6404="否","不适用",IF(AND(ISNUMBER(E6404),ISNUMBER(F6404)),IF(I6404&gt;规则与名单!$B$2,"是","否"),"未判定"))</f>
        <v>不适用</v>
      </c>
      <c r="K6404" s="5" t="str">
        <f t="shared" si="401"/>
        <v>非测试日纯氢</v>
      </c>
      <c r="L6404" s="6">
        <f t="shared" si="402"/>
        <v>33.3</v>
      </c>
      <c r="M6404" s="5">
        <f t="shared" si="403"/>
        <v>0</v>
      </c>
      <c r="N6404" s="5" t="s">
        <v>22554</v>
      </c>
      <c r="O6404" s="5" t="s">
        <v>22555</v>
      </c>
      <c r="P6404" s="5" t="s">
        <v>22556</v>
      </c>
    </row>
    <row r="6405" ht="19" customHeight="1" spans="1:16">
      <c r="A6405" s="5">
        <v>258</v>
      </c>
      <c r="B6405" s="5" t="s">
        <v>680</v>
      </c>
      <c r="C6405" s="5" t="s">
        <v>70</v>
      </c>
      <c r="D6405" s="8" t="s">
        <v>506</v>
      </c>
      <c r="E6405" s="6">
        <v>33.4</v>
      </c>
      <c r="F6405" s="6">
        <v>34.7</v>
      </c>
      <c r="G6405" s="6">
        <v>32.9</v>
      </c>
      <c r="H6405" s="5" t="s">
        <v>120</v>
      </c>
      <c r="I6405" s="6">
        <f t="shared" si="400"/>
        <v>-1.3</v>
      </c>
      <c r="J6405" s="5" t="str">
        <f>IF(H6405="否","不适用",IF(AND(ISNUMBER(E6405),ISNUMBER(F6405)),IF(I6405&gt;规则与名单!$B$2,"是","否"),"未判定"))</f>
        <v>不适用</v>
      </c>
      <c r="K6405" s="5" t="str">
        <f t="shared" si="401"/>
        <v>非测试日纯氢</v>
      </c>
      <c r="L6405" s="6">
        <f t="shared" si="402"/>
        <v>32.9</v>
      </c>
      <c r="M6405" s="5">
        <f t="shared" si="403"/>
        <v>0</v>
      </c>
      <c r="N6405" s="5" t="s">
        <v>22557</v>
      </c>
      <c r="O6405" s="5" t="s">
        <v>22558</v>
      </c>
      <c r="P6405" s="5" t="s">
        <v>22559</v>
      </c>
    </row>
    <row r="6406" ht="19" customHeight="1" spans="1:16">
      <c r="A6406" s="5">
        <v>258</v>
      </c>
      <c r="B6406" s="5" t="s">
        <v>680</v>
      </c>
      <c r="C6406" s="5" t="s">
        <v>70</v>
      </c>
      <c r="D6406" s="8" t="s">
        <v>673</v>
      </c>
      <c r="E6406" s="6">
        <v>33.7</v>
      </c>
      <c r="F6406" s="6">
        <v>34.3</v>
      </c>
      <c r="G6406" s="6">
        <v>33.6</v>
      </c>
      <c r="H6406" s="5" t="s">
        <v>120</v>
      </c>
      <c r="I6406" s="6">
        <f t="shared" si="400"/>
        <v>-0.599999999999994</v>
      </c>
      <c r="J6406" s="5" t="str">
        <f>IF(H6406="否","不适用",IF(AND(ISNUMBER(E6406),ISNUMBER(F6406)),IF(I6406&gt;规则与名单!$B$2,"是","否"),"未判定"))</f>
        <v>不适用</v>
      </c>
      <c r="K6406" s="5" t="str">
        <f t="shared" si="401"/>
        <v>非测试日纯氢</v>
      </c>
      <c r="L6406" s="6">
        <f t="shared" si="402"/>
        <v>33.6</v>
      </c>
      <c r="M6406" s="5">
        <f t="shared" si="403"/>
        <v>0</v>
      </c>
      <c r="N6406" s="5" t="s">
        <v>22560</v>
      </c>
      <c r="O6406" s="5" t="s">
        <v>22561</v>
      </c>
      <c r="P6406" s="5" t="s">
        <v>22562</v>
      </c>
    </row>
    <row r="6407" ht="19" customHeight="1" spans="1:16">
      <c r="A6407" s="5">
        <v>258</v>
      </c>
      <c r="B6407" s="5" t="s">
        <v>680</v>
      </c>
      <c r="C6407" s="5" t="s">
        <v>70</v>
      </c>
      <c r="D6407" s="8" t="s">
        <v>183</v>
      </c>
      <c r="E6407" s="6">
        <v>33.2</v>
      </c>
      <c r="F6407" s="6">
        <v>33.7</v>
      </c>
      <c r="G6407" s="6">
        <v>33.2</v>
      </c>
      <c r="H6407" s="5" t="s">
        <v>120</v>
      </c>
      <c r="I6407" s="6">
        <f t="shared" si="400"/>
        <v>-0.5</v>
      </c>
      <c r="J6407" s="5" t="str">
        <f>IF(H6407="否","不适用",IF(AND(ISNUMBER(E6407),ISNUMBER(F6407)),IF(I6407&gt;规则与名单!$B$2,"是","否"),"未判定"))</f>
        <v>不适用</v>
      </c>
      <c r="K6407" s="5" t="str">
        <f t="shared" si="401"/>
        <v>非测试日纯氢</v>
      </c>
      <c r="L6407" s="6">
        <f t="shared" si="402"/>
        <v>33.2</v>
      </c>
      <c r="M6407" s="5">
        <f t="shared" si="403"/>
        <v>0</v>
      </c>
      <c r="N6407" s="5" t="s">
        <v>22563</v>
      </c>
      <c r="O6407" s="5" t="s">
        <v>22564</v>
      </c>
      <c r="P6407" s="5" t="s">
        <v>22565</v>
      </c>
    </row>
    <row r="6408" ht="19" customHeight="1" spans="1:16">
      <c r="A6408" s="5">
        <v>258</v>
      </c>
      <c r="B6408" s="5" t="s">
        <v>680</v>
      </c>
      <c r="C6408" s="5" t="s">
        <v>70</v>
      </c>
      <c r="D6408" s="8" t="s">
        <v>431</v>
      </c>
      <c r="E6408" s="6">
        <v>33.4</v>
      </c>
      <c r="F6408" s="6">
        <v>34.1</v>
      </c>
      <c r="G6408" s="6">
        <v>33.3</v>
      </c>
      <c r="H6408" s="5" t="s">
        <v>120</v>
      </c>
      <c r="I6408" s="6">
        <f t="shared" si="400"/>
        <v>-0.700000000000003</v>
      </c>
      <c r="J6408" s="5" t="str">
        <f>IF(H6408="否","不适用",IF(AND(ISNUMBER(E6408),ISNUMBER(F6408)),IF(I6408&gt;规则与名单!$B$2,"是","否"),"未判定"))</f>
        <v>不适用</v>
      </c>
      <c r="K6408" s="5" t="str">
        <f t="shared" si="401"/>
        <v>非测试日纯氢</v>
      </c>
      <c r="L6408" s="6">
        <f t="shared" si="402"/>
        <v>33.3</v>
      </c>
      <c r="M6408" s="5">
        <f t="shared" si="403"/>
        <v>0</v>
      </c>
      <c r="N6408" s="5" t="s">
        <v>22566</v>
      </c>
      <c r="O6408" s="5" t="s">
        <v>22567</v>
      </c>
      <c r="P6408" s="5" t="s">
        <v>22568</v>
      </c>
    </row>
    <row r="6409" ht="19" customHeight="1" spans="1:16">
      <c r="A6409" s="5">
        <v>258</v>
      </c>
      <c r="B6409" s="5" t="s">
        <v>680</v>
      </c>
      <c r="C6409" s="5" t="s">
        <v>70</v>
      </c>
      <c r="D6409" s="8" t="s">
        <v>3377</v>
      </c>
      <c r="E6409" s="6"/>
      <c r="F6409" s="6">
        <v>0</v>
      </c>
      <c r="G6409" s="6"/>
      <c r="H6409" s="5" t="s">
        <v>120</v>
      </c>
      <c r="I6409" s="6" t="str">
        <f t="shared" si="400"/>
        <v/>
      </c>
      <c r="J6409" s="5" t="str">
        <f>IF(H6409="否","不适用",IF(AND(ISNUMBER(E6409),ISNUMBER(F6409)),IF(I6409&gt;规则与名单!$B$2,"是","否"),"未判定"))</f>
        <v>不适用</v>
      </c>
      <c r="K6409" s="5" t="str">
        <f t="shared" si="401"/>
        <v>缺失</v>
      </c>
      <c r="L6409" s="6" t="str">
        <f t="shared" si="402"/>
        <v/>
      </c>
      <c r="M6409" s="5">
        <f t="shared" si="403"/>
        <v>1</v>
      </c>
      <c r="N6409" s="5" t="s">
        <v>22569</v>
      </c>
      <c r="O6409" s="5" t="s">
        <v>22570</v>
      </c>
      <c r="P6409" s="5" t="s">
        <v>22571</v>
      </c>
    </row>
    <row r="6410" ht="19" customHeight="1" spans="1:16">
      <c r="A6410" s="5">
        <v>258</v>
      </c>
      <c r="B6410" s="5" t="s">
        <v>680</v>
      </c>
      <c r="C6410" s="5" t="s">
        <v>70</v>
      </c>
      <c r="D6410" s="8" t="s">
        <v>407</v>
      </c>
      <c r="E6410" s="6">
        <v>18</v>
      </c>
      <c r="F6410" s="6">
        <v>18</v>
      </c>
      <c r="G6410" s="6"/>
      <c r="H6410" s="5" t="s">
        <v>120</v>
      </c>
      <c r="I6410" s="6">
        <f t="shared" si="400"/>
        <v>0</v>
      </c>
      <c r="J6410" s="5" t="str">
        <f>IF(H6410="否","不适用",IF(AND(ISNUMBER(E6410),ISNUMBER(F6410)),IF(I6410&gt;规则与名单!$B$2,"是","否"),"未判定"))</f>
        <v>不适用</v>
      </c>
      <c r="K6410" s="5" t="str">
        <f t="shared" si="401"/>
        <v>非测试日仪表</v>
      </c>
      <c r="L6410" s="6">
        <f t="shared" si="402"/>
        <v>18</v>
      </c>
      <c r="M6410" s="5">
        <f t="shared" si="403"/>
        <v>0</v>
      </c>
      <c r="N6410" s="5" t="s">
        <v>22572</v>
      </c>
      <c r="O6410" s="5" t="s">
        <v>22573</v>
      </c>
      <c r="P6410" s="5" t="s">
        <v>22574</v>
      </c>
    </row>
    <row r="6411" ht="19" customHeight="1" spans="1:16">
      <c r="A6411" s="5">
        <v>258</v>
      </c>
      <c r="B6411" s="5" t="s">
        <v>680</v>
      </c>
      <c r="C6411" s="5" t="s">
        <v>70</v>
      </c>
      <c r="D6411" s="8" t="s">
        <v>411</v>
      </c>
      <c r="E6411" s="6">
        <v>33.4</v>
      </c>
      <c r="F6411" s="6">
        <v>34.4</v>
      </c>
      <c r="G6411" s="6">
        <v>33.3</v>
      </c>
      <c r="H6411" s="5" t="s">
        <v>120</v>
      </c>
      <c r="I6411" s="6">
        <f t="shared" si="400"/>
        <v>-1</v>
      </c>
      <c r="J6411" s="5" t="str">
        <f>IF(H6411="否","不适用",IF(AND(ISNUMBER(E6411),ISNUMBER(F6411)),IF(I6411&gt;规则与名单!$B$2,"是","否"),"未判定"))</f>
        <v>不适用</v>
      </c>
      <c r="K6411" s="5" t="str">
        <f t="shared" si="401"/>
        <v>非测试日纯氢</v>
      </c>
      <c r="L6411" s="6">
        <f t="shared" si="402"/>
        <v>33.3</v>
      </c>
      <c r="M6411" s="5">
        <f t="shared" si="403"/>
        <v>0</v>
      </c>
      <c r="N6411" s="5" t="s">
        <v>22575</v>
      </c>
      <c r="O6411" s="5" t="s">
        <v>22576</v>
      </c>
      <c r="P6411" s="5" t="s">
        <v>22577</v>
      </c>
    </row>
    <row r="6412" ht="19" customHeight="1" spans="1:16">
      <c r="A6412" s="5">
        <v>258</v>
      </c>
      <c r="B6412" s="5" t="s">
        <v>680</v>
      </c>
      <c r="C6412" s="5" t="s">
        <v>70</v>
      </c>
      <c r="D6412" s="8" t="s">
        <v>251</v>
      </c>
      <c r="E6412" s="6">
        <v>33.4</v>
      </c>
      <c r="F6412" s="6">
        <v>34</v>
      </c>
      <c r="G6412" s="6">
        <v>33.1</v>
      </c>
      <c r="H6412" s="5" t="s">
        <v>120</v>
      </c>
      <c r="I6412" s="6">
        <f t="shared" si="400"/>
        <v>-0.600000000000001</v>
      </c>
      <c r="J6412" s="5" t="str">
        <f>IF(H6412="否","不适用",IF(AND(ISNUMBER(E6412),ISNUMBER(F6412)),IF(I6412&gt;规则与名单!$B$2,"是","否"),"未判定"))</f>
        <v>不适用</v>
      </c>
      <c r="K6412" s="5" t="str">
        <f t="shared" si="401"/>
        <v>非测试日纯氢</v>
      </c>
      <c r="L6412" s="6">
        <f t="shared" si="402"/>
        <v>33.1</v>
      </c>
      <c r="M6412" s="5">
        <f t="shared" si="403"/>
        <v>0</v>
      </c>
      <c r="N6412" s="5" t="s">
        <v>22578</v>
      </c>
      <c r="O6412" s="5" t="s">
        <v>22579</v>
      </c>
      <c r="P6412" s="5" t="s">
        <v>22580</v>
      </c>
    </row>
    <row r="6413" ht="19" customHeight="1" spans="1:16">
      <c r="A6413" s="5">
        <v>258</v>
      </c>
      <c r="B6413" s="5" t="s">
        <v>680</v>
      </c>
      <c r="C6413" s="5" t="s">
        <v>70</v>
      </c>
      <c r="D6413" s="8" t="s">
        <v>472</v>
      </c>
      <c r="E6413" s="6">
        <v>33.4</v>
      </c>
      <c r="F6413" s="6">
        <v>34.1</v>
      </c>
      <c r="G6413" s="6">
        <v>33.2</v>
      </c>
      <c r="H6413" s="5" t="s">
        <v>120</v>
      </c>
      <c r="I6413" s="6">
        <f t="shared" si="400"/>
        <v>-0.700000000000003</v>
      </c>
      <c r="J6413" s="5" t="str">
        <f>IF(H6413="否","不适用",IF(AND(ISNUMBER(E6413),ISNUMBER(F6413)),IF(I6413&gt;规则与名单!$B$2,"是","否"),"未判定"))</f>
        <v>不适用</v>
      </c>
      <c r="K6413" s="5" t="str">
        <f t="shared" si="401"/>
        <v>非测试日纯氢</v>
      </c>
      <c r="L6413" s="6">
        <f t="shared" si="402"/>
        <v>33.2</v>
      </c>
      <c r="M6413" s="5">
        <f t="shared" si="403"/>
        <v>0</v>
      </c>
      <c r="N6413" s="5" t="s">
        <v>22581</v>
      </c>
      <c r="O6413" s="5" t="s">
        <v>22582</v>
      </c>
      <c r="P6413" s="5" t="s">
        <v>22583</v>
      </c>
    </row>
    <row r="6414" ht="19" customHeight="1" spans="1:16">
      <c r="A6414" s="5">
        <v>258</v>
      </c>
      <c r="B6414" s="5" t="s">
        <v>680</v>
      </c>
      <c r="C6414" s="5" t="s">
        <v>70</v>
      </c>
      <c r="D6414" s="8" t="s">
        <v>466</v>
      </c>
      <c r="E6414" s="6">
        <v>33.4</v>
      </c>
      <c r="F6414" s="6">
        <v>34.1</v>
      </c>
      <c r="G6414" s="6">
        <v>18.6</v>
      </c>
      <c r="H6414" s="5" t="s">
        <v>120</v>
      </c>
      <c r="I6414" s="6">
        <f t="shared" si="400"/>
        <v>-0.700000000000003</v>
      </c>
      <c r="J6414" s="5" t="str">
        <f>IF(H6414="否","不适用",IF(AND(ISNUMBER(E6414),ISNUMBER(F6414)),IF(I6414&gt;规则与名单!$B$2,"是","否"),"未判定"))</f>
        <v>不适用</v>
      </c>
      <c r="K6414" s="5" t="str">
        <f t="shared" si="401"/>
        <v>非测试日纯氢</v>
      </c>
      <c r="L6414" s="6">
        <f t="shared" si="402"/>
        <v>18.6</v>
      </c>
      <c r="M6414" s="5">
        <f t="shared" si="403"/>
        <v>0</v>
      </c>
      <c r="N6414" s="5" t="s">
        <v>22584</v>
      </c>
      <c r="O6414" s="5" t="s">
        <v>22585</v>
      </c>
      <c r="P6414" s="5" t="s">
        <v>22586</v>
      </c>
    </row>
    <row r="6415" ht="19" customHeight="1" spans="1:16">
      <c r="A6415" s="5">
        <v>258</v>
      </c>
      <c r="B6415" s="5" t="s">
        <v>680</v>
      </c>
      <c r="C6415" s="5" t="s">
        <v>70</v>
      </c>
      <c r="D6415" s="8" t="s">
        <v>333</v>
      </c>
      <c r="E6415" s="6">
        <v>58.2</v>
      </c>
      <c r="F6415" s="6">
        <v>59.1</v>
      </c>
      <c r="G6415" s="6">
        <v>37</v>
      </c>
      <c r="H6415" s="5" t="s">
        <v>120</v>
      </c>
      <c r="I6415" s="6">
        <f t="shared" si="400"/>
        <v>-0.899999999999999</v>
      </c>
      <c r="J6415" s="5" t="str">
        <f>IF(H6415="否","不适用",IF(AND(ISNUMBER(E6415),ISNUMBER(F6415)),IF(I6415&gt;规则与名单!$B$2,"是","否"),"未判定"))</f>
        <v>不适用</v>
      </c>
      <c r="K6415" s="5" t="str">
        <f t="shared" si="401"/>
        <v>非测试日纯氢</v>
      </c>
      <c r="L6415" s="6">
        <f t="shared" si="402"/>
        <v>37</v>
      </c>
      <c r="M6415" s="5">
        <f t="shared" si="403"/>
        <v>0</v>
      </c>
      <c r="N6415" s="5" t="s">
        <v>22587</v>
      </c>
      <c r="O6415" s="5" t="s">
        <v>22588</v>
      </c>
      <c r="P6415" s="5" t="s">
        <v>22589</v>
      </c>
    </row>
    <row r="6416" ht="19" customHeight="1" spans="1:16">
      <c r="A6416" s="5">
        <v>258</v>
      </c>
      <c r="B6416" s="5" t="s">
        <v>680</v>
      </c>
      <c r="C6416" s="5" t="s">
        <v>70</v>
      </c>
      <c r="D6416" s="8" t="s">
        <v>175</v>
      </c>
      <c r="E6416" s="6">
        <v>37.6</v>
      </c>
      <c r="F6416" s="6">
        <v>58.9</v>
      </c>
      <c r="G6416" s="6">
        <v>57.3</v>
      </c>
      <c r="H6416" s="5" t="s">
        <v>120</v>
      </c>
      <c r="I6416" s="6">
        <f t="shared" si="400"/>
        <v>-21.3</v>
      </c>
      <c r="J6416" s="5" t="str">
        <f>IF(H6416="否","不适用",IF(AND(ISNUMBER(E6416),ISNUMBER(F6416)),IF(I6416&gt;规则与名单!$B$2,"是","否"),"未判定"))</f>
        <v>不适用</v>
      </c>
      <c r="K6416" s="5" t="str">
        <f t="shared" si="401"/>
        <v>非测试日纯氢</v>
      </c>
      <c r="L6416" s="6">
        <f t="shared" si="402"/>
        <v>57.3</v>
      </c>
      <c r="M6416" s="5">
        <f t="shared" si="403"/>
        <v>0</v>
      </c>
      <c r="N6416" s="5" t="s">
        <v>22590</v>
      </c>
      <c r="O6416" s="5" t="s">
        <v>22591</v>
      </c>
      <c r="P6416" s="5" t="s">
        <v>22592</v>
      </c>
    </row>
    <row r="6417" ht="19" customHeight="1" spans="1:16">
      <c r="A6417" s="5">
        <v>258</v>
      </c>
      <c r="B6417" s="5" t="s">
        <v>680</v>
      </c>
      <c r="C6417" s="5" t="s">
        <v>70</v>
      </c>
      <c r="D6417" s="8" t="s">
        <v>3402</v>
      </c>
      <c r="E6417" s="6">
        <v>53.4</v>
      </c>
      <c r="F6417" s="6">
        <v>34.4</v>
      </c>
      <c r="G6417" s="6">
        <v>33.3</v>
      </c>
      <c r="H6417" s="5" t="s">
        <v>120</v>
      </c>
      <c r="I6417" s="6">
        <f t="shared" si="400"/>
        <v>19</v>
      </c>
      <c r="J6417" s="5" t="str">
        <f>IF(H6417="否","不适用",IF(AND(ISNUMBER(E6417),ISNUMBER(F6417)),IF(I6417&gt;规则与名单!$B$2,"是","否"),"未判定"))</f>
        <v>不适用</v>
      </c>
      <c r="K6417" s="5" t="str">
        <f t="shared" si="401"/>
        <v>非测试日纯氢</v>
      </c>
      <c r="L6417" s="6">
        <f t="shared" si="402"/>
        <v>33.3</v>
      </c>
      <c r="M6417" s="5">
        <f t="shared" si="403"/>
        <v>0</v>
      </c>
      <c r="N6417" s="5" t="s">
        <v>22593</v>
      </c>
      <c r="O6417" s="5" t="s">
        <v>22594</v>
      </c>
      <c r="P6417" s="5" t="s">
        <v>22595</v>
      </c>
    </row>
    <row r="6418" ht="19" customHeight="1" spans="1:16">
      <c r="A6418" s="5">
        <v>258</v>
      </c>
      <c r="B6418" s="5" t="s">
        <v>680</v>
      </c>
      <c r="C6418" s="5" t="s">
        <v>70</v>
      </c>
      <c r="D6418" s="8" t="s">
        <v>487</v>
      </c>
      <c r="E6418" s="6">
        <v>33.4</v>
      </c>
      <c r="F6418" s="6">
        <v>34.1</v>
      </c>
      <c r="G6418" s="6">
        <v>29.8</v>
      </c>
      <c r="H6418" s="5" t="s">
        <v>120</v>
      </c>
      <c r="I6418" s="6">
        <f t="shared" si="400"/>
        <v>-0.700000000000003</v>
      </c>
      <c r="J6418" s="5" t="str">
        <f>IF(H6418="否","不适用",IF(AND(ISNUMBER(E6418),ISNUMBER(F6418)),IF(I6418&gt;规则与名单!$B$2,"是","否"),"未判定"))</f>
        <v>不适用</v>
      </c>
      <c r="K6418" s="5" t="str">
        <f t="shared" si="401"/>
        <v>非测试日纯氢</v>
      </c>
      <c r="L6418" s="6">
        <f t="shared" si="402"/>
        <v>29.8</v>
      </c>
      <c r="M6418" s="5">
        <f t="shared" si="403"/>
        <v>0</v>
      </c>
      <c r="N6418" s="5" t="s">
        <v>22596</v>
      </c>
      <c r="O6418" s="5" t="s">
        <v>22597</v>
      </c>
      <c r="P6418" s="5" t="s">
        <v>22598</v>
      </c>
    </row>
    <row r="6419" ht="19" customHeight="1" spans="1:16">
      <c r="A6419" s="5">
        <v>258</v>
      </c>
      <c r="B6419" s="5" t="s">
        <v>680</v>
      </c>
      <c r="C6419" s="5" t="s">
        <v>70</v>
      </c>
      <c r="D6419" s="8" t="s">
        <v>121</v>
      </c>
      <c r="E6419" s="6">
        <v>33.4</v>
      </c>
      <c r="F6419" s="6">
        <v>34</v>
      </c>
      <c r="G6419" s="6">
        <v>32.9</v>
      </c>
      <c r="H6419" s="5" t="s">
        <v>120</v>
      </c>
      <c r="I6419" s="6">
        <f t="shared" si="400"/>
        <v>-0.600000000000001</v>
      </c>
      <c r="J6419" s="5" t="str">
        <f>IF(H6419="否","不适用",IF(AND(ISNUMBER(E6419),ISNUMBER(F6419)),IF(I6419&gt;规则与名单!$B$2,"是","否"),"未判定"))</f>
        <v>不适用</v>
      </c>
      <c r="K6419" s="5" t="str">
        <f t="shared" si="401"/>
        <v>非测试日纯氢</v>
      </c>
      <c r="L6419" s="6">
        <f t="shared" si="402"/>
        <v>32.9</v>
      </c>
      <c r="M6419" s="5">
        <f t="shared" si="403"/>
        <v>0</v>
      </c>
      <c r="N6419" s="5" t="s">
        <v>22599</v>
      </c>
      <c r="O6419" s="5" t="s">
        <v>22600</v>
      </c>
      <c r="P6419" s="5" t="s">
        <v>22601</v>
      </c>
    </row>
    <row r="6420" ht="19" customHeight="1" spans="1:16">
      <c r="A6420" s="5">
        <v>258</v>
      </c>
      <c r="B6420" s="5" t="s">
        <v>680</v>
      </c>
      <c r="C6420" s="5" t="s">
        <v>70</v>
      </c>
      <c r="D6420" s="8" t="s">
        <v>170</v>
      </c>
      <c r="E6420" s="6">
        <v>33.3</v>
      </c>
      <c r="F6420" s="6">
        <v>34.1</v>
      </c>
      <c r="G6420" s="6">
        <v>28.3</v>
      </c>
      <c r="H6420" s="5" t="s">
        <v>120</v>
      </c>
      <c r="I6420" s="6">
        <f t="shared" si="400"/>
        <v>-0.800000000000004</v>
      </c>
      <c r="J6420" s="5" t="str">
        <f>IF(H6420="否","不适用",IF(AND(ISNUMBER(E6420),ISNUMBER(F6420)),IF(I6420&gt;规则与名单!$B$2,"是","否"),"未判定"))</f>
        <v>不适用</v>
      </c>
      <c r="K6420" s="5" t="str">
        <f t="shared" si="401"/>
        <v>非测试日纯氢</v>
      </c>
      <c r="L6420" s="6">
        <f t="shared" si="402"/>
        <v>28.3</v>
      </c>
      <c r="M6420" s="5">
        <f t="shared" si="403"/>
        <v>0</v>
      </c>
      <c r="N6420" s="5" t="s">
        <v>22602</v>
      </c>
      <c r="O6420" s="5" t="s">
        <v>22603</v>
      </c>
      <c r="P6420" s="5" t="s">
        <v>22604</v>
      </c>
    </row>
    <row r="6421" ht="19" customHeight="1" spans="1:16">
      <c r="A6421" s="5">
        <v>258</v>
      </c>
      <c r="B6421" s="5" t="s">
        <v>680</v>
      </c>
      <c r="C6421" s="5" t="s">
        <v>70</v>
      </c>
      <c r="D6421" s="8" t="s">
        <v>644</v>
      </c>
      <c r="E6421" s="6">
        <v>91.2</v>
      </c>
      <c r="F6421" s="6">
        <v>92</v>
      </c>
      <c r="G6421" s="6">
        <v>90.9</v>
      </c>
      <c r="H6421" s="5" t="s">
        <v>120</v>
      </c>
      <c r="I6421" s="6">
        <f t="shared" si="400"/>
        <v>-0.799999999999997</v>
      </c>
      <c r="J6421" s="5" t="str">
        <f>IF(H6421="否","不适用",IF(AND(ISNUMBER(E6421),ISNUMBER(F6421)),IF(I6421&gt;规则与名单!$B$2,"是","否"),"未判定"))</f>
        <v>不适用</v>
      </c>
      <c r="K6421" s="5" t="str">
        <f t="shared" si="401"/>
        <v>非测试日纯氢</v>
      </c>
      <c r="L6421" s="6">
        <f t="shared" si="402"/>
        <v>90.9</v>
      </c>
      <c r="M6421" s="5">
        <f t="shared" si="403"/>
        <v>0</v>
      </c>
      <c r="N6421" s="5" t="s">
        <v>22605</v>
      </c>
      <c r="O6421" s="5" t="s">
        <v>22606</v>
      </c>
      <c r="P6421" s="5" t="s">
        <v>22607</v>
      </c>
    </row>
    <row r="6422" ht="19" customHeight="1" spans="1:16">
      <c r="A6422" s="5">
        <v>258</v>
      </c>
      <c r="B6422" s="5" t="s">
        <v>680</v>
      </c>
      <c r="C6422" s="5" t="s">
        <v>70</v>
      </c>
      <c r="D6422" s="8" t="s">
        <v>3418</v>
      </c>
      <c r="E6422" s="6"/>
      <c r="F6422" s="6">
        <v>0</v>
      </c>
      <c r="G6422" s="6"/>
      <c r="H6422" s="5" t="s">
        <v>120</v>
      </c>
      <c r="I6422" s="6" t="str">
        <f t="shared" si="400"/>
        <v/>
      </c>
      <c r="J6422" s="5" t="str">
        <f>IF(H6422="否","不适用",IF(AND(ISNUMBER(E6422),ISNUMBER(F6422)),IF(I6422&gt;规则与名单!$B$2,"是","否"),"未判定"))</f>
        <v>不适用</v>
      </c>
      <c r="K6422" s="5" t="str">
        <f t="shared" si="401"/>
        <v>缺失</v>
      </c>
      <c r="L6422" s="6" t="str">
        <f t="shared" si="402"/>
        <v/>
      </c>
      <c r="M6422" s="5">
        <f t="shared" si="403"/>
        <v>1</v>
      </c>
      <c r="N6422" s="5" t="s">
        <v>22608</v>
      </c>
      <c r="O6422" s="5" t="s">
        <v>22609</v>
      </c>
      <c r="P6422" s="5" t="s">
        <v>22610</v>
      </c>
    </row>
    <row r="6423" ht="19" customHeight="1" spans="1:16">
      <c r="A6423" s="5">
        <v>258</v>
      </c>
      <c r="B6423" s="5" t="s">
        <v>680</v>
      </c>
      <c r="C6423" s="5" t="s">
        <v>70</v>
      </c>
      <c r="D6423" s="8" t="s">
        <v>3422</v>
      </c>
      <c r="E6423" s="6"/>
      <c r="F6423" s="6">
        <v>0</v>
      </c>
      <c r="G6423" s="6"/>
      <c r="H6423" s="5" t="s">
        <v>120</v>
      </c>
      <c r="I6423" s="6" t="str">
        <f t="shared" si="400"/>
        <v/>
      </c>
      <c r="J6423" s="5" t="str">
        <f>IF(H6423="否","不适用",IF(AND(ISNUMBER(E6423),ISNUMBER(F6423)),IF(I6423&gt;规则与名单!$B$2,"是","否"),"未判定"))</f>
        <v>不适用</v>
      </c>
      <c r="K6423" s="5" t="str">
        <f t="shared" si="401"/>
        <v>缺失</v>
      </c>
      <c r="L6423" s="6" t="str">
        <f t="shared" si="402"/>
        <v/>
      </c>
      <c r="M6423" s="5">
        <f t="shared" si="403"/>
        <v>1</v>
      </c>
      <c r="N6423" s="5" t="s">
        <v>22611</v>
      </c>
      <c r="O6423" s="5" t="s">
        <v>22612</v>
      </c>
      <c r="P6423" s="5" t="s">
        <v>22613</v>
      </c>
    </row>
    <row r="6424" ht="19" customHeight="1" spans="1:16">
      <c r="A6424" s="5">
        <v>258</v>
      </c>
      <c r="B6424" s="5" t="s">
        <v>680</v>
      </c>
      <c r="C6424" s="5" t="s">
        <v>70</v>
      </c>
      <c r="D6424" s="8" t="s">
        <v>336</v>
      </c>
      <c r="E6424" s="6">
        <v>18.2</v>
      </c>
      <c r="F6424" s="6">
        <v>18.1</v>
      </c>
      <c r="G6424" s="6">
        <v>16.6</v>
      </c>
      <c r="H6424" s="5" t="s">
        <v>120</v>
      </c>
      <c r="I6424" s="6">
        <f t="shared" si="400"/>
        <v>0.0999999999999979</v>
      </c>
      <c r="J6424" s="5" t="str">
        <f>IF(H6424="否","不适用",IF(AND(ISNUMBER(E6424),ISNUMBER(F6424)),IF(I6424&gt;规则与名单!$B$2,"是","否"),"未判定"))</f>
        <v>不适用</v>
      </c>
      <c r="K6424" s="5" t="str">
        <f t="shared" si="401"/>
        <v>非测试日纯氢</v>
      </c>
      <c r="L6424" s="6">
        <f t="shared" si="402"/>
        <v>16.6</v>
      </c>
      <c r="M6424" s="5">
        <f t="shared" si="403"/>
        <v>0</v>
      </c>
      <c r="N6424" s="5" t="s">
        <v>22614</v>
      </c>
      <c r="O6424" s="5" t="s">
        <v>22615</v>
      </c>
      <c r="P6424" s="5" t="s">
        <v>22616</v>
      </c>
    </row>
    <row r="6425" ht="19" customHeight="1" spans="1:16">
      <c r="A6425" s="5">
        <v>258</v>
      </c>
      <c r="B6425" s="5" t="s">
        <v>680</v>
      </c>
      <c r="C6425" s="5" t="s">
        <v>70</v>
      </c>
      <c r="D6425" s="8" t="s">
        <v>653</v>
      </c>
      <c r="E6425" s="6">
        <v>33.4</v>
      </c>
      <c r="F6425" s="6">
        <v>33.7</v>
      </c>
      <c r="G6425" s="6">
        <v>33.4</v>
      </c>
      <c r="H6425" s="5" t="s">
        <v>120</v>
      </c>
      <c r="I6425" s="6">
        <f t="shared" si="400"/>
        <v>-0.300000000000004</v>
      </c>
      <c r="J6425" s="5" t="str">
        <f>IF(H6425="否","不适用",IF(AND(ISNUMBER(E6425),ISNUMBER(F6425)),IF(I6425&gt;规则与名单!$B$2,"是","否"),"未判定"))</f>
        <v>不适用</v>
      </c>
      <c r="K6425" s="5" t="str">
        <f t="shared" si="401"/>
        <v>非测试日纯氢</v>
      </c>
      <c r="L6425" s="6">
        <f t="shared" si="402"/>
        <v>33.4</v>
      </c>
      <c r="M6425" s="5">
        <f t="shared" si="403"/>
        <v>0</v>
      </c>
      <c r="N6425" s="5" t="s">
        <v>22617</v>
      </c>
      <c r="O6425" s="5" t="s">
        <v>22618</v>
      </c>
      <c r="P6425" s="5" t="s">
        <v>22619</v>
      </c>
    </row>
    <row r="6426" ht="19" customHeight="1" spans="1:16">
      <c r="A6426" s="5">
        <v>258</v>
      </c>
      <c r="B6426" s="5" t="s">
        <v>680</v>
      </c>
      <c r="C6426" s="5" t="s">
        <v>70</v>
      </c>
      <c r="D6426" s="8" t="s">
        <v>140</v>
      </c>
      <c r="E6426" s="6">
        <v>33.4</v>
      </c>
      <c r="F6426" s="6">
        <v>34.2</v>
      </c>
      <c r="G6426" s="6">
        <v>33.4</v>
      </c>
      <c r="H6426" s="5" t="s">
        <v>120</v>
      </c>
      <c r="I6426" s="6">
        <f t="shared" si="400"/>
        <v>-0.800000000000004</v>
      </c>
      <c r="J6426" s="5" t="str">
        <f>IF(H6426="否","不适用",IF(AND(ISNUMBER(E6426),ISNUMBER(F6426)),IF(I6426&gt;规则与名单!$B$2,"是","否"),"未判定"))</f>
        <v>不适用</v>
      </c>
      <c r="K6426" s="5" t="str">
        <f t="shared" si="401"/>
        <v>非测试日纯氢</v>
      </c>
      <c r="L6426" s="6">
        <f t="shared" si="402"/>
        <v>33.4</v>
      </c>
      <c r="M6426" s="5">
        <f t="shared" si="403"/>
        <v>0</v>
      </c>
      <c r="N6426" s="5" t="s">
        <v>22620</v>
      </c>
      <c r="O6426" s="5" t="s">
        <v>22621</v>
      </c>
      <c r="P6426" s="5" t="s">
        <v>22622</v>
      </c>
    </row>
    <row r="6427" ht="19" customHeight="1" spans="1:16">
      <c r="A6427" s="5">
        <v>258</v>
      </c>
      <c r="B6427" s="5" t="s">
        <v>680</v>
      </c>
      <c r="C6427" s="5" t="s">
        <v>70</v>
      </c>
      <c r="D6427" s="8" t="s">
        <v>115</v>
      </c>
      <c r="E6427" s="6">
        <v>33.6</v>
      </c>
      <c r="F6427" s="6">
        <v>34.1</v>
      </c>
      <c r="G6427" s="6">
        <v>33</v>
      </c>
      <c r="H6427" s="5" t="s">
        <v>120</v>
      </c>
      <c r="I6427" s="6">
        <f t="shared" si="400"/>
        <v>-0.5</v>
      </c>
      <c r="J6427" s="5" t="str">
        <f>IF(H6427="否","不适用",IF(AND(ISNUMBER(E6427),ISNUMBER(F6427)),IF(I6427&gt;规则与名单!$B$2,"是","否"),"未判定"))</f>
        <v>不适用</v>
      </c>
      <c r="K6427" s="5" t="str">
        <f t="shared" si="401"/>
        <v>非测试日纯氢</v>
      </c>
      <c r="L6427" s="6">
        <f t="shared" si="402"/>
        <v>33</v>
      </c>
      <c r="M6427" s="5">
        <f t="shared" si="403"/>
        <v>0</v>
      </c>
      <c r="N6427" s="5" t="s">
        <v>22623</v>
      </c>
      <c r="O6427" s="5" t="s">
        <v>22624</v>
      </c>
      <c r="P6427" s="5" t="s">
        <v>22625</v>
      </c>
    </row>
    <row r="6428" ht="19" customHeight="1" spans="1:16">
      <c r="A6428" s="5">
        <v>259</v>
      </c>
      <c r="B6428" s="5" t="s">
        <v>681</v>
      </c>
      <c r="C6428" s="5" t="s">
        <v>70</v>
      </c>
      <c r="D6428" s="8" t="s">
        <v>114</v>
      </c>
      <c r="E6428" s="6">
        <v>26.1</v>
      </c>
      <c r="F6428" s="6">
        <v>27.6</v>
      </c>
      <c r="G6428" s="6">
        <v>26</v>
      </c>
      <c r="H6428" s="5" t="s">
        <v>120</v>
      </c>
      <c r="I6428" s="6">
        <f t="shared" si="400"/>
        <v>-1.5</v>
      </c>
      <c r="J6428" s="5" t="str">
        <f>IF(H6428="否","不适用",IF(AND(ISNUMBER(E6428),ISNUMBER(F6428)),IF(I6428&gt;规则与名单!$B$2,"是","否"),"未判定"))</f>
        <v>不适用</v>
      </c>
      <c r="K6428" s="5" t="str">
        <f t="shared" si="401"/>
        <v>非测试日纯氢</v>
      </c>
      <c r="L6428" s="6">
        <f t="shared" si="402"/>
        <v>26</v>
      </c>
      <c r="M6428" s="5">
        <f t="shared" si="403"/>
        <v>0</v>
      </c>
      <c r="N6428" s="5" t="s">
        <v>22626</v>
      </c>
      <c r="O6428" s="5" t="s">
        <v>22627</v>
      </c>
      <c r="P6428" s="5" t="s">
        <v>22628</v>
      </c>
    </row>
    <row r="6429" ht="19" customHeight="1" spans="1:16">
      <c r="A6429" s="5">
        <v>259</v>
      </c>
      <c r="B6429" s="5" t="s">
        <v>681</v>
      </c>
      <c r="C6429" s="5" t="s">
        <v>70</v>
      </c>
      <c r="D6429" s="8" t="s">
        <v>605</v>
      </c>
      <c r="E6429" s="6">
        <v>26.1</v>
      </c>
      <c r="F6429" s="6">
        <v>27.2</v>
      </c>
      <c r="G6429" s="6">
        <v>26.1</v>
      </c>
      <c r="H6429" s="5" t="s">
        <v>120</v>
      </c>
      <c r="I6429" s="6">
        <f t="shared" si="400"/>
        <v>-1.1</v>
      </c>
      <c r="J6429" s="5" t="str">
        <f>IF(H6429="否","不适用",IF(AND(ISNUMBER(E6429),ISNUMBER(F6429)),IF(I6429&gt;规则与名单!$B$2,"是","否"),"未判定"))</f>
        <v>不适用</v>
      </c>
      <c r="K6429" s="5" t="str">
        <f t="shared" si="401"/>
        <v>非测试日纯氢</v>
      </c>
      <c r="L6429" s="6">
        <f t="shared" si="402"/>
        <v>26.1</v>
      </c>
      <c r="M6429" s="5">
        <f t="shared" si="403"/>
        <v>0</v>
      </c>
      <c r="N6429" s="5" t="s">
        <v>22629</v>
      </c>
      <c r="O6429" s="5" t="s">
        <v>22630</v>
      </c>
      <c r="P6429" s="5" t="s">
        <v>22631</v>
      </c>
    </row>
    <row r="6430" ht="19" customHeight="1" spans="1:16">
      <c r="A6430" s="5">
        <v>259</v>
      </c>
      <c r="B6430" s="5" t="s">
        <v>681</v>
      </c>
      <c r="C6430" s="5" t="s">
        <v>70</v>
      </c>
      <c r="D6430" s="8" t="s">
        <v>186</v>
      </c>
      <c r="E6430" s="6">
        <v>50.1</v>
      </c>
      <c r="F6430" s="6">
        <v>52.6</v>
      </c>
      <c r="G6430" s="6">
        <v>50.1</v>
      </c>
      <c r="H6430" s="5" t="s">
        <v>120</v>
      </c>
      <c r="I6430" s="6">
        <f t="shared" si="400"/>
        <v>-2.5</v>
      </c>
      <c r="J6430" s="5" t="str">
        <f>IF(H6430="否","不适用",IF(AND(ISNUMBER(E6430),ISNUMBER(F6430)),IF(I6430&gt;规则与名单!$B$2,"是","否"),"未判定"))</f>
        <v>不适用</v>
      </c>
      <c r="K6430" s="5" t="str">
        <f t="shared" si="401"/>
        <v>非测试日纯氢</v>
      </c>
      <c r="L6430" s="6">
        <f t="shared" si="402"/>
        <v>50.1</v>
      </c>
      <c r="M6430" s="5">
        <f t="shared" si="403"/>
        <v>0</v>
      </c>
      <c r="N6430" s="5" t="s">
        <v>22632</v>
      </c>
      <c r="O6430" s="5" t="s">
        <v>22633</v>
      </c>
      <c r="P6430" s="5" t="s">
        <v>22634</v>
      </c>
    </row>
    <row r="6431" ht="19" customHeight="1" spans="1:16">
      <c r="A6431" s="5">
        <v>259</v>
      </c>
      <c r="B6431" s="5" t="s">
        <v>681</v>
      </c>
      <c r="C6431" s="5" t="s">
        <v>70</v>
      </c>
      <c r="D6431" s="8" t="s">
        <v>165</v>
      </c>
      <c r="E6431" s="6">
        <v>55.8</v>
      </c>
      <c r="F6431" s="6">
        <v>59</v>
      </c>
      <c r="G6431" s="6">
        <v>53.7</v>
      </c>
      <c r="H6431" s="5" t="s">
        <v>120</v>
      </c>
      <c r="I6431" s="6">
        <f t="shared" si="400"/>
        <v>-3.2</v>
      </c>
      <c r="J6431" s="5" t="str">
        <f>IF(H6431="否","不适用",IF(AND(ISNUMBER(E6431),ISNUMBER(F6431)),IF(I6431&gt;规则与名单!$B$2,"是","否"),"未判定"))</f>
        <v>不适用</v>
      </c>
      <c r="K6431" s="5" t="str">
        <f t="shared" si="401"/>
        <v>非测试日纯氢</v>
      </c>
      <c r="L6431" s="6">
        <f t="shared" si="402"/>
        <v>53.7</v>
      </c>
      <c r="M6431" s="5">
        <f t="shared" si="403"/>
        <v>0</v>
      </c>
      <c r="N6431" s="5" t="s">
        <v>22635</v>
      </c>
      <c r="O6431" s="5" t="s">
        <v>22636</v>
      </c>
      <c r="P6431" s="5" t="s">
        <v>22637</v>
      </c>
    </row>
    <row r="6432" ht="19" customHeight="1" spans="1:16">
      <c r="A6432" s="5">
        <v>259</v>
      </c>
      <c r="B6432" s="5" t="s">
        <v>681</v>
      </c>
      <c r="C6432" s="5" t="s">
        <v>70</v>
      </c>
      <c r="D6432" s="8" t="s">
        <v>151</v>
      </c>
      <c r="E6432" s="6"/>
      <c r="F6432" s="6">
        <v>0</v>
      </c>
      <c r="G6432" s="6"/>
      <c r="H6432" s="5" t="s">
        <v>120</v>
      </c>
      <c r="I6432" s="6" t="str">
        <f t="shared" si="400"/>
        <v/>
      </c>
      <c r="J6432" s="5" t="str">
        <f>IF(H6432="否","不适用",IF(AND(ISNUMBER(E6432),ISNUMBER(F6432)),IF(I6432&gt;规则与名单!$B$2,"是","否"),"未判定"))</f>
        <v>不适用</v>
      </c>
      <c r="K6432" s="5" t="str">
        <f t="shared" si="401"/>
        <v>缺失</v>
      </c>
      <c r="L6432" s="6" t="str">
        <f t="shared" si="402"/>
        <v/>
      </c>
      <c r="M6432" s="5">
        <f t="shared" si="403"/>
        <v>1</v>
      </c>
      <c r="N6432" s="5" t="s">
        <v>22638</v>
      </c>
      <c r="O6432" s="5" t="s">
        <v>22639</v>
      </c>
      <c r="P6432" s="5" t="s">
        <v>22640</v>
      </c>
    </row>
    <row r="6433" ht="19" customHeight="1" spans="1:16">
      <c r="A6433" s="5">
        <v>259</v>
      </c>
      <c r="B6433" s="5" t="s">
        <v>681</v>
      </c>
      <c r="C6433" s="5" t="s">
        <v>70</v>
      </c>
      <c r="D6433" s="8" t="s">
        <v>3358</v>
      </c>
      <c r="E6433" s="6">
        <v>37.6</v>
      </c>
      <c r="F6433" s="6">
        <v>47</v>
      </c>
      <c r="G6433" s="6">
        <v>46.1</v>
      </c>
      <c r="H6433" s="5" t="s">
        <v>120</v>
      </c>
      <c r="I6433" s="6">
        <f t="shared" si="400"/>
        <v>-9.4</v>
      </c>
      <c r="J6433" s="5" t="str">
        <f>IF(H6433="否","不适用",IF(AND(ISNUMBER(E6433),ISNUMBER(F6433)),IF(I6433&gt;规则与名单!$B$2,"是","否"),"未判定"))</f>
        <v>不适用</v>
      </c>
      <c r="K6433" s="5" t="str">
        <f t="shared" si="401"/>
        <v>非测试日纯氢</v>
      </c>
      <c r="L6433" s="6">
        <f t="shared" si="402"/>
        <v>46.1</v>
      </c>
      <c r="M6433" s="5">
        <f t="shared" si="403"/>
        <v>0</v>
      </c>
      <c r="N6433" s="5" t="s">
        <v>22641</v>
      </c>
      <c r="O6433" s="5" t="s">
        <v>22642</v>
      </c>
      <c r="P6433" s="5" t="s">
        <v>22643</v>
      </c>
    </row>
    <row r="6434" ht="19" customHeight="1" spans="1:16">
      <c r="A6434" s="5">
        <v>259</v>
      </c>
      <c r="B6434" s="5" t="s">
        <v>681</v>
      </c>
      <c r="C6434" s="5" t="s">
        <v>70</v>
      </c>
      <c r="D6434" s="8" t="s">
        <v>272</v>
      </c>
      <c r="E6434" s="6">
        <v>38.6</v>
      </c>
      <c r="F6434" s="6">
        <v>30.8</v>
      </c>
      <c r="G6434" s="6">
        <v>30.1</v>
      </c>
      <c r="H6434" s="5" t="s">
        <v>120</v>
      </c>
      <c r="I6434" s="6">
        <f t="shared" si="400"/>
        <v>7.8</v>
      </c>
      <c r="J6434" s="5" t="str">
        <f>IF(H6434="否","不适用",IF(AND(ISNUMBER(E6434),ISNUMBER(F6434)),IF(I6434&gt;规则与名单!$B$2,"是","否"),"未判定"))</f>
        <v>不适用</v>
      </c>
      <c r="K6434" s="5" t="str">
        <f t="shared" si="401"/>
        <v>非测试日纯氢</v>
      </c>
      <c r="L6434" s="6">
        <f t="shared" si="402"/>
        <v>30.1</v>
      </c>
      <c r="M6434" s="5">
        <f t="shared" si="403"/>
        <v>0</v>
      </c>
      <c r="N6434" s="5" t="s">
        <v>22644</v>
      </c>
      <c r="O6434" s="5" t="s">
        <v>22645</v>
      </c>
      <c r="P6434" s="5" t="s">
        <v>22646</v>
      </c>
    </row>
    <row r="6435" ht="19" customHeight="1" spans="1:16">
      <c r="A6435" s="5">
        <v>259</v>
      </c>
      <c r="B6435" s="5" t="s">
        <v>681</v>
      </c>
      <c r="C6435" s="5" t="s">
        <v>70</v>
      </c>
      <c r="D6435" s="8" t="s">
        <v>506</v>
      </c>
      <c r="E6435" s="6">
        <v>30.1</v>
      </c>
      <c r="F6435" s="6">
        <v>31.8</v>
      </c>
      <c r="G6435" s="6">
        <v>30.1</v>
      </c>
      <c r="H6435" s="5" t="s">
        <v>120</v>
      </c>
      <c r="I6435" s="6">
        <f t="shared" si="400"/>
        <v>-1.7</v>
      </c>
      <c r="J6435" s="5" t="str">
        <f>IF(H6435="否","不适用",IF(AND(ISNUMBER(E6435),ISNUMBER(F6435)),IF(I6435&gt;规则与名单!$B$2,"是","否"),"未判定"))</f>
        <v>不适用</v>
      </c>
      <c r="K6435" s="5" t="str">
        <f t="shared" si="401"/>
        <v>非测试日纯氢</v>
      </c>
      <c r="L6435" s="6">
        <f t="shared" si="402"/>
        <v>30.1</v>
      </c>
      <c r="M6435" s="5">
        <f t="shared" si="403"/>
        <v>0</v>
      </c>
      <c r="N6435" s="5" t="s">
        <v>22647</v>
      </c>
      <c r="O6435" s="5" t="s">
        <v>22648</v>
      </c>
      <c r="P6435" s="5" t="s">
        <v>22649</v>
      </c>
    </row>
    <row r="6436" ht="19" customHeight="1" spans="1:16">
      <c r="A6436" s="5">
        <v>259</v>
      </c>
      <c r="B6436" s="5" t="s">
        <v>681</v>
      </c>
      <c r="C6436" s="5" t="s">
        <v>70</v>
      </c>
      <c r="D6436" s="8" t="s">
        <v>673</v>
      </c>
      <c r="E6436" s="6">
        <v>28.7</v>
      </c>
      <c r="F6436" s="6">
        <v>29.1</v>
      </c>
      <c r="G6436" s="6">
        <v>28.4</v>
      </c>
      <c r="H6436" s="5" t="s">
        <v>120</v>
      </c>
      <c r="I6436" s="6">
        <f t="shared" si="400"/>
        <v>-0.400000000000002</v>
      </c>
      <c r="J6436" s="5" t="str">
        <f>IF(H6436="否","不适用",IF(AND(ISNUMBER(E6436),ISNUMBER(F6436)),IF(I6436&gt;规则与名单!$B$2,"是","否"),"未判定"))</f>
        <v>不适用</v>
      </c>
      <c r="K6436" s="5" t="str">
        <f t="shared" si="401"/>
        <v>非测试日纯氢</v>
      </c>
      <c r="L6436" s="6">
        <f t="shared" si="402"/>
        <v>28.4</v>
      </c>
      <c r="M6436" s="5">
        <f t="shared" si="403"/>
        <v>0</v>
      </c>
      <c r="N6436" s="5" t="s">
        <v>22650</v>
      </c>
      <c r="O6436" s="5" t="s">
        <v>22651</v>
      </c>
      <c r="P6436" s="5" t="s">
        <v>22652</v>
      </c>
    </row>
    <row r="6437" ht="19" customHeight="1" spans="1:16">
      <c r="A6437" s="5">
        <v>259</v>
      </c>
      <c r="B6437" s="5" t="s">
        <v>681</v>
      </c>
      <c r="C6437" s="5" t="s">
        <v>70</v>
      </c>
      <c r="D6437" s="8" t="s">
        <v>183</v>
      </c>
      <c r="E6437" s="6">
        <v>35.5</v>
      </c>
      <c r="F6437" s="6">
        <v>37.7</v>
      </c>
      <c r="G6437" s="6">
        <v>34.7</v>
      </c>
      <c r="H6437" s="5" t="s">
        <v>120</v>
      </c>
      <c r="I6437" s="6">
        <f t="shared" si="400"/>
        <v>-2.2</v>
      </c>
      <c r="J6437" s="5" t="str">
        <f>IF(H6437="否","不适用",IF(AND(ISNUMBER(E6437),ISNUMBER(F6437)),IF(I6437&gt;规则与名单!$B$2,"是","否"),"未判定"))</f>
        <v>不适用</v>
      </c>
      <c r="K6437" s="5" t="str">
        <f t="shared" si="401"/>
        <v>非测试日纯氢</v>
      </c>
      <c r="L6437" s="6">
        <f t="shared" si="402"/>
        <v>34.7</v>
      </c>
      <c r="M6437" s="5">
        <f t="shared" si="403"/>
        <v>0</v>
      </c>
      <c r="N6437" s="5" t="s">
        <v>22653</v>
      </c>
      <c r="O6437" s="5" t="s">
        <v>22654</v>
      </c>
      <c r="P6437" s="5" t="s">
        <v>22655</v>
      </c>
    </row>
    <row r="6438" ht="19" customHeight="1" spans="1:16">
      <c r="A6438" s="5">
        <v>259</v>
      </c>
      <c r="B6438" s="5" t="s">
        <v>681</v>
      </c>
      <c r="C6438" s="5" t="s">
        <v>70</v>
      </c>
      <c r="D6438" s="8" t="s">
        <v>431</v>
      </c>
      <c r="E6438" s="6">
        <v>26.1</v>
      </c>
      <c r="F6438" s="6">
        <v>26.5</v>
      </c>
      <c r="G6438" s="6">
        <v>25.4</v>
      </c>
      <c r="H6438" s="5" t="s">
        <v>120</v>
      </c>
      <c r="I6438" s="6">
        <f t="shared" si="400"/>
        <v>-0.399999999999999</v>
      </c>
      <c r="J6438" s="5" t="str">
        <f>IF(H6438="否","不适用",IF(AND(ISNUMBER(E6438),ISNUMBER(F6438)),IF(I6438&gt;规则与名单!$B$2,"是","否"),"未判定"))</f>
        <v>不适用</v>
      </c>
      <c r="K6438" s="5" t="str">
        <f t="shared" si="401"/>
        <v>非测试日纯氢</v>
      </c>
      <c r="L6438" s="6">
        <f t="shared" si="402"/>
        <v>25.4</v>
      </c>
      <c r="M6438" s="5">
        <f t="shared" si="403"/>
        <v>0</v>
      </c>
      <c r="N6438" s="5" t="s">
        <v>22656</v>
      </c>
      <c r="O6438" s="5" t="s">
        <v>22657</v>
      </c>
      <c r="P6438" s="5" t="s">
        <v>22658</v>
      </c>
    </row>
    <row r="6439" ht="19" customHeight="1" spans="1:16">
      <c r="A6439" s="5">
        <v>259</v>
      </c>
      <c r="B6439" s="5" t="s">
        <v>681</v>
      </c>
      <c r="C6439" s="5" t="s">
        <v>70</v>
      </c>
      <c r="D6439" s="8" t="s">
        <v>3377</v>
      </c>
      <c r="E6439" s="6">
        <v>0</v>
      </c>
      <c r="F6439" s="6">
        <v>0</v>
      </c>
      <c r="G6439" s="6"/>
      <c r="H6439" s="5" t="s">
        <v>120</v>
      </c>
      <c r="I6439" s="6">
        <f t="shared" si="400"/>
        <v>0</v>
      </c>
      <c r="J6439" s="5" t="str">
        <f>IF(H6439="否","不适用",IF(AND(ISNUMBER(E6439),ISNUMBER(F6439)),IF(I6439&gt;规则与名单!$B$2,"是","否"),"未判定"))</f>
        <v>不适用</v>
      </c>
      <c r="K6439" s="5" t="str">
        <f t="shared" si="401"/>
        <v>非测试日仪表</v>
      </c>
      <c r="L6439" s="6">
        <f t="shared" si="402"/>
        <v>0</v>
      </c>
      <c r="M6439" s="5">
        <f t="shared" si="403"/>
        <v>0</v>
      </c>
      <c r="N6439" s="5" t="s">
        <v>22659</v>
      </c>
      <c r="O6439" s="5" t="s">
        <v>22660</v>
      </c>
      <c r="P6439" s="5" t="s">
        <v>22661</v>
      </c>
    </row>
    <row r="6440" ht="19" customHeight="1" spans="1:16">
      <c r="A6440" s="5">
        <v>259</v>
      </c>
      <c r="B6440" s="5" t="s">
        <v>681</v>
      </c>
      <c r="C6440" s="5" t="s">
        <v>70</v>
      </c>
      <c r="D6440" s="8" t="s">
        <v>407</v>
      </c>
      <c r="E6440" s="6"/>
      <c r="F6440" s="6">
        <v>0</v>
      </c>
      <c r="G6440" s="6"/>
      <c r="H6440" s="5" t="s">
        <v>120</v>
      </c>
      <c r="I6440" s="6" t="str">
        <f t="shared" si="400"/>
        <v/>
      </c>
      <c r="J6440" s="5" t="str">
        <f>IF(H6440="否","不适用",IF(AND(ISNUMBER(E6440),ISNUMBER(F6440)),IF(I6440&gt;规则与名单!$B$2,"是","否"),"未判定"))</f>
        <v>不适用</v>
      </c>
      <c r="K6440" s="5" t="str">
        <f t="shared" si="401"/>
        <v>缺失</v>
      </c>
      <c r="L6440" s="6" t="str">
        <f t="shared" si="402"/>
        <v/>
      </c>
      <c r="M6440" s="5">
        <f t="shared" si="403"/>
        <v>1</v>
      </c>
      <c r="N6440" s="5" t="s">
        <v>22662</v>
      </c>
      <c r="O6440" s="5" t="s">
        <v>22663</v>
      </c>
      <c r="P6440" s="5" t="s">
        <v>22664</v>
      </c>
    </row>
    <row r="6441" ht="19" customHeight="1" spans="1:16">
      <c r="A6441" s="5">
        <v>259</v>
      </c>
      <c r="B6441" s="5" t="s">
        <v>681</v>
      </c>
      <c r="C6441" s="5" t="s">
        <v>70</v>
      </c>
      <c r="D6441" s="8" t="s">
        <v>411</v>
      </c>
      <c r="E6441" s="6">
        <v>54</v>
      </c>
      <c r="F6441" s="6">
        <v>56.1</v>
      </c>
      <c r="G6441" s="6">
        <v>52.8</v>
      </c>
      <c r="H6441" s="5" t="s">
        <v>120</v>
      </c>
      <c r="I6441" s="6">
        <f t="shared" si="400"/>
        <v>-2.1</v>
      </c>
      <c r="J6441" s="5" t="str">
        <f>IF(H6441="否","不适用",IF(AND(ISNUMBER(E6441),ISNUMBER(F6441)),IF(I6441&gt;规则与名单!$B$2,"是","否"),"未判定"))</f>
        <v>不适用</v>
      </c>
      <c r="K6441" s="5" t="str">
        <f t="shared" si="401"/>
        <v>非测试日纯氢</v>
      </c>
      <c r="L6441" s="6">
        <f t="shared" si="402"/>
        <v>52.8</v>
      </c>
      <c r="M6441" s="5">
        <f t="shared" si="403"/>
        <v>0</v>
      </c>
      <c r="N6441" s="5" t="s">
        <v>22665</v>
      </c>
      <c r="O6441" s="5" t="s">
        <v>22666</v>
      </c>
      <c r="P6441" s="5" t="s">
        <v>22667</v>
      </c>
    </row>
    <row r="6442" ht="19" customHeight="1" spans="1:16">
      <c r="A6442" s="5">
        <v>259</v>
      </c>
      <c r="B6442" s="5" t="s">
        <v>681</v>
      </c>
      <c r="C6442" s="5" t="s">
        <v>70</v>
      </c>
      <c r="D6442" s="8" t="s">
        <v>251</v>
      </c>
      <c r="E6442" s="6">
        <v>27.7</v>
      </c>
      <c r="F6442" s="6">
        <v>29.9</v>
      </c>
      <c r="G6442" s="6">
        <v>25.8</v>
      </c>
      <c r="H6442" s="5" t="s">
        <v>120</v>
      </c>
      <c r="I6442" s="6">
        <f t="shared" si="400"/>
        <v>-2.2</v>
      </c>
      <c r="J6442" s="5" t="str">
        <f>IF(H6442="否","不适用",IF(AND(ISNUMBER(E6442),ISNUMBER(F6442)),IF(I6442&gt;规则与名单!$B$2,"是","否"),"未判定"))</f>
        <v>不适用</v>
      </c>
      <c r="K6442" s="5" t="str">
        <f t="shared" si="401"/>
        <v>非测试日纯氢</v>
      </c>
      <c r="L6442" s="6">
        <f t="shared" si="402"/>
        <v>25.8</v>
      </c>
      <c r="M6442" s="5">
        <f t="shared" si="403"/>
        <v>0</v>
      </c>
      <c r="N6442" s="5" t="s">
        <v>22668</v>
      </c>
      <c r="O6442" s="5" t="s">
        <v>22669</v>
      </c>
      <c r="P6442" s="5" t="s">
        <v>22670</v>
      </c>
    </row>
    <row r="6443" ht="19" customHeight="1" spans="1:16">
      <c r="A6443" s="5">
        <v>259</v>
      </c>
      <c r="B6443" s="5" t="s">
        <v>681</v>
      </c>
      <c r="C6443" s="5" t="s">
        <v>70</v>
      </c>
      <c r="D6443" s="8" t="s">
        <v>472</v>
      </c>
      <c r="E6443" s="6">
        <v>26.6</v>
      </c>
      <c r="F6443" s="6">
        <v>27.3</v>
      </c>
      <c r="G6443" s="6">
        <v>26.6</v>
      </c>
      <c r="H6443" s="5" t="s">
        <v>120</v>
      </c>
      <c r="I6443" s="6">
        <f t="shared" si="400"/>
        <v>-0.699999999999999</v>
      </c>
      <c r="J6443" s="5" t="str">
        <f>IF(H6443="否","不适用",IF(AND(ISNUMBER(E6443),ISNUMBER(F6443)),IF(I6443&gt;规则与名单!$B$2,"是","否"),"未判定"))</f>
        <v>不适用</v>
      </c>
      <c r="K6443" s="5" t="str">
        <f t="shared" si="401"/>
        <v>非测试日纯氢</v>
      </c>
      <c r="L6443" s="6">
        <f t="shared" si="402"/>
        <v>26.6</v>
      </c>
      <c r="M6443" s="5">
        <f t="shared" si="403"/>
        <v>0</v>
      </c>
      <c r="N6443" s="5" t="s">
        <v>22671</v>
      </c>
      <c r="O6443" s="5" t="s">
        <v>22672</v>
      </c>
      <c r="P6443" s="5" t="s">
        <v>22673</v>
      </c>
    </row>
    <row r="6444" ht="19" customHeight="1" spans="1:16">
      <c r="A6444" s="5">
        <v>259</v>
      </c>
      <c r="B6444" s="5" t="s">
        <v>681</v>
      </c>
      <c r="C6444" s="5" t="s">
        <v>70</v>
      </c>
      <c r="D6444" s="8" t="s">
        <v>466</v>
      </c>
      <c r="E6444" s="6">
        <v>28.3</v>
      </c>
      <c r="F6444" s="6">
        <v>30.3</v>
      </c>
      <c r="G6444" s="6">
        <v>27</v>
      </c>
      <c r="H6444" s="5" t="s">
        <v>120</v>
      </c>
      <c r="I6444" s="6">
        <f t="shared" si="400"/>
        <v>-2</v>
      </c>
      <c r="J6444" s="5" t="str">
        <f>IF(H6444="否","不适用",IF(AND(ISNUMBER(E6444),ISNUMBER(F6444)),IF(I6444&gt;规则与名单!$B$2,"是","否"),"未判定"))</f>
        <v>不适用</v>
      </c>
      <c r="K6444" s="5" t="str">
        <f t="shared" si="401"/>
        <v>非测试日纯氢</v>
      </c>
      <c r="L6444" s="6">
        <f t="shared" si="402"/>
        <v>27</v>
      </c>
      <c r="M6444" s="5">
        <f t="shared" si="403"/>
        <v>0</v>
      </c>
      <c r="N6444" s="5" t="s">
        <v>22674</v>
      </c>
      <c r="O6444" s="5" t="s">
        <v>22675</v>
      </c>
      <c r="P6444" s="5" t="s">
        <v>22676</v>
      </c>
    </row>
    <row r="6445" ht="19" customHeight="1" spans="1:16">
      <c r="A6445" s="5">
        <v>259</v>
      </c>
      <c r="B6445" s="5" t="s">
        <v>681</v>
      </c>
      <c r="C6445" s="5" t="s">
        <v>70</v>
      </c>
      <c r="D6445" s="8" t="s">
        <v>333</v>
      </c>
      <c r="E6445" s="6">
        <v>23</v>
      </c>
      <c r="F6445" s="6">
        <v>23.1</v>
      </c>
      <c r="G6445" s="6">
        <v>11.1</v>
      </c>
      <c r="H6445" s="5" t="s">
        <v>120</v>
      </c>
      <c r="I6445" s="6">
        <f t="shared" si="400"/>
        <v>-0.100000000000001</v>
      </c>
      <c r="J6445" s="5" t="str">
        <f>IF(H6445="否","不适用",IF(AND(ISNUMBER(E6445),ISNUMBER(F6445)),IF(I6445&gt;规则与名单!$B$2,"是","否"),"未判定"))</f>
        <v>不适用</v>
      </c>
      <c r="K6445" s="5" t="str">
        <f t="shared" si="401"/>
        <v>非测试日纯氢</v>
      </c>
      <c r="L6445" s="6">
        <f t="shared" si="402"/>
        <v>11.1</v>
      </c>
      <c r="M6445" s="5">
        <f t="shared" si="403"/>
        <v>0</v>
      </c>
      <c r="N6445" s="5" t="s">
        <v>22677</v>
      </c>
      <c r="O6445" s="5" t="s">
        <v>22678</v>
      </c>
      <c r="P6445" s="5" t="s">
        <v>22679</v>
      </c>
    </row>
    <row r="6446" ht="19" customHeight="1" spans="1:16">
      <c r="A6446" s="5">
        <v>259</v>
      </c>
      <c r="B6446" s="5" t="s">
        <v>681</v>
      </c>
      <c r="C6446" s="5" t="s">
        <v>70</v>
      </c>
      <c r="D6446" s="8" t="s">
        <v>175</v>
      </c>
      <c r="E6446" s="6">
        <v>22.873</v>
      </c>
      <c r="F6446" s="6">
        <v>23.6</v>
      </c>
      <c r="G6446" s="6">
        <v>23.4</v>
      </c>
      <c r="H6446" s="5" t="s">
        <v>120</v>
      </c>
      <c r="I6446" s="6">
        <f t="shared" si="400"/>
        <v>-0.727</v>
      </c>
      <c r="J6446" s="5" t="str">
        <f>IF(H6446="否","不适用",IF(AND(ISNUMBER(E6446),ISNUMBER(F6446)),IF(I6446&gt;规则与名单!$B$2,"是","否"),"未判定"))</f>
        <v>不适用</v>
      </c>
      <c r="K6446" s="5" t="str">
        <f t="shared" si="401"/>
        <v>非测试日纯氢</v>
      </c>
      <c r="L6446" s="6">
        <f t="shared" si="402"/>
        <v>23.4</v>
      </c>
      <c r="M6446" s="5">
        <f t="shared" si="403"/>
        <v>0</v>
      </c>
      <c r="N6446" s="5" t="s">
        <v>22680</v>
      </c>
      <c r="O6446" s="5" t="s">
        <v>22681</v>
      </c>
      <c r="P6446" s="5" t="s">
        <v>22682</v>
      </c>
    </row>
    <row r="6447" ht="19" customHeight="1" spans="1:16">
      <c r="A6447" s="5">
        <v>259</v>
      </c>
      <c r="B6447" s="5" t="s">
        <v>681</v>
      </c>
      <c r="C6447" s="5" t="s">
        <v>70</v>
      </c>
      <c r="D6447" s="8" t="s">
        <v>3402</v>
      </c>
      <c r="E6447" s="6">
        <v>48.1</v>
      </c>
      <c r="F6447" s="6">
        <v>25.6</v>
      </c>
      <c r="G6447" s="6">
        <v>24.6</v>
      </c>
      <c r="H6447" s="5" t="s">
        <v>120</v>
      </c>
      <c r="I6447" s="6">
        <f t="shared" si="400"/>
        <v>22.5</v>
      </c>
      <c r="J6447" s="5" t="str">
        <f>IF(H6447="否","不适用",IF(AND(ISNUMBER(E6447),ISNUMBER(F6447)),IF(I6447&gt;规则与名单!$B$2,"是","否"),"未判定"))</f>
        <v>不适用</v>
      </c>
      <c r="K6447" s="5" t="str">
        <f t="shared" si="401"/>
        <v>非测试日纯氢</v>
      </c>
      <c r="L6447" s="6">
        <f t="shared" si="402"/>
        <v>24.6</v>
      </c>
      <c r="M6447" s="5">
        <f t="shared" si="403"/>
        <v>0</v>
      </c>
      <c r="N6447" s="5" t="s">
        <v>22683</v>
      </c>
      <c r="O6447" s="5" t="s">
        <v>22684</v>
      </c>
      <c r="P6447" s="5" t="s">
        <v>22685</v>
      </c>
    </row>
    <row r="6448" ht="19" customHeight="1" spans="1:16">
      <c r="A6448" s="5">
        <v>259</v>
      </c>
      <c r="B6448" s="5" t="s">
        <v>681</v>
      </c>
      <c r="C6448" s="5" t="s">
        <v>70</v>
      </c>
      <c r="D6448" s="8" t="s">
        <v>487</v>
      </c>
      <c r="E6448" s="6">
        <v>55.4</v>
      </c>
      <c r="F6448" s="6">
        <v>65.3</v>
      </c>
      <c r="G6448" s="6">
        <v>42</v>
      </c>
      <c r="H6448" s="5" t="s">
        <v>120</v>
      </c>
      <c r="I6448" s="6">
        <f t="shared" si="400"/>
        <v>-9.9</v>
      </c>
      <c r="J6448" s="5" t="str">
        <f>IF(H6448="否","不适用",IF(AND(ISNUMBER(E6448),ISNUMBER(F6448)),IF(I6448&gt;规则与名单!$B$2,"是","否"),"未判定"))</f>
        <v>不适用</v>
      </c>
      <c r="K6448" s="5" t="str">
        <f t="shared" si="401"/>
        <v>非测试日纯氢</v>
      </c>
      <c r="L6448" s="6">
        <f t="shared" si="402"/>
        <v>42</v>
      </c>
      <c r="M6448" s="5">
        <f t="shared" si="403"/>
        <v>0</v>
      </c>
      <c r="N6448" s="5" t="s">
        <v>22686</v>
      </c>
      <c r="O6448" s="5" t="s">
        <v>22687</v>
      </c>
      <c r="P6448" s="5" t="s">
        <v>22688</v>
      </c>
    </row>
    <row r="6449" ht="19" customHeight="1" spans="1:16">
      <c r="A6449" s="5">
        <v>259</v>
      </c>
      <c r="B6449" s="5" t="s">
        <v>681</v>
      </c>
      <c r="C6449" s="5" t="s">
        <v>70</v>
      </c>
      <c r="D6449" s="8" t="s">
        <v>121</v>
      </c>
      <c r="E6449" s="6">
        <v>34.6</v>
      </c>
      <c r="F6449" s="6">
        <v>27.1</v>
      </c>
      <c r="G6449" s="6">
        <v>26.2</v>
      </c>
      <c r="H6449" s="5" t="s">
        <v>120</v>
      </c>
      <c r="I6449" s="6">
        <f t="shared" si="400"/>
        <v>7.5</v>
      </c>
      <c r="J6449" s="5" t="str">
        <f>IF(H6449="否","不适用",IF(AND(ISNUMBER(E6449),ISNUMBER(F6449)),IF(I6449&gt;规则与名单!$B$2,"是","否"),"未判定"))</f>
        <v>不适用</v>
      </c>
      <c r="K6449" s="5" t="str">
        <f t="shared" si="401"/>
        <v>非测试日纯氢</v>
      </c>
      <c r="L6449" s="6">
        <f t="shared" si="402"/>
        <v>26.2</v>
      </c>
      <c r="M6449" s="5">
        <f t="shared" si="403"/>
        <v>0</v>
      </c>
      <c r="N6449" s="5" t="s">
        <v>22689</v>
      </c>
      <c r="O6449" s="5" t="s">
        <v>22690</v>
      </c>
      <c r="P6449" s="5" t="s">
        <v>22691</v>
      </c>
    </row>
    <row r="6450" ht="19" customHeight="1" spans="1:16">
      <c r="A6450" s="5">
        <v>259</v>
      </c>
      <c r="B6450" s="5" t="s">
        <v>681</v>
      </c>
      <c r="C6450" s="5" t="s">
        <v>70</v>
      </c>
      <c r="D6450" s="8" t="s">
        <v>170</v>
      </c>
      <c r="E6450" s="6">
        <v>25.7</v>
      </c>
      <c r="F6450" s="6">
        <v>26.2</v>
      </c>
      <c r="G6450" s="6">
        <v>18.5</v>
      </c>
      <c r="H6450" s="5" t="s">
        <v>120</v>
      </c>
      <c r="I6450" s="6">
        <f t="shared" si="400"/>
        <v>-0.5</v>
      </c>
      <c r="J6450" s="5" t="str">
        <f>IF(H6450="否","不适用",IF(AND(ISNUMBER(E6450),ISNUMBER(F6450)),IF(I6450&gt;规则与名单!$B$2,"是","否"),"未判定"))</f>
        <v>不适用</v>
      </c>
      <c r="K6450" s="5" t="str">
        <f t="shared" si="401"/>
        <v>非测试日纯氢</v>
      </c>
      <c r="L6450" s="6">
        <f t="shared" si="402"/>
        <v>18.5</v>
      </c>
      <c r="M6450" s="5">
        <f t="shared" si="403"/>
        <v>0</v>
      </c>
      <c r="N6450" s="5" t="s">
        <v>22692</v>
      </c>
      <c r="O6450" s="5" t="s">
        <v>22693</v>
      </c>
      <c r="P6450" s="5" t="s">
        <v>22694</v>
      </c>
    </row>
    <row r="6451" ht="19" customHeight="1" spans="1:16">
      <c r="A6451" s="5">
        <v>259</v>
      </c>
      <c r="B6451" s="5" t="s">
        <v>681</v>
      </c>
      <c r="C6451" s="5" t="s">
        <v>70</v>
      </c>
      <c r="D6451" s="8" t="s">
        <v>644</v>
      </c>
      <c r="E6451" s="6">
        <v>40.3</v>
      </c>
      <c r="F6451" s="6">
        <v>40.9</v>
      </c>
      <c r="G6451" s="6">
        <v>34.8</v>
      </c>
      <c r="H6451" s="5" t="s">
        <v>120</v>
      </c>
      <c r="I6451" s="6">
        <f t="shared" si="400"/>
        <v>-0.600000000000001</v>
      </c>
      <c r="J6451" s="5" t="str">
        <f>IF(H6451="否","不适用",IF(AND(ISNUMBER(E6451),ISNUMBER(F6451)),IF(I6451&gt;规则与名单!$B$2,"是","否"),"未判定"))</f>
        <v>不适用</v>
      </c>
      <c r="K6451" s="5" t="str">
        <f t="shared" si="401"/>
        <v>非测试日纯氢</v>
      </c>
      <c r="L6451" s="6">
        <f t="shared" si="402"/>
        <v>34.8</v>
      </c>
      <c r="M6451" s="5">
        <f t="shared" si="403"/>
        <v>0</v>
      </c>
      <c r="N6451" s="5" t="s">
        <v>22695</v>
      </c>
      <c r="O6451" s="5" t="s">
        <v>22696</v>
      </c>
      <c r="P6451" s="5" t="s">
        <v>22697</v>
      </c>
    </row>
    <row r="6452" ht="19" customHeight="1" spans="1:16">
      <c r="A6452" s="5">
        <v>259</v>
      </c>
      <c r="B6452" s="5" t="s">
        <v>681</v>
      </c>
      <c r="C6452" s="5" t="s">
        <v>70</v>
      </c>
      <c r="D6452" s="8" t="s">
        <v>3418</v>
      </c>
      <c r="E6452" s="6">
        <v>0</v>
      </c>
      <c r="F6452" s="6">
        <v>0.04</v>
      </c>
      <c r="G6452" s="6"/>
      <c r="H6452" s="5" t="s">
        <v>120</v>
      </c>
      <c r="I6452" s="6">
        <f t="shared" si="400"/>
        <v>-0.04</v>
      </c>
      <c r="J6452" s="5" t="str">
        <f>IF(H6452="否","不适用",IF(AND(ISNUMBER(E6452),ISNUMBER(F6452)),IF(I6452&gt;规则与名单!$B$2,"是","否"),"未判定"))</f>
        <v>不适用</v>
      </c>
      <c r="K6452" s="5" t="str">
        <f t="shared" si="401"/>
        <v>非测试日仪表</v>
      </c>
      <c r="L6452" s="6">
        <f t="shared" si="402"/>
        <v>0</v>
      </c>
      <c r="M6452" s="5">
        <f t="shared" si="403"/>
        <v>0</v>
      </c>
      <c r="N6452" s="5" t="s">
        <v>22698</v>
      </c>
      <c r="O6452" s="5" t="s">
        <v>22699</v>
      </c>
      <c r="P6452" s="5" t="s">
        <v>22700</v>
      </c>
    </row>
    <row r="6453" ht="19" customHeight="1" spans="1:16">
      <c r="A6453" s="5">
        <v>259</v>
      </c>
      <c r="B6453" s="5" t="s">
        <v>681</v>
      </c>
      <c r="C6453" s="5" t="s">
        <v>70</v>
      </c>
      <c r="D6453" s="8" t="s">
        <v>3422</v>
      </c>
      <c r="E6453" s="6">
        <v>0</v>
      </c>
      <c r="F6453" s="6">
        <v>0.1</v>
      </c>
      <c r="G6453" s="6"/>
      <c r="H6453" s="5" t="s">
        <v>120</v>
      </c>
      <c r="I6453" s="6">
        <f t="shared" si="400"/>
        <v>-0.1</v>
      </c>
      <c r="J6453" s="5" t="str">
        <f>IF(H6453="否","不适用",IF(AND(ISNUMBER(E6453),ISNUMBER(F6453)),IF(I6453&gt;规则与名单!$B$2,"是","否"),"未判定"))</f>
        <v>不适用</v>
      </c>
      <c r="K6453" s="5" t="str">
        <f t="shared" si="401"/>
        <v>非测试日仪表</v>
      </c>
      <c r="L6453" s="6">
        <f t="shared" si="402"/>
        <v>0</v>
      </c>
      <c r="M6453" s="5">
        <f t="shared" si="403"/>
        <v>0</v>
      </c>
      <c r="N6453" s="5" t="s">
        <v>22701</v>
      </c>
      <c r="O6453" s="5" t="s">
        <v>22702</v>
      </c>
      <c r="P6453" s="5" t="s">
        <v>22703</v>
      </c>
    </row>
    <row r="6454" ht="19" customHeight="1" spans="1:16">
      <c r="A6454" s="5">
        <v>259</v>
      </c>
      <c r="B6454" s="5" t="s">
        <v>681</v>
      </c>
      <c r="C6454" s="5" t="s">
        <v>70</v>
      </c>
      <c r="D6454" s="8" t="s">
        <v>336</v>
      </c>
      <c r="E6454" s="6">
        <v>13.7</v>
      </c>
      <c r="F6454" s="6">
        <v>13.8</v>
      </c>
      <c r="G6454" s="6">
        <v>13.6</v>
      </c>
      <c r="H6454" s="5" t="s">
        <v>120</v>
      </c>
      <c r="I6454" s="6">
        <f t="shared" si="400"/>
        <v>-0.100000000000001</v>
      </c>
      <c r="J6454" s="5" t="str">
        <f>IF(H6454="否","不适用",IF(AND(ISNUMBER(E6454),ISNUMBER(F6454)),IF(I6454&gt;规则与名单!$B$2,"是","否"),"未判定"))</f>
        <v>不适用</v>
      </c>
      <c r="K6454" s="5" t="str">
        <f t="shared" si="401"/>
        <v>非测试日纯氢</v>
      </c>
      <c r="L6454" s="6">
        <f t="shared" si="402"/>
        <v>13.6</v>
      </c>
      <c r="M6454" s="5">
        <f t="shared" si="403"/>
        <v>0</v>
      </c>
      <c r="N6454" s="5" t="s">
        <v>22704</v>
      </c>
      <c r="O6454" s="5" t="s">
        <v>22705</v>
      </c>
      <c r="P6454" s="5" t="s">
        <v>22706</v>
      </c>
    </row>
    <row r="6455" ht="19" customHeight="1" spans="1:16">
      <c r="A6455" s="5">
        <v>259</v>
      </c>
      <c r="B6455" s="5" t="s">
        <v>681</v>
      </c>
      <c r="C6455" s="5" t="s">
        <v>70</v>
      </c>
      <c r="D6455" s="8" t="s">
        <v>653</v>
      </c>
      <c r="E6455" s="6">
        <v>23.5</v>
      </c>
      <c r="F6455" s="6">
        <v>23.9</v>
      </c>
      <c r="G6455" s="6">
        <v>21.5</v>
      </c>
      <c r="H6455" s="5" t="s">
        <v>120</v>
      </c>
      <c r="I6455" s="6">
        <f t="shared" si="400"/>
        <v>-0.399999999999999</v>
      </c>
      <c r="J6455" s="5" t="str">
        <f>IF(H6455="否","不适用",IF(AND(ISNUMBER(E6455),ISNUMBER(F6455)),IF(I6455&gt;规则与名单!$B$2,"是","否"),"未判定"))</f>
        <v>不适用</v>
      </c>
      <c r="K6455" s="5" t="str">
        <f t="shared" si="401"/>
        <v>非测试日纯氢</v>
      </c>
      <c r="L6455" s="6">
        <f t="shared" si="402"/>
        <v>21.5</v>
      </c>
      <c r="M6455" s="5">
        <f t="shared" si="403"/>
        <v>0</v>
      </c>
      <c r="N6455" s="5" t="s">
        <v>22707</v>
      </c>
      <c r="O6455" s="5" t="s">
        <v>22708</v>
      </c>
      <c r="P6455" s="5" t="s">
        <v>22709</v>
      </c>
    </row>
    <row r="6456" ht="19" customHeight="1" spans="1:16">
      <c r="A6456" s="5">
        <v>259</v>
      </c>
      <c r="B6456" s="5" t="s">
        <v>681</v>
      </c>
      <c r="C6456" s="5" t="s">
        <v>70</v>
      </c>
      <c r="D6456" s="8" t="s">
        <v>140</v>
      </c>
      <c r="E6456" s="6">
        <v>20.9</v>
      </c>
      <c r="F6456" s="6">
        <v>21.2</v>
      </c>
      <c r="G6456" s="6">
        <v>20.9</v>
      </c>
      <c r="H6456" s="5" t="s">
        <v>120</v>
      </c>
      <c r="I6456" s="6">
        <f t="shared" si="400"/>
        <v>-0.300000000000001</v>
      </c>
      <c r="J6456" s="5" t="str">
        <f>IF(H6456="否","不适用",IF(AND(ISNUMBER(E6456),ISNUMBER(F6456)),IF(I6456&gt;规则与名单!$B$2,"是","否"),"未判定"))</f>
        <v>不适用</v>
      </c>
      <c r="K6456" s="5" t="str">
        <f t="shared" si="401"/>
        <v>非测试日纯氢</v>
      </c>
      <c r="L6456" s="6">
        <f t="shared" si="402"/>
        <v>20.9</v>
      </c>
      <c r="M6456" s="5">
        <f t="shared" si="403"/>
        <v>0</v>
      </c>
      <c r="N6456" s="5" t="s">
        <v>22710</v>
      </c>
      <c r="O6456" s="5" t="s">
        <v>22711</v>
      </c>
      <c r="P6456" s="5" t="s">
        <v>22712</v>
      </c>
    </row>
    <row r="6457" ht="19" customHeight="1" spans="1:16">
      <c r="A6457" s="5">
        <v>259</v>
      </c>
      <c r="B6457" s="5" t="s">
        <v>681</v>
      </c>
      <c r="C6457" s="5" t="s">
        <v>70</v>
      </c>
      <c r="D6457" s="8" t="s">
        <v>115</v>
      </c>
      <c r="E6457" s="6">
        <v>35.7</v>
      </c>
      <c r="F6457" s="6">
        <v>36</v>
      </c>
      <c r="G6457" s="6">
        <v>35.7</v>
      </c>
      <c r="H6457" s="5" t="s">
        <v>120</v>
      </c>
      <c r="I6457" s="6">
        <f t="shared" si="400"/>
        <v>-0.299999999999997</v>
      </c>
      <c r="J6457" s="5" t="str">
        <f>IF(H6457="否","不适用",IF(AND(ISNUMBER(E6457),ISNUMBER(F6457)),IF(I6457&gt;规则与名单!$B$2,"是","否"),"未判定"))</f>
        <v>不适用</v>
      </c>
      <c r="K6457" s="5" t="str">
        <f t="shared" si="401"/>
        <v>非测试日纯氢</v>
      </c>
      <c r="L6457" s="6">
        <f t="shared" si="402"/>
        <v>35.7</v>
      </c>
      <c r="M6457" s="5">
        <f t="shared" si="403"/>
        <v>0</v>
      </c>
      <c r="N6457" s="5" t="s">
        <v>22713</v>
      </c>
      <c r="O6457" s="5" t="s">
        <v>22714</v>
      </c>
      <c r="P6457" s="5" t="s">
        <v>22715</v>
      </c>
    </row>
    <row r="6458" ht="19" customHeight="1" spans="1:16">
      <c r="A6458" s="5">
        <v>260</v>
      </c>
      <c r="B6458" s="5" t="s">
        <v>682</v>
      </c>
      <c r="C6458" s="5" t="s">
        <v>70</v>
      </c>
      <c r="D6458" s="8" t="s">
        <v>183</v>
      </c>
      <c r="E6458" s="6">
        <v>11.3</v>
      </c>
      <c r="F6458" s="6">
        <v>11.4</v>
      </c>
      <c r="G6458" s="6">
        <v>11.2</v>
      </c>
      <c r="H6458" s="5" t="s">
        <v>113</v>
      </c>
      <c r="I6458" s="6">
        <f t="shared" si="400"/>
        <v>-0.0999999999999996</v>
      </c>
      <c r="J6458" s="5" t="str">
        <f>IF(H6458="否","不适用",IF(AND(ISNUMBER(E6458),ISNUMBER(F6458)),IF(I6458&gt;规则与名单!$B$2,"是","否"),"未判定"))</f>
        <v>否</v>
      </c>
      <c r="K6458" s="5" t="str">
        <f t="shared" si="401"/>
        <v>非测试日纯氢</v>
      </c>
      <c r="L6458" s="6">
        <f t="shared" si="402"/>
        <v>11.2</v>
      </c>
      <c r="M6458" s="5">
        <f t="shared" si="403"/>
        <v>0</v>
      </c>
      <c r="N6458" s="5" t="s">
        <v>22716</v>
      </c>
      <c r="O6458" s="5" t="s">
        <v>22717</v>
      </c>
      <c r="P6458" s="5" t="s">
        <v>22718</v>
      </c>
    </row>
    <row r="6459" ht="19" customHeight="1" spans="1:16">
      <c r="A6459" s="5">
        <v>260</v>
      </c>
      <c r="B6459" s="5" t="s">
        <v>682</v>
      </c>
      <c r="C6459" s="5" t="s">
        <v>70</v>
      </c>
      <c r="D6459" s="8" t="s">
        <v>431</v>
      </c>
      <c r="E6459" s="6">
        <v>56.4</v>
      </c>
      <c r="F6459" s="6">
        <v>56.6</v>
      </c>
      <c r="G6459" s="6">
        <v>56.4</v>
      </c>
      <c r="H6459" s="5" t="s">
        <v>113</v>
      </c>
      <c r="I6459" s="6">
        <f t="shared" si="400"/>
        <v>-0.200000000000003</v>
      </c>
      <c r="J6459" s="5" t="str">
        <f>IF(H6459="否","不适用",IF(AND(ISNUMBER(E6459),ISNUMBER(F6459)),IF(I6459&gt;规则与名单!$B$2,"是","否"),"未判定"))</f>
        <v>否</v>
      </c>
      <c r="K6459" s="5" t="str">
        <f t="shared" si="401"/>
        <v>非测试日纯氢</v>
      </c>
      <c r="L6459" s="6">
        <f t="shared" si="402"/>
        <v>56.4</v>
      </c>
      <c r="M6459" s="5">
        <f t="shared" si="403"/>
        <v>0</v>
      </c>
      <c r="N6459" s="5" t="s">
        <v>22719</v>
      </c>
      <c r="O6459" s="5" t="s">
        <v>22720</v>
      </c>
      <c r="P6459" s="5" t="s">
        <v>22721</v>
      </c>
    </row>
    <row r="6460" ht="19" customHeight="1" spans="1:16">
      <c r="A6460" s="5">
        <v>260</v>
      </c>
      <c r="B6460" s="5" t="s">
        <v>682</v>
      </c>
      <c r="C6460" s="5" t="s">
        <v>70</v>
      </c>
      <c r="D6460" s="8" t="s">
        <v>3377</v>
      </c>
      <c r="E6460" s="6">
        <v>0</v>
      </c>
      <c r="F6460" s="6">
        <v>0</v>
      </c>
      <c r="G6460" s="6"/>
      <c r="H6460" s="5" t="s">
        <v>113</v>
      </c>
      <c r="I6460" s="6">
        <f t="shared" si="400"/>
        <v>0</v>
      </c>
      <c r="J6460" s="5" t="str">
        <f>IF(H6460="否","不适用",IF(AND(ISNUMBER(E6460),ISNUMBER(F6460)),IF(I6460&gt;规则与名单!$B$2,"是","否"),"未判定"))</f>
        <v>否</v>
      </c>
      <c r="K6460" s="5" t="str">
        <f t="shared" si="401"/>
        <v>非测试日仪表</v>
      </c>
      <c r="L6460" s="6">
        <f t="shared" si="402"/>
        <v>0</v>
      </c>
      <c r="M6460" s="5">
        <f t="shared" si="403"/>
        <v>0</v>
      </c>
      <c r="N6460" s="5" t="s">
        <v>22722</v>
      </c>
      <c r="O6460" s="5" t="s">
        <v>22723</v>
      </c>
      <c r="P6460" s="5" t="s">
        <v>22724</v>
      </c>
    </row>
    <row r="6461" ht="19" customHeight="1" spans="1:16">
      <c r="A6461" s="5">
        <v>260</v>
      </c>
      <c r="B6461" s="5" t="s">
        <v>682</v>
      </c>
      <c r="C6461" s="5" t="s">
        <v>70</v>
      </c>
      <c r="D6461" s="8" t="s">
        <v>407</v>
      </c>
      <c r="E6461" s="6"/>
      <c r="F6461" s="6">
        <v>0</v>
      </c>
      <c r="G6461" s="6"/>
      <c r="H6461" s="5" t="s">
        <v>113</v>
      </c>
      <c r="I6461" s="6" t="str">
        <f t="shared" si="400"/>
        <v/>
      </c>
      <c r="J6461" s="5" t="str">
        <f>IF(H6461="否","不适用",IF(AND(ISNUMBER(E6461),ISNUMBER(F6461)),IF(I6461&gt;规则与名单!$B$2,"是","否"),"未判定"))</f>
        <v>未判定</v>
      </c>
      <c r="K6461" s="5" t="str">
        <f t="shared" si="401"/>
        <v>测试名单无纯氢GPS</v>
      </c>
      <c r="L6461" s="6">
        <f t="shared" si="402"/>
        <v>0</v>
      </c>
      <c r="M6461" s="5">
        <f t="shared" si="403"/>
        <v>0</v>
      </c>
      <c r="N6461" s="5" t="s">
        <v>22725</v>
      </c>
      <c r="O6461" s="5" t="s">
        <v>22726</v>
      </c>
      <c r="P6461" s="5" t="s">
        <v>22727</v>
      </c>
    </row>
    <row r="6462" ht="19" customHeight="1" spans="1:16">
      <c r="A6462" s="5">
        <v>260</v>
      </c>
      <c r="B6462" s="5" t="s">
        <v>682</v>
      </c>
      <c r="C6462" s="5" t="s">
        <v>70</v>
      </c>
      <c r="D6462" s="8" t="s">
        <v>411</v>
      </c>
      <c r="E6462" s="6">
        <v>49.3</v>
      </c>
      <c r="F6462" s="6">
        <v>57.1</v>
      </c>
      <c r="G6462" s="6">
        <v>47</v>
      </c>
      <c r="H6462" s="5" t="s">
        <v>113</v>
      </c>
      <c r="I6462" s="6">
        <f t="shared" si="400"/>
        <v>-7.8</v>
      </c>
      <c r="J6462" s="5" t="str">
        <f>IF(H6462="否","不适用",IF(AND(ISNUMBER(E6462),ISNUMBER(F6462)),IF(I6462&gt;规则与名单!$B$2,"是","否"),"未判定"))</f>
        <v>否</v>
      </c>
      <c r="K6462" s="5" t="str">
        <f t="shared" si="401"/>
        <v>非测试日纯氢</v>
      </c>
      <c r="L6462" s="6">
        <f t="shared" si="402"/>
        <v>47</v>
      </c>
      <c r="M6462" s="5">
        <f t="shared" si="403"/>
        <v>0</v>
      </c>
      <c r="N6462" s="5" t="s">
        <v>22728</v>
      </c>
      <c r="O6462" s="5" t="s">
        <v>22729</v>
      </c>
      <c r="P6462" s="5" t="s">
        <v>22730</v>
      </c>
    </row>
    <row r="6463" ht="19" customHeight="1" spans="1:16">
      <c r="A6463" s="5">
        <v>260</v>
      </c>
      <c r="B6463" s="5" t="s">
        <v>682</v>
      </c>
      <c r="C6463" s="5" t="s">
        <v>70</v>
      </c>
      <c r="D6463" s="8" t="s">
        <v>251</v>
      </c>
      <c r="E6463" s="6">
        <v>60.7</v>
      </c>
      <c r="F6463" s="6">
        <v>54.7</v>
      </c>
      <c r="G6463" s="6">
        <v>51.4</v>
      </c>
      <c r="H6463" s="5" t="s">
        <v>113</v>
      </c>
      <c r="I6463" s="6">
        <f t="shared" si="400"/>
        <v>6</v>
      </c>
      <c r="J6463" s="5" t="str">
        <f>IF(H6463="否","不适用",IF(AND(ISNUMBER(E6463),ISNUMBER(F6463)),IF(I6463&gt;规则与名单!$B$2,"是","否"),"未判定"))</f>
        <v>否</v>
      </c>
      <c r="K6463" s="5" t="str">
        <f t="shared" si="401"/>
        <v>非测试日纯氢</v>
      </c>
      <c r="L6463" s="6">
        <f t="shared" si="402"/>
        <v>51.4</v>
      </c>
      <c r="M6463" s="5">
        <f t="shared" si="403"/>
        <v>0</v>
      </c>
      <c r="N6463" s="5" t="s">
        <v>22731</v>
      </c>
      <c r="O6463" s="5" t="s">
        <v>22732</v>
      </c>
      <c r="P6463" s="5" t="s">
        <v>22733</v>
      </c>
    </row>
    <row r="6464" ht="19" customHeight="1" spans="1:16">
      <c r="A6464" s="5">
        <v>260</v>
      </c>
      <c r="B6464" s="5" t="s">
        <v>682</v>
      </c>
      <c r="C6464" s="5" t="s">
        <v>70</v>
      </c>
      <c r="D6464" s="8" t="s">
        <v>472</v>
      </c>
      <c r="E6464" s="6">
        <v>85.9</v>
      </c>
      <c r="F6464" s="6">
        <v>86.6</v>
      </c>
      <c r="G6464" s="6">
        <v>84.1</v>
      </c>
      <c r="H6464" s="5" t="s">
        <v>113</v>
      </c>
      <c r="I6464" s="6">
        <f t="shared" si="400"/>
        <v>-0.699999999999989</v>
      </c>
      <c r="J6464" s="5" t="str">
        <f>IF(H6464="否","不适用",IF(AND(ISNUMBER(E6464),ISNUMBER(F6464)),IF(I6464&gt;规则与名单!$B$2,"是","否"),"未判定"))</f>
        <v>否</v>
      </c>
      <c r="K6464" s="5" t="str">
        <f t="shared" si="401"/>
        <v>非测试日纯氢</v>
      </c>
      <c r="L6464" s="6">
        <f t="shared" si="402"/>
        <v>84.1</v>
      </c>
      <c r="M6464" s="5">
        <f t="shared" si="403"/>
        <v>0</v>
      </c>
      <c r="N6464" s="5" t="s">
        <v>22734</v>
      </c>
      <c r="O6464" s="5" t="s">
        <v>22735</v>
      </c>
      <c r="P6464" s="5" t="s">
        <v>22736</v>
      </c>
    </row>
    <row r="6465" ht="19" customHeight="1" spans="1:16">
      <c r="A6465" s="5">
        <v>260</v>
      </c>
      <c r="B6465" s="5" t="s">
        <v>682</v>
      </c>
      <c r="C6465" s="5" t="s">
        <v>70</v>
      </c>
      <c r="D6465" s="8" t="s">
        <v>466</v>
      </c>
      <c r="E6465" s="6">
        <v>59.4</v>
      </c>
      <c r="F6465" s="6">
        <v>60.8</v>
      </c>
      <c r="G6465" s="6">
        <v>51.5</v>
      </c>
      <c r="H6465" s="5" t="s">
        <v>113</v>
      </c>
      <c r="I6465" s="6">
        <f t="shared" si="400"/>
        <v>-1.4</v>
      </c>
      <c r="J6465" s="5" t="str">
        <f>IF(H6465="否","不适用",IF(AND(ISNUMBER(E6465),ISNUMBER(F6465)),IF(I6465&gt;规则与名单!$B$2,"是","否"),"未判定"))</f>
        <v>否</v>
      </c>
      <c r="K6465" s="5" t="str">
        <f t="shared" si="401"/>
        <v>非测试日纯氢</v>
      </c>
      <c r="L6465" s="6">
        <f t="shared" si="402"/>
        <v>51.5</v>
      </c>
      <c r="M6465" s="5">
        <f t="shared" si="403"/>
        <v>0</v>
      </c>
      <c r="N6465" s="5" t="s">
        <v>22737</v>
      </c>
      <c r="O6465" s="5" t="s">
        <v>22738</v>
      </c>
      <c r="P6465" s="5" t="s">
        <v>22739</v>
      </c>
    </row>
    <row r="6466" ht="19" customHeight="1" spans="1:16">
      <c r="A6466" s="5">
        <v>260</v>
      </c>
      <c r="B6466" s="5" t="s">
        <v>682</v>
      </c>
      <c r="C6466" s="5" t="s">
        <v>70</v>
      </c>
      <c r="D6466" s="8" t="s">
        <v>333</v>
      </c>
      <c r="E6466" s="6">
        <v>53.6</v>
      </c>
      <c r="F6466" s="6">
        <v>54</v>
      </c>
      <c r="G6466" s="6">
        <v>23.8</v>
      </c>
      <c r="H6466" s="5" t="s">
        <v>113</v>
      </c>
      <c r="I6466" s="6">
        <f t="shared" ref="I6466:I6529" si="404">IF(AND(ISNUMBER(E6466),ISNUMBER(F6466)),E6466-F6466,"")</f>
        <v>-0.399999999999999</v>
      </c>
      <c r="J6466" s="5" t="str">
        <f>IF(H6466="否","不适用",IF(AND(ISNUMBER(E6466),ISNUMBER(F6466)),IF(I6466&gt;规则与名单!$B$2,"是","否"),"未判定"))</f>
        <v>否</v>
      </c>
      <c r="K6466" s="5" t="str">
        <f t="shared" ref="K6466:K6529" si="405">IF(J6466="是",IF(ISNUMBER(F6466),"测试日GPS","缺失"),IF(ISNUMBER(G6466),"非测试日纯氢",IF(AND(H6466="是",J6466="未判定"),IF(ISNUMBER(F6466),"测试名单无纯氢GPS","缺失"),IF(ISNUMBER(E6466),"非测试日仪表","缺失"))))</f>
        <v>非测试日纯氢</v>
      </c>
      <c r="L6466" s="6">
        <f t="shared" ref="L6466:L6529" si="406">IF(K6466="缺失","",IF(K6466="非测试日纯氢",G6466,IF(K6466="非测试日仪表",E6466,F6466)))</f>
        <v>23.8</v>
      </c>
      <c r="M6466" s="5">
        <f t="shared" ref="M6466:M6529" si="407">IF(K6466="缺失",1,0)</f>
        <v>0</v>
      </c>
      <c r="N6466" s="5" t="s">
        <v>22740</v>
      </c>
      <c r="O6466" s="5" t="s">
        <v>22741</v>
      </c>
      <c r="P6466" s="5" t="s">
        <v>22742</v>
      </c>
    </row>
    <row r="6467" ht="19" customHeight="1" spans="1:16">
      <c r="A6467" s="5">
        <v>260</v>
      </c>
      <c r="B6467" s="5" t="s">
        <v>682</v>
      </c>
      <c r="C6467" s="5" t="s">
        <v>70</v>
      </c>
      <c r="D6467" s="8" t="s">
        <v>175</v>
      </c>
      <c r="E6467" s="6">
        <v>28.8</v>
      </c>
      <c r="F6467" s="6">
        <v>29</v>
      </c>
      <c r="G6467" s="6">
        <v>28.8</v>
      </c>
      <c r="H6467" s="5" t="s">
        <v>113</v>
      </c>
      <c r="I6467" s="6">
        <f t="shared" si="404"/>
        <v>-0.199999999999999</v>
      </c>
      <c r="J6467" s="5" t="str">
        <f>IF(H6467="否","不适用",IF(AND(ISNUMBER(E6467),ISNUMBER(F6467)),IF(I6467&gt;规则与名单!$B$2,"是","否"),"未判定"))</f>
        <v>否</v>
      </c>
      <c r="K6467" s="5" t="str">
        <f t="shared" si="405"/>
        <v>非测试日纯氢</v>
      </c>
      <c r="L6467" s="6">
        <f t="shared" si="406"/>
        <v>28.8</v>
      </c>
      <c r="M6467" s="5">
        <f t="shared" si="407"/>
        <v>0</v>
      </c>
      <c r="N6467" s="5" t="s">
        <v>22743</v>
      </c>
      <c r="O6467" s="5" t="s">
        <v>22744</v>
      </c>
      <c r="P6467" s="5" t="s">
        <v>22745</v>
      </c>
    </row>
    <row r="6468" ht="19" customHeight="1" spans="1:16">
      <c r="A6468" s="5">
        <v>260</v>
      </c>
      <c r="B6468" s="5" t="s">
        <v>682</v>
      </c>
      <c r="C6468" s="5" t="s">
        <v>70</v>
      </c>
      <c r="D6468" s="8" t="s">
        <v>3402</v>
      </c>
      <c r="E6468" s="6">
        <v>78.2</v>
      </c>
      <c r="F6468" s="6">
        <v>79.2</v>
      </c>
      <c r="G6468" s="6">
        <v>72.1</v>
      </c>
      <c r="H6468" s="5" t="s">
        <v>113</v>
      </c>
      <c r="I6468" s="6">
        <f t="shared" si="404"/>
        <v>-1</v>
      </c>
      <c r="J6468" s="5" t="str">
        <f>IF(H6468="否","不适用",IF(AND(ISNUMBER(E6468),ISNUMBER(F6468)),IF(I6468&gt;规则与名单!$B$2,"是","否"),"未判定"))</f>
        <v>否</v>
      </c>
      <c r="K6468" s="5" t="str">
        <f t="shared" si="405"/>
        <v>非测试日纯氢</v>
      </c>
      <c r="L6468" s="6">
        <f t="shared" si="406"/>
        <v>72.1</v>
      </c>
      <c r="M6468" s="5">
        <f t="shared" si="407"/>
        <v>0</v>
      </c>
      <c r="N6468" s="5" t="s">
        <v>22746</v>
      </c>
      <c r="O6468" s="5" t="s">
        <v>22747</v>
      </c>
      <c r="P6468" s="5" t="s">
        <v>22748</v>
      </c>
    </row>
    <row r="6469" ht="19" customHeight="1" spans="1:16">
      <c r="A6469" s="5">
        <v>260</v>
      </c>
      <c r="B6469" s="5" t="s">
        <v>682</v>
      </c>
      <c r="C6469" s="5" t="s">
        <v>70</v>
      </c>
      <c r="D6469" s="8" t="s">
        <v>487</v>
      </c>
      <c r="E6469" s="6">
        <v>53.9</v>
      </c>
      <c r="F6469" s="6">
        <v>53.8</v>
      </c>
      <c r="G6469" s="6">
        <v>50.9</v>
      </c>
      <c r="H6469" s="5" t="s">
        <v>113</v>
      </c>
      <c r="I6469" s="6">
        <f t="shared" si="404"/>
        <v>0.100000000000001</v>
      </c>
      <c r="J6469" s="5" t="str">
        <f>IF(H6469="否","不适用",IF(AND(ISNUMBER(E6469),ISNUMBER(F6469)),IF(I6469&gt;规则与名单!$B$2,"是","否"),"未判定"))</f>
        <v>否</v>
      </c>
      <c r="K6469" s="5" t="str">
        <f t="shared" si="405"/>
        <v>非测试日纯氢</v>
      </c>
      <c r="L6469" s="6">
        <f t="shared" si="406"/>
        <v>50.9</v>
      </c>
      <c r="M6469" s="5">
        <f t="shared" si="407"/>
        <v>0</v>
      </c>
      <c r="N6469" s="5" t="s">
        <v>22749</v>
      </c>
      <c r="O6469" s="5" t="s">
        <v>22750</v>
      </c>
      <c r="P6469" s="5" t="s">
        <v>22751</v>
      </c>
    </row>
    <row r="6470" ht="19" customHeight="1" spans="1:16">
      <c r="A6470" s="5">
        <v>260</v>
      </c>
      <c r="B6470" s="5" t="s">
        <v>682</v>
      </c>
      <c r="C6470" s="5" t="s">
        <v>70</v>
      </c>
      <c r="D6470" s="8" t="s">
        <v>121</v>
      </c>
      <c r="E6470" s="6">
        <v>53.6</v>
      </c>
      <c r="F6470" s="6">
        <v>54.3</v>
      </c>
      <c r="G6470" s="6">
        <v>53.3</v>
      </c>
      <c r="H6470" s="5" t="s">
        <v>113</v>
      </c>
      <c r="I6470" s="6">
        <f t="shared" si="404"/>
        <v>-0.699999999999996</v>
      </c>
      <c r="J6470" s="5" t="str">
        <f>IF(H6470="否","不适用",IF(AND(ISNUMBER(E6470),ISNUMBER(F6470)),IF(I6470&gt;规则与名单!$B$2,"是","否"),"未判定"))</f>
        <v>否</v>
      </c>
      <c r="K6470" s="5" t="str">
        <f t="shared" si="405"/>
        <v>非测试日纯氢</v>
      </c>
      <c r="L6470" s="6">
        <f t="shared" si="406"/>
        <v>53.3</v>
      </c>
      <c r="M6470" s="5">
        <f t="shared" si="407"/>
        <v>0</v>
      </c>
      <c r="N6470" s="5" t="s">
        <v>22752</v>
      </c>
      <c r="O6470" s="5" t="s">
        <v>22753</v>
      </c>
      <c r="P6470" s="5" t="s">
        <v>22754</v>
      </c>
    </row>
    <row r="6471" ht="19" customHeight="1" spans="1:16">
      <c r="A6471" s="5">
        <v>260</v>
      </c>
      <c r="B6471" s="5" t="s">
        <v>682</v>
      </c>
      <c r="C6471" s="5" t="s">
        <v>70</v>
      </c>
      <c r="D6471" s="8" t="s">
        <v>170</v>
      </c>
      <c r="E6471" s="6">
        <v>54</v>
      </c>
      <c r="F6471" s="6">
        <v>54.4</v>
      </c>
      <c r="G6471" s="6">
        <v>52.5</v>
      </c>
      <c r="H6471" s="5" t="s">
        <v>113</v>
      </c>
      <c r="I6471" s="6">
        <f t="shared" si="404"/>
        <v>-0.399999999999999</v>
      </c>
      <c r="J6471" s="5" t="str">
        <f>IF(H6471="否","不适用",IF(AND(ISNUMBER(E6471),ISNUMBER(F6471)),IF(I6471&gt;规则与名单!$B$2,"是","否"),"未判定"))</f>
        <v>否</v>
      </c>
      <c r="K6471" s="5" t="str">
        <f t="shared" si="405"/>
        <v>非测试日纯氢</v>
      </c>
      <c r="L6471" s="6">
        <f t="shared" si="406"/>
        <v>52.5</v>
      </c>
      <c r="M6471" s="5">
        <f t="shared" si="407"/>
        <v>0</v>
      </c>
      <c r="N6471" s="5" t="s">
        <v>22755</v>
      </c>
      <c r="O6471" s="5" t="s">
        <v>22756</v>
      </c>
      <c r="P6471" s="5" t="s">
        <v>22757</v>
      </c>
    </row>
    <row r="6472" ht="19" customHeight="1" spans="1:16">
      <c r="A6472" s="5">
        <v>260</v>
      </c>
      <c r="B6472" s="5" t="s">
        <v>682</v>
      </c>
      <c r="C6472" s="5" t="s">
        <v>70</v>
      </c>
      <c r="D6472" s="8" t="s">
        <v>644</v>
      </c>
      <c r="E6472" s="6">
        <v>83.6</v>
      </c>
      <c r="F6472" s="6">
        <v>84.6</v>
      </c>
      <c r="G6472" s="6">
        <v>80.9</v>
      </c>
      <c r="H6472" s="5" t="s">
        <v>113</v>
      </c>
      <c r="I6472" s="6">
        <f t="shared" si="404"/>
        <v>-1</v>
      </c>
      <c r="J6472" s="5" t="str">
        <f>IF(H6472="否","不适用",IF(AND(ISNUMBER(E6472),ISNUMBER(F6472)),IF(I6472&gt;规则与名单!$B$2,"是","否"),"未判定"))</f>
        <v>否</v>
      </c>
      <c r="K6472" s="5" t="str">
        <f t="shared" si="405"/>
        <v>非测试日纯氢</v>
      </c>
      <c r="L6472" s="6">
        <f t="shared" si="406"/>
        <v>80.9</v>
      </c>
      <c r="M6472" s="5">
        <f t="shared" si="407"/>
        <v>0</v>
      </c>
      <c r="N6472" s="5" t="s">
        <v>22758</v>
      </c>
      <c r="O6472" s="5" t="s">
        <v>22759</v>
      </c>
      <c r="P6472" s="5" t="s">
        <v>22760</v>
      </c>
    </row>
    <row r="6473" ht="19" customHeight="1" spans="1:16">
      <c r="A6473" s="5">
        <v>260</v>
      </c>
      <c r="B6473" s="5" t="s">
        <v>682</v>
      </c>
      <c r="C6473" s="5" t="s">
        <v>70</v>
      </c>
      <c r="D6473" s="8" t="s">
        <v>3418</v>
      </c>
      <c r="E6473" s="6"/>
      <c r="F6473" s="6">
        <v>0</v>
      </c>
      <c r="G6473" s="6"/>
      <c r="H6473" s="5" t="s">
        <v>113</v>
      </c>
      <c r="I6473" s="6" t="str">
        <f t="shared" si="404"/>
        <v/>
      </c>
      <c r="J6473" s="5" t="str">
        <f>IF(H6473="否","不适用",IF(AND(ISNUMBER(E6473),ISNUMBER(F6473)),IF(I6473&gt;规则与名单!$B$2,"是","否"),"未判定"))</f>
        <v>未判定</v>
      </c>
      <c r="K6473" s="5" t="str">
        <f t="shared" si="405"/>
        <v>测试名单无纯氢GPS</v>
      </c>
      <c r="L6473" s="6">
        <f t="shared" si="406"/>
        <v>0</v>
      </c>
      <c r="M6473" s="5">
        <f t="shared" si="407"/>
        <v>0</v>
      </c>
      <c r="N6473" s="5" t="s">
        <v>22761</v>
      </c>
      <c r="O6473" s="5" t="s">
        <v>22762</v>
      </c>
      <c r="P6473" s="5" t="s">
        <v>22763</v>
      </c>
    </row>
    <row r="6474" ht="19" customHeight="1" spans="1:16">
      <c r="A6474" s="5">
        <v>260</v>
      </c>
      <c r="B6474" s="5" t="s">
        <v>682</v>
      </c>
      <c r="C6474" s="5" t="s">
        <v>70</v>
      </c>
      <c r="D6474" s="8" t="s">
        <v>3422</v>
      </c>
      <c r="E6474" s="6"/>
      <c r="F6474" s="6">
        <v>0</v>
      </c>
      <c r="G6474" s="6"/>
      <c r="H6474" s="5" t="s">
        <v>113</v>
      </c>
      <c r="I6474" s="6" t="str">
        <f t="shared" si="404"/>
        <v/>
      </c>
      <c r="J6474" s="5" t="str">
        <f>IF(H6474="否","不适用",IF(AND(ISNUMBER(E6474),ISNUMBER(F6474)),IF(I6474&gt;规则与名单!$B$2,"是","否"),"未判定"))</f>
        <v>未判定</v>
      </c>
      <c r="K6474" s="5" t="str">
        <f t="shared" si="405"/>
        <v>测试名单无纯氢GPS</v>
      </c>
      <c r="L6474" s="6">
        <f t="shared" si="406"/>
        <v>0</v>
      </c>
      <c r="M6474" s="5">
        <f t="shared" si="407"/>
        <v>0</v>
      </c>
      <c r="N6474" s="5" t="s">
        <v>22764</v>
      </c>
      <c r="O6474" s="5" t="s">
        <v>22765</v>
      </c>
      <c r="P6474" s="5" t="s">
        <v>22766</v>
      </c>
    </row>
    <row r="6475" ht="19" customHeight="1" spans="1:16">
      <c r="A6475" s="5">
        <v>260</v>
      </c>
      <c r="B6475" s="5" t="s">
        <v>682</v>
      </c>
      <c r="C6475" s="5" t="s">
        <v>70</v>
      </c>
      <c r="D6475" s="8" t="s">
        <v>336</v>
      </c>
      <c r="E6475" s="6">
        <v>0.1</v>
      </c>
      <c r="F6475" s="6">
        <v>0.09</v>
      </c>
      <c r="G6475" s="6">
        <v>0.1</v>
      </c>
      <c r="H6475" s="5" t="s">
        <v>113</v>
      </c>
      <c r="I6475" s="6">
        <f t="shared" si="404"/>
        <v>0.01</v>
      </c>
      <c r="J6475" s="5" t="str">
        <f>IF(H6475="否","不适用",IF(AND(ISNUMBER(E6475),ISNUMBER(F6475)),IF(I6475&gt;规则与名单!$B$2,"是","否"),"未判定"))</f>
        <v>否</v>
      </c>
      <c r="K6475" s="5" t="str">
        <f t="shared" si="405"/>
        <v>非测试日纯氢</v>
      </c>
      <c r="L6475" s="6">
        <f t="shared" si="406"/>
        <v>0.1</v>
      </c>
      <c r="M6475" s="5">
        <f t="shared" si="407"/>
        <v>0</v>
      </c>
      <c r="N6475" s="5" t="s">
        <v>22767</v>
      </c>
      <c r="O6475" s="5" t="s">
        <v>22768</v>
      </c>
      <c r="P6475" s="5" t="s">
        <v>22769</v>
      </c>
    </row>
    <row r="6476" ht="19" customHeight="1" spans="1:16">
      <c r="A6476" s="5">
        <v>260</v>
      </c>
      <c r="B6476" s="5" t="s">
        <v>682</v>
      </c>
      <c r="C6476" s="5" t="s">
        <v>70</v>
      </c>
      <c r="D6476" s="8" t="s">
        <v>653</v>
      </c>
      <c r="E6476" s="6">
        <v>50.8</v>
      </c>
      <c r="F6476" s="6">
        <v>53.8</v>
      </c>
      <c r="G6476" s="6">
        <v>50.8</v>
      </c>
      <c r="H6476" s="5" t="s">
        <v>113</v>
      </c>
      <c r="I6476" s="6">
        <f t="shared" si="404"/>
        <v>-3</v>
      </c>
      <c r="J6476" s="5" t="str">
        <f>IF(H6476="否","不适用",IF(AND(ISNUMBER(E6476),ISNUMBER(F6476)),IF(I6476&gt;规则与名单!$B$2,"是","否"),"未判定"))</f>
        <v>否</v>
      </c>
      <c r="K6476" s="5" t="str">
        <f t="shared" si="405"/>
        <v>非测试日纯氢</v>
      </c>
      <c r="L6476" s="6">
        <f t="shared" si="406"/>
        <v>50.8</v>
      </c>
      <c r="M6476" s="5">
        <f t="shared" si="407"/>
        <v>0</v>
      </c>
      <c r="N6476" s="5" t="s">
        <v>22770</v>
      </c>
      <c r="O6476" s="5" t="s">
        <v>22771</v>
      </c>
      <c r="P6476" s="5" t="s">
        <v>22772</v>
      </c>
    </row>
    <row r="6477" ht="19" customHeight="1" spans="1:16">
      <c r="A6477" s="5">
        <v>260</v>
      </c>
      <c r="B6477" s="5" t="s">
        <v>682</v>
      </c>
      <c r="C6477" s="5" t="s">
        <v>70</v>
      </c>
      <c r="D6477" s="8" t="s">
        <v>140</v>
      </c>
      <c r="E6477" s="6">
        <v>56.4</v>
      </c>
      <c r="F6477" s="6">
        <v>53.8</v>
      </c>
      <c r="G6477" s="6">
        <v>53.5</v>
      </c>
      <c r="H6477" s="5" t="s">
        <v>113</v>
      </c>
      <c r="I6477" s="6">
        <f t="shared" si="404"/>
        <v>2.6</v>
      </c>
      <c r="J6477" s="5" t="str">
        <f>IF(H6477="否","不适用",IF(AND(ISNUMBER(E6477),ISNUMBER(F6477)),IF(I6477&gt;规则与名单!$B$2,"是","否"),"未判定"))</f>
        <v>否</v>
      </c>
      <c r="K6477" s="5" t="str">
        <f t="shared" si="405"/>
        <v>非测试日纯氢</v>
      </c>
      <c r="L6477" s="6">
        <f t="shared" si="406"/>
        <v>53.5</v>
      </c>
      <c r="M6477" s="5">
        <f t="shared" si="407"/>
        <v>0</v>
      </c>
      <c r="N6477" s="5" t="s">
        <v>22773</v>
      </c>
      <c r="O6477" s="5" t="s">
        <v>22774</v>
      </c>
      <c r="P6477" s="5" t="s">
        <v>22775</v>
      </c>
    </row>
    <row r="6478" ht="19" customHeight="1" spans="1:16">
      <c r="A6478" s="5">
        <v>260</v>
      </c>
      <c r="B6478" s="5" t="s">
        <v>682</v>
      </c>
      <c r="C6478" s="5" t="s">
        <v>70</v>
      </c>
      <c r="D6478" s="8" t="s">
        <v>115</v>
      </c>
      <c r="E6478" s="6">
        <v>50.6</v>
      </c>
      <c r="F6478" s="6">
        <v>51.1</v>
      </c>
      <c r="G6478" s="6">
        <v>50.6</v>
      </c>
      <c r="H6478" s="5" t="s">
        <v>113</v>
      </c>
      <c r="I6478" s="6">
        <f t="shared" si="404"/>
        <v>-0.5</v>
      </c>
      <c r="J6478" s="5" t="str">
        <f>IF(H6478="否","不适用",IF(AND(ISNUMBER(E6478),ISNUMBER(F6478)),IF(I6478&gt;规则与名单!$B$2,"是","否"),"未判定"))</f>
        <v>否</v>
      </c>
      <c r="K6478" s="5" t="str">
        <f t="shared" si="405"/>
        <v>非测试日纯氢</v>
      </c>
      <c r="L6478" s="6">
        <f t="shared" si="406"/>
        <v>50.6</v>
      </c>
      <c r="M6478" s="5">
        <f t="shared" si="407"/>
        <v>0</v>
      </c>
      <c r="N6478" s="5" t="s">
        <v>22776</v>
      </c>
      <c r="O6478" s="5" t="s">
        <v>22777</v>
      </c>
      <c r="P6478" s="5" t="s">
        <v>22778</v>
      </c>
    </row>
    <row r="6479" ht="19" customHeight="1" spans="1:16">
      <c r="A6479" s="5">
        <v>261</v>
      </c>
      <c r="B6479" s="5" t="s">
        <v>684</v>
      </c>
      <c r="C6479" s="5" t="s">
        <v>70</v>
      </c>
      <c r="D6479" s="8" t="s">
        <v>114</v>
      </c>
      <c r="E6479" s="6"/>
      <c r="F6479" s="6">
        <v>0</v>
      </c>
      <c r="G6479" s="6"/>
      <c r="H6479" s="5" t="s">
        <v>120</v>
      </c>
      <c r="I6479" s="6" t="str">
        <f t="shared" si="404"/>
        <v/>
      </c>
      <c r="J6479" s="5" t="str">
        <f>IF(H6479="否","不适用",IF(AND(ISNUMBER(E6479),ISNUMBER(F6479)),IF(I6479&gt;规则与名单!$B$2,"是","否"),"未判定"))</f>
        <v>不适用</v>
      </c>
      <c r="K6479" s="5" t="str">
        <f t="shared" si="405"/>
        <v>缺失</v>
      </c>
      <c r="L6479" s="6" t="str">
        <f t="shared" si="406"/>
        <v/>
      </c>
      <c r="M6479" s="5">
        <f t="shared" si="407"/>
        <v>1</v>
      </c>
      <c r="N6479" s="5" t="s">
        <v>22779</v>
      </c>
      <c r="O6479" s="5" t="s">
        <v>22780</v>
      </c>
      <c r="P6479" s="5" t="s">
        <v>22781</v>
      </c>
    </row>
    <row r="6480" ht="19" customHeight="1" spans="1:16">
      <c r="A6480" s="5">
        <v>261</v>
      </c>
      <c r="B6480" s="5" t="s">
        <v>684</v>
      </c>
      <c r="C6480" s="5" t="s">
        <v>70</v>
      </c>
      <c r="D6480" s="8" t="s">
        <v>605</v>
      </c>
      <c r="E6480" s="6"/>
      <c r="F6480" s="6">
        <v>0</v>
      </c>
      <c r="G6480" s="6"/>
      <c r="H6480" s="5" t="s">
        <v>120</v>
      </c>
      <c r="I6480" s="6" t="str">
        <f t="shared" si="404"/>
        <v/>
      </c>
      <c r="J6480" s="5" t="str">
        <f>IF(H6480="否","不适用",IF(AND(ISNUMBER(E6480),ISNUMBER(F6480)),IF(I6480&gt;规则与名单!$B$2,"是","否"),"未判定"))</f>
        <v>不适用</v>
      </c>
      <c r="K6480" s="5" t="str">
        <f t="shared" si="405"/>
        <v>缺失</v>
      </c>
      <c r="L6480" s="6" t="str">
        <f t="shared" si="406"/>
        <v/>
      </c>
      <c r="M6480" s="5">
        <f t="shared" si="407"/>
        <v>1</v>
      </c>
      <c r="N6480" s="5" t="s">
        <v>22782</v>
      </c>
      <c r="O6480" s="5" t="s">
        <v>22783</v>
      </c>
      <c r="P6480" s="5" t="s">
        <v>22784</v>
      </c>
    </row>
    <row r="6481" ht="19" customHeight="1" spans="1:16">
      <c r="A6481" s="5">
        <v>261</v>
      </c>
      <c r="B6481" s="5" t="s">
        <v>684</v>
      </c>
      <c r="C6481" s="5" t="s">
        <v>70</v>
      </c>
      <c r="D6481" s="8" t="s">
        <v>186</v>
      </c>
      <c r="E6481" s="6"/>
      <c r="F6481" s="6">
        <v>0</v>
      </c>
      <c r="G6481" s="6"/>
      <c r="H6481" s="5" t="s">
        <v>120</v>
      </c>
      <c r="I6481" s="6" t="str">
        <f t="shared" si="404"/>
        <v/>
      </c>
      <c r="J6481" s="5" t="str">
        <f>IF(H6481="否","不适用",IF(AND(ISNUMBER(E6481),ISNUMBER(F6481)),IF(I6481&gt;规则与名单!$B$2,"是","否"),"未判定"))</f>
        <v>不适用</v>
      </c>
      <c r="K6481" s="5" t="str">
        <f t="shared" si="405"/>
        <v>缺失</v>
      </c>
      <c r="L6481" s="6" t="str">
        <f t="shared" si="406"/>
        <v/>
      </c>
      <c r="M6481" s="5">
        <f t="shared" si="407"/>
        <v>1</v>
      </c>
      <c r="N6481" s="5" t="s">
        <v>22785</v>
      </c>
      <c r="O6481" s="5" t="s">
        <v>22786</v>
      </c>
      <c r="P6481" s="5" t="s">
        <v>22787</v>
      </c>
    </row>
    <row r="6482" ht="19" customHeight="1" spans="1:16">
      <c r="A6482" s="5">
        <v>261</v>
      </c>
      <c r="B6482" s="5" t="s">
        <v>684</v>
      </c>
      <c r="C6482" s="5" t="s">
        <v>70</v>
      </c>
      <c r="D6482" s="8" t="s">
        <v>165</v>
      </c>
      <c r="E6482" s="6"/>
      <c r="F6482" s="6">
        <v>0</v>
      </c>
      <c r="G6482" s="6"/>
      <c r="H6482" s="5" t="s">
        <v>120</v>
      </c>
      <c r="I6482" s="6" t="str">
        <f t="shared" si="404"/>
        <v/>
      </c>
      <c r="J6482" s="5" t="str">
        <f>IF(H6482="否","不适用",IF(AND(ISNUMBER(E6482),ISNUMBER(F6482)),IF(I6482&gt;规则与名单!$B$2,"是","否"),"未判定"))</f>
        <v>不适用</v>
      </c>
      <c r="K6482" s="5" t="str">
        <f t="shared" si="405"/>
        <v>缺失</v>
      </c>
      <c r="L6482" s="6" t="str">
        <f t="shared" si="406"/>
        <v/>
      </c>
      <c r="M6482" s="5">
        <f t="shared" si="407"/>
        <v>1</v>
      </c>
      <c r="N6482" s="5" t="s">
        <v>22788</v>
      </c>
      <c r="O6482" s="5" t="s">
        <v>22789</v>
      </c>
      <c r="P6482" s="5" t="s">
        <v>22790</v>
      </c>
    </row>
    <row r="6483" ht="19" customHeight="1" spans="1:16">
      <c r="A6483" s="5">
        <v>261</v>
      </c>
      <c r="B6483" s="5" t="s">
        <v>684</v>
      </c>
      <c r="C6483" s="5" t="s">
        <v>70</v>
      </c>
      <c r="D6483" s="8" t="s">
        <v>151</v>
      </c>
      <c r="E6483" s="6"/>
      <c r="F6483" s="6">
        <v>0</v>
      </c>
      <c r="G6483" s="6"/>
      <c r="H6483" s="5" t="s">
        <v>120</v>
      </c>
      <c r="I6483" s="6" t="str">
        <f t="shared" si="404"/>
        <v/>
      </c>
      <c r="J6483" s="5" t="str">
        <f>IF(H6483="否","不适用",IF(AND(ISNUMBER(E6483),ISNUMBER(F6483)),IF(I6483&gt;规则与名单!$B$2,"是","否"),"未判定"))</f>
        <v>不适用</v>
      </c>
      <c r="K6483" s="5" t="str">
        <f t="shared" si="405"/>
        <v>缺失</v>
      </c>
      <c r="L6483" s="6" t="str">
        <f t="shared" si="406"/>
        <v/>
      </c>
      <c r="M6483" s="5">
        <f t="shared" si="407"/>
        <v>1</v>
      </c>
      <c r="N6483" s="5" t="s">
        <v>22791</v>
      </c>
      <c r="O6483" s="5" t="s">
        <v>22792</v>
      </c>
      <c r="P6483" s="5" t="s">
        <v>22793</v>
      </c>
    </row>
    <row r="6484" ht="19" customHeight="1" spans="1:16">
      <c r="A6484" s="5">
        <v>261</v>
      </c>
      <c r="B6484" s="5" t="s">
        <v>684</v>
      </c>
      <c r="C6484" s="5" t="s">
        <v>70</v>
      </c>
      <c r="D6484" s="8" t="s">
        <v>3358</v>
      </c>
      <c r="E6484" s="6"/>
      <c r="F6484" s="6">
        <v>0</v>
      </c>
      <c r="G6484" s="6"/>
      <c r="H6484" s="5" t="s">
        <v>120</v>
      </c>
      <c r="I6484" s="6" t="str">
        <f t="shared" si="404"/>
        <v/>
      </c>
      <c r="J6484" s="5" t="str">
        <f>IF(H6484="否","不适用",IF(AND(ISNUMBER(E6484),ISNUMBER(F6484)),IF(I6484&gt;规则与名单!$B$2,"是","否"),"未判定"))</f>
        <v>不适用</v>
      </c>
      <c r="K6484" s="5" t="str">
        <f t="shared" si="405"/>
        <v>缺失</v>
      </c>
      <c r="L6484" s="6" t="str">
        <f t="shared" si="406"/>
        <v/>
      </c>
      <c r="M6484" s="5">
        <f t="shared" si="407"/>
        <v>1</v>
      </c>
      <c r="N6484" s="5" t="s">
        <v>22794</v>
      </c>
      <c r="O6484" s="5" t="s">
        <v>22795</v>
      </c>
      <c r="P6484" s="5" t="s">
        <v>22796</v>
      </c>
    </row>
    <row r="6485" ht="19" customHeight="1" spans="1:16">
      <c r="A6485" s="5">
        <v>261</v>
      </c>
      <c r="B6485" s="5" t="s">
        <v>684</v>
      </c>
      <c r="C6485" s="5" t="s">
        <v>70</v>
      </c>
      <c r="D6485" s="8" t="s">
        <v>272</v>
      </c>
      <c r="E6485" s="6"/>
      <c r="F6485" s="6">
        <v>0</v>
      </c>
      <c r="G6485" s="6"/>
      <c r="H6485" s="5" t="s">
        <v>120</v>
      </c>
      <c r="I6485" s="6" t="str">
        <f t="shared" si="404"/>
        <v/>
      </c>
      <c r="J6485" s="5" t="str">
        <f>IF(H6485="否","不适用",IF(AND(ISNUMBER(E6485),ISNUMBER(F6485)),IF(I6485&gt;规则与名单!$B$2,"是","否"),"未判定"))</f>
        <v>不适用</v>
      </c>
      <c r="K6485" s="5" t="str">
        <f t="shared" si="405"/>
        <v>缺失</v>
      </c>
      <c r="L6485" s="6" t="str">
        <f t="shared" si="406"/>
        <v/>
      </c>
      <c r="M6485" s="5">
        <f t="shared" si="407"/>
        <v>1</v>
      </c>
      <c r="N6485" s="5" t="s">
        <v>22797</v>
      </c>
      <c r="O6485" s="5" t="s">
        <v>22798</v>
      </c>
      <c r="P6485" s="5" t="s">
        <v>22799</v>
      </c>
    </row>
    <row r="6486" ht="19" customHeight="1" spans="1:16">
      <c r="A6486" s="5">
        <v>261</v>
      </c>
      <c r="B6486" s="5" t="s">
        <v>684</v>
      </c>
      <c r="C6486" s="5" t="s">
        <v>70</v>
      </c>
      <c r="D6486" s="8" t="s">
        <v>506</v>
      </c>
      <c r="E6486" s="6"/>
      <c r="F6486" s="6">
        <v>0</v>
      </c>
      <c r="G6486" s="6"/>
      <c r="H6486" s="5" t="s">
        <v>120</v>
      </c>
      <c r="I6486" s="6" t="str">
        <f t="shared" si="404"/>
        <v/>
      </c>
      <c r="J6486" s="5" t="str">
        <f>IF(H6486="否","不适用",IF(AND(ISNUMBER(E6486),ISNUMBER(F6486)),IF(I6486&gt;规则与名单!$B$2,"是","否"),"未判定"))</f>
        <v>不适用</v>
      </c>
      <c r="K6486" s="5" t="str">
        <f t="shared" si="405"/>
        <v>缺失</v>
      </c>
      <c r="L6486" s="6" t="str">
        <f t="shared" si="406"/>
        <v/>
      </c>
      <c r="M6486" s="5">
        <f t="shared" si="407"/>
        <v>1</v>
      </c>
      <c r="N6486" s="5" t="s">
        <v>22800</v>
      </c>
      <c r="O6486" s="5" t="s">
        <v>22801</v>
      </c>
      <c r="P6486" s="5" t="s">
        <v>22802</v>
      </c>
    </row>
    <row r="6487" ht="19" customHeight="1" spans="1:16">
      <c r="A6487" s="5">
        <v>261</v>
      </c>
      <c r="B6487" s="5" t="s">
        <v>684</v>
      </c>
      <c r="C6487" s="5" t="s">
        <v>70</v>
      </c>
      <c r="D6487" s="8" t="s">
        <v>673</v>
      </c>
      <c r="E6487" s="6"/>
      <c r="F6487" s="6">
        <v>0</v>
      </c>
      <c r="G6487" s="6"/>
      <c r="H6487" s="5" t="s">
        <v>120</v>
      </c>
      <c r="I6487" s="6" t="str">
        <f t="shared" si="404"/>
        <v/>
      </c>
      <c r="J6487" s="5" t="str">
        <f>IF(H6487="否","不适用",IF(AND(ISNUMBER(E6487),ISNUMBER(F6487)),IF(I6487&gt;规则与名单!$B$2,"是","否"),"未判定"))</f>
        <v>不适用</v>
      </c>
      <c r="K6487" s="5" t="str">
        <f t="shared" si="405"/>
        <v>缺失</v>
      </c>
      <c r="L6487" s="6" t="str">
        <f t="shared" si="406"/>
        <v/>
      </c>
      <c r="M6487" s="5">
        <f t="shared" si="407"/>
        <v>1</v>
      </c>
      <c r="N6487" s="5" t="s">
        <v>22803</v>
      </c>
      <c r="O6487" s="5" t="s">
        <v>22804</v>
      </c>
      <c r="P6487" s="5" t="s">
        <v>22805</v>
      </c>
    </row>
    <row r="6488" ht="19" customHeight="1" spans="1:16">
      <c r="A6488" s="5">
        <v>261</v>
      </c>
      <c r="B6488" s="5" t="s">
        <v>684</v>
      </c>
      <c r="C6488" s="5" t="s">
        <v>70</v>
      </c>
      <c r="D6488" s="8" t="s">
        <v>183</v>
      </c>
      <c r="E6488" s="6"/>
      <c r="F6488" s="6">
        <v>0</v>
      </c>
      <c r="G6488" s="6"/>
      <c r="H6488" s="5" t="s">
        <v>120</v>
      </c>
      <c r="I6488" s="6" t="str">
        <f t="shared" si="404"/>
        <v/>
      </c>
      <c r="J6488" s="5" t="str">
        <f>IF(H6488="否","不适用",IF(AND(ISNUMBER(E6488),ISNUMBER(F6488)),IF(I6488&gt;规则与名单!$B$2,"是","否"),"未判定"))</f>
        <v>不适用</v>
      </c>
      <c r="K6488" s="5" t="str">
        <f t="shared" si="405"/>
        <v>缺失</v>
      </c>
      <c r="L6488" s="6" t="str">
        <f t="shared" si="406"/>
        <v/>
      </c>
      <c r="M6488" s="5">
        <f t="shared" si="407"/>
        <v>1</v>
      </c>
      <c r="N6488" s="5" t="s">
        <v>22806</v>
      </c>
      <c r="O6488" s="5" t="s">
        <v>22807</v>
      </c>
      <c r="P6488" s="5" t="s">
        <v>22808</v>
      </c>
    </row>
    <row r="6489" ht="19" customHeight="1" spans="1:16">
      <c r="A6489" s="5">
        <v>261</v>
      </c>
      <c r="B6489" s="5" t="s">
        <v>684</v>
      </c>
      <c r="C6489" s="5" t="s">
        <v>70</v>
      </c>
      <c r="D6489" s="8" t="s">
        <v>431</v>
      </c>
      <c r="E6489" s="6"/>
      <c r="F6489" s="6">
        <v>0</v>
      </c>
      <c r="G6489" s="6"/>
      <c r="H6489" s="5" t="s">
        <v>120</v>
      </c>
      <c r="I6489" s="6" t="str">
        <f t="shared" si="404"/>
        <v/>
      </c>
      <c r="J6489" s="5" t="str">
        <f>IF(H6489="否","不适用",IF(AND(ISNUMBER(E6489),ISNUMBER(F6489)),IF(I6489&gt;规则与名单!$B$2,"是","否"),"未判定"))</f>
        <v>不适用</v>
      </c>
      <c r="K6489" s="5" t="str">
        <f t="shared" si="405"/>
        <v>缺失</v>
      </c>
      <c r="L6489" s="6" t="str">
        <f t="shared" si="406"/>
        <v/>
      </c>
      <c r="M6489" s="5">
        <f t="shared" si="407"/>
        <v>1</v>
      </c>
      <c r="N6489" s="5" t="s">
        <v>22809</v>
      </c>
      <c r="O6489" s="5" t="s">
        <v>22810</v>
      </c>
      <c r="P6489" s="5" t="s">
        <v>22811</v>
      </c>
    </row>
    <row r="6490" ht="19" customHeight="1" spans="1:16">
      <c r="A6490" s="5">
        <v>261</v>
      </c>
      <c r="B6490" s="5" t="s">
        <v>684</v>
      </c>
      <c r="C6490" s="5" t="s">
        <v>70</v>
      </c>
      <c r="D6490" s="8" t="s">
        <v>3377</v>
      </c>
      <c r="E6490" s="6"/>
      <c r="F6490" s="6">
        <v>0</v>
      </c>
      <c r="G6490" s="6"/>
      <c r="H6490" s="5" t="s">
        <v>120</v>
      </c>
      <c r="I6490" s="6" t="str">
        <f t="shared" si="404"/>
        <v/>
      </c>
      <c r="J6490" s="5" t="str">
        <f>IF(H6490="否","不适用",IF(AND(ISNUMBER(E6490),ISNUMBER(F6490)),IF(I6490&gt;规则与名单!$B$2,"是","否"),"未判定"))</f>
        <v>不适用</v>
      </c>
      <c r="K6490" s="5" t="str">
        <f t="shared" si="405"/>
        <v>缺失</v>
      </c>
      <c r="L6490" s="6" t="str">
        <f t="shared" si="406"/>
        <v/>
      </c>
      <c r="M6490" s="5">
        <f t="shared" si="407"/>
        <v>1</v>
      </c>
      <c r="N6490" s="5" t="s">
        <v>22812</v>
      </c>
      <c r="O6490" s="5" t="s">
        <v>22813</v>
      </c>
      <c r="P6490" s="5" t="s">
        <v>22814</v>
      </c>
    </row>
    <row r="6491" ht="19" customHeight="1" spans="1:16">
      <c r="A6491" s="5">
        <v>261</v>
      </c>
      <c r="B6491" s="5" t="s">
        <v>684</v>
      </c>
      <c r="C6491" s="5" t="s">
        <v>70</v>
      </c>
      <c r="D6491" s="8" t="s">
        <v>407</v>
      </c>
      <c r="E6491" s="6"/>
      <c r="F6491" s="6">
        <v>0</v>
      </c>
      <c r="G6491" s="6"/>
      <c r="H6491" s="5" t="s">
        <v>120</v>
      </c>
      <c r="I6491" s="6" t="str">
        <f t="shared" si="404"/>
        <v/>
      </c>
      <c r="J6491" s="5" t="str">
        <f>IF(H6491="否","不适用",IF(AND(ISNUMBER(E6491),ISNUMBER(F6491)),IF(I6491&gt;规则与名单!$B$2,"是","否"),"未判定"))</f>
        <v>不适用</v>
      </c>
      <c r="K6491" s="5" t="str">
        <f t="shared" si="405"/>
        <v>缺失</v>
      </c>
      <c r="L6491" s="6" t="str">
        <f t="shared" si="406"/>
        <v/>
      </c>
      <c r="M6491" s="5">
        <f t="shared" si="407"/>
        <v>1</v>
      </c>
      <c r="N6491" s="5" t="s">
        <v>22815</v>
      </c>
      <c r="O6491" s="5" t="s">
        <v>22816</v>
      </c>
      <c r="P6491" s="5" t="s">
        <v>22817</v>
      </c>
    </row>
    <row r="6492" ht="19" customHeight="1" spans="1:16">
      <c r="A6492" s="5">
        <v>261</v>
      </c>
      <c r="B6492" s="5" t="s">
        <v>684</v>
      </c>
      <c r="C6492" s="5" t="s">
        <v>70</v>
      </c>
      <c r="D6492" s="8" t="s">
        <v>411</v>
      </c>
      <c r="E6492" s="6"/>
      <c r="F6492" s="6">
        <v>0</v>
      </c>
      <c r="G6492" s="6"/>
      <c r="H6492" s="5" t="s">
        <v>120</v>
      </c>
      <c r="I6492" s="6" t="str">
        <f t="shared" si="404"/>
        <v/>
      </c>
      <c r="J6492" s="5" t="str">
        <f>IF(H6492="否","不适用",IF(AND(ISNUMBER(E6492),ISNUMBER(F6492)),IF(I6492&gt;规则与名单!$B$2,"是","否"),"未判定"))</f>
        <v>不适用</v>
      </c>
      <c r="K6492" s="5" t="str">
        <f t="shared" si="405"/>
        <v>缺失</v>
      </c>
      <c r="L6492" s="6" t="str">
        <f t="shared" si="406"/>
        <v/>
      </c>
      <c r="M6492" s="5">
        <f t="shared" si="407"/>
        <v>1</v>
      </c>
      <c r="N6492" s="5" t="s">
        <v>22818</v>
      </c>
      <c r="O6492" s="5" t="s">
        <v>22819</v>
      </c>
      <c r="P6492" s="5" t="s">
        <v>22820</v>
      </c>
    </row>
    <row r="6493" ht="19" customHeight="1" spans="1:16">
      <c r="A6493" s="5">
        <v>261</v>
      </c>
      <c r="B6493" s="5" t="s">
        <v>684</v>
      </c>
      <c r="C6493" s="5" t="s">
        <v>70</v>
      </c>
      <c r="D6493" s="8" t="s">
        <v>251</v>
      </c>
      <c r="E6493" s="6"/>
      <c r="F6493" s="6">
        <v>0</v>
      </c>
      <c r="G6493" s="6"/>
      <c r="H6493" s="5" t="s">
        <v>120</v>
      </c>
      <c r="I6493" s="6" t="str">
        <f t="shared" si="404"/>
        <v/>
      </c>
      <c r="J6493" s="5" t="str">
        <f>IF(H6493="否","不适用",IF(AND(ISNUMBER(E6493),ISNUMBER(F6493)),IF(I6493&gt;规则与名单!$B$2,"是","否"),"未判定"))</f>
        <v>不适用</v>
      </c>
      <c r="K6493" s="5" t="str">
        <f t="shared" si="405"/>
        <v>缺失</v>
      </c>
      <c r="L6493" s="6" t="str">
        <f t="shared" si="406"/>
        <v/>
      </c>
      <c r="M6493" s="5">
        <f t="shared" si="407"/>
        <v>1</v>
      </c>
      <c r="N6493" s="5" t="s">
        <v>22821</v>
      </c>
      <c r="O6493" s="5" t="s">
        <v>22822</v>
      </c>
      <c r="P6493" s="5" t="s">
        <v>22823</v>
      </c>
    </row>
    <row r="6494" ht="19" customHeight="1" spans="1:16">
      <c r="A6494" s="5">
        <v>261</v>
      </c>
      <c r="B6494" s="5" t="s">
        <v>684</v>
      </c>
      <c r="C6494" s="5" t="s">
        <v>70</v>
      </c>
      <c r="D6494" s="8" t="s">
        <v>472</v>
      </c>
      <c r="E6494" s="6"/>
      <c r="F6494" s="6">
        <v>0</v>
      </c>
      <c r="G6494" s="6"/>
      <c r="H6494" s="5" t="s">
        <v>120</v>
      </c>
      <c r="I6494" s="6" t="str">
        <f t="shared" si="404"/>
        <v/>
      </c>
      <c r="J6494" s="5" t="str">
        <f>IF(H6494="否","不适用",IF(AND(ISNUMBER(E6494),ISNUMBER(F6494)),IF(I6494&gt;规则与名单!$B$2,"是","否"),"未判定"))</f>
        <v>不适用</v>
      </c>
      <c r="K6494" s="5" t="str">
        <f t="shared" si="405"/>
        <v>缺失</v>
      </c>
      <c r="L6494" s="6" t="str">
        <f t="shared" si="406"/>
        <v/>
      </c>
      <c r="M6494" s="5">
        <f t="shared" si="407"/>
        <v>1</v>
      </c>
      <c r="N6494" s="5" t="s">
        <v>22824</v>
      </c>
      <c r="O6494" s="5" t="s">
        <v>22825</v>
      </c>
      <c r="P6494" s="5" t="s">
        <v>22826</v>
      </c>
    </row>
    <row r="6495" ht="19" customHeight="1" spans="1:16">
      <c r="A6495" s="5">
        <v>261</v>
      </c>
      <c r="B6495" s="5" t="s">
        <v>684</v>
      </c>
      <c r="C6495" s="5" t="s">
        <v>70</v>
      </c>
      <c r="D6495" s="8" t="s">
        <v>466</v>
      </c>
      <c r="E6495" s="6"/>
      <c r="F6495" s="6">
        <v>0</v>
      </c>
      <c r="G6495" s="6"/>
      <c r="H6495" s="5" t="s">
        <v>120</v>
      </c>
      <c r="I6495" s="6" t="str">
        <f t="shared" si="404"/>
        <v/>
      </c>
      <c r="J6495" s="5" t="str">
        <f>IF(H6495="否","不适用",IF(AND(ISNUMBER(E6495),ISNUMBER(F6495)),IF(I6495&gt;规则与名单!$B$2,"是","否"),"未判定"))</f>
        <v>不适用</v>
      </c>
      <c r="K6495" s="5" t="str">
        <f t="shared" si="405"/>
        <v>缺失</v>
      </c>
      <c r="L6495" s="6" t="str">
        <f t="shared" si="406"/>
        <v/>
      </c>
      <c r="M6495" s="5">
        <f t="shared" si="407"/>
        <v>1</v>
      </c>
      <c r="N6495" s="5" t="s">
        <v>22827</v>
      </c>
      <c r="O6495" s="5" t="s">
        <v>22828</v>
      </c>
      <c r="P6495" s="5" t="s">
        <v>22829</v>
      </c>
    </row>
    <row r="6496" ht="19" customHeight="1" spans="1:16">
      <c r="A6496" s="5">
        <v>261</v>
      </c>
      <c r="B6496" s="5" t="s">
        <v>684</v>
      </c>
      <c r="C6496" s="5" t="s">
        <v>70</v>
      </c>
      <c r="D6496" s="8" t="s">
        <v>333</v>
      </c>
      <c r="E6496" s="6"/>
      <c r="F6496" s="6">
        <v>0</v>
      </c>
      <c r="G6496" s="6"/>
      <c r="H6496" s="5" t="s">
        <v>120</v>
      </c>
      <c r="I6496" s="6" t="str">
        <f t="shared" si="404"/>
        <v/>
      </c>
      <c r="J6496" s="5" t="str">
        <f>IF(H6496="否","不适用",IF(AND(ISNUMBER(E6496),ISNUMBER(F6496)),IF(I6496&gt;规则与名单!$B$2,"是","否"),"未判定"))</f>
        <v>不适用</v>
      </c>
      <c r="K6496" s="5" t="str">
        <f t="shared" si="405"/>
        <v>缺失</v>
      </c>
      <c r="L6496" s="6" t="str">
        <f t="shared" si="406"/>
        <v/>
      </c>
      <c r="M6496" s="5">
        <f t="shared" si="407"/>
        <v>1</v>
      </c>
      <c r="N6496" s="5" t="s">
        <v>22830</v>
      </c>
      <c r="O6496" s="5" t="s">
        <v>22831</v>
      </c>
      <c r="P6496" s="5" t="s">
        <v>22832</v>
      </c>
    </row>
    <row r="6497" ht="19" customHeight="1" spans="1:16">
      <c r="A6497" s="5">
        <v>261</v>
      </c>
      <c r="B6497" s="5" t="s">
        <v>684</v>
      </c>
      <c r="C6497" s="5" t="s">
        <v>70</v>
      </c>
      <c r="D6497" s="8" t="s">
        <v>175</v>
      </c>
      <c r="E6497" s="6"/>
      <c r="F6497" s="6">
        <v>0</v>
      </c>
      <c r="G6497" s="6"/>
      <c r="H6497" s="5" t="s">
        <v>120</v>
      </c>
      <c r="I6497" s="6" t="str">
        <f t="shared" si="404"/>
        <v/>
      </c>
      <c r="J6497" s="5" t="str">
        <f>IF(H6497="否","不适用",IF(AND(ISNUMBER(E6497),ISNUMBER(F6497)),IF(I6497&gt;规则与名单!$B$2,"是","否"),"未判定"))</f>
        <v>不适用</v>
      </c>
      <c r="K6497" s="5" t="str">
        <f t="shared" si="405"/>
        <v>缺失</v>
      </c>
      <c r="L6497" s="6" t="str">
        <f t="shared" si="406"/>
        <v/>
      </c>
      <c r="M6497" s="5">
        <f t="shared" si="407"/>
        <v>1</v>
      </c>
      <c r="N6497" s="5" t="s">
        <v>22833</v>
      </c>
      <c r="O6497" s="5" t="s">
        <v>22834</v>
      </c>
      <c r="P6497" s="5" t="s">
        <v>22835</v>
      </c>
    </row>
    <row r="6498" ht="19" customHeight="1" spans="1:16">
      <c r="A6498" s="5">
        <v>261</v>
      </c>
      <c r="B6498" s="5" t="s">
        <v>684</v>
      </c>
      <c r="C6498" s="5" t="s">
        <v>70</v>
      </c>
      <c r="D6498" s="8" t="s">
        <v>3402</v>
      </c>
      <c r="E6498" s="6"/>
      <c r="F6498" s="6">
        <v>0</v>
      </c>
      <c r="G6498" s="6"/>
      <c r="H6498" s="5" t="s">
        <v>120</v>
      </c>
      <c r="I6498" s="6" t="str">
        <f t="shared" si="404"/>
        <v/>
      </c>
      <c r="J6498" s="5" t="str">
        <f>IF(H6498="否","不适用",IF(AND(ISNUMBER(E6498),ISNUMBER(F6498)),IF(I6498&gt;规则与名单!$B$2,"是","否"),"未判定"))</f>
        <v>不适用</v>
      </c>
      <c r="K6498" s="5" t="str">
        <f t="shared" si="405"/>
        <v>缺失</v>
      </c>
      <c r="L6498" s="6" t="str">
        <f t="shared" si="406"/>
        <v/>
      </c>
      <c r="M6498" s="5">
        <f t="shared" si="407"/>
        <v>1</v>
      </c>
      <c r="N6498" s="5" t="s">
        <v>22836</v>
      </c>
      <c r="O6498" s="5" t="s">
        <v>22837</v>
      </c>
      <c r="P6498" s="5" t="s">
        <v>22838</v>
      </c>
    </row>
    <row r="6499" ht="19" customHeight="1" spans="1:16">
      <c r="A6499" s="5">
        <v>261</v>
      </c>
      <c r="B6499" s="5" t="s">
        <v>684</v>
      </c>
      <c r="C6499" s="5" t="s">
        <v>70</v>
      </c>
      <c r="D6499" s="8" t="s">
        <v>487</v>
      </c>
      <c r="E6499" s="6"/>
      <c r="F6499" s="6">
        <v>0</v>
      </c>
      <c r="G6499" s="6"/>
      <c r="H6499" s="5" t="s">
        <v>120</v>
      </c>
      <c r="I6499" s="6" t="str">
        <f t="shared" si="404"/>
        <v/>
      </c>
      <c r="J6499" s="5" t="str">
        <f>IF(H6499="否","不适用",IF(AND(ISNUMBER(E6499),ISNUMBER(F6499)),IF(I6499&gt;规则与名单!$B$2,"是","否"),"未判定"))</f>
        <v>不适用</v>
      </c>
      <c r="K6499" s="5" t="str">
        <f t="shared" si="405"/>
        <v>缺失</v>
      </c>
      <c r="L6499" s="6" t="str">
        <f t="shared" si="406"/>
        <v/>
      </c>
      <c r="M6499" s="5">
        <f t="shared" si="407"/>
        <v>1</v>
      </c>
      <c r="N6499" s="5" t="s">
        <v>22839</v>
      </c>
      <c r="O6499" s="5" t="s">
        <v>22840</v>
      </c>
      <c r="P6499" s="5" t="s">
        <v>22841</v>
      </c>
    </row>
    <row r="6500" ht="19" customHeight="1" spans="1:16">
      <c r="A6500" s="5">
        <v>261</v>
      </c>
      <c r="B6500" s="5" t="s">
        <v>684</v>
      </c>
      <c r="C6500" s="5" t="s">
        <v>70</v>
      </c>
      <c r="D6500" s="8" t="s">
        <v>121</v>
      </c>
      <c r="E6500" s="6"/>
      <c r="F6500" s="6">
        <v>0</v>
      </c>
      <c r="G6500" s="6"/>
      <c r="H6500" s="5" t="s">
        <v>120</v>
      </c>
      <c r="I6500" s="6" t="str">
        <f t="shared" si="404"/>
        <v/>
      </c>
      <c r="J6500" s="5" t="str">
        <f>IF(H6500="否","不适用",IF(AND(ISNUMBER(E6500),ISNUMBER(F6500)),IF(I6500&gt;规则与名单!$B$2,"是","否"),"未判定"))</f>
        <v>不适用</v>
      </c>
      <c r="K6500" s="5" t="str">
        <f t="shared" si="405"/>
        <v>缺失</v>
      </c>
      <c r="L6500" s="6" t="str">
        <f t="shared" si="406"/>
        <v/>
      </c>
      <c r="M6500" s="5">
        <f t="shared" si="407"/>
        <v>1</v>
      </c>
      <c r="N6500" s="5" t="s">
        <v>22842</v>
      </c>
      <c r="O6500" s="5" t="s">
        <v>22843</v>
      </c>
      <c r="P6500" s="5" t="s">
        <v>22844</v>
      </c>
    </row>
    <row r="6501" ht="19" customHeight="1" spans="1:16">
      <c r="A6501" s="5">
        <v>261</v>
      </c>
      <c r="B6501" s="5" t="s">
        <v>684</v>
      </c>
      <c r="C6501" s="5" t="s">
        <v>70</v>
      </c>
      <c r="D6501" s="8" t="s">
        <v>170</v>
      </c>
      <c r="E6501" s="6"/>
      <c r="F6501" s="6">
        <v>0</v>
      </c>
      <c r="G6501" s="6"/>
      <c r="H6501" s="5" t="s">
        <v>120</v>
      </c>
      <c r="I6501" s="6" t="str">
        <f t="shared" si="404"/>
        <v/>
      </c>
      <c r="J6501" s="5" t="str">
        <f>IF(H6501="否","不适用",IF(AND(ISNUMBER(E6501),ISNUMBER(F6501)),IF(I6501&gt;规则与名单!$B$2,"是","否"),"未判定"))</f>
        <v>不适用</v>
      </c>
      <c r="K6501" s="5" t="str">
        <f t="shared" si="405"/>
        <v>缺失</v>
      </c>
      <c r="L6501" s="6" t="str">
        <f t="shared" si="406"/>
        <v/>
      </c>
      <c r="M6501" s="5">
        <f t="shared" si="407"/>
        <v>1</v>
      </c>
      <c r="N6501" s="5" t="s">
        <v>22845</v>
      </c>
      <c r="O6501" s="5" t="s">
        <v>22846</v>
      </c>
      <c r="P6501" s="5" t="s">
        <v>22847</v>
      </c>
    </row>
    <row r="6502" ht="19" customHeight="1" spans="1:16">
      <c r="A6502" s="5">
        <v>261</v>
      </c>
      <c r="B6502" s="5" t="s">
        <v>684</v>
      </c>
      <c r="C6502" s="5" t="s">
        <v>70</v>
      </c>
      <c r="D6502" s="8" t="s">
        <v>644</v>
      </c>
      <c r="E6502" s="6"/>
      <c r="F6502" s="6">
        <v>0</v>
      </c>
      <c r="G6502" s="6"/>
      <c r="H6502" s="5" t="s">
        <v>120</v>
      </c>
      <c r="I6502" s="6" t="str">
        <f t="shared" si="404"/>
        <v/>
      </c>
      <c r="J6502" s="5" t="str">
        <f>IF(H6502="否","不适用",IF(AND(ISNUMBER(E6502),ISNUMBER(F6502)),IF(I6502&gt;规则与名单!$B$2,"是","否"),"未判定"))</f>
        <v>不适用</v>
      </c>
      <c r="K6502" s="5" t="str">
        <f t="shared" si="405"/>
        <v>缺失</v>
      </c>
      <c r="L6502" s="6" t="str">
        <f t="shared" si="406"/>
        <v/>
      </c>
      <c r="M6502" s="5">
        <f t="shared" si="407"/>
        <v>1</v>
      </c>
      <c r="N6502" s="5" t="s">
        <v>22848</v>
      </c>
      <c r="O6502" s="5" t="s">
        <v>22849</v>
      </c>
      <c r="P6502" s="5" t="s">
        <v>22850</v>
      </c>
    </row>
    <row r="6503" ht="19" customHeight="1" spans="1:16">
      <c r="A6503" s="5">
        <v>261</v>
      </c>
      <c r="B6503" s="5" t="s">
        <v>684</v>
      </c>
      <c r="C6503" s="5" t="s">
        <v>70</v>
      </c>
      <c r="D6503" s="8" t="s">
        <v>3418</v>
      </c>
      <c r="E6503" s="6"/>
      <c r="F6503" s="6">
        <v>0</v>
      </c>
      <c r="G6503" s="6"/>
      <c r="H6503" s="5" t="s">
        <v>120</v>
      </c>
      <c r="I6503" s="6" t="str">
        <f t="shared" si="404"/>
        <v/>
      </c>
      <c r="J6503" s="5" t="str">
        <f>IF(H6503="否","不适用",IF(AND(ISNUMBER(E6503),ISNUMBER(F6503)),IF(I6503&gt;规则与名单!$B$2,"是","否"),"未判定"))</f>
        <v>不适用</v>
      </c>
      <c r="K6503" s="5" t="str">
        <f t="shared" si="405"/>
        <v>缺失</v>
      </c>
      <c r="L6503" s="6" t="str">
        <f t="shared" si="406"/>
        <v/>
      </c>
      <c r="M6503" s="5">
        <f t="shared" si="407"/>
        <v>1</v>
      </c>
      <c r="N6503" s="5" t="s">
        <v>22851</v>
      </c>
      <c r="O6503" s="5" t="s">
        <v>22852</v>
      </c>
      <c r="P6503" s="5" t="s">
        <v>22853</v>
      </c>
    </row>
    <row r="6504" ht="19" customHeight="1" spans="1:16">
      <c r="A6504" s="5">
        <v>261</v>
      </c>
      <c r="B6504" s="5" t="s">
        <v>684</v>
      </c>
      <c r="C6504" s="5" t="s">
        <v>70</v>
      </c>
      <c r="D6504" s="8" t="s">
        <v>3422</v>
      </c>
      <c r="E6504" s="6"/>
      <c r="F6504" s="6">
        <v>0</v>
      </c>
      <c r="G6504" s="6"/>
      <c r="H6504" s="5" t="s">
        <v>120</v>
      </c>
      <c r="I6504" s="6" t="str">
        <f t="shared" si="404"/>
        <v/>
      </c>
      <c r="J6504" s="5" t="str">
        <f>IF(H6504="否","不适用",IF(AND(ISNUMBER(E6504),ISNUMBER(F6504)),IF(I6504&gt;规则与名单!$B$2,"是","否"),"未判定"))</f>
        <v>不适用</v>
      </c>
      <c r="K6504" s="5" t="str">
        <f t="shared" si="405"/>
        <v>缺失</v>
      </c>
      <c r="L6504" s="6" t="str">
        <f t="shared" si="406"/>
        <v/>
      </c>
      <c r="M6504" s="5">
        <f t="shared" si="407"/>
        <v>1</v>
      </c>
      <c r="N6504" s="5" t="s">
        <v>22854</v>
      </c>
      <c r="O6504" s="5" t="s">
        <v>22855</v>
      </c>
      <c r="P6504" s="5" t="s">
        <v>22856</v>
      </c>
    </row>
    <row r="6505" ht="19" customHeight="1" spans="1:16">
      <c r="A6505" s="5">
        <v>261</v>
      </c>
      <c r="B6505" s="5" t="s">
        <v>684</v>
      </c>
      <c r="C6505" s="5" t="s">
        <v>70</v>
      </c>
      <c r="D6505" s="8" t="s">
        <v>336</v>
      </c>
      <c r="E6505" s="6"/>
      <c r="F6505" s="6">
        <v>0</v>
      </c>
      <c r="G6505" s="6"/>
      <c r="H6505" s="5" t="s">
        <v>120</v>
      </c>
      <c r="I6505" s="6" t="str">
        <f t="shared" si="404"/>
        <v/>
      </c>
      <c r="J6505" s="5" t="str">
        <f>IF(H6505="否","不适用",IF(AND(ISNUMBER(E6505),ISNUMBER(F6505)),IF(I6505&gt;规则与名单!$B$2,"是","否"),"未判定"))</f>
        <v>不适用</v>
      </c>
      <c r="K6505" s="5" t="str">
        <f t="shared" si="405"/>
        <v>缺失</v>
      </c>
      <c r="L6505" s="6" t="str">
        <f t="shared" si="406"/>
        <v/>
      </c>
      <c r="M6505" s="5">
        <f t="shared" si="407"/>
        <v>1</v>
      </c>
      <c r="N6505" s="5" t="s">
        <v>22857</v>
      </c>
      <c r="O6505" s="5" t="s">
        <v>22858</v>
      </c>
      <c r="P6505" s="5" t="s">
        <v>22859</v>
      </c>
    </row>
    <row r="6506" ht="19" customHeight="1" spans="1:16">
      <c r="A6506" s="5">
        <v>261</v>
      </c>
      <c r="B6506" s="5" t="s">
        <v>684</v>
      </c>
      <c r="C6506" s="5" t="s">
        <v>70</v>
      </c>
      <c r="D6506" s="8" t="s">
        <v>653</v>
      </c>
      <c r="E6506" s="6"/>
      <c r="F6506" s="6">
        <v>0</v>
      </c>
      <c r="G6506" s="6"/>
      <c r="H6506" s="5" t="s">
        <v>120</v>
      </c>
      <c r="I6506" s="6" t="str">
        <f t="shared" si="404"/>
        <v/>
      </c>
      <c r="J6506" s="5" t="str">
        <f>IF(H6506="否","不适用",IF(AND(ISNUMBER(E6506),ISNUMBER(F6506)),IF(I6506&gt;规则与名单!$B$2,"是","否"),"未判定"))</f>
        <v>不适用</v>
      </c>
      <c r="K6506" s="5" t="str">
        <f t="shared" si="405"/>
        <v>缺失</v>
      </c>
      <c r="L6506" s="6" t="str">
        <f t="shared" si="406"/>
        <v/>
      </c>
      <c r="M6506" s="5">
        <f t="shared" si="407"/>
        <v>1</v>
      </c>
      <c r="N6506" s="5" t="s">
        <v>22860</v>
      </c>
      <c r="O6506" s="5" t="s">
        <v>22861</v>
      </c>
      <c r="P6506" s="5" t="s">
        <v>22862</v>
      </c>
    </row>
    <row r="6507" ht="19" customHeight="1" spans="1:16">
      <c r="A6507" s="5">
        <v>261</v>
      </c>
      <c r="B6507" s="5" t="s">
        <v>684</v>
      </c>
      <c r="C6507" s="5" t="s">
        <v>70</v>
      </c>
      <c r="D6507" s="8" t="s">
        <v>140</v>
      </c>
      <c r="E6507" s="6"/>
      <c r="F6507" s="6">
        <v>0</v>
      </c>
      <c r="G6507" s="6"/>
      <c r="H6507" s="5" t="s">
        <v>120</v>
      </c>
      <c r="I6507" s="6" t="str">
        <f t="shared" si="404"/>
        <v/>
      </c>
      <c r="J6507" s="5" t="str">
        <f>IF(H6507="否","不适用",IF(AND(ISNUMBER(E6507),ISNUMBER(F6507)),IF(I6507&gt;规则与名单!$B$2,"是","否"),"未判定"))</f>
        <v>不适用</v>
      </c>
      <c r="K6507" s="5" t="str">
        <f t="shared" si="405"/>
        <v>缺失</v>
      </c>
      <c r="L6507" s="6" t="str">
        <f t="shared" si="406"/>
        <v/>
      </c>
      <c r="M6507" s="5">
        <f t="shared" si="407"/>
        <v>1</v>
      </c>
      <c r="N6507" s="5" t="s">
        <v>22863</v>
      </c>
      <c r="O6507" s="5" t="s">
        <v>22864</v>
      </c>
      <c r="P6507" s="5" t="s">
        <v>22865</v>
      </c>
    </row>
    <row r="6508" ht="19" customHeight="1" spans="1:16">
      <c r="A6508" s="5">
        <v>261</v>
      </c>
      <c r="B6508" s="5" t="s">
        <v>684</v>
      </c>
      <c r="C6508" s="5" t="s">
        <v>70</v>
      </c>
      <c r="D6508" s="8" t="s">
        <v>115</v>
      </c>
      <c r="E6508" s="6"/>
      <c r="F6508" s="6">
        <v>0</v>
      </c>
      <c r="G6508" s="6"/>
      <c r="H6508" s="5" t="s">
        <v>120</v>
      </c>
      <c r="I6508" s="6" t="str">
        <f t="shared" si="404"/>
        <v/>
      </c>
      <c r="J6508" s="5" t="str">
        <f>IF(H6508="否","不适用",IF(AND(ISNUMBER(E6508),ISNUMBER(F6508)),IF(I6508&gt;规则与名单!$B$2,"是","否"),"未判定"))</f>
        <v>不适用</v>
      </c>
      <c r="K6508" s="5" t="str">
        <f t="shared" si="405"/>
        <v>缺失</v>
      </c>
      <c r="L6508" s="6" t="str">
        <f t="shared" si="406"/>
        <v/>
      </c>
      <c r="M6508" s="5">
        <f t="shared" si="407"/>
        <v>1</v>
      </c>
      <c r="N6508" s="5" t="s">
        <v>22866</v>
      </c>
      <c r="O6508" s="5" t="s">
        <v>22867</v>
      </c>
      <c r="P6508" s="5" t="s">
        <v>22868</v>
      </c>
    </row>
    <row r="6509" ht="19" customHeight="1" spans="1:16">
      <c r="A6509" s="5">
        <v>262</v>
      </c>
      <c r="B6509" s="5" t="s">
        <v>687</v>
      </c>
      <c r="C6509" s="5" t="s">
        <v>70</v>
      </c>
      <c r="D6509" s="8" t="s">
        <v>114</v>
      </c>
      <c r="E6509" s="6">
        <v>108.6</v>
      </c>
      <c r="F6509" s="6">
        <v>111.3</v>
      </c>
      <c r="G6509" s="6">
        <v>106.8</v>
      </c>
      <c r="H6509" s="5" t="s">
        <v>120</v>
      </c>
      <c r="I6509" s="6">
        <f t="shared" si="404"/>
        <v>-2.7</v>
      </c>
      <c r="J6509" s="5" t="str">
        <f>IF(H6509="否","不适用",IF(AND(ISNUMBER(E6509),ISNUMBER(F6509)),IF(I6509&gt;规则与名单!$B$2,"是","否"),"未判定"))</f>
        <v>不适用</v>
      </c>
      <c r="K6509" s="5" t="str">
        <f t="shared" si="405"/>
        <v>非测试日纯氢</v>
      </c>
      <c r="L6509" s="6">
        <f t="shared" si="406"/>
        <v>106.8</v>
      </c>
      <c r="M6509" s="5">
        <f t="shared" si="407"/>
        <v>0</v>
      </c>
      <c r="N6509" s="5" t="s">
        <v>22869</v>
      </c>
      <c r="O6509" s="5" t="s">
        <v>22870</v>
      </c>
      <c r="P6509" s="5" t="s">
        <v>22871</v>
      </c>
    </row>
    <row r="6510" ht="19" customHeight="1" spans="1:16">
      <c r="A6510" s="5">
        <v>262</v>
      </c>
      <c r="B6510" s="5" t="s">
        <v>687</v>
      </c>
      <c r="C6510" s="5" t="s">
        <v>70</v>
      </c>
      <c r="D6510" s="8" t="s">
        <v>605</v>
      </c>
      <c r="E6510" s="6">
        <v>328.3</v>
      </c>
      <c r="F6510" s="6">
        <v>330.6</v>
      </c>
      <c r="G6510" s="6">
        <v>327.6</v>
      </c>
      <c r="H6510" s="5" t="s">
        <v>120</v>
      </c>
      <c r="I6510" s="6">
        <f t="shared" si="404"/>
        <v>-2.30000000000001</v>
      </c>
      <c r="J6510" s="5" t="str">
        <f>IF(H6510="否","不适用",IF(AND(ISNUMBER(E6510),ISNUMBER(F6510)),IF(I6510&gt;规则与名单!$B$2,"是","否"),"未判定"))</f>
        <v>不适用</v>
      </c>
      <c r="K6510" s="5" t="str">
        <f t="shared" si="405"/>
        <v>非测试日纯氢</v>
      </c>
      <c r="L6510" s="6">
        <f t="shared" si="406"/>
        <v>327.6</v>
      </c>
      <c r="M6510" s="5">
        <f t="shared" si="407"/>
        <v>0</v>
      </c>
      <c r="N6510" s="5" t="s">
        <v>22872</v>
      </c>
      <c r="O6510" s="5" t="s">
        <v>22873</v>
      </c>
      <c r="P6510" s="5" t="s">
        <v>22874</v>
      </c>
    </row>
    <row r="6511" ht="19" customHeight="1" spans="1:16">
      <c r="A6511" s="5">
        <v>262</v>
      </c>
      <c r="B6511" s="5" t="s">
        <v>687</v>
      </c>
      <c r="C6511" s="5" t="s">
        <v>70</v>
      </c>
      <c r="D6511" s="8" t="s">
        <v>186</v>
      </c>
      <c r="E6511" s="6">
        <v>246</v>
      </c>
      <c r="F6511" s="6">
        <v>247</v>
      </c>
      <c r="G6511" s="6">
        <v>221</v>
      </c>
      <c r="H6511" s="5" t="s">
        <v>120</v>
      </c>
      <c r="I6511" s="6">
        <f t="shared" si="404"/>
        <v>-1</v>
      </c>
      <c r="J6511" s="5" t="str">
        <f>IF(H6511="否","不适用",IF(AND(ISNUMBER(E6511),ISNUMBER(F6511)),IF(I6511&gt;规则与名单!$B$2,"是","否"),"未判定"))</f>
        <v>不适用</v>
      </c>
      <c r="K6511" s="5" t="str">
        <f t="shared" si="405"/>
        <v>非测试日纯氢</v>
      </c>
      <c r="L6511" s="6">
        <f t="shared" si="406"/>
        <v>221</v>
      </c>
      <c r="M6511" s="5">
        <f t="shared" si="407"/>
        <v>0</v>
      </c>
      <c r="N6511" s="5" t="s">
        <v>22875</v>
      </c>
      <c r="O6511" s="5" t="s">
        <v>22876</v>
      </c>
      <c r="P6511" s="5" t="s">
        <v>22877</v>
      </c>
    </row>
    <row r="6512" ht="19" customHeight="1" spans="1:16">
      <c r="A6512" s="5">
        <v>262</v>
      </c>
      <c r="B6512" s="5" t="s">
        <v>687</v>
      </c>
      <c r="C6512" s="5" t="s">
        <v>70</v>
      </c>
      <c r="D6512" s="8" t="s">
        <v>165</v>
      </c>
      <c r="E6512" s="6">
        <v>247.4</v>
      </c>
      <c r="F6512" s="6">
        <v>251</v>
      </c>
      <c r="G6512" s="6">
        <v>246.7</v>
      </c>
      <c r="H6512" s="5" t="s">
        <v>120</v>
      </c>
      <c r="I6512" s="6">
        <f t="shared" si="404"/>
        <v>-3.59999999999999</v>
      </c>
      <c r="J6512" s="5" t="str">
        <f>IF(H6512="否","不适用",IF(AND(ISNUMBER(E6512),ISNUMBER(F6512)),IF(I6512&gt;规则与名单!$B$2,"是","否"),"未判定"))</f>
        <v>不适用</v>
      </c>
      <c r="K6512" s="5" t="str">
        <f t="shared" si="405"/>
        <v>非测试日纯氢</v>
      </c>
      <c r="L6512" s="6">
        <f t="shared" si="406"/>
        <v>246.7</v>
      </c>
      <c r="M6512" s="5">
        <f t="shared" si="407"/>
        <v>0</v>
      </c>
      <c r="N6512" s="5" t="s">
        <v>22878</v>
      </c>
      <c r="O6512" s="5" t="s">
        <v>22879</v>
      </c>
      <c r="P6512" s="5" t="s">
        <v>22880</v>
      </c>
    </row>
    <row r="6513" ht="19" customHeight="1" spans="1:16">
      <c r="A6513" s="5">
        <v>262</v>
      </c>
      <c r="B6513" s="5" t="s">
        <v>687</v>
      </c>
      <c r="C6513" s="5" t="s">
        <v>70</v>
      </c>
      <c r="D6513" s="8" t="s">
        <v>151</v>
      </c>
      <c r="E6513" s="6">
        <v>249.2</v>
      </c>
      <c r="F6513" s="6">
        <v>250.1</v>
      </c>
      <c r="G6513" s="6">
        <v>249</v>
      </c>
      <c r="H6513" s="5" t="s">
        <v>120</v>
      </c>
      <c r="I6513" s="6">
        <f t="shared" si="404"/>
        <v>-0.900000000000006</v>
      </c>
      <c r="J6513" s="5" t="str">
        <f>IF(H6513="否","不适用",IF(AND(ISNUMBER(E6513),ISNUMBER(F6513)),IF(I6513&gt;规则与名单!$B$2,"是","否"),"未判定"))</f>
        <v>不适用</v>
      </c>
      <c r="K6513" s="5" t="str">
        <f t="shared" si="405"/>
        <v>非测试日纯氢</v>
      </c>
      <c r="L6513" s="6">
        <f t="shared" si="406"/>
        <v>249</v>
      </c>
      <c r="M6513" s="5">
        <f t="shared" si="407"/>
        <v>0</v>
      </c>
      <c r="N6513" s="5" t="s">
        <v>22881</v>
      </c>
      <c r="O6513" s="5" t="s">
        <v>22882</v>
      </c>
      <c r="P6513" s="5" t="s">
        <v>22883</v>
      </c>
    </row>
    <row r="6514" ht="19" customHeight="1" spans="1:16">
      <c r="A6514" s="5">
        <v>262</v>
      </c>
      <c r="B6514" s="5" t="s">
        <v>687</v>
      </c>
      <c r="C6514" s="5" t="s">
        <v>70</v>
      </c>
      <c r="D6514" s="8" t="s">
        <v>3358</v>
      </c>
      <c r="E6514" s="6">
        <v>275.6</v>
      </c>
      <c r="F6514" s="6">
        <v>277.4</v>
      </c>
      <c r="G6514" s="6">
        <v>272.4</v>
      </c>
      <c r="H6514" s="5" t="s">
        <v>120</v>
      </c>
      <c r="I6514" s="6">
        <f t="shared" si="404"/>
        <v>-1.79999999999995</v>
      </c>
      <c r="J6514" s="5" t="str">
        <f>IF(H6514="否","不适用",IF(AND(ISNUMBER(E6514),ISNUMBER(F6514)),IF(I6514&gt;规则与名单!$B$2,"是","否"),"未判定"))</f>
        <v>不适用</v>
      </c>
      <c r="K6514" s="5" t="str">
        <f t="shared" si="405"/>
        <v>非测试日纯氢</v>
      </c>
      <c r="L6514" s="6">
        <f t="shared" si="406"/>
        <v>272.4</v>
      </c>
      <c r="M6514" s="5">
        <f t="shared" si="407"/>
        <v>0</v>
      </c>
      <c r="N6514" s="5" t="s">
        <v>22884</v>
      </c>
      <c r="O6514" s="5" t="s">
        <v>22885</v>
      </c>
      <c r="P6514" s="5" t="s">
        <v>22886</v>
      </c>
    </row>
    <row r="6515" ht="19" customHeight="1" spans="1:16">
      <c r="A6515" s="5">
        <v>262</v>
      </c>
      <c r="B6515" s="5" t="s">
        <v>687</v>
      </c>
      <c r="C6515" s="5" t="s">
        <v>70</v>
      </c>
      <c r="D6515" s="8" t="s">
        <v>272</v>
      </c>
      <c r="E6515" s="6">
        <v>296.1</v>
      </c>
      <c r="F6515" s="6">
        <v>295.2</v>
      </c>
      <c r="G6515" s="6">
        <v>291.8</v>
      </c>
      <c r="H6515" s="5" t="s">
        <v>120</v>
      </c>
      <c r="I6515" s="6">
        <f t="shared" si="404"/>
        <v>0.900000000000034</v>
      </c>
      <c r="J6515" s="5" t="str">
        <f>IF(H6515="否","不适用",IF(AND(ISNUMBER(E6515),ISNUMBER(F6515)),IF(I6515&gt;规则与名单!$B$2,"是","否"),"未判定"))</f>
        <v>不适用</v>
      </c>
      <c r="K6515" s="5" t="str">
        <f t="shared" si="405"/>
        <v>非测试日纯氢</v>
      </c>
      <c r="L6515" s="6">
        <f t="shared" si="406"/>
        <v>291.8</v>
      </c>
      <c r="M6515" s="5">
        <f t="shared" si="407"/>
        <v>0</v>
      </c>
      <c r="N6515" s="5" t="s">
        <v>22887</v>
      </c>
      <c r="O6515" s="5" t="s">
        <v>22888</v>
      </c>
      <c r="P6515" s="5" t="s">
        <v>22889</v>
      </c>
    </row>
    <row r="6516" ht="19" customHeight="1" spans="1:16">
      <c r="A6516" s="5">
        <v>262</v>
      </c>
      <c r="B6516" s="5" t="s">
        <v>687</v>
      </c>
      <c r="C6516" s="5" t="s">
        <v>70</v>
      </c>
      <c r="D6516" s="8" t="s">
        <v>506</v>
      </c>
      <c r="E6516" s="6">
        <v>242.4</v>
      </c>
      <c r="F6516" s="6">
        <v>241.2</v>
      </c>
      <c r="G6516" s="6">
        <v>241.2</v>
      </c>
      <c r="H6516" s="5" t="s">
        <v>120</v>
      </c>
      <c r="I6516" s="6">
        <f t="shared" si="404"/>
        <v>1.20000000000002</v>
      </c>
      <c r="J6516" s="5" t="str">
        <f>IF(H6516="否","不适用",IF(AND(ISNUMBER(E6516),ISNUMBER(F6516)),IF(I6516&gt;规则与名单!$B$2,"是","否"),"未判定"))</f>
        <v>不适用</v>
      </c>
      <c r="K6516" s="5" t="str">
        <f t="shared" si="405"/>
        <v>非测试日纯氢</v>
      </c>
      <c r="L6516" s="6">
        <f t="shared" si="406"/>
        <v>241.2</v>
      </c>
      <c r="M6516" s="5">
        <f t="shared" si="407"/>
        <v>0</v>
      </c>
      <c r="N6516" s="5" t="s">
        <v>22890</v>
      </c>
      <c r="O6516" s="5" t="s">
        <v>22891</v>
      </c>
      <c r="P6516" s="5" t="s">
        <v>22892</v>
      </c>
    </row>
    <row r="6517" ht="19" customHeight="1" spans="1:16">
      <c r="A6517" s="5">
        <v>262</v>
      </c>
      <c r="B6517" s="5" t="s">
        <v>687</v>
      </c>
      <c r="C6517" s="5" t="s">
        <v>70</v>
      </c>
      <c r="D6517" s="8" t="s">
        <v>673</v>
      </c>
      <c r="E6517" s="6">
        <v>206.1</v>
      </c>
      <c r="F6517" s="6">
        <v>208.4</v>
      </c>
      <c r="G6517" s="6">
        <v>206</v>
      </c>
      <c r="H6517" s="5" t="s">
        <v>120</v>
      </c>
      <c r="I6517" s="6">
        <f t="shared" si="404"/>
        <v>-2.30000000000001</v>
      </c>
      <c r="J6517" s="5" t="str">
        <f>IF(H6517="否","不适用",IF(AND(ISNUMBER(E6517),ISNUMBER(F6517)),IF(I6517&gt;规则与名单!$B$2,"是","否"),"未判定"))</f>
        <v>不适用</v>
      </c>
      <c r="K6517" s="5" t="str">
        <f t="shared" si="405"/>
        <v>非测试日纯氢</v>
      </c>
      <c r="L6517" s="6">
        <f t="shared" si="406"/>
        <v>206</v>
      </c>
      <c r="M6517" s="5">
        <f t="shared" si="407"/>
        <v>0</v>
      </c>
      <c r="N6517" s="5" t="s">
        <v>22893</v>
      </c>
      <c r="O6517" s="5" t="s">
        <v>22894</v>
      </c>
      <c r="P6517" s="5" t="s">
        <v>22895</v>
      </c>
    </row>
    <row r="6518" ht="19" customHeight="1" spans="1:16">
      <c r="A6518" s="5">
        <v>262</v>
      </c>
      <c r="B6518" s="5" t="s">
        <v>687</v>
      </c>
      <c r="C6518" s="5" t="s">
        <v>70</v>
      </c>
      <c r="D6518" s="8" t="s">
        <v>183</v>
      </c>
      <c r="E6518" s="6">
        <v>223.8</v>
      </c>
      <c r="F6518" s="6">
        <v>224.2</v>
      </c>
      <c r="G6518" s="6">
        <v>223.5</v>
      </c>
      <c r="H6518" s="5" t="s">
        <v>120</v>
      </c>
      <c r="I6518" s="6">
        <f t="shared" si="404"/>
        <v>-0.399999999999977</v>
      </c>
      <c r="J6518" s="5" t="str">
        <f>IF(H6518="否","不适用",IF(AND(ISNUMBER(E6518),ISNUMBER(F6518)),IF(I6518&gt;规则与名单!$B$2,"是","否"),"未判定"))</f>
        <v>不适用</v>
      </c>
      <c r="K6518" s="5" t="str">
        <f t="shared" si="405"/>
        <v>非测试日纯氢</v>
      </c>
      <c r="L6518" s="6">
        <f t="shared" si="406"/>
        <v>223.5</v>
      </c>
      <c r="M6518" s="5">
        <f t="shared" si="407"/>
        <v>0</v>
      </c>
      <c r="N6518" s="5" t="s">
        <v>22896</v>
      </c>
      <c r="O6518" s="5" t="s">
        <v>22897</v>
      </c>
      <c r="P6518" s="5" t="s">
        <v>22898</v>
      </c>
    </row>
    <row r="6519" ht="19" customHeight="1" spans="1:16">
      <c r="A6519" s="5">
        <v>262</v>
      </c>
      <c r="B6519" s="5" t="s">
        <v>687</v>
      </c>
      <c r="C6519" s="5" t="s">
        <v>70</v>
      </c>
      <c r="D6519" s="8" t="s">
        <v>431</v>
      </c>
      <c r="E6519" s="6">
        <v>161.8</v>
      </c>
      <c r="F6519" s="6">
        <v>231.1</v>
      </c>
      <c r="G6519" s="6">
        <v>141.2</v>
      </c>
      <c r="H6519" s="5" t="s">
        <v>120</v>
      </c>
      <c r="I6519" s="6">
        <f t="shared" si="404"/>
        <v>-69.3</v>
      </c>
      <c r="J6519" s="5" t="str">
        <f>IF(H6519="否","不适用",IF(AND(ISNUMBER(E6519),ISNUMBER(F6519)),IF(I6519&gt;规则与名单!$B$2,"是","否"),"未判定"))</f>
        <v>不适用</v>
      </c>
      <c r="K6519" s="5" t="str">
        <f t="shared" si="405"/>
        <v>非测试日纯氢</v>
      </c>
      <c r="L6519" s="6">
        <f t="shared" si="406"/>
        <v>141.2</v>
      </c>
      <c r="M6519" s="5">
        <f t="shared" si="407"/>
        <v>0</v>
      </c>
      <c r="N6519" s="5" t="s">
        <v>22899</v>
      </c>
      <c r="O6519" s="5" t="s">
        <v>22900</v>
      </c>
      <c r="P6519" s="5" t="s">
        <v>22901</v>
      </c>
    </row>
    <row r="6520" ht="19" customHeight="1" spans="1:16">
      <c r="A6520" s="5">
        <v>262</v>
      </c>
      <c r="B6520" s="5" t="s">
        <v>687</v>
      </c>
      <c r="C6520" s="5" t="s">
        <v>70</v>
      </c>
      <c r="D6520" s="8" t="s">
        <v>3377</v>
      </c>
      <c r="E6520" s="6">
        <v>352.1</v>
      </c>
      <c r="F6520" s="6">
        <v>321</v>
      </c>
      <c r="G6520" s="6">
        <v>189.4</v>
      </c>
      <c r="H6520" s="5" t="s">
        <v>120</v>
      </c>
      <c r="I6520" s="6">
        <f t="shared" si="404"/>
        <v>31.1</v>
      </c>
      <c r="J6520" s="5" t="str">
        <f>IF(H6520="否","不适用",IF(AND(ISNUMBER(E6520),ISNUMBER(F6520)),IF(I6520&gt;规则与名单!$B$2,"是","否"),"未判定"))</f>
        <v>不适用</v>
      </c>
      <c r="K6520" s="5" t="str">
        <f t="shared" si="405"/>
        <v>非测试日纯氢</v>
      </c>
      <c r="L6520" s="6">
        <f t="shared" si="406"/>
        <v>189.4</v>
      </c>
      <c r="M6520" s="5">
        <f t="shared" si="407"/>
        <v>0</v>
      </c>
      <c r="N6520" s="5" t="s">
        <v>22902</v>
      </c>
      <c r="O6520" s="5" t="s">
        <v>22903</v>
      </c>
      <c r="P6520" s="5" t="s">
        <v>22904</v>
      </c>
    </row>
    <row r="6521" ht="19" customHeight="1" spans="1:16">
      <c r="A6521" s="5">
        <v>262</v>
      </c>
      <c r="B6521" s="5" t="s">
        <v>687</v>
      </c>
      <c r="C6521" s="5" t="s">
        <v>70</v>
      </c>
      <c r="D6521" s="8" t="s">
        <v>407</v>
      </c>
      <c r="E6521" s="6">
        <v>341</v>
      </c>
      <c r="F6521" s="6">
        <v>308.2</v>
      </c>
      <c r="G6521" s="6">
        <v>262.8</v>
      </c>
      <c r="H6521" s="5" t="s">
        <v>120</v>
      </c>
      <c r="I6521" s="6">
        <f t="shared" si="404"/>
        <v>32.8</v>
      </c>
      <c r="J6521" s="5" t="str">
        <f>IF(H6521="否","不适用",IF(AND(ISNUMBER(E6521),ISNUMBER(F6521)),IF(I6521&gt;规则与名单!$B$2,"是","否"),"未判定"))</f>
        <v>不适用</v>
      </c>
      <c r="K6521" s="5" t="str">
        <f t="shared" si="405"/>
        <v>非测试日纯氢</v>
      </c>
      <c r="L6521" s="6">
        <f t="shared" si="406"/>
        <v>262.8</v>
      </c>
      <c r="M6521" s="5">
        <f t="shared" si="407"/>
        <v>0</v>
      </c>
      <c r="N6521" s="5" t="s">
        <v>22905</v>
      </c>
      <c r="O6521" s="5" t="s">
        <v>22906</v>
      </c>
      <c r="P6521" s="5" t="s">
        <v>22907</v>
      </c>
    </row>
    <row r="6522" ht="19" customHeight="1" spans="1:16">
      <c r="A6522" s="5">
        <v>262</v>
      </c>
      <c r="B6522" s="5" t="s">
        <v>687</v>
      </c>
      <c r="C6522" s="5" t="s">
        <v>70</v>
      </c>
      <c r="D6522" s="8" t="s">
        <v>411</v>
      </c>
      <c r="E6522" s="6">
        <v>298.5</v>
      </c>
      <c r="F6522" s="6">
        <v>302.2</v>
      </c>
      <c r="G6522" s="6">
        <v>253.2</v>
      </c>
      <c r="H6522" s="5" t="s">
        <v>120</v>
      </c>
      <c r="I6522" s="6">
        <f t="shared" si="404"/>
        <v>-3.69999999999999</v>
      </c>
      <c r="J6522" s="5" t="str">
        <f>IF(H6522="否","不适用",IF(AND(ISNUMBER(E6522),ISNUMBER(F6522)),IF(I6522&gt;规则与名单!$B$2,"是","否"),"未判定"))</f>
        <v>不适用</v>
      </c>
      <c r="K6522" s="5" t="str">
        <f t="shared" si="405"/>
        <v>非测试日纯氢</v>
      </c>
      <c r="L6522" s="6">
        <f t="shared" si="406"/>
        <v>253.2</v>
      </c>
      <c r="M6522" s="5">
        <f t="shared" si="407"/>
        <v>0</v>
      </c>
      <c r="N6522" s="5" t="s">
        <v>22908</v>
      </c>
      <c r="O6522" s="5" t="s">
        <v>22909</v>
      </c>
      <c r="P6522" s="5" t="s">
        <v>22910</v>
      </c>
    </row>
    <row r="6523" ht="19" customHeight="1" spans="1:16">
      <c r="A6523" s="5">
        <v>262</v>
      </c>
      <c r="B6523" s="5" t="s">
        <v>687</v>
      </c>
      <c r="C6523" s="5" t="s">
        <v>70</v>
      </c>
      <c r="D6523" s="8" t="s">
        <v>251</v>
      </c>
      <c r="E6523" s="6">
        <v>206.6</v>
      </c>
      <c r="F6523" s="6">
        <v>210.8</v>
      </c>
      <c r="G6523" s="6">
        <v>202.9</v>
      </c>
      <c r="H6523" s="5" t="s">
        <v>120</v>
      </c>
      <c r="I6523" s="6">
        <f t="shared" si="404"/>
        <v>-4.20000000000002</v>
      </c>
      <c r="J6523" s="5" t="str">
        <f>IF(H6523="否","不适用",IF(AND(ISNUMBER(E6523),ISNUMBER(F6523)),IF(I6523&gt;规则与名单!$B$2,"是","否"),"未判定"))</f>
        <v>不适用</v>
      </c>
      <c r="K6523" s="5" t="str">
        <f t="shared" si="405"/>
        <v>非测试日纯氢</v>
      </c>
      <c r="L6523" s="6">
        <f t="shared" si="406"/>
        <v>202.9</v>
      </c>
      <c r="M6523" s="5">
        <f t="shared" si="407"/>
        <v>0</v>
      </c>
      <c r="N6523" s="5" t="s">
        <v>22911</v>
      </c>
      <c r="O6523" s="5" t="s">
        <v>22912</v>
      </c>
      <c r="P6523" s="5" t="s">
        <v>22913</v>
      </c>
    </row>
    <row r="6524" ht="19" customHeight="1" spans="1:16">
      <c r="A6524" s="5">
        <v>262</v>
      </c>
      <c r="B6524" s="5" t="s">
        <v>687</v>
      </c>
      <c r="C6524" s="5" t="s">
        <v>70</v>
      </c>
      <c r="D6524" s="8" t="s">
        <v>472</v>
      </c>
      <c r="E6524" s="6">
        <v>283.4</v>
      </c>
      <c r="F6524" s="6">
        <v>283.5</v>
      </c>
      <c r="G6524" s="6">
        <v>255.7</v>
      </c>
      <c r="H6524" s="5" t="s">
        <v>120</v>
      </c>
      <c r="I6524" s="6">
        <f t="shared" si="404"/>
        <v>-0.100000000000023</v>
      </c>
      <c r="J6524" s="5" t="str">
        <f>IF(H6524="否","不适用",IF(AND(ISNUMBER(E6524),ISNUMBER(F6524)),IF(I6524&gt;规则与名单!$B$2,"是","否"),"未判定"))</f>
        <v>不适用</v>
      </c>
      <c r="K6524" s="5" t="str">
        <f t="shared" si="405"/>
        <v>非测试日纯氢</v>
      </c>
      <c r="L6524" s="6">
        <f t="shared" si="406"/>
        <v>255.7</v>
      </c>
      <c r="M6524" s="5">
        <f t="shared" si="407"/>
        <v>0</v>
      </c>
      <c r="N6524" s="5" t="s">
        <v>22914</v>
      </c>
      <c r="O6524" s="5" t="s">
        <v>22915</v>
      </c>
      <c r="P6524" s="5" t="s">
        <v>22916</v>
      </c>
    </row>
    <row r="6525" ht="19" customHeight="1" spans="1:16">
      <c r="A6525" s="5">
        <v>262</v>
      </c>
      <c r="B6525" s="5" t="s">
        <v>687</v>
      </c>
      <c r="C6525" s="5" t="s">
        <v>70</v>
      </c>
      <c r="D6525" s="8" t="s">
        <v>466</v>
      </c>
      <c r="E6525" s="6">
        <v>232.4</v>
      </c>
      <c r="F6525" s="6">
        <v>232.8</v>
      </c>
      <c r="G6525" s="6">
        <v>232.3</v>
      </c>
      <c r="H6525" s="5" t="s">
        <v>120</v>
      </c>
      <c r="I6525" s="6">
        <f t="shared" si="404"/>
        <v>-0.400000000000006</v>
      </c>
      <c r="J6525" s="5" t="str">
        <f>IF(H6525="否","不适用",IF(AND(ISNUMBER(E6525),ISNUMBER(F6525)),IF(I6525&gt;规则与名单!$B$2,"是","否"),"未判定"))</f>
        <v>不适用</v>
      </c>
      <c r="K6525" s="5" t="str">
        <f t="shared" si="405"/>
        <v>非测试日纯氢</v>
      </c>
      <c r="L6525" s="6">
        <f t="shared" si="406"/>
        <v>232.3</v>
      </c>
      <c r="M6525" s="5">
        <f t="shared" si="407"/>
        <v>0</v>
      </c>
      <c r="N6525" s="5" t="s">
        <v>22917</v>
      </c>
      <c r="O6525" s="5" t="s">
        <v>22918</v>
      </c>
      <c r="P6525" s="5" t="s">
        <v>22919</v>
      </c>
    </row>
    <row r="6526" ht="19" customHeight="1" spans="1:16">
      <c r="A6526" s="5">
        <v>262</v>
      </c>
      <c r="B6526" s="5" t="s">
        <v>687</v>
      </c>
      <c r="C6526" s="5" t="s">
        <v>70</v>
      </c>
      <c r="D6526" s="8" t="s">
        <v>333</v>
      </c>
      <c r="E6526" s="6">
        <v>290.2</v>
      </c>
      <c r="F6526" s="6">
        <v>289.6</v>
      </c>
      <c r="G6526" s="6">
        <v>263.9</v>
      </c>
      <c r="H6526" s="5" t="s">
        <v>120</v>
      </c>
      <c r="I6526" s="6">
        <f t="shared" si="404"/>
        <v>0.599999999999966</v>
      </c>
      <c r="J6526" s="5" t="str">
        <f>IF(H6526="否","不适用",IF(AND(ISNUMBER(E6526),ISNUMBER(F6526)),IF(I6526&gt;规则与名单!$B$2,"是","否"),"未判定"))</f>
        <v>不适用</v>
      </c>
      <c r="K6526" s="5" t="str">
        <f t="shared" si="405"/>
        <v>非测试日纯氢</v>
      </c>
      <c r="L6526" s="6">
        <f t="shared" si="406"/>
        <v>263.9</v>
      </c>
      <c r="M6526" s="5">
        <f t="shared" si="407"/>
        <v>0</v>
      </c>
      <c r="N6526" s="5" t="s">
        <v>22920</v>
      </c>
      <c r="O6526" s="5" t="s">
        <v>22921</v>
      </c>
      <c r="P6526" s="5" t="s">
        <v>22922</v>
      </c>
    </row>
    <row r="6527" ht="19" customHeight="1" spans="1:16">
      <c r="A6527" s="5">
        <v>262</v>
      </c>
      <c r="B6527" s="5" t="s">
        <v>687</v>
      </c>
      <c r="C6527" s="5" t="s">
        <v>70</v>
      </c>
      <c r="D6527" s="8" t="s">
        <v>175</v>
      </c>
      <c r="E6527" s="6">
        <v>343.9</v>
      </c>
      <c r="F6527" s="6">
        <v>344.8</v>
      </c>
      <c r="G6527" s="6">
        <v>343.6</v>
      </c>
      <c r="H6527" s="5" t="s">
        <v>120</v>
      </c>
      <c r="I6527" s="6">
        <f t="shared" si="404"/>
        <v>-0.900000000000034</v>
      </c>
      <c r="J6527" s="5" t="str">
        <f>IF(H6527="否","不适用",IF(AND(ISNUMBER(E6527),ISNUMBER(F6527)),IF(I6527&gt;规则与名单!$B$2,"是","否"),"未判定"))</f>
        <v>不适用</v>
      </c>
      <c r="K6527" s="5" t="str">
        <f t="shared" si="405"/>
        <v>非测试日纯氢</v>
      </c>
      <c r="L6527" s="6">
        <f t="shared" si="406"/>
        <v>343.6</v>
      </c>
      <c r="M6527" s="5">
        <f t="shared" si="407"/>
        <v>0</v>
      </c>
      <c r="N6527" s="5" t="s">
        <v>22923</v>
      </c>
      <c r="O6527" s="5" t="s">
        <v>22924</v>
      </c>
      <c r="P6527" s="5" t="s">
        <v>22925</v>
      </c>
    </row>
    <row r="6528" ht="19" customHeight="1" spans="1:16">
      <c r="A6528" s="5">
        <v>262</v>
      </c>
      <c r="B6528" s="5" t="s">
        <v>687</v>
      </c>
      <c r="C6528" s="5" t="s">
        <v>70</v>
      </c>
      <c r="D6528" s="8" t="s">
        <v>3402</v>
      </c>
      <c r="E6528" s="6">
        <v>251</v>
      </c>
      <c r="F6528" s="6">
        <v>254</v>
      </c>
      <c r="G6528" s="6">
        <v>226.3</v>
      </c>
      <c r="H6528" s="5" t="s">
        <v>120</v>
      </c>
      <c r="I6528" s="6">
        <f t="shared" si="404"/>
        <v>-3</v>
      </c>
      <c r="J6528" s="5" t="str">
        <f>IF(H6528="否","不适用",IF(AND(ISNUMBER(E6528),ISNUMBER(F6528)),IF(I6528&gt;规则与名单!$B$2,"是","否"),"未判定"))</f>
        <v>不适用</v>
      </c>
      <c r="K6528" s="5" t="str">
        <f t="shared" si="405"/>
        <v>非测试日纯氢</v>
      </c>
      <c r="L6528" s="6">
        <f t="shared" si="406"/>
        <v>226.3</v>
      </c>
      <c r="M6528" s="5">
        <f t="shared" si="407"/>
        <v>0</v>
      </c>
      <c r="N6528" s="5" t="s">
        <v>22926</v>
      </c>
      <c r="O6528" s="5" t="s">
        <v>22927</v>
      </c>
      <c r="P6528" s="5" t="s">
        <v>22928</v>
      </c>
    </row>
    <row r="6529" ht="19" customHeight="1" spans="1:16">
      <c r="A6529" s="5">
        <v>262</v>
      </c>
      <c r="B6529" s="5" t="s">
        <v>687</v>
      </c>
      <c r="C6529" s="5" t="s">
        <v>70</v>
      </c>
      <c r="D6529" s="8" t="s">
        <v>487</v>
      </c>
      <c r="E6529" s="6">
        <v>241.8</v>
      </c>
      <c r="F6529" s="6">
        <v>241.6</v>
      </c>
      <c r="G6529" s="6">
        <v>215.4</v>
      </c>
      <c r="H6529" s="5" t="s">
        <v>120</v>
      </c>
      <c r="I6529" s="6">
        <f t="shared" si="404"/>
        <v>0.200000000000017</v>
      </c>
      <c r="J6529" s="5" t="str">
        <f>IF(H6529="否","不适用",IF(AND(ISNUMBER(E6529),ISNUMBER(F6529)),IF(I6529&gt;规则与名单!$B$2,"是","否"),"未判定"))</f>
        <v>不适用</v>
      </c>
      <c r="K6529" s="5" t="str">
        <f t="shared" si="405"/>
        <v>非测试日纯氢</v>
      </c>
      <c r="L6529" s="6">
        <f t="shared" si="406"/>
        <v>215.4</v>
      </c>
      <c r="M6529" s="5">
        <f t="shared" si="407"/>
        <v>0</v>
      </c>
      <c r="N6529" s="5" t="s">
        <v>22929</v>
      </c>
      <c r="O6529" s="5" t="s">
        <v>22930</v>
      </c>
      <c r="P6529" s="5" t="s">
        <v>22931</v>
      </c>
    </row>
    <row r="6530" ht="19" customHeight="1" spans="1:16">
      <c r="A6530" s="5">
        <v>262</v>
      </c>
      <c r="B6530" s="5" t="s">
        <v>687</v>
      </c>
      <c r="C6530" s="5" t="s">
        <v>70</v>
      </c>
      <c r="D6530" s="8" t="s">
        <v>121</v>
      </c>
      <c r="E6530" s="6">
        <v>200.5</v>
      </c>
      <c r="F6530" s="6">
        <v>200.8</v>
      </c>
      <c r="G6530" s="6">
        <v>197.7</v>
      </c>
      <c r="H6530" s="5" t="s">
        <v>120</v>
      </c>
      <c r="I6530" s="6">
        <f t="shared" ref="I6530:I6593" si="408">IF(AND(ISNUMBER(E6530),ISNUMBER(F6530)),E6530-F6530,"")</f>
        <v>-0.300000000000011</v>
      </c>
      <c r="J6530" s="5" t="str">
        <f>IF(H6530="否","不适用",IF(AND(ISNUMBER(E6530),ISNUMBER(F6530)),IF(I6530&gt;规则与名单!$B$2,"是","否"),"未判定"))</f>
        <v>不适用</v>
      </c>
      <c r="K6530" s="5" t="str">
        <f t="shared" ref="K6530:K6593" si="409">IF(J6530="是",IF(ISNUMBER(F6530),"测试日GPS","缺失"),IF(ISNUMBER(G6530),"非测试日纯氢",IF(AND(H6530="是",J6530="未判定"),IF(ISNUMBER(F6530),"测试名单无纯氢GPS","缺失"),IF(ISNUMBER(E6530),"非测试日仪表","缺失"))))</f>
        <v>非测试日纯氢</v>
      </c>
      <c r="L6530" s="6">
        <f t="shared" ref="L6530:L6593" si="410">IF(K6530="缺失","",IF(K6530="非测试日纯氢",G6530,IF(K6530="非测试日仪表",E6530,F6530)))</f>
        <v>197.7</v>
      </c>
      <c r="M6530" s="5">
        <f t="shared" ref="M6530:M6593" si="411">IF(K6530="缺失",1,0)</f>
        <v>0</v>
      </c>
      <c r="N6530" s="5" t="s">
        <v>22932</v>
      </c>
      <c r="O6530" s="5" t="s">
        <v>22933</v>
      </c>
      <c r="P6530" s="5" t="s">
        <v>22934</v>
      </c>
    </row>
    <row r="6531" ht="19" customHeight="1" spans="1:16">
      <c r="A6531" s="5">
        <v>262</v>
      </c>
      <c r="B6531" s="5" t="s">
        <v>687</v>
      </c>
      <c r="C6531" s="5" t="s">
        <v>70</v>
      </c>
      <c r="D6531" s="8" t="s">
        <v>170</v>
      </c>
      <c r="E6531" s="6">
        <v>324.1</v>
      </c>
      <c r="F6531" s="6">
        <v>330.7</v>
      </c>
      <c r="G6531" s="6">
        <v>311.3</v>
      </c>
      <c r="H6531" s="5" t="s">
        <v>120</v>
      </c>
      <c r="I6531" s="6">
        <f t="shared" si="408"/>
        <v>-6.59999999999997</v>
      </c>
      <c r="J6531" s="5" t="str">
        <f>IF(H6531="否","不适用",IF(AND(ISNUMBER(E6531),ISNUMBER(F6531)),IF(I6531&gt;规则与名单!$B$2,"是","否"),"未判定"))</f>
        <v>不适用</v>
      </c>
      <c r="K6531" s="5" t="str">
        <f t="shared" si="409"/>
        <v>非测试日纯氢</v>
      </c>
      <c r="L6531" s="6">
        <f t="shared" si="410"/>
        <v>311.3</v>
      </c>
      <c r="M6531" s="5">
        <f t="shared" si="411"/>
        <v>0</v>
      </c>
      <c r="N6531" s="5" t="s">
        <v>22935</v>
      </c>
      <c r="O6531" s="5" t="s">
        <v>22936</v>
      </c>
      <c r="P6531" s="5" t="s">
        <v>22937</v>
      </c>
    </row>
    <row r="6532" ht="19" customHeight="1" spans="1:16">
      <c r="A6532" s="5">
        <v>262</v>
      </c>
      <c r="B6532" s="5" t="s">
        <v>687</v>
      </c>
      <c r="C6532" s="5" t="s">
        <v>70</v>
      </c>
      <c r="D6532" s="8" t="s">
        <v>644</v>
      </c>
      <c r="E6532" s="6">
        <v>308.2</v>
      </c>
      <c r="F6532" s="6">
        <v>305.7</v>
      </c>
      <c r="G6532" s="6">
        <v>304</v>
      </c>
      <c r="H6532" s="5" t="s">
        <v>120</v>
      </c>
      <c r="I6532" s="6">
        <f t="shared" si="408"/>
        <v>2.5</v>
      </c>
      <c r="J6532" s="5" t="str">
        <f>IF(H6532="否","不适用",IF(AND(ISNUMBER(E6532),ISNUMBER(F6532)),IF(I6532&gt;规则与名单!$B$2,"是","否"),"未判定"))</f>
        <v>不适用</v>
      </c>
      <c r="K6532" s="5" t="str">
        <f t="shared" si="409"/>
        <v>非测试日纯氢</v>
      </c>
      <c r="L6532" s="6">
        <f t="shared" si="410"/>
        <v>304</v>
      </c>
      <c r="M6532" s="5">
        <f t="shared" si="411"/>
        <v>0</v>
      </c>
      <c r="N6532" s="5" t="s">
        <v>22938</v>
      </c>
      <c r="O6532" s="5" t="s">
        <v>22939</v>
      </c>
      <c r="P6532" s="5" t="s">
        <v>22940</v>
      </c>
    </row>
    <row r="6533" ht="19" customHeight="1" spans="1:16">
      <c r="A6533" s="5">
        <v>262</v>
      </c>
      <c r="B6533" s="5" t="s">
        <v>687</v>
      </c>
      <c r="C6533" s="5" t="s">
        <v>70</v>
      </c>
      <c r="D6533" s="8" t="s">
        <v>3418</v>
      </c>
      <c r="E6533" s="6">
        <v>254.4</v>
      </c>
      <c r="F6533" s="6">
        <v>259.1</v>
      </c>
      <c r="G6533" s="6">
        <v>254.1</v>
      </c>
      <c r="H6533" s="5" t="s">
        <v>120</v>
      </c>
      <c r="I6533" s="6">
        <f t="shared" si="408"/>
        <v>-4.70000000000002</v>
      </c>
      <c r="J6533" s="5" t="str">
        <f>IF(H6533="否","不适用",IF(AND(ISNUMBER(E6533),ISNUMBER(F6533)),IF(I6533&gt;规则与名单!$B$2,"是","否"),"未判定"))</f>
        <v>不适用</v>
      </c>
      <c r="K6533" s="5" t="str">
        <f t="shared" si="409"/>
        <v>非测试日纯氢</v>
      </c>
      <c r="L6533" s="6">
        <f t="shared" si="410"/>
        <v>254.1</v>
      </c>
      <c r="M6533" s="5">
        <f t="shared" si="411"/>
        <v>0</v>
      </c>
      <c r="N6533" s="5" t="s">
        <v>22941</v>
      </c>
      <c r="O6533" s="5" t="s">
        <v>22942</v>
      </c>
      <c r="P6533" s="5" t="s">
        <v>22943</v>
      </c>
    </row>
    <row r="6534" ht="19" customHeight="1" spans="1:16">
      <c r="A6534" s="5">
        <v>262</v>
      </c>
      <c r="B6534" s="5" t="s">
        <v>687</v>
      </c>
      <c r="C6534" s="5" t="s">
        <v>70</v>
      </c>
      <c r="D6534" s="8" t="s">
        <v>3422</v>
      </c>
      <c r="E6534" s="6">
        <v>310.4</v>
      </c>
      <c r="F6534" s="6">
        <v>312.3</v>
      </c>
      <c r="G6534" s="6">
        <v>306.2</v>
      </c>
      <c r="H6534" s="5" t="s">
        <v>120</v>
      </c>
      <c r="I6534" s="6">
        <f t="shared" si="408"/>
        <v>-1.90000000000003</v>
      </c>
      <c r="J6534" s="5" t="str">
        <f>IF(H6534="否","不适用",IF(AND(ISNUMBER(E6534),ISNUMBER(F6534)),IF(I6534&gt;规则与名单!$B$2,"是","否"),"未判定"))</f>
        <v>不适用</v>
      </c>
      <c r="K6534" s="5" t="str">
        <f t="shared" si="409"/>
        <v>非测试日纯氢</v>
      </c>
      <c r="L6534" s="6">
        <f t="shared" si="410"/>
        <v>306.2</v>
      </c>
      <c r="M6534" s="5">
        <f t="shared" si="411"/>
        <v>0</v>
      </c>
      <c r="N6534" s="5" t="s">
        <v>22944</v>
      </c>
      <c r="O6534" s="5" t="s">
        <v>22945</v>
      </c>
      <c r="P6534" s="5" t="s">
        <v>22946</v>
      </c>
    </row>
    <row r="6535" ht="19" customHeight="1" spans="1:16">
      <c r="A6535" s="5">
        <v>262</v>
      </c>
      <c r="B6535" s="5" t="s">
        <v>687</v>
      </c>
      <c r="C6535" s="5" t="s">
        <v>70</v>
      </c>
      <c r="D6535" s="8" t="s">
        <v>336</v>
      </c>
      <c r="E6535" s="6">
        <v>191.8</v>
      </c>
      <c r="F6535" s="6">
        <v>193</v>
      </c>
      <c r="G6535" s="6">
        <v>189.8</v>
      </c>
      <c r="H6535" s="5" t="s">
        <v>120</v>
      </c>
      <c r="I6535" s="6">
        <f t="shared" si="408"/>
        <v>-1.19999999999999</v>
      </c>
      <c r="J6535" s="5" t="str">
        <f>IF(H6535="否","不适用",IF(AND(ISNUMBER(E6535),ISNUMBER(F6535)),IF(I6535&gt;规则与名单!$B$2,"是","否"),"未判定"))</f>
        <v>不适用</v>
      </c>
      <c r="K6535" s="5" t="str">
        <f t="shared" si="409"/>
        <v>非测试日纯氢</v>
      </c>
      <c r="L6535" s="6">
        <f t="shared" si="410"/>
        <v>189.8</v>
      </c>
      <c r="M6535" s="5">
        <f t="shared" si="411"/>
        <v>0</v>
      </c>
      <c r="N6535" s="5" t="s">
        <v>22947</v>
      </c>
      <c r="O6535" s="5" t="s">
        <v>22948</v>
      </c>
      <c r="P6535" s="5" t="s">
        <v>22949</v>
      </c>
    </row>
    <row r="6536" ht="19" customHeight="1" spans="1:16">
      <c r="A6536" s="5">
        <v>262</v>
      </c>
      <c r="B6536" s="5" t="s">
        <v>687</v>
      </c>
      <c r="C6536" s="5" t="s">
        <v>70</v>
      </c>
      <c r="D6536" s="8" t="s">
        <v>653</v>
      </c>
      <c r="E6536" s="6">
        <v>247</v>
      </c>
      <c r="F6536" s="6">
        <v>250.9</v>
      </c>
      <c r="G6536" s="6">
        <v>246.8</v>
      </c>
      <c r="H6536" s="5" t="s">
        <v>120</v>
      </c>
      <c r="I6536" s="6">
        <f t="shared" si="408"/>
        <v>-3.90000000000001</v>
      </c>
      <c r="J6536" s="5" t="str">
        <f>IF(H6536="否","不适用",IF(AND(ISNUMBER(E6536),ISNUMBER(F6536)),IF(I6536&gt;规则与名单!$B$2,"是","否"),"未判定"))</f>
        <v>不适用</v>
      </c>
      <c r="K6536" s="5" t="str">
        <f t="shared" si="409"/>
        <v>非测试日纯氢</v>
      </c>
      <c r="L6536" s="6">
        <f t="shared" si="410"/>
        <v>246.8</v>
      </c>
      <c r="M6536" s="5">
        <f t="shared" si="411"/>
        <v>0</v>
      </c>
      <c r="N6536" s="5" t="s">
        <v>22950</v>
      </c>
      <c r="O6536" s="5" t="s">
        <v>22951</v>
      </c>
      <c r="P6536" s="5" t="s">
        <v>22952</v>
      </c>
    </row>
    <row r="6537" ht="19" customHeight="1" spans="1:16">
      <c r="A6537" s="5">
        <v>262</v>
      </c>
      <c r="B6537" s="5" t="s">
        <v>687</v>
      </c>
      <c r="C6537" s="5" t="s">
        <v>70</v>
      </c>
      <c r="D6537" s="8" t="s">
        <v>140</v>
      </c>
      <c r="E6537" s="6">
        <v>334.4</v>
      </c>
      <c r="F6537" s="6">
        <v>338.2</v>
      </c>
      <c r="G6537" s="6">
        <v>334</v>
      </c>
      <c r="H6537" s="5" t="s">
        <v>120</v>
      </c>
      <c r="I6537" s="6">
        <f t="shared" si="408"/>
        <v>-3.80000000000001</v>
      </c>
      <c r="J6537" s="5" t="str">
        <f>IF(H6537="否","不适用",IF(AND(ISNUMBER(E6537),ISNUMBER(F6537)),IF(I6537&gt;规则与名单!$B$2,"是","否"),"未判定"))</f>
        <v>不适用</v>
      </c>
      <c r="K6537" s="5" t="str">
        <f t="shared" si="409"/>
        <v>非测试日纯氢</v>
      </c>
      <c r="L6537" s="6">
        <f t="shared" si="410"/>
        <v>334</v>
      </c>
      <c r="M6537" s="5">
        <f t="shared" si="411"/>
        <v>0</v>
      </c>
      <c r="N6537" s="5" t="s">
        <v>22953</v>
      </c>
      <c r="O6537" s="5" t="s">
        <v>22954</v>
      </c>
      <c r="P6537" s="5" t="s">
        <v>22955</v>
      </c>
    </row>
    <row r="6538" ht="19" customHeight="1" spans="1:16">
      <c r="A6538" s="5">
        <v>262</v>
      </c>
      <c r="B6538" s="5" t="s">
        <v>687</v>
      </c>
      <c r="C6538" s="5" t="s">
        <v>70</v>
      </c>
      <c r="D6538" s="8" t="s">
        <v>115</v>
      </c>
      <c r="E6538" s="6">
        <v>106.3</v>
      </c>
      <c r="F6538" s="6">
        <v>110.7</v>
      </c>
      <c r="G6538" s="6">
        <v>106.1</v>
      </c>
      <c r="H6538" s="5" t="s">
        <v>120</v>
      </c>
      <c r="I6538" s="6">
        <f t="shared" si="408"/>
        <v>-4.40000000000001</v>
      </c>
      <c r="J6538" s="5" t="str">
        <f>IF(H6538="否","不适用",IF(AND(ISNUMBER(E6538),ISNUMBER(F6538)),IF(I6538&gt;规则与名单!$B$2,"是","否"),"未判定"))</f>
        <v>不适用</v>
      </c>
      <c r="K6538" s="5" t="str">
        <f t="shared" si="409"/>
        <v>非测试日纯氢</v>
      </c>
      <c r="L6538" s="6">
        <f t="shared" si="410"/>
        <v>106.1</v>
      </c>
      <c r="M6538" s="5">
        <f t="shared" si="411"/>
        <v>0</v>
      </c>
      <c r="N6538" s="5" t="s">
        <v>22956</v>
      </c>
      <c r="O6538" s="5" t="s">
        <v>22957</v>
      </c>
      <c r="P6538" s="5" t="s">
        <v>22958</v>
      </c>
    </row>
    <row r="6539" ht="19" customHeight="1" spans="1:16">
      <c r="A6539" s="5">
        <v>263</v>
      </c>
      <c r="B6539" s="5" t="s">
        <v>688</v>
      </c>
      <c r="C6539" s="5" t="s">
        <v>70</v>
      </c>
      <c r="D6539" s="8" t="s">
        <v>114</v>
      </c>
      <c r="E6539" s="6"/>
      <c r="F6539" s="6">
        <v>0</v>
      </c>
      <c r="G6539" s="6"/>
      <c r="H6539" s="5" t="s">
        <v>120</v>
      </c>
      <c r="I6539" s="6" t="str">
        <f t="shared" si="408"/>
        <v/>
      </c>
      <c r="J6539" s="5" t="str">
        <f>IF(H6539="否","不适用",IF(AND(ISNUMBER(E6539),ISNUMBER(F6539)),IF(I6539&gt;规则与名单!$B$2,"是","否"),"未判定"))</f>
        <v>不适用</v>
      </c>
      <c r="K6539" s="5" t="str">
        <f t="shared" si="409"/>
        <v>缺失</v>
      </c>
      <c r="L6539" s="6" t="str">
        <f t="shared" si="410"/>
        <v/>
      </c>
      <c r="M6539" s="5">
        <f t="shared" si="411"/>
        <v>1</v>
      </c>
      <c r="N6539" s="5" t="s">
        <v>22959</v>
      </c>
      <c r="O6539" s="5" t="s">
        <v>22960</v>
      </c>
      <c r="P6539" s="5" t="s">
        <v>22961</v>
      </c>
    </row>
    <row r="6540" ht="19" customHeight="1" spans="1:16">
      <c r="A6540" s="5">
        <v>263</v>
      </c>
      <c r="B6540" s="5" t="s">
        <v>688</v>
      </c>
      <c r="C6540" s="5" t="s">
        <v>70</v>
      </c>
      <c r="D6540" s="8" t="s">
        <v>605</v>
      </c>
      <c r="E6540" s="6"/>
      <c r="F6540" s="6">
        <v>0</v>
      </c>
      <c r="G6540" s="6"/>
      <c r="H6540" s="5" t="s">
        <v>120</v>
      </c>
      <c r="I6540" s="6" t="str">
        <f t="shared" si="408"/>
        <v/>
      </c>
      <c r="J6540" s="5" t="str">
        <f>IF(H6540="否","不适用",IF(AND(ISNUMBER(E6540),ISNUMBER(F6540)),IF(I6540&gt;规则与名单!$B$2,"是","否"),"未判定"))</f>
        <v>不适用</v>
      </c>
      <c r="K6540" s="5" t="str">
        <f t="shared" si="409"/>
        <v>缺失</v>
      </c>
      <c r="L6540" s="6" t="str">
        <f t="shared" si="410"/>
        <v/>
      </c>
      <c r="M6540" s="5">
        <f t="shared" si="411"/>
        <v>1</v>
      </c>
      <c r="N6540" s="5" t="s">
        <v>22962</v>
      </c>
      <c r="O6540" s="5" t="s">
        <v>22963</v>
      </c>
      <c r="P6540" s="5" t="s">
        <v>22964</v>
      </c>
    </row>
    <row r="6541" ht="19" customHeight="1" spans="1:16">
      <c r="A6541" s="5">
        <v>263</v>
      </c>
      <c r="B6541" s="5" t="s">
        <v>688</v>
      </c>
      <c r="C6541" s="5" t="s">
        <v>70</v>
      </c>
      <c r="D6541" s="8" t="s">
        <v>186</v>
      </c>
      <c r="E6541" s="6">
        <v>0</v>
      </c>
      <c r="F6541" s="6">
        <v>0.21</v>
      </c>
      <c r="G6541" s="6"/>
      <c r="H6541" s="5" t="s">
        <v>120</v>
      </c>
      <c r="I6541" s="6">
        <f t="shared" si="408"/>
        <v>-0.21</v>
      </c>
      <c r="J6541" s="5" t="str">
        <f>IF(H6541="否","不适用",IF(AND(ISNUMBER(E6541),ISNUMBER(F6541)),IF(I6541&gt;规则与名单!$B$2,"是","否"),"未判定"))</f>
        <v>不适用</v>
      </c>
      <c r="K6541" s="5" t="str">
        <f t="shared" si="409"/>
        <v>非测试日仪表</v>
      </c>
      <c r="L6541" s="6">
        <f t="shared" si="410"/>
        <v>0</v>
      </c>
      <c r="M6541" s="5">
        <f t="shared" si="411"/>
        <v>0</v>
      </c>
      <c r="N6541" s="5" t="s">
        <v>22965</v>
      </c>
      <c r="O6541" s="5" t="s">
        <v>22966</v>
      </c>
      <c r="P6541" s="5" t="s">
        <v>22967</v>
      </c>
    </row>
    <row r="6542" ht="19" customHeight="1" spans="1:16">
      <c r="A6542" s="5">
        <v>263</v>
      </c>
      <c r="B6542" s="5" t="s">
        <v>688</v>
      </c>
      <c r="C6542" s="5" t="s">
        <v>70</v>
      </c>
      <c r="D6542" s="8" t="s">
        <v>165</v>
      </c>
      <c r="E6542" s="6"/>
      <c r="F6542" s="6">
        <v>0</v>
      </c>
      <c r="G6542" s="6"/>
      <c r="H6542" s="5" t="s">
        <v>120</v>
      </c>
      <c r="I6542" s="6" t="str">
        <f t="shared" si="408"/>
        <v/>
      </c>
      <c r="J6542" s="5" t="str">
        <f>IF(H6542="否","不适用",IF(AND(ISNUMBER(E6542),ISNUMBER(F6542)),IF(I6542&gt;规则与名单!$B$2,"是","否"),"未判定"))</f>
        <v>不适用</v>
      </c>
      <c r="K6542" s="5" t="str">
        <f t="shared" si="409"/>
        <v>缺失</v>
      </c>
      <c r="L6542" s="6" t="str">
        <f t="shared" si="410"/>
        <v/>
      </c>
      <c r="M6542" s="5">
        <f t="shared" si="411"/>
        <v>1</v>
      </c>
      <c r="N6542" s="5" t="s">
        <v>22968</v>
      </c>
      <c r="O6542" s="5" t="s">
        <v>22969</v>
      </c>
      <c r="P6542" s="5" t="s">
        <v>22970</v>
      </c>
    </row>
    <row r="6543" ht="19" customHeight="1" spans="1:16">
      <c r="A6543" s="5">
        <v>263</v>
      </c>
      <c r="B6543" s="5" t="s">
        <v>688</v>
      </c>
      <c r="C6543" s="5" t="s">
        <v>70</v>
      </c>
      <c r="D6543" s="8" t="s">
        <v>151</v>
      </c>
      <c r="E6543" s="6"/>
      <c r="F6543" s="6">
        <v>0</v>
      </c>
      <c r="G6543" s="6"/>
      <c r="H6543" s="5" t="s">
        <v>120</v>
      </c>
      <c r="I6543" s="6" t="str">
        <f t="shared" si="408"/>
        <v/>
      </c>
      <c r="J6543" s="5" t="str">
        <f>IF(H6543="否","不适用",IF(AND(ISNUMBER(E6543),ISNUMBER(F6543)),IF(I6543&gt;规则与名单!$B$2,"是","否"),"未判定"))</f>
        <v>不适用</v>
      </c>
      <c r="K6543" s="5" t="str">
        <f t="shared" si="409"/>
        <v>缺失</v>
      </c>
      <c r="L6543" s="6" t="str">
        <f t="shared" si="410"/>
        <v/>
      </c>
      <c r="M6543" s="5">
        <f t="shared" si="411"/>
        <v>1</v>
      </c>
      <c r="N6543" s="5" t="s">
        <v>22971</v>
      </c>
      <c r="O6543" s="5" t="s">
        <v>22972</v>
      </c>
      <c r="P6543" s="5" t="s">
        <v>22973</v>
      </c>
    </row>
    <row r="6544" ht="19" customHeight="1" spans="1:16">
      <c r="A6544" s="5">
        <v>263</v>
      </c>
      <c r="B6544" s="5" t="s">
        <v>688</v>
      </c>
      <c r="C6544" s="5" t="s">
        <v>70</v>
      </c>
      <c r="D6544" s="8" t="s">
        <v>3358</v>
      </c>
      <c r="E6544" s="6"/>
      <c r="F6544" s="6">
        <v>0</v>
      </c>
      <c r="G6544" s="6"/>
      <c r="H6544" s="5" t="s">
        <v>120</v>
      </c>
      <c r="I6544" s="6" t="str">
        <f t="shared" si="408"/>
        <v/>
      </c>
      <c r="J6544" s="5" t="str">
        <f>IF(H6544="否","不适用",IF(AND(ISNUMBER(E6544),ISNUMBER(F6544)),IF(I6544&gt;规则与名单!$B$2,"是","否"),"未判定"))</f>
        <v>不适用</v>
      </c>
      <c r="K6544" s="5" t="str">
        <f t="shared" si="409"/>
        <v>缺失</v>
      </c>
      <c r="L6544" s="6" t="str">
        <f t="shared" si="410"/>
        <v/>
      </c>
      <c r="M6544" s="5">
        <f t="shared" si="411"/>
        <v>1</v>
      </c>
      <c r="N6544" s="5" t="s">
        <v>22974</v>
      </c>
      <c r="O6544" s="5" t="s">
        <v>22975</v>
      </c>
      <c r="P6544" s="5" t="s">
        <v>22976</v>
      </c>
    </row>
    <row r="6545" ht="19" customHeight="1" spans="1:16">
      <c r="A6545" s="5">
        <v>263</v>
      </c>
      <c r="B6545" s="5" t="s">
        <v>688</v>
      </c>
      <c r="C6545" s="5" t="s">
        <v>70</v>
      </c>
      <c r="D6545" s="8" t="s">
        <v>272</v>
      </c>
      <c r="E6545" s="6"/>
      <c r="F6545" s="6">
        <v>0</v>
      </c>
      <c r="G6545" s="6"/>
      <c r="H6545" s="5" t="s">
        <v>120</v>
      </c>
      <c r="I6545" s="6" t="str">
        <f t="shared" si="408"/>
        <v/>
      </c>
      <c r="J6545" s="5" t="str">
        <f>IF(H6545="否","不适用",IF(AND(ISNUMBER(E6545),ISNUMBER(F6545)),IF(I6545&gt;规则与名单!$B$2,"是","否"),"未判定"))</f>
        <v>不适用</v>
      </c>
      <c r="K6545" s="5" t="str">
        <f t="shared" si="409"/>
        <v>缺失</v>
      </c>
      <c r="L6545" s="6" t="str">
        <f t="shared" si="410"/>
        <v/>
      </c>
      <c r="M6545" s="5">
        <f t="shared" si="411"/>
        <v>1</v>
      </c>
      <c r="N6545" s="5" t="s">
        <v>22977</v>
      </c>
      <c r="O6545" s="5" t="s">
        <v>22978</v>
      </c>
      <c r="P6545" s="5" t="s">
        <v>22979</v>
      </c>
    </row>
    <row r="6546" ht="19" customHeight="1" spans="1:16">
      <c r="A6546" s="5">
        <v>263</v>
      </c>
      <c r="B6546" s="5" t="s">
        <v>688</v>
      </c>
      <c r="C6546" s="5" t="s">
        <v>70</v>
      </c>
      <c r="D6546" s="8" t="s">
        <v>506</v>
      </c>
      <c r="E6546" s="6"/>
      <c r="F6546" s="6">
        <v>0</v>
      </c>
      <c r="G6546" s="6"/>
      <c r="H6546" s="5" t="s">
        <v>120</v>
      </c>
      <c r="I6546" s="6" t="str">
        <f t="shared" si="408"/>
        <v/>
      </c>
      <c r="J6546" s="5" t="str">
        <f>IF(H6546="否","不适用",IF(AND(ISNUMBER(E6546),ISNUMBER(F6546)),IF(I6546&gt;规则与名单!$B$2,"是","否"),"未判定"))</f>
        <v>不适用</v>
      </c>
      <c r="K6546" s="5" t="str">
        <f t="shared" si="409"/>
        <v>缺失</v>
      </c>
      <c r="L6546" s="6" t="str">
        <f t="shared" si="410"/>
        <v/>
      </c>
      <c r="M6546" s="5">
        <f t="shared" si="411"/>
        <v>1</v>
      </c>
      <c r="N6546" s="5" t="s">
        <v>22980</v>
      </c>
      <c r="O6546" s="5" t="s">
        <v>22981</v>
      </c>
      <c r="P6546" s="5" t="s">
        <v>22982</v>
      </c>
    </row>
    <row r="6547" ht="19" customHeight="1" spans="1:16">
      <c r="A6547" s="5">
        <v>263</v>
      </c>
      <c r="B6547" s="5" t="s">
        <v>688</v>
      </c>
      <c r="C6547" s="5" t="s">
        <v>70</v>
      </c>
      <c r="D6547" s="8" t="s">
        <v>673</v>
      </c>
      <c r="E6547" s="6"/>
      <c r="F6547" s="6">
        <v>0</v>
      </c>
      <c r="G6547" s="6"/>
      <c r="H6547" s="5" t="s">
        <v>120</v>
      </c>
      <c r="I6547" s="6" t="str">
        <f t="shared" si="408"/>
        <v/>
      </c>
      <c r="J6547" s="5" t="str">
        <f>IF(H6547="否","不适用",IF(AND(ISNUMBER(E6547),ISNUMBER(F6547)),IF(I6547&gt;规则与名单!$B$2,"是","否"),"未判定"))</f>
        <v>不适用</v>
      </c>
      <c r="K6547" s="5" t="str">
        <f t="shared" si="409"/>
        <v>缺失</v>
      </c>
      <c r="L6547" s="6" t="str">
        <f t="shared" si="410"/>
        <v/>
      </c>
      <c r="M6547" s="5">
        <f t="shared" si="411"/>
        <v>1</v>
      </c>
      <c r="N6547" s="5" t="s">
        <v>22983</v>
      </c>
      <c r="O6547" s="5" t="s">
        <v>22984</v>
      </c>
      <c r="P6547" s="5" t="s">
        <v>22985</v>
      </c>
    </row>
    <row r="6548" ht="19" customHeight="1" spans="1:16">
      <c r="A6548" s="5">
        <v>263</v>
      </c>
      <c r="B6548" s="5" t="s">
        <v>688</v>
      </c>
      <c r="C6548" s="5" t="s">
        <v>70</v>
      </c>
      <c r="D6548" s="8" t="s">
        <v>183</v>
      </c>
      <c r="E6548" s="6"/>
      <c r="F6548" s="6">
        <v>0</v>
      </c>
      <c r="G6548" s="6"/>
      <c r="H6548" s="5" t="s">
        <v>120</v>
      </c>
      <c r="I6548" s="6" t="str">
        <f t="shared" si="408"/>
        <v/>
      </c>
      <c r="J6548" s="5" t="str">
        <f>IF(H6548="否","不适用",IF(AND(ISNUMBER(E6548),ISNUMBER(F6548)),IF(I6548&gt;规则与名单!$B$2,"是","否"),"未判定"))</f>
        <v>不适用</v>
      </c>
      <c r="K6548" s="5" t="str">
        <f t="shared" si="409"/>
        <v>缺失</v>
      </c>
      <c r="L6548" s="6" t="str">
        <f t="shared" si="410"/>
        <v/>
      </c>
      <c r="M6548" s="5">
        <f t="shared" si="411"/>
        <v>1</v>
      </c>
      <c r="N6548" s="5" t="s">
        <v>22986</v>
      </c>
      <c r="O6548" s="5" t="s">
        <v>22987</v>
      </c>
      <c r="P6548" s="5" t="s">
        <v>22988</v>
      </c>
    </row>
    <row r="6549" ht="19" customHeight="1" spans="1:16">
      <c r="A6549" s="5">
        <v>263</v>
      </c>
      <c r="B6549" s="5" t="s">
        <v>688</v>
      </c>
      <c r="C6549" s="5" t="s">
        <v>70</v>
      </c>
      <c r="D6549" s="8" t="s">
        <v>431</v>
      </c>
      <c r="E6549" s="6"/>
      <c r="F6549" s="6">
        <v>0</v>
      </c>
      <c r="G6549" s="6"/>
      <c r="H6549" s="5" t="s">
        <v>120</v>
      </c>
      <c r="I6549" s="6" t="str">
        <f t="shared" si="408"/>
        <v/>
      </c>
      <c r="J6549" s="5" t="str">
        <f>IF(H6549="否","不适用",IF(AND(ISNUMBER(E6549),ISNUMBER(F6549)),IF(I6549&gt;规则与名单!$B$2,"是","否"),"未判定"))</f>
        <v>不适用</v>
      </c>
      <c r="K6549" s="5" t="str">
        <f t="shared" si="409"/>
        <v>缺失</v>
      </c>
      <c r="L6549" s="6" t="str">
        <f t="shared" si="410"/>
        <v/>
      </c>
      <c r="M6549" s="5">
        <f t="shared" si="411"/>
        <v>1</v>
      </c>
      <c r="N6549" s="5" t="s">
        <v>22989</v>
      </c>
      <c r="O6549" s="5" t="s">
        <v>22990</v>
      </c>
      <c r="P6549" s="5" t="s">
        <v>22991</v>
      </c>
    </row>
    <row r="6550" ht="19" customHeight="1" spans="1:16">
      <c r="A6550" s="5">
        <v>263</v>
      </c>
      <c r="B6550" s="5" t="s">
        <v>688</v>
      </c>
      <c r="C6550" s="5" t="s">
        <v>70</v>
      </c>
      <c r="D6550" s="8" t="s">
        <v>3377</v>
      </c>
      <c r="E6550" s="6"/>
      <c r="F6550" s="6">
        <v>0</v>
      </c>
      <c r="G6550" s="6"/>
      <c r="H6550" s="5" t="s">
        <v>120</v>
      </c>
      <c r="I6550" s="6" t="str">
        <f t="shared" si="408"/>
        <v/>
      </c>
      <c r="J6550" s="5" t="str">
        <f>IF(H6550="否","不适用",IF(AND(ISNUMBER(E6550),ISNUMBER(F6550)),IF(I6550&gt;规则与名单!$B$2,"是","否"),"未判定"))</f>
        <v>不适用</v>
      </c>
      <c r="K6550" s="5" t="str">
        <f t="shared" si="409"/>
        <v>缺失</v>
      </c>
      <c r="L6550" s="6" t="str">
        <f t="shared" si="410"/>
        <v/>
      </c>
      <c r="M6550" s="5">
        <f t="shared" si="411"/>
        <v>1</v>
      </c>
      <c r="N6550" s="5" t="s">
        <v>22992</v>
      </c>
      <c r="O6550" s="5" t="s">
        <v>22993</v>
      </c>
      <c r="P6550" s="5" t="s">
        <v>22994</v>
      </c>
    </row>
    <row r="6551" ht="19" customHeight="1" spans="1:16">
      <c r="A6551" s="5">
        <v>263</v>
      </c>
      <c r="B6551" s="5" t="s">
        <v>688</v>
      </c>
      <c r="C6551" s="5" t="s">
        <v>70</v>
      </c>
      <c r="D6551" s="8" t="s">
        <v>407</v>
      </c>
      <c r="E6551" s="6"/>
      <c r="F6551" s="6">
        <v>0</v>
      </c>
      <c r="G6551" s="6"/>
      <c r="H6551" s="5" t="s">
        <v>120</v>
      </c>
      <c r="I6551" s="6" t="str">
        <f t="shared" si="408"/>
        <v/>
      </c>
      <c r="J6551" s="5" t="str">
        <f>IF(H6551="否","不适用",IF(AND(ISNUMBER(E6551),ISNUMBER(F6551)),IF(I6551&gt;规则与名单!$B$2,"是","否"),"未判定"))</f>
        <v>不适用</v>
      </c>
      <c r="K6551" s="5" t="str">
        <f t="shared" si="409"/>
        <v>缺失</v>
      </c>
      <c r="L6551" s="6" t="str">
        <f t="shared" si="410"/>
        <v/>
      </c>
      <c r="M6551" s="5">
        <f t="shared" si="411"/>
        <v>1</v>
      </c>
      <c r="N6551" s="5" t="s">
        <v>22995</v>
      </c>
      <c r="O6551" s="5" t="s">
        <v>22996</v>
      </c>
      <c r="P6551" s="5" t="s">
        <v>22997</v>
      </c>
    </row>
    <row r="6552" ht="19" customHeight="1" spans="1:16">
      <c r="A6552" s="5">
        <v>263</v>
      </c>
      <c r="B6552" s="5" t="s">
        <v>688</v>
      </c>
      <c r="C6552" s="5" t="s">
        <v>70</v>
      </c>
      <c r="D6552" s="8" t="s">
        <v>411</v>
      </c>
      <c r="E6552" s="6"/>
      <c r="F6552" s="6">
        <v>0</v>
      </c>
      <c r="G6552" s="6"/>
      <c r="H6552" s="5" t="s">
        <v>120</v>
      </c>
      <c r="I6552" s="6" t="str">
        <f t="shared" si="408"/>
        <v/>
      </c>
      <c r="J6552" s="5" t="str">
        <f>IF(H6552="否","不适用",IF(AND(ISNUMBER(E6552),ISNUMBER(F6552)),IF(I6552&gt;规则与名单!$B$2,"是","否"),"未判定"))</f>
        <v>不适用</v>
      </c>
      <c r="K6552" s="5" t="str">
        <f t="shared" si="409"/>
        <v>缺失</v>
      </c>
      <c r="L6552" s="6" t="str">
        <f t="shared" si="410"/>
        <v/>
      </c>
      <c r="M6552" s="5">
        <f t="shared" si="411"/>
        <v>1</v>
      </c>
      <c r="N6552" s="5" t="s">
        <v>22998</v>
      </c>
      <c r="O6552" s="5" t="s">
        <v>22999</v>
      </c>
      <c r="P6552" s="5" t="s">
        <v>23000</v>
      </c>
    </row>
    <row r="6553" ht="19" customHeight="1" spans="1:16">
      <c r="A6553" s="5">
        <v>263</v>
      </c>
      <c r="B6553" s="5" t="s">
        <v>688</v>
      </c>
      <c r="C6553" s="5" t="s">
        <v>70</v>
      </c>
      <c r="D6553" s="8" t="s">
        <v>251</v>
      </c>
      <c r="E6553" s="6"/>
      <c r="F6553" s="6">
        <v>0</v>
      </c>
      <c r="G6553" s="6"/>
      <c r="H6553" s="5" t="s">
        <v>120</v>
      </c>
      <c r="I6553" s="6" t="str">
        <f t="shared" si="408"/>
        <v/>
      </c>
      <c r="J6553" s="5" t="str">
        <f>IF(H6553="否","不适用",IF(AND(ISNUMBER(E6553),ISNUMBER(F6553)),IF(I6553&gt;规则与名单!$B$2,"是","否"),"未判定"))</f>
        <v>不适用</v>
      </c>
      <c r="K6553" s="5" t="str">
        <f t="shared" si="409"/>
        <v>缺失</v>
      </c>
      <c r="L6553" s="6" t="str">
        <f t="shared" si="410"/>
        <v/>
      </c>
      <c r="M6553" s="5">
        <f t="shared" si="411"/>
        <v>1</v>
      </c>
      <c r="N6553" s="5" t="s">
        <v>23001</v>
      </c>
      <c r="O6553" s="5" t="s">
        <v>23002</v>
      </c>
      <c r="P6553" s="5" t="s">
        <v>23003</v>
      </c>
    </row>
    <row r="6554" ht="19" customHeight="1" spans="1:16">
      <c r="A6554" s="5">
        <v>263</v>
      </c>
      <c r="B6554" s="5" t="s">
        <v>688</v>
      </c>
      <c r="C6554" s="5" t="s">
        <v>70</v>
      </c>
      <c r="D6554" s="8" t="s">
        <v>472</v>
      </c>
      <c r="E6554" s="6"/>
      <c r="F6554" s="6">
        <v>0</v>
      </c>
      <c r="G6554" s="6"/>
      <c r="H6554" s="5" t="s">
        <v>120</v>
      </c>
      <c r="I6554" s="6" t="str">
        <f t="shared" si="408"/>
        <v/>
      </c>
      <c r="J6554" s="5" t="str">
        <f>IF(H6554="否","不适用",IF(AND(ISNUMBER(E6554),ISNUMBER(F6554)),IF(I6554&gt;规则与名单!$B$2,"是","否"),"未判定"))</f>
        <v>不适用</v>
      </c>
      <c r="K6554" s="5" t="str">
        <f t="shared" si="409"/>
        <v>缺失</v>
      </c>
      <c r="L6554" s="6" t="str">
        <f t="shared" si="410"/>
        <v/>
      </c>
      <c r="M6554" s="5">
        <f t="shared" si="411"/>
        <v>1</v>
      </c>
      <c r="N6554" s="5" t="s">
        <v>23004</v>
      </c>
      <c r="O6554" s="5" t="s">
        <v>23005</v>
      </c>
      <c r="P6554" s="5" t="s">
        <v>23006</v>
      </c>
    </row>
    <row r="6555" ht="19" customHeight="1" spans="1:16">
      <c r="A6555" s="5">
        <v>263</v>
      </c>
      <c r="B6555" s="5" t="s">
        <v>688</v>
      </c>
      <c r="C6555" s="5" t="s">
        <v>70</v>
      </c>
      <c r="D6555" s="8" t="s">
        <v>466</v>
      </c>
      <c r="E6555" s="6"/>
      <c r="F6555" s="6">
        <v>0</v>
      </c>
      <c r="G6555" s="6"/>
      <c r="H6555" s="5" t="s">
        <v>120</v>
      </c>
      <c r="I6555" s="6" t="str">
        <f t="shared" si="408"/>
        <v/>
      </c>
      <c r="J6555" s="5" t="str">
        <f>IF(H6555="否","不适用",IF(AND(ISNUMBER(E6555),ISNUMBER(F6555)),IF(I6555&gt;规则与名单!$B$2,"是","否"),"未判定"))</f>
        <v>不适用</v>
      </c>
      <c r="K6555" s="5" t="str">
        <f t="shared" si="409"/>
        <v>缺失</v>
      </c>
      <c r="L6555" s="6" t="str">
        <f t="shared" si="410"/>
        <v/>
      </c>
      <c r="M6555" s="5">
        <f t="shared" si="411"/>
        <v>1</v>
      </c>
      <c r="N6555" s="5" t="s">
        <v>23007</v>
      </c>
      <c r="O6555" s="5" t="s">
        <v>23008</v>
      </c>
      <c r="P6555" s="5" t="s">
        <v>23009</v>
      </c>
    </row>
    <row r="6556" ht="19" customHeight="1" spans="1:16">
      <c r="A6556" s="5">
        <v>263</v>
      </c>
      <c r="B6556" s="5" t="s">
        <v>688</v>
      </c>
      <c r="C6556" s="5" t="s">
        <v>70</v>
      </c>
      <c r="D6556" s="8" t="s">
        <v>333</v>
      </c>
      <c r="E6556" s="6"/>
      <c r="F6556" s="6">
        <v>0</v>
      </c>
      <c r="G6556" s="6"/>
      <c r="H6556" s="5" t="s">
        <v>120</v>
      </c>
      <c r="I6556" s="6" t="str">
        <f t="shared" si="408"/>
        <v/>
      </c>
      <c r="J6556" s="5" t="str">
        <f>IF(H6556="否","不适用",IF(AND(ISNUMBER(E6556),ISNUMBER(F6556)),IF(I6556&gt;规则与名单!$B$2,"是","否"),"未判定"))</f>
        <v>不适用</v>
      </c>
      <c r="K6556" s="5" t="str">
        <f t="shared" si="409"/>
        <v>缺失</v>
      </c>
      <c r="L6556" s="6" t="str">
        <f t="shared" si="410"/>
        <v/>
      </c>
      <c r="M6556" s="5">
        <f t="shared" si="411"/>
        <v>1</v>
      </c>
      <c r="N6556" s="5" t="s">
        <v>23010</v>
      </c>
      <c r="O6556" s="5" t="s">
        <v>23011</v>
      </c>
      <c r="P6556" s="5" t="s">
        <v>23012</v>
      </c>
    </row>
    <row r="6557" ht="19" customHeight="1" spans="1:16">
      <c r="A6557" s="5">
        <v>263</v>
      </c>
      <c r="B6557" s="5" t="s">
        <v>688</v>
      </c>
      <c r="C6557" s="5" t="s">
        <v>70</v>
      </c>
      <c r="D6557" s="8" t="s">
        <v>175</v>
      </c>
      <c r="E6557" s="6"/>
      <c r="F6557" s="6">
        <v>0</v>
      </c>
      <c r="G6557" s="6"/>
      <c r="H6557" s="5" t="s">
        <v>120</v>
      </c>
      <c r="I6557" s="6" t="str">
        <f t="shared" si="408"/>
        <v/>
      </c>
      <c r="J6557" s="5" t="str">
        <f>IF(H6557="否","不适用",IF(AND(ISNUMBER(E6557),ISNUMBER(F6557)),IF(I6557&gt;规则与名单!$B$2,"是","否"),"未判定"))</f>
        <v>不适用</v>
      </c>
      <c r="K6557" s="5" t="str">
        <f t="shared" si="409"/>
        <v>缺失</v>
      </c>
      <c r="L6557" s="6" t="str">
        <f t="shared" si="410"/>
        <v/>
      </c>
      <c r="M6557" s="5">
        <f t="shared" si="411"/>
        <v>1</v>
      </c>
      <c r="N6557" s="5" t="s">
        <v>23013</v>
      </c>
      <c r="O6557" s="5" t="s">
        <v>23014</v>
      </c>
      <c r="P6557" s="5" t="s">
        <v>23015</v>
      </c>
    </row>
    <row r="6558" ht="19" customHeight="1" spans="1:16">
      <c r="A6558" s="5">
        <v>263</v>
      </c>
      <c r="B6558" s="5" t="s">
        <v>688</v>
      </c>
      <c r="C6558" s="5" t="s">
        <v>70</v>
      </c>
      <c r="D6558" s="8" t="s">
        <v>3402</v>
      </c>
      <c r="E6558" s="6"/>
      <c r="F6558" s="6">
        <v>0</v>
      </c>
      <c r="G6558" s="6"/>
      <c r="H6558" s="5" t="s">
        <v>120</v>
      </c>
      <c r="I6558" s="6" t="str">
        <f t="shared" si="408"/>
        <v/>
      </c>
      <c r="J6558" s="5" t="str">
        <f>IF(H6558="否","不适用",IF(AND(ISNUMBER(E6558),ISNUMBER(F6558)),IF(I6558&gt;规则与名单!$B$2,"是","否"),"未判定"))</f>
        <v>不适用</v>
      </c>
      <c r="K6558" s="5" t="str">
        <f t="shared" si="409"/>
        <v>缺失</v>
      </c>
      <c r="L6558" s="6" t="str">
        <f t="shared" si="410"/>
        <v/>
      </c>
      <c r="M6558" s="5">
        <f t="shared" si="411"/>
        <v>1</v>
      </c>
      <c r="N6558" s="5" t="s">
        <v>23016</v>
      </c>
      <c r="O6558" s="5" t="s">
        <v>23017</v>
      </c>
      <c r="P6558" s="5" t="s">
        <v>23018</v>
      </c>
    </row>
    <row r="6559" ht="19" customHeight="1" spans="1:16">
      <c r="A6559" s="5">
        <v>263</v>
      </c>
      <c r="B6559" s="5" t="s">
        <v>688</v>
      </c>
      <c r="C6559" s="5" t="s">
        <v>70</v>
      </c>
      <c r="D6559" s="8" t="s">
        <v>487</v>
      </c>
      <c r="E6559" s="6"/>
      <c r="F6559" s="6">
        <v>0</v>
      </c>
      <c r="G6559" s="6"/>
      <c r="H6559" s="5" t="s">
        <v>120</v>
      </c>
      <c r="I6559" s="6" t="str">
        <f t="shared" si="408"/>
        <v/>
      </c>
      <c r="J6559" s="5" t="str">
        <f>IF(H6559="否","不适用",IF(AND(ISNUMBER(E6559),ISNUMBER(F6559)),IF(I6559&gt;规则与名单!$B$2,"是","否"),"未判定"))</f>
        <v>不适用</v>
      </c>
      <c r="K6559" s="5" t="str">
        <f t="shared" si="409"/>
        <v>缺失</v>
      </c>
      <c r="L6559" s="6" t="str">
        <f t="shared" si="410"/>
        <v/>
      </c>
      <c r="M6559" s="5">
        <f t="shared" si="411"/>
        <v>1</v>
      </c>
      <c r="N6559" s="5" t="s">
        <v>23019</v>
      </c>
      <c r="O6559" s="5" t="s">
        <v>23020</v>
      </c>
      <c r="P6559" s="5" t="s">
        <v>23021</v>
      </c>
    </row>
    <row r="6560" ht="19" customHeight="1" spans="1:16">
      <c r="A6560" s="5">
        <v>263</v>
      </c>
      <c r="B6560" s="5" t="s">
        <v>688</v>
      </c>
      <c r="C6560" s="5" t="s">
        <v>70</v>
      </c>
      <c r="D6560" s="8" t="s">
        <v>121</v>
      </c>
      <c r="E6560" s="6"/>
      <c r="F6560" s="6">
        <v>0</v>
      </c>
      <c r="G6560" s="6"/>
      <c r="H6560" s="5" t="s">
        <v>120</v>
      </c>
      <c r="I6560" s="6" t="str">
        <f t="shared" si="408"/>
        <v/>
      </c>
      <c r="J6560" s="5" t="str">
        <f>IF(H6560="否","不适用",IF(AND(ISNUMBER(E6560),ISNUMBER(F6560)),IF(I6560&gt;规则与名单!$B$2,"是","否"),"未判定"))</f>
        <v>不适用</v>
      </c>
      <c r="K6560" s="5" t="str">
        <f t="shared" si="409"/>
        <v>缺失</v>
      </c>
      <c r="L6560" s="6" t="str">
        <f t="shared" si="410"/>
        <v/>
      </c>
      <c r="M6560" s="5">
        <f t="shared" si="411"/>
        <v>1</v>
      </c>
      <c r="N6560" s="5" t="s">
        <v>23022</v>
      </c>
      <c r="O6560" s="5" t="s">
        <v>23023</v>
      </c>
      <c r="P6560" s="5" t="s">
        <v>23024</v>
      </c>
    </row>
    <row r="6561" ht="19" customHeight="1" spans="1:16">
      <c r="A6561" s="5">
        <v>263</v>
      </c>
      <c r="B6561" s="5" t="s">
        <v>688</v>
      </c>
      <c r="C6561" s="5" t="s">
        <v>70</v>
      </c>
      <c r="D6561" s="8" t="s">
        <v>170</v>
      </c>
      <c r="E6561" s="6"/>
      <c r="F6561" s="6">
        <v>0</v>
      </c>
      <c r="G6561" s="6"/>
      <c r="H6561" s="5" t="s">
        <v>120</v>
      </c>
      <c r="I6561" s="6" t="str">
        <f t="shared" si="408"/>
        <v/>
      </c>
      <c r="J6561" s="5" t="str">
        <f>IF(H6561="否","不适用",IF(AND(ISNUMBER(E6561),ISNUMBER(F6561)),IF(I6561&gt;规则与名单!$B$2,"是","否"),"未判定"))</f>
        <v>不适用</v>
      </c>
      <c r="K6561" s="5" t="str">
        <f t="shared" si="409"/>
        <v>缺失</v>
      </c>
      <c r="L6561" s="6" t="str">
        <f t="shared" si="410"/>
        <v/>
      </c>
      <c r="M6561" s="5">
        <f t="shared" si="411"/>
        <v>1</v>
      </c>
      <c r="N6561" s="5" t="s">
        <v>23025</v>
      </c>
      <c r="O6561" s="5" t="s">
        <v>23026</v>
      </c>
      <c r="P6561" s="5" t="s">
        <v>23027</v>
      </c>
    </row>
    <row r="6562" ht="19" customHeight="1" spans="1:16">
      <c r="A6562" s="5">
        <v>263</v>
      </c>
      <c r="B6562" s="5" t="s">
        <v>688</v>
      </c>
      <c r="C6562" s="5" t="s">
        <v>70</v>
      </c>
      <c r="D6562" s="8" t="s">
        <v>644</v>
      </c>
      <c r="E6562" s="6"/>
      <c r="F6562" s="6">
        <v>0</v>
      </c>
      <c r="G6562" s="6"/>
      <c r="H6562" s="5" t="s">
        <v>120</v>
      </c>
      <c r="I6562" s="6" t="str">
        <f t="shared" si="408"/>
        <v/>
      </c>
      <c r="J6562" s="5" t="str">
        <f>IF(H6562="否","不适用",IF(AND(ISNUMBER(E6562),ISNUMBER(F6562)),IF(I6562&gt;规则与名单!$B$2,"是","否"),"未判定"))</f>
        <v>不适用</v>
      </c>
      <c r="K6562" s="5" t="str">
        <f t="shared" si="409"/>
        <v>缺失</v>
      </c>
      <c r="L6562" s="6" t="str">
        <f t="shared" si="410"/>
        <v/>
      </c>
      <c r="M6562" s="5">
        <f t="shared" si="411"/>
        <v>1</v>
      </c>
      <c r="N6562" s="5" t="s">
        <v>23028</v>
      </c>
      <c r="O6562" s="5" t="s">
        <v>23029</v>
      </c>
      <c r="P6562" s="5" t="s">
        <v>23030</v>
      </c>
    </row>
    <row r="6563" ht="19" customHeight="1" spans="1:16">
      <c r="A6563" s="5">
        <v>263</v>
      </c>
      <c r="B6563" s="5" t="s">
        <v>688</v>
      </c>
      <c r="C6563" s="5" t="s">
        <v>70</v>
      </c>
      <c r="D6563" s="8" t="s">
        <v>3418</v>
      </c>
      <c r="E6563" s="6"/>
      <c r="F6563" s="6">
        <v>0</v>
      </c>
      <c r="G6563" s="6"/>
      <c r="H6563" s="5" t="s">
        <v>120</v>
      </c>
      <c r="I6563" s="6" t="str">
        <f t="shared" si="408"/>
        <v/>
      </c>
      <c r="J6563" s="5" t="str">
        <f>IF(H6563="否","不适用",IF(AND(ISNUMBER(E6563),ISNUMBER(F6563)),IF(I6563&gt;规则与名单!$B$2,"是","否"),"未判定"))</f>
        <v>不适用</v>
      </c>
      <c r="K6563" s="5" t="str">
        <f t="shared" si="409"/>
        <v>缺失</v>
      </c>
      <c r="L6563" s="6" t="str">
        <f t="shared" si="410"/>
        <v/>
      </c>
      <c r="M6563" s="5">
        <f t="shared" si="411"/>
        <v>1</v>
      </c>
      <c r="N6563" s="5" t="s">
        <v>23031</v>
      </c>
      <c r="O6563" s="5" t="s">
        <v>23032</v>
      </c>
      <c r="P6563" s="5" t="s">
        <v>23033</v>
      </c>
    </row>
    <row r="6564" ht="19" customHeight="1" spans="1:16">
      <c r="A6564" s="5">
        <v>263</v>
      </c>
      <c r="B6564" s="5" t="s">
        <v>688</v>
      </c>
      <c r="C6564" s="5" t="s">
        <v>70</v>
      </c>
      <c r="D6564" s="8" t="s">
        <v>3422</v>
      </c>
      <c r="E6564" s="6"/>
      <c r="F6564" s="6">
        <v>0</v>
      </c>
      <c r="G6564" s="6"/>
      <c r="H6564" s="5" t="s">
        <v>120</v>
      </c>
      <c r="I6564" s="6" t="str">
        <f t="shared" si="408"/>
        <v/>
      </c>
      <c r="J6564" s="5" t="str">
        <f>IF(H6564="否","不适用",IF(AND(ISNUMBER(E6564),ISNUMBER(F6564)),IF(I6564&gt;规则与名单!$B$2,"是","否"),"未判定"))</f>
        <v>不适用</v>
      </c>
      <c r="K6564" s="5" t="str">
        <f t="shared" si="409"/>
        <v>缺失</v>
      </c>
      <c r="L6564" s="6" t="str">
        <f t="shared" si="410"/>
        <v/>
      </c>
      <c r="M6564" s="5">
        <f t="shared" si="411"/>
        <v>1</v>
      </c>
      <c r="N6564" s="5" t="s">
        <v>23034</v>
      </c>
      <c r="O6564" s="5" t="s">
        <v>23035</v>
      </c>
      <c r="P6564" s="5" t="s">
        <v>23036</v>
      </c>
    </row>
    <row r="6565" ht="19" customHeight="1" spans="1:16">
      <c r="A6565" s="5">
        <v>263</v>
      </c>
      <c r="B6565" s="5" t="s">
        <v>688</v>
      </c>
      <c r="C6565" s="5" t="s">
        <v>70</v>
      </c>
      <c r="D6565" s="8" t="s">
        <v>336</v>
      </c>
      <c r="E6565" s="6"/>
      <c r="F6565" s="6">
        <v>0</v>
      </c>
      <c r="G6565" s="6"/>
      <c r="H6565" s="5" t="s">
        <v>120</v>
      </c>
      <c r="I6565" s="6" t="str">
        <f t="shared" si="408"/>
        <v/>
      </c>
      <c r="J6565" s="5" t="str">
        <f>IF(H6565="否","不适用",IF(AND(ISNUMBER(E6565),ISNUMBER(F6565)),IF(I6565&gt;规则与名单!$B$2,"是","否"),"未判定"))</f>
        <v>不适用</v>
      </c>
      <c r="K6565" s="5" t="str">
        <f t="shared" si="409"/>
        <v>缺失</v>
      </c>
      <c r="L6565" s="6" t="str">
        <f t="shared" si="410"/>
        <v/>
      </c>
      <c r="M6565" s="5">
        <f t="shared" si="411"/>
        <v>1</v>
      </c>
      <c r="N6565" s="5" t="s">
        <v>23037</v>
      </c>
      <c r="O6565" s="5" t="s">
        <v>23038</v>
      </c>
      <c r="P6565" s="5" t="s">
        <v>23039</v>
      </c>
    </row>
    <row r="6566" ht="19" customHeight="1" spans="1:16">
      <c r="A6566" s="5">
        <v>263</v>
      </c>
      <c r="B6566" s="5" t="s">
        <v>688</v>
      </c>
      <c r="C6566" s="5" t="s">
        <v>70</v>
      </c>
      <c r="D6566" s="8" t="s">
        <v>653</v>
      </c>
      <c r="E6566" s="6"/>
      <c r="F6566" s="6">
        <v>0</v>
      </c>
      <c r="G6566" s="6"/>
      <c r="H6566" s="5" t="s">
        <v>120</v>
      </c>
      <c r="I6566" s="6" t="str">
        <f t="shared" si="408"/>
        <v/>
      </c>
      <c r="J6566" s="5" t="str">
        <f>IF(H6566="否","不适用",IF(AND(ISNUMBER(E6566),ISNUMBER(F6566)),IF(I6566&gt;规则与名单!$B$2,"是","否"),"未判定"))</f>
        <v>不适用</v>
      </c>
      <c r="K6566" s="5" t="str">
        <f t="shared" si="409"/>
        <v>缺失</v>
      </c>
      <c r="L6566" s="6" t="str">
        <f t="shared" si="410"/>
        <v/>
      </c>
      <c r="M6566" s="5">
        <f t="shared" si="411"/>
        <v>1</v>
      </c>
      <c r="N6566" s="5" t="s">
        <v>23040</v>
      </c>
      <c r="O6566" s="5" t="s">
        <v>23041</v>
      </c>
      <c r="P6566" s="5" t="s">
        <v>23042</v>
      </c>
    </row>
    <row r="6567" ht="19" customHeight="1" spans="1:16">
      <c r="A6567" s="5">
        <v>263</v>
      </c>
      <c r="B6567" s="5" t="s">
        <v>688</v>
      </c>
      <c r="C6567" s="5" t="s">
        <v>70</v>
      </c>
      <c r="D6567" s="8" t="s">
        <v>140</v>
      </c>
      <c r="E6567" s="6"/>
      <c r="F6567" s="6">
        <v>0</v>
      </c>
      <c r="G6567" s="6"/>
      <c r="H6567" s="5" t="s">
        <v>120</v>
      </c>
      <c r="I6567" s="6" t="str">
        <f t="shared" si="408"/>
        <v/>
      </c>
      <c r="J6567" s="5" t="str">
        <f>IF(H6567="否","不适用",IF(AND(ISNUMBER(E6567),ISNUMBER(F6567)),IF(I6567&gt;规则与名单!$B$2,"是","否"),"未判定"))</f>
        <v>不适用</v>
      </c>
      <c r="K6567" s="5" t="str">
        <f t="shared" si="409"/>
        <v>缺失</v>
      </c>
      <c r="L6567" s="6" t="str">
        <f t="shared" si="410"/>
        <v/>
      </c>
      <c r="M6567" s="5">
        <f t="shared" si="411"/>
        <v>1</v>
      </c>
      <c r="N6567" s="5" t="s">
        <v>23043</v>
      </c>
      <c r="O6567" s="5" t="s">
        <v>23044</v>
      </c>
      <c r="P6567" s="5" t="s">
        <v>23045</v>
      </c>
    </row>
    <row r="6568" ht="19" customHeight="1" spans="1:16">
      <c r="A6568" s="5">
        <v>263</v>
      </c>
      <c r="B6568" s="5" t="s">
        <v>688</v>
      </c>
      <c r="C6568" s="5" t="s">
        <v>70</v>
      </c>
      <c r="D6568" s="8" t="s">
        <v>115</v>
      </c>
      <c r="E6568" s="6"/>
      <c r="F6568" s="6">
        <v>0</v>
      </c>
      <c r="G6568" s="6"/>
      <c r="H6568" s="5" t="s">
        <v>120</v>
      </c>
      <c r="I6568" s="6" t="str">
        <f t="shared" si="408"/>
        <v/>
      </c>
      <c r="J6568" s="5" t="str">
        <f>IF(H6568="否","不适用",IF(AND(ISNUMBER(E6568),ISNUMBER(F6568)),IF(I6568&gt;规则与名单!$B$2,"是","否"),"未判定"))</f>
        <v>不适用</v>
      </c>
      <c r="K6568" s="5" t="str">
        <f t="shared" si="409"/>
        <v>缺失</v>
      </c>
      <c r="L6568" s="6" t="str">
        <f t="shared" si="410"/>
        <v/>
      </c>
      <c r="M6568" s="5">
        <f t="shared" si="411"/>
        <v>1</v>
      </c>
      <c r="N6568" s="5" t="s">
        <v>23046</v>
      </c>
      <c r="O6568" s="5" t="s">
        <v>23047</v>
      </c>
      <c r="P6568" s="5" t="s">
        <v>23048</v>
      </c>
    </row>
    <row r="6569" ht="19" customHeight="1" spans="1:16">
      <c r="A6569" s="5">
        <v>264</v>
      </c>
      <c r="B6569" s="5" t="s">
        <v>69</v>
      </c>
      <c r="C6569" s="5" t="s">
        <v>70</v>
      </c>
      <c r="D6569" s="8" t="s">
        <v>114</v>
      </c>
      <c r="E6569" s="6">
        <v>132.9</v>
      </c>
      <c r="F6569" s="6">
        <v>205.7</v>
      </c>
      <c r="G6569" s="6">
        <v>199.1</v>
      </c>
      <c r="H6569" s="5" t="s">
        <v>120</v>
      </c>
      <c r="I6569" s="6">
        <f t="shared" si="408"/>
        <v>-72.8</v>
      </c>
      <c r="J6569" s="5" t="str">
        <f>IF(H6569="否","不适用",IF(AND(ISNUMBER(E6569),ISNUMBER(F6569)),IF(I6569&gt;规则与名单!$B$2,"是","否"),"未判定"))</f>
        <v>不适用</v>
      </c>
      <c r="K6569" s="5" t="str">
        <f t="shared" si="409"/>
        <v>非测试日纯氢</v>
      </c>
      <c r="L6569" s="6">
        <f t="shared" si="410"/>
        <v>199.1</v>
      </c>
      <c r="M6569" s="5">
        <f t="shared" si="411"/>
        <v>0</v>
      </c>
      <c r="N6569" s="5" t="s">
        <v>23049</v>
      </c>
      <c r="O6569" s="5" t="s">
        <v>23050</v>
      </c>
      <c r="P6569" s="5" t="s">
        <v>23051</v>
      </c>
    </row>
    <row r="6570" ht="19" customHeight="1" spans="1:16">
      <c r="A6570" s="5">
        <v>264</v>
      </c>
      <c r="B6570" s="5" t="s">
        <v>69</v>
      </c>
      <c r="C6570" s="5" t="s">
        <v>70</v>
      </c>
      <c r="D6570" s="8" t="s">
        <v>605</v>
      </c>
      <c r="E6570" s="6">
        <v>212.2</v>
      </c>
      <c r="F6570" s="6">
        <v>214</v>
      </c>
      <c r="G6570" s="6">
        <v>212.4</v>
      </c>
      <c r="H6570" s="5" t="s">
        <v>120</v>
      </c>
      <c r="I6570" s="6">
        <f t="shared" si="408"/>
        <v>-1.80000000000001</v>
      </c>
      <c r="J6570" s="5" t="str">
        <f>IF(H6570="否","不适用",IF(AND(ISNUMBER(E6570),ISNUMBER(F6570)),IF(I6570&gt;规则与名单!$B$2,"是","否"),"未判定"))</f>
        <v>不适用</v>
      </c>
      <c r="K6570" s="5" t="str">
        <f t="shared" si="409"/>
        <v>非测试日纯氢</v>
      </c>
      <c r="L6570" s="6">
        <f t="shared" si="410"/>
        <v>212.4</v>
      </c>
      <c r="M6570" s="5">
        <f t="shared" si="411"/>
        <v>0</v>
      </c>
      <c r="N6570" s="5" t="s">
        <v>23052</v>
      </c>
      <c r="O6570" s="5" t="s">
        <v>23053</v>
      </c>
      <c r="P6570" s="5" t="s">
        <v>23054</v>
      </c>
    </row>
    <row r="6571" ht="19" customHeight="1" spans="1:16">
      <c r="A6571" s="5">
        <v>264</v>
      </c>
      <c r="B6571" s="5" t="s">
        <v>69</v>
      </c>
      <c r="C6571" s="5" t="s">
        <v>70</v>
      </c>
      <c r="D6571" s="8" t="s">
        <v>186</v>
      </c>
      <c r="E6571" s="6">
        <v>91.3</v>
      </c>
      <c r="F6571" s="6">
        <v>22.5</v>
      </c>
      <c r="G6571" s="6">
        <v>21.4</v>
      </c>
      <c r="H6571" s="5" t="s">
        <v>120</v>
      </c>
      <c r="I6571" s="6">
        <f t="shared" si="408"/>
        <v>68.8</v>
      </c>
      <c r="J6571" s="5" t="str">
        <f>IF(H6571="否","不适用",IF(AND(ISNUMBER(E6571),ISNUMBER(F6571)),IF(I6571&gt;规则与名单!$B$2,"是","否"),"未判定"))</f>
        <v>不适用</v>
      </c>
      <c r="K6571" s="5" t="str">
        <f t="shared" si="409"/>
        <v>非测试日纯氢</v>
      </c>
      <c r="L6571" s="6">
        <f t="shared" si="410"/>
        <v>21.4</v>
      </c>
      <c r="M6571" s="5">
        <f t="shared" si="411"/>
        <v>0</v>
      </c>
      <c r="N6571" s="5" t="s">
        <v>23055</v>
      </c>
      <c r="O6571" s="5" t="s">
        <v>23056</v>
      </c>
      <c r="P6571" s="5" t="s">
        <v>23057</v>
      </c>
    </row>
    <row r="6572" ht="19" customHeight="1" spans="1:16">
      <c r="A6572" s="5">
        <v>264</v>
      </c>
      <c r="B6572" s="5" t="s">
        <v>69</v>
      </c>
      <c r="C6572" s="5" t="s">
        <v>70</v>
      </c>
      <c r="D6572" s="8" t="s">
        <v>165</v>
      </c>
      <c r="E6572" s="6">
        <v>90.2</v>
      </c>
      <c r="F6572" s="6">
        <v>90.2</v>
      </c>
      <c r="G6572" s="6">
        <v>80.1</v>
      </c>
      <c r="H6572" s="5" t="s">
        <v>120</v>
      </c>
      <c r="I6572" s="6">
        <f t="shared" si="408"/>
        <v>0</v>
      </c>
      <c r="J6572" s="5" t="str">
        <f>IF(H6572="否","不适用",IF(AND(ISNUMBER(E6572),ISNUMBER(F6572)),IF(I6572&gt;规则与名单!$B$2,"是","否"),"未判定"))</f>
        <v>不适用</v>
      </c>
      <c r="K6572" s="5" t="str">
        <f t="shared" si="409"/>
        <v>非测试日纯氢</v>
      </c>
      <c r="L6572" s="6">
        <f t="shared" si="410"/>
        <v>80.1</v>
      </c>
      <c r="M6572" s="5">
        <f t="shared" si="411"/>
        <v>0</v>
      </c>
      <c r="N6572" s="5" t="s">
        <v>23058</v>
      </c>
      <c r="O6572" s="5" t="s">
        <v>23059</v>
      </c>
      <c r="P6572" s="5" t="s">
        <v>23060</v>
      </c>
    </row>
    <row r="6573" ht="19" customHeight="1" spans="1:16">
      <c r="A6573" s="5">
        <v>264</v>
      </c>
      <c r="B6573" s="5" t="s">
        <v>69</v>
      </c>
      <c r="C6573" s="5" t="s">
        <v>70</v>
      </c>
      <c r="D6573" s="8" t="s">
        <v>151</v>
      </c>
      <c r="E6573" s="6"/>
      <c r="F6573" s="6">
        <v>0</v>
      </c>
      <c r="G6573" s="6"/>
      <c r="H6573" s="5" t="s">
        <v>120</v>
      </c>
      <c r="I6573" s="6" t="str">
        <f t="shared" si="408"/>
        <v/>
      </c>
      <c r="J6573" s="5" t="str">
        <f>IF(H6573="否","不适用",IF(AND(ISNUMBER(E6573),ISNUMBER(F6573)),IF(I6573&gt;规则与名单!$B$2,"是","否"),"未判定"))</f>
        <v>不适用</v>
      </c>
      <c r="K6573" s="5" t="str">
        <f t="shared" si="409"/>
        <v>缺失</v>
      </c>
      <c r="L6573" s="6" t="str">
        <f t="shared" si="410"/>
        <v/>
      </c>
      <c r="M6573" s="5">
        <f t="shared" si="411"/>
        <v>1</v>
      </c>
      <c r="N6573" s="5" t="s">
        <v>23061</v>
      </c>
      <c r="O6573" s="5" t="s">
        <v>23062</v>
      </c>
      <c r="P6573" s="5" t="s">
        <v>23063</v>
      </c>
    </row>
    <row r="6574" ht="19" customHeight="1" spans="1:16">
      <c r="A6574" s="5">
        <v>264</v>
      </c>
      <c r="B6574" s="5" t="s">
        <v>69</v>
      </c>
      <c r="C6574" s="5" t="s">
        <v>70</v>
      </c>
      <c r="D6574" s="8" t="s">
        <v>3358</v>
      </c>
      <c r="E6574" s="6">
        <v>0.6</v>
      </c>
      <c r="F6574" s="6">
        <v>0.5</v>
      </c>
      <c r="G6574" s="6">
        <v>0.5</v>
      </c>
      <c r="H6574" s="5" t="s">
        <v>120</v>
      </c>
      <c r="I6574" s="6">
        <f t="shared" si="408"/>
        <v>0.1</v>
      </c>
      <c r="J6574" s="5" t="str">
        <f>IF(H6574="否","不适用",IF(AND(ISNUMBER(E6574),ISNUMBER(F6574)),IF(I6574&gt;规则与名单!$B$2,"是","否"),"未判定"))</f>
        <v>不适用</v>
      </c>
      <c r="K6574" s="5" t="str">
        <f t="shared" si="409"/>
        <v>非测试日纯氢</v>
      </c>
      <c r="L6574" s="6">
        <f t="shared" si="410"/>
        <v>0.5</v>
      </c>
      <c r="M6574" s="5">
        <f t="shared" si="411"/>
        <v>0</v>
      </c>
      <c r="N6574" s="5" t="s">
        <v>23064</v>
      </c>
      <c r="O6574" s="5" t="s">
        <v>23065</v>
      </c>
      <c r="P6574" s="5" t="s">
        <v>23066</v>
      </c>
    </row>
    <row r="6575" ht="19" customHeight="1" spans="1:16">
      <c r="A6575" s="5">
        <v>264</v>
      </c>
      <c r="B6575" s="5" t="s">
        <v>69</v>
      </c>
      <c r="C6575" s="5" t="s">
        <v>70</v>
      </c>
      <c r="D6575" s="8" t="s">
        <v>272</v>
      </c>
      <c r="E6575" s="6">
        <v>80.9</v>
      </c>
      <c r="F6575" s="6">
        <v>81.7</v>
      </c>
      <c r="G6575" s="6">
        <v>63.8</v>
      </c>
      <c r="H6575" s="5" t="s">
        <v>120</v>
      </c>
      <c r="I6575" s="6">
        <f t="shared" si="408"/>
        <v>-0.799999999999997</v>
      </c>
      <c r="J6575" s="5" t="str">
        <f>IF(H6575="否","不适用",IF(AND(ISNUMBER(E6575),ISNUMBER(F6575)),IF(I6575&gt;规则与名单!$B$2,"是","否"),"未判定"))</f>
        <v>不适用</v>
      </c>
      <c r="K6575" s="5" t="str">
        <f t="shared" si="409"/>
        <v>非测试日纯氢</v>
      </c>
      <c r="L6575" s="6">
        <f t="shared" si="410"/>
        <v>63.8</v>
      </c>
      <c r="M6575" s="5">
        <f t="shared" si="411"/>
        <v>0</v>
      </c>
      <c r="N6575" s="5" t="s">
        <v>23067</v>
      </c>
      <c r="O6575" s="5" t="s">
        <v>23068</v>
      </c>
      <c r="P6575" s="5" t="s">
        <v>23069</v>
      </c>
    </row>
    <row r="6576" ht="19" customHeight="1" spans="1:16">
      <c r="A6576" s="5">
        <v>264</v>
      </c>
      <c r="B6576" s="5" t="s">
        <v>69</v>
      </c>
      <c r="C6576" s="5" t="s">
        <v>70</v>
      </c>
      <c r="D6576" s="8" t="s">
        <v>506</v>
      </c>
      <c r="E6576" s="6">
        <v>69.4</v>
      </c>
      <c r="F6576" s="6">
        <v>77.4</v>
      </c>
      <c r="G6576" s="6">
        <v>77.7</v>
      </c>
      <c r="H6576" s="5" t="s">
        <v>120</v>
      </c>
      <c r="I6576" s="6">
        <f t="shared" si="408"/>
        <v>-8</v>
      </c>
      <c r="J6576" s="5" t="str">
        <f>IF(H6576="否","不适用",IF(AND(ISNUMBER(E6576),ISNUMBER(F6576)),IF(I6576&gt;规则与名单!$B$2,"是","否"),"未判定"))</f>
        <v>不适用</v>
      </c>
      <c r="K6576" s="5" t="str">
        <f t="shared" si="409"/>
        <v>非测试日纯氢</v>
      </c>
      <c r="L6576" s="6">
        <f t="shared" si="410"/>
        <v>77.7</v>
      </c>
      <c r="M6576" s="5">
        <f t="shared" si="411"/>
        <v>0</v>
      </c>
      <c r="N6576" s="5" t="s">
        <v>23070</v>
      </c>
      <c r="O6576" s="5" t="s">
        <v>23071</v>
      </c>
      <c r="P6576" s="5" t="s">
        <v>23072</v>
      </c>
    </row>
    <row r="6577" ht="19" customHeight="1" spans="1:16">
      <c r="A6577" s="5">
        <v>264</v>
      </c>
      <c r="B6577" s="5" t="s">
        <v>69</v>
      </c>
      <c r="C6577" s="5" t="s">
        <v>70</v>
      </c>
      <c r="D6577" s="8" t="s">
        <v>673</v>
      </c>
      <c r="E6577" s="6">
        <v>98.6</v>
      </c>
      <c r="F6577" s="6">
        <v>89</v>
      </c>
      <c r="G6577" s="6">
        <v>80.6</v>
      </c>
      <c r="H6577" s="5" t="s">
        <v>120</v>
      </c>
      <c r="I6577" s="6">
        <f t="shared" si="408"/>
        <v>9.59999999999999</v>
      </c>
      <c r="J6577" s="5" t="str">
        <f>IF(H6577="否","不适用",IF(AND(ISNUMBER(E6577),ISNUMBER(F6577)),IF(I6577&gt;规则与名单!$B$2,"是","否"),"未判定"))</f>
        <v>不适用</v>
      </c>
      <c r="K6577" s="5" t="str">
        <f t="shared" si="409"/>
        <v>非测试日纯氢</v>
      </c>
      <c r="L6577" s="6">
        <f t="shared" si="410"/>
        <v>80.6</v>
      </c>
      <c r="M6577" s="5">
        <f t="shared" si="411"/>
        <v>0</v>
      </c>
      <c r="N6577" s="5" t="s">
        <v>23073</v>
      </c>
      <c r="O6577" s="5" t="s">
        <v>23074</v>
      </c>
      <c r="P6577" s="5" t="s">
        <v>23075</v>
      </c>
    </row>
    <row r="6578" ht="19" customHeight="1" spans="1:16">
      <c r="A6578" s="5">
        <v>264</v>
      </c>
      <c r="B6578" s="5" t="s">
        <v>69</v>
      </c>
      <c r="C6578" s="5" t="s">
        <v>70</v>
      </c>
      <c r="D6578" s="8" t="s">
        <v>183</v>
      </c>
      <c r="E6578" s="6">
        <v>80</v>
      </c>
      <c r="F6578" s="6">
        <v>81.4</v>
      </c>
      <c r="G6578" s="6">
        <v>75.8</v>
      </c>
      <c r="H6578" s="5" t="s">
        <v>120</v>
      </c>
      <c r="I6578" s="6">
        <f t="shared" si="408"/>
        <v>-1.40000000000001</v>
      </c>
      <c r="J6578" s="5" t="str">
        <f>IF(H6578="否","不适用",IF(AND(ISNUMBER(E6578),ISNUMBER(F6578)),IF(I6578&gt;规则与名单!$B$2,"是","否"),"未判定"))</f>
        <v>不适用</v>
      </c>
      <c r="K6578" s="5" t="str">
        <f t="shared" si="409"/>
        <v>非测试日纯氢</v>
      </c>
      <c r="L6578" s="6">
        <f t="shared" si="410"/>
        <v>75.8</v>
      </c>
      <c r="M6578" s="5">
        <f t="shared" si="411"/>
        <v>0</v>
      </c>
      <c r="N6578" s="5" t="s">
        <v>23076</v>
      </c>
      <c r="O6578" s="5" t="s">
        <v>23077</v>
      </c>
      <c r="P6578" s="5" t="s">
        <v>23078</v>
      </c>
    </row>
    <row r="6579" ht="19" customHeight="1" spans="1:16">
      <c r="A6579" s="5">
        <v>264</v>
      </c>
      <c r="B6579" s="5" t="s">
        <v>69</v>
      </c>
      <c r="C6579" s="5" t="s">
        <v>70</v>
      </c>
      <c r="D6579" s="8" t="s">
        <v>431</v>
      </c>
      <c r="E6579" s="6">
        <v>68.9</v>
      </c>
      <c r="F6579" s="6">
        <v>79.3</v>
      </c>
      <c r="G6579" s="6">
        <v>16.5</v>
      </c>
      <c r="H6579" s="5" t="s">
        <v>120</v>
      </c>
      <c r="I6579" s="6">
        <f t="shared" si="408"/>
        <v>-10.4</v>
      </c>
      <c r="J6579" s="5" t="str">
        <f>IF(H6579="否","不适用",IF(AND(ISNUMBER(E6579),ISNUMBER(F6579)),IF(I6579&gt;规则与名单!$B$2,"是","否"),"未判定"))</f>
        <v>不适用</v>
      </c>
      <c r="K6579" s="5" t="str">
        <f t="shared" si="409"/>
        <v>非测试日纯氢</v>
      </c>
      <c r="L6579" s="6">
        <f t="shared" si="410"/>
        <v>16.5</v>
      </c>
      <c r="M6579" s="5">
        <f t="shared" si="411"/>
        <v>0</v>
      </c>
      <c r="N6579" s="5" t="s">
        <v>23079</v>
      </c>
      <c r="O6579" s="5" t="s">
        <v>23080</v>
      </c>
      <c r="P6579" s="5" t="s">
        <v>23081</v>
      </c>
    </row>
    <row r="6580" ht="19" customHeight="1" spans="1:16">
      <c r="A6580" s="5">
        <v>264</v>
      </c>
      <c r="B6580" s="5" t="s">
        <v>69</v>
      </c>
      <c r="C6580" s="5" t="s">
        <v>70</v>
      </c>
      <c r="D6580" s="8" t="s">
        <v>3377</v>
      </c>
      <c r="E6580" s="6"/>
      <c r="F6580" s="6">
        <v>0</v>
      </c>
      <c r="G6580" s="6"/>
      <c r="H6580" s="5" t="s">
        <v>120</v>
      </c>
      <c r="I6580" s="6" t="str">
        <f t="shared" si="408"/>
        <v/>
      </c>
      <c r="J6580" s="5" t="str">
        <f>IF(H6580="否","不适用",IF(AND(ISNUMBER(E6580),ISNUMBER(F6580)),IF(I6580&gt;规则与名单!$B$2,"是","否"),"未判定"))</f>
        <v>不适用</v>
      </c>
      <c r="K6580" s="5" t="str">
        <f t="shared" si="409"/>
        <v>缺失</v>
      </c>
      <c r="L6580" s="6" t="str">
        <f t="shared" si="410"/>
        <v/>
      </c>
      <c r="M6580" s="5">
        <f t="shared" si="411"/>
        <v>1</v>
      </c>
      <c r="N6580" s="5" t="s">
        <v>23082</v>
      </c>
      <c r="O6580" s="5" t="s">
        <v>23083</v>
      </c>
      <c r="P6580" s="5" t="s">
        <v>23084</v>
      </c>
    </row>
    <row r="6581" ht="19" customHeight="1" spans="1:16">
      <c r="A6581" s="5">
        <v>264</v>
      </c>
      <c r="B6581" s="5" t="s">
        <v>69</v>
      </c>
      <c r="C6581" s="5" t="s">
        <v>70</v>
      </c>
      <c r="D6581" s="8" t="s">
        <v>407</v>
      </c>
      <c r="E6581" s="6">
        <v>28.6</v>
      </c>
      <c r="F6581" s="6">
        <v>24.5</v>
      </c>
      <c r="G6581" s="6">
        <v>4.6</v>
      </c>
      <c r="H6581" s="5" t="s">
        <v>120</v>
      </c>
      <c r="I6581" s="6">
        <f t="shared" si="408"/>
        <v>4.1</v>
      </c>
      <c r="J6581" s="5" t="str">
        <f>IF(H6581="否","不适用",IF(AND(ISNUMBER(E6581),ISNUMBER(F6581)),IF(I6581&gt;规则与名单!$B$2,"是","否"),"未判定"))</f>
        <v>不适用</v>
      </c>
      <c r="K6581" s="5" t="str">
        <f t="shared" si="409"/>
        <v>非测试日纯氢</v>
      </c>
      <c r="L6581" s="6">
        <f t="shared" si="410"/>
        <v>4.6</v>
      </c>
      <c r="M6581" s="5">
        <f t="shared" si="411"/>
        <v>0</v>
      </c>
      <c r="N6581" s="5" t="s">
        <v>23085</v>
      </c>
      <c r="O6581" s="5" t="s">
        <v>23086</v>
      </c>
      <c r="P6581" s="5" t="s">
        <v>23087</v>
      </c>
    </row>
    <row r="6582" ht="19" customHeight="1" spans="1:16">
      <c r="A6582" s="5">
        <v>264</v>
      </c>
      <c r="B6582" s="5" t="s">
        <v>69</v>
      </c>
      <c r="C6582" s="5" t="s">
        <v>70</v>
      </c>
      <c r="D6582" s="8" t="s">
        <v>411</v>
      </c>
      <c r="E6582" s="6">
        <v>85.2</v>
      </c>
      <c r="F6582" s="6">
        <v>77.7</v>
      </c>
      <c r="G6582" s="6">
        <v>44.8</v>
      </c>
      <c r="H6582" s="5" t="s">
        <v>120</v>
      </c>
      <c r="I6582" s="6">
        <f t="shared" si="408"/>
        <v>7.5</v>
      </c>
      <c r="J6582" s="5" t="str">
        <f>IF(H6582="否","不适用",IF(AND(ISNUMBER(E6582),ISNUMBER(F6582)),IF(I6582&gt;规则与名单!$B$2,"是","否"),"未判定"))</f>
        <v>不适用</v>
      </c>
      <c r="K6582" s="5" t="str">
        <f t="shared" si="409"/>
        <v>非测试日纯氢</v>
      </c>
      <c r="L6582" s="6">
        <f t="shared" si="410"/>
        <v>44.8</v>
      </c>
      <c r="M6582" s="5">
        <f t="shared" si="411"/>
        <v>0</v>
      </c>
      <c r="N6582" s="5" t="s">
        <v>23088</v>
      </c>
      <c r="O6582" s="5" t="s">
        <v>23089</v>
      </c>
      <c r="P6582" s="5" t="s">
        <v>23090</v>
      </c>
    </row>
    <row r="6583" ht="19" customHeight="1" spans="1:16">
      <c r="A6583" s="5">
        <v>264</v>
      </c>
      <c r="B6583" s="5" t="s">
        <v>69</v>
      </c>
      <c r="C6583" s="5" t="s">
        <v>70</v>
      </c>
      <c r="D6583" s="8" t="s">
        <v>251</v>
      </c>
      <c r="E6583" s="6">
        <v>33.2</v>
      </c>
      <c r="F6583" s="6">
        <v>80.3</v>
      </c>
      <c r="G6583" s="6">
        <v>51.9</v>
      </c>
      <c r="H6583" s="5" t="s">
        <v>120</v>
      </c>
      <c r="I6583" s="6">
        <f t="shared" si="408"/>
        <v>-47.1</v>
      </c>
      <c r="J6583" s="5" t="str">
        <f>IF(H6583="否","不适用",IF(AND(ISNUMBER(E6583),ISNUMBER(F6583)),IF(I6583&gt;规则与名单!$B$2,"是","否"),"未判定"))</f>
        <v>不适用</v>
      </c>
      <c r="K6583" s="5" t="str">
        <f t="shared" si="409"/>
        <v>非测试日纯氢</v>
      </c>
      <c r="L6583" s="6">
        <f t="shared" si="410"/>
        <v>51.9</v>
      </c>
      <c r="M6583" s="5">
        <f t="shared" si="411"/>
        <v>0</v>
      </c>
      <c r="N6583" s="5" t="s">
        <v>23091</v>
      </c>
      <c r="O6583" s="5" t="s">
        <v>23092</v>
      </c>
      <c r="P6583" s="5" t="s">
        <v>23093</v>
      </c>
    </row>
    <row r="6584" ht="19" customHeight="1" spans="1:16">
      <c r="A6584" s="5">
        <v>264</v>
      </c>
      <c r="B6584" s="5" t="s">
        <v>69</v>
      </c>
      <c r="C6584" s="5" t="s">
        <v>70</v>
      </c>
      <c r="D6584" s="8" t="s">
        <v>472</v>
      </c>
      <c r="E6584" s="6">
        <v>137.2</v>
      </c>
      <c r="F6584" s="6">
        <v>88.8</v>
      </c>
      <c r="G6584" s="6">
        <v>83.8</v>
      </c>
      <c r="H6584" s="5" t="s">
        <v>120</v>
      </c>
      <c r="I6584" s="6">
        <f t="shared" si="408"/>
        <v>48.4</v>
      </c>
      <c r="J6584" s="5" t="str">
        <f>IF(H6584="否","不适用",IF(AND(ISNUMBER(E6584),ISNUMBER(F6584)),IF(I6584&gt;规则与名单!$B$2,"是","否"),"未判定"))</f>
        <v>不适用</v>
      </c>
      <c r="K6584" s="5" t="str">
        <f t="shared" si="409"/>
        <v>非测试日纯氢</v>
      </c>
      <c r="L6584" s="6">
        <f t="shared" si="410"/>
        <v>83.8</v>
      </c>
      <c r="M6584" s="5">
        <f t="shared" si="411"/>
        <v>0</v>
      </c>
      <c r="N6584" s="5" t="s">
        <v>23094</v>
      </c>
      <c r="O6584" s="5" t="s">
        <v>23095</v>
      </c>
      <c r="P6584" s="5" t="s">
        <v>23096</v>
      </c>
    </row>
    <row r="6585" ht="19" customHeight="1" spans="1:16">
      <c r="A6585" s="5">
        <v>264</v>
      </c>
      <c r="B6585" s="5" t="s">
        <v>69</v>
      </c>
      <c r="C6585" s="5" t="s">
        <v>70</v>
      </c>
      <c r="D6585" s="8" t="s">
        <v>466</v>
      </c>
      <c r="E6585" s="6">
        <v>79.8</v>
      </c>
      <c r="F6585" s="6">
        <v>81.4</v>
      </c>
      <c r="G6585" s="6">
        <v>59.2</v>
      </c>
      <c r="H6585" s="5" t="s">
        <v>120</v>
      </c>
      <c r="I6585" s="6">
        <f t="shared" si="408"/>
        <v>-1.60000000000001</v>
      </c>
      <c r="J6585" s="5" t="str">
        <f>IF(H6585="否","不适用",IF(AND(ISNUMBER(E6585),ISNUMBER(F6585)),IF(I6585&gt;规则与名单!$B$2,"是","否"),"未判定"))</f>
        <v>不适用</v>
      </c>
      <c r="K6585" s="5" t="str">
        <f t="shared" si="409"/>
        <v>非测试日纯氢</v>
      </c>
      <c r="L6585" s="6">
        <f t="shared" si="410"/>
        <v>59.2</v>
      </c>
      <c r="M6585" s="5">
        <f t="shared" si="411"/>
        <v>0</v>
      </c>
      <c r="N6585" s="5" t="s">
        <v>23097</v>
      </c>
      <c r="O6585" s="5" t="s">
        <v>23098</v>
      </c>
      <c r="P6585" s="5" t="s">
        <v>23099</v>
      </c>
    </row>
    <row r="6586" ht="19" customHeight="1" spans="1:16">
      <c r="A6586" s="5">
        <v>264</v>
      </c>
      <c r="B6586" s="5" t="s">
        <v>69</v>
      </c>
      <c r="C6586" s="5" t="s">
        <v>70</v>
      </c>
      <c r="D6586" s="8" t="s">
        <v>333</v>
      </c>
      <c r="E6586" s="6">
        <v>78.9</v>
      </c>
      <c r="F6586" s="6">
        <v>78.3</v>
      </c>
      <c r="G6586" s="6">
        <v>74.7</v>
      </c>
      <c r="H6586" s="5" t="s">
        <v>120</v>
      </c>
      <c r="I6586" s="6">
        <f t="shared" si="408"/>
        <v>0.600000000000009</v>
      </c>
      <c r="J6586" s="5" t="str">
        <f>IF(H6586="否","不适用",IF(AND(ISNUMBER(E6586),ISNUMBER(F6586)),IF(I6586&gt;规则与名单!$B$2,"是","否"),"未判定"))</f>
        <v>不适用</v>
      </c>
      <c r="K6586" s="5" t="str">
        <f t="shared" si="409"/>
        <v>非测试日纯氢</v>
      </c>
      <c r="L6586" s="6">
        <f t="shared" si="410"/>
        <v>74.7</v>
      </c>
      <c r="M6586" s="5">
        <f t="shared" si="411"/>
        <v>0</v>
      </c>
      <c r="N6586" s="5" t="s">
        <v>23100</v>
      </c>
      <c r="O6586" s="5" t="s">
        <v>23101</v>
      </c>
      <c r="P6586" s="5" t="s">
        <v>23102</v>
      </c>
    </row>
    <row r="6587" ht="19" customHeight="1" spans="1:16">
      <c r="A6587" s="5">
        <v>264</v>
      </c>
      <c r="B6587" s="5" t="s">
        <v>69</v>
      </c>
      <c r="C6587" s="5" t="s">
        <v>70</v>
      </c>
      <c r="D6587" s="8" t="s">
        <v>175</v>
      </c>
      <c r="E6587" s="6"/>
      <c r="F6587" s="6">
        <v>0</v>
      </c>
      <c r="G6587" s="6"/>
      <c r="H6587" s="5" t="s">
        <v>120</v>
      </c>
      <c r="I6587" s="6" t="str">
        <f t="shared" si="408"/>
        <v/>
      </c>
      <c r="J6587" s="5" t="str">
        <f>IF(H6587="否","不适用",IF(AND(ISNUMBER(E6587),ISNUMBER(F6587)),IF(I6587&gt;规则与名单!$B$2,"是","否"),"未判定"))</f>
        <v>不适用</v>
      </c>
      <c r="K6587" s="5" t="str">
        <f t="shared" si="409"/>
        <v>缺失</v>
      </c>
      <c r="L6587" s="6" t="str">
        <f t="shared" si="410"/>
        <v/>
      </c>
      <c r="M6587" s="5">
        <f t="shared" si="411"/>
        <v>1</v>
      </c>
      <c r="N6587" s="5" t="s">
        <v>23103</v>
      </c>
      <c r="O6587" s="5" t="s">
        <v>23104</v>
      </c>
      <c r="P6587" s="5" t="s">
        <v>23105</v>
      </c>
    </row>
    <row r="6588" ht="19" customHeight="1" spans="1:16">
      <c r="A6588" s="5">
        <v>264</v>
      </c>
      <c r="B6588" s="5" t="s">
        <v>69</v>
      </c>
      <c r="C6588" s="5" t="s">
        <v>70</v>
      </c>
      <c r="D6588" s="8" t="s">
        <v>3402</v>
      </c>
      <c r="E6588" s="6">
        <v>126.2</v>
      </c>
      <c r="F6588" s="6">
        <v>126.6</v>
      </c>
      <c r="G6588" s="6">
        <v>115.4</v>
      </c>
      <c r="H6588" s="5" t="s">
        <v>120</v>
      </c>
      <c r="I6588" s="6">
        <f t="shared" si="408"/>
        <v>-0.399999999999991</v>
      </c>
      <c r="J6588" s="5" t="str">
        <f>IF(H6588="否","不适用",IF(AND(ISNUMBER(E6588),ISNUMBER(F6588)),IF(I6588&gt;规则与名单!$B$2,"是","否"),"未判定"))</f>
        <v>不适用</v>
      </c>
      <c r="K6588" s="5" t="str">
        <f t="shared" si="409"/>
        <v>非测试日纯氢</v>
      </c>
      <c r="L6588" s="6">
        <f t="shared" si="410"/>
        <v>115.4</v>
      </c>
      <c r="M6588" s="5">
        <f t="shared" si="411"/>
        <v>0</v>
      </c>
      <c r="N6588" s="5" t="s">
        <v>23106</v>
      </c>
      <c r="O6588" s="5" t="s">
        <v>23107</v>
      </c>
      <c r="P6588" s="5" t="s">
        <v>23108</v>
      </c>
    </row>
    <row r="6589" ht="19" customHeight="1" spans="1:16">
      <c r="A6589" s="5">
        <v>264</v>
      </c>
      <c r="B6589" s="5" t="s">
        <v>69</v>
      </c>
      <c r="C6589" s="5" t="s">
        <v>70</v>
      </c>
      <c r="D6589" s="8" t="s">
        <v>487</v>
      </c>
      <c r="E6589" s="6">
        <v>89.7</v>
      </c>
      <c r="F6589" s="6">
        <v>101.7</v>
      </c>
      <c r="G6589" s="6">
        <v>61.9</v>
      </c>
      <c r="H6589" s="5" t="s">
        <v>120</v>
      </c>
      <c r="I6589" s="6">
        <f t="shared" si="408"/>
        <v>-12</v>
      </c>
      <c r="J6589" s="5" t="str">
        <f>IF(H6589="否","不适用",IF(AND(ISNUMBER(E6589),ISNUMBER(F6589)),IF(I6589&gt;规则与名单!$B$2,"是","否"),"未判定"))</f>
        <v>不适用</v>
      </c>
      <c r="K6589" s="5" t="str">
        <f t="shared" si="409"/>
        <v>非测试日纯氢</v>
      </c>
      <c r="L6589" s="6">
        <f t="shared" si="410"/>
        <v>61.9</v>
      </c>
      <c r="M6589" s="5">
        <f t="shared" si="411"/>
        <v>0</v>
      </c>
      <c r="N6589" s="5" t="s">
        <v>23109</v>
      </c>
      <c r="O6589" s="5" t="s">
        <v>23110</v>
      </c>
      <c r="P6589" s="5" t="s">
        <v>23111</v>
      </c>
    </row>
    <row r="6590" ht="19" customHeight="1" spans="1:16">
      <c r="A6590" s="5">
        <v>264</v>
      </c>
      <c r="B6590" s="5" t="s">
        <v>69</v>
      </c>
      <c r="C6590" s="5" t="s">
        <v>70</v>
      </c>
      <c r="D6590" s="8" t="s">
        <v>121</v>
      </c>
      <c r="E6590" s="6">
        <v>88.9</v>
      </c>
      <c r="F6590" s="6">
        <v>77</v>
      </c>
      <c r="G6590" s="6">
        <v>71.2</v>
      </c>
      <c r="H6590" s="5" t="s">
        <v>120</v>
      </c>
      <c r="I6590" s="6">
        <f t="shared" si="408"/>
        <v>11.9</v>
      </c>
      <c r="J6590" s="5" t="str">
        <f>IF(H6590="否","不适用",IF(AND(ISNUMBER(E6590),ISNUMBER(F6590)),IF(I6590&gt;规则与名单!$B$2,"是","否"),"未判定"))</f>
        <v>不适用</v>
      </c>
      <c r="K6590" s="5" t="str">
        <f t="shared" si="409"/>
        <v>非测试日纯氢</v>
      </c>
      <c r="L6590" s="6">
        <f t="shared" si="410"/>
        <v>71.2</v>
      </c>
      <c r="M6590" s="5">
        <f t="shared" si="411"/>
        <v>0</v>
      </c>
      <c r="N6590" s="5" t="s">
        <v>23112</v>
      </c>
      <c r="O6590" s="5" t="s">
        <v>23113</v>
      </c>
      <c r="P6590" s="5" t="s">
        <v>23114</v>
      </c>
    </row>
    <row r="6591" ht="19" customHeight="1" spans="1:16">
      <c r="A6591" s="5">
        <v>264</v>
      </c>
      <c r="B6591" s="5" t="s">
        <v>69</v>
      </c>
      <c r="C6591" s="5" t="s">
        <v>70</v>
      </c>
      <c r="D6591" s="8" t="s">
        <v>170</v>
      </c>
      <c r="E6591" s="6">
        <v>78.4</v>
      </c>
      <c r="F6591" s="6">
        <v>79.5</v>
      </c>
      <c r="G6591" s="6">
        <v>74.5</v>
      </c>
      <c r="H6591" s="5" t="s">
        <v>120</v>
      </c>
      <c r="I6591" s="6">
        <f t="shared" si="408"/>
        <v>-1.09999999999999</v>
      </c>
      <c r="J6591" s="5" t="str">
        <f>IF(H6591="否","不适用",IF(AND(ISNUMBER(E6591),ISNUMBER(F6591)),IF(I6591&gt;规则与名单!$B$2,"是","否"),"未判定"))</f>
        <v>不适用</v>
      </c>
      <c r="K6591" s="5" t="str">
        <f t="shared" si="409"/>
        <v>非测试日纯氢</v>
      </c>
      <c r="L6591" s="6">
        <f t="shared" si="410"/>
        <v>74.5</v>
      </c>
      <c r="M6591" s="5">
        <f t="shared" si="411"/>
        <v>0</v>
      </c>
      <c r="N6591" s="5" t="s">
        <v>23115</v>
      </c>
      <c r="O6591" s="5" t="s">
        <v>23116</v>
      </c>
      <c r="P6591" s="5" t="s">
        <v>23117</v>
      </c>
    </row>
    <row r="6592" ht="19" customHeight="1" spans="1:16">
      <c r="A6592" s="5">
        <v>264</v>
      </c>
      <c r="B6592" s="5" t="s">
        <v>69</v>
      </c>
      <c r="C6592" s="5" t="s">
        <v>70</v>
      </c>
      <c r="D6592" s="8" t="s">
        <v>644</v>
      </c>
      <c r="E6592" s="6">
        <v>78.4</v>
      </c>
      <c r="F6592" s="6">
        <v>77</v>
      </c>
      <c r="G6592" s="6">
        <v>75.1</v>
      </c>
      <c r="H6592" s="5" t="s">
        <v>120</v>
      </c>
      <c r="I6592" s="6">
        <f t="shared" si="408"/>
        <v>1.40000000000001</v>
      </c>
      <c r="J6592" s="5" t="str">
        <f>IF(H6592="否","不适用",IF(AND(ISNUMBER(E6592),ISNUMBER(F6592)),IF(I6592&gt;规则与名单!$B$2,"是","否"),"未判定"))</f>
        <v>不适用</v>
      </c>
      <c r="K6592" s="5" t="str">
        <f t="shared" si="409"/>
        <v>非测试日纯氢</v>
      </c>
      <c r="L6592" s="6">
        <f t="shared" si="410"/>
        <v>75.1</v>
      </c>
      <c r="M6592" s="5">
        <f t="shared" si="411"/>
        <v>0</v>
      </c>
      <c r="N6592" s="5" t="s">
        <v>23118</v>
      </c>
      <c r="O6592" s="5" t="s">
        <v>23119</v>
      </c>
      <c r="P6592" s="5" t="s">
        <v>23120</v>
      </c>
    </row>
    <row r="6593" ht="19" customHeight="1" spans="1:16">
      <c r="A6593" s="5">
        <v>264</v>
      </c>
      <c r="B6593" s="5" t="s">
        <v>69</v>
      </c>
      <c r="C6593" s="5" t="s">
        <v>70</v>
      </c>
      <c r="D6593" s="8" t="s">
        <v>3418</v>
      </c>
      <c r="E6593" s="6"/>
      <c r="F6593" s="6">
        <v>0</v>
      </c>
      <c r="G6593" s="6"/>
      <c r="H6593" s="5" t="s">
        <v>120</v>
      </c>
      <c r="I6593" s="6" t="str">
        <f t="shared" si="408"/>
        <v/>
      </c>
      <c r="J6593" s="5" t="str">
        <f>IF(H6593="否","不适用",IF(AND(ISNUMBER(E6593),ISNUMBER(F6593)),IF(I6593&gt;规则与名单!$B$2,"是","否"),"未判定"))</f>
        <v>不适用</v>
      </c>
      <c r="K6593" s="5" t="str">
        <f t="shared" si="409"/>
        <v>缺失</v>
      </c>
      <c r="L6593" s="6" t="str">
        <f t="shared" si="410"/>
        <v/>
      </c>
      <c r="M6593" s="5">
        <f t="shared" si="411"/>
        <v>1</v>
      </c>
      <c r="N6593" s="5" t="s">
        <v>23121</v>
      </c>
      <c r="O6593" s="5" t="s">
        <v>23122</v>
      </c>
      <c r="P6593" s="5" t="s">
        <v>23123</v>
      </c>
    </row>
    <row r="6594" ht="19" customHeight="1" spans="1:16">
      <c r="A6594" s="5">
        <v>264</v>
      </c>
      <c r="B6594" s="5" t="s">
        <v>69</v>
      </c>
      <c r="C6594" s="5" t="s">
        <v>70</v>
      </c>
      <c r="D6594" s="8" t="s">
        <v>3422</v>
      </c>
      <c r="E6594" s="6"/>
      <c r="F6594" s="6">
        <v>0</v>
      </c>
      <c r="G6594" s="6"/>
      <c r="H6594" s="5" t="s">
        <v>120</v>
      </c>
      <c r="I6594" s="6" t="str">
        <f t="shared" ref="I6594:I6657" si="412">IF(AND(ISNUMBER(E6594),ISNUMBER(F6594)),E6594-F6594,"")</f>
        <v/>
      </c>
      <c r="J6594" s="5" t="str">
        <f>IF(H6594="否","不适用",IF(AND(ISNUMBER(E6594),ISNUMBER(F6594)),IF(I6594&gt;规则与名单!$B$2,"是","否"),"未判定"))</f>
        <v>不适用</v>
      </c>
      <c r="K6594" s="5" t="str">
        <f t="shared" ref="K6594:K6657" si="413">IF(J6594="是",IF(ISNUMBER(F6594),"测试日GPS","缺失"),IF(ISNUMBER(G6594),"非测试日纯氢",IF(AND(H6594="是",J6594="未判定"),IF(ISNUMBER(F6594),"测试名单无纯氢GPS","缺失"),IF(ISNUMBER(E6594),"非测试日仪表","缺失"))))</f>
        <v>缺失</v>
      </c>
      <c r="L6594" s="6" t="str">
        <f t="shared" ref="L6594:L6657" si="414">IF(K6594="缺失","",IF(K6594="非测试日纯氢",G6594,IF(K6594="非测试日仪表",E6594,F6594)))</f>
        <v/>
      </c>
      <c r="M6594" s="5">
        <f t="shared" ref="M6594:M6657" si="415">IF(K6594="缺失",1,0)</f>
        <v>1</v>
      </c>
      <c r="N6594" s="5" t="s">
        <v>23124</v>
      </c>
      <c r="O6594" s="5" t="s">
        <v>23125</v>
      </c>
      <c r="P6594" s="5" t="s">
        <v>23126</v>
      </c>
    </row>
    <row r="6595" ht="19" customHeight="1" spans="1:16">
      <c r="A6595" s="5">
        <v>264</v>
      </c>
      <c r="B6595" s="5" t="s">
        <v>69</v>
      </c>
      <c r="C6595" s="5" t="s">
        <v>70</v>
      </c>
      <c r="D6595" s="8" t="s">
        <v>336</v>
      </c>
      <c r="E6595" s="6">
        <v>24.6</v>
      </c>
      <c r="F6595" s="6">
        <v>24.7</v>
      </c>
      <c r="G6595" s="6">
        <v>21.3</v>
      </c>
      <c r="H6595" s="5" t="s">
        <v>120</v>
      </c>
      <c r="I6595" s="6">
        <f t="shared" si="412"/>
        <v>-0.0999999999999979</v>
      </c>
      <c r="J6595" s="5" t="str">
        <f>IF(H6595="否","不适用",IF(AND(ISNUMBER(E6595),ISNUMBER(F6595)),IF(I6595&gt;规则与名单!$B$2,"是","否"),"未判定"))</f>
        <v>不适用</v>
      </c>
      <c r="K6595" s="5" t="str">
        <f t="shared" si="413"/>
        <v>非测试日纯氢</v>
      </c>
      <c r="L6595" s="6">
        <f t="shared" si="414"/>
        <v>21.3</v>
      </c>
      <c r="M6595" s="5">
        <f t="shared" si="415"/>
        <v>0</v>
      </c>
      <c r="N6595" s="5" t="s">
        <v>23127</v>
      </c>
      <c r="O6595" s="5" t="s">
        <v>23128</v>
      </c>
      <c r="P6595" s="5" t="s">
        <v>23129</v>
      </c>
    </row>
    <row r="6596" ht="19" customHeight="1" spans="1:16">
      <c r="A6596" s="5">
        <v>264</v>
      </c>
      <c r="B6596" s="5" t="s">
        <v>69</v>
      </c>
      <c r="C6596" s="5" t="s">
        <v>70</v>
      </c>
      <c r="D6596" s="8" t="s">
        <v>653</v>
      </c>
      <c r="E6596" s="6">
        <v>0.3</v>
      </c>
      <c r="F6596" s="6">
        <v>85.7</v>
      </c>
      <c r="G6596" s="6">
        <v>68.3</v>
      </c>
      <c r="H6596" s="5" t="s">
        <v>120</v>
      </c>
      <c r="I6596" s="6">
        <f t="shared" si="412"/>
        <v>-85.4</v>
      </c>
      <c r="J6596" s="5" t="str">
        <f>IF(H6596="否","不适用",IF(AND(ISNUMBER(E6596),ISNUMBER(F6596)),IF(I6596&gt;规则与名单!$B$2,"是","否"),"未判定"))</f>
        <v>不适用</v>
      </c>
      <c r="K6596" s="5" t="str">
        <f t="shared" si="413"/>
        <v>非测试日纯氢</v>
      </c>
      <c r="L6596" s="6">
        <f t="shared" si="414"/>
        <v>68.3</v>
      </c>
      <c r="M6596" s="5">
        <f t="shared" si="415"/>
        <v>0</v>
      </c>
      <c r="N6596" s="5" t="s">
        <v>23130</v>
      </c>
      <c r="O6596" s="5" t="s">
        <v>23131</v>
      </c>
      <c r="P6596" s="5" t="s">
        <v>23132</v>
      </c>
    </row>
    <row r="6597" ht="19" customHeight="1" spans="1:16">
      <c r="A6597" s="5">
        <v>264</v>
      </c>
      <c r="B6597" s="5" t="s">
        <v>69</v>
      </c>
      <c r="C6597" s="5" t="s">
        <v>70</v>
      </c>
      <c r="D6597" s="8" t="s">
        <v>140</v>
      </c>
      <c r="E6597" s="6">
        <v>161.9</v>
      </c>
      <c r="F6597" s="6">
        <v>78.6</v>
      </c>
      <c r="G6597" s="6">
        <v>78.5</v>
      </c>
      <c r="H6597" s="5" t="s">
        <v>120</v>
      </c>
      <c r="I6597" s="6">
        <f t="shared" si="412"/>
        <v>83.3</v>
      </c>
      <c r="J6597" s="5" t="str">
        <f>IF(H6597="否","不适用",IF(AND(ISNUMBER(E6597),ISNUMBER(F6597)),IF(I6597&gt;规则与名单!$B$2,"是","否"),"未判定"))</f>
        <v>不适用</v>
      </c>
      <c r="K6597" s="5" t="str">
        <f t="shared" si="413"/>
        <v>非测试日纯氢</v>
      </c>
      <c r="L6597" s="6">
        <f t="shared" si="414"/>
        <v>78.5</v>
      </c>
      <c r="M6597" s="5">
        <f t="shared" si="415"/>
        <v>0</v>
      </c>
      <c r="N6597" s="5" t="s">
        <v>23133</v>
      </c>
      <c r="O6597" s="5" t="s">
        <v>23134</v>
      </c>
      <c r="P6597" s="5" t="s">
        <v>23135</v>
      </c>
    </row>
    <row r="6598" ht="19" customHeight="1" spans="1:16">
      <c r="A6598" s="5">
        <v>264</v>
      </c>
      <c r="B6598" s="5" t="s">
        <v>69</v>
      </c>
      <c r="C6598" s="5" t="s">
        <v>70</v>
      </c>
      <c r="D6598" s="8" t="s">
        <v>115</v>
      </c>
      <c r="E6598" s="6">
        <v>79.9</v>
      </c>
      <c r="F6598" s="6">
        <v>84.1</v>
      </c>
      <c r="G6598" s="6">
        <v>79.9</v>
      </c>
      <c r="H6598" s="5" t="s">
        <v>120</v>
      </c>
      <c r="I6598" s="6">
        <f t="shared" si="412"/>
        <v>-4.19999999999999</v>
      </c>
      <c r="J6598" s="5" t="str">
        <f>IF(H6598="否","不适用",IF(AND(ISNUMBER(E6598),ISNUMBER(F6598)),IF(I6598&gt;规则与名单!$B$2,"是","否"),"未判定"))</f>
        <v>不适用</v>
      </c>
      <c r="K6598" s="5" t="str">
        <f t="shared" si="413"/>
        <v>非测试日纯氢</v>
      </c>
      <c r="L6598" s="6">
        <f t="shared" si="414"/>
        <v>79.9</v>
      </c>
      <c r="M6598" s="5">
        <f t="shared" si="415"/>
        <v>0</v>
      </c>
      <c r="N6598" s="5" t="s">
        <v>23136</v>
      </c>
      <c r="O6598" s="5" t="s">
        <v>23137</v>
      </c>
      <c r="P6598" s="5" t="s">
        <v>23138</v>
      </c>
    </row>
    <row r="6599" ht="19" customHeight="1" spans="1:16">
      <c r="A6599" s="5">
        <v>265</v>
      </c>
      <c r="B6599" s="5" t="s">
        <v>692</v>
      </c>
      <c r="C6599" s="5" t="s">
        <v>70</v>
      </c>
      <c r="D6599" s="8" t="s">
        <v>114</v>
      </c>
      <c r="E6599" s="6">
        <v>0.5</v>
      </c>
      <c r="F6599" s="6">
        <v>0.8</v>
      </c>
      <c r="G6599" s="6">
        <v>0.5</v>
      </c>
      <c r="H6599" s="5" t="s">
        <v>120</v>
      </c>
      <c r="I6599" s="6">
        <f t="shared" si="412"/>
        <v>-0.3</v>
      </c>
      <c r="J6599" s="5" t="str">
        <f>IF(H6599="否","不适用",IF(AND(ISNUMBER(E6599),ISNUMBER(F6599)),IF(I6599&gt;规则与名单!$B$2,"是","否"),"未判定"))</f>
        <v>不适用</v>
      </c>
      <c r="K6599" s="5" t="str">
        <f t="shared" si="413"/>
        <v>非测试日纯氢</v>
      </c>
      <c r="L6599" s="6">
        <f t="shared" si="414"/>
        <v>0.5</v>
      </c>
      <c r="M6599" s="5">
        <f t="shared" si="415"/>
        <v>0</v>
      </c>
      <c r="N6599" s="5" t="s">
        <v>23139</v>
      </c>
      <c r="O6599" s="5" t="s">
        <v>23140</v>
      </c>
      <c r="P6599" s="5" t="s">
        <v>23141</v>
      </c>
    </row>
    <row r="6600" ht="19" customHeight="1" spans="1:16">
      <c r="A6600" s="5">
        <v>265</v>
      </c>
      <c r="B6600" s="5" t="s">
        <v>692</v>
      </c>
      <c r="C6600" s="5" t="s">
        <v>70</v>
      </c>
      <c r="D6600" s="8" t="s">
        <v>605</v>
      </c>
      <c r="E6600" s="6">
        <v>55.7</v>
      </c>
      <c r="F6600" s="6">
        <v>55.5</v>
      </c>
      <c r="G6600" s="6">
        <v>55.6</v>
      </c>
      <c r="H6600" s="5" t="s">
        <v>120</v>
      </c>
      <c r="I6600" s="6">
        <f t="shared" si="412"/>
        <v>0.200000000000003</v>
      </c>
      <c r="J6600" s="5" t="str">
        <f>IF(H6600="否","不适用",IF(AND(ISNUMBER(E6600),ISNUMBER(F6600)),IF(I6600&gt;规则与名单!$B$2,"是","否"),"未判定"))</f>
        <v>不适用</v>
      </c>
      <c r="K6600" s="5" t="str">
        <f t="shared" si="413"/>
        <v>非测试日纯氢</v>
      </c>
      <c r="L6600" s="6">
        <f t="shared" si="414"/>
        <v>55.6</v>
      </c>
      <c r="M6600" s="5">
        <f t="shared" si="415"/>
        <v>0</v>
      </c>
      <c r="N6600" s="5" t="s">
        <v>23142</v>
      </c>
      <c r="O6600" s="5" t="s">
        <v>23143</v>
      </c>
      <c r="P6600" s="5" t="s">
        <v>23144</v>
      </c>
    </row>
    <row r="6601" ht="19" customHeight="1" spans="1:16">
      <c r="A6601" s="5">
        <v>265</v>
      </c>
      <c r="B6601" s="5" t="s">
        <v>692</v>
      </c>
      <c r="C6601" s="5" t="s">
        <v>70</v>
      </c>
      <c r="D6601" s="8" t="s">
        <v>186</v>
      </c>
      <c r="E6601" s="6">
        <v>213.5</v>
      </c>
      <c r="F6601" s="6">
        <v>214</v>
      </c>
      <c r="G6601" s="6">
        <v>192.6</v>
      </c>
      <c r="H6601" s="5" t="s">
        <v>120</v>
      </c>
      <c r="I6601" s="6">
        <f t="shared" si="412"/>
        <v>-0.5</v>
      </c>
      <c r="J6601" s="5" t="str">
        <f>IF(H6601="否","不适用",IF(AND(ISNUMBER(E6601),ISNUMBER(F6601)),IF(I6601&gt;规则与名单!$B$2,"是","否"),"未判定"))</f>
        <v>不适用</v>
      </c>
      <c r="K6601" s="5" t="str">
        <f t="shared" si="413"/>
        <v>非测试日纯氢</v>
      </c>
      <c r="L6601" s="6">
        <f t="shared" si="414"/>
        <v>192.6</v>
      </c>
      <c r="M6601" s="5">
        <f t="shared" si="415"/>
        <v>0</v>
      </c>
      <c r="N6601" s="5" t="s">
        <v>23145</v>
      </c>
      <c r="O6601" s="5" t="s">
        <v>23146</v>
      </c>
      <c r="P6601" s="5" t="s">
        <v>23147</v>
      </c>
    </row>
    <row r="6602" ht="19" customHeight="1" spans="1:16">
      <c r="A6602" s="5">
        <v>265</v>
      </c>
      <c r="B6602" s="5" t="s">
        <v>692</v>
      </c>
      <c r="C6602" s="5" t="s">
        <v>70</v>
      </c>
      <c r="D6602" s="8" t="s">
        <v>165</v>
      </c>
      <c r="E6602" s="6">
        <v>234.2</v>
      </c>
      <c r="F6602" s="6">
        <v>237.3</v>
      </c>
      <c r="G6602" s="6">
        <v>221.3</v>
      </c>
      <c r="H6602" s="5" t="s">
        <v>120</v>
      </c>
      <c r="I6602" s="6">
        <f t="shared" si="412"/>
        <v>-3.10000000000002</v>
      </c>
      <c r="J6602" s="5" t="str">
        <f>IF(H6602="否","不适用",IF(AND(ISNUMBER(E6602),ISNUMBER(F6602)),IF(I6602&gt;规则与名单!$B$2,"是","否"),"未判定"))</f>
        <v>不适用</v>
      </c>
      <c r="K6602" s="5" t="str">
        <f t="shared" si="413"/>
        <v>非测试日纯氢</v>
      </c>
      <c r="L6602" s="6">
        <f t="shared" si="414"/>
        <v>221.3</v>
      </c>
      <c r="M6602" s="5">
        <f t="shared" si="415"/>
        <v>0</v>
      </c>
      <c r="N6602" s="5" t="s">
        <v>23148</v>
      </c>
      <c r="O6602" s="5" t="s">
        <v>23149</v>
      </c>
      <c r="P6602" s="5" t="s">
        <v>23150</v>
      </c>
    </row>
    <row r="6603" ht="19" customHeight="1" spans="1:16">
      <c r="A6603" s="5">
        <v>265</v>
      </c>
      <c r="B6603" s="5" t="s">
        <v>692</v>
      </c>
      <c r="C6603" s="5" t="s">
        <v>70</v>
      </c>
      <c r="D6603" s="8" t="s">
        <v>151</v>
      </c>
      <c r="E6603" s="6">
        <v>120.8</v>
      </c>
      <c r="F6603" s="6">
        <v>121.2</v>
      </c>
      <c r="G6603" s="6">
        <v>120.7</v>
      </c>
      <c r="H6603" s="5" t="s">
        <v>120</v>
      </c>
      <c r="I6603" s="6">
        <f t="shared" si="412"/>
        <v>-0.400000000000006</v>
      </c>
      <c r="J6603" s="5" t="str">
        <f>IF(H6603="否","不适用",IF(AND(ISNUMBER(E6603),ISNUMBER(F6603)),IF(I6603&gt;规则与名单!$B$2,"是","否"),"未判定"))</f>
        <v>不适用</v>
      </c>
      <c r="K6603" s="5" t="str">
        <f t="shared" si="413"/>
        <v>非测试日纯氢</v>
      </c>
      <c r="L6603" s="6">
        <f t="shared" si="414"/>
        <v>120.7</v>
      </c>
      <c r="M6603" s="5">
        <f t="shared" si="415"/>
        <v>0</v>
      </c>
      <c r="N6603" s="5" t="s">
        <v>23151</v>
      </c>
      <c r="O6603" s="5" t="s">
        <v>23152</v>
      </c>
      <c r="P6603" s="5" t="s">
        <v>23153</v>
      </c>
    </row>
    <row r="6604" ht="19" customHeight="1" spans="1:16">
      <c r="A6604" s="5">
        <v>265</v>
      </c>
      <c r="B6604" s="5" t="s">
        <v>692</v>
      </c>
      <c r="C6604" s="5" t="s">
        <v>70</v>
      </c>
      <c r="D6604" s="8" t="s">
        <v>3358</v>
      </c>
      <c r="E6604" s="6">
        <v>236.3</v>
      </c>
      <c r="F6604" s="6">
        <v>236.9</v>
      </c>
      <c r="G6604" s="6">
        <v>236.3</v>
      </c>
      <c r="H6604" s="5" t="s">
        <v>120</v>
      </c>
      <c r="I6604" s="6">
        <f t="shared" si="412"/>
        <v>-0.599999999999994</v>
      </c>
      <c r="J6604" s="5" t="str">
        <f>IF(H6604="否","不适用",IF(AND(ISNUMBER(E6604),ISNUMBER(F6604)),IF(I6604&gt;规则与名单!$B$2,"是","否"),"未判定"))</f>
        <v>不适用</v>
      </c>
      <c r="K6604" s="5" t="str">
        <f t="shared" si="413"/>
        <v>非测试日纯氢</v>
      </c>
      <c r="L6604" s="6">
        <f t="shared" si="414"/>
        <v>236.3</v>
      </c>
      <c r="M6604" s="5">
        <f t="shared" si="415"/>
        <v>0</v>
      </c>
      <c r="N6604" s="5" t="s">
        <v>23154</v>
      </c>
      <c r="O6604" s="5" t="s">
        <v>23155</v>
      </c>
      <c r="P6604" s="5" t="s">
        <v>23156</v>
      </c>
    </row>
    <row r="6605" ht="19" customHeight="1" spans="1:16">
      <c r="A6605" s="5">
        <v>265</v>
      </c>
      <c r="B6605" s="5" t="s">
        <v>692</v>
      </c>
      <c r="C6605" s="5" t="s">
        <v>70</v>
      </c>
      <c r="D6605" s="8" t="s">
        <v>272</v>
      </c>
      <c r="E6605" s="6">
        <v>613.7</v>
      </c>
      <c r="F6605" s="6">
        <v>619</v>
      </c>
      <c r="G6605" s="6">
        <v>569.4</v>
      </c>
      <c r="H6605" s="5" t="s">
        <v>120</v>
      </c>
      <c r="I6605" s="6">
        <f t="shared" si="412"/>
        <v>-5.29999999999995</v>
      </c>
      <c r="J6605" s="5" t="str">
        <f>IF(H6605="否","不适用",IF(AND(ISNUMBER(E6605),ISNUMBER(F6605)),IF(I6605&gt;规则与名单!$B$2,"是","否"),"未判定"))</f>
        <v>不适用</v>
      </c>
      <c r="K6605" s="5" t="str">
        <f t="shared" si="413"/>
        <v>非测试日纯氢</v>
      </c>
      <c r="L6605" s="6">
        <f t="shared" si="414"/>
        <v>569.4</v>
      </c>
      <c r="M6605" s="5">
        <f t="shared" si="415"/>
        <v>0</v>
      </c>
      <c r="N6605" s="5" t="s">
        <v>23157</v>
      </c>
      <c r="O6605" s="5" t="s">
        <v>23158</v>
      </c>
      <c r="P6605" s="5" t="s">
        <v>23159</v>
      </c>
    </row>
    <row r="6606" ht="19" customHeight="1" spans="1:16">
      <c r="A6606" s="5">
        <v>265</v>
      </c>
      <c r="B6606" s="5" t="s">
        <v>692</v>
      </c>
      <c r="C6606" s="5" t="s">
        <v>70</v>
      </c>
      <c r="D6606" s="8" t="s">
        <v>506</v>
      </c>
      <c r="E6606" s="6">
        <v>322.8</v>
      </c>
      <c r="F6606" s="6">
        <v>325.5</v>
      </c>
      <c r="G6606" s="6">
        <v>281.2</v>
      </c>
      <c r="H6606" s="5" t="s">
        <v>120</v>
      </c>
      <c r="I6606" s="6">
        <f t="shared" si="412"/>
        <v>-2.69999999999999</v>
      </c>
      <c r="J6606" s="5" t="str">
        <f>IF(H6606="否","不适用",IF(AND(ISNUMBER(E6606),ISNUMBER(F6606)),IF(I6606&gt;规则与名单!$B$2,"是","否"),"未判定"))</f>
        <v>不适用</v>
      </c>
      <c r="K6606" s="5" t="str">
        <f t="shared" si="413"/>
        <v>非测试日纯氢</v>
      </c>
      <c r="L6606" s="6">
        <f t="shared" si="414"/>
        <v>281.2</v>
      </c>
      <c r="M6606" s="5">
        <f t="shared" si="415"/>
        <v>0</v>
      </c>
      <c r="N6606" s="5" t="s">
        <v>23160</v>
      </c>
      <c r="O6606" s="5" t="s">
        <v>23161</v>
      </c>
      <c r="P6606" s="5" t="s">
        <v>23162</v>
      </c>
    </row>
    <row r="6607" ht="19" customHeight="1" spans="1:16">
      <c r="A6607" s="5">
        <v>265</v>
      </c>
      <c r="B6607" s="5" t="s">
        <v>692</v>
      </c>
      <c r="C6607" s="5" t="s">
        <v>70</v>
      </c>
      <c r="D6607" s="8" t="s">
        <v>673</v>
      </c>
      <c r="E6607" s="6">
        <v>398.5</v>
      </c>
      <c r="F6607" s="6">
        <v>400.6</v>
      </c>
      <c r="G6607" s="6">
        <v>365.5</v>
      </c>
      <c r="H6607" s="5" t="s">
        <v>120</v>
      </c>
      <c r="I6607" s="6">
        <f t="shared" si="412"/>
        <v>-2.10000000000002</v>
      </c>
      <c r="J6607" s="5" t="str">
        <f>IF(H6607="否","不适用",IF(AND(ISNUMBER(E6607),ISNUMBER(F6607)),IF(I6607&gt;规则与名单!$B$2,"是","否"),"未判定"))</f>
        <v>不适用</v>
      </c>
      <c r="K6607" s="5" t="str">
        <f t="shared" si="413"/>
        <v>非测试日纯氢</v>
      </c>
      <c r="L6607" s="6">
        <f t="shared" si="414"/>
        <v>365.5</v>
      </c>
      <c r="M6607" s="5">
        <f t="shared" si="415"/>
        <v>0</v>
      </c>
      <c r="N6607" s="5" t="s">
        <v>23163</v>
      </c>
      <c r="O6607" s="5" t="s">
        <v>23164</v>
      </c>
      <c r="P6607" s="5" t="s">
        <v>23165</v>
      </c>
    </row>
    <row r="6608" ht="19" customHeight="1" spans="1:16">
      <c r="A6608" s="5">
        <v>265</v>
      </c>
      <c r="B6608" s="5" t="s">
        <v>692</v>
      </c>
      <c r="C6608" s="5" t="s">
        <v>70</v>
      </c>
      <c r="D6608" s="8" t="s">
        <v>183</v>
      </c>
      <c r="E6608" s="6">
        <v>267.6</v>
      </c>
      <c r="F6608" s="6">
        <v>267.6</v>
      </c>
      <c r="G6608" s="6">
        <v>256.1</v>
      </c>
      <c r="H6608" s="5" t="s">
        <v>120</v>
      </c>
      <c r="I6608" s="6">
        <f t="shared" si="412"/>
        <v>0</v>
      </c>
      <c r="J6608" s="5" t="str">
        <f>IF(H6608="否","不适用",IF(AND(ISNUMBER(E6608),ISNUMBER(F6608)),IF(I6608&gt;规则与名单!$B$2,"是","否"),"未判定"))</f>
        <v>不适用</v>
      </c>
      <c r="K6608" s="5" t="str">
        <f t="shared" si="413"/>
        <v>非测试日纯氢</v>
      </c>
      <c r="L6608" s="6">
        <f t="shared" si="414"/>
        <v>256.1</v>
      </c>
      <c r="M6608" s="5">
        <f t="shared" si="415"/>
        <v>0</v>
      </c>
      <c r="N6608" s="5" t="s">
        <v>23166</v>
      </c>
      <c r="O6608" s="5" t="s">
        <v>23167</v>
      </c>
      <c r="P6608" s="5" t="s">
        <v>23168</v>
      </c>
    </row>
    <row r="6609" ht="19" customHeight="1" spans="1:16">
      <c r="A6609" s="5">
        <v>265</v>
      </c>
      <c r="B6609" s="5" t="s">
        <v>692</v>
      </c>
      <c r="C6609" s="5" t="s">
        <v>70</v>
      </c>
      <c r="D6609" s="8" t="s">
        <v>431</v>
      </c>
      <c r="E6609" s="6">
        <v>212.2</v>
      </c>
      <c r="F6609" s="6">
        <v>221.7</v>
      </c>
      <c r="G6609" s="6">
        <v>172</v>
      </c>
      <c r="H6609" s="5" t="s">
        <v>120</v>
      </c>
      <c r="I6609" s="6">
        <f t="shared" si="412"/>
        <v>-9.5</v>
      </c>
      <c r="J6609" s="5" t="str">
        <f>IF(H6609="否","不适用",IF(AND(ISNUMBER(E6609),ISNUMBER(F6609)),IF(I6609&gt;规则与名单!$B$2,"是","否"),"未判定"))</f>
        <v>不适用</v>
      </c>
      <c r="K6609" s="5" t="str">
        <f t="shared" si="413"/>
        <v>非测试日纯氢</v>
      </c>
      <c r="L6609" s="6">
        <f t="shared" si="414"/>
        <v>172</v>
      </c>
      <c r="M6609" s="5">
        <f t="shared" si="415"/>
        <v>0</v>
      </c>
      <c r="N6609" s="5" t="s">
        <v>23169</v>
      </c>
      <c r="O6609" s="5" t="s">
        <v>23170</v>
      </c>
      <c r="P6609" s="5" t="s">
        <v>23171</v>
      </c>
    </row>
    <row r="6610" ht="19" customHeight="1" spans="1:16">
      <c r="A6610" s="5">
        <v>265</v>
      </c>
      <c r="B6610" s="5" t="s">
        <v>692</v>
      </c>
      <c r="C6610" s="5" t="s">
        <v>70</v>
      </c>
      <c r="D6610" s="8" t="s">
        <v>3377</v>
      </c>
      <c r="E6610" s="6"/>
      <c r="F6610" s="6">
        <v>0</v>
      </c>
      <c r="G6610" s="6"/>
      <c r="H6610" s="5" t="s">
        <v>120</v>
      </c>
      <c r="I6610" s="6" t="str">
        <f t="shared" si="412"/>
        <v/>
      </c>
      <c r="J6610" s="5" t="str">
        <f>IF(H6610="否","不适用",IF(AND(ISNUMBER(E6610),ISNUMBER(F6610)),IF(I6610&gt;规则与名单!$B$2,"是","否"),"未判定"))</f>
        <v>不适用</v>
      </c>
      <c r="K6610" s="5" t="str">
        <f t="shared" si="413"/>
        <v>缺失</v>
      </c>
      <c r="L6610" s="6" t="str">
        <f t="shared" si="414"/>
        <v/>
      </c>
      <c r="M6610" s="5">
        <f t="shared" si="415"/>
        <v>1</v>
      </c>
      <c r="N6610" s="5" t="s">
        <v>23172</v>
      </c>
      <c r="O6610" s="5" t="s">
        <v>23173</v>
      </c>
      <c r="P6610" s="5" t="s">
        <v>23174</v>
      </c>
    </row>
    <row r="6611" ht="19" customHeight="1" spans="1:16">
      <c r="A6611" s="5">
        <v>265</v>
      </c>
      <c r="B6611" s="5" t="s">
        <v>692</v>
      </c>
      <c r="C6611" s="5" t="s">
        <v>70</v>
      </c>
      <c r="D6611" s="8" t="s">
        <v>407</v>
      </c>
      <c r="E6611" s="6">
        <v>67.9</v>
      </c>
      <c r="F6611" s="6">
        <v>61.1</v>
      </c>
      <c r="G6611" s="6">
        <v>46.3</v>
      </c>
      <c r="H6611" s="5" t="s">
        <v>120</v>
      </c>
      <c r="I6611" s="6">
        <f t="shared" si="412"/>
        <v>6.8</v>
      </c>
      <c r="J6611" s="5" t="str">
        <f>IF(H6611="否","不适用",IF(AND(ISNUMBER(E6611),ISNUMBER(F6611)),IF(I6611&gt;规则与名单!$B$2,"是","否"),"未判定"))</f>
        <v>不适用</v>
      </c>
      <c r="K6611" s="5" t="str">
        <f t="shared" si="413"/>
        <v>非测试日纯氢</v>
      </c>
      <c r="L6611" s="6">
        <f t="shared" si="414"/>
        <v>46.3</v>
      </c>
      <c r="M6611" s="5">
        <f t="shared" si="415"/>
        <v>0</v>
      </c>
      <c r="N6611" s="5" t="s">
        <v>23175</v>
      </c>
      <c r="O6611" s="5" t="s">
        <v>23176</v>
      </c>
      <c r="P6611" s="5" t="s">
        <v>23177</v>
      </c>
    </row>
    <row r="6612" ht="19" customHeight="1" spans="1:16">
      <c r="A6612" s="5">
        <v>265</v>
      </c>
      <c r="B6612" s="5" t="s">
        <v>692</v>
      </c>
      <c r="C6612" s="5" t="s">
        <v>70</v>
      </c>
      <c r="D6612" s="8" t="s">
        <v>411</v>
      </c>
      <c r="E6612" s="6">
        <v>236</v>
      </c>
      <c r="F6612" s="6">
        <v>238.1</v>
      </c>
      <c r="G6612" s="6">
        <v>213.6</v>
      </c>
      <c r="H6612" s="5" t="s">
        <v>120</v>
      </c>
      <c r="I6612" s="6">
        <f t="shared" si="412"/>
        <v>-2.09999999999999</v>
      </c>
      <c r="J6612" s="5" t="str">
        <f>IF(H6612="否","不适用",IF(AND(ISNUMBER(E6612),ISNUMBER(F6612)),IF(I6612&gt;规则与名单!$B$2,"是","否"),"未判定"))</f>
        <v>不适用</v>
      </c>
      <c r="K6612" s="5" t="str">
        <f t="shared" si="413"/>
        <v>非测试日纯氢</v>
      </c>
      <c r="L6612" s="6">
        <f t="shared" si="414"/>
        <v>213.6</v>
      </c>
      <c r="M6612" s="5">
        <f t="shared" si="415"/>
        <v>0</v>
      </c>
      <c r="N6612" s="5" t="s">
        <v>23178</v>
      </c>
      <c r="O6612" s="5" t="s">
        <v>23179</v>
      </c>
      <c r="P6612" s="5" t="s">
        <v>23180</v>
      </c>
    </row>
    <row r="6613" ht="19" customHeight="1" spans="1:16">
      <c r="A6613" s="5">
        <v>265</v>
      </c>
      <c r="B6613" s="5" t="s">
        <v>692</v>
      </c>
      <c r="C6613" s="5" t="s">
        <v>70</v>
      </c>
      <c r="D6613" s="8" t="s">
        <v>251</v>
      </c>
      <c r="E6613" s="6">
        <v>220.2</v>
      </c>
      <c r="F6613" s="6">
        <v>222</v>
      </c>
      <c r="G6613" s="6">
        <v>141</v>
      </c>
      <c r="H6613" s="5" t="s">
        <v>120</v>
      </c>
      <c r="I6613" s="6">
        <f t="shared" si="412"/>
        <v>-1.80000000000001</v>
      </c>
      <c r="J6613" s="5" t="str">
        <f>IF(H6613="否","不适用",IF(AND(ISNUMBER(E6613),ISNUMBER(F6613)),IF(I6613&gt;规则与名单!$B$2,"是","否"),"未判定"))</f>
        <v>不适用</v>
      </c>
      <c r="K6613" s="5" t="str">
        <f t="shared" si="413"/>
        <v>非测试日纯氢</v>
      </c>
      <c r="L6613" s="6">
        <f t="shared" si="414"/>
        <v>141</v>
      </c>
      <c r="M6613" s="5">
        <f t="shared" si="415"/>
        <v>0</v>
      </c>
      <c r="N6613" s="5" t="s">
        <v>23181</v>
      </c>
      <c r="O6613" s="5" t="s">
        <v>23182</v>
      </c>
      <c r="P6613" s="5" t="s">
        <v>23183</v>
      </c>
    </row>
    <row r="6614" ht="19" customHeight="1" spans="1:16">
      <c r="A6614" s="5">
        <v>265</v>
      </c>
      <c r="B6614" s="5" t="s">
        <v>692</v>
      </c>
      <c r="C6614" s="5" t="s">
        <v>70</v>
      </c>
      <c r="D6614" s="8" t="s">
        <v>472</v>
      </c>
      <c r="E6614" s="6">
        <v>207.8</v>
      </c>
      <c r="F6614" s="6">
        <v>206.8</v>
      </c>
      <c r="G6614" s="6">
        <v>207.5</v>
      </c>
      <c r="H6614" s="5" t="s">
        <v>120</v>
      </c>
      <c r="I6614" s="6">
        <f t="shared" si="412"/>
        <v>1</v>
      </c>
      <c r="J6614" s="5" t="str">
        <f>IF(H6614="否","不适用",IF(AND(ISNUMBER(E6614),ISNUMBER(F6614)),IF(I6614&gt;规则与名单!$B$2,"是","否"),"未判定"))</f>
        <v>不适用</v>
      </c>
      <c r="K6614" s="5" t="str">
        <f t="shared" si="413"/>
        <v>非测试日纯氢</v>
      </c>
      <c r="L6614" s="6">
        <f t="shared" si="414"/>
        <v>207.5</v>
      </c>
      <c r="M6614" s="5">
        <f t="shared" si="415"/>
        <v>0</v>
      </c>
      <c r="N6614" s="5" t="s">
        <v>23184</v>
      </c>
      <c r="O6614" s="5" t="s">
        <v>23185</v>
      </c>
      <c r="P6614" s="5" t="s">
        <v>23186</v>
      </c>
    </row>
    <row r="6615" ht="19" customHeight="1" spans="1:16">
      <c r="A6615" s="5">
        <v>265</v>
      </c>
      <c r="B6615" s="5" t="s">
        <v>692</v>
      </c>
      <c r="C6615" s="5" t="s">
        <v>70</v>
      </c>
      <c r="D6615" s="8" t="s">
        <v>466</v>
      </c>
      <c r="E6615" s="6">
        <v>277.4</v>
      </c>
      <c r="F6615" s="6">
        <v>279.2</v>
      </c>
      <c r="G6615" s="6">
        <v>244.9</v>
      </c>
      <c r="H6615" s="5" t="s">
        <v>120</v>
      </c>
      <c r="I6615" s="6">
        <f t="shared" si="412"/>
        <v>-1.80000000000001</v>
      </c>
      <c r="J6615" s="5" t="str">
        <f>IF(H6615="否","不适用",IF(AND(ISNUMBER(E6615),ISNUMBER(F6615)),IF(I6615&gt;规则与名单!$B$2,"是","否"),"未判定"))</f>
        <v>不适用</v>
      </c>
      <c r="K6615" s="5" t="str">
        <f t="shared" si="413"/>
        <v>非测试日纯氢</v>
      </c>
      <c r="L6615" s="6">
        <f t="shared" si="414"/>
        <v>244.9</v>
      </c>
      <c r="M6615" s="5">
        <f t="shared" si="415"/>
        <v>0</v>
      </c>
      <c r="N6615" s="5" t="s">
        <v>23187</v>
      </c>
      <c r="O6615" s="5" t="s">
        <v>23188</v>
      </c>
      <c r="P6615" s="5" t="s">
        <v>23189</v>
      </c>
    </row>
    <row r="6616" ht="19" customHeight="1" spans="1:16">
      <c r="A6616" s="5">
        <v>265</v>
      </c>
      <c r="B6616" s="5" t="s">
        <v>692</v>
      </c>
      <c r="C6616" s="5" t="s">
        <v>70</v>
      </c>
      <c r="D6616" s="8" t="s">
        <v>333</v>
      </c>
      <c r="E6616" s="6">
        <v>265.6</v>
      </c>
      <c r="F6616" s="6">
        <v>266.1</v>
      </c>
      <c r="G6616" s="6">
        <v>93.3</v>
      </c>
      <c r="H6616" s="5" t="s">
        <v>120</v>
      </c>
      <c r="I6616" s="6">
        <f t="shared" si="412"/>
        <v>-0.5</v>
      </c>
      <c r="J6616" s="5" t="str">
        <f>IF(H6616="否","不适用",IF(AND(ISNUMBER(E6616),ISNUMBER(F6616)),IF(I6616&gt;规则与名单!$B$2,"是","否"),"未判定"))</f>
        <v>不适用</v>
      </c>
      <c r="K6616" s="5" t="str">
        <f t="shared" si="413"/>
        <v>非测试日纯氢</v>
      </c>
      <c r="L6616" s="6">
        <f t="shared" si="414"/>
        <v>93.3</v>
      </c>
      <c r="M6616" s="5">
        <f t="shared" si="415"/>
        <v>0</v>
      </c>
      <c r="N6616" s="5" t="s">
        <v>23190</v>
      </c>
      <c r="O6616" s="5" t="s">
        <v>23191</v>
      </c>
      <c r="P6616" s="5" t="s">
        <v>23192</v>
      </c>
    </row>
    <row r="6617" ht="19" customHeight="1" spans="1:16">
      <c r="A6617" s="5">
        <v>265</v>
      </c>
      <c r="B6617" s="5" t="s">
        <v>692</v>
      </c>
      <c r="C6617" s="5" t="s">
        <v>70</v>
      </c>
      <c r="D6617" s="8" t="s">
        <v>175</v>
      </c>
      <c r="E6617" s="6">
        <v>246.6</v>
      </c>
      <c r="F6617" s="6">
        <v>248</v>
      </c>
      <c r="G6617" s="6">
        <v>246.6</v>
      </c>
      <c r="H6617" s="5" t="s">
        <v>120</v>
      </c>
      <c r="I6617" s="6">
        <f t="shared" si="412"/>
        <v>-1.40000000000001</v>
      </c>
      <c r="J6617" s="5" t="str">
        <f>IF(H6617="否","不适用",IF(AND(ISNUMBER(E6617),ISNUMBER(F6617)),IF(I6617&gt;规则与名单!$B$2,"是","否"),"未判定"))</f>
        <v>不适用</v>
      </c>
      <c r="K6617" s="5" t="str">
        <f t="shared" si="413"/>
        <v>非测试日纯氢</v>
      </c>
      <c r="L6617" s="6">
        <f t="shared" si="414"/>
        <v>246.6</v>
      </c>
      <c r="M6617" s="5">
        <f t="shared" si="415"/>
        <v>0</v>
      </c>
      <c r="N6617" s="5" t="s">
        <v>23193</v>
      </c>
      <c r="O6617" s="5" t="s">
        <v>23194</v>
      </c>
      <c r="P6617" s="5" t="s">
        <v>23195</v>
      </c>
    </row>
    <row r="6618" ht="19" customHeight="1" spans="1:16">
      <c r="A6618" s="5">
        <v>265</v>
      </c>
      <c r="B6618" s="5" t="s">
        <v>692</v>
      </c>
      <c r="C6618" s="5" t="s">
        <v>70</v>
      </c>
      <c r="D6618" s="8" t="s">
        <v>3402</v>
      </c>
      <c r="E6618" s="6">
        <v>0.1</v>
      </c>
      <c r="F6618" s="6">
        <v>0.03</v>
      </c>
      <c r="G6618" s="6">
        <v>0.1</v>
      </c>
      <c r="H6618" s="5" t="s">
        <v>120</v>
      </c>
      <c r="I6618" s="6">
        <f t="shared" si="412"/>
        <v>0.07</v>
      </c>
      <c r="J6618" s="5" t="str">
        <f>IF(H6618="否","不适用",IF(AND(ISNUMBER(E6618),ISNUMBER(F6618)),IF(I6618&gt;规则与名单!$B$2,"是","否"),"未判定"))</f>
        <v>不适用</v>
      </c>
      <c r="K6618" s="5" t="str">
        <f t="shared" si="413"/>
        <v>非测试日纯氢</v>
      </c>
      <c r="L6618" s="6">
        <f t="shared" si="414"/>
        <v>0.1</v>
      </c>
      <c r="M6618" s="5">
        <f t="shared" si="415"/>
        <v>0</v>
      </c>
      <c r="N6618" s="5" t="s">
        <v>23196</v>
      </c>
      <c r="O6618" s="5" t="s">
        <v>23197</v>
      </c>
      <c r="P6618" s="5" t="s">
        <v>23198</v>
      </c>
    </row>
    <row r="6619" ht="19" customHeight="1" spans="1:16">
      <c r="A6619" s="5">
        <v>265</v>
      </c>
      <c r="B6619" s="5" t="s">
        <v>692</v>
      </c>
      <c r="C6619" s="5" t="s">
        <v>70</v>
      </c>
      <c r="D6619" s="8" t="s">
        <v>487</v>
      </c>
      <c r="E6619" s="6">
        <v>244.8</v>
      </c>
      <c r="F6619" s="6">
        <v>246.7</v>
      </c>
      <c r="G6619" s="6">
        <v>166.6</v>
      </c>
      <c r="H6619" s="5" t="s">
        <v>120</v>
      </c>
      <c r="I6619" s="6">
        <f t="shared" si="412"/>
        <v>-1.89999999999998</v>
      </c>
      <c r="J6619" s="5" t="str">
        <f>IF(H6619="否","不适用",IF(AND(ISNUMBER(E6619),ISNUMBER(F6619)),IF(I6619&gt;规则与名单!$B$2,"是","否"),"未判定"))</f>
        <v>不适用</v>
      </c>
      <c r="K6619" s="5" t="str">
        <f t="shared" si="413"/>
        <v>非测试日纯氢</v>
      </c>
      <c r="L6619" s="6">
        <f t="shared" si="414"/>
        <v>166.6</v>
      </c>
      <c r="M6619" s="5">
        <f t="shared" si="415"/>
        <v>0</v>
      </c>
      <c r="N6619" s="5" t="s">
        <v>23199</v>
      </c>
      <c r="O6619" s="5" t="s">
        <v>23200</v>
      </c>
      <c r="P6619" s="5" t="s">
        <v>23201</v>
      </c>
    </row>
    <row r="6620" ht="19" customHeight="1" spans="1:16">
      <c r="A6620" s="5">
        <v>265</v>
      </c>
      <c r="B6620" s="5" t="s">
        <v>692</v>
      </c>
      <c r="C6620" s="5" t="s">
        <v>70</v>
      </c>
      <c r="D6620" s="8" t="s">
        <v>121</v>
      </c>
      <c r="E6620" s="6">
        <v>205.9</v>
      </c>
      <c r="F6620" s="6">
        <v>206.4</v>
      </c>
      <c r="G6620" s="6">
        <v>185.1</v>
      </c>
      <c r="H6620" s="5" t="s">
        <v>120</v>
      </c>
      <c r="I6620" s="6">
        <f t="shared" si="412"/>
        <v>-0.5</v>
      </c>
      <c r="J6620" s="5" t="str">
        <f>IF(H6620="否","不适用",IF(AND(ISNUMBER(E6620),ISNUMBER(F6620)),IF(I6620&gt;规则与名单!$B$2,"是","否"),"未判定"))</f>
        <v>不适用</v>
      </c>
      <c r="K6620" s="5" t="str">
        <f t="shared" si="413"/>
        <v>非测试日纯氢</v>
      </c>
      <c r="L6620" s="6">
        <f t="shared" si="414"/>
        <v>185.1</v>
      </c>
      <c r="M6620" s="5">
        <f t="shared" si="415"/>
        <v>0</v>
      </c>
      <c r="N6620" s="5" t="s">
        <v>23202</v>
      </c>
      <c r="O6620" s="5" t="s">
        <v>23203</v>
      </c>
      <c r="P6620" s="5" t="s">
        <v>23204</v>
      </c>
    </row>
    <row r="6621" ht="19" customHeight="1" spans="1:16">
      <c r="A6621" s="5">
        <v>265</v>
      </c>
      <c r="B6621" s="5" t="s">
        <v>692</v>
      </c>
      <c r="C6621" s="5" t="s">
        <v>70</v>
      </c>
      <c r="D6621" s="8" t="s">
        <v>170</v>
      </c>
      <c r="E6621" s="6">
        <v>219.9</v>
      </c>
      <c r="F6621" s="6">
        <v>219.9</v>
      </c>
      <c r="G6621" s="6">
        <v>214.2</v>
      </c>
      <c r="H6621" s="5" t="s">
        <v>120</v>
      </c>
      <c r="I6621" s="6">
        <f t="shared" si="412"/>
        <v>0</v>
      </c>
      <c r="J6621" s="5" t="str">
        <f>IF(H6621="否","不适用",IF(AND(ISNUMBER(E6621),ISNUMBER(F6621)),IF(I6621&gt;规则与名单!$B$2,"是","否"),"未判定"))</f>
        <v>不适用</v>
      </c>
      <c r="K6621" s="5" t="str">
        <f t="shared" si="413"/>
        <v>非测试日纯氢</v>
      </c>
      <c r="L6621" s="6">
        <f t="shared" si="414"/>
        <v>214.2</v>
      </c>
      <c r="M6621" s="5">
        <f t="shared" si="415"/>
        <v>0</v>
      </c>
      <c r="N6621" s="5" t="s">
        <v>23205</v>
      </c>
      <c r="O6621" s="5" t="s">
        <v>23206</v>
      </c>
      <c r="P6621" s="5" t="s">
        <v>23207</v>
      </c>
    </row>
    <row r="6622" ht="19" customHeight="1" spans="1:16">
      <c r="A6622" s="5">
        <v>265</v>
      </c>
      <c r="B6622" s="5" t="s">
        <v>692</v>
      </c>
      <c r="C6622" s="5" t="s">
        <v>70</v>
      </c>
      <c r="D6622" s="8" t="s">
        <v>644</v>
      </c>
      <c r="E6622" s="6">
        <v>58.7</v>
      </c>
      <c r="F6622" s="6">
        <v>60.2</v>
      </c>
      <c r="G6622" s="6">
        <v>58.6</v>
      </c>
      <c r="H6622" s="5" t="s">
        <v>120</v>
      </c>
      <c r="I6622" s="6">
        <f t="shared" si="412"/>
        <v>-1.5</v>
      </c>
      <c r="J6622" s="5" t="str">
        <f>IF(H6622="否","不适用",IF(AND(ISNUMBER(E6622),ISNUMBER(F6622)),IF(I6622&gt;规则与名单!$B$2,"是","否"),"未判定"))</f>
        <v>不适用</v>
      </c>
      <c r="K6622" s="5" t="str">
        <f t="shared" si="413"/>
        <v>非测试日纯氢</v>
      </c>
      <c r="L6622" s="6">
        <f t="shared" si="414"/>
        <v>58.6</v>
      </c>
      <c r="M6622" s="5">
        <f t="shared" si="415"/>
        <v>0</v>
      </c>
      <c r="N6622" s="5" t="s">
        <v>23208</v>
      </c>
      <c r="O6622" s="5" t="s">
        <v>23209</v>
      </c>
      <c r="P6622" s="5" t="s">
        <v>23210</v>
      </c>
    </row>
    <row r="6623" ht="19" customHeight="1" spans="1:16">
      <c r="A6623" s="5">
        <v>265</v>
      </c>
      <c r="B6623" s="5" t="s">
        <v>692</v>
      </c>
      <c r="C6623" s="5" t="s">
        <v>70</v>
      </c>
      <c r="D6623" s="8" t="s">
        <v>3418</v>
      </c>
      <c r="E6623" s="6"/>
      <c r="F6623" s="6">
        <v>0</v>
      </c>
      <c r="G6623" s="6"/>
      <c r="H6623" s="5" t="s">
        <v>120</v>
      </c>
      <c r="I6623" s="6" t="str">
        <f t="shared" si="412"/>
        <v/>
      </c>
      <c r="J6623" s="5" t="str">
        <f>IF(H6623="否","不适用",IF(AND(ISNUMBER(E6623),ISNUMBER(F6623)),IF(I6623&gt;规则与名单!$B$2,"是","否"),"未判定"))</f>
        <v>不适用</v>
      </c>
      <c r="K6623" s="5" t="str">
        <f t="shared" si="413"/>
        <v>缺失</v>
      </c>
      <c r="L6623" s="6" t="str">
        <f t="shared" si="414"/>
        <v/>
      </c>
      <c r="M6623" s="5">
        <f t="shared" si="415"/>
        <v>1</v>
      </c>
      <c r="N6623" s="5" t="s">
        <v>23211</v>
      </c>
      <c r="O6623" s="5" t="s">
        <v>23212</v>
      </c>
      <c r="P6623" s="5" t="s">
        <v>23213</v>
      </c>
    </row>
    <row r="6624" ht="19" customHeight="1" spans="1:16">
      <c r="A6624" s="5">
        <v>265</v>
      </c>
      <c r="B6624" s="5" t="s">
        <v>692</v>
      </c>
      <c r="C6624" s="5" t="s">
        <v>70</v>
      </c>
      <c r="D6624" s="8" t="s">
        <v>3422</v>
      </c>
      <c r="E6624" s="6">
        <v>105.8</v>
      </c>
      <c r="F6624" s="6">
        <v>107.3</v>
      </c>
      <c r="G6624" s="6">
        <v>105.8</v>
      </c>
      <c r="H6624" s="5" t="s">
        <v>120</v>
      </c>
      <c r="I6624" s="6">
        <f t="shared" si="412"/>
        <v>-1.5</v>
      </c>
      <c r="J6624" s="5" t="str">
        <f>IF(H6624="否","不适用",IF(AND(ISNUMBER(E6624),ISNUMBER(F6624)),IF(I6624&gt;规则与名单!$B$2,"是","否"),"未判定"))</f>
        <v>不适用</v>
      </c>
      <c r="K6624" s="5" t="str">
        <f t="shared" si="413"/>
        <v>非测试日纯氢</v>
      </c>
      <c r="L6624" s="6">
        <f t="shared" si="414"/>
        <v>105.8</v>
      </c>
      <c r="M6624" s="5">
        <f t="shared" si="415"/>
        <v>0</v>
      </c>
      <c r="N6624" s="5" t="s">
        <v>23214</v>
      </c>
      <c r="O6624" s="5" t="s">
        <v>23215</v>
      </c>
      <c r="P6624" s="5" t="s">
        <v>23216</v>
      </c>
    </row>
    <row r="6625" ht="19" customHeight="1" spans="1:16">
      <c r="A6625" s="5">
        <v>265</v>
      </c>
      <c r="B6625" s="5" t="s">
        <v>692</v>
      </c>
      <c r="C6625" s="5" t="s">
        <v>70</v>
      </c>
      <c r="D6625" s="8" t="s">
        <v>336</v>
      </c>
      <c r="E6625" s="6">
        <v>37.3</v>
      </c>
      <c r="F6625" s="6">
        <v>38.4</v>
      </c>
      <c r="G6625" s="6">
        <v>37.3</v>
      </c>
      <c r="H6625" s="5" t="s">
        <v>120</v>
      </c>
      <c r="I6625" s="6">
        <f t="shared" si="412"/>
        <v>-1.1</v>
      </c>
      <c r="J6625" s="5" t="str">
        <f>IF(H6625="否","不适用",IF(AND(ISNUMBER(E6625),ISNUMBER(F6625)),IF(I6625&gt;规则与名单!$B$2,"是","否"),"未判定"))</f>
        <v>不适用</v>
      </c>
      <c r="K6625" s="5" t="str">
        <f t="shared" si="413"/>
        <v>非测试日纯氢</v>
      </c>
      <c r="L6625" s="6">
        <f t="shared" si="414"/>
        <v>37.3</v>
      </c>
      <c r="M6625" s="5">
        <f t="shared" si="415"/>
        <v>0</v>
      </c>
      <c r="N6625" s="5" t="s">
        <v>23217</v>
      </c>
      <c r="O6625" s="5" t="s">
        <v>23218</v>
      </c>
      <c r="P6625" s="5" t="s">
        <v>23219</v>
      </c>
    </row>
    <row r="6626" ht="19" customHeight="1" spans="1:16">
      <c r="A6626" s="5">
        <v>265</v>
      </c>
      <c r="B6626" s="5" t="s">
        <v>692</v>
      </c>
      <c r="C6626" s="5" t="s">
        <v>70</v>
      </c>
      <c r="D6626" s="8" t="s">
        <v>653</v>
      </c>
      <c r="E6626" s="6">
        <v>23</v>
      </c>
      <c r="F6626" s="6">
        <v>32.4</v>
      </c>
      <c r="G6626" s="6">
        <v>23</v>
      </c>
      <c r="H6626" s="5" t="s">
        <v>120</v>
      </c>
      <c r="I6626" s="6">
        <f t="shared" si="412"/>
        <v>-9.4</v>
      </c>
      <c r="J6626" s="5" t="str">
        <f>IF(H6626="否","不适用",IF(AND(ISNUMBER(E6626),ISNUMBER(F6626)),IF(I6626&gt;规则与名单!$B$2,"是","否"),"未判定"))</f>
        <v>不适用</v>
      </c>
      <c r="K6626" s="5" t="str">
        <f t="shared" si="413"/>
        <v>非测试日纯氢</v>
      </c>
      <c r="L6626" s="6">
        <f t="shared" si="414"/>
        <v>23</v>
      </c>
      <c r="M6626" s="5">
        <f t="shared" si="415"/>
        <v>0</v>
      </c>
      <c r="N6626" s="5" t="s">
        <v>23220</v>
      </c>
      <c r="O6626" s="5" t="s">
        <v>23221</v>
      </c>
      <c r="P6626" s="5" t="s">
        <v>23222</v>
      </c>
    </row>
    <row r="6627" ht="19" customHeight="1" spans="1:16">
      <c r="A6627" s="5">
        <v>265</v>
      </c>
      <c r="B6627" s="5" t="s">
        <v>692</v>
      </c>
      <c r="C6627" s="5" t="s">
        <v>70</v>
      </c>
      <c r="D6627" s="8" t="s">
        <v>140</v>
      </c>
      <c r="E6627" s="6">
        <v>114.6</v>
      </c>
      <c r="F6627" s="6">
        <v>107</v>
      </c>
      <c r="G6627" s="6">
        <v>106</v>
      </c>
      <c r="H6627" s="5" t="s">
        <v>120</v>
      </c>
      <c r="I6627" s="6">
        <f t="shared" si="412"/>
        <v>7.59999999999999</v>
      </c>
      <c r="J6627" s="5" t="str">
        <f>IF(H6627="否","不适用",IF(AND(ISNUMBER(E6627),ISNUMBER(F6627)),IF(I6627&gt;规则与名单!$B$2,"是","否"),"未判定"))</f>
        <v>不适用</v>
      </c>
      <c r="K6627" s="5" t="str">
        <f t="shared" si="413"/>
        <v>非测试日纯氢</v>
      </c>
      <c r="L6627" s="6">
        <f t="shared" si="414"/>
        <v>106</v>
      </c>
      <c r="M6627" s="5">
        <f t="shared" si="415"/>
        <v>0</v>
      </c>
      <c r="N6627" s="5" t="s">
        <v>23223</v>
      </c>
      <c r="O6627" s="5" t="s">
        <v>23224</v>
      </c>
      <c r="P6627" s="5" t="s">
        <v>23225</v>
      </c>
    </row>
    <row r="6628" ht="19" customHeight="1" spans="1:16">
      <c r="A6628" s="5">
        <v>265</v>
      </c>
      <c r="B6628" s="5" t="s">
        <v>692</v>
      </c>
      <c r="C6628" s="5" t="s">
        <v>70</v>
      </c>
      <c r="D6628" s="8" t="s">
        <v>115</v>
      </c>
      <c r="E6628" s="6">
        <v>0</v>
      </c>
      <c r="F6628" s="6">
        <v>0.1</v>
      </c>
      <c r="G6628" s="6"/>
      <c r="H6628" s="5" t="s">
        <v>120</v>
      </c>
      <c r="I6628" s="6">
        <f t="shared" si="412"/>
        <v>-0.1</v>
      </c>
      <c r="J6628" s="5" t="str">
        <f>IF(H6628="否","不适用",IF(AND(ISNUMBER(E6628),ISNUMBER(F6628)),IF(I6628&gt;规则与名单!$B$2,"是","否"),"未判定"))</f>
        <v>不适用</v>
      </c>
      <c r="K6628" s="5" t="str">
        <f t="shared" si="413"/>
        <v>非测试日仪表</v>
      </c>
      <c r="L6628" s="6">
        <f t="shared" si="414"/>
        <v>0</v>
      </c>
      <c r="M6628" s="5">
        <f t="shared" si="415"/>
        <v>0</v>
      </c>
      <c r="N6628" s="5" t="s">
        <v>23226</v>
      </c>
      <c r="O6628" s="5" t="s">
        <v>23227</v>
      </c>
      <c r="P6628" s="5" t="s">
        <v>23228</v>
      </c>
    </row>
    <row r="6629" ht="19" customHeight="1" spans="1:16">
      <c r="A6629" s="5">
        <v>266</v>
      </c>
      <c r="B6629" s="5" t="s">
        <v>72</v>
      </c>
      <c r="C6629" s="5" t="s">
        <v>70</v>
      </c>
      <c r="D6629" s="8" t="s">
        <v>114</v>
      </c>
      <c r="E6629" s="6">
        <v>49.1</v>
      </c>
      <c r="F6629" s="6">
        <v>50.2</v>
      </c>
      <c r="G6629" s="6">
        <v>47.6</v>
      </c>
      <c r="H6629" s="5" t="s">
        <v>120</v>
      </c>
      <c r="I6629" s="6">
        <f t="shared" si="412"/>
        <v>-1.1</v>
      </c>
      <c r="J6629" s="5" t="str">
        <f>IF(H6629="否","不适用",IF(AND(ISNUMBER(E6629),ISNUMBER(F6629)),IF(I6629&gt;规则与名单!$B$2,"是","否"),"未判定"))</f>
        <v>不适用</v>
      </c>
      <c r="K6629" s="5" t="str">
        <f t="shared" si="413"/>
        <v>非测试日纯氢</v>
      </c>
      <c r="L6629" s="6">
        <f t="shared" si="414"/>
        <v>47.6</v>
      </c>
      <c r="M6629" s="5">
        <f t="shared" si="415"/>
        <v>0</v>
      </c>
      <c r="N6629" s="5" t="s">
        <v>23229</v>
      </c>
      <c r="O6629" s="5" t="s">
        <v>23230</v>
      </c>
      <c r="P6629" s="5" t="s">
        <v>23231</v>
      </c>
    </row>
    <row r="6630" ht="19" customHeight="1" spans="1:16">
      <c r="A6630" s="5">
        <v>266</v>
      </c>
      <c r="B6630" s="5" t="s">
        <v>72</v>
      </c>
      <c r="C6630" s="5" t="s">
        <v>70</v>
      </c>
      <c r="D6630" s="8" t="s">
        <v>605</v>
      </c>
      <c r="E6630" s="6">
        <v>61.4</v>
      </c>
      <c r="F6630" s="6">
        <v>61.9</v>
      </c>
      <c r="G6630" s="6">
        <v>57.7</v>
      </c>
      <c r="H6630" s="5" t="s">
        <v>120</v>
      </c>
      <c r="I6630" s="6">
        <f t="shared" si="412"/>
        <v>-0.5</v>
      </c>
      <c r="J6630" s="5" t="str">
        <f>IF(H6630="否","不适用",IF(AND(ISNUMBER(E6630),ISNUMBER(F6630)),IF(I6630&gt;规则与名单!$B$2,"是","否"),"未判定"))</f>
        <v>不适用</v>
      </c>
      <c r="K6630" s="5" t="str">
        <f t="shared" si="413"/>
        <v>非测试日纯氢</v>
      </c>
      <c r="L6630" s="6">
        <f t="shared" si="414"/>
        <v>57.7</v>
      </c>
      <c r="M6630" s="5">
        <f t="shared" si="415"/>
        <v>0</v>
      </c>
      <c r="N6630" s="5" t="s">
        <v>23232</v>
      </c>
      <c r="O6630" s="5" t="s">
        <v>23233</v>
      </c>
      <c r="P6630" s="5" t="s">
        <v>23234</v>
      </c>
    </row>
    <row r="6631" ht="19" customHeight="1" spans="1:16">
      <c r="A6631" s="5">
        <v>266</v>
      </c>
      <c r="B6631" s="5" t="s">
        <v>72</v>
      </c>
      <c r="C6631" s="5" t="s">
        <v>70</v>
      </c>
      <c r="D6631" s="8" t="s">
        <v>186</v>
      </c>
      <c r="E6631" s="6">
        <v>45.3</v>
      </c>
      <c r="F6631" s="6">
        <v>45.3</v>
      </c>
      <c r="G6631" s="6">
        <v>24.2</v>
      </c>
      <c r="H6631" s="5" t="s">
        <v>120</v>
      </c>
      <c r="I6631" s="6">
        <f t="shared" si="412"/>
        <v>0</v>
      </c>
      <c r="J6631" s="5" t="str">
        <f>IF(H6631="否","不适用",IF(AND(ISNUMBER(E6631),ISNUMBER(F6631)),IF(I6631&gt;规则与名单!$B$2,"是","否"),"未判定"))</f>
        <v>不适用</v>
      </c>
      <c r="K6631" s="5" t="str">
        <f t="shared" si="413"/>
        <v>非测试日纯氢</v>
      </c>
      <c r="L6631" s="6">
        <f t="shared" si="414"/>
        <v>24.2</v>
      </c>
      <c r="M6631" s="5">
        <f t="shared" si="415"/>
        <v>0</v>
      </c>
      <c r="N6631" s="5" t="s">
        <v>23235</v>
      </c>
      <c r="O6631" s="5" t="s">
        <v>23236</v>
      </c>
      <c r="P6631" s="5" t="s">
        <v>23237</v>
      </c>
    </row>
    <row r="6632" ht="19" customHeight="1" spans="1:16">
      <c r="A6632" s="5">
        <v>266</v>
      </c>
      <c r="B6632" s="5" t="s">
        <v>72</v>
      </c>
      <c r="C6632" s="5" t="s">
        <v>70</v>
      </c>
      <c r="D6632" s="8" t="s">
        <v>165</v>
      </c>
      <c r="E6632" s="6">
        <v>46.3</v>
      </c>
      <c r="F6632" s="6">
        <v>50.6</v>
      </c>
      <c r="G6632" s="6">
        <v>40.8</v>
      </c>
      <c r="H6632" s="5" t="s">
        <v>120</v>
      </c>
      <c r="I6632" s="6">
        <f t="shared" si="412"/>
        <v>-4.3</v>
      </c>
      <c r="J6632" s="5" t="str">
        <f>IF(H6632="否","不适用",IF(AND(ISNUMBER(E6632),ISNUMBER(F6632)),IF(I6632&gt;规则与名单!$B$2,"是","否"),"未判定"))</f>
        <v>不适用</v>
      </c>
      <c r="K6632" s="5" t="str">
        <f t="shared" si="413"/>
        <v>非测试日纯氢</v>
      </c>
      <c r="L6632" s="6">
        <f t="shared" si="414"/>
        <v>40.8</v>
      </c>
      <c r="M6632" s="5">
        <f t="shared" si="415"/>
        <v>0</v>
      </c>
      <c r="N6632" s="5" t="s">
        <v>23238</v>
      </c>
      <c r="O6632" s="5" t="s">
        <v>23239</v>
      </c>
      <c r="P6632" s="5" t="s">
        <v>23240</v>
      </c>
    </row>
    <row r="6633" ht="19" customHeight="1" spans="1:16">
      <c r="A6633" s="5">
        <v>266</v>
      </c>
      <c r="B6633" s="5" t="s">
        <v>72</v>
      </c>
      <c r="C6633" s="5" t="s">
        <v>70</v>
      </c>
      <c r="D6633" s="8" t="s">
        <v>151</v>
      </c>
      <c r="E6633" s="6"/>
      <c r="F6633" s="6">
        <v>0</v>
      </c>
      <c r="G6633" s="6"/>
      <c r="H6633" s="5" t="s">
        <v>120</v>
      </c>
      <c r="I6633" s="6" t="str">
        <f t="shared" si="412"/>
        <v/>
      </c>
      <c r="J6633" s="5" t="str">
        <f>IF(H6633="否","不适用",IF(AND(ISNUMBER(E6633),ISNUMBER(F6633)),IF(I6633&gt;规则与名单!$B$2,"是","否"),"未判定"))</f>
        <v>不适用</v>
      </c>
      <c r="K6633" s="5" t="str">
        <f t="shared" si="413"/>
        <v>缺失</v>
      </c>
      <c r="L6633" s="6" t="str">
        <f t="shared" si="414"/>
        <v/>
      </c>
      <c r="M6633" s="5">
        <f t="shared" si="415"/>
        <v>1</v>
      </c>
      <c r="N6633" s="5" t="s">
        <v>23241</v>
      </c>
      <c r="O6633" s="5" t="s">
        <v>23242</v>
      </c>
      <c r="P6633" s="5" t="s">
        <v>23243</v>
      </c>
    </row>
    <row r="6634" ht="19" customHeight="1" spans="1:16">
      <c r="A6634" s="5">
        <v>266</v>
      </c>
      <c r="B6634" s="5" t="s">
        <v>72</v>
      </c>
      <c r="C6634" s="5" t="s">
        <v>70</v>
      </c>
      <c r="D6634" s="8" t="s">
        <v>3358</v>
      </c>
      <c r="E6634" s="6">
        <v>0.6</v>
      </c>
      <c r="F6634" s="6">
        <v>1.6</v>
      </c>
      <c r="G6634" s="6">
        <v>0.2</v>
      </c>
      <c r="H6634" s="5" t="s">
        <v>120</v>
      </c>
      <c r="I6634" s="6">
        <f t="shared" si="412"/>
        <v>-1</v>
      </c>
      <c r="J6634" s="5" t="str">
        <f>IF(H6634="否","不适用",IF(AND(ISNUMBER(E6634),ISNUMBER(F6634)),IF(I6634&gt;规则与名单!$B$2,"是","否"),"未判定"))</f>
        <v>不适用</v>
      </c>
      <c r="K6634" s="5" t="str">
        <f t="shared" si="413"/>
        <v>非测试日纯氢</v>
      </c>
      <c r="L6634" s="6">
        <f t="shared" si="414"/>
        <v>0.2</v>
      </c>
      <c r="M6634" s="5">
        <f t="shared" si="415"/>
        <v>0</v>
      </c>
      <c r="N6634" s="5" t="s">
        <v>23244</v>
      </c>
      <c r="O6634" s="5" t="s">
        <v>23245</v>
      </c>
      <c r="P6634" s="5" t="s">
        <v>23246</v>
      </c>
    </row>
    <row r="6635" ht="19" customHeight="1" spans="1:16">
      <c r="A6635" s="5">
        <v>266</v>
      </c>
      <c r="B6635" s="5" t="s">
        <v>72</v>
      </c>
      <c r="C6635" s="5" t="s">
        <v>70</v>
      </c>
      <c r="D6635" s="8" t="s">
        <v>272</v>
      </c>
      <c r="E6635" s="6">
        <v>49.8</v>
      </c>
      <c r="F6635" s="6">
        <v>51.5</v>
      </c>
      <c r="G6635" s="6">
        <v>49.6</v>
      </c>
      <c r="H6635" s="5" t="s">
        <v>120</v>
      </c>
      <c r="I6635" s="6">
        <f t="shared" si="412"/>
        <v>-1.7</v>
      </c>
      <c r="J6635" s="5" t="str">
        <f>IF(H6635="否","不适用",IF(AND(ISNUMBER(E6635),ISNUMBER(F6635)),IF(I6635&gt;规则与名单!$B$2,"是","否"),"未判定"))</f>
        <v>不适用</v>
      </c>
      <c r="K6635" s="5" t="str">
        <f t="shared" si="413"/>
        <v>非测试日纯氢</v>
      </c>
      <c r="L6635" s="6">
        <f t="shared" si="414"/>
        <v>49.6</v>
      </c>
      <c r="M6635" s="5">
        <f t="shared" si="415"/>
        <v>0</v>
      </c>
      <c r="N6635" s="5" t="s">
        <v>23247</v>
      </c>
      <c r="O6635" s="5" t="s">
        <v>23248</v>
      </c>
      <c r="P6635" s="5" t="s">
        <v>23249</v>
      </c>
    </row>
    <row r="6636" ht="19" customHeight="1" spans="1:16">
      <c r="A6636" s="5">
        <v>266</v>
      </c>
      <c r="B6636" s="5" t="s">
        <v>72</v>
      </c>
      <c r="C6636" s="5" t="s">
        <v>70</v>
      </c>
      <c r="D6636" s="8" t="s">
        <v>506</v>
      </c>
      <c r="E6636" s="6">
        <v>67.8</v>
      </c>
      <c r="F6636" s="6">
        <v>70.1</v>
      </c>
      <c r="G6636" s="6">
        <v>66.9</v>
      </c>
      <c r="H6636" s="5" t="s">
        <v>120</v>
      </c>
      <c r="I6636" s="6">
        <f t="shared" si="412"/>
        <v>-2.3</v>
      </c>
      <c r="J6636" s="5" t="str">
        <f>IF(H6636="否","不适用",IF(AND(ISNUMBER(E6636),ISNUMBER(F6636)),IF(I6636&gt;规则与名单!$B$2,"是","否"),"未判定"))</f>
        <v>不适用</v>
      </c>
      <c r="K6636" s="5" t="str">
        <f t="shared" si="413"/>
        <v>非测试日纯氢</v>
      </c>
      <c r="L6636" s="6">
        <f t="shared" si="414"/>
        <v>66.9</v>
      </c>
      <c r="M6636" s="5">
        <f t="shared" si="415"/>
        <v>0</v>
      </c>
      <c r="N6636" s="5" t="s">
        <v>23250</v>
      </c>
      <c r="O6636" s="5" t="s">
        <v>23251</v>
      </c>
      <c r="P6636" s="5" t="s">
        <v>23252</v>
      </c>
    </row>
    <row r="6637" ht="19" customHeight="1" spans="1:16">
      <c r="A6637" s="5">
        <v>266</v>
      </c>
      <c r="B6637" s="5" t="s">
        <v>72</v>
      </c>
      <c r="C6637" s="5" t="s">
        <v>70</v>
      </c>
      <c r="D6637" s="8" t="s">
        <v>673</v>
      </c>
      <c r="E6637" s="6">
        <v>45.5</v>
      </c>
      <c r="F6637" s="6">
        <v>46.2</v>
      </c>
      <c r="G6637" s="6">
        <v>40.8</v>
      </c>
      <c r="H6637" s="5" t="s">
        <v>120</v>
      </c>
      <c r="I6637" s="6">
        <f t="shared" si="412"/>
        <v>-0.700000000000003</v>
      </c>
      <c r="J6637" s="5" t="str">
        <f>IF(H6637="否","不适用",IF(AND(ISNUMBER(E6637),ISNUMBER(F6637)),IF(I6637&gt;规则与名单!$B$2,"是","否"),"未判定"))</f>
        <v>不适用</v>
      </c>
      <c r="K6637" s="5" t="str">
        <f t="shared" si="413"/>
        <v>非测试日纯氢</v>
      </c>
      <c r="L6637" s="6">
        <f t="shared" si="414"/>
        <v>40.8</v>
      </c>
      <c r="M6637" s="5">
        <f t="shared" si="415"/>
        <v>0</v>
      </c>
      <c r="N6637" s="5" t="s">
        <v>23253</v>
      </c>
      <c r="O6637" s="5" t="s">
        <v>23254</v>
      </c>
      <c r="P6637" s="5" t="s">
        <v>23255</v>
      </c>
    </row>
    <row r="6638" ht="19" customHeight="1" spans="1:16">
      <c r="A6638" s="5">
        <v>266</v>
      </c>
      <c r="B6638" s="5" t="s">
        <v>72</v>
      </c>
      <c r="C6638" s="5" t="s">
        <v>70</v>
      </c>
      <c r="D6638" s="8" t="s">
        <v>183</v>
      </c>
      <c r="E6638" s="6">
        <v>46.7</v>
      </c>
      <c r="F6638" s="6">
        <v>46.9</v>
      </c>
      <c r="G6638" s="6">
        <v>43.3</v>
      </c>
      <c r="H6638" s="5" t="s">
        <v>120</v>
      </c>
      <c r="I6638" s="6">
        <f t="shared" si="412"/>
        <v>-0.199999999999996</v>
      </c>
      <c r="J6638" s="5" t="str">
        <f>IF(H6638="否","不适用",IF(AND(ISNUMBER(E6638),ISNUMBER(F6638)),IF(I6638&gt;规则与名单!$B$2,"是","否"),"未判定"))</f>
        <v>不适用</v>
      </c>
      <c r="K6638" s="5" t="str">
        <f t="shared" si="413"/>
        <v>非测试日纯氢</v>
      </c>
      <c r="L6638" s="6">
        <f t="shared" si="414"/>
        <v>43.3</v>
      </c>
      <c r="M6638" s="5">
        <f t="shared" si="415"/>
        <v>0</v>
      </c>
      <c r="N6638" s="5" t="s">
        <v>23256</v>
      </c>
      <c r="O6638" s="5" t="s">
        <v>23257</v>
      </c>
      <c r="P6638" s="5" t="s">
        <v>23258</v>
      </c>
    </row>
    <row r="6639" ht="19" customHeight="1" spans="1:16">
      <c r="A6639" s="5">
        <v>266</v>
      </c>
      <c r="B6639" s="5" t="s">
        <v>72</v>
      </c>
      <c r="C6639" s="5" t="s">
        <v>70</v>
      </c>
      <c r="D6639" s="8" t="s">
        <v>431</v>
      </c>
      <c r="E6639" s="6">
        <v>46.9</v>
      </c>
      <c r="F6639" s="6">
        <v>47.9</v>
      </c>
      <c r="G6639" s="6">
        <v>5.8</v>
      </c>
      <c r="H6639" s="5" t="s">
        <v>120</v>
      </c>
      <c r="I6639" s="6">
        <f t="shared" si="412"/>
        <v>-1</v>
      </c>
      <c r="J6639" s="5" t="str">
        <f>IF(H6639="否","不适用",IF(AND(ISNUMBER(E6639),ISNUMBER(F6639)),IF(I6639&gt;规则与名单!$B$2,"是","否"),"未判定"))</f>
        <v>不适用</v>
      </c>
      <c r="K6639" s="5" t="str">
        <f t="shared" si="413"/>
        <v>非测试日纯氢</v>
      </c>
      <c r="L6639" s="6">
        <f t="shared" si="414"/>
        <v>5.8</v>
      </c>
      <c r="M6639" s="5">
        <f t="shared" si="415"/>
        <v>0</v>
      </c>
      <c r="N6639" s="5" t="s">
        <v>23259</v>
      </c>
      <c r="O6639" s="5" t="s">
        <v>23260</v>
      </c>
      <c r="P6639" s="5" t="s">
        <v>23261</v>
      </c>
    </row>
    <row r="6640" ht="19" customHeight="1" spans="1:16">
      <c r="A6640" s="5">
        <v>266</v>
      </c>
      <c r="B6640" s="5" t="s">
        <v>72</v>
      </c>
      <c r="C6640" s="5" t="s">
        <v>70</v>
      </c>
      <c r="D6640" s="8" t="s">
        <v>3377</v>
      </c>
      <c r="E6640" s="6"/>
      <c r="F6640" s="6">
        <v>0</v>
      </c>
      <c r="G6640" s="6"/>
      <c r="H6640" s="5" t="s">
        <v>120</v>
      </c>
      <c r="I6640" s="6" t="str">
        <f t="shared" si="412"/>
        <v/>
      </c>
      <c r="J6640" s="5" t="str">
        <f>IF(H6640="否","不适用",IF(AND(ISNUMBER(E6640),ISNUMBER(F6640)),IF(I6640&gt;规则与名单!$B$2,"是","否"),"未判定"))</f>
        <v>不适用</v>
      </c>
      <c r="K6640" s="5" t="str">
        <f t="shared" si="413"/>
        <v>缺失</v>
      </c>
      <c r="L6640" s="6" t="str">
        <f t="shared" si="414"/>
        <v/>
      </c>
      <c r="M6640" s="5">
        <f t="shared" si="415"/>
        <v>1</v>
      </c>
      <c r="N6640" s="5" t="s">
        <v>23262</v>
      </c>
      <c r="O6640" s="5" t="s">
        <v>23263</v>
      </c>
      <c r="P6640" s="5" t="s">
        <v>23264</v>
      </c>
    </row>
    <row r="6641" ht="19" customHeight="1" spans="1:16">
      <c r="A6641" s="5">
        <v>266</v>
      </c>
      <c r="B6641" s="5" t="s">
        <v>72</v>
      </c>
      <c r="C6641" s="5" t="s">
        <v>70</v>
      </c>
      <c r="D6641" s="8" t="s">
        <v>407</v>
      </c>
      <c r="E6641" s="6">
        <v>25.3</v>
      </c>
      <c r="F6641" s="6">
        <v>25.4</v>
      </c>
      <c r="G6641" s="6">
        <v>0.1</v>
      </c>
      <c r="H6641" s="5" t="s">
        <v>120</v>
      </c>
      <c r="I6641" s="6">
        <f t="shared" si="412"/>
        <v>-0.0999999999999979</v>
      </c>
      <c r="J6641" s="5" t="str">
        <f>IF(H6641="否","不适用",IF(AND(ISNUMBER(E6641),ISNUMBER(F6641)),IF(I6641&gt;规则与名单!$B$2,"是","否"),"未判定"))</f>
        <v>不适用</v>
      </c>
      <c r="K6641" s="5" t="str">
        <f t="shared" si="413"/>
        <v>非测试日纯氢</v>
      </c>
      <c r="L6641" s="6">
        <f t="shared" si="414"/>
        <v>0.1</v>
      </c>
      <c r="M6641" s="5">
        <f t="shared" si="415"/>
        <v>0</v>
      </c>
      <c r="N6641" s="5" t="s">
        <v>23265</v>
      </c>
      <c r="O6641" s="5" t="s">
        <v>23266</v>
      </c>
      <c r="P6641" s="5" t="s">
        <v>23267</v>
      </c>
    </row>
    <row r="6642" ht="19" customHeight="1" spans="1:16">
      <c r="A6642" s="5">
        <v>266</v>
      </c>
      <c r="B6642" s="5" t="s">
        <v>72</v>
      </c>
      <c r="C6642" s="5" t="s">
        <v>70</v>
      </c>
      <c r="D6642" s="8" t="s">
        <v>411</v>
      </c>
      <c r="E6642" s="6">
        <v>0.6</v>
      </c>
      <c r="F6642" s="6">
        <v>0.6</v>
      </c>
      <c r="G6642" s="6">
        <v>0.5</v>
      </c>
      <c r="H6642" s="5" t="s">
        <v>120</v>
      </c>
      <c r="I6642" s="6">
        <f t="shared" si="412"/>
        <v>0</v>
      </c>
      <c r="J6642" s="5" t="str">
        <f>IF(H6642="否","不适用",IF(AND(ISNUMBER(E6642),ISNUMBER(F6642)),IF(I6642&gt;规则与名单!$B$2,"是","否"),"未判定"))</f>
        <v>不适用</v>
      </c>
      <c r="K6642" s="5" t="str">
        <f t="shared" si="413"/>
        <v>非测试日纯氢</v>
      </c>
      <c r="L6642" s="6">
        <f t="shared" si="414"/>
        <v>0.5</v>
      </c>
      <c r="M6642" s="5">
        <f t="shared" si="415"/>
        <v>0</v>
      </c>
      <c r="N6642" s="5" t="s">
        <v>23268</v>
      </c>
      <c r="O6642" s="5" t="s">
        <v>23269</v>
      </c>
      <c r="P6642" s="5" t="s">
        <v>23270</v>
      </c>
    </row>
    <row r="6643" ht="19" customHeight="1" spans="1:16">
      <c r="A6643" s="5">
        <v>266</v>
      </c>
      <c r="B6643" s="5" t="s">
        <v>72</v>
      </c>
      <c r="C6643" s="5" t="s">
        <v>70</v>
      </c>
      <c r="D6643" s="8" t="s">
        <v>251</v>
      </c>
      <c r="E6643" s="6">
        <v>49</v>
      </c>
      <c r="F6643" s="6">
        <v>50.1</v>
      </c>
      <c r="G6643" s="6">
        <v>33.1</v>
      </c>
      <c r="H6643" s="5" t="s">
        <v>120</v>
      </c>
      <c r="I6643" s="6">
        <f t="shared" si="412"/>
        <v>-1.1</v>
      </c>
      <c r="J6643" s="5" t="str">
        <f>IF(H6643="否","不适用",IF(AND(ISNUMBER(E6643),ISNUMBER(F6643)),IF(I6643&gt;规则与名单!$B$2,"是","否"),"未判定"))</f>
        <v>不适用</v>
      </c>
      <c r="K6643" s="5" t="str">
        <f t="shared" si="413"/>
        <v>非测试日纯氢</v>
      </c>
      <c r="L6643" s="6">
        <f t="shared" si="414"/>
        <v>33.1</v>
      </c>
      <c r="M6643" s="5">
        <f t="shared" si="415"/>
        <v>0</v>
      </c>
      <c r="N6643" s="5" t="s">
        <v>23271</v>
      </c>
      <c r="O6643" s="5" t="s">
        <v>23272</v>
      </c>
      <c r="P6643" s="5" t="s">
        <v>23273</v>
      </c>
    </row>
    <row r="6644" ht="19" customHeight="1" spans="1:16">
      <c r="A6644" s="5">
        <v>266</v>
      </c>
      <c r="B6644" s="5" t="s">
        <v>72</v>
      </c>
      <c r="C6644" s="5" t="s">
        <v>70</v>
      </c>
      <c r="D6644" s="8" t="s">
        <v>472</v>
      </c>
      <c r="E6644" s="6">
        <v>49.5</v>
      </c>
      <c r="F6644" s="6">
        <v>50.2</v>
      </c>
      <c r="G6644" s="6">
        <v>49</v>
      </c>
      <c r="H6644" s="5" t="s">
        <v>120</v>
      </c>
      <c r="I6644" s="6">
        <f t="shared" si="412"/>
        <v>-0.700000000000003</v>
      </c>
      <c r="J6644" s="5" t="str">
        <f>IF(H6644="否","不适用",IF(AND(ISNUMBER(E6644),ISNUMBER(F6644)),IF(I6644&gt;规则与名单!$B$2,"是","否"),"未判定"))</f>
        <v>不适用</v>
      </c>
      <c r="K6644" s="5" t="str">
        <f t="shared" si="413"/>
        <v>非测试日纯氢</v>
      </c>
      <c r="L6644" s="6">
        <f t="shared" si="414"/>
        <v>49</v>
      </c>
      <c r="M6644" s="5">
        <f t="shared" si="415"/>
        <v>0</v>
      </c>
      <c r="N6644" s="5" t="s">
        <v>23274</v>
      </c>
      <c r="O6644" s="5" t="s">
        <v>23275</v>
      </c>
      <c r="P6644" s="5" t="s">
        <v>23276</v>
      </c>
    </row>
    <row r="6645" ht="19" customHeight="1" spans="1:16">
      <c r="A6645" s="5">
        <v>266</v>
      </c>
      <c r="B6645" s="5" t="s">
        <v>72</v>
      </c>
      <c r="C6645" s="5" t="s">
        <v>70</v>
      </c>
      <c r="D6645" s="8" t="s">
        <v>466</v>
      </c>
      <c r="E6645" s="6">
        <v>47.4</v>
      </c>
      <c r="F6645" s="6">
        <v>47.2</v>
      </c>
      <c r="G6645" s="6">
        <v>34.6</v>
      </c>
      <c r="H6645" s="5" t="s">
        <v>120</v>
      </c>
      <c r="I6645" s="6">
        <f t="shared" si="412"/>
        <v>0.199999999999996</v>
      </c>
      <c r="J6645" s="5" t="str">
        <f>IF(H6645="否","不适用",IF(AND(ISNUMBER(E6645),ISNUMBER(F6645)),IF(I6645&gt;规则与名单!$B$2,"是","否"),"未判定"))</f>
        <v>不适用</v>
      </c>
      <c r="K6645" s="5" t="str">
        <f t="shared" si="413"/>
        <v>非测试日纯氢</v>
      </c>
      <c r="L6645" s="6">
        <f t="shared" si="414"/>
        <v>34.6</v>
      </c>
      <c r="M6645" s="5">
        <f t="shared" si="415"/>
        <v>0</v>
      </c>
      <c r="N6645" s="5" t="s">
        <v>23277</v>
      </c>
      <c r="O6645" s="5" t="s">
        <v>23278</v>
      </c>
      <c r="P6645" s="5" t="s">
        <v>23279</v>
      </c>
    </row>
    <row r="6646" ht="19" customHeight="1" spans="1:16">
      <c r="A6646" s="5">
        <v>266</v>
      </c>
      <c r="B6646" s="5" t="s">
        <v>72</v>
      </c>
      <c r="C6646" s="5" t="s">
        <v>70</v>
      </c>
      <c r="D6646" s="8" t="s">
        <v>333</v>
      </c>
      <c r="E6646" s="6">
        <v>49.7</v>
      </c>
      <c r="F6646" s="6">
        <v>49</v>
      </c>
      <c r="G6646" s="6">
        <v>49.3</v>
      </c>
      <c r="H6646" s="5" t="s">
        <v>120</v>
      </c>
      <c r="I6646" s="6">
        <f t="shared" si="412"/>
        <v>0.700000000000003</v>
      </c>
      <c r="J6646" s="5" t="str">
        <f>IF(H6646="否","不适用",IF(AND(ISNUMBER(E6646),ISNUMBER(F6646)),IF(I6646&gt;规则与名单!$B$2,"是","否"),"未判定"))</f>
        <v>不适用</v>
      </c>
      <c r="K6646" s="5" t="str">
        <f t="shared" si="413"/>
        <v>非测试日纯氢</v>
      </c>
      <c r="L6646" s="6">
        <f t="shared" si="414"/>
        <v>49.3</v>
      </c>
      <c r="M6646" s="5">
        <f t="shared" si="415"/>
        <v>0</v>
      </c>
      <c r="N6646" s="5" t="s">
        <v>23280</v>
      </c>
      <c r="O6646" s="5" t="s">
        <v>23281</v>
      </c>
      <c r="P6646" s="5" t="s">
        <v>23282</v>
      </c>
    </row>
    <row r="6647" ht="19" customHeight="1" spans="1:16">
      <c r="A6647" s="5">
        <v>266</v>
      </c>
      <c r="B6647" s="5" t="s">
        <v>72</v>
      </c>
      <c r="C6647" s="5" t="s">
        <v>70</v>
      </c>
      <c r="D6647" s="8" t="s">
        <v>175</v>
      </c>
      <c r="E6647" s="6"/>
      <c r="F6647" s="6">
        <v>0</v>
      </c>
      <c r="G6647" s="6"/>
      <c r="H6647" s="5" t="s">
        <v>120</v>
      </c>
      <c r="I6647" s="6" t="str">
        <f t="shared" si="412"/>
        <v/>
      </c>
      <c r="J6647" s="5" t="str">
        <f>IF(H6647="否","不适用",IF(AND(ISNUMBER(E6647),ISNUMBER(F6647)),IF(I6647&gt;规则与名单!$B$2,"是","否"),"未判定"))</f>
        <v>不适用</v>
      </c>
      <c r="K6647" s="5" t="str">
        <f t="shared" si="413"/>
        <v>缺失</v>
      </c>
      <c r="L6647" s="6" t="str">
        <f t="shared" si="414"/>
        <v/>
      </c>
      <c r="M6647" s="5">
        <f t="shared" si="415"/>
        <v>1</v>
      </c>
      <c r="N6647" s="5" t="s">
        <v>23283</v>
      </c>
      <c r="O6647" s="5" t="s">
        <v>23284</v>
      </c>
      <c r="P6647" s="5" t="s">
        <v>23285</v>
      </c>
    </row>
    <row r="6648" ht="19" customHeight="1" spans="1:16">
      <c r="A6648" s="5">
        <v>266</v>
      </c>
      <c r="B6648" s="5" t="s">
        <v>72</v>
      </c>
      <c r="C6648" s="5" t="s">
        <v>70</v>
      </c>
      <c r="D6648" s="8" t="s">
        <v>3402</v>
      </c>
      <c r="E6648" s="6">
        <v>69.7</v>
      </c>
      <c r="F6648" s="6">
        <v>69.3</v>
      </c>
      <c r="G6648" s="6">
        <v>48.5</v>
      </c>
      <c r="H6648" s="5" t="s">
        <v>120</v>
      </c>
      <c r="I6648" s="6">
        <f t="shared" si="412"/>
        <v>0.400000000000006</v>
      </c>
      <c r="J6648" s="5" t="str">
        <f>IF(H6648="否","不适用",IF(AND(ISNUMBER(E6648),ISNUMBER(F6648)),IF(I6648&gt;规则与名单!$B$2,"是","否"),"未判定"))</f>
        <v>不适用</v>
      </c>
      <c r="K6648" s="5" t="str">
        <f t="shared" si="413"/>
        <v>非测试日纯氢</v>
      </c>
      <c r="L6648" s="6">
        <f t="shared" si="414"/>
        <v>48.5</v>
      </c>
      <c r="M6648" s="5">
        <f t="shared" si="415"/>
        <v>0</v>
      </c>
      <c r="N6648" s="5" t="s">
        <v>23286</v>
      </c>
      <c r="O6648" s="5" t="s">
        <v>23287</v>
      </c>
      <c r="P6648" s="5" t="s">
        <v>23288</v>
      </c>
    </row>
    <row r="6649" ht="19" customHeight="1" spans="1:16">
      <c r="A6649" s="5">
        <v>266</v>
      </c>
      <c r="B6649" s="5" t="s">
        <v>72</v>
      </c>
      <c r="C6649" s="5" t="s">
        <v>70</v>
      </c>
      <c r="D6649" s="8" t="s">
        <v>487</v>
      </c>
      <c r="E6649" s="6">
        <v>47.5</v>
      </c>
      <c r="F6649" s="6">
        <v>47.9</v>
      </c>
      <c r="G6649" s="6">
        <v>24.8</v>
      </c>
      <c r="H6649" s="5" t="s">
        <v>120</v>
      </c>
      <c r="I6649" s="6">
        <f t="shared" si="412"/>
        <v>-0.399999999999999</v>
      </c>
      <c r="J6649" s="5" t="str">
        <f>IF(H6649="否","不适用",IF(AND(ISNUMBER(E6649),ISNUMBER(F6649)),IF(I6649&gt;规则与名单!$B$2,"是","否"),"未判定"))</f>
        <v>不适用</v>
      </c>
      <c r="K6649" s="5" t="str">
        <f t="shared" si="413"/>
        <v>非测试日纯氢</v>
      </c>
      <c r="L6649" s="6">
        <f t="shared" si="414"/>
        <v>24.8</v>
      </c>
      <c r="M6649" s="5">
        <f t="shared" si="415"/>
        <v>0</v>
      </c>
      <c r="N6649" s="5" t="s">
        <v>23289</v>
      </c>
      <c r="O6649" s="5" t="s">
        <v>23290</v>
      </c>
      <c r="P6649" s="5" t="s">
        <v>23291</v>
      </c>
    </row>
    <row r="6650" ht="19" customHeight="1" spans="1:16">
      <c r="A6650" s="5">
        <v>266</v>
      </c>
      <c r="B6650" s="5" t="s">
        <v>72</v>
      </c>
      <c r="C6650" s="5" t="s">
        <v>70</v>
      </c>
      <c r="D6650" s="8" t="s">
        <v>121</v>
      </c>
      <c r="E6650" s="6">
        <v>49.6</v>
      </c>
      <c r="F6650" s="6">
        <v>50</v>
      </c>
      <c r="G6650" s="6">
        <v>47.6</v>
      </c>
      <c r="H6650" s="5" t="s">
        <v>120</v>
      </c>
      <c r="I6650" s="6">
        <f t="shared" si="412"/>
        <v>-0.399999999999999</v>
      </c>
      <c r="J6650" s="5" t="str">
        <f>IF(H6650="否","不适用",IF(AND(ISNUMBER(E6650),ISNUMBER(F6650)),IF(I6650&gt;规则与名单!$B$2,"是","否"),"未判定"))</f>
        <v>不适用</v>
      </c>
      <c r="K6650" s="5" t="str">
        <f t="shared" si="413"/>
        <v>非测试日纯氢</v>
      </c>
      <c r="L6650" s="6">
        <f t="shared" si="414"/>
        <v>47.6</v>
      </c>
      <c r="M6650" s="5">
        <f t="shared" si="415"/>
        <v>0</v>
      </c>
      <c r="N6650" s="5" t="s">
        <v>23292</v>
      </c>
      <c r="O6650" s="5" t="s">
        <v>23293</v>
      </c>
      <c r="P6650" s="5" t="s">
        <v>23294</v>
      </c>
    </row>
    <row r="6651" ht="19" customHeight="1" spans="1:16">
      <c r="A6651" s="5">
        <v>266</v>
      </c>
      <c r="B6651" s="5" t="s">
        <v>72</v>
      </c>
      <c r="C6651" s="5" t="s">
        <v>70</v>
      </c>
      <c r="D6651" s="8" t="s">
        <v>170</v>
      </c>
      <c r="E6651" s="6">
        <v>54.9</v>
      </c>
      <c r="F6651" s="6">
        <v>55.4</v>
      </c>
      <c r="G6651" s="6">
        <v>52.7</v>
      </c>
      <c r="H6651" s="5" t="s">
        <v>120</v>
      </c>
      <c r="I6651" s="6">
        <f t="shared" si="412"/>
        <v>-0.5</v>
      </c>
      <c r="J6651" s="5" t="str">
        <f>IF(H6651="否","不适用",IF(AND(ISNUMBER(E6651),ISNUMBER(F6651)),IF(I6651&gt;规则与名单!$B$2,"是","否"),"未判定"))</f>
        <v>不适用</v>
      </c>
      <c r="K6651" s="5" t="str">
        <f t="shared" si="413"/>
        <v>非测试日纯氢</v>
      </c>
      <c r="L6651" s="6">
        <f t="shared" si="414"/>
        <v>52.7</v>
      </c>
      <c r="M6651" s="5">
        <f t="shared" si="415"/>
        <v>0</v>
      </c>
      <c r="N6651" s="5" t="s">
        <v>23295</v>
      </c>
      <c r="O6651" s="5" t="s">
        <v>23296</v>
      </c>
      <c r="P6651" s="5" t="s">
        <v>23297</v>
      </c>
    </row>
    <row r="6652" ht="19" customHeight="1" spans="1:16">
      <c r="A6652" s="5">
        <v>266</v>
      </c>
      <c r="B6652" s="5" t="s">
        <v>72</v>
      </c>
      <c r="C6652" s="5" t="s">
        <v>70</v>
      </c>
      <c r="D6652" s="8" t="s">
        <v>644</v>
      </c>
      <c r="E6652" s="6">
        <v>53.7</v>
      </c>
      <c r="F6652" s="6">
        <v>54.7</v>
      </c>
      <c r="G6652" s="6">
        <v>48.9</v>
      </c>
      <c r="H6652" s="5" t="s">
        <v>120</v>
      </c>
      <c r="I6652" s="6">
        <f t="shared" si="412"/>
        <v>-1</v>
      </c>
      <c r="J6652" s="5" t="str">
        <f>IF(H6652="否","不适用",IF(AND(ISNUMBER(E6652),ISNUMBER(F6652)),IF(I6652&gt;规则与名单!$B$2,"是","否"),"未判定"))</f>
        <v>不适用</v>
      </c>
      <c r="K6652" s="5" t="str">
        <f t="shared" si="413"/>
        <v>非测试日纯氢</v>
      </c>
      <c r="L6652" s="6">
        <f t="shared" si="414"/>
        <v>48.9</v>
      </c>
      <c r="M6652" s="5">
        <f t="shared" si="415"/>
        <v>0</v>
      </c>
      <c r="N6652" s="5" t="s">
        <v>23298</v>
      </c>
      <c r="O6652" s="5" t="s">
        <v>23299</v>
      </c>
      <c r="P6652" s="5" t="s">
        <v>23300</v>
      </c>
    </row>
    <row r="6653" ht="19" customHeight="1" spans="1:16">
      <c r="A6653" s="5">
        <v>266</v>
      </c>
      <c r="B6653" s="5" t="s">
        <v>72</v>
      </c>
      <c r="C6653" s="5" t="s">
        <v>70</v>
      </c>
      <c r="D6653" s="8" t="s">
        <v>3418</v>
      </c>
      <c r="E6653" s="6"/>
      <c r="F6653" s="6">
        <v>0</v>
      </c>
      <c r="G6653" s="6"/>
      <c r="H6653" s="5" t="s">
        <v>120</v>
      </c>
      <c r="I6653" s="6" t="str">
        <f t="shared" si="412"/>
        <v/>
      </c>
      <c r="J6653" s="5" t="str">
        <f>IF(H6653="否","不适用",IF(AND(ISNUMBER(E6653),ISNUMBER(F6653)),IF(I6653&gt;规则与名单!$B$2,"是","否"),"未判定"))</f>
        <v>不适用</v>
      </c>
      <c r="K6653" s="5" t="str">
        <f t="shared" si="413"/>
        <v>缺失</v>
      </c>
      <c r="L6653" s="6" t="str">
        <f t="shared" si="414"/>
        <v/>
      </c>
      <c r="M6653" s="5">
        <f t="shared" si="415"/>
        <v>1</v>
      </c>
      <c r="N6653" s="5" t="s">
        <v>23301</v>
      </c>
      <c r="O6653" s="5" t="s">
        <v>23302</v>
      </c>
      <c r="P6653" s="5" t="s">
        <v>23303</v>
      </c>
    </row>
    <row r="6654" ht="19" customHeight="1" spans="1:16">
      <c r="A6654" s="5">
        <v>266</v>
      </c>
      <c r="B6654" s="5" t="s">
        <v>72</v>
      </c>
      <c r="C6654" s="5" t="s">
        <v>70</v>
      </c>
      <c r="D6654" s="8" t="s">
        <v>3422</v>
      </c>
      <c r="E6654" s="6"/>
      <c r="F6654" s="6">
        <v>0</v>
      </c>
      <c r="G6654" s="6"/>
      <c r="H6654" s="5" t="s">
        <v>120</v>
      </c>
      <c r="I6654" s="6" t="str">
        <f t="shared" si="412"/>
        <v/>
      </c>
      <c r="J6654" s="5" t="str">
        <f>IF(H6654="否","不适用",IF(AND(ISNUMBER(E6654),ISNUMBER(F6654)),IF(I6654&gt;规则与名单!$B$2,"是","否"),"未判定"))</f>
        <v>不适用</v>
      </c>
      <c r="K6654" s="5" t="str">
        <f t="shared" si="413"/>
        <v>缺失</v>
      </c>
      <c r="L6654" s="6" t="str">
        <f t="shared" si="414"/>
        <v/>
      </c>
      <c r="M6654" s="5">
        <f t="shared" si="415"/>
        <v>1</v>
      </c>
      <c r="N6654" s="5" t="s">
        <v>23304</v>
      </c>
      <c r="O6654" s="5" t="s">
        <v>23305</v>
      </c>
      <c r="P6654" s="5" t="s">
        <v>23306</v>
      </c>
    </row>
    <row r="6655" ht="19" customHeight="1" spans="1:16">
      <c r="A6655" s="5">
        <v>266</v>
      </c>
      <c r="B6655" s="5" t="s">
        <v>72</v>
      </c>
      <c r="C6655" s="5" t="s">
        <v>70</v>
      </c>
      <c r="D6655" s="8" t="s">
        <v>336</v>
      </c>
      <c r="E6655" s="6"/>
      <c r="F6655" s="6">
        <v>0</v>
      </c>
      <c r="G6655" s="6"/>
      <c r="H6655" s="5" t="s">
        <v>120</v>
      </c>
      <c r="I6655" s="6" t="str">
        <f t="shared" si="412"/>
        <v/>
      </c>
      <c r="J6655" s="5" t="str">
        <f>IF(H6655="否","不适用",IF(AND(ISNUMBER(E6655),ISNUMBER(F6655)),IF(I6655&gt;规则与名单!$B$2,"是","否"),"未判定"))</f>
        <v>不适用</v>
      </c>
      <c r="K6655" s="5" t="str">
        <f t="shared" si="413"/>
        <v>缺失</v>
      </c>
      <c r="L6655" s="6" t="str">
        <f t="shared" si="414"/>
        <v/>
      </c>
      <c r="M6655" s="5">
        <f t="shared" si="415"/>
        <v>1</v>
      </c>
      <c r="N6655" s="5" t="s">
        <v>23307</v>
      </c>
      <c r="O6655" s="5" t="s">
        <v>23308</v>
      </c>
      <c r="P6655" s="5" t="s">
        <v>23309</v>
      </c>
    </row>
    <row r="6656" ht="19" customHeight="1" spans="1:16">
      <c r="A6656" s="5">
        <v>266</v>
      </c>
      <c r="B6656" s="5" t="s">
        <v>72</v>
      </c>
      <c r="C6656" s="5" t="s">
        <v>70</v>
      </c>
      <c r="D6656" s="8" t="s">
        <v>653</v>
      </c>
      <c r="E6656" s="6">
        <v>47.3</v>
      </c>
      <c r="F6656" s="6">
        <v>48.2</v>
      </c>
      <c r="G6656" s="6">
        <v>37.1</v>
      </c>
      <c r="H6656" s="5" t="s">
        <v>120</v>
      </c>
      <c r="I6656" s="6">
        <f t="shared" si="412"/>
        <v>-0.900000000000006</v>
      </c>
      <c r="J6656" s="5" t="str">
        <f>IF(H6656="否","不适用",IF(AND(ISNUMBER(E6656),ISNUMBER(F6656)),IF(I6656&gt;规则与名单!$B$2,"是","否"),"未判定"))</f>
        <v>不适用</v>
      </c>
      <c r="K6656" s="5" t="str">
        <f t="shared" si="413"/>
        <v>非测试日纯氢</v>
      </c>
      <c r="L6656" s="6">
        <f t="shared" si="414"/>
        <v>37.1</v>
      </c>
      <c r="M6656" s="5">
        <f t="shared" si="415"/>
        <v>0</v>
      </c>
      <c r="N6656" s="5" t="s">
        <v>23310</v>
      </c>
      <c r="O6656" s="5" t="s">
        <v>23311</v>
      </c>
      <c r="P6656" s="5" t="s">
        <v>23312</v>
      </c>
    </row>
    <row r="6657" ht="19" customHeight="1" spans="1:16">
      <c r="A6657" s="5">
        <v>266</v>
      </c>
      <c r="B6657" s="5" t="s">
        <v>72</v>
      </c>
      <c r="C6657" s="5" t="s">
        <v>70</v>
      </c>
      <c r="D6657" s="8" t="s">
        <v>140</v>
      </c>
      <c r="E6657" s="6">
        <v>47.4</v>
      </c>
      <c r="F6657" s="6">
        <v>48.3</v>
      </c>
      <c r="G6657" s="6">
        <v>47</v>
      </c>
      <c r="H6657" s="5" t="s">
        <v>120</v>
      </c>
      <c r="I6657" s="6">
        <f t="shared" si="412"/>
        <v>-0.899999999999999</v>
      </c>
      <c r="J6657" s="5" t="str">
        <f>IF(H6657="否","不适用",IF(AND(ISNUMBER(E6657),ISNUMBER(F6657)),IF(I6657&gt;规则与名单!$B$2,"是","否"),"未判定"))</f>
        <v>不适用</v>
      </c>
      <c r="K6657" s="5" t="str">
        <f t="shared" si="413"/>
        <v>非测试日纯氢</v>
      </c>
      <c r="L6657" s="6">
        <f t="shared" si="414"/>
        <v>47</v>
      </c>
      <c r="M6657" s="5">
        <f t="shared" si="415"/>
        <v>0</v>
      </c>
      <c r="N6657" s="5" t="s">
        <v>23313</v>
      </c>
      <c r="O6657" s="5" t="s">
        <v>23314</v>
      </c>
      <c r="P6657" s="5" t="s">
        <v>23315</v>
      </c>
    </row>
    <row r="6658" ht="19" customHeight="1" spans="1:16">
      <c r="A6658" s="5">
        <v>266</v>
      </c>
      <c r="B6658" s="5" t="s">
        <v>72</v>
      </c>
      <c r="C6658" s="5" t="s">
        <v>70</v>
      </c>
      <c r="D6658" s="8" t="s">
        <v>115</v>
      </c>
      <c r="E6658" s="6">
        <v>72.7</v>
      </c>
      <c r="F6658" s="6">
        <v>73.1</v>
      </c>
      <c r="G6658" s="6">
        <v>72.4</v>
      </c>
      <c r="H6658" s="5" t="s">
        <v>120</v>
      </c>
      <c r="I6658" s="6">
        <f t="shared" ref="I6658:I6721" si="416">IF(AND(ISNUMBER(E6658),ISNUMBER(F6658)),E6658-F6658,"")</f>
        <v>-0.399999999999991</v>
      </c>
      <c r="J6658" s="5" t="str">
        <f>IF(H6658="否","不适用",IF(AND(ISNUMBER(E6658),ISNUMBER(F6658)),IF(I6658&gt;规则与名单!$B$2,"是","否"),"未判定"))</f>
        <v>不适用</v>
      </c>
      <c r="K6658" s="5" t="str">
        <f t="shared" ref="K6658:K6721" si="417">IF(J6658="是",IF(ISNUMBER(F6658),"测试日GPS","缺失"),IF(ISNUMBER(G6658),"非测试日纯氢",IF(AND(H6658="是",J6658="未判定"),IF(ISNUMBER(F6658),"测试名单无纯氢GPS","缺失"),IF(ISNUMBER(E6658),"非测试日仪表","缺失"))))</f>
        <v>非测试日纯氢</v>
      </c>
      <c r="L6658" s="6">
        <f t="shared" ref="L6658:L6721" si="418">IF(K6658="缺失","",IF(K6658="非测试日纯氢",G6658,IF(K6658="非测试日仪表",E6658,F6658)))</f>
        <v>72.4</v>
      </c>
      <c r="M6658" s="5">
        <f t="shared" ref="M6658:M6721" si="419">IF(K6658="缺失",1,0)</f>
        <v>0</v>
      </c>
      <c r="N6658" s="5" t="s">
        <v>23316</v>
      </c>
      <c r="O6658" s="5" t="s">
        <v>23317</v>
      </c>
      <c r="P6658" s="5" t="s">
        <v>23318</v>
      </c>
    </row>
    <row r="6659" ht="19" customHeight="1" spans="1:16">
      <c r="A6659" s="5">
        <v>267</v>
      </c>
      <c r="B6659" s="5" t="s">
        <v>695</v>
      </c>
      <c r="C6659" s="5" t="s">
        <v>70</v>
      </c>
      <c r="D6659" s="8" t="s">
        <v>114</v>
      </c>
      <c r="E6659" s="6"/>
      <c r="F6659" s="6">
        <v>0</v>
      </c>
      <c r="G6659" s="6"/>
      <c r="H6659" s="5" t="s">
        <v>120</v>
      </c>
      <c r="I6659" s="6" t="str">
        <f t="shared" si="416"/>
        <v/>
      </c>
      <c r="J6659" s="5" t="str">
        <f>IF(H6659="否","不适用",IF(AND(ISNUMBER(E6659),ISNUMBER(F6659)),IF(I6659&gt;规则与名单!$B$2,"是","否"),"未判定"))</f>
        <v>不适用</v>
      </c>
      <c r="K6659" s="5" t="str">
        <f t="shared" si="417"/>
        <v>缺失</v>
      </c>
      <c r="L6659" s="6" t="str">
        <f t="shared" si="418"/>
        <v/>
      </c>
      <c r="M6659" s="5">
        <f t="shared" si="419"/>
        <v>1</v>
      </c>
      <c r="N6659" s="5" t="s">
        <v>23319</v>
      </c>
      <c r="O6659" s="5" t="s">
        <v>23320</v>
      </c>
      <c r="P6659" s="5" t="s">
        <v>23321</v>
      </c>
    </row>
    <row r="6660" ht="19" customHeight="1" spans="1:16">
      <c r="A6660" s="5">
        <v>267</v>
      </c>
      <c r="B6660" s="5" t="s">
        <v>695</v>
      </c>
      <c r="C6660" s="5" t="s">
        <v>70</v>
      </c>
      <c r="D6660" s="8" t="s">
        <v>605</v>
      </c>
      <c r="E6660" s="6"/>
      <c r="F6660" s="6">
        <v>0</v>
      </c>
      <c r="G6660" s="6"/>
      <c r="H6660" s="5" t="s">
        <v>120</v>
      </c>
      <c r="I6660" s="6" t="str">
        <f t="shared" si="416"/>
        <v/>
      </c>
      <c r="J6660" s="5" t="str">
        <f>IF(H6660="否","不适用",IF(AND(ISNUMBER(E6660),ISNUMBER(F6660)),IF(I6660&gt;规则与名单!$B$2,"是","否"),"未判定"))</f>
        <v>不适用</v>
      </c>
      <c r="K6660" s="5" t="str">
        <f t="shared" si="417"/>
        <v>缺失</v>
      </c>
      <c r="L6660" s="6" t="str">
        <f t="shared" si="418"/>
        <v/>
      </c>
      <c r="M6660" s="5">
        <f t="shared" si="419"/>
        <v>1</v>
      </c>
      <c r="N6660" s="5" t="s">
        <v>23322</v>
      </c>
      <c r="O6660" s="5" t="s">
        <v>23323</v>
      </c>
      <c r="P6660" s="5" t="s">
        <v>23324</v>
      </c>
    </row>
    <row r="6661" ht="19" customHeight="1" spans="1:16">
      <c r="A6661" s="5">
        <v>267</v>
      </c>
      <c r="B6661" s="5" t="s">
        <v>695</v>
      </c>
      <c r="C6661" s="5" t="s">
        <v>70</v>
      </c>
      <c r="D6661" s="8" t="s">
        <v>186</v>
      </c>
      <c r="E6661" s="6"/>
      <c r="F6661" s="6">
        <v>0</v>
      </c>
      <c r="G6661" s="6"/>
      <c r="H6661" s="5" t="s">
        <v>120</v>
      </c>
      <c r="I6661" s="6" t="str">
        <f t="shared" si="416"/>
        <v/>
      </c>
      <c r="J6661" s="5" t="str">
        <f>IF(H6661="否","不适用",IF(AND(ISNUMBER(E6661),ISNUMBER(F6661)),IF(I6661&gt;规则与名单!$B$2,"是","否"),"未判定"))</f>
        <v>不适用</v>
      </c>
      <c r="K6661" s="5" t="str">
        <f t="shared" si="417"/>
        <v>缺失</v>
      </c>
      <c r="L6661" s="6" t="str">
        <f t="shared" si="418"/>
        <v/>
      </c>
      <c r="M6661" s="5">
        <f t="shared" si="419"/>
        <v>1</v>
      </c>
      <c r="N6661" s="5" t="s">
        <v>23325</v>
      </c>
      <c r="O6661" s="5" t="s">
        <v>23326</v>
      </c>
      <c r="P6661" s="5" t="s">
        <v>23327</v>
      </c>
    </row>
    <row r="6662" ht="19" customHeight="1" spans="1:16">
      <c r="A6662" s="5">
        <v>267</v>
      </c>
      <c r="B6662" s="5" t="s">
        <v>695</v>
      </c>
      <c r="C6662" s="5" t="s">
        <v>70</v>
      </c>
      <c r="D6662" s="8" t="s">
        <v>165</v>
      </c>
      <c r="E6662" s="6"/>
      <c r="F6662" s="6">
        <v>0</v>
      </c>
      <c r="G6662" s="6"/>
      <c r="H6662" s="5" t="s">
        <v>120</v>
      </c>
      <c r="I6662" s="6" t="str">
        <f t="shared" si="416"/>
        <v/>
      </c>
      <c r="J6662" s="5" t="str">
        <f>IF(H6662="否","不适用",IF(AND(ISNUMBER(E6662),ISNUMBER(F6662)),IF(I6662&gt;规则与名单!$B$2,"是","否"),"未判定"))</f>
        <v>不适用</v>
      </c>
      <c r="K6662" s="5" t="str">
        <f t="shared" si="417"/>
        <v>缺失</v>
      </c>
      <c r="L6662" s="6" t="str">
        <f t="shared" si="418"/>
        <v/>
      </c>
      <c r="M6662" s="5">
        <f t="shared" si="419"/>
        <v>1</v>
      </c>
      <c r="N6662" s="5" t="s">
        <v>23328</v>
      </c>
      <c r="O6662" s="5" t="s">
        <v>23329</v>
      </c>
      <c r="P6662" s="5" t="s">
        <v>23330</v>
      </c>
    </row>
    <row r="6663" ht="19" customHeight="1" spans="1:16">
      <c r="A6663" s="5">
        <v>267</v>
      </c>
      <c r="B6663" s="5" t="s">
        <v>695</v>
      </c>
      <c r="C6663" s="5" t="s">
        <v>70</v>
      </c>
      <c r="D6663" s="8" t="s">
        <v>151</v>
      </c>
      <c r="E6663" s="6"/>
      <c r="F6663" s="6">
        <v>0</v>
      </c>
      <c r="G6663" s="6"/>
      <c r="H6663" s="5" t="s">
        <v>120</v>
      </c>
      <c r="I6663" s="6" t="str">
        <f t="shared" si="416"/>
        <v/>
      </c>
      <c r="J6663" s="5" t="str">
        <f>IF(H6663="否","不适用",IF(AND(ISNUMBER(E6663),ISNUMBER(F6663)),IF(I6663&gt;规则与名单!$B$2,"是","否"),"未判定"))</f>
        <v>不适用</v>
      </c>
      <c r="K6663" s="5" t="str">
        <f t="shared" si="417"/>
        <v>缺失</v>
      </c>
      <c r="L6663" s="6" t="str">
        <f t="shared" si="418"/>
        <v/>
      </c>
      <c r="M6663" s="5">
        <f t="shared" si="419"/>
        <v>1</v>
      </c>
      <c r="N6663" s="5" t="s">
        <v>23331</v>
      </c>
      <c r="O6663" s="5" t="s">
        <v>23332</v>
      </c>
      <c r="P6663" s="5" t="s">
        <v>23333</v>
      </c>
    </row>
    <row r="6664" ht="19" customHeight="1" spans="1:16">
      <c r="A6664" s="5">
        <v>267</v>
      </c>
      <c r="B6664" s="5" t="s">
        <v>695</v>
      </c>
      <c r="C6664" s="5" t="s">
        <v>70</v>
      </c>
      <c r="D6664" s="8" t="s">
        <v>3358</v>
      </c>
      <c r="E6664" s="6"/>
      <c r="F6664" s="6">
        <v>0</v>
      </c>
      <c r="G6664" s="6"/>
      <c r="H6664" s="5" t="s">
        <v>120</v>
      </c>
      <c r="I6664" s="6" t="str">
        <f t="shared" si="416"/>
        <v/>
      </c>
      <c r="J6664" s="5" t="str">
        <f>IF(H6664="否","不适用",IF(AND(ISNUMBER(E6664),ISNUMBER(F6664)),IF(I6664&gt;规则与名单!$B$2,"是","否"),"未判定"))</f>
        <v>不适用</v>
      </c>
      <c r="K6664" s="5" t="str">
        <f t="shared" si="417"/>
        <v>缺失</v>
      </c>
      <c r="L6664" s="6" t="str">
        <f t="shared" si="418"/>
        <v/>
      </c>
      <c r="M6664" s="5">
        <f t="shared" si="419"/>
        <v>1</v>
      </c>
      <c r="N6664" s="5" t="s">
        <v>23334</v>
      </c>
      <c r="O6664" s="5" t="s">
        <v>23335</v>
      </c>
      <c r="P6664" s="5" t="s">
        <v>23336</v>
      </c>
    </row>
    <row r="6665" ht="19" customHeight="1" spans="1:16">
      <c r="A6665" s="5">
        <v>267</v>
      </c>
      <c r="B6665" s="5" t="s">
        <v>695</v>
      </c>
      <c r="C6665" s="5" t="s">
        <v>70</v>
      </c>
      <c r="D6665" s="8" t="s">
        <v>272</v>
      </c>
      <c r="E6665" s="6"/>
      <c r="F6665" s="6">
        <v>0</v>
      </c>
      <c r="G6665" s="6"/>
      <c r="H6665" s="5" t="s">
        <v>120</v>
      </c>
      <c r="I6665" s="6" t="str">
        <f t="shared" si="416"/>
        <v/>
      </c>
      <c r="J6665" s="5" t="str">
        <f>IF(H6665="否","不适用",IF(AND(ISNUMBER(E6665),ISNUMBER(F6665)),IF(I6665&gt;规则与名单!$B$2,"是","否"),"未判定"))</f>
        <v>不适用</v>
      </c>
      <c r="K6665" s="5" t="str">
        <f t="shared" si="417"/>
        <v>缺失</v>
      </c>
      <c r="L6665" s="6" t="str">
        <f t="shared" si="418"/>
        <v/>
      </c>
      <c r="M6665" s="5">
        <f t="shared" si="419"/>
        <v>1</v>
      </c>
      <c r="N6665" s="5" t="s">
        <v>23337</v>
      </c>
      <c r="O6665" s="5" t="s">
        <v>23338</v>
      </c>
      <c r="P6665" s="5" t="s">
        <v>23339</v>
      </c>
    </row>
    <row r="6666" ht="19" customHeight="1" spans="1:16">
      <c r="A6666" s="5">
        <v>267</v>
      </c>
      <c r="B6666" s="5" t="s">
        <v>695</v>
      </c>
      <c r="C6666" s="5" t="s">
        <v>70</v>
      </c>
      <c r="D6666" s="8" t="s">
        <v>506</v>
      </c>
      <c r="E6666" s="6"/>
      <c r="F6666" s="6">
        <v>0</v>
      </c>
      <c r="G6666" s="6"/>
      <c r="H6666" s="5" t="s">
        <v>120</v>
      </c>
      <c r="I6666" s="6" t="str">
        <f t="shared" si="416"/>
        <v/>
      </c>
      <c r="J6666" s="5" t="str">
        <f>IF(H6666="否","不适用",IF(AND(ISNUMBER(E6666),ISNUMBER(F6666)),IF(I6666&gt;规则与名单!$B$2,"是","否"),"未判定"))</f>
        <v>不适用</v>
      </c>
      <c r="K6666" s="5" t="str">
        <f t="shared" si="417"/>
        <v>缺失</v>
      </c>
      <c r="L6666" s="6" t="str">
        <f t="shared" si="418"/>
        <v/>
      </c>
      <c r="M6666" s="5">
        <f t="shared" si="419"/>
        <v>1</v>
      </c>
      <c r="N6666" s="5" t="s">
        <v>23340</v>
      </c>
      <c r="O6666" s="5" t="s">
        <v>23341</v>
      </c>
      <c r="P6666" s="5" t="s">
        <v>23342</v>
      </c>
    </row>
    <row r="6667" ht="19" customHeight="1" spans="1:16">
      <c r="A6667" s="5">
        <v>267</v>
      </c>
      <c r="B6667" s="5" t="s">
        <v>695</v>
      </c>
      <c r="C6667" s="5" t="s">
        <v>70</v>
      </c>
      <c r="D6667" s="8" t="s">
        <v>673</v>
      </c>
      <c r="E6667" s="6"/>
      <c r="F6667" s="6">
        <v>0</v>
      </c>
      <c r="G6667" s="6"/>
      <c r="H6667" s="5" t="s">
        <v>120</v>
      </c>
      <c r="I6667" s="6" t="str">
        <f t="shared" si="416"/>
        <v/>
      </c>
      <c r="J6667" s="5" t="str">
        <f>IF(H6667="否","不适用",IF(AND(ISNUMBER(E6667),ISNUMBER(F6667)),IF(I6667&gt;规则与名单!$B$2,"是","否"),"未判定"))</f>
        <v>不适用</v>
      </c>
      <c r="K6667" s="5" t="str">
        <f t="shared" si="417"/>
        <v>缺失</v>
      </c>
      <c r="L6667" s="6" t="str">
        <f t="shared" si="418"/>
        <v/>
      </c>
      <c r="M6667" s="5">
        <f t="shared" si="419"/>
        <v>1</v>
      </c>
      <c r="N6667" s="5" t="s">
        <v>23343</v>
      </c>
      <c r="O6667" s="5" t="s">
        <v>23344</v>
      </c>
      <c r="P6667" s="5" t="s">
        <v>23345</v>
      </c>
    </row>
    <row r="6668" ht="19" customHeight="1" spans="1:16">
      <c r="A6668" s="5">
        <v>267</v>
      </c>
      <c r="B6668" s="5" t="s">
        <v>695</v>
      </c>
      <c r="C6668" s="5" t="s">
        <v>70</v>
      </c>
      <c r="D6668" s="8" t="s">
        <v>183</v>
      </c>
      <c r="E6668" s="6"/>
      <c r="F6668" s="6">
        <v>0</v>
      </c>
      <c r="G6668" s="6"/>
      <c r="H6668" s="5" t="s">
        <v>120</v>
      </c>
      <c r="I6668" s="6" t="str">
        <f t="shared" si="416"/>
        <v/>
      </c>
      <c r="J6668" s="5" t="str">
        <f>IF(H6668="否","不适用",IF(AND(ISNUMBER(E6668),ISNUMBER(F6668)),IF(I6668&gt;规则与名单!$B$2,"是","否"),"未判定"))</f>
        <v>不适用</v>
      </c>
      <c r="K6668" s="5" t="str">
        <f t="shared" si="417"/>
        <v>缺失</v>
      </c>
      <c r="L6668" s="6" t="str">
        <f t="shared" si="418"/>
        <v/>
      </c>
      <c r="M6668" s="5">
        <f t="shared" si="419"/>
        <v>1</v>
      </c>
      <c r="N6668" s="5" t="s">
        <v>23346</v>
      </c>
      <c r="O6668" s="5" t="s">
        <v>23347</v>
      </c>
      <c r="P6668" s="5" t="s">
        <v>23348</v>
      </c>
    </row>
    <row r="6669" ht="19" customHeight="1" spans="1:16">
      <c r="A6669" s="5">
        <v>267</v>
      </c>
      <c r="B6669" s="5" t="s">
        <v>695</v>
      </c>
      <c r="C6669" s="5" t="s">
        <v>70</v>
      </c>
      <c r="D6669" s="8" t="s">
        <v>431</v>
      </c>
      <c r="E6669" s="6"/>
      <c r="F6669" s="6">
        <v>0</v>
      </c>
      <c r="G6669" s="6"/>
      <c r="H6669" s="5" t="s">
        <v>120</v>
      </c>
      <c r="I6669" s="6" t="str">
        <f t="shared" si="416"/>
        <v/>
      </c>
      <c r="J6669" s="5" t="str">
        <f>IF(H6669="否","不适用",IF(AND(ISNUMBER(E6669),ISNUMBER(F6669)),IF(I6669&gt;规则与名单!$B$2,"是","否"),"未判定"))</f>
        <v>不适用</v>
      </c>
      <c r="K6669" s="5" t="str">
        <f t="shared" si="417"/>
        <v>缺失</v>
      </c>
      <c r="L6669" s="6" t="str">
        <f t="shared" si="418"/>
        <v/>
      </c>
      <c r="M6669" s="5">
        <f t="shared" si="419"/>
        <v>1</v>
      </c>
      <c r="N6669" s="5" t="s">
        <v>23349</v>
      </c>
      <c r="O6669" s="5" t="s">
        <v>23350</v>
      </c>
      <c r="P6669" s="5" t="s">
        <v>23351</v>
      </c>
    </row>
    <row r="6670" ht="19" customHeight="1" spans="1:16">
      <c r="A6670" s="5">
        <v>267</v>
      </c>
      <c r="B6670" s="5" t="s">
        <v>695</v>
      </c>
      <c r="C6670" s="5" t="s">
        <v>70</v>
      </c>
      <c r="D6670" s="8" t="s">
        <v>3377</v>
      </c>
      <c r="E6670" s="6"/>
      <c r="F6670" s="6">
        <v>0</v>
      </c>
      <c r="G6670" s="6"/>
      <c r="H6670" s="5" t="s">
        <v>120</v>
      </c>
      <c r="I6670" s="6" t="str">
        <f t="shared" si="416"/>
        <v/>
      </c>
      <c r="J6670" s="5" t="str">
        <f>IF(H6670="否","不适用",IF(AND(ISNUMBER(E6670),ISNUMBER(F6670)),IF(I6670&gt;规则与名单!$B$2,"是","否"),"未判定"))</f>
        <v>不适用</v>
      </c>
      <c r="K6670" s="5" t="str">
        <f t="shared" si="417"/>
        <v>缺失</v>
      </c>
      <c r="L6670" s="6" t="str">
        <f t="shared" si="418"/>
        <v/>
      </c>
      <c r="M6670" s="5">
        <f t="shared" si="419"/>
        <v>1</v>
      </c>
      <c r="N6670" s="5" t="s">
        <v>23352</v>
      </c>
      <c r="O6670" s="5" t="s">
        <v>23353</v>
      </c>
      <c r="P6670" s="5" t="s">
        <v>23354</v>
      </c>
    </row>
    <row r="6671" ht="19" customHeight="1" spans="1:16">
      <c r="A6671" s="5">
        <v>267</v>
      </c>
      <c r="B6671" s="5" t="s">
        <v>695</v>
      </c>
      <c r="C6671" s="5" t="s">
        <v>70</v>
      </c>
      <c r="D6671" s="8" t="s">
        <v>407</v>
      </c>
      <c r="E6671" s="6"/>
      <c r="F6671" s="6">
        <v>0</v>
      </c>
      <c r="G6671" s="6"/>
      <c r="H6671" s="5" t="s">
        <v>120</v>
      </c>
      <c r="I6671" s="6" t="str">
        <f t="shared" si="416"/>
        <v/>
      </c>
      <c r="J6671" s="5" t="str">
        <f>IF(H6671="否","不适用",IF(AND(ISNUMBER(E6671),ISNUMBER(F6671)),IF(I6671&gt;规则与名单!$B$2,"是","否"),"未判定"))</f>
        <v>不适用</v>
      </c>
      <c r="K6671" s="5" t="str">
        <f t="shared" si="417"/>
        <v>缺失</v>
      </c>
      <c r="L6671" s="6" t="str">
        <f t="shared" si="418"/>
        <v/>
      </c>
      <c r="M6671" s="5">
        <f t="shared" si="419"/>
        <v>1</v>
      </c>
      <c r="N6671" s="5" t="s">
        <v>23355</v>
      </c>
      <c r="O6671" s="5" t="s">
        <v>23356</v>
      </c>
      <c r="P6671" s="5" t="s">
        <v>23357</v>
      </c>
    </row>
    <row r="6672" ht="19" customHeight="1" spans="1:16">
      <c r="A6672" s="5">
        <v>267</v>
      </c>
      <c r="B6672" s="5" t="s">
        <v>695</v>
      </c>
      <c r="C6672" s="5" t="s">
        <v>70</v>
      </c>
      <c r="D6672" s="8" t="s">
        <v>411</v>
      </c>
      <c r="E6672" s="6"/>
      <c r="F6672" s="6">
        <v>0</v>
      </c>
      <c r="G6672" s="6"/>
      <c r="H6672" s="5" t="s">
        <v>120</v>
      </c>
      <c r="I6672" s="6" t="str">
        <f t="shared" si="416"/>
        <v/>
      </c>
      <c r="J6672" s="5" t="str">
        <f>IF(H6672="否","不适用",IF(AND(ISNUMBER(E6672),ISNUMBER(F6672)),IF(I6672&gt;规则与名单!$B$2,"是","否"),"未判定"))</f>
        <v>不适用</v>
      </c>
      <c r="K6672" s="5" t="str">
        <f t="shared" si="417"/>
        <v>缺失</v>
      </c>
      <c r="L6672" s="6" t="str">
        <f t="shared" si="418"/>
        <v/>
      </c>
      <c r="M6672" s="5">
        <f t="shared" si="419"/>
        <v>1</v>
      </c>
      <c r="N6672" s="5" t="s">
        <v>23358</v>
      </c>
      <c r="O6672" s="5" t="s">
        <v>23359</v>
      </c>
      <c r="P6672" s="5" t="s">
        <v>23360</v>
      </c>
    </row>
    <row r="6673" ht="19" customHeight="1" spans="1:16">
      <c r="A6673" s="5">
        <v>267</v>
      </c>
      <c r="B6673" s="5" t="s">
        <v>695</v>
      </c>
      <c r="C6673" s="5" t="s">
        <v>70</v>
      </c>
      <c r="D6673" s="8" t="s">
        <v>251</v>
      </c>
      <c r="E6673" s="6"/>
      <c r="F6673" s="6">
        <v>0</v>
      </c>
      <c r="G6673" s="6"/>
      <c r="H6673" s="5" t="s">
        <v>120</v>
      </c>
      <c r="I6673" s="6" t="str">
        <f t="shared" si="416"/>
        <v/>
      </c>
      <c r="J6673" s="5" t="str">
        <f>IF(H6673="否","不适用",IF(AND(ISNUMBER(E6673),ISNUMBER(F6673)),IF(I6673&gt;规则与名单!$B$2,"是","否"),"未判定"))</f>
        <v>不适用</v>
      </c>
      <c r="K6673" s="5" t="str">
        <f t="shared" si="417"/>
        <v>缺失</v>
      </c>
      <c r="L6673" s="6" t="str">
        <f t="shared" si="418"/>
        <v/>
      </c>
      <c r="M6673" s="5">
        <f t="shared" si="419"/>
        <v>1</v>
      </c>
      <c r="N6673" s="5" t="s">
        <v>23361</v>
      </c>
      <c r="O6673" s="5" t="s">
        <v>23362</v>
      </c>
      <c r="P6673" s="5" t="s">
        <v>23363</v>
      </c>
    </row>
    <row r="6674" ht="19" customHeight="1" spans="1:16">
      <c r="A6674" s="5">
        <v>267</v>
      </c>
      <c r="B6674" s="5" t="s">
        <v>695</v>
      </c>
      <c r="C6674" s="5" t="s">
        <v>70</v>
      </c>
      <c r="D6674" s="8" t="s">
        <v>472</v>
      </c>
      <c r="E6674" s="6"/>
      <c r="F6674" s="6">
        <v>0</v>
      </c>
      <c r="G6674" s="6"/>
      <c r="H6674" s="5" t="s">
        <v>120</v>
      </c>
      <c r="I6674" s="6" t="str">
        <f t="shared" si="416"/>
        <v/>
      </c>
      <c r="J6674" s="5" t="str">
        <f>IF(H6674="否","不适用",IF(AND(ISNUMBER(E6674),ISNUMBER(F6674)),IF(I6674&gt;规则与名单!$B$2,"是","否"),"未判定"))</f>
        <v>不适用</v>
      </c>
      <c r="K6674" s="5" t="str">
        <f t="shared" si="417"/>
        <v>缺失</v>
      </c>
      <c r="L6674" s="6" t="str">
        <f t="shared" si="418"/>
        <v/>
      </c>
      <c r="M6674" s="5">
        <f t="shared" si="419"/>
        <v>1</v>
      </c>
      <c r="N6674" s="5" t="s">
        <v>23364</v>
      </c>
      <c r="O6674" s="5" t="s">
        <v>23365</v>
      </c>
      <c r="P6674" s="5" t="s">
        <v>23366</v>
      </c>
    </row>
    <row r="6675" ht="19" customHeight="1" spans="1:16">
      <c r="A6675" s="5">
        <v>267</v>
      </c>
      <c r="B6675" s="5" t="s">
        <v>695</v>
      </c>
      <c r="C6675" s="5" t="s">
        <v>70</v>
      </c>
      <c r="D6675" s="8" t="s">
        <v>466</v>
      </c>
      <c r="E6675" s="6"/>
      <c r="F6675" s="6">
        <v>0</v>
      </c>
      <c r="G6675" s="6"/>
      <c r="H6675" s="5" t="s">
        <v>120</v>
      </c>
      <c r="I6675" s="6" t="str">
        <f t="shared" si="416"/>
        <v/>
      </c>
      <c r="J6675" s="5" t="str">
        <f>IF(H6675="否","不适用",IF(AND(ISNUMBER(E6675),ISNUMBER(F6675)),IF(I6675&gt;规则与名单!$B$2,"是","否"),"未判定"))</f>
        <v>不适用</v>
      </c>
      <c r="K6675" s="5" t="str">
        <f t="shared" si="417"/>
        <v>缺失</v>
      </c>
      <c r="L6675" s="6" t="str">
        <f t="shared" si="418"/>
        <v/>
      </c>
      <c r="M6675" s="5">
        <f t="shared" si="419"/>
        <v>1</v>
      </c>
      <c r="N6675" s="5" t="s">
        <v>23367</v>
      </c>
      <c r="O6675" s="5" t="s">
        <v>23368</v>
      </c>
      <c r="P6675" s="5" t="s">
        <v>23369</v>
      </c>
    </row>
    <row r="6676" ht="19" customHeight="1" spans="1:16">
      <c r="A6676" s="5">
        <v>267</v>
      </c>
      <c r="B6676" s="5" t="s">
        <v>695</v>
      </c>
      <c r="C6676" s="5" t="s">
        <v>70</v>
      </c>
      <c r="D6676" s="8" t="s">
        <v>333</v>
      </c>
      <c r="E6676" s="6"/>
      <c r="F6676" s="6">
        <v>0</v>
      </c>
      <c r="G6676" s="6"/>
      <c r="H6676" s="5" t="s">
        <v>120</v>
      </c>
      <c r="I6676" s="6" t="str">
        <f t="shared" si="416"/>
        <v/>
      </c>
      <c r="J6676" s="5" t="str">
        <f>IF(H6676="否","不适用",IF(AND(ISNUMBER(E6676),ISNUMBER(F6676)),IF(I6676&gt;规则与名单!$B$2,"是","否"),"未判定"))</f>
        <v>不适用</v>
      </c>
      <c r="K6676" s="5" t="str">
        <f t="shared" si="417"/>
        <v>缺失</v>
      </c>
      <c r="L6676" s="6" t="str">
        <f t="shared" si="418"/>
        <v/>
      </c>
      <c r="M6676" s="5">
        <f t="shared" si="419"/>
        <v>1</v>
      </c>
      <c r="N6676" s="5" t="s">
        <v>23370</v>
      </c>
      <c r="O6676" s="5" t="s">
        <v>23371</v>
      </c>
      <c r="P6676" s="5" t="s">
        <v>23372</v>
      </c>
    </row>
    <row r="6677" ht="19" customHeight="1" spans="1:16">
      <c r="A6677" s="5">
        <v>267</v>
      </c>
      <c r="B6677" s="5" t="s">
        <v>695</v>
      </c>
      <c r="C6677" s="5" t="s">
        <v>70</v>
      </c>
      <c r="D6677" s="8" t="s">
        <v>175</v>
      </c>
      <c r="E6677" s="6"/>
      <c r="F6677" s="6">
        <v>0</v>
      </c>
      <c r="G6677" s="6"/>
      <c r="H6677" s="5" t="s">
        <v>120</v>
      </c>
      <c r="I6677" s="6" t="str">
        <f t="shared" si="416"/>
        <v/>
      </c>
      <c r="J6677" s="5" t="str">
        <f>IF(H6677="否","不适用",IF(AND(ISNUMBER(E6677),ISNUMBER(F6677)),IF(I6677&gt;规则与名单!$B$2,"是","否"),"未判定"))</f>
        <v>不适用</v>
      </c>
      <c r="K6677" s="5" t="str">
        <f t="shared" si="417"/>
        <v>缺失</v>
      </c>
      <c r="L6677" s="6" t="str">
        <f t="shared" si="418"/>
        <v/>
      </c>
      <c r="M6677" s="5">
        <f t="shared" si="419"/>
        <v>1</v>
      </c>
      <c r="N6677" s="5" t="s">
        <v>23373</v>
      </c>
      <c r="O6677" s="5" t="s">
        <v>23374</v>
      </c>
      <c r="P6677" s="5" t="s">
        <v>23375</v>
      </c>
    </row>
    <row r="6678" ht="19" customHeight="1" spans="1:16">
      <c r="A6678" s="5">
        <v>267</v>
      </c>
      <c r="B6678" s="5" t="s">
        <v>695</v>
      </c>
      <c r="C6678" s="5" t="s">
        <v>70</v>
      </c>
      <c r="D6678" s="8" t="s">
        <v>3402</v>
      </c>
      <c r="E6678" s="6"/>
      <c r="F6678" s="6">
        <v>0</v>
      </c>
      <c r="G6678" s="6"/>
      <c r="H6678" s="5" t="s">
        <v>120</v>
      </c>
      <c r="I6678" s="6" t="str">
        <f t="shared" si="416"/>
        <v/>
      </c>
      <c r="J6678" s="5" t="str">
        <f>IF(H6678="否","不适用",IF(AND(ISNUMBER(E6678),ISNUMBER(F6678)),IF(I6678&gt;规则与名单!$B$2,"是","否"),"未判定"))</f>
        <v>不适用</v>
      </c>
      <c r="K6678" s="5" t="str">
        <f t="shared" si="417"/>
        <v>缺失</v>
      </c>
      <c r="L6678" s="6" t="str">
        <f t="shared" si="418"/>
        <v/>
      </c>
      <c r="M6678" s="5">
        <f t="shared" si="419"/>
        <v>1</v>
      </c>
      <c r="N6678" s="5" t="s">
        <v>23376</v>
      </c>
      <c r="O6678" s="5" t="s">
        <v>23377</v>
      </c>
      <c r="P6678" s="5" t="s">
        <v>23378</v>
      </c>
    </row>
    <row r="6679" ht="19" customHeight="1" spans="1:16">
      <c r="A6679" s="5">
        <v>267</v>
      </c>
      <c r="B6679" s="5" t="s">
        <v>695</v>
      </c>
      <c r="C6679" s="5" t="s">
        <v>70</v>
      </c>
      <c r="D6679" s="8" t="s">
        <v>487</v>
      </c>
      <c r="E6679" s="6"/>
      <c r="F6679" s="6">
        <v>0</v>
      </c>
      <c r="G6679" s="6"/>
      <c r="H6679" s="5" t="s">
        <v>120</v>
      </c>
      <c r="I6679" s="6" t="str">
        <f t="shared" si="416"/>
        <v/>
      </c>
      <c r="J6679" s="5" t="str">
        <f>IF(H6679="否","不适用",IF(AND(ISNUMBER(E6679),ISNUMBER(F6679)),IF(I6679&gt;规则与名单!$B$2,"是","否"),"未判定"))</f>
        <v>不适用</v>
      </c>
      <c r="K6679" s="5" t="str">
        <f t="shared" si="417"/>
        <v>缺失</v>
      </c>
      <c r="L6679" s="6" t="str">
        <f t="shared" si="418"/>
        <v/>
      </c>
      <c r="M6679" s="5">
        <f t="shared" si="419"/>
        <v>1</v>
      </c>
      <c r="N6679" s="5" t="s">
        <v>23379</v>
      </c>
      <c r="O6679" s="5" t="s">
        <v>23380</v>
      </c>
      <c r="P6679" s="5" t="s">
        <v>23381</v>
      </c>
    </row>
    <row r="6680" ht="19" customHeight="1" spans="1:16">
      <c r="A6680" s="5">
        <v>267</v>
      </c>
      <c r="B6680" s="5" t="s">
        <v>695</v>
      </c>
      <c r="C6680" s="5" t="s">
        <v>70</v>
      </c>
      <c r="D6680" s="8" t="s">
        <v>121</v>
      </c>
      <c r="E6680" s="6"/>
      <c r="F6680" s="6">
        <v>0</v>
      </c>
      <c r="G6680" s="6"/>
      <c r="H6680" s="5" t="s">
        <v>120</v>
      </c>
      <c r="I6680" s="6" t="str">
        <f t="shared" si="416"/>
        <v/>
      </c>
      <c r="J6680" s="5" t="str">
        <f>IF(H6680="否","不适用",IF(AND(ISNUMBER(E6680),ISNUMBER(F6680)),IF(I6680&gt;规则与名单!$B$2,"是","否"),"未判定"))</f>
        <v>不适用</v>
      </c>
      <c r="K6680" s="5" t="str">
        <f t="shared" si="417"/>
        <v>缺失</v>
      </c>
      <c r="L6680" s="6" t="str">
        <f t="shared" si="418"/>
        <v/>
      </c>
      <c r="M6680" s="5">
        <f t="shared" si="419"/>
        <v>1</v>
      </c>
      <c r="N6680" s="5" t="s">
        <v>23382</v>
      </c>
      <c r="O6680" s="5" t="s">
        <v>23383</v>
      </c>
      <c r="P6680" s="5" t="s">
        <v>23384</v>
      </c>
    </row>
    <row r="6681" ht="19" customHeight="1" spans="1:16">
      <c r="A6681" s="5">
        <v>267</v>
      </c>
      <c r="B6681" s="5" t="s">
        <v>695</v>
      </c>
      <c r="C6681" s="5" t="s">
        <v>70</v>
      </c>
      <c r="D6681" s="8" t="s">
        <v>170</v>
      </c>
      <c r="E6681" s="6"/>
      <c r="F6681" s="6">
        <v>0</v>
      </c>
      <c r="G6681" s="6"/>
      <c r="H6681" s="5" t="s">
        <v>120</v>
      </c>
      <c r="I6681" s="6" t="str">
        <f t="shared" si="416"/>
        <v/>
      </c>
      <c r="J6681" s="5" t="str">
        <f>IF(H6681="否","不适用",IF(AND(ISNUMBER(E6681),ISNUMBER(F6681)),IF(I6681&gt;规则与名单!$B$2,"是","否"),"未判定"))</f>
        <v>不适用</v>
      </c>
      <c r="K6681" s="5" t="str">
        <f t="shared" si="417"/>
        <v>缺失</v>
      </c>
      <c r="L6681" s="6" t="str">
        <f t="shared" si="418"/>
        <v/>
      </c>
      <c r="M6681" s="5">
        <f t="shared" si="419"/>
        <v>1</v>
      </c>
      <c r="N6681" s="5" t="s">
        <v>23385</v>
      </c>
      <c r="O6681" s="5" t="s">
        <v>23386</v>
      </c>
      <c r="P6681" s="5" t="s">
        <v>23387</v>
      </c>
    </row>
    <row r="6682" ht="19" customHeight="1" spans="1:16">
      <c r="A6682" s="5">
        <v>267</v>
      </c>
      <c r="B6682" s="5" t="s">
        <v>695</v>
      </c>
      <c r="C6682" s="5" t="s">
        <v>70</v>
      </c>
      <c r="D6682" s="8" t="s">
        <v>644</v>
      </c>
      <c r="E6682" s="6"/>
      <c r="F6682" s="6">
        <v>0</v>
      </c>
      <c r="G6682" s="6"/>
      <c r="H6682" s="5" t="s">
        <v>120</v>
      </c>
      <c r="I6682" s="6" t="str">
        <f t="shared" si="416"/>
        <v/>
      </c>
      <c r="J6682" s="5" t="str">
        <f>IF(H6682="否","不适用",IF(AND(ISNUMBER(E6682),ISNUMBER(F6682)),IF(I6682&gt;规则与名单!$B$2,"是","否"),"未判定"))</f>
        <v>不适用</v>
      </c>
      <c r="K6682" s="5" t="str">
        <f t="shared" si="417"/>
        <v>缺失</v>
      </c>
      <c r="L6682" s="6" t="str">
        <f t="shared" si="418"/>
        <v/>
      </c>
      <c r="M6682" s="5">
        <f t="shared" si="419"/>
        <v>1</v>
      </c>
      <c r="N6682" s="5" t="s">
        <v>23388</v>
      </c>
      <c r="O6682" s="5" t="s">
        <v>23389</v>
      </c>
      <c r="P6682" s="5" t="s">
        <v>23390</v>
      </c>
    </row>
    <row r="6683" ht="19" customHeight="1" spans="1:16">
      <c r="A6683" s="5">
        <v>267</v>
      </c>
      <c r="B6683" s="5" t="s">
        <v>695</v>
      </c>
      <c r="C6683" s="5" t="s">
        <v>70</v>
      </c>
      <c r="D6683" s="8" t="s">
        <v>3418</v>
      </c>
      <c r="E6683" s="6"/>
      <c r="F6683" s="6">
        <v>0</v>
      </c>
      <c r="G6683" s="6"/>
      <c r="H6683" s="5" t="s">
        <v>120</v>
      </c>
      <c r="I6683" s="6" t="str">
        <f t="shared" si="416"/>
        <v/>
      </c>
      <c r="J6683" s="5" t="str">
        <f>IF(H6683="否","不适用",IF(AND(ISNUMBER(E6683),ISNUMBER(F6683)),IF(I6683&gt;规则与名单!$B$2,"是","否"),"未判定"))</f>
        <v>不适用</v>
      </c>
      <c r="K6683" s="5" t="str">
        <f t="shared" si="417"/>
        <v>缺失</v>
      </c>
      <c r="L6683" s="6" t="str">
        <f t="shared" si="418"/>
        <v/>
      </c>
      <c r="M6683" s="5">
        <f t="shared" si="419"/>
        <v>1</v>
      </c>
      <c r="N6683" s="5" t="s">
        <v>23391</v>
      </c>
      <c r="O6683" s="5" t="s">
        <v>23392</v>
      </c>
      <c r="P6683" s="5" t="s">
        <v>23393</v>
      </c>
    </row>
    <row r="6684" ht="19" customHeight="1" spans="1:16">
      <c r="A6684" s="5">
        <v>267</v>
      </c>
      <c r="B6684" s="5" t="s">
        <v>695</v>
      </c>
      <c r="C6684" s="5" t="s">
        <v>70</v>
      </c>
      <c r="D6684" s="8" t="s">
        <v>3422</v>
      </c>
      <c r="E6684" s="6"/>
      <c r="F6684" s="6">
        <v>0</v>
      </c>
      <c r="G6684" s="6"/>
      <c r="H6684" s="5" t="s">
        <v>120</v>
      </c>
      <c r="I6684" s="6" t="str">
        <f t="shared" si="416"/>
        <v/>
      </c>
      <c r="J6684" s="5" t="str">
        <f>IF(H6684="否","不适用",IF(AND(ISNUMBER(E6684),ISNUMBER(F6684)),IF(I6684&gt;规则与名单!$B$2,"是","否"),"未判定"))</f>
        <v>不适用</v>
      </c>
      <c r="K6684" s="5" t="str">
        <f t="shared" si="417"/>
        <v>缺失</v>
      </c>
      <c r="L6684" s="6" t="str">
        <f t="shared" si="418"/>
        <v/>
      </c>
      <c r="M6684" s="5">
        <f t="shared" si="419"/>
        <v>1</v>
      </c>
      <c r="N6684" s="5" t="s">
        <v>23394</v>
      </c>
      <c r="O6684" s="5" t="s">
        <v>23395</v>
      </c>
      <c r="P6684" s="5" t="s">
        <v>23396</v>
      </c>
    </row>
    <row r="6685" ht="19" customHeight="1" spans="1:16">
      <c r="A6685" s="5">
        <v>267</v>
      </c>
      <c r="B6685" s="5" t="s">
        <v>695</v>
      </c>
      <c r="C6685" s="5" t="s">
        <v>70</v>
      </c>
      <c r="D6685" s="8" t="s">
        <v>336</v>
      </c>
      <c r="E6685" s="6"/>
      <c r="F6685" s="6">
        <v>0</v>
      </c>
      <c r="G6685" s="6"/>
      <c r="H6685" s="5" t="s">
        <v>120</v>
      </c>
      <c r="I6685" s="6" t="str">
        <f t="shared" si="416"/>
        <v/>
      </c>
      <c r="J6685" s="5" t="str">
        <f>IF(H6685="否","不适用",IF(AND(ISNUMBER(E6685),ISNUMBER(F6685)),IF(I6685&gt;规则与名单!$B$2,"是","否"),"未判定"))</f>
        <v>不适用</v>
      </c>
      <c r="K6685" s="5" t="str">
        <f t="shared" si="417"/>
        <v>缺失</v>
      </c>
      <c r="L6685" s="6" t="str">
        <f t="shared" si="418"/>
        <v/>
      </c>
      <c r="M6685" s="5">
        <f t="shared" si="419"/>
        <v>1</v>
      </c>
      <c r="N6685" s="5" t="s">
        <v>23397</v>
      </c>
      <c r="O6685" s="5" t="s">
        <v>23398</v>
      </c>
      <c r="P6685" s="5" t="s">
        <v>23399</v>
      </c>
    </row>
    <row r="6686" ht="19" customHeight="1" spans="1:16">
      <c r="A6686" s="5">
        <v>267</v>
      </c>
      <c r="B6686" s="5" t="s">
        <v>695</v>
      </c>
      <c r="C6686" s="5" t="s">
        <v>70</v>
      </c>
      <c r="D6686" s="8" t="s">
        <v>653</v>
      </c>
      <c r="E6686" s="6"/>
      <c r="F6686" s="6">
        <v>0</v>
      </c>
      <c r="G6686" s="6"/>
      <c r="H6686" s="5" t="s">
        <v>120</v>
      </c>
      <c r="I6686" s="6" t="str">
        <f t="shared" si="416"/>
        <v/>
      </c>
      <c r="J6686" s="5" t="str">
        <f>IF(H6686="否","不适用",IF(AND(ISNUMBER(E6686),ISNUMBER(F6686)),IF(I6686&gt;规则与名单!$B$2,"是","否"),"未判定"))</f>
        <v>不适用</v>
      </c>
      <c r="K6686" s="5" t="str">
        <f t="shared" si="417"/>
        <v>缺失</v>
      </c>
      <c r="L6686" s="6" t="str">
        <f t="shared" si="418"/>
        <v/>
      </c>
      <c r="M6686" s="5">
        <f t="shared" si="419"/>
        <v>1</v>
      </c>
      <c r="N6686" s="5" t="s">
        <v>23400</v>
      </c>
      <c r="O6686" s="5" t="s">
        <v>23401</v>
      </c>
      <c r="P6686" s="5" t="s">
        <v>23402</v>
      </c>
    </row>
    <row r="6687" ht="19" customHeight="1" spans="1:16">
      <c r="A6687" s="5">
        <v>267</v>
      </c>
      <c r="B6687" s="5" t="s">
        <v>695</v>
      </c>
      <c r="C6687" s="5" t="s">
        <v>70</v>
      </c>
      <c r="D6687" s="8" t="s">
        <v>140</v>
      </c>
      <c r="E6687" s="6"/>
      <c r="F6687" s="6">
        <v>0</v>
      </c>
      <c r="G6687" s="6"/>
      <c r="H6687" s="5" t="s">
        <v>120</v>
      </c>
      <c r="I6687" s="6" t="str">
        <f t="shared" si="416"/>
        <v/>
      </c>
      <c r="J6687" s="5" t="str">
        <f>IF(H6687="否","不适用",IF(AND(ISNUMBER(E6687),ISNUMBER(F6687)),IF(I6687&gt;规则与名单!$B$2,"是","否"),"未判定"))</f>
        <v>不适用</v>
      </c>
      <c r="K6687" s="5" t="str">
        <f t="shared" si="417"/>
        <v>缺失</v>
      </c>
      <c r="L6687" s="6" t="str">
        <f t="shared" si="418"/>
        <v/>
      </c>
      <c r="M6687" s="5">
        <f t="shared" si="419"/>
        <v>1</v>
      </c>
      <c r="N6687" s="5" t="s">
        <v>23403</v>
      </c>
      <c r="O6687" s="5" t="s">
        <v>23404</v>
      </c>
      <c r="P6687" s="5" t="s">
        <v>23405</v>
      </c>
    </row>
    <row r="6688" ht="19" customHeight="1" spans="1:16">
      <c r="A6688" s="5">
        <v>267</v>
      </c>
      <c r="B6688" s="5" t="s">
        <v>695</v>
      </c>
      <c r="C6688" s="5" t="s">
        <v>70</v>
      </c>
      <c r="D6688" s="8" t="s">
        <v>115</v>
      </c>
      <c r="E6688" s="6"/>
      <c r="F6688" s="6">
        <v>0</v>
      </c>
      <c r="G6688" s="6"/>
      <c r="H6688" s="5" t="s">
        <v>120</v>
      </c>
      <c r="I6688" s="6" t="str">
        <f t="shared" si="416"/>
        <v/>
      </c>
      <c r="J6688" s="5" t="str">
        <f>IF(H6688="否","不适用",IF(AND(ISNUMBER(E6688),ISNUMBER(F6688)),IF(I6688&gt;规则与名单!$B$2,"是","否"),"未判定"))</f>
        <v>不适用</v>
      </c>
      <c r="K6688" s="5" t="str">
        <f t="shared" si="417"/>
        <v>缺失</v>
      </c>
      <c r="L6688" s="6" t="str">
        <f t="shared" si="418"/>
        <v/>
      </c>
      <c r="M6688" s="5">
        <f t="shared" si="419"/>
        <v>1</v>
      </c>
      <c r="N6688" s="5" t="s">
        <v>23406</v>
      </c>
      <c r="O6688" s="5" t="s">
        <v>23407</v>
      </c>
      <c r="P6688" s="5" t="s">
        <v>23408</v>
      </c>
    </row>
    <row r="6689" ht="19" customHeight="1" spans="1:16">
      <c r="A6689" s="5">
        <v>268</v>
      </c>
      <c r="B6689" s="5" t="s">
        <v>696</v>
      </c>
      <c r="C6689" s="5" t="s">
        <v>70</v>
      </c>
      <c r="D6689" s="8" t="s">
        <v>114</v>
      </c>
      <c r="E6689" s="6">
        <v>55.3</v>
      </c>
      <c r="F6689" s="6">
        <v>54.4</v>
      </c>
      <c r="G6689" s="6">
        <v>54.9</v>
      </c>
      <c r="H6689" s="5" t="s">
        <v>120</v>
      </c>
      <c r="I6689" s="6">
        <f t="shared" si="416"/>
        <v>0.899999999999999</v>
      </c>
      <c r="J6689" s="5" t="str">
        <f>IF(H6689="否","不适用",IF(AND(ISNUMBER(E6689),ISNUMBER(F6689)),IF(I6689&gt;规则与名单!$B$2,"是","否"),"未判定"))</f>
        <v>不适用</v>
      </c>
      <c r="K6689" s="5" t="str">
        <f t="shared" si="417"/>
        <v>非测试日纯氢</v>
      </c>
      <c r="L6689" s="6">
        <f t="shared" si="418"/>
        <v>54.9</v>
      </c>
      <c r="M6689" s="5">
        <f t="shared" si="419"/>
        <v>0</v>
      </c>
      <c r="N6689" s="5" t="s">
        <v>23409</v>
      </c>
      <c r="O6689" s="5" t="s">
        <v>23410</v>
      </c>
      <c r="P6689" s="5" t="s">
        <v>23411</v>
      </c>
    </row>
    <row r="6690" ht="19" customHeight="1" spans="1:16">
      <c r="A6690" s="5">
        <v>268</v>
      </c>
      <c r="B6690" s="5" t="s">
        <v>696</v>
      </c>
      <c r="C6690" s="5" t="s">
        <v>70</v>
      </c>
      <c r="D6690" s="8" t="s">
        <v>605</v>
      </c>
      <c r="E6690" s="6">
        <v>55.3</v>
      </c>
      <c r="F6690" s="6">
        <v>56.2</v>
      </c>
      <c r="G6690" s="6">
        <v>55.1</v>
      </c>
      <c r="H6690" s="5" t="s">
        <v>120</v>
      </c>
      <c r="I6690" s="6">
        <f t="shared" si="416"/>
        <v>-0.900000000000006</v>
      </c>
      <c r="J6690" s="5" t="str">
        <f>IF(H6690="否","不适用",IF(AND(ISNUMBER(E6690),ISNUMBER(F6690)),IF(I6690&gt;规则与名单!$B$2,"是","否"),"未判定"))</f>
        <v>不适用</v>
      </c>
      <c r="K6690" s="5" t="str">
        <f t="shared" si="417"/>
        <v>非测试日纯氢</v>
      </c>
      <c r="L6690" s="6">
        <f t="shared" si="418"/>
        <v>55.1</v>
      </c>
      <c r="M6690" s="5">
        <f t="shared" si="419"/>
        <v>0</v>
      </c>
      <c r="N6690" s="5" t="s">
        <v>23412</v>
      </c>
      <c r="O6690" s="5" t="s">
        <v>23413</v>
      </c>
      <c r="P6690" s="5" t="s">
        <v>23414</v>
      </c>
    </row>
    <row r="6691" ht="19" customHeight="1" spans="1:16">
      <c r="A6691" s="5">
        <v>268</v>
      </c>
      <c r="B6691" s="5" t="s">
        <v>696</v>
      </c>
      <c r="C6691" s="5" t="s">
        <v>70</v>
      </c>
      <c r="D6691" s="8" t="s">
        <v>186</v>
      </c>
      <c r="E6691" s="6">
        <v>315.9</v>
      </c>
      <c r="F6691" s="6">
        <v>326.9</v>
      </c>
      <c r="G6691" s="6">
        <v>228.7</v>
      </c>
      <c r="H6691" s="5" t="s">
        <v>120</v>
      </c>
      <c r="I6691" s="6">
        <f t="shared" si="416"/>
        <v>-11</v>
      </c>
      <c r="J6691" s="5" t="str">
        <f>IF(H6691="否","不适用",IF(AND(ISNUMBER(E6691),ISNUMBER(F6691)),IF(I6691&gt;规则与名单!$B$2,"是","否"),"未判定"))</f>
        <v>不适用</v>
      </c>
      <c r="K6691" s="5" t="str">
        <f t="shared" si="417"/>
        <v>非测试日纯氢</v>
      </c>
      <c r="L6691" s="6">
        <f t="shared" si="418"/>
        <v>228.7</v>
      </c>
      <c r="M6691" s="5">
        <f t="shared" si="419"/>
        <v>0</v>
      </c>
      <c r="N6691" s="5" t="s">
        <v>23415</v>
      </c>
      <c r="O6691" s="5" t="s">
        <v>23416</v>
      </c>
      <c r="P6691" s="5" t="s">
        <v>23417</v>
      </c>
    </row>
    <row r="6692" ht="19" customHeight="1" spans="1:16">
      <c r="A6692" s="5">
        <v>268</v>
      </c>
      <c r="B6692" s="5" t="s">
        <v>696</v>
      </c>
      <c r="C6692" s="5" t="s">
        <v>70</v>
      </c>
      <c r="D6692" s="8" t="s">
        <v>165</v>
      </c>
      <c r="E6692" s="6">
        <v>131.9</v>
      </c>
      <c r="F6692" s="6">
        <v>127.2</v>
      </c>
      <c r="G6692" s="6">
        <v>126.2</v>
      </c>
      <c r="H6692" s="5" t="s">
        <v>120</v>
      </c>
      <c r="I6692" s="6">
        <f t="shared" si="416"/>
        <v>4.7</v>
      </c>
      <c r="J6692" s="5" t="str">
        <f>IF(H6692="否","不适用",IF(AND(ISNUMBER(E6692),ISNUMBER(F6692)),IF(I6692&gt;规则与名单!$B$2,"是","否"),"未判定"))</f>
        <v>不适用</v>
      </c>
      <c r="K6692" s="5" t="str">
        <f t="shared" si="417"/>
        <v>非测试日纯氢</v>
      </c>
      <c r="L6692" s="6">
        <f t="shared" si="418"/>
        <v>126.2</v>
      </c>
      <c r="M6692" s="5">
        <f t="shared" si="419"/>
        <v>0</v>
      </c>
      <c r="N6692" s="5" t="s">
        <v>23418</v>
      </c>
      <c r="O6692" s="5" t="s">
        <v>23419</v>
      </c>
      <c r="P6692" s="5" t="s">
        <v>23420</v>
      </c>
    </row>
    <row r="6693" ht="19" customHeight="1" spans="1:16">
      <c r="A6693" s="5">
        <v>268</v>
      </c>
      <c r="B6693" s="5" t="s">
        <v>696</v>
      </c>
      <c r="C6693" s="5" t="s">
        <v>70</v>
      </c>
      <c r="D6693" s="8" t="s">
        <v>151</v>
      </c>
      <c r="E6693" s="6"/>
      <c r="F6693" s="6">
        <v>0</v>
      </c>
      <c r="G6693" s="6"/>
      <c r="H6693" s="5" t="s">
        <v>120</v>
      </c>
      <c r="I6693" s="6" t="str">
        <f t="shared" si="416"/>
        <v/>
      </c>
      <c r="J6693" s="5" t="str">
        <f>IF(H6693="否","不适用",IF(AND(ISNUMBER(E6693),ISNUMBER(F6693)),IF(I6693&gt;规则与名单!$B$2,"是","否"),"未判定"))</f>
        <v>不适用</v>
      </c>
      <c r="K6693" s="5" t="str">
        <f t="shared" si="417"/>
        <v>缺失</v>
      </c>
      <c r="L6693" s="6" t="str">
        <f t="shared" si="418"/>
        <v/>
      </c>
      <c r="M6693" s="5">
        <f t="shared" si="419"/>
        <v>1</v>
      </c>
      <c r="N6693" s="5" t="s">
        <v>23421</v>
      </c>
      <c r="O6693" s="5" t="s">
        <v>23422</v>
      </c>
      <c r="P6693" s="5" t="s">
        <v>23423</v>
      </c>
    </row>
    <row r="6694" ht="19" customHeight="1" spans="1:16">
      <c r="A6694" s="5">
        <v>268</v>
      </c>
      <c r="B6694" s="5" t="s">
        <v>696</v>
      </c>
      <c r="C6694" s="5" t="s">
        <v>70</v>
      </c>
      <c r="D6694" s="8" t="s">
        <v>3358</v>
      </c>
      <c r="E6694" s="6"/>
      <c r="F6694" s="6">
        <v>0</v>
      </c>
      <c r="G6694" s="6"/>
      <c r="H6694" s="5" t="s">
        <v>120</v>
      </c>
      <c r="I6694" s="6" t="str">
        <f t="shared" si="416"/>
        <v/>
      </c>
      <c r="J6694" s="5" t="str">
        <f>IF(H6694="否","不适用",IF(AND(ISNUMBER(E6694),ISNUMBER(F6694)),IF(I6694&gt;规则与名单!$B$2,"是","否"),"未判定"))</f>
        <v>不适用</v>
      </c>
      <c r="K6694" s="5" t="str">
        <f t="shared" si="417"/>
        <v>缺失</v>
      </c>
      <c r="L6694" s="6" t="str">
        <f t="shared" si="418"/>
        <v/>
      </c>
      <c r="M6694" s="5">
        <f t="shared" si="419"/>
        <v>1</v>
      </c>
      <c r="N6694" s="5" t="s">
        <v>23424</v>
      </c>
      <c r="O6694" s="5" t="s">
        <v>23425</v>
      </c>
      <c r="P6694" s="5" t="s">
        <v>23426</v>
      </c>
    </row>
    <row r="6695" ht="19" customHeight="1" spans="1:16">
      <c r="A6695" s="5">
        <v>268</v>
      </c>
      <c r="B6695" s="5" t="s">
        <v>696</v>
      </c>
      <c r="C6695" s="5" t="s">
        <v>70</v>
      </c>
      <c r="D6695" s="8" t="s">
        <v>272</v>
      </c>
      <c r="E6695" s="6">
        <v>47.5</v>
      </c>
      <c r="F6695" s="6">
        <v>48.1</v>
      </c>
      <c r="G6695" s="6">
        <v>43.4</v>
      </c>
      <c r="H6695" s="5" t="s">
        <v>120</v>
      </c>
      <c r="I6695" s="6">
        <f t="shared" si="416"/>
        <v>-0.600000000000001</v>
      </c>
      <c r="J6695" s="5" t="str">
        <f>IF(H6695="否","不适用",IF(AND(ISNUMBER(E6695),ISNUMBER(F6695)),IF(I6695&gt;规则与名单!$B$2,"是","否"),"未判定"))</f>
        <v>不适用</v>
      </c>
      <c r="K6695" s="5" t="str">
        <f t="shared" si="417"/>
        <v>非测试日纯氢</v>
      </c>
      <c r="L6695" s="6">
        <f t="shared" si="418"/>
        <v>43.4</v>
      </c>
      <c r="M6695" s="5">
        <f t="shared" si="419"/>
        <v>0</v>
      </c>
      <c r="N6695" s="5" t="s">
        <v>23427</v>
      </c>
      <c r="O6695" s="5" t="s">
        <v>23428</v>
      </c>
      <c r="P6695" s="5" t="s">
        <v>23429</v>
      </c>
    </row>
    <row r="6696" ht="19" customHeight="1" spans="1:16">
      <c r="A6696" s="5">
        <v>268</v>
      </c>
      <c r="B6696" s="5" t="s">
        <v>696</v>
      </c>
      <c r="C6696" s="5" t="s">
        <v>70</v>
      </c>
      <c r="D6696" s="8" t="s">
        <v>506</v>
      </c>
      <c r="E6696" s="6">
        <v>59.2</v>
      </c>
      <c r="F6696" s="6">
        <v>60.4</v>
      </c>
      <c r="G6696" s="6">
        <v>58.4</v>
      </c>
      <c r="H6696" s="5" t="s">
        <v>120</v>
      </c>
      <c r="I6696" s="6">
        <f t="shared" si="416"/>
        <v>-1.2</v>
      </c>
      <c r="J6696" s="5" t="str">
        <f>IF(H6696="否","不适用",IF(AND(ISNUMBER(E6696),ISNUMBER(F6696)),IF(I6696&gt;规则与名单!$B$2,"是","否"),"未判定"))</f>
        <v>不适用</v>
      </c>
      <c r="K6696" s="5" t="str">
        <f t="shared" si="417"/>
        <v>非测试日纯氢</v>
      </c>
      <c r="L6696" s="6">
        <f t="shared" si="418"/>
        <v>58.4</v>
      </c>
      <c r="M6696" s="5">
        <f t="shared" si="419"/>
        <v>0</v>
      </c>
      <c r="N6696" s="5" t="s">
        <v>23430</v>
      </c>
      <c r="O6696" s="5" t="s">
        <v>23431</v>
      </c>
      <c r="P6696" s="5" t="s">
        <v>23432</v>
      </c>
    </row>
    <row r="6697" ht="19" customHeight="1" spans="1:16">
      <c r="A6697" s="5">
        <v>268</v>
      </c>
      <c r="B6697" s="5" t="s">
        <v>696</v>
      </c>
      <c r="C6697" s="5" t="s">
        <v>70</v>
      </c>
      <c r="D6697" s="8" t="s">
        <v>673</v>
      </c>
      <c r="E6697" s="6">
        <v>312.8</v>
      </c>
      <c r="F6697" s="6">
        <v>316.6</v>
      </c>
      <c r="G6697" s="6">
        <v>301</v>
      </c>
      <c r="H6697" s="5" t="s">
        <v>120</v>
      </c>
      <c r="I6697" s="6">
        <f t="shared" si="416"/>
        <v>-3.80000000000001</v>
      </c>
      <c r="J6697" s="5" t="str">
        <f>IF(H6697="否","不适用",IF(AND(ISNUMBER(E6697),ISNUMBER(F6697)),IF(I6697&gt;规则与名单!$B$2,"是","否"),"未判定"))</f>
        <v>不适用</v>
      </c>
      <c r="K6697" s="5" t="str">
        <f t="shared" si="417"/>
        <v>非测试日纯氢</v>
      </c>
      <c r="L6697" s="6">
        <f t="shared" si="418"/>
        <v>301</v>
      </c>
      <c r="M6697" s="5">
        <f t="shared" si="419"/>
        <v>0</v>
      </c>
      <c r="N6697" s="5" t="s">
        <v>23433</v>
      </c>
      <c r="O6697" s="5" t="s">
        <v>23434</v>
      </c>
      <c r="P6697" s="5" t="s">
        <v>23435</v>
      </c>
    </row>
    <row r="6698" ht="19" customHeight="1" spans="1:16">
      <c r="A6698" s="5">
        <v>268</v>
      </c>
      <c r="B6698" s="5" t="s">
        <v>696</v>
      </c>
      <c r="C6698" s="5" t="s">
        <v>70</v>
      </c>
      <c r="D6698" s="8" t="s">
        <v>183</v>
      </c>
      <c r="E6698" s="6">
        <v>78.8</v>
      </c>
      <c r="F6698" s="6">
        <v>78.8</v>
      </c>
      <c r="G6698" s="6">
        <v>74</v>
      </c>
      <c r="H6698" s="5" t="s">
        <v>120</v>
      </c>
      <c r="I6698" s="6">
        <f t="shared" si="416"/>
        <v>0</v>
      </c>
      <c r="J6698" s="5" t="str">
        <f>IF(H6698="否","不适用",IF(AND(ISNUMBER(E6698),ISNUMBER(F6698)),IF(I6698&gt;规则与名单!$B$2,"是","否"),"未判定"))</f>
        <v>不适用</v>
      </c>
      <c r="K6698" s="5" t="str">
        <f t="shared" si="417"/>
        <v>非测试日纯氢</v>
      </c>
      <c r="L6698" s="6">
        <f t="shared" si="418"/>
        <v>74</v>
      </c>
      <c r="M6698" s="5">
        <f t="shared" si="419"/>
        <v>0</v>
      </c>
      <c r="N6698" s="5" t="s">
        <v>23436</v>
      </c>
      <c r="O6698" s="5" t="s">
        <v>23437</v>
      </c>
      <c r="P6698" s="5" t="s">
        <v>23438</v>
      </c>
    </row>
    <row r="6699" ht="19" customHeight="1" spans="1:16">
      <c r="A6699" s="5">
        <v>268</v>
      </c>
      <c r="B6699" s="5" t="s">
        <v>696</v>
      </c>
      <c r="C6699" s="5" t="s">
        <v>70</v>
      </c>
      <c r="D6699" s="8" t="s">
        <v>431</v>
      </c>
      <c r="E6699" s="6">
        <v>252.7</v>
      </c>
      <c r="F6699" s="6">
        <v>286</v>
      </c>
      <c r="G6699" s="6">
        <v>112.6</v>
      </c>
      <c r="H6699" s="5" t="s">
        <v>120</v>
      </c>
      <c r="I6699" s="6">
        <f t="shared" si="416"/>
        <v>-33.3</v>
      </c>
      <c r="J6699" s="5" t="str">
        <f>IF(H6699="否","不适用",IF(AND(ISNUMBER(E6699),ISNUMBER(F6699)),IF(I6699&gt;规则与名单!$B$2,"是","否"),"未判定"))</f>
        <v>不适用</v>
      </c>
      <c r="K6699" s="5" t="str">
        <f t="shared" si="417"/>
        <v>非测试日纯氢</v>
      </c>
      <c r="L6699" s="6">
        <f t="shared" si="418"/>
        <v>112.6</v>
      </c>
      <c r="M6699" s="5">
        <f t="shared" si="419"/>
        <v>0</v>
      </c>
      <c r="N6699" s="5" t="s">
        <v>23439</v>
      </c>
      <c r="O6699" s="5" t="s">
        <v>23440</v>
      </c>
      <c r="P6699" s="5" t="s">
        <v>23441</v>
      </c>
    </row>
    <row r="6700" ht="19" customHeight="1" spans="1:16">
      <c r="A6700" s="5">
        <v>268</v>
      </c>
      <c r="B6700" s="5" t="s">
        <v>696</v>
      </c>
      <c r="C6700" s="5" t="s">
        <v>70</v>
      </c>
      <c r="D6700" s="8" t="s">
        <v>3377</v>
      </c>
      <c r="E6700" s="6">
        <v>265.2</v>
      </c>
      <c r="F6700" s="6">
        <v>226.7</v>
      </c>
      <c r="G6700" s="6">
        <v>143.2</v>
      </c>
      <c r="H6700" s="5" t="s">
        <v>120</v>
      </c>
      <c r="I6700" s="6">
        <f t="shared" si="416"/>
        <v>38.5</v>
      </c>
      <c r="J6700" s="5" t="str">
        <f>IF(H6700="否","不适用",IF(AND(ISNUMBER(E6700),ISNUMBER(F6700)),IF(I6700&gt;规则与名单!$B$2,"是","否"),"未判定"))</f>
        <v>不适用</v>
      </c>
      <c r="K6700" s="5" t="str">
        <f t="shared" si="417"/>
        <v>非测试日纯氢</v>
      </c>
      <c r="L6700" s="6">
        <f t="shared" si="418"/>
        <v>143.2</v>
      </c>
      <c r="M6700" s="5">
        <f t="shared" si="419"/>
        <v>0</v>
      </c>
      <c r="N6700" s="5" t="s">
        <v>23442</v>
      </c>
      <c r="O6700" s="5" t="s">
        <v>23443</v>
      </c>
      <c r="P6700" s="5" t="s">
        <v>23444</v>
      </c>
    </row>
    <row r="6701" ht="19" customHeight="1" spans="1:16">
      <c r="A6701" s="5">
        <v>268</v>
      </c>
      <c r="B6701" s="5" t="s">
        <v>696</v>
      </c>
      <c r="C6701" s="5" t="s">
        <v>70</v>
      </c>
      <c r="D6701" s="8" t="s">
        <v>407</v>
      </c>
      <c r="E6701" s="6"/>
      <c r="F6701" s="6">
        <v>0</v>
      </c>
      <c r="G6701" s="6"/>
      <c r="H6701" s="5" t="s">
        <v>120</v>
      </c>
      <c r="I6701" s="6" t="str">
        <f t="shared" si="416"/>
        <v/>
      </c>
      <c r="J6701" s="5" t="str">
        <f>IF(H6701="否","不适用",IF(AND(ISNUMBER(E6701),ISNUMBER(F6701)),IF(I6701&gt;规则与名单!$B$2,"是","否"),"未判定"))</f>
        <v>不适用</v>
      </c>
      <c r="K6701" s="5" t="str">
        <f t="shared" si="417"/>
        <v>缺失</v>
      </c>
      <c r="L6701" s="6" t="str">
        <f t="shared" si="418"/>
        <v/>
      </c>
      <c r="M6701" s="5">
        <f t="shared" si="419"/>
        <v>1</v>
      </c>
      <c r="N6701" s="5" t="s">
        <v>23445</v>
      </c>
      <c r="O6701" s="5" t="s">
        <v>23446</v>
      </c>
      <c r="P6701" s="5" t="s">
        <v>23447</v>
      </c>
    </row>
    <row r="6702" ht="19" customHeight="1" spans="1:16">
      <c r="A6702" s="5">
        <v>268</v>
      </c>
      <c r="B6702" s="5" t="s">
        <v>696</v>
      </c>
      <c r="C6702" s="5" t="s">
        <v>70</v>
      </c>
      <c r="D6702" s="8" t="s">
        <v>411</v>
      </c>
      <c r="E6702" s="6">
        <v>71.2</v>
      </c>
      <c r="F6702" s="6">
        <v>71.5</v>
      </c>
      <c r="G6702" s="6">
        <v>44.7</v>
      </c>
      <c r="H6702" s="5" t="s">
        <v>120</v>
      </c>
      <c r="I6702" s="6">
        <f t="shared" si="416"/>
        <v>-0.299999999999997</v>
      </c>
      <c r="J6702" s="5" t="str">
        <f>IF(H6702="否","不适用",IF(AND(ISNUMBER(E6702),ISNUMBER(F6702)),IF(I6702&gt;规则与名单!$B$2,"是","否"),"未判定"))</f>
        <v>不适用</v>
      </c>
      <c r="K6702" s="5" t="str">
        <f t="shared" si="417"/>
        <v>非测试日纯氢</v>
      </c>
      <c r="L6702" s="6">
        <f t="shared" si="418"/>
        <v>44.7</v>
      </c>
      <c r="M6702" s="5">
        <f t="shared" si="419"/>
        <v>0</v>
      </c>
      <c r="N6702" s="5" t="s">
        <v>23448</v>
      </c>
      <c r="O6702" s="5" t="s">
        <v>23449</v>
      </c>
      <c r="P6702" s="5" t="s">
        <v>23450</v>
      </c>
    </row>
    <row r="6703" ht="19" customHeight="1" spans="1:16">
      <c r="A6703" s="5">
        <v>268</v>
      </c>
      <c r="B6703" s="5" t="s">
        <v>696</v>
      </c>
      <c r="C6703" s="5" t="s">
        <v>70</v>
      </c>
      <c r="D6703" s="8" t="s">
        <v>251</v>
      </c>
      <c r="E6703" s="6">
        <v>55.5</v>
      </c>
      <c r="F6703" s="6">
        <v>56.9</v>
      </c>
      <c r="G6703" s="6">
        <v>55.3</v>
      </c>
      <c r="H6703" s="5" t="s">
        <v>120</v>
      </c>
      <c r="I6703" s="6">
        <f t="shared" si="416"/>
        <v>-1.4</v>
      </c>
      <c r="J6703" s="5" t="str">
        <f>IF(H6703="否","不适用",IF(AND(ISNUMBER(E6703),ISNUMBER(F6703)),IF(I6703&gt;规则与名单!$B$2,"是","否"),"未判定"))</f>
        <v>不适用</v>
      </c>
      <c r="K6703" s="5" t="str">
        <f t="shared" si="417"/>
        <v>非测试日纯氢</v>
      </c>
      <c r="L6703" s="6">
        <f t="shared" si="418"/>
        <v>55.3</v>
      </c>
      <c r="M6703" s="5">
        <f t="shared" si="419"/>
        <v>0</v>
      </c>
      <c r="N6703" s="5" t="s">
        <v>23451</v>
      </c>
      <c r="O6703" s="5" t="s">
        <v>23452</v>
      </c>
      <c r="P6703" s="5" t="s">
        <v>23453</v>
      </c>
    </row>
    <row r="6704" ht="19" customHeight="1" spans="1:16">
      <c r="A6704" s="5">
        <v>268</v>
      </c>
      <c r="B6704" s="5" t="s">
        <v>696</v>
      </c>
      <c r="C6704" s="5" t="s">
        <v>70</v>
      </c>
      <c r="D6704" s="8" t="s">
        <v>472</v>
      </c>
      <c r="E6704" s="6">
        <v>339.9</v>
      </c>
      <c r="F6704" s="6">
        <v>337.8</v>
      </c>
      <c r="G6704" s="6">
        <v>333.5</v>
      </c>
      <c r="H6704" s="5" t="s">
        <v>120</v>
      </c>
      <c r="I6704" s="6">
        <f t="shared" si="416"/>
        <v>2.09999999999997</v>
      </c>
      <c r="J6704" s="5" t="str">
        <f>IF(H6704="否","不适用",IF(AND(ISNUMBER(E6704),ISNUMBER(F6704)),IF(I6704&gt;规则与名单!$B$2,"是","否"),"未判定"))</f>
        <v>不适用</v>
      </c>
      <c r="K6704" s="5" t="str">
        <f t="shared" si="417"/>
        <v>非测试日纯氢</v>
      </c>
      <c r="L6704" s="6">
        <f t="shared" si="418"/>
        <v>333.5</v>
      </c>
      <c r="M6704" s="5">
        <f t="shared" si="419"/>
        <v>0</v>
      </c>
      <c r="N6704" s="5" t="s">
        <v>23454</v>
      </c>
      <c r="O6704" s="5" t="s">
        <v>23455</v>
      </c>
      <c r="P6704" s="5" t="s">
        <v>23456</v>
      </c>
    </row>
    <row r="6705" ht="19" customHeight="1" spans="1:16">
      <c r="A6705" s="5">
        <v>268</v>
      </c>
      <c r="B6705" s="5" t="s">
        <v>696</v>
      </c>
      <c r="C6705" s="5" t="s">
        <v>70</v>
      </c>
      <c r="D6705" s="8" t="s">
        <v>466</v>
      </c>
      <c r="E6705" s="6">
        <v>345.1</v>
      </c>
      <c r="F6705" s="6">
        <v>349.7</v>
      </c>
      <c r="G6705" s="6">
        <v>280.7</v>
      </c>
      <c r="H6705" s="5" t="s">
        <v>120</v>
      </c>
      <c r="I6705" s="6">
        <f t="shared" si="416"/>
        <v>-4.59999999999997</v>
      </c>
      <c r="J6705" s="5" t="str">
        <f>IF(H6705="否","不适用",IF(AND(ISNUMBER(E6705),ISNUMBER(F6705)),IF(I6705&gt;规则与名单!$B$2,"是","否"),"未判定"))</f>
        <v>不适用</v>
      </c>
      <c r="K6705" s="5" t="str">
        <f t="shared" si="417"/>
        <v>非测试日纯氢</v>
      </c>
      <c r="L6705" s="6">
        <f t="shared" si="418"/>
        <v>280.7</v>
      </c>
      <c r="M6705" s="5">
        <f t="shared" si="419"/>
        <v>0</v>
      </c>
      <c r="N6705" s="5" t="s">
        <v>23457</v>
      </c>
      <c r="O6705" s="5" t="s">
        <v>23458</v>
      </c>
      <c r="P6705" s="5" t="s">
        <v>23459</v>
      </c>
    </row>
    <row r="6706" ht="19" customHeight="1" spans="1:16">
      <c r="A6706" s="5">
        <v>268</v>
      </c>
      <c r="B6706" s="5" t="s">
        <v>696</v>
      </c>
      <c r="C6706" s="5" t="s">
        <v>70</v>
      </c>
      <c r="D6706" s="8" t="s">
        <v>333</v>
      </c>
      <c r="E6706" s="6">
        <v>385.6</v>
      </c>
      <c r="F6706" s="6">
        <v>384.3</v>
      </c>
      <c r="G6706" s="6">
        <v>323.6</v>
      </c>
      <c r="H6706" s="5" t="s">
        <v>120</v>
      </c>
      <c r="I6706" s="6">
        <f t="shared" si="416"/>
        <v>1.30000000000001</v>
      </c>
      <c r="J6706" s="5" t="str">
        <f>IF(H6706="否","不适用",IF(AND(ISNUMBER(E6706),ISNUMBER(F6706)),IF(I6706&gt;规则与名单!$B$2,"是","否"),"未判定"))</f>
        <v>不适用</v>
      </c>
      <c r="K6706" s="5" t="str">
        <f t="shared" si="417"/>
        <v>非测试日纯氢</v>
      </c>
      <c r="L6706" s="6">
        <f t="shared" si="418"/>
        <v>323.6</v>
      </c>
      <c r="M6706" s="5">
        <f t="shared" si="419"/>
        <v>0</v>
      </c>
      <c r="N6706" s="5" t="s">
        <v>23460</v>
      </c>
      <c r="O6706" s="5" t="s">
        <v>23461</v>
      </c>
      <c r="P6706" s="5" t="s">
        <v>23462</v>
      </c>
    </row>
    <row r="6707" ht="19" customHeight="1" spans="1:16">
      <c r="A6707" s="5">
        <v>268</v>
      </c>
      <c r="B6707" s="5" t="s">
        <v>696</v>
      </c>
      <c r="C6707" s="5" t="s">
        <v>70</v>
      </c>
      <c r="D6707" s="8" t="s">
        <v>175</v>
      </c>
      <c r="E6707" s="6">
        <v>217.3</v>
      </c>
      <c r="F6707" s="6">
        <v>215.2</v>
      </c>
      <c r="G6707" s="6">
        <v>214.2</v>
      </c>
      <c r="H6707" s="5" t="s">
        <v>120</v>
      </c>
      <c r="I6707" s="6">
        <f t="shared" si="416"/>
        <v>2.10000000000002</v>
      </c>
      <c r="J6707" s="5" t="str">
        <f>IF(H6707="否","不适用",IF(AND(ISNUMBER(E6707),ISNUMBER(F6707)),IF(I6707&gt;规则与名单!$B$2,"是","否"),"未判定"))</f>
        <v>不适用</v>
      </c>
      <c r="K6707" s="5" t="str">
        <f t="shared" si="417"/>
        <v>非测试日纯氢</v>
      </c>
      <c r="L6707" s="6">
        <f t="shared" si="418"/>
        <v>214.2</v>
      </c>
      <c r="M6707" s="5">
        <f t="shared" si="419"/>
        <v>0</v>
      </c>
      <c r="N6707" s="5" t="s">
        <v>23463</v>
      </c>
      <c r="O6707" s="5" t="s">
        <v>23464</v>
      </c>
      <c r="P6707" s="5" t="s">
        <v>23465</v>
      </c>
    </row>
    <row r="6708" ht="19" customHeight="1" spans="1:16">
      <c r="A6708" s="5">
        <v>268</v>
      </c>
      <c r="B6708" s="5" t="s">
        <v>696</v>
      </c>
      <c r="C6708" s="5" t="s">
        <v>70</v>
      </c>
      <c r="D6708" s="8" t="s">
        <v>3402</v>
      </c>
      <c r="E6708" s="6">
        <v>34.6</v>
      </c>
      <c r="F6708" s="6">
        <v>35.2</v>
      </c>
      <c r="G6708" s="6">
        <v>34.5</v>
      </c>
      <c r="H6708" s="5" t="s">
        <v>120</v>
      </c>
      <c r="I6708" s="6">
        <f t="shared" si="416"/>
        <v>-0.600000000000001</v>
      </c>
      <c r="J6708" s="5" t="str">
        <f>IF(H6708="否","不适用",IF(AND(ISNUMBER(E6708),ISNUMBER(F6708)),IF(I6708&gt;规则与名单!$B$2,"是","否"),"未判定"))</f>
        <v>不适用</v>
      </c>
      <c r="K6708" s="5" t="str">
        <f t="shared" si="417"/>
        <v>非测试日纯氢</v>
      </c>
      <c r="L6708" s="6">
        <f t="shared" si="418"/>
        <v>34.5</v>
      </c>
      <c r="M6708" s="5">
        <f t="shared" si="419"/>
        <v>0</v>
      </c>
      <c r="N6708" s="5" t="s">
        <v>23466</v>
      </c>
      <c r="O6708" s="5" t="s">
        <v>23467</v>
      </c>
      <c r="P6708" s="5" t="s">
        <v>23468</v>
      </c>
    </row>
    <row r="6709" ht="19" customHeight="1" spans="1:16">
      <c r="A6709" s="5">
        <v>268</v>
      </c>
      <c r="B6709" s="5" t="s">
        <v>696</v>
      </c>
      <c r="C6709" s="5" t="s">
        <v>70</v>
      </c>
      <c r="D6709" s="8" t="s">
        <v>487</v>
      </c>
      <c r="E6709" s="6">
        <v>314.2</v>
      </c>
      <c r="F6709" s="6">
        <v>311.8</v>
      </c>
      <c r="G6709" s="6">
        <v>227.3</v>
      </c>
      <c r="H6709" s="5" t="s">
        <v>120</v>
      </c>
      <c r="I6709" s="6">
        <f t="shared" si="416"/>
        <v>2.39999999999998</v>
      </c>
      <c r="J6709" s="5" t="str">
        <f>IF(H6709="否","不适用",IF(AND(ISNUMBER(E6709),ISNUMBER(F6709)),IF(I6709&gt;规则与名单!$B$2,"是","否"),"未判定"))</f>
        <v>不适用</v>
      </c>
      <c r="K6709" s="5" t="str">
        <f t="shared" si="417"/>
        <v>非测试日纯氢</v>
      </c>
      <c r="L6709" s="6">
        <f t="shared" si="418"/>
        <v>227.3</v>
      </c>
      <c r="M6709" s="5">
        <f t="shared" si="419"/>
        <v>0</v>
      </c>
      <c r="N6709" s="5" t="s">
        <v>23469</v>
      </c>
      <c r="O6709" s="5" t="s">
        <v>23470</v>
      </c>
      <c r="P6709" s="5" t="s">
        <v>23471</v>
      </c>
    </row>
    <row r="6710" ht="19" customHeight="1" spans="1:16">
      <c r="A6710" s="5">
        <v>268</v>
      </c>
      <c r="B6710" s="5" t="s">
        <v>696</v>
      </c>
      <c r="C6710" s="5" t="s">
        <v>70</v>
      </c>
      <c r="D6710" s="8" t="s">
        <v>121</v>
      </c>
      <c r="E6710" s="6">
        <v>314.9</v>
      </c>
      <c r="F6710" s="6">
        <v>313.1</v>
      </c>
      <c r="G6710" s="6">
        <v>298.4</v>
      </c>
      <c r="H6710" s="5" t="s">
        <v>120</v>
      </c>
      <c r="I6710" s="6">
        <f t="shared" si="416"/>
        <v>1.79999999999995</v>
      </c>
      <c r="J6710" s="5" t="str">
        <f>IF(H6710="否","不适用",IF(AND(ISNUMBER(E6710),ISNUMBER(F6710)),IF(I6710&gt;规则与名单!$B$2,"是","否"),"未判定"))</f>
        <v>不适用</v>
      </c>
      <c r="K6710" s="5" t="str">
        <f t="shared" si="417"/>
        <v>非测试日纯氢</v>
      </c>
      <c r="L6710" s="6">
        <f t="shared" si="418"/>
        <v>298.4</v>
      </c>
      <c r="M6710" s="5">
        <f t="shared" si="419"/>
        <v>0</v>
      </c>
      <c r="N6710" s="5" t="s">
        <v>23472</v>
      </c>
      <c r="O6710" s="5" t="s">
        <v>23473</v>
      </c>
      <c r="P6710" s="5" t="s">
        <v>23474</v>
      </c>
    </row>
    <row r="6711" ht="19" customHeight="1" spans="1:16">
      <c r="A6711" s="5">
        <v>268</v>
      </c>
      <c r="B6711" s="5" t="s">
        <v>696</v>
      </c>
      <c r="C6711" s="5" t="s">
        <v>70</v>
      </c>
      <c r="D6711" s="8" t="s">
        <v>170</v>
      </c>
      <c r="E6711" s="6">
        <v>371.3</v>
      </c>
      <c r="F6711" s="6">
        <v>370.1</v>
      </c>
      <c r="G6711" s="6">
        <v>354.4</v>
      </c>
      <c r="H6711" s="5" t="s">
        <v>120</v>
      </c>
      <c r="I6711" s="6">
        <f t="shared" si="416"/>
        <v>1.19999999999999</v>
      </c>
      <c r="J6711" s="5" t="str">
        <f>IF(H6711="否","不适用",IF(AND(ISNUMBER(E6711),ISNUMBER(F6711)),IF(I6711&gt;规则与名单!$B$2,"是","否"),"未判定"))</f>
        <v>不适用</v>
      </c>
      <c r="K6711" s="5" t="str">
        <f t="shared" si="417"/>
        <v>非测试日纯氢</v>
      </c>
      <c r="L6711" s="6">
        <f t="shared" si="418"/>
        <v>354.4</v>
      </c>
      <c r="M6711" s="5">
        <f t="shared" si="419"/>
        <v>0</v>
      </c>
      <c r="N6711" s="5" t="s">
        <v>23475</v>
      </c>
      <c r="O6711" s="5" t="s">
        <v>23476</v>
      </c>
      <c r="P6711" s="5" t="s">
        <v>23477</v>
      </c>
    </row>
    <row r="6712" ht="19" customHeight="1" spans="1:16">
      <c r="A6712" s="5">
        <v>268</v>
      </c>
      <c r="B6712" s="5" t="s">
        <v>696</v>
      </c>
      <c r="C6712" s="5" t="s">
        <v>70</v>
      </c>
      <c r="D6712" s="8" t="s">
        <v>644</v>
      </c>
      <c r="E6712" s="6">
        <v>321.8</v>
      </c>
      <c r="F6712" s="6">
        <v>315.8</v>
      </c>
      <c r="G6712" s="6">
        <v>309.8</v>
      </c>
      <c r="H6712" s="5" t="s">
        <v>120</v>
      </c>
      <c r="I6712" s="6">
        <f t="shared" si="416"/>
        <v>6</v>
      </c>
      <c r="J6712" s="5" t="str">
        <f>IF(H6712="否","不适用",IF(AND(ISNUMBER(E6712),ISNUMBER(F6712)),IF(I6712&gt;规则与名单!$B$2,"是","否"),"未判定"))</f>
        <v>不适用</v>
      </c>
      <c r="K6712" s="5" t="str">
        <f t="shared" si="417"/>
        <v>非测试日纯氢</v>
      </c>
      <c r="L6712" s="6">
        <f t="shared" si="418"/>
        <v>309.8</v>
      </c>
      <c r="M6712" s="5">
        <f t="shared" si="419"/>
        <v>0</v>
      </c>
      <c r="N6712" s="5" t="s">
        <v>23478</v>
      </c>
      <c r="O6712" s="5" t="s">
        <v>23479</v>
      </c>
      <c r="P6712" s="5" t="s">
        <v>23480</v>
      </c>
    </row>
    <row r="6713" ht="19" customHeight="1" spans="1:16">
      <c r="A6713" s="5">
        <v>268</v>
      </c>
      <c r="B6713" s="5" t="s">
        <v>696</v>
      </c>
      <c r="C6713" s="5" t="s">
        <v>70</v>
      </c>
      <c r="D6713" s="8" t="s">
        <v>3418</v>
      </c>
      <c r="E6713" s="6">
        <v>326.2</v>
      </c>
      <c r="F6713" s="6">
        <v>324.1</v>
      </c>
      <c r="G6713" s="6">
        <v>322.9</v>
      </c>
      <c r="H6713" s="5" t="s">
        <v>120</v>
      </c>
      <c r="I6713" s="6">
        <f t="shared" si="416"/>
        <v>2.09999999999997</v>
      </c>
      <c r="J6713" s="5" t="str">
        <f>IF(H6713="否","不适用",IF(AND(ISNUMBER(E6713),ISNUMBER(F6713)),IF(I6713&gt;规则与名单!$B$2,"是","否"),"未判定"))</f>
        <v>不适用</v>
      </c>
      <c r="K6713" s="5" t="str">
        <f t="shared" si="417"/>
        <v>非测试日纯氢</v>
      </c>
      <c r="L6713" s="6">
        <f t="shared" si="418"/>
        <v>322.9</v>
      </c>
      <c r="M6713" s="5">
        <f t="shared" si="419"/>
        <v>0</v>
      </c>
      <c r="N6713" s="5" t="s">
        <v>23481</v>
      </c>
      <c r="O6713" s="5" t="s">
        <v>23482</v>
      </c>
      <c r="P6713" s="5" t="s">
        <v>23483</v>
      </c>
    </row>
    <row r="6714" ht="19" customHeight="1" spans="1:16">
      <c r="A6714" s="5">
        <v>268</v>
      </c>
      <c r="B6714" s="5" t="s">
        <v>696</v>
      </c>
      <c r="C6714" s="5" t="s">
        <v>70</v>
      </c>
      <c r="D6714" s="8" t="s">
        <v>3422</v>
      </c>
      <c r="E6714" s="6">
        <v>189.8</v>
      </c>
      <c r="F6714" s="6">
        <v>189.4</v>
      </c>
      <c r="G6714" s="6">
        <v>101.5</v>
      </c>
      <c r="H6714" s="5" t="s">
        <v>120</v>
      </c>
      <c r="I6714" s="6">
        <f t="shared" si="416"/>
        <v>0.400000000000006</v>
      </c>
      <c r="J6714" s="5" t="str">
        <f>IF(H6714="否","不适用",IF(AND(ISNUMBER(E6714),ISNUMBER(F6714)),IF(I6714&gt;规则与名单!$B$2,"是","否"),"未判定"))</f>
        <v>不适用</v>
      </c>
      <c r="K6714" s="5" t="str">
        <f t="shared" si="417"/>
        <v>非测试日纯氢</v>
      </c>
      <c r="L6714" s="6">
        <f t="shared" si="418"/>
        <v>101.5</v>
      </c>
      <c r="M6714" s="5">
        <f t="shared" si="419"/>
        <v>0</v>
      </c>
      <c r="N6714" s="5" t="s">
        <v>23484</v>
      </c>
      <c r="O6714" s="5" t="s">
        <v>23485</v>
      </c>
      <c r="P6714" s="5" t="s">
        <v>23486</v>
      </c>
    </row>
    <row r="6715" ht="19" customHeight="1" spans="1:16">
      <c r="A6715" s="5">
        <v>268</v>
      </c>
      <c r="B6715" s="5" t="s">
        <v>696</v>
      </c>
      <c r="C6715" s="5" t="s">
        <v>70</v>
      </c>
      <c r="D6715" s="8" t="s">
        <v>336</v>
      </c>
      <c r="E6715" s="6">
        <v>264.9</v>
      </c>
      <c r="F6715" s="6">
        <v>263.9</v>
      </c>
      <c r="G6715" s="6">
        <v>259.7</v>
      </c>
      <c r="H6715" s="5" t="s">
        <v>120</v>
      </c>
      <c r="I6715" s="6">
        <f t="shared" si="416"/>
        <v>1</v>
      </c>
      <c r="J6715" s="5" t="str">
        <f>IF(H6715="否","不适用",IF(AND(ISNUMBER(E6715),ISNUMBER(F6715)),IF(I6715&gt;规则与名单!$B$2,"是","否"),"未判定"))</f>
        <v>不适用</v>
      </c>
      <c r="K6715" s="5" t="str">
        <f t="shared" si="417"/>
        <v>非测试日纯氢</v>
      </c>
      <c r="L6715" s="6">
        <f t="shared" si="418"/>
        <v>259.7</v>
      </c>
      <c r="M6715" s="5">
        <f t="shared" si="419"/>
        <v>0</v>
      </c>
      <c r="N6715" s="5" t="s">
        <v>23487</v>
      </c>
      <c r="O6715" s="5" t="s">
        <v>23488</v>
      </c>
      <c r="P6715" s="5" t="s">
        <v>23489</v>
      </c>
    </row>
    <row r="6716" ht="19" customHeight="1" spans="1:16">
      <c r="A6716" s="5">
        <v>268</v>
      </c>
      <c r="B6716" s="5" t="s">
        <v>696</v>
      </c>
      <c r="C6716" s="5" t="s">
        <v>70</v>
      </c>
      <c r="D6716" s="8" t="s">
        <v>653</v>
      </c>
      <c r="E6716" s="6">
        <v>364.3</v>
      </c>
      <c r="F6716" s="6">
        <v>364.2</v>
      </c>
      <c r="G6716" s="6">
        <v>298.5</v>
      </c>
      <c r="H6716" s="5" t="s">
        <v>120</v>
      </c>
      <c r="I6716" s="6">
        <f t="shared" si="416"/>
        <v>0.100000000000023</v>
      </c>
      <c r="J6716" s="5" t="str">
        <f>IF(H6716="否","不适用",IF(AND(ISNUMBER(E6716),ISNUMBER(F6716)),IF(I6716&gt;规则与名单!$B$2,"是","否"),"未判定"))</f>
        <v>不适用</v>
      </c>
      <c r="K6716" s="5" t="str">
        <f t="shared" si="417"/>
        <v>非测试日纯氢</v>
      </c>
      <c r="L6716" s="6">
        <f t="shared" si="418"/>
        <v>298.5</v>
      </c>
      <c r="M6716" s="5">
        <f t="shared" si="419"/>
        <v>0</v>
      </c>
      <c r="N6716" s="5" t="s">
        <v>23490</v>
      </c>
      <c r="O6716" s="5" t="s">
        <v>23491</v>
      </c>
      <c r="P6716" s="5" t="s">
        <v>23492</v>
      </c>
    </row>
    <row r="6717" ht="19" customHeight="1" spans="1:16">
      <c r="A6717" s="5">
        <v>268</v>
      </c>
      <c r="B6717" s="5" t="s">
        <v>696</v>
      </c>
      <c r="C6717" s="5" t="s">
        <v>70</v>
      </c>
      <c r="D6717" s="8" t="s">
        <v>140</v>
      </c>
      <c r="E6717" s="6">
        <v>348.5</v>
      </c>
      <c r="F6717" s="6">
        <v>346.7</v>
      </c>
      <c r="G6717" s="6">
        <v>348.4</v>
      </c>
      <c r="H6717" s="5" t="s">
        <v>120</v>
      </c>
      <c r="I6717" s="6">
        <f t="shared" si="416"/>
        <v>1.80000000000001</v>
      </c>
      <c r="J6717" s="5" t="str">
        <f>IF(H6717="否","不适用",IF(AND(ISNUMBER(E6717),ISNUMBER(F6717)),IF(I6717&gt;规则与名单!$B$2,"是","否"),"未判定"))</f>
        <v>不适用</v>
      </c>
      <c r="K6717" s="5" t="str">
        <f t="shared" si="417"/>
        <v>非测试日纯氢</v>
      </c>
      <c r="L6717" s="6">
        <f t="shared" si="418"/>
        <v>348.4</v>
      </c>
      <c r="M6717" s="5">
        <f t="shared" si="419"/>
        <v>0</v>
      </c>
      <c r="N6717" s="5" t="s">
        <v>23493</v>
      </c>
      <c r="O6717" s="5" t="s">
        <v>23494</v>
      </c>
      <c r="P6717" s="5" t="s">
        <v>23495</v>
      </c>
    </row>
    <row r="6718" ht="19" customHeight="1" spans="1:16">
      <c r="A6718" s="5">
        <v>268</v>
      </c>
      <c r="B6718" s="5" t="s">
        <v>696</v>
      </c>
      <c r="C6718" s="5" t="s">
        <v>70</v>
      </c>
      <c r="D6718" s="8" t="s">
        <v>115</v>
      </c>
      <c r="E6718" s="6">
        <v>272.1</v>
      </c>
      <c r="F6718" s="6">
        <v>269.3</v>
      </c>
      <c r="G6718" s="6">
        <v>271.9</v>
      </c>
      <c r="H6718" s="5" t="s">
        <v>120</v>
      </c>
      <c r="I6718" s="6">
        <f t="shared" si="416"/>
        <v>2.80000000000001</v>
      </c>
      <c r="J6718" s="5" t="str">
        <f>IF(H6718="否","不适用",IF(AND(ISNUMBER(E6718),ISNUMBER(F6718)),IF(I6718&gt;规则与名单!$B$2,"是","否"),"未判定"))</f>
        <v>不适用</v>
      </c>
      <c r="K6718" s="5" t="str">
        <f t="shared" si="417"/>
        <v>非测试日纯氢</v>
      </c>
      <c r="L6718" s="6">
        <f t="shared" si="418"/>
        <v>271.9</v>
      </c>
      <c r="M6718" s="5">
        <f t="shared" si="419"/>
        <v>0</v>
      </c>
      <c r="N6718" s="5" t="s">
        <v>23496</v>
      </c>
      <c r="O6718" s="5" t="s">
        <v>23497</v>
      </c>
      <c r="P6718" s="5" t="s">
        <v>23498</v>
      </c>
    </row>
    <row r="6719" ht="19" customHeight="1" spans="1:16">
      <c r="A6719" s="5">
        <v>269</v>
      </c>
      <c r="B6719" s="5" t="s">
        <v>699</v>
      </c>
      <c r="C6719" s="5" t="s">
        <v>70</v>
      </c>
      <c r="D6719" s="8" t="s">
        <v>114</v>
      </c>
      <c r="E6719" s="6">
        <v>97.2</v>
      </c>
      <c r="F6719" s="6">
        <v>101.4</v>
      </c>
      <c r="G6719" s="6">
        <v>97.2</v>
      </c>
      <c r="H6719" s="5" t="s">
        <v>120</v>
      </c>
      <c r="I6719" s="6">
        <f t="shared" si="416"/>
        <v>-4.2</v>
      </c>
      <c r="J6719" s="5" t="str">
        <f>IF(H6719="否","不适用",IF(AND(ISNUMBER(E6719),ISNUMBER(F6719)),IF(I6719&gt;规则与名单!$B$2,"是","否"),"未判定"))</f>
        <v>不适用</v>
      </c>
      <c r="K6719" s="5" t="str">
        <f t="shared" si="417"/>
        <v>非测试日纯氢</v>
      </c>
      <c r="L6719" s="6">
        <f t="shared" si="418"/>
        <v>97.2</v>
      </c>
      <c r="M6719" s="5">
        <f t="shared" si="419"/>
        <v>0</v>
      </c>
      <c r="N6719" s="5" t="s">
        <v>23499</v>
      </c>
      <c r="O6719" s="5" t="s">
        <v>23500</v>
      </c>
      <c r="P6719" s="5" t="s">
        <v>23501</v>
      </c>
    </row>
    <row r="6720" ht="19" customHeight="1" spans="1:16">
      <c r="A6720" s="5">
        <v>269</v>
      </c>
      <c r="B6720" s="5" t="s">
        <v>699</v>
      </c>
      <c r="C6720" s="5" t="s">
        <v>70</v>
      </c>
      <c r="D6720" s="8" t="s">
        <v>605</v>
      </c>
      <c r="E6720" s="6"/>
      <c r="F6720" s="6">
        <v>0</v>
      </c>
      <c r="G6720" s="6"/>
      <c r="H6720" s="5" t="s">
        <v>120</v>
      </c>
      <c r="I6720" s="6" t="str">
        <f t="shared" si="416"/>
        <v/>
      </c>
      <c r="J6720" s="5" t="str">
        <f>IF(H6720="否","不适用",IF(AND(ISNUMBER(E6720),ISNUMBER(F6720)),IF(I6720&gt;规则与名单!$B$2,"是","否"),"未判定"))</f>
        <v>不适用</v>
      </c>
      <c r="K6720" s="5" t="str">
        <f t="shared" si="417"/>
        <v>缺失</v>
      </c>
      <c r="L6720" s="6" t="str">
        <f t="shared" si="418"/>
        <v/>
      </c>
      <c r="M6720" s="5">
        <f t="shared" si="419"/>
        <v>1</v>
      </c>
      <c r="N6720" s="5" t="s">
        <v>23502</v>
      </c>
      <c r="O6720" s="5" t="s">
        <v>23503</v>
      </c>
      <c r="P6720" s="5" t="s">
        <v>23504</v>
      </c>
    </row>
    <row r="6721" ht="19" customHeight="1" spans="1:16">
      <c r="A6721" s="5">
        <v>269</v>
      </c>
      <c r="B6721" s="5" t="s">
        <v>699</v>
      </c>
      <c r="C6721" s="5" t="s">
        <v>70</v>
      </c>
      <c r="D6721" s="8" t="s">
        <v>186</v>
      </c>
      <c r="E6721" s="6">
        <v>0</v>
      </c>
      <c r="F6721" s="6">
        <v>0.11</v>
      </c>
      <c r="G6721" s="6"/>
      <c r="H6721" s="5" t="s">
        <v>120</v>
      </c>
      <c r="I6721" s="6">
        <f t="shared" si="416"/>
        <v>-0.11</v>
      </c>
      <c r="J6721" s="5" t="str">
        <f>IF(H6721="否","不适用",IF(AND(ISNUMBER(E6721),ISNUMBER(F6721)),IF(I6721&gt;规则与名单!$B$2,"是","否"),"未判定"))</f>
        <v>不适用</v>
      </c>
      <c r="K6721" s="5" t="str">
        <f t="shared" si="417"/>
        <v>非测试日仪表</v>
      </c>
      <c r="L6721" s="6">
        <f t="shared" si="418"/>
        <v>0</v>
      </c>
      <c r="M6721" s="5">
        <f t="shared" si="419"/>
        <v>0</v>
      </c>
      <c r="N6721" s="5" t="s">
        <v>23505</v>
      </c>
      <c r="O6721" s="5" t="s">
        <v>23506</v>
      </c>
      <c r="P6721" s="5" t="s">
        <v>23507</v>
      </c>
    </row>
    <row r="6722" ht="19" customHeight="1" spans="1:16">
      <c r="A6722" s="5">
        <v>269</v>
      </c>
      <c r="B6722" s="5" t="s">
        <v>699</v>
      </c>
      <c r="C6722" s="5" t="s">
        <v>70</v>
      </c>
      <c r="D6722" s="8" t="s">
        <v>165</v>
      </c>
      <c r="E6722" s="6"/>
      <c r="F6722" s="6">
        <v>0</v>
      </c>
      <c r="G6722" s="6"/>
      <c r="H6722" s="5" t="s">
        <v>120</v>
      </c>
      <c r="I6722" s="6" t="str">
        <f t="shared" ref="I6722:I6785" si="420">IF(AND(ISNUMBER(E6722),ISNUMBER(F6722)),E6722-F6722,"")</f>
        <v/>
      </c>
      <c r="J6722" s="5" t="str">
        <f>IF(H6722="否","不适用",IF(AND(ISNUMBER(E6722),ISNUMBER(F6722)),IF(I6722&gt;规则与名单!$B$2,"是","否"),"未判定"))</f>
        <v>不适用</v>
      </c>
      <c r="K6722" s="5" t="str">
        <f t="shared" ref="K6722:K6785" si="421">IF(J6722="是",IF(ISNUMBER(F6722),"测试日GPS","缺失"),IF(ISNUMBER(G6722),"非测试日纯氢",IF(AND(H6722="是",J6722="未判定"),IF(ISNUMBER(F6722),"测试名单无纯氢GPS","缺失"),IF(ISNUMBER(E6722),"非测试日仪表","缺失"))))</f>
        <v>缺失</v>
      </c>
      <c r="L6722" s="6" t="str">
        <f t="shared" ref="L6722:L6785" si="422">IF(K6722="缺失","",IF(K6722="非测试日纯氢",G6722,IF(K6722="非测试日仪表",E6722,F6722)))</f>
        <v/>
      </c>
      <c r="M6722" s="5">
        <f t="shared" ref="M6722:M6785" si="423">IF(K6722="缺失",1,0)</f>
        <v>1</v>
      </c>
      <c r="N6722" s="5" t="s">
        <v>23508</v>
      </c>
      <c r="O6722" s="5" t="s">
        <v>23509</v>
      </c>
      <c r="P6722" s="5" t="s">
        <v>23510</v>
      </c>
    </row>
    <row r="6723" ht="19" customHeight="1" spans="1:16">
      <c r="A6723" s="5">
        <v>269</v>
      </c>
      <c r="B6723" s="5" t="s">
        <v>699</v>
      </c>
      <c r="C6723" s="5" t="s">
        <v>70</v>
      </c>
      <c r="D6723" s="8" t="s">
        <v>151</v>
      </c>
      <c r="E6723" s="6">
        <v>0</v>
      </c>
      <c r="F6723" s="6">
        <v>0</v>
      </c>
      <c r="G6723" s="6"/>
      <c r="H6723" s="5" t="s">
        <v>120</v>
      </c>
      <c r="I6723" s="6">
        <f t="shared" si="420"/>
        <v>0</v>
      </c>
      <c r="J6723" s="5" t="str">
        <f>IF(H6723="否","不适用",IF(AND(ISNUMBER(E6723),ISNUMBER(F6723)),IF(I6723&gt;规则与名单!$B$2,"是","否"),"未判定"))</f>
        <v>不适用</v>
      </c>
      <c r="K6723" s="5" t="str">
        <f t="shared" si="421"/>
        <v>非测试日仪表</v>
      </c>
      <c r="L6723" s="6">
        <f t="shared" si="422"/>
        <v>0</v>
      </c>
      <c r="M6723" s="5">
        <f t="shared" si="423"/>
        <v>0</v>
      </c>
      <c r="N6723" s="5" t="s">
        <v>23511</v>
      </c>
      <c r="O6723" s="5" t="s">
        <v>23512</v>
      </c>
      <c r="P6723" s="5" t="s">
        <v>23513</v>
      </c>
    </row>
    <row r="6724" ht="19" customHeight="1" spans="1:16">
      <c r="A6724" s="5">
        <v>269</v>
      </c>
      <c r="B6724" s="5" t="s">
        <v>699</v>
      </c>
      <c r="C6724" s="5" t="s">
        <v>70</v>
      </c>
      <c r="D6724" s="8" t="s">
        <v>3358</v>
      </c>
      <c r="E6724" s="6"/>
      <c r="F6724" s="6">
        <v>0</v>
      </c>
      <c r="G6724" s="6"/>
      <c r="H6724" s="5" t="s">
        <v>120</v>
      </c>
      <c r="I6724" s="6" t="str">
        <f t="shared" si="420"/>
        <v/>
      </c>
      <c r="J6724" s="5" t="str">
        <f>IF(H6724="否","不适用",IF(AND(ISNUMBER(E6724),ISNUMBER(F6724)),IF(I6724&gt;规则与名单!$B$2,"是","否"),"未判定"))</f>
        <v>不适用</v>
      </c>
      <c r="K6724" s="5" t="str">
        <f t="shared" si="421"/>
        <v>缺失</v>
      </c>
      <c r="L6724" s="6" t="str">
        <f t="shared" si="422"/>
        <v/>
      </c>
      <c r="M6724" s="5">
        <f t="shared" si="423"/>
        <v>1</v>
      </c>
      <c r="N6724" s="5" t="s">
        <v>23514</v>
      </c>
      <c r="O6724" s="5" t="s">
        <v>23515</v>
      </c>
      <c r="P6724" s="5" t="s">
        <v>23516</v>
      </c>
    </row>
    <row r="6725" ht="19" customHeight="1" spans="1:16">
      <c r="A6725" s="5">
        <v>269</v>
      </c>
      <c r="B6725" s="5" t="s">
        <v>699</v>
      </c>
      <c r="C6725" s="5" t="s">
        <v>70</v>
      </c>
      <c r="D6725" s="8" t="s">
        <v>272</v>
      </c>
      <c r="E6725" s="6"/>
      <c r="F6725" s="6">
        <v>0</v>
      </c>
      <c r="G6725" s="6"/>
      <c r="H6725" s="5" t="s">
        <v>120</v>
      </c>
      <c r="I6725" s="6" t="str">
        <f t="shared" si="420"/>
        <v/>
      </c>
      <c r="J6725" s="5" t="str">
        <f>IF(H6725="否","不适用",IF(AND(ISNUMBER(E6725),ISNUMBER(F6725)),IF(I6725&gt;规则与名单!$B$2,"是","否"),"未判定"))</f>
        <v>不适用</v>
      </c>
      <c r="K6725" s="5" t="str">
        <f t="shared" si="421"/>
        <v>缺失</v>
      </c>
      <c r="L6725" s="6" t="str">
        <f t="shared" si="422"/>
        <v/>
      </c>
      <c r="M6725" s="5">
        <f t="shared" si="423"/>
        <v>1</v>
      </c>
      <c r="N6725" s="5" t="s">
        <v>23517</v>
      </c>
      <c r="O6725" s="5" t="s">
        <v>23518</v>
      </c>
      <c r="P6725" s="5" t="s">
        <v>23519</v>
      </c>
    </row>
    <row r="6726" ht="19" customHeight="1" spans="1:16">
      <c r="A6726" s="5">
        <v>269</v>
      </c>
      <c r="B6726" s="5" t="s">
        <v>699</v>
      </c>
      <c r="C6726" s="5" t="s">
        <v>70</v>
      </c>
      <c r="D6726" s="8" t="s">
        <v>506</v>
      </c>
      <c r="E6726" s="6">
        <v>0.2</v>
      </c>
      <c r="F6726" s="6">
        <v>0.4</v>
      </c>
      <c r="G6726" s="6">
        <v>0.2</v>
      </c>
      <c r="H6726" s="5" t="s">
        <v>120</v>
      </c>
      <c r="I6726" s="6">
        <f t="shared" si="420"/>
        <v>-0.2</v>
      </c>
      <c r="J6726" s="5" t="str">
        <f>IF(H6726="否","不适用",IF(AND(ISNUMBER(E6726),ISNUMBER(F6726)),IF(I6726&gt;规则与名单!$B$2,"是","否"),"未判定"))</f>
        <v>不适用</v>
      </c>
      <c r="K6726" s="5" t="str">
        <f t="shared" si="421"/>
        <v>非测试日纯氢</v>
      </c>
      <c r="L6726" s="6">
        <f t="shared" si="422"/>
        <v>0.2</v>
      </c>
      <c r="M6726" s="5">
        <f t="shared" si="423"/>
        <v>0</v>
      </c>
      <c r="N6726" s="5" t="s">
        <v>23520</v>
      </c>
      <c r="O6726" s="5" t="s">
        <v>23521</v>
      </c>
      <c r="P6726" s="5" t="s">
        <v>23522</v>
      </c>
    </row>
    <row r="6727" ht="19" customHeight="1" spans="1:16">
      <c r="A6727" s="5">
        <v>269</v>
      </c>
      <c r="B6727" s="5" t="s">
        <v>699</v>
      </c>
      <c r="C6727" s="5" t="s">
        <v>70</v>
      </c>
      <c r="D6727" s="8" t="s">
        <v>673</v>
      </c>
      <c r="E6727" s="6"/>
      <c r="F6727" s="6">
        <v>0</v>
      </c>
      <c r="G6727" s="6"/>
      <c r="H6727" s="5" t="s">
        <v>120</v>
      </c>
      <c r="I6727" s="6" t="str">
        <f t="shared" si="420"/>
        <v/>
      </c>
      <c r="J6727" s="5" t="str">
        <f>IF(H6727="否","不适用",IF(AND(ISNUMBER(E6727),ISNUMBER(F6727)),IF(I6727&gt;规则与名单!$B$2,"是","否"),"未判定"))</f>
        <v>不适用</v>
      </c>
      <c r="K6727" s="5" t="str">
        <f t="shared" si="421"/>
        <v>缺失</v>
      </c>
      <c r="L6727" s="6" t="str">
        <f t="shared" si="422"/>
        <v/>
      </c>
      <c r="M6727" s="5">
        <f t="shared" si="423"/>
        <v>1</v>
      </c>
      <c r="N6727" s="5" t="s">
        <v>23523</v>
      </c>
      <c r="O6727" s="5" t="s">
        <v>23524</v>
      </c>
      <c r="P6727" s="5" t="s">
        <v>23525</v>
      </c>
    </row>
    <row r="6728" ht="19" customHeight="1" spans="1:16">
      <c r="A6728" s="5">
        <v>269</v>
      </c>
      <c r="B6728" s="5" t="s">
        <v>699</v>
      </c>
      <c r="C6728" s="5" t="s">
        <v>70</v>
      </c>
      <c r="D6728" s="8" t="s">
        <v>183</v>
      </c>
      <c r="E6728" s="6"/>
      <c r="F6728" s="6">
        <v>0</v>
      </c>
      <c r="G6728" s="6"/>
      <c r="H6728" s="5" t="s">
        <v>120</v>
      </c>
      <c r="I6728" s="6" t="str">
        <f t="shared" si="420"/>
        <v/>
      </c>
      <c r="J6728" s="5" t="str">
        <f>IF(H6728="否","不适用",IF(AND(ISNUMBER(E6728),ISNUMBER(F6728)),IF(I6728&gt;规则与名单!$B$2,"是","否"),"未判定"))</f>
        <v>不适用</v>
      </c>
      <c r="K6728" s="5" t="str">
        <f t="shared" si="421"/>
        <v>缺失</v>
      </c>
      <c r="L6728" s="6" t="str">
        <f t="shared" si="422"/>
        <v/>
      </c>
      <c r="M6728" s="5">
        <f t="shared" si="423"/>
        <v>1</v>
      </c>
      <c r="N6728" s="5" t="s">
        <v>23526</v>
      </c>
      <c r="O6728" s="5" t="s">
        <v>23527</v>
      </c>
      <c r="P6728" s="5" t="s">
        <v>23528</v>
      </c>
    </row>
    <row r="6729" ht="19" customHeight="1" spans="1:16">
      <c r="A6729" s="5">
        <v>269</v>
      </c>
      <c r="B6729" s="5" t="s">
        <v>699</v>
      </c>
      <c r="C6729" s="5" t="s">
        <v>70</v>
      </c>
      <c r="D6729" s="8" t="s">
        <v>431</v>
      </c>
      <c r="E6729" s="6"/>
      <c r="F6729" s="6">
        <v>0</v>
      </c>
      <c r="G6729" s="6"/>
      <c r="H6729" s="5" t="s">
        <v>120</v>
      </c>
      <c r="I6729" s="6" t="str">
        <f t="shared" si="420"/>
        <v/>
      </c>
      <c r="J6729" s="5" t="str">
        <f>IF(H6729="否","不适用",IF(AND(ISNUMBER(E6729),ISNUMBER(F6729)),IF(I6729&gt;规则与名单!$B$2,"是","否"),"未判定"))</f>
        <v>不适用</v>
      </c>
      <c r="K6729" s="5" t="str">
        <f t="shared" si="421"/>
        <v>缺失</v>
      </c>
      <c r="L6729" s="6" t="str">
        <f t="shared" si="422"/>
        <v/>
      </c>
      <c r="M6729" s="5">
        <f t="shared" si="423"/>
        <v>1</v>
      </c>
      <c r="N6729" s="5" t="s">
        <v>23529</v>
      </c>
      <c r="O6729" s="5" t="s">
        <v>23530</v>
      </c>
      <c r="P6729" s="5" t="s">
        <v>23531</v>
      </c>
    </row>
    <row r="6730" ht="19" customHeight="1" spans="1:16">
      <c r="A6730" s="5">
        <v>269</v>
      </c>
      <c r="B6730" s="5" t="s">
        <v>699</v>
      </c>
      <c r="C6730" s="5" t="s">
        <v>70</v>
      </c>
      <c r="D6730" s="8" t="s">
        <v>3377</v>
      </c>
      <c r="E6730" s="6"/>
      <c r="F6730" s="6">
        <v>0</v>
      </c>
      <c r="G6730" s="6"/>
      <c r="H6730" s="5" t="s">
        <v>120</v>
      </c>
      <c r="I6730" s="6" t="str">
        <f t="shared" si="420"/>
        <v/>
      </c>
      <c r="J6730" s="5" t="str">
        <f>IF(H6730="否","不适用",IF(AND(ISNUMBER(E6730),ISNUMBER(F6730)),IF(I6730&gt;规则与名单!$B$2,"是","否"),"未判定"))</f>
        <v>不适用</v>
      </c>
      <c r="K6730" s="5" t="str">
        <f t="shared" si="421"/>
        <v>缺失</v>
      </c>
      <c r="L6730" s="6" t="str">
        <f t="shared" si="422"/>
        <v/>
      </c>
      <c r="M6730" s="5">
        <f t="shared" si="423"/>
        <v>1</v>
      </c>
      <c r="N6730" s="5" t="s">
        <v>23532</v>
      </c>
      <c r="O6730" s="5" t="s">
        <v>23533</v>
      </c>
      <c r="P6730" s="5" t="s">
        <v>23534</v>
      </c>
    </row>
    <row r="6731" ht="19" customHeight="1" spans="1:16">
      <c r="A6731" s="5">
        <v>269</v>
      </c>
      <c r="B6731" s="5" t="s">
        <v>699</v>
      </c>
      <c r="C6731" s="5" t="s">
        <v>70</v>
      </c>
      <c r="D6731" s="8" t="s">
        <v>407</v>
      </c>
      <c r="E6731" s="6"/>
      <c r="F6731" s="6">
        <v>0</v>
      </c>
      <c r="G6731" s="6"/>
      <c r="H6731" s="5" t="s">
        <v>120</v>
      </c>
      <c r="I6731" s="6" t="str">
        <f t="shared" si="420"/>
        <v/>
      </c>
      <c r="J6731" s="5" t="str">
        <f>IF(H6731="否","不适用",IF(AND(ISNUMBER(E6731),ISNUMBER(F6731)),IF(I6731&gt;规则与名单!$B$2,"是","否"),"未判定"))</f>
        <v>不适用</v>
      </c>
      <c r="K6731" s="5" t="str">
        <f t="shared" si="421"/>
        <v>缺失</v>
      </c>
      <c r="L6731" s="6" t="str">
        <f t="shared" si="422"/>
        <v/>
      </c>
      <c r="M6731" s="5">
        <f t="shared" si="423"/>
        <v>1</v>
      </c>
      <c r="N6731" s="5" t="s">
        <v>23535</v>
      </c>
      <c r="O6731" s="5" t="s">
        <v>23536</v>
      </c>
      <c r="P6731" s="5" t="s">
        <v>23537</v>
      </c>
    </row>
    <row r="6732" ht="19" customHeight="1" spans="1:16">
      <c r="A6732" s="5">
        <v>269</v>
      </c>
      <c r="B6732" s="5" t="s">
        <v>699</v>
      </c>
      <c r="C6732" s="5" t="s">
        <v>70</v>
      </c>
      <c r="D6732" s="8" t="s">
        <v>411</v>
      </c>
      <c r="E6732" s="6"/>
      <c r="F6732" s="6">
        <v>0</v>
      </c>
      <c r="G6732" s="6"/>
      <c r="H6732" s="5" t="s">
        <v>120</v>
      </c>
      <c r="I6732" s="6" t="str">
        <f t="shared" si="420"/>
        <v/>
      </c>
      <c r="J6732" s="5" t="str">
        <f>IF(H6732="否","不适用",IF(AND(ISNUMBER(E6732),ISNUMBER(F6732)),IF(I6732&gt;规则与名单!$B$2,"是","否"),"未判定"))</f>
        <v>不适用</v>
      </c>
      <c r="K6732" s="5" t="str">
        <f t="shared" si="421"/>
        <v>缺失</v>
      </c>
      <c r="L6732" s="6" t="str">
        <f t="shared" si="422"/>
        <v/>
      </c>
      <c r="M6732" s="5">
        <f t="shared" si="423"/>
        <v>1</v>
      </c>
      <c r="N6732" s="5" t="s">
        <v>23538</v>
      </c>
      <c r="O6732" s="5" t="s">
        <v>23539</v>
      </c>
      <c r="P6732" s="5" t="s">
        <v>23540</v>
      </c>
    </row>
    <row r="6733" ht="19" customHeight="1" spans="1:16">
      <c r="A6733" s="5">
        <v>269</v>
      </c>
      <c r="B6733" s="5" t="s">
        <v>699</v>
      </c>
      <c r="C6733" s="5" t="s">
        <v>70</v>
      </c>
      <c r="D6733" s="8" t="s">
        <v>251</v>
      </c>
      <c r="E6733" s="6"/>
      <c r="F6733" s="6">
        <v>0</v>
      </c>
      <c r="G6733" s="6"/>
      <c r="H6733" s="5" t="s">
        <v>120</v>
      </c>
      <c r="I6733" s="6" t="str">
        <f t="shared" si="420"/>
        <v/>
      </c>
      <c r="J6733" s="5" t="str">
        <f>IF(H6733="否","不适用",IF(AND(ISNUMBER(E6733),ISNUMBER(F6733)),IF(I6733&gt;规则与名单!$B$2,"是","否"),"未判定"))</f>
        <v>不适用</v>
      </c>
      <c r="K6733" s="5" t="str">
        <f t="shared" si="421"/>
        <v>缺失</v>
      </c>
      <c r="L6733" s="6" t="str">
        <f t="shared" si="422"/>
        <v/>
      </c>
      <c r="M6733" s="5">
        <f t="shared" si="423"/>
        <v>1</v>
      </c>
      <c r="N6733" s="5" t="s">
        <v>23541</v>
      </c>
      <c r="O6733" s="5" t="s">
        <v>23542</v>
      </c>
      <c r="P6733" s="5" t="s">
        <v>23543</v>
      </c>
    </row>
    <row r="6734" ht="19" customHeight="1" spans="1:16">
      <c r="A6734" s="5">
        <v>269</v>
      </c>
      <c r="B6734" s="5" t="s">
        <v>699</v>
      </c>
      <c r="C6734" s="5" t="s">
        <v>70</v>
      </c>
      <c r="D6734" s="8" t="s">
        <v>472</v>
      </c>
      <c r="E6734" s="6">
        <v>0.1</v>
      </c>
      <c r="F6734" s="6">
        <v>0.02</v>
      </c>
      <c r="G6734" s="6"/>
      <c r="H6734" s="5" t="s">
        <v>120</v>
      </c>
      <c r="I6734" s="6">
        <f t="shared" si="420"/>
        <v>0.08</v>
      </c>
      <c r="J6734" s="5" t="str">
        <f>IF(H6734="否","不适用",IF(AND(ISNUMBER(E6734),ISNUMBER(F6734)),IF(I6734&gt;规则与名单!$B$2,"是","否"),"未判定"))</f>
        <v>不适用</v>
      </c>
      <c r="K6734" s="5" t="str">
        <f t="shared" si="421"/>
        <v>非测试日仪表</v>
      </c>
      <c r="L6734" s="6">
        <f t="shared" si="422"/>
        <v>0.1</v>
      </c>
      <c r="M6734" s="5">
        <f t="shared" si="423"/>
        <v>0</v>
      </c>
      <c r="N6734" s="5" t="s">
        <v>23544</v>
      </c>
      <c r="O6734" s="5" t="s">
        <v>23545</v>
      </c>
      <c r="P6734" s="5" t="s">
        <v>23546</v>
      </c>
    </row>
    <row r="6735" ht="19" customHeight="1" spans="1:16">
      <c r="A6735" s="5">
        <v>269</v>
      </c>
      <c r="B6735" s="5" t="s">
        <v>699</v>
      </c>
      <c r="C6735" s="5" t="s">
        <v>70</v>
      </c>
      <c r="D6735" s="8" t="s">
        <v>466</v>
      </c>
      <c r="E6735" s="6">
        <v>0</v>
      </c>
      <c r="F6735" s="6">
        <v>0.01</v>
      </c>
      <c r="G6735" s="6"/>
      <c r="H6735" s="5" t="s">
        <v>120</v>
      </c>
      <c r="I6735" s="6">
        <f t="shared" si="420"/>
        <v>-0.01</v>
      </c>
      <c r="J6735" s="5" t="str">
        <f>IF(H6735="否","不适用",IF(AND(ISNUMBER(E6735),ISNUMBER(F6735)),IF(I6735&gt;规则与名单!$B$2,"是","否"),"未判定"))</f>
        <v>不适用</v>
      </c>
      <c r="K6735" s="5" t="str">
        <f t="shared" si="421"/>
        <v>非测试日仪表</v>
      </c>
      <c r="L6735" s="6">
        <f t="shared" si="422"/>
        <v>0</v>
      </c>
      <c r="M6735" s="5">
        <f t="shared" si="423"/>
        <v>0</v>
      </c>
      <c r="N6735" s="5" t="s">
        <v>23547</v>
      </c>
      <c r="O6735" s="5" t="s">
        <v>23548</v>
      </c>
      <c r="P6735" s="5" t="s">
        <v>23549</v>
      </c>
    </row>
    <row r="6736" ht="19" customHeight="1" spans="1:16">
      <c r="A6736" s="5">
        <v>269</v>
      </c>
      <c r="B6736" s="5" t="s">
        <v>699</v>
      </c>
      <c r="C6736" s="5" t="s">
        <v>70</v>
      </c>
      <c r="D6736" s="8" t="s">
        <v>333</v>
      </c>
      <c r="E6736" s="6"/>
      <c r="F6736" s="6">
        <v>0</v>
      </c>
      <c r="G6736" s="6"/>
      <c r="H6736" s="5" t="s">
        <v>120</v>
      </c>
      <c r="I6736" s="6" t="str">
        <f t="shared" si="420"/>
        <v/>
      </c>
      <c r="J6736" s="5" t="str">
        <f>IF(H6736="否","不适用",IF(AND(ISNUMBER(E6736),ISNUMBER(F6736)),IF(I6736&gt;规则与名单!$B$2,"是","否"),"未判定"))</f>
        <v>不适用</v>
      </c>
      <c r="K6736" s="5" t="str">
        <f t="shared" si="421"/>
        <v>缺失</v>
      </c>
      <c r="L6736" s="6" t="str">
        <f t="shared" si="422"/>
        <v/>
      </c>
      <c r="M6736" s="5">
        <f t="shared" si="423"/>
        <v>1</v>
      </c>
      <c r="N6736" s="5" t="s">
        <v>23550</v>
      </c>
      <c r="O6736" s="5" t="s">
        <v>23551</v>
      </c>
      <c r="P6736" s="5" t="s">
        <v>23552</v>
      </c>
    </row>
    <row r="6737" ht="19" customHeight="1" spans="1:16">
      <c r="A6737" s="5">
        <v>269</v>
      </c>
      <c r="B6737" s="5" t="s">
        <v>699</v>
      </c>
      <c r="C6737" s="5" t="s">
        <v>70</v>
      </c>
      <c r="D6737" s="8" t="s">
        <v>175</v>
      </c>
      <c r="E6737" s="6"/>
      <c r="F6737" s="6">
        <v>0</v>
      </c>
      <c r="G6737" s="6"/>
      <c r="H6737" s="5" t="s">
        <v>120</v>
      </c>
      <c r="I6737" s="6" t="str">
        <f t="shared" si="420"/>
        <v/>
      </c>
      <c r="J6737" s="5" t="str">
        <f>IF(H6737="否","不适用",IF(AND(ISNUMBER(E6737),ISNUMBER(F6737)),IF(I6737&gt;规则与名单!$B$2,"是","否"),"未判定"))</f>
        <v>不适用</v>
      </c>
      <c r="K6737" s="5" t="str">
        <f t="shared" si="421"/>
        <v>缺失</v>
      </c>
      <c r="L6737" s="6" t="str">
        <f t="shared" si="422"/>
        <v/>
      </c>
      <c r="M6737" s="5">
        <f t="shared" si="423"/>
        <v>1</v>
      </c>
      <c r="N6737" s="5" t="s">
        <v>23553</v>
      </c>
      <c r="O6737" s="5" t="s">
        <v>23554</v>
      </c>
      <c r="P6737" s="5" t="s">
        <v>23555</v>
      </c>
    </row>
    <row r="6738" ht="19" customHeight="1" spans="1:16">
      <c r="A6738" s="5">
        <v>269</v>
      </c>
      <c r="B6738" s="5" t="s">
        <v>699</v>
      </c>
      <c r="C6738" s="5" t="s">
        <v>70</v>
      </c>
      <c r="D6738" s="8" t="s">
        <v>3402</v>
      </c>
      <c r="E6738" s="6">
        <v>0</v>
      </c>
      <c r="F6738" s="6">
        <v>0.02</v>
      </c>
      <c r="G6738" s="6"/>
      <c r="H6738" s="5" t="s">
        <v>120</v>
      </c>
      <c r="I6738" s="6">
        <f t="shared" si="420"/>
        <v>-0.02</v>
      </c>
      <c r="J6738" s="5" t="str">
        <f>IF(H6738="否","不适用",IF(AND(ISNUMBER(E6738),ISNUMBER(F6738)),IF(I6738&gt;规则与名单!$B$2,"是","否"),"未判定"))</f>
        <v>不适用</v>
      </c>
      <c r="K6738" s="5" t="str">
        <f t="shared" si="421"/>
        <v>非测试日仪表</v>
      </c>
      <c r="L6738" s="6">
        <f t="shared" si="422"/>
        <v>0</v>
      </c>
      <c r="M6738" s="5">
        <f t="shared" si="423"/>
        <v>0</v>
      </c>
      <c r="N6738" s="5" t="s">
        <v>23556</v>
      </c>
      <c r="O6738" s="5" t="s">
        <v>23557</v>
      </c>
      <c r="P6738" s="5" t="s">
        <v>23558</v>
      </c>
    </row>
    <row r="6739" ht="19" customHeight="1" spans="1:16">
      <c r="A6739" s="5">
        <v>269</v>
      </c>
      <c r="B6739" s="5" t="s">
        <v>699</v>
      </c>
      <c r="C6739" s="5" t="s">
        <v>70</v>
      </c>
      <c r="D6739" s="8" t="s">
        <v>487</v>
      </c>
      <c r="E6739" s="6"/>
      <c r="F6739" s="6">
        <v>0</v>
      </c>
      <c r="G6739" s="6"/>
      <c r="H6739" s="5" t="s">
        <v>120</v>
      </c>
      <c r="I6739" s="6" t="str">
        <f t="shared" si="420"/>
        <v/>
      </c>
      <c r="J6739" s="5" t="str">
        <f>IF(H6739="否","不适用",IF(AND(ISNUMBER(E6739),ISNUMBER(F6739)),IF(I6739&gt;规则与名单!$B$2,"是","否"),"未判定"))</f>
        <v>不适用</v>
      </c>
      <c r="K6739" s="5" t="str">
        <f t="shared" si="421"/>
        <v>缺失</v>
      </c>
      <c r="L6739" s="6" t="str">
        <f t="shared" si="422"/>
        <v/>
      </c>
      <c r="M6739" s="5">
        <f t="shared" si="423"/>
        <v>1</v>
      </c>
      <c r="N6739" s="5" t="s">
        <v>23559</v>
      </c>
      <c r="O6739" s="5" t="s">
        <v>23560</v>
      </c>
      <c r="P6739" s="5" t="s">
        <v>23561</v>
      </c>
    </row>
    <row r="6740" ht="19" customHeight="1" spans="1:16">
      <c r="A6740" s="5">
        <v>269</v>
      </c>
      <c r="B6740" s="5" t="s">
        <v>699</v>
      </c>
      <c r="C6740" s="5" t="s">
        <v>70</v>
      </c>
      <c r="D6740" s="8" t="s">
        <v>121</v>
      </c>
      <c r="E6740" s="6"/>
      <c r="F6740" s="6">
        <v>0</v>
      </c>
      <c r="G6740" s="6"/>
      <c r="H6740" s="5" t="s">
        <v>120</v>
      </c>
      <c r="I6740" s="6" t="str">
        <f t="shared" si="420"/>
        <v/>
      </c>
      <c r="J6740" s="5" t="str">
        <f>IF(H6740="否","不适用",IF(AND(ISNUMBER(E6740),ISNUMBER(F6740)),IF(I6740&gt;规则与名单!$B$2,"是","否"),"未判定"))</f>
        <v>不适用</v>
      </c>
      <c r="K6740" s="5" t="str">
        <f t="shared" si="421"/>
        <v>缺失</v>
      </c>
      <c r="L6740" s="6" t="str">
        <f t="shared" si="422"/>
        <v/>
      </c>
      <c r="M6740" s="5">
        <f t="shared" si="423"/>
        <v>1</v>
      </c>
      <c r="N6740" s="5" t="s">
        <v>23562</v>
      </c>
      <c r="O6740" s="5" t="s">
        <v>23563</v>
      </c>
      <c r="P6740" s="5" t="s">
        <v>23564</v>
      </c>
    </row>
    <row r="6741" ht="19" customHeight="1" spans="1:16">
      <c r="A6741" s="5">
        <v>269</v>
      </c>
      <c r="B6741" s="5" t="s">
        <v>699</v>
      </c>
      <c r="C6741" s="5" t="s">
        <v>70</v>
      </c>
      <c r="D6741" s="8" t="s">
        <v>170</v>
      </c>
      <c r="E6741" s="6"/>
      <c r="F6741" s="6">
        <v>0</v>
      </c>
      <c r="G6741" s="6"/>
      <c r="H6741" s="5" t="s">
        <v>120</v>
      </c>
      <c r="I6741" s="6" t="str">
        <f t="shared" si="420"/>
        <v/>
      </c>
      <c r="J6741" s="5" t="str">
        <f>IF(H6741="否","不适用",IF(AND(ISNUMBER(E6741),ISNUMBER(F6741)),IF(I6741&gt;规则与名单!$B$2,"是","否"),"未判定"))</f>
        <v>不适用</v>
      </c>
      <c r="K6741" s="5" t="str">
        <f t="shared" si="421"/>
        <v>缺失</v>
      </c>
      <c r="L6741" s="6" t="str">
        <f t="shared" si="422"/>
        <v/>
      </c>
      <c r="M6741" s="5">
        <f t="shared" si="423"/>
        <v>1</v>
      </c>
      <c r="N6741" s="5" t="s">
        <v>23565</v>
      </c>
      <c r="O6741" s="5" t="s">
        <v>23566</v>
      </c>
      <c r="P6741" s="5" t="s">
        <v>23567</v>
      </c>
    </row>
    <row r="6742" ht="19" customHeight="1" spans="1:16">
      <c r="A6742" s="5">
        <v>269</v>
      </c>
      <c r="B6742" s="5" t="s">
        <v>699</v>
      </c>
      <c r="C6742" s="5" t="s">
        <v>70</v>
      </c>
      <c r="D6742" s="8" t="s">
        <v>644</v>
      </c>
      <c r="E6742" s="6"/>
      <c r="F6742" s="6">
        <v>0</v>
      </c>
      <c r="G6742" s="6"/>
      <c r="H6742" s="5" t="s">
        <v>120</v>
      </c>
      <c r="I6742" s="6" t="str">
        <f t="shared" si="420"/>
        <v/>
      </c>
      <c r="J6742" s="5" t="str">
        <f>IF(H6742="否","不适用",IF(AND(ISNUMBER(E6742),ISNUMBER(F6742)),IF(I6742&gt;规则与名单!$B$2,"是","否"),"未判定"))</f>
        <v>不适用</v>
      </c>
      <c r="K6742" s="5" t="str">
        <f t="shared" si="421"/>
        <v>缺失</v>
      </c>
      <c r="L6742" s="6" t="str">
        <f t="shared" si="422"/>
        <v/>
      </c>
      <c r="M6742" s="5">
        <f t="shared" si="423"/>
        <v>1</v>
      </c>
      <c r="N6742" s="5" t="s">
        <v>23568</v>
      </c>
      <c r="O6742" s="5" t="s">
        <v>23569</v>
      </c>
      <c r="P6742" s="5" t="s">
        <v>23570</v>
      </c>
    </row>
    <row r="6743" ht="19" customHeight="1" spans="1:16">
      <c r="A6743" s="5">
        <v>269</v>
      </c>
      <c r="B6743" s="5" t="s">
        <v>699</v>
      </c>
      <c r="C6743" s="5" t="s">
        <v>70</v>
      </c>
      <c r="D6743" s="8" t="s">
        <v>3418</v>
      </c>
      <c r="E6743" s="6"/>
      <c r="F6743" s="6">
        <v>0</v>
      </c>
      <c r="G6743" s="6"/>
      <c r="H6743" s="5" t="s">
        <v>120</v>
      </c>
      <c r="I6743" s="6" t="str">
        <f t="shared" si="420"/>
        <v/>
      </c>
      <c r="J6743" s="5" t="str">
        <f>IF(H6743="否","不适用",IF(AND(ISNUMBER(E6743),ISNUMBER(F6743)),IF(I6743&gt;规则与名单!$B$2,"是","否"),"未判定"))</f>
        <v>不适用</v>
      </c>
      <c r="K6743" s="5" t="str">
        <f t="shared" si="421"/>
        <v>缺失</v>
      </c>
      <c r="L6743" s="6" t="str">
        <f t="shared" si="422"/>
        <v/>
      </c>
      <c r="M6743" s="5">
        <f t="shared" si="423"/>
        <v>1</v>
      </c>
      <c r="N6743" s="5" t="s">
        <v>23571</v>
      </c>
      <c r="O6743" s="5" t="s">
        <v>23572</v>
      </c>
      <c r="P6743" s="5" t="s">
        <v>23573</v>
      </c>
    </row>
    <row r="6744" ht="19" customHeight="1" spans="1:16">
      <c r="A6744" s="5">
        <v>269</v>
      </c>
      <c r="B6744" s="5" t="s">
        <v>699</v>
      </c>
      <c r="C6744" s="5" t="s">
        <v>70</v>
      </c>
      <c r="D6744" s="8" t="s">
        <v>3422</v>
      </c>
      <c r="E6744" s="6"/>
      <c r="F6744" s="6">
        <v>0</v>
      </c>
      <c r="G6744" s="6"/>
      <c r="H6744" s="5" t="s">
        <v>120</v>
      </c>
      <c r="I6744" s="6" t="str">
        <f t="shared" si="420"/>
        <v/>
      </c>
      <c r="J6744" s="5" t="str">
        <f>IF(H6744="否","不适用",IF(AND(ISNUMBER(E6744),ISNUMBER(F6744)),IF(I6744&gt;规则与名单!$B$2,"是","否"),"未判定"))</f>
        <v>不适用</v>
      </c>
      <c r="K6744" s="5" t="str">
        <f t="shared" si="421"/>
        <v>缺失</v>
      </c>
      <c r="L6744" s="6" t="str">
        <f t="shared" si="422"/>
        <v/>
      </c>
      <c r="M6744" s="5">
        <f t="shared" si="423"/>
        <v>1</v>
      </c>
      <c r="N6744" s="5" t="s">
        <v>23574</v>
      </c>
      <c r="O6744" s="5" t="s">
        <v>23575</v>
      </c>
      <c r="P6744" s="5" t="s">
        <v>23576</v>
      </c>
    </row>
    <row r="6745" ht="19" customHeight="1" spans="1:16">
      <c r="A6745" s="5">
        <v>269</v>
      </c>
      <c r="B6745" s="5" t="s">
        <v>699</v>
      </c>
      <c r="C6745" s="5" t="s">
        <v>70</v>
      </c>
      <c r="D6745" s="8" t="s">
        <v>336</v>
      </c>
      <c r="E6745" s="6"/>
      <c r="F6745" s="6">
        <v>0</v>
      </c>
      <c r="G6745" s="6"/>
      <c r="H6745" s="5" t="s">
        <v>120</v>
      </c>
      <c r="I6745" s="6" t="str">
        <f t="shared" si="420"/>
        <v/>
      </c>
      <c r="J6745" s="5" t="str">
        <f>IF(H6745="否","不适用",IF(AND(ISNUMBER(E6745),ISNUMBER(F6745)),IF(I6745&gt;规则与名单!$B$2,"是","否"),"未判定"))</f>
        <v>不适用</v>
      </c>
      <c r="K6745" s="5" t="str">
        <f t="shared" si="421"/>
        <v>缺失</v>
      </c>
      <c r="L6745" s="6" t="str">
        <f t="shared" si="422"/>
        <v/>
      </c>
      <c r="M6745" s="5">
        <f t="shared" si="423"/>
        <v>1</v>
      </c>
      <c r="N6745" s="5" t="s">
        <v>23577</v>
      </c>
      <c r="O6745" s="5" t="s">
        <v>23578</v>
      </c>
      <c r="P6745" s="5" t="s">
        <v>23579</v>
      </c>
    </row>
    <row r="6746" ht="19" customHeight="1" spans="1:16">
      <c r="A6746" s="5">
        <v>269</v>
      </c>
      <c r="B6746" s="5" t="s">
        <v>699</v>
      </c>
      <c r="C6746" s="5" t="s">
        <v>70</v>
      </c>
      <c r="D6746" s="8" t="s">
        <v>653</v>
      </c>
      <c r="E6746" s="6"/>
      <c r="F6746" s="6">
        <v>0</v>
      </c>
      <c r="G6746" s="6"/>
      <c r="H6746" s="5" t="s">
        <v>120</v>
      </c>
      <c r="I6746" s="6" t="str">
        <f t="shared" si="420"/>
        <v/>
      </c>
      <c r="J6746" s="5" t="str">
        <f>IF(H6746="否","不适用",IF(AND(ISNUMBER(E6746),ISNUMBER(F6746)),IF(I6746&gt;规则与名单!$B$2,"是","否"),"未判定"))</f>
        <v>不适用</v>
      </c>
      <c r="K6746" s="5" t="str">
        <f t="shared" si="421"/>
        <v>缺失</v>
      </c>
      <c r="L6746" s="6" t="str">
        <f t="shared" si="422"/>
        <v/>
      </c>
      <c r="M6746" s="5">
        <f t="shared" si="423"/>
        <v>1</v>
      </c>
      <c r="N6746" s="5" t="s">
        <v>23580</v>
      </c>
      <c r="O6746" s="5" t="s">
        <v>23581</v>
      </c>
      <c r="P6746" s="5" t="s">
        <v>23582</v>
      </c>
    </row>
    <row r="6747" ht="19" customHeight="1" spans="1:16">
      <c r="A6747" s="5">
        <v>269</v>
      </c>
      <c r="B6747" s="5" t="s">
        <v>699</v>
      </c>
      <c r="C6747" s="5" t="s">
        <v>70</v>
      </c>
      <c r="D6747" s="8" t="s">
        <v>140</v>
      </c>
      <c r="E6747" s="6"/>
      <c r="F6747" s="6">
        <v>0</v>
      </c>
      <c r="G6747" s="6"/>
      <c r="H6747" s="5" t="s">
        <v>120</v>
      </c>
      <c r="I6747" s="6" t="str">
        <f t="shared" si="420"/>
        <v/>
      </c>
      <c r="J6747" s="5" t="str">
        <f>IF(H6747="否","不适用",IF(AND(ISNUMBER(E6747),ISNUMBER(F6747)),IF(I6747&gt;规则与名单!$B$2,"是","否"),"未判定"))</f>
        <v>不适用</v>
      </c>
      <c r="K6747" s="5" t="str">
        <f t="shared" si="421"/>
        <v>缺失</v>
      </c>
      <c r="L6747" s="6" t="str">
        <f t="shared" si="422"/>
        <v/>
      </c>
      <c r="M6747" s="5">
        <f t="shared" si="423"/>
        <v>1</v>
      </c>
      <c r="N6747" s="5" t="s">
        <v>23583</v>
      </c>
      <c r="O6747" s="5" t="s">
        <v>23584</v>
      </c>
      <c r="P6747" s="5" t="s">
        <v>23585</v>
      </c>
    </row>
    <row r="6748" ht="19" customHeight="1" spans="1:16">
      <c r="A6748" s="5">
        <v>269</v>
      </c>
      <c r="B6748" s="5" t="s">
        <v>699</v>
      </c>
      <c r="C6748" s="5" t="s">
        <v>70</v>
      </c>
      <c r="D6748" s="8" t="s">
        <v>115</v>
      </c>
      <c r="E6748" s="6"/>
      <c r="F6748" s="6">
        <v>0</v>
      </c>
      <c r="G6748" s="6"/>
      <c r="H6748" s="5" t="s">
        <v>120</v>
      </c>
      <c r="I6748" s="6" t="str">
        <f t="shared" si="420"/>
        <v/>
      </c>
      <c r="J6748" s="5" t="str">
        <f>IF(H6748="否","不适用",IF(AND(ISNUMBER(E6748),ISNUMBER(F6748)),IF(I6748&gt;规则与名单!$B$2,"是","否"),"未判定"))</f>
        <v>不适用</v>
      </c>
      <c r="K6748" s="5" t="str">
        <f t="shared" si="421"/>
        <v>缺失</v>
      </c>
      <c r="L6748" s="6" t="str">
        <f t="shared" si="422"/>
        <v/>
      </c>
      <c r="M6748" s="5">
        <f t="shared" si="423"/>
        <v>1</v>
      </c>
      <c r="N6748" s="5" t="s">
        <v>23586</v>
      </c>
      <c r="O6748" s="5" t="s">
        <v>23587</v>
      </c>
      <c r="P6748" s="5" t="s">
        <v>23588</v>
      </c>
    </row>
    <row r="6749" ht="19" customHeight="1" spans="1:16">
      <c r="A6749" s="5">
        <v>270</v>
      </c>
      <c r="B6749" s="5" t="s">
        <v>701</v>
      </c>
      <c r="C6749" s="5" t="s">
        <v>70</v>
      </c>
      <c r="D6749" s="8" t="s">
        <v>114</v>
      </c>
      <c r="E6749" s="6">
        <v>136.3</v>
      </c>
      <c r="F6749" s="6">
        <v>136</v>
      </c>
      <c r="G6749" s="6">
        <v>136.3</v>
      </c>
      <c r="H6749" s="5" t="s">
        <v>120</v>
      </c>
      <c r="I6749" s="6">
        <f t="shared" si="420"/>
        <v>0.300000000000011</v>
      </c>
      <c r="J6749" s="5" t="str">
        <f>IF(H6749="否","不适用",IF(AND(ISNUMBER(E6749),ISNUMBER(F6749)),IF(I6749&gt;规则与名单!$B$2,"是","否"),"未判定"))</f>
        <v>不适用</v>
      </c>
      <c r="K6749" s="5" t="str">
        <f t="shared" si="421"/>
        <v>非测试日纯氢</v>
      </c>
      <c r="L6749" s="6">
        <f t="shared" si="422"/>
        <v>136.3</v>
      </c>
      <c r="M6749" s="5">
        <f t="shared" si="423"/>
        <v>0</v>
      </c>
      <c r="N6749" s="5" t="s">
        <v>23589</v>
      </c>
      <c r="O6749" s="5" t="s">
        <v>23590</v>
      </c>
      <c r="P6749" s="5" t="s">
        <v>23591</v>
      </c>
    </row>
    <row r="6750" ht="19" customHeight="1" spans="1:16">
      <c r="A6750" s="5">
        <v>270</v>
      </c>
      <c r="B6750" s="5" t="s">
        <v>701</v>
      </c>
      <c r="C6750" s="5" t="s">
        <v>70</v>
      </c>
      <c r="D6750" s="8" t="s">
        <v>605</v>
      </c>
      <c r="E6750" s="6">
        <v>275</v>
      </c>
      <c r="F6750" s="6">
        <v>268.84</v>
      </c>
      <c r="G6750" s="6">
        <v>261.6</v>
      </c>
      <c r="H6750" s="5" t="s">
        <v>120</v>
      </c>
      <c r="I6750" s="6">
        <f t="shared" si="420"/>
        <v>6.16000000000003</v>
      </c>
      <c r="J6750" s="5" t="str">
        <f>IF(H6750="否","不适用",IF(AND(ISNUMBER(E6750),ISNUMBER(F6750)),IF(I6750&gt;规则与名单!$B$2,"是","否"),"未判定"))</f>
        <v>不适用</v>
      </c>
      <c r="K6750" s="5" t="str">
        <f t="shared" si="421"/>
        <v>非测试日纯氢</v>
      </c>
      <c r="L6750" s="6">
        <f t="shared" si="422"/>
        <v>261.6</v>
      </c>
      <c r="M6750" s="5">
        <f t="shared" si="423"/>
        <v>0</v>
      </c>
      <c r="N6750" s="5" t="s">
        <v>23592</v>
      </c>
      <c r="O6750" s="5" t="s">
        <v>23593</v>
      </c>
      <c r="P6750" s="5" t="s">
        <v>23594</v>
      </c>
    </row>
    <row r="6751" ht="19" customHeight="1" spans="1:16">
      <c r="A6751" s="5">
        <v>270</v>
      </c>
      <c r="B6751" s="5" t="s">
        <v>701</v>
      </c>
      <c r="C6751" s="5" t="s">
        <v>70</v>
      </c>
      <c r="D6751" s="8" t="s">
        <v>186</v>
      </c>
      <c r="E6751" s="6">
        <v>255.4</v>
      </c>
      <c r="F6751" s="6">
        <v>250.11</v>
      </c>
      <c r="G6751" s="6">
        <v>232.5</v>
      </c>
      <c r="H6751" s="5" t="s">
        <v>120</v>
      </c>
      <c r="I6751" s="6">
        <f t="shared" si="420"/>
        <v>5.28999999999999</v>
      </c>
      <c r="J6751" s="5" t="str">
        <f>IF(H6751="否","不适用",IF(AND(ISNUMBER(E6751),ISNUMBER(F6751)),IF(I6751&gt;规则与名单!$B$2,"是","否"),"未判定"))</f>
        <v>不适用</v>
      </c>
      <c r="K6751" s="5" t="str">
        <f t="shared" si="421"/>
        <v>非测试日纯氢</v>
      </c>
      <c r="L6751" s="6">
        <f t="shared" si="422"/>
        <v>232.5</v>
      </c>
      <c r="M6751" s="5">
        <f t="shared" si="423"/>
        <v>0</v>
      </c>
      <c r="N6751" s="5" t="s">
        <v>23595</v>
      </c>
      <c r="O6751" s="5" t="s">
        <v>23596</v>
      </c>
      <c r="P6751" s="5" t="s">
        <v>23597</v>
      </c>
    </row>
    <row r="6752" ht="19" customHeight="1" spans="1:16">
      <c r="A6752" s="5">
        <v>270</v>
      </c>
      <c r="B6752" s="5" t="s">
        <v>701</v>
      </c>
      <c r="C6752" s="5" t="s">
        <v>70</v>
      </c>
      <c r="D6752" s="8" t="s">
        <v>165</v>
      </c>
      <c r="E6752" s="6">
        <v>107.6</v>
      </c>
      <c r="F6752" s="6">
        <v>105</v>
      </c>
      <c r="G6752" s="6">
        <v>107.6</v>
      </c>
      <c r="H6752" s="5" t="s">
        <v>120</v>
      </c>
      <c r="I6752" s="6">
        <f t="shared" si="420"/>
        <v>2.59999999999999</v>
      </c>
      <c r="J6752" s="5" t="str">
        <f>IF(H6752="否","不适用",IF(AND(ISNUMBER(E6752),ISNUMBER(F6752)),IF(I6752&gt;规则与名单!$B$2,"是","否"),"未判定"))</f>
        <v>不适用</v>
      </c>
      <c r="K6752" s="5" t="str">
        <f t="shared" si="421"/>
        <v>非测试日纯氢</v>
      </c>
      <c r="L6752" s="6">
        <f t="shared" si="422"/>
        <v>107.6</v>
      </c>
      <c r="M6752" s="5">
        <f t="shared" si="423"/>
        <v>0</v>
      </c>
      <c r="N6752" s="5" t="s">
        <v>23598</v>
      </c>
      <c r="O6752" s="5" t="s">
        <v>23599</v>
      </c>
      <c r="P6752" s="5" t="s">
        <v>23600</v>
      </c>
    </row>
    <row r="6753" ht="19" customHeight="1" spans="1:16">
      <c r="A6753" s="5">
        <v>270</v>
      </c>
      <c r="B6753" s="5" t="s">
        <v>701</v>
      </c>
      <c r="C6753" s="5" t="s">
        <v>70</v>
      </c>
      <c r="D6753" s="8" t="s">
        <v>151</v>
      </c>
      <c r="E6753" s="6">
        <v>225.8</v>
      </c>
      <c r="F6753" s="6">
        <v>225.46</v>
      </c>
      <c r="G6753" s="6">
        <v>211.9</v>
      </c>
      <c r="H6753" s="5" t="s">
        <v>120</v>
      </c>
      <c r="I6753" s="6">
        <f t="shared" si="420"/>
        <v>0.340000000000003</v>
      </c>
      <c r="J6753" s="5" t="str">
        <f>IF(H6753="否","不适用",IF(AND(ISNUMBER(E6753),ISNUMBER(F6753)),IF(I6753&gt;规则与名单!$B$2,"是","否"),"未判定"))</f>
        <v>不适用</v>
      </c>
      <c r="K6753" s="5" t="str">
        <f t="shared" si="421"/>
        <v>非测试日纯氢</v>
      </c>
      <c r="L6753" s="6">
        <f t="shared" si="422"/>
        <v>211.9</v>
      </c>
      <c r="M6753" s="5">
        <f t="shared" si="423"/>
        <v>0</v>
      </c>
      <c r="N6753" s="5" t="s">
        <v>23601</v>
      </c>
      <c r="O6753" s="5" t="s">
        <v>23602</v>
      </c>
      <c r="P6753" s="5" t="s">
        <v>23603</v>
      </c>
    </row>
    <row r="6754" ht="19" customHeight="1" spans="1:16">
      <c r="A6754" s="5">
        <v>270</v>
      </c>
      <c r="B6754" s="5" t="s">
        <v>701</v>
      </c>
      <c r="C6754" s="5" t="s">
        <v>70</v>
      </c>
      <c r="D6754" s="8" t="s">
        <v>3358</v>
      </c>
      <c r="E6754" s="6">
        <v>56.2</v>
      </c>
      <c r="F6754" s="6">
        <v>56.45</v>
      </c>
      <c r="G6754" s="6">
        <v>56.2</v>
      </c>
      <c r="H6754" s="5" t="s">
        <v>120</v>
      </c>
      <c r="I6754" s="6">
        <f t="shared" si="420"/>
        <v>-0.25</v>
      </c>
      <c r="J6754" s="5" t="str">
        <f>IF(H6754="否","不适用",IF(AND(ISNUMBER(E6754),ISNUMBER(F6754)),IF(I6754&gt;规则与名单!$B$2,"是","否"),"未判定"))</f>
        <v>不适用</v>
      </c>
      <c r="K6754" s="5" t="str">
        <f t="shared" si="421"/>
        <v>非测试日纯氢</v>
      </c>
      <c r="L6754" s="6">
        <f t="shared" si="422"/>
        <v>56.2</v>
      </c>
      <c r="M6754" s="5">
        <f t="shared" si="423"/>
        <v>0</v>
      </c>
      <c r="N6754" s="5" t="s">
        <v>23604</v>
      </c>
      <c r="O6754" s="5" t="s">
        <v>23605</v>
      </c>
      <c r="P6754" s="5" t="s">
        <v>23606</v>
      </c>
    </row>
    <row r="6755" ht="19" customHeight="1" spans="1:16">
      <c r="A6755" s="5">
        <v>270</v>
      </c>
      <c r="B6755" s="5" t="s">
        <v>701</v>
      </c>
      <c r="C6755" s="5" t="s">
        <v>70</v>
      </c>
      <c r="D6755" s="8" t="s">
        <v>272</v>
      </c>
      <c r="E6755" s="6">
        <v>55.3</v>
      </c>
      <c r="F6755" s="6">
        <v>55.13</v>
      </c>
      <c r="G6755" s="6">
        <v>48.7</v>
      </c>
      <c r="H6755" s="5" t="s">
        <v>120</v>
      </c>
      <c r="I6755" s="6">
        <f t="shared" si="420"/>
        <v>0.169999999999995</v>
      </c>
      <c r="J6755" s="5" t="str">
        <f>IF(H6755="否","不适用",IF(AND(ISNUMBER(E6755),ISNUMBER(F6755)),IF(I6755&gt;规则与名单!$B$2,"是","否"),"未判定"))</f>
        <v>不适用</v>
      </c>
      <c r="K6755" s="5" t="str">
        <f t="shared" si="421"/>
        <v>非测试日纯氢</v>
      </c>
      <c r="L6755" s="6">
        <f t="shared" si="422"/>
        <v>48.7</v>
      </c>
      <c r="M6755" s="5">
        <f t="shared" si="423"/>
        <v>0</v>
      </c>
      <c r="N6755" s="5" t="s">
        <v>23607</v>
      </c>
      <c r="O6755" s="5" t="s">
        <v>23608</v>
      </c>
      <c r="P6755" s="5" t="s">
        <v>23609</v>
      </c>
    </row>
    <row r="6756" ht="19" customHeight="1" spans="1:16">
      <c r="A6756" s="5">
        <v>270</v>
      </c>
      <c r="B6756" s="5" t="s">
        <v>701</v>
      </c>
      <c r="C6756" s="5" t="s">
        <v>70</v>
      </c>
      <c r="D6756" s="8" t="s">
        <v>506</v>
      </c>
      <c r="E6756" s="6">
        <v>146.3</v>
      </c>
      <c r="F6756" s="6">
        <v>144.7</v>
      </c>
      <c r="G6756" s="6">
        <v>145.9</v>
      </c>
      <c r="H6756" s="5" t="s">
        <v>120</v>
      </c>
      <c r="I6756" s="6">
        <f t="shared" si="420"/>
        <v>1.60000000000002</v>
      </c>
      <c r="J6756" s="5" t="str">
        <f>IF(H6756="否","不适用",IF(AND(ISNUMBER(E6756),ISNUMBER(F6756)),IF(I6756&gt;规则与名单!$B$2,"是","否"),"未判定"))</f>
        <v>不适用</v>
      </c>
      <c r="K6756" s="5" t="str">
        <f t="shared" si="421"/>
        <v>非测试日纯氢</v>
      </c>
      <c r="L6756" s="6">
        <f t="shared" si="422"/>
        <v>145.9</v>
      </c>
      <c r="M6756" s="5">
        <f t="shared" si="423"/>
        <v>0</v>
      </c>
      <c r="N6756" s="5" t="s">
        <v>23610</v>
      </c>
      <c r="O6756" s="5" t="s">
        <v>23611</v>
      </c>
      <c r="P6756" s="5" t="s">
        <v>23612</v>
      </c>
    </row>
    <row r="6757" ht="19" customHeight="1" spans="1:16">
      <c r="A6757" s="5">
        <v>270</v>
      </c>
      <c r="B6757" s="5" t="s">
        <v>701</v>
      </c>
      <c r="C6757" s="5" t="s">
        <v>70</v>
      </c>
      <c r="D6757" s="8" t="s">
        <v>673</v>
      </c>
      <c r="E6757" s="6">
        <v>115.6</v>
      </c>
      <c r="F6757" s="6">
        <v>113.4</v>
      </c>
      <c r="G6757" s="6">
        <v>115.4</v>
      </c>
      <c r="H6757" s="5" t="s">
        <v>120</v>
      </c>
      <c r="I6757" s="6">
        <f t="shared" si="420"/>
        <v>2.19999999999999</v>
      </c>
      <c r="J6757" s="5" t="str">
        <f>IF(H6757="否","不适用",IF(AND(ISNUMBER(E6757),ISNUMBER(F6757)),IF(I6757&gt;规则与名单!$B$2,"是","否"),"未判定"))</f>
        <v>不适用</v>
      </c>
      <c r="K6757" s="5" t="str">
        <f t="shared" si="421"/>
        <v>非测试日纯氢</v>
      </c>
      <c r="L6757" s="6">
        <f t="shared" si="422"/>
        <v>115.4</v>
      </c>
      <c r="M6757" s="5">
        <f t="shared" si="423"/>
        <v>0</v>
      </c>
      <c r="N6757" s="5" t="s">
        <v>23613</v>
      </c>
      <c r="O6757" s="5" t="s">
        <v>23614</v>
      </c>
      <c r="P6757" s="5" t="s">
        <v>23615</v>
      </c>
    </row>
    <row r="6758" ht="19" customHeight="1" spans="1:16">
      <c r="A6758" s="5">
        <v>270</v>
      </c>
      <c r="B6758" s="5" t="s">
        <v>701</v>
      </c>
      <c r="C6758" s="5" t="s">
        <v>70</v>
      </c>
      <c r="D6758" s="8" t="s">
        <v>183</v>
      </c>
      <c r="E6758" s="6">
        <v>123.1</v>
      </c>
      <c r="F6758" s="6">
        <v>121.79</v>
      </c>
      <c r="G6758" s="6">
        <v>123.1</v>
      </c>
      <c r="H6758" s="5" t="s">
        <v>120</v>
      </c>
      <c r="I6758" s="6">
        <f t="shared" si="420"/>
        <v>1.30999999999999</v>
      </c>
      <c r="J6758" s="5" t="str">
        <f>IF(H6758="否","不适用",IF(AND(ISNUMBER(E6758),ISNUMBER(F6758)),IF(I6758&gt;规则与名单!$B$2,"是","否"),"未判定"))</f>
        <v>不适用</v>
      </c>
      <c r="K6758" s="5" t="str">
        <f t="shared" si="421"/>
        <v>非测试日纯氢</v>
      </c>
      <c r="L6758" s="6">
        <f t="shared" si="422"/>
        <v>123.1</v>
      </c>
      <c r="M6758" s="5">
        <f t="shared" si="423"/>
        <v>0</v>
      </c>
      <c r="N6758" s="5" t="s">
        <v>23616</v>
      </c>
      <c r="O6758" s="5" t="s">
        <v>23617</v>
      </c>
      <c r="P6758" s="5" t="s">
        <v>23618</v>
      </c>
    </row>
    <row r="6759" ht="19" customHeight="1" spans="1:16">
      <c r="A6759" s="5">
        <v>270</v>
      </c>
      <c r="B6759" s="5" t="s">
        <v>701</v>
      </c>
      <c r="C6759" s="5" t="s">
        <v>70</v>
      </c>
      <c r="D6759" s="8" t="s">
        <v>431</v>
      </c>
      <c r="E6759" s="6">
        <v>124.3</v>
      </c>
      <c r="F6759" s="6">
        <v>122.86</v>
      </c>
      <c r="G6759" s="6">
        <v>124.2</v>
      </c>
      <c r="H6759" s="5" t="s">
        <v>120</v>
      </c>
      <c r="I6759" s="6">
        <f t="shared" si="420"/>
        <v>1.44</v>
      </c>
      <c r="J6759" s="5" t="str">
        <f>IF(H6759="否","不适用",IF(AND(ISNUMBER(E6759),ISNUMBER(F6759)),IF(I6759&gt;规则与名单!$B$2,"是","否"),"未判定"))</f>
        <v>不适用</v>
      </c>
      <c r="K6759" s="5" t="str">
        <f t="shared" si="421"/>
        <v>非测试日纯氢</v>
      </c>
      <c r="L6759" s="6">
        <f t="shared" si="422"/>
        <v>124.2</v>
      </c>
      <c r="M6759" s="5">
        <f t="shared" si="423"/>
        <v>0</v>
      </c>
      <c r="N6759" s="5" t="s">
        <v>23619</v>
      </c>
      <c r="O6759" s="5" t="s">
        <v>23620</v>
      </c>
      <c r="P6759" s="5" t="s">
        <v>23621</v>
      </c>
    </row>
    <row r="6760" ht="19" customHeight="1" spans="1:16">
      <c r="A6760" s="5">
        <v>270</v>
      </c>
      <c r="B6760" s="5" t="s">
        <v>701</v>
      </c>
      <c r="C6760" s="5" t="s">
        <v>70</v>
      </c>
      <c r="D6760" s="8" t="s">
        <v>3377</v>
      </c>
      <c r="E6760" s="6"/>
      <c r="F6760" s="6">
        <v>0</v>
      </c>
      <c r="G6760" s="6"/>
      <c r="H6760" s="5" t="s">
        <v>120</v>
      </c>
      <c r="I6760" s="6" t="str">
        <f t="shared" si="420"/>
        <v/>
      </c>
      <c r="J6760" s="5" t="str">
        <f>IF(H6760="否","不适用",IF(AND(ISNUMBER(E6760),ISNUMBER(F6760)),IF(I6760&gt;规则与名单!$B$2,"是","否"),"未判定"))</f>
        <v>不适用</v>
      </c>
      <c r="K6760" s="5" t="str">
        <f t="shared" si="421"/>
        <v>缺失</v>
      </c>
      <c r="L6760" s="6" t="str">
        <f t="shared" si="422"/>
        <v/>
      </c>
      <c r="M6760" s="5">
        <f t="shared" si="423"/>
        <v>1</v>
      </c>
      <c r="N6760" s="5" t="s">
        <v>23622</v>
      </c>
      <c r="O6760" s="5" t="s">
        <v>23623</v>
      </c>
      <c r="P6760" s="5" t="s">
        <v>23624</v>
      </c>
    </row>
    <row r="6761" ht="19" customHeight="1" spans="1:16">
      <c r="A6761" s="5">
        <v>270</v>
      </c>
      <c r="B6761" s="5" t="s">
        <v>701</v>
      </c>
      <c r="C6761" s="5" t="s">
        <v>70</v>
      </c>
      <c r="D6761" s="8" t="s">
        <v>407</v>
      </c>
      <c r="E6761" s="6">
        <v>0</v>
      </c>
      <c r="F6761" s="6">
        <v>0.03</v>
      </c>
      <c r="G6761" s="6"/>
      <c r="H6761" s="5" t="s">
        <v>120</v>
      </c>
      <c r="I6761" s="6">
        <f t="shared" si="420"/>
        <v>-0.03</v>
      </c>
      <c r="J6761" s="5" t="str">
        <f>IF(H6761="否","不适用",IF(AND(ISNUMBER(E6761),ISNUMBER(F6761)),IF(I6761&gt;规则与名单!$B$2,"是","否"),"未判定"))</f>
        <v>不适用</v>
      </c>
      <c r="K6761" s="5" t="str">
        <f t="shared" si="421"/>
        <v>非测试日仪表</v>
      </c>
      <c r="L6761" s="6">
        <f t="shared" si="422"/>
        <v>0</v>
      </c>
      <c r="M6761" s="5">
        <f t="shared" si="423"/>
        <v>0</v>
      </c>
      <c r="N6761" s="5" t="s">
        <v>23625</v>
      </c>
      <c r="O6761" s="5" t="s">
        <v>23626</v>
      </c>
      <c r="P6761" s="5" t="s">
        <v>23627</v>
      </c>
    </row>
    <row r="6762" ht="19" customHeight="1" spans="1:16">
      <c r="A6762" s="5">
        <v>270</v>
      </c>
      <c r="B6762" s="5" t="s">
        <v>701</v>
      </c>
      <c r="C6762" s="5" t="s">
        <v>70</v>
      </c>
      <c r="D6762" s="8" t="s">
        <v>411</v>
      </c>
      <c r="E6762" s="6">
        <v>138.4</v>
      </c>
      <c r="F6762" s="6">
        <v>137.2</v>
      </c>
      <c r="G6762" s="6">
        <v>136.2</v>
      </c>
      <c r="H6762" s="5" t="s">
        <v>120</v>
      </c>
      <c r="I6762" s="6">
        <f t="shared" si="420"/>
        <v>1.20000000000002</v>
      </c>
      <c r="J6762" s="5" t="str">
        <f>IF(H6762="否","不适用",IF(AND(ISNUMBER(E6762),ISNUMBER(F6762)),IF(I6762&gt;规则与名单!$B$2,"是","否"),"未判定"))</f>
        <v>不适用</v>
      </c>
      <c r="K6762" s="5" t="str">
        <f t="shared" si="421"/>
        <v>非测试日纯氢</v>
      </c>
      <c r="L6762" s="6">
        <f t="shared" si="422"/>
        <v>136.2</v>
      </c>
      <c r="M6762" s="5">
        <f t="shared" si="423"/>
        <v>0</v>
      </c>
      <c r="N6762" s="5" t="s">
        <v>23628</v>
      </c>
      <c r="O6762" s="5" t="s">
        <v>23629</v>
      </c>
      <c r="P6762" s="5" t="s">
        <v>23630</v>
      </c>
    </row>
    <row r="6763" ht="19" customHeight="1" spans="1:16">
      <c r="A6763" s="5">
        <v>270</v>
      </c>
      <c r="B6763" s="5" t="s">
        <v>701</v>
      </c>
      <c r="C6763" s="5" t="s">
        <v>70</v>
      </c>
      <c r="D6763" s="8" t="s">
        <v>251</v>
      </c>
      <c r="E6763" s="6">
        <v>79</v>
      </c>
      <c r="F6763" s="6">
        <v>78.07</v>
      </c>
      <c r="G6763" s="6">
        <v>78.7</v>
      </c>
      <c r="H6763" s="5" t="s">
        <v>120</v>
      </c>
      <c r="I6763" s="6">
        <f t="shared" si="420"/>
        <v>0.930000000000007</v>
      </c>
      <c r="J6763" s="5" t="str">
        <f>IF(H6763="否","不适用",IF(AND(ISNUMBER(E6763),ISNUMBER(F6763)),IF(I6763&gt;规则与名单!$B$2,"是","否"),"未判定"))</f>
        <v>不适用</v>
      </c>
      <c r="K6763" s="5" t="str">
        <f t="shared" si="421"/>
        <v>非测试日纯氢</v>
      </c>
      <c r="L6763" s="6">
        <f t="shared" si="422"/>
        <v>78.7</v>
      </c>
      <c r="M6763" s="5">
        <f t="shared" si="423"/>
        <v>0</v>
      </c>
      <c r="N6763" s="5" t="s">
        <v>23631</v>
      </c>
      <c r="O6763" s="5" t="s">
        <v>23632</v>
      </c>
      <c r="P6763" s="5" t="s">
        <v>23633</v>
      </c>
    </row>
    <row r="6764" ht="19" customHeight="1" spans="1:16">
      <c r="A6764" s="5">
        <v>270</v>
      </c>
      <c r="B6764" s="5" t="s">
        <v>701</v>
      </c>
      <c r="C6764" s="5" t="s">
        <v>70</v>
      </c>
      <c r="D6764" s="8" t="s">
        <v>472</v>
      </c>
      <c r="E6764" s="6">
        <v>60</v>
      </c>
      <c r="F6764" s="6">
        <v>59.8</v>
      </c>
      <c r="G6764" s="6">
        <v>56.5</v>
      </c>
      <c r="H6764" s="5" t="s">
        <v>120</v>
      </c>
      <c r="I6764" s="6">
        <f t="shared" si="420"/>
        <v>0.200000000000003</v>
      </c>
      <c r="J6764" s="5" t="str">
        <f>IF(H6764="否","不适用",IF(AND(ISNUMBER(E6764),ISNUMBER(F6764)),IF(I6764&gt;规则与名单!$B$2,"是","否"),"未判定"))</f>
        <v>不适用</v>
      </c>
      <c r="K6764" s="5" t="str">
        <f t="shared" si="421"/>
        <v>非测试日纯氢</v>
      </c>
      <c r="L6764" s="6">
        <f t="shared" si="422"/>
        <v>56.5</v>
      </c>
      <c r="M6764" s="5">
        <f t="shared" si="423"/>
        <v>0</v>
      </c>
      <c r="N6764" s="5" t="s">
        <v>23634</v>
      </c>
      <c r="O6764" s="5" t="s">
        <v>23635</v>
      </c>
      <c r="P6764" s="5" t="s">
        <v>23636</v>
      </c>
    </row>
    <row r="6765" ht="19" customHeight="1" spans="1:16">
      <c r="A6765" s="5">
        <v>270</v>
      </c>
      <c r="B6765" s="5" t="s">
        <v>701</v>
      </c>
      <c r="C6765" s="5" t="s">
        <v>70</v>
      </c>
      <c r="D6765" s="8" t="s">
        <v>466</v>
      </c>
      <c r="E6765" s="6">
        <v>86.8</v>
      </c>
      <c r="F6765" s="6">
        <v>86.91</v>
      </c>
      <c r="G6765" s="6">
        <v>70.2</v>
      </c>
      <c r="H6765" s="5" t="s">
        <v>120</v>
      </c>
      <c r="I6765" s="6">
        <f t="shared" si="420"/>
        <v>-0.109999999999999</v>
      </c>
      <c r="J6765" s="5" t="str">
        <f>IF(H6765="否","不适用",IF(AND(ISNUMBER(E6765),ISNUMBER(F6765)),IF(I6765&gt;规则与名单!$B$2,"是","否"),"未判定"))</f>
        <v>不适用</v>
      </c>
      <c r="K6765" s="5" t="str">
        <f t="shared" si="421"/>
        <v>非测试日纯氢</v>
      </c>
      <c r="L6765" s="6">
        <f t="shared" si="422"/>
        <v>70.2</v>
      </c>
      <c r="M6765" s="5">
        <f t="shared" si="423"/>
        <v>0</v>
      </c>
      <c r="N6765" s="5" t="s">
        <v>23637</v>
      </c>
      <c r="O6765" s="5" t="s">
        <v>23638</v>
      </c>
      <c r="P6765" s="5" t="s">
        <v>23639</v>
      </c>
    </row>
    <row r="6766" ht="19" customHeight="1" spans="1:16">
      <c r="A6766" s="5">
        <v>270</v>
      </c>
      <c r="B6766" s="5" t="s">
        <v>701</v>
      </c>
      <c r="C6766" s="5" t="s">
        <v>70</v>
      </c>
      <c r="D6766" s="8" t="s">
        <v>333</v>
      </c>
      <c r="E6766" s="6">
        <v>36.8</v>
      </c>
      <c r="F6766" s="6">
        <v>36.48</v>
      </c>
      <c r="G6766" s="6">
        <v>2.2</v>
      </c>
      <c r="H6766" s="5" t="s">
        <v>120</v>
      </c>
      <c r="I6766" s="6">
        <f t="shared" si="420"/>
        <v>0.32</v>
      </c>
      <c r="J6766" s="5" t="str">
        <f>IF(H6766="否","不适用",IF(AND(ISNUMBER(E6766),ISNUMBER(F6766)),IF(I6766&gt;规则与名单!$B$2,"是","否"),"未判定"))</f>
        <v>不适用</v>
      </c>
      <c r="K6766" s="5" t="str">
        <f t="shared" si="421"/>
        <v>非测试日纯氢</v>
      </c>
      <c r="L6766" s="6">
        <f t="shared" si="422"/>
        <v>2.2</v>
      </c>
      <c r="M6766" s="5">
        <f t="shared" si="423"/>
        <v>0</v>
      </c>
      <c r="N6766" s="5" t="s">
        <v>23640</v>
      </c>
      <c r="O6766" s="5" t="s">
        <v>23641</v>
      </c>
      <c r="P6766" s="5" t="s">
        <v>23642</v>
      </c>
    </row>
    <row r="6767" ht="19" customHeight="1" spans="1:16">
      <c r="A6767" s="5">
        <v>270</v>
      </c>
      <c r="B6767" s="5" t="s">
        <v>701</v>
      </c>
      <c r="C6767" s="5" t="s">
        <v>70</v>
      </c>
      <c r="D6767" s="8" t="s">
        <v>175</v>
      </c>
      <c r="E6767" s="6">
        <v>20.7</v>
      </c>
      <c r="F6767" s="6">
        <v>20.9</v>
      </c>
      <c r="G6767" s="6">
        <v>20.7</v>
      </c>
      <c r="H6767" s="5" t="s">
        <v>120</v>
      </c>
      <c r="I6767" s="6">
        <f t="shared" si="420"/>
        <v>-0.199999999999999</v>
      </c>
      <c r="J6767" s="5" t="str">
        <f>IF(H6767="否","不适用",IF(AND(ISNUMBER(E6767),ISNUMBER(F6767)),IF(I6767&gt;规则与名单!$B$2,"是","否"),"未判定"))</f>
        <v>不适用</v>
      </c>
      <c r="K6767" s="5" t="str">
        <f t="shared" si="421"/>
        <v>非测试日纯氢</v>
      </c>
      <c r="L6767" s="6">
        <f t="shared" si="422"/>
        <v>20.7</v>
      </c>
      <c r="M6767" s="5">
        <f t="shared" si="423"/>
        <v>0</v>
      </c>
      <c r="N6767" s="5" t="s">
        <v>23643</v>
      </c>
      <c r="O6767" s="5" t="s">
        <v>23644</v>
      </c>
      <c r="P6767" s="5" t="s">
        <v>23645</v>
      </c>
    </row>
    <row r="6768" ht="19" customHeight="1" spans="1:16">
      <c r="A6768" s="5">
        <v>270</v>
      </c>
      <c r="B6768" s="5" t="s">
        <v>701</v>
      </c>
      <c r="C6768" s="5" t="s">
        <v>70</v>
      </c>
      <c r="D6768" s="8" t="s">
        <v>3402</v>
      </c>
      <c r="E6768" s="6">
        <v>60.4</v>
      </c>
      <c r="F6768" s="6">
        <v>59.27</v>
      </c>
      <c r="G6768" s="6">
        <v>60.3</v>
      </c>
      <c r="H6768" s="5" t="s">
        <v>120</v>
      </c>
      <c r="I6768" s="6">
        <f t="shared" si="420"/>
        <v>1.13</v>
      </c>
      <c r="J6768" s="5" t="str">
        <f>IF(H6768="否","不适用",IF(AND(ISNUMBER(E6768),ISNUMBER(F6768)),IF(I6768&gt;规则与名单!$B$2,"是","否"),"未判定"))</f>
        <v>不适用</v>
      </c>
      <c r="K6768" s="5" t="str">
        <f t="shared" si="421"/>
        <v>非测试日纯氢</v>
      </c>
      <c r="L6768" s="6">
        <f t="shared" si="422"/>
        <v>60.3</v>
      </c>
      <c r="M6768" s="5">
        <f t="shared" si="423"/>
        <v>0</v>
      </c>
      <c r="N6768" s="5" t="s">
        <v>23646</v>
      </c>
      <c r="O6768" s="5" t="s">
        <v>23647</v>
      </c>
      <c r="P6768" s="5" t="s">
        <v>23648</v>
      </c>
    </row>
    <row r="6769" ht="19" customHeight="1" spans="1:16">
      <c r="A6769" s="5">
        <v>270</v>
      </c>
      <c r="B6769" s="5" t="s">
        <v>701</v>
      </c>
      <c r="C6769" s="5" t="s">
        <v>70</v>
      </c>
      <c r="D6769" s="8" t="s">
        <v>487</v>
      </c>
      <c r="E6769" s="6">
        <v>89.9</v>
      </c>
      <c r="F6769" s="6">
        <v>89.4</v>
      </c>
      <c r="G6769" s="6">
        <v>82.5</v>
      </c>
      <c r="H6769" s="5" t="s">
        <v>120</v>
      </c>
      <c r="I6769" s="6">
        <f t="shared" si="420"/>
        <v>0.5</v>
      </c>
      <c r="J6769" s="5" t="str">
        <f>IF(H6769="否","不适用",IF(AND(ISNUMBER(E6769),ISNUMBER(F6769)),IF(I6769&gt;规则与名单!$B$2,"是","否"),"未判定"))</f>
        <v>不适用</v>
      </c>
      <c r="K6769" s="5" t="str">
        <f t="shared" si="421"/>
        <v>非测试日纯氢</v>
      </c>
      <c r="L6769" s="6">
        <f t="shared" si="422"/>
        <v>82.5</v>
      </c>
      <c r="M6769" s="5">
        <f t="shared" si="423"/>
        <v>0</v>
      </c>
      <c r="N6769" s="5" t="s">
        <v>23649</v>
      </c>
      <c r="O6769" s="5" t="s">
        <v>23650</v>
      </c>
      <c r="P6769" s="5" t="s">
        <v>23651</v>
      </c>
    </row>
    <row r="6770" ht="19" customHeight="1" spans="1:16">
      <c r="A6770" s="5">
        <v>270</v>
      </c>
      <c r="B6770" s="5" t="s">
        <v>701</v>
      </c>
      <c r="C6770" s="5" t="s">
        <v>70</v>
      </c>
      <c r="D6770" s="8" t="s">
        <v>121</v>
      </c>
      <c r="E6770" s="6">
        <v>55.4</v>
      </c>
      <c r="F6770" s="6">
        <v>55.19</v>
      </c>
      <c r="G6770" s="6">
        <v>53.9</v>
      </c>
      <c r="H6770" s="5" t="s">
        <v>120</v>
      </c>
      <c r="I6770" s="6">
        <f t="shared" si="420"/>
        <v>0.210000000000001</v>
      </c>
      <c r="J6770" s="5" t="str">
        <f>IF(H6770="否","不适用",IF(AND(ISNUMBER(E6770),ISNUMBER(F6770)),IF(I6770&gt;规则与名单!$B$2,"是","否"),"未判定"))</f>
        <v>不适用</v>
      </c>
      <c r="K6770" s="5" t="str">
        <f t="shared" si="421"/>
        <v>非测试日纯氢</v>
      </c>
      <c r="L6770" s="6">
        <f t="shared" si="422"/>
        <v>53.9</v>
      </c>
      <c r="M6770" s="5">
        <f t="shared" si="423"/>
        <v>0</v>
      </c>
      <c r="N6770" s="5" t="s">
        <v>23652</v>
      </c>
      <c r="O6770" s="5" t="s">
        <v>23653</v>
      </c>
      <c r="P6770" s="5" t="s">
        <v>23654</v>
      </c>
    </row>
    <row r="6771" ht="19" customHeight="1" spans="1:16">
      <c r="A6771" s="5">
        <v>270</v>
      </c>
      <c r="B6771" s="5" t="s">
        <v>701</v>
      </c>
      <c r="C6771" s="5" t="s">
        <v>70</v>
      </c>
      <c r="D6771" s="8" t="s">
        <v>170</v>
      </c>
      <c r="E6771" s="6">
        <v>61.8</v>
      </c>
      <c r="F6771" s="6">
        <v>61.63</v>
      </c>
      <c r="G6771" s="6">
        <v>58</v>
      </c>
      <c r="H6771" s="5" t="s">
        <v>120</v>
      </c>
      <c r="I6771" s="6">
        <f t="shared" si="420"/>
        <v>0.169999999999995</v>
      </c>
      <c r="J6771" s="5" t="str">
        <f>IF(H6771="否","不适用",IF(AND(ISNUMBER(E6771),ISNUMBER(F6771)),IF(I6771&gt;规则与名单!$B$2,"是","否"),"未判定"))</f>
        <v>不适用</v>
      </c>
      <c r="K6771" s="5" t="str">
        <f t="shared" si="421"/>
        <v>非测试日纯氢</v>
      </c>
      <c r="L6771" s="6">
        <f t="shared" si="422"/>
        <v>58</v>
      </c>
      <c r="M6771" s="5">
        <f t="shared" si="423"/>
        <v>0</v>
      </c>
      <c r="N6771" s="5" t="s">
        <v>23655</v>
      </c>
      <c r="O6771" s="5" t="s">
        <v>23656</v>
      </c>
      <c r="P6771" s="5" t="s">
        <v>23657</v>
      </c>
    </row>
    <row r="6772" ht="19" customHeight="1" spans="1:16">
      <c r="A6772" s="5">
        <v>270</v>
      </c>
      <c r="B6772" s="5" t="s">
        <v>701</v>
      </c>
      <c r="C6772" s="5" t="s">
        <v>70</v>
      </c>
      <c r="D6772" s="8" t="s">
        <v>644</v>
      </c>
      <c r="E6772" s="6">
        <v>60.2</v>
      </c>
      <c r="F6772" s="6">
        <v>60.05</v>
      </c>
      <c r="G6772" s="6">
        <v>60.2</v>
      </c>
      <c r="H6772" s="5" t="s">
        <v>120</v>
      </c>
      <c r="I6772" s="6">
        <f t="shared" si="420"/>
        <v>0.150000000000006</v>
      </c>
      <c r="J6772" s="5" t="str">
        <f>IF(H6772="否","不适用",IF(AND(ISNUMBER(E6772),ISNUMBER(F6772)),IF(I6772&gt;规则与名单!$B$2,"是","否"),"未判定"))</f>
        <v>不适用</v>
      </c>
      <c r="K6772" s="5" t="str">
        <f t="shared" si="421"/>
        <v>非测试日纯氢</v>
      </c>
      <c r="L6772" s="6">
        <f t="shared" si="422"/>
        <v>60.2</v>
      </c>
      <c r="M6772" s="5">
        <f t="shared" si="423"/>
        <v>0</v>
      </c>
      <c r="N6772" s="5" t="s">
        <v>23658</v>
      </c>
      <c r="O6772" s="5" t="s">
        <v>23659</v>
      </c>
      <c r="P6772" s="5" t="s">
        <v>23660</v>
      </c>
    </row>
    <row r="6773" ht="19" customHeight="1" spans="1:16">
      <c r="A6773" s="5">
        <v>270</v>
      </c>
      <c r="B6773" s="5" t="s">
        <v>701</v>
      </c>
      <c r="C6773" s="5" t="s">
        <v>70</v>
      </c>
      <c r="D6773" s="8" t="s">
        <v>3418</v>
      </c>
      <c r="E6773" s="6"/>
      <c r="F6773" s="6">
        <v>0</v>
      </c>
      <c r="G6773" s="6"/>
      <c r="H6773" s="5" t="s">
        <v>120</v>
      </c>
      <c r="I6773" s="6" t="str">
        <f t="shared" si="420"/>
        <v/>
      </c>
      <c r="J6773" s="5" t="str">
        <f>IF(H6773="否","不适用",IF(AND(ISNUMBER(E6773),ISNUMBER(F6773)),IF(I6773&gt;规则与名单!$B$2,"是","否"),"未判定"))</f>
        <v>不适用</v>
      </c>
      <c r="K6773" s="5" t="str">
        <f t="shared" si="421"/>
        <v>缺失</v>
      </c>
      <c r="L6773" s="6" t="str">
        <f t="shared" si="422"/>
        <v/>
      </c>
      <c r="M6773" s="5">
        <f t="shared" si="423"/>
        <v>1</v>
      </c>
      <c r="N6773" s="5" t="s">
        <v>23661</v>
      </c>
      <c r="O6773" s="5" t="s">
        <v>23662</v>
      </c>
      <c r="P6773" s="5" t="s">
        <v>23663</v>
      </c>
    </row>
    <row r="6774" ht="19" customHeight="1" spans="1:16">
      <c r="A6774" s="5">
        <v>270</v>
      </c>
      <c r="B6774" s="5" t="s">
        <v>701</v>
      </c>
      <c r="C6774" s="5" t="s">
        <v>70</v>
      </c>
      <c r="D6774" s="8" t="s">
        <v>3422</v>
      </c>
      <c r="E6774" s="6">
        <v>54.6</v>
      </c>
      <c r="F6774" s="6">
        <v>53.87</v>
      </c>
      <c r="G6774" s="6">
        <v>54.6</v>
      </c>
      <c r="H6774" s="5" t="s">
        <v>120</v>
      </c>
      <c r="I6774" s="6">
        <f t="shared" si="420"/>
        <v>0.730000000000004</v>
      </c>
      <c r="J6774" s="5" t="str">
        <f>IF(H6774="否","不适用",IF(AND(ISNUMBER(E6774),ISNUMBER(F6774)),IF(I6774&gt;规则与名单!$B$2,"是","否"),"未判定"))</f>
        <v>不适用</v>
      </c>
      <c r="K6774" s="5" t="str">
        <f t="shared" si="421"/>
        <v>非测试日纯氢</v>
      </c>
      <c r="L6774" s="6">
        <f t="shared" si="422"/>
        <v>54.6</v>
      </c>
      <c r="M6774" s="5">
        <f t="shared" si="423"/>
        <v>0</v>
      </c>
      <c r="N6774" s="5" t="s">
        <v>23664</v>
      </c>
      <c r="O6774" s="5" t="s">
        <v>23665</v>
      </c>
      <c r="P6774" s="5" t="s">
        <v>23666</v>
      </c>
    </row>
    <row r="6775" ht="19" customHeight="1" spans="1:16">
      <c r="A6775" s="5">
        <v>270</v>
      </c>
      <c r="B6775" s="5" t="s">
        <v>701</v>
      </c>
      <c r="C6775" s="5" t="s">
        <v>70</v>
      </c>
      <c r="D6775" s="8" t="s">
        <v>336</v>
      </c>
      <c r="E6775" s="6">
        <v>54.2</v>
      </c>
      <c r="F6775" s="6">
        <v>54.07</v>
      </c>
      <c r="G6775" s="6">
        <v>54.2</v>
      </c>
      <c r="H6775" s="5" t="s">
        <v>120</v>
      </c>
      <c r="I6775" s="6">
        <f t="shared" si="420"/>
        <v>0.130000000000003</v>
      </c>
      <c r="J6775" s="5" t="str">
        <f>IF(H6775="否","不适用",IF(AND(ISNUMBER(E6775),ISNUMBER(F6775)),IF(I6775&gt;规则与名单!$B$2,"是","否"),"未判定"))</f>
        <v>不适用</v>
      </c>
      <c r="K6775" s="5" t="str">
        <f t="shared" si="421"/>
        <v>非测试日纯氢</v>
      </c>
      <c r="L6775" s="6">
        <f t="shared" si="422"/>
        <v>54.2</v>
      </c>
      <c r="M6775" s="5">
        <f t="shared" si="423"/>
        <v>0</v>
      </c>
      <c r="N6775" s="5" t="s">
        <v>23667</v>
      </c>
      <c r="O6775" s="5" t="s">
        <v>23668</v>
      </c>
      <c r="P6775" s="5" t="s">
        <v>23669</v>
      </c>
    </row>
    <row r="6776" ht="19" customHeight="1" spans="1:16">
      <c r="A6776" s="5">
        <v>270</v>
      </c>
      <c r="B6776" s="5" t="s">
        <v>701</v>
      </c>
      <c r="C6776" s="5" t="s">
        <v>70</v>
      </c>
      <c r="D6776" s="8" t="s">
        <v>653</v>
      </c>
      <c r="E6776" s="6">
        <v>52.9</v>
      </c>
      <c r="F6776" s="6">
        <v>61.14</v>
      </c>
      <c r="G6776" s="6">
        <v>52.9</v>
      </c>
      <c r="H6776" s="5" t="s">
        <v>120</v>
      </c>
      <c r="I6776" s="6">
        <f t="shared" si="420"/>
        <v>-8.24</v>
      </c>
      <c r="J6776" s="5" t="str">
        <f>IF(H6776="否","不适用",IF(AND(ISNUMBER(E6776),ISNUMBER(F6776)),IF(I6776&gt;规则与名单!$B$2,"是","否"),"未判定"))</f>
        <v>不适用</v>
      </c>
      <c r="K6776" s="5" t="str">
        <f t="shared" si="421"/>
        <v>非测试日纯氢</v>
      </c>
      <c r="L6776" s="6">
        <f t="shared" si="422"/>
        <v>52.9</v>
      </c>
      <c r="M6776" s="5">
        <f t="shared" si="423"/>
        <v>0</v>
      </c>
      <c r="N6776" s="5" t="s">
        <v>23670</v>
      </c>
      <c r="O6776" s="5" t="s">
        <v>23671</v>
      </c>
      <c r="P6776" s="5" t="s">
        <v>23672</v>
      </c>
    </row>
    <row r="6777" ht="19" customHeight="1" spans="1:16">
      <c r="A6777" s="5">
        <v>270</v>
      </c>
      <c r="B6777" s="5" t="s">
        <v>701</v>
      </c>
      <c r="C6777" s="5" t="s">
        <v>70</v>
      </c>
      <c r="D6777" s="8" t="s">
        <v>140</v>
      </c>
      <c r="E6777" s="6">
        <v>65.9</v>
      </c>
      <c r="F6777" s="6">
        <v>56.82</v>
      </c>
      <c r="G6777" s="6">
        <v>57.2</v>
      </c>
      <c r="H6777" s="5" t="s">
        <v>120</v>
      </c>
      <c r="I6777" s="6">
        <f t="shared" si="420"/>
        <v>9.08000000000001</v>
      </c>
      <c r="J6777" s="5" t="str">
        <f>IF(H6777="否","不适用",IF(AND(ISNUMBER(E6777),ISNUMBER(F6777)),IF(I6777&gt;规则与名单!$B$2,"是","否"),"未判定"))</f>
        <v>不适用</v>
      </c>
      <c r="K6777" s="5" t="str">
        <f t="shared" si="421"/>
        <v>非测试日纯氢</v>
      </c>
      <c r="L6777" s="6">
        <f t="shared" si="422"/>
        <v>57.2</v>
      </c>
      <c r="M6777" s="5">
        <f t="shared" si="423"/>
        <v>0</v>
      </c>
      <c r="N6777" s="5" t="s">
        <v>23673</v>
      </c>
      <c r="O6777" s="5" t="s">
        <v>23674</v>
      </c>
      <c r="P6777" s="5" t="s">
        <v>23675</v>
      </c>
    </row>
    <row r="6778" ht="19" customHeight="1" spans="1:16">
      <c r="A6778" s="5">
        <v>270</v>
      </c>
      <c r="B6778" s="5" t="s">
        <v>701</v>
      </c>
      <c r="C6778" s="5" t="s">
        <v>70</v>
      </c>
      <c r="D6778" s="8" t="s">
        <v>115</v>
      </c>
      <c r="E6778" s="6">
        <v>56.9</v>
      </c>
      <c r="F6778" s="6">
        <v>56.3</v>
      </c>
      <c r="G6778" s="6">
        <v>56.9</v>
      </c>
      <c r="H6778" s="5" t="s">
        <v>120</v>
      </c>
      <c r="I6778" s="6">
        <f t="shared" si="420"/>
        <v>0.600000000000001</v>
      </c>
      <c r="J6778" s="5" t="str">
        <f>IF(H6778="否","不适用",IF(AND(ISNUMBER(E6778),ISNUMBER(F6778)),IF(I6778&gt;规则与名单!$B$2,"是","否"),"未判定"))</f>
        <v>不适用</v>
      </c>
      <c r="K6778" s="5" t="str">
        <f t="shared" si="421"/>
        <v>非测试日纯氢</v>
      </c>
      <c r="L6778" s="6">
        <f t="shared" si="422"/>
        <v>56.9</v>
      </c>
      <c r="M6778" s="5">
        <f t="shared" si="423"/>
        <v>0</v>
      </c>
      <c r="N6778" s="5" t="s">
        <v>23676</v>
      </c>
      <c r="O6778" s="5" t="s">
        <v>23677</v>
      </c>
      <c r="P6778" s="5" t="s">
        <v>23678</v>
      </c>
    </row>
    <row r="6779" ht="19" customHeight="1" spans="1:16">
      <c r="A6779" s="5">
        <v>271</v>
      </c>
      <c r="B6779" s="5" t="s">
        <v>702</v>
      </c>
      <c r="C6779" s="5" t="s">
        <v>70</v>
      </c>
      <c r="D6779" s="8" t="s">
        <v>114</v>
      </c>
      <c r="E6779" s="6"/>
      <c r="F6779" s="6">
        <v>0</v>
      </c>
      <c r="G6779" s="6"/>
      <c r="H6779" s="5" t="s">
        <v>120</v>
      </c>
      <c r="I6779" s="6" t="str">
        <f t="shared" si="420"/>
        <v/>
      </c>
      <c r="J6779" s="5" t="str">
        <f>IF(H6779="否","不适用",IF(AND(ISNUMBER(E6779),ISNUMBER(F6779)),IF(I6779&gt;规则与名单!$B$2,"是","否"),"未判定"))</f>
        <v>不适用</v>
      </c>
      <c r="K6779" s="5" t="str">
        <f t="shared" si="421"/>
        <v>缺失</v>
      </c>
      <c r="L6779" s="6" t="str">
        <f t="shared" si="422"/>
        <v/>
      </c>
      <c r="M6779" s="5">
        <f t="shared" si="423"/>
        <v>1</v>
      </c>
      <c r="N6779" s="5" t="s">
        <v>23679</v>
      </c>
      <c r="O6779" s="5" t="s">
        <v>23680</v>
      </c>
      <c r="P6779" s="5" t="s">
        <v>23681</v>
      </c>
    </row>
    <row r="6780" ht="19" customHeight="1" spans="1:16">
      <c r="A6780" s="5">
        <v>271</v>
      </c>
      <c r="B6780" s="5" t="s">
        <v>702</v>
      </c>
      <c r="C6780" s="5" t="s">
        <v>70</v>
      </c>
      <c r="D6780" s="8" t="s">
        <v>605</v>
      </c>
      <c r="E6780" s="6">
        <v>10</v>
      </c>
      <c r="F6780" s="6">
        <v>9.6</v>
      </c>
      <c r="G6780" s="6">
        <v>7.3</v>
      </c>
      <c r="H6780" s="5" t="s">
        <v>120</v>
      </c>
      <c r="I6780" s="6">
        <f t="shared" si="420"/>
        <v>0.4</v>
      </c>
      <c r="J6780" s="5" t="str">
        <f>IF(H6780="否","不适用",IF(AND(ISNUMBER(E6780),ISNUMBER(F6780)),IF(I6780&gt;规则与名单!$B$2,"是","否"),"未判定"))</f>
        <v>不适用</v>
      </c>
      <c r="K6780" s="5" t="str">
        <f t="shared" si="421"/>
        <v>非测试日纯氢</v>
      </c>
      <c r="L6780" s="6">
        <f t="shared" si="422"/>
        <v>7.3</v>
      </c>
      <c r="M6780" s="5">
        <f t="shared" si="423"/>
        <v>0</v>
      </c>
      <c r="N6780" s="5" t="s">
        <v>23682</v>
      </c>
      <c r="O6780" s="5" t="s">
        <v>23683</v>
      </c>
      <c r="P6780" s="5" t="s">
        <v>23684</v>
      </c>
    </row>
    <row r="6781" ht="19" customHeight="1" spans="1:16">
      <c r="A6781" s="5">
        <v>271</v>
      </c>
      <c r="B6781" s="5" t="s">
        <v>702</v>
      </c>
      <c r="C6781" s="5" t="s">
        <v>70</v>
      </c>
      <c r="D6781" s="8" t="s">
        <v>186</v>
      </c>
      <c r="E6781" s="6">
        <v>0</v>
      </c>
      <c r="F6781" s="6">
        <v>0</v>
      </c>
      <c r="G6781" s="6"/>
      <c r="H6781" s="5" t="s">
        <v>120</v>
      </c>
      <c r="I6781" s="6">
        <f t="shared" si="420"/>
        <v>0</v>
      </c>
      <c r="J6781" s="5" t="str">
        <f>IF(H6781="否","不适用",IF(AND(ISNUMBER(E6781),ISNUMBER(F6781)),IF(I6781&gt;规则与名单!$B$2,"是","否"),"未判定"))</f>
        <v>不适用</v>
      </c>
      <c r="K6781" s="5" t="str">
        <f t="shared" si="421"/>
        <v>非测试日仪表</v>
      </c>
      <c r="L6781" s="6">
        <f t="shared" si="422"/>
        <v>0</v>
      </c>
      <c r="M6781" s="5">
        <f t="shared" si="423"/>
        <v>0</v>
      </c>
      <c r="N6781" s="5" t="s">
        <v>23685</v>
      </c>
      <c r="O6781" s="5" t="s">
        <v>23686</v>
      </c>
      <c r="P6781" s="5" t="s">
        <v>23687</v>
      </c>
    </row>
    <row r="6782" ht="19" customHeight="1" spans="1:16">
      <c r="A6782" s="5">
        <v>271</v>
      </c>
      <c r="B6782" s="5" t="s">
        <v>702</v>
      </c>
      <c r="C6782" s="5" t="s">
        <v>70</v>
      </c>
      <c r="D6782" s="8" t="s">
        <v>165</v>
      </c>
      <c r="E6782" s="6"/>
      <c r="F6782" s="6">
        <v>0</v>
      </c>
      <c r="G6782" s="6"/>
      <c r="H6782" s="5" t="s">
        <v>120</v>
      </c>
      <c r="I6782" s="6" t="str">
        <f t="shared" si="420"/>
        <v/>
      </c>
      <c r="J6782" s="5" t="str">
        <f>IF(H6782="否","不适用",IF(AND(ISNUMBER(E6782),ISNUMBER(F6782)),IF(I6782&gt;规则与名单!$B$2,"是","否"),"未判定"))</f>
        <v>不适用</v>
      </c>
      <c r="K6782" s="5" t="str">
        <f t="shared" si="421"/>
        <v>缺失</v>
      </c>
      <c r="L6782" s="6" t="str">
        <f t="shared" si="422"/>
        <v/>
      </c>
      <c r="M6782" s="5">
        <f t="shared" si="423"/>
        <v>1</v>
      </c>
      <c r="N6782" s="5" t="s">
        <v>23688</v>
      </c>
      <c r="O6782" s="5" t="s">
        <v>23689</v>
      </c>
      <c r="P6782" s="5" t="s">
        <v>23690</v>
      </c>
    </row>
    <row r="6783" ht="19" customHeight="1" spans="1:16">
      <c r="A6783" s="5">
        <v>271</v>
      </c>
      <c r="B6783" s="5" t="s">
        <v>702</v>
      </c>
      <c r="C6783" s="5" t="s">
        <v>70</v>
      </c>
      <c r="D6783" s="8" t="s">
        <v>151</v>
      </c>
      <c r="E6783" s="6"/>
      <c r="F6783" s="6">
        <v>0</v>
      </c>
      <c r="G6783" s="6"/>
      <c r="H6783" s="5" t="s">
        <v>120</v>
      </c>
      <c r="I6783" s="6" t="str">
        <f t="shared" si="420"/>
        <v/>
      </c>
      <c r="J6783" s="5" t="str">
        <f>IF(H6783="否","不适用",IF(AND(ISNUMBER(E6783),ISNUMBER(F6783)),IF(I6783&gt;规则与名单!$B$2,"是","否"),"未判定"))</f>
        <v>不适用</v>
      </c>
      <c r="K6783" s="5" t="str">
        <f t="shared" si="421"/>
        <v>缺失</v>
      </c>
      <c r="L6783" s="6" t="str">
        <f t="shared" si="422"/>
        <v/>
      </c>
      <c r="M6783" s="5">
        <f t="shared" si="423"/>
        <v>1</v>
      </c>
      <c r="N6783" s="5" t="s">
        <v>23691</v>
      </c>
      <c r="O6783" s="5" t="s">
        <v>23692</v>
      </c>
      <c r="P6783" s="5" t="s">
        <v>23693</v>
      </c>
    </row>
    <row r="6784" ht="19" customHeight="1" spans="1:16">
      <c r="A6784" s="5">
        <v>271</v>
      </c>
      <c r="B6784" s="5" t="s">
        <v>702</v>
      </c>
      <c r="C6784" s="5" t="s">
        <v>70</v>
      </c>
      <c r="D6784" s="8" t="s">
        <v>3358</v>
      </c>
      <c r="E6784" s="6"/>
      <c r="F6784" s="6">
        <v>0</v>
      </c>
      <c r="G6784" s="6"/>
      <c r="H6784" s="5" t="s">
        <v>120</v>
      </c>
      <c r="I6784" s="6" t="str">
        <f t="shared" si="420"/>
        <v/>
      </c>
      <c r="J6784" s="5" t="str">
        <f>IF(H6784="否","不适用",IF(AND(ISNUMBER(E6784),ISNUMBER(F6784)),IF(I6784&gt;规则与名单!$B$2,"是","否"),"未判定"))</f>
        <v>不适用</v>
      </c>
      <c r="K6784" s="5" t="str">
        <f t="shared" si="421"/>
        <v>缺失</v>
      </c>
      <c r="L6784" s="6" t="str">
        <f t="shared" si="422"/>
        <v/>
      </c>
      <c r="M6784" s="5">
        <f t="shared" si="423"/>
        <v>1</v>
      </c>
      <c r="N6784" s="5" t="s">
        <v>23694</v>
      </c>
      <c r="O6784" s="5" t="s">
        <v>23695</v>
      </c>
      <c r="P6784" s="5" t="s">
        <v>23696</v>
      </c>
    </row>
    <row r="6785" ht="19" customHeight="1" spans="1:16">
      <c r="A6785" s="5">
        <v>271</v>
      </c>
      <c r="B6785" s="5" t="s">
        <v>702</v>
      </c>
      <c r="C6785" s="5" t="s">
        <v>70</v>
      </c>
      <c r="D6785" s="8" t="s">
        <v>272</v>
      </c>
      <c r="E6785" s="6"/>
      <c r="F6785" s="6">
        <v>0</v>
      </c>
      <c r="G6785" s="6"/>
      <c r="H6785" s="5" t="s">
        <v>120</v>
      </c>
      <c r="I6785" s="6" t="str">
        <f t="shared" si="420"/>
        <v/>
      </c>
      <c r="J6785" s="5" t="str">
        <f>IF(H6785="否","不适用",IF(AND(ISNUMBER(E6785),ISNUMBER(F6785)),IF(I6785&gt;规则与名单!$B$2,"是","否"),"未判定"))</f>
        <v>不适用</v>
      </c>
      <c r="K6785" s="5" t="str">
        <f t="shared" si="421"/>
        <v>缺失</v>
      </c>
      <c r="L6785" s="6" t="str">
        <f t="shared" si="422"/>
        <v/>
      </c>
      <c r="M6785" s="5">
        <f t="shared" si="423"/>
        <v>1</v>
      </c>
      <c r="N6785" s="5" t="s">
        <v>23697</v>
      </c>
      <c r="O6785" s="5" t="s">
        <v>23698</v>
      </c>
      <c r="P6785" s="5" t="s">
        <v>23699</v>
      </c>
    </row>
    <row r="6786" ht="19" customHeight="1" spans="1:16">
      <c r="A6786" s="5">
        <v>271</v>
      </c>
      <c r="B6786" s="5" t="s">
        <v>702</v>
      </c>
      <c r="C6786" s="5" t="s">
        <v>70</v>
      </c>
      <c r="D6786" s="8" t="s">
        <v>506</v>
      </c>
      <c r="E6786" s="6"/>
      <c r="F6786" s="6">
        <v>0</v>
      </c>
      <c r="G6786" s="6"/>
      <c r="H6786" s="5" t="s">
        <v>120</v>
      </c>
      <c r="I6786" s="6" t="str">
        <f t="shared" ref="I6786:I6849" si="424">IF(AND(ISNUMBER(E6786),ISNUMBER(F6786)),E6786-F6786,"")</f>
        <v/>
      </c>
      <c r="J6786" s="5" t="str">
        <f>IF(H6786="否","不适用",IF(AND(ISNUMBER(E6786),ISNUMBER(F6786)),IF(I6786&gt;规则与名单!$B$2,"是","否"),"未判定"))</f>
        <v>不适用</v>
      </c>
      <c r="K6786" s="5" t="str">
        <f t="shared" ref="K6786:K6849" si="425">IF(J6786="是",IF(ISNUMBER(F6786),"测试日GPS","缺失"),IF(ISNUMBER(G6786),"非测试日纯氢",IF(AND(H6786="是",J6786="未判定"),IF(ISNUMBER(F6786),"测试名单无纯氢GPS","缺失"),IF(ISNUMBER(E6786),"非测试日仪表","缺失"))))</f>
        <v>缺失</v>
      </c>
      <c r="L6786" s="6" t="str">
        <f t="shared" ref="L6786:L6849" si="426">IF(K6786="缺失","",IF(K6786="非测试日纯氢",G6786,IF(K6786="非测试日仪表",E6786,F6786)))</f>
        <v/>
      </c>
      <c r="M6786" s="5">
        <f t="shared" ref="M6786:M6849" si="427">IF(K6786="缺失",1,0)</f>
        <v>1</v>
      </c>
      <c r="N6786" s="5" t="s">
        <v>23700</v>
      </c>
      <c r="O6786" s="5" t="s">
        <v>23701</v>
      </c>
      <c r="P6786" s="5" t="s">
        <v>23702</v>
      </c>
    </row>
    <row r="6787" ht="19" customHeight="1" spans="1:16">
      <c r="A6787" s="5">
        <v>271</v>
      </c>
      <c r="B6787" s="5" t="s">
        <v>702</v>
      </c>
      <c r="C6787" s="5" t="s">
        <v>70</v>
      </c>
      <c r="D6787" s="8" t="s">
        <v>673</v>
      </c>
      <c r="E6787" s="6"/>
      <c r="F6787" s="6">
        <v>0</v>
      </c>
      <c r="G6787" s="6"/>
      <c r="H6787" s="5" t="s">
        <v>120</v>
      </c>
      <c r="I6787" s="6" t="str">
        <f t="shared" si="424"/>
        <v/>
      </c>
      <c r="J6787" s="5" t="str">
        <f>IF(H6787="否","不适用",IF(AND(ISNUMBER(E6787),ISNUMBER(F6787)),IF(I6787&gt;规则与名单!$B$2,"是","否"),"未判定"))</f>
        <v>不适用</v>
      </c>
      <c r="K6787" s="5" t="str">
        <f t="shared" si="425"/>
        <v>缺失</v>
      </c>
      <c r="L6787" s="6" t="str">
        <f t="shared" si="426"/>
        <v/>
      </c>
      <c r="M6787" s="5">
        <f t="shared" si="427"/>
        <v>1</v>
      </c>
      <c r="N6787" s="5" t="s">
        <v>23703</v>
      </c>
      <c r="O6787" s="5" t="s">
        <v>23704</v>
      </c>
      <c r="P6787" s="5" t="s">
        <v>23705</v>
      </c>
    </row>
    <row r="6788" ht="19" customHeight="1" spans="1:16">
      <c r="A6788" s="5">
        <v>271</v>
      </c>
      <c r="B6788" s="5" t="s">
        <v>702</v>
      </c>
      <c r="C6788" s="5" t="s">
        <v>70</v>
      </c>
      <c r="D6788" s="8" t="s">
        <v>183</v>
      </c>
      <c r="E6788" s="6"/>
      <c r="F6788" s="6">
        <v>0</v>
      </c>
      <c r="G6788" s="6"/>
      <c r="H6788" s="5" t="s">
        <v>120</v>
      </c>
      <c r="I6788" s="6" t="str">
        <f t="shared" si="424"/>
        <v/>
      </c>
      <c r="J6788" s="5" t="str">
        <f>IF(H6788="否","不适用",IF(AND(ISNUMBER(E6788),ISNUMBER(F6788)),IF(I6788&gt;规则与名单!$B$2,"是","否"),"未判定"))</f>
        <v>不适用</v>
      </c>
      <c r="K6788" s="5" t="str">
        <f t="shared" si="425"/>
        <v>缺失</v>
      </c>
      <c r="L6788" s="6" t="str">
        <f t="shared" si="426"/>
        <v/>
      </c>
      <c r="M6788" s="5">
        <f t="shared" si="427"/>
        <v>1</v>
      </c>
      <c r="N6788" s="5" t="s">
        <v>23706</v>
      </c>
      <c r="O6788" s="5" t="s">
        <v>23707</v>
      </c>
      <c r="P6788" s="5" t="s">
        <v>23708</v>
      </c>
    </row>
    <row r="6789" ht="19" customHeight="1" spans="1:16">
      <c r="A6789" s="5">
        <v>271</v>
      </c>
      <c r="B6789" s="5" t="s">
        <v>702</v>
      </c>
      <c r="C6789" s="5" t="s">
        <v>70</v>
      </c>
      <c r="D6789" s="8" t="s">
        <v>431</v>
      </c>
      <c r="E6789" s="6"/>
      <c r="F6789" s="6">
        <v>0</v>
      </c>
      <c r="G6789" s="6"/>
      <c r="H6789" s="5" t="s">
        <v>120</v>
      </c>
      <c r="I6789" s="6" t="str">
        <f t="shared" si="424"/>
        <v/>
      </c>
      <c r="J6789" s="5" t="str">
        <f>IF(H6789="否","不适用",IF(AND(ISNUMBER(E6789),ISNUMBER(F6789)),IF(I6789&gt;规则与名单!$B$2,"是","否"),"未判定"))</f>
        <v>不适用</v>
      </c>
      <c r="K6789" s="5" t="str">
        <f t="shared" si="425"/>
        <v>缺失</v>
      </c>
      <c r="L6789" s="6" t="str">
        <f t="shared" si="426"/>
        <v/>
      </c>
      <c r="M6789" s="5">
        <f t="shared" si="427"/>
        <v>1</v>
      </c>
      <c r="N6789" s="5" t="s">
        <v>23709</v>
      </c>
      <c r="O6789" s="5" t="s">
        <v>23710</v>
      </c>
      <c r="P6789" s="5" t="s">
        <v>23711</v>
      </c>
    </row>
    <row r="6790" ht="19" customHeight="1" spans="1:16">
      <c r="A6790" s="5">
        <v>271</v>
      </c>
      <c r="B6790" s="5" t="s">
        <v>702</v>
      </c>
      <c r="C6790" s="5" t="s">
        <v>70</v>
      </c>
      <c r="D6790" s="8" t="s">
        <v>3377</v>
      </c>
      <c r="E6790" s="6"/>
      <c r="F6790" s="6">
        <v>0</v>
      </c>
      <c r="G6790" s="6"/>
      <c r="H6790" s="5" t="s">
        <v>120</v>
      </c>
      <c r="I6790" s="6" t="str">
        <f t="shared" si="424"/>
        <v/>
      </c>
      <c r="J6790" s="5" t="str">
        <f>IF(H6790="否","不适用",IF(AND(ISNUMBER(E6790),ISNUMBER(F6790)),IF(I6790&gt;规则与名单!$B$2,"是","否"),"未判定"))</f>
        <v>不适用</v>
      </c>
      <c r="K6790" s="5" t="str">
        <f t="shared" si="425"/>
        <v>缺失</v>
      </c>
      <c r="L6790" s="6" t="str">
        <f t="shared" si="426"/>
        <v/>
      </c>
      <c r="M6790" s="5">
        <f t="shared" si="427"/>
        <v>1</v>
      </c>
      <c r="N6790" s="5" t="s">
        <v>23712</v>
      </c>
      <c r="O6790" s="5" t="s">
        <v>23713</v>
      </c>
      <c r="P6790" s="5" t="s">
        <v>23714</v>
      </c>
    </row>
    <row r="6791" ht="19" customHeight="1" spans="1:16">
      <c r="A6791" s="5">
        <v>271</v>
      </c>
      <c r="B6791" s="5" t="s">
        <v>702</v>
      </c>
      <c r="C6791" s="5" t="s">
        <v>70</v>
      </c>
      <c r="D6791" s="8" t="s">
        <v>407</v>
      </c>
      <c r="E6791" s="6"/>
      <c r="F6791" s="6">
        <v>0</v>
      </c>
      <c r="G6791" s="6"/>
      <c r="H6791" s="5" t="s">
        <v>120</v>
      </c>
      <c r="I6791" s="6" t="str">
        <f t="shared" si="424"/>
        <v/>
      </c>
      <c r="J6791" s="5" t="str">
        <f>IF(H6791="否","不适用",IF(AND(ISNUMBER(E6791),ISNUMBER(F6791)),IF(I6791&gt;规则与名单!$B$2,"是","否"),"未判定"))</f>
        <v>不适用</v>
      </c>
      <c r="K6791" s="5" t="str">
        <f t="shared" si="425"/>
        <v>缺失</v>
      </c>
      <c r="L6791" s="6" t="str">
        <f t="shared" si="426"/>
        <v/>
      </c>
      <c r="M6791" s="5">
        <f t="shared" si="427"/>
        <v>1</v>
      </c>
      <c r="N6791" s="5" t="s">
        <v>23715</v>
      </c>
      <c r="O6791" s="5" t="s">
        <v>23716</v>
      </c>
      <c r="P6791" s="5" t="s">
        <v>23717</v>
      </c>
    </row>
    <row r="6792" ht="19" customHeight="1" spans="1:16">
      <c r="A6792" s="5">
        <v>271</v>
      </c>
      <c r="B6792" s="5" t="s">
        <v>702</v>
      </c>
      <c r="C6792" s="5" t="s">
        <v>70</v>
      </c>
      <c r="D6792" s="8" t="s">
        <v>411</v>
      </c>
      <c r="E6792" s="6"/>
      <c r="F6792" s="6">
        <v>0</v>
      </c>
      <c r="G6792" s="6"/>
      <c r="H6792" s="5" t="s">
        <v>120</v>
      </c>
      <c r="I6792" s="6" t="str">
        <f t="shared" si="424"/>
        <v/>
      </c>
      <c r="J6792" s="5" t="str">
        <f>IF(H6792="否","不适用",IF(AND(ISNUMBER(E6792),ISNUMBER(F6792)),IF(I6792&gt;规则与名单!$B$2,"是","否"),"未判定"))</f>
        <v>不适用</v>
      </c>
      <c r="K6792" s="5" t="str">
        <f t="shared" si="425"/>
        <v>缺失</v>
      </c>
      <c r="L6792" s="6" t="str">
        <f t="shared" si="426"/>
        <v/>
      </c>
      <c r="M6792" s="5">
        <f t="shared" si="427"/>
        <v>1</v>
      </c>
      <c r="N6792" s="5" t="s">
        <v>23718</v>
      </c>
      <c r="O6792" s="5" t="s">
        <v>23719</v>
      </c>
      <c r="P6792" s="5" t="s">
        <v>23720</v>
      </c>
    </row>
    <row r="6793" ht="19" customHeight="1" spans="1:16">
      <c r="A6793" s="5">
        <v>271</v>
      </c>
      <c r="B6793" s="5" t="s">
        <v>702</v>
      </c>
      <c r="C6793" s="5" t="s">
        <v>70</v>
      </c>
      <c r="D6793" s="8" t="s">
        <v>251</v>
      </c>
      <c r="E6793" s="6"/>
      <c r="F6793" s="6">
        <v>0</v>
      </c>
      <c r="G6793" s="6"/>
      <c r="H6793" s="5" t="s">
        <v>120</v>
      </c>
      <c r="I6793" s="6" t="str">
        <f t="shared" si="424"/>
        <v/>
      </c>
      <c r="J6793" s="5" t="str">
        <f>IF(H6793="否","不适用",IF(AND(ISNUMBER(E6793),ISNUMBER(F6793)),IF(I6793&gt;规则与名单!$B$2,"是","否"),"未判定"))</f>
        <v>不适用</v>
      </c>
      <c r="K6793" s="5" t="str">
        <f t="shared" si="425"/>
        <v>缺失</v>
      </c>
      <c r="L6793" s="6" t="str">
        <f t="shared" si="426"/>
        <v/>
      </c>
      <c r="M6793" s="5">
        <f t="shared" si="427"/>
        <v>1</v>
      </c>
      <c r="N6793" s="5" t="s">
        <v>23721</v>
      </c>
      <c r="O6793" s="5" t="s">
        <v>23722</v>
      </c>
      <c r="P6793" s="5" t="s">
        <v>23723</v>
      </c>
    </row>
    <row r="6794" ht="19" customHeight="1" spans="1:16">
      <c r="A6794" s="5">
        <v>271</v>
      </c>
      <c r="B6794" s="5" t="s">
        <v>702</v>
      </c>
      <c r="C6794" s="5" t="s">
        <v>70</v>
      </c>
      <c r="D6794" s="8" t="s">
        <v>472</v>
      </c>
      <c r="E6794" s="6"/>
      <c r="F6794" s="6">
        <v>0</v>
      </c>
      <c r="G6794" s="6"/>
      <c r="H6794" s="5" t="s">
        <v>120</v>
      </c>
      <c r="I6794" s="6" t="str">
        <f t="shared" si="424"/>
        <v/>
      </c>
      <c r="J6794" s="5" t="str">
        <f>IF(H6794="否","不适用",IF(AND(ISNUMBER(E6794),ISNUMBER(F6794)),IF(I6794&gt;规则与名单!$B$2,"是","否"),"未判定"))</f>
        <v>不适用</v>
      </c>
      <c r="K6794" s="5" t="str">
        <f t="shared" si="425"/>
        <v>缺失</v>
      </c>
      <c r="L6794" s="6" t="str">
        <f t="shared" si="426"/>
        <v/>
      </c>
      <c r="M6794" s="5">
        <f t="shared" si="427"/>
        <v>1</v>
      </c>
      <c r="N6794" s="5" t="s">
        <v>23724</v>
      </c>
      <c r="O6794" s="5" t="s">
        <v>23725</v>
      </c>
      <c r="P6794" s="5" t="s">
        <v>23726</v>
      </c>
    </row>
    <row r="6795" ht="19" customHeight="1" spans="1:16">
      <c r="A6795" s="5">
        <v>271</v>
      </c>
      <c r="B6795" s="5" t="s">
        <v>702</v>
      </c>
      <c r="C6795" s="5" t="s">
        <v>70</v>
      </c>
      <c r="D6795" s="8" t="s">
        <v>466</v>
      </c>
      <c r="E6795" s="6"/>
      <c r="F6795" s="6">
        <v>0</v>
      </c>
      <c r="G6795" s="6"/>
      <c r="H6795" s="5" t="s">
        <v>120</v>
      </c>
      <c r="I6795" s="6" t="str">
        <f t="shared" si="424"/>
        <v/>
      </c>
      <c r="J6795" s="5" t="str">
        <f>IF(H6795="否","不适用",IF(AND(ISNUMBER(E6795),ISNUMBER(F6795)),IF(I6795&gt;规则与名单!$B$2,"是","否"),"未判定"))</f>
        <v>不适用</v>
      </c>
      <c r="K6795" s="5" t="str">
        <f t="shared" si="425"/>
        <v>缺失</v>
      </c>
      <c r="L6795" s="6" t="str">
        <f t="shared" si="426"/>
        <v/>
      </c>
      <c r="M6795" s="5">
        <f t="shared" si="427"/>
        <v>1</v>
      </c>
      <c r="N6795" s="5" t="s">
        <v>23727</v>
      </c>
      <c r="O6795" s="5" t="s">
        <v>23728</v>
      </c>
      <c r="P6795" s="5" t="s">
        <v>23729</v>
      </c>
    </row>
    <row r="6796" ht="19" customHeight="1" spans="1:16">
      <c r="A6796" s="5">
        <v>271</v>
      </c>
      <c r="B6796" s="5" t="s">
        <v>702</v>
      </c>
      <c r="C6796" s="5" t="s">
        <v>70</v>
      </c>
      <c r="D6796" s="8" t="s">
        <v>333</v>
      </c>
      <c r="E6796" s="6"/>
      <c r="F6796" s="6">
        <v>0</v>
      </c>
      <c r="G6796" s="6"/>
      <c r="H6796" s="5" t="s">
        <v>120</v>
      </c>
      <c r="I6796" s="6" t="str">
        <f t="shared" si="424"/>
        <v/>
      </c>
      <c r="J6796" s="5" t="str">
        <f>IF(H6796="否","不适用",IF(AND(ISNUMBER(E6796),ISNUMBER(F6796)),IF(I6796&gt;规则与名单!$B$2,"是","否"),"未判定"))</f>
        <v>不适用</v>
      </c>
      <c r="K6796" s="5" t="str">
        <f t="shared" si="425"/>
        <v>缺失</v>
      </c>
      <c r="L6796" s="6" t="str">
        <f t="shared" si="426"/>
        <v/>
      </c>
      <c r="M6796" s="5">
        <f t="shared" si="427"/>
        <v>1</v>
      </c>
      <c r="N6796" s="5" t="s">
        <v>23730</v>
      </c>
      <c r="O6796" s="5" t="s">
        <v>23731</v>
      </c>
      <c r="P6796" s="5" t="s">
        <v>23732</v>
      </c>
    </row>
    <row r="6797" ht="19" customHeight="1" spans="1:16">
      <c r="A6797" s="5">
        <v>271</v>
      </c>
      <c r="B6797" s="5" t="s">
        <v>702</v>
      </c>
      <c r="C6797" s="5" t="s">
        <v>70</v>
      </c>
      <c r="D6797" s="8" t="s">
        <v>175</v>
      </c>
      <c r="E6797" s="6"/>
      <c r="F6797" s="6">
        <v>0</v>
      </c>
      <c r="G6797" s="6"/>
      <c r="H6797" s="5" t="s">
        <v>120</v>
      </c>
      <c r="I6797" s="6" t="str">
        <f t="shared" si="424"/>
        <v/>
      </c>
      <c r="J6797" s="5" t="str">
        <f>IF(H6797="否","不适用",IF(AND(ISNUMBER(E6797),ISNUMBER(F6797)),IF(I6797&gt;规则与名单!$B$2,"是","否"),"未判定"))</f>
        <v>不适用</v>
      </c>
      <c r="K6797" s="5" t="str">
        <f t="shared" si="425"/>
        <v>缺失</v>
      </c>
      <c r="L6797" s="6" t="str">
        <f t="shared" si="426"/>
        <v/>
      </c>
      <c r="M6797" s="5">
        <f t="shared" si="427"/>
        <v>1</v>
      </c>
      <c r="N6797" s="5" t="s">
        <v>23733</v>
      </c>
      <c r="O6797" s="5" t="s">
        <v>23734</v>
      </c>
      <c r="P6797" s="5" t="s">
        <v>23735</v>
      </c>
    </row>
    <row r="6798" ht="19" customHeight="1" spans="1:16">
      <c r="A6798" s="5">
        <v>271</v>
      </c>
      <c r="B6798" s="5" t="s">
        <v>702</v>
      </c>
      <c r="C6798" s="5" t="s">
        <v>70</v>
      </c>
      <c r="D6798" s="8" t="s">
        <v>3402</v>
      </c>
      <c r="E6798" s="6">
        <v>48.6</v>
      </c>
      <c r="F6798" s="6">
        <v>48</v>
      </c>
      <c r="G6798" s="6">
        <v>34.1</v>
      </c>
      <c r="H6798" s="5" t="s">
        <v>120</v>
      </c>
      <c r="I6798" s="6">
        <f t="shared" si="424"/>
        <v>0.600000000000001</v>
      </c>
      <c r="J6798" s="5" t="str">
        <f>IF(H6798="否","不适用",IF(AND(ISNUMBER(E6798),ISNUMBER(F6798)),IF(I6798&gt;规则与名单!$B$2,"是","否"),"未判定"))</f>
        <v>不适用</v>
      </c>
      <c r="K6798" s="5" t="str">
        <f t="shared" si="425"/>
        <v>非测试日纯氢</v>
      </c>
      <c r="L6798" s="6">
        <f t="shared" si="426"/>
        <v>34.1</v>
      </c>
      <c r="M6798" s="5">
        <f t="shared" si="427"/>
        <v>0</v>
      </c>
      <c r="N6798" s="5" t="s">
        <v>23736</v>
      </c>
      <c r="O6798" s="5" t="s">
        <v>23737</v>
      </c>
      <c r="P6798" s="5" t="s">
        <v>23738</v>
      </c>
    </row>
    <row r="6799" ht="19" customHeight="1" spans="1:16">
      <c r="A6799" s="5">
        <v>271</v>
      </c>
      <c r="B6799" s="5" t="s">
        <v>702</v>
      </c>
      <c r="C6799" s="5" t="s">
        <v>70</v>
      </c>
      <c r="D6799" s="8" t="s">
        <v>487</v>
      </c>
      <c r="E6799" s="6">
        <v>144.5</v>
      </c>
      <c r="F6799" s="6">
        <v>145.1</v>
      </c>
      <c r="G6799" s="6">
        <v>142.9</v>
      </c>
      <c r="H6799" s="5" t="s">
        <v>120</v>
      </c>
      <c r="I6799" s="6">
        <f t="shared" si="424"/>
        <v>-0.599999999999994</v>
      </c>
      <c r="J6799" s="5" t="str">
        <f>IF(H6799="否","不适用",IF(AND(ISNUMBER(E6799),ISNUMBER(F6799)),IF(I6799&gt;规则与名单!$B$2,"是","否"),"未判定"))</f>
        <v>不适用</v>
      </c>
      <c r="K6799" s="5" t="str">
        <f t="shared" si="425"/>
        <v>非测试日纯氢</v>
      </c>
      <c r="L6799" s="6">
        <f t="shared" si="426"/>
        <v>142.9</v>
      </c>
      <c r="M6799" s="5">
        <f t="shared" si="427"/>
        <v>0</v>
      </c>
      <c r="N6799" s="5" t="s">
        <v>23739</v>
      </c>
      <c r="O6799" s="5" t="s">
        <v>23740</v>
      </c>
      <c r="P6799" s="5" t="s">
        <v>23741</v>
      </c>
    </row>
    <row r="6800" ht="19" customHeight="1" spans="1:16">
      <c r="A6800" s="5">
        <v>271</v>
      </c>
      <c r="B6800" s="5" t="s">
        <v>702</v>
      </c>
      <c r="C6800" s="5" t="s">
        <v>70</v>
      </c>
      <c r="D6800" s="8" t="s">
        <v>121</v>
      </c>
      <c r="E6800" s="6">
        <v>117.2</v>
      </c>
      <c r="F6800" s="6">
        <v>116.5</v>
      </c>
      <c r="G6800" s="6">
        <v>117.1</v>
      </c>
      <c r="H6800" s="5" t="s">
        <v>120</v>
      </c>
      <c r="I6800" s="6">
        <f t="shared" si="424"/>
        <v>0.700000000000003</v>
      </c>
      <c r="J6800" s="5" t="str">
        <f>IF(H6800="否","不适用",IF(AND(ISNUMBER(E6800),ISNUMBER(F6800)),IF(I6800&gt;规则与名单!$B$2,"是","否"),"未判定"))</f>
        <v>不适用</v>
      </c>
      <c r="K6800" s="5" t="str">
        <f t="shared" si="425"/>
        <v>非测试日纯氢</v>
      </c>
      <c r="L6800" s="6">
        <f t="shared" si="426"/>
        <v>117.1</v>
      </c>
      <c r="M6800" s="5">
        <f t="shared" si="427"/>
        <v>0</v>
      </c>
      <c r="N6800" s="5" t="s">
        <v>23742</v>
      </c>
      <c r="O6800" s="5" t="s">
        <v>23743</v>
      </c>
      <c r="P6800" s="5" t="s">
        <v>23744</v>
      </c>
    </row>
    <row r="6801" ht="19" customHeight="1" spans="1:16">
      <c r="A6801" s="5">
        <v>271</v>
      </c>
      <c r="B6801" s="5" t="s">
        <v>702</v>
      </c>
      <c r="C6801" s="5" t="s">
        <v>70</v>
      </c>
      <c r="D6801" s="8" t="s">
        <v>170</v>
      </c>
      <c r="E6801" s="6">
        <v>6.2</v>
      </c>
      <c r="F6801" s="6">
        <v>6.3</v>
      </c>
      <c r="G6801" s="6">
        <v>6.2</v>
      </c>
      <c r="H6801" s="5" t="s">
        <v>120</v>
      </c>
      <c r="I6801" s="6">
        <f t="shared" si="424"/>
        <v>-0.0999999999999996</v>
      </c>
      <c r="J6801" s="5" t="str">
        <f>IF(H6801="否","不适用",IF(AND(ISNUMBER(E6801),ISNUMBER(F6801)),IF(I6801&gt;规则与名单!$B$2,"是","否"),"未判定"))</f>
        <v>不适用</v>
      </c>
      <c r="K6801" s="5" t="str">
        <f t="shared" si="425"/>
        <v>非测试日纯氢</v>
      </c>
      <c r="L6801" s="6">
        <f t="shared" si="426"/>
        <v>6.2</v>
      </c>
      <c r="M6801" s="5">
        <f t="shared" si="427"/>
        <v>0</v>
      </c>
      <c r="N6801" s="5" t="s">
        <v>23745</v>
      </c>
      <c r="O6801" s="5" t="s">
        <v>23746</v>
      </c>
      <c r="P6801" s="5" t="s">
        <v>23747</v>
      </c>
    </row>
    <row r="6802" ht="19" customHeight="1" spans="1:16">
      <c r="A6802" s="5">
        <v>271</v>
      </c>
      <c r="B6802" s="5" t="s">
        <v>702</v>
      </c>
      <c r="C6802" s="5" t="s">
        <v>70</v>
      </c>
      <c r="D6802" s="8" t="s">
        <v>644</v>
      </c>
      <c r="E6802" s="6">
        <v>73.5</v>
      </c>
      <c r="F6802" s="6">
        <v>75.8</v>
      </c>
      <c r="G6802" s="6">
        <v>73.4</v>
      </c>
      <c r="H6802" s="5" t="s">
        <v>120</v>
      </c>
      <c r="I6802" s="6">
        <f t="shared" si="424"/>
        <v>-2.3</v>
      </c>
      <c r="J6802" s="5" t="str">
        <f>IF(H6802="否","不适用",IF(AND(ISNUMBER(E6802),ISNUMBER(F6802)),IF(I6802&gt;规则与名单!$B$2,"是","否"),"未判定"))</f>
        <v>不适用</v>
      </c>
      <c r="K6802" s="5" t="str">
        <f t="shared" si="425"/>
        <v>非测试日纯氢</v>
      </c>
      <c r="L6802" s="6">
        <f t="shared" si="426"/>
        <v>73.4</v>
      </c>
      <c r="M6802" s="5">
        <f t="shared" si="427"/>
        <v>0</v>
      </c>
      <c r="N6802" s="5" t="s">
        <v>23748</v>
      </c>
      <c r="O6802" s="5" t="s">
        <v>23749</v>
      </c>
      <c r="P6802" s="5" t="s">
        <v>23750</v>
      </c>
    </row>
    <row r="6803" ht="19" customHeight="1" spans="1:16">
      <c r="A6803" s="5">
        <v>271</v>
      </c>
      <c r="B6803" s="5" t="s">
        <v>702</v>
      </c>
      <c r="C6803" s="5" t="s">
        <v>70</v>
      </c>
      <c r="D6803" s="8" t="s">
        <v>3418</v>
      </c>
      <c r="E6803" s="6">
        <v>31.1</v>
      </c>
      <c r="F6803" s="6">
        <v>31.5</v>
      </c>
      <c r="G6803" s="6">
        <v>30.8</v>
      </c>
      <c r="H6803" s="5" t="s">
        <v>120</v>
      </c>
      <c r="I6803" s="6">
        <f t="shared" si="424"/>
        <v>-0.399999999999999</v>
      </c>
      <c r="J6803" s="5" t="str">
        <f>IF(H6803="否","不适用",IF(AND(ISNUMBER(E6803),ISNUMBER(F6803)),IF(I6803&gt;规则与名单!$B$2,"是","否"),"未判定"))</f>
        <v>不适用</v>
      </c>
      <c r="K6803" s="5" t="str">
        <f t="shared" si="425"/>
        <v>非测试日纯氢</v>
      </c>
      <c r="L6803" s="6">
        <f t="shared" si="426"/>
        <v>30.8</v>
      </c>
      <c r="M6803" s="5">
        <f t="shared" si="427"/>
        <v>0</v>
      </c>
      <c r="N6803" s="5" t="s">
        <v>23751</v>
      </c>
      <c r="O6803" s="5" t="s">
        <v>23752</v>
      </c>
      <c r="P6803" s="5" t="s">
        <v>23753</v>
      </c>
    </row>
    <row r="6804" ht="19" customHeight="1" spans="1:16">
      <c r="A6804" s="5">
        <v>271</v>
      </c>
      <c r="B6804" s="5" t="s">
        <v>702</v>
      </c>
      <c r="C6804" s="5" t="s">
        <v>70</v>
      </c>
      <c r="D6804" s="8" t="s">
        <v>3422</v>
      </c>
      <c r="E6804" s="6"/>
      <c r="F6804" s="6">
        <v>0</v>
      </c>
      <c r="G6804" s="6"/>
      <c r="H6804" s="5" t="s">
        <v>120</v>
      </c>
      <c r="I6804" s="6" t="str">
        <f t="shared" si="424"/>
        <v/>
      </c>
      <c r="J6804" s="5" t="str">
        <f>IF(H6804="否","不适用",IF(AND(ISNUMBER(E6804),ISNUMBER(F6804)),IF(I6804&gt;规则与名单!$B$2,"是","否"),"未判定"))</f>
        <v>不适用</v>
      </c>
      <c r="K6804" s="5" t="str">
        <f t="shared" si="425"/>
        <v>缺失</v>
      </c>
      <c r="L6804" s="6" t="str">
        <f t="shared" si="426"/>
        <v/>
      </c>
      <c r="M6804" s="5">
        <f t="shared" si="427"/>
        <v>1</v>
      </c>
      <c r="N6804" s="5" t="s">
        <v>23754</v>
      </c>
      <c r="O6804" s="5" t="s">
        <v>23755</v>
      </c>
      <c r="P6804" s="5" t="s">
        <v>23756</v>
      </c>
    </row>
    <row r="6805" ht="19" customHeight="1" spans="1:16">
      <c r="A6805" s="5">
        <v>271</v>
      </c>
      <c r="B6805" s="5" t="s">
        <v>702</v>
      </c>
      <c r="C6805" s="5" t="s">
        <v>70</v>
      </c>
      <c r="D6805" s="8" t="s">
        <v>336</v>
      </c>
      <c r="E6805" s="6">
        <v>16.7</v>
      </c>
      <c r="F6805" s="6">
        <v>16.7</v>
      </c>
      <c r="G6805" s="6">
        <v>14</v>
      </c>
      <c r="H6805" s="5" t="s">
        <v>120</v>
      </c>
      <c r="I6805" s="6">
        <f t="shared" si="424"/>
        <v>0</v>
      </c>
      <c r="J6805" s="5" t="str">
        <f>IF(H6805="否","不适用",IF(AND(ISNUMBER(E6805),ISNUMBER(F6805)),IF(I6805&gt;规则与名单!$B$2,"是","否"),"未判定"))</f>
        <v>不适用</v>
      </c>
      <c r="K6805" s="5" t="str">
        <f t="shared" si="425"/>
        <v>非测试日纯氢</v>
      </c>
      <c r="L6805" s="6">
        <f t="shared" si="426"/>
        <v>14</v>
      </c>
      <c r="M6805" s="5">
        <f t="shared" si="427"/>
        <v>0</v>
      </c>
      <c r="N6805" s="5" t="s">
        <v>23757</v>
      </c>
      <c r="O6805" s="5" t="s">
        <v>23758</v>
      </c>
      <c r="P6805" s="5" t="s">
        <v>23759</v>
      </c>
    </row>
    <row r="6806" ht="19" customHeight="1" spans="1:16">
      <c r="A6806" s="5">
        <v>271</v>
      </c>
      <c r="B6806" s="5" t="s">
        <v>702</v>
      </c>
      <c r="C6806" s="5" t="s">
        <v>70</v>
      </c>
      <c r="D6806" s="8" t="s">
        <v>653</v>
      </c>
      <c r="E6806" s="6"/>
      <c r="F6806" s="6">
        <v>0</v>
      </c>
      <c r="G6806" s="6"/>
      <c r="H6806" s="5" t="s">
        <v>120</v>
      </c>
      <c r="I6806" s="6" t="str">
        <f t="shared" si="424"/>
        <v/>
      </c>
      <c r="J6806" s="5" t="str">
        <f>IF(H6806="否","不适用",IF(AND(ISNUMBER(E6806),ISNUMBER(F6806)),IF(I6806&gt;规则与名单!$B$2,"是","否"),"未判定"))</f>
        <v>不适用</v>
      </c>
      <c r="K6806" s="5" t="str">
        <f t="shared" si="425"/>
        <v>缺失</v>
      </c>
      <c r="L6806" s="6" t="str">
        <f t="shared" si="426"/>
        <v/>
      </c>
      <c r="M6806" s="5">
        <f t="shared" si="427"/>
        <v>1</v>
      </c>
      <c r="N6806" s="5" t="s">
        <v>23760</v>
      </c>
      <c r="O6806" s="5" t="s">
        <v>23761</v>
      </c>
      <c r="P6806" s="5" t="s">
        <v>23762</v>
      </c>
    </row>
    <row r="6807" ht="19" customHeight="1" spans="1:16">
      <c r="A6807" s="5">
        <v>271</v>
      </c>
      <c r="B6807" s="5" t="s">
        <v>702</v>
      </c>
      <c r="C6807" s="5" t="s">
        <v>70</v>
      </c>
      <c r="D6807" s="8" t="s">
        <v>140</v>
      </c>
      <c r="E6807" s="6"/>
      <c r="F6807" s="6">
        <v>0</v>
      </c>
      <c r="G6807" s="6"/>
      <c r="H6807" s="5" t="s">
        <v>120</v>
      </c>
      <c r="I6807" s="6" t="str">
        <f t="shared" si="424"/>
        <v/>
      </c>
      <c r="J6807" s="5" t="str">
        <f>IF(H6807="否","不适用",IF(AND(ISNUMBER(E6807),ISNUMBER(F6807)),IF(I6807&gt;规则与名单!$B$2,"是","否"),"未判定"))</f>
        <v>不适用</v>
      </c>
      <c r="K6807" s="5" t="str">
        <f t="shared" si="425"/>
        <v>缺失</v>
      </c>
      <c r="L6807" s="6" t="str">
        <f t="shared" si="426"/>
        <v/>
      </c>
      <c r="M6807" s="5">
        <f t="shared" si="427"/>
        <v>1</v>
      </c>
      <c r="N6807" s="5" t="s">
        <v>23763</v>
      </c>
      <c r="O6807" s="5" t="s">
        <v>23764</v>
      </c>
      <c r="P6807" s="5" t="s">
        <v>23765</v>
      </c>
    </row>
    <row r="6808" ht="19" customHeight="1" spans="1:16">
      <c r="A6808" s="5">
        <v>271</v>
      </c>
      <c r="B6808" s="5" t="s">
        <v>702</v>
      </c>
      <c r="C6808" s="5" t="s">
        <v>70</v>
      </c>
      <c r="D6808" s="8" t="s">
        <v>115</v>
      </c>
      <c r="E6808" s="6">
        <v>117.8</v>
      </c>
      <c r="F6808" s="6">
        <v>117.3</v>
      </c>
      <c r="G6808" s="6">
        <v>117.8</v>
      </c>
      <c r="H6808" s="5" t="s">
        <v>120</v>
      </c>
      <c r="I6808" s="6">
        <f t="shared" si="424"/>
        <v>0.5</v>
      </c>
      <c r="J6808" s="5" t="str">
        <f>IF(H6808="否","不适用",IF(AND(ISNUMBER(E6808),ISNUMBER(F6808)),IF(I6808&gt;规则与名单!$B$2,"是","否"),"未判定"))</f>
        <v>不适用</v>
      </c>
      <c r="K6808" s="5" t="str">
        <f t="shared" si="425"/>
        <v>非测试日纯氢</v>
      </c>
      <c r="L6808" s="6">
        <f t="shared" si="426"/>
        <v>117.8</v>
      </c>
      <c r="M6808" s="5">
        <f t="shared" si="427"/>
        <v>0</v>
      </c>
      <c r="N6808" s="5" t="s">
        <v>23766</v>
      </c>
      <c r="O6808" s="5" t="s">
        <v>23767</v>
      </c>
      <c r="P6808" s="5" t="s">
        <v>23768</v>
      </c>
    </row>
    <row r="6809" ht="19" customHeight="1" spans="1:16">
      <c r="A6809" s="5">
        <v>272</v>
      </c>
      <c r="B6809" s="5" t="s">
        <v>704</v>
      </c>
      <c r="C6809" s="5" t="s">
        <v>70</v>
      </c>
      <c r="D6809" s="8" t="s">
        <v>114</v>
      </c>
      <c r="E6809" s="6"/>
      <c r="F6809" s="6">
        <v>0</v>
      </c>
      <c r="G6809" s="6"/>
      <c r="H6809" s="5" t="s">
        <v>120</v>
      </c>
      <c r="I6809" s="6" t="str">
        <f t="shared" si="424"/>
        <v/>
      </c>
      <c r="J6809" s="5" t="str">
        <f>IF(H6809="否","不适用",IF(AND(ISNUMBER(E6809),ISNUMBER(F6809)),IF(I6809&gt;规则与名单!$B$2,"是","否"),"未判定"))</f>
        <v>不适用</v>
      </c>
      <c r="K6809" s="5" t="str">
        <f t="shared" si="425"/>
        <v>缺失</v>
      </c>
      <c r="L6809" s="6" t="str">
        <f t="shared" si="426"/>
        <v/>
      </c>
      <c r="M6809" s="5">
        <f t="shared" si="427"/>
        <v>1</v>
      </c>
      <c r="N6809" s="5" t="s">
        <v>23769</v>
      </c>
      <c r="O6809" s="5" t="s">
        <v>23770</v>
      </c>
      <c r="P6809" s="5" t="s">
        <v>23771</v>
      </c>
    </row>
    <row r="6810" ht="19" customHeight="1" spans="1:16">
      <c r="A6810" s="5">
        <v>272</v>
      </c>
      <c r="B6810" s="5" t="s">
        <v>704</v>
      </c>
      <c r="C6810" s="5" t="s">
        <v>70</v>
      </c>
      <c r="D6810" s="8" t="s">
        <v>605</v>
      </c>
      <c r="E6810" s="6"/>
      <c r="F6810" s="6">
        <v>0</v>
      </c>
      <c r="G6810" s="6"/>
      <c r="H6810" s="5" t="s">
        <v>120</v>
      </c>
      <c r="I6810" s="6" t="str">
        <f t="shared" si="424"/>
        <v/>
      </c>
      <c r="J6810" s="5" t="str">
        <f>IF(H6810="否","不适用",IF(AND(ISNUMBER(E6810),ISNUMBER(F6810)),IF(I6810&gt;规则与名单!$B$2,"是","否"),"未判定"))</f>
        <v>不适用</v>
      </c>
      <c r="K6810" s="5" t="str">
        <f t="shared" si="425"/>
        <v>缺失</v>
      </c>
      <c r="L6810" s="6" t="str">
        <f t="shared" si="426"/>
        <v/>
      </c>
      <c r="M6810" s="5">
        <f t="shared" si="427"/>
        <v>1</v>
      </c>
      <c r="N6810" s="5" t="s">
        <v>23772</v>
      </c>
      <c r="O6810" s="5" t="s">
        <v>23773</v>
      </c>
      <c r="P6810" s="5" t="s">
        <v>23774</v>
      </c>
    </row>
    <row r="6811" ht="19" customHeight="1" spans="1:16">
      <c r="A6811" s="5">
        <v>272</v>
      </c>
      <c r="B6811" s="5" t="s">
        <v>704</v>
      </c>
      <c r="C6811" s="5" t="s">
        <v>70</v>
      </c>
      <c r="D6811" s="8" t="s">
        <v>186</v>
      </c>
      <c r="E6811" s="6">
        <v>0</v>
      </c>
      <c r="F6811" s="6">
        <v>0.109</v>
      </c>
      <c r="G6811" s="6"/>
      <c r="H6811" s="5" t="s">
        <v>120</v>
      </c>
      <c r="I6811" s="6">
        <f t="shared" si="424"/>
        <v>-0.109</v>
      </c>
      <c r="J6811" s="5" t="str">
        <f>IF(H6811="否","不适用",IF(AND(ISNUMBER(E6811),ISNUMBER(F6811)),IF(I6811&gt;规则与名单!$B$2,"是","否"),"未判定"))</f>
        <v>不适用</v>
      </c>
      <c r="K6811" s="5" t="str">
        <f t="shared" si="425"/>
        <v>非测试日仪表</v>
      </c>
      <c r="L6811" s="6">
        <f t="shared" si="426"/>
        <v>0</v>
      </c>
      <c r="M6811" s="5">
        <f t="shared" si="427"/>
        <v>0</v>
      </c>
      <c r="N6811" s="5" t="s">
        <v>23775</v>
      </c>
      <c r="O6811" s="5" t="s">
        <v>23776</v>
      </c>
      <c r="P6811" s="5" t="s">
        <v>23777</v>
      </c>
    </row>
    <row r="6812" ht="19" customHeight="1" spans="1:16">
      <c r="A6812" s="5">
        <v>272</v>
      </c>
      <c r="B6812" s="5" t="s">
        <v>704</v>
      </c>
      <c r="C6812" s="5" t="s">
        <v>70</v>
      </c>
      <c r="D6812" s="8" t="s">
        <v>165</v>
      </c>
      <c r="E6812" s="6"/>
      <c r="F6812" s="6">
        <v>0.203</v>
      </c>
      <c r="G6812" s="6"/>
      <c r="H6812" s="5" t="s">
        <v>120</v>
      </c>
      <c r="I6812" s="6" t="str">
        <f t="shared" si="424"/>
        <v/>
      </c>
      <c r="J6812" s="5" t="str">
        <f>IF(H6812="否","不适用",IF(AND(ISNUMBER(E6812),ISNUMBER(F6812)),IF(I6812&gt;规则与名单!$B$2,"是","否"),"未判定"))</f>
        <v>不适用</v>
      </c>
      <c r="K6812" s="5" t="str">
        <f t="shared" si="425"/>
        <v>缺失</v>
      </c>
      <c r="L6812" s="6" t="str">
        <f t="shared" si="426"/>
        <v/>
      </c>
      <c r="M6812" s="5">
        <f t="shared" si="427"/>
        <v>1</v>
      </c>
      <c r="N6812" s="5" t="s">
        <v>23778</v>
      </c>
      <c r="O6812" s="5" t="s">
        <v>23779</v>
      </c>
      <c r="P6812" s="5" t="s">
        <v>23780</v>
      </c>
    </row>
    <row r="6813" ht="19" customHeight="1" spans="1:16">
      <c r="A6813" s="5">
        <v>272</v>
      </c>
      <c r="B6813" s="5" t="s">
        <v>704</v>
      </c>
      <c r="C6813" s="5" t="s">
        <v>70</v>
      </c>
      <c r="D6813" s="8" t="s">
        <v>151</v>
      </c>
      <c r="E6813" s="6"/>
      <c r="F6813" s="6">
        <v>0.01</v>
      </c>
      <c r="G6813" s="6"/>
      <c r="H6813" s="5" t="s">
        <v>120</v>
      </c>
      <c r="I6813" s="6" t="str">
        <f t="shared" si="424"/>
        <v/>
      </c>
      <c r="J6813" s="5" t="str">
        <f>IF(H6813="否","不适用",IF(AND(ISNUMBER(E6813),ISNUMBER(F6813)),IF(I6813&gt;规则与名单!$B$2,"是","否"),"未判定"))</f>
        <v>不适用</v>
      </c>
      <c r="K6813" s="5" t="str">
        <f t="shared" si="425"/>
        <v>缺失</v>
      </c>
      <c r="L6813" s="6" t="str">
        <f t="shared" si="426"/>
        <v/>
      </c>
      <c r="M6813" s="5">
        <f t="shared" si="427"/>
        <v>1</v>
      </c>
      <c r="N6813" s="5" t="s">
        <v>23781</v>
      </c>
      <c r="O6813" s="5" t="s">
        <v>23782</v>
      </c>
      <c r="P6813" s="5" t="s">
        <v>23783</v>
      </c>
    </row>
    <row r="6814" ht="19" customHeight="1" spans="1:16">
      <c r="A6814" s="5">
        <v>272</v>
      </c>
      <c r="B6814" s="5" t="s">
        <v>704</v>
      </c>
      <c r="C6814" s="5" t="s">
        <v>70</v>
      </c>
      <c r="D6814" s="8" t="s">
        <v>3358</v>
      </c>
      <c r="E6814" s="6"/>
      <c r="F6814" s="6">
        <v>0</v>
      </c>
      <c r="G6814" s="6"/>
      <c r="H6814" s="5" t="s">
        <v>120</v>
      </c>
      <c r="I6814" s="6" t="str">
        <f t="shared" si="424"/>
        <v/>
      </c>
      <c r="J6814" s="5" t="str">
        <f>IF(H6814="否","不适用",IF(AND(ISNUMBER(E6814),ISNUMBER(F6814)),IF(I6814&gt;规则与名单!$B$2,"是","否"),"未判定"))</f>
        <v>不适用</v>
      </c>
      <c r="K6814" s="5" t="str">
        <f t="shared" si="425"/>
        <v>缺失</v>
      </c>
      <c r="L6814" s="6" t="str">
        <f t="shared" si="426"/>
        <v/>
      </c>
      <c r="M6814" s="5">
        <f t="shared" si="427"/>
        <v>1</v>
      </c>
      <c r="N6814" s="5" t="s">
        <v>23784</v>
      </c>
      <c r="O6814" s="5" t="s">
        <v>23785</v>
      </c>
      <c r="P6814" s="5" t="s">
        <v>23786</v>
      </c>
    </row>
    <row r="6815" ht="19" customHeight="1" spans="1:16">
      <c r="A6815" s="5">
        <v>272</v>
      </c>
      <c r="B6815" s="5" t="s">
        <v>704</v>
      </c>
      <c r="C6815" s="5" t="s">
        <v>70</v>
      </c>
      <c r="D6815" s="8" t="s">
        <v>272</v>
      </c>
      <c r="E6815" s="6"/>
      <c r="F6815" s="6">
        <v>0</v>
      </c>
      <c r="G6815" s="6"/>
      <c r="H6815" s="5" t="s">
        <v>120</v>
      </c>
      <c r="I6815" s="6" t="str">
        <f t="shared" si="424"/>
        <v/>
      </c>
      <c r="J6815" s="5" t="str">
        <f>IF(H6815="否","不适用",IF(AND(ISNUMBER(E6815),ISNUMBER(F6815)),IF(I6815&gt;规则与名单!$B$2,"是","否"),"未判定"))</f>
        <v>不适用</v>
      </c>
      <c r="K6815" s="5" t="str">
        <f t="shared" si="425"/>
        <v>缺失</v>
      </c>
      <c r="L6815" s="6" t="str">
        <f t="shared" si="426"/>
        <v/>
      </c>
      <c r="M6815" s="5">
        <f t="shared" si="427"/>
        <v>1</v>
      </c>
      <c r="N6815" s="5" t="s">
        <v>23787</v>
      </c>
      <c r="O6815" s="5" t="s">
        <v>23788</v>
      </c>
      <c r="P6815" s="5" t="s">
        <v>23789</v>
      </c>
    </row>
    <row r="6816" ht="19" customHeight="1" spans="1:16">
      <c r="A6816" s="5">
        <v>272</v>
      </c>
      <c r="B6816" s="5" t="s">
        <v>704</v>
      </c>
      <c r="C6816" s="5" t="s">
        <v>70</v>
      </c>
      <c r="D6816" s="8" t="s">
        <v>506</v>
      </c>
      <c r="E6816" s="6"/>
      <c r="F6816" s="6">
        <v>0</v>
      </c>
      <c r="G6816" s="6"/>
      <c r="H6816" s="5" t="s">
        <v>120</v>
      </c>
      <c r="I6816" s="6" t="str">
        <f t="shared" si="424"/>
        <v/>
      </c>
      <c r="J6816" s="5" t="str">
        <f>IF(H6816="否","不适用",IF(AND(ISNUMBER(E6816),ISNUMBER(F6816)),IF(I6816&gt;规则与名单!$B$2,"是","否"),"未判定"))</f>
        <v>不适用</v>
      </c>
      <c r="K6816" s="5" t="str">
        <f t="shared" si="425"/>
        <v>缺失</v>
      </c>
      <c r="L6816" s="6" t="str">
        <f t="shared" si="426"/>
        <v/>
      </c>
      <c r="M6816" s="5">
        <f t="shared" si="427"/>
        <v>1</v>
      </c>
      <c r="N6816" s="5" t="s">
        <v>23790</v>
      </c>
      <c r="O6816" s="5" t="s">
        <v>23791</v>
      </c>
      <c r="P6816" s="5" t="s">
        <v>23792</v>
      </c>
    </row>
    <row r="6817" ht="19" customHeight="1" spans="1:16">
      <c r="A6817" s="5">
        <v>272</v>
      </c>
      <c r="B6817" s="5" t="s">
        <v>704</v>
      </c>
      <c r="C6817" s="5" t="s">
        <v>70</v>
      </c>
      <c r="D6817" s="8" t="s">
        <v>673</v>
      </c>
      <c r="E6817" s="6"/>
      <c r="F6817" s="6">
        <v>0</v>
      </c>
      <c r="G6817" s="6"/>
      <c r="H6817" s="5" t="s">
        <v>120</v>
      </c>
      <c r="I6817" s="6" t="str">
        <f t="shared" si="424"/>
        <v/>
      </c>
      <c r="J6817" s="5" t="str">
        <f>IF(H6817="否","不适用",IF(AND(ISNUMBER(E6817),ISNUMBER(F6817)),IF(I6817&gt;规则与名单!$B$2,"是","否"),"未判定"))</f>
        <v>不适用</v>
      </c>
      <c r="K6817" s="5" t="str">
        <f t="shared" si="425"/>
        <v>缺失</v>
      </c>
      <c r="L6817" s="6" t="str">
        <f t="shared" si="426"/>
        <v/>
      </c>
      <c r="M6817" s="5">
        <f t="shared" si="427"/>
        <v>1</v>
      </c>
      <c r="N6817" s="5" t="s">
        <v>23793</v>
      </c>
      <c r="O6817" s="5" t="s">
        <v>23794</v>
      </c>
      <c r="P6817" s="5" t="s">
        <v>23795</v>
      </c>
    </row>
    <row r="6818" ht="19" customHeight="1" spans="1:16">
      <c r="A6818" s="5">
        <v>272</v>
      </c>
      <c r="B6818" s="5" t="s">
        <v>704</v>
      </c>
      <c r="C6818" s="5" t="s">
        <v>70</v>
      </c>
      <c r="D6818" s="8" t="s">
        <v>183</v>
      </c>
      <c r="E6818" s="6"/>
      <c r="F6818" s="6">
        <v>0</v>
      </c>
      <c r="G6818" s="6"/>
      <c r="H6818" s="5" t="s">
        <v>120</v>
      </c>
      <c r="I6818" s="6" t="str">
        <f t="shared" si="424"/>
        <v/>
      </c>
      <c r="J6818" s="5" t="str">
        <f>IF(H6818="否","不适用",IF(AND(ISNUMBER(E6818),ISNUMBER(F6818)),IF(I6818&gt;规则与名单!$B$2,"是","否"),"未判定"))</f>
        <v>不适用</v>
      </c>
      <c r="K6818" s="5" t="str">
        <f t="shared" si="425"/>
        <v>缺失</v>
      </c>
      <c r="L6818" s="6" t="str">
        <f t="shared" si="426"/>
        <v/>
      </c>
      <c r="M6818" s="5">
        <f t="shared" si="427"/>
        <v>1</v>
      </c>
      <c r="N6818" s="5" t="s">
        <v>23796</v>
      </c>
      <c r="O6818" s="5" t="s">
        <v>23797</v>
      </c>
      <c r="P6818" s="5" t="s">
        <v>23798</v>
      </c>
    </row>
    <row r="6819" ht="19" customHeight="1" spans="1:16">
      <c r="A6819" s="5">
        <v>272</v>
      </c>
      <c r="B6819" s="5" t="s">
        <v>704</v>
      </c>
      <c r="C6819" s="5" t="s">
        <v>70</v>
      </c>
      <c r="D6819" s="8" t="s">
        <v>431</v>
      </c>
      <c r="E6819" s="6"/>
      <c r="F6819" s="6">
        <v>0</v>
      </c>
      <c r="G6819" s="6"/>
      <c r="H6819" s="5" t="s">
        <v>120</v>
      </c>
      <c r="I6819" s="6" t="str">
        <f t="shared" si="424"/>
        <v/>
      </c>
      <c r="J6819" s="5" t="str">
        <f>IF(H6819="否","不适用",IF(AND(ISNUMBER(E6819),ISNUMBER(F6819)),IF(I6819&gt;规则与名单!$B$2,"是","否"),"未判定"))</f>
        <v>不适用</v>
      </c>
      <c r="K6819" s="5" t="str">
        <f t="shared" si="425"/>
        <v>缺失</v>
      </c>
      <c r="L6819" s="6" t="str">
        <f t="shared" si="426"/>
        <v/>
      </c>
      <c r="M6819" s="5">
        <f t="shared" si="427"/>
        <v>1</v>
      </c>
      <c r="N6819" s="5" t="s">
        <v>23799</v>
      </c>
      <c r="O6819" s="5" t="s">
        <v>23800</v>
      </c>
      <c r="P6819" s="5" t="s">
        <v>23801</v>
      </c>
    </row>
    <row r="6820" ht="19" customHeight="1" spans="1:16">
      <c r="A6820" s="5">
        <v>272</v>
      </c>
      <c r="B6820" s="5" t="s">
        <v>704</v>
      </c>
      <c r="C6820" s="5" t="s">
        <v>70</v>
      </c>
      <c r="D6820" s="8" t="s">
        <v>3377</v>
      </c>
      <c r="E6820" s="6"/>
      <c r="F6820" s="6">
        <v>0</v>
      </c>
      <c r="G6820" s="6"/>
      <c r="H6820" s="5" t="s">
        <v>120</v>
      </c>
      <c r="I6820" s="6" t="str">
        <f t="shared" si="424"/>
        <v/>
      </c>
      <c r="J6820" s="5" t="str">
        <f>IF(H6820="否","不适用",IF(AND(ISNUMBER(E6820),ISNUMBER(F6820)),IF(I6820&gt;规则与名单!$B$2,"是","否"),"未判定"))</f>
        <v>不适用</v>
      </c>
      <c r="K6820" s="5" t="str">
        <f t="shared" si="425"/>
        <v>缺失</v>
      </c>
      <c r="L6820" s="6" t="str">
        <f t="shared" si="426"/>
        <v/>
      </c>
      <c r="M6820" s="5">
        <f t="shared" si="427"/>
        <v>1</v>
      </c>
      <c r="N6820" s="5" t="s">
        <v>23802</v>
      </c>
      <c r="O6820" s="5" t="s">
        <v>23803</v>
      </c>
      <c r="P6820" s="5" t="s">
        <v>23804</v>
      </c>
    </row>
    <row r="6821" ht="19" customHeight="1" spans="1:16">
      <c r="A6821" s="5">
        <v>272</v>
      </c>
      <c r="B6821" s="5" t="s">
        <v>704</v>
      </c>
      <c r="C6821" s="5" t="s">
        <v>70</v>
      </c>
      <c r="D6821" s="8" t="s">
        <v>407</v>
      </c>
      <c r="E6821" s="6"/>
      <c r="F6821" s="6">
        <v>0</v>
      </c>
      <c r="G6821" s="6"/>
      <c r="H6821" s="5" t="s">
        <v>120</v>
      </c>
      <c r="I6821" s="6" t="str">
        <f t="shared" si="424"/>
        <v/>
      </c>
      <c r="J6821" s="5" t="str">
        <f>IF(H6821="否","不适用",IF(AND(ISNUMBER(E6821),ISNUMBER(F6821)),IF(I6821&gt;规则与名单!$B$2,"是","否"),"未判定"))</f>
        <v>不适用</v>
      </c>
      <c r="K6821" s="5" t="str">
        <f t="shared" si="425"/>
        <v>缺失</v>
      </c>
      <c r="L6821" s="6" t="str">
        <f t="shared" si="426"/>
        <v/>
      </c>
      <c r="M6821" s="5">
        <f t="shared" si="427"/>
        <v>1</v>
      </c>
      <c r="N6821" s="5" t="s">
        <v>23805</v>
      </c>
      <c r="O6821" s="5" t="s">
        <v>23806</v>
      </c>
      <c r="P6821" s="5" t="s">
        <v>23807</v>
      </c>
    </row>
    <row r="6822" ht="19" customHeight="1" spans="1:16">
      <c r="A6822" s="5">
        <v>272</v>
      </c>
      <c r="B6822" s="5" t="s">
        <v>704</v>
      </c>
      <c r="C6822" s="5" t="s">
        <v>70</v>
      </c>
      <c r="D6822" s="8" t="s">
        <v>411</v>
      </c>
      <c r="E6822" s="6"/>
      <c r="F6822" s="6">
        <v>0</v>
      </c>
      <c r="G6822" s="6"/>
      <c r="H6822" s="5" t="s">
        <v>120</v>
      </c>
      <c r="I6822" s="6" t="str">
        <f t="shared" si="424"/>
        <v/>
      </c>
      <c r="J6822" s="5" t="str">
        <f>IF(H6822="否","不适用",IF(AND(ISNUMBER(E6822),ISNUMBER(F6822)),IF(I6822&gt;规则与名单!$B$2,"是","否"),"未判定"))</f>
        <v>不适用</v>
      </c>
      <c r="K6822" s="5" t="str">
        <f t="shared" si="425"/>
        <v>缺失</v>
      </c>
      <c r="L6822" s="6" t="str">
        <f t="shared" si="426"/>
        <v/>
      </c>
      <c r="M6822" s="5">
        <f t="shared" si="427"/>
        <v>1</v>
      </c>
      <c r="N6822" s="5" t="s">
        <v>23808</v>
      </c>
      <c r="O6822" s="5" t="s">
        <v>23809</v>
      </c>
      <c r="P6822" s="5" t="s">
        <v>23810</v>
      </c>
    </row>
    <row r="6823" ht="19" customHeight="1" spans="1:16">
      <c r="A6823" s="5">
        <v>272</v>
      </c>
      <c r="B6823" s="5" t="s">
        <v>704</v>
      </c>
      <c r="C6823" s="5" t="s">
        <v>70</v>
      </c>
      <c r="D6823" s="8" t="s">
        <v>251</v>
      </c>
      <c r="E6823" s="6"/>
      <c r="F6823" s="6">
        <v>0</v>
      </c>
      <c r="G6823" s="6"/>
      <c r="H6823" s="5" t="s">
        <v>120</v>
      </c>
      <c r="I6823" s="6" t="str">
        <f t="shared" si="424"/>
        <v/>
      </c>
      <c r="J6823" s="5" t="str">
        <f>IF(H6823="否","不适用",IF(AND(ISNUMBER(E6823),ISNUMBER(F6823)),IF(I6823&gt;规则与名单!$B$2,"是","否"),"未判定"))</f>
        <v>不适用</v>
      </c>
      <c r="K6823" s="5" t="str">
        <f t="shared" si="425"/>
        <v>缺失</v>
      </c>
      <c r="L6823" s="6" t="str">
        <f t="shared" si="426"/>
        <v/>
      </c>
      <c r="M6823" s="5">
        <f t="shared" si="427"/>
        <v>1</v>
      </c>
      <c r="N6823" s="5" t="s">
        <v>23811</v>
      </c>
      <c r="O6823" s="5" t="s">
        <v>23812</v>
      </c>
      <c r="P6823" s="5" t="s">
        <v>23813</v>
      </c>
    </row>
    <row r="6824" ht="19" customHeight="1" spans="1:16">
      <c r="A6824" s="5">
        <v>272</v>
      </c>
      <c r="B6824" s="5" t="s">
        <v>704</v>
      </c>
      <c r="C6824" s="5" t="s">
        <v>70</v>
      </c>
      <c r="D6824" s="8" t="s">
        <v>472</v>
      </c>
      <c r="E6824" s="6"/>
      <c r="F6824" s="6">
        <v>0</v>
      </c>
      <c r="G6824" s="6"/>
      <c r="H6824" s="5" t="s">
        <v>120</v>
      </c>
      <c r="I6824" s="6" t="str">
        <f t="shared" si="424"/>
        <v/>
      </c>
      <c r="J6824" s="5" t="str">
        <f>IF(H6824="否","不适用",IF(AND(ISNUMBER(E6824),ISNUMBER(F6824)),IF(I6824&gt;规则与名单!$B$2,"是","否"),"未判定"))</f>
        <v>不适用</v>
      </c>
      <c r="K6824" s="5" t="str">
        <f t="shared" si="425"/>
        <v>缺失</v>
      </c>
      <c r="L6824" s="6" t="str">
        <f t="shared" si="426"/>
        <v/>
      </c>
      <c r="M6824" s="5">
        <f t="shared" si="427"/>
        <v>1</v>
      </c>
      <c r="N6824" s="5" t="s">
        <v>23814</v>
      </c>
      <c r="O6824" s="5" t="s">
        <v>23815</v>
      </c>
      <c r="P6824" s="5" t="s">
        <v>23816</v>
      </c>
    </row>
    <row r="6825" ht="19" customHeight="1" spans="1:16">
      <c r="A6825" s="5">
        <v>272</v>
      </c>
      <c r="B6825" s="5" t="s">
        <v>704</v>
      </c>
      <c r="C6825" s="5" t="s">
        <v>70</v>
      </c>
      <c r="D6825" s="8" t="s">
        <v>466</v>
      </c>
      <c r="E6825" s="6"/>
      <c r="F6825" s="6">
        <v>0</v>
      </c>
      <c r="G6825" s="6"/>
      <c r="H6825" s="5" t="s">
        <v>120</v>
      </c>
      <c r="I6825" s="6" t="str">
        <f t="shared" si="424"/>
        <v/>
      </c>
      <c r="J6825" s="5" t="str">
        <f>IF(H6825="否","不适用",IF(AND(ISNUMBER(E6825),ISNUMBER(F6825)),IF(I6825&gt;规则与名单!$B$2,"是","否"),"未判定"))</f>
        <v>不适用</v>
      </c>
      <c r="K6825" s="5" t="str">
        <f t="shared" si="425"/>
        <v>缺失</v>
      </c>
      <c r="L6825" s="6" t="str">
        <f t="shared" si="426"/>
        <v/>
      </c>
      <c r="M6825" s="5">
        <f t="shared" si="427"/>
        <v>1</v>
      </c>
      <c r="N6825" s="5" t="s">
        <v>23817</v>
      </c>
      <c r="O6825" s="5" t="s">
        <v>23818</v>
      </c>
      <c r="P6825" s="5" t="s">
        <v>23819</v>
      </c>
    </row>
    <row r="6826" ht="19" customHeight="1" spans="1:16">
      <c r="A6826" s="5">
        <v>272</v>
      </c>
      <c r="B6826" s="5" t="s">
        <v>704</v>
      </c>
      <c r="C6826" s="5" t="s">
        <v>70</v>
      </c>
      <c r="D6826" s="8" t="s">
        <v>333</v>
      </c>
      <c r="E6826" s="6"/>
      <c r="F6826" s="6">
        <v>0</v>
      </c>
      <c r="G6826" s="6"/>
      <c r="H6826" s="5" t="s">
        <v>120</v>
      </c>
      <c r="I6826" s="6" t="str">
        <f t="shared" si="424"/>
        <v/>
      </c>
      <c r="J6826" s="5" t="str">
        <f>IF(H6826="否","不适用",IF(AND(ISNUMBER(E6826),ISNUMBER(F6826)),IF(I6826&gt;规则与名单!$B$2,"是","否"),"未判定"))</f>
        <v>不适用</v>
      </c>
      <c r="K6826" s="5" t="str">
        <f t="shared" si="425"/>
        <v>缺失</v>
      </c>
      <c r="L6826" s="6" t="str">
        <f t="shared" si="426"/>
        <v/>
      </c>
      <c r="M6826" s="5">
        <f t="shared" si="427"/>
        <v>1</v>
      </c>
      <c r="N6826" s="5" t="s">
        <v>23820</v>
      </c>
      <c r="O6826" s="5" t="s">
        <v>23821</v>
      </c>
      <c r="P6826" s="5" t="s">
        <v>23822</v>
      </c>
    </row>
    <row r="6827" ht="19" customHeight="1" spans="1:16">
      <c r="A6827" s="5">
        <v>272</v>
      </c>
      <c r="B6827" s="5" t="s">
        <v>704</v>
      </c>
      <c r="C6827" s="5" t="s">
        <v>70</v>
      </c>
      <c r="D6827" s="8" t="s">
        <v>175</v>
      </c>
      <c r="E6827" s="6"/>
      <c r="F6827" s="6">
        <v>0</v>
      </c>
      <c r="G6827" s="6"/>
      <c r="H6827" s="5" t="s">
        <v>120</v>
      </c>
      <c r="I6827" s="6" t="str">
        <f t="shared" si="424"/>
        <v/>
      </c>
      <c r="J6827" s="5" t="str">
        <f>IF(H6827="否","不适用",IF(AND(ISNUMBER(E6827),ISNUMBER(F6827)),IF(I6827&gt;规则与名单!$B$2,"是","否"),"未判定"))</f>
        <v>不适用</v>
      </c>
      <c r="K6827" s="5" t="str">
        <f t="shared" si="425"/>
        <v>缺失</v>
      </c>
      <c r="L6827" s="6" t="str">
        <f t="shared" si="426"/>
        <v/>
      </c>
      <c r="M6827" s="5">
        <f t="shared" si="427"/>
        <v>1</v>
      </c>
      <c r="N6827" s="5" t="s">
        <v>23823</v>
      </c>
      <c r="O6827" s="5" t="s">
        <v>23824</v>
      </c>
      <c r="P6827" s="5" t="s">
        <v>23825</v>
      </c>
    </row>
    <row r="6828" ht="19" customHeight="1" spans="1:16">
      <c r="A6828" s="5">
        <v>272</v>
      </c>
      <c r="B6828" s="5" t="s">
        <v>704</v>
      </c>
      <c r="C6828" s="5" t="s">
        <v>70</v>
      </c>
      <c r="D6828" s="8" t="s">
        <v>3402</v>
      </c>
      <c r="E6828" s="6"/>
      <c r="F6828" s="6">
        <v>0</v>
      </c>
      <c r="G6828" s="6"/>
      <c r="H6828" s="5" t="s">
        <v>120</v>
      </c>
      <c r="I6828" s="6" t="str">
        <f t="shared" si="424"/>
        <v/>
      </c>
      <c r="J6828" s="5" t="str">
        <f>IF(H6828="否","不适用",IF(AND(ISNUMBER(E6828),ISNUMBER(F6828)),IF(I6828&gt;规则与名单!$B$2,"是","否"),"未判定"))</f>
        <v>不适用</v>
      </c>
      <c r="K6828" s="5" t="str">
        <f t="shared" si="425"/>
        <v>缺失</v>
      </c>
      <c r="L6828" s="6" t="str">
        <f t="shared" si="426"/>
        <v/>
      </c>
      <c r="M6828" s="5">
        <f t="shared" si="427"/>
        <v>1</v>
      </c>
      <c r="N6828" s="5" t="s">
        <v>23826</v>
      </c>
      <c r="O6828" s="5" t="s">
        <v>23827</v>
      </c>
      <c r="P6828" s="5" t="s">
        <v>23828</v>
      </c>
    </row>
    <row r="6829" ht="19" customHeight="1" spans="1:16">
      <c r="A6829" s="5">
        <v>272</v>
      </c>
      <c r="B6829" s="5" t="s">
        <v>704</v>
      </c>
      <c r="C6829" s="5" t="s">
        <v>70</v>
      </c>
      <c r="D6829" s="8" t="s">
        <v>487</v>
      </c>
      <c r="E6829" s="6"/>
      <c r="F6829" s="6">
        <v>0</v>
      </c>
      <c r="G6829" s="6"/>
      <c r="H6829" s="5" t="s">
        <v>120</v>
      </c>
      <c r="I6829" s="6" t="str">
        <f t="shared" si="424"/>
        <v/>
      </c>
      <c r="J6829" s="5" t="str">
        <f>IF(H6829="否","不适用",IF(AND(ISNUMBER(E6829),ISNUMBER(F6829)),IF(I6829&gt;规则与名单!$B$2,"是","否"),"未判定"))</f>
        <v>不适用</v>
      </c>
      <c r="K6829" s="5" t="str">
        <f t="shared" si="425"/>
        <v>缺失</v>
      </c>
      <c r="L6829" s="6" t="str">
        <f t="shared" si="426"/>
        <v/>
      </c>
      <c r="M6829" s="5">
        <f t="shared" si="427"/>
        <v>1</v>
      </c>
      <c r="N6829" s="5" t="s">
        <v>23829</v>
      </c>
      <c r="O6829" s="5" t="s">
        <v>23830</v>
      </c>
      <c r="P6829" s="5" t="s">
        <v>23831</v>
      </c>
    </row>
    <row r="6830" ht="19" customHeight="1" spans="1:16">
      <c r="A6830" s="5">
        <v>272</v>
      </c>
      <c r="B6830" s="5" t="s">
        <v>704</v>
      </c>
      <c r="C6830" s="5" t="s">
        <v>70</v>
      </c>
      <c r="D6830" s="8" t="s">
        <v>121</v>
      </c>
      <c r="E6830" s="6"/>
      <c r="F6830" s="6">
        <v>0</v>
      </c>
      <c r="G6830" s="6"/>
      <c r="H6830" s="5" t="s">
        <v>120</v>
      </c>
      <c r="I6830" s="6" t="str">
        <f t="shared" si="424"/>
        <v/>
      </c>
      <c r="J6830" s="5" t="str">
        <f>IF(H6830="否","不适用",IF(AND(ISNUMBER(E6830),ISNUMBER(F6830)),IF(I6830&gt;规则与名单!$B$2,"是","否"),"未判定"))</f>
        <v>不适用</v>
      </c>
      <c r="K6830" s="5" t="str">
        <f t="shared" si="425"/>
        <v>缺失</v>
      </c>
      <c r="L6830" s="6" t="str">
        <f t="shared" si="426"/>
        <v/>
      </c>
      <c r="M6830" s="5">
        <f t="shared" si="427"/>
        <v>1</v>
      </c>
      <c r="N6830" s="5" t="s">
        <v>23832</v>
      </c>
      <c r="O6830" s="5" t="s">
        <v>23833</v>
      </c>
      <c r="P6830" s="5" t="s">
        <v>23834</v>
      </c>
    </row>
    <row r="6831" ht="19" customHeight="1" spans="1:16">
      <c r="A6831" s="5">
        <v>272</v>
      </c>
      <c r="B6831" s="5" t="s">
        <v>704</v>
      </c>
      <c r="C6831" s="5" t="s">
        <v>70</v>
      </c>
      <c r="D6831" s="8" t="s">
        <v>170</v>
      </c>
      <c r="E6831" s="6"/>
      <c r="F6831" s="6">
        <v>0</v>
      </c>
      <c r="G6831" s="6"/>
      <c r="H6831" s="5" t="s">
        <v>120</v>
      </c>
      <c r="I6831" s="6" t="str">
        <f t="shared" si="424"/>
        <v/>
      </c>
      <c r="J6831" s="5" t="str">
        <f>IF(H6831="否","不适用",IF(AND(ISNUMBER(E6831),ISNUMBER(F6831)),IF(I6831&gt;规则与名单!$B$2,"是","否"),"未判定"))</f>
        <v>不适用</v>
      </c>
      <c r="K6831" s="5" t="str">
        <f t="shared" si="425"/>
        <v>缺失</v>
      </c>
      <c r="L6831" s="6" t="str">
        <f t="shared" si="426"/>
        <v/>
      </c>
      <c r="M6831" s="5">
        <f t="shared" si="427"/>
        <v>1</v>
      </c>
      <c r="N6831" s="5" t="s">
        <v>23835</v>
      </c>
      <c r="O6831" s="5" t="s">
        <v>23836</v>
      </c>
      <c r="P6831" s="5" t="s">
        <v>23837</v>
      </c>
    </row>
    <row r="6832" ht="19" customHeight="1" spans="1:16">
      <c r="A6832" s="5">
        <v>272</v>
      </c>
      <c r="B6832" s="5" t="s">
        <v>704</v>
      </c>
      <c r="C6832" s="5" t="s">
        <v>70</v>
      </c>
      <c r="D6832" s="8" t="s">
        <v>644</v>
      </c>
      <c r="E6832" s="6"/>
      <c r="F6832" s="6">
        <v>0</v>
      </c>
      <c r="G6832" s="6"/>
      <c r="H6832" s="5" t="s">
        <v>120</v>
      </c>
      <c r="I6832" s="6" t="str">
        <f t="shared" si="424"/>
        <v/>
      </c>
      <c r="J6832" s="5" t="str">
        <f>IF(H6832="否","不适用",IF(AND(ISNUMBER(E6832),ISNUMBER(F6832)),IF(I6832&gt;规则与名单!$B$2,"是","否"),"未判定"))</f>
        <v>不适用</v>
      </c>
      <c r="K6832" s="5" t="str">
        <f t="shared" si="425"/>
        <v>缺失</v>
      </c>
      <c r="L6832" s="6" t="str">
        <f t="shared" si="426"/>
        <v/>
      </c>
      <c r="M6832" s="5">
        <f t="shared" si="427"/>
        <v>1</v>
      </c>
      <c r="N6832" s="5" t="s">
        <v>23838</v>
      </c>
      <c r="O6832" s="5" t="s">
        <v>23839</v>
      </c>
      <c r="P6832" s="5" t="s">
        <v>23840</v>
      </c>
    </row>
    <row r="6833" ht="19" customHeight="1" spans="1:16">
      <c r="A6833" s="5">
        <v>272</v>
      </c>
      <c r="B6833" s="5" t="s">
        <v>704</v>
      </c>
      <c r="C6833" s="5" t="s">
        <v>70</v>
      </c>
      <c r="D6833" s="8" t="s">
        <v>3418</v>
      </c>
      <c r="E6833" s="6"/>
      <c r="F6833" s="6">
        <v>0</v>
      </c>
      <c r="G6833" s="6"/>
      <c r="H6833" s="5" t="s">
        <v>120</v>
      </c>
      <c r="I6833" s="6" t="str">
        <f t="shared" si="424"/>
        <v/>
      </c>
      <c r="J6833" s="5" t="str">
        <f>IF(H6833="否","不适用",IF(AND(ISNUMBER(E6833),ISNUMBER(F6833)),IF(I6833&gt;规则与名单!$B$2,"是","否"),"未判定"))</f>
        <v>不适用</v>
      </c>
      <c r="K6833" s="5" t="str">
        <f t="shared" si="425"/>
        <v>缺失</v>
      </c>
      <c r="L6833" s="6" t="str">
        <f t="shared" si="426"/>
        <v/>
      </c>
      <c r="M6833" s="5">
        <f t="shared" si="427"/>
        <v>1</v>
      </c>
      <c r="N6833" s="5" t="s">
        <v>23841</v>
      </c>
      <c r="O6833" s="5" t="s">
        <v>23842</v>
      </c>
      <c r="P6833" s="5" t="s">
        <v>23843</v>
      </c>
    </row>
    <row r="6834" ht="19" customHeight="1" spans="1:16">
      <c r="A6834" s="5">
        <v>272</v>
      </c>
      <c r="B6834" s="5" t="s">
        <v>704</v>
      </c>
      <c r="C6834" s="5" t="s">
        <v>70</v>
      </c>
      <c r="D6834" s="8" t="s">
        <v>3422</v>
      </c>
      <c r="E6834" s="6"/>
      <c r="F6834" s="6">
        <v>0</v>
      </c>
      <c r="G6834" s="6"/>
      <c r="H6834" s="5" t="s">
        <v>120</v>
      </c>
      <c r="I6834" s="6" t="str">
        <f t="shared" si="424"/>
        <v/>
      </c>
      <c r="J6834" s="5" t="str">
        <f>IF(H6834="否","不适用",IF(AND(ISNUMBER(E6834),ISNUMBER(F6834)),IF(I6834&gt;规则与名单!$B$2,"是","否"),"未判定"))</f>
        <v>不适用</v>
      </c>
      <c r="K6834" s="5" t="str">
        <f t="shared" si="425"/>
        <v>缺失</v>
      </c>
      <c r="L6834" s="6" t="str">
        <f t="shared" si="426"/>
        <v/>
      </c>
      <c r="M6834" s="5">
        <f t="shared" si="427"/>
        <v>1</v>
      </c>
      <c r="N6834" s="5" t="s">
        <v>23844</v>
      </c>
      <c r="O6834" s="5" t="s">
        <v>23845</v>
      </c>
      <c r="P6834" s="5" t="s">
        <v>23846</v>
      </c>
    </row>
    <row r="6835" ht="19" customHeight="1" spans="1:16">
      <c r="A6835" s="5">
        <v>272</v>
      </c>
      <c r="B6835" s="5" t="s">
        <v>704</v>
      </c>
      <c r="C6835" s="5" t="s">
        <v>70</v>
      </c>
      <c r="D6835" s="8" t="s">
        <v>336</v>
      </c>
      <c r="E6835" s="6"/>
      <c r="F6835" s="6">
        <v>0</v>
      </c>
      <c r="G6835" s="6"/>
      <c r="H6835" s="5" t="s">
        <v>120</v>
      </c>
      <c r="I6835" s="6" t="str">
        <f t="shared" si="424"/>
        <v/>
      </c>
      <c r="J6835" s="5" t="str">
        <f>IF(H6835="否","不适用",IF(AND(ISNUMBER(E6835),ISNUMBER(F6835)),IF(I6835&gt;规则与名单!$B$2,"是","否"),"未判定"))</f>
        <v>不适用</v>
      </c>
      <c r="K6835" s="5" t="str">
        <f t="shared" si="425"/>
        <v>缺失</v>
      </c>
      <c r="L6835" s="6" t="str">
        <f t="shared" si="426"/>
        <v/>
      </c>
      <c r="M6835" s="5">
        <f t="shared" si="427"/>
        <v>1</v>
      </c>
      <c r="N6835" s="5" t="s">
        <v>23847</v>
      </c>
      <c r="O6835" s="5" t="s">
        <v>23848</v>
      </c>
      <c r="P6835" s="5" t="s">
        <v>23849</v>
      </c>
    </row>
    <row r="6836" ht="19" customHeight="1" spans="1:16">
      <c r="A6836" s="5">
        <v>272</v>
      </c>
      <c r="B6836" s="5" t="s">
        <v>704</v>
      </c>
      <c r="C6836" s="5" t="s">
        <v>70</v>
      </c>
      <c r="D6836" s="8" t="s">
        <v>653</v>
      </c>
      <c r="E6836" s="6"/>
      <c r="F6836" s="6">
        <v>0</v>
      </c>
      <c r="G6836" s="6"/>
      <c r="H6836" s="5" t="s">
        <v>120</v>
      </c>
      <c r="I6836" s="6" t="str">
        <f t="shared" si="424"/>
        <v/>
      </c>
      <c r="J6836" s="5" t="str">
        <f>IF(H6836="否","不适用",IF(AND(ISNUMBER(E6836),ISNUMBER(F6836)),IF(I6836&gt;规则与名单!$B$2,"是","否"),"未判定"))</f>
        <v>不适用</v>
      </c>
      <c r="K6836" s="5" t="str">
        <f t="shared" si="425"/>
        <v>缺失</v>
      </c>
      <c r="L6836" s="6" t="str">
        <f t="shared" si="426"/>
        <v/>
      </c>
      <c r="M6836" s="5">
        <f t="shared" si="427"/>
        <v>1</v>
      </c>
      <c r="N6836" s="5" t="s">
        <v>23850</v>
      </c>
      <c r="O6836" s="5" t="s">
        <v>23851</v>
      </c>
      <c r="P6836" s="5" t="s">
        <v>23852</v>
      </c>
    </row>
    <row r="6837" ht="19" customHeight="1" spans="1:16">
      <c r="A6837" s="5">
        <v>272</v>
      </c>
      <c r="B6837" s="5" t="s">
        <v>704</v>
      </c>
      <c r="C6837" s="5" t="s">
        <v>70</v>
      </c>
      <c r="D6837" s="8" t="s">
        <v>140</v>
      </c>
      <c r="E6837" s="6"/>
      <c r="F6837" s="6">
        <v>0</v>
      </c>
      <c r="G6837" s="6"/>
      <c r="H6837" s="5" t="s">
        <v>120</v>
      </c>
      <c r="I6837" s="6" t="str">
        <f t="shared" si="424"/>
        <v/>
      </c>
      <c r="J6837" s="5" t="str">
        <f>IF(H6837="否","不适用",IF(AND(ISNUMBER(E6837),ISNUMBER(F6837)),IF(I6837&gt;规则与名单!$B$2,"是","否"),"未判定"))</f>
        <v>不适用</v>
      </c>
      <c r="K6837" s="5" t="str">
        <f t="shared" si="425"/>
        <v>缺失</v>
      </c>
      <c r="L6837" s="6" t="str">
        <f t="shared" si="426"/>
        <v/>
      </c>
      <c r="M6837" s="5">
        <f t="shared" si="427"/>
        <v>1</v>
      </c>
      <c r="N6837" s="5" t="s">
        <v>23853</v>
      </c>
      <c r="O6837" s="5" t="s">
        <v>23854</v>
      </c>
      <c r="P6837" s="5" t="s">
        <v>23855</v>
      </c>
    </row>
    <row r="6838" ht="19" customHeight="1" spans="1:16">
      <c r="A6838" s="5">
        <v>272</v>
      </c>
      <c r="B6838" s="5" t="s">
        <v>704</v>
      </c>
      <c r="C6838" s="5" t="s">
        <v>70</v>
      </c>
      <c r="D6838" s="8" t="s">
        <v>115</v>
      </c>
      <c r="E6838" s="6"/>
      <c r="F6838" s="6">
        <v>0</v>
      </c>
      <c r="G6838" s="6"/>
      <c r="H6838" s="5" t="s">
        <v>120</v>
      </c>
      <c r="I6838" s="6" t="str">
        <f t="shared" si="424"/>
        <v/>
      </c>
      <c r="J6838" s="5" t="str">
        <f>IF(H6838="否","不适用",IF(AND(ISNUMBER(E6838),ISNUMBER(F6838)),IF(I6838&gt;规则与名单!$B$2,"是","否"),"未判定"))</f>
        <v>不适用</v>
      </c>
      <c r="K6838" s="5" t="str">
        <f t="shared" si="425"/>
        <v>缺失</v>
      </c>
      <c r="L6838" s="6" t="str">
        <f t="shared" si="426"/>
        <v/>
      </c>
      <c r="M6838" s="5">
        <f t="shared" si="427"/>
        <v>1</v>
      </c>
      <c r="N6838" s="5" t="s">
        <v>23856</v>
      </c>
      <c r="O6838" s="5" t="s">
        <v>23857</v>
      </c>
      <c r="P6838" s="5" t="s">
        <v>23858</v>
      </c>
    </row>
    <row r="6839" ht="19" customHeight="1" spans="1:16">
      <c r="A6839" s="5">
        <v>273</v>
      </c>
      <c r="B6839" s="5" t="s">
        <v>705</v>
      </c>
      <c r="C6839" s="5" t="s">
        <v>70</v>
      </c>
      <c r="D6839" s="8" t="s">
        <v>114</v>
      </c>
      <c r="E6839" s="6">
        <v>1795.8</v>
      </c>
      <c r="F6839" s="6">
        <v>8.1</v>
      </c>
      <c r="G6839" s="6">
        <v>1775.5</v>
      </c>
      <c r="H6839" s="5" t="s">
        <v>113</v>
      </c>
      <c r="I6839" s="6">
        <f t="shared" si="424"/>
        <v>1787.7</v>
      </c>
      <c r="J6839" s="5" t="str">
        <f>IF(H6839="否","不适用",IF(AND(ISNUMBER(E6839),ISNUMBER(F6839)),IF(I6839&gt;规则与名单!$B$2,"是","否"),"未判定"))</f>
        <v>是</v>
      </c>
      <c r="K6839" s="5" t="str">
        <f t="shared" si="425"/>
        <v>测试日GPS</v>
      </c>
      <c r="L6839" s="6">
        <f t="shared" si="426"/>
        <v>8.1</v>
      </c>
      <c r="M6839" s="5">
        <f t="shared" si="427"/>
        <v>0</v>
      </c>
      <c r="N6839" s="5" t="s">
        <v>23859</v>
      </c>
      <c r="O6839" s="5" t="s">
        <v>23860</v>
      </c>
      <c r="P6839" s="5" t="s">
        <v>23861</v>
      </c>
    </row>
    <row r="6840" ht="19" customHeight="1" spans="1:16">
      <c r="A6840" s="5">
        <v>273</v>
      </c>
      <c r="B6840" s="5" t="s">
        <v>705</v>
      </c>
      <c r="C6840" s="5" t="s">
        <v>70</v>
      </c>
      <c r="D6840" s="8" t="s">
        <v>605</v>
      </c>
      <c r="E6840" s="6">
        <v>1810.8</v>
      </c>
      <c r="F6840" s="6">
        <v>59.8</v>
      </c>
      <c r="G6840" s="6">
        <v>1771.2</v>
      </c>
      <c r="H6840" s="5" t="s">
        <v>113</v>
      </c>
      <c r="I6840" s="6">
        <f t="shared" si="424"/>
        <v>1751</v>
      </c>
      <c r="J6840" s="5" t="str">
        <f>IF(H6840="否","不适用",IF(AND(ISNUMBER(E6840),ISNUMBER(F6840)),IF(I6840&gt;规则与名单!$B$2,"是","否"),"未判定"))</f>
        <v>是</v>
      </c>
      <c r="K6840" s="5" t="str">
        <f t="shared" si="425"/>
        <v>测试日GPS</v>
      </c>
      <c r="L6840" s="6">
        <f t="shared" si="426"/>
        <v>59.8</v>
      </c>
      <c r="M6840" s="5">
        <f t="shared" si="427"/>
        <v>0</v>
      </c>
      <c r="N6840" s="5" t="s">
        <v>23862</v>
      </c>
      <c r="O6840" s="5" t="s">
        <v>23863</v>
      </c>
      <c r="P6840" s="5" t="s">
        <v>23864</v>
      </c>
    </row>
    <row r="6841" ht="19" customHeight="1" spans="1:16">
      <c r="A6841" s="5">
        <v>273</v>
      </c>
      <c r="B6841" s="5" t="s">
        <v>705</v>
      </c>
      <c r="C6841" s="5" t="s">
        <v>70</v>
      </c>
      <c r="D6841" s="8" t="s">
        <v>186</v>
      </c>
      <c r="E6841" s="6">
        <v>1755.7</v>
      </c>
      <c r="F6841" s="6">
        <v>0.222</v>
      </c>
      <c r="G6841" s="6">
        <v>1593.3</v>
      </c>
      <c r="H6841" s="5" t="s">
        <v>113</v>
      </c>
      <c r="I6841" s="6">
        <f t="shared" si="424"/>
        <v>1755.478</v>
      </c>
      <c r="J6841" s="5" t="str">
        <f>IF(H6841="否","不适用",IF(AND(ISNUMBER(E6841),ISNUMBER(F6841)),IF(I6841&gt;规则与名单!$B$2,"是","否"),"未判定"))</f>
        <v>是</v>
      </c>
      <c r="K6841" s="5" t="str">
        <f t="shared" si="425"/>
        <v>测试日GPS</v>
      </c>
      <c r="L6841" s="6">
        <f t="shared" si="426"/>
        <v>0.222</v>
      </c>
      <c r="M6841" s="5">
        <f t="shared" si="427"/>
        <v>0</v>
      </c>
      <c r="N6841" s="5" t="s">
        <v>23865</v>
      </c>
      <c r="O6841" s="5" t="s">
        <v>23866</v>
      </c>
      <c r="P6841" s="5" t="s">
        <v>23867</v>
      </c>
    </row>
    <row r="6842" ht="19" customHeight="1" spans="1:16">
      <c r="A6842" s="5">
        <v>273</v>
      </c>
      <c r="B6842" s="5" t="s">
        <v>705</v>
      </c>
      <c r="C6842" s="5" t="s">
        <v>70</v>
      </c>
      <c r="D6842" s="8" t="s">
        <v>165</v>
      </c>
      <c r="E6842" s="6">
        <v>1512.7</v>
      </c>
      <c r="F6842" s="6">
        <v>8.3</v>
      </c>
      <c r="G6842" s="6">
        <v>1494.9</v>
      </c>
      <c r="H6842" s="5" t="s">
        <v>113</v>
      </c>
      <c r="I6842" s="6">
        <f t="shared" si="424"/>
        <v>1504.4</v>
      </c>
      <c r="J6842" s="5" t="str">
        <f>IF(H6842="否","不适用",IF(AND(ISNUMBER(E6842),ISNUMBER(F6842)),IF(I6842&gt;规则与名单!$B$2,"是","否"),"未判定"))</f>
        <v>是</v>
      </c>
      <c r="K6842" s="5" t="str">
        <f t="shared" si="425"/>
        <v>测试日GPS</v>
      </c>
      <c r="L6842" s="6">
        <f t="shared" si="426"/>
        <v>8.3</v>
      </c>
      <c r="M6842" s="5">
        <f t="shared" si="427"/>
        <v>0</v>
      </c>
      <c r="N6842" s="5" t="s">
        <v>23868</v>
      </c>
      <c r="O6842" s="5" t="s">
        <v>23869</v>
      </c>
      <c r="P6842" s="5" t="s">
        <v>23870</v>
      </c>
    </row>
    <row r="6843" ht="19" customHeight="1" spans="1:16">
      <c r="A6843" s="5">
        <v>273</v>
      </c>
      <c r="B6843" s="5" t="s">
        <v>705</v>
      </c>
      <c r="C6843" s="5" t="s">
        <v>70</v>
      </c>
      <c r="D6843" s="8" t="s">
        <v>151</v>
      </c>
      <c r="E6843" s="6">
        <v>1595.5</v>
      </c>
      <c r="F6843" s="6">
        <v>0.15</v>
      </c>
      <c r="G6843" s="6">
        <v>1588.9</v>
      </c>
      <c r="H6843" s="5" t="s">
        <v>113</v>
      </c>
      <c r="I6843" s="6">
        <f t="shared" si="424"/>
        <v>1595.35</v>
      </c>
      <c r="J6843" s="5" t="str">
        <f>IF(H6843="否","不适用",IF(AND(ISNUMBER(E6843),ISNUMBER(F6843)),IF(I6843&gt;规则与名单!$B$2,"是","否"),"未判定"))</f>
        <v>是</v>
      </c>
      <c r="K6843" s="5" t="str">
        <f t="shared" si="425"/>
        <v>测试日GPS</v>
      </c>
      <c r="L6843" s="6">
        <f t="shared" si="426"/>
        <v>0.15</v>
      </c>
      <c r="M6843" s="5">
        <f t="shared" si="427"/>
        <v>0</v>
      </c>
      <c r="N6843" s="5" t="s">
        <v>23871</v>
      </c>
      <c r="O6843" s="5" t="s">
        <v>23872</v>
      </c>
      <c r="P6843" s="5" t="s">
        <v>23873</v>
      </c>
    </row>
    <row r="6844" ht="19" customHeight="1" spans="1:16">
      <c r="A6844" s="5">
        <v>273</v>
      </c>
      <c r="B6844" s="5" t="s">
        <v>705</v>
      </c>
      <c r="C6844" s="5" t="s">
        <v>70</v>
      </c>
      <c r="D6844" s="8" t="s">
        <v>3358</v>
      </c>
      <c r="E6844" s="6">
        <v>1123.4</v>
      </c>
      <c r="F6844" s="6">
        <v>8.1</v>
      </c>
      <c r="G6844" s="6">
        <v>1123.8</v>
      </c>
      <c r="H6844" s="5" t="s">
        <v>113</v>
      </c>
      <c r="I6844" s="6">
        <f t="shared" si="424"/>
        <v>1115.3</v>
      </c>
      <c r="J6844" s="5" t="str">
        <f>IF(H6844="否","不适用",IF(AND(ISNUMBER(E6844),ISNUMBER(F6844)),IF(I6844&gt;规则与名单!$B$2,"是","否"),"未判定"))</f>
        <v>是</v>
      </c>
      <c r="K6844" s="5" t="str">
        <f t="shared" si="425"/>
        <v>测试日GPS</v>
      </c>
      <c r="L6844" s="6">
        <f t="shared" si="426"/>
        <v>8.1</v>
      </c>
      <c r="M6844" s="5">
        <f t="shared" si="427"/>
        <v>0</v>
      </c>
      <c r="N6844" s="5" t="s">
        <v>23874</v>
      </c>
      <c r="O6844" s="5" t="s">
        <v>23875</v>
      </c>
      <c r="P6844" s="5" t="s">
        <v>23876</v>
      </c>
    </row>
    <row r="6845" ht="19" customHeight="1" spans="1:16">
      <c r="A6845" s="5">
        <v>273</v>
      </c>
      <c r="B6845" s="5" t="s">
        <v>705</v>
      </c>
      <c r="C6845" s="5" t="s">
        <v>70</v>
      </c>
      <c r="D6845" s="8" t="s">
        <v>272</v>
      </c>
      <c r="E6845" s="6">
        <v>1954.1</v>
      </c>
      <c r="F6845" s="6">
        <v>7.7</v>
      </c>
      <c r="G6845" s="6">
        <v>1875.2</v>
      </c>
      <c r="H6845" s="5" t="s">
        <v>113</v>
      </c>
      <c r="I6845" s="6">
        <f t="shared" si="424"/>
        <v>1946.4</v>
      </c>
      <c r="J6845" s="5" t="str">
        <f>IF(H6845="否","不适用",IF(AND(ISNUMBER(E6845),ISNUMBER(F6845)),IF(I6845&gt;规则与名单!$B$2,"是","否"),"未判定"))</f>
        <v>是</v>
      </c>
      <c r="K6845" s="5" t="str">
        <f t="shared" si="425"/>
        <v>测试日GPS</v>
      </c>
      <c r="L6845" s="6">
        <f t="shared" si="426"/>
        <v>7.7</v>
      </c>
      <c r="M6845" s="5">
        <f t="shared" si="427"/>
        <v>0</v>
      </c>
      <c r="N6845" s="5" t="s">
        <v>23877</v>
      </c>
      <c r="O6845" s="5" t="s">
        <v>23878</v>
      </c>
      <c r="P6845" s="5" t="s">
        <v>23879</v>
      </c>
    </row>
    <row r="6846" ht="19" customHeight="1" spans="1:16">
      <c r="A6846" s="5">
        <v>273</v>
      </c>
      <c r="B6846" s="5" t="s">
        <v>705</v>
      </c>
      <c r="C6846" s="5" t="s">
        <v>70</v>
      </c>
      <c r="D6846" s="8" t="s">
        <v>506</v>
      </c>
      <c r="E6846" s="6">
        <v>1780.3</v>
      </c>
      <c r="F6846" s="6">
        <v>7.9</v>
      </c>
      <c r="G6846" s="6">
        <v>1724.3</v>
      </c>
      <c r="H6846" s="5" t="s">
        <v>113</v>
      </c>
      <c r="I6846" s="6">
        <f t="shared" si="424"/>
        <v>1772.4</v>
      </c>
      <c r="J6846" s="5" t="str">
        <f>IF(H6846="否","不适用",IF(AND(ISNUMBER(E6846),ISNUMBER(F6846)),IF(I6846&gt;规则与名单!$B$2,"是","否"),"未判定"))</f>
        <v>是</v>
      </c>
      <c r="K6846" s="5" t="str">
        <f t="shared" si="425"/>
        <v>测试日GPS</v>
      </c>
      <c r="L6846" s="6">
        <f t="shared" si="426"/>
        <v>7.9</v>
      </c>
      <c r="M6846" s="5">
        <f t="shared" si="427"/>
        <v>0</v>
      </c>
      <c r="N6846" s="5" t="s">
        <v>23880</v>
      </c>
      <c r="O6846" s="5" t="s">
        <v>23881</v>
      </c>
      <c r="P6846" s="5" t="s">
        <v>23882</v>
      </c>
    </row>
    <row r="6847" ht="19" customHeight="1" spans="1:16">
      <c r="A6847" s="5">
        <v>273</v>
      </c>
      <c r="B6847" s="5" t="s">
        <v>705</v>
      </c>
      <c r="C6847" s="5" t="s">
        <v>70</v>
      </c>
      <c r="D6847" s="8" t="s">
        <v>673</v>
      </c>
      <c r="E6847" s="6">
        <v>1696.5</v>
      </c>
      <c r="F6847" s="6">
        <v>8.5</v>
      </c>
      <c r="G6847" s="6">
        <v>1652.6</v>
      </c>
      <c r="H6847" s="5" t="s">
        <v>113</v>
      </c>
      <c r="I6847" s="6">
        <f t="shared" si="424"/>
        <v>1688</v>
      </c>
      <c r="J6847" s="5" t="str">
        <f>IF(H6847="否","不适用",IF(AND(ISNUMBER(E6847),ISNUMBER(F6847)),IF(I6847&gt;规则与名单!$B$2,"是","否"),"未判定"))</f>
        <v>是</v>
      </c>
      <c r="K6847" s="5" t="str">
        <f t="shared" si="425"/>
        <v>测试日GPS</v>
      </c>
      <c r="L6847" s="6">
        <f t="shared" si="426"/>
        <v>8.5</v>
      </c>
      <c r="M6847" s="5">
        <f t="shared" si="427"/>
        <v>0</v>
      </c>
      <c r="N6847" s="5" t="s">
        <v>23883</v>
      </c>
      <c r="O6847" s="5" t="s">
        <v>23884</v>
      </c>
      <c r="P6847" s="5" t="s">
        <v>23885</v>
      </c>
    </row>
    <row r="6848" ht="19" customHeight="1" spans="1:16">
      <c r="A6848" s="5">
        <v>273</v>
      </c>
      <c r="B6848" s="5" t="s">
        <v>705</v>
      </c>
      <c r="C6848" s="5" t="s">
        <v>70</v>
      </c>
      <c r="D6848" s="8" t="s">
        <v>183</v>
      </c>
      <c r="E6848" s="6">
        <v>1504.8</v>
      </c>
      <c r="F6848" s="6">
        <v>26.8</v>
      </c>
      <c r="G6848" s="6">
        <v>1472.5</v>
      </c>
      <c r="H6848" s="5" t="s">
        <v>113</v>
      </c>
      <c r="I6848" s="6">
        <f t="shared" si="424"/>
        <v>1478</v>
      </c>
      <c r="J6848" s="5" t="str">
        <f>IF(H6848="否","不适用",IF(AND(ISNUMBER(E6848),ISNUMBER(F6848)),IF(I6848&gt;规则与名单!$B$2,"是","否"),"未判定"))</f>
        <v>是</v>
      </c>
      <c r="K6848" s="5" t="str">
        <f t="shared" si="425"/>
        <v>测试日GPS</v>
      </c>
      <c r="L6848" s="6">
        <f t="shared" si="426"/>
        <v>26.8</v>
      </c>
      <c r="M6848" s="5">
        <f t="shared" si="427"/>
        <v>0</v>
      </c>
      <c r="N6848" s="5" t="s">
        <v>23886</v>
      </c>
      <c r="O6848" s="5" t="s">
        <v>23887</v>
      </c>
      <c r="P6848" s="5" t="s">
        <v>23888</v>
      </c>
    </row>
    <row r="6849" ht="19" customHeight="1" spans="1:16">
      <c r="A6849" s="5">
        <v>273</v>
      </c>
      <c r="B6849" s="5" t="s">
        <v>705</v>
      </c>
      <c r="C6849" s="5" t="s">
        <v>70</v>
      </c>
      <c r="D6849" s="8" t="s">
        <v>431</v>
      </c>
      <c r="E6849" s="6">
        <v>1345.8</v>
      </c>
      <c r="F6849" s="6">
        <v>28</v>
      </c>
      <c r="G6849" s="6">
        <v>710.9</v>
      </c>
      <c r="H6849" s="5" t="s">
        <v>113</v>
      </c>
      <c r="I6849" s="6">
        <f t="shared" si="424"/>
        <v>1317.8</v>
      </c>
      <c r="J6849" s="5" t="str">
        <f>IF(H6849="否","不适用",IF(AND(ISNUMBER(E6849),ISNUMBER(F6849)),IF(I6849&gt;规则与名单!$B$2,"是","否"),"未判定"))</f>
        <v>是</v>
      </c>
      <c r="K6849" s="5" t="str">
        <f t="shared" si="425"/>
        <v>测试日GPS</v>
      </c>
      <c r="L6849" s="6">
        <f t="shared" si="426"/>
        <v>28</v>
      </c>
      <c r="M6849" s="5">
        <f t="shared" si="427"/>
        <v>0</v>
      </c>
      <c r="N6849" s="5" t="s">
        <v>23889</v>
      </c>
      <c r="O6849" s="5" t="s">
        <v>23890</v>
      </c>
      <c r="P6849" s="5" t="s">
        <v>23891</v>
      </c>
    </row>
    <row r="6850" ht="19" customHeight="1" spans="1:16">
      <c r="A6850" s="5">
        <v>273</v>
      </c>
      <c r="B6850" s="5" t="s">
        <v>705</v>
      </c>
      <c r="C6850" s="5" t="s">
        <v>70</v>
      </c>
      <c r="D6850" s="8" t="s">
        <v>3377</v>
      </c>
      <c r="E6850" s="6">
        <v>1586.5</v>
      </c>
      <c r="F6850" s="6">
        <v>28.9</v>
      </c>
      <c r="G6850" s="6">
        <v>1034.3</v>
      </c>
      <c r="H6850" s="5" t="s">
        <v>113</v>
      </c>
      <c r="I6850" s="6">
        <f t="shared" ref="I6850:I6913" si="428">IF(AND(ISNUMBER(E6850),ISNUMBER(F6850)),E6850-F6850,"")</f>
        <v>1557.6</v>
      </c>
      <c r="J6850" s="5" t="str">
        <f>IF(H6850="否","不适用",IF(AND(ISNUMBER(E6850),ISNUMBER(F6850)),IF(I6850&gt;规则与名单!$B$2,"是","否"),"未判定"))</f>
        <v>是</v>
      </c>
      <c r="K6850" s="5" t="str">
        <f t="shared" ref="K6850:K6913" si="429">IF(J6850="是",IF(ISNUMBER(F6850),"测试日GPS","缺失"),IF(ISNUMBER(G6850),"非测试日纯氢",IF(AND(H6850="是",J6850="未判定"),IF(ISNUMBER(F6850),"测试名单无纯氢GPS","缺失"),IF(ISNUMBER(E6850),"非测试日仪表","缺失"))))</f>
        <v>测试日GPS</v>
      </c>
      <c r="L6850" s="6">
        <f t="shared" ref="L6850:L6913" si="430">IF(K6850="缺失","",IF(K6850="非测试日纯氢",G6850,IF(K6850="非测试日仪表",E6850,F6850)))</f>
        <v>28.9</v>
      </c>
      <c r="M6850" s="5">
        <f t="shared" ref="M6850:M6913" si="431">IF(K6850="缺失",1,0)</f>
        <v>0</v>
      </c>
      <c r="N6850" s="5" t="s">
        <v>23892</v>
      </c>
      <c r="O6850" s="5" t="s">
        <v>23893</v>
      </c>
      <c r="P6850" s="5" t="s">
        <v>23894</v>
      </c>
    </row>
    <row r="6851" ht="19" customHeight="1" spans="1:16">
      <c r="A6851" s="5">
        <v>273</v>
      </c>
      <c r="B6851" s="5" t="s">
        <v>705</v>
      </c>
      <c r="C6851" s="5" t="s">
        <v>70</v>
      </c>
      <c r="D6851" s="8" t="s">
        <v>407</v>
      </c>
      <c r="E6851" s="6">
        <v>1857.7</v>
      </c>
      <c r="F6851" s="6">
        <v>7.8</v>
      </c>
      <c r="G6851" s="6">
        <v>1159.3</v>
      </c>
      <c r="H6851" s="5" t="s">
        <v>113</v>
      </c>
      <c r="I6851" s="6">
        <f t="shared" si="428"/>
        <v>1849.9</v>
      </c>
      <c r="J6851" s="5" t="str">
        <f>IF(H6851="否","不适用",IF(AND(ISNUMBER(E6851),ISNUMBER(F6851)),IF(I6851&gt;规则与名单!$B$2,"是","否"),"未判定"))</f>
        <v>是</v>
      </c>
      <c r="K6851" s="5" t="str">
        <f t="shared" si="429"/>
        <v>测试日GPS</v>
      </c>
      <c r="L6851" s="6">
        <f t="shared" si="430"/>
        <v>7.8</v>
      </c>
      <c r="M6851" s="5">
        <f t="shared" si="431"/>
        <v>0</v>
      </c>
      <c r="N6851" s="5" t="s">
        <v>23895</v>
      </c>
      <c r="O6851" s="5" t="s">
        <v>23896</v>
      </c>
      <c r="P6851" s="5" t="s">
        <v>23897</v>
      </c>
    </row>
    <row r="6852" ht="19" customHeight="1" spans="1:16">
      <c r="A6852" s="5">
        <v>273</v>
      </c>
      <c r="B6852" s="5" t="s">
        <v>705</v>
      </c>
      <c r="C6852" s="5" t="s">
        <v>70</v>
      </c>
      <c r="D6852" s="8" t="s">
        <v>411</v>
      </c>
      <c r="E6852" s="6">
        <v>1493.8</v>
      </c>
      <c r="F6852" s="6">
        <v>8.2</v>
      </c>
      <c r="G6852" s="6">
        <v>1230.4</v>
      </c>
      <c r="H6852" s="5" t="s">
        <v>113</v>
      </c>
      <c r="I6852" s="6">
        <f t="shared" si="428"/>
        <v>1485.6</v>
      </c>
      <c r="J6852" s="5" t="str">
        <f>IF(H6852="否","不适用",IF(AND(ISNUMBER(E6852),ISNUMBER(F6852)),IF(I6852&gt;规则与名单!$B$2,"是","否"),"未判定"))</f>
        <v>是</v>
      </c>
      <c r="K6852" s="5" t="str">
        <f t="shared" si="429"/>
        <v>测试日GPS</v>
      </c>
      <c r="L6852" s="6">
        <f t="shared" si="430"/>
        <v>8.2</v>
      </c>
      <c r="M6852" s="5">
        <f t="shared" si="431"/>
        <v>0</v>
      </c>
      <c r="N6852" s="5" t="s">
        <v>23898</v>
      </c>
      <c r="O6852" s="5" t="s">
        <v>23899</v>
      </c>
      <c r="P6852" s="5" t="s">
        <v>23900</v>
      </c>
    </row>
    <row r="6853" ht="19" customHeight="1" spans="1:16">
      <c r="A6853" s="5">
        <v>273</v>
      </c>
      <c r="B6853" s="5" t="s">
        <v>705</v>
      </c>
      <c r="C6853" s="5" t="s">
        <v>70</v>
      </c>
      <c r="D6853" s="8" t="s">
        <v>251</v>
      </c>
      <c r="E6853" s="6">
        <v>1917</v>
      </c>
      <c r="F6853" s="6">
        <v>7.7</v>
      </c>
      <c r="G6853" s="6">
        <v>1737.6</v>
      </c>
      <c r="H6853" s="5" t="s">
        <v>113</v>
      </c>
      <c r="I6853" s="6">
        <f t="shared" si="428"/>
        <v>1909.3</v>
      </c>
      <c r="J6853" s="5" t="str">
        <f>IF(H6853="否","不适用",IF(AND(ISNUMBER(E6853),ISNUMBER(F6853)),IF(I6853&gt;规则与名单!$B$2,"是","否"),"未判定"))</f>
        <v>是</v>
      </c>
      <c r="K6853" s="5" t="str">
        <f t="shared" si="429"/>
        <v>测试日GPS</v>
      </c>
      <c r="L6853" s="6">
        <f t="shared" si="430"/>
        <v>7.7</v>
      </c>
      <c r="M6853" s="5">
        <f t="shared" si="431"/>
        <v>0</v>
      </c>
      <c r="N6853" s="5" t="s">
        <v>23901</v>
      </c>
      <c r="O6853" s="5" t="s">
        <v>23902</v>
      </c>
      <c r="P6853" s="5" t="s">
        <v>23903</v>
      </c>
    </row>
    <row r="6854" ht="19" customHeight="1" spans="1:16">
      <c r="A6854" s="5">
        <v>273</v>
      </c>
      <c r="B6854" s="5" t="s">
        <v>705</v>
      </c>
      <c r="C6854" s="5" t="s">
        <v>70</v>
      </c>
      <c r="D6854" s="8" t="s">
        <v>472</v>
      </c>
      <c r="E6854" s="6">
        <v>1876.1</v>
      </c>
      <c r="F6854" s="6">
        <v>9</v>
      </c>
      <c r="G6854" s="6">
        <v>1801.9</v>
      </c>
      <c r="H6854" s="5" t="s">
        <v>113</v>
      </c>
      <c r="I6854" s="6">
        <f t="shared" si="428"/>
        <v>1867.1</v>
      </c>
      <c r="J6854" s="5" t="str">
        <f>IF(H6854="否","不适用",IF(AND(ISNUMBER(E6854),ISNUMBER(F6854)),IF(I6854&gt;规则与名单!$B$2,"是","否"),"未判定"))</f>
        <v>是</v>
      </c>
      <c r="K6854" s="5" t="str">
        <f t="shared" si="429"/>
        <v>测试日GPS</v>
      </c>
      <c r="L6854" s="6">
        <f t="shared" si="430"/>
        <v>9</v>
      </c>
      <c r="M6854" s="5">
        <f t="shared" si="431"/>
        <v>0</v>
      </c>
      <c r="N6854" s="5" t="s">
        <v>23904</v>
      </c>
      <c r="O6854" s="5" t="s">
        <v>23905</v>
      </c>
      <c r="P6854" s="5" t="s">
        <v>23906</v>
      </c>
    </row>
    <row r="6855" ht="19" customHeight="1" spans="1:16">
      <c r="A6855" s="5">
        <v>273</v>
      </c>
      <c r="B6855" s="5" t="s">
        <v>705</v>
      </c>
      <c r="C6855" s="5" t="s">
        <v>70</v>
      </c>
      <c r="D6855" s="8" t="s">
        <v>466</v>
      </c>
      <c r="E6855" s="6">
        <v>1808.2</v>
      </c>
      <c r="F6855" s="6">
        <v>7.9</v>
      </c>
      <c r="G6855" s="6">
        <v>1664.5</v>
      </c>
      <c r="H6855" s="5" t="s">
        <v>113</v>
      </c>
      <c r="I6855" s="6">
        <f t="shared" si="428"/>
        <v>1800.3</v>
      </c>
      <c r="J6855" s="5" t="str">
        <f>IF(H6855="否","不适用",IF(AND(ISNUMBER(E6855),ISNUMBER(F6855)),IF(I6855&gt;规则与名单!$B$2,"是","否"),"未判定"))</f>
        <v>是</v>
      </c>
      <c r="K6855" s="5" t="str">
        <f t="shared" si="429"/>
        <v>测试日GPS</v>
      </c>
      <c r="L6855" s="6">
        <f t="shared" si="430"/>
        <v>7.9</v>
      </c>
      <c r="M6855" s="5">
        <f t="shared" si="431"/>
        <v>0</v>
      </c>
      <c r="N6855" s="5" t="s">
        <v>23907</v>
      </c>
      <c r="O6855" s="5" t="s">
        <v>23908</v>
      </c>
      <c r="P6855" s="5" t="s">
        <v>23909</v>
      </c>
    </row>
    <row r="6856" ht="19" customHeight="1" spans="1:16">
      <c r="A6856" s="5">
        <v>273</v>
      </c>
      <c r="B6856" s="5" t="s">
        <v>705</v>
      </c>
      <c r="C6856" s="5" t="s">
        <v>70</v>
      </c>
      <c r="D6856" s="8" t="s">
        <v>333</v>
      </c>
      <c r="E6856" s="6">
        <v>1792.1</v>
      </c>
      <c r="F6856" s="6">
        <v>8.1</v>
      </c>
      <c r="G6856" s="6">
        <v>1432.7</v>
      </c>
      <c r="H6856" s="5" t="s">
        <v>113</v>
      </c>
      <c r="I6856" s="6">
        <f t="shared" si="428"/>
        <v>1784</v>
      </c>
      <c r="J6856" s="5" t="str">
        <f>IF(H6856="否","不适用",IF(AND(ISNUMBER(E6856),ISNUMBER(F6856)),IF(I6856&gt;规则与名单!$B$2,"是","否"),"未判定"))</f>
        <v>是</v>
      </c>
      <c r="K6856" s="5" t="str">
        <f t="shared" si="429"/>
        <v>测试日GPS</v>
      </c>
      <c r="L6856" s="6">
        <f t="shared" si="430"/>
        <v>8.1</v>
      </c>
      <c r="M6856" s="5">
        <f t="shared" si="431"/>
        <v>0</v>
      </c>
      <c r="N6856" s="5" t="s">
        <v>23910</v>
      </c>
      <c r="O6856" s="5" t="s">
        <v>23911</v>
      </c>
      <c r="P6856" s="5" t="s">
        <v>23912</v>
      </c>
    </row>
    <row r="6857" ht="19" customHeight="1" spans="1:16">
      <c r="A6857" s="5">
        <v>273</v>
      </c>
      <c r="B6857" s="5" t="s">
        <v>705</v>
      </c>
      <c r="C6857" s="5" t="s">
        <v>70</v>
      </c>
      <c r="D6857" s="8" t="s">
        <v>175</v>
      </c>
      <c r="E6857" s="6">
        <v>1769.1</v>
      </c>
      <c r="F6857" s="6">
        <v>0.259</v>
      </c>
      <c r="G6857" s="6">
        <v>1768.6</v>
      </c>
      <c r="H6857" s="5" t="s">
        <v>113</v>
      </c>
      <c r="I6857" s="6">
        <f t="shared" si="428"/>
        <v>1768.841</v>
      </c>
      <c r="J6857" s="5" t="str">
        <f>IF(H6857="否","不适用",IF(AND(ISNUMBER(E6857),ISNUMBER(F6857)),IF(I6857&gt;规则与名单!$B$2,"是","否"),"未判定"))</f>
        <v>是</v>
      </c>
      <c r="K6857" s="5" t="str">
        <f t="shared" si="429"/>
        <v>测试日GPS</v>
      </c>
      <c r="L6857" s="6">
        <f t="shared" si="430"/>
        <v>0.259</v>
      </c>
      <c r="M6857" s="5">
        <f t="shared" si="431"/>
        <v>0</v>
      </c>
      <c r="N6857" s="5" t="s">
        <v>23913</v>
      </c>
      <c r="O6857" s="5" t="s">
        <v>23914</v>
      </c>
      <c r="P6857" s="5" t="s">
        <v>23915</v>
      </c>
    </row>
    <row r="6858" ht="19" customHeight="1" spans="1:16">
      <c r="A6858" s="5">
        <v>273</v>
      </c>
      <c r="B6858" s="5" t="s">
        <v>705</v>
      </c>
      <c r="C6858" s="5" t="s">
        <v>70</v>
      </c>
      <c r="D6858" s="8" t="s">
        <v>3402</v>
      </c>
      <c r="E6858" s="6">
        <v>1327.1</v>
      </c>
      <c r="F6858" s="6">
        <v>27.9</v>
      </c>
      <c r="G6858" s="6">
        <v>1221.6</v>
      </c>
      <c r="H6858" s="5" t="s">
        <v>113</v>
      </c>
      <c r="I6858" s="6">
        <f t="shared" si="428"/>
        <v>1299.2</v>
      </c>
      <c r="J6858" s="5" t="str">
        <f>IF(H6858="否","不适用",IF(AND(ISNUMBER(E6858),ISNUMBER(F6858)),IF(I6858&gt;规则与名单!$B$2,"是","否"),"未判定"))</f>
        <v>是</v>
      </c>
      <c r="K6858" s="5" t="str">
        <f t="shared" si="429"/>
        <v>测试日GPS</v>
      </c>
      <c r="L6858" s="6">
        <f t="shared" si="430"/>
        <v>27.9</v>
      </c>
      <c r="M6858" s="5">
        <f t="shared" si="431"/>
        <v>0</v>
      </c>
      <c r="N6858" s="5" t="s">
        <v>23916</v>
      </c>
      <c r="O6858" s="5" t="s">
        <v>23917</v>
      </c>
      <c r="P6858" s="5" t="s">
        <v>23918</v>
      </c>
    </row>
    <row r="6859" ht="19" customHeight="1" spans="1:16">
      <c r="A6859" s="5">
        <v>273</v>
      </c>
      <c r="B6859" s="5" t="s">
        <v>705</v>
      </c>
      <c r="C6859" s="5" t="s">
        <v>70</v>
      </c>
      <c r="D6859" s="8" t="s">
        <v>487</v>
      </c>
      <c r="E6859" s="6">
        <v>1794.1</v>
      </c>
      <c r="F6859" s="6">
        <v>8.8</v>
      </c>
      <c r="G6859" s="6">
        <v>1445.6</v>
      </c>
      <c r="H6859" s="5" t="s">
        <v>113</v>
      </c>
      <c r="I6859" s="6">
        <f t="shared" si="428"/>
        <v>1785.3</v>
      </c>
      <c r="J6859" s="5" t="str">
        <f>IF(H6859="否","不适用",IF(AND(ISNUMBER(E6859),ISNUMBER(F6859)),IF(I6859&gt;规则与名单!$B$2,"是","否"),"未判定"))</f>
        <v>是</v>
      </c>
      <c r="K6859" s="5" t="str">
        <f t="shared" si="429"/>
        <v>测试日GPS</v>
      </c>
      <c r="L6859" s="6">
        <f t="shared" si="430"/>
        <v>8.8</v>
      </c>
      <c r="M6859" s="5">
        <f t="shared" si="431"/>
        <v>0</v>
      </c>
      <c r="N6859" s="5" t="s">
        <v>23919</v>
      </c>
      <c r="O6859" s="5" t="s">
        <v>23920</v>
      </c>
      <c r="P6859" s="5" t="s">
        <v>23921</v>
      </c>
    </row>
    <row r="6860" ht="19" customHeight="1" spans="1:16">
      <c r="A6860" s="5">
        <v>273</v>
      </c>
      <c r="B6860" s="5" t="s">
        <v>705</v>
      </c>
      <c r="C6860" s="5" t="s">
        <v>70</v>
      </c>
      <c r="D6860" s="8" t="s">
        <v>121</v>
      </c>
      <c r="E6860" s="6">
        <v>1504.6</v>
      </c>
      <c r="F6860" s="6">
        <v>0.196</v>
      </c>
      <c r="G6860" s="6">
        <v>1399.7</v>
      </c>
      <c r="H6860" s="5" t="s">
        <v>113</v>
      </c>
      <c r="I6860" s="6">
        <f t="shared" si="428"/>
        <v>1504.404</v>
      </c>
      <c r="J6860" s="5" t="str">
        <f>IF(H6860="否","不适用",IF(AND(ISNUMBER(E6860),ISNUMBER(F6860)),IF(I6860&gt;规则与名单!$B$2,"是","否"),"未判定"))</f>
        <v>是</v>
      </c>
      <c r="K6860" s="5" t="str">
        <f t="shared" si="429"/>
        <v>测试日GPS</v>
      </c>
      <c r="L6860" s="6">
        <f t="shared" si="430"/>
        <v>0.196</v>
      </c>
      <c r="M6860" s="5">
        <f t="shared" si="431"/>
        <v>0</v>
      </c>
      <c r="N6860" s="5" t="s">
        <v>23922</v>
      </c>
      <c r="O6860" s="5" t="s">
        <v>23923</v>
      </c>
      <c r="P6860" s="5" t="s">
        <v>23924</v>
      </c>
    </row>
    <row r="6861" ht="19" customHeight="1" spans="1:16">
      <c r="A6861" s="5">
        <v>273</v>
      </c>
      <c r="B6861" s="5" t="s">
        <v>705</v>
      </c>
      <c r="C6861" s="5" t="s">
        <v>70</v>
      </c>
      <c r="D6861" s="8" t="s">
        <v>170</v>
      </c>
      <c r="E6861" s="6">
        <v>23.2</v>
      </c>
      <c r="F6861" s="6">
        <v>24</v>
      </c>
      <c r="G6861" s="6">
        <v>20.4</v>
      </c>
      <c r="H6861" s="5" t="s">
        <v>113</v>
      </c>
      <c r="I6861" s="6">
        <f t="shared" si="428"/>
        <v>-0.800000000000001</v>
      </c>
      <c r="J6861" s="5" t="str">
        <f>IF(H6861="否","不适用",IF(AND(ISNUMBER(E6861),ISNUMBER(F6861)),IF(I6861&gt;规则与名单!$B$2,"是","否"),"未判定"))</f>
        <v>否</v>
      </c>
      <c r="K6861" s="5" t="str">
        <f t="shared" si="429"/>
        <v>非测试日纯氢</v>
      </c>
      <c r="L6861" s="6">
        <f t="shared" si="430"/>
        <v>20.4</v>
      </c>
      <c r="M6861" s="5">
        <f t="shared" si="431"/>
        <v>0</v>
      </c>
      <c r="N6861" s="5" t="s">
        <v>23925</v>
      </c>
      <c r="O6861" s="5" t="s">
        <v>23926</v>
      </c>
      <c r="P6861" s="5" t="s">
        <v>23927</v>
      </c>
    </row>
    <row r="6862" ht="19" customHeight="1" spans="1:16">
      <c r="A6862" s="5">
        <v>273</v>
      </c>
      <c r="B6862" s="5" t="s">
        <v>705</v>
      </c>
      <c r="C6862" s="5" t="s">
        <v>70</v>
      </c>
      <c r="D6862" s="8" t="s">
        <v>644</v>
      </c>
      <c r="E6862" s="6">
        <v>0.1</v>
      </c>
      <c r="F6862" s="6">
        <v>0.12</v>
      </c>
      <c r="G6862" s="6"/>
      <c r="H6862" s="5" t="s">
        <v>113</v>
      </c>
      <c r="I6862" s="6">
        <f t="shared" si="428"/>
        <v>-0.02</v>
      </c>
      <c r="J6862" s="5" t="str">
        <f>IF(H6862="否","不适用",IF(AND(ISNUMBER(E6862),ISNUMBER(F6862)),IF(I6862&gt;规则与名单!$B$2,"是","否"),"未判定"))</f>
        <v>否</v>
      </c>
      <c r="K6862" s="5" t="str">
        <f t="shared" si="429"/>
        <v>非测试日仪表</v>
      </c>
      <c r="L6862" s="6">
        <f t="shared" si="430"/>
        <v>0.1</v>
      </c>
      <c r="M6862" s="5">
        <f t="shared" si="431"/>
        <v>0</v>
      </c>
      <c r="N6862" s="5" t="s">
        <v>23928</v>
      </c>
      <c r="O6862" s="5" t="s">
        <v>23929</v>
      </c>
      <c r="P6862" s="5" t="s">
        <v>23930</v>
      </c>
    </row>
    <row r="6863" ht="19" customHeight="1" spans="1:16">
      <c r="A6863" s="5">
        <v>273</v>
      </c>
      <c r="B6863" s="5" t="s">
        <v>705</v>
      </c>
      <c r="C6863" s="5" t="s">
        <v>70</v>
      </c>
      <c r="D6863" s="8" t="s">
        <v>3418</v>
      </c>
      <c r="E6863" s="6"/>
      <c r="F6863" s="6">
        <v>0</v>
      </c>
      <c r="G6863" s="6"/>
      <c r="H6863" s="5" t="s">
        <v>113</v>
      </c>
      <c r="I6863" s="6" t="str">
        <f t="shared" si="428"/>
        <v/>
      </c>
      <c r="J6863" s="5" t="str">
        <f>IF(H6863="否","不适用",IF(AND(ISNUMBER(E6863),ISNUMBER(F6863)),IF(I6863&gt;规则与名单!$B$2,"是","否"),"未判定"))</f>
        <v>未判定</v>
      </c>
      <c r="K6863" s="5" t="str">
        <f t="shared" si="429"/>
        <v>测试名单无纯氢GPS</v>
      </c>
      <c r="L6863" s="6">
        <f t="shared" si="430"/>
        <v>0</v>
      </c>
      <c r="M6863" s="5">
        <f t="shared" si="431"/>
        <v>0</v>
      </c>
      <c r="N6863" s="5" t="s">
        <v>23931</v>
      </c>
      <c r="O6863" s="5" t="s">
        <v>23932</v>
      </c>
      <c r="P6863" s="5" t="s">
        <v>23933</v>
      </c>
    </row>
    <row r="6864" ht="19" customHeight="1" spans="1:16">
      <c r="A6864" s="5">
        <v>273</v>
      </c>
      <c r="B6864" s="5" t="s">
        <v>705</v>
      </c>
      <c r="C6864" s="5" t="s">
        <v>70</v>
      </c>
      <c r="D6864" s="8" t="s">
        <v>3422</v>
      </c>
      <c r="E6864" s="6"/>
      <c r="F6864" s="6">
        <v>0</v>
      </c>
      <c r="G6864" s="6"/>
      <c r="H6864" s="5" t="s">
        <v>113</v>
      </c>
      <c r="I6864" s="6" t="str">
        <f t="shared" si="428"/>
        <v/>
      </c>
      <c r="J6864" s="5" t="str">
        <f>IF(H6864="否","不适用",IF(AND(ISNUMBER(E6864),ISNUMBER(F6864)),IF(I6864&gt;规则与名单!$B$2,"是","否"),"未判定"))</f>
        <v>未判定</v>
      </c>
      <c r="K6864" s="5" t="str">
        <f t="shared" si="429"/>
        <v>测试名单无纯氢GPS</v>
      </c>
      <c r="L6864" s="6">
        <f t="shared" si="430"/>
        <v>0</v>
      </c>
      <c r="M6864" s="5">
        <f t="shared" si="431"/>
        <v>0</v>
      </c>
      <c r="N6864" s="5" t="s">
        <v>23934</v>
      </c>
      <c r="O6864" s="5" t="s">
        <v>23935</v>
      </c>
      <c r="P6864" s="5" t="s">
        <v>23936</v>
      </c>
    </row>
    <row r="6865" ht="19" customHeight="1" spans="1:16">
      <c r="A6865" s="5">
        <v>273</v>
      </c>
      <c r="B6865" s="5" t="s">
        <v>705</v>
      </c>
      <c r="C6865" s="5" t="s">
        <v>70</v>
      </c>
      <c r="D6865" s="8" t="s">
        <v>336</v>
      </c>
      <c r="E6865" s="6"/>
      <c r="F6865" s="6">
        <v>0</v>
      </c>
      <c r="G6865" s="6"/>
      <c r="H6865" s="5" t="s">
        <v>113</v>
      </c>
      <c r="I6865" s="6" t="str">
        <f t="shared" si="428"/>
        <v/>
      </c>
      <c r="J6865" s="5" t="str">
        <f>IF(H6865="否","不适用",IF(AND(ISNUMBER(E6865),ISNUMBER(F6865)),IF(I6865&gt;规则与名单!$B$2,"是","否"),"未判定"))</f>
        <v>未判定</v>
      </c>
      <c r="K6865" s="5" t="str">
        <f t="shared" si="429"/>
        <v>测试名单无纯氢GPS</v>
      </c>
      <c r="L6865" s="6">
        <f t="shared" si="430"/>
        <v>0</v>
      </c>
      <c r="M6865" s="5">
        <f t="shared" si="431"/>
        <v>0</v>
      </c>
      <c r="N6865" s="5" t="s">
        <v>23937</v>
      </c>
      <c r="O6865" s="5" t="s">
        <v>23938</v>
      </c>
      <c r="P6865" s="5" t="s">
        <v>23939</v>
      </c>
    </row>
    <row r="6866" ht="19" customHeight="1" spans="1:16">
      <c r="A6866" s="5">
        <v>273</v>
      </c>
      <c r="B6866" s="5" t="s">
        <v>705</v>
      </c>
      <c r="C6866" s="5" t="s">
        <v>70</v>
      </c>
      <c r="D6866" s="8" t="s">
        <v>653</v>
      </c>
      <c r="E6866" s="6">
        <v>62.3</v>
      </c>
      <c r="F6866" s="6">
        <v>65.4</v>
      </c>
      <c r="G6866" s="6">
        <v>62.3</v>
      </c>
      <c r="H6866" s="5" t="s">
        <v>113</v>
      </c>
      <c r="I6866" s="6">
        <f t="shared" si="428"/>
        <v>-3.10000000000001</v>
      </c>
      <c r="J6866" s="5" t="str">
        <f>IF(H6866="否","不适用",IF(AND(ISNUMBER(E6866),ISNUMBER(F6866)),IF(I6866&gt;规则与名单!$B$2,"是","否"),"未判定"))</f>
        <v>否</v>
      </c>
      <c r="K6866" s="5" t="str">
        <f t="shared" si="429"/>
        <v>非测试日纯氢</v>
      </c>
      <c r="L6866" s="6">
        <f t="shared" si="430"/>
        <v>62.3</v>
      </c>
      <c r="M6866" s="5">
        <f t="shared" si="431"/>
        <v>0</v>
      </c>
      <c r="N6866" s="5" t="s">
        <v>23940</v>
      </c>
      <c r="O6866" s="5" t="s">
        <v>23941</v>
      </c>
      <c r="P6866" s="5" t="s">
        <v>23942</v>
      </c>
    </row>
    <row r="6867" ht="19" customHeight="1" spans="1:16">
      <c r="A6867" s="5">
        <v>273</v>
      </c>
      <c r="B6867" s="5" t="s">
        <v>705</v>
      </c>
      <c r="C6867" s="5" t="s">
        <v>70</v>
      </c>
      <c r="D6867" s="8" t="s">
        <v>140</v>
      </c>
      <c r="E6867" s="6">
        <v>45.2</v>
      </c>
      <c r="F6867" s="6">
        <v>45.8</v>
      </c>
      <c r="G6867" s="6">
        <v>45.2</v>
      </c>
      <c r="H6867" s="5" t="s">
        <v>113</v>
      </c>
      <c r="I6867" s="6">
        <f t="shared" si="428"/>
        <v>-0.599999999999994</v>
      </c>
      <c r="J6867" s="5" t="str">
        <f>IF(H6867="否","不适用",IF(AND(ISNUMBER(E6867),ISNUMBER(F6867)),IF(I6867&gt;规则与名单!$B$2,"是","否"),"未判定"))</f>
        <v>否</v>
      </c>
      <c r="K6867" s="5" t="str">
        <f t="shared" si="429"/>
        <v>非测试日纯氢</v>
      </c>
      <c r="L6867" s="6">
        <f t="shared" si="430"/>
        <v>45.2</v>
      </c>
      <c r="M6867" s="5">
        <f t="shared" si="431"/>
        <v>0</v>
      </c>
      <c r="N6867" s="5" t="s">
        <v>23943</v>
      </c>
      <c r="O6867" s="5" t="s">
        <v>23944</v>
      </c>
      <c r="P6867" s="5" t="s">
        <v>23945</v>
      </c>
    </row>
    <row r="6868" ht="19" customHeight="1" spans="1:16">
      <c r="A6868" s="5">
        <v>273</v>
      </c>
      <c r="B6868" s="5" t="s">
        <v>705</v>
      </c>
      <c r="C6868" s="5" t="s">
        <v>70</v>
      </c>
      <c r="D6868" s="8" t="s">
        <v>115</v>
      </c>
      <c r="E6868" s="6">
        <v>23.1</v>
      </c>
      <c r="F6868" s="6">
        <v>22.8</v>
      </c>
      <c r="G6868" s="6">
        <v>23.1</v>
      </c>
      <c r="H6868" s="5" t="s">
        <v>113</v>
      </c>
      <c r="I6868" s="6">
        <f t="shared" si="428"/>
        <v>0.300000000000001</v>
      </c>
      <c r="J6868" s="5" t="str">
        <f>IF(H6868="否","不适用",IF(AND(ISNUMBER(E6868),ISNUMBER(F6868)),IF(I6868&gt;规则与名单!$B$2,"是","否"),"未判定"))</f>
        <v>否</v>
      </c>
      <c r="K6868" s="5" t="str">
        <f t="shared" si="429"/>
        <v>非测试日纯氢</v>
      </c>
      <c r="L6868" s="6">
        <f t="shared" si="430"/>
        <v>23.1</v>
      </c>
      <c r="M6868" s="5">
        <f t="shared" si="431"/>
        <v>0</v>
      </c>
      <c r="N6868" s="5" t="s">
        <v>23946</v>
      </c>
      <c r="O6868" s="5" t="s">
        <v>23947</v>
      </c>
      <c r="P6868" s="5" t="s">
        <v>23948</v>
      </c>
    </row>
    <row r="6869" ht="19" customHeight="1" spans="1:16">
      <c r="A6869" s="5">
        <v>274</v>
      </c>
      <c r="B6869" s="5" t="s">
        <v>707</v>
      </c>
      <c r="C6869" s="5" t="s">
        <v>70</v>
      </c>
      <c r="D6869" s="8" t="s">
        <v>114</v>
      </c>
      <c r="E6869" s="6">
        <v>240.7</v>
      </c>
      <c r="F6869" s="6">
        <v>239.8</v>
      </c>
      <c r="G6869" s="6">
        <v>240.7</v>
      </c>
      <c r="H6869" s="5" t="s">
        <v>120</v>
      </c>
      <c r="I6869" s="6">
        <f t="shared" si="428"/>
        <v>0.899999999999977</v>
      </c>
      <c r="J6869" s="5" t="str">
        <f>IF(H6869="否","不适用",IF(AND(ISNUMBER(E6869),ISNUMBER(F6869)),IF(I6869&gt;规则与名单!$B$2,"是","否"),"未判定"))</f>
        <v>不适用</v>
      </c>
      <c r="K6869" s="5" t="str">
        <f t="shared" si="429"/>
        <v>非测试日纯氢</v>
      </c>
      <c r="L6869" s="6">
        <f t="shared" si="430"/>
        <v>240.7</v>
      </c>
      <c r="M6869" s="5">
        <f t="shared" si="431"/>
        <v>0</v>
      </c>
      <c r="N6869" s="5" t="s">
        <v>23949</v>
      </c>
      <c r="O6869" s="5" t="s">
        <v>23950</v>
      </c>
      <c r="P6869" s="5" t="s">
        <v>23951</v>
      </c>
    </row>
    <row r="6870" ht="19" customHeight="1" spans="1:16">
      <c r="A6870" s="5">
        <v>274</v>
      </c>
      <c r="B6870" s="5" t="s">
        <v>707</v>
      </c>
      <c r="C6870" s="5" t="s">
        <v>70</v>
      </c>
      <c r="D6870" s="8" t="s">
        <v>605</v>
      </c>
      <c r="E6870" s="6">
        <v>176.4</v>
      </c>
      <c r="F6870" s="6">
        <v>175.9</v>
      </c>
      <c r="G6870" s="6">
        <v>176.2</v>
      </c>
      <c r="H6870" s="5" t="s">
        <v>120</v>
      </c>
      <c r="I6870" s="6">
        <f t="shared" si="428"/>
        <v>0.5</v>
      </c>
      <c r="J6870" s="5" t="str">
        <f>IF(H6870="否","不适用",IF(AND(ISNUMBER(E6870),ISNUMBER(F6870)),IF(I6870&gt;规则与名单!$B$2,"是","否"),"未判定"))</f>
        <v>不适用</v>
      </c>
      <c r="K6870" s="5" t="str">
        <f t="shared" si="429"/>
        <v>非测试日纯氢</v>
      </c>
      <c r="L6870" s="6">
        <f t="shared" si="430"/>
        <v>176.2</v>
      </c>
      <c r="M6870" s="5">
        <f t="shared" si="431"/>
        <v>0</v>
      </c>
      <c r="N6870" s="5" t="s">
        <v>23952</v>
      </c>
      <c r="O6870" s="5" t="s">
        <v>23953</v>
      </c>
      <c r="P6870" s="5" t="s">
        <v>23954</v>
      </c>
    </row>
    <row r="6871" ht="19" customHeight="1" spans="1:16">
      <c r="A6871" s="5">
        <v>274</v>
      </c>
      <c r="B6871" s="5" t="s">
        <v>707</v>
      </c>
      <c r="C6871" s="5" t="s">
        <v>70</v>
      </c>
      <c r="D6871" s="8" t="s">
        <v>186</v>
      </c>
      <c r="E6871" s="6">
        <v>235.9</v>
      </c>
      <c r="F6871" s="6">
        <v>235</v>
      </c>
      <c r="G6871" s="6">
        <v>233</v>
      </c>
      <c r="H6871" s="5" t="s">
        <v>120</v>
      </c>
      <c r="I6871" s="6">
        <f t="shared" si="428"/>
        <v>0.900000000000006</v>
      </c>
      <c r="J6871" s="5" t="str">
        <f>IF(H6871="否","不适用",IF(AND(ISNUMBER(E6871),ISNUMBER(F6871)),IF(I6871&gt;规则与名单!$B$2,"是","否"),"未判定"))</f>
        <v>不适用</v>
      </c>
      <c r="K6871" s="5" t="str">
        <f t="shared" si="429"/>
        <v>非测试日纯氢</v>
      </c>
      <c r="L6871" s="6">
        <f t="shared" si="430"/>
        <v>233</v>
      </c>
      <c r="M6871" s="5">
        <f t="shared" si="431"/>
        <v>0</v>
      </c>
      <c r="N6871" s="5" t="s">
        <v>23955</v>
      </c>
      <c r="O6871" s="5" t="s">
        <v>23956</v>
      </c>
      <c r="P6871" s="5" t="s">
        <v>23957</v>
      </c>
    </row>
    <row r="6872" ht="19" customHeight="1" spans="1:16">
      <c r="A6872" s="5">
        <v>274</v>
      </c>
      <c r="B6872" s="5" t="s">
        <v>707</v>
      </c>
      <c r="C6872" s="5" t="s">
        <v>70</v>
      </c>
      <c r="D6872" s="8" t="s">
        <v>165</v>
      </c>
      <c r="E6872" s="6">
        <v>213.7</v>
      </c>
      <c r="F6872" s="6">
        <v>215</v>
      </c>
      <c r="G6872" s="6">
        <v>213.6</v>
      </c>
      <c r="H6872" s="5" t="s">
        <v>120</v>
      </c>
      <c r="I6872" s="6">
        <f t="shared" si="428"/>
        <v>-1.30000000000001</v>
      </c>
      <c r="J6872" s="5" t="str">
        <f>IF(H6872="否","不适用",IF(AND(ISNUMBER(E6872),ISNUMBER(F6872)),IF(I6872&gt;规则与名单!$B$2,"是","否"),"未判定"))</f>
        <v>不适用</v>
      </c>
      <c r="K6872" s="5" t="str">
        <f t="shared" si="429"/>
        <v>非测试日纯氢</v>
      </c>
      <c r="L6872" s="6">
        <f t="shared" si="430"/>
        <v>213.6</v>
      </c>
      <c r="M6872" s="5">
        <f t="shared" si="431"/>
        <v>0</v>
      </c>
      <c r="N6872" s="5" t="s">
        <v>23958</v>
      </c>
      <c r="O6872" s="5" t="s">
        <v>23959</v>
      </c>
      <c r="P6872" s="5" t="s">
        <v>23960</v>
      </c>
    </row>
    <row r="6873" ht="19" customHeight="1" spans="1:16">
      <c r="A6873" s="5">
        <v>274</v>
      </c>
      <c r="B6873" s="5" t="s">
        <v>707</v>
      </c>
      <c r="C6873" s="5" t="s">
        <v>70</v>
      </c>
      <c r="D6873" s="8" t="s">
        <v>151</v>
      </c>
      <c r="E6873" s="6">
        <v>230.1</v>
      </c>
      <c r="F6873" s="6">
        <v>230.8</v>
      </c>
      <c r="G6873" s="6">
        <v>229.8</v>
      </c>
      <c r="H6873" s="5" t="s">
        <v>120</v>
      </c>
      <c r="I6873" s="6">
        <f t="shared" si="428"/>
        <v>-0.700000000000017</v>
      </c>
      <c r="J6873" s="5" t="str">
        <f>IF(H6873="否","不适用",IF(AND(ISNUMBER(E6873),ISNUMBER(F6873)),IF(I6873&gt;规则与名单!$B$2,"是","否"),"未判定"))</f>
        <v>不适用</v>
      </c>
      <c r="K6873" s="5" t="str">
        <f t="shared" si="429"/>
        <v>非测试日纯氢</v>
      </c>
      <c r="L6873" s="6">
        <f t="shared" si="430"/>
        <v>229.8</v>
      </c>
      <c r="M6873" s="5">
        <f t="shared" si="431"/>
        <v>0</v>
      </c>
      <c r="N6873" s="5" t="s">
        <v>23961</v>
      </c>
      <c r="O6873" s="5" t="s">
        <v>23962</v>
      </c>
      <c r="P6873" s="5" t="s">
        <v>23963</v>
      </c>
    </row>
    <row r="6874" ht="19" customHeight="1" spans="1:16">
      <c r="A6874" s="5">
        <v>274</v>
      </c>
      <c r="B6874" s="5" t="s">
        <v>707</v>
      </c>
      <c r="C6874" s="5" t="s">
        <v>70</v>
      </c>
      <c r="D6874" s="8" t="s">
        <v>3358</v>
      </c>
      <c r="E6874" s="6">
        <v>320.9</v>
      </c>
      <c r="F6874" s="6">
        <v>318.6</v>
      </c>
      <c r="G6874" s="6">
        <v>320.6</v>
      </c>
      <c r="H6874" s="5" t="s">
        <v>120</v>
      </c>
      <c r="I6874" s="6">
        <f t="shared" si="428"/>
        <v>2.29999999999995</v>
      </c>
      <c r="J6874" s="5" t="str">
        <f>IF(H6874="否","不适用",IF(AND(ISNUMBER(E6874),ISNUMBER(F6874)),IF(I6874&gt;规则与名单!$B$2,"是","否"),"未判定"))</f>
        <v>不适用</v>
      </c>
      <c r="K6874" s="5" t="str">
        <f t="shared" si="429"/>
        <v>非测试日纯氢</v>
      </c>
      <c r="L6874" s="6">
        <f t="shared" si="430"/>
        <v>320.6</v>
      </c>
      <c r="M6874" s="5">
        <f t="shared" si="431"/>
        <v>0</v>
      </c>
      <c r="N6874" s="5" t="s">
        <v>23964</v>
      </c>
      <c r="O6874" s="5" t="s">
        <v>23965</v>
      </c>
      <c r="P6874" s="5" t="s">
        <v>23966</v>
      </c>
    </row>
    <row r="6875" ht="19" customHeight="1" spans="1:16">
      <c r="A6875" s="5">
        <v>274</v>
      </c>
      <c r="B6875" s="5" t="s">
        <v>707</v>
      </c>
      <c r="C6875" s="5" t="s">
        <v>70</v>
      </c>
      <c r="D6875" s="8" t="s">
        <v>272</v>
      </c>
      <c r="E6875" s="6">
        <v>82.1</v>
      </c>
      <c r="F6875" s="6">
        <v>81.4</v>
      </c>
      <c r="G6875" s="6">
        <v>82.1</v>
      </c>
      <c r="H6875" s="5" t="s">
        <v>120</v>
      </c>
      <c r="I6875" s="6">
        <f t="shared" si="428"/>
        <v>0.699999999999989</v>
      </c>
      <c r="J6875" s="5" t="str">
        <f>IF(H6875="否","不适用",IF(AND(ISNUMBER(E6875),ISNUMBER(F6875)),IF(I6875&gt;规则与名单!$B$2,"是","否"),"未判定"))</f>
        <v>不适用</v>
      </c>
      <c r="K6875" s="5" t="str">
        <f t="shared" si="429"/>
        <v>非测试日纯氢</v>
      </c>
      <c r="L6875" s="6">
        <f t="shared" si="430"/>
        <v>82.1</v>
      </c>
      <c r="M6875" s="5">
        <f t="shared" si="431"/>
        <v>0</v>
      </c>
      <c r="N6875" s="5" t="s">
        <v>23967</v>
      </c>
      <c r="O6875" s="5" t="s">
        <v>23968</v>
      </c>
      <c r="P6875" s="5" t="s">
        <v>23969</v>
      </c>
    </row>
    <row r="6876" ht="19" customHeight="1" spans="1:16">
      <c r="A6876" s="5">
        <v>274</v>
      </c>
      <c r="B6876" s="5" t="s">
        <v>707</v>
      </c>
      <c r="C6876" s="5" t="s">
        <v>70</v>
      </c>
      <c r="D6876" s="8" t="s">
        <v>506</v>
      </c>
      <c r="E6876" s="6">
        <v>93.3</v>
      </c>
      <c r="F6876" s="6">
        <v>92.5</v>
      </c>
      <c r="G6876" s="6">
        <v>92.7</v>
      </c>
      <c r="H6876" s="5" t="s">
        <v>120</v>
      </c>
      <c r="I6876" s="6">
        <f t="shared" si="428"/>
        <v>0.799999999999997</v>
      </c>
      <c r="J6876" s="5" t="str">
        <f>IF(H6876="否","不适用",IF(AND(ISNUMBER(E6876),ISNUMBER(F6876)),IF(I6876&gt;规则与名单!$B$2,"是","否"),"未判定"))</f>
        <v>不适用</v>
      </c>
      <c r="K6876" s="5" t="str">
        <f t="shared" si="429"/>
        <v>非测试日纯氢</v>
      </c>
      <c r="L6876" s="6">
        <f t="shared" si="430"/>
        <v>92.7</v>
      </c>
      <c r="M6876" s="5">
        <f t="shared" si="431"/>
        <v>0</v>
      </c>
      <c r="N6876" s="5" t="s">
        <v>23970</v>
      </c>
      <c r="O6876" s="5" t="s">
        <v>23971</v>
      </c>
      <c r="P6876" s="5" t="s">
        <v>23972</v>
      </c>
    </row>
    <row r="6877" ht="19" customHeight="1" spans="1:16">
      <c r="A6877" s="5">
        <v>274</v>
      </c>
      <c r="B6877" s="5" t="s">
        <v>707</v>
      </c>
      <c r="C6877" s="5" t="s">
        <v>70</v>
      </c>
      <c r="D6877" s="8" t="s">
        <v>673</v>
      </c>
      <c r="E6877" s="6">
        <v>193.5</v>
      </c>
      <c r="F6877" s="6">
        <v>193.6</v>
      </c>
      <c r="G6877" s="6">
        <v>188</v>
      </c>
      <c r="H6877" s="5" t="s">
        <v>120</v>
      </c>
      <c r="I6877" s="6">
        <f t="shared" si="428"/>
        <v>-0.0999999999999943</v>
      </c>
      <c r="J6877" s="5" t="str">
        <f>IF(H6877="否","不适用",IF(AND(ISNUMBER(E6877),ISNUMBER(F6877)),IF(I6877&gt;规则与名单!$B$2,"是","否"),"未判定"))</f>
        <v>不适用</v>
      </c>
      <c r="K6877" s="5" t="str">
        <f t="shared" si="429"/>
        <v>非测试日纯氢</v>
      </c>
      <c r="L6877" s="6">
        <f t="shared" si="430"/>
        <v>188</v>
      </c>
      <c r="M6877" s="5">
        <f t="shared" si="431"/>
        <v>0</v>
      </c>
      <c r="N6877" s="5" t="s">
        <v>23973</v>
      </c>
      <c r="O6877" s="5" t="s">
        <v>23974</v>
      </c>
      <c r="P6877" s="5" t="s">
        <v>23975</v>
      </c>
    </row>
    <row r="6878" ht="19" customHeight="1" spans="1:16">
      <c r="A6878" s="5">
        <v>274</v>
      </c>
      <c r="B6878" s="5" t="s">
        <v>707</v>
      </c>
      <c r="C6878" s="5" t="s">
        <v>70</v>
      </c>
      <c r="D6878" s="8" t="s">
        <v>183</v>
      </c>
      <c r="E6878" s="6">
        <v>93.8</v>
      </c>
      <c r="F6878" s="6">
        <v>95</v>
      </c>
      <c r="G6878" s="6">
        <v>93.4</v>
      </c>
      <c r="H6878" s="5" t="s">
        <v>120</v>
      </c>
      <c r="I6878" s="6">
        <f t="shared" si="428"/>
        <v>-1.2</v>
      </c>
      <c r="J6878" s="5" t="str">
        <f>IF(H6878="否","不适用",IF(AND(ISNUMBER(E6878),ISNUMBER(F6878)),IF(I6878&gt;规则与名单!$B$2,"是","否"),"未判定"))</f>
        <v>不适用</v>
      </c>
      <c r="K6878" s="5" t="str">
        <f t="shared" si="429"/>
        <v>非测试日纯氢</v>
      </c>
      <c r="L6878" s="6">
        <f t="shared" si="430"/>
        <v>93.4</v>
      </c>
      <c r="M6878" s="5">
        <f t="shared" si="431"/>
        <v>0</v>
      </c>
      <c r="N6878" s="5" t="s">
        <v>23976</v>
      </c>
      <c r="O6878" s="5" t="s">
        <v>23977</v>
      </c>
      <c r="P6878" s="5" t="s">
        <v>23978</v>
      </c>
    </row>
    <row r="6879" ht="19" customHeight="1" spans="1:16">
      <c r="A6879" s="5">
        <v>274</v>
      </c>
      <c r="B6879" s="5" t="s">
        <v>707</v>
      </c>
      <c r="C6879" s="5" t="s">
        <v>70</v>
      </c>
      <c r="D6879" s="8" t="s">
        <v>431</v>
      </c>
      <c r="E6879" s="6"/>
      <c r="F6879" s="6">
        <v>0</v>
      </c>
      <c r="G6879" s="6"/>
      <c r="H6879" s="5" t="s">
        <v>120</v>
      </c>
      <c r="I6879" s="6" t="str">
        <f t="shared" si="428"/>
        <v/>
      </c>
      <c r="J6879" s="5" t="str">
        <f>IF(H6879="否","不适用",IF(AND(ISNUMBER(E6879),ISNUMBER(F6879)),IF(I6879&gt;规则与名单!$B$2,"是","否"),"未判定"))</f>
        <v>不适用</v>
      </c>
      <c r="K6879" s="5" t="str">
        <f t="shared" si="429"/>
        <v>缺失</v>
      </c>
      <c r="L6879" s="6" t="str">
        <f t="shared" si="430"/>
        <v/>
      </c>
      <c r="M6879" s="5">
        <f t="shared" si="431"/>
        <v>1</v>
      </c>
      <c r="N6879" s="5" t="s">
        <v>23979</v>
      </c>
      <c r="O6879" s="5" t="s">
        <v>23980</v>
      </c>
      <c r="P6879" s="5" t="s">
        <v>23981</v>
      </c>
    </row>
    <row r="6880" ht="19" customHeight="1" spans="1:16">
      <c r="A6880" s="5">
        <v>274</v>
      </c>
      <c r="B6880" s="5" t="s">
        <v>707</v>
      </c>
      <c r="C6880" s="5" t="s">
        <v>70</v>
      </c>
      <c r="D6880" s="8" t="s">
        <v>3377</v>
      </c>
      <c r="E6880" s="6">
        <v>170.9</v>
      </c>
      <c r="F6880" s="6">
        <v>168.7</v>
      </c>
      <c r="G6880" s="6">
        <v>88.6</v>
      </c>
      <c r="H6880" s="5" t="s">
        <v>120</v>
      </c>
      <c r="I6880" s="6">
        <f t="shared" si="428"/>
        <v>2.20000000000002</v>
      </c>
      <c r="J6880" s="5" t="str">
        <f>IF(H6880="否","不适用",IF(AND(ISNUMBER(E6880),ISNUMBER(F6880)),IF(I6880&gt;规则与名单!$B$2,"是","否"),"未判定"))</f>
        <v>不适用</v>
      </c>
      <c r="K6880" s="5" t="str">
        <f t="shared" si="429"/>
        <v>非测试日纯氢</v>
      </c>
      <c r="L6880" s="6">
        <f t="shared" si="430"/>
        <v>88.6</v>
      </c>
      <c r="M6880" s="5">
        <f t="shared" si="431"/>
        <v>0</v>
      </c>
      <c r="N6880" s="5" t="s">
        <v>23982</v>
      </c>
      <c r="O6880" s="5" t="s">
        <v>23983</v>
      </c>
      <c r="P6880" s="5" t="s">
        <v>23984</v>
      </c>
    </row>
    <row r="6881" ht="19" customHeight="1" spans="1:16">
      <c r="A6881" s="5">
        <v>274</v>
      </c>
      <c r="B6881" s="5" t="s">
        <v>707</v>
      </c>
      <c r="C6881" s="5" t="s">
        <v>70</v>
      </c>
      <c r="D6881" s="8" t="s">
        <v>407</v>
      </c>
      <c r="E6881" s="6">
        <v>162.5</v>
      </c>
      <c r="F6881" s="6">
        <v>162.7</v>
      </c>
      <c r="G6881" s="6">
        <v>128.3</v>
      </c>
      <c r="H6881" s="5" t="s">
        <v>120</v>
      </c>
      <c r="I6881" s="6">
        <f t="shared" si="428"/>
        <v>-0.199999999999989</v>
      </c>
      <c r="J6881" s="5" t="str">
        <f>IF(H6881="否","不适用",IF(AND(ISNUMBER(E6881),ISNUMBER(F6881)),IF(I6881&gt;规则与名单!$B$2,"是","否"),"未判定"))</f>
        <v>不适用</v>
      </c>
      <c r="K6881" s="5" t="str">
        <f t="shared" si="429"/>
        <v>非测试日纯氢</v>
      </c>
      <c r="L6881" s="6">
        <f t="shared" si="430"/>
        <v>128.3</v>
      </c>
      <c r="M6881" s="5">
        <f t="shared" si="431"/>
        <v>0</v>
      </c>
      <c r="N6881" s="5" t="s">
        <v>23985</v>
      </c>
      <c r="O6881" s="5" t="s">
        <v>23986</v>
      </c>
      <c r="P6881" s="5" t="s">
        <v>23987</v>
      </c>
    </row>
    <row r="6882" ht="19" customHeight="1" spans="1:16">
      <c r="A6882" s="5">
        <v>274</v>
      </c>
      <c r="B6882" s="5" t="s">
        <v>707</v>
      </c>
      <c r="C6882" s="5" t="s">
        <v>70</v>
      </c>
      <c r="D6882" s="8" t="s">
        <v>411</v>
      </c>
      <c r="E6882" s="6">
        <v>222.4</v>
      </c>
      <c r="F6882" s="6">
        <v>221.7</v>
      </c>
      <c r="G6882" s="6">
        <v>211.6</v>
      </c>
      <c r="H6882" s="5" t="s">
        <v>120</v>
      </c>
      <c r="I6882" s="6">
        <f t="shared" si="428"/>
        <v>0.700000000000017</v>
      </c>
      <c r="J6882" s="5" t="str">
        <f>IF(H6882="否","不适用",IF(AND(ISNUMBER(E6882),ISNUMBER(F6882)),IF(I6882&gt;规则与名单!$B$2,"是","否"),"未判定"))</f>
        <v>不适用</v>
      </c>
      <c r="K6882" s="5" t="str">
        <f t="shared" si="429"/>
        <v>非测试日纯氢</v>
      </c>
      <c r="L6882" s="6">
        <f t="shared" si="430"/>
        <v>211.6</v>
      </c>
      <c r="M6882" s="5">
        <f t="shared" si="431"/>
        <v>0</v>
      </c>
      <c r="N6882" s="5" t="s">
        <v>23988</v>
      </c>
      <c r="O6882" s="5" t="s">
        <v>23989</v>
      </c>
      <c r="P6882" s="5" t="s">
        <v>23990</v>
      </c>
    </row>
    <row r="6883" ht="19" customHeight="1" spans="1:16">
      <c r="A6883" s="5">
        <v>274</v>
      </c>
      <c r="B6883" s="5" t="s">
        <v>707</v>
      </c>
      <c r="C6883" s="5" t="s">
        <v>70</v>
      </c>
      <c r="D6883" s="8" t="s">
        <v>251</v>
      </c>
      <c r="E6883" s="6">
        <v>100.4</v>
      </c>
      <c r="F6883" s="6">
        <v>100.5</v>
      </c>
      <c r="G6883" s="6">
        <v>100.4</v>
      </c>
      <c r="H6883" s="5" t="s">
        <v>120</v>
      </c>
      <c r="I6883" s="6">
        <f t="shared" si="428"/>
        <v>-0.0999999999999943</v>
      </c>
      <c r="J6883" s="5" t="str">
        <f>IF(H6883="否","不适用",IF(AND(ISNUMBER(E6883),ISNUMBER(F6883)),IF(I6883&gt;规则与名单!$B$2,"是","否"),"未判定"))</f>
        <v>不适用</v>
      </c>
      <c r="K6883" s="5" t="str">
        <f t="shared" si="429"/>
        <v>非测试日纯氢</v>
      </c>
      <c r="L6883" s="6">
        <f t="shared" si="430"/>
        <v>100.4</v>
      </c>
      <c r="M6883" s="5">
        <f t="shared" si="431"/>
        <v>0</v>
      </c>
      <c r="N6883" s="5" t="s">
        <v>23991</v>
      </c>
      <c r="O6883" s="5" t="s">
        <v>23992</v>
      </c>
      <c r="P6883" s="5" t="s">
        <v>23993</v>
      </c>
    </row>
    <row r="6884" ht="19" customHeight="1" spans="1:16">
      <c r="A6884" s="5">
        <v>274</v>
      </c>
      <c r="B6884" s="5" t="s">
        <v>707</v>
      </c>
      <c r="C6884" s="5" t="s">
        <v>70</v>
      </c>
      <c r="D6884" s="8" t="s">
        <v>472</v>
      </c>
      <c r="E6884" s="6">
        <v>89.5</v>
      </c>
      <c r="F6884" s="6">
        <v>90</v>
      </c>
      <c r="G6884" s="6">
        <v>76.4</v>
      </c>
      <c r="H6884" s="5" t="s">
        <v>120</v>
      </c>
      <c r="I6884" s="6">
        <f t="shared" si="428"/>
        <v>-0.5</v>
      </c>
      <c r="J6884" s="5" t="str">
        <f>IF(H6884="否","不适用",IF(AND(ISNUMBER(E6884),ISNUMBER(F6884)),IF(I6884&gt;规则与名单!$B$2,"是","否"),"未判定"))</f>
        <v>不适用</v>
      </c>
      <c r="K6884" s="5" t="str">
        <f t="shared" si="429"/>
        <v>非测试日纯氢</v>
      </c>
      <c r="L6884" s="6">
        <f t="shared" si="430"/>
        <v>76.4</v>
      </c>
      <c r="M6884" s="5">
        <f t="shared" si="431"/>
        <v>0</v>
      </c>
      <c r="N6884" s="5" t="s">
        <v>23994</v>
      </c>
      <c r="O6884" s="5" t="s">
        <v>23995</v>
      </c>
      <c r="P6884" s="5" t="s">
        <v>23996</v>
      </c>
    </row>
    <row r="6885" ht="19" customHeight="1" spans="1:16">
      <c r="A6885" s="5">
        <v>274</v>
      </c>
      <c r="B6885" s="5" t="s">
        <v>707</v>
      </c>
      <c r="C6885" s="5" t="s">
        <v>70</v>
      </c>
      <c r="D6885" s="8" t="s">
        <v>466</v>
      </c>
      <c r="E6885" s="6">
        <v>215.4</v>
      </c>
      <c r="F6885" s="6">
        <v>219</v>
      </c>
      <c r="G6885" s="6">
        <v>212.6</v>
      </c>
      <c r="H6885" s="5" t="s">
        <v>120</v>
      </c>
      <c r="I6885" s="6">
        <f t="shared" si="428"/>
        <v>-3.59999999999999</v>
      </c>
      <c r="J6885" s="5" t="str">
        <f>IF(H6885="否","不适用",IF(AND(ISNUMBER(E6885),ISNUMBER(F6885)),IF(I6885&gt;规则与名单!$B$2,"是","否"),"未判定"))</f>
        <v>不适用</v>
      </c>
      <c r="K6885" s="5" t="str">
        <f t="shared" si="429"/>
        <v>非测试日纯氢</v>
      </c>
      <c r="L6885" s="6">
        <f t="shared" si="430"/>
        <v>212.6</v>
      </c>
      <c r="M6885" s="5">
        <f t="shared" si="431"/>
        <v>0</v>
      </c>
      <c r="N6885" s="5" t="s">
        <v>23997</v>
      </c>
      <c r="O6885" s="5" t="s">
        <v>23998</v>
      </c>
      <c r="P6885" s="5" t="s">
        <v>23999</v>
      </c>
    </row>
    <row r="6886" ht="19" customHeight="1" spans="1:16">
      <c r="A6886" s="5">
        <v>274</v>
      </c>
      <c r="B6886" s="5" t="s">
        <v>707</v>
      </c>
      <c r="C6886" s="5" t="s">
        <v>70</v>
      </c>
      <c r="D6886" s="8" t="s">
        <v>333</v>
      </c>
      <c r="E6886" s="6">
        <v>257.5</v>
      </c>
      <c r="F6886" s="6">
        <v>256.2</v>
      </c>
      <c r="G6886" s="6">
        <v>243</v>
      </c>
      <c r="H6886" s="5" t="s">
        <v>120</v>
      </c>
      <c r="I6886" s="6">
        <f t="shared" si="428"/>
        <v>1.30000000000001</v>
      </c>
      <c r="J6886" s="5" t="str">
        <f>IF(H6886="否","不适用",IF(AND(ISNUMBER(E6886),ISNUMBER(F6886)),IF(I6886&gt;规则与名单!$B$2,"是","否"),"未判定"))</f>
        <v>不适用</v>
      </c>
      <c r="K6886" s="5" t="str">
        <f t="shared" si="429"/>
        <v>非测试日纯氢</v>
      </c>
      <c r="L6886" s="6">
        <f t="shared" si="430"/>
        <v>243</v>
      </c>
      <c r="M6886" s="5">
        <f t="shared" si="431"/>
        <v>0</v>
      </c>
      <c r="N6886" s="5" t="s">
        <v>24000</v>
      </c>
      <c r="O6886" s="5" t="s">
        <v>24001</v>
      </c>
      <c r="P6886" s="5" t="s">
        <v>24002</v>
      </c>
    </row>
    <row r="6887" ht="19" customHeight="1" spans="1:16">
      <c r="A6887" s="5">
        <v>274</v>
      </c>
      <c r="B6887" s="5" t="s">
        <v>707</v>
      </c>
      <c r="C6887" s="5" t="s">
        <v>70</v>
      </c>
      <c r="D6887" s="8" t="s">
        <v>175</v>
      </c>
      <c r="E6887" s="6">
        <v>262.1</v>
      </c>
      <c r="F6887" s="6">
        <v>262.2</v>
      </c>
      <c r="G6887" s="6">
        <v>261.2</v>
      </c>
      <c r="H6887" s="5" t="s">
        <v>120</v>
      </c>
      <c r="I6887" s="6">
        <f t="shared" si="428"/>
        <v>-0.0999999999999659</v>
      </c>
      <c r="J6887" s="5" t="str">
        <f>IF(H6887="否","不适用",IF(AND(ISNUMBER(E6887),ISNUMBER(F6887)),IF(I6887&gt;规则与名单!$B$2,"是","否"),"未判定"))</f>
        <v>不适用</v>
      </c>
      <c r="K6887" s="5" t="str">
        <f t="shared" si="429"/>
        <v>非测试日纯氢</v>
      </c>
      <c r="L6887" s="6">
        <f t="shared" si="430"/>
        <v>261.2</v>
      </c>
      <c r="M6887" s="5">
        <f t="shared" si="431"/>
        <v>0</v>
      </c>
      <c r="N6887" s="5" t="s">
        <v>24003</v>
      </c>
      <c r="O6887" s="5" t="s">
        <v>24004</v>
      </c>
      <c r="P6887" s="5" t="s">
        <v>24005</v>
      </c>
    </row>
    <row r="6888" ht="19" customHeight="1" spans="1:16">
      <c r="A6888" s="5">
        <v>274</v>
      </c>
      <c r="B6888" s="5" t="s">
        <v>707</v>
      </c>
      <c r="C6888" s="5" t="s">
        <v>70</v>
      </c>
      <c r="D6888" s="8" t="s">
        <v>3402</v>
      </c>
      <c r="E6888" s="6">
        <v>196.6</v>
      </c>
      <c r="F6888" s="6">
        <v>196.8</v>
      </c>
      <c r="G6888" s="6">
        <v>174.8</v>
      </c>
      <c r="H6888" s="5" t="s">
        <v>120</v>
      </c>
      <c r="I6888" s="6">
        <f t="shared" si="428"/>
        <v>-0.200000000000017</v>
      </c>
      <c r="J6888" s="5" t="str">
        <f>IF(H6888="否","不适用",IF(AND(ISNUMBER(E6888),ISNUMBER(F6888)),IF(I6888&gt;规则与名单!$B$2,"是","否"),"未判定"))</f>
        <v>不适用</v>
      </c>
      <c r="K6888" s="5" t="str">
        <f t="shared" si="429"/>
        <v>非测试日纯氢</v>
      </c>
      <c r="L6888" s="6">
        <f t="shared" si="430"/>
        <v>174.8</v>
      </c>
      <c r="M6888" s="5">
        <f t="shared" si="431"/>
        <v>0</v>
      </c>
      <c r="N6888" s="5" t="s">
        <v>24006</v>
      </c>
      <c r="O6888" s="5" t="s">
        <v>24007</v>
      </c>
      <c r="P6888" s="5" t="s">
        <v>24008</v>
      </c>
    </row>
    <row r="6889" ht="19" customHeight="1" spans="1:16">
      <c r="A6889" s="5">
        <v>274</v>
      </c>
      <c r="B6889" s="5" t="s">
        <v>707</v>
      </c>
      <c r="C6889" s="5" t="s">
        <v>70</v>
      </c>
      <c r="D6889" s="8" t="s">
        <v>487</v>
      </c>
      <c r="E6889" s="6">
        <v>221</v>
      </c>
      <c r="F6889" s="6">
        <v>222.2</v>
      </c>
      <c r="G6889" s="6">
        <v>212.4</v>
      </c>
      <c r="H6889" s="5" t="s">
        <v>120</v>
      </c>
      <c r="I6889" s="6">
        <f t="shared" si="428"/>
        <v>-1.19999999999999</v>
      </c>
      <c r="J6889" s="5" t="str">
        <f>IF(H6889="否","不适用",IF(AND(ISNUMBER(E6889),ISNUMBER(F6889)),IF(I6889&gt;规则与名单!$B$2,"是","否"),"未判定"))</f>
        <v>不适用</v>
      </c>
      <c r="K6889" s="5" t="str">
        <f t="shared" si="429"/>
        <v>非测试日纯氢</v>
      </c>
      <c r="L6889" s="6">
        <f t="shared" si="430"/>
        <v>212.4</v>
      </c>
      <c r="M6889" s="5">
        <f t="shared" si="431"/>
        <v>0</v>
      </c>
      <c r="N6889" s="5" t="s">
        <v>24009</v>
      </c>
      <c r="O6889" s="5" t="s">
        <v>24010</v>
      </c>
      <c r="P6889" s="5" t="s">
        <v>24011</v>
      </c>
    </row>
    <row r="6890" ht="19" customHeight="1" spans="1:16">
      <c r="A6890" s="5">
        <v>274</v>
      </c>
      <c r="B6890" s="5" t="s">
        <v>707</v>
      </c>
      <c r="C6890" s="5" t="s">
        <v>70</v>
      </c>
      <c r="D6890" s="8" t="s">
        <v>121</v>
      </c>
      <c r="E6890" s="6">
        <v>196</v>
      </c>
      <c r="F6890" s="6">
        <v>198.2</v>
      </c>
      <c r="G6890" s="6">
        <v>195.9</v>
      </c>
      <c r="H6890" s="5" t="s">
        <v>120</v>
      </c>
      <c r="I6890" s="6">
        <f t="shared" si="428"/>
        <v>-2.19999999999999</v>
      </c>
      <c r="J6890" s="5" t="str">
        <f>IF(H6890="否","不适用",IF(AND(ISNUMBER(E6890),ISNUMBER(F6890)),IF(I6890&gt;规则与名单!$B$2,"是","否"),"未判定"))</f>
        <v>不适用</v>
      </c>
      <c r="K6890" s="5" t="str">
        <f t="shared" si="429"/>
        <v>非测试日纯氢</v>
      </c>
      <c r="L6890" s="6">
        <f t="shared" si="430"/>
        <v>195.9</v>
      </c>
      <c r="M6890" s="5">
        <f t="shared" si="431"/>
        <v>0</v>
      </c>
      <c r="N6890" s="5" t="s">
        <v>24012</v>
      </c>
      <c r="O6890" s="5" t="s">
        <v>24013</v>
      </c>
      <c r="P6890" s="5" t="s">
        <v>24014</v>
      </c>
    </row>
    <row r="6891" ht="19" customHeight="1" spans="1:16">
      <c r="A6891" s="5">
        <v>274</v>
      </c>
      <c r="B6891" s="5" t="s">
        <v>707</v>
      </c>
      <c r="C6891" s="5" t="s">
        <v>70</v>
      </c>
      <c r="D6891" s="8" t="s">
        <v>170</v>
      </c>
      <c r="E6891" s="6">
        <v>299.7</v>
      </c>
      <c r="F6891" s="6">
        <v>301.4</v>
      </c>
      <c r="G6891" s="6">
        <v>292.7</v>
      </c>
      <c r="H6891" s="5" t="s">
        <v>120</v>
      </c>
      <c r="I6891" s="6">
        <f t="shared" si="428"/>
        <v>-1.69999999999999</v>
      </c>
      <c r="J6891" s="5" t="str">
        <f>IF(H6891="否","不适用",IF(AND(ISNUMBER(E6891),ISNUMBER(F6891)),IF(I6891&gt;规则与名单!$B$2,"是","否"),"未判定"))</f>
        <v>不适用</v>
      </c>
      <c r="K6891" s="5" t="str">
        <f t="shared" si="429"/>
        <v>非测试日纯氢</v>
      </c>
      <c r="L6891" s="6">
        <f t="shared" si="430"/>
        <v>292.7</v>
      </c>
      <c r="M6891" s="5">
        <f t="shared" si="431"/>
        <v>0</v>
      </c>
      <c r="N6891" s="5" t="s">
        <v>24015</v>
      </c>
      <c r="O6891" s="5" t="s">
        <v>24016</v>
      </c>
      <c r="P6891" s="5" t="s">
        <v>24017</v>
      </c>
    </row>
    <row r="6892" ht="19" customHeight="1" spans="1:16">
      <c r="A6892" s="5">
        <v>274</v>
      </c>
      <c r="B6892" s="5" t="s">
        <v>707</v>
      </c>
      <c r="C6892" s="5" t="s">
        <v>70</v>
      </c>
      <c r="D6892" s="8" t="s">
        <v>644</v>
      </c>
      <c r="E6892" s="6">
        <v>236</v>
      </c>
      <c r="F6892" s="6">
        <v>232.9</v>
      </c>
      <c r="G6892" s="6">
        <v>235.8</v>
      </c>
      <c r="H6892" s="5" t="s">
        <v>120</v>
      </c>
      <c r="I6892" s="6">
        <f t="shared" si="428"/>
        <v>3.09999999999999</v>
      </c>
      <c r="J6892" s="5" t="str">
        <f>IF(H6892="否","不适用",IF(AND(ISNUMBER(E6892),ISNUMBER(F6892)),IF(I6892&gt;规则与名单!$B$2,"是","否"),"未判定"))</f>
        <v>不适用</v>
      </c>
      <c r="K6892" s="5" t="str">
        <f t="shared" si="429"/>
        <v>非测试日纯氢</v>
      </c>
      <c r="L6892" s="6">
        <f t="shared" si="430"/>
        <v>235.8</v>
      </c>
      <c r="M6892" s="5">
        <f t="shared" si="431"/>
        <v>0</v>
      </c>
      <c r="N6892" s="5" t="s">
        <v>24018</v>
      </c>
      <c r="O6892" s="5" t="s">
        <v>24019</v>
      </c>
      <c r="P6892" s="5" t="s">
        <v>24020</v>
      </c>
    </row>
    <row r="6893" ht="19" customHeight="1" spans="1:16">
      <c r="A6893" s="5">
        <v>274</v>
      </c>
      <c r="B6893" s="5" t="s">
        <v>707</v>
      </c>
      <c r="C6893" s="5" t="s">
        <v>70</v>
      </c>
      <c r="D6893" s="8" t="s">
        <v>3418</v>
      </c>
      <c r="E6893" s="6">
        <v>231.2</v>
      </c>
      <c r="F6893" s="6">
        <v>229.8</v>
      </c>
      <c r="G6893" s="6">
        <v>231</v>
      </c>
      <c r="H6893" s="5" t="s">
        <v>120</v>
      </c>
      <c r="I6893" s="6">
        <f t="shared" si="428"/>
        <v>1.39999999999998</v>
      </c>
      <c r="J6893" s="5" t="str">
        <f>IF(H6893="否","不适用",IF(AND(ISNUMBER(E6893),ISNUMBER(F6893)),IF(I6893&gt;规则与名单!$B$2,"是","否"),"未判定"))</f>
        <v>不适用</v>
      </c>
      <c r="K6893" s="5" t="str">
        <f t="shared" si="429"/>
        <v>非测试日纯氢</v>
      </c>
      <c r="L6893" s="6">
        <f t="shared" si="430"/>
        <v>231</v>
      </c>
      <c r="M6893" s="5">
        <f t="shared" si="431"/>
        <v>0</v>
      </c>
      <c r="N6893" s="5" t="s">
        <v>24021</v>
      </c>
      <c r="O6893" s="5" t="s">
        <v>24022</v>
      </c>
      <c r="P6893" s="5" t="s">
        <v>24023</v>
      </c>
    </row>
    <row r="6894" ht="19" customHeight="1" spans="1:16">
      <c r="A6894" s="5">
        <v>274</v>
      </c>
      <c r="B6894" s="5" t="s">
        <v>707</v>
      </c>
      <c r="C6894" s="5" t="s">
        <v>70</v>
      </c>
      <c r="D6894" s="8" t="s">
        <v>3422</v>
      </c>
      <c r="E6894" s="6">
        <v>282.4</v>
      </c>
      <c r="F6894" s="6">
        <v>282.2</v>
      </c>
      <c r="G6894" s="6">
        <v>278</v>
      </c>
      <c r="H6894" s="5" t="s">
        <v>120</v>
      </c>
      <c r="I6894" s="6">
        <f t="shared" si="428"/>
        <v>0.199999999999989</v>
      </c>
      <c r="J6894" s="5" t="str">
        <f>IF(H6894="否","不适用",IF(AND(ISNUMBER(E6894),ISNUMBER(F6894)),IF(I6894&gt;规则与名单!$B$2,"是","否"),"未判定"))</f>
        <v>不适用</v>
      </c>
      <c r="K6894" s="5" t="str">
        <f t="shared" si="429"/>
        <v>非测试日纯氢</v>
      </c>
      <c r="L6894" s="6">
        <f t="shared" si="430"/>
        <v>278</v>
      </c>
      <c r="M6894" s="5">
        <f t="shared" si="431"/>
        <v>0</v>
      </c>
      <c r="N6894" s="5" t="s">
        <v>24024</v>
      </c>
      <c r="O6894" s="5" t="s">
        <v>24025</v>
      </c>
      <c r="P6894" s="5" t="s">
        <v>24026</v>
      </c>
    </row>
    <row r="6895" ht="19" customHeight="1" spans="1:16">
      <c r="A6895" s="5">
        <v>274</v>
      </c>
      <c r="B6895" s="5" t="s">
        <v>707</v>
      </c>
      <c r="C6895" s="5" t="s">
        <v>70</v>
      </c>
      <c r="D6895" s="8" t="s">
        <v>336</v>
      </c>
      <c r="E6895" s="6">
        <v>173.9</v>
      </c>
      <c r="F6895" s="6">
        <v>175.1</v>
      </c>
      <c r="G6895" s="6">
        <v>173.7</v>
      </c>
      <c r="H6895" s="5" t="s">
        <v>120</v>
      </c>
      <c r="I6895" s="6">
        <f t="shared" si="428"/>
        <v>-1.19999999999999</v>
      </c>
      <c r="J6895" s="5" t="str">
        <f>IF(H6895="否","不适用",IF(AND(ISNUMBER(E6895),ISNUMBER(F6895)),IF(I6895&gt;规则与名单!$B$2,"是","否"),"未判定"))</f>
        <v>不适用</v>
      </c>
      <c r="K6895" s="5" t="str">
        <f t="shared" si="429"/>
        <v>非测试日纯氢</v>
      </c>
      <c r="L6895" s="6">
        <f t="shared" si="430"/>
        <v>173.7</v>
      </c>
      <c r="M6895" s="5">
        <f t="shared" si="431"/>
        <v>0</v>
      </c>
      <c r="N6895" s="5" t="s">
        <v>24027</v>
      </c>
      <c r="O6895" s="5" t="s">
        <v>24028</v>
      </c>
      <c r="P6895" s="5" t="s">
        <v>24029</v>
      </c>
    </row>
    <row r="6896" ht="19" customHeight="1" spans="1:16">
      <c r="A6896" s="5">
        <v>274</v>
      </c>
      <c r="B6896" s="5" t="s">
        <v>707</v>
      </c>
      <c r="C6896" s="5" t="s">
        <v>70</v>
      </c>
      <c r="D6896" s="8" t="s">
        <v>653</v>
      </c>
      <c r="E6896" s="6">
        <v>101.6</v>
      </c>
      <c r="F6896" s="6">
        <v>101.4</v>
      </c>
      <c r="G6896" s="6">
        <v>101.6</v>
      </c>
      <c r="H6896" s="5" t="s">
        <v>120</v>
      </c>
      <c r="I6896" s="6">
        <f t="shared" si="428"/>
        <v>0.199999999999989</v>
      </c>
      <c r="J6896" s="5" t="str">
        <f>IF(H6896="否","不适用",IF(AND(ISNUMBER(E6896),ISNUMBER(F6896)),IF(I6896&gt;规则与名单!$B$2,"是","否"),"未判定"))</f>
        <v>不适用</v>
      </c>
      <c r="K6896" s="5" t="str">
        <f t="shared" si="429"/>
        <v>非测试日纯氢</v>
      </c>
      <c r="L6896" s="6">
        <f t="shared" si="430"/>
        <v>101.6</v>
      </c>
      <c r="M6896" s="5">
        <f t="shared" si="431"/>
        <v>0</v>
      </c>
      <c r="N6896" s="5" t="s">
        <v>24030</v>
      </c>
      <c r="O6896" s="5" t="s">
        <v>24031</v>
      </c>
      <c r="P6896" s="5" t="s">
        <v>24032</v>
      </c>
    </row>
    <row r="6897" ht="19" customHeight="1" spans="1:16">
      <c r="A6897" s="5">
        <v>274</v>
      </c>
      <c r="B6897" s="5" t="s">
        <v>707</v>
      </c>
      <c r="C6897" s="5" t="s">
        <v>70</v>
      </c>
      <c r="D6897" s="8" t="s">
        <v>140</v>
      </c>
      <c r="E6897" s="6">
        <v>105.6</v>
      </c>
      <c r="F6897" s="6">
        <v>105.7</v>
      </c>
      <c r="G6897" s="6">
        <v>105.4</v>
      </c>
      <c r="H6897" s="5" t="s">
        <v>120</v>
      </c>
      <c r="I6897" s="6">
        <f t="shared" si="428"/>
        <v>-0.100000000000009</v>
      </c>
      <c r="J6897" s="5" t="str">
        <f>IF(H6897="否","不适用",IF(AND(ISNUMBER(E6897),ISNUMBER(F6897)),IF(I6897&gt;规则与名单!$B$2,"是","否"),"未判定"))</f>
        <v>不适用</v>
      </c>
      <c r="K6897" s="5" t="str">
        <f t="shared" si="429"/>
        <v>非测试日纯氢</v>
      </c>
      <c r="L6897" s="6">
        <f t="shared" si="430"/>
        <v>105.4</v>
      </c>
      <c r="M6897" s="5">
        <f t="shared" si="431"/>
        <v>0</v>
      </c>
      <c r="N6897" s="5" t="s">
        <v>24033</v>
      </c>
      <c r="O6897" s="5" t="s">
        <v>24034</v>
      </c>
      <c r="P6897" s="5" t="s">
        <v>24035</v>
      </c>
    </row>
    <row r="6898" ht="19" customHeight="1" spans="1:16">
      <c r="A6898" s="5">
        <v>274</v>
      </c>
      <c r="B6898" s="5" t="s">
        <v>707</v>
      </c>
      <c r="C6898" s="5" t="s">
        <v>70</v>
      </c>
      <c r="D6898" s="8" t="s">
        <v>115</v>
      </c>
      <c r="E6898" s="6">
        <v>264.8</v>
      </c>
      <c r="F6898" s="6">
        <v>265.4</v>
      </c>
      <c r="G6898" s="6">
        <v>264.4</v>
      </c>
      <c r="H6898" s="5" t="s">
        <v>120</v>
      </c>
      <c r="I6898" s="6">
        <f t="shared" si="428"/>
        <v>-0.599999999999966</v>
      </c>
      <c r="J6898" s="5" t="str">
        <f>IF(H6898="否","不适用",IF(AND(ISNUMBER(E6898),ISNUMBER(F6898)),IF(I6898&gt;规则与名单!$B$2,"是","否"),"未判定"))</f>
        <v>不适用</v>
      </c>
      <c r="K6898" s="5" t="str">
        <f t="shared" si="429"/>
        <v>非测试日纯氢</v>
      </c>
      <c r="L6898" s="6">
        <f t="shared" si="430"/>
        <v>264.4</v>
      </c>
      <c r="M6898" s="5">
        <f t="shared" si="431"/>
        <v>0</v>
      </c>
      <c r="N6898" s="5" t="s">
        <v>24036</v>
      </c>
      <c r="O6898" s="5" t="s">
        <v>24037</v>
      </c>
      <c r="P6898" s="5" t="s">
        <v>24038</v>
      </c>
    </row>
    <row r="6899" ht="19" customHeight="1" spans="1:16">
      <c r="A6899" s="5">
        <v>275</v>
      </c>
      <c r="B6899" s="5" t="s">
        <v>58</v>
      </c>
      <c r="C6899" s="5" t="s">
        <v>70</v>
      </c>
      <c r="D6899" s="8" t="s">
        <v>140</v>
      </c>
      <c r="E6899" s="6">
        <v>5.5</v>
      </c>
      <c r="F6899" s="6">
        <v>5.2</v>
      </c>
      <c r="G6899" s="6">
        <v>5.5</v>
      </c>
      <c r="H6899" s="5" t="s">
        <v>120</v>
      </c>
      <c r="I6899" s="6">
        <f t="shared" si="428"/>
        <v>0.3</v>
      </c>
      <c r="J6899" s="5" t="str">
        <f>IF(H6899="否","不适用",IF(AND(ISNUMBER(E6899),ISNUMBER(F6899)),IF(I6899&gt;规则与名单!$B$2,"是","否"),"未判定"))</f>
        <v>不适用</v>
      </c>
      <c r="K6899" s="5" t="str">
        <f t="shared" si="429"/>
        <v>非测试日纯氢</v>
      </c>
      <c r="L6899" s="6">
        <f t="shared" si="430"/>
        <v>5.5</v>
      </c>
      <c r="M6899" s="5">
        <f t="shared" si="431"/>
        <v>0</v>
      </c>
      <c r="N6899" s="5" t="s">
        <v>24039</v>
      </c>
      <c r="O6899" s="5" t="s">
        <v>24040</v>
      </c>
      <c r="P6899" s="5" t="s">
        <v>24041</v>
      </c>
    </row>
    <row r="6900" ht="19" customHeight="1" spans="1:16">
      <c r="A6900" s="5">
        <v>275</v>
      </c>
      <c r="B6900" s="5" t="s">
        <v>58</v>
      </c>
      <c r="C6900" s="5" t="s">
        <v>70</v>
      </c>
      <c r="D6900" s="8" t="s">
        <v>115</v>
      </c>
      <c r="E6900" s="6">
        <v>11.2</v>
      </c>
      <c r="F6900" s="6">
        <v>11.1</v>
      </c>
      <c r="G6900" s="6">
        <v>11.1</v>
      </c>
      <c r="H6900" s="5" t="s">
        <v>120</v>
      </c>
      <c r="I6900" s="6">
        <f t="shared" si="428"/>
        <v>0.0999999999999996</v>
      </c>
      <c r="J6900" s="5" t="str">
        <f>IF(H6900="否","不适用",IF(AND(ISNUMBER(E6900),ISNUMBER(F6900)),IF(I6900&gt;规则与名单!$B$2,"是","否"),"未判定"))</f>
        <v>不适用</v>
      </c>
      <c r="K6900" s="5" t="str">
        <f t="shared" si="429"/>
        <v>非测试日纯氢</v>
      </c>
      <c r="L6900" s="6">
        <f t="shared" si="430"/>
        <v>11.1</v>
      </c>
      <c r="M6900" s="5">
        <f t="shared" si="431"/>
        <v>0</v>
      </c>
      <c r="N6900" s="5" t="s">
        <v>24042</v>
      </c>
      <c r="O6900" s="5" t="s">
        <v>24043</v>
      </c>
      <c r="P6900" s="5" t="s">
        <v>24044</v>
      </c>
    </row>
    <row r="6901" ht="19" customHeight="1" spans="1:16">
      <c r="A6901" s="5">
        <v>276</v>
      </c>
      <c r="B6901" s="5" t="s">
        <v>73</v>
      </c>
      <c r="C6901" s="5" t="s">
        <v>70</v>
      </c>
      <c r="D6901" s="8" t="s">
        <v>114</v>
      </c>
      <c r="E6901" s="6">
        <v>45.2</v>
      </c>
      <c r="F6901" s="6">
        <v>74.2</v>
      </c>
      <c r="G6901" s="6">
        <v>68.1</v>
      </c>
      <c r="H6901" s="5" t="s">
        <v>120</v>
      </c>
      <c r="I6901" s="6">
        <f t="shared" si="428"/>
        <v>-29</v>
      </c>
      <c r="J6901" s="5" t="str">
        <f>IF(H6901="否","不适用",IF(AND(ISNUMBER(E6901),ISNUMBER(F6901)),IF(I6901&gt;规则与名单!$B$2,"是","否"),"未判定"))</f>
        <v>不适用</v>
      </c>
      <c r="K6901" s="5" t="str">
        <f t="shared" si="429"/>
        <v>非测试日纯氢</v>
      </c>
      <c r="L6901" s="6">
        <f t="shared" si="430"/>
        <v>68.1</v>
      </c>
      <c r="M6901" s="5">
        <f t="shared" si="431"/>
        <v>0</v>
      </c>
      <c r="N6901" s="5" t="s">
        <v>24045</v>
      </c>
      <c r="O6901" s="5" t="s">
        <v>24046</v>
      </c>
      <c r="P6901" s="5" t="s">
        <v>24047</v>
      </c>
    </row>
    <row r="6902" ht="19" customHeight="1" spans="1:16">
      <c r="A6902" s="5">
        <v>276</v>
      </c>
      <c r="B6902" s="5" t="s">
        <v>73</v>
      </c>
      <c r="C6902" s="5" t="s">
        <v>70</v>
      </c>
      <c r="D6902" s="8" t="s">
        <v>605</v>
      </c>
      <c r="E6902" s="6">
        <v>130.5</v>
      </c>
      <c r="F6902" s="6">
        <v>86.2</v>
      </c>
      <c r="G6902" s="6">
        <v>73.1</v>
      </c>
      <c r="H6902" s="5" t="s">
        <v>120</v>
      </c>
      <c r="I6902" s="6">
        <f t="shared" si="428"/>
        <v>44.3</v>
      </c>
      <c r="J6902" s="5" t="str">
        <f>IF(H6902="否","不适用",IF(AND(ISNUMBER(E6902),ISNUMBER(F6902)),IF(I6902&gt;规则与名单!$B$2,"是","否"),"未判定"))</f>
        <v>不适用</v>
      </c>
      <c r="K6902" s="5" t="str">
        <f t="shared" si="429"/>
        <v>非测试日纯氢</v>
      </c>
      <c r="L6902" s="6">
        <f t="shared" si="430"/>
        <v>73.1</v>
      </c>
      <c r="M6902" s="5">
        <f t="shared" si="431"/>
        <v>0</v>
      </c>
      <c r="N6902" s="5" t="s">
        <v>24048</v>
      </c>
      <c r="O6902" s="5" t="s">
        <v>24049</v>
      </c>
      <c r="P6902" s="5" t="s">
        <v>24050</v>
      </c>
    </row>
    <row r="6903" ht="19" customHeight="1" spans="1:16">
      <c r="A6903" s="5">
        <v>276</v>
      </c>
      <c r="B6903" s="5" t="s">
        <v>73</v>
      </c>
      <c r="C6903" s="5" t="s">
        <v>70</v>
      </c>
      <c r="D6903" s="8" t="s">
        <v>186</v>
      </c>
      <c r="E6903" s="6">
        <v>63.4</v>
      </c>
      <c r="F6903" s="6">
        <v>73.3</v>
      </c>
      <c r="G6903" s="6">
        <v>46.6</v>
      </c>
      <c r="H6903" s="5" t="s">
        <v>120</v>
      </c>
      <c r="I6903" s="6">
        <f t="shared" si="428"/>
        <v>-9.9</v>
      </c>
      <c r="J6903" s="5" t="str">
        <f>IF(H6903="否","不适用",IF(AND(ISNUMBER(E6903),ISNUMBER(F6903)),IF(I6903&gt;规则与名单!$B$2,"是","否"),"未判定"))</f>
        <v>不适用</v>
      </c>
      <c r="K6903" s="5" t="str">
        <f t="shared" si="429"/>
        <v>非测试日纯氢</v>
      </c>
      <c r="L6903" s="6">
        <f t="shared" si="430"/>
        <v>46.6</v>
      </c>
      <c r="M6903" s="5">
        <f t="shared" si="431"/>
        <v>0</v>
      </c>
      <c r="N6903" s="5" t="s">
        <v>24051</v>
      </c>
      <c r="O6903" s="5" t="s">
        <v>24052</v>
      </c>
      <c r="P6903" s="5" t="s">
        <v>24053</v>
      </c>
    </row>
    <row r="6904" ht="19" customHeight="1" spans="1:16">
      <c r="A6904" s="5">
        <v>276</v>
      </c>
      <c r="B6904" s="5" t="s">
        <v>73</v>
      </c>
      <c r="C6904" s="5" t="s">
        <v>70</v>
      </c>
      <c r="D6904" s="8" t="s">
        <v>165</v>
      </c>
      <c r="E6904" s="6">
        <v>82.9</v>
      </c>
      <c r="F6904" s="6">
        <v>73.6</v>
      </c>
      <c r="G6904" s="6">
        <v>68.7</v>
      </c>
      <c r="H6904" s="5" t="s">
        <v>120</v>
      </c>
      <c r="I6904" s="6">
        <f t="shared" si="428"/>
        <v>9.30000000000001</v>
      </c>
      <c r="J6904" s="5" t="str">
        <f>IF(H6904="否","不适用",IF(AND(ISNUMBER(E6904),ISNUMBER(F6904)),IF(I6904&gt;规则与名单!$B$2,"是","否"),"未判定"))</f>
        <v>不适用</v>
      </c>
      <c r="K6904" s="5" t="str">
        <f t="shared" si="429"/>
        <v>非测试日纯氢</v>
      </c>
      <c r="L6904" s="6">
        <f t="shared" si="430"/>
        <v>68.7</v>
      </c>
      <c r="M6904" s="5">
        <f t="shared" si="431"/>
        <v>0</v>
      </c>
      <c r="N6904" s="5" t="s">
        <v>24054</v>
      </c>
      <c r="O6904" s="5" t="s">
        <v>24055</v>
      </c>
      <c r="P6904" s="5" t="s">
        <v>24056</v>
      </c>
    </row>
    <row r="6905" ht="19" customHeight="1" spans="1:16">
      <c r="A6905" s="5">
        <v>276</v>
      </c>
      <c r="B6905" s="5" t="s">
        <v>73</v>
      </c>
      <c r="C6905" s="5" t="s">
        <v>70</v>
      </c>
      <c r="D6905" s="8" t="s">
        <v>151</v>
      </c>
      <c r="E6905" s="6">
        <v>138.2</v>
      </c>
      <c r="F6905" s="6">
        <v>138.8</v>
      </c>
      <c r="G6905" s="6">
        <v>138.1</v>
      </c>
      <c r="H6905" s="5" t="s">
        <v>120</v>
      </c>
      <c r="I6905" s="6">
        <f t="shared" si="428"/>
        <v>-0.600000000000023</v>
      </c>
      <c r="J6905" s="5" t="str">
        <f>IF(H6905="否","不适用",IF(AND(ISNUMBER(E6905),ISNUMBER(F6905)),IF(I6905&gt;规则与名单!$B$2,"是","否"),"未判定"))</f>
        <v>不适用</v>
      </c>
      <c r="K6905" s="5" t="str">
        <f t="shared" si="429"/>
        <v>非测试日纯氢</v>
      </c>
      <c r="L6905" s="6">
        <f t="shared" si="430"/>
        <v>138.1</v>
      </c>
      <c r="M6905" s="5">
        <f t="shared" si="431"/>
        <v>0</v>
      </c>
      <c r="N6905" s="5" t="s">
        <v>24057</v>
      </c>
      <c r="O6905" s="5" t="s">
        <v>24058</v>
      </c>
      <c r="P6905" s="5" t="s">
        <v>24059</v>
      </c>
    </row>
    <row r="6906" ht="19" customHeight="1" spans="1:16">
      <c r="A6906" s="5">
        <v>276</v>
      </c>
      <c r="B6906" s="5" t="s">
        <v>73</v>
      </c>
      <c r="C6906" s="5" t="s">
        <v>70</v>
      </c>
      <c r="D6906" s="8" t="s">
        <v>3358</v>
      </c>
      <c r="E6906" s="6">
        <v>29.2</v>
      </c>
      <c r="F6906" s="6">
        <v>29.5</v>
      </c>
      <c r="G6906" s="6">
        <v>29.2</v>
      </c>
      <c r="H6906" s="5" t="s">
        <v>120</v>
      </c>
      <c r="I6906" s="6">
        <f t="shared" si="428"/>
        <v>-0.300000000000001</v>
      </c>
      <c r="J6906" s="5" t="str">
        <f>IF(H6906="否","不适用",IF(AND(ISNUMBER(E6906),ISNUMBER(F6906)),IF(I6906&gt;规则与名单!$B$2,"是","否"),"未判定"))</f>
        <v>不适用</v>
      </c>
      <c r="K6906" s="5" t="str">
        <f t="shared" si="429"/>
        <v>非测试日纯氢</v>
      </c>
      <c r="L6906" s="6">
        <f t="shared" si="430"/>
        <v>29.2</v>
      </c>
      <c r="M6906" s="5">
        <f t="shared" si="431"/>
        <v>0</v>
      </c>
      <c r="N6906" s="5" t="s">
        <v>24060</v>
      </c>
      <c r="O6906" s="5" t="s">
        <v>24061</v>
      </c>
      <c r="P6906" s="5" t="s">
        <v>24062</v>
      </c>
    </row>
    <row r="6907" ht="19" customHeight="1" spans="1:16">
      <c r="A6907" s="5">
        <v>276</v>
      </c>
      <c r="B6907" s="5" t="s">
        <v>73</v>
      </c>
      <c r="C6907" s="5" t="s">
        <v>70</v>
      </c>
      <c r="D6907" s="8" t="s">
        <v>272</v>
      </c>
      <c r="E6907" s="6">
        <v>63.3</v>
      </c>
      <c r="F6907" s="6">
        <v>75.4</v>
      </c>
      <c r="G6907" s="6">
        <v>74.4</v>
      </c>
      <c r="H6907" s="5" t="s">
        <v>120</v>
      </c>
      <c r="I6907" s="6">
        <f t="shared" si="428"/>
        <v>-12.1</v>
      </c>
      <c r="J6907" s="5" t="str">
        <f>IF(H6907="否","不适用",IF(AND(ISNUMBER(E6907),ISNUMBER(F6907)),IF(I6907&gt;规则与名单!$B$2,"是","否"),"未判定"))</f>
        <v>不适用</v>
      </c>
      <c r="K6907" s="5" t="str">
        <f t="shared" si="429"/>
        <v>非测试日纯氢</v>
      </c>
      <c r="L6907" s="6">
        <f t="shared" si="430"/>
        <v>74.4</v>
      </c>
      <c r="M6907" s="5">
        <f t="shared" si="431"/>
        <v>0</v>
      </c>
      <c r="N6907" s="5" t="s">
        <v>24063</v>
      </c>
      <c r="O6907" s="5" t="s">
        <v>24064</v>
      </c>
      <c r="P6907" s="5" t="s">
        <v>24065</v>
      </c>
    </row>
    <row r="6908" ht="19" customHeight="1" spans="1:16">
      <c r="A6908" s="5">
        <v>276</v>
      </c>
      <c r="B6908" s="5" t="s">
        <v>73</v>
      </c>
      <c r="C6908" s="5" t="s">
        <v>70</v>
      </c>
      <c r="D6908" s="8" t="s">
        <v>506</v>
      </c>
      <c r="E6908" s="6">
        <v>40</v>
      </c>
      <c r="F6908" s="6">
        <v>75.2</v>
      </c>
      <c r="G6908" s="6">
        <v>69.3</v>
      </c>
      <c r="H6908" s="5" t="s">
        <v>120</v>
      </c>
      <c r="I6908" s="6">
        <f t="shared" si="428"/>
        <v>-35.2</v>
      </c>
      <c r="J6908" s="5" t="str">
        <f>IF(H6908="否","不适用",IF(AND(ISNUMBER(E6908),ISNUMBER(F6908)),IF(I6908&gt;规则与名单!$B$2,"是","否"),"未判定"))</f>
        <v>不适用</v>
      </c>
      <c r="K6908" s="5" t="str">
        <f t="shared" si="429"/>
        <v>非测试日纯氢</v>
      </c>
      <c r="L6908" s="6">
        <f t="shared" si="430"/>
        <v>69.3</v>
      </c>
      <c r="M6908" s="5">
        <f t="shared" si="431"/>
        <v>0</v>
      </c>
      <c r="N6908" s="5" t="s">
        <v>24066</v>
      </c>
      <c r="O6908" s="5" t="s">
        <v>24067</v>
      </c>
      <c r="P6908" s="5" t="s">
        <v>24068</v>
      </c>
    </row>
    <row r="6909" ht="19" customHeight="1" spans="1:16">
      <c r="A6909" s="5">
        <v>276</v>
      </c>
      <c r="B6909" s="5" t="s">
        <v>73</v>
      </c>
      <c r="C6909" s="5" t="s">
        <v>70</v>
      </c>
      <c r="D6909" s="8" t="s">
        <v>673</v>
      </c>
      <c r="E6909" s="6">
        <v>138.3</v>
      </c>
      <c r="F6909" s="6">
        <v>94.1</v>
      </c>
      <c r="G6909" s="6">
        <v>86.9</v>
      </c>
      <c r="H6909" s="5" t="s">
        <v>120</v>
      </c>
      <c r="I6909" s="6">
        <f t="shared" si="428"/>
        <v>44.2</v>
      </c>
      <c r="J6909" s="5" t="str">
        <f>IF(H6909="否","不适用",IF(AND(ISNUMBER(E6909),ISNUMBER(F6909)),IF(I6909&gt;规则与名单!$B$2,"是","否"),"未判定"))</f>
        <v>不适用</v>
      </c>
      <c r="K6909" s="5" t="str">
        <f t="shared" si="429"/>
        <v>非测试日纯氢</v>
      </c>
      <c r="L6909" s="6">
        <f t="shared" si="430"/>
        <v>86.9</v>
      </c>
      <c r="M6909" s="5">
        <f t="shared" si="431"/>
        <v>0</v>
      </c>
      <c r="N6909" s="5" t="s">
        <v>24069</v>
      </c>
      <c r="O6909" s="5" t="s">
        <v>24070</v>
      </c>
      <c r="P6909" s="5" t="s">
        <v>24071</v>
      </c>
    </row>
    <row r="6910" ht="19" customHeight="1" spans="1:16">
      <c r="A6910" s="5">
        <v>276</v>
      </c>
      <c r="B6910" s="5" t="s">
        <v>73</v>
      </c>
      <c r="C6910" s="5" t="s">
        <v>70</v>
      </c>
      <c r="D6910" s="8" t="s">
        <v>183</v>
      </c>
      <c r="E6910" s="6">
        <v>73.5</v>
      </c>
      <c r="F6910" s="6">
        <v>74.6</v>
      </c>
      <c r="G6910" s="6">
        <v>64.1</v>
      </c>
      <c r="H6910" s="5" t="s">
        <v>120</v>
      </c>
      <c r="I6910" s="6">
        <f t="shared" si="428"/>
        <v>-1.09999999999999</v>
      </c>
      <c r="J6910" s="5" t="str">
        <f>IF(H6910="否","不适用",IF(AND(ISNUMBER(E6910),ISNUMBER(F6910)),IF(I6910&gt;规则与名单!$B$2,"是","否"),"未判定"))</f>
        <v>不适用</v>
      </c>
      <c r="K6910" s="5" t="str">
        <f t="shared" si="429"/>
        <v>非测试日纯氢</v>
      </c>
      <c r="L6910" s="6">
        <f t="shared" si="430"/>
        <v>64.1</v>
      </c>
      <c r="M6910" s="5">
        <f t="shared" si="431"/>
        <v>0</v>
      </c>
      <c r="N6910" s="5" t="s">
        <v>24072</v>
      </c>
      <c r="O6910" s="5" t="s">
        <v>24073</v>
      </c>
      <c r="P6910" s="5" t="s">
        <v>24074</v>
      </c>
    </row>
    <row r="6911" ht="19" customHeight="1" spans="1:16">
      <c r="A6911" s="5">
        <v>276</v>
      </c>
      <c r="B6911" s="5" t="s">
        <v>73</v>
      </c>
      <c r="C6911" s="5" t="s">
        <v>70</v>
      </c>
      <c r="D6911" s="8" t="s">
        <v>431</v>
      </c>
      <c r="E6911" s="6">
        <v>63.4</v>
      </c>
      <c r="F6911" s="6">
        <v>75.4</v>
      </c>
      <c r="G6911" s="6">
        <v>9.8</v>
      </c>
      <c r="H6911" s="5" t="s">
        <v>120</v>
      </c>
      <c r="I6911" s="6">
        <f t="shared" si="428"/>
        <v>-12</v>
      </c>
      <c r="J6911" s="5" t="str">
        <f>IF(H6911="否","不适用",IF(AND(ISNUMBER(E6911),ISNUMBER(F6911)),IF(I6911&gt;规则与名单!$B$2,"是","否"),"未判定"))</f>
        <v>不适用</v>
      </c>
      <c r="K6911" s="5" t="str">
        <f t="shared" si="429"/>
        <v>非测试日纯氢</v>
      </c>
      <c r="L6911" s="6">
        <f t="shared" si="430"/>
        <v>9.8</v>
      </c>
      <c r="M6911" s="5">
        <f t="shared" si="431"/>
        <v>0</v>
      </c>
      <c r="N6911" s="5" t="s">
        <v>24075</v>
      </c>
      <c r="O6911" s="5" t="s">
        <v>24076</v>
      </c>
      <c r="P6911" s="5" t="s">
        <v>24077</v>
      </c>
    </row>
    <row r="6912" ht="19" customHeight="1" spans="1:16">
      <c r="A6912" s="5">
        <v>276</v>
      </c>
      <c r="B6912" s="5" t="s">
        <v>73</v>
      </c>
      <c r="C6912" s="5" t="s">
        <v>70</v>
      </c>
      <c r="D6912" s="8" t="s">
        <v>3377</v>
      </c>
      <c r="E6912" s="6"/>
      <c r="F6912" s="6">
        <v>0</v>
      </c>
      <c r="G6912" s="6"/>
      <c r="H6912" s="5" t="s">
        <v>120</v>
      </c>
      <c r="I6912" s="6" t="str">
        <f t="shared" si="428"/>
        <v/>
      </c>
      <c r="J6912" s="5" t="str">
        <f>IF(H6912="否","不适用",IF(AND(ISNUMBER(E6912),ISNUMBER(F6912)),IF(I6912&gt;规则与名单!$B$2,"是","否"),"未判定"))</f>
        <v>不适用</v>
      </c>
      <c r="K6912" s="5" t="str">
        <f t="shared" si="429"/>
        <v>缺失</v>
      </c>
      <c r="L6912" s="6" t="str">
        <f t="shared" si="430"/>
        <v/>
      </c>
      <c r="M6912" s="5">
        <f t="shared" si="431"/>
        <v>1</v>
      </c>
      <c r="N6912" s="5" t="s">
        <v>24078</v>
      </c>
      <c r="O6912" s="5" t="s">
        <v>24079</v>
      </c>
      <c r="P6912" s="5" t="s">
        <v>24080</v>
      </c>
    </row>
    <row r="6913" ht="19" customHeight="1" spans="1:16">
      <c r="A6913" s="5">
        <v>276</v>
      </c>
      <c r="B6913" s="5" t="s">
        <v>73</v>
      </c>
      <c r="C6913" s="5" t="s">
        <v>70</v>
      </c>
      <c r="D6913" s="8" t="s">
        <v>407</v>
      </c>
      <c r="E6913" s="6">
        <v>24</v>
      </c>
      <c r="F6913" s="6">
        <v>25.8</v>
      </c>
      <c r="G6913" s="6"/>
      <c r="H6913" s="5" t="s">
        <v>120</v>
      </c>
      <c r="I6913" s="6">
        <f t="shared" si="428"/>
        <v>-1.8</v>
      </c>
      <c r="J6913" s="5" t="str">
        <f>IF(H6913="否","不适用",IF(AND(ISNUMBER(E6913),ISNUMBER(F6913)),IF(I6913&gt;规则与名单!$B$2,"是","否"),"未判定"))</f>
        <v>不适用</v>
      </c>
      <c r="K6913" s="5" t="str">
        <f t="shared" si="429"/>
        <v>非测试日仪表</v>
      </c>
      <c r="L6913" s="6">
        <f t="shared" si="430"/>
        <v>24</v>
      </c>
      <c r="M6913" s="5">
        <f t="shared" si="431"/>
        <v>0</v>
      </c>
      <c r="N6913" s="5" t="s">
        <v>24081</v>
      </c>
      <c r="O6913" s="5" t="s">
        <v>24082</v>
      </c>
      <c r="P6913" s="5" t="s">
        <v>24083</v>
      </c>
    </row>
    <row r="6914" ht="19" customHeight="1" spans="1:16">
      <c r="A6914" s="5">
        <v>276</v>
      </c>
      <c r="B6914" s="5" t="s">
        <v>73</v>
      </c>
      <c r="C6914" s="5" t="s">
        <v>70</v>
      </c>
      <c r="D6914" s="8" t="s">
        <v>411</v>
      </c>
      <c r="E6914" s="6">
        <v>86.2</v>
      </c>
      <c r="F6914" s="6">
        <v>73.7</v>
      </c>
      <c r="G6914" s="6">
        <v>36.3</v>
      </c>
      <c r="H6914" s="5" t="s">
        <v>120</v>
      </c>
      <c r="I6914" s="6">
        <f t="shared" ref="I6914:I6977" si="432">IF(AND(ISNUMBER(E6914),ISNUMBER(F6914)),E6914-F6914,"")</f>
        <v>12.5</v>
      </c>
      <c r="J6914" s="5" t="str">
        <f>IF(H6914="否","不适用",IF(AND(ISNUMBER(E6914),ISNUMBER(F6914)),IF(I6914&gt;规则与名单!$B$2,"是","否"),"未判定"))</f>
        <v>不适用</v>
      </c>
      <c r="K6914" s="5" t="str">
        <f t="shared" ref="K6914:K6977" si="433">IF(J6914="是",IF(ISNUMBER(F6914),"测试日GPS","缺失"),IF(ISNUMBER(G6914),"非测试日纯氢",IF(AND(H6914="是",J6914="未判定"),IF(ISNUMBER(F6914),"测试名单无纯氢GPS","缺失"),IF(ISNUMBER(E6914),"非测试日仪表","缺失"))))</f>
        <v>非测试日纯氢</v>
      </c>
      <c r="L6914" s="6">
        <f t="shared" ref="L6914:L6977" si="434">IF(K6914="缺失","",IF(K6914="非测试日纯氢",G6914,IF(K6914="非测试日仪表",E6914,F6914)))</f>
        <v>36.3</v>
      </c>
      <c r="M6914" s="5">
        <f t="shared" ref="M6914:M6977" si="435">IF(K6914="缺失",1,0)</f>
        <v>0</v>
      </c>
      <c r="N6914" s="5" t="s">
        <v>24084</v>
      </c>
      <c r="O6914" s="5" t="s">
        <v>24085</v>
      </c>
      <c r="P6914" s="5" t="s">
        <v>24086</v>
      </c>
    </row>
    <row r="6915" ht="19" customHeight="1" spans="1:16">
      <c r="A6915" s="5">
        <v>276</v>
      </c>
      <c r="B6915" s="5" t="s">
        <v>73</v>
      </c>
      <c r="C6915" s="5" t="s">
        <v>70</v>
      </c>
      <c r="D6915" s="8" t="s">
        <v>251</v>
      </c>
      <c r="E6915" s="6">
        <v>73.9</v>
      </c>
      <c r="F6915" s="6">
        <v>74.2</v>
      </c>
      <c r="G6915" s="6">
        <v>42.7</v>
      </c>
      <c r="H6915" s="5" t="s">
        <v>120</v>
      </c>
      <c r="I6915" s="6">
        <f t="shared" si="432"/>
        <v>-0.299999999999997</v>
      </c>
      <c r="J6915" s="5" t="str">
        <f>IF(H6915="否","不适用",IF(AND(ISNUMBER(E6915),ISNUMBER(F6915)),IF(I6915&gt;规则与名单!$B$2,"是","否"),"未判定"))</f>
        <v>不适用</v>
      </c>
      <c r="K6915" s="5" t="str">
        <f t="shared" si="433"/>
        <v>非测试日纯氢</v>
      </c>
      <c r="L6915" s="6">
        <f t="shared" si="434"/>
        <v>42.7</v>
      </c>
      <c r="M6915" s="5">
        <f t="shared" si="435"/>
        <v>0</v>
      </c>
      <c r="N6915" s="5" t="s">
        <v>24087</v>
      </c>
      <c r="O6915" s="5" t="s">
        <v>24088</v>
      </c>
      <c r="P6915" s="5" t="s">
        <v>24089</v>
      </c>
    </row>
    <row r="6916" ht="19" customHeight="1" spans="1:16">
      <c r="A6916" s="5">
        <v>276</v>
      </c>
      <c r="B6916" s="5" t="s">
        <v>73</v>
      </c>
      <c r="C6916" s="5" t="s">
        <v>70</v>
      </c>
      <c r="D6916" s="8" t="s">
        <v>472</v>
      </c>
      <c r="E6916" s="6">
        <v>87.3</v>
      </c>
      <c r="F6916" s="6">
        <v>88.5</v>
      </c>
      <c r="G6916" s="6">
        <v>82.5</v>
      </c>
      <c r="H6916" s="5" t="s">
        <v>120</v>
      </c>
      <c r="I6916" s="6">
        <f t="shared" si="432"/>
        <v>-1.2</v>
      </c>
      <c r="J6916" s="5" t="str">
        <f>IF(H6916="否","不适用",IF(AND(ISNUMBER(E6916),ISNUMBER(F6916)),IF(I6916&gt;规则与名单!$B$2,"是","否"),"未判定"))</f>
        <v>不适用</v>
      </c>
      <c r="K6916" s="5" t="str">
        <f t="shared" si="433"/>
        <v>非测试日纯氢</v>
      </c>
      <c r="L6916" s="6">
        <f t="shared" si="434"/>
        <v>82.5</v>
      </c>
      <c r="M6916" s="5">
        <f t="shared" si="435"/>
        <v>0</v>
      </c>
      <c r="N6916" s="5" t="s">
        <v>24090</v>
      </c>
      <c r="O6916" s="5" t="s">
        <v>24091</v>
      </c>
      <c r="P6916" s="5" t="s">
        <v>24092</v>
      </c>
    </row>
    <row r="6917" ht="19" customHeight="1" spans="1:16">
      <c r="A6917" s="5">
        <v>276</v>
      </c>
      <c r="B6917" s="5" t="s">
        <v>73</v>
      </c>
      <c r="C6917" s="5" t="s">
        <v>70</v>
      </c>
      <c r="D6917" s="8" t="s">
        <v>466</v>
      </c>
      <c r="E6917" s="6">
        <v>72.6</v>
      </c>
      <c r="F6917" s="6">
        <v>74.8</v>
      </c>
      <c r="G6917" s="6">
        <v>62.5</v>
      </c>
      <c r="H6917" s="5" t="s">
        <v>120</v>
      </c>
      <c r="I6917" s="6">
        <f t="shared" si="432"/>
        <v>-2.2</v>
      </c>
      <c r="J6917" s="5" t="str">
        <f>IF(H6917="否","不适用",IF(AND(ISNUMBER(E6917),ISNUMBER(F6917)),IF(I6917&gt;规则与名单!$B$2,"是","否"),"未判定"))</f>
        <v>不适用</v>
      </c>
      <c r="K6917" s="5" t="str">
        <f t="shared" si="433"/>
        <v>非测试日纯氢</v>
      </c>
      <c r="L6917" s="6">
        <f t="shared" si="434"/>
        <v>62.5</v>
      </c>
      <c r="M6917" s="5">
        <f t="shared" si="435"/>
        <v>0</v>
      </c>
      <c r="N6917" s="5" t="s">
        <v>24093</v>
      </c>
      <c r="O6917" s="5" t="s">
        <v>24094</v>
      </c>
      <c r="P6917" s="5" t="s">
        <v>24095</v>
      </c>
    </row>
    <row r="6918" ht="19" customHeight="1" spans="1:16">
      <c r="A6918" s="5">
        <v>276</v>
      </c>
      <c r="B6918" s="5" t="s">
        <v>73</v>
      </c>
      <c r="C6918" s="5" t="s">
        <v>70</v>
      </c>
      <c r="D6918" s="8" t="s">
        <v>333</v>
      </c>
      <c r="E6918" s="6">
        <v>73</v>
      </c>
      <c r="F6918" s="6">
        <v>73.4</v>
      </c>
      <c r="G6918" s="6">
        <v>72.8</v>
      </c>
      <c r="H6918" s="5" t="s">
        <v>120</v>
      </c>
      <c r="I6918" s="6">
        <f t="shared" si="432"/>
        <v>-0.400000000000006</v>
      </c>
      <c r="J6918" s="5" t="str">
        <f>IF(H6918="否","不适用",IF(AND(ISNUMBER(E6918),ISNUMBER(F6918)),IF(I6918&gt;规则与名单!$B$2,"是","否"),"未判定"))</f>
        <v>不适用</v>
      </c>
      <c r="K6918" s="5" t="str">
        <f t="shared" si="433"/>
        <v>非测试日纯氢</v>
      </c>
      <c r="L6918" s="6">
        <f t="shared" si="434"/>
        <v>72.8</v>
      </c>
      <c r="M6918" s="5">
        <f t="shared" si="435"/>
        <v>0</v>
      </c>
      <c r="N6918" s="5" t="s">
        <v>24096</v>
      </c>
      <c r="O6918" s="5" t="s">
        <v>24097</v>
      </c>
      <c r="P6918" s="5" t="s">
        <v>24098</v>
      </c>
    </row>
    <row r="6919" ht="19" customHeight="1" spans="1:16">
      <c r="A6919" s="5">
        <v>276</v>
      </c>
      <c r="B6919" s="5" t="s">
        <v>73</v>
      </c>
      <c r="C6919" s="5" t="s">
        <v>70</v>
      </c>
      <c r="D6919" s="8" t="s">
        <v>175</v>
      </c>
      <c r="E6919" s="6"/>
      <c r="F6919" s="6">
        <v>0</v>
      </c>
      <c r="G6919" s="6"/>
      <c r="H6919" s="5" t="s">
        <v>120</v>
      </c>
      <c r="I6919" s="6" t="str">
        <f t="shared" si="432"/>
        <v/>
      </c>
      <c r="J6919" s="5" t="str">
        <f>IF(H6919="否","不适用",IF(AND(ISNUMBER(E6919),ISNUMBER(F6919)),IF(I6919&gt;规则与名单!$B$2,"是","否"),"未判定"))</f>
        <v>不适用</v>
      </c>
      <c r="K6919" s="5" t="str">
        <f t="shared" si="433"/>
        <v>缺失</v>
      </c>
      <c r="L6919" s="6" t="str">
        <f t="shared" si="434"/>
        <v/>
      </c>
      <c r="M6919" s="5">
        <f t="shared" si="435"/>
        <v>1</v>
      </c>
      <c r="N6919" s="5" t="s">
        <v>24099</v>
      </c>
      <c r="O6919" s="5" t="s">
        <v>24100</v>
      </c>
      <c r="P6919" s="5" t="s">
        <v>24101</v>
      </c>
    </row>
    <row r="6920" ht="19" customHeight="1" spans="1:16">
      <c r="A6920" s="5">
        <v>276</v>
      </c>
      <c r="B6920" s="5" t="s">
        <v>73</v>
      </c>
      <c r="C6920" s="5" t="s">
        <v>70</v>
      </c>
      <c r="D6920" s="8" t="s">
        <v>3402</v>
      </c>
      <c r="E6920" s="6">
        <v>120.6</v>
      </c>
      <c r="F6920" s="6">
        <v>122.6</v>
      </c>
      <c r="G6920" s="6">
        <v>109.8</v>
      </c>
      <c r="H6920" s="5" t="s">
        <v>120</v>
      </c>
      <c r="I6920" s="6">
        <f t="shared" si="432"/>
        <v>-2</v>
      </c>
      <c r="J6920" s="5" t="str">
        <f>IF(H6920="否","不适用",IF(AND(ISNUMBER(E6920),ISNUMBER(F6920)),IF(I6920&gt;规则与名单!$B$2,"是","否"),"未判定"))</f>
        <v>不适用</v>
      </c>
      <c r="K6920" s="5" t="str">
        <f t="shared" si="433"/>
        <v>非测试日纯氢</v>
      </c>
      <c r="L6920" s="6">
        <f t="shared" si="434"/>
        <v>109.8</v>
      </c>
      <c r="M6920" s="5">
        <f t="shared" si="435"/>
        <v>0</v>
      </c>
      <c r="N6920" s="5" t="s">
        <v>24102</v>
      </c>
      <c r="O6920" s="5" t="s">
        <v>24103</v>
      </c>
      <c r="P6920" s="5" t="s">
        <v>24104</v>
      </c>
    </row>
    <row r="6921" ht="19" customHeight="1" spans="1:16">
      <c r="A6921" s="5">
        <v>276</v>
      </c>
      <c r="B6921" s="5" t="s">
        <v>73</v>
      </c>
      <c r="C6921" s="5" t="s">
        <v>70</v>
      </c>
      <c r="D6921" s="8" t="s">
        <v>487</v>
      </c>
      <c r="E6921" s="6">
        <v>62.9</v>
      </c>
      <c r="F6921" s="6">
        <v>73.6</v>
      </c>
      <c r="G6921" s="6">
        <v>27.8</v>
      </c>
      <c r="H6921" s="5" t="s">
        <v>120</v>
      </c>
      <c r="I6921" s="6">
        <f t="shared" si="432"/>
        <v>-10.7</v>
      </c>
      <c r="J6921" s="5" t="str">
        <f>IF(H6921="否","不适用",IF(AND(ISNUMBER(E6921),ISNUMBER(F6921)),IF(I6921&gt;规则与名单!$B$2,"是","否"),"未判定"))</f>
        <v>不适用</v>
      </c>
      <c r="K6921" s="5" t="str">
        <f t="shared" si="433"/>
        <v>非测试日纯氢</v>
      </c>
      <c r="L6921" s="6">
        <f t="shared" si="434"/>
        <v>27.8</v>
      </c>
      <c r="M6921" s="5">
        <f t="shared" si="435"/>
        <v>0</v>
      </c>
      <c r="N6921" s="5" t="s">
        <v>24105</v>
      </c>
      <c r="O6921" s="5" t="s">
        <v>24106</v>
      </c>
      <c r="P6921" s="5" t="s">
        <v>24107</v>
      </c>
    </row>
    <row r="6922" ht="19" customHeight="1" spans="1:16">
      <c r="A6922" s="5">
        <v>276</v>
      </c>
      <c r="B6922" s="5" t="s">
        <v>73</v>
      </c>
      <c r="C6922" s="5" t="s">
        <v>70</v>
      </c>
      <c r="D6922" s="8" t="s">
        <v>121</v>
      </c>
      <c r="E6922" s="6">
        <v>89.2</v>
      </c>
      <c r="F6922" s="6">
        <v>80</v>
      </c>
      <c r="G6922" s="6">
        <v>57.9</v>
      </c>
      <c r="H6922" s="5" t="s">
        <v>120</v>
      </c>
      <c r="I6922" s="6">
        <f t="shared" si="432"/>
        <v>9.2</v>
      </c>
      <c r="J6922" s="5" t="str">
        <f>IF(H6922="否","不适用",IF(AND(ISNUMBER(E6922),ISNUMBER(F6922)),IF(I6922&gt;规则与名单!$B$2,"是","否"),"未判定"))</f>
        <v>不适用</v>
      </c>
      <c r="K6922" s="5" t="str">
        <f t="shared" si="433"/>
        <v>非测试日纯氢</v>
      </c>
      <c r="L6922" s="6">
        <f t="shared" si="434"/>
        <v>57.9</v>
      </c>
      <c r="M6922" s="5">
        <f t="shared" si="435"/>
        <v>0</v>
      </c>
      <c r="N6922" s="5" t="s">
        <v>24108</v>
      </c>
      <c r="O6922" s="5" t="s">
        <v>24109</v>
      </c>
      <c r="P6922" s="5" t="s">
        <v>24110</v>
      </c>
    </row>
    <row r="6923" ht="19" customHeight="1" spans="1:16">
      <c r="A6923" s="5">
        <v>276</v>
      </c>
      <c r="B6923" s="5" t="s">
        <v>73</v>
      </c>
      <c r="C6923" s="5" t="s">
        <v>70</v>
      </c>
      <c r="D6923" s="8" t="s">
        <v>170</v>
      </c>
      <c r="E6923" s="6">
        <v>0.4</v>
      </c>
      <c r="F6923" s="6">
        <v>73.5</v>
      </c>
      <c r="G6923" s="6">
        <v>72.7</v>
      </c>
      <c r="H6923" s="5" t="s">
        <v>120</v>
      </c>
      <c r="I6923" s="6">
        <f t="shared" si="432"/>
        <v>-73.1</v>
      </c>
      <c r="J6923" s="5" t="str">
        <f>IF(H6923="否","不适用",IF(AND(ISNUMBER(E6923),ISNUMBER(F6923)),IF(I6923&gt;规则与名单!$B$2,"是","否"),"未判定"))</f>
        <v>不适用</v>
      </c>
      <c r="K6923" s="5" t="str">
        <f t="shared" si="433"/>
        <v>非测试日纯氢</v>
      </c>
      <c r="L6923" s="6">
        <f t="shared" si="434"/>
        <v>72.7</v>
      </c>
      <c r="M6923" s="5">
        <f t="shared" si="435"/>
        <v>0</v>
      </c>
      <c r="N6923" s="5" t="s">
        <v>24111</v>
      </c>
      <c r="O6923" s="5" t="s">
        <v>24112</v>
      </c>
      <c r="P6923" s="5" t="s">
        <v>24113</v>
      </c>
    </row>
    <row r="6924" ht="19" customHeight="1" spans="1:16">
      <c r="A6924" s="5">
        <v>276</v>
      </c>
      <c r="B6924" s="5" t="s">
        <v>73</v>
      </c>
      <c r="C6924" s="5" t="s">
        <v>70</v>
      </c>
      <c r="D6924" s="8" t="s">
        <v>644</v>
      </c>
      <c r="E6924" s="6">
        <v>145.7</v>
      </c>
      <c r="F6924" s="6">
        <v>73.3</v>
      </c>
      <c r="G6924" s="6">
        <v>61.2</v>
      </c>
      <c r="H6924" s="5" t="s">
        <v>120</v>
      </c>
      <c r="I6924" s="6">
        <f t="shared" si="432"/>
        <v>72.4</v>
      </c>
      <c r="J6924" s="5" t="str">
        <f>IF(H6924="否","不适用",IF(AND(ISNUMBER(E6924),ISNUMBER(F6924)),IF(I6924&gt;规则与名单!$B$2,"是","否"),"未判定"))</f>
        <v>不适用</v>
      </c>
      <c r="K6924" s="5" t="str">
        <f t="shared" si="433"/>
        <v>非测试日纯氢</v>
      </c>
      <c r="L6924" s="6">
        <f t="shared" si="434"/>
        <v>61.2</v>
      </c>
      <c r="M6924" s="5">
        <f t="shared" si="435"/>
        <v>0</v>
      </c>
      <c r="N6924" s="5" t="s">
        <v>24114</v>
      </c>
      <c r="O6924" s="5" t="s">
        <v>24115</v>
      </c>
      <c r="P6924" s="5" t="s">
        <v>24116</v>
      </c>
    </row>
    <row r="6925" ht="19" customHeight="1" spans="1:16">
      <c r="A6925" s="5">
        <v>276</v>
      </c>
      <c r="B6925" s="5" t="s">
        <v>73</v>
      </c>
      <c r="C6925" s="5" t="s">
        <v>70</v>
      </c>
      <c r="D6925" s="8" t="s">
        <v>3418</v>
      </c>
      <c r="E6925" s="6"/>
      <c r="F6925" s="6">
        <v>0</v>
      </c>
      <c r="G6925" s="6"/>
      <c r="H6925" s="5" t="s">
        <v>120</v>
      </c>
      <c r="I6925" s="6" t="str">
        <f t="shared" si="432"/>
        <v/>
      </c>
      <c r="J6925" s="5" t="str">
        <f>IF(H6925="否","不适用",IF(AND(ISNUMBER(E6925),ISNUMBER(F6925)),IF(I6925&gt;规则与名单!$B$2,"是","否"),"未判定"))</f>
        <v>不适用</v>
      </c>
      <c r="K6925" s="5" t="str">
        <f t="shared" si="433"/>
        <v>缺失</v>
      </c>
      <c r="L6925" s="6" t="str">
        <f t="shared" si="434"/>
        <v/>
      </c>
      <c r="M6925" s="5">
        <f t="shared" si="435"/>
        <v>1</v>
      </c>
      <c r="N6925" s="5" t="s">
        <v>24117</v>
      </c>
      <c r="O6925" s="5" t="s">
        <v>24118</v>
      </c>
      <c r="P6925" s="5" t="s">
        <v>24119</v>
      </c>
    </row>
    <row r="6926" ht="19" customHeight="1" spans="1:16">
      <c r="A6926" s="5">
        <v>276</v>
      </c>
      <c r="B6926" s="5" t="s">
        <v>73</v>
      </c>
      <c r="C6926" s="5" t="s">
        <v>70</v>
      </c>
      <c r="D6926" s="8" t="s">
        <v>3422</v>
      </c>
      <c r="E6926" s="6"/>
      <c r="F6926" s="6">
        <v>0</v>
      </c>
      <c r="G6926" s="6"/>
      <c r="H6926" s="5" t="s">
        <v>120</v>
      </c>
      <c r="I6926" s="6" t="str">
        <f t="shared" si="432"/>
        <v/>
      </c>
      <c r="J6926" s="5" t="str">
        <f>IF(H6926="否","不适用",IF(AND(ISNUMBER(E6926),ISNUMBER(F6926)),IF(I6926&gt;规则与名单!$B$2,"是","否"),"未判定"))</f>
        <v>不适用</v>
      </c>
      <c r="K6926" s="5" t="str">
        <f t="shared" si="433"/>
        <v>缺失</v>
      </c>
      <c r="L6926" s="6" t="str">
        <f t="shared" si="434"/>
        <v/>
      </c>
      <c r="M6926" s="5">
        <f t="shared" si="435"/>
        <v>1</v>
      </c>
      <c r="N6926" s="5" t="s">
        <v>24120</v>
      </c>
      <c r="O6926" s="5" t="s">
        <v>24121</v>
      </c>
      <c r="P6926" s="5" t="s">
        <v>24122</v>
      </c>
    </row>
    <row r="6927" ht="19" customHeight="1" spans="1:16">
      <c r="A6927" s="5">
        <v>276</v>
      </c>
      <c r="B6927" s="5" t="s">
        <v>73</v>
      </c>
      <c r="C6927" s="5" t="s">
        <v>70</v>
      </c>
      <c r="D6927" s="8" t="s">
        <v>336</v>
      </c>
      <c r="E6927" s="6"/>
      <c r="F6927" s="6">
        <v>0</v>
      </c>
      <c r="G6927" s="6"/>
      <c r="H6927" s="5" t="s">
        <v>120</v>
      </c>
      <c r="I6927" s="6" t="str">
        <f t="shared" si="432"/>
        <v/>
      </c>
      <c r="J6927" s="5" t="str">
        <f>IF(H6927="否","不适用",IF(AND(ISNUMBER(E6927),ISNUMBER(F6927)),IF(I6927&gt;规则与名单!$B$2,"是","否"),"未判定"))</f>
        <v>不适用</v>
      </c>
      <c r="K6927" s="5" t="str">
        <f t="shared" si="433"/>
        <v>缺失</v>
      </c>
      <c r="L6927" s="6" t="str">
        <f t="shared" si="434"/>
        <v/>
      </c>
      <c r="M6927" s="5">
        <f t="shared" si="435"/>
        <v>1</v>
      </c>
      <c r="N6927" s="5" t="s">
        <v>24123</v>
      </c>
      <c r="O6927" s="5" t="s">
        <v>24124</v>
      </c>
      <c r="P6927" s="5" t="s">
        <v>24125</v>
      </c>
    </row>
    <row r="6928" ht="19" customHeight="1" spans="1:16">
      <c r="A6928" s="5">
        <v>276</v>
      </c>
      <c r="B6928" s="5" t="s">
        <v>73</v>
      </c>
      <c r="C6928" s="5" t="s">
        <v>70</v>
      </c>
      <c r="D6928" s="8" t="s">
        <v>653</v>
      </c>
      <c r="E6928" s="6">
        <v>68</v>
      </c>
      <c r="F6928" s="6">
        <v>79.2</v>
      </c>
      <c r="G6928" s="6">
        <v>60.1</v>
      </c>
      <c r="H6928" s="5" t="s">
        <v>120</v>
      </c>
      <c r="I6928" s="6">
        <f t="shared" si="432"/>
        <v>-11.2</v>
      </c>
      <c r="J6928" s="5" t="str">
        <f>IF(H6928="否","不适用",IF(AND(ISNUMBER(E6928),ISNUMBER(F6928)),IF(I6928&gt;规则与名单!$B$2,"是","否"),"未判定"))</f>
        <v>不适用</v>
      </c>
      <c r="K6928" s="5" t="str">
        <f t="shared" si="433"/>
        <v>非测试日纯氢</v>
      </c>
      <c r="L6928" s="6">
        <f t="shared" si="434"/>
        <v>60.1</v>
      </c>
      <c r="M6928" s="5">
        <f t="shared" si="435"/>
        <v>0</v>
      </c>
      <c r="N6928" s="5" t="s">
        <v>24126</v>
      </c>
      <c r="O6928" s="5" t="s">
        <v>24127</v>
      </c>
      <c r="P6928" s="5" t="s">
        <v>24128</v>
      </c>
    </row>
    <row r="6929" ht="19" customHeight="1" spans="1:16">
      <c r="A6929" s="5">
        <v>276</v>
      </c>
      <c r="B6929" s="5" t="s">
        <v>73</v>
      </c>
      <c r="C6929" s="5" t="s">
        <v>70</v>
      </c>
      <c r="D6929" s="8" t="s">
        <v>140</v>
      </c>
      <c r="E6929" s="6">
        <v>83.2</v>
      </c>
      <c r="F6929" s="6">
        <v>72.7</v>
      </c>
      <c r="G6929" s="6">
        <v>73</v>
      </c>
      <c r="H6929" s="5" t="s">
        <v>120</v>
      </c>
      <c r="I6929" s="6">
        <f t="shared" si="432"/>
        <v>10.5</v>
      </c>
      <c r="J6929" s="5" t="str">
        <f>IF(H6929="否","不适用",IF(AND(ISNUMBER(E6929),ISNUMBER(F6929)),IF(I6929&gt;规则与名单!$B$2,"是","否"),"未判定"))</f>
        <v>不适用</v>
      </c>
      <c r="K6929" s="5" t="str">
        <f t="shared" si="433"/>
        <v>非测试日纯氢</v>
      </c>
      <c r="L6929" s="6">
        <f t="shared" si="434"/>
        <v>73</v>
      </c>
      <c r="M6929" s="5">
        <f t="shared" si="435"/>
        <v>0</v>
      </c>
      <c r="N6929" s="5" t="s">
        <v>24129</v>
      </c>
      <c r="O6929" s="5" t="s">
        <v>24130</v>
      </c>
      <c r="P6929" s="5" t="s">
        <v>24131</v>
      </c>
    </row>
    <row r="6930" ht="19" customHeight="1" spans="1:16">
      <c r="A6930" s="5">
        <v>276</v>
      </c>
      <c r="B6930" s="5" t="s">
        <v>73</v>
      </c>
      <c r="C6930" s="5" t="s">
        <v>70</v>
      </c>
      <c r="D6930" s="8" t="s">
        <v>115</v>
      </c>
      <c r="E6930" s="6">
        <v>73.6</v>
      </c>
      <c r="F6930" s="6">
        <v>80.3</v>
      </c>
      <c r="G6930" s="6">
        <v>73.6</v>
      </c>
      <c r="H6930" s="5" t="s">
        <v>120</v>
      </c>
      <c r="I6930" s="6">
        <f t="shared" si="432"/>
        <v>-6.7</v>
      </c>
      <c r="J6930" s="5" t="str">
        <f>IF(H6930="否","不适用",IF(AND(ISNUMBER(E6930),ISNUMBER(F6930)),IF(I6930&gt;规则与名单!$B$2,"是","否"),"未判定"))</f>
        <v>不适用</v>
      </c>
      <c r="K6930" s="5" t="str">
        <f t="shared" si="433"/>
        <v>非测试日纯氢</v>
      </c>
      <c r="L6930" s="6">
        <f t="shared" si="434"/>
        <v>73.6</v>
      </c>
      <c r="M6930" s="5">
        <f t="shared" si="435"/>
        <v>0</v>
      </c>
      <c r="N6930" s="5" t="s">
        <v>24132</v>
      </c>
      <c r="O6930" s="5" t="s">
        <v>24133</v>
      </c>
      <c r="P6930" s="5" t="s">
        <v>24134</v>
      </c>
    </row>
    <row r="6931" ht="19" customHeight="1" spans="1:16">
      <c r="A6931" s="5">
        <v>277</v>
      </c>
      <c r="B6931" s="5" t="s">
        <v>74</v>
      </c>
      <c r="C6931" s="5" t="s">
        <v>70</v>
      </c>
      <c r="D6931" s="8" t="s">
        <v>114</v>
      </c>
      <c r="E6931" s="6">
        <v>76.4</v>
      </c>
      <c r="F6931" s="6">
        <v>52.2</v>
      </c>
      <c r="G6931" s="6">
        <v>50.8</v>
      </c>
      <c r="H6931" s="5" t="s">
        <v>120</v>
      </c>
      <c r="I6931" s="6">
        <f t="shared" si="432"/>
        <v>24.2</v>
      </c>
      <c r="J6931" s="5" t="str">
        <f>IF(H6931="否","不适用",IF(AND(ISNUMBER(E6931),ISNUMBER(F6931)),IF(I6931&gt;规则与名单!$B$2,"是","否"),"未判定"))</f>
        <v>不适用</v>
      </c>
      <c r="K6931" s="5" t="str">
        <f t="shared" si="433"/>
        <v>非测试日纯氢</v>
      </c>
      <c r="L6931" s="6">
        <f t="shared" si="434"/>
        <v>50.8</v>
      </c>
      <c r="M6931" s="5">
        <f t="shared" si="435"/>
        <v>0</v>
      </c>
      <c r="N6931" s="5" t="s">
        <v>24135</v>
      </c>
      <c r="O6931" s="5" t="s">
        <v>24136</v>
      </c>
      <c r="P6931" s="5" t="s">
        <v>24137</v>
      </c>
    </row>
    <row r="6932" ht="19" customHeight="1" spans="1:16">
      <c r="A6932" s="5">
        <v>277</v>
      </c>
      <c r="B6932" s="5" t="s">
        <v>74</v>
      </c>
      <c r="C6932" s="5" t="s">
        <v>70</v>
      </c>
      <c r="D6932" s="8" t="s">
        <v>605</v>
      </c>
      <c r="E6932" s="6">
        <v>60.3</v>
      </c>
      <c r="F6932" s="6">
        <v>63</v>
      </c>
      <c r="G6932" s="6">
        <v>57.2</v>
      </c>
      <c r="H6932" s="5" t="s">
        <v>120</v>
      </c>
      <c r="I6932" s="6">
        <f t="shared" si="432"/>
        <v>-2.7</v>
      </c>
      <c r="J6932" s="5" t="str">
        <f>IF(H6932="否","不适用",IF(AND(ISNUMBER(E6932),ISNUMBER(F6932)),IF(I6932&gt;规则与名单!$B$2,"是","否"),"未判定"))</f>
        <v>不适用</v>
      </c>
      <c r="K6932" s="5" t="str">
        <f t="shared" si="433"/>
        <v>非测试日纯氢</v>
      </c>
      <c r="L6932" s="6">
        <f t="shared" si="434"/>
        <v>57.2</v>
      </c>
      <c r="M6932" s="5">
        <f t="shared" si="435"/>
        <v>0</v>
      </c>
      <c r="N6932" s="5" t="s">
        <v>24138</v>
      </c>
      <c r="O6932" s="5" t="s">
        <v>24139</v>
      </c>
      <c r="P6932" s="5" t="s">
        <v>24140</v>
      </c>
    </row>
    <row r="6933" ht="19" customHeight="1" spans="1:16">
      <c r="A6933" s="5">
        <v>277</v>
      </c>
      <c r="B6933" s="5" t="s">
        <v>74</v>
      </c>
      <c r="C6933" s="5" t="s">
        <v>70</v>
      </c>
      <c r="D6933" s="8" t="s">
        <v>186</v>
      </c>
      <c r="E6933" s="6">
        <v>41.2</v>
      </c>
      <c r="F6933" s="6">
        <v>43.1</v>
      </c>
      <c r="G6933" s="6">
        <v>25.2</v>
      </c>
      <c r="H6933" s="5" t="s">
        <v>120</v>
      </c>
      <c r="I6933" s="6">
        <f t="shared" si="432"/>
        <v>-1.9</v>
      </c>
      <c r="J6933" s="5" t="str">
        <f>IF(H6933="否","不适用",IF(AND(ISNUMBER(E6933),ISNUMBER(F6933)),IF(I6933&gt;规则与名单!$B$2,"是","否"),"未判定"))</f>
        <v>不适用</v>
      </c>
      <c r="K6933" s="5" t="str">
        <f t="shared" si="433"/>
        <v>非测试日纯氢</v>
      </c>
      <c r="L6933" s="6">
        <f t="shared" si="434"/>
        <v>25.2</v>
      </c>
      <c r="M6933" s="5">
        <f t="shared" si="435"/>
        <v>0</v>
      </c>
      <c r="N6933" s="5" t="s">
        <v>24141</v>
      </c>
      <c r="O6933" s="5" t="s">
        <v>24142</v>
      </c>
      <c r="P6933" s="5" t="s">
        <v>24143</v>
      </c>
    </row>
    <row r="6934" ht="19" customHeight="1" spans="1:16">
      <c r="A6934" s="5">
        <v>277</v>
      </c>
      <c r="B6934" s="5" t="s">
        <v>74</v>
      </c>
      <c r="C6934" s="5" t="s">
        <v>70</v>
      </c>
      <c r="D6934" s="8" t="s">
        <v>165</v>
      </c>
      <c r="E6934" s="6">
        <v>54.4</v>
      </c>
      <c r="F6934" s="6">
        <v>57.1</v>
      </c>
      <c r="G6934" s="6">
        <v>54.3</v>
      </c>
      <c r="H6934" s="5" t="s">
        <v>120</v>
      </c>
      <c r="I6934" s="6">
        <f t="shared" si="432"/>
        <v>-2.7</v>
      </c>
      <c r="J6934" s="5" t="str">
        <f>IF(H6934="否","不适用",IF(AND(ISNUMBER(E6934),ISNUMBER(F6934)),IF(I6934&gt;规则与名单!$B$2,"是","否"),"未判定"))</f>
        <v>不适用</v>
      </c>
      <c r="K6934" s="5" t="str">
        <f t="shared" si="433"/>
        <v>非测试日纯氢</v>
      </c>
      <c r="L6934" s="6">
        <f t="shared" si="434"/>
        <v>54.3</v>
      </c>
      <c r="M6934" s="5">
        <f t="shared" si="435"/>
        <v>0</v>
      </c>
      <c r="N6934" s="5" t="s">
        <v>24144</v>
      </c>
      <c r="O6934" s="5" t="s">
        <v>24145</v>
      </c>
      <c r="P6934" s="5" t="s">
        <v>24146</v>
      </c>
    </row>
    <row r="6935" ht="19" customHeight="1" spans="1:16">
      <c r="A6935" s="5">
        <v>277</v>
      </c>
      <c r="B6935" s="5" t="s">
        <v>74</v>
      </c>
      <c r="C6935" s="5" t="s">
        <v>70</v>
      </c>
      <c r="D6935" s="8" t="s">
        <v>151</v>
      </c>
      <c r="E6935" s="6"/>
      <c r="F6935" s="6">
        <v>0</v>
      </c>
      <c r="G6935" s="6"/>
      <c r="H6935" s="5" t="s">
        <v>120</v>
      </c>
      <c r="I6935" s="6" t="str">
        <f t="shared" si="432"/>
        <v/>
      </c>
      <c r="J6935" s="5" t="str">
        <f>IF(H6935="否","不适用",IF(AND(ISNUMBER(E6935),ISNUMBER(F6935)),IF(I6935&gt;规则与名单!$B$2,"是","否"),"未判定"))</f>
        <v>不适用</v>
      </c>
      <c r="K6935" s="5" t="str">
        <f t="shared" si="433"/>
        <v>缺失</v>
      </c>
      <c r="L6935" s="6" t="str">
        <f t="shared" si="434"/>
        <v/>
      </c>
      <c r="M6935" s="5">
        <f t="shared" si="435"/>
        <v>1</v>
      </c>
      <c r="N6935" s="5" t="s">
        <v>24147</v>
      </c>
      <c r="O6935" s="5" t="s">
        <v>24148</v>
      </c>
      <c r="P6935" s="5" t="s">
        <v>24149</v>
      </c>
    </row>
    <row r="6936" ht="19" customHeight="1" spans="1:16">
      <c r="A6936" s="5">
        <v>277</v>
      </c>
      <c r="B6936" s="5" t="s">
        <v>74</v>
      </c>
      <c r="C6936" s="5" t="s">
        <v>70</v>
      </c>
      <c r="D6936" s="8" t="s">
        <v>3358</v>
      </c>
      <c r="E6936" s="6">
        <v>0.1</v>
      </c>
      <c r="F6936" s="6">
        <v>0.27</v>
      </c>
      <c r="G6936" s="6"/>
      <c r="H6936" s="5" t="s">
        <v>120</v>
      </c>
      <c r="I6936" s="6">
        <f t="shared" si="432"/>
        <v>-0.17</v>
      </c>
      <c r="J6936" s="5" t="str">
        <f>IF(H6936="否","不适用",IF(AND(ISNUMBER(E6936),ISNUMBER(F6936)),IF(I6936&gt;规则与名单!$B$2,"是","否"),"未判定"))</f>
        <v>不适用</v>
      </c>
      <c r="K6936" s="5" t="str">
        <f t="shared" si="433"/>
        <v>非测试日仪表</v>
      </c>
      <c r="L6936" s="6">
        <f t="shared" si="434"/>
        <v>0.1</v>
      </c>
      <c r="M6936" s="5">
        <f t="shared" si="435"/>
        <v>0</v>
      </c>
      <c r="N6936" s="5" t="s">
        <v>24150</v>
      </c>
      <c r="O6936" s="5" t="s">
        <v>24151</v>
      </c>
      <c r="P6936" s="5" t="s">
        <v>24152</v>
      </c>
    </row>
    <row r="6937" ht="19" customHeight="1" spans="1:16">
      <c r="A6937" s="5">
        <v>277</v>
      </c>
      <c r="B6937" s="5" t="s">
        <v>74</v>
      </c>
      <c r="C6937" s="5" t="s">
        <v>70</v>
      </c>
      <c r="D6937" s="8" t="s">
        <v>272</v>
      </c>
      <c r="E6937" s="6">
        <v>42.7</v>
      </c>
      <c r="F6937" s="6">
        <v>45.7</v>
      </c>
      <c r="G6937" s="6">
        <v>38.3</v>
      </c>
      <c r="H6937" s="5" t="s">
        <v>120</v>
      </c>
      <c r="I6937" s="6">
        <f t="shared" si="432"/>
        <v>-3</v>
      </c>
      <c r="J6937" s="5" t="str">
        <f>IF(H6937="否","不适用",IF(AND(ISNUMBER(E6937),ISNUMBER(F6937)),IF(I6937&gt;规则与名单!$B$2,"是","否"),"未判定"))</f>
        <v>不适用</v>
      </c>
      <c r="K6937" s="5" t="str">
        <f t="shared" si="433"/>
        <v>非测试日纯氢</v>
      </c>
      <c r="L6937" s="6">
        <f t="shared" si="434"/>
        <v>38.3</v>
      </c>
      <c r="M6937" s="5">
        <f t="shared" si="435"/>
        <v>0</v>
      </c>
      <c r="N6937" s="5" t="s">
        <v>24153</v>
      </c>
      <c r="O6937" s="5" t="s">
        <v>24154</v>
      </c>
      <c r="P6937" s="5" t="s">
        <v>24155</v>
      </c>
    </row>
    <row r="6938" ht="19" customHeight="1" spans="1:16">
      <c r="A6938" s="5">
        <v>277</v>
      </c>
      <c r="B6938" s="5" t="s">
        <v>74</v>
      </c>
      <c r="C6938" s="5" t="s">
        <v>70</v>
      </c>
      <c r="D6938" s="8" t="s">
        <v>506</v>
      </c>
      <c r="E6938" s="6">
        <v>10.9</v>
      </c>
      <c r="F6938" s="6">
        <v>39</v>
      </c>
      <c r="G6938" s="6">
        <v>31.7</v>
      </c>
      <c r="H6938" s="5" t="s">
        <v>120</v>
      </c>
      <c r="I6938" s="6">
        <f t="shared" si="432"/>
        <v>-28.1</v>
      </c>
      <c r="J6938" s="5" t="str">
        <f>IF(H6938="否","不适用",IF(AND(ISNUMBER(E6938),ISNUMBER(F6938)),IF(I6938&gt;规则与名单!$B$2,"是","否"),"未判定"))</f>
        <v>不适用</v>
      </c>
      <c r="K6938" s="5" t="str">
        <f t="shared" si="433"/>
        <v>非测试日纯氢</v>
      </c>
      <c r="L6938" s="6">
        <f t="shared" si="434"/>
        <v>31.7</v>
      </c>
      <c r="M6938" s="5">
        <f t="shared" si="435"/>
        <v>0</v>
      </c>
      <c r="N6938" s="5" t="s">
        <v>24156</v>
      </c>
      <c r="O6938" s="5" t="s">
        <v>24157</v>
      </c>
      <c r="P6938" s="5" t="s">
        <v>24158</v>
      </c>
    </row>
    <row r="6939" ht="19" customHeight="1" spans="1:16">
      <c r="A6939" s="5">
        <v>277</v>
      </c>
      <c r="B6939" s="5" t="s">
        <v>74</v>
      </c>
      <c r="C6939" s="5" t="s">
        <v>70</v>
      </c>
      <c r="D6939" s="8" t="s">
        <v>673</v>
      </c>
      <c r="E6939" s="6">
        <v>71.4</v>
      </c>
      <c r="F6939" s="6">
        <v>47.5</v>
      </c>
      <c r="G6939" s="6">
        <v>43.3</v>
      </c>
      <c r="H6939" s="5" t="s">
        <v>120</v>
      </c>
      <c r="I6939" s="6">
        <f t="shared" si="432"/>
        <v>23.9</v>
      </c>
      <c r="J6939" s="5" t="str">
        <f>IF(H6939="否","不适用",IF(AND(ISNUMBER(E6939),ISNUMBER(F6939)),IF(I6939&gt;规则与名单!$B$2,"是","否"),"未判定"))</f>
        <v>不适用</v>
      </c>
      <c r="K6939" s="5" t="str">
        <f t="shared" si="433"/>
        <v>非测试日纯氢</v>
      </c>
      <c r="L6939" s="6">
        <f t="shared" si="434"/>
        <v>43.3</v>
      </c>
      <c r="M6939" s="5">
        <f t="shared" si="435"/>
        <v>0</v>
      </c>
      <c r="N6939" s="5" t="s">
        <v>24159</v>
      </c>
      <c r="O6939" s="5" t="s">
        <v>24160</v>
      </c>
      <c r="P6939" s="5" t="s">
        <v>24161</v>
      </c>
    </row>
    <row r="6940" ht="19" customHeight="1" spans="1:16">
      <c r="A6940" s="5">
        <v>277</v>
      </c>
      <c r="B6940" s="5" t="s">
        <v>74</v>
      </c>
      <c r="C6940" s="5" t="s">
        <v>70</v>
      </c>
      <c r="D6940" s="8" t="s">
        <v>183</v>
      </c>
      <c r="E6940" s="6">
        <v>36.9</v>
      </c>
      <c r="F6940" s="6">
        <v>39.1</v>
      </c>
      <c r="G6940" s="6">
        <v>34</v>
      </c>
      <c r="H6940" s="5" t="s">
        <v>120</v>
      </c>
      <c r="I6940" s="6">
        <f t="shared" si="432"/>
        <v>-2.2</v>
      </c>
      <c r="J6940" s="5" t="str">
        <f>IF(H6940="否","不适用",IF(AND(ISNUMBER(E6940),ISNUMBER(F6940)),IF(I6940&gt;规则与名单!$B$2,"是","否"),"未判定"))</f>
        <v>不适用</v>
      </c>
      <c r="K6940" s="5" t="str">
        <f t="shared" si="433"/>
        <v>非测试日纯氢</v>
      </c>
      <c r="L6940" s="6">
        <f t="shared" si="434"/>
        <v>34</v>
      </c>
      <c r="M6940" s="5">
        <f t="shared" si="435"/>
        <v>0</v>
      </c>
      <c r="N6940" s="5" t="s">
        <v>24162</v>
      </c>
      <c r="O6940" s="5" t="s">
        <v>24163</v>
      </c>
      <c r="P6940" s="5" t="s">
        <v>24164</v>
      </c>
    </row>
    <row r="6941" ht="19" customHeight="1" spans="1:16">
      <c r="A6941" s="5">
        <v>277</v>
      </c>
      <c r="B6941" s="5" t="s">
        <v>74</v>
      </c>
      <c r="C6941" s="5" t="s">
        <v>70</v>
      </c>
      <c r="D6941" s="8" t="s">
        <v>431</v>
      </c>
      <c r="E6941" s="6">
        <v>33.5</v>
      </c>
      <c r="F6941" s="6">
        <v>38.7</v>
      </c>
      <c r="G6941" s="6">
        <v>6.6</v>
      </c>
      <c r="H6941" s="5" t="s">
        <v>120</v>
      </c>
      <c r="I6941" s="6">
        <f t="shared" si="432"/>
        <v>-5.2</v>
      </c>
      <c r="J6941" s="5" t="str">
        <f>IF(H6941="否","不适用",IF(AND(ISNUMBER(E6941),ISNUMBER(F6941)),IF(I6941&gt;规则与名单!$B$2,"是","否"),"未判定"))</f>
        <v>不适用</v>
      </c>
      <c r="K6941" s="5" t="str">
        <f t="shared" si="433"/>
        <v>非测试日纯氢</v>
      </c>
      <c r="L6941" s="6">
        <f t="shared" si="434"/>
        <v>6.6</v>
      </c>
      <c r="M6941" s="5">
        <f t="shared" si="435"/>
        <v>0</v>
      </c>
      <c r="N6941" s="5" t="s">
        <v>24165</v>
      </c>
      <c r="O6941" s="5" t="s">
        <v>24166</v>
      </c>
      <c r="P6941" s="5" t="s">
        <v>24167</v>
      </c>
    </row>
    <row r="6942" ht="19" customHeight="1" spans="1:16">
      <c r="A6942" s="5">
        <v>277</v>
      </c>
      <c r="B6942" s="5" t="s">
        <v>74</v>
      </c>
      <c r="C6942" s="5" t="s">
        <v>70</v>
      </c>
      <c r="D6942" s="8" t="s">
        <v>3377</v>
      </c>
      <c r="E6942" s="6"/>
      <c r="F6942" s="6">
        <v>0</v>
      </c>
      <c r="G6942" s="6"/>
      <c r="H6942" s="5" t="s">
        <v>120</v>
      </c>
      <c r="I6942" s="6" t="str">
        <f t="shared" si="432"/>
        <v/>
      </c>
      <c r="J6942" s="5" t="str">
        <f>IF(H6942="否","不适用",IF(AND(ISNUMBER(E6942),ISNUMBER(F6942)),IF(I6942&gt;规则与名单!$B$2,"是","否"),"未判定"))</f>
        <v>不适用</v>
      </c>
      <c r="K6942" s="5" t="str">
        <f t="shared" si="433"/>
        <v>缺失</v>
      </c>
      <c r="L6942" s="6" t="str">
        <f t="shared" si="434"/>
        <v/>
      </c>
      <c r="M6942" s="5">
        <f t="shared" si="435"/>
        <v>1</v>
      </c>
      <c r="N6942" s="5" t="s">
        <v>24168</v>
      </c>
      <c r="O6942" s="5" t="s">
        <v>24169</v>
      </c>
      <c r="P6942" s="5" t="s">
        <v>24170</v>
      </c>
    </row>
    <row r="6943" ht="19" customHeight="1" spans="1:16">
      <c r="A6943" s="5">
        <v>277</v>
      </c>
      <c r="B6943" s="5" t="s">
        <v>74</v>
      </c>
      <c r="C6943" s="5" t="s">
        <v>70</v>
      </c>
      <c r="D6943" s="8" t="s">
        <v>407</v>
      </c>
      <c r="E6943" s="6">
        <v>60.5</v>
      </c>
      <c r="F6943" s="6">
        <v>57.6</v>
      </c>
      <c r="G6943" s="6">
        <v>36</v>
      </c>
      <c r="H6943" s="5" t="s">
        <v>120</v>
      </c>
      <c r="I6943" s="6">
        <f t="shared" si="432"/>
        <v>2.9</v>
      </c>
      <c r="J6943" s="5" t="str">
        <f>IF(H6943="否","不适用",IF(AND(ISNUMBER(E6943),ISNUMBER(F6943)),IF(I6943&gt;规则与名单!$B$2,"是","否"),"未判定"))</f>
        <v>不适用</v>
      </c>
      <c r="K6943" s="5" t="str">
        <f t="shared" si="433"/>
        <v>非测试日纯氢</v>
      </c>
      <c r="L6943" s="6">
        <f t="shared" si="434"/>
        <v>36</v>
      </c>
      <c r="M6943" s="5">
        <f t="shared" si="435"/>
        <v>0</v>
      </c>
      <c r="N6943" s="5" t="s">
        <v>24171</v>
      </c>
      <c r="O6943" s="5" t="s">
        <v>24172</v>
      </c>
      <c r="P6943" s="5" t="s">
        <v>24173</v>
      </c>
    </row>
    <row r="6944" ht="19" customHeight="1" spans="1:16">
      <c r="A6944" s="5">
        <v>277</v>
      </c>
      <c r="B6944" s="5" t="s">
        <v>74</v>
      </c>
      <c r="C6944" s="5" t="s">
        <v>70</v>
      </c>
      <c r="D6944" s="8" t="s">
        <v>411</v>
      </c>
      <c r="E6944" s="6">
        <v>35.8</v>
      </c>
      <c r="F6944" s="6">
        <v>38</v>
      </c>
      <c r="G6944" s="6">
        <v>22.2</v>
      </c>
      <c r="H6944" s="5" t="s">
        <v>120</v>
      </c>
      <c r="I6944" s="6">
        <f t="shared" si="432"/>
        <v>-2.2</v>
      </c>
      <c r="J6944" s="5" t="str">
        <f>IF(H6944="否","不适用",IF(AND(ISNUMBER(E6944),ISNUMBER(F6944)),IF(I6944&gt;规则与名单!$B$2,"是","否"),"未判定"))</f>
        <v>不适用</v>
      </c>
      <c r="K6944" s="5" t="str">
        <f t="shared" si="433"/>
        <v>非测试日纯氢</v>
      </c>
      <c r="L6944" s="6">
        <f t="shared" si="434"/>
        <v>22.2</v>
      </c>
      <c r="M6944" s="5">
        <f t="shared" si="435"/>
        <v>0</v>
      </c>
      <c r="N6944" s="5" t="s">
        <v>24174</v>
      </c>
      <c r="O6944" s="5" t="s">
        <v>24175</v>
      </c>
      <c r="P6944" s="5" t="s">
        <v>24176</v>
      </c>
    </row>
    <row r="6945" ht="19" customHeight="1" spans="1:16">
      <c r="A6945" s="5">
        <v>277</v>
      </c>
      <c r="B6945" s="5" t="s">
        <v>74</v>
      </c>
      <c r="C6945" s="5" t="s">
        <v>70</v>
      </c>
      <c r="D6945" s="8" t="s">
        <v>251</v>
      </c>
      <c r="E6945" s="6">
        <v>10.9</v>
      </c>
      <c r="F6945" s="6">
        <v>38.1</v>
      </c>
      <c r="G6945" s="6">
        <v>24.8</v>
      </c>
      <c r="H6945" s="5" t="s">
        <v>120</v>
      </c>
      <c r="I6945" s="6">
        <f t="shared" si="432"/>
        <v>-27.2</v>
      </c>
      <c r="J6945" s="5" t="str">
        <f>IF(H6945="否","不适用",IF(AND(ISNUMBER(E6945),ISNUMBER(F6945)),IF(I6945&gt;规则与名单!$B$2,"是","否"),"未判定"))</f>
        <v>不适用</v>
      </c>
      <c r="K6945" s="5" t="str">
        <f t="shared" si="433"/>
        <v>非测试日纯氢</v>
      </c>
      <c r="L6945" s="6">
        <f t="shared" si="434"/>
        <v>24.8</v>
      </c>
      <c r="M6945" s="5">
        <f t="shared" si="435"/>
        <v>0</v>
      </c>
      <c r="N6945" s="5" t="s">
        <v>24177</v>
      </c>
      <c r="O6945" s="5" t="s">
        <v>24178</v>
      </c>
      <c r="P6945" s="5" t="s">
        <v>24179</v>
      </c>
    </row>
    <row r="6946" ht="19" customHeight="1" spans="1:16">
      <c r="A6946" s="5">
        <v>277</v>
      </c>
      <c r="B6946" s="5" t="s">
        <v>74</v>
      </c>
      <c r="C6946" s="5" t="s">
        <v>70</v>
      </c>
      <c r="D6946" s="8" t="s">
        <v>472</v>
      </c>
      <c r="E6946" s="6">
        <v>60.2</v>
      </c>
      <c r="F6946" s="6">
        <v>37.3</v>
      </c>
      <c r="G6946" s="6">
        <v>32</v>
      </c>
      <c r="H6946" s="5" t="s">
        <v>120</v>
      </c>
      <c r="I6946" s="6">
        <f t="shared" si="432"/>
        <v>22.9</v>
      </c>
      <c r="J6946" s="5" t="str">
        <f>IF(H6946="否","不适用",IF(AND(ISNUMBER(E6946),ISNUMBER(F6946)),IF(I6946&gt;规则与名单!$B$2,"是","否"),"未判定"))</f>
        <v>不适用</v>
      </c>
      <c r="K6946" s="5" t="str">
        <f t="shared" si="433"/>
        <v>非测试日纯氢</v>
      </c>
      <c r="L6946" s="6">
        <f t="shared" si="434"/>
        <v>32</v>
      </c>
      <c r="M6946" s="5">
        <f t="shared" si="435"/>
        <v>0</v>
      </c>
      <c r="N6946" s="5" t="s">
        <v>24180</v>
      </c>
      <c r="O6946" s="5" t="s">
        <v>24181</v>
      </c>
      <c r="P6946" s="5" t="s">
        <v>24182</v>
      </c>
    </row>
    <row r="6947" ht="19" customHeight="1" spans="1:16">
      <c r="A6947" s="5">
        <v>277</v>
      </c>
      <c r="B6947" s="5" t="s">
        <v>74</v>
      </c>
      <c r="C6947" s="5" t="s">
        <v>70</v>
      </c>
      <c r="D6947" s="8" t="s">
        <v>466</v>
      </c>
      <c r="E6947" s="6">
        <v>36.2</v>
      </c>
      <c r="F6947" s="6">
        <v>39.5</v>
      </c>
      <c r="G6947" s="6">
        <v>25.8</v>
      </c>
      <c r="H6947" s="5" t="s">
        <v>120</v>
      </c>
      <c r="I6947" s="6">
        <f t="shared" si="432"/>
        <v>-3.3</v>
      </c>
      <c r="J6947" s="5" t="str">
        <f>IF(H6947="否","不适用",IF(AND(ISNUMBER(E6947),ISNUMBER(F6947)),IF(I6947&gt;规则与名单!$B$2,"是","否"),"未判定"))</f>
        <v>不适用</v>
      </c>
      <c r="K6947" s="5" t="str">
        <f t="shared" si="433"/>
        <v>非测试日纯氢</v>
      </c>
      <c r="L6947" s="6">
        <f t="shared" si="434"/>
        <v>25.8</v>
      </c>
      <c r="M6947" s="5">
        <f t="shared" si="435"/>
        <v>0</v>
      </c>
      <c r="N6947" s="5" t="s">
        <v>24183</v>
      </c>
      <c r="O6947" s="5" t="s">
        <v>24184</v>
      </c>
      <c r="P6947" s="5" t="s">
        <v>24185</v>
      </c>
    </row>
    <row r="6948" ht="19" customHeight="1" spans="1:16">
      <c r="A6948" s="5">
        <v>277</v>
      </c>
      <c r="B6948" s="5" t="s">
        <v>74</v>
      </c>
      <c r="C6948" s="5" t="s">
        <v>70</v>
      </c>
      <c r="D6948" s="8" t="s">
        <v>333</v>
      </c>
      <c r="E6948" s="6">
        <v>3.7</v>
      </c>
      <c r="F6948" s="6">
        <v>37.5</v>
      </c>
      <c r="G6948" s="6">
        <v>25.9</v>
      </c>
      <c r="H6948" s="5" t="s">
        <v>120</v>
      </c>
      <c r="I6948" s="6">
        <f t="shared" si="432"/>
        <v>-33.8</v>
      </c>
      <c r="J6948" s="5" t="str">
        <f>IF(H6948="否","不适用",IF(AND(ISNUMBER(E6948),ISNUMBER(F6948)),IF(I6948&gt;规则与名单!$B$2,"是","否"),"未判定"))</f>
        <v>不适用</v>
      </c>
      <c r="K6948" s="5" t="str">
        <f t="shared" si="433"/>
        <v>非测试日纯氢</v>
      </c>
      <c r="L6948" s="6">
        <f t="shared" si="434"/>
        <v>25.9</v>
      </c>
      <c r="M6948" s="5">
        <f t="shared" si="435"/>
        <v>0</v>
      </c>
      <c r="N6948" s="5" t="s">
        <v>24186</v>
      </c>
      <c r="O6948" s="5" t="s">
        <v>24187</v>
      </c>
      <c r="P6948" s="5" t="s">
        <v>24188</v>
      </c>
    </row>
    <row r="6949" ht="19" customHeight="1" spans="1:16">
      <c r="A6949" s="5">
        <v>277</v>
      </c>
      <c r="B6949" s="5" t="s">
        <v>74</v>
      </c>
      <c r="C6949" s="5" t="s">
        <v>70</v>
      </c>
      <c r="D6949" s="8" t="s">
        <v>175</v>
      </c>
      <c r="E6949" s="6">
        <v>65</v>
      </c>
      <c r="F6949" s="6">
        <v>32.3</v>
      </c>
      <c r="G6949" s="6">
        <v>32.4</v>
      </c>
      <c r="H6949" s="5" t="s">
        <v>120</v>
      </c>
      <c r="I6949" s="6">
        <f t="shared" si="432"/>
        <v>32.7</v>
      </c>
      <c r="J6949" s="5" t="str">
        <f>IF(H6949="否","不适用",IF(AND(ISNUMBER(E6949),ISNUMBER(F6949)),IF(I6949&gt;规则与名单!$B$2,"是","否"),"未判定"))</f>
        <v>不适用</v>
      </c>
      <c r="K6949" s="5" t="str">
        <f t="shared" si="433"/>
        <v>非测试日纯氢</v>
      </c>
      <c r="L6949" s="6">
        <f t="shared" si="434"/>
        <v>32.4</v>
      </c>
      <c r="M6949" s="5">
        <f t="shared" si="435"/>
        <v>0</v>
      </c>
      <c r="N6949" s="5" t="s">
        <v>24189</v>
      </c>
      <c r="O6949" s="5" t="s">
        <v>24190</v>
      </c>
      <c r="P6949" s="5" t="s">
        <v>24191</v>
      </c>
    </row>
    <row r="6950" ht="19" customHeight="1" spans="1:16">
      <c r="A6950" s="5">
        <v>277</v>
      </c>
      <c r="B6950" s="5" t="s">
        <v>74</v>
      </c>
      <c r="C6950" s="5" t="s">
        <v>70</v>
      </c>
      <c r="D6950" s="8" t="s">
        <v>3402</v>
      </c>
      <c r="E6950" s="6">
        <v>72.2</v>
      </c>
      <c r="F6950" s="6">
        <v>74.9</v>
      </c>
      <c r="G6950" s="6">
        <v>63.6</v>
      </c>
      <c r="H6950" s="5" t="s">
        <v>120</v>
      </c>
      <c r="I6950" s="6">
        <f t="shared" si="432"/>
        <v>-2.7</v>
      </c>
      <c r="J6950" s="5" t="str">
        <f>IF(H6950="否","不适用",IF(AND(ISNUMBER(E6950),ISNUMBER(F6950)),IF(I6950&gt;规则与名单!$B$2,"是","否"),"未判定"))</f>
        <v>不适用</v>
      </c>
      <c r="K6950" s="5" t="str">
        <f t="shared" si="433"/>
        <v>非测试日纯氢</v>
      </c>
      <c r="L6950" s="6">
        <f t="shared" si="434"/>
        <v>63.6</v>
      </c>
      <c r="M6950" s="5">
        <f t="shared" si="435"/>
        <v>0</v>
      </c>
      <c r="N6950" s="5" t="s">
        <v>24192</v>
      </c>
      <c r="O6950" s="5" t="s">
        <v>24193</v>
      </c>
      <c r="P6950" s="5" t="s">
        <v>24194</v>
      </c>
    </row>
    <row r="6951" ht="19" customHeight="1" spans="1:16">
      <c r="A6951" s="5">
        <v>277</v>
      </c>
      <c r="B6951" s="5" t="s">
        <v>74</v>
      </c>
      <c r="C6951" s="5" t="s">
        <v>70</v>
      </c>
      <c r="D6951" s="8" t="s">
        <v>487</v>
      </c>
      <c r="E6951" s="6">
        <v>44.1</v>
      </c>
      <c r="F6951" s="6">
        <v>58.7</v>
      </c>
      <c r="G6951" s="6">
        <v>36.9</v>
      </c>
      <c r="H6951" s="5" t="s">
        <v>120</v>
      </c>
      <c r="I6951" s="6">
        <f t="shared" si="432"/>
        <v>-14.6</v>
      </c>
      <c r="J6951" s="5" t="str">
        <f>IF(H6951="否","不适用",IF(AND(ISNUMBER(E6951),ISNUMBER(F6951)),IF(I6951&gt;规则与名单!$B$2,"是","否"),"未判定"))</f>
        <v>不适用</v>
      </c>
      <c r="K6951" s="5" t="str">
        <f t="shared" si="433"/>
        <v>非测试日纯氢</v>
      </c>
      <c r="L6951" s="6">
        <f t="shared" si="434"/>
        <v>36.9</v>
      </c>
      <c r="M6951" s="5">
        <f t="shared" si="435"/>
        <v>0</v>
      </c>
      <c r="N6951" s="5" t="s">
        <v>24195</v>
      </c>
      <c r="O6951" s="5" t="s">
        <v>24196</v>
      </c>
      <c r="P6951" s="5" t="s">
        <v>24197</v>
      </c>
    </row>
    <row r="6952" ht="19" customHeight="1" spans="1:16">
      <c r="A6952" s="5">
        <v>277</v>
      </c>
      <c r="B6952" s="5" t="s">
        <v>74</v>
      </c>
      <c r="C6952" s="5" t="s">
        <v>70</v>
      </c>
      <c r="D6952" s="8" t="s">
        <v>121</v>
      </c>
      <c r="E6952" s="6">
        <v>46.3</v>
      </c>
      <c r="F6952" s="6">
        <v>39.1</v>
      </c>
      <c r="G6952" s="6">
        <v>31.4</v>
      </c>
      <c r="H6952" s="5" t="s">
        <v>120</v>
      </c>
      <c r="I6952" s="6">
        <f t="shared" si="432"/>
        <v>7.2</v>
      </c>
      <c r="J6952" s="5" t="str">
        <f>IF(H6952="否","不适用",IF(AND(ISNUMBER(E6952),ISNUMBER(F6952)),IF(I6952&gt;规则与名单!$B$2,"是","否"),"未判定"))</f>
        <v>不适用</v>
      </c>
      <c r="K6952" s="5" t="str">
        <f t="shared" si="433"/>
        <v>非测试日纯氢</v>
      </c>
      <c r="L6952" s="6">
        <f t="shared" si="434"/>
        <v>31.4</v>
      </c>
      <c r="M6952" s="5">
        <f t="shared" si="435"/>
        <v>0</v>
      </c>
      <c r="N6952" s="5" t="s">
        <v>24198</v>
      </c>
      <c r="O6952" s="5" t="s">
        <v>24199</v>
      </c>
      <c r="P6952" s="5" t="s">
        <v>24200</v>
      </c>
    </row>
    <row r="6953" ht="19" customHeight="1" spans="1:16">
      <c r="A6953" s="5">
        <v>277</v>
      </c>
      <c r="B6953" s="5" t="s">
        <v>74</v>
      </c>
      <c r="C6953" s="5" t="s">
        <v>70</v>
      </c>
      <c r="D6953" s="8" t="s">
        <v>170</v>
      </c>
      <c r="E6953" s="6">
        <v>0.8</v>
      </c>
      <c r="F6953" s="6">
        <v>38.4</v>
      </c>
      <c r="G6953" s="6">
        <v>28.8</v>
      </c>
      <c r="H6953" s="5" t="s">
        <v>120</v>
      </c>
      <c r="I6953" s="6">
        <f t="shared" si="432"/>
        <v>-37.6</v>
      </c>
      <c r="J6953" s="5" t="str">
        <f>IF(H6953="否","不适用",IF(AND(ISNUMBER(E6953),ISNUMBER(F6953)),IF(I6953&gt;规则与名单!$B$2,"是","否"),"未判定"))</f>
        <v>不适用</v>
      </c>
      <c r="K6953" s="5" t="str">
        <f t="shared" si="433"/>
        <v>非测试日纯氢</v>
      </c>
      <c r="L6953" s="6">
        <f t="shared" si="434"/>
        <v>28.8</v>
      </c>
      <c r="M6953" s="5">
        <f t="shared" si="435"/>
        <v>0</v>
      </c>
      <c r="N6953" s="5" t="s">
        <v>24201</v>
      </c>
      <c r="O6953" s="5" t="s">
        <v>24202</v>
      </c>
      <c r="P6953" s="5" t="s">
        <v>24203</v>
      </c>
    </row>
    <row r="6954" ht="19" customHeight="1" spans="1:16">
      <c r="A6954" s="5">
        <v>277</v>
      </c>
      <c r="B6954" s="5" t="s">
        <v>74</v>
      </c>
      <c r="C6954" s="5" t="s">
        <v>70</v>
      </c>
      <c r="D6954" s="8" t="s">
        <v>644</v>
      </c>
      <c r="E6954" s="6">
        <v>71.6</v>
      </c>
      <c r="F6954" s="6">
        <v>38.9</v>
      </c>
      <c r="G6954" s="6">
        <v>35.5</v>
      </c>
      <c r="H6954" s="5" t="s">
        <v>120</v>
      </c>
      <c r="I6954" s="6">
        <f t="shared" si="432"/>
        <v>32.7</v>
      </c>
      <c r="J6954" s="5" t="str">
        <f>IF(H6954="否","不适用",IF(AND(ISNUMBER(E6954),ISNUMBER(F6954)),IF(I6954&gt;规则与名单!$B$2,"是","否"),"未判定"))</f>
        <v>不适用</v>
      </c>
      <c r="K6954" s="5" t="str">
        <f t="shared" si="433"/>
        <v>非测试日纯氢</v>
      </c>
      <c r="L6954" s="6">
        <f t="shared" si="434"/>
        <v>35.5</v>
      </c>
      <c r="M6954" s="5">
        <f t="shared" si="435"/>
        <v>0</v>
      </c>
      <c r="N6954" s="5" t="s">
        <v>24204</v>
      </c>
      <c r="O6954" s="5" t="s">
        <v>24205</v>
      </c>
      <c r="P6954" s="5" t="s">
        <v>24206</v>
      </c>
    </row>
    <row r="6955" ht="19" customHeight="1" spans="1:16">
      <c r="A6955" s="5">
        <v>277</v>
      </c>
      <c r="B6955" s="5" t="s">
        <v>74</v>
      </c>
      <c r="C6955" s="5" t="s">
        <v>70</v>
      </c>
      <c r="D6955" s="8" t="s">
        <v>3418</v>
      </c>
      <c r="E6955" s="6"/>
      <c r="F6955" s="6">
        <v>0</v>
      </c>
      <c r="G6955" s="6"/>
      <c r="H6955" s="5" t="s">
        <v>120</v>
      </c>
      <c r="I6955" s="6" t="str">
        <f t="shared" si="432"/>
        <v/>
      </c>
      <c r="J6955" s="5" t="str">
        <f>IF(H6955="否","不适用",IF(AND(ISNUMBER(E6955),ISNUMBER(F6955)),IF(I6955&gt;规则与名单!$B$2,"是","否"),"未判定"))</f>
        <v>不适用</v>
      </c>
      <c r="K6955" s="5" t="str">
        <f t="shared" si="433"/>
        <v>缺失</v>
      </c>
      <c r="L6955" s="6" t="str">
        <f t="shared" si="434"/>
        <v/>
      </c>
      <c r="M6955" s="5">
        <f t="shared" si="435"/>
        <v>1</v>
      </c>
      <c r="N6955" s="5" t="s">
        <v>24207</v>
      </c>
      <c r="O6955" s="5" t="s">
        <v>24208</v>
      </c>
      <c r="P6955" s="5" t="s">
        <v>24209</v>
      </c>
    </row>
    <row r="6956" ht="19" customHeight="1" spans="1:16">
      <c r="A6956" s="5">
        <v>277</v>
      </c>
      <c r="B6956" s="5" t="s">
        <v>74</v>
      </c>
      <c r="C6956" s="5" t="s">
        <v>70</v>
      </c>
      <c r="D6956" s="8" t="s">
        <v>3422</v>
      </c>
      <c r="E6956" s="6"/>
      <c r="F6956" s="6">
        <v>0</v>
      </c>
      <c r="G6956" s="6"/>
      <c r="H6956" s="5" t="s">
        <v>120</v>
      </c>
      <c r="I6956" s="6" t="str">
        <f t="shared" si="432"/>
        <v/>
      </c>
      <c r="J6956" s="5" t="str">
        <f>IF(H6956="否","不适用",IF(AND(ISNUMBER(E6956),ISNUMBER(F6956)),IF(I6956&gt;规则与名单!$B$2,"是","否"),"未判定"))</f>
        <v>不适用</v>
      </c>
      <c r="K6956" s="5" t="str">
        <f t="shared" si="433"/>
        <v>缺失</v>
      </c>
      <c r="L6956" s="6" t="str">
        <f t="shared" si="434"/>
        <v/>
      </c>
      <c r="M6956" s="5">
        <f t="shared" si="435"/>
        <v>1</v>
      </c>
      <c r="N6956" s="5" t="s">
        <v>24210</v>
      </c>
      <c r="O6956" s="5" t="s">
        <v>24211</v>
      </c>
      <c r="P6956" s="5" t="s">
        <v>24212</v>
      </c>
    </row>
    <row r="6957" ht="19" customHeight="1" spans="1:16">
      <c r="A6957" s="5">
        <v>277</v>
      </c>
      <c r="B6957" s="5" t="s">
        <v>74</v>
      </c>
      <c r="C6957" s="5" t="s">
        <v>70</v>
      </c>
      <c r="D6957" s="8" t="s">
        <v>336</v>
      </c>
      <c r="E6957" s="6"/>
      <c r="F6957" s="6">
        <v>0</v>
      </c>
      <c r="G6957" s="6"/>
      <c r="H6957" s="5" t="s">
        <v>120</v>
      </c>
      <c r="I6957" s="6" t="str">
        <f t="shared" si="432"/>
        <v/>
      </c>
      <c r="J6957" s="5" t="str">
        <f>IF(H6957="否","不适用",IF(AND(ISNUMBER(E6957),ISNUMBER(F6957)),IF(I6957&gt;规则与名单!$B$2,"是","否"),"未判定"))</f>
        <v>不适用</v>
      </c>
      <c r="K6957" s="5" t="str">
        <f t="shared" si="433"/>
        <v>缺失</v>
      </c>
      <c r="L6957" s="6" t="str">
        <f t="shared" si="434"/>
        <v/>
      </c>
      <c r="M6957" s="5">
        <f t="shared" si="435"/>
        <v>1</v>
      </c>
      <c r="N6957" s="5" t="s">
        <v>24213</v>
      </c>
      <c r="O6957" s="5" t="s">
        <v>24214</v>
      </c>
      <c r="P6957" s="5" t="s">
        <v>24215</v>
      </c>
    </row>
    <row r="6958" ht="19" customHeight="1" spans="1:16">
      <c r="A6958" s="5">
        <v>277</v>
      </c>
      <c r="B6958" s="5" t="s">
        <v>74</v>
      </c>
      <c r="C6958" s="5" t="s">
        <v>70</v>
      </c>
      <c r="D6958" s="8" t="s">
        <v>653</v>
      </c>
      <c r="E6958" s="6">
        <v>10.6</v>
      </c>
      <c r="F6958" s="6">
        <v>38.1</v>
      </c>
      <c r="G6958" s="6">
        <v>35.6</v>
      </c>
      <c r="H6958" s="5" t="s">
        <v>120</v>
      </c>
      <c r="I6958" s="6">
        <f t="shared" si="432"/>
        <v>-27.5</v>
      </c>
      <c r="J6958" s="5" t="str">
        <f>IF(H6958="否","不适用",IF(AND(ISNUMBER(E6958),ISNUMBER(F6958)),IF(I6958&gt;规则与名单!$B$2,"是","否"),"未判定"))</f>
        <v>不适用</v>
      </c>
      <c r="K6958" s="5" t="str">
        <f t="shared" si="433"/>
        <v>非测试日纯氢</v>
      </c>
      <c r="L6958" s="6">
        <f t="shared" si="434"/>
        <v>35.6</v>
      </c>
      <c r="M6958" s="5">
        <f t="shared" si="435"/>
        <v>0</v>
      </c>
      <c r="N6958" s="5" t="s">
        <v>24216</v>
      </c>
      <c r="O6958" s="5" t="s">
        <v>24217</v>
      </c>
      <c r="P6958" s="5" t="s">
        <v>24218</v>
      </c>
    </row>
    <row r="6959" ht="19" customHeight="1" spans="1:16">
      <c r="A6959" s="5">
        <v>277</v>
      </c>
      <c r="B6959" s="5" t="s">
        <v>74</v>
      </c>
      <c r="C6959" s="5" t="s">
        <v>70</v>
      </c>
      <c r="D6959" s="8" t="s">
        <v>140</v>
      </c>
      <c r="E6959" s="6">
        <v>67.1</v>
      </c>
      <c r="F6959" s="6">
        <v>44.1</v>
      </c>
      <c r="G6959" s="6">
        <v>41.2</v>
      </c>
      <c r="H6959" s="5" t="s">
        <v>120</v>
      </c>
      <c r="I6959" s="6">
        <f t="shared" si="432"/>
        <v>23</v>
      </c>
      <c r="J6959" s="5" t="str">
        <f>IF(H6959="否","不适用",IF(AND(ISNUMBER(E6959),ISNUMBER(F6959)),IF(I6959&gt;规则与名单!$B$2,"是","否"),"未判定"))</f>
        <v>不适用</v>
      </c>
      <c r="K6959" s="5" t="str">
        <f t="shared" si="433"/>
        <v>非测试日纯氢</v>
      </c>
      <c r="L6959" s="6">
        <f t="shared" si="434"/>
        <v>41.2</v>
      </c>
      <c r="M6959" s="5">
        <f t="shared" si="435"/>
        <v>0</v>
      </c>
      <c r="N6959" s="5" t="s">
        <v>24219</v>
      </c>
      <c r="O6959" s="5" t="s">
        <v>24220</v>
      </c>
      <c r="P6959" s="5" t="s">
        <v>24221</v>
      </c>
    </row>
    <row r="6960" ht="19" customHeight="1" spans="1:16">
      <c r="A6960" s="5">
        <v>277</v>
      </c>
      <c r="B6960" s="5" t="s">
        <v>74</v>
      </c>
      <c r="C6960" s="5" t="s">
        <v>70</v>
      </c>
      <c r="D6960" s="8" t="s">
        <v>115</v>
      </c>
      <c r="E6960" s="6">
        <v>36.1</v>
      </c>
      <c r="F6960" s="6">
        <v>41.4</v>
      </c>
      <c r="G6960" s="6">
        <v>36.1</v>
      </c>
      <c r="H6960" s="5" t="s">
        <v>120</v>
      </c>
      <c r="I6960" s="6">
        <f t="shared" si="432"/>
        <v>-5.3</v>
      </c>
      <c r="J6960" s="5" t="str">
        <f>IF(H6960="否","不适用",IF(AND(ISNUMBER(E6960),ISNUMBER(F6960)),IF(I6960&gt;规则与名单!$B$2,"是","否"),"未判定"))</f>
        <v>不适用</v>
      </c>
      <c r="K6960" s="5" t="str">
        <f t="shared" si="433"/>
        <v>非测试日纯氢</v>
      </c>
      <c r="L6960" s="6">
        <f t="shared" si="434"/>
        <v>36.1</v>
      </c>
      <c r="M6960" s="5">
        <f t="shared" si="435"/>
        <v>0</v>
      </c>
      <c r="N6960" s="5" t="s">
        <v>24222</v>
      </c>
      <c r="O6960" s="5" t="s">
        <v>24223</v>
      </c>
      <c r="P6960" s="5" t="s">
        <v>24224</v>
      </c>
    </row>
    <row r="6961" ht="19" customHeight="1" spans="1:16">
      <c r="A6961" s="5">
        <v>278</v>
      </c>
      <c r="B6961" s="5" t="s">
        <v>712</v>
      </c>
      <c r="C6961" s="5" t="s">
        <v>70</v>
      </c>
      <c r="D6961" s="8" t="s">
        <v>114</v>
      </c>
      <c r="E6961" s="6"/>
      <c r="F6961" s="6">
        <v>0</v>
      </c>
      <c r="G6961" s="6"/>
      <c r="H6961" s="5" t="s">
        <v>120</v>
      </c>
      <c r="I6961" s="6" t="str">
        <f t="shared" si="432"/>
        <v/>
      </c>
      <c r="J6961" s="5" t="str">
        <f>IF(H6961="否","不适用",IF(AND(ISNUMBER(E6961),ISNUMBER(F6961)),IF(I6961&gt;规则与名单!$B$2,"是","否"),"未判定"))</f>
        <v>不适用</v>
      </c>
      <c r="K6961" s="5" t="str">
        <f t="shared" si="433"/>
        <v>缺失</v>
      </c>
      <c r="L6961" s="6" t="str">
        <f t="shared" si="434"/>
        <v/>
      </c>
      <c r="M6961" s="5">
        <f t="shared" si="435"/>
        <v>1</v>
      </c>
      <c r="N6961" s="5" t="s">
        <v>24225</v>
      </c>
      <c r="O6961" s="5" t="s">
        <v>24226</v>
      </c>
      <c r="P6961" s="5" t="s">
        <v>24227</v>
      </c>
    </row>
    <row r="6962" ht="19" customHeight="1" spans="1:16">
      <c r="A6962" s="5">
        <v>278</v>
      </c>
      <c r="B6962" s="5" t="s">
        <v>712</v>
      </c>
      <c r="C6962" s="5" t="s">
        <v>70</v>
      </c>
      <c r="D6962" s="8" t="s">
        <v>605</v>
      </c>
      <c r="E6962" s="6"/>
      <c r="F6962" s="6">
        <v>0</v>
      </c>
      <c r="G6962" s="6"/>
      <c r="H6962" s="5" t="s">
        <v>120</v>
      </c>
      <c r="I6962" s="6" t="str">
        <f t="shared" si="432"/>
        <v/>
      </c>
      <c r="J6962" s="5" t="str">
        <f>IF(H6962="否","不适用",IF(AND(ISNUMBER(E6962),ISNUMBER(F6962)),IF(I6962&gt;规则与名单!$B$2,"是","否"),"未判定"))</f>
        <v>不适用</v>
      </c>
      <c r="K6962" s="5" t="str">
        <f t="shared" si="433"/>
        <v>缺失</v>
      </c>
      <c r="L6962" s="6" t="str">
        <f t="shared" si="434"/>
        <v/>
      </c>
      <c r="M6962" s="5">
        <f t="shared" si="435"/>
        <v>1</v>
      </c>
      <c r="N6962" s="5" t="s">
        <v>24228</v>
      </c>
      <c r="O6962" s="5" t="s">
        <v>24229</v>
      </c>
      <c r="P6962" s="5" t="s">
        <v>24230</v>
      </c>
    </row>
    <row r="6963" ht="19" customHeight="1" spans="1:16">
      <c r="A6963" s="5">
        <v>278</v>
      </c>
      <c r="B6963" s="5" t="s">
        <v>712</v>
      </c>
      <c r="C6963" s="5" t="s">
        <v>70</v>
      </c>
      <c r="D6963" s="8" t="s">
        <v>186</v>
      </c>
      <c r="E6963" s="6">
        <v>0</v>
      </c>
      <c r="F6963" s="6">
        <v>0</v>
      </c>
      <c r="G6963" s="6"/>
      <c r="H6963" s="5" t="s">
        <v>120</v>
      </c>
      <c r="I6963" s="6">
        <f t="shared" si="432"/>
        <v>0</v>
      </c>
      <c r="J6963" s="5" t="str">
        <f>IF(H6963="否","不适用",IF(AND(ISNUMBER(E6963),ISNUMBER(F6963)),IF(I6963&gt;规则与名单!$B$2,"是","否"),"未判定"))</f>
        <v>不适用</v>
      </c>
      <c r="K6963" s="5" t="str">
        <f t="shared" si="433"/>
        <v>非测试日仪表</v>
      </c>
      <c r="L6963" s="6">
        <f t="shared" si="434"/>
        <v>0</v>
      </c>
      <c r="M6963" s="5">
        <f t="shared" si="435"/>
        <v>0</v>
      </c>
      <c r="N6963" s="5" t="s">
        <v>24231</v>
      </c>
      <c r="O6963" s="5" t="s">
        <v>24232</v>
      </c>
      <c r="P6963" s="5" t="s">
        <v>24233</v>
      </c>
    </row>
    <row r="6964" ht="19" customHeight="1" spans="1:16">
      <c r="A6964" s="5">
        <v>278</v>
      </c>
      <c r="B6964" s="5" t="s">
        <v>712</v>
      </c>
      <c r="C6964" s="5" t="s">
        <v>70</v>
      </c>
      <c r="D6964" s="8" t="s">
        <v>165</v>
      </c>
      <c r="E6964" s="6"/>
      <c r="F6964" s="6">
        <v>0</v>
      </c>
      <c r="G6964" s="6"/>
      <c r="H6964" s="5" t="s">
        <v>120</v>
      </c>
      <c r="I6964" s="6" t="str">
        <f t="shared" si="432"/>
        <v/>
      </c>
      <c r="J6964" s="5" t="str">
        <f>IF(H6964="否","不适用",IF(AND(ISNUMBER(E6964),ISNUMBER(F6964)),IF(I6964&gt;规则与名单!$B$2,"是","否"),"未判定"))</f>
        <v>不适用</v>
      </c>
      <c r="K6964" s="5" t="str">
        <f t="shared" si="433"/>
        <v>缺失</v>
      </c>
      <c r="L6964" s="6" t="str">
        <f t="shared" si="434"/>
        <v/>
      </c>
      <c r="M6964" s="5">
        <f t="shared" si="435"/>
        <v>1</v>
      </c>
      <c r="N6964" s="5" t="s">
        <v>24234</v>
      </c>
      <c r="O6964" s="5" t="s">
        <v>24235</v>
      </c>
      <c r="P6964" s="5" t="s">
        <v>24236</v>
      </c>
    </row>
    <row r="6965" ht="19" customHeight="1" spans="1:16">
      <c r="A6965" s="5">
        <v>278</v>
      </c>
      <c r="B6965" s="5" t="s">
        <v>712</v>
      </c>
      <c r="C6965" s="5" t="s">
        <v>70</v>
      </c>
      <c r="D6965" s="8" t="s">
        <v>151</v>
      </c>
      <c r="E6965" s="6"/>
      <c r="F6965" s="6">
        <v>0</v>
      </c>
      <c r="G6965" s="6"/>
      <c r="H6965" s="5" t="s">
        <v>120</v>
      </c>
      <c r="I6965" s="6" t="str">
        <f t="shared" si="432"/>
        <v/>
      </c>
      <c r="J6965" s="5" t="str">
        <f>IF(H6965="否","不适用",IF(AND(ISNUMBER(E6965),ISNUMBER(F6965)),IF(I6965&gt;规则与名单!$B$2,"是","否"),"未判定"))</f>
        <v>不适用</v>
      </c>
      <c r="K6965" s="5" t="str">
        <f t="shared" si="433"/>
        <v>缺失</v>
      </c>
      <c r="L6965" s="6" t="str">
        <f t="shared" si="434"/>
        <v/>
      </c>
      <c r="M6965" s="5">
        <f t="shared" si="435"/>
        <v>1</v>
      </c>
      <c r="N6965" s="5" t="s">
        <v>24237</v>
      </c>
      <c r="O6965" s="5" t="s">
        <v>24238</v>
      </c>
      <c r="P6965" s="5" t="s">
        <v>24239</v>
      </c>
    </row>
    <row r="6966" ht="19" customHeight="1" spans="1:16">
      <c r="A6966" s="5">
        <v>278</v>
      </c>
      <c r="B6966" s="5" t="s">
        <v>712</v>
      </c>
      <c r="C6966" s="5" t="s">
        <v>70</v>
      </c>
      <c r="D6966" s="8" t="s">
        <v>3358</v>
      </c>
      <c r="E6966" s="6"/>
      <c r="F6966" s="6">
        <v>0</v>
      </c>
      <c r="G6966" s="6"/>
      <c r="H6966" s="5" t="s">
        <v>120</v>
      </c>
      <c r="I6966" s="6" t="str">
        <f t="shared" si="432"/>
        <v/>
      </c>
      <c r="J6966" s="5" t="str">
        <f>IF(H6966="否","不适用",IF(AND(ISNUMBER(E6966),ISNUMBER(F6966)),IF(I6966&gt;规则与名单!$B$2,"是","否"),"未判定"))</f>
        <v>不适用</v>
      </c>
      <c r="K6966" s="5" t="str">
        <f t="shared" si="433"/>
        <v>缺失</v>
      </c>
      <c r="L6966" s="6" t="str">
        <f t="shared" si="434"/>
        <v/>
      </c>
      <c r="M6966" s="5">
        <f t="shared" si="435"/>
        <v>1</v>
      </c>
      <c r="N6966" s="5" t="s">
        <v>24240</v>
      </c>
      <c r="O6966" s="5" t="s">
        <v>24241</v>
      </c>
      <c r="P6966" s="5" t="s">
        <v>24242</v>
      </c>
    </row>
    <row r="6967" ht="19" customHeight="1" spans="1:16">
      <c r="A6967" s="5">
        <v>278</v>
      </c>
      <c r="B6967" s="5" t="s">
        <v>712</v>
      </c>
      <c r="C6967" s="5" t="s">
        <v>70</v>
      </c>
      <c r="D6967" s="8" t="s">
        <v>272</v>
      </c>
      <c r="E6967" s="6">
        <v>0</v>
      </c>
      <c r="F6967" s="6">
        <v>0.01</v>
      </c>
      <c r="G6967" s="6"/>
      <c r="H6967" s="5" t="s">
        <v>120</v>
      </c>
      <c r="I6967" s="6">
        <f t="shared" si="432"/>
        <v>-0.01</v>
      </c>
      <c r="J6967" s="5" t="str">
        <f>IF(H6967="否","不适用",IF(AND(ISNUMBER(E6967),ISNUMBER(F6967)),IF(I6967&gt;规则与名单!$B$2,"是","否"),"未判定"))</f>
        <v>不适用</v>
      </c>
      <c r="K6967" s="5" t="str">
        <f t="shared" si="433"/>
        <v>非测试日仪表</v>
      </c>
      <c r="L6967" s="6">
        <f t="shared" si="434"/>
        <v>0</v>
      </c>
      <c r="M6967" s="5">
        <f t="shared" si="435"/>
        <v>0</v>
      </c>
      <c r="N6967" s="5" t="s">
        <v>24243</v>
      </c>
      <c r="O6967" s="5" t="s">
        <v>24244</v>
      </c>
      <c r="P6967" s="5" t="s">
        <v>24245</v>
      </c>
    </row>
    <row r="6968" ht="19" customHeight="1" spans="1:16">
      <c r="A6968" s="5">
        <v>278</v>
      </c>
      <c r="B6968" s="5" t="s">
        <v>712</v>
      </c>
      <c r="C6968" s="5" t="s">
        <v>70</v>
      </c>
      <c r="D6968" s="8" t="s">
        <v>506</v>
      </c>
      <c r="E6968" s="6">
        <v>0</v>
      </c>
      <c r="F6968" s="6">
        <v>0</v>
      </c>
      <c r="G6968" s="6"/>
      <c r="H6968" s="5" t="s">
        <v>120</v>
      </c>
      <c r="I6968" s="6">
        <f t="shared" si="432"/>
        <v>0</v>
      </c>
      <c r="J6968" s="5" t="str">
        <f>IF(H6968="否","不适用",IF(AND(ISNUMBER(E6968),ISNUMBER(F6968)),IF(I6968&gt;规则与名单!$B$2,"是","否"),"未判定"))</f>
        <v>不适用</v>
      </c>
      <c r="K6968" s="5" t="str">
        <f t="shared" si="433"/>
        <v>非测试日仪表</v>
      </c>
      <c r="L6968" s="6">
        <f t="shared" si="434"/>
        <v>0</v>
      </c>
      <c r="M6968" s="5">
        <f t="shared" si="435"/>
        <v>0</v>
      </c>
      <c r="N6968" s="5" t="s">
        <v>24246</v>
      </c>
      <c r="O6968" s="5" t="s">
        <v>24247</v>
      </c>
      <c r="P6968" s="5" t="s">
        <v>24248</v>
      </c>
    </row>
    <row r="6969" ht="19" customHeight="1" spans="1:16">
      <c r="A6969" s="5">
        <v>278</v>
      </c>
      <c r="B6969" s="5" t="s">
        <v>712</v>
      </c>
      <c r="C6969" s="5" t="s">
        <v>70</v>
      </c>
      <c r="D6969" s="8" t="s">
        <v>673</v>
      </c>
      <c r="E6969" s="6"/>
      <c r="F6969" s="6">
        <v>0</v>
      </c>
      <c r="G6969" s="6"/>
      <c r="H6969" s="5" t="s">
        <v>120</v>
      </c>
      <c r="I6969" s="6" t="str">
        <f t="shared" si="432"/>
        <v/>
      </c>
      <c r="J6969" s="5" t="str">
        <f>IF(H6969="否","不适用",IF(AND(ISNUMBER(E6969),ISNUMBER(F6969)),IF(I6969&gt;规则与名单!$B$2,"是","否"),"未判定"))</f>
        <v>不适用</v>
      </c>
      <c r="K6969" s="5" t="str">
        <f t="shared" si="433"/>
        <v>缺失</v>
      </c>
      <c r="L6969" s="6" t="str">
        <f t="shared" si="434"/>
        <v/>
      </c>
      <c r="M6969" s="5">
        <f t="shared" si="435"/>
        <v>1</v>
      </c>
      <c r="N6969" s="5" t="s">
        <v>24249</v>
      </c>
      <c r="O6969" s="5" t="s">
        <v>24250</v>
      </c>
      <c r="P6969" s="5" t="s">
        <v>24251</v>
      </c>
    </row>
    <row r="6970" ht="19" customHeight="1" spans="1:16">
      <c r="A6970" s="5">
        <v>278</v>
      </c>
      <c r="B6970" s="5" t="s">
        <v>712</v>
      </c>
      <c r="C6970" s="5" t="s">
        <v>70</v>
      </c>
      <c r="D6970" s="8" t="s">
        <v>183</v>
      </c>
      <c r="E6970" s="6"/>
      <c r="F6970" s="6">
        <v>0</v>
      </c>
      <c r="G6970" s="6"/>
      <c r="H6970" s="5" t="s">
        <v>120</v>
      </c>
      <c r="I6970" s="6" t="str">
        <f t="shared" si="432"/>
        <v/>
      </c>
      <c r="J6970" s="5" t="str">
        <f>IF(H6970="否","不适用",IF(AND(ISNUMBER(E6970),ISNUMBER(F6970)),IF(I6970&gt;规则与名单!$B$2,"是","否"),"未判定"))</f>
        <v>不适用</v>
      </c>
      <c r="K6970" s="5" t="str">
        <f t="shared" si="433"/>
        <v>缺失</v>
      </c>
      <c r="L6970" s="6" t="str">
        <f t="shared" si="434"/>
        <v/>
      </c>
      <c r="M6970" s="5">
        <f t="shared" si="435"/>
        <v>1</v>
      </c>
      <c r="N6970" s="5" t="s">
        <v>24252</v>
      </c>
      <c r="O6970" s="5" t="s">
        <v>24253</v>
      </c>
      <c r="P6970" s="5" t="s">
        <v>24254</v>
      </c>
    </row>
    <row r="6971" ht="19" customHeight="1" spans="1:16">
      <c r="A6971" s="5">
        <v>278</v>
      </c>
      <c r="B6971" s="5" t="s">
        <v>712</v>
      </c>
      <c r="C6971" s="5" t="s">
        <v>70</v>
      </c>
      <c r="D6971" s="8" t="s">
        <v>431</v>
      </c>
      <c r="E6971" s="6"/>
      <c r="F6971" s="6">
        <v>0</v>
      </c>
      <c r="G6971" s="6"/>
      <c r="H6971" s="5" t="s">
        <v>120</v>
      </c>
      <c r="I6971" s="6" t="str">
        <f t="shared" si="432"/>
        <v/>
      </c>
      <c r="J6971" s="5" t="str">
        <f>IF(H6971="否","不适用",IF(AND(ISNUMBER(E6971),ISNUMBER(F6971)),IF(I6971&gt;规则与名单!$B$2,"是","否"),"未判定"))</f>
        <v>不适用</v>
      </c>
      <c r="K6971" s="5" t="str">
        <f t="shared" si="433"/>
        <v>缺失</v>
      </c>
      <c r="L6971" s="6" t="str">
        <f t="shared" si="434"/>
        <v/>
      </c>
      <c r="M6971" s="5">
        <f t="shared" si="435"/>
        <v>1</v>
      </c>
      <c r="N6971" s="5" t="s">
        <v>24255</v>
      </c>
      <c r="O6971" s="5" t="s">
        <v>24256</v>
      </c>
      <c r="P6971" s="5" t="s">
        <v>24257</v>
      </c>
    </row>
    <row r="6972" ht="19" customHeight="1" spans="1:16">
      <c r="A6972" s="5">
        <v>278</v>
      </c>
      <c r="B6972" s="5" t="s">
        <v>712</v>
      </c>
      <c r="C6972" s="5" t="s">
        <v>70</v>
      </c>
      <c r="D6972" s="8" t="s">
        <v>3377</v>
      </c>
      <c r="E6972" s="6"/>
      <c r="F6972" s="6">
        <v>0</v>
      </c>
      <c r="G6972" s="6"/>
      <c r="H6972" s="5" t="s">
        <v>120</v>
      </c>
      <c r="I6972" s="6" t="str">
        <f t="shared" si="432"/>
        <v/>
      </c>
      <c r="J6972" s="5" t="str">
        <f>IF(H6972="否","不适用",IF(AND(ISNUMBER(E6972),ISNUMBER(F6972)),IF(I6972&gt;规则与名单!$B$2,"是","否"),"未判定"))</f>
        <v>不适用</v>
      </c>
      <c r="K6972" s="5" t="str">
        <f t="shared" si="433"/>
        <v>缺失</v>
      </c>
      <c r="L6972" s="6" t="str">
        <f t="shared" si="434"/>
        <v/>
      </c>
      <c r="M6972" s="5">
        <f t="shared" si="435"/>
        <v>1</v>
      </c>
      <c r="N6972" s="5" t="s">
        <v>24258</v>
      </c>
      <c r="O6972" s="5" t="s">
        <v>24259</v>
      </c>
      <c r="P6972" s="5" t="s">
        <v>24260</v>
      </c>
    </row>
    <row r="6973" ht="19" customHeight="1" spans="1:16">
      <c r="A6973" s="5">
        <v>278</v>
      </c>
      <c r="B6973" s="5" t="s">
        <v>712</v>
      </c>
      <c r="C6973" s="5" t="s">
        <v>70</v>
      </c>
      <c r="D6973" s="8" t="s">
        <v>407</v>
      </c>
      <c r="E6973" s="6"/>
      <c r="F6973" s="6">
        <v>0</v>
      </c>
      <c r="G6973" s="6"/>
      <c r="H6973" s="5" t="s">
        <v>120</v>
      </c>
      <c r="I6973" s="6" t="str">
        <f t="shared" si="432"/>
        <v/>
      </c>
      <c r="J6973" s="5" t="str">
        <f>IF(H6973="否","不适用",IF(AND(ISNUMBER(E6973),ISNUMBER(F6973)),IF(I6973&gt;规则与名单!$B$2,"是","否"),"未判定"))</f>
        <v>不适用</v>
      </c>
      <c r="K6973" s="5" t="str">
        <f t="shared" si="433"/>
        <v>缺失</v>
      </c>
      <c r="L6973" s="6" t="str">
        <f t="shared" si="434"/>
        <v/>
      </c>
      <c r="M6973" s="5">
        <f t="shared" si="435"/>
        <v>1</v>
      </c>
      <c r="N6973" s="5" t="s">
        <v>24261</v>
      </c>
      <c r="O6973" s="5" t="s">
        <v>24262</v>
      </c>
      <c r="P6973" s="5" t="s">
        <v>24263</v>
      </c>
    </row>
    <row r="6974" ht="19" customHeight="1" spans="1:16">
      <c r="A6974" s="5">
        <v>278</v>
      </c>
      <c r="B6974" s="5" t="s">
        <v>712</v>
      </c>
      <c r="C6974" s="5" t="s">
        <v>70</v>
      </c>
      <c r="D6974" s="8" t="s">
        <v>411</v>
      </c>
      <c r="E6974" s="6"/>
      <c r="F6974" s="6">
        <v>0</v>
      </c>
      <c r="G6974" s="6"/>
      <c r="H6974" s="5" t="s">
        <v>120</v>
      </c>
      <c r="I6974" s="6" t="str">
        <f t="shared" si="432"/>
        <v/>
      </c>
      <c r="J6974" s="5" t="str">
        <f>IF(H6974="否","不适用",IF(AND(ISNUMBER(E6974),ISNUMBER(F6974)),IF(I6974&gt;规则与名单!$B$2,"是","否"),"未判定"))</f>
        <v>不适用</v>
      </c>
      <c r="K6974" s="5" t="str">
        <f t="shared" si="433"/>
        <v>缺失</v>
      </c>
      <c r="L6974" s="6" t="str">
        <f t="shared" si="434"/>
        <v/>
      </c>
      <c r="M6974" s="5">
        <f t="shared" si="435"/>
        <v>1</v>
      </c>
      <c r="N6974" s="5" t="s">
        <v>24264</v>
      </c>
      <c r="O6974" s="5" t="s">
        <v>24265</v>
      </c>
      <c r="P6974" s="5" t="s">
        <v>24266</v>
      </c>
    </row>
    <row r="6975" ht="19" customHeight="1" spans="1:16">
      <c r="A6975" s="5">
        <v>278</v>
      </c>
      <c r="B6975" s="5" t="s">
        <v>712</v>
      </c>
      <c r="C6975" s="5" t="s">
        <v>70</v>
      </c>
      <c r="D6975" s="8" t="s">
        <v>251</v>
      </c>
      <c r="E6975" s="6"/>
      <c r="F6975" s="6">
        <v>0</v>
      </c>
      <c r="G6975" s="6"/>
      <c r="H6975" s="5" t="s">
        <v>120</v>
      </c>
      <c r="I6975" s="6" t="str">
        <f t="shared" si="432"/>
        <v/>
      </c>
      <c r="J6975" s="5" t="str">
        <f>IF(H6975="否","不适用",IF(AND(ISNUMBER(E6975),ISNUMBER(F6975)),IF(I6975&gt;规则与名单!$B$2,"是","否"),"未判定"))</f>
        <v>不适用</v>
      </c>
      <c r="K6975" s="5" t="str">
        <f t="shared" si="433"/>
        <v>缺失</v>
      </c>
      <c r="L6975" s="6" t="str">
        <f t="shared" si="434"/>
        <v/>
      </c>
      <c r="M6975" s="5">
        <f t="shared" si="435"/>
        <v>1</v>
      </c>
      <c r="N6975" s="5" t="s">
        <v>24267</v>
      </c>
      <c r="O6975" s="5" t="s">
        <v>24268</v>
      </c>
      <c r="P6975" s="5" t="s">
        <v>24269</v>
      </c>
    </row>
    <row r="6976" ht="19" customHeight="1" spans="1:16">
      <c r="A6976" s="5">
        <v>278</v>
      </c>
      <c r="B6976" s="5" t="s">
        <v>712</v>
      </c>
      <c r="C6976" s="5" t="s">
        <v>70</v>
      </c>
      <c r="D6976" s="8" t="s">
        <v>472</v>
      </c>
      <c r="E6976" s="6"/>
      <c r="F6976" s="6">
        <v>0</v>
      </c>
      <c r="G6976" s="6"/>
      <c r="H6976" s="5" t="s">
        <v>120</v>
      </c>
      <c r="I6976" s="6" t="str">
        <f t="shared" si="432"/>
        <v/>
      </c>
      <c r="J6976" s="5" t="str">
        <f>IF(H6976="否","不适用",IF(AND(ISNUMBER(E6976),ISNUMBER(F6976)),IF(I6976&gt;规则与名单!$B$2,"是","否"),"未判定"))</f>
        <v>不适用</v>
      </c>
      <c r="K6976" s="5" t="str">
        <f t="shared" si="433"/>
        <v>缺失</v>
      </c>
      <c r="L6976" s="6" t="str">
        <f t="shared" si="434"/>
        <v/>
      </c>
      <c r="M6976" s="5">
        <f t="shared" si="435"/>
        <v>1</v>
      </c>
      <c r="N6976" s="5" t="s">
        <v>24270</v>
      </c>
      <c r="O6976" s="5" t="s">
        <v>24271</v>
      </c>
      <c r="P6976" s="5" t="s">
        <v>24272</v>
      </c>
    </row>
    <row r="6977" ht="19" customHeight="1" spans="1:16">
      <c r="A6977" s="5">
        <v>278</v>
      </c>
      <c r="B6977" s="5" t="s">
        <v>712</v>
      </c>
      <c r="C6977" s="5" t="s">
        <v>70</v>
      </c>
      <c r="D6977" s="8" t="s">
        <v>466</v>
      </c>
      <c r="E6977" s="6">
        <v>0</v>
      </c>
      <c r="F6977" s="6">
        <v>0.01</v>
      </c>
      <c r="G6977" s="6"/>
      <c r="H6977" s="5" t="s">
        <v>120</v>
      </c>
      <c r="I6977" s="6">
        <f t="shared" si="432"/>
        <v>-0.01</v>
      </c>
      <c r="J6977" s="5" t="str">
        <f>IF(H6977="否","不适用",IF(AND(ISNUMBER(E6977),ISNUMBER(F6977)),IF(I6977&gt;规则与名单!$B$2,"是","否"),"未判定"))</f>
        <v>不适用</v>
      </c>
      <c r="K6977" s="5" t="str">
        <f t="shared" si="433"/>
        <v>非测试日仪表</v>
      </c>
      <c r="L6977" s="6">
        <f t="shared" si="434"/>
        <v>0</v>
      </c>
      <c r="M6977" s="5">
        <f t="shared" si="435"/>
        <v>0</v>
      </c>
      <c r="N6977" s="5" t="s">
        <v>24273</v>
      </c>
      <c r="O6977" s="5" t="s">
        <v>24274</v>
      </c>
      <c r="P6977" s="5" t="s">
        <v>24275</v>
      </c>
    </row>
    <row r="6978" ht="19" customHeight="1" spans="1:16">
      <c r="A6978" s="5">
        <v>278</v>
      </c>
      <c r="B6978" s="5" t="s">
        <v>712</v>
      </c>
      <c r="C6978" s="5" t="s">
        <v>70</v>
      </c>
      <c r="D6978" s="8" t="s">
        <v>333</v>
      </c>
      <c r="E6978" s="6">
        <v>4.3</v>
      </c>
      <c r="F6978" s="6">
        <v>64.9</v>
      </c>
      <c r="G6978" s="6">
        <v>63.6</v>
      </c>
      <c r="H6978" s="5" t="s">
        <v>120</v>
      </c>
      <c r="I6978" s="6">
        <f t="shared" ref="I6978:I7041" si="436">IF(AND(ISNUMBER(E6978),ISNUMBER(F6978)),E6978-F6978,"")</f>
        <v>-60.6</v>
      </c>
      <c r="J6978" s="5" t="str">
        <f>IF(H6978="否","不适用",IF(AND(ISNUMBER(E6978),ISNUMBER(F6978)),IF(I6978&gt;规则与名单!$B$2,"是","否"),"未判定"))</f>
        <v>不适用</v>
      </c>
      <c r="K6978" s="5" t="str">
        <f t="shared" ref="K6978:K7041" si="437">IF(J6978="是",IF(ISNUMBER(F6978),"测试日GPS","缺失"),IF(ISNUMBER(G6978),"非测试日纯氢",IF(AND(H6978="是",J6978="未判定"),IF(ISNUMBER(F6978),"测试名单无纯氢GPS","缺失"),IF(ISNUMBER(E6978),"非测试日仪表","缺失"))))</f>
        <v>非测试日纯氢</v>
      </c>
      <c r="L6978" s="6">
        <f t="shared" ref="L6978:L7041" si="438">IF(K6978="缺失","",IF(K6978="非测试日纯氢",G6978,IF(K6978="非测试日仪表",E6978,F6978)))</f>
        <v>63.6</v>
      </c>
      <c r="M6978" s="5">
        <f t="shared" ref="M6978:M7041" si="439">IF(K6978="缺失",1,0)</f>
        <v>0</v>
      </c>
      <c r="N6978" s="5" t="s">
        <v>24276</v>
      </c>
      <c r="O6978" s="5" t="s">
        <v>24277</v>
      </c>
      <c r="P6978" s="5" t="s">
        <v>24278</v>
      </c>
    </row>
    <row r="6979" ht="19" customHeight="1" spans="1:16">
      <c r="A6979" s="5">
        <v>278</v>
      </c>
      <c r="B6979" s="5" t="s">
        <v>712</v>
      </c>
      <c r="C6979" s="5" t="s">
        <v>70</v>
      </c>
      <c r="D6979" s="8" t="s">
        <v>175</v>
      </c>
      <c r="E6979" s="6">
        <v>177.7</v>
      </c>
      <c r="F6979" s="6">
        <v>193.6</v>
      </c>
      <c r="G6979" s="6">
        <v>190.7</v>
      </c>
      <c r="H6979" s="5" t="s">
        <v>120</v>
      </c>
      <c r="I6979" s="6">
        <f t="shared" si="436"/>
        <v>-15.9</v>
      </c>
      <c r="J6979" s="5" t="str">
        <f>IF(H6979="否","不适用",IF(AND(ISNUMBER(E6979),ISNUMBER(F6979)),IF(I6979&gt;规则与名单!$B$2,"是","否"),"未判定"))</f>
        <v>不适用</v>
      </c>
      <c r="K6979" s="5" t="str">
        <f t="shared" si="437"/>
        <v>非测试日纯氢</v>
      </c>
      <c r="L6979" s="6">
        <f t="shared" si="438"/>
        <v>190.7</v>
      </c>
      <c r="M6979" s="5">
        <f t="shared" si="439"/>
        <v>0</v>
      </c>
      <c r="N6979" s="5" t="s">
        <v>24279</v>
      </c>
      <c r="O6979" s="5" t="s">
        <v>24280</v>
      </c>
      <c r="P6979" s="5" t="s">
        <v>24281</v>
      </c>
    </row>
    <row r="6980" ht="19" customHeight="1" spans="1:16">
      <c r="A6980" s="5">
        <v>278</v>
      </c>
      <c r="B6980" s="5" t="s">
        <v>712</v>
      </c>
      <c r="C6980" s="5" t="s">
        <v>70</v>
      </c>
      <c r="D6980" s="8" t="s">
        <v>3402</v>
      </c>
      <c r="E6980" s="6">
        <v>217.5</v>
      </c>
      <c r="F6980" s="6">
        <v>146.1</v>
      </c>
      <c r="G6980" s="6">
        <v>144.8</v>
      </c>
      <c r="H6980" s="5" t="s">
        <v>120</v>
      </c>
      <c r="I6980" s="6">
        <f t="shared" si="436"/>
        <v>71.4</v>
      </c>
      <c r="J6980" s="5" t="str">
        <f>IF(H6980="否","不适用",IF(AND(ISNUMBER(E6980),ISNUMBER(F6980)),IF(I6980&gt;规则与名单!$B$2,"是","否"),"未判定"))</f>
        <v>不适用</v>
      </c>
      <c r="K6980" s="5" t="str">
        <f t="shared" si="437"/>
        <v>非测试日纯氢</v>
      </c>
      <c r="L6980" s="6">
        <f t="shared" si="438"/>
        <v>144.8</v>
      </c>
      <c r="M6980" s="5">
        <f t="shared" si="439"/>
        <v>0</v>
      </c>
      <c r="N6980" s="5" t="s">
        <v>24282</v>
      </c>
      <c r="O6980" s="5" t="s">
        <v>24283</v>
      </c>
      <c r="P6980" s="5" t="s">
        <v>24284</v>
      </c>
    </row>
    <row r="6981" ht="19" customHeight="1" spans="1:16">
      <c r="A6981" s="5">
        <v>278</v>
      </c>
      <c r="B6981" s="5" t="s">
        <v>712</v>
      </c>
      <c r="C6981" s="5" t="s">
        <v>70</v>
      </c>
      <c r="D6981" s="8" t="s">
        <v>487</v>
      </c>
      <c r="E6981" s="6">
        <v>70.4</v>
      </c>
      <c r="F6981" s="6">
        <v>69.5</v>
      </c>
      <c r="G6981" s="6">
        <v>53</v>
      </c>
      <c r="H6981" s="5" t="s">
        <v>120</v>
      </c>
      <c r="I6981" s="6">
        <f t="shared" si="436"/>
        <v>0.900000000000006</v>
      </c>
      <c r="J6981" s="5" t="str">
        <f>IF(H6981="否","不适用",IF(AND(ISNUMBER(E6981),ISNUMBER(F6981)),IF(I6981&gt;规则与名单!$B$2,"是","否"),"未判定"))</f>
        <v>不适用</v>
      </c>
      <c r="K6981" s="5" t="str">
        <f t="shared" si="437"/>
        <v>非测试日纯氢</v>
      </c>
      <c r="L6981" s="6">
        <f t="shared" si="438"/>
        <v>53</v>
      </c>
      <c r="M6981" s="5">
        <f t="shared" si="439"/>
        <v>0</v>
      </c>
      <c r="N6981" s="5" t="s">
        <v>24285</v>
      </c>
      <c r="O6981" s="5" t="s">
        <v>24286</v>
      </c>
      <c r="P6981" s="5" t="s">
        <v>24287</v>
      </c>
    </row>
    <row r="6982" ht="19" customHeight="1" spans="1:16">
      <c r="A6982" s="5">
        <v>278</v>
      </c>
      <c r="B6982" s="5" t="s">
        <v>712</v>
      </c>
      <c r="C6982" s="5" t="s">
        <v>70</v>
      </c>
      <c r="D6982" s="8" t="s">
        <v>121</v>
      </c>
      <c r="E6982" s="6">
        <v>189.9</v>
      </c>
      <c r="F6982" s="6">
        <v>191.9</v>
      </c>
      <c r="G6982" s="6">
        <v>189.5</v>
      </c>
      <c r="H6982" s="5" t="s">
        <v>120</v>
      </c>
      <c r="I6982" s="6">
        <f t="shared" si="436"/>
        <v>-2</v>
      </c>
      <c r="J6982" s="5" t="str">
        <f>IF(H6982="否","不适用",IF(AND(ISNUMBER(E6982),ISNUMBER(F6982)),IF(I6982&gt;规则与名单!$B$2,"是","否"),"未判定"))</f>
        <v>不适用</v>
      </c>
      <c r="K6982" s="5" t="str">
        <f t="shared" si="437"/>
        <v>非测试日纯氢</v>
      </c>
      <c r="L6982" s="6">
        <f t="shared" si="438"/>
        <v>189.5</v>
      </c>
      <c r="M6982" s="5">
        <f t="shared" si="439"/>
        <v>0</v>
      </c>
      <c r="N6982" s="5" t="s">
        <v>24288</v>
      </c>
      <c r="O6982" s="5" t="s">
        <v>24289</v>
      </c>
      <c r="P6982" s="5" t="s">
        <v>24290</v>
      </c>
    </row>
    <row r="6983" ht="19" customHeight="1" spans="1:16">
      <c r="A6983" s="5">
        <v>278</v>
      </c>
      <c r="B6983" s="5" t="s">
        <v>712</v>
      </c>
      <c r="C6983" s="5" t="s">
        <v>70</v>
      </c>
      <c r="D6983" s="8" t="s">
        <v>170</v>
      </c>
      <c r="E6983" s="6"/>
      <c r="F6983" s="6">
        <v>0</v>
      </c>
      <c r="G6983" s="6"/>
      <c r="H6983" s="5" t="s">
        <v>120</v>
      </c>
      <c r="I6983" s="6" t="str">
        <f t="shared" si="436"/>
        <v/>
      </c>
      <c r="J6983" s="5" t="str">
        <f>IF(H6983="否","不适用",IF(AND(ISNUMBER(E6983),ISNUMBER(F6983)),IF(I6983&gt;规则与名单!$B$2,"是","否"),"未判定"))</f>
        <v>不适用</v>
      </c>
      <c r="K6983" s="5" t="str">
        <f t="shared" si="437"/>
        <v>缺失</v>
      </c>
      <c r="L6983" s="6" t="str">
        <f t="shared" si="438"/>
        <v/>
      </c>
      <c r="M6983" s="5">
        <f t="shared" si="439"/>
        <v>1</v>
      </c>
      <c r="N6983" s="5" t="s">
        <v>24291</v>
      </c>
      <c r="O6983" s="5" t="s">
        <v>24292</v>
      </c>
      <c r="P6983" s="5" t="s">
        <v>24293</v>
      </c>
    </row>
    <row r="6984" ht="19" customHeight="1" spans="1:16">
      <c r="A6984" s="5">
        <v>278</v>
      </c>
      <c r="B6984" s="5" t="s">
        <v>712</v>
      </c>
      <c r="C6984" s="5" t="s">
        <v>70</v>
      </c>
      <c r="D6984" s="8" t="s">
        <v>644</v>
      </c>
      <c r="E6984" s="6">
        <v>0.4</v>
      </c>
      <c r="F6984" s="6">
        <v>0.4</v>
      </c>
      <c r="G6984" s="6">
        <v>0.4</v>
      </c>
      <c r="H6984" s="5" t="s">
        <v>120</v>
      </c>
      <c r="I6984" s="6">
        <f t="shared" si="436"/>
        <v>0</v>
      </c>
      <c r="J6984" s="5" t="str">
        <f>IF(H6984="否","不适用",IF(AND(ISNUMBER(E6984),ISNUMBER(F6984)),IF(I6984&gt;规则与名单!$B$2,"是","否"),"未判定"))</f>
        <v>不适用</v>
      </c>
      <c r="K6984" s="5" t="str">
        <f t="shared" si="437"/>
        <v>非测试日纯氢</v>
      </c>
      <c r="L6984" s="6">
        <f t="shared" si="438"/>
        <v>0.4</v>
      </c>
      <c r="M6984" s="5">
        <f t="shared" si="439"/>
        <v>0</v>
      </c>
      <c r="N6984" s="5" t="s">
        <v>24294</v>
      </c>
      <c r="O6984" s="5" t="s">
        <v>24295</v>
      </c>
      <c r="P6984" s="5" t="s">
        <v>24296</v>
      </c>
    </row>
    <row r="6985" ht="19" customHeight="1" spans="1:16">
      <c r="A6985" s="5">
        <v>278</v>
      </c>
      <c r="B6985" s="5" t="s">
        <v>712</v>
      </c>
      <c r="C6985" s="5" t="s">
        <v>70</v>
      </c>
      <c r="D6985" s="8" t="s">
        <v>3418</v>
      </c>
      <c r="E6985" s="6"/>
      <c r="F6985" s="6">
        <v>0</v>
      </c>
      <c r="G6985" s="6"/>
      <c r="H6985" s="5" t="s">
        <v>120</v>
      </c>
      <c r="I6985" s="6" t="str">
        <f t="shared" si="436"/>
        <v/>
      </c>
      <c r="J6985" s="5" t="str">
        <f>IF(H6985="否","不适用",IF(AND(ISNUMBER(E6985),ISNUMBER(F6985)),IF(I6985&gt;规则与名单!$B$2,"是","否"),"未判定"))</f>
        <v>不适用</v>
      </c>
      <c r="K6985" s="5" t="str">
        <f t="shared" si="437"/>
        <v>缺失</v>
      </c>
      <c r="L6985" s="6" t="str">
        <f t="shared" si="438"/>
        <v/>
      </c>
      <c r="M6985" s="5">
        <f t="shared" si="439"/>
        <v>1</v>
      </c>
      <c r="N6985" s="5" t="s">
        <v>24297</v>
      </c>
      <c r="O6985" s="5" t="s">
        <v>24298</v>
      </c>
      <c r="P6985" s="5" t="s">
        <v>24299</v>
      </c>
    </row>
    <row r="6986" ht="19" customHeight="1" spans="1:16">
      <c r="A6986" s="5">
        <v>278</v>
      </c>
      <c r="B6986" s="5" t="s">
        <v>712</v>
      </c>
      <c r="C6986" s="5" t="s">
        <v>70</v>
      </c>
      <c r="D6986" s="8" t="s">
        <v>3422</v>
      </c>
      <c r="E6986" s="6"/>
      <c r="F6986" s="6">
        <v>0</v>
      </c>
      <c r="G6986" s="6"/>
      <c r="H6986" s="5" t="s">
        <v>120</v>
      </c>
      <c r="I6986" s="6" t="str">
        <f t="shared" si="436"/>
        <v/>
      </c>
      <c r="J6986" s="5" t="str">
        <f>IF(H6986="否","不适用",IF(AND(ISNUMBER(E6986),ISNUMBER(F6986)),IF(I6986&gt;规则与名单!$B$2,"是","否"),"未判定"))</f>
        <v>不适用</v>
      </c>
      <c r="K6986" s="5" t="str">
        <f t="shared" si="437"/>
        <v>缺失</v>
      </c>
      <c r="L6986" s="6" t="str">
        <f t="shared" si="438"/>
        <v/>
      </c>
      <c r="M6986" s="5">
        <f t="shared" si="439"/>
        <v>1</v>
      </c>
      <c r="N6986" s="5" t="s">
        <v>24300</v>
      </c>
      <c r="O6986" s="5" t="s">
        <v>24301</v>
      </c>
      <c r="P6986" s="5" t="s">
        <v>24302</v>
      </c>
    </row>
    <row r="6987" ht="19" customHeight="1" spans="1:16">
      <c r="A6987" s="5">
        <v>278</v>
      </c>
      <c r="B6987" s="5" t="s">
        <v>712</v>
      </c>
      <c r="C6987" s="5" t="s">
        <v>70</v>
      </c>
      <c r="D6987" s="8" t="s">
        <v>336</v>
      </c>
      <c r="E6987" s="6"/>
      <c r="F6987" s="6">
        <v>0</v>
      </c>
      <c r="G6987" s="6"/>
      <c r="H6987" s="5" t="s">
        <v>120</v>
      </c>
      <c r="I6987" s="6" t="str">
        <f t="shared" si="436"/>
        <v/>
      </c>
      <c r="J6987" s="5" t="str">
        <f>IF(H6987="否","不适用",IF(AND(ISNUMBER(E6987),ISNUMBER(F6987)),IF(I6987&gt;规则与名单!$B$2,"是","否"),"未判定"))</f>
        <v>不适用</v>
      </c>
      <c r="K6987" s="5" t="str">
        <f t="shared" si="437"/>
        <v>缺失</v>
      </c>
      <c r="L6987" s="6" t="str">
        <f t="shared" si="438"/>
        <v/>
      </c>
      <c r="M6987" s="5">
        <f t="shared" si="439"/>
        <v>1</v>
      </c>
      <c r="N6987" s="5" t="s">
        <v>24303</v>
      </c>
      <c r="O6987" s="5" t="s">
        <v>24304</v>
      </c>
      <c r="P6987" s="5" t="s">
        <v>24305</v>
      </c>
    </row>
    <row r="6988" ht="19" customHeight="1" spans="1:16">
      <c r="A6988" s="5">
        <v>278</v>
      </c>
      <c r="B6988" s="5" t="s">
        <v>712</v>
      </c>
      <c r="C6988" s="5" t="s">
        <v>70</v>
      </c>
      <c r="D6988" s="8" t="s">
        <v>653</v>
      </c>
      <c r="E6988" s="6"/>
      <c r="F6988" s="6">
        <v>0</v>
      </c>
      <c r="G6988" s="6"/>
      <c r="H6988" s="5" t="s">
        <v>120</v>
      </c>
      <c r="I6988" s="6" t="str">
        <f t="shared" si="436"/>
        <v/>
      </c>
      <c r="J6988" s="5" t="str">
        <f>IF(H6988="否","不适用",IF(AND(ISNUMBER(E6988),ISNUMBER(F6988)),IF(I6988&gt;规则与名单!$B$2,"是","否"),"未判定"))</f>
        <v>不适用</v>
      </c>
      <c r="K6988" s="5" t="str">
        <f t="shared" si="437"/>
        <v>缺失</v>
      </c>
      <c r="L6988" s="6" t="str">
        <f t="shared" si="438"/>
        <v/>
      </c>
      <c r="M6988" s="5">
        <f t="shared" si="439"/>
        <v>1</v>
      </c>
      <c r="N6988" s="5" t="s">
        <v>24306</v>
      </c>
      <c r="O6988" s="5" t="s">
        <v>24307</v>
      </c>
      <c r="P6988" s="5" t="s">
        <v>24308</v>
      </c>
    </row>
    <row r="6989" ht="19" customHeight="1" spans="1:16">
      <c r="A6989" s="5">
        <v>278</v>
      </c>
      <c r="B6989" s="5" t="s">
        <v>712</v>
      </c>
      <c r="C6989" s="5" t="s">
        <v>70</v>
      </c>
      <c r="D6989" s="8" t="s">
        <v>140</v>
      </c>
      <c r="E6989" s="6"/>
      <c r="F6989" s="6">
        <v>0</v>
      </c>
      <c r="G6989" s="6"/>
      <c r="H6989" s="5" t="s">
        <v>120</v>
      </c>
      <c r="I6989" s="6" t="str">
        <f t="shared" si="436"/>
        <v/>
      </c>
      <c r="J6989" s="5" t="str">
        <f>IF(H6989="否","不适用",IF(AND(ISNUMBER(E6989),ISNUMBER(F6989)),IF(I6989&gt;规则与名单!$B$2,"是","否"),"未判定"))</f>
        <v>不适用</v>
      </c>
      <c r="K6989" s="5" t="str">
        <f t="shared" si="437"/>
        <v>缺失</v>
      </c>
      <c r="L6989" s="6" t="str">
        <f t="shared" si="438"/>
        <v/>
      </c>
      <c r="M6989" s="5">
        <f t="shared" si="439"/>
        <v>1</v>
      </c>
      <c r="N6989" s="5" t="s">
        <v>24309</v>
      </c>
      <c r="O6989" s="5" t="s">
        <v>24310</v>
      </c>
      <c r="P6989" s="5" t="s">
        <v>24311</v>
      </c>
    </row>
    <row r="6990" ht="19" customHeight="1" spans="1:16">
      <c r="A6990" s="5">
        <v>278</v>
      </c>
      <c r="B6990" s="5" t="s">
        <v>712</v>
      </c>
      <c r="C6990" s="5" t="s">
        <v>70</v>
      </c>
      <c r="D6990" s="8" t="s">
        <v>115</v>
      </c>
      <c r="E6990" s="6"/>
      <c r="F6990" s="6">
        <v>0</v>
      </c>
      <c r="G6990" s="6"/>
      <c r="H6990" s="5" t="s">
        <v>120</v>
      </c>
      <c r="I6990" s="6" t="str">
        <f t="shared" si="436"/>
        <v/>
      </c>
      <c r="J6990" s="5" t="str">
        <f>IF(H6990="否","不适用",IF(AND(ISNUMBER(E6990),ISNUMBER(F6990)),IF(I6990&gt;规则与名单!$B$2,"是","否"),"未判定"))</f>
        <v>不适用</v>
      </c>
      <c r="K6990" s="5" t="str">
        <f t="shared" si="437"/>
        <v>缺失</v>
      </c>
      <c r="L6990" s="6" t="str">
        <f t="shared" si="438"/>
        <v/>
      </c>
      <c r="M6990" s="5">
        <f t="shared" si="439"/>
        <v>1</v>
      </c>
      <c r="N6990" s="5" t="s">
        <v>24312</v>
      </c>
      <c r="O6990" s="5" t="s">
        <v>24313</v>
      </c>
      <c r="P6990" s="5" t="s">
        <v>24314</v>
      </c>
    </row>
    <row r="6991" ht="19" customHeight="1" spans="1:16">
      <c r="A6991" s="5">
        <v>279</v>
      </c>
      <c r="B6991" s="5" t="s">
        <v>714</v>
      </c>
      <c r="C6991" s="5" t="s">
        <v>70</v>
      </c>
      <c r="D6991" s="8" t="s">
        <v>114</v>
      </c>
      <c r="E6991" s="6"/>
      <c r="F6991" s="6">
        <v>0</v>
      </c>
      <c r="G6991" s="6"/>
      <c r="H6991" s="5" t="s">
        <v>120</v>
      </c>
      <c r="I6991" s="6" t="str">
        <f t="shared" si="436"/>
        <v/>
      </c>
      <c r="J6991" s="5" t="str">
        <f>IF(H6991="否","不适用",IF(AND(ISNUMBER(E6991),ISNUMBER(F6991)),IF(I6991&gt;规则与名单!$B$2,"是","否"),"未判定"))</f>
        <v>不适用</v>
      </c>
      <c r="K6991" s="5" t="str">
        <f t="shared" si="437"/>
        <v>缺失</v>
      </c>
      <c r="L6991" s="6" t="str">
        <f t="shared" si="438"/>
        <v/>
      </c>
      <c r="M6991" s="5">
        <f t="shared" si="439"/>
        <v>1</v>
      </c>
      <c r="N6991" s="5" t="s">
        <v>24315</v>
      </c>
      <c r="O6991" s="5" t="s">
        <v>24316</v>
      </c>
      <c r="P6991" s="5" t="s">
        <v>24317</v>
      </c>
    </row>
    <row r="6992" ht="19" customHeight="1" spans="1:16">
      <c r="A6992" s="5">
        <v>279</v>
      </c>
      <c r="B6992" s="5" t="s">
        <v>714</v>
      </c>
      <c r="C6992" s="5" t="s">
        <v>70</v>
      </c>
      <c r="D6992" s="8" t="s">
        <v>605</v>
      </c>
      <c r="E6992" s="6"/>
      <c r="F6992" s="6">
        <v>0</v>
      </c>
      <c r="G6992" s="6"/>
      <c r="H6992" s="5" t="s">
        <v>120</v>
      </c>
      <c r="I6992" s="6" t="str">
        <f t="shared" si="436"/>
        <v/>
      </c>
      <c r="J6992" s="5" t="str">
        <f>IF(H6992="否","不适用",IF(AND(ISNUMBER(E6992),ISNUMBER(F6992)),IF(I6992&gt;规则与名单!$B$2,"是","否"),"未判定"))</f>
        <v>不适用</v>
      </c>
      <c r="K6992" s="5" t="str">
        <f t="shared" si="437"/>
        <v>缺失</v>
      </c>
      <c r="L6992" s="6" t="str">
        <f t="shared" si="438"/>
        <v/>
      </c>
      <c r="M6992" s="5">
        <f t="shared" si="439"/>
        <v>1</v>
      </c>
      <c r="N6992" s="5" t="s">
        <v>24318</v>
      </c>
      <c r="O6992" s="5" t="s">
        <v>24319</v>
      </c>
      <c r="P6992" s="5" t="s">
        <v>24320</v>
      </c>
    </row>
    <row r="6993" ht="19" customHeight="1" spans="1:16">
      <c r="A6993" s="5">
        <v>279</v>
      </c>
      <c r="B6993" s="5" t="s">
        <v>714</v>
      </c>
      <c r="C6993" s="5" t="s">
        <v>70</v>
      </c>
      <c r="D6993" s="8" t="s">
        <v>186</v>
      </c>
      <c r="E6993" s="6">
        <v>0.1</v>
      </c>
      <c r="F6993" s="6">
        <v>0.04</v>
      </c>
      <c r="G6993" s="6"/>
      <c r="H6993" s="5" t="s">
        <v>120</v>
      </c>
      <c r="I6993" s="6">
        <f t="shared" si="436"/>
        <v>0.06</v>
      </c>
      <c r="J6993" s="5" t="str">
        <f>IF(H6993="否","不适用",IF(AND(ISNUMBER(E6993),ISNUMBER(F6993)),IF(I6993&gt;规则与名单!$B$2,"是","否"),"未判定"))</f>
        <v>不适用</v>
      </c>
      <c r="K6993" s="5" t="str">
        <f t="shared" si="437"/>
        <v>非测试日仪表</v>
      </c>
      <c r="L6993" s="6">
        <f t="shared" si="438"/>
        <v>0.1</v>
      </c>
      <c r="M6993" s="5">
        <f t="shared" si="439"/>
        <v>0</v>
      </c>
      <c r="N6993" s="5" t="s">
        <v>24321</v>
      </c>
      <c r="O6993" s="5" t="s">
        <v>24322</v>
      </c>
      <c r="P6993" s="5" t="s">
        <v>24323</v>
      </c>
    </row>
    <row r="6994" ht="19" customHeight="1" spans="1:16">
      <c r="A6994" s="5">
        <v>279</v>
      </c>
      <c r="B6994" s="5" t="s">
        <v>714</v>
      </c>
      <c r="C6994" s="5" t="s">
        <v>70</v>
      </c>
      <c r="D6994" s="8" t="s">
        <v>165</v>
      </c>
      <c r="E6994" s="6"/>
      <c r="F6994" s="6">
        <v>0</v>
      </c>
      <c r="G6994" s="6"/>
      <c r="H6994" s="5" t="s">
        <v>120</v>
      </c>
      <c r="I6994" s="6" t="str">
        <f t="shared" si="436"/>
        <v/>
      </c>
      <c r="J6994" s="5" t="str">
        <f>IF(H6994="否","不适用",IF(AND(ISNUMBER(E6994),ISNUMBER(F6994)),IF(I6994&gt;规则与名单!$B$2,"是","否"),"未判定"))</f>
        <v>不适用</v>
      </c>
      <c r="K6994" s="5" t="str">
        <f t="shared" si="437"/>
        <v>缺失</v>
      </c>
      <c r="L6994" s="6" t="str">
        <f t="shared" si="438"/>
        <v/>
      </c>
      <c r="M6994" s="5">
        <f t="shared" si="439"/>
        <v>1</v>
      </c>
      <c r="N6994" s="5" t="s">
        <v>24324</v>
      </c>
      <c r="O6994" s="5" t="s">
        <v>24325</v>
      </c>
      <c r="P6994" s="5" t="s">
        <v>24326</v>
      </c>
    </row>
    <row r="6995" ht="19" customHeight="1" spans="1:16">
      <c r="A6995" s="5">
        <v>279</v>
      </c>
      <c r="B6995" s="5" t="s">
        <v>714</v>
      </c>
      <c r="C6995" s="5" t="s">
        <v>70</v>
      </c>
      <c r="D6995" s="8" t="s">
        <v>151</v>
      </c>
      <c r="E6995" s="6"/>
      <c r="F6995" s="6">
        <v>0</v>
      </c>
      <c r="G6995" s="6"/>
      <c r="H6995" s="5" t="s">
        <v>120</v>
      </c>
      <c r="I6995" s="6" t="str">
        <f t="shared" si="436"/>
        <v/>
      </c>
      <c r="J6995" s="5" t="str">
        <f>IF(H6995="否","不适用",IF(AND(ISNUMBER(E6995),ISNUMBER(F6995)),IF(I6995&gt;规则与名单!$B$2,"是","否"),"未判定"))</f>
        <v>不适用</v>
      </c>
      <c r="K6995" s="5" t="str">
        <f t="shared" si="437"/>
        <v>缺失</v>
      </c>
      <c r="L6995" s="6" t="str">
        <f t="shared" si="438"/>
        <v/>
      </c>
      <c r="M6995" s="5">
        <f t="shared" si="439"/>
        <v>1</v>
      </c>
      <c r="N6995" s="5" t="s">
        <v>24327</v>
      </c>
      <c r="O6995" s="5" t="s">
        <v>24328</v>
      </c>
      <c r="P6995" s="5" t="s">
        <v>24329</v>
      </c>
    </row>
    <row r="6996" ht="19" customHeight="1" spans="1:16">
      <c r="A6996" s="5">
        <v>279</v>
      </c>
      <c r="B6996" s="5" t="s">
        <v>714</v>
      </c>
      <c r="C6996" s="5" t="s">
        <v>70</v>
      </c>
      <c r="D6996" s="8" t="s">
        <v>3358</v>
      </c>
      <c r="E6996" s="6"/>
      <c r="F6996" s="6">
        <v>0</v>
      </c>
      <c r="G6996" s="6"/>
      <c r="H6996" s="5" t="s">
        <v>120</v>
      </c>
      <c r="I6996" s="6" t="str">
        <f t="shared" si="436"/>
        <v/>
      </c>
      <c r="J6996" s="5" t="str">
        <f>IF(H6996="否","不适用",IF(AND(ISNUMBER(E6996),ISNUMBER(F6996)),IF(I6996&gt;规则与名单!$B$2,"是","否"),"未判定"))</f>
        <v>不适用</v>
      </c>
      <c r="K6996" s="5" t="str">
        <f t="shared" si="437"/>
        <v>缺失</v>
      </c>
      <c r="L6996" s="6" t="str">
        <f t="shared" si="438"/>
        <v/>
      </c>
      <c r="M6996" s="5">
        <f t="shared" si="439"/>
        <v>1</v>
      </c>
      <c r="N6996" s="5" t="s">
        <v>24330</v>
      </c>
      <c r="O6996" s="5" t="s">
        <v>24331</v>
      </c>
      <c r="P6996" s="5" t="s">
        <v>24332</v>
      </c>
    </row>
    <row r="6997" ht="19" customHeight="1" spans="1:16">
      <c r="A6997" s="5">
        <v>279</v>
      </c>
      <c r="B6997" s="5" t="s">
        <v>714</v>
      </c>
      <c r="C6997" s="5" t="s">
        <v>70</v>
      </c>
      <c r="D6997" s="8" t="s">
        <v>272</v>
      </c>
      <c r="E6997" s="6">
        <v>0</v>
      </c>
      <c r="F6997" s="6">
        <v>0.01</v>
      </c>
      <c r="G6997" s="6"/>
      <c r="H6997" s="5" t="s">
        <v>120</v>
      </c>
      <c r="I6997" s="6">
        <f t="shared" si="436"/>
        <v>-0.01</v>
      </c>
      <c r="J6997" s="5" t="str">
        <f>IF(H6997="否","不适用",IF(AND(ISNUMBER(E6997),ISNUMBER(F6997)),IF(I6997&gt;规则与名单!$B$2,"是","否"),"未判定"))</f>
        <v>不适用</v>
      </c>
      <c r="K6997" s="5" t="str">
        <f t="shared" si="437"/>
        <v>非测试日仪表</v>
      </c>
      <c r="L6997" s="6">
        <f t="shared" si="438"/>
        <v>0</v>
      </c>
      <c r="M6997" s="5">
        <f t="shared" si="439"/>
        <v>0</v>
      </c>
      <c r="N6997" s="5" t="s">
        <v>24333</v>
      </c>
      <c r="O6997" s="5" t="s">
        <v>24334</v>
      </c>
      <c r="P6997" s="5" t="s">
        <v>24335</v>
      </c>
    </row>
    <row r="6998" ht="19" customHeight="1" spans="1:16">
      <c r="A6998" s="5">
        <v>279</v>
      </c>
      <c r="B6998" s="5" t="s">
        <v>714</v>
      </c>
      <c r="C6998" s="5" t="s">
        <v>70</v>
      </c>
      <c r="D6998" s="8" t="s">
        <v>506</v>
      </c>
      <c r="E6998" s="6"/>
      <c r="F6998" s="6">
        <v>0</v>
      </c>
      <c r="G6998" s="6"/>
      <c r="H6998" s="5" t="s">
        <v>120</v>
      </c>
      <c r="I6998" s="6" t="str">
        <f t="shared" si="436"/>
        <v/>
      </c>
      <c r="J6998" s="5" t="str">
        <f>IF(H6998="否","不适用",IF(AND(ISNUMBER(E6998),ISNUMBER(F6998)),IF(I6998&gt;规则与名单!$B$2,"是","否"),"未判定"))</f>
        <v>不适用</v>
      </c>
      <c r="K6998" s="5" t="str">
        <f t="shared" si="437"/>
        <v>缺失</v>
      </c>
      <c r="L6998" s="6" t="str">
        <f t="shared" si="438"/>
        <v/>
      </c>
      <c r="M6998" s="5">
        <f t="shared" si="439"/>
        <v>1</v>
      </c>
      <c r="N6998" s="5" t="s">
        <v>24336</v>
      </c>
      <c r="O6998" s="5" t="s">
        <v>24337</v>
      </c>
      <c r="P6998" s="5" t="s">
        <v>24338</v>
      </c>
    </row>
    <row r="6999" ht="19" customHeight="1" spans="1:16">
      <c r="A6999" s="5">
        <v>279</v>
      </c>
      <c r="B6999" s="5" t="s">
        <v>714</v>
      </c>
      <c r="C6999" s="5" t="s">
        <v>70</v>
      </c>
      <c r="D6999" s="8" t="s">
        <v>673</v>
      </c>
      <c r="E6999" s="6"/>
      <c r="F6999" s="6">
        <v>0</v>
      </c>
      <c r="G6999" s="6"/>
      <c r="H6999" s="5" t="s">
        <v>120</v>
      </c>
      <c r="I6999" s="6" t="str">
        <f t="shared" si="436"/>
        <v/>
      </c>
      <c r="J6999" s="5" t="str">
        <f>IF(H6999="否","不适用",IF(AND(ISNUMBER(E6999),ISNUMBER(F6999)),IF(I6999&gt;规则与名单!$B$2,"是","否"),"未判定"))</f>
        <v>不适用</v>
      </c>
      <c r="K6999" s="5" t="str">
        <f t="shared" si="437"/>
        <v>缺失</v>
      </c>
      <c r="L6999" s="6" t="str">
        <f t="shared" si="438"/>
        <v/>
      </c>
      <c r="M6999" s="5">
        <f t="shared" si="439"/>
        <v>1</v>
      </c>
      <c r="N6999" s="5" t="s">
        <v>24339</v>
      </c>
      <c r="O6999" s="5" t="s">
        <v>24340</v>
      </c>
      <c r="P6999" s="5" t="s">
        <v>24341</v>
      </c>
    </row>
    <row r="7000" ht="19" customHeight="1" spans="1:16">
      <c r="A7000" s="5">
        <v>279</v>
      </c>
      <c r="B7000" s="5" t="s">
        <v>714</v>
      </c>
      <c r="C7000" s="5" t="s">
        <v>70</v>
      </c>
      <c r="D7000" s="8" t="s">
        <v>183</v>
      </c>
      <c r="E7000" s="6"/>
      <c r="F7000" s="6">
        <v>0</v>
      </c>
      <c r="G7000" s="6"/>
      <c r="H7000" s="5" t="s">
        <v>120</v>
      </c>
      <c r="I7000" s="6" t="str">
        <f t="shared" si="436"/>
        <v/>
      </c>
      <c r="J7000" s="5" t="str">
        <f>IF(H7000="否","不适用",IF(AND(ISNUMBER(E7000),ISNUMBER(F7000)),IF(I7000&gt;规则与名单!$B$2,"是","否"),"未判定"))</f>
        <v>不适用</v>
      </c>
      <c r="K7000" s="5" t="str">
        <f t="shared" si="437"/>
        <v>缺失</v>
      </c>
      <c r="L7000" s="6" t="str">
        <f t="shared" si="438"/>
        <v/>
      </c>
      <c r="M7000" s="5">
        <f t="shared" si="439"/>
        <v>1</v>
      </c>
      <c r="N7000" s="5" t="s">
        <v>24342</v>
      </c>
      <c r="O7000" s="5" t="s">
        <v>24343</v>
      </c>
      <c r="P7000" s="5" t="s">
        <v>24344</v>
      </c>
    </row>
    <row r="7001" ht="19" customHeight="1" spans="1:16">
      <c r="A7001" s="5">
        <v>279</v>
      </c>
      <c r="B7001" s="5" t="s">
        <v>714</v>
      </c>
      <c r="C7001" s="5" t="s">
        <v>70</v>
      </c>
      <c r="D7001" s="8" t="s">
        <v>431</v>
      </c>
      <c r="E7001" s="6"/>
      <c r="F7001" s="6">
        <v>0</v>
      </c>
      <c r="G7001" s="6"/>
      <c r="H7001" s="5" t="s">
        <v>120</v>
      </c>
      <c r="I7001" s="6" t="str">
        <f t="shared" si="436"/>
        <v/>
      </c>
      <c r="J7001" s="5" t="str">
        <f>IF(H7001="否","不适用",IF(AND(ISNUMBER(E7001),ISNUMBER(F7001)),IF(I7001&gt;规则与名单!$B$2,"是","否"),"未判定"))</f>
        <v>不适用</v>
      </c>
      <c r="K7001" s="5" t="str">
        <f t="shared" si="437"/>
        <v>缺失</v>
      </c>
      <c r="L7001" s="6" t="str">
        <f t="shared" si="438"/>
        <v/>
      </c>
      <c r="M7001" s="5">
        <f t="shared" si="439"/>
        <v>1</v>
      </c>
      <c r="N7001" s="5" t="s">
        <v>24345</v>
      </c>
      <c r="O7001" s="5" t="s">
        <v>24346</v>
      </c>
      <c r="P7001" s="5" t="s">
        <v>24347</v>
      </c>
    </row>
    <row r="7002" ht="19" customHeight="1" spans="1:16">
      <c r="A7002" s="5">
        <v>279</v>
      </c>
      <c r="B7002" s="5" t="s">
        <v>714</v>
      </c>
      <c r="C7002" s="5" t="s">
        <v>70</v>
      </c>
      <c r="D7002" s="8" t="s">
        <v>3377</v>
      </c>
      <c r="E7002" s="6"/>
      <c r="F7002" s="6">
        <v>0</v>
      </c>
      <c r="G7002" s="6"/>
      <c r="H7002" s="5" t="s">
        <v>120</v>
      </c>
      <c r="I7002" s="6" t="str">
        <f t="shared" si="436"/>
        <v/>
      </c>
      <c r="J7002" s="5" t="str">
        <f>IF(H7002="否","不适用",IF(AND(ISNUMBER(E7002),ISNUMBER(F7002)),IF(I7002&gt;规则与名单!$B$2,"是","否"),"未判定"))</f>
        <v>不适用</v>
      </c>
      <c r="K7002" s="5" t="str">
        <f t="shared" si="437"/>
        <v>缺失</v>
      </c>
      <c r="L7002" s="6" t="str">
        <f t="shared" si="438"/>
        <v/>
      </c>
      <c r="M7002" s="5">
        <f t="shared" si="439"/>
        <v>1</v>
      </c>
      <c r="N7002" s="5" t="s">
        <v>24348</v>
      </c>
      <c r="O7002" s="5" t="s">
        <v>24349</v>
      </c>
      <c r="P7002" s="5" t="s">
        <v>24350</v>
      </c>
    </row>
    <row r="7003" ht="19" customHeight="1" spans="1:16">
      <c r="A7003" s="5">
        <v>279</v>
      </c>
      <c r="B7003" s="5" t="s">
        <v>714</v>
      </c>
      <c r="C7003" s="5" t="s">
        <v>70</v>
      </c>
      <c r="D7003" s="8" t="s">
        <v>407</v>
      </c>
      <c r="E7003" s="6"/>
      <c r="F7003" s="6">
        <v>0</v>
      </c>
      <c r="G7003" s="6"/>
      <c r="H7003" s="5" t="s">
        <v>120</v>
      </c>
      <c r="I7003" s="6" t="str">
        <f t="shared" si="436"/>
        <v/>
      </c>
      <c r="J7003" s="5" t="str">
        <f>IF(H7003="否","不适用",IF(AND(ISNUMBER(E7003),ISNUMBER(F7003)),IF(I7003&gt;规则与名单!$B$2,"是","否"),"未判定"))</f>
        <v>不适用</v>
      </c>
      <c r="K7003" s="5" t="str">
        <f t="shared" si="437"/>
        <v>缺失</v>
      </c>
      <c r="L7003" s="6" t="str">
        <f t="shared" si="438"/>
        <v/>
      </c>
      <c r="M7003" s="5">
        <f t="shared" si="439"/>
        <v>1</v>
      </c>
      <c r="N7003" s="5" t="s">
        <v>24351</v>
      </c>
      <c r="O7003" s="5" t="s">
        <v>24352</v>
      </c>
      <c r="P7003" s="5" t="s">
        <v>24353</v>
      </c>
    </row>
    <row r="7004" ht="19" customHeight="1" spans="1:16">
      <c r="A7004" s="5">
        <v>279</v>
      </c>
      <c r="B7004" s="5" t="s">
        <v>714</v>
      </c>
      <c r="C7004" s="5" t="s">
        <v>70</v>
      </c>
      <c r="D7004" s="8" t="s">
        <v>411</v>
      </c>
      <c r="E7004" s="6"/>
      <c r="F7004" s="6">
        <v>0</v>
      </c>
      <c r="G7004" s="6"/>
      <c r="H7004" s="5" t="s">
        <v>120</v>
      </c>
      <c r="I7004" s="6" t="str">
        <f t="shared" si="436"/>
        <v/>
      </c>
      <c r="J7004" s="5" t="str">
        <f>IF(H7004="否","不适用",IF(AND(ISNUMBER(E7004),ISNUMBER(F7004)),IF(I7004&gt;规则与名单!$B$2,"是","否"),"未判定"))</f>
        <v>不适用</v>
      </c>
      <c r="K7004" s="5" t="str">
        <f t="shared" si="437"/>
        <v>缺失</v>
      </c>
      <c r="L7004" s="6" t="str">
        <f t="shared" si="438"/>
        <v/>
      </c>
      <c r="M7004" s="5">
        <f t="shared" si="439"/>
        <v>1</v>
      </c>
      <c r="N7004" s="5" t="s">
        <v>24354</v>
      </c>
      <c r="O7004" s="5" t="s">
        <v>24355</v>
      </c>
      <c r="P7004" s="5" t="s">
        <v>24356</v>
      </c>
    </row>
    <row r="7005" ht="19" customHeight="1" spans="1:16">
      <c r="A7005" s="5">
        <v>279</v>
      </c>
      <c r="B7005" s="5" t="s">
        <v>714</v>
      </c>
      <c r="C7005" s="5" t="s">
        <v>70</v>
      </c>
      <c r="D7005" s="8" t="s">
        <v>251</v>
      </c>
      <c r="E7005" s="6"/>
      <c r="F7005" s="6">
        <v>0</v>
      </c>
      <c r="G7005" s="6"/>
      <c r="H7005" s="5" t="s">
        <v>120</v>
      </c>
      <c r="I7005" s="6" t="str">
        <f t="shared" si="436"/>
        <v/>
      </c>
      <c r="J7005" s="5" t="str">
        <f>IF(H7005="否","不适用",IF(AND(ISNUMBER(E7005),ISNUMBER(F7005)),IF(I7005&gt;规则与名单!$B$2,"是","否"),"未判定"))</f>
        <v>不适用</v>
      </c>
      <c r="K7005" s="5" t="str">
        <f t="shared" si="437"/>
        <v>缺失</v>
      </c>
      <c r="L7005" s="6" t="str">
        <f t="shared" si="438"/>
        <v/>
      </c>
      <c r="M7005" s="5">
        <f t="shared" si="439"/>
        <v>1</v>
      </c>
      <c r="N7005" s="5" t="s">
        <v>24357</v>
      </c>
      <c r="O7005" s="5" t="s">
        <v>24358</v>
      </c>
      <c r="P7005" s="5" t="s">
        <v>24359</v>
      </c>
    </row>
    <row r="7006" ht="19" customHeight="1" spans="1:16">
      <c r="A7006" s="5">
        <v>279</v>
      </c>
      <c r="B7006" s="5" t="s">
        <v>714</v>
      </c>
      <c r="C7006" s="5" t="s">
        <v>70</v>
      </c>
      <c r="D7006" s="8" t="s">
        <v>472</v>
      </c>
      <c r="E7006" s="6">
        <v>0</v>
      </c>
      <c r="F7006" s="6">
        <v>0.07</v>
      </c>
      <c r="G7006" s="6"/>
      <c r="H7006" s="5" t="s">
        <v>120</v>
      </c>
      <c r="I7006" s="6">
        <f t="shared" si="436"/>
        <v>-0.07</v>
      </c>
      <c r="J7006" s="5" t="str">
        <f>IF(H7006="否","不适用",IF(AND(ISNUMBER(E7006),ISNUMBER(F7006)),IF(I7006&gt;规则与名单!$B$2,"是","否"),"未判定"))</f>
        <v>不适用</v>
      </c>
      <c r="K7006" s="5" t="str">
        <f t="shared" si="437"/>
        <v>非测试日仪表</v>
      </c>
      <c r="L7006" s="6">
        <f t="shared" si="438"/>
        <v>0</v>
      </c>
      <c r="M7006" s="5">
        <f t="shared" si="439"/>
        <v>0</v>
      </c>
      <c r="N7006" s="5" t="s">
        <v>24360</v>
      </c>
      <c r="O7006" s="5" t="s">
        <v>24361</v>
      </c>
      <c r="P7006" s="5" t="s">
        <v>24362</v>
      </c>
    </row>
    <row r="7007" ht="19" customHeight="1" spans="1:16">
      <c r="A7007" s="5">
        <v>279</v>
      </c>
      <c r="B7007" s="5" t="s">
        <v>714</v>
      </c>
      <c r="C7007" s="5" t="s">
        <v>70</v>
      </c>
      <c r="D7007" s="8" t="s">
        <v>466</v>
      </c>
      <c r="E7007" s="6">
        <v>76.1</v>
      </c>
      <c r="F7007" s="6">
        <v>9.2</v>
      </c>
      <c r="G7007" s="6">
        <v>73.8</v>
      </c>
      <c r="H7007" s="5" t="s">
        <v>120</v>
      </c>
      <c r="I7007" s="6">
        <f t="shared" si="436"/>
        <v>66.9</v>
      </c>
      <c r="J7007" s="5" t="str">
        <f>IF(H7007="否","不适用",IF(AND(ISNUMBER(E7007),ISNUMBER(F7007)),IF(I7007&gt;规则与名单!$B$2,"是","否"),"未判定"))</f>
        <v>不适用</v>
      </c>
      <c r="K7007" s="5" t="str">
        <f t="shared" si="437"/>
        <v>非测试日纯氢</v>
      </c>
      <c r="L7007" s="6">
        <f t="shared" si="438"/>
        <v>73.8</v>
      </c>
      <c r="M7007" s="5">
        <f t="shared" si="439"/>
        <v>0</v>
      </c>
      <c r="N7007" s="5" t="s">
        <v>24363</v>
      </c>
      <c r="O7007" s="5" t="s">
        <v>24364</v>
      </c>
      <c r="P7007" s="5" t="s">
        <v>24365</v>
      </c>
    </row>
    <row r="7008" ht="19" customHeight="1" spans="1:16">
      <c r="A7008" s="5">
        <v>279</v>
      </c>
      <c r="B7008" s="5" t="s">
        <v>714</v>
      </c>
      <c r="C7008" s="5" t="s">
        <v>70</v>
      </c>
      <c r="D7008" s="8" t="s">
        <v>333</v>
      </c>
      <c r="E7008" s="6">
        <v>189.2</v>
      </c>
      <c r="F7008" s="6">
        <v>6.6</v>
      </c>
      <c r="G7008" s="6">
        <v>185.5</v>
      </c>
      <c r="H7008" s="5" t="s">
        <v>120</v>
      </c>
      <c r="I7008" s="6">
        <f t="shared" si="436"/>
        <v>182.6</v>
      </c>
      <c r="J7008" s="5" t="str">
        <f>IF(H7008="否","不适用",IF(AND(ISNUMBER(E7008),ISNUMBER(F7008)),IF(I7008&gt;规则与名单!$B$2,"是","否"),"未判定"))</f>
        <v>不适用</v>
      </c>
      <c r="K7008" s="5" t="str">
        <f t="shared" si="437"/>
        <v>非测试日纯氢</v>
      </c>
      <c r="L7008" s="6">
        <f t="shared" si="438"/>
        <v>185.5</v>
      </c>
      <c r="M7008" s="5">
        <f t="shared" si="439"/>
        <v>0</v>
      </c>
      <c r="N7008" s="5" t="s">
        <v>24366</v>
      </c>
      <c r="O7008" s="5" t="s">
        <v>24367</v>
      </c>
      <c r="P7008" s="5" t="s">
        <v>24368</v>
      </c>
    </row>
    <row r="7009" ht="19" customHeight="1" spans="1:16">
      <c r="A7009" s="5">
        <v>279</v>
      </c>
      <c r="B7009" s="5" t="s">
        <v>714</v>
      </c>
      <c r="C7009" s="5" t="s">
        <v>70</v>
      </c>
      <c r="D7009" s="8" t="s">
        <v>175</v>
      </c>
      <c r="E7009" s="6">
        <v>275.3</v>
      </c>
      <c r="F7009" s="6">
        <v>5.7</v>
      </c>
      <c r="G7009" s="6">
        <v>275.1</v>
      </c>
      <c r="H7009" s="5" t="s">
        <v>120</v>
      </c>
      <c r="I7009" s="6">
        <f t="shared" si="436"/>
        <v>269.6</v>
      </c>
      <c r="J7009" s="5" t="str">
        <f>IF(H7009="否","不适用",IF(AND(ISNUMBER(E7009),ISNUMBER(F7009)),IF(I7009&gt;规则与名单!$B$2,"是","否"),"未判定"))</f>
        <v>不适用</v>
      </c>
      <c r="K7009" s="5" t="str">
        <f t="shared" si="437"/>
        <v>非测试日纯氢</v>
      </c>
      <c r="L7009" s="6">
        <f t="shared" si="438"/>
        <v>275.1</v>
      </c>
      <c r="M7009" s="5">
        <f t="shared" si="439"/>
        <v>0</v>
      </c>
      <c r="N7009" s="5" t="s">
        <v>24369</v>
      </c>
      <c r="O7009" s="5" t="s">
        <v>24370</v>
      </c>
      <c r="P7009" s="5" t="s">
        <v>24371</v>
      </c>
    </row>
    <row r="7010" ht="19" customHeight="1" spans="1:16">
      <c r="A7010" s="5">
        <v>279</v>
      </c>
      <c r="B7010" s="5" t="s">
        <v>714</v>
      </c>
      <c r="C7010" s="5" t="s">
        <v>70</v>
      </c>
      <c r="D7010" s="8" t="s">
        <v>3402</v>
      </c>
      <c r="E7010" s="6">
        <v>127.3</v>
      </c>
      <c r="F7010" s="6">
        <v>1.3</v>
      </c>
      <c r="G7010" s="6">
        <v>112</v>
      </c>
      <c r="H7010" s="5" t="s">
        <v>120</v>
      </c>
      <c r="I7010" s="6">
        <f t="shared" si="436"/>
        <v>126</v>
      </c>
      <c r="J7010" s="5" t="str">
        <f>IF(H7010="否","不适用",IF(AND(ISNUMBER(E7010),ISNUMBER(F7010)),IF(I7010&gt;规则与名单!$B$2,"是","否"),"未判定"))</f>
        <v>不适用</v>
      </c>
      <c r="K7010" s="5" t="str">
        <f t="shared" si="437"/>
        <v>非测试日纯氢</v>
      </c>
      <c r="L7010" s="6">
        <f t="shared" si="438"/>
        <v>112</v>
      </c>
      <c r="M7010" s="5">
        <f t="shared" si="439"/>
        <v>0</v>
      </c>
      <c r="N7010" s="5" t="s">
        <v>24372</v>
      </c>
      <c r="O7010" s="5" t="s">
        <v>24373</v>
      </c>
      <c r="P7010" s="5" t="s">
        <v>24374</v>
      </c>
    </row>
    <row r="7011" ht="19" customHeight="1" spans="1:16">
      <c r="A7011" s="5">
        <v>279</v>
      </c>
      <c r="B7011" s="5" t="s">
        <v>714</v>
      </c>
      <c r="C7011" s="5" t="s">
        <v>70</v>
      </c>
      <c r="D7011" s="8" t="s">
        <v>487</v>
      </c>
      <c r="E7011" s="6">
        <v>5.4</v>
      </c>
      <c r="F7011" s="6">
        <v>0.1</v>
      </c>
      <c r="G7011" s="6">
        <v>4.9</v>
      </c>
      <c r="H7011" s="5" t="s">
        <v>120</v>
      </c>
      <c r="I7011" s="6">
        <f t="shared" si="436"/>
        <v>5.3</v>
      </c>
      <c r="J7011" s="5" t="str">
        <f>IF(H7011="否","不适用",IF(AND(ISNUMBER(E7011),ISNUMBER(F7011)),IF(I7011&gt;规则与名单!$B$2,"是","否"),"未判定"))</f>
        <v>不适用</v>
      </c>
      <c r="K7011" s="5" t="str">
        <f t="shared" si="437"/>
        <v>非测试日纯氢</v>
      </c>
      <c r="L7011" s="6">
        <f t="shared" si="438"/>
        <v>4.9</v>
      </c>
      <c r="M7011" s="5">
        <f t="shared" si="439"/>
        <v>0</v>
      </c>
      <c r="N7011" s="5" t="s">
        <v>24375</v>
      </c>
      <c r="O7011" s="5" t="s">
        <v>24376</v>
      </c>
      <c r="P7011" s="5" t="s">
        <v>24377</v>
      </c>
    </row>
    <row r="7012" ht="19" customHeight="1" spans="1:16">
      <c r="A7012" s="5">
        <v>279</v>
      </c>
      <c r="B7012" s="5" t="s">
        <v>714</v>
      </c>
      <c r="C7012" s="5" t="s">
        <v>70</v>
      </c>
      <c r="D7012" s="8" t="s">
        <v>121</v>
      </c>
      <c r="E7012" s="6">
        <v>66.8</v>
      </c>
      <c r="F7012" s="6">
        <v>0.2</v>
      </c>
      <c r="G7012" s="6">
        <v>66.8</v>
      </c>
      <c r="H7012" s="5" t="s">
        <v>120</v>
      </c>
      <c r="I7012" s="6">
        <f t="shared" si="436"/>
        <v>66.6</v>
      </c>
      <c r="J7012" s="5" t="str">
        <f>IF(H7012="否","不适用",IF(AND(ISNUMBER(E7012),ISNUMBER(F7012)),IF(I7012&gt;规则与名单!$B$2,"是","否"),"未判定"))</f>
        <v>不适用</v>
      </c>
      <c r="K7012" s="5" t="str">
        <f t="shared" si="437"/>
        <v>非测试日纯氢</v>
      </c>
      <c r="L7012" s="6">
        <f t="shared" si="438"/>
        <v>66.8</v>
      </c>
      <c r="M7012" s="5">
        <f t="shared" si="439"/>
        <v>0</v>
      </c>
      <c r="N7012" s="5" t="s">
        <v>24378</v>
      </c>
      <c r="O7012" s="5" t="s">
        <v>24379</v>
      </c>
      <c r="P7012" s="5" t="s">
        <v>24380</v>
      </c>
    </row>
    <row r="7013" ht="19" customHeight="1" spans="1:16">
      <c r="A7013" s="5">
        <v>279</v>
      </c>
      <c r="B7013" s="5" t="s">
        <v>714</v>
      </c>
      <c r="C7013" s="5" t="s">
        <v>70</v>
      </c>
      <c r="D7013" s="8" t="s">
        <v>170</v>
      </c>
      <c r="E7013" s="6">
        <v>227</v>
      </c>
      <c r="F7013" s="6">
        <v>112.7</v>
      </c>
      <c r="G7013" s="6">
        <v>223</v>
      </c>
      <c r="H7013" s="5" t="s">
        <v>120</v>
      </c>
      <c r="I7013" s="6">
        <f t="shared" si="436"/>
        <v>114.3</v>
      </c>
      <c r="J7013" s="5" t="str">
        <f>IF(H7013="否","不适用",IF(AND(ISNUMBER(E7013),ISNUMBER(F7013)),IF(I7013&gt;规则与名单!$B$2,"是","否"),"未判定"))</f>
        <v>不适用</v>
      </c>
      <c r="K7013" s="5" t="str">
        <f t="shared" si="437"/>
        <v>非测试日纯氢</v>
      </c>
      <c r="L7013" s="6">
        <f t="shared" si="438"/>
        <v>223</v>
      </c>
      <c r="M7013" s="5">
        <f t="shared" si="439"/>
        <v>0</v>
      </c>
      <c r="N7013" s="5" t="s">
        <v>24381</v>
      </c>
      <c r="O7013" s="5" t="s">
        <v>24382</v>
      </c>
      <c r="P7013" s="5" t="s">
        <v>24383</v>
      </c>
    </row>
    <row r="7014" ht="19" customHeight="1" spans="1:16">
      <c r="A7014" s="5">
        <v>279</v>
      </c>
      <c r="B7014" s="5" t="s">
        <v>714</v>
      </c>
      <c r="C7014" s="5" t="s">
        <v>70</v>
      </c>
      <c r="D7014" s="8" t="s">
        <v>644</v>
      </c>
      <c r="E7014" s="6">
        <v>159.4</v>
      </c>
      <c r="F7014" s="6">
        <v>156.6</v>
      </c>
      <c r="G7014" s="6">
        <v>159.1</v>
      </c>
      <c r="H7014" s="5" t="s">
        <v>120</v>
      </c>
      <c r="I7014" s="6">
        <f t="shared" si="436"/>
        <v>2.80000000000001</v>
      </c>
      <c r="J7014" s="5" t="str">
        <f>IF(H7014="否","不适用",IF(AND(ISNUMBER(E7014),ISNUMBER(F7014)),IF(I7014&gt;规则与名单!$B$2,"是","否"),"未判定"))</f>
        <v>不适用</v>
      </c>
      <c r="K7014" s="5" t="str">
        <f t="shared" si="437"/>
        <v>非测试日纯氢</v>
      </c>
      <c r="L7014" s="6">
        <f t="shared" si="438"/>
        <v>159.1</v>
      </c>
      <c r="M7014" s="5">
        <f t="shared" si="439"/>
        <v>0</v>
      </c>
      <c r="N7014" s="5" t="s">
        <v>24384</v>
      </c>
      <c r="O7014" s="5" t="s">
        <v>24385</v>
      </c>
      <c r="P7014" s="5" t="s">
        <v>24386</v>
      </c>
    </row>
    <row r="7015" ht="19" customHeight="1" spans="1:16">
      <c r="A7015" s="5">
        <v>279</v>
      </c>
      <c r="B7015" s="5" t="s">
        <v>714</v>
      </c>
      <c r="C7015" s="5" t="s">
        <v>70</v>
      </c>
      <c r="D7015" s="8" t="s">
        <v>3418</v>
      </c>
      <c r="E7015" s="6">
        <v>173.8</v>
      </c>
      <c r="F7015" s="6">
        <v>173.2</v>
      </c>
      <c r="G7015" s="6">
        <v>173.7</v>
      </c>
      <c r="H7015" s="5" t="s">
        <v>120</v>
      </c>
      <c r="I7015" s="6">
        <f t="shared" si="436"/>
        <v>0.600000000000023</v>
      </c>
      <c r="J7015" s="5" t="str">
        <f>IF(H7015="否","不适用",IF(AND(ISNUMBER(E7015),ISNUMBER(F7015)),IF(I7015&gt;规则与名单!$B$2,"是","否"),"未判定"))</f>
        <v>不适用</v>
      </c>
      <c r="K7015" s="5" t="str">
        <f t="shared" si="437"/>
        <v>非测试日纯氢</v>
      </c>
      <c r="L7015" s="6">
        <f t="shared" si="438"/>
        <v>173.7</v>
      </c>
      <c r="M7015" s="5">
        <f t="shared" si="439"/>
        <v>0</v>
      </c>
      <c r="N7015" s="5" t="s">
        <v>24387</v>
      </c>
      <c r="O7015" s="5" t="s">
        <v>24388</v>
      </c>
      <c r="P7015" s="5" t="s">
        <v>24389</v>
      </c>
    </row>
    <row r="7016" ht="19" customHeight="1" spans="1:16">
      <c r="A7016" s="5">
        <v>279</v>
      </c>
      <c r="B7016" s="5" t="s">
        <v>714</v>
      </c>
      <c r="C7016" s="5" t="s">
        <v>70</v>
      </c>
      <c r="D7016" s="8" t="s">
        <v>3422</v>
      </c>
      <c r="E7016" s="6">
        <v>104.5</v>
      </c>
      <c r="F7016" s="6">
        <v>104.7</v>
      </c>
      <c r="G7016" s="6">
        <v>104.1</v>
      </c>
      <c r="H7016" s="5" t="s">
        <v>120</v>
      </c>
      <c r="I7016" s="6">
        <f t="shared" si="436"/>
        <v>-0.200000000000003</v>
      </c>
      <c r="J7016" s="5" t="str">
        <f>IF(H7016="否","不适用",IF(AND(ISNUMBER(E7016),ISNUMBER(F7016)),IF(I7016&gt;规则与名单!$B$2,"是","否"),"未判定"))</f>
        <v>不适用</v>
      </c>
      <c r="K7016" s="5" t="str">
        <f t="shared" si="437"/>
        <v>非测试日纯氢</v>
      </c>
      <c r="L7016" s="6">
        <f t="shared" si="438"/>
        <v>104.1</v>
      </c>
      <c r="M7016" s="5">
        <f t="shared" si="439"/>
        <v>0</v>
      </c>
      <c r="N7016" s="5" t="s">
        <v>24390</v>
      </c>
      <c r="O7016" s="5" t="s">
        <v>24391</v>
      </c>
      <c r="P7016" s="5" t="s">
        <v>24392</v>
      </c>
    </row>
    <row r="7017" ht="19" customHeight="1" spans="1:16">
      <c r="A7017" s="5">
        <v>279</v>
      </c>
      <c r="B7017" s="5" t="s">
        <v>714</v>
      </c>
      <c r="C7017" s="5" t="s">
        <v>70</v>
      </c>
      <c r="D7017" s="8" t="s">
        <v>336</v>
      </c>
      <c r="E7017" s="6">
        <v>110.8</v>
      </c>
      <c r="F7017" s="6">
        <v>111.1</v>
      </c>
      <c r="G7017" s="6">
        <v>109</v>
      </c>
      <c r="H7017" s="5" t="s">
        <v>120</v>
      </c>
      <c r="I7017" s="6">
        <f t="shared" si="436"/>
        <v>-0.299999999999997</v>
      </c>
      <c r="J7017" s="5" t="str">
        <f>IF(H7017="否","不适用",IF(AND(ISNUMBER(E7017),ISNUMBER(F7017)),IF(I7017&gt;规则与名单!$B$2,"是","否"),"未判定"))</f>
        <v>不适用</v>
      </c>
      <c r="K7017" s="5" t="str">
        <f t="shared" si="437"/>
        <v>非测试日纯氢</v>
      </c>
      <c r="L7017" s="6">
        <f t="shared" si="438"/>
        <v>109</v>
      </c>
      <c r="M7017" s="5">
        <f t="shared" si="439"/>
        <v>0</v>
      </c>
      <c r="N7017" s="5" t="s">
        <v>24393</v>
      </c>
      <c r="O7017" s="5" t="s">
        <v>24394</v>
      </c>
      <c r="P7017" s="5" t="s">
        <v>24395</v>
      </c>
    </row>
    <row r="7018" ht="19" customHeight="1" spans="1:16">
      <c r="A7018" s="5">
        <v>279</v>
      </c>
      <c r="B7018" s="5" t="s">
        <v>714</v>
      </c>
      <c r="C7018" s="5" t="s">
        <v>70</v>
      </c>
      <c r="D7018" s="8" t="s">
        <v>653</v>
      </c>
      <c r="E7018" s="6">
        <v>89.1</v>
      </c>
      <c r="F7018" s="6">
        <v>89.2</v>
      </c>
      <c r="G7018" s="6">
        <v>89.1</v>
      </c>
      <c r="H7018" s="5" t="s">
        <v>120</v>
      </c>
      <c r="I7018" s="6">
        <f t="shared" si="436"/>
        <v>-0.100000000000009</v>
      </c>
      <c r="J7018" s="5" t="str">
        <f>IF(H7018="否","不适用",IF(AND(ISNUMBER(E7018),ISNUMBER(F7018)),IF(I7018&gt;规则与名单!$B$2,"是","否"),"未判定"))</f>
        <v>不适用</v>
      </c>
      <c r="K7018" s="5" t="str">
        <f t="shared" si="437"/>
        <v>非测试日纯氢</v>
      </c>
      <c r="L7018" s="6">
        <f t="shared" si="438"/>
        <v>89.1</v>
      </c>
      <c r="M7018" s="5">
        <f t="shared" si="439"/>
        <v>0</v>
      </c>
      <c r="N7018" s="5" t="s">
        <v>24396</v>
      </c>
      <c r="O7018" s="5" t="s">
        <v>24397</v>
      </c>
      <c r="P7018" s="5" t="s">
        <v>24398</v>
      </c>
    </row>
    <row r="7019" ht="19" customHeight="1" spans="1:16">
      <c r="A7019" s="5">
        <v>279</v>
      </c>
      <c r="B7019" s="5" t="s">
        <v>714</v>
      </c>
      <c r="C7019" s="5" t="s">
        <v>70</v>
      </c>
      <c r="D7019" s="8" t="s">
        <v>140</v>
      </c>
      <c r="E7019" s="6">
        <v>229.2</v>
      </c>
      <c r="F7019" s="6">
        <v>228.8</v>
      </c>
      <c r="G7019" s="6">
        <v>229.1</v>
      </c>
      <c r="H7019" s="5" t="s">
        <v>120</v>
      </c>
      <c r="I7019" s="6">
        <f t="shared" si="436"/>
        <v>0.399999999999977</v>
      </c>
      <c r="J7019" s="5" t="str">
        <f>IF(H7019="否","不适用",IF(AND(ISNUMBER(E7019),ISNUMBER(F7019)),IF(I7019&gt;规则与名单!$B$2,"是","否"),"未判定"))</f>
        <v>不适用</v>
      </c>
      <c r="K7019" s="5" t="str">
        <f t="shared" si="437"/>
        <v>非测试日纯氢</v>
      </c>
      <c r="L7019" s="6">
        <f t="shared" si="438"/>
        <v>229.1</v>
      </c>
      <c r="M7019" s="5">
        <f t="shared" si="439"/>
        <v>0</v>
      </c>
      <c r="N7019" s="5" t="s">
        <v>24399</v>
      </c>
      <c r="O7019" s="5" t="s">
        <v>24400</v>
      </c>
      <c r="P7019" s="5" t="s">
        <v>24401</v>
      </c>
    </row>
    <row r="7020" ht="19" customHeight="1" spans="1:16">
      <c r="A7020" s="5">
        <v>279</v>
      </c>
      <c r="B7020" s="5" t="s">
        <v>714</v>
      </c>
      <c r="C7020" s="5" t="s">
        <v>70</v>
      </c>
      <c r="D7020" s="8" t="s">
        <v>115</v>
      </c>
      <c r="E7020" s="6">
        <v>146.7</v>
      </c>
      <c r="F7020" s="6">
        <v>147.2</v>
      </c>
      <c r="G7020" s="6">
        <v>146.5</v>
      </c>
      <c r="H7020" s="5" t="s">
        <v>120</v>
      </c>
      <c r="I7020" s="6">
        <f t="shared" si="436"/>
        <v>-0.5</v>
      </c>
      <c r="J7020" s="5" t="str">
        <f>IF(H7020="否","不适用",IF(AND(ISNUMBER(E7020),ISNUMBER(F7020)),IF(I7020&gt;规则与名单!$B$2,"是","否"),"未判定"))</f>
        <v>不适用</v>
      </c>
      <c r="K7020" s="5" t="str">
        <f t="shared" si="437"/>
        <v>非测试日纯氢</v>
      </c>
      <c r="L7020" s="6">
        <f t="shared" si="438"/>
        <v>146.5</v>
      </c>
      <c r="M7020" s="5">
        <f t="shared" si="439"/>
        <v>0</v>
      </c>
      <c r="N7020" s="5" t="s">
        <v>24402</v>
      </c>
      <c r="O7020" s="5" t="s">
        <v>24403</v>
      </c>
      <c r="P7020" s="5" t="s">
        <v>24404</v>
      </c>
    </row>
    <row r="7021" ht="19" customHeight="1" spans="1:16">
      <c r="A7021" s="5">
        <v>280</v>
      </c>
      <c r="B7021" s="5" t="s">
        <v>75</v>
      </c>
      <c r="C7021" s="5" t="s">
        <v>70</v>
      </c>
      <c r="D7021" s="8" t="s">
        <v>114</v>
      </c>
      <c r="E7021" s="6">
        <v>51.1</v>
      </c>
      <c r="F7021" s="6">
        <v>52.5</v>
      </c>
      <c r="G7021" s="6">
        <v>50.9</v>
      </c>
      <c r="H7021" s="5" t="s">
        <v>120</v>
      </c>
      <c r="I7021" s="6">
        <f t="shared" si="436"/>
        <v>-1.4</v>
      </c>
      <c r="J7021" s="5" t="str">
        <f>IF(H7021="否","不适用",IF(AND(ISNUMBER(E7021),ISNUMBER(F7021)),IF(I7021&gt;规则与名单!$B$2,"是","否"),"未判定"))</f>
        <v>不适用</v>
      </c>
      <c r="K7021" s="5" t="str">
        <f t="shared" si="437"/>
        <v>非测试日纯氢</v>
      </c>
      <c r="L7021" s="6">
        <f t="shared" si="438"/>
        <v>50.9</v>
      </c>
      <c r="M7021" s="5">
        <f t="shared" si="439"/>
        <v>0</v>
      </c>
      <c r="N7021" s="5" t="s">
        <v>24405</v>
      </c>
      <c r="O7021" s="5" t="s">
        <v>24406</v>
      </c>
      <c r="P7021" s="5" t="s">
        <v>24407</v>
      </c>
    </row>
    <row r="7022" ht="19" customHeight="1" spans="1:16">
      <c r="A7022" s="5">
        <v>280</v>
      </c>
      <c r="B7022" s="5" t="s">
        <v>75</v>
      </c>
      <c r="C7022" s="5" t="s">
        <v>70</v>
      </c>
      <c r="D7022" s="8" t="s">
        <v>605</v>
      </c>
      <c r="E7022" s="6">
        <v>75.1</v>
      </c>
      <c r="F7022" s="6">
        <v>77</v>
      </c>
      <c r="G7022" s="6">
        <v>62.1</v>
      </c>
      <c r="H7022" s="5" t="s">
        <v>120</v>
      </c>
      <c r="I7022" s="6">
        <f t="shared" si="436"/>
        <v>-1.90000000000001</v>
      </c>
      <c r="J7022" s="5" t="str">
        <f>IF(H7022="否","不适用",IF(AND(ISNUMBER(E7022),ISNUMBER(F7022)),IF(I7022&gt;规则与名单!$B$2,"是","否"),"未判定"))</f>
        <v>不适用</v>
      </c>
      <c r="K7022" s="5" t="str">
        <f t="shared" si="437"/>
        <v>非测试日纯氢</v>
      </c>
      <c r="L7022" s="6">
        <f t="shared" si="438"/>
        <v>62.1</v>
      </c>
      <c r="M7022" s="5">
        <f t="shared" si="439"/>
        <v>0</v>
      </c>
      <c r="N7022" s="5" t="s">
        <v>24408</v>
      </c>
      <c r="O7022" s="5" t="s">
        <v>24409</v>
      </c>
      <c r="P7022" s="5" t="s">
        <v>24410</v>
      </c>
    </row>
    <row r="7023" ht="19" customHeight="1" spans="1:16">
      <c r="A7023" s="5">
        <v>280</v>
      </c>
      <c r="B7023" s="5" t="s">
        <v>75</v>
      </c>
      <c r="C7023" s="5" t="s">
        <v>70</v>
      </c>
      <c r="D7023" s="8" t="s">
        <v>186</v>
      </c>
      <c r="E7023" s="6">
        <v>72</v>
      </c>
      <c r="F7023" s="6">
        <v>75.1</v>
      </c>
      <c r="G7023" s="6">
        <v>38.7</v>
      </c>
      <c r="H7023" s="5" t="s">
        <v>120</v>
      </c>
      <c r="I7023" s="6">
        <f t="shared" si="436"/>
        <v>-3.09999999999999</v>
      </c>
      <c r="J7023" s="5" t="str">
        <f>IF(H7023="否","不适用",IF(AND(ISNUMBER(E7023),ISNUMBER(F7023)),IF(I7023&gt;规则与名单!$B$2,"是","否"),"未判定"))</f>
        <v>不适用</v>
      </c>
      <c r="K7023" s="5" t="str">
        <f t="shared" si="437"/>
        <v>非测试日纯氢</v>
      </c>
      <c r="L7023" s="6">
        <f t="shared" si="438"/>
        <v>38.7</v>
      </c>
      <c r="M7023" s="5">
        <f t="shared" si="439"/>
        <v>0</v>
      </c>
      <c r="N7023" s="5" t="s">
        <v>24411</v>
      </c>
      <c r="O7023" s="5" t="s">
        <v>24412</v>
      </c>
      <c r="P7023" s="5" t="s">
        <v>24413</v>
      </c>
    </row>
    <row r="7024" ht="19" customHeight="1" spans="1:16">
      <c r="A7024" s="5">
        <v>280</v>
      </c>
      <c r="B7024" s="5" t="s">
        <v>75</v>
      </c>
      <c r="C7024" s="5" t="s">
        <v>70</v>
      </c>
      <c r="D7024" s="8" t="s">
        <v>165</v>
      </c>
      <c r="E7024" s="6">
        <v>64</v>
      </c>
      <c r="F7024" s="6">
        <v>65.3</v>
      </c>
      <c r="G7024" s="6">
        <v>58</v>
      </c>
      <c r="H7024" s="5" t="s">
        <v>120</v>
      </c>
      <c r="I7024" s="6">
        <f t="shared" si="436"/>
        <v>-1.3</v>
      </c>
      <c r="J7024" s="5" t="str">
        <f>IF(H7024="否","不适用",IF(AND(ISNUMBER(E7024),ISNUMBER(F7024)),IF(I7024&gt;规则与名单!$B$2,"是","否"),"未判定"))</f>
        <v>不适用</v>
      </c>
      <c r="K7024" s="5" t="str">
        <f t="shared" si="437"/>
        <v>非测试日纯氢</v>
      </c>
      <c r="L7024" s="6">
        <f t="shared" si="438"/>
        <v>58</v>
      </c>
      <c r="M7024" s="5">
        <f t="shared" si="439"/>
        <v>0</v>
      </c>
      <c r="N7024" s="5" t="s">
        <v>24414</v>
      </c>
      <c r="O7024" s="5" t="s">
        <v>24415</v>
      </c>
      <c r="P7024" s="5" t="s">
        <v>24416</v>
      </c>
    </row>
    <row r="7025" ht="19" customHeight="1" spans="1:16">
      <c r="A7025" s="5">
        <v>280</v>
      </c>
      <c r="B7025" s="5" t="s">
        <v>75</v>
      </c>
      <c r="C7025" s="5" t="s">
        <v>70</v>
      </c>
      <c r="D7025" s="8" t="s">
        <v>151</v>
      </c>
      <c r="E7025" s="6"/>
      <c r="F7025" s="6">
        <v>0</v>
      </c>
      <c r="G7025" s="6"/>
      <c r="H7025" s="5" t="s">
        <v>120</v>
      </c>
      <c r="I7025" s="6" t="str">
        <f t="shared" si="436"/>
        <v/>
      </c>
      <c r="J7025" s="5" t="str">
        <f>IF(H7025="否","不适用",IF(AND(ISNUMBER(E7025),ISNUMBER(F7025)),IF(I7025&gt;规则与名单!$B$2,"是","否"),"未判定"))</f>
        <v>不适用</v>
      </c>
      <c r="K7025" s="5" t="str">
        <f t="shared" si="437"/>
        <v>缺失</v>
      </c>
      <c r="L7025" s="6" t="str">
        <f t="shared" si="438"/>
        <v/>
      </c>
      <c r="M7025" s="5">
        <f t="shared" si="439"/>
        <v>1</v>
      </c>
      <c r="N7025" s="5" t="s">
        <v>24417</v>
      </c>
      <c r="O7025" s="5" t="s">
        <v>24418</v>
      </c>
      <c r="P7025" s="5" t="s">
        <v>24419</v>
      </c>
    </row>
    <row r="7026" ht="19" customHeight="1" spans="1:16">
      <c r="A7026" s="5">
        <v>280</v>
      </c>
      <c r="B7026" s="5" t="s">
        <v>75</v>
      </c>
      <c r="C7026" s="5" t="s">
        <v>70</v>
      </c>
      <c r="D7026" s="8" t="s">
        <v>3358</v>
      </c>
      <c r="E7026" s="6"/>
      <c r="F7026" s="6">
        <v>0</v>
      </c>
      <c r="G7026" s="6"/>
      <c r="H7026" s="5" t="s">
        <v>120</v>
      </c>
      <c r="I7026" s="6" t="str">
        <f t="shared" si="436"/>
        <v/>
      </c>
      <c r="J7026" s="5" t="str">
        <f>IF(H7026="否","不适用",IF(AND(ISNUMBER(E7026),ISNUMBER(F7026)),IF(I7026&gt;规则与名单!$B$2,"是","否"),"未判定"))</f>
        <v>不适用</v>
      </c>
      <c r="K7026" s="5" t="str">
        <f t="shared" si="437"/>
        <v>缺失</v>
      </c>
      <c r="L7026" s="6" t="str">
        <f t="shared" si="438"/>
        <v/>
      </c>
      <c r="M7026" s="5">
        <f t="shared" si="439"/>
        <v>1</v>
      </c>
      <c r="N7026" s="5" t="s">
        <v>24420</v>
      </c>
      <c r="O7026" s="5" t="s">
        <v>24421</v>
      </c>
      <c r="P7026" s="5" t="s">
        <v>24422</v>
      </c>
    </row>
    <row r="7027" ht="19" customHeight="1" spans="1:16">
      <c r="A7027" s="5">
        <v>280</v>
      </c>
      <c r="B7027" s="5" t="s">
        <v>75</v>
      </c>
      <c r="C7027" s="5" t="s">
        <v>70</v>
      </c>
      <c r="D7027" s="8" t="s">
        <v>272</v>
      </c>
      <c r="E7027" s="6">
        <v>67.1</v>
      </c>
      <c r="F7027" s="6">
        <v>68.5</v>
      </c>
      <c r="G7027" s="6">
        <v>66.3</v>
      </c>
      <c r="H7027" s="5" t="s">
        <v>120</v>
      </c>
      <c r="I7027" s="6">
        <f t="shared" si="436"/>
        <v>-1.40000000000001</v>
      </c>
      <c r="J7027" s="5" t="str">
        <f>IF(H7027="否","不适用",IF(AND(ISNUMBER(E7027),ISNUMBER(F7027)),IF(I7027&gt;规则与名单!$B$2,"是","否"),"未判定"))</f>
        <v>不适用</v>
      </c>
      <c r="K7027" s="5" t="str">
        <f t="shared" si="437"/>
        <v>非测试日纯氢</v>
      </c>
      <c r="L7027" s="6">
        <f t="shared" si="438"/>
        <v>66.3</v>
      </c>
      <c r="M7027" s="5">
        <f t="shared" si="439"/>
        <v>0</v>
      </c>
      <c r="N7027" s="5" t="s">
        <v>24423</v>
      </c>
      <c r="O7027" s="5" t="s">
        <v>24424</v>
      </c>
      <c r="P7027" s="5" t="s">
        <v>24425</v>
      </c>
    </row>
    <row r="7028" ht="19" customHeight="1" spans="1:16">
      <c r="A7028" s="5">
        <v>280</v>
      </c>
      <c r="B7028" s="5" t="s">
        <v>75</v>
      </c>
      <c r="C7028" s="5" t="s">
        <v>70</v>
      </c>
      <c r="D7028" s="8" t="s">
        <v>506</v>
      </c>
      <c r="E7028" s="6">
        <v>88.1</v>
      </c>
      <c r="F7028" s="6">
        <v>88.8</v>
      </c>
      <c r="G7028" s="6">
        <v>82.2</v>
      </c>
      <c r="H7028" s="5" t="s">
        <v>120</v>
      </c>
      <c r="I7028" s="6">
        <f t="shared" si="436"/>
        <v>-0.700000000000003</v>
      </c>
      <c r="J7028" s="5" t="str">
        <f>IF(H7028="否","不适用",IF(AND(ISNUMBER(E7028),ISNUMBER(F7028)),IF(I7028&gt;规则与名单!$B$2,"是","否"),"未判定"))</f>
        <v>不适用</v>
      </c>
      <c r="K7028" s="5" t="str">
        <f t="shared" si="437"/>
        <v>非测试日纯氢</v>
      </c>
      <c r="L7028" s="6">
        <f t="shared" si="438"/>
        <v>82.2</v>
      </c>
      <c r="M7028" s="5">
        <f t="shared" si="439"/>
        <v>0</v>
      </c>
      <c r="N7028" s="5" t="s">
        <v>24426</v>
      </c>
      <c r="O7028" s="5" t="s">
        <v>24427</v>
      </c>
      <c r="P7028" s="5" t="s">
        <v>24428</v>
      </c>
    </row>
    <row r="7029" ht="19" customHeight="1" spans="1:16">
      <c r="A7029" s="5">
        <v>280</v>
      </c>
      <c r="B7029" s="5" t="s">
        <v>75</v>
      </c>
      <c r="C7029" s="5" t="s">
        <v>70</v>
      </c>
      <c r="D7029" s="8" t="s">
        <v>673</v>
      </c>
      <c r="E7029" s="6">
        <v>64.2</v>
      </c>
      <c r="F7029" s="6">
        <v>66.9</v>
      </c>
      <c r="G7029" s="6">
        <v>50.8</v>
      </c>
      <c r="H7029" s="5" t="s">
        <v>120</v>
      </c>
      <c r="I7029" s="6">
        <f t="shared" si="436"/>
        <v>-2.7</v>
      </c>
      <c r="J7029" s="5" t="str">
        <f>IF(H7029="否","不适用",IF(AND(ISNUMBER(E7029),ISNUMBER(F7029)),IF(I7029&gt;规则与名单!$B$2,"是","否"),"未判定"))</f>
        <v>不适用</v>
      </c>
      <c r="K7029" s="5" t="str">
        <f t="shared" si="437"/>
        <v>非测试日纯氢</v>
      </c>
      <c r="L7029" s="6">
        <f t="shared" si="438"/>
        <v>50.8</v>
      </c>
      <c r="M7029" s="5">
        <f t="shared" si="439"/>
        <v>0</v>
      </c>
      <c r="N7029" s="5" t="s">
        <v>24429</v>
      </c>
      <c r="O7029" s="5" t="s">
        <v>24430</v>
      </c>
      <c r="P7029" s="5" t="s">
        <v>24431</v>
      </c>
    </row>
    <row r="7030" ht="19" customHeight="1" spans="1:16">
      <c r="A7030" s="5">
        <v>280</v>
      </c>
      <c r="B7030" s="5" t="s">
        <v>75</v>
      </c>
      <c r="C7030" s="5" t="s">
        <v>70</v>
      </c>
      <c r="D7030" s="8" t="s">
        <v>183</v>
      </c>
      <c r="E7030" s="6">
        <v>62.7</v>
      </c>
      <c r="F7030" s="6">
        <v>65.2</v>
      </c>
      <c r="G7030" s="6">
        <v>53.3</v>
      </c>
      <c r="H7030" s="5" t="s">
        <v>120</v>
      </c>
      <c r="I7030" s="6">
        <f t="shared" si="436"/>
        <v>-2.5</v>
      </c>
      <c r="J7030" s="5" t="str">
        <f>IF(H7030="否","不适用",IF(AND(ISNUMBER(E7030),ISNUMBER(F7030)),IF(I7030&gt;规则与名单!$B$2,"是","否"),"未判定"))</f>
        <v>不适用</v>
      </c>
      <c r="K7030" s="5" t="str">
        <f t="shared" si="437"/>
        <v>非测试日纯氢</v>
      </c>
      <c r="L7030" s="6">
        <f t="shared" si="438"/>
        <v>53.3</v>
      </c>
      <c r="M7030" s="5">
        <f t="shared" si="439"/>
        <v>0</v>
      </c>
      <c r="N7030" s="5" t="s">
        <v>24432</v>
      </c>
      <c r="O7030" s="5" t="s">
        <v>24433</v>
      </c>
      <c r="P7030" s="5" t="s">
        <v>24434</v>
      </c>
    </row>
    <row r="7031" ht="19" customHeight="1" spans="1:16">
      <c r="A7031" s="5">
        <v>280</v>
      </c>
      <c r="B7031" s="5" t="s">
        <v>75</v>
      </c>
      <c r="C7031" s="5" t="s">
        <v>70</v>
      </c>
      <c r="D7031" s="8" t="s">
        <v>431</v>
      </c>
      <c r="E7031" s="6">
        <v>62.4</v>
      </c>
      <c r="F7031" s="6">
        <v>66</v>
      </c>
      <c r="G7031" s="6">
        <v>0.5</v>
      </c>
      <c r="H7031" s="5" t="s">
        <v>120</v>
      </c>
      <c r="I7031" s="6">
        <f t="shared" si="436"/>
        <v>-3.6</v>
      </c>
      <c r="J7031" s="5" t="str">
        <f>IF(H7031="否","不适用",IF(AND(ISNUMBER(E7031),ISNUMBER(F7031)),IF(I7031&gt;规则与名单!$B$2,"是","否"),"未判定"))</f>
        <v>不适用</v>
      </c>
      <c r="K7031" s="5" t="str">
        <f t="shared" si="437"/>
        <v>非测试日纯氢</v>
      </c>
      <c r="L7031" s="6">
        <f t="shared" si="438"/>
        <v>0.5</v>
      </c>
      <c r="M7031" s="5">
        <f t="shared" si="439"/>
        <v>0</v>
      </c>
      <c r="N7031" s="5" t="s">
        <v>24435</v>
      </c>
      <c r="O7031" s="5" t="s">
        <v>24436</v>
      </c>
      <c r="P7031" s="5" t="s">
        <v>24437</v>
      </c>
    </row>
    <row r="7032" ht="19" customHeight="1" spans="1:16">
      <c r="A7032" s="5">
        <v>280</v>
      </c>
      <c r="B7032" s="5" t="s">
        <v>75</v>
      </c>
      <c r="C7032" s="5" t="s">
        <v>70</v>
      </c>
      <c r="D7032" s="8" t="s">
        <v>3377</v>
      </c>
      <c r="E7032" s="6"/>
      <c r="F7032" s="6">
        <v>0</v>
      </c>
      <c r="G7032" s="6"/>
      <c r="H7032" s="5" t="s">
        <v>120</v>
      </c>
      <c r="I7032" s="6" t="str">
        <f t="shared" si="436"/>
        <v/>
      </c>
      <c r="J7032" s="5" t="str">
        <f>IF(H7032="否","不适用",IF(AND(ISNUMBER(E7032),ISNUMBER(F7032)),IF(I7032&gt;规则与名单!$B$2,"是","否"),"未判定"))</f>
        <v>不适用</v>
      </c>
      <c r="K7032" s="5" t="str">
        <f t="shared" si="437"/>
        <v>缺失</v>
      </c>
      <c r="L7032" s="6" t="str">
        <f t="shared" si="438"/>
        <v/>
      </c>
      <c r="M7032" s="5">
        <f t="shared" si="439"/>
        <v>1</v>
      </c>
      <c r="N7032" s="5" t="s">
        <v>24438</v>
      </c>
      <c r="O7032" s="5" t="s">
        <v>24439</v>
      </c>
      <c r="P7032" s="5" t="s">
        <v>24440</v>
      </c>
    </row>
    <row r="7033" ht="19" customHeight="1" spans="1:16">
      <c r="A7033" s="5">
        <v>280</v>
      </c>
      <c r="B7033" s="5" t="s">
        <v>75</v>
      </c>
      <c r="C7033" s="5" t="s">
        <v>70</v>
      </c>
      <c r="D7033" s="8" t="s">
        <v>407</v>
      </c>
      <c r="E7033" s="6"/>
      <c r="F7033" s="6">
        <v>23.7</v>
      </c>
      <c r="G7033" s="6"/>
      <c r="H7033" s="5" t="s">
        <v>120</v>
      </c>
      <c r="I7033" s="6" t="str">
        <f t="shared" si="436"/>
        <v/>
      </c>
      <c r="J7033" s="5" t="str">
        <f>IF(H7033="否","不适用",IF(AND(ISNUMBER(E7033),ISNUMBER(F7033)),IF(I7033&gt;规则与名单!$B$2,"是","否"),"未判定"))</f>
        <v>不适用</v>
      </c>
      <c r="K7033" s="5" t="str">
        <f t="shared" si="437"/>
        <v>缺失</v>
      </c>
      <c r="L7033" s="6" t="str">
        <f t="shared" si="438"/>
        <v/>
      </c>
      <c r="M7033" s="5">
        <f t="shared" si="439"/>
        <v>1</v>
      </c>
      <c r="N7033" s="5" t="s">
        <v>24441</v>
      </c>
      <c r="O7033" s="5" t="s">
        <v>24442</v>
      </c>
      <c r="P7033" s="5" t="s">
        <v>24443</v>
      </c>
    </row>
    <row r="7034" ht="19" customHeight="1" spans="1:16">
      <c r="A7034" s="5">
        <v>280</v>
      </c>
      <c r="B7034" s="5" t="s">
        <v>75</v>
      </c>
      <c r="C7034" s="5" t="s">
        <v>70</v>
      </c>
      <c r="D7034" s="8" t="s">
        <v>411</v>
      </c>
      <c r="E7034" s="6">
        <v>87.4</v>
      </c>
      <c r="F7034" s="6">
        <v>65.2</v>
      </c>
      <c r="G7034" s="6">
        <v>40.3</v>
      </c>
      <c r="H7034" s="5" t="s">
        <v>120</v>
      </c>
      <c r="I7034" s="6">
        <f t="shared" si="436"/>
        <v>22.2</v>
      </c>
      <c r="J7034" s="5" t="str">
        <f>IF(H7034="否","不适用",IF(AND(ISNUMBER(E7034),ISNUMBER(F7034)),IF(I7034&gt;规则与名单!$B$2,"是","否"),"未判定"))</f>
        <v>不适用</v>
      </c>
      <c r="K7034" s="5" t="str">
        <f t="shared" si="437"/>
        <v>非测试日纯氢</v>
      </c>
      <c r="L7034" s="6">
        <f t="shared" si="438"/>
        <v>40.3</v>
      </c>
      <c r="M7034" s="5">
        <f t="shared" si="439"/>
        <v>0</v>
      </c>
      <c r="N7034" s="5" t="s">
        <v>24444</v>
      </c>
      <c r="O7034" s="5" t="s">
        <v>24445</v>
      </c>
      <c r="P7034" s="5" t="s">
        <v>24446</v>
      </c>
    </row>
    <row r="7035" ht="19" customHeight="1" spans="1:16">
      <c r="A7035" s="5">
        <v>280</v>
      </c>
      <c r="B7035" s="5" t="s">
        <v>75</v>
      </c>
      <c r="C7035" s="5" t="s">
        <v>70</v>
      </c>
      <c r="D7035" s="8" t="s">
        <v>251</v>
      </c>
      <c r="E7035" s="6">
        <v>63.1</v>
      </c>
      <c r="F7035" s="6">
        <v>64.5</v>
      </c>
      <c r="G7035" s="6">
        <v>42.1</v>
      </c>
      <c r="H7035" s="5" t="s">
        <v>120</v>
      </c>
      <c r="I7035" s="6">
        <f t="shared" si="436"/>
        <v>-1.4</v>
      </c>
      <c r="J7035" s="5" t="str">
        <f>IF(H7035="否","不适用",IF(AND(ISNUMBER(E7035),ISNUMBER(F7035)),IF(I7035&gt;规则与名单!$B$2,"是","否"),"未判定"))</f>
        <v>不适用</v>
      </c>
      <c r="K7035" s="5" t="str">
        <f t="shared" si="437"/>
        <v>非测试日纯氢</v>
      </c>
      <c r="L7035" s="6">
        <f t="shared" si="438"/>
        <v>42.1</v>
      </c>
      <c r="M7035" s="5">
        <f t="shared" si="439"/>
        <v>0</v>
      </c>
      <c r="N7035" s="5" t="s">
        <v>24447</v>
      </c>
      <c r="O7035" s="5" t="s">
        <v>24448</v>
      </c>
      <c r="P7035" s="5" t="s">
        <v>24449</v>
      </c>
    </row>
    <row r="7036" ht="19" customHeight="1" spans="1:16">
      <c r="A7036" s="5">
        <v>280</v>
      </c>
      <c r="B7036" s="5" t="s">
        <v>75</v>
      </c>
      <c r="C7036" s="5" t="s">
        <v>70</v>
      </c>
      <c r="D7036" s="8" t="s">
        <v>472</v>
      </c>
      <c r="E7036" s="6">
        <v>72.4</v>
      </c>
      <c r="F7036" s="6">
        <v>74.5</v>
      </c>
      <c r="G7036" s="6">
        <v>66.5</v>
      </c>
      <c r="H7036" s="5" t="s">
        <v>120</v>
      </c>
      <c r="I7036" s="6">
        <f t="shared" si="436"/>
        <v>-2.09999999999999</v>
      </c>
      <c r="J7036" s="5" t="str">
        <f>IF(H7036="否","不适用",IF(AND(ISNUMBER(E7036),ISNUMBER(F7036)),IF(I7036&gt;规则与名单!$B$2,"是","否"),"未判定"))</f>
        <v>不适用</v>
      </c>
      <c r="K7036" s="5" t="str">
        <f t="shared" si="437"/>
        <v>非测试日纯氢</v>
      </c>
      <c r="L7036" s="6">
        <f t="shared" si="438"/>
        <v>66.5</v>
      </c>
      <c r="M7036" s="5">
        <f t="shared" si="439"/>
        <v>0</v>
      </c>
      <c r="N7036" s="5" t="s">
        <v>24450</v>
      </c>
      <c r="O7036" s="5" t="s">
        <v>24451</v>
      </c>
      <c r="P7036" s="5" t="s">
        <v>24452</v>
      </c>
    </row>
    <row r="7037" ht="19" customHeight="1" spans="1:16">
      <c r="A7037" s="5">
        <v>280</v>
      </c>
      <c r="B7037" s="5" t="s">
        <v>75</v>
      </c>
      <c r="C7037" s="5" t="s">
        <v>70</v>
      </c>
      <c r="D7037" s="8" t="s">
        <v>466</v>
      </c>
      <c r="E7037" s="6">
        <v>63</v>
      </c>
      <c r="F7037" s="6">
        <v>65.5</v>
      </c>
      <c r="G7037" s="6">
        <v>45.1</v>
      </c>
      <c r="H7037" s="5" t="s">
        <v>120</v>
      </c>
      <c r="I7037" s="6">
        <f t="shared" si="436"/>
        <v>-2.5</v>
      </c>
      <c r="J7037" s="5" t="str">
        <f>IF(H7037="否","不适用",IF(AND(ISNUMBER(E7037),ISNUMBER(F7037)),IF(I7037&gt;规则与名单!$B$2,"是","否"),"未判定"))</f>
        <v>不适用</v>
      </c>
      <c r="K7037" s="5" t="str">
        <f t="shared" si="437"/>
        <v>非测试日纯氢</v>
      </c>
      <c r="L7037" s="6">
        <f t="shared" si="438"/>
        <v>45.1</v>
      </c>
      <c r="M7037" s="5">
        <f t="shared" si="439"/>
        <v>0</v>
      </c>
      <c r="N7037" s="5" t="s">
        <v>24453</v>
      </c>
      <c r="O7037" s="5" t="s">
        <v>24454</v>
      </c>
      <c r="P7037" s="5" t="s">
        <v>24455</v>
      </c>
    </row>
    <row r="7038" ht="19" customHeight="1" spans="1:16">
      <c r="A7038" s="5">
        <v>280</v>
      </c>
      <c r="B7038" s="5" t="s">
        <v>75</v>
      </c>
      <c r="C7038" s="5" t="s">
        <v>70</v>
      </c>
      <c r="D7038" s="8" t="s">
        <v>333</v>
      </c>
      <c r="E7038" s="6">
        <v>63</v>
      </c>
      <c r="F7038" s="6">
        <v>64.9</v>
      </c>
      <c r="G7038" s="6">
        <v>62.5</v>
      </c>
      <c r="H7038" s="5" t="s">
        <v>120</v>
      </c>
      <c r="I7038" s="6">
        <f t="shared" si="436"/>
        <v>-1.90000000000001</v>
      </c>
      <c r="J7038" s="5" t="str">
        <f>IF(H7038="否","不适用",IF(AND(ISNUMBER(E7038),ISNUMBER(F7038)),IF(I7038&gt;规则与名单!$B$2,"是","否"),"未判定"))</f>
        <v>不适用</v>
      </c>
      <c r="K7038" s="5" t="str">
        <f t="shared" si="437"/>
        <v>非测试日纯氢</v>
      </c>
      <c r="L7038" s="6">
        <f t="shared" si="438"/>
        <v>62.5</v>
      </c>
      <c r="M7038" s="5">
        <f t="shared" si="439"/>
        <v>0</v>
      </c>
      <c r="N7038" s="5" t="s">
        <v>24456</v>
      </c>
      <c r="O7038" s="5" t="s">
        <v>24457</v>
      </c>
      <c r="P7038" s="5" t="s">
        <v>24458</v>
      </c>
    </row>
    <row r="7039" ht="19" customHeight="1" spans="1:16">
      <c r="A7039" s="5">
        <v>280</v>
      </c>
      <c r="B7039" s="5" t="s">
        <v>75</v>
      </c>
      <c r="C7039" s="5" t="s">
        <v>70</v>
      </c>
      <c r="D7039" s="8" t="s">
        <v>175</v>
      </c>
      <c r="E7039" s="6"/>
      <c r="F7039" s="6">
        <v>0</v>
      </c>
      <c r="G7039" s="6"/>
      <c r="H7039" s="5" t="s">
        <v>120</v>
      </c>
      <c r="I7039" s="6" t="str">
        <f t="shared" si="436"/>
        <v/>
      </c>
      <c r="J7039" s="5" t="str">
        <f>IF(H7039="否","不适用",IF(AND(ISNUMBER(E7039),ISNUMBER(F7039)),IF(I7039&gt;规则与名单!$B$2,"是","否"),"未判定"))</f>
        <v>不适用</v>
      </c>
      <c r="K7039" s="5" t="str">
        <f t="shared" si="437"/>
        <v>缺失</v>
      </c>
      <c r="L7039" s="6" t="str">
        <f t="shared" si="438"/>
        <v/>
      </c>
      <c r="M7039" s="5">
        <f t="shared" si="439"/>
        <v>1</v>
      </c>
      <c r="N7039" s="5" t="s">
        <v>24459</v>
      </c>
      <c r="O7039" s="5" t="s">
        <v>24460</v>
      </c>
      <c r="P7039" s="5" t="s">
        <v>24461</v>
      </c>
    </row>
    <row r="7040" ht="19" customHeight="1" spans="1:16">
      <c r="A7040" s="5">
        <v>280</v>
      </c>
      <c r="B7040" s="5" t="s">
        <v>75</v>
      </c>
      <c r="C7040" s="5" t="s">
        <v>70</v>
      </c>
      <c r="D7040" s="8" t="s">
        <v>3402</v>
      </c>
      <c r="E7040" s="6">
        <v>64.4</v>
      </c>
      <c r="F7040" s="6">
        <v>66.1</v>
      </c>
      <c r="G7040" s="6">
        <v>47.6</v>
      </c>
      <c r="H7040" s="5" t="s">
        <v>120</v>
      </c>
      <c r="I7040" s="6">
        <f t="shared" si="436"/>
        <v>-1.69999999999999</v>
      </c>
      <c r="J7040" s="5" t="str">
        <f>IF(H7040="否","不适用",IF(AND(ISNUMBER(E7040),ISNUMBER(F7040)),IF(I7040&gt;规则与名单!$B$2,"是","否"),"未判定"))</f>
        <v>不适用</v>
      </c>
      <c r="K7040" s="5" t="str">
        <f t="shared" si="437"/>
        <v>非测试日纯氢</v>
      </c>
      <c r="L7040" s="6">
        <f t="shared" si="438"/>
        <v>47.6</v>
      </c>
      <c r="M7040" s="5">
        <f t="shared" si="439"/>
        <v>0</v>
      </c>
      <c r="N7040" s="5" t="s">
        <v>24462</v>
      </c>
      <c r="O7040" s="5" t="s">
        <v>24463</v>
      </c>
      <c r="P7040" s="5" t="s">
        <v>24464</v>
      </c>
    </row>
    <row r="7041" ht="19" customHeight="1" spans="1:16">
      <c r="A7041" s="5">
        <v>280</v>
      </c>
      <c r="B7041" s="5" t="s">
        <v>75</v>
      </c>
      <c r="C7041" s="5" t="s">
        <v>70</v>
      </c>
      <c r="D7041" s="8" t="s">
        <v>487</v>
      </c>
      <c r="E7041" s="6">
        <v>58.4</v>
      </c>
      <c r="F7041" s="6">
        <v>70.5</v>
      </c>
      <c r="G7041" s="6">
        <v>37</v>
      </c>
      <c r="H7041" s="5" t="s">
        <v>120</v>
      </c>
      <c r="I7041" s="6">
        <f t="shared" si="436"/>
        <v>-12.1</v>
      </c>
      <c r="J7041" s="5" t="str">
        <f>IF(H7041="否","不适用",IF(AND(ISNUMBER(E7041),ISNUMBER(F7041)),IF(I7041&gt;规则与名单!$B$2,"是","否"),"未判定"))</f>
        <v>不适用</v>
      </c>
      <c r="K7041" s="5" t="str">
        <f t="shared" si="437"/>
        <v>非测试日纯氢</v>
      </c>
      <c r="L7041" s="6">
        <f t="shared" si="438"/>
        <v>37</v>
      </c>
      <c r="M7041" s="5">
        <f t="shared" si="439"/>
        <v>0</v>
      </c>
      <c r="N7041" s="5" t="s">
        <v>24465</v>
      </c>
      <c r="O7041" s="5" t="s">
        <v>24466</v>
      </c>
      <c r="P7041" s="5" t="s">
        <v>24467</v>
      </c>
    </row>
    <row r="7042" ht="19" customHeight="1" spans="1:16">
      <c r="A7042" s="5">
        <v>280</v>
      </c>
      <c r="B7042" s="5" t="s">
        <v>75</v>
      </c>
      <c r="C7042" s="5" t="s">
        <v>70</v>
      </c>
      <c r="D7042" s="8" t="s">
        <v>121</v>
      </c>
      <c r="E7042" s="6">
        <v>72.8</v>
      </c>
      <c r="F7042" s="6">
        <v>64.1</v>
      </c>
      <c r="G7042" s="6">
        <v>57.9</v>
      </c>
      <c r="H7042" s="5" t="s">
        <v>120</v>
      </c>
      <c r="I7042" s="6">
        <f t="shared" ref="I7042:I7105" si="440">IF(AND(ISNUMBER(E7042),ISNUMBER(F7042)),E7042-F7042,"")</f>
        <v>8.7</v>
      </c>
      <c r="J7042" s="5" t="str">
        <f>IF(H7042="否","不适用",IF(AND(ISNUMBER(E7042),ISNUMBER(F7042)),IF(I7042&gt;规则与名单!$B$2,"是","否"),"未判定"))</f>
        <v>不适用</v>
      </c>
      <c r="K7042" s="5" t="str">
        <f t="shared" ref="K7042:K7105" si="441">IF(J7042="是",IF(ISNUMBER(F7042),"测试日GPS","缺失"),IF(ISNUMBER(G7042),"非测试日纯氢",IF(AND(H7042="是",J7042="未判定"),IF(ISNUMBER(F7042),"测试名单无纯氢GPS","缺失"),IF(ISNUMBER(E7042),"非测试日仪表","缺失"))))</f>
        <v>非测试日纯氢</v>
      </c>
      <c r="L7042" s="6">
        <f t="shared" ref="L7042:L7105" si="442">IF(K7042="缺失","",IF(K7042="非测试日纯氢",G7042,IF(K7042="非测试日仪表",E7042,F7042)))</f>
        <v>57.9</v>
      </c>
      <c r="M7042" s="5">
        <f t="shared" ref="M7042:M7105" si="443">IF(K7042="缺失",1,0)</f>
        <v>0</v>
      </c>
      <c r="N7042" s="5" t="s">
        <v>24468</v>
      </c>
      <c r="O7042" s="5" t="s">
        <v>24469</v>
      </c>
      <c r="P7042" s="5" t="s">
        <v>24470</v>
      </c>
    </row>
    <row r="7043" ht="19" customHeight="1" spans="1:16">
      <c r="A7043" s="5">
        <v>280</v>
      </c>
      <c r="B7043" s="5" t="s">
        <v>75</v>
      </c>
      <c r="C7043" s="5" t="s">
        <v>70</v>
      </c>
      <c r="D7043" s="8" t="s">
        <v>170</v>
      </c>
      <c r="E7043" s="6">
        <v>62.6</v>
      </c>
      <c r="F7043" s="6">
        <v>65.3</v>
      </c>
      <c r="G7043" s="6">
        <v>63.2</v>
      </c>
      <c r="H7043" s="5" t="s">
        <v>120</v>
      </c>
      <c r="I7043" s="6">
        <f t="shared" si="440"/>
        <v>-2.7</v>
      </c>
      <c r="J7043" s="5" t="str">
        <f>IF(H7043="否","不适用",IF(AND(ISNUMBER(E7043),ISNUMBER(F7043)),IF(I7043&gt;规则与名单!$B$2,"是","否"),"未判定"))</f>
        <v>不适用</v>
      </c>
      <c r="K7043" s="5" t="str">
        <f t="shared" si="441"/>
        <v>非测试日纯氢</v>
      </c>
      <c r="L7043" s="6">
        <f t="shared" si="442"/>
        <v>63.2</v>
      </c>
      <c r="M7043" s="5">
        <f t="shared" si="443"/>
        <v>0</v>
      </c>
      <c r="N7043" s="5" t="s">
        <v>24471</v>
      </c>
      <c r="O7043" s="5" t="s">
        <v>24472</v>
      </c>
      <c r="P7043" s="5" t="s">
        <v>24473</v>
      </c>
    </row>
    <row r="7044" ht="19" customHeight="1" spans="1:16">
      <c r="A7044" s="5">
        <v>280</v>
      </c>
      <c r="B7044" s="5" t="s">
        <v>75</v>
      </c>
      <c r="C7044" s="5" t="s">
        <v>70</v>
      </c>
      <c r="D7044" s="8" t="s">
        <v>644</v>
      </c>
      <c r="E7044" s="6">
        <v>63.2</v>
      </c>
      <c r="F7044" s="6">
        <v>63.8</v>
      </c>
      <c r="G7044" s="6">
        <v>61.5</v>
      </c>
      <c r="H7044" s="5" t="s">
        <v>120</v>
      </c>
      <c r="I7044" s="6">
        <f t="shared" si="440"/>
        <v>-0.599999999999994</v>
      </c>
      <c r="J7044" s="5" t="str">
        <f>IF(H7044="否","不适用",IF(AND(ISNUMBER(E7044),ISNUMBER(F7044)),IF(I7044&gt;规则与名单!$B$2,"是","否"),"未判定"))</f>
        <v>不适用</v>
      </c>
      <c r="K7044" s="5" t="str">
        <f t="shared" si="441"/>
        <v>非测试日纯氢</v>
      </c>
      <c r="L7044" s="6">
        <f t="shared" si="442"/>
        <v>61.5</v>
      </c>
      <c r="M7044" s="5">
        <f t="shared" si="443"/>
        <v>0</v>
      </c>
      <c r="N7044" s="5" t="s">
        <v>24474</v>
      </c>
      <c r="O7044" s="5" t="s">
        <v>24475</v>
      </c>
      <c r="P7044" s="5" t="s">
        <v>24476</v>
      </c>
    </row>
    <row r="7045" ht="19" customHeight="1" spans="1:16">
      <c r="A7045" s="5">
        <v>280</v>
      </c>
      <c r="B7045" s="5" t="s">
        <v>75</v>
      </c>
      <c r="C7045" s="5" t="s">
        <v>70</v>
      </c>
      <c r="D7045" s="8" t="s">
        <v>3418</v>
      </c>
      <c r="E7045" s="6"/>
      <c r="F7045" s="6">
        <v>0</v>
      </c>
      <c r="G7045" s="6"/>
      <c r="H7045" s="5" t="s">
        <v>120</v>
      </c>
      <c r="I7045" s="6" t="str">
        <f t="shared" si="440"/>
        <v/>
      </c>
      <c r="J7045" s="5" t="str">
        <f>IF(H7045="否","不适用",IF(AND(ISNUMBER(E7045),ISNUMBER(F7045)),IF(I7045&gt;规则与名单!$B$2,"是","否"),"未判定"))</f>
        <v>不适用</v>
      </c>
      <c r="K7045" s="5" t="str">
        <f t="shared" si="441"/>
        <v>缺失</v>
      </c>
      <c r="L7045" s="6" t="str">
        <f t="shared" si="442"/>
        <v/>
      </c>
      <c r="M7045" s="5">
        <f t="shared" si="443"/>
        <v>1</v>
      </c>
      <c r="N7045" s="5" t="s">
        <v>24477</v>
      </c>
      <c r="O7045" s="5" t="s">
        <v>24478</v>
      </c>
      <c r="P7045" s="5" t="s">
        <v>24479</v>
      </c>
    </row>
    <row r="7046" ht="19" customHeight="1" spans="1:16">
      <c r="A7046" s="5">
        <v>280</v>
      </c>
      <c r="B7046" s="5" t="s">
        <v>75</v>
      </c>
      <c r="C7046" s="5" t="s">
        <v>70</v>
      </c>
      <c r="D7046" s="8" t="s">
        <v>3422</v>
      </c>
      <c r="E7046" s="6"/>
      <c r="F7046" s="6">
        <v>0</v>
      </c>
      <c r="G7046" s="6"/>
      <c r="H7046" s="5" t="s">
        <v>120</v>
      </c>
      <c r="I7046" s="6" t="str">
        <f t="shared" si="440"/>
        <v/>
      </c>
      <c r="J7046" s="5" t="str">
        <f>IF(H7046="否","不适用",IF(AND(ISNUMBER(E7046),ISNUMBER(F7046)),IF(I7046&gt;规则与名单!$B$2,"是","否"),"未判定"))</f>
        <v>不适用</v>
      </c>
      <c r="K7046" s="5" t="str">
        <f t="shared" si="441"/>
        <v>缺失</v>
      </c>
      <c r="L7046" s="6" t="str">
        <f t="shared" si="442"/>
        <v/>
      </c>
      <c r="M7046" s="5">
        <f t="shared" si="443"/>
        <v>1</v>
      </c>
      <c r="N7046" s="5" t="s">
        <v>24480</v>
      </c>
      <c r="O7046" s="5" t="s">
        <v>24481</v>
      </c>
      <c r="P7046" s="5" t="s">
        <v>24482</v>
      </c>
    </row>
    <row r="7047" ht="19" customHeight="1" spans="1:16">
      <c r="A7047" s="5">
        <v>280</v>
      </c>
      <c r="B7047" s="5" t="s">
        <v>75</v>
      </c>
      <c r="C7047" s="5" t="s">
        <v>70</v>
      </c>
      <c r="D7047" s="8" t="s">
        <v>336</v>
      </c>
      <c r="E7047" s="6">
        <v>24.3</v>
      </c>
      <c r="F7047" s="6">
        <v>24.2</v>
      </c>
      <c r="G7047" s="6">
        <v>23.9</v>
      </c>
      <c r="H7047" s="5" t="s">
        <v>120</v>
      </c>
      <c r="I7047" s="6">
        <f t="shared" si="440"/>
        <v>0.100000000000001</v>
      </c>
      <c r="J7047" s="5" t="str">
        <f>IF(H7047="否","不适用",IF(AND(ISNUMBER(E7047),ISNUMBER(F7047)),IF(I7047&gt;规则与名单!$B$2,"是","否"),"未判定"))</f>
        <v>不适用</v>
      </c>
      <c r="K7047" s="5" t="str">
        <f t="shared" si="441"/>
        <v>非测试日纯氢</v>
      </c>
      <c r="L7047" s="6">
        <f t="shared" si="442"/>
        <v>23.9</v>
      </c>
      <c r="M7047" s="5">
        <f t="shared" si="443"/>
        <v>0</v>
      </c>
      <c r="N7047" s="5" t="s">
        <v>24483</v>
      </c>
      <c r="O7047" s="5" t="s">
        <v>24484</v>
      </c>
      <c r="P7047" s="5" t="s">
        <v>24485</v>
      </c>
    </row>
    <row r="7048" ht="19" customHeight="1" spans="1:16">
      <c r="A7048" s="5">
        <v>280</v>
      </c>
      <c r="B7048" s="5" t="s">
        <v>75</v>
      </c>
      <c r="C7048" s="5" t="s">
        <v>70</v>
      </c>
      <c r="D7048" s="8" t="s">
        <v>653</v>
      </c>
      <c r="E7048" s="6">
        <v>62.7</v>
      </c>
      <c r="F7048" s="6">
        <v>64.3</v>
      </c>
      <c r="G7048" s="6">
        <v>62.6</v>
      </c>
      <c r="H7048" s="5" t="s">
        <v>120</v>
      </c>
      <c r="I7048" s="6">
        <f t="shared" si="440"/>
        <v>-1.59999999999999</v>
      </c>
      <c r="J7048" s="5" t="str">
        <f>IF(H7048="否","不适用",IF(AND(ISNUMBER(E7048),ISNUMBER(F7048)),IF(I7048&gt;规则与名单!$B$2,"是","否"),"未判定"))</f>
        <v>不适用</v>
      </c>
      <c r="K7048" s="5" t="str">
        <f t="shared" si="441"/>
        <v>非测试日纯氢</v>
      </c>
      <c r="L7048" s="6">
        <f t="shared" si="442"/>
        <v>62.6</v>
      </c>
      <c r="M7048" s="5">
        <f t="shared" si="443"/>
        <v>0</v>
      </c>
      <c r="N7048" s="5" t="s">
        <v>24486</v>
      </c>
      <c r="O7048" s="5" t="s">
        <v>24487</v>
      </c>
      <c r="P7048" s="5" t="s">
        <v>24488</v>
      </c>
    </row>
    <row r="7049" ht="19" customHeight="1" spans="1:16">
      <c r="A7049" s="5">
        <v>280</v>
      </c>
      <c r="B7049" s="5" t="s">
        <v>75</v>
      </c>
      <c r="C7049" s="5" t="s">
        <v>70</v>
      </c>
      <c r="D7049" s="8" t="s">
        <v>140</v>
      </c>
      <c r="E7049" s="6">
        <v>68.3</v>
      </c>
      <c r="F7049" s="6">
        <v>71.4</v>
      </c>
      <c r="G7049" s="6">
        <v>68</v>
      </c>
      <c r="H7049" s="5" t="s">
        <v>120</v>
      </c>
      <c r="I7049" s="6">
        <f t="shared" si="440"/>
        <v>-3.10000000000001</v>
      </c>
      <c r="J7049" s="5" t="str">
        <f>IF(H7049="否","不适用",IF(AND(ISNUMBER(E7049),ISNUMBER(F7049)),IF(I7049&gt;规则与名单!$B$2,"是","否"),"未判定"))</f>
        <v>不适用</v>
      </c>
      <c r="K7049" s="5" t="str">
        <f t="shared" si="441"/>
        <v>非测试日纯氢</v>
      </c>
      <c r="L7049" s="6">
        <f t="shared" si="442"/>
        <v>68</v>
      </c>
      <c r="M7049" s="5">
        <f t="shared" si="443"/>
        <v>0</v>
      </c>
      <c r="N7049" s="5" t="s">
        <v>24489</v>
      </c>
      <c r="O7049" s="5" t="s">
        <v>24490</v>
      </c>
      <c r="P7049" s="5" t="s">
        <v>24491</v>
      </c>
    </row>
    <row r="7050" ht="19" customHeight="1" spans="1:16">
      <c r="A7050" s="5">
        <v>280</v>
      </c>
      <c r="B7050" s="5" t="s">
        <v>75</v>
      </c>
      <c r="C7050" s="5" t="s">
        <v>70</v>
      </c>
      <c r="D7050" s="8" t="s">
        <v>115</v>
      </c>
      <c r="E7050" s="6">
        <v>62.6</v>
      </c>
      <c r="F7050" s="6">
        <v>64</v>
      </c>
      <c r="G7050" s="6">
        <v>62.4</v>
      </c>
      <c r="H7050" s="5" t="s">
        <v>120</v>
      </c>
      <c r="I7050" s="6">
        <f t="shared" si="440"/>
        <v>-1.4</v>
      </c>
      <c r="J7050" s="5" t="str">
        <f>IF(H7050="否","不适用",IF(AND(ISNUMBER(E7050),ISNUMBER(F7050)),IF(I7050&gt;规则与名单!$B$2,"是","否"),"未判定"))</f>
        <v>不适用</v>
      </c>
      <c r="K7050" s="5" t="str">
        <f t="shared" si="441"/>
        <v>非测试日纯氢</v>
      </c>
      <c r="L7050" s="6">
        <f t="shared" si="442"/>
        <v>62.4</v>
      </c>
      <c r="M7050" s="5">
        <f t="shared" si="443"/>
        <v>0</v>
      </c>
      <c r="N7050" s="5" t="s">
        <v>24492</v>
      </c>
      <c r="O7050" s="5" t="s">
        <v>24493</v>
      </c>
      <c r="P7050" s="5" t="s">
        <v>24494</v>
      </c>
    </row>
    <row r="7051" ht="19" customHeight="1" spans="1:16">
      <c r="A7051" s="5">
        <v>281</v>
      </c>
      <c r="B7051" s="5" t="s">
        <v>76</v>
      </c>
      <c r="C7051" s="5" t="s">
        <v>70</v>
      </c>
      <c r="D7051" s="8" t="s">
        <v>114</v>
      </c>
      <c r="E7051" s="6">
        <v>49.3</v>
      </c>
      <c r="F7051" s="6">
        <v>49.8</v>
      </c>
      <c r="G7051" s="6">
        <v>49.1</v>
      </c>
      <c r="H7051" s="5" t="s">
        <v>120</v>
      </c>
      <c r="I7051" s="6">
        <f t="shared" si="440"/>
        <v>-0.5</v>
      </c>
      <c r="J7051" s="5" t="str">
        <f>IF(H7051="否","不适用",IF(AND(ISNUMBER(E7051),ISNUMBER(F7051)),IF(I7051&gt;规则与名单!$B$2,"是","否"),"未判定"))</f>
        <v>不适用</v>
      </c>
      <c r="K7051" s="5" t="str">
        <f t="shared" si="441"/>
        <v>非测试日纯氢</v>
      </c>
      <c r="L7051" s="6">
        <f t="shared" si="442"/>
        <v>49.1</v>
      </c>
      <c r="M7051" s="5">
        <f t="shared" si="443"/>
        <v>0</v>
      </c>
      <c r="N7051" s="5" t="s">
        <v>24495</v>
      </c>
      <c r="O7051" s="5" t="s">
        <v>24496</v>
      </c>
      <c r="P7051" s="5" t="s">
        <v>24497</v>
      </c>
    </row>
    <row r="7052" ht="19" customHeight="1" spans="1:16">
      <c r="A7052" s="5">
        <v>281</v>
      </c>
      <c r="B7052" s="5" t="s">
        <v>76</v>
      </c>
      <c r="C7052" s="5" t="s">
        <v>70</v>
      </c>
      <c r="D7052" s="8" t="s">
        <v>605</v>
      </c>
      <c r="E7052" s="6">
        <v>49.1</v>
      </c>
      <c r="F7052" s="6">
        <v>50.6</v>
      </c>
      <c r="G7052" s="6">
        <v>49</v>
      </c>
      <c r="H7052" s="5" t="s">
        <v>120</v>
      </c>
      <c r="I7052" s="6">
        <f t="shared" si="440"/>
        <v>-1.5</v>
      </c>
      <c r="J7052" s="5" t="str">
        <f>IF(H7052="否","不适用",IF(AND(ISNUMBER(E7052),ISNUMBER(F7052)),IF(I7052&gt;规则与名单!$B$2,"是","否"),"未判定"))</f>
        <v>不适用</v>
      </c>
      <c r="K7052" s="5" t="str">
        <f t="shared" si="441"/>
        <v>非测试日纯氢</v>
      </c>
      <c r="L7052" s="6">
        <f t="shared" si="442"/>
        <v>49</v>
      </c>
      <c r="M7052" s="5">
        <f t="shared" si="443"/>
        <v>0</v>
      </c>
      <c r="N7052" s="5" t="s">
        <v>24498</v>
      </c>
      <c r="O7052" s="5" t="s">
        <v>24499</v>
      </c>
      <c r="P7052" s="5" t="s">
        <v>24500</v>
      </c>
    </row>
    <row r="7053" ht="19" customHeight="1" spans="1:16">
      <c r="A7053" s="5">
        <v>281</v>
      </c>
      <c r="B7053" s="5" t="s">
        <v>76</v>
      </c>
      <c r="C7053" s="5" t="s">
        <v>70</v>
      </c>
      <c r="D7053" s="8" t="s">
        <v>186</v>
      </c>
      <c r="E7053" s="6">
        <v>59.6</v>
      </c>
      <c r="F7053" s="6">
        <v>60.9</v>
      </c>
      <c r="G7053" s="6">
        <v>52.8</v>
      </c>
      <c r="H7053" s="5" t="s">
        <v>120</v>
      </c>
      <c r="I7053" s="6">
        <f t="shared" si="440"/>
        <v>-1.3</v>
      </c>
      <c r="J7053" s="5" t="str">
        <f>IF(H7053="否","不适用",IF(AND(ISNUMBER(E7053),ISNUMBER(F7053)),IF(I7053&gt;规则与名单!$B$2,"是","否"),"未判定"))</f>
        <v>不适用</v>
      </c>
      <c r="K7053" s="5" t="str">
        <f t="shared" si="441"/>
        <v>非测试日纯氢</v>
      </c>
      <c r="L7053" s="6">
        <f t="shared" si="442"/>
        <v>52.8</v>
      </c>
      <c r="M7053" s="5">
        <f t="shared" si="443"/>
        <v>0</v>
      </c>
      <c r="N7053" s="5" t="s">
        <v>24501</v>
      </c>
      <c r="O7053" s="5" t="s">
        <v>24502</v>
      </c>
      <c r="P7053" s="5" t="s">
        <v>24503</v>
      </c>
    </row>
    <row r="7054" ht="19" customHeight="1" spans="1:16">
      <c r="A7054" s="5">
        <v>281</v>
      </c>
      <c r="B7054" s="5" t="s">
        <v>76</v>
      </c>
      <c r="C7054" s="5" t="s">
        <v>70</v>
      </c>
      <c r="D7054" s="8" t="s">
        <v>165</v>
      </c>
      <c r="E7054" s="6">
        <v>50.4</v>
      </c>
      <c r="F7054" s="6">
        <v>50.1</v>
      </c>
      <c r="G7054" s="6">
        <v>37.1</v>
      </c>
      <c r="H7054" s="5" t="s">
        <v>120</v>
      </c>
      <c r="I7054" s="6">
        <f t="shared" si="440"/>
        <v>0.299999999999997</v>
      </c>
      <c r="J7054" s="5" t="str">
        <f>IF(H7054="否","不适用",IF(AND(ISNUMBER(E7054),ISNUMBER(F7054)),IF(I7054&gt;规则与名单!$B$2,"是","否"),"未判定"))</f>
        <v>不适用</v>
      </c>
      <c r="K7054" s="5" t="str">
        <f t="shared" si="441"/>
        <v>非测试日纯氢</v>
      </c>
      <c r="L7054" s="6">
        <f t="shared" si="442"/>
        <v>37.1</v>
      </c>
      <c r="M7054" s="5">
        <f t="shared" si="443"/>
        <v>0</v>
      </c>
      <c r="N7054" s="5" t="s">
        <v>24504</v>
      </c>
      <c r="O7054" s="5" t="s">
        <v>24505</v>
      </c>
      <c r="P7054" s="5" t="s">
        <v>24506</v>
      </c>
    </row>
    <row r="7055" ht="19" customHeight="1" spans="1:16">
      <c r="A7055" s="5">
        <v>281</v>
      </c>
      <c r="B7055" s="5" t="s">
        <v>76</v>
      </c>
      <c r="C7055" s="5" t="s">
        <v>70</v>
      </c>
      <c r="D7055" s="8" t="s">
        <v>151</v>
      </c>
      <c r="E7055" s="6"/>
      <c r="F7055" s="6">
        <v>0</v>
      </c>
      <c r="G7055" s="6"/>
      <c r="H7055" s="5" t="s">
        <v>120</v>
      </c>
      <c r="I7055" s="6" t="str">
        <f t="shared" si="440"/>
        <v/>
      </c>
      <c r="J7055" s="5" t="str">
        <f>IF(H7055="否","不适用",IF(AND(ISNUMBER(E7055),ISNUMBER(F7055)),IF(I7055&gt;规则与名单!$B$2,"是","否"),"未判定"))</f>
        <v>不适用</v>
      </c>
      <c r="K7055" s="5" t="str">
        <f t="shared" si="441"/>
        <v>缺失</v>
      </c>
      <c r="L7055" s="6" t="str">
        <f t="shared" si="442"/>
        <v/>
      </c>
      <c r="M7055" s="5">
        <f t="shared" si="443"/>
        <v>1</v>
      </c>
      <c r="N7055" s="5" t="s">
        <v>24507</v>
      </c>
      <c r="O7055" s="5" t="s">
        <v>24508</v>
      </c>
      <c r="P7055" s="5" t="s">
        <v>24509</v>
      </c>
    </row>
    <row r="7056" ht="19" customHeight="1" spans="1:16">
      <c r="A7056" s="5">
        <v>281</v>
      </c>
      <c r="B7056" s="5" t="s">
        <v>76</v>
      </c>
      <c r="C7056" s="5" t="s">
        <v>70</v>
      </c>
      <c r="D7056" s="8" t="s">
        <v>3358</v>
      </c>
      <c r="E7056" s="6">
        <v>0.5</v>
      </c>
      <c r="F7056" s="6">
        <v>0.5</v>
      </c>
      <c r="G7056" s="6">
        <v>0.4</v>
      </c>
      <c r="H7056" s="5" t="s">
        <v>120</v>
      </c>
      <c r="I7056" s="6">
        <f t="shared" si="440"/>
        <v>0</v>
      </c>
      <c r="J7056" s="5" t="str">
        <f>IF(H7056="否","不适用",IF(AND(ISNUMBER(E7056),ISNUMBER(F7056)),IF(I7056&gt;规则与名单!$B$2,"是","否"),"未判定"))</f>
        <v>不适用</v>
      </c>
      <c r="K7056" s="5" t="str">
        <f t="shared" si="441"/>
        <v>非测试日纯氢</v>
      </c>
      <c r="L7056" s="6">
        <f t="shared" si="442"/>
        <v>0.4</v>
      </c>
      <c r="M7056" s="5">
        <f t="shared" si="443"/>
        <v>0</v>
      </c>
      <c r="N7056" s="5" t="s">
        <v>24510</v>
      </c>
      <c r="O7056" s="5" t="s">
        <v>24511</v>
      </c>
      <c r="P7056" s="5" t="s">
        <v>24512</v>
      </c>
    </row>
    <row r="7057" ht="19" customHeight="1" spans="1:16">
      <c r="A7057" s="5">
        <v>281</v>
      </c>
      <c r="B7057" s="5" t="s">
        <v>76</v>
      </c>
      <c r="C7057" s="5" t="s">
        <v>70</v>
      </c>
      <c r="D7057" s="8" t="s">
        <v>272</v>
      </c>
      <c r="E7057" s="6">
        <v>49.8</v>
      </c>
      <c r="F7057" s="6">
        <v>50.1</v>
      </c>
      <c r="G7057" s="6">
        <v>39.1</v>
      </c>
      <c r="H7057" s="5" t="s">
        <v>120</v>
      </c>
      <c r="I7057" s="6">
        <f t="shared" si="440"/>
        <v>-0.300000000000004</v>
      </c>
      <c r="J7057" s="5" t="str">
        <f>IF(H7057="否","不适用",IF(AND(ISNUMBER(E7057),ISNUMBER(F7057)),IF(I7057&gt;规则与名单!$B$2,"是","否"),"未判定"))</f>
        <v>不适用</v>
      </c>
      <c r="K7057" s="5" t="str">
        <f t="shared" si="441"/>
        <v>非测试日纯氢</v>
      </c>
      <c r="L7057" s="6">
        <f t="shared" si="442"/>
        <v>39.1</v>
      </c>
      <c r="M7057" s="5">
        <f t="shared" si="443"/>
        <v>0</v>
      </c>
      <c r="N7057" s="5" t="s">
        <v>24513</v>
      </c>
      <c r="O7057" s="5" t="s">
        <v>24514</v>
      </c>
      <c r="P7057" s="5" t="s">
        <v>24515</v>
      </c>
    </row>
    <row r="7058" ht="19" customHeight="1" spans="1:16">
      <c r="A7058" s="5">
        <v>281</v>
      </c>
      <c r="B7058" s="5" t="s">
        <v>76</v>
      </c>
      <c r="C7058" s="5" t="s">
        <v>70</v>
      </c>
      <c r="D7058" s="8" t="s">
        <v>506</v>
      </c>
      <c r="E7058" s="6">
        <v>22.9</v>
      </c>
      <c r="F7058" s="6">
        <v>49.7</v>
      </c>
      <c r="G7058" s="6">
        <v>47.4</v>
      </c>
      <c r="H7058" s="5" t="s">
        <v>120</v>
      </c>
      <c r="I7058" s="6">
        <f t="shared" si="440"/>
        <v>-26.8</v>
      </c>
      <c r="J7058" s="5" t="str">
        <f>IF(H7058="否","不适用",IF(AND(ISNUMBER(E7058),ISNUMBER(F7058)),IF(I7058&gt;规则与名单!$B$2,"是","否"),"未判定"))</f>
        <v>不适用</v>
      </c>
      <c r="K7058" s="5" t="str">
        <f t="shared" si="441"/>
        <v>非测试日纯氢</v>
      </c>
      <c r="L7058" s="6">
        <f t="shared" si="442"/>
        <v>47.4</v>
      </c>
      <c r="M7058" s="5">
        <f t="shared" si="443"/>
        <v>0</v>
      </c>
      <c r="N7058" s="5" t="s">
        <v>24516</v>
      </c>
      <c r="O7058" s="5" t="s">
        <v>24517</v>
      </c>
      <c r="P7058" s="5" t="s">
        <v>24518</v>
      </c>
    </row>
    <row r="7059" ht="19" customHeight="1" spans="1:16">
      <c r="A7059" s="5">
        <v>281</v>
      </c>
      <c r="B7059" s="5" t="s">
        <v>76</v>
      </c>
      <c r="C7059" s="5" t="s">
        <v>70</v>
      </c>
      <c r="D7059" s="8" t="s">
        <v>673</v>
      </c>
      <c r="E7059" s="6">
        <v>93.6</v>
      </c>
      <c r="F7059" s="6">
        <v>66.9</v>
      </c>
      <c r="G7059" s="6">
        <v>62.1</v>
      </c>
      <c r="H7059" s="5" t="s">
        <v>120</v>
      </c>
      <c r="I7059" s="6">
        <f t="shared" si="440"/>
        <v>26.7</v>
      </c>
      <c r="J7059" s="5" t="str">
        <f>IF(H7059="否","不适用",IF(AND(ISNUMBER(E7059),ISNUMBER(F7059)),IF(I7059&gt;规则与名单!$B$2,"是","否"),"未判定"))</f>
        <v>不适用</v>
      </c>
      <c r="K7059" s="5" t="str">
        <f t="shared" si="441"/>
        <v>非测试日纯氢</v>
      </c>
      <c r="L7059" s="6">
        <f t="shared" si="442"/>
        <v>62.1</v>
      </c>
      <c r="M7059" s="5">
        <f t="shared" si="443"/>
        <v>0</v>
      </c>
      <c r="N7059" s="5" t="s">
        <v>24519</v>
      </c>
      <c r="O7059" s="5" t="s">
        <v>24520</v>
      </c>
      <c r="P7059" s="5" t="s">
        <v>24521</v>
      </c>
    </row>
    <row r="7060" ht="19" customHeight="1" spans="1:16">
      <c r="A7060" s="5">
        <v>281</v>
      </c>
      <c r="B7060" s="5" t="s">
        <v>76</v>
      </c>
      <c r="C7060" s="5" t="s">
        <v>70</v>
      </c>
      <c r="D7060" s="8" t="s">
        <v>183</v>
      </c>
      <c r="E7060" s="6">
        <v>49.8</v>
      </c>
      <c r="F7060" s="6">
        <v>51</v>
      </c>
      <c r="G7060" s="6">
        <v>45.3</v>
      </c>
      <c r="H7060" s="5" t="s">
        <v>120</v>
      </c>
      <c r="I7060" s="6">
        <f t="shared" si="440"/>
        <v>-1.2</v>
      </c>
      <c r="J7060" s="5" t="str">
        <f>IF(H7060="否","不适用",IF(AND(ISNUMBER(E7060),ISNUMBER(F7060)),IF(I7060&gt;规则与名单!$B$2,"是","否"),"未判定"))</f>
        <v>不适用</v>
      </c>
      <c r="K7060" s="5" t="str">
        <f t="shared" si="441"/>
        <v>非测试日纯氢</v>
      </c>
      <c r="L7060" s="6">
        <f t="shared" si="442"/>
        <v>45.3</v>
      </c>
      <c r="M7060" s="5">
        <f t="shared" si="443"/>
        <v>0</v>
      </c>
      <c r="N7060" s="5" t="s">
        <v>24522</v>
      </c>
      <c r="O7060" s="5" t="s">
        <v>24523</v>
      </c>
      <c r="P7060" s="5" t="s">
        <v>24524</v>
      </c>
    </row>
    <row r="7061" ht="19" customHeight="1" spans="1:16">
      <c r="A7061" s="5">
        <v>281</v>
      </c>
      <c r="B7061" s="5" t="s">
        <v>76</v>
      </c>
      <c r="C7061" s="5" t="s">
        <v>70</v>
      </c>
      <c r="D7061" s="8" t="s">
        <v>431</v>
      </c>
      <c r="E7061" s="6">
        <v>49.2</v>
      </c>
      <c r="F7061" s="6">
        <v>49.9</v>
      </c>
      <c r="G7061" s="6">
        <v>19.2</v>
      </c>
      <c r="H7061" s="5" t="s">
        <v>120</v>
      </c>
      <c r="I7061" s="6">
        <f t="shared" si="440"/>
        <v>-0.699999999999996</v>
      </c>
      <c r="J7061" s="5" t="str">
        <f>IF(H7061="否","不适用",IF(AND(ISNUMBER(E7061),ISNUMBER(F7061)),IF(I7061&gt;规则与名单!$B$2,"是","否"),"未判定"))</f>
        <v>不适用</v>
      </c>
      <c r="K7061" s="5" t="str">
        <f t="shared" si="441"/>
        <v>非测试日纯氢</v>
      </c>
      <c r="L7061" s="6">
        <f t="shared" si="442"/>
        <v>19.2</v>
      </c>
      <c r="M7061" s="5">
        <f t="shared" si="443"/>
        <v>0</v>
      </c>
      <c r="N7061" s="5" t="s">
        <v>24525</v>
      </c>
      <c r="O7061" s="5" t="s">
        <v>24526</v>
      </c>
      <c r="P7061" s="5" t="s">
        <v>24527</v>
      </c>
    </row>
    <row r="7062" ht="19" customHeight="1" spans="1:16">
      <c r="A7062" s="5">
        <v>281</v>
      </c>
      <c r="B7062" s="5" t="s">
        <v>76</v>
      </c>
      <c r="C7062" s="5" t="s">
        <v>70</v>
      </c>
      <c r="D7062" s="8" t="s">
        <v>3377</v>
      </c>
      <c r="E7062" s="6">
        <v>138.3</v>
      </c>
      <c r="F7062" s="6">
        <v>140.6</v>
      </c>
      <c r="G7062" s="6">
        <v>116.6</v>
      </c>
      <c r="H7062" s="5" t="s">
        <v>120</v>
      </c>
      <c r="I7062" s="6">
        <f t="shared" si="440"/>
        <v>-2.29999999999998</v>
      </c>
      <c r="J7062" s="5" t="str">
        <f>IF(H7062="否","不适用",IF(AND(ISNUMBER(E7062),ISNUMBER(F7062)),IF(I7062&gt;规则与名单!$B$2,"是","否"),"未判定"))</f>
        <v>不适用</v>
      </c>
      <c r="K7062" s="5" t="str">
        <f t="shared" si="441"/>
        <v>非测试日纯氢</v>
      </c>
      <c r="L7062" s="6">
        <f t="shared" si="442"/>
        <v>116.6</v>
      </c>
      <c r="M7062" s="5">
        <f t="shared" si="443"/>
        <v>0</v>
      </c>
      <c r="N7062" s="5" t="s">
        <v>24528</v>
      </c>
      <c r="O7062" s="5" t="s">
        <v>24529</v>
      </c>
      <c r="P7062" s="5" t="s">
        <v>24530</v>
      </c>
    </row>
    <row r="7063" ht="19" customHeight="1" spans="1:16">
      <c r="A7063" s="5">
        <v>281</v>
      </c>
      <c r="B7063" s="5" t="s">
        <v>76</v>
      </c>
      <c r="C7063" s="5" t="s">
        <v>70</v>
      </c>
      <c r="D7063" s="8" t="s">
        <v>407</v>
      </c>
      <c r="E7063" s="6">
        <v>162.7</v>
      </c>
      <c r="F7063" s="6">
        <v>167.3</v>
      </c>
      <c r="G7063" s="6">
        <v>115.8</v>
      </c>
      <c r="H7063" s="5" t="s">
        <v>120</v>
      </c>
      <c r="I7063" s="6">
        <f t="shared" si="440"/>
        <v>-4.60000000000002</v>
      </c>
      <c r="J7063" s="5" t="str">
        <f>IF(H7063="否","不适用",IF(AND(ISNUMBER(E7063),ISNUMBER(F7063)),IF(I7063&gt;规则与名单!$B$2,"是","否"),"未判定"))</f>
        <v>不适用</v>
      </c>
      <c r="K7063" s="5" t="str">
        <f t="shared" si="441"/>
        <v>非测试日纯氢</v>
      </c>
      <c r="L7063" s="6">
        <f t="shared" si="442"/>
        <v>115.8</v>
      </c>
      <c r="M7063" s="5">
        <f t="shared" si="443"/>
        <v>0</v>
      </c>
      <c r="N7063" s="5" t="s">
        <v>24531</v>
      </c>
      <c r="O7063" s="5" t="s">
        <v>24532</v>
      </c>
      <c r="P7063" s="5" t="s">
        <v>24533</v>
      </c>
    </row>
    <row r="7064" ht="19" customHeight="1" spans="1:16">
      <c r="A7064" s="5">
        <v>281</v>
      </c>
      <c r="B7064" s="5" t="s">
        <v>76</v>
      </c>
      <c r="C7064" s="5" t="s">
        <v>70</v>
      </c>
      <c r="D7064" s="8" t="s">
        <v>411</v>
      </c>
      <c r="E7064" s="6">
        <v>74.2</v>
      </c>
      <c r="F7064" s="6">
        <v>75.3</v>
      </c>
      <c r="G7064" s="6">
        <v>51.7</v>
      </c>
      <c r="H7064" s="5" t="s">
        <v>120</v>
      </c>
      <c r="I7064" s="6">
        <f t="shared" si="440"/>
        <v>-1.09999999999999</v>
      </c>
      <c r="J7064" s="5" t="str">
        <f>IF(H7064="否","不适用",IF(AND(ISNUMBER(E7064),ISNUMBER(F7064)),IF(I7064&gt;规则与名单!$B$2,"是","否"),"未判定"))</f>
        <v>不适用</v>
      </c>
      <c r="K7064" s="5" t="str">
        <f t="shared" si="441"/>
        <v>非测试日纯氢</v>
      </c>
      <c r="L7064" s="6">
        <f t="shared" si="442"/>
        <v>51.7</v>
      </c>
      <c r="M7064" s="5">
        <f t="shared" si="443"/>
        <v>0</v>
      </c>
      <c r="N7064" s="5" t="s">
        <v>24534</v>
      </c>
      <c r="O7064" s="5" t="s">
        <v>24535</v>
      </c>
      <c r="P7064" s="5" t="s">
        <v>24536</v>
      </c>
    </row>
    <row r="7065" ht="19" customHeight="1" spans="1:16">
      <c r="A7065" s="5">
        <v>281</v>
      </c>
      <c r="B7065" s="5" t="s">
        <v>76</v>
      </c>
      <c r="C7065" s="5" t="s">
        <v>70</v>
      </c>
      <c r="D7065" s="8" t="s">
        <v>251</v>
      </c>
      <c r="E7065" s="6">
        <v>22.5</v>
      </c>
      <c r="F7065" s="6">
        <v>49.8</v>
      </c>
      <c r="G7065" s="6">
        <v>27.5</v>
      </c>
      <c r="H7065" s="5" t="s">
        <v>120</v>
      </c>
      <c r="I7065" s="6">
        <f t="shared" si="440"/>
        <v>-27.3</v>
      </c>
      <c r="J7065" s="5" t="str">
        <f>IF(H7065="否","不适用",IF(AND(ISNUMBER(E7065),ISNUMBER(F7065)),IF(I7065&gt;规则与名单!$B$2,"是","否"),"未判定"))</f>
        <v>不适用</v>
      </c>
      <c r="K7065" s="5" t="str">
        <f t="shared" si="441"/>
        <v>非测试日纯氢</v>
      </c>
      <c r="L7065" s="6">
        <f t="shared" si="442"/>
        <v>27.5</v>
      </c>
      <c r="M7065" s="5">
        <f t="shared" si="443"/>
        <v>0</v>
      </c>
      <c r="N7065" s="5" t="s">
        <v>24537</v>
      </c>
      <c r="O7065" s="5" t="s">
        <v>24538</v>
      </c>
      <c r="P7065" s="5" t="s">
        <v>24539</v>
      </c>
    </row>
    <row r="7066" ht="19" customHeight="1" spans="1:16">
      <c r="A7066" s="5">
        <v>281</v>
      </c>
      <c r="B7066" s="5" t="s">
        <v>76</v>
      </c>
      <c r="C7066" s="5" t="s">
        <v>70</v>
      </c>
      <c r="D7066" s="8" t="s">
        <v>472</v>
      </c>
      <c r="E7066" s="6">
        <v>76.9</v>
      </c>
      <c r="F7066" s="6">
        <v>50</v>
      </c>
      <c r="G7066" s="6">
        <v>49.1</v>
      </c>
      <c r="H7066" s="5" t="s">
        <v>120</v>
      </c>
      <c r="I7066" s="6">
        <f t="shared" si="440"/>
        <v>26.9</v>
      </c>
      <c r="J7066" s="5" t="str">
        <f>IF(H7066="否","不适用",IF(AND(ISNUMBER(E7066),ISNUMBER(F7066)),IF(I7066&gt;规则与名单!$B$2,"是","否"),"未判定"))</f>
        <v>不适用</v>
      </c>
      <c r="K7066" s="5" t="str">
        <f t="shared" si="441"/>
        <v>非测试日纯氢</v>
      </c>
      <c r="L7066" s="6">
        <f t="shared" si="442"/>
        <v>49.1</v>
      </c>
      <c r="M7066" s="5">
        <f t="shared" si="443"/>
        <v>0</v>
      </c>
      <c r="N7066" s="5" t="s">
        <v>24540</v>
      </c>
      <c r="O7066" s="5" t="s">
        <v>24541</v>
      </c>
      <c r="P7066" s="5" t="s">
        <v>24542</v>
      </c>
    </row>
    <row r="7067" ht="19" customHeight="1" spans="1:16">
      <c r="A7067" s="5">
        <v>281</v>
      </c>
      <c r="B7067" s="5" t="s">
        <v>76</v>
      </c>
      <c r="C7067" s="5" t="s">
        <v>70</v>
      </c>
      <c r="D7067" s="8" t="s">
        <v>466</v>
      </c>
      <c r="E7067" s="6">
        <v>49.5</v>
      </c>
      <c r="F7067" s="6">
        <v>49.1</v>
      </c>
      <c r="G7067" s="6">
        <v>35.7</v>
      </c>
      <c r="H7067" s="5" t="s">
        <v>120</v>
      </c>
      <c r="I7067" s="6">
        <f t="shared" si="440"/>
        <v>0.399999999999999</v>
      </c>
      <c r="J7067" s="5" t="str">
        <f>IF(H7067="否","不适用",IF(AND(ISNUMBER(E7067),ISNUMBER(F7067)),IF(I7067&gt;规则与名单!$B$2,"是","否"),"未判定"))</f>
        <v>不适用</v>
      </c>
      <c r="K7067" s="5" t="str">
        <f t="shared" si="441"/>
        <v>非测试日纯氢</v>
      </c>
      <c r="L7067" s="6">
        <f t="shared" si="442"/>
        <v>35.7</v>
      </c>
      <c r="M7067" s="5">
        <f t="shared" si="443"/>
        <v>0</v>
      </c>
      <c r="N7067" s="5" t="s">
        <v>24543</v>
      </c>
      <c r="O7067" s="5" t="s">
        <v>24544</v>
      </c>
      <c r="P7067" s="5" t="s">
        <v>24545</v>
      </c>
    </row>
    <row r="7068" ht="19" customHeight="1" spans="1:16">
      <c r="A7068" s="5">
        <v>281</v>
      </c>
      <c r="B7068" s="5" t="s">
        <v>76</v>
      </c>
      <c r="C7068" s="5" t="s">
        <v>70</v>
      </c>
      <c r="D7068" s="8" t="s">
        <v>333</v>
      </c>
      <c r="E7068" s="6">
        <v>22.6</v>
      </c>
      <c r="F7068" s="6">
        <v>132</v>
      </c>
      <c r="G7068" s="6">
        <v>125.1</v>
      </c>
      <c r="H7068" s="5" t="s">
        <v>120</v>
      </c>
      <c r="I7068" s="6">
        <f t="shared" si="440"/>
        <v>-109.4</v>
      </c>
      <c r="J7068" s="5" t="str">
        <f>IF(H7068="否","不适用",IF(AND(ISNUMBER(E7068),ISNUMBER(F7068)),IF(I7068&gt;规则与名单!$B$2,"是","否"),"未判定"))</f>
        <v>不适用</v>
      </c>
      <c r="K7068" s="5" t="str">
        <f t="shared" si="441"/>
        <v>非测试日纯氢</v>
      </c>
      <c r="L7068" s="6">
        <f t="shared" si="442"/>
        <v>125.1</v>
      </c>
      <c r="M7068" s="5">
        <f t="shared" si="443"/>
        <v>0</v>
      </c>
      <c r="N7068" s="5" t="s">
        <v>24546</v>
      </c>
      <c r="O7068" s="5" t="s">
        <v>24547</v>
      </c>
      <c r="P7068" s="5" t="s">
        <v>24548</v>
      </c>
    </row>
    <row r="7069" ht="19" customHeight="1" spans="1:16">
      <c r="A7069" s="5">
        <v>281</v>
      </c>
      <c r="B7069" s="5" t="s">
        <v>76</v>
      </c>
      <c r="C7069" s="5" t="s">
        <v>70</v>
      </c>
      <c r="D7069" s="8" t="s">
        <v>175</v>
      </c>
      <c r="E7069" s="6">
        <v>200</v>
      </c>
      <c r="F7069" s="6">
        <v>97.6</v>
      </c>
      <c r="G7069" s="6">
        <v>93.4</v>
      </c>
      <c r="H7069" s="5" t="s">
        <v>120</v>
      </c>
      <c r="I7069" s="6">
        <f t="shared" si="440"/>
        <v>102.4</v>
      </c>
      <c r="J7069" s="5" t="str">
        <f>IF(H7069="否","不适用",IF(AND(ISNUMBER(E7069),ISNUMBER(F7069)),IF(I7069&gt;规则与名单!$B$2,"是","否"),"未判定"))</f>
        <v>不适用</v>
      </c>
      <c r="K7069" s="5" t="str">
        <f t="shared" si="441"/>
        <v>非测试日纯氢</v>
      </c>
      <c r="L7069" s="6">
        <f t="shared" si="442"/>
        <v>93.4</v>
      </c>
      <c r="M7069" s="5">
        <f t="shared" si="443"/>
        <v>0</v>
      </c>
      <c r="N7069" s="5" t="s">
        <v>24549</v>
      </c>
      <c r="O7069" s="5" t="s">
        <v>24550</v>
      </c>
      <c r="P7069" s="5" t="s">
        <v>24551</v>
      </c>
    </row>
    <row r="7070" ht="19" customHeight="1" spans="1:16">
      <c r="A7070" s="5">
        <v>281</v>
      </c>
      <c r="B7070" s="5" t="s">
        <v>76</v>
      </c>
      <c r="C7070" s="5" t="s">
        <v>70</v>
      </c>
      <c r="D7070" s="8" t="s">
        <v>3402</v>
      </c>
      <c r="E7070" s="6">
        <v>60.4</v>
      </c>
      <c r="F7070" s="6">
        <v>75.7</v>
      </c>
      <c r="G7070" s="6">
        <v>37.5</v>
      </c>
      <c r="H7070" s="5" t="s">
        <v>120</v>
      </c>
      <c r="I7070" s="6">
        <f t="shared" si="440"/>
        <v>-15.3</v>
      </c>
      <c r="J7070" s="5" t="str">
        <f>IF(H7070="否","不适用",IF(AND(ISNUMBER(E7070),ISNUMBER(F7070)),IF(I7070&gt;规则与名单!$B$2,"是","否"),"未判定"))</f>
        <v>不适用</v>
      </c>
      <c r="K7070" s="5" t="str">
        <f t="shared" si="441"/>
        <v>非测试日纯氢</v>
      </c>
      <c r="L7070" s="6">
        <f t="shared" si="442"/>
        <v>37.5</v>
      </c>
      <c r="M7070" s="5">
        <f t="shared" si="443"/>
        <v>0</v>
      </c>
      <c r="N7070" s="5" t="s">
        <v>24552</v>
      </c>
      <c r="O7070" s="5" t="s">
        <v>24553</v>
      </c>
      <c r="P7070" s="5" t="s">
        <v>24554</v>
      </c>
    </row>
    <row r="7071" ht="19" customHeight="1" spans="1:16">
      <c r="A7071" s="5">
        <v>281</v>
      </c>
      <c r="B7071" s="5" t="s">
        <v>76</v>
      </c>
      <c r="C7071" s="5" t="s">
        <v>70</v>
      </c>
      <c r="D7071" s="8" t="s">
        <v>487</v>
      </c>
      <c r="E7071" s="6">
        <v>64.8</v>
      </c>
      <c r="F7071" s="6">
        <v>50.3</v>
      </c>
      <c r="G7071" s="6">
        <v>31.1</v>
      </c>
      <c r="H7071" s="5" t="s">
        <v>120</v>
      </c>
      <c r="I7071" s="6">
        <f t="shared" si="440"/>
        <v>14.5</v>
      </c>
      <c r="J7071" s="5" t="str">
        <f>IF(H7071="否","不适用",IF(AND(ISNUMBER(E7071),ISNUMBER(F7071)),IF(I7071&gt;规则与名单!$B$2,"是","否"),"未判定"))</f>
        <v>不适用</v>
      </c>
      <c r="K7071" s="5" t="str">
        <f t="shared" si="441"/>
        <v>非测试日纯氢</v>
      </c>
      <c r="L7071" s="6">
        <f t="shared" si="442"/>
        <v>31.1</v>
      </c>
      <c r="M7071" s="5">
        <f t="shared" si="443"/>
        <v>0</v>
      </c>
      <c r="N7071" s="5" t="s">
        <v>24555</v>
      </c>
      <c r="O7071" s="5" t="s">
        <v>24556</v>
      </c>
      <c r="P7071" s="5" t="s">
        <v>24557</v>
      </c>
    </row>
    <row r="7072" ht="19" customHeight="1" spans="1:16">
      <c r="A7072" s="5">
        <v>281</v>
      </c>
      <c r="B7072" s="5" t="s">
        <v>76</v>
      </c>
      <c r="C7072" s="5" t="s">
        <v>70</v>
      </c>
      <c r="D7072" s="8" t="s">
        <v>121</v>
      </c>
      <c r="E7072" s="6">
        <v>55.6</v>
      </c>
      <c r="F7072" s="6">
        <v>57</v>
      </c>
      <c r="G7072" s="6">
        <v>46</v>
      </c>
      <c r="H7072" s="5" t="s">
        <v>120</v>
      </c>
      <c r="I7072" s="6">
        <f t="shared" si="440"/>
        <v>-1.4</v>
      </c>
      <c r="J7072" s="5" t="str">
        <f>IF(H7072="否","不适用",IF(AND(ISNUMBER(E7072),ISNUMBER(F7072)),IF(I7072&gt;规则与名单!$B$2,"是","否"),"未判定"))</f>
        <v>不适用</v>
      </c>
      <c r="K7072" s="5" t="str">
        <f t="shared" si="441"/>
        <v>非测试日纯氢</v>
      </c>
      <c r="L7072" s="6">
        <f t="shared" si="442"/>
        <v>46</v>
      </c>
      <c r="M7072" s="5">
        <f t="shared" si="443"/>
        <v>0</v>
      </c>
      <c r="N7072" s="5" t="s">
        <v>24558</v>
      </c>
      <c r="O7072" s="5" t="s">
        <v>24559</v>
      </c>
      <c r="P7072" s="5" t="s">
        <v>24560</v>
      </c>
    </row>
    <row r="7073" ht="19" customHeight="1" spans="1:16">
      <c r="A7073" s="5">
        <v>281</v>
      </c>
      <c r="B7073" s="5" t="s">
        <v>76</v>
      </c>
      <c r="C7073" s="5" t="s">
        <v>70</v>
      </c>
      <c r="D7073" s="8" t="s">
        <v>170</v>
      </c>
      <c r="E7073" s="6">
        <v>23</v>
      </c>
      <c r="F7073" s="6">
        <v>49.3</v>
      </c>
      <c r="G7073" s="6">
        <v>48.9</v>
      </c>
      <c r="H7073" s="5" t="s">
        <v>120</v>
      </c>
      <c r="I7073" s="6">
        <f t="shared" si="440"/>
        <v>-26.3</v>
      </c>
      <c r="J7073" s="5" t="str">
        <f>IF(H7073="否","不适用",IF(AND(ISNUMBER(E7073),ISNUMBER(F7073)),IF(I7073&gt;规则与名单!$B$2,"是","否"),"未判定"))</f>
        <v>不适用</v>
      </c>
      <c r="K7073" s="5" t="str">
        <f t="shared" si="441"/>
        <v>非测试日纯氢</v>
      </c>
      <c r="L7073" s="6">
        <f t="shared" si="442"/>
        <v>48.9</v>
      </c>
      <c r="M7073" s="5">
        <f t="shared" si="443"/>
        <v>0</v>
      </c>
      <c r="N7073" s="5" t="s">
        <v>24561</v>
      </c>
      <c r="O7073" s="5" t="s">
        <v>24562</v>
      </c>
      <c r="P7073" s="5" t="s">
        <v>24563</v>
      </c>
    </row>
    <row r="7074" ht="19" customHeight="1" spans="1:16">
      <c r="A7074" s="5">
        <v>281</v>
      </c>
      <c r="B7074" s="5" t="s">
        <v>76</v>
      </c>
      <c r="C7074" s="5" t="s">
        <v>70</v>
      </c>
      <c r="D7074" s="8" t="s">
        <v>644</v>
      </c>
      <c r="E7074" s="6">
        <v>76</v>
      </c>
      <c r="F7074" s="6">
        <v>50</v>
      </c>
      <c r="G7074" s="6">
        <v>49.2</v>
      </c>
      <c r="H7074" s="5" t="s">
        <v>120</v>
      </c>
      <c r="I7074" s="6">
        <f t="shared" si="440"/>
        <v>26</v>
      </c>
      <c r="J7074" s="5" t="str">
        <f>IF(H7074="否","不适用",IF(AND(ISNUMBER(E7074),ISNUMBER(F7074)),IF(I7074&gt;规则与名单!$B$2,"是","否"),"未判定"))</f>
        <v>不适用</v>
      </c>
      <c r="K7074" s="5" t="str">
        <f t="shared" si="441"/>
        <v>非测试日纯氢</v>
      </c>
      <c r="L7074" s="6">
        <f t="shared" si="442"/>
        <v>49.2</v>
      </c>
      <c r="M7074" s="5">
        <f t="shared" si="443"/>
        <v>0</v>
      </c>
      <c r="N7074" s="5" t="s">
        <v>24564</v>
      </c>
      <c r="O7074" s="5" t="s">
        <v>24565</v>
      </c>
      <c r="P7074" s="5" t="s">
        <v>24566</v>
      </c>
    </row>
    <row r="7075" ht="19" customHeight="1" spans="1:16">
      <c r="A7075" s="5">
        <v>281</v>
      </c>
      <c r="B7075" s="5" t="s">
        <v>76</v>
      </c>
      <c r="C7075" s="5" t="s">
        <v>70</v>
      </c>
      <c r="D7075" s="8" t="s">
        <v>3418</v>
      </c>
      <c r="E7075" s="6"/>
      <c r="F7075" s="6">
        <v>0</v>
      </c>
      <c r="G7075" s="6"/>
      <c r="H7075" s="5" t="s">
        <v>120</v>
      </c>
      <c r="I7075" s="6" t="str">
        <f t="shared" si="440"/>
        <v/>
      </c>
      <c r="J7075" s="5" t="str">
        <f>IF(H7075="否","不适用",IF(AND(ISNUMBER(E7075),ISNUMBER(F7075)),IF(I7075&gt;规则与名单!$B$2,"是","否"),"未判定"))</f>
        <v>不适用</v>
      </c>
      <c r="K7075" s="5" t="str">
        <f t="shared" si="441"/>
        <v>缺失</v>
      </c>
      <c r="L7075" s="6" t="str">
        <f t="shared" si="442"/>
        <v/>
      </c>
      <c r="M7075" s="5">
        <f t="shared" si="443"/>
        <v>1</v>
      </c>
      <c r="N7075" s="5" t="s">
        <v>24567</v>
      </c>
      <c r="O7075" s="5" t="s">
        <v>24568</v>
      </c>
      <c r="P7075" s="5" t="s">
        <v>24569</v>
      </c>
    </row>
    <row r="7076" ht="19" customHeight="1" spans="1:16">
      <c r="A7076" s="5">
        <v>281</v>
      </c>
      <c r="B7076" s="5" t="s">
        <v>76</v>
      </c>
      <c r="C7076" s="5" t="s">
        <v>70</v>
      </c>
      <c r="D7076" s="8" t="s">
        <v>3422</v>
      </c>
      <c r="E7076" s="6"/>
      <c r="F7076" s="6">
        <v>0</v>
      </c>
      <c r="G7076" s="6"/>
      <c r="H7076" s="5" t="s">
        <v>120</v>
      </c>
      <c r="I7076" s="6" t="str">
        <f t="shared" si="440"/>
        <v/>
      </c>
      <c r="J7076" s="5" t="str">
        <f>IF(H7076="否","不适用",IF(AND(ISNUMBER(E7076),ISNUMBER(F7076)),IF(I7076&gt;规则与名单!$B$2,"是","否"),"未判定"))</f>
        <v>不适用</v>
      </c>
      <c r="K7076" s="5" t="str">
        <f t="shared" si="441"/>
        <v>缺失</v>
      </c>
      <c r="L7076" s="6" t="str">
        <f t="shared" si="442"/>
        <v/>
      </c>
      <c r="M7076" s="5">
        <f t="shared" si="443"/>
        <v>1</v>
      </c>
      <c r="N7076" s="5" t="s">
        <v>24570</v>
      </c>
      <c r="O7076" s="5" t="s">
        <v>24571</v>
      </c>
      <c r="P7076" s="5" t="s">
        <v>24572</v>
      </c>
    </row>
    <row r="7077" ht="19" customHeight="1" spans="1:16">
      <c r="A7077" s="5">
        <v>281</v>
      </c>
      <c r="B7077" s="5" t="s">
        <v>76</v>
      </c>
      <c r="C7077" s="5" t="s">
        <v>70</v>
      </c>
      <c r="D7077" s="8" t="s">
        <v>336</v>
      </c>
      <c r="E7077" s="6"/>
      <c r="F7077" s="6">
        <v>0</v>
      </c>
      <c r="G7077" s="6"/>
      <c r="H7077" s="5" t="s">
        <v>120</v>
      </c>
      <c r="I7077" s="6" t="str">
        <f t="shared" si="440"/>
        <v/>
      </c>
      <c r="J7077" s="5" t="str">
        <f>IF(H7077="否","不适用",IF(AND(ISNUMBER(E7077),ISNUMBER(F7077)),IF(I7077&gt;规则与名单!$B$2,"是","否"),"未判定"))</f>
        <v>不适用</v>
      </c>
      <c r="K7077" s="5" t="str">
        <f t="shared" si="441"/>
        <v>缺失</v>
      </c>
      <c r="L7077" s="6" t="str">
        <f t="shared" si="442"/>
        <v/>
      </c>
      <c r="M7077" s="5">
        <f t="shared" si="443"/>
        <v>1</v>
      </c>
      <c r="N7077" s="5" t="s">
        <v>24573</v>
      </c>
      <c r="O7077" s="5" t="s">
        <v>24574</v>
      </c>
      <c r="P7077" s="5" t="s">
        <v>24575</v>
      </c>
    </row>
    <row r="7078" ht="19" customHeight="1" spans="1:16">
      <c r="A7078" s="5">
        <v>281</v>
      </c>
      <c r="B7078" s="5" t="s">
        <v>76</v>
      </c>
      <c r="C7078" s="5" t="s">
        <v>70</v>
      </c>
      <c r="D7078" s="8" t="s">
        <v>653</v>
      </c>
      <c r="E7078" s="6">
        <v>54.6</v>
      </c>
      <c r="F7078" s="6">
        <v>57.6</v>
      </c>
      <c r="G7078" s="6">
        <v>52</v>
      </c>
      <c r="H7078" s="5" t="s">
        <v>120</v>
      </c>
      <c r="I7078" s="6">
        <f t="shared" si="440"/>
        <v>-3</v>
      </c>
      <c r="J7078" s="5" t="str">
        <f>IF(H7078="否","不适用",IF(AND(ISNUMBER(E7078),ISNUMBER(F7078)),IF(I7078&gt;规则与名单!$B$2,"是","否"),"未判定"))</f>
        <v>不适用</v>
      </c>
      <c r="K7078" s="5" t="str">
        <f t="shared" si="441"/>
        <v>非测试日纯氢</v>
      </c>
      <c r="L7078" s="6">
        <f t="shared" si="442"/>
        <v>52</v>
      </c>
      <c r="M7078" s="5">
        <f t="shared" si="443"/>
        <v>0</v>
      </c>
      <c r="N7078" s="5" t="s">
        <v>24576</v>
      </c>
      <c r="O7078" s="5" t="s">
        <v>24577</v>
      </c>
      <c r="P7078" s="5" t="s">
        <v>24578</v>
      </c>
    </row>
    <row r="7079" ht="19" customHeight="1" spans="1:16">
      <c r="A7079" s="5">
        <v>281</v>
      </c>
      <c r="B7079" s="5" t="s">
        <v>76</v>
      </c>
      <c r="C7079" s="5" t="s">
        <v>70</v>
      </c>
      <c r="D7079" s="8" t="s">
        <v>140</v>
      </c>
      <c r="E7079" s="6">
        <v>50.6</v>
      </c>
      <c r="F7079" s="6">
        <v>51.2</v>
      </c>
      <c r="G7079" s="6">
        <v>50</v>
      </c>
      <c r="H7079" s="5" t="s">
        <v>120</v>
      </c>
      <c r="I7079" s="6">
        <f t="shared" si="440"/>
        <v>-0.600000000000001</v>
      </c>
      <c r="J7079" s="5" t="str">
        <f>IF(H7079="否","不适用",IF(AND(ISNUMBER(E7079),ISNUMBER(F7079)),IF(I7079&gt;规则与名单!$B$2,"是","否"),"未判定"))</f>
        <v>不适用</v>
      </c>
      <c r="K7079" s="5" t="str">
        <f t="shared" si="441"/>
        <v>非测试日纯氢</v>
      </c>
      <c r="L7079" s="6">
        <f t="shared" si="442"/>
        <v>50</v>
      </c>
      <c r="M7079" s="5">
        <f t="shared" si="443"/>
        <v>0</v>
      </c>
      <c r="N7079" s="5" t="s">
        <v>24579</v>
      </c>
      <c r="O7079" s="5" t="s">
        <v>24580</v>
      </c>
      <c r="P7079" s="5" t="s">
        <v>24581</v>
      </c>
    </row>
    <row r="7080" ht="19" customHeight="1" spans="1:16">
      <c r="A7080" s="5">
        <v>281</v>
      </c>
      <c r="B7080" s="5" t="s">
        <v>76</v>
      </c>
      <c r="C7080" s="5" t="s">
        <v>70</v>
      </c>
      <c r="D7080" s="8" t="s">
        <v>115</v>
      </c>
      <c r="E7080" s="6">
        <v>46.1</v>
      </c>
      <c r="F7080" s="6">
        <v>46.6</v>
      </c>
      <c r="G7080" s="6">
        <v>46</v>
      </c>
      <c r="H7080" s="5" t="s">
        <v>120</v>
      </c>
      <c r="I7080" s="6">
        <f t="shared" si="440"/>
        <v>-0.5</v>
      </c>
      <c r="J7080" s="5" t="str">
        <f>IF(H7080="否","不适用",IF(AND(ISNUMBER(E7080),ISNUMBER(F7080)),IF(I7080&gt;规则与名单!$B$2,"是","否"),"未判定"))</f>
        <v>不适用</v>
      </c>
      <c r="K7080" s="5" t="str">
        <f t="shared" si="441"/>
        <v>非测试日纯氢</v>
      </c>
      <c r="L7080" s="6">
        <f t="shared" si="442"/>
        <v>46</v>
      </c>
      <c r="M7080" s="5">
        <f t="shared" si="443"/>
        <v>0</v>
      </c>
      <c r="N7080" s="5" t="s">
        <v>24582</v>
      </c>
      <c r="O7080" s="5" t="s">
        <v>24583</v>
      </c>
      <c r="P7080" s="5" t="s">
        <v>24584</v>
      </c>
    </row>
    <row r="7081" ht="19" customHeight="1" spans="1:16">
      <c r="A7081" s="5">
        <v>282</v>
      </c>
      <c r="B7081" s="5" t="s">
        <v>716</v>
      </c>
      <c r="C7081" s="5" t="s">
        <v>70</v>
      </c>
      <c r="D7081" s="8" t="s">
        <v>114</v>
      </c>
      <c r="E7081" s="6">
        <v>141.3</v>
      </c>
      <c r="F7081" s="6">
        <v>129.1</v>
      </c>
      <c r="G7081" s="6">
        <v>213.1</v>
      </c>
      <c r="H7081" s="5" t="s">
        <v>120</v>
      </c>
      <c r="I7081" s="6">
        <f t="shared" si="440"/>
        <v>12.2</v>
      </c>
      <c r="J7081" s="5" t="str">
        <f>IF(H7081="否","不适用",IF(AND(ISNUMBER(E7081),ISNUMBER(F7081)),IF(I7081&gt;规则与名单!$B$2,"是","否"),"未判定"))</f>
        <v>不适用</v>
      </c>
      <c r="K7081" s="5" t="str">
        <f t="shared" si="441"/>
        <v>非测试日纯氢</v>
      </c>
      <c r="L7081" s="6">
        <f t="shared" si="442"/>
        <v>213.1</v>
      </c>
      <c r="M7081" s="5">
        <f t="shared" si="443"/>
        <v>0</v>
      </c>
      <c r="N7081" s="5" t="s">
        <v>24585</v>
      </c>
      <c r="O7081" s="5" t="s">
        <v>24586</v>
      </c>
      <c r="P7081" s="5" t="s">
        <v>24587</v>
      </c>
    </row>
    <row r="7082" ht="19" customHeight="1" spans="1:16">
      <c r="A7082" s="5">
        <v>282</v>
      </c>
      <c r="B7082" s="5" t="s">
        <v>716</v>
      </c>
      <c r="C7082" s="5" t="s">
        <v>70</v>
      </c>
      <c r="D7082" s="8" t="s">
        <v>605</v>
      </c>
      <c r="E7082" s="6">
        <v>283.9</v>
      </c>
      <c r="F7082" s="6">
        <v>163.6</v>
      </c>
      <c r="G7082" s="6">
        <v>209.3</v>
      </c>
      <c r="H7082" s="5" t="s">
        <v>120</v>
      </c>
      <c r="I7082" s="6">
        <f t="shared" si="440"/>
        <v>120.3</v>
      </c>
      <c r="J7082" s="5" t="str">
        <f>IF(H7082="否","不适用",IF(AND(ISNUMBER(E7082),ISNUMBER(F7082)),IF(I7082&gt;规则与名单!$B$2,"是","否"),"未判定"))</f>
        <v>不适用</v>
      </c>
      <c r="K7082" s="5" t="str">
        <f t="shared" si="441"/>
        <v>非测试日纯氢</v>
      </c>
      <c r="L7082" s="6">
        <f t="shared" si="442"/>
        <v>209.3</v>
      </c>
      <c r="M7082" s="5">
        <f t="shared" si="443"/>
        <v>0</v>
      </c>
      <c r="N7082" s="5" t="s">
        <v>24588</v>
      </c>
      <c r="O7082" s="5" t="s">
        <v>24589</v>
      </c>
      <c r="P7082" s="5" t="s">
        <v>24590</v>
      </c>
    </row>
    <row r="7083" ht="19" customHeight="1" spans="1:16">
      <c r="A7083" s="5">
        <v>282</v>
      </c>
      <c r="B7083" s="5" t="s">
        <v>716</v>
      </c>
      <c r="C7083" s="5" t="s">
        <v>70</v>
      </c>
      <c r="D7083" s="8" t="s">
        <v>186</v>
      </c>
      <c r="E7083" s="6">
        <v>244.8</v>
      </c>
      <c r="F7083" s="6">
        <v>272.9</v>
      </c>
      <c r="G7083" s="6">
        <v>238.7</v>
      </c>
      <c r="H7083" s="5" t="s">
        <v>120</v>
      </c>
      <c r="I7083" s="6">
        <f t="shared" si="440"/>
        <v>-28.1</v>
      </c>
      <c r="J7083" s="5" t="str">
        <f>IF(H7083="否","不适用",IF(AND(ISNUMBER(E7083),ISNUMBER(F7083)),IF(I7083&gt;规则与名单!$B$2,"是","否"),"未判定"))</f>
        <v>不适用</v>
      </c>
      <c r="K7083" s="5" t="str">
        <f t="shared" si="441"/>
        <v>非测试日纯氢</v>
      </c>
      <c r="L7083" s="6">
        <f t="shared" si="442"/>
        <v>238.7</v>
      </c>
      <c r="M7083" s="5">
        <f t="shared" si="443"/>
        <v>0</v>
      </c>
      <c r="N7083" s="5" t="s">
        <v>24591</v>
      </c>
      <c r="O7083" s="5" t="s">
        <v>24592</v>
      </c>
      <c r="P7083" s="5" t="s">
        <v>24593</v>
      </c>
    </row>
    <row r="7084" ht="19" customHeight="1" spans="1:16">
      <c r="A7084" s="5">
        <v>282</v>
      </c>
      <c r="B7084" s="5" t="s">
        <v>716</v>
      </c>
      <c r="C7084" s="5" t="s">
        <v>70</v>
      </c>
      <c r="D7084" s="8" t="s">
        <v>165</v>
      </c>
      <c r="E7084" s="6">
        <v>188.8</v>
      </c>
      <c r="F7084" s="6">
        <v>189.8</v>
      </c>
      <c r="G7084" s="6">
        <v>188.5</v>
      </c>
      <c r="H7084" s="5" t="s">
        <v>120</v>
      </c>
      <c r="I7084" s="6">
        <f t="shared" si="440"/>
        <v>-1</v>
      </c>
      <c r="J7084" s="5" t="str">
        <f>IF(H7084="否","不适用",IF(AND(ISNUMBER(E7084),ISNUMBER(F7084)),IF(I7084&gt;规则与名单!$B$2,"是","否"),"未判定"))</f>
        <v>不适用</v>
      </c>
      <c r="K7084" s="5" t="str">
        <f t="shared" si="441"/>
        <v>非测试日纯氢</v>
      </c>
      <c r="L7084" s="6">
        <f t="shared" si="442"/>
        <v>188.5</v>
      </c>
      <c r="M7084" s="5">
        <f t="shared" si="443"/>
        <v>0</v>
      </c>
      <c r="N7084" s="5" t="s">
        <v>24594</v>
      </c>
      <c r="O7084" s="5" t="s">
        <v>24595</v>
      </c>
      <c r="P7084" s="5" t="s">
        <v>24596</v>
      </c>
    </row>
    <row r="7085" ht="19" customHeight="1" spans="1:16">
      <c r="A7085" s="5">
        <v>282</v>
      </c>
      <c r="B7085" s="5" t="s">
        <v>716</v>
      </c>
      <c r="C7085" s="5" t="s">
        <v>70</v>
      </c>
      <c r="D7085" s="8" t="s">
        <v>151</v>
      </c>
      <c r="E7085" s="6">
        <v>295.3</v>
      </c>
      <c r="F7085" s="6">
        <v>290.9</v>
      </c>
      <c r="G7085" s="6">
        <v>295.1</v>
      </c>
      <c r="H7085" s="5" t="s">
        <v>120</v>
      </c>
      <c r="I7085" s="6">
        <f t="shared" si="440"/>
        <v>4.40000000000003</v>
      </c>
      <c r="J7085" s="5" t="str">
        <f>IF(H7085="否","不适用",IF(AND(ISNUMBER(E7085),ISNUMBER(F7085)),IF(I7085&gt;规则与名单!$B$2,"是","否"),"未判定"))</f>
        <v>不适用</v>
      </c>
      <c r="K7085" s="5" t="str">
        <f t="shared" si="441"/>
        <v>非测试日纯氢</v>
      </c>
      <c r="L7085" s="6">
        <f t="shared" si="442"/>
        <v>295.1</v>
      </c>
      <c r="M7085" s="5">
        <f t="shared" si="443"/>
        <v>0</v>
      </c>
      <c r="N7085" s="5" t="s">
        <v>24597</v>
      </c>
      <c r="O7085" s="5" t="s">
        <v>24598</v>
      </c>
      <c r="P7085" s="5" t="s">
        <v>24599</v>
      </c>
    </row>
    <row r="7086" ht="19" customHeight="1" spans="1:16">
      <c r="A7086" s="5">
        <v>282</v>
      </c>
      <c r="B7086" s="5" t="s">
        <v>716</v>
      </c>
      <c r="C7086" s="5" t="s">
        <v>70</v>
      </c>
      <c r="D7086" s="8" t="s">
        <v>3358</v>
      </c>
      <c r="E7086" s="6">
        <v>205</v>
      </c>
      <c r="F7086" s="6">
        <v>207.8</v>
      </c>
      <c r="G7086" s="6">
        <v>202.9</v>
      </c>
      <c r="H7086" s="5" t="s">
        <v>120</v>
      </c>
      <c r="I7086" s="6">
        <f t="shared" si="440"/>
        <v>-2.80000000000001</v>
      </c>
      <c r="J7086" s="5" t="str">
        <f>IF(H7086="否","不适用",IF(AND(ISNUMBER(E7086),ISNUMBER(F7086)),IF(I7086&gt;规则与名单!$B$2,"是","否"),"未判定"))</f>
        <v>不适用</v>
      </c>
      <c r="K7086" s="5" t="str">
        <f t="shared" si="441"/>
        <v>非测试日纯氢</v>
      </c>
      <c r="L7086" s="6">
        <f t="shared" si="442"/>
        <v>202.9</v>
      </c>
      <c r="M7086" s="5">
        <f t="shared" si="443"/>
        <v>0</v>
      </c>
      <c r="N7086" s="5" t="s">
        <v>24600</v>
      </c>
      <c r="O7086" s="5" t="s">
        <v>24601</v>
      </c>
      <c r="P7086" s="5" t="s">
        <v>24602</v>
      </c>
    </row>
    <row r="7087" ht="19" customHeight="1" spans="1:16">
      <c r="A7087" s="5">
        <v>282</v>
      </c>
      <c r="B7087" s="5" t="s">
        <v>716</v>
      </c>
      <c r="C7087" s="5" t="s">
        <v>70</v>
      </c>
      <c r="D7087" s="8" t="s">
        <v>272</v>
      </c>
      <c r="E7087" s="6">
        <v>241.9</v>
      </c>
      <c r="F7087" s="6">
        <v>245.1</v>
      </c>
      <c r="G7087" s="6">
        <v>241</v>
      </c>
      <c r="H7087" s="5" t="s">
        <v>120</v>
      </c>
      <c r="I7087" s="6">
        <f t="shared" si="440"/>
        <v>-3.19999999999999</v>
      </c>
      <c r="J7087" s="5" t="str">
        <f>IF(H7087="否","不适用",IF(AND(ISNUMBER(E7087),ISNUMBER(F7087)),IF(I7087&gt;规则与名单!$B$2,"是","否"),"未判定"))</f>
        <v>不适用</v>
      </c>
      <c r="K7087" s="5" t="str">
        <f t="shared" si="441"/>
        <v>非测试日纯氢</v>
      </c>
      <c r="L7087" s="6">
        <f t="shared" si="442"/>
        <v>241</v>
      </c>
      <c r="M7087" s="5">
        <f t="shared" si="443"/>
        <v>0</v>
      </c>
      <c r="N7087" s="5" t="s">
        <v>24603</v>
      </c>
      <c r="O7087" s="5" t="s">
        <v>24604</v>
      </c>
      <c r="P7087" s="5" t="s">
        <v>24605</v>
      </c>
    </row>
    <row r="7088" ht="19" customHeight="1" spans="1:16">
      <c r="A7088" s="5">
        <v>282</v>
      </c>
      <c r="B7088" s="5" t="s">
        <v>716</v>
      </c>
      <c r="C7088" s="5" t="s">
        <v>70</v>
      </c>
      <c r="D7088" s="8" t="s">
        <v>506</v>
      </c>
      <c r="E7088" s="6">
        <v>197.9</v>
      </c>
      <c r="F7088" s="6">
        <v>154.1</v>
      </c>
      <c r="G7088" s="6">
        <v>196.9</v>
      </c>
      <c r="H7088" s="5" t="s">
        <v>120</v>
      </c>
      <c r="I7088" s="6">
        <f t="shared" si="440"/>
        <v>43.8</v>
      </c>
      <c r="J7088" s="5" t="str">
        <f>IF(H7088="否","不适用",IF(AND(ISNUMBER(E7088),ISNUMBER(F7088)),IF(I7088&gt;规则与名单!$B$2,"是","否"),"未判定"))</f>
        <v>不适用</v>
      </c>
      <c r="K7088" s="5" t="str">
        <f t="shared" si="441"/>
        <v>非测试日纯氢</v>
      </c>
      <c r="L7088" s="6">
        <f t="shared" si="442"/>
        <v>196.9</v>
      </c>
      <c r="M7088" s="5">
        <f t="shared" si="443"/>
        <v>0</v>
      </c>
      <c r="N7088" s="5" t="s">
        <v>24606</v>
      </c>
      <c r="O7088" s="5" t="s">
        <v>24607</v>
      </c>
      <c r="P7088" s="5" t="s">
        <v>24608</v>
      </c>
    </row>
    <row r="7089" ht="19" customHeight="1" spans="1:16">
      <c r="A7089" s="5">
        <v>282</v>
      </c>
      <c r="B7089" s="5" t="s">
        <v>716</v>
      </c>
      <c r="C7089" s="5" t="s">
        <v>70</v>
      </c>
      <c r="D7089" s="8" t="s">
        <v>673</v>
      </c>
      <c r="E7089" s="6">
        <v>225</v>
      </c>
      <c r="F7089" s="6">
        <v>188</v>
      </c>
      <c r="G7089" s="6">
        <v>220.2</v>
      </c>
      <c r="H7089" s="5" t="s">
        <v>120</v>
      </c>
      <c r="I7089" s="6">
        <f t="shared" si="440"/>
        <v>37</v>
      </c>
      <c r="J7089" s="5" t="str">
        <f>IF(H7089="否","不适用",IF(AND(ISNUMBER(E7089),ISNUMBER(F7089)),IF(I7089&gt;规则与名单!$B$2,"是","否"),"未判定"))</f>
        <v>不适用</v>
      </c>
      <c r="K7089" s="5" t="str">
        <f t="shared" si="441"/>
        <v>非测试日纯氢</v>
      </c>
      <c r="L7089" s="6">
        <f t="shared" si="442"/>
        <v>220.2</v>
      </c>
      <c r="M7089" s="5">
        <f t="shared" si="443"/>
        <v>0</v>
      </c>
      <c r="N7089" s="5" t="s">
        <v>24609</v>
      </c>
      <c r="O7089" s="5" t="s">
        <v>24610</v>
      </c>
      <c r="P7089" s="5" t="s">
        <v>24611</v>
      </c>
    </row>
    <row r="7090" ht="19" customHeight="1" spans="1:16">
      <c r="A7090" s="5">
        <v>282</v>
      </c>
      <c r="B7090" s="5" t="s">
        <v>716</v>
      </c>
      <c r="C7090" s="5" t="s">
        <v>70</v>
      </c>
      <c r="D7090" s="8" t="s">
        <v>183</v>
      </c>
      <c r="E7090" s="6">
        <v>84.8</v>
      </c>
      <c r="F7090" s="6">
        <v>80.3</v>
      </c>
      <c r="G7090" s="6">
        <v>84.2</v>
      </c>
      <c r="H7090" s="5" t="s">
        <v>120</v>
      </c>
      <c r="I7090" s="6">
        <f t="shared" si="440"/>
        <v>4.5</v>
      </c>
      <c r="J7090" s="5" t="str">
        <f>IF(H7090="否","不适用",IF(AND(ISNUMBER(E7090),ISNUMBER(F7090)),IF(I7090&gt;规则与名单!$B$2,"是","否"),"未判定"))</f>
        <v>不适用</v>
      </c>
      <c r="K7090" s="5" t="str">
        <f t="shared" si="441"/>
        <v>非测试日纯氢</v>
      </c>
      <c r="L7090" s="6">
        <f t="shared" si="442"/>
        <v>84.2</v>
      </c>
      <c r="M7090" s="5">
        <f t="shared" si="443"/>
        <v>0</v>
      </c>
      <c r="N7090" s="5" t="s">
        <v>24612</v>
      </c>
      <c r="O7090" s="5" t="s">
        <v>24613</v>
      </c>
      <c r="P7090" s="5" t="s">
        <v>24614</v>
      </c>
    </row>
    <row r="7091" ht="19" customHeight="1" spans="1:16">
      <c r="A7091" s="5">
        <v>282</v>
      </c>
      <c r="B7091" s="5" t="s">
        <v>716</v>
      </c>
      <c r="C7091" s="5" t="s">
        <v>70</v>
      </c>
      <c r="D7091" s="8" t="s">
        <v>431</v>
      </c>
      <c r="E7091" s="6">
        <v>8.6</v>
      </c>
      <c r="F7091" s="6">
        <v>0.1</v>
      </c>
      <c r="G7091" s="6">
        <v>3.6</v>
      </c>
      <c r="H7091" s="5" t="s">
        <v>120</v>
      </c>
      <c r="I7091" s="6">
        <f t="shared" si="440"/>
        <v>8.5</v>
      </c>
      <c r="J7091" s="5" t="str">
        <f>IF(H7091="否","不适用",IF(AND(ISNUMBER(E7091),ISNUMBER(F7091)),IF(I7091&gt;规则与名单!$B$2,"是","否"),"未判定"))</f>
        <v>不适用</v>
      </c>
      <c r="K7091" s="5" t="str">
        <f t="shared" si="441"/>
        <v>非测试日纯氢</v>
      </c>
      <c r="L7091" s="6">
        <f t="shared" si="442"/>
        <v>3.6</v>
      </c>
      <c r="M7091" s="5">
        <f t="shared" si="443"/>
        <v>0</v>
      </c>
      <c r="N7091" s="5" t="s">
        <v>24615</v>
      </c>
      <c r="O7091" s="5" t="s">
        <v>24616</v>
      </c>
      <c r="P7091" s="5" t="s">
        <v>24617</v>
      </c>
    </row>
    <row r="7092" ht="19" customHeight="1" spans="1:16">
      <c r="A7092" s="5">
        <v>282</v>
      </c>
      <c r="B7092" s="5" t="s">
        <v>716</v>
      </c>
      <c r="C7092" s="5" t="s">
        <v>70</v>
      </c>
      <c r="D7092" s="8" t="s">
        <v>3377</v>
      </c>
      <c r="E7092" s="6">
        <v>65.7</v>
      </c>
      <c r="F7092" s="6">
        <v>121.6</v>
      </c>
      <c r="G7092" s="6">
        <v>55.1</v>
      </c>
      <c r="H7092" s="5" t="s">
        <v>120</v>
      </c>
      <c r="I7092" s="6">
        <f t="shared" si="440"/>
        <v>-55.9</v>
      </c>
      <c r="J7092" s="5" t="str">
        <f>IF(H7092="否","不适用",IF(AND(ISNUMBER(E7092),ISNUMBER(F7092)),IF(I7092&gt;规则与名单!$B$2,"是","否"),"未判定"))</f>
        <v>不适用</v>
      </c>
      <c r="K7092" s="5" t="str">
        <f t="shared" si="441"/>
        <v>非测试日纯氢</v>
      </c>
      <c r="L7092" s="6">
        <f t="shared" si="442"/>
        <v>55.1</v>
      </c>
      <c r="M7092" s="5">
        <f t="shared" si="443"/>
        <v>0</v>
      </c>
      <c r="N7092" s="5" t="s">
        <v>24618</v>
      </c>
      <c r="O7092" s="5" t="s">
        <v>24619</v>
      </c>
      <c r="P7092" s="5" t="s">
        <v>24620</v>
      </c>
    </row>
    <row r="7093" ht="19" customHeight="1" spans="1:16">
      <c r="A7093" s="5">
        <v>282</v>
      </c>
      <c r="B7093" s="5" t="s">
        <v>716</v>
      </c>
      <c r="C7093" s="5" t="s">
        <v>70</v>
      </c>
      <c r="D7093" s="8" t="s">
        <v>407</v>
      </c>
      <c r="E7093" s="6">
        <v>256.1</v>
      </c>
      <c r="F7093" s="6">
        <v>67.6</v>
      </c>
      <c r="G7093" s="6">
        <v>172.3</v>
      </c>
      <c r="H7093" s="5" t="s">
        <v>120</v>
      </c>
      <c r="I7093" s="6">
        <f t="shared" si="440"/>
        <v>188.5</v>
      </c>
      <c r="J7093" s="5" t="str">
        <f>IF(H7093="否","不适用",IF(AND(ISNUMBER(E7093),ISNUMBER(F7093)),IF(I7093&gt;规则与名单!$B$2,"是","否"),"未判定"))</f>
        <v>不适用</v>
      </c>
      <c r="K7093" s="5" t="str">
        <f t="shared" si="441"/>
        <v>非测试日纯氢</v>
      </c>
      <c r="L7093" s="6">
        <f t="shared" si="442"/>
        <v>172.3</v>
      </c>
      <c r="M7093" s="5">
        <f t="shared" si="443"/>
        <v>0</v>
      </c>
      <c r="N7093" s="5" t="s">
        <v>24621</v>
      </c>
      <c r="O7093" s="5" t="s">
        <v>24622</v>
      </c>
      <c r="P7093" s="5" t="s">
        <v>24623</v>
      </c>
    </row>
    <row r="7094" ht="19" customHeight="1" spans="1:16">
      <c r="A7094" s="5">
        <v>282</v>
      </c>
      <c r="B7094" s="5" t="s">
        <v>716</v>
      </c>
      <c r="C7094" s="5" t="s">
        <v>70</v>
      </c>
      <c r="D7094" s="8" t="s">
        <v>411</v>
      </c>
      <c r="E7094" s="6">
        <v>211.2</v>
      </c>
      <c r="F7094" s="6">
        <v>23.2</v>
      </c>
      <c r="G7094" s="6">
        <v>200.1</v>
      </c>
      <c r="H7094" s="5" t="s">
        <v>120</v>
      </c>
      <c r="I7094" s="6">
        <f t="shared" si="440"/>
        <v>188</v>
      </c>
      <c r="J7094" s="5" t="str">
        <f>IF(H7094="否","不适用",IF(AND(ISNUMBER(E7094),ISNUMBER(F7094)),IF(I7094&gt;规则与名单!$B$2,"是","否"),"未判定"))</f>
        <v>不适用</v>
      </c>
      <c r="K7094" s="5" t="str">
        <f t="shared" si="441"/>
        <v>非测试日纯氢</v>
      </c>
      <c r="L7094" s="6">
        <f t="shared" si="442"/>
        <v>200.1</v>
      </c>
      <c r="M7094" s="5">
        <f t="shared" si="443"/>
        <v>0</v>
      </c>
      <c r="N7094" s="5" t="s">
        <v>24624</v>
      </c>
      <c r="O7094" s="5" t="s">
        <v>24625</v>
      </c>
      <c r="P7094" s="5" t="s">
        <v>24626</v>
      </c>
    </row>
    <row r="7095" ht="19" customHeight="1" spans="1:16">
      <c r="A7095" s="5">
        <v>282</v>
      </c>
      <c r="B7095" s="5" t="s">
        <v>716</v>
      </c>
      <c r="C7095" s="5" t="s">
        <v>70</v>
      </c>
      <c r="D7095" s="8" t="s">
        <v>251</v>
      </c>
      <c r="E7095" s="6">
        <v>115.5</v>
      </c>
      <c r="F7095" s="6">
        <v>50.4</v>
      </c>
      <c r="G7095" s="6">
        <v>115.1</v>
      </c>
      <c r="H7095" s="5" t="s">
        <v>120</v>
      </c>
      <c r="I7095" s="6">
        <f t="shared" si="440"/>
        <v>65.1</v>
      </c>
      <c r="J7095" s="5" t="str">
        <f>IF(H7095="否","不适用",IF(AND(ISNUMBER(E7095),ISNUMBER(F7095)),IF(I7095&gt;规则与名单!$B$2,"是","否"),"未判定"))</f>
        <v>不适用</v>
      </c>
      <c r="K7095" s="5" t="str">
        <f t="shared" si="441"/>
        <v>非测试日纯氢</v>
      </c>
      <c r="L7095" s="6">
        <f t="shared" si="442"/>
        <v>115.1</v>
      </c>
      <c r="M7095" s="5">
        <f t="shared" si="443"/>
        <v>0</v>
      </c>
      <c r="N7095" s="5" t="s">
        <v>24627</v>
      </c>
      <c r="O7095" s="5" t="s">
        <v>24628</v>
      </c>
      <c r="P7095" s="5" t="s">
        <v>24629</v>
      </c>
    </row>
    <row r="7096" ht="19" customHeight="1" spans="1:16">
      <c r="A7096" s="5">
        <v>282</v>
      </c>
      <c r="B7096" s="5" t="s">
        <v>716</v>
      </c>
      <c r="C7096" s="5" t="s">
        <v>70</v>
      </c>
      <c r="D7096" s="8" t="s">
        <v>472</v>
      </c>
      <c r="E7096" s="6">
        <v>130.8</v>
      </c>
      <c r="F7096" s="6">
        <v>51.7</v>
      </c>
      <c r="G7096" s="6">
        <v>107.6</v>
      </c>
      <c r="H7096" s="5" t="s">
        <v>120</v>
      </c>
      <c r="I7096" s="6">
        <f t="shared" si="440"/>
        <v>79.1</v>
      </c>
      <c r="J7096" s="5" t="str">
        <f>IF(H7096="否","不适用",IF(AND(ISNUMBER(E7096),ISNUMBER(F7096)),IF(I7096&gt;规则与名单!$B$2,"是","否"),"未判定"))</f>
        <v>不适用</v>
      </c>
      <c r="K7096" s="5" t="str">
        <f t="shared" si="441"/>
        <v>非测试日纯氢</v>
      </c>
      <c r="L7096" s="6">
        <f t="shared" si="442"/>
        <v>107.6</v>
      </c>
      <c r="M7096" s="5">
        <f t="shared" si="443"/>
        <v>0</v>
      </c>
      <c r="N7096" s="5" t="s">
        <v>24630</v>
      </c>
      <c r="O7096" s="5" t="s">
        <v>24631</v>
      </c>
      <c r="P7096" s="5" t="s">
        <v>24632</v>
      </c>
    </row>
    <row r="7097" ht="19" customHeight="1" spans="1:16">
      <c r="A7097" s="5">
        <v>282</v>
      </c>
      <c r="B7097" s="5" t="s">
        <v>716</v>
      </c>
      <c r="C7097" s="5" t="s">
        <v>70</v>
      </c>
      <c r="D7097" s="8" t="s">
        <v>466</v>
      </c>
      <c r="E7097" s="6">
        <v>185.4</v>
      </c>
      <c r="F7097" s="6">
        <v>31.4</v>
      </c>
      <c r="G7097" s="6">
        <v>179.3</v>
      </c>
      <c r="H7097" s="5" t="s">
        <v>120</v>
      </c>
      <c r="I7097" s="6">
        <f t="shared" si="440"/>
        <v>154</v>
      </c>
      <c r="J7097" s="5" t="str">
        <f>IF(H7097="否","不适用",IF(AND(ISNUMBER(E7097),ISNUMBER(F7097)),IF(I7097&gt;规则与名单!$B$2,"是","否"),"未判定"))</f>
        <v>不适用</v>
      </c>
      <c r="K7097" s="5" t="str">
        <f t="shared" si="441"/>
        <v>非测试日纯氢</v>
      </c>
      <c r="L7097" s="6">
        <f t="shared" si="442"/>
        <v>179.3</v>
      </c>
      <c r="M7097" s="5">
        <f t="shared" si="443"/>
        <v>0</v>
      </c>
      <c r="N7097" s="5" t="s">
        <v>24633</v>
      </c>
      <c r="O7097" s="5" t="s">
        <v>24634</v>
      </c>
      <c r="P7097" s="5" t="s">
        <v>24635</v>
      </c>
    </row>
    <row r="7098" ht="19" customHeight="1" spans="1:16">
      <c r="A7098" s="5">
        <v>282</v>
      </c>
      <c r="B7098" s="5" t="s">
        <v>716</v>
      </c>
      <c r="C7098" s="5" t="s">
        <v>70</v>
      </c>
      <c r="D7098" s="8" t="s">
        <v>333</v>
      </c>
      <c r="E7098" s="6">
        <v>248.2</v>
      </c>
      <c r="F7098" s="6">
        <v>154.6</v>
      </c>
      <c r="G7098" s="6">
        <v>230.4</v>
      </c>
      <c r="H7098" s="5" t="s">
        <v>120</v>
      </c>
      <c r="I7098" s="6">
        <f t="shared" si="440"/>
        <v>93.6</v>
      </c>
      <c r="J7098" s="5" t="str">
        <f>IF(H7098="否","不适用",IF(AND(ISNUMBER(E7098),ISNUMBER(F7098)),IF(I7098&gt;规则与名单!$B$2,"是","否"),"未判定"))</f>
        <v>不适用</v>
      </c>
      <c r="K7098" s="5" t="str">
        <f t="shared" si="441"/>
        <v>非测试日纯氢</v>
      </c>
      <c r="L7098" s="6">
        <f t="shared" si="442"/>
        <v>230.4</v>
      </c>
      <c r="M7098" s="5">
        <f t="shared" si="443"/>
        <v>0</v>
      </c>
      <c r="N7098" s="5" t="s">
        <v>24636</v>
      </c>
      <c r="O7098" s="5" t="s">
        <v>24637</v>
      </c>
      <c r="P7098" s="5" t="s">
        <v>24638</v>
      </c>
    </row>
    <row r="7099" ht="19" customHeight="1" spans="1:16">
      <c r="A7099" s="5">
        <v>282</v>
      </c>
      <c r="B7099" s="5" t="s">
        <v>716</v>
      </c>
      <c r="C7099" s="5" t="s">
        <v>70</v>
      </c>
      <c r="D7099" s="8" t="s">
        <v>175</v>
      </c>
      <c r="E7099" s="6">
        <v>326.4</v>
      </c>
      <c r="F7099" s="6">
        <v>71.9</v>
      </c>
      <c r="G7099" s="6">
        <v>325.6</v>
      </c>
      <c r="H7099" s="5" t="s">
        <v>120</v>
      </c>
      <c r="I7099" s="6">
        <f t="shared" si="440"/>
        <v>254.5</v>
      </c>
      <c r="J7099" s="5" t="str">
        <f>IF(H7099="否","不适用",IF(AND(ISNUMBER(E7099),ISNUMBER(F7099)),IF(I7099&gt;规则与名单!$B$2,"是","否"),"未判定"))</f>
        <v>不适用</v>
      </c>
      <c r="K7099" s="5" t="str">
        <f t="shared" si="441"/>
        <v>非测试日纯氢</v>
      </c>
      <c r="L7099" s="6">
        <f t="shared" si="442"/>
        <v>325.6</v>
      </c>
      <c r="M7099" s="5">
        <f t="shared" si="443"/>
        <v>0</v>
      </c>
      <c r="N7099" s="5" t="s">
        <v>24639</v>
      </c>
      <c r="O7099" s="5" t="s">
        <v>24640</v>
      </c>
      <c r="P7099" s="5" t="s">
        <v>24641</v>
      </c>
    </row>
    <row r="7100" ht="19" customHeight="1" spans="1:16">
      <c r="A7100" s="5">
        <v>282</v>
      </c>
      <c r="B7100" s="5" t="s">
        <v>716</v>
      </c>
      <c r="C7100" s="5" t="s">
        <v>70</v>
      </c>
      <c r="D7100" s="8" t="s">
        <v>3402</v>
      </c>
      <c r="E7100" s="6">
        <v>173.2</v>
      </c>
      <c r="F7100" s="6">
        <v>76.8</v>
      </c>
      <c r="G7100" s="6">
        <v>163.5</v>
      </c>
      <c r="H7100" s="5" t="s">
        <v>120</v>
      </c>
      <c r="I7100" s="6">
        <f t="shared" si="440"/>
        <v>96.4</v>
      </c>
      <c r="J7100" s="5" t="str">
        <f>IF(H7100="否","不适用",IF(AND(ISNUMBER(E7100),ISNUMBER(F7100)),IF(I7100&gt;规则与名单!$B$2,"是","否"),"未判定"))</f>
        <v>不适用</v>
      </c>
      <c r="K7100" s="5" t="str">
        <f t="shared" si="441"/>
        <v>非测试日纯氢</v>
      </c>
      <c r="L7100" s="6">
        <f t="shared" si="442"/>
        <v>163.5</v>
      </c>
      <c r="M7100" s="5">
        <f t="shared" si="443"/>
        <v>0</v>
      </c>
      <c r="N7100" s="5" t="s">
        <v>24642</v>
      </c>
      <c r="O7100" s="5" t="s">
        <v>24643</v>
      </c>
      <c r="P7100" s="5" t="s">
        <v>24644</v>
      </c>
    </row>
    <row r="7101" ht="19" customHeight="1" spans="1:16">
      <c r="A7101" s="5">
        <v>282</v>
      </c>
      <c r="B7101" s="5" t="s">
        <v>716</v>
      </c>
      <c r="C7101" s="5" t="s">
        <v>70</v>
      </c>
      <c r="D7101" s="8" t="s">
        <v>487</v>
      </c>
      <c r="E7101" s="6">
        <v>196.9</v>
      </c>
      <c r="F7101" s="6">
        <v>14.9</v>
      </c>
      <c r="G7101" s="6">
        <v>187.5</v>
      </c>
      <c r="H7101" s="5" t="s">
        <v>120</v>
      </c>
      <c r="I7101" s="6">
        <f t="shared" si="440"/>
        <v>182</v>
      </c>
      <c r="J7101" s="5" t="str">
        <f>IF(H7101="否","不适用",IF(AND(ISNUMBER(E7101),ISNUMBER(F7101)),IF(I7101&gt;规则与名单!$B$2,"是","否"),"未判定"))</f>
        <v>不适用</v>
      </c>
      <c r="K7101" s="5" t="str">
        <f t="shared" si="441"/>
        <v>非测试日纯氢</v>
      </c>
      <c r="L7101" s="6">
        <f t="shared" si="442"/>
        <v>187.5</v>
      </c>
      <c r="M7101" s="5">
        <f t="shared" si="443"/>
        <v>0</v>
      </c>
      <c r="N7101" s="5" t="s">
        <v>24645</v>
      </c>
      <c r="O7101" s="5" t="s">
        <v>24646</v>
      </c>
      <c r="P7101" s="5" t="s">
        <v>24647</v>
      </c>
    </row>
    <row r="7102" ht="19" customHeight="1" spans="1:16">
      <c r="A7102" s="5">
        <v>282</v>
      </c>
      <c r="B7102" s="5" t="s">
        <v>716</v>
      </c>
      <c r="C7102" s="5" t="s">
        <v>70</v>
      </c>
      <c r="D7102" s="8" t="s">
        <v>121</v>
      </c>
      <c r="E7102" s="6">
        <v>235.4</v>
      </c>
      <c r="F7102" s="6">
        <v>7.8</v>
      </c>
      <c r="G7102" s="6">
        <v>234.3</v>
      </c>
      <c r="H7102" s="5" t="s">
        <v>120</v>
      </c>
      <c r="I7102" s="6">
        <f t="shared" si="440"/>
        <v>227.6</v>
      </c>
      <c r="J7102" s="5" t="str">
        <f>IF(H7102="否","不适用",IF(AND(ISNUMBER(E7102),ISNUMBER(F7102)),IF(I7102&gt;规则与名单!$B$2,"是","否"),"未判定"))</f>
        <v>不适用</v>
      </c>
      <c r="K7102" s="5" t="str">
        <f t="shared" si="441"/>
        <v>非测试日纯氢</v>
      </c>
      <c r="L7102" s="6">
        <f t="shared" si="442"/>
        <v>234.3</v>
      </c>
      <c r="M7102" s="5">
        <f t="shared" si="443"/>
        <v>0</v>
      </c>
      <c r="N7102" s="5" t="s">
        <v>24648</v>
      </c>
      <c r="O7102" s="5" t="s">
        <v>24649</v>
      </c>
      <c r="P7102" s="5" t="s">
        <v>24650</v>
      </c>
    </row>
    <row r="7103" ht="19" customHeight="1" spans="1:16">
      <c r="A7103" s="5">
        <v>282</v>
      </c>
      <c r="B7103" s="5" t="s">
        <v>716</v>
      </c>
      <c r="C7103" s="5" t="s">
        <v>70</v>
      </c>
      <c r="D7103" s="8" t="s">
        <v>170</v>
      </c>
      <c r="E7103" s="6">
        <v>177.9</v>
      </c>
      <c r="F7103" s="6">
        <v>62.3</v>
      </c>
      <c r="G7103" s="6">
        <v>176.7</v>
      </c>
      <c r="H7103" s="5" t="s">
        <v>120</v>
      </c>
      <c r="I7103" s="6">
        <f t="shared" si="440"/>
        <v>115.6</v>
      </c>
      <c r="J7103" s="5" t="str">
        <f>IF(H7103="否","不适用",IF(AND(ISNUMBER(E7103),ISNUMBER(F7103)),IF(I7103&gt;规则与名单!$B$2,"是","否"),"未判定"))</f>
        <v>不适用</v>
      </c>
      <c r="K7103" s="5" t="str">
        <f t="shared" si="441"/>
        <v>非测试日纯氢</v>
      </c>
      <c r="L7103" s="6">
        <f t="shared" si="442"/>
        <v>176.7</v>
      </c>
      <c r="M7103" s="5">
        <f t="shared" si="443"/>
        <v>0</v>
      </c>
      <c r="N7103" s="5" t="s">
        <v>24651</v>
      </c>
      <c r="O7103" s="5" t="s">
        <v>24652</v>
      </c>
      <c r="P7103" s="5" t="s">
        <v>24653</v>
      </c>
    </row>
    <row r="7104" ht="19" customHeight="1" spans="1:16">
      <c r="A7104" s="5">
        <v>282</v>
      </c>
      <c r="B7104" s="5" t="s">
        <v>716</v>
      </c>
      <c r="C7104" s="5" t="s">
        <v>70</v>
      </c>
      <c r="D7104" s="8" t="s">
        <v>644</v>
      </c>
      <c r="E7104" s="6">
        <v>196.2</v>
      </c>
      <c r="F7104" s="6">
        <v>118.3</v>
      </c>
      <c r="G7104" s="6">
        <v>196</v>
      </c>
      <c r="H7104" s="5" t="s">
        <v>120</v>
      </c>
      <c r="I7104" s="6">
        <f t="shared" si="440"/>
        <v>77.9</v>
      </c>
      <c r="J7104" s="5" t="str">
        <f>IF(H7104="否","不适用",IF(AND(ISNUMBER(E7104),ISNUMBER(F7104)),IF(I7104&gt;规则与名单!$B$2,"是","否"),"未判定"))</f>
        <v>不适用</v>
      </c>
      <c r="K7104" s="5" t="str">
        <f t="shared" si="441"/>
        <v>非测试日纯氢</v>
      </c>
      <c r="L7104" s="6">
        <f t="shared" si="442"/>
        <v>196</v>
      </c>
      <c r="M7104" s="5">
        <f t="shared" si="443"/>
        <v>0</v>
      </c>
      <c r="N7104" s="5" t="s">
        <v>24654</v>
      </c>
      <c r="O7104" s="5" t="s">
        <v>24655</v>
      </c>
      <c r="P7104" s="5" t="s">
        <v>24656</v>
      </c>
    </row>
    <row r="7105" ht="19" customHeight="1" spans="1:16">
      <c r="A7105" s="5">
        <v>282</v>
      </c>
      <c r="B7105" s="5" t="s">
        <v>716</v>
      </c>
      <c r="C7105" s="5" t="s">
        <v>70</v>
      </c>
      <c r="D7105" s="8" t="s">
        <v>3418</v>
      </c>
      <c r="E7105" s="6">
        <v>320.4</v>
      </c>
      <c r="F7105" s="6">
        <v>67.6</v>
      </c>
      <c r="G7105" s="6">
        <v>320.2</v>
      </c>
      <c r="H7105" s="5" t="s">
        <v>120</v>
      </c>
      <c r="I7105" s="6">
        <f t="shared" si="440"/>
        <v>252.8</v>
      </c>
      <c r="J7105" s="5" t="str">
        <f>IF(H7105="否","不适用",IF(AND(ISNUMBER(E7105),ISNUMBER(F7105)),IF(I7105&gt;规则与名单!$B$2,"是","否"),"未判定"))</f>
        <v>不适用</v>
      </c>
      <c r="K7105" s="5" t="str">
        <f t="shared" si="441"/>
        <v>非测试日纯氢</v>
      </c>
      <c r="L7105" s="6">
        <f t="shared" si="442"/>
        <v>320.2</v>
      </c>
      <c r="M7105" s="5">
        <f t="shared" si="443"/>
        <v>0</v>
      </c>
      <c r="N7105" s="5" t="s">
        <v>24657</v>
      </c>
      <c r="O7105" s="5" t="s">
        <v>24658</v>
      </c>
      <c r="P7105" s="5" t="s">
        <v>24659</v>
      </c>
    </row>
    <row r="7106" ht="19" customHeight="1" spans="1:16">
      <c r="A7106" s="5">
        <v>282</v>
      </c>
      <c r="B7106" s="5" t="s">
        <v>716</v>
      </c>
      <c r="C7106" s="5" t="s">
        <v>70</v>
      </c>
      <c r="D7106" s="8" t="s">
        <v>3422</v>
      </c>
      <c r="E7106" s="6">
        <v>275.6</v>
      </c>
      <c r="F7106" s="6">
        <v>104.3</v>
      </c>
      <c r="G7106" s="6">
        <v>274.6</v>
      </c>
      <c r="H7106" s="5" t="s">
        <v>120</v>
      </c>
      <c r="I7106" s="6">
        <f t="shared" ref="I7106:I7169" si="444">IF(AND(ISNUMBER(E7106),ISNUMBER(F7106)),E7106-F7106,"")</f>
        <v>171.3</v>
      </c>
      <c r="J7106" s="5" t="str">
        <f>IF(H7106="否","不适用",IF(AND(ISNUMBER(E7106),ISNUMBER(F7106)),IF(I7106&gt;规则与名单!$B$2,"是","否"),"未判定"))</f>
        <v>不适用</v>
      </c>
      <c r="K7106" s="5" t="str">
        <f t="shared" ref="K7106:K7169" si="445">IF(J7106="是",IF(ISNUMBER(F7106),"测试日GPS","缺失"),IF(ISNUMBER(G7106),"非测试日纯氢",IF(AND(H7106="是",J7106="未判定"),IF(ISNUMBER(F7106),"测试名单无纯氢GPS","缺失"),IF(ISNUMBER(E7106),"非测试日仪表","缺失"))))</f>
        <v>非测试日纯氢</v>
      </c>
      <c r="L7106" s="6">
        <f t="shared" ref="L7106:L7169" si="446">IF(K7106="缺失","",IF(K7106="非测试日纯氢",G7106,IF(K7106="非测试日仪表",E7106,F7106)))</f>
        <v>274.6</v>
      </c>
      <c r="M7106" s="5">
        <f t="shared" ref="M7106:M7169" si="447">IF(K7106="缺失",1,0)</f>
        <v>0</v>
      </c>
      <c r="N7106" s="5" t="s">
        <v>24660</v>
      </c>
      <c r="O7106" s="5" t="s">
        <v>24661</v>
      </c>
      <c r="P7106" s="5" t="s">
        <v>24662</v>
      </c>
    </row>
    <row r="7107" ht="19" customHeight="1" spans="1:16">
      <c r="A7107" s="5">
        <v>282</v>
      </c>
      <c r="B7107" s="5" t="s">
        <v>716</v>
      </c>
      <c r="C7107" s="5" t="s">
        <v>70</v>
      </c>
      <c r="D7107" s="8" t="s">
        <v>336</v>
      </c>
      <c r="E7107" s="6">
        <v>171.4</v>
      </c>
      <c r="F7107" s="6">
        <v>1.1</v>
      </c>
      <c r="G7107" s="6">
        <v>167.6</v>
      </c>
      <c r="H7107" s="5" t="s">
        <v>120</v>
      </c>
      <c r="I7107" s="6">
        <f t="shared" si="444"/>
        <v>170.3</v>
      </c>
      <c r="J7107" s="5" t="str">
        <f>IF(H7107="否","不适用",IF(AND(ISNUMBER(E7107),ISNUMBER(F7107)),IF(I7107&gt;规则与名单!$B$2,"是","否"),"未判定"))</f>
        <v>不适用</v>
      </c>
      <c r="K7107" s="5" t="str">
        <f t="shared" si="445"/>
        <v>非测试日纯氢</v>
      </c>
      <c r="L7107" s="6">
        <f t="shared" si="446"/>
        <v>167.6</v>
      </c>
      <c r="M7107" s="5">
        <f t="shared" si="447"/>
        <v>0</v>
      </c>
      <c r="N7107" s="5" t="s">
        <v>24663</v>
      </c>
      <c r="O7107" s="5" t="s">
        <v>24664</v>
      </c>
      <c r="P7107" s="5" t="s">
        <v>24665</v>
      </c>
    </row>
    <row r="7108" ht="19" customHeight="1" spans="1:16">
      <c r="A7108" s="5">
        <v>282</v>
      </c>
      <c r="B7108" s="5" t="s">
        <v>716</v>
      </c>
      <c r="C7108" s="5" t="s">
        <v>70</v>
      </c>
      <c r="D7108" s="8" t="s">
        <v>653</v>
      </c>
      <c r="E7108" s="6">
        <v>88.3</v>
      </c>
      <c r="F7108" s="6">
        <v>90.5</v>
      </c>
      <c r="G7108" s="6">
        <v>88.2</v>
      </c>
      <c r="H7108" s="5" t="s">
        <v>120</v>
      </c>
      <c r="I7108" s="6">
        <f t="shared" si="444"/>
        <v>-2.2</v>
      </c>
      <c r="J7108" s="5" t="str">
        <f>IF(H7108="否","不适用",IF(AND(ISNUMBER(E7108),ISNUMBER(F7108)),IF(I7108&gt;规则与名单!$B$2,"是","否"),"未判定"))</f>
        <v>不适用</v>
      </c>
      <c r="K7108" s="5" t="str">
        <f t="shared" si="445"/>
        <v>非测试日纯氢</v>
      </c>
      <c r="L7108" s="6">
        <f t="shared" si="446"/>
        <v>88.2</v>
      </c>
      <c r="M7108" s="5">
        <f t="shared" si="447"/>
        <v>0</v>
      </c>
      <c r="N7108" s="5" t="s">
        <v>24666</v>
      </c>
      <c r="O7108" s="5" t="s">
        <v>24667</v>
      </c>
      <c r="P7108" s="5" t="s">
        <v>24668</v>
      </c>
    </row>
    <row r="7109" ht="19" customHeight="1" spans="1:16">
      <c r="A7109" s="5">
        <v>282</v>
      </c>
      <c r="B7109" s="5" t="s">
        <v>716</v>
      </c>
      <c r="C7109" s="5" t="s">
        <v>70</v>
      </c>
      <c r="D7109" s="8" t="s">
        <v>140</v>
      </c>
      <c r="E7109" s="6">
        <v>99.9</v>
      </c>
      <c r="F7109" s="6">
        <v>41.6</v>
      </c>
      <c r="G7109" s="6">
        <v>99.7</v>
      </c>
      <c r="H7109" s="5" t="s">
        <v>120</v>
      </c>
      <c r="I7109" s="6">
        <f t="shared" si="444"/>
        <v>58.3</v>
      </c>
      <c r="J7109" s="5" t="str">
        <f>IF(H7109="否","不适用",IF(AND(ISNUMBER(E7109),ISNUMBER(F7109)),IF(I7109&gt;规则与名单!$B$2,"是","否"),"未判定"))</f>
        <v>不适用</v>
      </c>
      <c r="K7109" s="5" t="str">
        <f t="shared" si="445"/>
        <v>非测试日纯氢</v>
      </c>
      <c r="L7109" s="6">
        <f t="shared" si="446"/>
        <v>99.7</v>
      </c>
      <c r="M7109" s="5">
        <f t="shared" si="447"/>
        <v>0</v>
      </c>
      <c r="N7109" s="5" t="s">
        <v>24669</v>
      </c>
      <c r="O7109" s="5" t="s">
        <v>24670</v>
      </c>
      <c r="P7109" s="5" t="s">
        <v>24671</v>
      </c>
    </row>
    <row r="7110" ht="19" customHeight="1" spans="1:16">
      <c r="A7110" s="5">
        <v>282</v>
      </c>
      <c r="B7110" s="5" t="s">
        <v>716</v>
      </c>
      <c r="C7110" s="5" t="s">
        <v>70</v>
      </c>
      <c r="D7110" s="8" t="s">
        <v>115</v>
      </c>
      <c r="E7110" s="6">
        <v>326.1</v>
      </c>
      <c r="F7110" s="6">
        <v>80</v>
      </c>
      <c r="G7110" s="6">
        <v>326.1</v>
      </c>
      <c r="H7110" s="5" t="s">
        <v>120</v>
      </c>
      <c r="I7110" s="6">
        <f t="shared" si="444"/>
        <v>246.1</v>
      </c>
      <c r="J7110" s="5" t="str">
        <f>IF(H7110="否","不适用",IF(AND(ISNUMBER(E7110),ISNUMBER(F7110)),IF(I7110&gt;规则与名单!$B$2,"是","否"),"未判定"))</f>
        <v>不适用</v>
      </c>
      <c r="K7110" s="5" t="str">
        <f t="shared" si="445"/>
        <v>非测试日纯氢</v>
      </c>
      <c r="L7110" s="6">
        <f t="shared" si="446"/>
        <v>326.1</v>
      </c>
      <c r="M7110" s="5">
        <f t="shared" si="447"/>
        <v>0</v>
      </c>
      <c r="N7110" s="5" t="s">
        <v>24672</v>
      </c>
      <c r="O7110" s="5" t="s">
        <v>24673</v>
      </c>
      <c r="P7110" s="5" t="s">
        <v>24674</v>
      </c>
    </row>
    <row r="7111" ht="19" customHeight="1" spans="1:16">
      <c r="A7111" s="5">
        <v>283</v>
      </c>
      <c r="B7111" s="5" t="s">
        <v>77</v>
      </c>
      <c r="C7111" s="5" t="s">
        <v>70</v>
      </c>
      <c r="D7111" s="8" t="s">
        <v>114</v>
      </c>
      <c r="E7111" s="6">
        <v>151.6</v>
      </c>
      <c r="F7111" s="6">
        <v>151.3</v>
      </c>
      <c r="G7111" s="6">
        <v>151.1</v>
      </c>
      <c r="H7111" s="5" t="s">
        <v>120</v>
      </c>
      <c r="I7111" s="6">
        <f t="shared" si="444"/>
        <v>0.299999999999983</v>
      </c>
      <c r="J7111" s="5" t="str">
        <f>IF(H7111="否","不适用",IF(AND(ISNUMBER(E7111),ISNUMBER(F7111)),IF(I7111&gt;规则与名单!$B$2,"是","否"),"未判定"))</f>
        <v>不适用</v>
      </c>
      <c r="K7111" s="5" t="str">
        <f t="shared" si="445"/>
        <v>非测试日纯氢</v>
      </c>
      <c r="L7111" s="6">
        <f t="shared" si="446"/>
        <v>151.1</v>
      </c>
      <c r="M7111" s="5">
        <f t="shared" si="447"/>
        <v>0</v>
      </c>
      <c r="N7111" s="5" t="s">
        <v>24675</v>
      </c>
      <c r="O7111" s="5" t="s">
        <v>24676</v>
      </c>
      <c r="P7111" s="5" t="s">
        <v>24677</v>
      </c>
    </row>
    <row r="7112" ht="19" customHeight="1" spans="1:16">
      <c r="A7112" s="5">
        <v>283</v>
      </c>
      <c r="B7112" s="5" t="s">
        <v>77</v>
      </c>
      <c r="C7112" s="5" t="s">
        <v>70</v>
      </c>
      <c r="D7112" s="8" t="s">
        <v>605</v>
      </c>
      <c r="E7112" s="6">
        <v>124.8</v>
      </c>
      <c r="F7112" s="6">
        <v>127.4</v>
      </c>
      <c r="G7112" s="6">
        <v>124.2</v>
      </c>
      <c r="H7112" s="5" t="s">
        <v>120</v>
      </c>
      <c r="I7112" s="6">
        <f t="shared" si="444"/>
        <v>-2.60000000000001</v>
      </c>
      <c r="J7112" s="5" t="str">
        <f>IF(H7112="否","不适用",IF(AND(ISNUMBER(E7112),ISNUMBER(F7112)),IF(I7112&gt;规则与名单!$B$2,"是","否"),"未判定"))</f>
        <v>不适用</v>
      </c>
      <c r="K7112" s="5" t="str">
        <f t="shared" si="445"/>
        <v>非测试日纯氢</v>
      </c>
      <c r="L7112" s="6">
        <f t="shared" si="446"/>
        <v>124.2</v>
      </c>
      <c r="M7112" s="5">
        <f t="shared" si="447"/>
        <v>0</v>
      </c>
      <c r="N7112" s="5" t="s">
        <v>24678</v>
      </c>
      <c r="O7112" s="5" t="s">
        <v>24679</v>
      </c>
      <c r="P7112" s="5" t="s">
        <v>24680</v>
      </c>
    </row>
    <row r="7113" ht="19" customHeight="1" spans="1:16">
      <c r="A7113" s="5">
        <v>283</v>
      </c>
      <c r="B7113" s="5" t="s">
        <v>77</v>
      </c>
      <c r="C7113" s="5" t="s">
        <v>70</v>
      </c>
      <c r="D7113" s="8" t="s">
        <v>186</v>
      </c>
      <c r="E7113" s="6">
        <v>14.9</v>
      </c>
      <c r="F7113" s="6">
        <v>15.4</v>
      </c>
      <c r="G7113" s="6">
        <v>12.5</v>
      </c>
      <c r="H7113" s="5" t="s">
        <v>120</v>
      </c>
      <c r="I7113" s="6">
        <f t="shared" si="444"/>
        <v>-0.5</v>
      </c>
      <c r="J7113" s="5" t="str">
        <f>IF(H7113="否","不适用",IF(AND(ISNUMBER(E7113),ISNUMBER(F7113)),IF(I7113&gt;规则与名单!$B$2,"是","否"),"未判定"))</f>
        <v>不适用</v>
      </c>
      <c r="K7113" s="5" t="str">
        <f t="shared" si="445"/>
        <v>非测试日纯氢</v>
      </c>
      <c r="L7113" s="6">
        <f t="shared" si="446"/>
        <v>12.5</v>
      </c>
      <c r="M7113" s="5">
        <f t="shared" si="447"/>
        <v>0</v>
      </c>
      <c r="N7113" s="5" t="s">
        <v>24681</v>
      </c>
      <c r="O7113" s="5" t="s">
        <v>24682</v>
      </c>
      <c r="P7113" s="5" t="s">
        <v>24683</v>
      </c>
    </row>
    <row r="7114" ht="19" customHeight="1" spans="1:16">
      <c r="A7114" s="5">
        <v>283</v>
      </c>
      <c r="B7114" s="5" t="s">
        <v>77</v>
      </c>
      <c r="C7114" s="5" t="s">
        <v>70</v>
      </c>
      <c r="D7114" s="8" t="s">
        <v>165</v>
      </c>
      <c r="E7114" s="6">
        <v>14.8</v>
      </c>
      <c r="F7114" s="6">
        <v>15.2</v>
      </c>
      <c r="G7114" s="6">
        <v>14.4</v>
      </c>
      <c r="H7114" s="5" t="s">
        <v>120</v>
      </c>
      <c r="I7114" s="6">
        <f t="shared" si="444"/>
        <v>-0.399999999999999</v>
      </c>
      <c r="J7114" s="5" t="str">
        <f>IF(H7114="否","不适用",IF(AND(ISNUMBER(E7114),ISNUMBER(F7114)),IF(I7114&gt;规则与名单!$B$2,"是","否"),"未判定"))</f>
        <v>不适用</v>
      </c>
      <c r="K7114" s="5" t="str">
        <f t="shared" si="445"/>
        <v>非测试日纯氢</v>
      </c>
      <c r="L7114" s="6">
        <f t="shared" si="446"/>
        <v>14.4</v>
      </c>
      <c r="M7114" s="5">
        <f t="shared" si="447"/>
        <v>0</v>
      </c>
      <c r="N7114" s="5" t="s">
        <v>24684</v>
      </c>
      <c r="O7114" s="5" t="s">
        <v>24685</v>
      </c>
      <c r="P7114" s="5" t="s">
        <v>24686</v>
      </c>
    </row>
    <row r="7115" ht="19" customHeight="1" spans="1:16">
      <c r="A7115" s="5">
        <v>283</v>
      </c>
      <c r="B7115" s="5" t="s">
        <v>77</v>
      </c>
      <c r="C7115" s="5" t="s">
        <v>70</v>
      </c>
      <c r="D7115" s="8" t="s">
        <v>151</v>
      </c>
      <c r="E7115" s="6">
        <v>161.1</v>
      </c>
      <c r="F7115" s="6">
        <v>163</v>
      </c>
      <c r="G7115" s="6">
        <v>161.1</v>
      </c>
      <c r="H7115" s="5" t="s">
        <v>120</v>
      </c>
      <c r="I7115" s="6">
        <f t="shared" si="444"/>
        <v>-1.90000000000001</v>
      </c>
      <c r="J7115" s="5" t="str">
        <f>IF(H7115="否","不适用",IF(AND(ISNUMBER(E7115),ISNUMBER(F7115)),IF(I7115&gt;规则与名单!$B$2,"是","否"),"未判定"))</f>
        <v>不适用</v>
      </c>
      <c r="K7115" s="5" t="str">
        <f t="shared" si="445"/>
        <v>非测试日纯氢</v>
      </c>
      <c r="L7115" s="6">
        <f t="shared" si="446"/>
        <v>161.1</v>
      </c>
      <c r="M7115" s="5">
        <f t="shared" si="447"/>
        <v>0</v>
      </c>
      <c r="N7115" s="5" t="s">
        <v>24687</v>
      </c>
      <c r="O7115" s="5" t="s">
        <v>24688</v>
      </c>
      <c r="P7115" s="5" t="s">
        <v>24689</v>
      </c>
    </row>
    <row r="7116" ht="19" customHeight="1" spans="1:16">
      <c r="A7116" s="5">
        <v>283</v>
      </c>
      <c r="B7116" s="5" t="s">
        <v>77</v>
      </c>
      <c r="C7116" s="5" t="s">
        <v>70</v>
      </c>
      <c r="D7116" s="8" t="s">
        <v>3358</v>
      </c>
      <c r="E7116" s="6">
        <v>206.9</v>
      </c>
      <c r="F7116" s="6">
        <v>206.3</v>
      </c>
      <c r="G7116" s="6">
        <v>206.5</v>
      </c>
      <c r="H7116" s="5" t="s">
        <v>120</v>
      </c>
      <c r="I7116" s="6">
        <f t="shared" si="444"/>
        <v>0.599999999999994</v>
      </c>
      <c r="J7116" s="5" t="str">
        <f>IF(H7116="否","不适用",IF(AND(ISNUMBER(E7116),ISNUMBER(F7116)),IF(I7116&gt;规则与名单!$B$2,"是","否"),"未判定"))</f>
        <v>不适用</v>
      </c>
      <c r="K7116" s="5" t="str">
        <f t="shared" si="445"/>
        <v>非测试日纯氢</v>
      </c>
      <c r="L7116" s="6">
        <f t="shared" si="446"/>
        <v>206.5</v>
      </c>
      <c r="M7116" s="5">
        <f t="shared" si="447"/>
        <v>0</v>
      </c>
      <c r="N7116" s="5" t="s">
        <v>24690</v>
      </c>
      <c r="O7116" s="5" t="s">
        <v>24691</v>
      </c>
      <c r="P7116" s="5" t="s">
        <v>24692</v>
      </c>
    </row>
    <row r="7117" ht="19" customHeight="1" spans="1:16">
      <c r="A7117" s="5">
        <v>283</v>
      </c>
      <c r="B7117" s="5" t="s">
        <v>77</v>
      </c>
      <c r="C7117" s="5" t="s">
        <v>70</v>
      </c>
      <c r="D7117" s="8" t="s">
        <v>272</v>
      </c>
      <c r="E7117" s="6">
        <v>135.7</v>
      </c>
      <c r="F7117" s="6">
        <v>137.7</v>
      </c>
      <c r="G7117" s="6">
        <v>109</v>
      </c>
      <c r="H7117" s="5" t="s">
        <v>120</v>
      </c>
      <c r="I7117" s="6">
        <f t="shared" si="444"/>
        <v>-2</v>
      </c>
      <c r="J7117" s="5" t="str">
        <f>IF(H7117="否","不适用",IF(AND(ISNUMBER(E7117),ISNUMBER(F7117)),IF(I7117&gt;规则与名单!$B$2,"是","否"),"未判定"))</f>
        <v>不适用</v>
      </c>
      <c r="K7117" s="5" t="str">
        <f t="shared" si="445"/>
        <v>非测试日纯氢</v>
      </c>
      <c r="L7117" s="6">
        <f t="shared" si="446"/>
        <v>109</v>
      </c>
      <c r="M7117" s="5">
        <f t="shared" si="447"/>
        <v>0</v>
      </c>
      <c r="N7117" s="5" t="s">
        <v>24693</v>
      </c>
      <c r="O7117" s="5" t="s">
        <v>24694</v>
      </c>
      <c r="P7117" s="5" t="s">
        <v>24695</v>
      </c>
    </row>
    <row r="7118" ht="19" customHeight="1" spans="1:16">
      <c r="A7118" s="5">
        <v>283</v>
      </c>
      <c r="B7118" s="5" t="s">
        <v>77</v>
      </c>
      <c r="C7118" s="5" t="s">
        <v>70</v>
      </c>
      <c r="D7118" s="8" t="s">
        <v>506</v>
      </c>
      <c r="E7118" s="6">
        <v>12.8</v>
      </c>
      <c r="F7118" s="6">
        <v>13.5</v>
      </c>
      <c r="G7118" s="6">
        <v>12.6</v>
      </c>
      <c r="H7118" s="5" t="s">
        <v>120</v>
      </c>
      <c r="I7118" s="6">
        <f t="shared" si="444"/>
        <v>-0.699999999999999</v>
      </c>
      <c r="J7118" s="5" t="str">
        <f>IF(H7118="否","不适用",IF(AND(ISNUMBER(E7118),ISNUMBER(F7118)),IF(I7118&gt;规则与名单!$B$2,"是","否"),"未判定"))</f>
        <v>不适用</v>
      </c>
      <c r="K7118" s="5" t="str">
        <f t="shared" si="445"/>
        <v>非测试日纯氢</v>
      </c>
      <c r="L7118" s="6">
        <f t="shared" si="446"/>
        <v>12.6</v>
      </c>
      <c r="M7118" s="5">
        <f t="shared" si="447"/>
        <v>0</v>
      </c>
      <c r="N7118" s="5" t="s">
        <v>24696</v>
      </c>
      <c r="O7118" s="5" t="s">
        <v>24697</v>
      </c>
      <c r="P7118" s="5" t="s">
        <v>24698</v>
      </c>
    </row>
    <row r="7119" ht="19" customHeight="1" spans="1:16">
      <c r="A7119" s="5">
        <v>283</v>
      </c>
      <c r="B7119" s="5" t="s">
        <v>77</v>
      </c>
      <c r="C7119" s="5" t="s">
        <v>70</v>
      </c>
      <c r="D7119" s="8" t="s">
        <v>673</v>
      </c>
      <c r="E7119" s="6">
        <v>136.5</v>
      </c>
      <c r="F7119" s="6">
        <v>137.4</v>
      </c>
      <c r="G7119" s="6">
        <v>113.5</v>
      </c>
      <c r="H7119" s="5" t="s">
        <v>120</v>
      </c>
      <c r="I7119" s="6">
        <f t="shared" si="444"/>
        <v>-0.900000000000006</v>
      </c>
      <c r="J7119" s="5" t="str">
        <f>IF(H7119="否","不适用",IF(AND(ISNUMBER(E7119),ISNUMBER(F7119)),IF(I7119&gt;规则与名单!$B$2,"是","否"),"未判定"))</f>
        <v>不适用</v>
      </c>
      <c r="K7119" s="5" t="str">
        <f t="shared" si="445"/>
        <v>非测试日纯氢</v>
      </c>
      <c r="L7119" s="6">
        <f t="shared" si="446"/>
        <v>113.5</v>
      </c>
      <c r="M7119" s="5">
        <f t="shared" si="447"/>
        <v>0</v>
      </c>
      <c r="N7119" s="5" t="s">
        <v>24699</v>
      </c>
      <c r="O7119" s="5" t="s">
        <v>24700</v>
      </c>
      <c r="P7119" s="5" t="s">
        <v>24701</v>
      </c>
    </row>
    <row r="7120" ht="19" customHeight="1" spans="1:16">
      <c r="A7120" s="5">
        <v>283</v>
      </c>
      <c r="B7120" s="5" t="s">
        <v>77</v>
      </c>
      <c r="C7120" s="5" t="s">
        <v>70</v>
      </c>
      <c r="D7120" s="8" t="s">
        <v>183</v>
      </c>
      <c r="E7120" s="6">
        <v>12.4</v>
      </c>
      <c r="F7120" s="6">
        <v>12.5</v>
      </c>
      <c r="G7120" s="6">
        <v>12.4</v>
      </c>
      <c r="H7120" s="5" t="s">
        <v>120</v>
      </c>
      <c r="I7120" s="6">
        <f t="shared" si="444"/>
        <v>-0.0999999999999996</v>
      </c>
      <c r="J7120" s="5" t="str">
        <f>IF(H7120="否","不适用",IF(AND(ISNUMBER(E7120),ISNUMBER(F7120)),IF(I7120&gt;规则与名单!$B$2,"是","否"),"未判定"))</f>
        <v>不适用</v>
      </c>
      <c r="K7120" s="5" t="str">
        <f t="shared" si="445"/>
        <v>非测试日纯氢</v>
      </c>
      <c r="L7120" s="6">
        <f t="shared" si="446"/>
        <v>12.4</v>
      </c>
      <c r="M7120" s="5">
        <f t="shared" si="447"/>
        <v>0</v>
      </c>
      <c r="N7120" s="5" t="s">
        <v>24702</v>
      </c>
      <c r="O7120" s="5" t="s">
        <v>24703</v>
      </c>
      <c r="P7120" s="5" t="s">
        <v>24704</v>
      </c>
    </row>
    <row r="7121" ht="19" customHeight="1" spans="1:16">
      <c r="A7121" s="5">
        <v>283</v>
      </c>
      <c r="B7121" s="5" t="s">
        <v>77</v>
      </c>
      <c r="C7121" s="5" t="s">
        <v>70</v>
      </c>
      <c r="D7121" s="8" t="s">
        <v>431</v>
      </c>
      <c r="E7121" s="6">
        <v>5.7</v>
      </c>
      <c r="F7121" s="6">
        <v>15.9</v>
      </c>
      <c r="G7121" s="6">
        <v>5.4</v>
      </c>
      <c r="H7121" s="5" t="s">
        <v>120</v>
      </c>
      <c r="I7121" s="6">
        <f t="shared" si="444"/>
        <v>-10.2</v>
      </c>
      <c r="J7121" s="5" t="str">
        <f>IF(H7121="否","不适用",IF(AND(ISNUMBER(E7121),ISNUMBER(F7121)),IF(I7121&gt;规则与名单!$B$2,"是","否"),"未判定"))</f>
        <v>不适用</v>
      </c>
      <c r="K7121" s="5" t="str">
        <f t="shared" si="445"/>
        <v>非测试日纯氢</v>
      </c>
      <c r="L7121" s="6">
        <f t="shared" si="446"/>
        <v>5.4</v>
      </c>
      <c r="M7121" s="5">
        <f t="shared" si="447"/>
        <v>0</v>
      </c>
      <c r="N7121" s="5" t="s">
        <v>24705</v>
      </c>
      <c r="O7121" s="5" t="s">
        <v>24706</v>
      </c>
      <c r="P7121" s="5" t="s">
        <v>24707</v>
      </c>
    </row>
    <row r="7122" ht="19" customHeight="1" spans="1:16">
      <c r="A7122" s="5">
        <v>283</v>
      </c>
      <c r="B7122" s="5" t="s">
        <v>77</v>
      </c>
      <c r="C7122" s="5" t="s">
        <v>70</v>
      </c>
      <c r="D7122" s="8" t="s">
        <v>3377</v>
      </c>
      <c r="E7122" s="6">
        <v>148.8</v>
      </c>
      <c r="F7122" s="6">
        <v>5.2</v>
      </c>
      <c r="G7122" s="6">
        <v>93.6</v>
      </c>
      <c r="H7122" s="5" t="s">
        <v>120</v>
      </c>
      <c r="I7122" s="6">
        <f t="shared" si="444"/>
        <v>143.6</v>
      </c>
      <c r="J7122" s="5" t="str">
        <f>IF(H7122="否","不适用",IF(AND(ISNUMBER(E7122),ISNUMBER(F7122)),IF(I7122&gt;规则与名单!$B$2,"是","否"),"未判定"))</f>
        <v>不适用</v>
      </c>
      <c r="K7122" s="5" t="str">
        <f t="shared" si="445"/>
        <v>非测试日纯氢</v>
      </c>
      <c r="L7122" s="6">
        <f t="shared" si="446"/>
        <v>93.6</v>
      </c>
      <c r="M7122" s="5">
        <f t="shared" si="447"/>
        <v>0</v>
      </c>
      <c r="N7122" s="5" t="s">
        <v>24708</v>
      </c>
      <c r="O7122" s="5" t="s">
        <v>24709</v>
      </c>
      <c r="P7122" s="5" t="s">
        <v>24710</v>
      </c>
    </row>
    <row r="7123" ht="19" customHeight="1" spans="1:16">
      <c r="A7123" s="5">
        <v>283</v>
      </c>
      <c r="B7123" s="5" t="s">
        <v>77</v>
      </c>
      <c r="C7123" s="5" t="s">
        <v>70</v>
      </c>
      <c r="D7123" s="8" t="s">
        <v>407</v>
      </c>
      <c r="E7123" s="6">
        <v>122.8</v>
      </c>
      <c r="F7123" s="6">
        <v>0</v>
      </c>
      <c r="G7123" s="6">
        <v>54.7</v>
      </c>
      <c r="H7123" s="5" t="s">
        <v>120</v>
      </c>
      <c r="I7123" s="6">
        <f t="shared" si="444"/>
        <v>122.8</v>
      </c>
      <c r="J7123" s="5" t="str">
        <f>IF(H7123="否","不适用",IF(AND(ISNUMBER(E7123),ISNUMBER(F7123)),IF(I7123&gt;规则与名单!$B$2,"是","否"),"未判定"))</f>
        <v>不适用</v>
      </c>
      <c r="K7123" s="5" t="str">
        <f t="shared" si="445"/>
        <v>非测试日纯氢</v>
      </c>
      <c r="L7123" s="6">
        <f t="shared" si="446"/>
        <v>54.7</v>
      </c>
      <c r="M7123" s="5">
        <f t="shared" si="447"/>
        <v>0</v>
      </c>
      <c r="N7123" s="5" t="s">
        <v>24711</v>
      </c>
      <c r="O7123" s="5" t="s">
        <v>24712</v>
      </c>
      <c r="P7123" s="5" t="s">
        <v>24713</v>
      </c>
    </row>
    <row r="7124" ht="19" customHeight="1" spans="1:16">
      <c r="A7124" s="5">
        <v>283</v>
      </c>
      <c r="B7124" s="5" t="s">
        <v>77</v>
      </c>
      <c r="C7124" s="5" t="s">
        <v>70</v>
      </c>
      <c r="D7124" s="8" t="s">
        <v>411</v>
      </c>
      <c r="E7124" s="6">
        <v>125.7</v>
      </c>
      <c r="F7124" s="6">
        <v>0</v>
      </c>
      <c r="G7124" s="6">
        <v>96.8</v>
      </c>
      <c r="H7124" s="5" t="s">
        <v>120</v>
      </c>
      <c r="I7124" s="6">
        <f t="shared" si="444"/>
        <v>125.7</v>
      </c>
      <c r="J7124" s="5" t="str">
        <f>IF(H7124="否","不适用",IF(AND(ISNUMBER(E7124),ISNUMBER(F7124)),IF(I7124&gt;规则与名单!$B$2,"是","否"),"未判定"))</f>
        <v>不适用</v>
      </c>
      <c r="K7124" s="5" t="str">
        <f t="shared" si="445"/>
        <v>非测试日纯氢</v>
      </c>
      <c r="L7124" s="6">
        <f t="shared" si="446"/>
        <v>96.8</v>
      </c>
      <c r="M7124" s="5">
        <f t="shared" si="447"/>
        <v>0</v>
      </c>
      <c r="N7124" s="5" t="s">
        <v>24714</v>
      </c>
      <c r="O7124" s="5" t="s">
        <v>24715</v>
      </c>
      <c r="P7124" s="5" t="s">
        <v>24716</v>
      </c>
    </row>
    <row r="7125" ht="19" customHeight="1" spans="1:16">
      <c r="A7125" s="5">
        <v>283</v>
      </c>
      <c r="B7125" s="5" t="s">
        <v>77</v>
      </c>
      <c r="C7125" s="5" t="s">
        <v>70</v>
      </c>
      <c r="D7125" s="8" t="s">
        <v>251</v>
      </c>
      <c r="E7125" s="6">
        <v>143.8</v>
      </c>
      <c r="F7125" s="6">
        <v>0</v>
      </c>
      <c r="G7125" s="6">
        <v>111.2</v>
      </c>
      <c r="H7125" s="5" t="s">
        <v>120</v>
      </c>
      <c r="I7125" s="6">
        <f t="shared" si="444"/>
        <v>143.8</v>
      </c>
      <c r="J7125" s="5" t="str">
        <f>IF(H7125="否","不适用",IF(AND(ISNUMBER(E7125),ISNUMBER(F7125)),IF(I7125&gt;规则与名单!$B$2,"是","否"),"未判定"))</f>
        <v>不适用</v>
      </c>
      <c r="K7125" s="5" t="str">
        <f t="shared" si="445"/>
        <v>非测试日纯氢</v>
      </c>
      <c r="L7125" s="6">
        <f t="shared" si="446"/>
        <v>111.2</v>
      </c>
      <c r="M7125" s="5">
        <f t="shared" si="447"/>
        <v>0</v>
      </c>
      <c r="N7125" s="5" t="s">
        <v>24717</v>
      </c>
      <c r="O7125" s="5" t="s">
        <v>24718</v>
      </c>
      <c r="P7125" s="5" t="s">
        <v>24719</v>
      </c>
    </row>
    <row r="7126" ht="19" customHeight="1" spans="1:16">
      <c r="A7126" s="5">
        <v>283</v>
      </c>
      <c r="B7126" s="5" t="s">
        <v>77</v>
      </c>
      <c r="C7126" s="5" t="s">
        <v>70</v>
      </c>
      <c r="D7126" s="8" t="s">
        <v>472</v>
      </c>
      <c r="E7126" s="6">
        <v>126</v>
      </c>
      <c r="F7126" s="6">
        <v>0</v>
      </c>
      <c r="G7126" s="6">
        <v>124.2</v>
      </c>
      <c r="H7126" s="5" t="s">
        <v>120</v>
      </c>
      <c r="I7126" s="6">
        <f t="shared" si="444"/>
        <v>126</v>
      </c>
      <c r="J7126" s="5" t="str">
        <f>IF(H7126="否","不适用",IF(AND(ISNUMBER(E7126),ISNUMBER(F7126)),IF(I7126&gt;规则与名单!$B$2,"是","否"),"未判定"))</f>
        <v>不适用</v>
      </c>
      <c r="K7126" s="5" t="str">
        <f t="shared" si="445"/>
        <v>非测试日纯氢</v>
      </c>
      <c r="L7126" s="6">
        <f t="shared" si="446"/>
        <v>124.2</v>
      </c>
      <c r="M7126" s="5">
        <f t="shared" si="447"/>
        <v>0</v>
      </c>
      <c r="N7126" s="5" t="s">
        <v>24720</v>
      </c>
      <c r="O7126" s="5" t="s">
        <v>24721</v>
      </c>
      <c r="P7126" s="5" t="s">
        <v>24722</v>
      </c>
    </row>
    <row r="7127" ht="19" customHeight="1" spans="1:16">
      <c r="A7127" s="5">
        <v>283</v>
      </c>
      <c r="B7127" s="5" t="s">
        <v>77</v>
      </c>
      <c r="C7127" s="5" t="s">
        <v>70</v>
      </c>
      <c r="D7127" s="8" t="s">
        <v>466</v>
      </c>
      <c r="E7127" s="6">
        <v>13.1</v>
      </c>
      <c r="F7127" s="6">
        <v>0</v>
      </c>
      <c r="G7127" s="6">
        <v>9.3</v>
      </c>
      <c r="H7127" s="5" t="s">
        <v>120</v>
      </c>
      <c r="I7127" s="6">
        <f t="shared" si="444"/>
        <v>13.1</v>
      </c>
      <c r="J7127" s="5" t="str">
        <f>IF(H7127="否","不适用",IF(AND(ISNUMBER(E7127),ISNUMBER(F7127)),IF(I7127&gt;规则与名单!$B$2,"是","否"),"未判定"))</f>
        <v>不适用</v>
      </c>
      <c r="K7127" s="5" t="str">
        <f t="shared" si="445"/>
        <v>非测试日纯氢</v>
      </c>
      <c r="L7127" s="6">
        <f t="shared" si="446"/>
        <v>9.3</v>
      </c>
      <c r="M7127" s="5">
        <f t="shared" si="447"/>
        <v>0</v>
      </c>
      <c r="N7127" s="5" t="s">
        <v>24723</v>
      </c>
      <c r="O7127" s="5" t="s">
        <v>24724</v>
      </c>
      <c r="P7127" s="5" t="s">
        <v>24725</v>
      </c>
    </row>
    <row r="7128" ht="19" customHeight="1" spans="1:16">
      <c r="A7128" s="5">
        <v>283</v>
      </c>
      <c r="B7128" s="5" t="s">
        <v>77</v>
      </c>
      <c r="C7128" s="5" t="s">
        <v>70</v>
      </c>
      <c r="D7128" s="8" t="s">
        <v>333</v>
      </c>
      <c r="E7128" s="6">
        <v>138</v>
      </c>
      <c r="F7128" s="6">
        <v>0</v>
      </c>
      <c r="G7128" s="6">
        <v>115.5</v>
      </c>
      <c r="H7128" s="5" t="s">
        <v>120</v>
      </c>
      <c r="I7128" s="6">
        <f t="shared" si="444"/>
        <v>138</v>
      </c>
      <c r="J7128" s="5" t="str">
        <f>IF(H7128="否","不适用",IF(AND(ISNUMBER(E7128),ISNUMBER(F7128)),IF(I7128&gt;规则与名单!$B$2,"是","否"),"未判定"))</f>
        <v>不适用</v>
      </c>
      <c r="K7128" s="5" t="str">
        <f t="shared" si="445"/>
        <v>非测试日纯氢</v>
      </c>
      <c r="L7128" s="6">
        <f t="shared" si="446"/>
        <v>115.5</v>
      </c>
      <c r="M7128" s="5">
        <f t="shared" si="447"/>
        <v>0</v>
      </c>
      <c r="N7128" s="5" t="s">
        <v>24726</v>
      </c>
      <c r="O7128" s="5" t="s">
        <v>24727</v>
      </c>
      <c r="P7128" s="5" t="s">
        <v>24728</v>
      </c>
    </row>
    <row r="7129" ht="19" customHeight="1" spans="1:16">
      <c r="A7129" s="5">
        <v>283</v>
      </c>
      <c r="B7129" s="5" t="s">
        <v>77</v>
      </c>
      <c r="C7129" s="5" t="s">
        <v>70</v>
      </c>
      <c r="D7129" s="8" t="s">
        <v>175</v>
      </c>
      <c r="E7129" s="6">
        <v>30.8</v>
      </c>
      <c r="F7129" s="6">
        <v>0</v>
      </c>
      <c r="G7129" s="6">
        <v>30.8</v>
      </c>
      <c r="H7129" s="5" t="s">
        <v>120</v>
      </c>
      <c r="I7129" s="6">
        <f t="shared" si="444"/>
        <v>30.8</v>
      </c>
      <c r="J7129" s="5" t="str">
        <f>IF(H7129="否","不适用",IF(AND(ISNUMBER(E7129),ISNUMBER(F7129)),IF(I7129&gt;规则与名单!$B$2,"是","否"),"未判定"))</f>
        <v>不适用</v>
      </c>
      <c r="K7129" s="5" t="str">
        <f t="shared" si="445"/>
        <v>非测试日纯氢</v>
      </c>
      <c r="L7129" s="6">
        <f t="shared" si="446"/>
        <v>30.8</v>
      </c>
      <c r="M7129" s="5">
        <f t="shared" si="447"/>
        <v>0</v>
      </c>
      <c r="N7129" s="5" t="s">
        <v>24729</v>
      </c>
      <c r="O7129" s="5" t="s">
        <v>24730</v>
      </c>
      <c r="P7129" s="5" t="s">
        <v>24731</v>
      </c>
    </row>
    <row r="7130" ht="19" customHeight="1" spans="1:16">
      <c r="A7130" s="5">
        <v>283</v>
      </c>
      <c r="B7130" s="5" t="s">
        <v>77</v>
      </c>
      <c r="C7130" s="5" t="s">
        <v>70</v>
      </c>
      <c r="D7130" s="8" t="s">
        <v>3402</v>
      </c>
      <c r="E7130" s="6">
        <v>124.9</v>
      </c>
      <c r="F7130" s="6">
        <v>0</v>
      </c>
      <c r="G7130" s="6">
        <v>91.1</v>
      </c>
      <c r="H7130" s="5" t="s">
        <v>120</v>
      </c>
      <c r="I7130" s="6">
        <f t="shared" si="444"/>
        <v>124.9</v>
      </c>
      <c r="J7130" s="5" t="str">
        <f>IF(H7130="否","不适用",IF(AND(ISNUMBER(E7130),ISNUMBER(F7130)),IF(I7130&gt;规则与名单!$B$2,"是","否"),"未判定"))</f>
        <v>不适用</v>
      </c>
      <c r="K7130" s="5" t="str">
        <f t="shared" si="445"/>
        <v>非测试日纯氢</v>
      </c>
      <c r="L7130" s="6">
        <f t="shared" si="446"/>
        <v>91.1</v>
      </c>
      <c r="M7130" s="5">
        <f t="shared" si="447"/>
        <v>0</v>
      </c>
      <c r="N7130" s="5" t="s">
        <v>24732</v>
      </c>
      <c r="O7130" s="5" t="s">
        <v>24733</v>
      </c>
      <c r="P7130" s="5" t="s">
        <v>24734</v>
      </c>
    </row>
    <row r="7131" ht="19" customHeight="1" spans="1:16">
      <c r="A7131" s="5">
        <v>283</v>
      </c>
      <c r="B7131" s="5" t="s">
        <v>77</v>
      </c>
      <c r="C7131" s="5" t="s">
        <v>70</v>
      </c>
      <c r="D7131" s="8" t="s">
        <v>487</v>
      </c>
      <c r="E7131" s="6">
        <v>123</v>
      </c>
      <c r="F7131" s="6">
        <v>112.5</v>
      </c>
      <c r="G7131" s="6">
        <v>44.2</v>
      </c>
      <c r="H7131" s="5" t="s">
        <v>120</v>
      </c>
      <c r="I7131" s="6">
        <f t="shared" si="444"/>
        <v>10.5</v>
      </c>
      <c r="J7131" s="5" t="str">
        <f>IF(H7131="否","不适用",IF(AND(ISNUMBER(E7131),ISNUMBER(F7131)),IF(I7131&gt;规则与名单!$B$2,"是","否"),"未判定"))</f>
        <v>不适用</v>
      </c>
      <c r="K7131" s="5" t="str">
        <f t="shared" si="445"/>
        <v>非测试日纯氢</v>
      </c>
      <c r="L7131" s="6">
        <f t="shared" si="446"/>
        <v>44.2</v>
      </c>
      <c r="M7131" s="5">
        <f t="shared" si="447"/>
        <v>0</v>
      </c>
      <c r="N7131" s="5" t="s">
        <v>24735</v>
      </c>
      <c r="O7131" s="5" t="s">
        <v>24736</v>
      </c>
      <c r="P7131" s="5" t="s">
        <v>24737</v>
      </c>
    </row>
    <row r="7132" ht="19" customHeight="1" spans="1:16">
      <c r="A7132" s="5">
        <v>283</v>
      </c>
      <c r="B7132" s="5" t="s">
        <v>77</v>
      </c>
      <c r="C7132" s="5" t="s">
        <v>70</v>
      </c>
      <c r="D7132" s="8" t="s">
        <v>121</v>
      </c>
      <c r="E7132" s="6">
        <v>166.7</v>
      </c>
      <c r="F7132" s="6">
        <v>167.9</v>
      </c>
      <c r="G7132" s="6">
        <v>152.9</v>
      </c>
      <c r="H7132" s="5" t="s">
        <v>120</v>
      </c>
      <c r="I7132" s="6">
        <f t="shared" si="444"/>
        <v>-1.20000000000002</v>
      </c>
      <c r="J7132" s="5" t="str">
        <f>IF(H7132="否","不适用",IF(AND(ISNUMBER(E7132),ISNUMBER(F7132)),IF(I7132&gt;规则与名单!$B$2,"是","否"),"未判定"))</f>
        <v>不适用</v>
      </c>
      <c r="K7132" s="5" t="str">
        <f t="shared" si="445"/>
        <v>非测试日纯氢</v>
      </c>
      <c r="L7132" s="6">
        <f t="shared" si="446"/>
        <v>152.9</v>
      </c>
      <c r="M7132" s="5">
        <f t="shared" si="447"/>
        <v>0</v>
      </c>
      <c r="N7132" s="5" t="s">
        <v>24738</v>
      </c>
      <c r="O7132" s="5" t="s">
        <v>24739</v>
      </c>
      <c r="P7132" s="5" t="s">
        <v>24740</v>
      </c>
    </row>
    <row r="7133" ht="19" customHeight="1" spans="1:16">
      <c r="A7133" s="5">
        <v>283</v>
      </c>
      <c r="B7133" s="5" t="s">
        <v>77</v>
      </c>
      <c r="C7133" s="5" t="s">
        <v>70</v>
      </c>
      <c r="D7133" s="8" t="s">
        <v>170</v>
      </c>
      <c r="E7133" s="6">
        <v>12.6</v>
      </c>
      <c r="F7133" s="6">
        <v>12.8</v>
      </c>
      <c r="G7133" s="6">
        <v>12.3</v>
      </c>
      <c r="H7133" s="5" t="s">
        <v>120</v>
      </c>
      <c r="I7133" s="6">
        <f t="shared" si="444"/>
        <v>-0.200000000000001</v>
      </c>
      <c r="J7133" s="5" t="str">
        <f>IF(H7133="否","不适用",IF(AND(ISNUMBER(E7133),ISNUMBER(F7133)),IF(I7133&gt;规则与名单!$B$2,"是","否"),"未判定"))</f>
        <v>不适用</v>
      </c>
      <c r="K7133" s="5" t="str">
        <f t="shared" si="445"/>
        <v>非测试日纯氢</v>
      </c>
      <c r="L7133" s="6">
        <f t="shared" si="446"/>
        <v>12.3</v>
      </c>
      <c r="M7133" s="5">
        <f t="shared" si="447"/>
        <v>0</v>
      </c>
      <c r="N7133" s="5" t="s">
        <v>24741</v>
      </c>
      <c r="O7133" s="5" t="s">
        <v>24742</v>
      </c>
      <c r="P7133" s="5" t="s">
        <v>24743</v>
      </c>
    </row>
    <row r="7134" ht="19" customHeight="1" spans="1:16">
      <c r="A7134" s="5">
        <v>283</v>
      </c>
      <c r="B7134" s="5" t="s">
        <v>77</v>
      </c>
      <c r="C7134" s="5" t="s">
        <v>70</v>
      </c>
      <c r="D7134" s="8" t="s">
        <v>644</v>
      </c>
      <c r="E7134" s="6">
        <v>31.8</v>
      </c>
      <c r="F7134" s="6">
        <v>32.5</v>
      </c>
      <c r="G7134" s="6">
        <v>31.6</v>
      </c>
      <c r="H7134" s="5" t="s">
        <v>120</v>
      </c>
      <c r="I7134" s="6">
        <f t="shared" si="444"/>
        <v>-0.699999999999999</v>
      </c>
      <c r="J7134" s="5" t="str">
        <f>IF(H7134="否","不适用",IF(AND(ISNUMBER(E7134),ISNUMBER(F7134)),IF(I7134&gt;规则与名单!$B$2,"是","否"),"未判定"))</f>
        <v>不适用</v>
      </c>
      <c r="K7134" s="5" t="str">
        <f t="shared" si="445"/>
        <v>非测试日纯氢</v>
      </c>
      <c r="L7134" s="6">
        <f t="shared" si="446"/>
        <v>31.6</v>
      </c>
      <c r="M7134" s="5">
        <f t="shared" si="447"/>
        <v>0</v>
      </c>
      <c r="N7134" s="5" t="s">
        <v>24744</v>
      </c>
      <c r="O7134" s="5" t="s">
        <v>24745</v>
      </c>
      <c r="P7134" s="5" t="s">
        <v>24746</v>
      </c>
    </row>
    <row r="7135" ht="19" customHeight="1" spans="1:16">
      <c r="A7135" s="5">
        <v>283</v>
      </c>
      <c r="B7135" s="5" t="s">
        <v>77</v>
      </c>
      <c r="C7135" s="5" t="s">
        <v>70</v>
      </c>
      <c r="D7135" s="8" t="s">
        <v>3418</v>
      </c>
      <c r="E7135" s="6"/>
      <c r="F7135" s="6">
        <v>0</v>
      </c>
      <c r="G7135" s="6"/>
      <c r="H7135" s="5" t="s">
        <v>120</v>
      </c>
      <c r="I7135" s="6" t="str">
        <f t="shared" si="444"/>
        <v/>
      </c>
      <c r="J7135" s="5" t="str">
        <f>IF(H7135="否","不适用",IF(AND(ISNUMBER(E7135),ISNUMBER(F7135)),IF(I7135&gt;规则与名单!$B$2,"是","否"),"未判定"))</f>
        <v>不适用</v>
      </c>
      <c r="K7135" s="5" t="str">
        <f t="shared" si="445"/>
        <v>缺失</v>
      </c>
      <c r="L7135" s="6" t="str">
        <f t="shared" si="446"/>
        <v/>
      </c>
      <c r="M7135" s="5">
        <f t="shared" si="447"/>
        <v>1</v>
      </c>
      <c r="N7135" s="5" t="s">
        <v>24747</v>
      </c>
      <c r="O7135" s="5" t="s">
        <v>24748</v>
      </c>
      <c r="P7135" s="5" t="s">
        <v>24749</v>
      </c>
    </row>
    <row r="7136" ht="19" customHeight="1" spans="1:16">
      <c r="A7136" s="5">
        <v>283</v>
      </c>
      <c r="B7136" s="5" t="s">
        <v>77</v>
      </c>
      <c r="C7136" s="5" t="s">
        <v>70</v>
      </c>
      <c r="D7136" s="8" t="s">
        <v>3422</v>
      </c>
      <c r="E7136" s="6">
        <v>141.5</v>
      </c>
      <c r="F7136" s="6">
        <v>142</v>
      </c>
      <c r="G7136" s="6">
        <v>72.8</v>
      </c>
      <c r="H7136" s="5" t="s">
        <v>120</v>
      </c>
      <c r="I7136" s="6">
        <f t="shared" si="444"/>
        <v>-0.5</v>
      </c>
      <c r="J7136" s="5" t="str">
        <f>IF(H7136="否","不适用",IF(AND(ISNUMBER(E7136),ISNUMBER(F7136)),IF(I7136&gt;规则与名单!$B$2,"是","否"),"未判定"))</f>
        <v>不适用</v>
      </c>
      <c r="K7136" s="5" t="str">
        <f t="shared" si="445"/>
        <v>非测试日纯氢</v>
      </c>
      <c r="L7136" s="6">
        <f t="shared" si="446"/>
        <v>72.8</v>
      </c>
      <c r="M7136" s="5">
        <f t="shared" si="447"/>
        <v>0</v>
      </c>
      <c r="N7136" s="5" t="s">
        <v>24750</v>
      </c>
      <c r="O7136" s="5" t="s">
        <v>24751</v>
      </c>
      <c r="P7136" s="5" t="s">
        <v>24752</v>
      </c>
    </row>
    <row r="7137" ht="19" customHeight="1" spans="1:16">
      <c r="A7137" s="5">
        <v>283</v>
      </c>
      <c r="B7137" s="5" t="s">
        <v>77</v>
      </c>
      <c r="C7137" s="5" t="s">
        <v>70</v>
      </c>
      <c r="D7137" s="8" t="s">
        <v>336</v>
      </c>
      <c r="E7137" s="6"/>
      <c r="F7137" s="6">
        <v>0</v>
      </c>
      <c r="G7137" s="6"/>
      <c r="H7137" s="5" t="s">
        <v>120</v>
      </c>
      <c r="I7137" s="6" t="str">
        <f t="shared" si="444"/>
        <v/>
      </c>
      <c r="J7137" s="5" t="str">
        <f>IF(H7137="否","不适用",IF(AND(ISNUMBER(E7137),ISNUMBER(F7137)),IF(I7137&gt;规则与名单!$B$2,"是","否"),"未判定"))</f>
        <v>不适用</v>
      </c>
      <c r="K7137" s="5" t="str">
        <f t="shared" si="445"/>
        <v>缺失</v>
      </c>
      <c r="L7137" s="6" t="str">
        <f t="shared" si="446"/>
        <v/>
      </c>
      <c r="M7137" s="5">
        <f t="shared" si="447"/>
        <v>1</v>
      </c>
      <c r="N7137" s="5" t="s">
        <v>24753</v>
      </c>
      <c r="O7137" s="5" t="s">
        <v>24754</v>
      </c>
      <c r="P7137" s="5" t="s">
        <v>24755</v>
      </c>
    </row>
    <row r="7138" ht="19" customHeight="1" spans="1:16">
      <c r="A7138" s="5">
        <v>283</v>
      </c>
      <c r="B7138" s="5" t="s">
        <v>77</v>
      </c>
      <c r="C7138" s="5" t="s">
        <v>70</v>
      </c>
      <c r="D7138" s="8" t="s">
        <v>653</v>
      </c>
      <c r="E7138" s="6">
        <v>133.3</v>
      </c>
      <c r="F7138" s="6">
        <v>134.2</v>
      </c>
      <c r="G7138" s="6">
        <v>132.6</v>
      </c>
      <c r="H7138" s="5" t="s">
        <v>120</v>
      </c>
      <c r="I7138" s="6">
        <f t="shared" si="444"/>
        <v>-0.899999999999977</v>
      </c>
      <c r="J7138" s="5" t="str">
        <f>IF(H7138="否","不适用",IF(AND(ISNUMBER(E7138),ISNUMBER(F7138)),IF(I7138&gt;规则与名单!$B$2,"是","否"),"未判定"))</f>
        <v>不适用</v>
      </c>
      <c r="K7138" s="5" t="str">
        <f t="shared" si="445"/>
        <v>非测试日纯氢</v>
      </c>
      <c r="L7138" s="6">
        <f t="shared" si="446"/>
        <v>132.6</v>
      </c>
      <c r="M7138" s="5">
        <f t="shared" si="447"/>
        <v>0</v>
      </c>
      <c r="N7138" s="5" t="s">
        <v>24756</v>
      </c>
      <c r="O7138" s="5" t="s">
        <v>24757</v>
      </c>
      <c r="P7138" s="5" t="s">
        <v>24758</v>
      </c>
    </row>
    <row r="7139" ht="19" customHeight="1" spans="1:16">
      <c r="A7139" s="5">
        <v>283</v>
      </c>
      <c r="B7139" s="5" t="s">
        <v>77</v>
      </c>
      <c r="C7139" s="5" t="s">
        <v>70</v>
      </c>
      <c r="D7139" s="8" t="s">
        <v>140</v>
      </c>
      <c r="E7139" s="6">
        <v>12.8</v>
      </c>
      <c r="F7139" s="6">
        <v>13.4</v>
      </c>
      <c r="G7139" s="6">
        <v>12.7</v>
      </c>
      <c r="H7139" s="5" t="s">
        <v>120</v>
      </c>
      <c r="I7139" s="6">
        <f t="shared" si="444"/>
        <v>-0.6</v>
      </c>
      <c r="J7139" s="5" t="str">
        <f>IF(H7139="否","不适用",IF(AND(ISNUMBER(E7139),ISNUMBER(F7139)),IF(I7139&gt;规则与名单!$B$2,"是","否"),"未判定"))</f>
        <v>不适用</v>
      </c>
      <c r="K7139" s="5" t="str">
        <f t="shared" si="445"/>
        <v>非测试日纯氢</v>
      </c>
      <c r="L7139" s="6">
        <f t="shared" si="446"/>
        <v>12.7</v>
      </c>
      <c r="M7139" s="5">
        <f t="shared" si="447"/>
        <v>0</v>
      </c>
      <c r="N7139" s="5" t="s">
        <v>24759</v>
      </c>
      <c r="O7139" s="5" t="s">
        <v>24760</v>
      </c>
      <c r="P7139" s="5" t="s">
        <v>24761</v>
      </c>
    </row>
    <row r="7140" ht="19" customHeight="1" spans="1:16">
      <c r="A7140" s="5">
        <v>283</v>
      </c>
      <c r="B7140" s="5" t="s">
        <v>77</v>
      </c>
      <c r="C7140" s="5" t="s">
        <v>70</v>
      </c>
      <c r="D7140" s="8" t="s">
        <v>115</v>
      </c>
      <c r="E7140" s="6">
        <v>15.1</v>
      </c>
      <c r="F7140" s="6">
        <v>15.3</v>
      </c>
      <c r="G7140" s="6">
        <v>14.9</v>
      </c>
      <c r="H7140" s="5" t="s">
        <v>120</v>
      </c>
      <c r="I7140" s="6">
        <f t="shared" si="444"/>
        <v>-0.200000000000001</v>
      </c>
      <c r="J7140" s="5" t="str">
        <f>IF(H7140="否","不适用",IF(AND(ISNUMBER(E7140),ISNUMBER(F7140)),IF(I7140&gt;规则与名单!$B$2,"是","否"),"未判定"))</f>
        <v>不适用</v>
      </c>
      <c r="K7140" s="5" t="str">
        <f t="shared" si="445"/>
        <v>非测试日纯氢</v>
      </c>
      <c r="L7140" s="6">
        <f t="shared" si="446"/>
        <v>14.9</v>
      </c>
      <c r="M7140" s="5">
        <f t="shared" si="447"/>
        <v>0</v>
      </c>
      <c r="N7140" s="5" t="s">
        <v>24762</v>
      </c>
      <c r="O7140" s="5" t="s">
        <v>24763</v>
      </c>
      <c r="P7140" s="5" t="s">
        <v>24764</v>
      </c>
    </row>
    <row r="7141" ht="19" customHeight="1" spans="1:16">
      <c r="A7141" s="5">
        <v>284</v>
      </c>
      <c r="B7141" s="5" t="s">
        <v>717</v>
      </c>
      <c r="C7141" s="5" t="s">
        <v>70</v>
      </c>
      <c r="D7141" s="8" t="s">
        <v>114</v>
      </c>
      <c r="E7141" s="6">
        <v>56.7</v>
      </c>
      <c r="F7141" s="6">
        <v>59.6</v>
      </c>
      <c r="G7141" s="6">
        <v>57.3</v>
      </c>
      <c r="H7141" s="5" t="s">
        <v>120</v>
      </c>
      <c r="I7141" s="6">
        <f t="shared" si="444"/>
        <v>-2.9</v>
      </c>
      <c r="J7141" s="5" t="str">
        <f>IF(H7141="否","不适用",IF(AND(ISNUMBER(E7141),ISNUMBER(F7141)),IF(I7141&gt;规则与名单!$B$2,"是","否"),"未判定"))</f>
        <v>不适用</v>
      </c>
      <c r="K7141" s="5" t="str">
        <f t="shared" si="445"/>
        <v>非测试日纯氢</v>
      </c>
      <c r="L7141" s="6">
        <f t="shared" si="446"/>
        <v>57.3</v>
      </c>
      <c r="M7141" s="5">
        <f t="shared" si="447"/>
        <v>0</v>
      </c>
      <c r="N7141" s="5" t="s">
        <v>24765</v>
      </c>
      <c r="O7141" s="5" t="s">
        <v>24766</v>
      </c>
      <c r="P7141" s="5" t="s">
        <v>24767</v>
      </c>
    </row>
    <row r="7142" ht="19" customHeight="1" spans="1:16">
      <c r="A7142" s="5">
        <v>284</v>
      </c>
      <c r="B7142" s="5" t="s">
        <v>717</v>
      </c>
      <c r="C7142" s="5" t="s">
        <v>70</v>
      </c>
      <c r="D7142" s="8" t="s">
        <v>605</v>
      </c>
      <c r="E7142" s="6">
        <v>57.4</v>
      </c>
      <c r="F7142" s="6">
        <v>37.8</v>
      </c>
      <c r="G7142" s="6">
        <v>57.4</v>
      </c>
      <c r="H7142" s="5" t="s">
        <v>120</v>
      </c>
      <c r="I7142" s="6">
        <f t="shared" si="444"/>
        <v>19.6</v>
      </c>
      <c r="J7142" s="5" t="str">
        <f>IF(H7142="否","不适用",IF(AND(ISNUMBER(E7142),ISNUMBER(F7142)),IF(I7142&gt;规则与名单!$B$2,"是","否"),"未判定"))</f>
        <v>不适用</v>
      </c>
      <c r="K7142" s="5" t="str">
        <f t="shared" si="445"/>
        <v>非测试日纯氢</v>
      </c>
      <c r="L7142" s="6">
        <f t="shared" si="446"/>
        <v>57.4</v>
      </c>
      <c r="M7142" s="5">
        <f t="shared" si="447"/>
        <v>0</v>
      </c>
      <c r="N7142" s="5" t="s">
        <v>24768</v>
      </c>
      <c r="O7142" s="5" t="s">
        <v>24769</v>
      </c>
      <c r="P7142" s="5" t="s">
        <v>24770</v>
      </c>
    </row>
    <row r="7143" ht="19" customHeight="1" spans="1:16">
      <c r="A7143" s="5">
        <v>284</v>
      </c>
      <c r="B7143" s="5" t="s">
        <v>717</v>
      </c>
      <c r="C7143" s="5" t="s">
        <v>70</v>
      </c>
      <c r="D7143" s="8" t="s">
        <v>186</v>
      </c>
      <c r="E7143" s="6">
        <v>86.7</v>
      </c>
      <c r="F7143" s="6">
        <v>186.9</v>
      </c>
      <c r="G7143" s="6">
        <v>84.7</v>
      </c>
      <c r="H7143" s="5" t="s">
        <v>120</v>
      </c>
      <c r="I7143" s="6">
        <f t="shared" si="444"/>
        <v>-100.2</v>
      </c>
      <c r="J7143" s="5" t="str">
        <f>IF(H7143="否","不适用",IF(AND(ISNUMBER(E7143),ISNUMBER(F7143)),IF(I7143&gt;规则与名单!$B$2,"是","否"),"未判定"))</f>
        <v>不适用</v>
      </c>
      <c r="K7143" s="5" t="str">
        <f t="shared" si="445"/>
        <v>非测试日纯氢</v>
      </c>
      <c r="L7143" s="6">
        <f t="shared" si="446"/>
        <v>84.7</v>
      </c>
      <c r="M7143" s="5">
        <f t="shared" si="447"/>
        <v>0</v>
      </c>
      <c r="N7143" s="5" t="s">
        <v>24771</v>
      </c>
      <c r="O7143" s="5" t="s">
        <v>24772</v>
      </c>
      <c r="P7143" s="5" t="s">
        <v>24773</v>
      </c>
    </row>
    <row r="7144" ht="19" customHeight="1" spans="1:16">
      <c r="A7144" s="5">
        <v>284</v>
      </c>
      <c r="B7144" s="5" t="s">
        <v>717</v>
      </c>
      <c r="C7144" s="5" t="s">
        <v>70</v>
      </c>
      <c r="D7144" s="8" t="s">
        <v>165</v>
      </c>
      <c r="E7144" s="6">
        <v>57.4</v>
      </c>
      <c r="F7144" s="6">
        <v>55</v>
      </c>
      <c r="G7144" s="6">
        <v>57.4</v>
      </c>
      <c r="H7144" s="5" t="s">
        <v>120</v>
      </c>
      <c r="I7144" s="6">
        <f t="shared" si="444"/>
        <v>2.4</v>
      </c>
      <c r="J7144" s="5" t="str">
        <f>IF(H7144="否","不适用",IF(AND(ISNUMBER(E7144),ISNUMBER(F7144)),IF(I7144&gt;规则与名单!$B$2,"是","否"),"未判定"))</f>
        <v>不适用</v>
      </c>
      <c r="K7144" s="5" t="str">
        <f t="shared" si="445"/>
        <v>非测试日纯氢</v>
      </c>
      <c r="L7144" s="6">
        <f t="shared" si="446"/>
        <v>57.4</v>
      </c>
      <c r="M7144" s="5">
        <f t="shared" si="447"/>
        <v>0</v>
      </c>
      <c r="N7144" s="5" t="s">
        <v>24774</v>
      </c>
      <c r="O7144" s="5" t="s">
        <v>24775</v>
      </c>
      <c r="P7144" s="5" t="s">
        <v>24776</v>
      </c>
    </row>
    <row r="7145" ht="19" customHeight="1" spans="1:16">
      <c r="A7145" s="5">
        <v>284</v>
      </c>
      <c r="B7145" s="5" t="s">
        <v>717</v>
      </c>
      <c r="C7145" s="5" t="s">
        <v>70</v>
      </c>
      <c r="D7145" s="8" t="s">
        <v>151</v>
      </c>
      <c r="E7145" s="6">
        <v>79.2</v>
      </c>
      <c r="F7145" s="6">
        <v>84.3</v>
      </c>
      <c r="G7145" s="6">
        <v>79.2</v>
      </c>
      <c r="H7145" s="5" t="s">
        <v>120</v>
      </c>
      <c r="I7145" s="6">
        <f t="shared" si="444"/>
        <v>-5.09999999999999</v>
      </c>
      <c r="J7145" s="5" t="str">
        <f>IF(H7145="否","不适用",IF(AND(ISNUMBER(E7145),ISNUMBER(F7145)),IF(I7145&gt;规则与名单!$B$2,"是","否"),"未判定"))</f>
        <v>不适用</v>
      </c>
      <c r="K7145" s="5" t="str">
        <f t="shared" si="445"/>
        <v>非测试日纯氢</v>
      </c>
      <c r="L7145" s="6">
        <f t="shared" si="446"/>
        <v>79.2</v>
      </c>
      <c r="M7145" s="5">
        <f t="shared" si="447"/>
        <v>0</v>
      </c>
      <c r="N7145" s="5" t="s">
        <v>24777</v>
      </c>
      <c r="O7145" s="5" t="s">
        <v>24778</v>
      </c>
      <c r="P7145" s="5" t="s">
        <v>24779</v>
      </c>
    </row>
    <row r="7146" ht="19" customHeight="1" spans="1:16">
      <c r="A7146" s="5">
        <v>284</v>
      </c>
      <c r="B7146" s="5" t="s">
        <v>717</v>
      </c>
      <c r="C7146" s="5" t="s">
        <v>70</v>
      </c>
      <c r="D7146" s="8" t="s">
        <v>3358</v>
      </c>
      <c r="E7146" s="6">
        <v>57.5</v>
      </c>
      <c r="F7146" s="6">
        <v>29.3</v>
      </c>
      <c r="G7146" s="6">
        <v>57.5</v>
      </c>
      <c r="H7146" s="5" t="s">
        <v>120</v>
      </c>
      <c r="I7146" s="6">
        <f t="shared" si="444"/>
        <v>28.2</v>
      </c>
      <c r="J7146" s="5" t="str">
        <f>IF(H7146="否","不适用",IF(AND(ISNUMBER(E7146),ISNUMBER(F7146)),IF(I7146&gt;规则与名单!$B$2,"是","否"),"未判定"))</f>
        <v>不适用</v>
      </c>
      <c r="K7146" s="5" t="str">
        <f t="shared" si="445"/>
        <v>非测试日纯氢</v>
      </c>
      <c r="L7146" s="6">
        <f t="shared" si="446"/>
        <v>57.5</v>
      </c>
      <c r="M7146" s="5">
        <f t="shared" si="447"/>
        <v>0</v>
      </c>
      <c r="N7146" s="5" t="s">
        <v>24780</v>
      </c>
      <c r="O7146" s="5" t="s">
        <v>24781</v>
      </c>
      <c r="P7146" s="5" t="s">
        <v>24782</v>
      </c>
    </row>
    <row r="7147" ht="19" customHeight="1" spans="1:16">
      <c r="A7147" s="5">
        <v>284</v>
      </c>
      <c r="B7147" s="5" t="s">
        <v>717</v>
      </c>
      <c r="C7147" s="5" t="s">
        <v>70</v>
      </c>
      <c r="D7147" s="8" t="s">
        <v>272</v>
      </c>
      <c r="E7147" s="6">
        <v>63.2</v>
      </c>
      <c r="F7147" s="6">
        <v>66.7</v>
      </c>
      <c r="G7147" s="6">
        <v>62.7</v>
      </c>
      <c r="H7147" s="5" t="s">
        <v>120</v>
      </c>
      <c r="I7147" s="6">
        <f t="shared" si="444"/>
        <v>-3.5</v>
      </c>
      <c r="J7147" s="5" t="str">
        <f>IF(H7147="否","不适用",IF(AND(ISNUMBER(E7147),ISNUMBER(F7147)),IF(I7147&gt;规则与名单!$B$2,"是","否"),"未判定"))</f>
        <v>不适用</v>
      </c>
      <c r="K7147" s="5" t="str">
        <f t="shared" si="445"/>
        <v>非测试日纯氢</v>
      </c>
      <c r="L7147" s="6">
        <f t="shared" si="446"/>
        <v>62.7</v>
      </c>
      <c r="M7147" s="5">
        <f t="shared" si="447"/>
        <v>0</v>
      </c>
      <c r="N7147" s="5" t="s">
        <v>24783</v>
      </c>
      <c r="O7147" s="5" t="s">
        <v>24784</v>
      </c>
      <c r="P7147" s="5" t="s">
        <v>24785</v>
      </c>
    </row>
    <row r="7148" ht="19" customHeight="1" spans="1:16">
      <c r="A7148" s="5">
        <v>284</v>
      </c>
      <c r="B7148" s="5" t="s">
        <v>717</v>
      </c>
      <c r="C7148" s="5" t="s">
        <v>70</v>
      </c>
      <c r="D7148" s="8" t="s">
        <v>506</v>
      </c>
      <c r="E7148" s="6">
        <v>57.2</v>
      </c>
      <c r="F7148" s="6">
        <v>30.8</v>
      </c>
      <c r="G7148" s="6">
        <v>34</v>
      </c>
      <c r="H7148" s="5" t="s">
        <v>120</v>
      </c>
      <c r="I7148" s="6">
        <f t="shared" si="444"/>
        <v>26.4</v>
      </c>
      <c r="J7148" s="5" t="str">
        <f>IF(H7148="否","不适用",IF(AND(ISNUMBER(E7148),ISNUMBER(F7148)),IF(I7148&gt;规则与名单!$B$2,"是","否"),"未判定"))</f>
        <v>不适用</v>
      </c>
      <c r="K7148" s="5" t="str">
        <f t="shared" si="445"/>
        <v>非测试日纯氢</v>
      </c>
      <c r="L7148" s="6">
        <f t="shared" si="446"/>
        <v>34</v>
      </c>
      <c r="M7148" s="5">
        <f t="shared" si="447"/>
        <v>0</v>
      </c>
      <c r="N7148" s="5" t="s">
        <v>24786</v>
      </c>
      <c r="O7148" s="5" t="s">
        <v>24787</v>
      </c>
      <c r="P7148" s="5" t="s">
        <v>24788</v>
      </c>
    </row>
    <row r="7149" ht="19" customHeight="1" spans="1:16">
      <c r="A7149" s="5">
        <v>284</v>
      </c>
      <c r="B7149" s="5" t="s">
        <v>717</v>
      </c>
      <c r="C7149" s="5" t="s">
        <v>70</v>
      </c>
      <c r="D7149" s="8" t="s">
        <v>673</v>
      </c>
      <c r="E7149" s="6">
        <v>57.9</v>
      </c>
      <c r="F7149" s="6">
        <v>62.1</v>
      </c>
      <c r="G7149" s="6">
        <v>57.9</v>
      </c>
      <c r="H7149" s="5" t="s">
        <v>120</v>
      </c>
      <c r="I7149" s="6">
        <f t="shared" si="444"/>
        <v>-4.2</v>
      </c>
      <c r="J7149" s="5" t="str">
        <f>IF(H7149="否","不适用",IF(AND(ISNUMBER(E7149),ISNUMBER(F7149)),IF(I7149&gt;规则与名单!$B$2,"是","否"),"未判定"))</f>
        <v>不适用</v>
      </c>
      <c r="K7149" s="5" t="str">
        <f t="shared" si="445"/>
        <v>非测试日纯氢</v>
      </c>
      <c r="L7149" s="6">
        <f t="shared" si="446"/>
        <v>57.9</v>
      </c>
      <c r="M7149" s="5">
        <f t="shared" si="447"/>
        <v>0</v>
      </c>
      <c r="N7149" s="5" t="s">
        <v>24789</v>
      </c>
      <c r="O7149" s="5" t="s">
        <v>24790</v>
      </c>
      <c r="P7149" s="5" t="s">
        <v>24791</v>
      </c>
    </row>
    <row r="7150" ht="19" customHeight="1" spans="1:16">
      <c r="A7150" s="5">
        <v>284</v>
      </c>
      <c r="B7150" s="5" t="s">
        <v>717</v>
      </c>
      <c r="C7150" s="5" t="s">
        <v>70</v>
      </c>
      <c r="D7150" s="8" t="s">
        <v>183</v>
      </c>
      <c r="E7150" s="6">
        <v>57.5</v>
      </c>
      <c r="F7150" s="6">
        <v>62</v>
      </c>
      <c r="G7150" s="6">
        <v>57</v>
      </c>
      <c r="H7150" s="5" t="s">
        <v>120</v>
      </c>
      <c r="I7150" s="6">
        <f t="shared" si="444"/>
        <v>-4.5</v>
      </c>
      <c r="J7150" s="5" t="str">
        <f>IF(H7150="否","不适用",IF(AND(ISNUMBER(E7150),ISNUMBER(F7150)),IF(I7150&gt;规则与名单!$B$2,"是","否"),"未判定"))</f>
        <v>不适用</v>
      </c>
      <c r="K7150" s="5" t="str">
        <f t="shared" si="445"/>
        <v>非测试日纯氢</v>
      </c>
      <c r="L7150" s="6">
        <f t="shared" si="446"/>
        <v>57</v>
      </c>
      <c r="M7150" s="5">
        <f t="shared" si="447"/>
        <v>0</v>
      </c>
      <c r="N7150" s="5" t="s">
        <v>24792</v>
      </c>
      <c r="O7150" s="5" t="s">
        <v>24793</v>
      </c>
      <c r="P7150" s="5" t="s">
        <v>24794</v>
      </c>
    </row>
    <row r="7151" ht="19" customHeight="1" spans="1:16">
      <c r="A7151" s="5">
        <v>284</v>
      </c>
      <c r="B7151" s="5" t="s">
        <v>717</v>
      </c>
      <c r="C7151" s="5" t="s">
        <v>70</v>
      </c>
      <c r="D7151" s="8" t="s">
        <v>431</v>
      </c>
      <c r="E7151" s="6">
        <v>60.2</v>
      </c>
      <c r="F7151" s="6">
        <v>66.4</v>
      </c>
      <c r="G7151" s="6">
        <v>60.2</v>
      </c>
      <c r="H7151" s="5" t="s">
        <v>120</v>
      </c>
      <c r="I7151" s="6">
        <f t="shared" si="444"/>
        <v>-6.2</v>
      </c>
      <c r="J7151" s="5" t="str">
        <f>IF(H7151="否","不适用",IF(AND(ISNUMBER(E7151),ISNUMBER(F7151)),IF(I7151&gt;规则与名单!$B$2,"是","否"),"未判定"))</f>
        <v>不适用</v>
      </c>
      <c r="K7151" s="5" t="str">
        <f t="shared" si="445"/>
        <v>非测试日纯氢</v>
      </c>
      <c r="L7151" s="6">
        <f t="shared" si="446"/>
        <v>60.2</v>
      </c>
      <c r="M7151" s="5">
        <f t="shared" si="447"/>
        <v>0</v>
      </c>
      <c r="N7151" s="5" t="s">
        <v>24795</v>
      </c>
      <c r="O7151" s="5" t="s">
        <v>24796</v>
      </c>
      <c r="P7151" s="5" t="s">
        <v>24797</v>
      </c>
    </row>
    <row r="7152" ht="19" customHeight="1" spans="1:16">
      <c r="A7152" s="5">
        <v>284</v>
      </c>
      <c r="B7152" s="5" t="s">
        <v>717</v>
      </c>
      <c r="C7152" s="5" t="s">
        <v>70</v>
      </c>
      <c r="D7152" s="8" t="s">
        <v>3377</v>
      </c>
      <c r="E7152" s="6">
        <v>2.2</v>
      </c>
      <c r="F7152" s="6">
        <v>0.08</v>
      </c>
      <c r="G7152" s="6"/>
      <c r="H7152" s="5" t="s">
        <v>120</v>
      </c>
      <c r="I7152" s="6">
        <f t="shared" si="444"/>
        <v>2.12</v>
      </c>
      <c r="J7152" s="5" t="str">
        <f>IF(H7152="否","不适用",IF(AND(ISNUMBER(E7152),ISNUMBER(F7152)),IF(I7152&gt;规则与名单!$B$2,"是","否"),"未判定"))</f>
        <v>不适用</v>
      </c>
      <c r="K7152" s="5" t="str">
        <f t="shared" si="445"/>
        <v>非测试日仪表</v>
      </c>
      <c r="L7152" s="6">
        <f t="shared" si="446"/>
        <v>2.2</v>
      </c>
      <c r="M7152" s="5">
        <f t="shared" si="447"/>
        <v>0</v>
      </c>
      <c r="N7152" s="5" t="s">
        <v>24798</v>
      </c>
      <c r="O7152" s="5" t="s">
        <v>24799</v>
      </c>
      <c r="P7152" s="5" t="s">
        <v>24800</v>
      </c>
    </row>
    <row r="7153" ht="19" customHeight="1" spans="1:16">
      <c r="A7153" s="5">
        <v>284</v>
      </c>
      <c r="B7153" s="5" t="s">
        <v>717</v>
      </c>
      <c r="C7153" s="5" t="s">
        <v>70</v>
      </c>
      <c r="D7153" s="8" t="s">
        <v>407</v>
      </c>
      <c r="E7153" s="6">
        <v>28.2</v>
      </c>
      <c r="F7153" s="6">
        <v>57.7</v>
      </c>
      <c r="G7153" s="6">
        <v>28.2</v>
      </c>
      <c r="H7153" s="5" t="s">
        <v>120</v>
      </c>
      <c r="I7153" s="6">
        <f t="shared" si="444"/>
        <v>-29.5</v>
      </c>
      <c r="J7153" s="5" t="str">
        <f>IF(H7153="否","不适用",IF(AND(ISNUMBER(E7153),ISNUMBER(F7153)),IF(I7153&gt;规则与名单!$B$2,"是","否"),"未判定"))</f>
        <v>不适用</v>
      </c>
      <c r="K7153" s="5" t="str">
        <f t="shared" si="445"/>
        <v>非测试日纯氢</v>
      </c>
      <c r="L7153" s="6">
        <f t="shared" si="446"/>
        <v>28.2</v>
      </c>
      <c r="M7153" s="5">
        <f t="shared" si="447"/>
        <v>0</v>
      </c>
      <c r="N7153" s="5" t="s">
        <v>24801</v>
      </c>
      <c r="O7153" s="5" t="s">
        <v>24802</v>
      </c>
      <c r="P7153" s="5" t="s">
        <v>24803</v>
      </c>
    </row>
    <row r="7154" ht="19" customHeight="1" spans="1:16">
      <c r="A7154" s="5">
        <v>284</v>
      </c>
      <c r="B7154" s="5" t="s">
        <v>717</v>
      </c>
      <c r="C7154" s="5" t="s">
        <v>70</v>
      </c>
      <c r="D7154" s="8" t="s">
        <v>411</v>
      </c>
      <c r="E7154" s="6">
        <v>86.9</v>
      </c>
      <c r="F7154" s="6">
        <v>61.2</v>
      </c>
      <c r="G7154" s="6">
        <v>55.3</v>
      </c>
      <c r="H7154" s="5" t="s">
        <v>120</v>
      </c>
      <c r="I7154" s="6">
        <f t="shared" si="444"/>
        <v>25.7</v>
      </c>
      <c r="J7154" s="5" t="str">
        <f>IF(H7154="否","不适用",IF(AND(ISNUMBER(E7154),ISNUMBER(F7154)),IF(I7154&gt;规则与名单!$B$2,"是","否"),"未判定"))</f>
        <v>不适用</v>
      </c>
      <c r="K7154" s="5" t="str">
        <f t="shared" si="445"/>
        <v>非测试日纯氢</v>
      </c>
      <c r="L7154" s="6">
        <f t="shared" si="446"/>
        <v>55.3</v>
      </c>
      <c r="M7154" s="5">
        <f t="shared" si="447"/>
        <v>0</v>
      </c>
      <c r="N7154" s="5" t="s">
        <v>24804</v>
      </c>
      <c r="O7154" s="5" t="s">
        <v>24805</v>
      </c>
      <c r="P7154" s="5" t="s">
        <v>24806</v>
      </c>
    </row>
    <row r="7155" ht="19" customHeight="1" spans="1:16">
      <c r="A7155" s="5">
        <v>284</v>
      </c>
      <c r="B7155" s="5" t="s">
        <v>717</v>
      </c>
      <c r="C7155" s="5" t="s">
        <v>70</v>
      </c>
      <c r="D7155" s="8" t="s">
        <v>251</v>
      </c>
      <c r="E7155" s="6">
        <v>58.7</v>
      </c>
      <c r="F7155" s="6">
        <v>42</v>
      </c>
      <c r="G7155" s="6">
        <v>59.2</v>
      </c>
      <c r="H7155" s="5" t="s">
        <v>120</v>
      </c>
      <c r="I7155" s="6">
        <f t="shared" si="444"/>
        <v>16.7</v>
      </c>
      <c r="J7155" s="5" t="str">
        <f>IF(H7155="否","不适用",IF(AND(ISNUMBER(E7155),ISNUMBER(F7155)),IF(I7155&gt;规则与名单!$B$2,"是","否"),"未判定"))</f>
        <v>不适用</v>
      </c>
      <c r="K7155" s="5" t="str">
        <f t="shared" si="445"/>
        <v>非测试日纯氢</v>
      </c>
      <c r="L7155" s="6">
        <f t="shared" si="446"/>
        <v>59.2</v>
      </c>
      <c r="M7155" s="5">
        <f t="shared" si="447"/>
        <v>0</v>
      </c>
      <c r="N7155" s="5" t="s">
        <v>24807</v>
      </c>
      <c r="O7155" s="5" t="s">
        <v>24808</v>
      </c>
      <c r="P7155" s="5" t="s">
        <v>24809</v>
      </c>
    </row>
    <row r="7156" ht="19" customHeight="1" spans="1:16">
      <c r="A7156" s="5">
        <v>284</v>
      </c>
      <c r="B7156" s="5" t="s">
        <v>717</v>
      </c>
      <c r="C7156" s="5" t="s">
        <v>70</v>
      </c>
      <c r="D7156" s="8" t="s">
        <v>472</v>
      </c>
      <c r="E7156" s="6">
        <v>61.5</v>
      </c>
      <c r="F7156" s="6">
        <v>60.4</v>
      </c>
      <c r="G7156" s="6">
        <v>56.5</v>
      </c>
      <c r="H7156" s="5" t="s">
        <v>120</v>
      </c>
      <c r="I7156" s="6">
        <f t="shared" si="444"/>
        <v>1.1</v>
      </c>
      <c r="J7156" s="5" t="str">
        <f>IF(H7156="否","不适用",IF(AND(ISNUMBER(E7156),ISNUMBER(F7156)),IF(I7156&gt;规则与名单!$B$2,"是","否"),"未判定"))</f>
        <v>不适用</v>
      </c>
      <c r="K7156" s="5" t="str">
        <f t="shared" si="445"/>
        <v>非测试日纯氢</v>
      </c>
      <c r="L7156" s="6">
        <f t="shared" si="446"/>
        <v>56.5</v>
      </c>
      <c r="M7156" s="5">
        <f t="shared" si="447"/>
        <v>0</v>
      </c>
      <c r="N7156" s="5" t="s">
        <v>24810</v>
      </c>
      <c r="O7156" s="5" t="s">
        <v>24811</v>
      </c>
      <c r="P7156" s="5" t="s">
        <v>24812</v>
      </c>
    </row>
    <row r="7157" ht="19" customHeight="1" spans="1:16">
      <c r="A7157" s="5">
        <v>284</v>
      </c>
      <c r="B7157" s="5" t="s">
        <v>717</v>
      </c>
      <c r="C7157" s="5" t="s">
        <v>70</v>
      </c>
      <c r="D7157" s="8" t="s">
        <v>466</v>
      </c>
      <c r="E7157" s="6">
        <v>57.5</v>
      </c>
      <c r="F7157" s="6">
        <v>62.8</v>
      </c>
      <c r="G7157" s="6">
        <v>49</v>
      </c>
      <c r="H7157" s="5" t="s">
        <v>120</v>
      </c>
      <c r="I7157" s="6">
        <f t="shared" si="444"/>
        <v>-5.3</v>
      </c>
      <c r="J7157" s="5" t="str">
        <f>IF(H7157="否","不适用",IF(AND(ISNUMBER(E7157),ISNUMBER(F7157)),IF(I7157&gt;规则与名单!$B$2,"是","否"),"未判定"))</f>
        <v>不适用</v>
      </c>
      <c r="K7157" s="5" t="str">
        <f t="shared" si="445"/>
        <v>非测试日纯氢</v>
      </c>
      <c r="L7157" s="6">
        <f t="shared" si="446"/>
        <v>49</v>
      </c>
      <c r="M7157" s="5">
        <f t="shared" si="447"/>
        <v>0</v>
      </c>
      <c r="N7157" s="5" t="s">
        <v>24813</v>
      </c>
      <c r="O7157" s="5" t="s">
        <v>24814</v>
      </c>
      <c r="P7157" s="5" t="s">
        <v>24815</v>
      </c>
    </row>
    <row r="7158" ht="19" customHeight="1" spans="1:16">
      <c r="A7158" s="5">
        <v>284</v>
      </c>
      <c r="B7158" s="5" t="s">
        <v>717</v>
      </c>
      <c r="C7158" s="5" t="s">
        <v>70</v>
      </c>
      <c r="D7158" s="8" t="s">
        <v>333</v>
      </c>
      <c r="E7158" s="6"/>
      <c r="F7158" s="6">
        <v>0</v>
      </c>
      <c r="G7158" s="6"/>
      <c r="H7158" s="5" t="s">
        <v>120</v>
      </c>
      <c r="I7158" s="6" t="str">
        <f t="shared" si="444"/>
        <v/>
      </c>
      <c r="J7158" s="5" t="str">
        <f>IF(H7158="否","不适用",IF(AND(ISNUMBER(E7158),ISNUMBER(F7158)),IF(I7158&gt;规则与名单!$B$2,"是","否"),"未判定"))</f>
        <v>不适用</v>
      </c>
      <c r="K7158" s="5" t="str">
        <f t="shared" si="445"/>
        <v>缺失</v>
      </c>
      <c r="L7158" s="6" t="str">
        <f t="shared" si="446"/>
        <v/>
      </c>
      <c r="M7158" s="5">
        <f t="shared" si="447"/>
        <v>1</v>
      </c>
      <c r="N7158" s="5" t="s">
        <v>24816</v>
      </c>
      <c r="O7158" s="5" t="s">
        <v>24817</v>
      </c>
      <c r="P7158" s="5" t="s">
        <v>24818</v>
      </c>
    </row>
    <row r="7159" ht="19" customHeight="1" spans="1:16">
      <c r="A7159" s="5">
        <v>284</v>
      </c>
      <c r="B7159" s="5" t="s">
        <v>717</v>
      </c>
      <c r="C7159" s="5" t="s">
        <v>70</v>
      </c>
      <c r="D7159" s="8" t="s">
        <v>175</v>
      </c>
      <c r="E7159" s="6"/>
      <c r="F7159" s="6">
        <v>0</v>
      </c>
      <c r="G7159" s="6"/>
      <c r="H7159" s="5" t="s">
        <v>120</v>
      </c>
      <c r="I7159" s="6" t="str">
        <f t="shared" si="444"/>
        <v/>
      </c>
      <c r="J7159" s="5" t="str">
        <f>IF(H7159="否","不适用",IF(AND(ISNUMBER(E7159),ISNUMBER(F7159)),IF(I7159&gt;规则与名单!$B$2,"是","否"),"未判定"))</f>
        <v>不适用</v>
      </c>
      <c r="K7159" s="5" t="str">
        <f t="shared" si="445"/>
        <v>缺失</v>
      </c>
      <c r="L7159" s="6" t="str">
        <f t="shared" si="446"/>
        <v/>
      </c>
      <c r="M7159" s="5">
        <f t="shared" si="447"/>
        <v>1</v>
      </c>
      <c r="N7159" s="5" t="s">
        <v>24819</v>
      </c>
      <c r="O7159" s="5" t="s">
        <v>24820</v>
      </c>
      <c r="P7159" s="5" t="s">
        <v>24821</v>
      </c>
    </row>
    <row r="7160" ht="19" customHeight="1" spans="1:16">
      <c r="A7160" s="5">
        <v>284</v>
      </c>
      <c r="B7160" s="5" t="s">
        <v>717</v>
      </c>
      <c r="C7160" s="5" t="s">
        <v>70</v>
      </c>
      <c r="D7160" s="8" t="s">
        <v>3402</v>
      </c>
      <c r="E7160" s="6">
        <v>116.4</v>
      </c>
      <c r="F7160" s="6">
        <v>75.2</v>
      </c>
      <c r="G7160" s="6">
        <v>110.5</v>
      </c>
      <c r="H7160" s="5" t="s">
        <v>120</v>
      </c>
      <c r="I7160" s="6">
        <f t="shared" si="444"/>
        <v>41.2</v>
      </c>
      <c r="J7160" s="5" t="str">
        <f>IF(H7160="否","不适用",IF(AND(ISNUMBER(E7160),ISNUMBER(F7160)),IF(I7160&gt;规则与名单!$B$2,"是","否"),"未判定"))</f>
        <v>不适用</v>
      </c>
      <c r="K7160" s="5" t="str">
        <f t="shared" si="445"/>
        <v>非测试日纯氢</v>
      </c>
      <c r="L7160" s="6">
        <f t="shared" si="446"/>
        <v>110.5</v>
      </c>
      <c r="M7160" s="5">
        <f t="shared" si="447"/>
        <v>0</v>
      </c>
      <c r="N7160" s="5" t="s">
        <v>24822</v>
      </c>
      <c r="O7160" s="5" t="s">
        <v>24823</v>
      </c>
      <c r="P7160" s="5" t="s">
        <v>24824</v>
      </c>
    </row>
    <row r="7161" ht="19" customHeight="1" spans="1:16">
      <c r="A7161" s="5">
        <v>284</v>
      </c>
      <c r="B7161" s="5" t="s">
        <v>717</v>
      </c>
      <c r="C7161" s="5" t="s">
        <v>70</v>
      </c>
      <c r="D7161" s="8" t="s">
        <v>487</v>
      </c>
      <c r="E7161" s="6">
        <v>100.2</v>
      </c>
      <c r="F7161" s="6">
        <v>88</v>
      </c>
      <c r="G7161" s="6">
        <v>94.9</v>
      </c>
      <c r="H7161" s="5" t="s">
        <v>120</v>
      </c>
      <c r="I7161" s="6">
        <f t="shared" si="444"/>
        <v>12.2</v>
      </c>
      <c r="J7161" s="5" t="str">
        <f>IF(H7161="否","不适用",IF(AND(ISNUMBER(E7161),ISNUMBER(F7161)),IF(I7161&gt;规则与名单!$B$2,"是","否"),"未判定"))</f>
        <v>不适用</v>
      </c>
      <c r="K7161" s="5" t="str">
        <f t="shared" si="445"/>
        <v>非测试日纯氢</v>
      </c>
      <c r="L7161" s="6">
        <f t="shared" si="446"/>
        <v>94.9</v>
      </c>
      <c r="M7161" s="5">
        <f t="shared" si="447"/>
        <v>0</v>
      </c>
      <c r="N7161" s="5" t="s">
        <v>24825</v>
      </c>
      <c r="O7161" s="5" t="s">
        <v>24826</v>
      </c>
      <c r="P7161" s="5" t="s">
        <v>24827</v>
      </c>
    </row>
    <row r="7162" ht="19" customHeight="1" spans="1:16">
      <c r="A7162" s="5">
        <v>284</v>
      </c>
      <c r="B7162" s="5" t="s">
        <v>717</v>
      </c>
      <c r="C7162" s="5" t="s">
        <v>70</v>
      </c>
      <c r="D7162" s="8" t="s">
        <v>121</v>
      </c>
      <c r="E7162" s="6">
        <v>106.3</v>
      </c>
      <c r="F7162" s="6">
        <v>57.5</v>
      </c>
      <c r="G7162" s="6">
        <v>104.4</v>
      </c>
      <c r="H7162" s="5" t="s">
        <v>120</v>
      </c>
      <c r="I7162" s="6">
        <f t="shared" si="444"/>
        <v>48.8</v>
      </c>
      <c r="J7162" s="5" t="str">
        <f>IF(H7162="否","不适用",IF(AND(ISNUMBER(E7162),ISNUMBER(F7162)),IF(I7162&gt;规则与名单!$B$2,"是","否"),"未判定"))</f>
        <v>不适用</v>
      </c>
      <c r="K7162" s="5" t="str">
        <f t="shared" si="445"/>
        <v>非测试日纯氢</v>
      </c>
      <c r="L7162" s="6">
        <f t="shared" si="446"/>
        <v>104.4</v>
      </c>
      <c r="M7162" s="5">
        <f t="shared" si="447"/>
        <v>0</v>
      </c>
      <c r="N7162" s="5" t="s">
        <v>24828</v>
      </c>
      <c r="O7162" s="5" t="s">
        <v>24829</v>
      </c>
      <c r="P7162" s="5" t="s">
        <v>24830</v>
      </c>
    </row>
    <row r="7163" ht="19" customHeight="1" spans="1:16">
      <c r="A7163" s="5">
        <v>284</v>
      </c>
      <c r="B7163" s="5" t="s">
        <v>717</v>
      </c>
      <c r="C7163" s="5" t="s">
        <v>70</v>
      </c>
      <c r="D7163" s="8" t="s">
        <v>170</v>
      </c>
      <c r="E7163" s="6">
        <v>109</v>
      </c>
      <c r="F7163" s="6">
        <v>115.5</v>
      </c>
      <c r="G7163" s="6">
        <v>102.5</v>
      </c>
      <c r="H7163" s="5" t="s">
        <v>120</v>
      </c>
      <c r="I7163" s="6">
        <f t="shared" si="444"/>
        <v>-6.5</v>
      </c>
      <c r="J7163" s="5" t="str">
        <f>IF(H7163="否","不适用",IF(AND(ISNUMBER(E7163),ISNUMBER(F7163)),IF(I7163&gt;规则与名单!$B$2,"是","否"),"未判定"))</f>
        <v>不适用</v>
      </c>
      <c r="K7163" s="5" t="str">
        <f t="shared" si="445"/>
        <v>非测试日纯氢</v>
      </c>
      <c r="L7163" s="6">
        <f t="shared" si="446"/>
        <v>102.5</v>
      </c>
      <c r="M7163" s="5">
        <f t="shared" si="447"/>
        <v>0</v>
      </c>
      <c r="N7163" s="5" t="s">
        <v>24831</v>
      </c>
      <c r="O7163" s="5" t="s">
        <v>24832</v>
      </c>
      <c r="P7163" s="5" t="s">
        <v>24833</v>
      </c>
    </row>
    <row r="7164" ht="19" customHeight="1" spans="1:16">
      <c r="A7164" s="5">
        <v>284</v>
      </c>
      <c r="B7164" s="5" t="s">
        <v>717</v>
      </c>
      <c r="C7164" s="5" t="s">
        <v>70</v>
      </c>
      <c r="D7164" s="8" t="s">
        <v>644</v>
      </c>
      <c r="E7164" s="6">
        <v>94.5</v>
      </c>
      <c r="F7164" s="6">
        <v>101.2</v>
      </c>
      <c r="G7164" s="6">
        <v>94.4</v>
      </c>
      <c r="H7164" s="5" t="s">
        <v>120</v>
      </c>
      <c r="I7164" s="6">
        <f t="shared" si="444"/>
        <v>-6.7</v>
      </c>
      <c r="J7164" s="5" t="str">
        <f>IF(H7164="否","不适用",IF(AND(ISNUMBER(E7164),ISNUMBER(F7164)),IF(I7164&gt;规则与名单!$B$2,"是","否"),"未判定"))</f>
        <v>不适用</v>
      </c>
      <c r="K7164" s="5" t="str">
        <f t="shared" si="445"/>
        <v>非测试日纯氢</v>
      </c>
      <c r="L7164" s="6">
        <f t="shared" si="446"/>
        <v>94.4</v>
      </c>
      <c r="M7164" s="5">
        <f t="shared" si="447"/>
        <v>0</v>
      </c>
      <c r="N7164" s="5" t="s">
        <v>24834</v>
      </c>
      <c r="O7164" s="5" t="s">
        <v>24835</v>
      </c>
      <c r="P7164" s="5" t="s">
        <v>24836</v>
      </c>
    </row>
    <row r="7165" ht="19" customHeight="1" spans="1:16">
      <c r="A7165" s="5">
        <v>284</v>
      </c>
      <c r="B7165" s="5" t="s">
        <v>717</v>
      </c>
      <c r="C7165" s="5" t="s">
        <v>70</v>
      </c>
      <c r="D7165" s="8" t="s">
        <v>3418</v>
      </c>
      <c r="E7165" s="6"/>
      <c r="F7165" s="6">
        <v>0</v>
      </c>
      <c r="G7165" s="6"/>
      <c r="H7165" s="5" t="s">
        <v>120</v>
      </c>
      <c r="I7165" s="6" t="str">
        <f t="shared" si="444"/>
        <v/>
      </c>
      <c r="J7165" s="5" t="str">
        <f>IF(H7165="否","不适用",IF(AND(ISNUMBER(E7165),ISNUMBER(F7165)),IF(I7165&gt;规则与名单!$B$2,"是","否"),"未判定"))</f>
        <v>不适用</v>
      </c>
      <c r="K7165" s="5" t="str">
        <f t="shared" si="445"/>
        <v>缺失</v>
      </c>
      <c r="L7165" s="6" t="str">
        <f t="shared" si="446"/>
        <v/>
      </c>
      <c r="M7165" s="5">
        <f t="shared" si="447"/>
        <v>1</v>
      </c>
      <c r="N7165" s="5" t="s">
        <v>24837</v>
      </c>
      <c r="O7165" s="5" t="s">
        <v>24838</v>
      </c>
      <c r="P7165" s="5" t="s">
        <v>24839</v>
      </c>
    </row>
    <row r="7166" ht="19" customHeight="1" spans="1:16">
      <c r="A7166" s="5">
        <v>284</v>
      </c>
      <c r="B7166" s="5" t="s">
        <v>717</v>
      </c>
      <c r="C7166" s="5" t="s">
        <v>70</v>
      </c>
      <c r="D7166" s="8" t="s">
        <v>3422</v>
      </c>
      <c r="E7166" s="6"/>
      <c r="F7166" s="6">
        <v>0</v>
      </c>
      <c r="G7166" s="6"/>
      <c r="H7166" s="5" t="s">
        <v>120</v>
      </c>
      <c r="I7166" s="6" t="str">
        <f t="shared" si="444"/>
        <v/>
      </c>
      <c r="J7166" s="5" t="str">
        <f>IF(H7166="否","不适用",IF(AND(ISNUMBER(E7166),ISNUMBER(F7166)),IF(I7166&gt;规则与名单!$B$2,"是","否"),"未判定"))</f>
        <v>不适用</v>
      </c>
      <c r="K7166" s="5" t="str">
        <f t="shared" si="445"/>
        <v>缺失</v>
      </c>
      <c r="L7166" s="6" t="str">
        <f t="shared" si="446"/>
        <v/>
      </c>
      <c r="M7166" s="5">
        <f t="shared" si="447"/>
        <v>1</v>
      </c>
      <c r="N7166" s="5" t="s">
        <v>24840</v>
      </c>
      <c r="O7166" s="5" t="s">
        <v>24841</v>
      </c>
      <c r="P7166" s="5" t="s">
        <v>24842</v>
      </c>
    </row>
    <row r="7167" ht="19" customHeight="1" spans="1:16">
      <c r="A7167" s="5">
        <v>284</v>
      </c>
      <c r="B7167" s="5" t="s">
        <v>717</v>
      </c>
      <c r="C7167" s="5" t="s">
        <v>70</v>
      </c>
      <c r="D7167" s="8" t="s">
        <v>336</v>
      </c>
      <c r="E7167" s="6">
        <v>0.2</v>
      </c>
      <c r="F7167" s="6">
        <v>0</v>
      </c>
      <c r="G7167" s="6">
        <v>0.1</v>
      </c>
      <c r="H7167" s="5" t="s">
        <v>120</v>
      </c>
      <c r="I7167" s="6">
        <f t="shared" si="444"/>
        <v>0.2</v>
      </c>
      <c r="J7167" s="5" t="str">
        <f>IF(H7167="否","不适用",IF(AND(ISNUMBER(E7167),ISNUMBER(F7167)),IF(I7167&gt;规则与名单!$B$2,"是","否"),"未判定"))</f>
        <v>不适用</v>
      </c>
      <c r="K7167" s="5" t="str">
        <f t="shared" si="445"/>
        <v>非测试日纯氢</v>
      </c>
      <c r="L7167" s="6">
        <f t="shared" si="446"/>
        <v>0.1</v>
      </c>
      <c r="M7167" s="5">
        <f t="shared" si="447"/>
        <v>0</v>
      </c>
      <c r="N7167" s="5" t="s">
        <v>24843</v>
      </c>
      <c r="O7167" s="5" t="s">
        <v>24844</v>
      </c>
      <c r="P7167" s="5" t="s">
        <v>24845</v>
      </c>
    </row>
    <row r="7168" ht="19" customHeight="1" spans="1:16">
      <c r="A7168" s="5">
        <v>284</v>
      </c>
      <c r="B7168" s="5" t="s">
        <v>717</v>
      </c>
      <c r="C7168" s="5" t="s">
        <v>70</v>
      </c>
      <c r="D7168" s="8" t="s">
        <v>653</v>
      </c>
      <c r="E7168" s="6">
        <v>107.5</v>
      </c>
      <c r="F7168" s="6">
        <v>0</v>
      </c>
      <c r="G7168" s="6">
        <v>67.6</v>
      </c>
      <c r="H7168" s="5" t="s">
        <v>120</v>
      </c>
      <c r="I7168" s="6">
        <f t="shared" si="444"/>
        <v>107.5</v>
      </c>
      <c r="J7168" s="5" t="str">
        <f>IF(H7168="否","不适用",IF(AND(ISNUMBER(E7168),ISNUMBER(F7168)),IF(I7168&gt;规则与名单!$B$2,"是","否"),"未判定"))</f>
        <v>不适用</v>
      </c>
      <c r="K7168" s="5" t="str">
        <f t="shared" si="445"/>
        <v>非测试日纯氢</v>
      </c>
      <c r="L7168" s="6">
        <f t="shared" si="446"/>
        <v>67.6</v>
      </c>
      <c r="M7168" s="5">
        <f t="shared" si="447"/>
        <v>0</v>
      </c>
      <c r="N7168" s="5" t="s">
        <v>24846</v>
      </c>
      <c r="O7168" s="5" t="s">
        <v>24847</v>
      </c>
      <c r="P7168" s="5" t="s">
        <v>24848</v>
      </c>
    </row>
    <row r="7169" ht="19" customHeight="1" spans="1:16">
      <c r="A7169" s="5">
        <v>284</v>
      </c>
      <c r="B7169" s="5" t="s">
        <v>717</v>
      </c>
      <c r="C7169" s="5" t="s">
        <v>70</v>
      </c>
      <c r="D7169" s="8" t="s">
        <v>140</v>
      </c>
      <c r="E7169" s="6">
        <v>94.2</v>
      </c>
      <c r="F7169" s="6">
        <v>26.3</v>
      </c>
      <c r="G7169" s="6">
        <v>94.2</v>
      </c>
      <c r="H7169" s="5" t="s">
        <v>120</v>
      </c>
      <c r="I7169" s="6">
        <f t="shared" si="444"/>
        <v>67.9</v>
      </c>
      <c r="J7169" s="5" t="str">
        <f>IF(H7169="否","不适用",IF(AND(ISNUMBER(E7169),ISNUMBER(F7169)),IF(I7169&gt;规则与名单!$B$2,"是","否"),"未判定"))</f>
        <v>不适用</v>
      </c>
      <c r="K7169" s="5" t="str">
        <f t="shared" si="445"/>
        <v>非测试日纯氢</v>
      </c>
      <c r="L7169" s="6">
        <f t="shared" si="446"/>
        <v>94.2</v>
      </c>
      <c r="M7169" s="5">
        <f t="shared" si="447"/>
        <v>0</v>
      </c>
      <c r="N7169" s="5" t="s">
        <v>24849</v>
      </c>
      <c r="O7169" s="5" t="s">
        <v>24850</v>
      </c>
      <c r="P7169" s="5" t="s">
        <v>24851</v>
      </c>
    </row>
    <row r="7170" ht="19" customHeight="1" spans="1:16">
      <c r="A7170" s="5">
        <v>284</v>
      </c>
      <c r="B7170" s="5" t="s">
        <v>717</v>
      </c>
      <c r="C7170" s="5" t="s">
        <v>70</v>
      </c>
      <c r="D7170" s="8" t="s">
        <v>115</v>
      </c>
      <c r="E7170" s="6">
        <v>93.9</v>
      </c>
      <c r="F7170" s="6">
        <v>64.9</v>
      </c>
      <c r="G7170" s="6">
        <v>93.9</v>
      </c>
      <c r="H7170" s="5" t="s">
        <v>120</v>
      </c>
      <c r="I7170" s="6">
        <f t="shared" ref="I7170:I7233" si="448">IF(AND(ISNUMBER(E7170),ISNUMBER(F7170)),E7170-F7170,"")</f>
        <v>29</v>
      </c>
      <c r="J7170" s="5" t="str">
        <f>IF(H7170="否","不适用",IF(AND(ISNUMBER(E7170),ISNUMBER(F7170)),IF(I7170&gt;规则与名单!$B$2,"是","否"),"未判定"))</f>
        <v>不适用</v>
      </c>
      <c r="K7170" s="5" t="str">
        <f t="shared" ref="K7170:K7233" si="449">IF(J7170="是",IF(ISNUMBER(F7170),"测试日GPS","缺失"),IF(ISNUMBER(G7170),"非测试日纯氢",IF(AND(H7170="是",J7170="未判定"),IF(ISNUMBER(F7170),"测试名单无纯氢GPS","缺失"),IF(ISNUMBER(E7170),"非测试日仪表","缺失"))))</f>
        <v>非测试日纯氢</v>
      </c>
      <c r="L7170" s="6">
        <f t="shared" ref="L7170:L7233" si="450">IF(K7170="缺失","",IF(K7170="非测试日纯氢",G7170,IF(K7170="非测试日仪表",E7170,F7170)))</f>
        <v>93.9</v>
      </c>
      <c r="M7170" s="5">
        <f t="shared" ref="M7170:M7233" si="451">IF(K7170="缺失",1,0)</f>
        <v>0</v>
      </c>
      <c r="N7170" s="5" t="s">
        <v>24852</v>
      </c>
      <c r="O7170" s="5" t="s">
        <v>24853</v>
      </c>
      <c r="P7170" s="5" t="s">
        <v>24854</v>
      </c>
    </row>
    <row r="7171" ht="19" customHeight="1" spans="1:16">
      <c r="A7171" s="5">
        <v>285</v>
      </c>
      <c r="B7171" s="5" t="s">
        <v>720</v>
      </c>
      <c r="C7171" s="5" t="s">
        <v>70</v>
      </c>
      <c r="D7171" s="8" t="s">
        <v>114</v>
      </c>
      <c r="E7171" s="6">
        <v>147.1</v>
      </c>
      <c r="F7171" s="6">
        <v>147.9</v>
      </c>
      <c r="G7171" s="6">
        <v>142.7</v>
      </c>
      <c r="H7171" s="5" t="s">
        <v>120</v>
      </c>
      <c r="I7171" s="6">
        <f t="shared" si="448"/>
        <v>-0.800000000000011</v>
      </c>
      <c r="J7171" s="5" t="str">
        <f>IF(H7171="否","不适用",IF(AND(ISNUMBER(E7171),ISNUMBER(F7171)),IF(I7171&gt;规则与名单!$B$2,"是","否"),"未判定"))</f>
        <v>不适用</v>
      </c>
      <c r="K7171" s="5" t="str">
        <f t="shared" si="449"/>
        <v>非测试日纯氢</v>
      </c>
      <c r="L7171" s="6">
        <f t="shared" si="450"/>
        <v>142.7</v>
      </c>
      <c r="M7171" s="5">
        <f t="shared" si="451"/>
        <v>0</v>
      </c>
      <c r="N7171" s="5" t="s">
        <v>24855</v>
      </c>
      <c r="O7171" s="5" t="s">
        <v>24856</v>
      </c>
      <c r="P7171" s="5" t="s">
        <v>24857</v>
      </c>
    </row>
    <row r="7172" ht="19" customHeight="1" spans="1:16">
      <c r="A7172" s="5">
        <v>285</v>
      </c>
      <c r="B7172" s="5" t="s">
        <v>720</v>
      </c>
      <c r="C7172" s="5" t="s">
        <v>70</v>
      </c>
      <c r="D7172" s="8" t="s">
        <v>605</v>
      </c>
      <c r="E7172" s="6">
        <v>105.9</v>
      </c>
      <c r="F7172" s="6">
        <v>106.9</v>
      </c>
      <c r="G7172" s="6">
        <v>105.8</v>
      </c>
      <c r="H7172" s="5" t="s">
        <v>120</v>
      </c>
      <c r="I7172" s="6">
        <f t="shared" si="448"/>
        <v>-1</v>
      </c>
      <c r="J7172" s="5" t="str">
        <f>IF(H7172="否","不适用",IF(AND(ISNUMBER(E7172),ISNUMBER(F7172)),IF(I7172&gt;规则与名单!$B$2,"是","否"),"未判定"))</f>
        <v>不适用</v>
      </c>
      <c r="K7172" s="5" t="str">
        <f t="shared" si="449"/>
        <v>非测试日纯氢</v>
      </c>
      <c r="L7172" s="6">
        <f t="shared" si="450"/>
        <v>105.8</v>
      </c>
      <c r="M7172" s="5">
        <f t="shared" si="451"/>
        <v>0</v>
      </c>
      <c r="N7172" s="5" t="s">
        <v>24858</v>
      </c>
      <c r="O7172" s="5" t="s">
        <v>24859</v>
      </c>
      <c r="P7172" s="5" t="s">
        <v>24860</v>
      </c>
    </row>
    <row r="7173" ht="19" customHeight="1" spans="1:16">
      <c r="A7173" s="5">
        <v>285</v>
      </c>
      <c r="B7173" s="5" t="s">
        <v>720</v>
      </c>
      <c r="C7173" s="5" t="s">
        <v>70</v>
      </c>
      <c r="D7173" s="8" t="s">
        <v>186</v>
      </c>
      <c r="E7173" s="6">
        <v>148.4</v>
      </c>
      <c r="F7173" s="6">
        <v>149.1</v>
      </c>
      <c r="G7173" s="6">
        <v>135.6</v>
      </c>
      <c r="H7173" s="5" t="s">
        <v>120</v>
      </c>
      <c r="I7173" s="6">
        <f t="shared" si="448"/>
        <v>-0.699999999999989</v>
      </c>
      <c r="J7173" s="5" t="str">
        <f>IF(H7173="否","不适用",IF(AND(ISNUMBER(E7173),ISNUMBER(F7173)),IF(I7173&gt;规则与名单!$B$2,"是","否"),"未判定"))</f>
        <v>不适用</v>
      </c>
      <c r="K7173" s="5" t="str">
        <f t="shared" si="449"/>
        <v>非测试日纯氢</v>
      </c>
      <c r="L7173" s="6">
        <f t="shared" si="450"/>
        <v>135.6</v>
      </c>
      <c r="M7173" s="5">
        <f t="shared" si="451"/>
        <v>0</v>
      </c>
      <c r="N7173" s="5" t="s">
        <v>24861</v>
      </c>
      <c r="O7173" s="5" t="s">
        <v>24862</v>
      </c>
      <c r="P7173" s="5" t="s">
        <v>24863</v>
      </c>
    </row>
    <row r="7174" ht="19" customHeight="1" spans="1:16">
      <c r="A7174" s="5">
        <v>285</v>
      </c>
      <c r="B7174" s="5" t="s">
        <v>720</v>
      </c>
      <c r="C7174" s="5" t="s">
        <v>70</v>
      </c>
      <c r="D7174" s="8" t="s">
        <v>165</v>
      </c>
      <c r="E7174" s="6">
        <v>106.6</v>
      </c>
      <c r="F7174" s="6">
        <v>106.8</v>
      </c>
      <c r="G7174" s="6">
        <v>106.6</v>
      </c>
      <c r="H7174" s="5" t="s">
        <v>120</v>
      </c>
      <c r="I7174" s="6">
        <f t="shared" si="448"/>
        <v>-0.200000000000003</v>
      </c>
      <c r="J7174" s="5" t="str">
        <f>IF(H7174="否","不适用",IF(AND(ISNUMBER(E7174),ISNUMBER(F7174)),IF(I7174&gt;规则与名单!$B$2,"是","否"),"未判定"))</f>
        <v>不适用</v>
      </c>
      <c r="K7174" s="5" t="str">
        <f t="shared" si="449"/>
        <v>非测试日纯氢</v>
      </c>
      <c r="L7174" s="6">
        <f t="shared" si="450"/>
        <v>106.6</v>
      </c>
      <c r="M7174" s="5">
        <f t="shared" si="451"/>
        <v>0</v>
      </c>
      <c r="N7174" s="5" t="s">
        <v>24864</v>
      </c>
      <c r="O7174" s="5" t="s">
        <v>24865</v>
      </c>
      <c r="P7174" s="5" t="s">
        <v>24866</v>
      </c>
    </row>
    <row r="7175" ht="19" customHeight="1" spans="1:16">
      <c r="A7175" s="5">
        <v>285</v>
      </c>
      <c r="B7175" s="5" t="s">
        <v>720</v>
      </c>
      <c r="C7175" s="5" t="s">
        <v>70</v>
      </c>
      <c r="D7175" s="8" t="s">
        <v>151</v>
      </c>
      <c r="E7175" s="6">
        <v>146.9</v>
      </c>
      <c r="F7175" s="6">
        <v>146.8</v>
      </c>
      <c r="G7175" s="6">
        <v>144.2</v>
      </c>
      <c r="H7175" s="5" t="s">
        <v>120</v>
      </c>
      <c r="I7175" s="6">
        <f t="shared" si="448"/>
        <v>0.0999999999999943</v>
      </c>
      <c r="J7175" s="5" t="str">
        <f>IF(H7175="否","不适用",IF(AND(ISNUMBER(E7175),ISNUMBER(F7175)),IF(I7175&gt;规则与名单!$B$2,"是","否"),"未判定"))</f>
        <v>不适用</v>
      </c>
      <c r="K7175" s="5" t="str">
        <f t="shared" si="449"/>
        <v>非测试日纯氢</v>
      </c>
      <c r="L7175" s="6">
        <f t="shared" si="450"/>
        <v>144.2</v>
      </c>
      <c r="M7175" s="5">
        <f t="shared" si="451"/>
        <v>0</v>
      </c>
      <c r="N7175" s="5" t="s">
        <v>24867</v>
      </c>
      <c r="O7175" s="5" t="s">
        <v>24868</v>
      </c>
      <c r="P7175" s="5" t="s">
        <v>24869</v>
      </c>
    </row>
    <row r="7176" ht="19" customHeight="1" spans="1:16">
      <c r="A7176" s="5">
        <v>285</v>
      </c>
      <c r="B7176" s="5" t="s">
        <v>720</v>
      </c>
      <c r="C7176" s="5" t="s">
        <v>70</v>
      </c>
      <c r="D7176" s="8" t="s">
        <v>3358</v>
      </c>
      <c r="E7176" s="6"/>
      <c r="F7176" s="6">
        <v>0</v>
      </c>
      <c r="G7176" s="6"/>
      <c r="H7176" s="5" t="s">
        <v>120</v>
      </c>
      <c r="I7176" s="6" t="str">
        <f t="shared" si="448"/>
        <v/>
      </c>
      <c r="J7176" s="5" t="str">
        <f>IF(H7176="否","不适用",IF(AND(ISNUMBER(E7176),ISNUMBER(F7176)),IF(I7176&gt;规则与名单!$B$2,"是","否"),"未判定"))</f>
        <v>不适用</v>
      </c>
      <c r="K7176" s="5" t="str">
        <f t="shared" si="449"/>
        <v>缺失</v>
      </c>
      <c r="L7176" s="6" t="str">
        <f t="shared" si="450"/>
        <v/>
      </c>
      <c r="M7176" s="5">
        <f t="shared" si="451"/>
        <v>1</v>
      </c>
      <c r="N7176" s="5" t="s">
        <v>24870</v>
      </c>
      <c r="O7176" s="5" t="s">
        <v>24871</v>
      </c>
      <c r="P7176" s="5" t="s">
        <v>24872</v>
      </c>
    </row>
    <row r="7177" ht="19" customHeight="1" spans="1:16">
      <c r="A7177" s="5">
        <v>285</v>
      </c>
      <c r="B7177" s="5" t="s">
        <v>720</v>
      </c>
      <c r="C7177" s="5" t="s">
        <v>70</v>
      </c>
      <c r="D7177" s="8" t="s">
        <v>272</v>
      </c>
      <c r="E7177" s="6">
        <v>106</v>
      </c>
      <c r="F7177" s="6">
        <v>105.5</v>
      </c>
      <c r="G7177" s="6">
        <v>106</v>
      </c>
      <c r="H7177" s="5" t="s">
        <v>120</v>
      </c>
      <c r="I7177" s="6">
        <f t="shared" si="448"/>
        <v>0.5</v>
      </c>
      <c r="J7177" s="5" t="str">
        <f>IF(H7177="否","不适用",IF(AND(ISNUMBER(E7177),ISNUMBER(F7177)),IF(I7177&gt;规则与名单!$B$2,"是","否"),"未判定"))</f>
        <v>不适用</v>
      </c>
      <c r="K7177" s="5" t="str">
        <f t="shared" si="449"/>
        <v>非测试日纯氢</v>
      </c>
      <c r="L7177" s="6">
        <f t="shared" si="450"/>
        <v>106</v>
      </c>
      <c r="M7177" s="5">
        <f t="shared" si="451"/>
        <v>0</v>
      </c>
      <c r="N7177" s="5" t="s">
        <v>24873</v>
      </c>
      <c r="O7177" s="5" t="s">
        <v>24874</v>
      </c>
      <c r="P7177" s="5" t="s">
        <v>24875</v>
      </c>
    </row>
    <row r="7178" ht="19" customHeight="1" spans="1:16">
      <c r="A7178" s="5">
        <v>285</v>
      </c>
      <c r="B7178" s="5" t="s">
        <v>720</v>
      </c>
      <c r="C7178" s="5" t="s">
        <v>70</v>
      </c>
      <c r="D7178" s="8" t="s">
        <v>506</v>
      </c>
      <c r="E7178" s="6">
        <v>106.6</v>
      </c>
      <c r="F7178" s="6">
        <v>106</v>
      </c>
      <c r="G7178" s="6">
        <v>106.5</v>
      </c>
      <c r="H7178" s="5" t="s">
        <v>120</v>
      </c>
      <c r="I7178" s="6">
        <f t="shared" si="448"/>
        <v>0.599999999999994</v>
      </c>
      <c r="J7178" s="5" t="str">
        <f>IF(H7178="否","不适用",IF(AND(ISNUMBER(E7178),ISNUMBER(F7178)),IF(I7178&gt;规则与名单!$B$2,"是","否"),"未判定"))</f>
        <v>不适用</v>
      </c>
      <c r="K7178" s="5" t="str">
        <f t="shared" si="449"/>
        <v>非测试日纯氢</v>
      </c>
      <c r="L7178" s="6">
        <f t="shared" si="450"/>
        <v>106.5</v>
      </c>
      <c r="M7178" s="5">
        <f t="shared" si="451"/>
        <v>0</v>
      </c>
      <c r="N7178" s="5" t="s">
        <v>24876</v>
      </c>
      <c r="O7178" s="5" t="s">
        <v>24877</v>
      </c>
      <c r="P7178" s="5" t="s">
        <v>24878</v>
      </c>
    </row>
    <row r="7179" ht="19" customHeight="1" spans="1:16">
      <c r="A7179" s="5">
        <v>285</v>
      </c>
      <c r="B7179" s="5" t="s">
        <v>720</v>
      </c>
      <c r="C7179" s="5" t="s">
        <v>70</v>
      </c>
      <c r="D7179" s="8" t="s">
        <v>673</v>
      </c>
      <c r="E7179" s="6">
        <v>147.3</v>
      </c>
      <c r="F7179" s="6">
        <v>147.2</v>
      </c>
      <c r="G7179" s="6">
        <v>146.8</v>
      </c>
      <c r="H7179" s="5" t="s">
        <v>120</v>
      </c>
      <c r="I7179" s="6">
        <f t="shared" si="448"/>
        <v>0.100000000000023</v>
      </c>
      <c r="J7179" s="5" t="str">
        <f>IF(H7179="否","不适用",IF(AND(ISNUMBER(E7179),ISNUMBER(F7179)),IF(I7179&gt;规则与名单!$B$2,"是","否"),"未判定"))</f>
        <v>不适用</v>
      </c>
      <c r="K7179" s="5" t="str">
        <f t="shared" si="449"/>
        <v>非测试日纯氢</v>
      </c>
      <c r="L7179" s="6">
        <f t="shared" si="450"/>
        <v>146.8</v>
      </c>
      <c r="M7179" s="5">
        <f t="shared" si="451"/>
        <v>0</v>
      </c>
      <c r="N7179" s="5" t="s">
        <v>24879</v>
      </c>
      <c r="O7179" s="5" t="s">
        <v>24880</v>
      </c>
      <c r="P7179" s="5" t="s">
        <v>24881</v>
      </c>
    </row>
    <row r="7180" ht="19" customHeight="1" spans="1:16">
      <c r="A7180" s="5">
        <v>285</v>
      </c>
      <c r="B7180" s="5" t="s">
        <v>720</v>
      </c>
      <c r="C7180" s="5" t="s">
        <v>70</v>
      </c>
      <c r="D7180" s="8" t="s">
        <v>183</v>
      </c>
      <c r="E7180" s="6">
        <v>106.6</v>
      </c>
      <c r="F7180" s="6">
        <v>106.1</v>
      </c>
      <c r="G7180" s="6">
        <v>106.6</v>
      </c>
      <c r="H7180" s="5" t="s">
        <v>120</v>
      </c>
      <c r="I7180" s="6">
        <f t="shared" si="448"/>
        <v>0.5</v>
      </c>
      <c r="J7180" s="5" t="str">
        <f>IF(H7180="否","不适用",IF(AND(ISNUMBER(E7180),ISNUMBER(F7180)),IF(I7180&gt;规则与名单!$B$2,"是","否"),"未判定"))</f>
        <v>不适用</v>
      </c>
      <c r="K7180" s="5" t="str">
        <f t="shared" si="449"/>
        <v>非测试日纯氢</v>
      </c>
      <c r="L7180" s="6">
        <f t="shared" si="450"/>
        <v>106.6</v>
      </c>
      <c r="M7180" s="5">
        <f t="shared" si="451"/>
        <v>0</v>
      </c>
      <c r="N7180" s="5" t="s">
        <v>24882</v>
      </c>
      <c r="O7180" s="5" t="s">
        <v>24883</v>
      </c>
      <c r="P7180" s="5" t="s">
        <v>24884</v>
      </c>
    </row>
    <row r="7181" ht="19" customHeight="1" spans="1:16">
      <c r="A7181" s="5">
        <v>285</v>
      </c>
      <c r="B7181" s="5" t="s">
        <v>720</v>
      </c>
      <c r="C7181" s="5" t="s">
        <v>70</v>
      </c>
      <c r="D7181" s="8" t="s">
        <v>431</v>
      </c>
      <c r="E7181" s="6">
        <v>152.6</v>
      </c>
      <c r="F7181" s="6">
        <v>153.4</v>
      </c>
      <c r="G7181" s="6">
        <v>70</v>
      </c>
      <c r="H7181" s="5" t="s">
        <v>120</v>
      </c>
      <c r="I7181" s="6">
        <f t="shared" si="448"/>
        <v>-0.800000000000011</v>
      </c>
      <c r="J7181" s="5" t="str">
        <f>IF(H7181="否","不适用",IF(AND(ISNUMBER(E7181),ISNUMBER(F7181)),IF(I7181&gt;规则与名单!$B$2,"是","否"),"未判定"))</f>
        <v>不适用</v>
      </c>
      <c r="K7181" s="5" t="str">
        <f t="shared" si="449"/>
        <v>非测试日纯氢</v>
      </c>
      <c r="L7181" s="6">
        <f t="shared" si="450"/>
        <v>70</v>
      </c>
      <c r="M7181" s="5">
        <f t="shared" si="451"/>
        <v>0</v>
      </c>
      <c r="N7181" s="5" t="s">
        <v>24885</v>
      </c>
      <c r="O7181" s="5" t="s">
        <v>24886</v>
      </c>
      <c r="P7181" s="5" t="s">
        <v>24887</v>
      </c>
    </row>
    <row r="7182" ht="19" customHeight="1" spans="1:16">
      <c r="A7182" s="5">
        <v>285</v>
      </c>
      <c r="B7182" s="5" t="s">
        <v>720</v>
      </c>
      <c r="C7182" s="5" t="s">
        <v>70</v>
      </c>
      <c r="D7182" s="8" t="s">
        <v>3377</v>
      </c>
      <c r="E7182" s="6">
        <v>106.6</v>
      </c>
      <c r="F7182" s="6">
        <v>106.5</v>
      </c>
      <c r="G7182" s="6">
        <v>63.5</v>
      </c>
      <c r="H7182" s="5" t="s">
        <v>120</v>
      </c>
      <c r="I7182" s="6">
        <f t="shared" si="448"/>
        <v>0.0999999999999943</v>
      </c>
      <c r="J7182" s="5" t="str">
        <f>IF(H7182="否","不适用",IF(AND(ISNUMBER(E7182),ISNUMBER(F7182)),IF(I7182&gt;规则与名单!$B$2,"是","否"),"未判定"))</f>
        <v>不适用</v>
      </c>
      <c r="K7182" s="5" t="str">
        <f t="shared" si="449"/>
        <v>非测试日纯氢</v>
      </c>
      <c r="L7182" s="6">
        <f t="shared" si="450"/>
        <v>63.5</v>
      </c>
      <c r="M7182" s="5">
        <f t="shared" si="451"/>
        <v>0</v>
      </c>
      <c r="N7182" s="5" t="s">
        <v>24888</v>
      </c>
      <c r="O7182" s="5" t="s">
        <v>24889</v>
      </c>
      <c r="P7182" s="5" t="s">
        <v>24890</v>
      </c>
    </row>
    <row r="7183" ht="19" customHeight="1" spans="1:16">
      <c r="A7183" s="5">
        <v>285</v>
      </c>
      <c r="B7183" s="5" t="s">
        <v>720</v>
      </c>
      <c r="C7183" s="5" t="s">
        <v>70</v>
      </c>
      <c r="D7183" s="8" t="s">
        <v>407</v>
      </c>
      <c r="E7183" s="6"/>
      <c r="F7183" s="6">
        <v>0</v>
      </c>
      <c r="G7183" s="6"/>
      <c r="H7183" s="5" t="s">
        <v>120</v>
      </c>
      <c r="I7183" s="6" t="str">
        <f t="shared" si="448"/>
        <v/>
      </c>
      <c r="J7183" s="5" t="str">
        <f>IF(H7183="否","不适用",IF(AND(ISNUMBER(E7183),ISNUMBER(F7183)),IF(I7183&gt;规则与名单!$B$2,"是","否"),"未判定"))</f>
        <v>不适用</v>
      </c>
      <c r="K7183" s="5" t="str">
        <f t="shared" si="449"/>
        <v>缺失</v>
      </c>
      <c r="L7183" s="6" t="str">
        <f t="shared" si="450"/>
        <v/>
      </c>
      <c r="M7183" s="5">
        <f t="shared" si="451"/>
        <v>1</v>
      </c>
      <c r="N7183" s="5" t="s">
        <v>24891</v>
      </c>
      <c r="O7183" s="5" t="s">
        <v>24892</v>
      </c>
      <c r="P7183" s="5" t="s">
        <v>24893</v>
      </c>
    </row>
    <row r="7184" ht="19" customHeight="1" spans="1:16">
      <c r="A7184" s="5">
        <v>285</v>
      </c>
      <c r="B7184" s="5" t="s">
        <v>720</v>
      </c>
      <c r="C7184" s="5" t="s">
        <v>70</v>
      </c>
      <c r="D7184" s="8" t="s">
        <v>411</v>
      </c>
      <c r="E7184" s="6">
        <v>106.7</v>
      </c>
      <c r="F7184" s="6">
        <v>106.7</v>
      </c>
      <c r="G7184" s="6">
        <v>98.7</v>
      </c>
      <c r="H7184" s="5" t="s">
        <v>120</v>
      </c>
      <c r="I7184" s="6">
        <f t="shared" si="448"/>
        <v>0</v>
      </c>
      <c r="J7184" s="5" t="str">
        <f>IF(H7184="否","不适用",IF(AND(ISNUMBER(E7184),ISNUMBER(F7184)),IF(I7184&gt;规则与名单!$B$2,"是","否"),"未判定"))</f>
        <v>不适用</v>
      </c>
      <c r="K7184" s="5" t="str">
        <f t="shared" si="449"/>
        <v>非测试日纯氢</v>
      </c>
      <c r="L7184" s="6">
        <f t="shared" si="450"/>
        <v>98.7</v>
      </c>
      <c r="M7184" s="5">
        <f t="shared" si="451"/>
        <v>0</v>
      </c>
      <c r="N7184" s="5" t="s">
        <v>24894</v>
      </c>
      <c r="O7184" s="5" t="s">
        <v>24895</v>
      </c>
      <c r="P7184" s="5" t="s">
        <v>24896</v>
      </c>
    </row>
    <row r="7185" ht="19" customHeight="1" spans="1:16">
      <c r="A7185" s="5">
        <v>285</v>
      </c>
      <c r="B7185" s="5" t="s">
        <v>720</v>
      </c>
      <c r="C7185" s="5" t="s">
        <v>70</v>
      </c>
      <c r="D7185" s="8" t="s">
        <v>251</v>
      </c>
      <c r="E7185" s="6">
        <v>54.1</v>
      </c>
      <c r="F7185" s="6">
        <v>147.1</v>
      </c>
      <c r="G7185" s="6">
        <v>115.1</v>
      </c>
      <c r="H7185" s="5" t="s">
        <v>120</v>
      </c>
      <c r="I7185" s="6">
        <f t="shared" si="448"/>
        <v>-93</v>
      </c>
      <c r="J7185" s="5" t="str">
        <f>IF(H7185="否","不适用",IF(AND(ISNUMBER(E7185),ISNUMBER(F7185)),IF(I7185&gt;规则与名单!$B$2,"是","否"),"未判定"))</f>
        <v>不适用</v>
      </c>
      <c r="K7185" s="5" t="str">
        <f t="shared" si="449"/>
        <v>非测试日纯氢</v>
      </c>
      <c r="L7185" s="6">
        <f t="shared" si="450"/>
        <v>115.1</v>
      </c>
      <c r="M7185" s="5">
        <f t="shared" si="451"/>
        <v>0</v>
      </c>
      <c r="N7185" s="5" t="s">
        <v>24897</v>
      </c>
      <c r="O7185" s="5" t="s">
        <v>24898</v>
      </c>
      <c r="P7185" s="5" t="s">
        <v>24899</v>
      </c>
    </row>
    <row r="7186" ht="19" customHeight="1" spans="1:16">
      <c r="A7186" s="5">
        <v>285</v>
      </c>
      <c r="B7186" s="5" t="s">
        <v>720</v>
      </c>
      <c r="C7186" s="5" t="s">
        <v>70</v>
      </c>
      <c r="D7186" s="8" t="s">
        <v>472</v>
      </c>
      <c r="E7186" s="6">
        <v>238.2</v>
      </c>
      <c r="F7186" s="6">
        <v>145.4</v>
      </c>
      <c r="G7186" s="6">
        <v>137</v>
      </c>
      <c r="H7186" s="5" t="s">
        <v>120</v>
      </c>
      <c r="I7186" s="6">
        <f t="shared" si="448"/>
        <v>92.8</v>
      </c>
      <c r="J7186" s="5" t="str">
        <f>IF(H7186="否","不适用",IF(AND(ISNUMBER(E7186),ISNUMBER(F7186)),IF(I7186&gt;规则与名单!$B$2,"是","否"),"未判定"))</f>
        <v>不适用</v>
      </c>
      <c r="K7186" s="5" t="str">
        <f t="shared" si="449"/>
        <v>非测试日纯氢</v>
      </c>
      <c r="L7186" s="6">
        <f t="shared" si="450"/>
        <v>137</v>
      </c>
      <c r="M7186" s="5">
        <f t="shared" si="451"/>
        <v>0</v>
      </c>
      <c r="N7186" s="5" t="s">
        <v>24900</v>
      </c>
      <c r="O7186" s="5" t="s">
        <v>24901</v>
      </c>
      <c r="P7186" s="5" t="s">
        <v>24902</v>
      </c>
    </row>
    <row r="7187" ht="19" customHeight="1" spans="1:16">
      <c r="A7187" s="5">
        <v>285</v>
      </c>
      <c r="B7187" s="5" t="s">
        <v>720</v>
      </c>
      <c r="C7187" s="5" t="s">
        <v>70</v>
      </c>
      <c r="D7187" s="8" t="s">
        <v>466</v>
      </c>
      <c r="E7187" s="6">
        <v>147.3</v>
      </c>
      <c r="F7187" s="6">
        <v>147.8</v>
      </c>
      <c r="G7187" s="6">
        <v>147.1</v>
      </c>
      <c r="H7187" s="5" t="s">
        <v>120</v>
      </c>
      <c r="I7187" s="6">
        <f t="shared" si="448"/>
        <v>-0.5</v>
      </c>
      <c r="J7187" s="5" t="str">
        <f>IF(H7187="否","不适用",IF(AND(ISNUMBER(E7187),ISNUMBER(F7187)),IF(I7187&gt;规则与名单!$B$2,"是","否"),"未判定"))</f>
        <v>不适用</v>
      </c>
      <c r="K7187" s="5" t="str">
        <f t="shared" si="449"/>
        <v>非测试日纯氢</v>
      </c>
      <c r="L7187" s="6">
        <f t="shared" si="450"/>
        <v>147.1</v>
      </c>
      <c r="M7187" s="5">
        <f t="shared" si="451"/>
        <v>0</v>
      </c>
      <c r="N7187" s="5" t="s">
        <v>24903</v>
      </c>
      <c r="O7187" s="5" t="s">
        <v>24904</v>
      </c>
      <c r="P7187" s="5" t="s">
        <v>24905</v>
      </c>
    </row>
    <row r="7188" ht="19" customHeight="1" spans="1:16">
      <c r="A7188" s="5">
        <v>285</v>
      </c>
      <c r="B7188" s="5" t="s">
        <v>720</v>
      </c>
      <c r="C7188" s="5" t="s">
        <v>70</v>
      </c>
      <c r="D7188" s="8" t="s">
        <v>333</v>
      </c>
      <c r="E7188" s="6">
        <v>106.6</v>
      </c>
      <c r="F7188" s="6">
        <v>106.4</v>
      </c>
      <c r="G7188" s="6">
        <v>55.6</v>
      </c>
      <c r="H7188" s="5" t="s">
        <v>120</v>
      </c>
      <c r="I7188" s="6">
        <f t="shared" si="448"/>
        <v>0.199999999999989</v>
      </c>
      <c r="J7188" s="5" t="str">
        <f>IF(H7188="否","不适用",IF(AND(ISNUMBER(E7188),ISNUMBER(F7188)),IF(I7188&gt;规则与名单!$B$2,"是","否"),"未判定"))</f>
        <v>不适用</v>
      </c>
      <c r="K7188" s="5" t="str">
        <f t="shared" si="449"/>
        <v>非测试日纯氢</v>
      </c>
      <c r="L7188" s="6">
        <f t="shared" si="450"/>
        <v>55.6</v>
      </c>
      <c r="M7188" s="5">
        <f t="shared" si="451"/>
        <v>0</v>
      </c>
      <c r="N7188" s="5" t="s">
        <v>24906</v>
      </c>
      <c r="O7188" s="5" t="s">
        <v>24907</v>
      </c>
      <c r="P7188" s="5" t="s">
        <v>24908</v>
      </c>
    </row>
    <row r="7189" ht="19" customHeight="1" spans="1:16">
      <c r="A7189" s="5">
        <v>285</v>
      </c>
      <c r="B7189" s="5" t="s">
        <v>720</v>
      </c>
      <c r="C7189" s="5" t="s">
        <v>70</v>
      </c>
      <c r="D7189" s="8" t="s">
        <v>175</v>
      </c>
      <c r="E7189" s="6">
        <v>115.9</v>
      </c>
      <c r="F7189" s="6">
        <v>115.4</v>
      </c>
      <c r="G7189" s="6">
        <v>115.9</v>
      </c>
      <c r="H7189" s="5" t="s">
        <v>120</v>
      </c>
      <c r="I7189" s="6">
        <f t="shared" si="448"/>
        <v>0.5</v>
      </c>
      <c r="J7189" s="5" t="str">
        <f>IF(H7189="否","不适用",IF(AND(ISNUMBER(E7189),ISNUMBER(F7189)),IF(I7189&gt;规则与名单!$B$2,"是","否"),"未判定"))</f>
        <v>不适用</v>
      </c>
      <c r="K7189" s="5" t="str">
        <f t="shared" si="449"/>
        <v>非测试日纯氢</v>
      </c>
      <c r="L7189" s="6">
        <f t="shared" si="450"/>
        <v>115.9</v>
      </c>
      <c r="M7189" s="5">
        <f t="shared" si="451"/>
        <v>0</v>
      </c>
      <c r="N7189" s="5" t="s">
        <v>24909</v>
      </c>
      <c r="O7189" s="5" t="s">
        <v>24910</v>
      </c>
      <c r="P7189" s="5" t="s">
        <v>24911</v>
      </c>
    </row>
    <row r="7190" ht="19" customHeight="1" spans="1:16">
      <c r="A7190" s="5">
        <v>285</v>
      </c>
      <c r="B7190" s="5" t="s">
        <v>720</v>
      </c>
      <c r="C7190" s="5" t="s">
        <v>70</v>
      </c>
      <c r="D7190" s="8" t="s">
        <v>3402</v>
      </c>
      <c r="E7190" s="6"/>
      <c r="F7190" s="6">
        <v>0</v>
      </c>
      <c r="G7190" s="6"/>
      <c r="H7190" s="5" t="s">
        <v>120</v>
      </c>
      <c r="I7190" s="6" t="str">
        <f t="shared" si="448"/>
        <v/>
      </c>
      <c r="J7190" s="5" t="str">
        <f>IF(H7190="否","不适用",IF(AND(ISNUMBER(E7190),ISNUMBER(F7190)),IF(I7190&gt;规则与名单!$B$2,"是","否"),"未判定"))</f>
        <v>不适用</v>
      </c>
      <c r="K7190" s="5" t="str">
        <f t="shared" si="449"/>
        <v>缺失</v>
      </c>
      <c r="L7190" s="6" t="str">
        <f t="shared" si="450"/>
        <v/>
      </c>
      <c r="M7190" s="5">
        <f t="shared" si="451"/>
        <v>1</v>
      </c>
      <c r="N7190" s="5" t="s">
        <v>24912</v>
      </c>
      <c r="O7190" s="5" t="s">
        <v>24913</v>
      </c>
      <c r="P7190" s="5" t="s">
        <v>24914</v>
      </c>
    </row>
    <row r="7191" ht="19" customHeight="1" spans="1:16">
      <c r="A7191" s="5">
        <v>285</v>
      </c>
      <c r="B7191" s="5" t="s">
        <v>720</v>
      </c>
      <c r="C7191" s="5" t="s">
        <v>70</v>
      </c>
      <c r="D7191" s="8" t="s">
        <v>487</v>
      </c>
      <c r="E7191" s="6">
        <v>126.6</v>
      </c>
      <c r="F7191" s="6">
        <v>146.5</v>
      </c>
      <c r="G7191" s="6">
        <v>101.5</v>
      </c>
      <c r="H7191" s="5" t="s">
        <v>120</v>
      </c>
      <c r="I7191" s="6">
        <f t="shared" si="448"/>
        <v>-19.9</v>
      </c>
      <c r="J7191" s="5" t="str">
        <f>IF(H7191="否","不适用",IF(AND(ISNUMBER(E7191),ISNUMBER(F7191)),IF(I7191&gt;规则与名单!$B$2,"是","否"),"未判定"))</f>
        <v>不适用</v>
      </c>
      <c r="K7191" s="5" t="str">
        <f t="shared" si="449"/>
        <v>非测试日纯氢</v>
      </c>
      <c r="L7191" s="6">
        <f t="shared" si="450"/>
        <v>101.5</v>
      </c>
      <c r="M7191" s="5">
        <f t="shared" si="451"/>
        <v>0</v>
      </c>
      <c r="N7191" s="5" t="s">
        <v>24915</v>
      </c>
      <c r="O7191" s="5" t="s">
        <v>24916</v>
      </c>
      <c r="P7191" s="5" t="s">
        <v>24917</v>
      </c>
    </row>
    <row r="7192" ht="19" customHeight="1" spans="1:16">
      <c r="A7192" s="5">
        <v>285</v>
      </c>
      <c r="B7192" s="5" t="s">
        <v>720</v>
      </c>
      <c r="C7192" s="5" t="s">
        <v>70</v>
      </c>
      <c r="D7192" s="8" t="s">
        <v>121</v>
      </c>
      <c r="E7192" s="6">
        <v>134.3</v>
      </c>
      <c r="F7192" s="6">
        <v>113.1</v>
      </c>
      <c r="G7192" s="6">
        <v>107.1</v>
      </c>
      <c r="H7192" s="5" t="s">
        <v>120</v>
      </c>
      <c r="I7192" s="6">
        <f t="shared" si="448"/>
        <v>21.2</v>
      </c>
      <c r="J7192" s="5" t="str">
        <f>IF(H7192="否","不适用",IF(AND(ISNUMBER(E7192),ISNUMBER(F7192)),IF(I7192&gt;规则与名单!$B$2,"是","否"),"未判定"))</f>
        <v>不适用</v>
      </c>
      <c r="K7192" s="5" t="str">
        <f t="shared" si="449"/>
        <v>非测试日纯氢</v>
      </c>
      <c r="L7192" s="6">
        <f t="shared" si="450"/>
        <v>107.1</v>
      </c>
      <c r="M7192" s="5">
        <f t="shared" si="451"/>
        <v>0</v>
      </c>
      <c r="N7192" s="5" t="s">
        <v>24918</v>
      </c>
      <c r="O7192" s="5" t="s">
        <v>24919</v>
      </c>
      <c r="P7192" s="5" t="s">
        <v>24920</v>
      </c>
    </row>
    <row r="7193" ht="19" customHeight="1" spans="1:16">
      <c r="A7193" s="5">
        <v>285</v>
      </c>
      <c r="B7193" s="5" t="s">
        <v>720</v>
      </c>
      <c r="C7193" s="5" t="s">
        <v>70</v>
      </c>
      <c r="D7193" s="8" t="s">
        <v>170</v>
      </c>
      <c r="E7193" s="6">
        <v>147.2</v>
      </c>
      <c r="F7193" s="6">
        <v>147.2</v>
      </c>
      <c r="G7193" s="6">
        <v>126.8</v>
      </c>
      <c r="H7193" s="5" t="s">
        <v>120</v>
      </c>
      <c r="I7193" s="6">
        <f t="shared" si="448"/>
        <v>0</v>
      </c>
      <c r="J7193" s="5" t="str">
        <f>IF(H7193="否","不适用",IF(AND(ISNUMBER(E7193),ISNUMBER(F7193)),IF(I7193&gt;规则与名单!$B$2,"是","否"),"未判定"))</f>
        <v>不适用</v>
      </c>
      <c r="K7193" s="5" t="str">
        <f t="shared" si="449"/>
        <v>非测试日纯氢</v>
      </c>
      <c r="L7193" s="6">
        <f t="shared" si="450"/>
        <v>126.8</v>
      </c>
      <c r="M7193" s="5">
        <f t="shared" si="451"/>
        <v>0</v>
      </c>
      <c r="N7193" s="5" t="s">
        <v>24921</v>
      </c>
      <c r="O7193" s="5" t="s">
        <v>24922</v>
      </c>
      <c r="P7193" s="5" t="s">
        <v>24923</v>
      </c>
    </row>
    <row r="7194" ht="19" customHeight="1" spans="1:16">
      <c r="A7194" s="5">
        <v>285</v>
      </c>
      <c r="B7194" s="5" t="s">
        <v>720</v>
      </c>
      <c r="C7194" s="5" t="s">
        <v>70</v>
      </c>
      <c r="D7194" s="8" t="s">
        <v>644</v>
      </c>
      <c r="E7194" s="6">
        <v>106.6</v>
      </c>
      <c r="F7194" s="6">
        <v>104.3</v>
      </c>
      <c r="G7194" s="6">
        <v>106.4</v>
      </c>
      <c r="H7194" s="5" t="s">
        <v>120</v>
      </c>
      <c r="I7194" s="6">
        <f t="shared" si="448"/>
        <v>2.3</v>
      </c>
      <c r="J7194" s="5" t="str">
        <f>IF(H7194="否","不适用",IF(AND(ISNUMBER(E7194),ISNUMBER(F7194)),IF(I7194&gt;规则与名单!$B$2,"是","否"),"未判定"))</f>
        <v>不适用</v>
      </c>
      <c r="K7194" s="5" t="str">
        <f t="shared" si="449"/>
        <v>非测试日纯氢</v>
      </c>
      <c r="L7194" s="6">
        <f t="shared" si="450"/>
        <v>106.4</v>
      </c>
      <c r="M7194" s="5">
        <f t="shared" si="451"/>
        <v>0</v>
      </c>
      <c r="N7194" s="5" t="s">
        <v>24924</v>
      </c>
      <c r="O7194" s="5" t="s">
        <v>24925</v>
      </c>
      <c r="P7194" s="5" t="s">
        <v>24926</v>
      </c>
    </row>
    <row r="7195" ht="19" customHeight="1" spans="1:16">
      <c r="A7195" s="5">
        <v>285</v>
      </c>
      <c r="B7195" s="5" t="s">
        <v>720</v>
      </c>
      <c r="C7195" s="5" t="s">
        <v>70</v>
      </c>
      <c r="D7195" s="8" t="s">
        <v>3418</v>
      </c>
      <c r="E7195" s="6"/>
      <c r="F7195" s="6">
        <v>0</v>
      </c>
      <c r="G7195" s="6"/>
      <c r="H7195" s="5" t="s">
        <v>120</v>
      </c>
      <c r="I7195" s="6" t="str">
        <f t="shared" si="448"/>
        <v/>
      </c>
      <c r="J7195" s="5" t="str">
        <f>IF(H7195="否","不适用",IF(AND(ISNUMBER(E7195),ISNUMBER(F7195)),IF(I7195&gt;规则与名单!$B$2,"是","否"),"未判定"))</f>
        <v>不适用</v>
      </c>
      <c r="K7195" s="5" t="str">
        <f t="shared" si="449"/>
        <v>缺失</v>
      </c>
      <c r="L7195" s="6" t="str">
        <f t="shared" si="450"/>
        <v/>
      </c>
      <c r="M7195" s="5">
        <f t="shared" si="451"/>
        <v>1</v>
      </c>
      <c r="N7195" s="5" t="s">
        <v>24927</v>
      </c>
      <c r="O7195" s="5" t="s">
        <v>24928</v>
      </c>
      <c r="P7195" s="5" t="s">
        <v>24929</v>
      </c>
    </row>
    <row r="7196" ht="19" customHeight="1" spans="1:16">
      <c r="A7196" s="5">
        <v>285</v>
      </c>
      <c r="B7196" s="5" t="s">
        <v>720</v>
      </c>
      <c r="C7196" s="5" t="s">
        <v>70</v>
      </c>
      <c r="D7196" s="8" t="s">
        <v>3422</v>
      </c>
      <c r="E7196" s="6">
        <v>147.4</v>
      </c>
      <c r="F7196" s="6">
        <v>147.7</v>
      </c>
      <c r="G7196" s="6">
        <v>147.2</v>
      </c>
      <c r="H7196" s="5" t="s">
        <v>120</v>
      </c>
      <c r="I7196" s="6">
        <f t="shared" si="448"/>
        <v>-0.299999999999983</v>
      </c>
      <c r="J7196" s="5" t="str">
        <f>IF(H7196="否","不适用",IF(AND(ISNUMBER(E7196),ISNUMBER(F7196)),IF(I7196&gt;规则与名单!$B$2,"是","否"),"未判定"))</f>
        <v>不适用</v>
      </c>
      <c r="K7196" s="5" t="str">
        <f t="shared" si="449"/>
        <v>非测试日纯氢</v>
      </c>
      <c r="L7196" s="6">
        <f t="shared" si="450"/>
        <v>147.2</v>
      </c>
      <c r="M7196" s="5">
        <f t="shared" si="451"/>
        <v>0</v>
      </c>
      <c r="N7196" s="5" t="s">
        <v>24930</v>
      </c>
      <c r="O7196" s="5" t="s">
        <v>24931</v>
      </c>
      <c r="P7196" s="5" t="s">
        <v>24932</v>
      </c>
    </row>
    <row r="7197" ht="19" customHeight="1" spans="1:16">
      <c r="A7197" s="5">
        <v>285</v>
      </c>
      <c r="B7197" s="5" t="s">
        <v>720</v>
      </c>
      <c r="C7197" s="5" t="s">
        <v>70</v>
      </c>
      <c r="D7197" s="8" t="s">
        <v>336</v>
      </c>
      <c r="E7197" s="6"/>
      <c r="F7197" s="6">
        <v>0</v>
      </c>
      <c r="G7197" s="6"/>
      <c r="H7197" s="5" t="s">
        <v>120</v>
      </c>
      <c r="I7197" s="6" t="str">
        <f t="shared" si="448"/>
        <v/>
      </c>
      <c r="J7197" s="5" t="str">
        <f>IF(H7197="否","不适用",IF(AND(ISNUMBER(E7197),ISNUMBER(F7197)),IF(I7197&gt;规则与名单!$B$2,"是","否"),"未判定"))</f>
        <v>不适用</v>
      </c>
      <c r="K7197" s="5" t="str">
        <f t="shared" si="449"/>
        <v>缺失</v>
      </c>
      <c r="L7197" s="6" t="str">
        <f t="shared" si="450"/>
        <v/>
      </c>
      <c r="M7197" s="5">
        <f t="shared" si="451"/>
        <v>1</v>
      </c>
      <c r="N7197" s="5" t="s">
        <v>24933</v>
      </c>
      <c r="O7197" s="5" t="s">
        <v>24934</v>
      </c>
      <c r="P7197" s="5" t="s">
        <v>24935</v>
      </c>
    </row>
    <row r="7198" ht="19" customHeight="1" spans="1:16">
      <c r="A7198" s="5">
        <v>285</v>
      </c>
      <c r="B7198" s="5" t="s">
        <v>720</v>
      </c>
      <c r="C7198" s="5" t="s">
        <v>70</v>
      </c>
      <c r="D7198" s="8" t="s">
        <v>653</v>
      </c>
      <c r="E7198" s="6">
        <v>106.6</v>
      </c>
      <c r="F7198" s="6">
        <v>107</v>
      </c>
      <c r="G7198" s="6">
        <v>106.6</v>
      </c>
      <c r="H7198" s="5" t="s">
        <v>120</v>
      </c>
      <c r="I7198" s="6">
        <f t="shared" si="448"/>
        <v>-0.400000000000006</v>
      </c>
      <c r="J7198" s="5" t="str">
        <f>IF(H7198="否","不适用",IF(AND(ISNUMBER(E7198),ISNUMBER(F7198)),IF(I7198&gt;规则与名单!$B$2,"是","否"),"未判定"))</f>
        <v>不适用</v>
      </c>
      <c r="K7198" s="5" t="str">
        <f t="shared" si="449"/>
        <v>非测试日纯氢</v>
      </c>
      <c r="L7198" s="6">
        <f t="shared" si="450"/>
        <v>106.6</v>
      </c>
      <c r="M7198" s="5">
        <f t="shared" si="451"/>
        <v>0</v>
      </c>
      <c r="N7198" s="5" t="s">
        <v>24936</v>
      </c>
      <c r="O7198" s="5" t="s">
        <v>24937</v>
      </c>
      <c r="P7198" s="5" t="s">
        <v>24938</v>
      </c>
    </row>
    <row r="7199" ht="19" customHeight="1" spans="1:16">
      <c r="A7199" s="5">
        <v>285</v>
      </c>
      <c r="B7199" s="5" t="s">
        <v>720</v>
      </c>
      <c r="C7199" s="5" t="s">
        <v>70</v>
      </c>
      <c r="D7199" s="8" t="s">
        <v>140</v>
      </c>
      <c r="E7199" s="6">
        <v>147.4</v>
      </c>
      <c r="F7199" s="6">
        <v>148.6</v>
      </c>
      <c r="G7199" s="6">
        <v>147.4</v>
      </c>
      <c r="H7199" s="5" t="s">
        <v>120</v>
      </c>
      <c r="I7199" s="6">
        <f t="shared" si="448"/>
        <v>-1.19999999999999</v>
      </c>
      <c r="J7199" s="5" t="str">
        <f>IF(H7199="否","不适用",IF(AND(ISNUMBER(E7199),ISNUMBER(F7199)),IF(I7199&gt;规则与名单!$B$2,"是","否"),"未判定"))</f>
        <v>不适用</v>
      </c>
      <c r="K7199" s="5" t="str">
        <f t="shared" si="449"/>
        <v>非测试日纯氢</v>
      </c>
      <c r="L7199" s="6">
        <f t="shared" si="450"/>
        <v>147.4</v>
      </c>
      <c r="M7199" s="5">
        <f t="shared" si="451"/>
        <v>0</v>
      </c>
      <c r="N7199" s="5" t="s">
        <v>24939</v>
      </c>
      <c r="O7199" s="5" t="s">
        <v>24940</v>
      </c>
      <c r="P7199" s="5" t="s">
        <v>24941</v>
      </c>
    </row>
    <row r="7200" ht="19" customHeight="1" spans="1:16">
      <c r="A7200" s="5">
        <v>285</v>
      </c>
      <c r="B7200" s="5" t="s">
        <v>720</v>
      </c>
      <c r="C7200" s="5" t="s">
        <v>70</v>
      </c>
      <c r="D7200" s="8" t="s">
        <v>115</v>
      </c>
      <c r="E7200" s="6">
        <v>106.7</v>
      </c>
      <c r="F7200" s="6">
        <v>106.1</v>
      </c>
      <c r="G7200" s="6">
        <v>106.4</v>
      </c>
      <c r="H7200" s="5" t="s">
        <v>120</v>
      </c>
      <c r="I7200" s="6">
        <f t="shared" si="448"/>
        <v>0.600000000000009</v>
      </c>
      <c r="J7200" s="5" t="str">
        <f>IF(H7200="否","不适用",IF(AND(ISNUMBER(E7200),ISNUMBER(F7200)),IF(I7200&gt;规则与名单!$B$2,"是","否"),"未判定"))</f>
        <v>不适用</v>
      </c>
      <c r="K7200" s="5" t="str">
        <f t="shared" si="449"/>
        <v>非测试日纯氢</v>
      </c>
      <c r="L7200" s="6">
        <f t="shared" si="450"/>
        <v>106.4</v>
      </c>
      <c r="M7200" s="5">
        <f t="shared" si="451"/>
        <v>0</v>
      </c>
      <c r="N7200" s="5" t="s">
        <v>24942</v>
      </c>
      <c r="O7200" s="5" t="s">
        <v>24943</v>
      </c>
      <c r="P7200" s="5" t="s">
        <v>24944</v>
      </c>
    </row>
    <row r="7201" ht="19" customHeight="1" spans="1:16">
      <c r="A7201" s="5">
        <v>286</v>
      </c>
      <c r="B7201" s="5" t="s">
        <v>723</v>
      </c>
      <c r="C7201" s="5" t="s">
        <v>70</v>
      </c>
      <c r="D7201" s="8" t="s">
        <v>114</v>
      </c>
      <c r="E7201" s="6">
        <v>89.6</v>
      </c>
      <c r="F7201" s="6">
        <v>90.2</v>
      </c>
      <c r="G7201" s="6">
        <v>86.5</v>
      </c>
      <c r="H7201" s="5" t="s">
        <v>120</v>
      </c>
      <c r="I7201" s="6">
        <f t="shared" si="448"/>
        <v>-0.600000000000009</v>
      </c>
      <c r="J7201" s="5" t="str">
        <f>IF(H7201="否","不适用",IF(AND(ISNUMBER(E7201),ISNUMBER(F7201)),IF(I7201&gt;规则与名单!$B$2,"是","否"),"未判定"))</f>
        <v>不适用</v>
      </c>
      <c r="K7201" s="5" t="str">
        <f t="shared" si="449"/>
        <v>非测试日纯氢</v>
      </c>
      <c r="L7201" s="6">
        <f t="shared" si="450"/>
        <v>86.5</v>
      </c>
      <c r="M7201" s="5">
        <f t="shared" si="451"/>
        <v>0</v>
      </c>
      <c r="N7201" s="5" t="s">
        <v>24945</v>
      </c>
      <c r="O7201" s="5" t="s">
        <v>24946</v>
      </c>
      <c r="P7201" s="5" t="s">
        <v>24947</v>
      </c>
    </row>
    <row r="7202" ht="19" customHeight="1" spans="1:16">
      <c r="A7202" s="5">
        <v>286</v>
      </c>
      <c r="B7202" s="5" t="s">
        <v>723</v>
      </c>
      <c r="C7202" s="5" t="s">
        <v>70</v>
      </c>
      <c r="D7202" s="8" t="s">
        <v>605</v>
      </c>
      <c r="E7202" s="6"/>
      <c r="F7202" s="6">
        <v>0</v>
      </c>
      <c r="G7202" s="6"/>
      <c r="H7202" s="5" t="s">
        <v>120</v>
      </c>
      <c r="I7202" s="6" t="str">
        <f t="shared" si="448"/>
        <v/>
      </c>
      <c r="J7202" s="5" t="str">
        <f>IF(H7202="否","不适用",IF(AND(ISNUMBER(E7202),ISNUMBER(F7202)),IF(I7202&gt;规则与名单!$B$2,"是","否"),"未判定"))</f>
        <v>不适用</v>
      </c>
      <c r="K7202" s="5" t="str">
        <f t="shared" si="449"/>
        <v>缺失</v>
      </c>
      <c r="L7202" s="6" t="str">
        <f t="shared" si="450"/>
        <v/>
      </c>
      <c r="M7202" s="5">
        <f t="shared" si="451"/>
        <v>1</v>
      </c>
      <c r="N7202" s="5" t="s">
        <v>24948</v>
      </c>
      <c r="O7202" s="5" t="s">
        <v>24949</v>
      </c>
      <c r="P7202" s="5" t="s">
        <v>24950</v>
      </c>
    </row>
    <row r="7203" ht="19" customHeight="1" spans="1:16">
      <c r="A7203" s="5">
        <v>286</v>
      </c>
      <c r="B7203" s="5" t="s">
        <v>723</v>
      </c>
      <c r="C7203" s="5" t="s">
        <v>70</v>
      </c>
      <c r="D7203" s="8" t="s">
        <v>186</v>
      </c>
      <c r="E7203" s="6"/>
      <c r="F7203" s="6">
        <v>0</v>
      </c>
      <c r="G7203" s="6"/>
      <c r="H7203" s="5" t="s">
        <v>120</v>
      </c>
      <c r="I7203" s="6" t="str">
        <f t="shared" si="448"/>
        <v/>
      </c>
      <c r="J7203" s="5" t="str">
        <f>IF(H7203="否","不适用",IF(AND(ISNUMBER(E7203),ISNUMBER(F7203)),IF(I7203&gt;规则与名单!$B$2,"是","否"),"未判定"))</f>
        <v>不适用</v>
      </c>
      <c r="K7203" s="5" t="str">
        <f t="shared" si="449"/>
        <v>缺失</v>
      </c>
      <c r="L7203" s="6" t="str">
        <f t="shared" si="450"/>
        <v/>
      </c>
      <c r="M7203" s="5">
        <f t="shared" si="451"/>
        <v>1</v>
      </c>
      <c r="N7203" s="5" t="s">
        <v>24951</v>
      </c>
      <c r="O7203" s="5" t="s">
        <v>24952</v>
      </c>
      <c r="P7203" s="5" t="s">
        <v>24953</v>
      </c>
    </row>
    <row r="7204" ht="19" customHeight="1" spans="1:16">
      <c r="A7204" s="5">
        <v>286</v>
      </c>
      <c r="B7204" s="5" t="s">
        <v>723</v>
      </c>
      <c r="C7204" s="5" t="s">
        <v>70</v>
      </c>
      <c r="D7204" s="8" t="s">
        <v>165</v>
      </c>
      <c r="E7204" s="6"/>
      <c r="F7204" s="6">
        <v>0</v>
      </c>
      <c r="G7204" s="6"/>
      <c r="H7204" s="5" t="s">
        <v>120</v>
      </c>
      <c r="I7204" s="6" t="str">
        <f t="shared" si="448"/>
        <v/>
      </c>
      <c r="J7204" s="5" t="str">
        <f>IF(H7204="否","不适用",IF(AND(ISNUMBER(E7204),ISNUMBER(F7204)),IF(I7204&gt;规则与名单!$B$2,"是","否"),"未判定"))</f>
        <v>不适用</v>
      </c>
      <c r="K7204" s="5" t="str">
        <f t="shared" si="449"/>
        <v>缺失</v>
      </c>
      <c r="L7204" s="6" t="str">
        <f t="shared" si="450"/>
        <v/>
      </c>
      <c r="M7204" s="5">
        <f t="shared" si="451"/>
        <v>1</v>
      </c>
      <c r="N7204" s="5" t="s">
        <v>24954</v>
      </c>
      <c r="O7204" s="5" t="s">
        <v>24955</v>
      </c>
      <c r="P7204" s="5" t="s">
        <v>24956</v>
      </c>
    </row>
    <row r="7205" ht="19" customHeight="1" spans="1:16">
      <c r="A7205" s="5">
        <v>286</v>
      </c>
      <c r="B7205" s="5" t="s">
        <v>723</v>
      </c>
      <c r="C7205" s="5" t="s">
        <v>70</v>
      </c>
      <c r="D7205" s="8" t="s">
        <v>151</v>
      </c>
      <c r="E7205" s="6">
        <v>106.4</v>
      </c>
      <c r="F7205" s="6">
        <v>106.9</v>
      </c>
      <c r="G7205" s="6">
        <v>106.3</v>
      </c>
      <c r="H7205" s="5" t="s">
        <v>120</v>
      </c>
      <c r="I7205" s="6">
        <f t="shared" si="448"/>
        <v>-0.5</v>
      </c>
      <c r="J7205" s="5" t="str">
        <f>IF(H7205="否","不适用",IF(AND(ISNUMBER(E7205),ISNUMBER(F7205)),IF(I7205&gt;规则与名单!$B$2,"是","否"),"未判定"))</f>
        <v>不适用</v>
      </c>
      <c r="K7205" s="5" t="str">
        <f t="shared" si="449"/>
        <v>非测试日纯氢</v>
      </c>
      <c r="L7205" s="6">
        <f t="shared" si="450"/>
        <v>106.3</v>
      </c>
      <c r="M7205" s="5">
        <f t="shared" si="451"/>
        <v>0</v>
      </c>
      <c r="N7205" s="5" t="s">
        <v>24957</v>
      </c>
      <c r="O7205" s="5" t="s">
        <v>24958</v>
      </c>
      <c r="P7205" s="5" t="s">
        <v>24959</v>
      </c>
    </row>
    <row r="7206" ht="19" customHeight="1" spans="1:16">
      <c r="A7206" s="5">
        <v>286</v>
      </c>
      <c r="B7206" s="5" t="s">
        <v>723</v>
      </c>
      <c r="C7206" s="5" t="s">
        <v>70</v>
      </c>
      <c r="D7206" s="8" t="s">
        <v>3358</v>
      </c>
      <c r="E7206" s="6">
        <v>223.2</v>
      </c>
      <c r="F7206" s="6">
        <v>222.4</v>
      </c>
      <c r="G7206" s="6">
        <v>223.1</v>
      </c>
      <c r="H7206" s="5" t="s">
        <v>120</v>
      </c>
      <c r="I7206" s="6">
        <f t="shared" si="448"/>
        <v>0.799999999999983</v>
      </c>
      <c r="J7206" s="5" t="str">
        <f>IF(H7206="否","不适用",IF(AND(ISNUMBER(E7206),ISNUMBER(F7206)),IF(I7206&gt;规则与名单!$B$2,"是","否"),"未判定"))</f>
        <v>不适用</v>
      </c>
      <c r="K7206" s="5" t="str">
        <f t="shared" si="449"/>
        <v>非测试日纯氢</v>
      </c>
      <c r="L7206" s="6">
        <f t="shared" si="450"/>
        <v>223.1</v>
      </c>
      <c r="M7206" s="5">
        <f t="shared" si="451"/>
        <v>0</v>
      </c>
      <c r="N7206" s="5" t="s">
        <v>24960</v>
      </c>
      <c r="O7206" s="5" t="s">
        <v>24961</v>
      </c>
      <c r="P7206" s="5" t="s">
        <v>24962</v>
      </c>
    </row>
    <row r="7207" ht="19" customHeight="1" spans="1:16">
      <c r="A7207" s="5">
        <v>286</v>
      </c>
      <c r="B7207" s="5" t="s">
        <v>723</v>
      </c>
      <c r="C7207" s="5" t="s">
        <v>70</v>
      </c>
      <c r="D7207" s="8" t="s">
        <v>272</v>
      </c>
      <c r="E7207" s="6">
        <v>319.4</v>
      </c>
      <c r="F7207" s="6">
        <v>323.7</v>
      </c>
      <c r="G7207" s="6">
        <v>281.4</v>
      </c>
      <c r="H7207" s="5" t="s">
        <v>120</v>
      </c>
      <c r="I7207" s="6">
        <f t="shared" si="448"/>
        <v>-4.30000000000001</v>
      </c>
      <c r="J7207" s="5" t="str">
        <f>IF(H7207="否","不适用",IF(AND(ISNUMBER(E7207),ISNUMBER(F7207)),IF(I7207&gt;规则与名单!$B$2,"是","否"),"未判定"))</f>
        <v>不适用</v>
      </c>
      <c r="K7207" s="5" t="str">
        <f t="shared" si="449"/>
        <v>非测试日纯氢</v>
      </c>
      <c r="L7207" s="6">
        <f t="shared" si="450"/>
        <v>281.4</v>
      </c>
      <c r="M7207" s="5">
        <f t="shared" si="451"/>
        <v>0</v>
      </c>
      <c r="N7207" s="5" t="s">
        <v>24963</v>
      </c>
      <c r="O7207" s="5" t="s">
        <v>24964</v>
      </c>
      <c r="P7207" s="5" t="s">
        <v>24965</v>
      </c>
    </row>
    <row r="7208" ht="19" customHeight="1" spans="1:16">
      <c r="A7208" s="5">
        <v>286</v>
      </c>
      <c r="B7208" s="5" t="s">
        <v>723</v>
      </c>
      <c r="C7208" s="5" t="s">
        <v>70</v>
      </c>
      <c r="D7208" s="8" t="s">
        <v>506</v>
      </c>
      <c r="E7208" s="6">
        <v>93.1</v>
      </c>
      <c r="F7208" s="6">
        <v>93.9</v>
      </c>
      <c r="G7208" s="6">
        <v>70.6</v>
      </c>
      <c r="H7208" s="5" t="s">
        <v>120</v>
      </c>
      <c r="I7208" s="6">
        <f t="shared" si="448"/>
        <v>-0.800000000000011</v>
      </c>
      <c r="J7208" s="5" t="str">
        <f>IF(H7208="否","不适用",IF(AND(ISNUMBER(E7208),ISNUMBER(F7208)),IF(I7208&gt;规则与名单!$B$2,"是","否"),"未判定"))</f>
        <v>不适用</v>
      </c>
      <c r="K7208" s="5" t="str">
        <f t="shared" si="449"/>
        <v>非测试日纯氢</v>
      </c>
      <c r="L7208" s="6">
        <f t="shared" si="450"/>
        <v>70.6</v>
      </c>
      <c r="M7208" s="5">
        <f t="shared" si="451"/>
        <v>0</v>
      </c>
      <c r="N7208" s="5" t="s">
        <v>24966</v>
      </c>
      <c r="O7208" s="5" t="s">
        <v>24967</v>
      </c>
      <c r="P7208" s="5" t="s">
        <v>24968</v>
      </c>
    </row>
    <row r="7209" ht="19" customHeight="1" spans="1:16">
      <c r="A7209" s="5">
        <v>286</v>
      </c>
      <c r="B7209" s="5" t="s">
        <v>723</v>
      </c>
      <c r="C7209" s="5" t="s">
        <v>70</v>
      </c>
      <c r="D7209" s="8" t="s">
        <v>673</v>
      </c>
      <c r="E7209" s="6"/>
      <c r="F7209" s="6">
        <v>0</v>
      </c>
      <c r="G7209" s="6"/>
      <c r="H7209" s="5" t="s">
        <v>120</v>
      </c>
      <c r="I7209" s="6" t="str">
        <f t="shared" si="448"/>
        <v/>
      </c>
      <c r="J7209" s="5" t="str">
        <f>IF(H7209="否","不适用",IF(AND(ISNUMBER(E7209),ISNUMBER(F7209)),IF(I7209&gt;规则与名单!$B$2,"是","否"),"未判定"))</f>
        <v>不适用</v>
      </c>
      <c r="K7209" s="5" t="str">
        <f t="shared" si="449"/>
        <v>缺失</v>
      </c>
      <c r="L7209" s="6" t="str">
        <f t="shared" si="450"/>
        <v/>
      </c>
      <c r="M7209" s="5">
        <f t="shared" si="451"/>
        <v>1</v>
      </c>
      <c r="N7209" s="5" t="s">
        <v>24969</v>
      </c>
      <c r="O7209" s="5" t="s">
        <v>24970</v>
      </c>
      <c r="P7209" s="5" t="s">
        <v>24971</v>
      </c>
    </row>
    <row r="7210" ht="19" customHeight="1" spans="1:16">
      <c r="A7210" s="5">
        <v>286</v>
      </c>
      <c r="B7210" s="5" t="s">
        <v>723</v>
      </c>
      <c r="C7210" s="5" t="s">
        <v>70</v>
      </c>
      <c r="D7210" s="8" t="s">
        <v>183</v>
      </c>
      <c r="E7210" s="6"/>
      <c r="F7210" s="6">
        <v>0</v>
      </c>
      <c r="G7210" s="6"/>
      <c r="H7210" s="5" t="s">
        <v>120</v>
      </c>
      <c r="I7210" s="6" t="str">
        <f t="shared" si="448"/>
        <v/>
      </c>
      <c r="J7210" s="5" t="str">
        <f>IF(H7210="否","不适用",IF(AND(ISNUMBER(E7210),ISNUMBER(F7210)),IF(I7210&gt;规则与名单!$B$2,"是","否"),"未判定"))</f>
        <v>不适用</v>
      </c>
      <c r="K7210" s="5" t="str">
        <f t="shared" si="449"/>
        <v>缺失</v>
      </c>
      <c r="L7210" s="6" t="str">
        <f t="shared" si="450"/>
        <v/>
      </c>
      <c r="M7210" s="5">
        <f t="shared" si="451"/>
        <v>1</v>
      </c>
      <c r="N7210" s="5" t="s">
        <v>24972</v>
      </c>
      <c r="O7210" s="5" t="s">
        <v>24973</v>
      </c>
      <c r="P7210" s="5" t="s">
        <v>24974</v>
      </c>
    </row>
    <row r="7211" ht="19" customHeight="1" spans="1:16">
      <c r="A7211" s="5">
        <v>286</v>
      </c>
      <c r="B7211" s="5" t="s">
        <v>723</v>
      </c>
      <c r="C7211" s="5" t="s">
        <v>70</v>
      </c>
      <c r="D7211" s="8" t="s">
        <v>431</v>
      </c>
      <c r="E7211" s="6"/>
      <c r="F7211" s="6">
        <v>0</v>
      </c>
      <c r="G7211" s="6"/>
      <c r="H7211" s="5" t="s">
        <v>120</v>
      </c>
      <c r="I7211" s="6" t="str">
        <f t="shared" si="448"/>
        <v/>
      </c>
      <c r="J7211" s="5" t="str">
        <f>IF(H7211="否","不适用",IF(AND(ISNUMBER(E7211),ISNUMBER(F7211)),IF(I7211&gt;规则与名单!$B$2,"是","否"),"未判定"))</f>
        <v>不适用</v>
      </c>
      <c r="K7211" s="5" t="str">
        <f t="shared" si="449"/>
        <v>缺失</v>
      </c>
      <c r="L7211" s="6" t="str">
        <f t="shared" si="450"/>
        <v/>
      </c>
      <c r="M7211" s="5">
        <f t="shared" si="451"/>
        <v>1</v>
      </c>
      <c r="N7211" s="5" t="s">
        <v>24975</v>
      </c>
      <c r="O7211" s="5" t="s">
        <v>24976</v>
      </c>
      <c r="P7211" s="5" t="s">
        <v>24977</v>
      </c>
    </row>
    <row r="7212" ht="19" customHeight="1" spans="1:16">
      <c r="A7212" s="5">
        <v>286</v>
      </c>
      <c r="B7212" s="5" t="s">
        <v>723</v>
      </c>
      <c r="C7212" s="5" t="s">
        <v>70</v>
      </c>
      <c r="D7212" s="8" t="s">
        <v>3377</v>
      </c>
      <c r="E7212" s="6">
        <v>299.6</v>
      </c>
      <c r="F7212" s="6">
        <v>301.8</v>
      </c>
      <c r="G7212" s="6">
        <v>216.4</v>
      </c>
      <c r="H7212" s="5" t="s">
        <v>120</v>
      </c>
      <c r="I7212" s="6">
        <f t="shared" si="448"/>
        <v>-2.19999999999999</v>
      </c>
      <c r="J7212" s="5" t="str">
        <f>IF(H7212="否","不适用",IF(AND(ISNUMBER(E7212),ISNUMBER(F7212)),IF(I7212&gt;规则与名单!$B$2,"是","否"),"未判定"))</f>
        <v>不适用</v>
      </c>
      <c r="K7212" s="5" t="str">
        <f t="shared" si="449"/>
        <v>非测试日纯氢</v>
      </c>
      <c r="L7212" s="6">
        <f t="shared" si="450"/>
        <v>216.4</v>
      </c>
      <c r="M7212" s="5">
        <f t="shared" si="451"/>
        <v>0</v>
      </c>
      <c r="N7212" s="5" t="s">
        <v>24978</v>
      </c>
      <c r="O7212" s="5" t="s">
        <v>24979</v>
      </c>
      <c r="P7212" s="5" t="s">
        <v>24980</v>
      </c>
    </row>
    <row r="7213" ht="19" customHeight="1" spans="1:16">
      <c r="A7213" s="5">
        <v>286</v>
      </c>
      <c r="B7213" s="5" t="s">
        <v>723</v>
      </c>
      <c r="C7213" s="5" t="s">
        <v>70</v>
      </c>
      <c r="D7213" s="8" t="s">
        <v>407</v>
      </c>
      <c r="E7213" s="6">
        <v>87.1</v>
      </c>
      <c r="F7213" s="6">
        <v>86.8</v>
      </c>
      <c r="G7213" s="6">
        <v>87</v>
      </c>
      <c r="H7213" s="5" t="s">
        <v>120</v>
      </c>
      <c r="I7213" s="6">
        <f t="shared" si="448"/>
        <v>0.299999999999997</v>
      </c>
      <c r="J7213" s="5" t="str">
        <f>IF(H7213="否","不适用",IF(AND(ISNUMBER(E7213),ISNUMBER(F7213)),IF(I7213&gt;规则与名单!$B$2,"是","否"),"未判定"))</f>
        <v>不适用</v>
      </c>
      <c r="K7213" s="5" t="str">
        <f t="shared" si="449"/>
        <v>非测试日纯氢</v>
      </c>
      <c r="L7213" s="6">
        <f t="shared" si="450"/>
        <v>87</v>
      </c>
      <c r="M7213" s="5">
        <f t="shared" si="451"/>
        <v>0</v>
      </c>
      <c r="N7213" s="5" t="s">
        <v>24981</v>
      </c>
      <c r="O7213" s="5" t="s">
        <v>24982</v>
      </c>
      <c r="P7213" s="5" t="s">
        <v>24983</v>
      </c>
    </row>
    <row r="7214" ht="19" customHeight="1" spans="1:16">
      <c r="A7214" s="5">
        <v>286</v>
      </c>
      <c r="B7214" s="5" t="s">
        <v>723</v>
      </c>
      <c r="C7214" s="5" t="s">
        <v>70</v>
      </c>
      <c r="D7214" s="8" t="s">
        <v>411</v>
      </c>
      <c r="E7214" s="6">
        <v>305.1</v>
      </c>
      <c r="F7214" s="6">
        <v>308</v>
      </c>
      <c r="G7214" s="6">
        <v>218</v>
      </c>
      <c r="H7214" s="5" t="s">
        <v>120</v>
      </c>
      <c r="I7214" s="6">
        <f t="shared" si="448"/>
        <v>-2.89999999999998</v>
      </c>
      <c r="J7214" s="5" t="str">
        <f>IF(H7214="否","不适用",IF(AND(ISNUMBER(E7214),ISNUMBER(F7214)),IF(I7214&gt;规则与名单!$B$2,"是","否"),"未判定"))</f>
        <v>不适用</v>
      </c>
      <c r="K7214" s="5" t="str">
        <f t="shared" si="449"/>
        <v>非测试日纯氢</v>
      </c>
      <c r="L7214" s="6">
        <f t="shared" si="450"/>
        <v>218</v>
      </c>
      <c r="M7214" s="5">
        <f t="shared" si="451"/>
        <v>0</v>
      </c>
      <c r="N7214" s="5" t="s">
        <v>24984</v>
      </c>
      <c r="O7214" s="5" t="s">
        <v>24985</v>
      </c>
      <c r="P7214" s="5" t="s">
        <v>24986</v>
      </c>
    </row>
    <row r="7215" ht="19" customHeight="1" spans="1:16">
      <c r="A7215" s="5">
        <v>286</v>
      </c>
      <c r="B7215" s="5" t="s">
        <v>723</v>
      </c>
      <c r="C7215" s="5" t="s">
        <v>70</v>
      </c>
      <c r="D7215" s="8" t="s">
        <v>251</v>
      </c>
      <c r="E7215" s="6">
        <v>318.4</v>
      </c>
      <c r="F7215" s="6">
        <v>320.3</v>
      </c>
      <c r="G7215" s="6">
        <v>284.1</v>
      </c>
      <c r="H7215" s="5" t="s">
        <v>120</v>
      </c>
      <c r="I7215" s="6">
        <f t="shared" si="448"/>
        <v>-1.90000000000003</v>
      </c>
      <c r="J7215" s="5" t="str">
        <f>IF(H7215="否","不适用",IF(AND(ISNUMBER(E7215),ISNUMBER(F7215)),IF(I7215&gt;规则与名单!$B$2,"是","否"),"未判定"))</f>
        <v>不适用</v>
      </c>
      <c r="K7215" s="5" t="str">
        <f t="shared" si="449"/>
        <v>非测试日纯氢</v>
      </c>
      <c r="L7215" s="6">
        <f t="shared" si="450"/>
        <v>284.1</v>
      </c>
      <c r="M7215" s="5">
        <f t="shared" si="451"/>
        <v>0</v>
      </c>
      <c r="N7215" s="5" t="s">
        <v>24987</v>
      </c>
      <c r="O7215" s="5" t="s">
        <v>24988</v>
      </c>
      <c r="P7215" s="5" t="s">
        <v>24989</v>
      </c>
    </row>
    <row r="7216" ht="19" customHeight="1" spans="1:16">
      <c r="A7216" s="5">
        <v>286</v>
      </c>
      <c r="B7216" s="5" t="s">
        <v>723</v>
      </c>
      <c r="C7216" s="5" t="s">
        <v>70</v>
      </c>
      <c r="D7216" s="8" t="s">
        <v>472</v>
      </c>
      <c r="E7216" s="6">
        <v>101.7</v>
      </c>
      <c r="F7216" s="6">
        <v>106.1</v>
      </c>
      <c r="G7216" s="6">
        <v>100</v>
      </c>
      <c r="H7216" s="5" t="s">
        <v>120</v>
      </c>
      <c r="I7216" s="6">
        <f t="shared" si="448"/>
        <v>-4.39999999999999</v>
      </c>
      <c r="J7216" s="5" t="str">
        <f>IF(H7216="否","不适用",IF(AND(ISNUMBER(E7216),ISNUMBER(F7216)),IF(I7216&gt;规则与名单!$B$2,"是","否"),"未判定"))</f>
        <v>不适用</v>
      </c>
      <c r="K7216" s="5" t="str">
        <f t="shared" si="449"/>
        <v>非测试日纯氢</v>
      </c>
      <c r="L7216" s="6">
        <f t="shared" si="450"/>
        <v>100</v>
      </c>
      <c r="M7216" s="5">
        <f t="shared" si="451"/>
        <v>0</v>
      </c>
      <c r="N7216" s="5" t="s">
        <v>24990</v>
      </c>
      <c r="O7216" s="5" t="s">
        <v>24991</v>
      </c>
      <c r="P7216" s="5" t="s">
        <v>24992</v>
      </c>
    </row>
    <row r="7217" ht="19" customHeight="1" spans="1:16">
      <c r="A7217" s="5">
        <v>286</v>
      </c>
      <c r="B7217" s="5" t="s">
        <v>723</v>
      </c>
      <c r="C7217" s="5" t="s">
        <v>70</v>
      </c>
      <c r="D7217" s="8" t="s">
        <v>466</v>
      </c>
      <c r="E7217" s="6">
        <v>321</v>
      </c>
      <c r="F7217" s="6">
        <v>322.9</v>
      </c>
      <c r="G7217" s="6">
        <v>297.2</v>
      </c>
      <c r="H7217" s="5" t="s">
        <v>120</v>
      </c>
      <c r="I7217" s="6">
        <f t="shared" si="448"/>
        <v>-1.89999999999998</v>
      </c>
      <c r="J7217" s="5" t="str">
        <f>IF(H7217="否","不适用",IF(AND(ISNUMBER(E7217),ISNUMBER(F7217)),IF(I7217&gt;规则与名单!$B$2,"是","否"),"未判定"))</f>
        <v>不适用</v>
      </c>
      <c r="K7217" s="5" t="str">
        <f t="shared" si="449"/>
        <v>非测试日纯氢</v>
      </c>
      <c r="L7217" s="6">
        <f t="shared" si="450"/>
        <v>297.2</v>
      </c>
      <c r="M7217" s="5">
        <f t="shared" si="451"/>
        <v>0</v>
      </c>
      <c r="N7217" s="5" t="s">
        <v>24993</v>
      </c>
      <c r="O7217" s="5" t="s">
        <v>24994</v>
      </c>
      <c r="P7217" s="5" t="s">
        <v>24995</v>
      </c>
    </row>
    <row r="7218" ht="19" customHeight="1" spans="1:16">
      <c r="A7218" s="5">
        <v>286</v>
      </c>
      <c r="B7218" s="5" t="s">
        <v>723</v>
      </c>
      <c r="C7218" s="5" t="s">
        <v>70</v>
      </c>
      <c r="D7218" s="8" t="s">
        <v>333</v>
      </c>
      <c r="E7218" s="6">
        <v>96.3</v>
      </c>
      <c r="F7218" s="6">
        <v>101.3</v>
      </c>
      <c r="G7218" s="6">
        <v>2.1</v>
      </c>
      <c r="H7218" s="5" t="s">
        <v>120</v>
      </c>
      <c r="I7218" s="6">
        <f t="shared" si="448"/>
        <v>-5</v>
      </c>
      <c r="J7218" s="5" t="str">
        <f>IF(H7218="否","不适用",IF(AND(ISNUMBER(E7218),ISNUMBER(F7218)),IF(I7218&gt;规则与名单!$B$2,"是","否"),"未判定"))</f>
        <v>不适用</v>
      </c>
      <c r="K7218" s="5" t="str">
        <f t="shared" si="449"/>
        <v>非测试日纯氢</v>
      </c>
      <c r="L7218" s="6">
        <f t="shared" si="450"/>
        <v>2.1</v>
      </c>
      <c r="M7218" s="5">
        <f t="shared" si="451"/>
        <v>0</v>
      </c>
      <c r="N7218" s="5" t="s">
        <v>24996</v>
      </c>
      <c r="O7218" s="5" t="s">
        <v>24997</v>
      </c>
      <c r="P7218" s="5" t="s">
        <v>24998</v>
      </c>
    </row>
    <row r="7219" ht="19" customHeight="1" spans="1:16">
      <c r="A7219" s="5">
        <v>286</v>
      </c>
      <c r="B7219" s="5" t="s">
        <v>723</v>
      </c>
      <c r="C7219" s="5" t="s">
        <v>70</v>
      </c>
      <c r="D7219" s="8" t="s">
        <v>175</v>
      </c>
      <c r="E7219" s="6">
        <v>213.2</v>
      </c>
      <c r="F7219" s="6">
        <v>215.6</v>
      </c>
      <c r="G7219" s="6">
        <v>213.2</v>
      </c>
      <c r="H7219" s="5" t="s">
        <v>120</v>
      </c>
      <c r="I7219" s="6">
        <f t="shared" si="448"/>
        <v>-2.40000000000001</v>
      </c>
      <c r="J7219" s="5" t="str">
        <f>IF(H7219="否","不适用",IF(AND(ISNUMBER(E7219),ISNUMBER(F7219)),IF(I7219&gt;规则与名单!$B$2,"是","否"),"未判定"))</f>
        <v>不适用</v>
      </c>
      <c r="K7219" s="5" t="str">
        <f t="shared" si="449"/>
        <v>非测试日纯氢</v>
      </c>
      <c r="L7219" s="6">
        <f t="shared" si="450"/>
        <v>213.2</v>
      </c>
      <c r="M7219" s="5">
        <f t="shared" si="451"/>
        <v>0</v>
      </c>
      <c r="N7219" s="5" t="s">
        <v>24999</v>
      </c>
      <c r="O7219" s="5" t="s">
        <v>25000</v>
      </c>
      <c r="P7219" s="5" t="s">
        <v>25001</v>
      </c>
    </row>
    <row r="7220" ht="19" customHeight="1" spans="1:16">
      <c r="A7220" s="5">
        <v>286</v>
      </c>
      <c r="B7220" s="5" t="s">
        <v>723</v>
      </c>
      <c r="C7220" s="5" t="s">
        <v>70</v>
      </c>
      <c r="D7220" s="8" t="s">
        <v>3402</v>
      </c>
      <c r="E7220" s="6">
        <v>300.1</v>
      </c>
      <c r="F7220" s="6">
        <v>300.9</v>
      </c>
      <c r="G7220" s="6">
        <v>279.4</v>
      </c>
      <c r="H7220" s="5" t="s">
        <v>120</v>
      </c>
      <c r="I7220" s="6">
        <f t="shared" si="448"/>
        <v>-0.799999999999955</v>
      </c>
      <c r="J7220" s="5" t="str">
        <f>IF(H7220="否","不适用",IF(AND(ISNUMBER(E7220),ISNUMBER(F7220)),IF(I7220&gt;规则与名单!$B$2,"是","否"),"未判定"))</f>
        <v>不适用</v>
      </c>
      <c r="K7220" s="5" t="str">
        <f t="shared" si="449"/>
        <v>非测试日纯氢</v>
      </c>
      <c r="L7220" s="6">
        <f t="shared" si="450"/>
        <v>279.4</v>
      </c>
      <c r="M7220" s="5">
        <f t="shared" si="451"/>
        <v>0</v>
      </c>
      <c r="N7220" s="5" t="s">
        <v>25002</v>
      </c>
      <c r="O7220" s="5" t="s">
        <v>25003</v>
      </c>
      <c r="P7220" s="5" t="s">
        <v>25004</v>
      </c>
    </row>
    <row r="7221" ht="19" customHeight="1" spans="1:16">
      <c r="A7221" s="5">
        <v>286</v>
      </c>
      <c r="B7221" s="5" t="s">
        <v>723</v>
      </c>
      <c r="C7221" s="5" t="s">
        <v>70</v>
      </c>
      <c r="D7221" s="8" t="s">
        <v>487</v>
      </c>
      <c r="E7221" s="6">
        <v>321.1</v>
      </c>
      <c r="F7221" s="6">
        <v>324.9</v>
      </c>
      <c r="G7221" s="6">
        <v>246.1</v>
      </c>
      <c r="H7221" s="5" t="s">
        <v>120</v>
      </c>
      <c r="I7221" s="6">
        <f t="shared" si="448"/>
        <v>-3.79999999999995</v>
      </c>
      <c r="J7221" s="5" t="str">
        <f>IF(H7221="否","不适用",IF(AND(ISNUMBER(E7221),ISNUMBER(F7221)),IF(I7221&gt;规则与名单!$B$2,"是","否"),"未判定"))</f>
        <v>不适用</v>
      </c>
      <c r="K7221" s="5" t="str">
        <f t="shared" si="449"/>
        <v>非测试日纯氢</v>
      </c>
      <c r="L7221" s="6">
        <f t="shared" si="450"/>
        <v>246.1</v>
      </c>
      <c r="M7221" s="5">
        <f t="shared" si="451"/>
        <v>0</v>
      </c>
      <c r="N7221" s="5" t="s">
        <v>25005</v>
      </c>
      <c r="O7221" s="5" t="s">
        <v>25006</v>
      </c>
      <c r="P7221" s="5" t="s">
        <v>25007</v>
      </c>
    </row>
    <row r="7222" ht="19" customHeight="1" spans="1:16">
      <c r="A7222" s="5">
        <v>286</v>
      </c>
      <c r="B7222" s="5" t="s">
        <v>723</v>
      </c>
      <c r="C7222" s="5" t="s">
        <v>70</v>
      </c>
      <c r="D7222" s="8" t="s">
        <v>121</v>
      </c>
      <c r="E7222" s="6">
        <v>271.7</v>
      </c>
      <c r="F7222" s="6">
        <v>274.7</v>
      </c>
      <c r="G7222" s="6">
        <v>255.6</v>
      </c>
      <c r="H7222" s="5" t="s">
        <v>120</v>
      </c>
      <c r="I7222" s="6">
        <f t="shared" si="448"/>
        <v>-3</v>
      </c>
      <c r="J7222" s="5" t="str">
        <f>IF(H7222="否","不适用",IF(AND(ISNUMBER(E7222),ISNUMBER(F7222)),IF(I7222&gt;规则与名单!$B$2,"是","否"),"未判定"))</f>
        <v>不适用</v>
      </c>
      <c r="K7222" s="5" t="str">
        <f t="shared" si="449"/>
        <v>非测试日纯氢</v>
      </c>
      <c r="L7222" s="6">
        <f t="shared" si="450"/>
        <v>255.6</v>
      </c>
      <c r="M7222" s="5">
        <f t="shared" si="451"/>
        <v>0</v>
      </c>
      <c r="N7222" s="5" t="s">
        <v>25008</v>
      </c>
      <c r="O7222" s="5" t="s">
        <v>25009</v>
      </c>
      <c r="P7222" s="5" t="s">
        <v>25010</v>
      </c>
    </row>
    <row r="7223" ht="19" customHeight="1" spans="1:16">
      <c r="A7223" s="5">
        <v>286</v>
      </c>
      <c r="B7223" s="5" t="s">
        <v>723</v>
      </c>
      <c r="C7223" s="5" t="s">
        <v>70</v>
      </c>
      <c r="D7223" s="8" t="s">
        <v>170</v>
      </c>
      <c r="E7223" s="6">
        <v>280.2</v>
      </c>
      <c r="F7223" s="6">
        <v>281.5</v>
      </c>
      <c r="G7223" s="6">
        <v>259.9</v>
      </c>
      <c r="H7223" s="5" t="s">
        <v>120</v>
      </c>
      <c r="I7223" s="6">
        <f t="shared" si="448"/>
        <v>-1.30000000000001</v>
      </c>
      <c r="J7223" s="5" t="str">
        <f>IF(H7223="否","不适用",IF(AND(ISNUMBER(E7223),ISNUMBER(F7223)),IF(I7223&gt;规则与名单!$B$2,"是","否"),"未判定"))</f>
        <v>不适用</v>
      </c>
      <c r="K7223" s="5" t="str">
        <f t="shared" si="449"/>
        <v>非测试日纯氢</v>
      </c>
      <c r="L7223" s="6">
        <f t="shared" si="450"/>
        <v>259.9</v>
      </c>
      <c r="M7223" s="5">
        <f t="shared" si="451"/>
        <v>0</v>
      </c>
      <c r="N7223" s="5" t="s">
        <v>25011</v>
      </c>
      <c r="O7223" s="5" t="s">
        <v>25012</v>
      </c>
      <c r="P7223" s="5" t="s">
        <v>25013</v>
      </c>
    </row>
    <row r="7224" ht="19" customHeight="1" spans="1:16">
      <c r="A7224" s="5">
        <v>286</v>
      </c>
      <c r="B7224" s="5" t="s">
        <v>723</v>
      </c>
      <c r="C7224" s="5" t="s">
        <v>70</v>
      </c>
      <c r="D7224" s="8" t="s">
        <v>644</v>
      </c>
      <c r="E7224" s="6">
        <v>176.2</v>
      </c>
      <c r="F7224" s="6">
        <v>177.1</v>
      </c>
      <c r="G7224" s="6">
        <v>143.5</v>
      </c>
      <c r="H7224" s="5" t="s">
        <v>120</v>
      </c>
      <c r="I7224" s="6">
        <f t="shared" si="448"/>
        <v>-0.900000000000006</v>
      </c>
      <c r="J7224" s="5" t="str">
        <f>IF(H7224="否","不适用",IF(AND(ISNUMBER(E7224),ISNUMBER(F7224)),IF(I7224&gt;规则与名单!$B$2,"是","否"),"未判定"))</f>
        <v>不适用</v>
      </c>
      <c r="K7224" s="5" t="str">
        <f t="shared" si="449"/>
        <v>非测试日纯氢</v>
      </c>
      <c r="L7224" s="6">
        <f t="shared" si="450"/>
        <v>143.5</v>
      </c>
      <c r="M7224" s="5">
        <f t="shared" si="451"/>
        <v>0</v>
      </c>
      <c r="N7224" s="5" t="s">
        <v>25014</v>
      </c>
      <c r="O7224" s="5" t="s">
        <v>25015</v>
      </c>
      <c r="P7224" s="5" t="s">
        <v>25016</v>
      </c>
    </row>
    <row r="7225" ht="19" customHeight="1" spans="1:16">
      <c r="A7225" s="5">
        <v>286</v>
      </c>
      <c r="B7225" s="5" t="s">
        <v>723</v>
      </c>
      <c r="C7225" s="5" t="s">
        <v>70</v>
      </c>
      <c r="D7225" s="8" t="s">
        <v>3418</v>
      </c>
      <c r="E7225" s="6">
        <v>274</v>
      </c>
      <c r="F7225" s="6">
        <v>276.4</v>
      </c>
      <c r="G7225" s="6">
        <v>274</v>
      </c>
      <c r="H7225" s="5" t="s">
        <v>120</v>
      </c>
      <c r="I7225" s="6">
        <f t="shared" si="448"/>
        <v>-2.39999999999998</v>
      </c>
      <c r="J7225" s="5" t="str">
        <f>IF(H7225="否","不适用",IF(AND(ISNUMBER(E7225),ISNUMBER(F7225)),IF(I7225&gt;规则与名单!$B$2,"是","否"),"未判定"))</f>
        <v>不适用</v>
      </c>
      <c r="K7225" s="5" t="str">
        <f t="shared" si="449"/>
        <v>非测试日纯氢</v>
      </c>
      <c r="L7225" s="6">
        <f t="shared" si="450"/>
        <v>274</v>
      </c>
      <c r="M7225" s="5">
        <f t="shared" si="451"/>
        <v>0</v>
      </c>
      <c r="N7225" s="5" t="s">
        <v>25017</v>
      </c>
      <c r="O7225" s="5" t="s">
        <v>25018</v>
      </c>
      <c r="P7225" s="5" t="s">
        <v>25019</v>
      </c>
    </row>
    <row r="7226" ht="19" customHeight="1" spans="1:16">
      <c r="A7226" s="5">
        <v>286</v>
      </c>
      <c r="B7226" s="5" t="s">
        <v>723</v>
      </c>
      <c r="C7226" s="5" t="s">
        <v>70</v>
      </c>
      <c r="D7226" s="8" t="s">
        <v>3422</v>
      </c>
      <c r="E7226" s="6">
        <v>281.9</v>
      </c>
      <c r="F7226" s="6">
        <v>285.4</v>
      </c>
      <c r="G7226" s="6">
        <v>205.7</v>
      </c>
      <c r="H7226" s="5" t="s">
        <v>120</v>
      </c>
      <c r="I7226" s="6">
        <f t="shared" si="448"/>
        <v>-3.5</v>
      </c>
      <c r="J7226" s="5" t="str">
        <f>IF(H7226="否","不适用",IF(AND(ISNUMBER(E7226),ISNUMBER(F7226)),IF(I7226&gt;规则与名单!$B$2,"是","否"),"未判定"))</f>
        <v>不适用</v>
      </c>
      <c r="K7226" s="5" t="str">
        <f t="shared" si="449"/>
        <v>非测试日纯氢</v>
      </c>
      <c r="L7226" s="6">
        <f t="shared" si="450"/>
        <v>205.7</v>
      </c>
      <c r="M7226" s="5">
        <f t="shared" si="451"/>
        <v>0</v>
      </c>
      <c r="N7226" s="5" t="s">
        <v>25020</v>
      </c>
      <c r="O7226" s="5" t="s">
        <v>25021</v>
      </c>
      <c r="P7226" s="5" t="s">
        <v>25022</v>
      </c>
    </row>
    <row r="7227" ht="19" customHeight="1" spans="1:16">
      <c r="A7227" s="5">
        <v>286</v>
      </c>
      <c r="B7227" s="5" t="s">
        <v>723</v>
      </c>
      <c r="C7227" s="5" t="s">
        <v>70</v>
      </c>
      <c r="D7227" s="8" t="s">
        <v>336</v>
      </c>
      <c r="E7227" s="6">
        <v>278</v>
      </c>
      <c r="F7227" s="6">
        <v>281.4</v>
      </c>
      <c r="G7227" s="6">
        <v>277.7</v>
      </c>
      <c r="H7227" s="5" t="s">
        <v>120</v>
      </c>
      <c r="I7227" s="6">
        <f t="shared" si="448"/>
        <v>-3.39999999999998</v>
      </c>
      <c r="J7227" s="5" t="str">
        <f>IF(H7227="否","不适用",IF(AND(ISNUMBER(E7227),ISNUMBER(F7227)),IF(I7227&gt;规则与名单!$B$2,"是","否"),"未判定"))</f>
        <v>不适用</v>
      </c>
      <c r="K7227" s="5" t="str">
        <f t="shared" si="449"/>
        <v>非测试日纯氢</v>
      </c>
      <c r="L7227" s="6">
        <f t="shared" si="450"/>
        <v>277.7</v>
      </c>
      <c r="M7227" s="5">
        <f t="shared" si="451"/>
        <v>0</v>
      </c>
      <c r="N7227" s="5" t="s">
        <v>25023</v>
      </c>
      <c r="O7227" s="5" t="s">
        <v>25024</v>
      </c>
      <c r="P7227" s="5" t="s">
        <v>25025</v>
      </c>
    </row>
    <row r="7228" ht="19" customHeight="1" spans="1:16">
      <c r="A7228" s="5">
        <v>286</v>
      </c>
      <c r="B7228" s="5" t="s">
        <v>723</v>
      </c>
      <c r="C7228" s="5" t="s">
        <v>70</v>
      </c>
      <c r="D7228" s="8" t="s">
        <v>653</v>
      </c>
      <c r="E7228" s="6">
        <v>314.9</v>
      </c>
      <c r="F7228" s="6">
        <v>319.5</v>
      </c>
      <c r="G7228" s="6">
        <v>296.6</v>
      </c>
      <c r="H7228" s="5" t="s">
        <v>120</v>
      </c>
      <c r="I7228" s="6">
        <f t="shared" si="448"/>
        <v>-4.60000000000002</v>
      </c>
      <c r="J7228" s="5" t="str">
        <f>IF(H7228="否","不适用",IF(AND(ISNUMBER(E7228),ISNUMBER(F7228)),IF(I7228&gt;规则与名单!$B$2,"是","否"),"未判定"))</f>
        <v>不适用</v>
      </c>
      <c r="K7228" s="5" t="str">
        <f t="shared" si="449"/>
        <v>非测试日纯氢</v>
      </c>
      <c r="L7228" s="6">
        <f t="shared" si="450"/>
        <v>296.6</v>
      </c>
      <c r="M7228" s="5">
        <f t="shared" si="451"/>
        <v>0</v>
      </c>
      <c r="N7228" s="5" t="s">
        <v>25026</v>
      </c>
      <c r="O7228" s="5" t="s">
        <v>25027</v>
      </c>
      <c r="P7228" s="5" t="s">
        <v>25028</v>
      </c>
    </row>
    <row r="7229" ht="19" customHeight="1" spans="1:16">
      <c r="A7229" s="5">
        <v>286</v>
      </c>
      <c r="B7229" s="5" t="s">
        <v>723</v>
      </c>
      <c r="C7229" s="5" t="s">
        <v>70</v>
      </c>
      <c r="D7229" s="8" t="s">
        <v>140</v>
      </c>
      <c r="E7229" s="6">
        <v>310.5</v>
      </c>
      <c r="F7229" s="6">
        <v>313.1</v>
      </c>
      <c r="G7229" s="6">
        <v>310.1</v>
      </c>
      <c r="H7229" s="5" t="s">
        <v>120</v>
      </c>
      <c r="I7229" s="6">
        <f t="shared" si="448"/>
        <v>-2.60000000000002</v>
      </c>
      <c r="J7229" s="5" t="str">
        <f>IF(H7229="否","不适用",IF(AND(ISNUMBER(E7229),ISNUMBER(F7229)),IF(I7229&gt;规则与名单!$B$2,"是","否"),"未判定"))</f>
        <v>不适用</v>
      </c>
      <c r="K7229" s="5" t="str">
        <f t="shared" si="449"/>
        <v>非测试日纯氢</v>
      </c>
      <c r="L7229" s="6">
        <f t="shared" si="450"/>
        <v>310.1</v>
      </c>
      <c r="M7229" s="5">
        <f t="shared" si="451"/>
        <v>0</v>
      </c>
      <c r="N7229" s="5" t="s">
        <v>25029</v>
      </c>
      <c r="O7229" s="5" t="s">
        <v>25030</v>
      </c>
      <c r="P7229" s="5" t="s">
        <v>25031</v>
      </c>
    </row>
    <row r="7230" ht="19" customHeight="1" spans="1:16">
      <c r="A7230" s="5">
        <v>286</v>
      </c>
      <c r="B7230" s="5" t="s">
        <v>723</v>
      </c>
      <c r="C7230" s="5" t="s">
        <v>70</v>
      </c>
      <c r="D7230" s="8" t="s">
        <v>115</v>
      </c>
      <c r="E7230" s="6">
        <v>152.3</v>
      </c>
      <c r="F7230" s="6">
        <v>152.1</v>
      </c>
      <c r="G7230" s="6">
        <v>152</v>
      </c>
      <c r="H7230" s="5" t="s">
        <v>120</v>
      </c>
      <c r="I7230" s="6">
        <f t="shared" si="448"/>
        <v>0.200000000000017</v>
      </c>
      <c r="J7230" s="5" t="str">
        <f>IF(H7230="否","不适用",IF(AND(ISNUMBER(E7230),ISNUMBER(F7230)),IF(I7230&gt;规则与名单!$B$2,"是","否"),"未判定"))</f>
        <v>不适用</v>
      </c>
      <c r="K7230" s="5" t="str">
        <f t="shared" si="449"/>
        <v>非测试日纯氢</v>
      </c>
      <c r="L7230" s="6">
        <f t="shared" si="450"/>
        <v>152</v>
      </c>
      <c r="M7230" s="5">
        <f t="shared" si="451"/>
        <v>0</v>
      </c>
      <c r="N7230" s="5" t="s">
        <v>25032</v>
      </c>
      <c r="O7230" s="5" t="s">
        <v>25033</v>
      </c>
      <c r="P7230" s="5" t="s">
        <v>25034</v>
      </c>
    </row>
    <row r="7231" ht="19" customHeight="1" spans="1:16">
      <c r="A7231" s="5">
        <v>287</v>
      </c>
      <c r="B7231" s="5" t="s">
        <v>78</v>
      </c>
      <c r="C7231" s="5" t="s">
        <v>70</v>
      </c>
      <c r="D7231" s="8" t="s">
        <v>114</v>
      </c>
      <c r="E7231" s="6">
        <v>49.4</v>
      </c>
      <c r="F7231" s="6">
        <v>38</v>
      </c>
      <c r="G7231" s="6">
        <v>35.9</v>
      </c>
      <c r="H7231" s="5" t="s">
        <v>120</v>
      </c>
      <c r="I7231" s="6">
        <f t="shared" si="448"/>
        <v>11.4</v>
      </c>
      <c r="J7231" s="5" t="str">
        <f>IF(H7231="否","不适用",IF(AND(ISNUMBER(E7231),ISNUMBER(F7231)),IF(I7231&gt;规则与名单!$B$2,"是","否"),"未判定"))</f>
        <v>不适用</v>
      </c>
      <c r="K7231" s="5" t="str">
        <f t="shared" si="449"/>
        <v>非测试日纯氢</v>
      </c>
      <c r="L7231" s="6">
        <f t="shared" si="450"/>
        <v>35.9</v>
      </c>
      <c r="M7231" s="5">
        <f t="shared" si="451"/>
        <v>0</v>
      </c>
      <c r="N7231" s="5" t="s">
        <v>25035</v>
      </c>
      <c r="O7231" s="5" t="s">
        <v>25036</v>
      </c>
      <c r="P7231" s="5" t="s">
        <v>25037</v>
      </c>
    </row>
    <row r="7232" ht="19" customHeight="1" spans="1:16">
      <c r="A7232" s="5">
        <v>287</v>
      </c>
      <c r="B7232" s="5" t="s">
        <v>78</v>
      </c>
      <c r="C7232" s="5" t="s">
        <v>70</v>
      </c>
      <c r="D7232" s="8" t="s">
        <v>605</v>
      </c>
      <c r="E7232" s="6">
        <v>44.5</v>
      </c>
      <c r="F7232" s="6">
        <v>30.8</v>
      </c>
      <c r="G7232" s="6">
        <v>21.7</v>
      </c>
      <c r="H7232" s="5" t="s">
        <v>120</v>
      </c>
      <c r="I7232" s="6">
        <f t="shared" si="448"/>
        <v>13.7</v>
      </c>
      <c r="J7232" s="5" t="str">
        <f>IF(H7232="否","不适用",IF(AND(ISNUMBER(E7232),ISNUMBER(F7232)),IF(I7232&gt;规则与名单!$B$2,"是","否"),"未判定"))</f>
        <v>不适用</v>
      </c>
      <c r="K7232" s="5" t="str">
        <f t="shared" si="449"/>
        <v>非测试日纯氢</v>
      </c>
      <c r="L7232" s="6">
        <f t="shared" si="450"/>
        <v>21.7</v>
      </c>
      <c r="M7232" s="5">
        <f t="shared" si="451"/>
        <v>0</v>
      </c>
      <c r="N7232" s="5" t="s">
        <v>25038</v>
      </c>
      <c r="O7232" s="5" t="s">
        <v>25039</v>
      </c>
      <c r="P7232" s="5" t="s">
        <v>25040</v>
      </c>
    </row>
    <row r="7233" ht="19" customHeight="1" spans="1:16">
      <c r="A7233" s="5">
        <v>287</v>
      </c>
      <c r="B7233" s="5" t="s">
        <v>78</v>
      </c>
      <c r="C7233" s="5" t="s">
        <v>70</v>
      </c>
      <c r="D7233" s="8" t="s">
        <v>186</v>
      </c>
      <c r="E7233" s="6">
        <v>29.3</v>
      </c>
      <c r="F7233" s="6">
        <v>30.9</v>
      </c>
      <c r="G7233" s="6">
        <v>20.2</v>
      </c>
      <c r="H7233" s="5" t="s">
        <v>120</v>
      </c>
      <c r="I7233" s="6">
        <f t="shared" si="448"/>
        <v>-1.6</v>
      </c>
      <c r="J7233" s="5" t="str">
        <f>IF(H7233="否","不适用",IF(AND(ISNUMBER(E7233),ISNUMBER(F7233)),IF(I7233&gt;规则与名单!$B$2,"是","否"),"未判定"))</f>
        <v>不适用</v>
      </c>
      <c r="K7233" s="5" t="str">
        <f t="shared" si="449"/>
        <v>非测试日纯氢</v>
      </c>
      <c r="L7233" s="6">
        <f t="shared" si="450"/>
        <v>20.2</v>
      </c>
      <c r="M7233" s="5">
        <f t="shared" si="451"/>
        <v>0</v>
      </c>
      <c r="N7233" s="5" t="s">
        <v>25041</v>
      </c>
      <c r="O7233" s="5" t="s">
        <v>25042</v>
      </c>
      <c r="P7233" s="5" t="s">
        <v>25043</v>
      </c>
    </row>
    <row r="7234" ht="19" customHeight="1" spans="1:16">
      <c r="A7234" s="5">
        <v>287</v>
      </c>
      <c r="B7234" s="5" t="s">
        <v>78</v>
      </c>
      <c r="C7234" s="5" t="s">
        <v>70</v>
      </c>
      <c r="D7234" s="8" t="s">
        <v>165</v>
      </c>
      <c r="E7234" s="6">
        <v>29.5</v>
      </c>
      <c r="F7234" s="6">
        <v>30.5</v>
      </c>
      <c r="G7234" s="6">
        <v>21.8</v>
      </c>
      <c r="H7234" s="5" t="s">
        <v>120</v>
      </c>
      <c r="I7234" s="6">
        <f t="shared" ref="I7234:I7297" si="452">IF(AND(ISNUMBER(E7234),ISNUMBER(F7234)),E7234-F7234,"")</f>
        <v>-1</v>
      </c>
      <c r="J7234" s="5" t="str">
        <f>IF(H7234="否","不适用",IF(AND(ISNUMBER(E7234),ISNUMBER(F7234)),IF(I7234&gt;规则与名单!$B$2,"是","否"),"未判定"))</f>
        <v>不适用</v>
      </c>
      <c r="K7234" s="5" t="str">
        <f t="shared" ref="K7234:K7297" si="453">IF(J7234="是",IF(ISNUMBER(F7234),"测试日GPS","缺失"),IF(ISNUMBER(G7234),"非测试日纯氢",IF(AND(H7234="是",J7234="未判定"),IF(ISNUMBER(F7234),"测试名单无纯氢GPS","缺失"),IF(ISNUMBER(E7234),"非测试日仪表","缺失"))))</f>
        <v>非测试日纯氢</v>
      </c>
      <c r="L7234" s="6">
        <f t="shared" ref="L7234:L7297" si="454">IF(K7234="缺失","",IF(K7234="非测试日纯氢",G7234,IF(K7234="非测试日仪表",E7234,F7234)))</f>
        <v>21.8</v>
      </c>
      <c r="M7234" s="5">
        <f t="shared" ref="M7234:M7297" si="455">IF(K7234="缺失",1,0)</f>
        <v>0</v>
      </c>
      <c r="N7234" s="5" t="s">
        <v>25044</v>
      </c>
      <c r="O7234" s="5" t="s">
        <v>25045</v>
      </c>
      <c r="P7234" s="5" t="s">
        <v>25046</v>
      </c>
    </row>
    <row r="7235" ht="19" customHeight="1" spans="1:16">
      <c r="A7235" s="5">
        <v>287</v>
      </c>
      <c r="B7235" s="5" t="s">
        <v>78</v>
      </c>
      <c r="C7235" s="5" t="s">
        <v>70</v>
      </c>
      <c r="D7235" s="8" t="s">
        <v>151</v>
      </c>
      <c r="E7235" s="6"/>
      <c r="F7235" s="6">
        <v>0</v>
      </c>
      <c r="G7235" s="6"/>
      <c r="H7235" s="5" t="s">
        <v>120</v>
      </c>
      <c r="I7235" s="6" t="str">
        <f t="shared" si="452"/>
        <v/>
      </c>
      <c r="J7235" s="5" t="str">
        <f>IF(H7235="否","不适用",IF(AND(ISNUMBER(E7235),ISNUMBER(F7235)),IF(I7235&gt;规则与名单!$B$2,"是","否"),"未判定"))</f>
        <v>不适用</v>
      </c>
      <c r="K7235" s="5" t="str">
        <f t="shared" si="453"/>
        <v>缺失</v>
      </c>
      <c r="L7235" s="6" t="str">
        <f t="shared" si="454"/>
        <v/>
      </c>
      <c r="M7235" s="5">
        <f t="shared" si="455"/>
        <v>1</v>
      </c>
      <c r="N7235" s="5" t="s">
        <v>25047</v>
      </c>
      <c r="O7235" s="5" t="s">
        <v>25048</v>
      </c>
      <c r="P7235" s="5" t="s">
        <v>25049</v>
      </c>
    </row>
    <row r="7236" ht="19" customHeight="1" spans="1:16">
      <c r="A7236" s="5">
        <v>287</v>
      </c>
      <c r="B7236" s="5" t="s">
        <v>78</v>
      </c>
      <c r="C7236" s="5" t="s">
        <v>70</v>
      </c>
      <c r="D7236" s="8" t="s">
        <v>3358</v>
      </c>
      <c r="E7236" s="6">
        <v>0.5</v>
      </c>
      <c r="F7236" s="6">
        <v>0.8</v>
      </c>
      <c r="G7236" s="6">
        <v>0.5</v>
      </c>
      <c r="H7236" s="5" t="s">
        <v>120</v>
      </c>
      <c r="I7236" s="6">
        <f t="shared" si="452"/>
        <v>-0.3</v>
      </c>
      <c r="J7236" s="5" t="str">
        <f>IF(H7236="否","不适用",IF(AND(ISNUMBER(E7236),ISNUMBER(F7236)),IF(I7236&gt;规则与名单!$B$2,"是","否"),"未判定"))</f>
        <v>不适用</v>
      </c>
      <c r="K7236" s="5" t="str">
        <f t="shared" si="453"/>
        <v>非测试日纯氢</v>
      </c>
      <c r="L7236" s="6">
        <f t="shared" si="454"/>
        <v>0.5</v>
      </c>
      <c r="M7236" s="5">
        <f t="shared" si="455"/>
        <v>0</v>
      </c>
      <c r="N7236" s="5" t="s">
        <v>25050</v>
      </c>
      <c r="O7236" s="5" t="s">
        <v>25051</v>
      </c>
      <c r="P7236" s="5" t="s">
        <v>25052</v>
      </c>
    </row>
    <row r="7237" ht="19" customHeight="1" spans="1:16">
      <c r="A7237" s="5">
        <v>287</v>
      </c>
      <c r="B7237" s="5" t="s">
        <v>78</v>
      </c>
      <c r="C7237" s="5" t="s">
        <v>70</v>
      </c>
      <c r="D7237" s="8" t="s">
        <v>272</v>
      </c>
      <c r="E7237" s="6">
        <v>29.1</v>
      </c>
      <c r="F7237" s="6">
        <v>29.7</v>
      </c>
      <c r="G7237" s="6">
        <v>26.9</v>
      </c>
      <c r="H7237" s="5" t="s">
        <v>120</v>
      </c>
      <c r="I7237" s="6">
        <f t="shared" si="452"/>
        <v>-0.599999999999998</v>
      </c>
      <c r="J7237" s="5" t="str">
        <f>IF(H7237="否","不适用",IF(AND(ISNUMBER(E7237),ISNUMBER(F7237)),IF(I7237&gt;规则与名单!$B$2,"是","否"),"未判定"))</f>
        <v>不适用</v>
      </c>
      <c r="K7237" s="5" t="str">
        <f t="shared" si="453"/>
        <v>非测试日纯氢</v>
      </c>
      <c r="L7237" s="6">
        <f t="shared" si="454"/>
        <v>26.9</v>
      </c>
      <c r="M7237" s="5">
        <f t="shared" si="455"/>
        <v>0</v>
      </c>
      <c r="N7237" s="5" t="s">
        <v>25053</v>
      </c>
      <c r="O7237" s="5" t="s">
        <v>25054</v>
      </c>
      <c r="P7237" s="5" t="s">
        <v>25055</v>
      </c>
    </row>
    <row r="7238" ht="19" customHeight="1" spans="1:16">
      <c r="A7238" s="5">
        <v>287</v>
      </c>
      <c r="B7238" s="5" t="s">
        <v>78</v>
      </c>
      <c r="C7238" s="5" t="s">
        <v>70</v>
      </c>
      <c r="D7238" s="8" t="s">
        <v>506</v>
      </c>
      <c r="E7238" s="6">
        <v>0.7</v>
      </c>
      <c r="F7238" s="6">
        <v>32.9</v>
      </c>
      <c r="G7238" s="6">
        <v>29.7</v>
      </c>
      <c r="H7238" s="5" t="s">
        <v>120</v>
      </c>
      <c r="I7238" s="6">
        <f t="shared" si="452"/>
        <v>-32.2</v>
      </c>
      <c r="J7238" s="5" t="str">
        <f>IF(H7238="否","不适用",IF(AND(ISNUMBER(E7238),ISNUMBER(F7238)),IF(I7238&gt;规则与名单!$B$2,"是","否"),"未判定"))</f>
        <v>不适用</v>
      </c>
      <c r="K7238" s="5" t="str">
        <f t="shared" si="453"/>
        <v>非测试日纯氢</v>
      </c>
      <c r="L7238" s="6">
        <f t="shared" si="454"/>
        <v>29.7</v>
      </c>
      <c r="M7238" s="5">
        <f t="shared" si="455"/>
        <v>0</v>
      </c>
      <c r="N7238" s="5" t="s">
        <v>25056</v>
      </c>
      <c r="O7238" s="5" t="s">
        <v>25057</v>
      </c>
      <c r="P7238" s="5" t="s">
        <v>25058</v>
      </c>
    </row>
    <row r="7239" ht="19" customHeight="1" spans="1:16">
      <c r="A7239" s="5">
        <v>287</v>
      </c>
      <c r="B7239" s="5" t="s">
        <v>78</v>
      </c>
      <c r="C7239" s="5" t="s">
        <v>70</v>
      </c>
      <c r="D7239" s="8" t="s">
        <v>673</v>
      </c>
      <c r="E7239" s="6">
        <v>70.2</v>
      </c>
      <c r="F7239" s="6">
        <v>41.6</v>
      </c>
      <c r="G7239" s="6">
        <v>32.2</v>
      </c>
      <c r="H7239" s="5" t="s">
        <v>120</v>
      </c>
      <c r="I7239" s="6">
        <f t="shared" si="452"/>
        <v>28.6</v>
      </c>
      <c r="J7239" s="5" t="str">
        <f>IF(H7239="否","不适用",IF(AND(ISNUMBER(E7239),ISNUMBER(F7239)),IF(I7239&gt;规则与名单!$B$2,"是","否"),"未判定"))</f>
        <v>不适用</v>
      </c>
      <c r="K7239" s="5" t="str">
        <f t="shared" si="453"/>
        <v>非测试日纯氢</v>
      </c>
      <c r="L7239" s="6">
        <f t="shared" si="454"/>
        <v>32.2</v>
      </c>
      <c r="M7239" s="5">
        <f t="shared" si="455"/>
        <v>0</v>
      </c>
      <c r="N7239" s="5" t="s">
        <v>25059</v>
      </c>
      <c r="O7239" s="5" t="s">
        <v>25060</v>
      </c>
      <c r="P7239" s="5" t="s">
        <v>25061</v>
      </c>
    </row>
    <row r="7240" ht="19" customHeight="1" spans="1:16">
      <c r="A7240" s="5">
        <v>287</v>
      </c>
      <c r="B7240" s="5" t="s">
        <v>78</v>
      </c>
      <c r="C7240" s="5" t="s">
        <v>70</v>
      </c>
      <c r="D7240" s="8" t="s">
        <v>183</v>
      </c>
      <c r="E7240" s="6">
        <v>48.4</v>
      </c>
      <c r="F7240" s="6">
        <v>48.4</v>
      </c>
      <c r="G7240" s="6">
        <v>41</v>
      </c>
      <c r="H7240" s="5" t="s">
        <v>120</v>
      </c>
      <c r="I7240" s="6">
        <f t="shared" si="452"/>
        <v>0</v>
      </c>
      <c r="J7240" s="5" t="str">
        <f>IF(H7240="否","不适用",IF(AND(ISNUMBER(E7240),ISNUMBER(F7240)),IF(I7240&gt;规则与名单!$B$2,"是","否"),"未判定"))</f>
        <v>不适用</v>
      </c>
      <c r="K7240" s="5" t="str">
        <f t="shared" si="453"/>
        <v>非测试日纯氢</v>
      </c>
      <c r="L7240" s="6">
        <f t="shared" si="454"/>
        <v>41</v>
      </c>
      <c r="M7240" s="5">
        <f t="shared" si="455"/>
        <v>0</v>
      </c>
      <c r="N7240" s="5" t="s">
        <v>25062</v>
      </c>
      <c r="O7240" s="5" t="s">
        <v>25063</v>
      </c>
      <c r="P7240" s="5" t="s">
        <v>25064</v>
      </c>
    </row>
    <row r="7241" ht="19" customHeight="1" spans="1:16">
      <c r="A7241" s="5">
        <v>287</v>
      </c>
      <c r="B7241" s="5" t="s">
        <v>78</v>
      </c>
      <c r="C7241" s="5" t="s">
        <v>70</v>
      </c>
      <c r="D7241" s="8" t="s">
        <v>431</v>
      </c>
      <c r="E7241" s="6">
        <v>33.8</v>
      </c>
      <c r="F7241" s="6">
        <v>38.2</v>
      </c>
      <c r="G7241" s="6">
        <v>2.9</v>
      </c>
      <c r="H7241" s="5" t="s">
        <v>120</v>
      </c>
      <c r="I7241" s="6">
        <f t="shared" si="452"/>
        <v>-4.40000000000001</v>
      </c>
      <c r="J7241" s="5" t="str">
        <f>IF(H7241="否","不适用",IF(AND(ISNUMBER(E7241),ISNUMBER(F7241)),IF(I7241&gt;规则与名单!$B$2,"是","否"),"未判定"))</f>
        <v>不适用</v>
      </c>
      <c r="K7241" s="5" t="str">
        <f t="shared" si="453"/>
        <v>非测试日纯氢</v>
      </c>
      <c r="L7241" s="6">
        <f t="shared" si="454"/>
        <v>2.9</v>
      </c>
      <c r="M7241" s="5">
        <f t="shared" si="455"/>
        <v>0</v>
      </c>
      <c r="N7241" s="5" t="s">
        <v>25065</v>
      </c>
      <c r="O7241" s="5" t="s">
        <v>25066</v>
      </c>
      <c r="P7241" s="5" t="s">
        <v>25067</v>
      </c>
    </row>
    <row r="7242" ht="19" customHeight="1" spans="1:16">
      <c r="A7242" s="5">
        <v>287</v>
      </c>
      <c r="B7242" s="5" t="s">
        <v>78</v>
      </c>
      <c r="C7242" s="5" t="s">
        <v>70</v>
      </c>
      <c r="D7242" s="8" t="s">
        <v>3377</v>
      </c>
      <c r="E7242" s="6"/>
      <c r="F7242" s="6">
        <v>0</v>
      </c>
      <c r="G7242" s="6"/>
      <c r="H7242" s="5" t="s">
        <v>120</v>
      </c>
      <c r="I7242" s="6" t="str">
        <f t="shared" si="452"/>
        <v/>
      </c>
      <c r="J7242" s="5" t="str">
        <f>IF(H7242="否","不适用",IF(AND(ISNUMBER(E7242),ISNUMBER(F7242)),IF(I7242&gt;规则与名单!$B$2,"是","否"),"未判定"))</f>
        <v>不适用</v>
      </c>
      <c r="K7242" s="5" t="str">
        <f t="shared" si="453"/>
        <v>缺失</v>
      </c>
      <c r="L7242" s="6" t="str">
        <f t="shared" si="454"/>
        <v/>
      </c>
      <c r="M7242" s="5">
        <f t="shared" si="455"/>
        <v>1</v>
      </c>
      <c r="N7242" s="5" t="s">
        <v>25068</v>
      </c>
      <c r="O7242" s="5" t="s">
        <v>25069</v>
      </c>
      <c r="P7242" s="5" t="s">
        <v>25070</v>
      </c>
    </row>
    <row r="7243" ht="19" customHeight="1" spans="1:16">
      <c r="A7243" s="5">
        <v>287</v>
      </c>
      <c r="B7243" s="5" t="s">
        <v>78</v>
      </c>
      <c r="C7243" s="5" t="s">
        <v>70</v>
      </c>
      <c r="D7243" s="8" t="s">
        <v>407</v>
      </c>
      <c r="E7243" s="6"/>
      <c r="F7243" s="6">
        <v>24.8</v>
      </c>
      <c r="G7243" s="6"/>
      <c r="H7243" s="5" t="s">
        <v>120</v>
      </c>
      <c r="I7243" s="6" t="str">
        <f t="shared" si="452"/>
        <v/>
      </c>
      <c r="J7243" s="5" t="str">
        <f>IF(H7243="否","不适用",IF(AND(ISNUMBER(E7243),ISNUMBER(F7243)),IF(I7243&gt;规则与名单!$B$2,"是","否"),"未判定"))</f>
        <v>不适用</v>
      </c>
      <c r="K7243" s="5" t="str">
        <f t="shared" si="453"/>
        <v>缺失</v>
      </c>
      <c r="L7243" s="6" t="str">
        <f t="shared" si="454"/>
        <v/>
      </c>
      <c r="M7243" s="5">
        <f t="shared" si="455"/>
        <v>1</v>
      </c>
      <c r="N7243" s="5" t="s">
        <v>25071</v>
      </c>
      <c r="O7243" s="5" t="s">
        <v>25072</v>
      </c>
      <c r="P7243" s="5" t="s">
        <v>25073</v>
      </c>
    </row>
    <row r="7244" ht="19" customHeight="1" spans="1:16">
      <c r="A7244" s="5">
        <v>287</v>
      </c>
      <c r="B7244" s="5" t="s">
        <v>78</v>
      </c>
      <c r="C7244" s="5" t="s">
        <v>70</v>
      </c>
      <c r="D7244" s="8" t="s">
        <v>411</v>
      </c>
      <c r="E7244" s="6">
        <v>65.9</v>
      </c>
      <c r="F7244" s="6">
        <v>39.5</v>
      </c>
      <c r="G7244" s="6">
        <v>19.7</v>
      </c>
      <c r="H7244" s="5" t="s">
        <v>120</v>
      </c>
      <c r="I7244" s="6">
        <f t="shared" si="452"/>
        <v>26.4</v>
      </c>
      <c r="J7244" s="5" t="str">
        <f>IF(H7244="否","不适用",IF(AND(ISNUMBER(E7244),ISNUMBER(F7244)),IF(I7244&gt;规则与名单!$B$2,"是","否"),"未判定"))</f>
        <v>不适用</v>
      </c>
      <c r="K7244" s="5" t="str">
        <f t="shared" si="453"/>
        <v>非测试日纯氢</v>
      </c>
      <c r="L7244" s="6">
        <f t="shared" si="454"/>
        <v>19.7</v>
      </c>
      <c r="M7244" s="5">
        <f t="shared" si="455"/>
        <v>0</v>
      </c>
      <c r="N7244" s="5" t="s">
        <v>25074</v>
      </c>
      <c r="O7244" s="5" t="s">
        <v>25075</v>
      </c>
      <c r="P7244" s="5" t="s">
        <v>25076</v>
      </c>
    </row>
    <row r="7245" ht="19" customHeight="1" spans="1:16">
      <c r="A7245" s="5">
        <v>287</v>
      </c>
      <c r="B7245" s="5" t="s">
        <v>78</v>
      </c>
      <c r="C7245" s="5" t="s">
        <v>70</v>
      </c>
      <c r="D7245" s="8" t="s">
        <v>251</v>
      </c>
      <c r="E7245" s="6">
        <v>38.3</v>
      </c>
      <c r="F7245" s="6">
        <v>40.4</v>
      </c>
      <c r="G7245" s="6">
        <v>24.3</v>
      </c>
      <c r="H7245" s="5" t="s">
        <v>120</v>
      </c>
      <c r="I7245" s="6">
        <f t="shared" si="452"/>
        <v>-2.1</v>
      </c>
      <c r="J7245" s="5" t="str">
        <f>IF(H7245="否","不适用",IF(AND(ISNUMBER(E7245),ISNUMBER(F7245)),IF(I7245&gt;规则与名单!$B$2,"是","否"),"未判定"))</f>
        <v>不适用</v>
      </c>
      <c r="K7245" s="5" t="str">
        <f t="shared" si="453"/>
        <v>非测试日纯氢</v>
      </c>
      <c r="L7245" s="6">
        <f t="shared" si="454"/>
        <v>24.3</v>
      </c>
      <c r="M7245" s="5">
        <f t="shared" si="455"/>
        <v>0</v>
      </c>
      <c r="N7245" s="5" t="s">
        <v>25077</v>
      </c>
      <c r="O7245" s="5" t="s">
        <v>25078</v>
      </c>
      <c r="P7245" s="5" t="s">
        <v>25079</v>
      </c>
    </row>
    <row r="7246" ht="19" customHeight="1" spans="1:16">
      <c r="A7246" s="5">
        <v>287</v>
      </c>
      <c r="B7246" s="5" t="s">
        <v>78</v>
      </c>
      <c r="C7246" s="5" t="s">
        <v>70</v>
      </c>
      <c r="D7246" s="8" t="s">
        <v>472</v>
      </c>
      <c r="E7246" s="6">
        <v>37.4</v>
      </c>
      <c r="F7246" s="6">
        <v>38.8</v>
      </c>
      <c r="G7246" s="6">
        <v>37.1</v>
      </c>
      <c r="H7246" s="5" t="s">
        <v>120</v>
      </c>
      <c r="I7246" s="6">
        <f t="shared" si="452"/>
        <v>-1.4</v>
      </c>
      <c r="J7246" s="5" t="str">
        <f>IF(H7246="否","不适用",IF(AND(ISNUMBER(E7246),ISNUMBER(F7246)),IF(I7246&gt;规则与名单!$B$2,"是","否"),"未判定"))</f>
        <v>不适用</v>
      </c>
      <c r="K7246" s="5" t="str">
        <f t="shared" si="453"/>
        <v>非测试日纯氢</v>
      </c>
      <c r="L7246" s="6">
        <f t="shared" si="454"/>
        <v>37.1</v>
      </c>
      <c r="M7246" s="5">
        <f t="shared" si="455"/>
        <v>0</v>
      </c>
      <c r="N7246" s="5" t="s">
        <v>25080</v>
      </c>
      <c r="O7246" s="5" t="s">
        <v>25081</v>
      </c>
      <c r="P7246" s="5" t="s">
        <v>25082</v>
      </c>
    </row>
    <row r="7247" ht="19" customHeight="1" spans="1:16">
      <c r="A7247" s="5">
        <v>287</v>
      </c>
      <c r="B7247" s="5" t="s">
        <v>78</v>
      </c>
      <c r="C7247" s="5" t="s">
        <v>70</v>
      </c>
      <c r="D7247" s="8" t="s">
        <v>466</v>
      </c>
      <c r="E7247" s="6">
        <v>12.4</v>
      </c>
      <c r="F7247" s="6">
        <v>38.2</v>
      </c>
      <c r="G7247" s="6">
        <v>35.4</v>
      </c>
      <c r="H7247" s="5" t="s">
        <v>120</v>
      </c>
      <c r="I7247" s="6">
        <f t="shared" si="452"/>
        <v>-25.8</v>
      </c>
      <c r="J7247" s="5" t="str">
        <f>IF(H7247="否","不适用",IF(AND(ISNUMBER(E7247),ISNUMBER(F7247)),IF(I7247&gt;规则与名单!$B$2,"是","否"),"未判定"))</f>
        <v>不适用</v>
      </c>
      <c r="K7247" s="5" t="str">
        <f t="shared" si="453"/>
        <v>非测试日纯氢</v>
      </c>
      <c r="L7247" s="6">
        <f t="shared" si="454"/>
        <v>35.4</v>
      </c>
      <c r="M7247" s="5">
        <f t="shared" si="455"/>
        <v>0</v>
      </c>
      <c r="N7247" s="5" t="s">
        <v>25083</v>
      </c>
      <c r="O7247" s="5" t="s">
        <v>25084</v>
      </c>
      <c r="P7247" s="5" t="s">
        <v>25085</v>
      </c>
    </row>
    <row r="7248" ht="19" customHeight="1" spans="1:16">
      <c r="A7248" s="5">
        <v>287</v>
      </c>
      <c r="B7248" s="5" t="s">
        <v>78</v>
      </c>
      <c r="C7248" s="5" t="s">
        <v>70</v>
      </c>
      <c r="D7248" s="8" t="s">
        <v>333</v>
      </c>
      <c r="E7248" s="6">
        <v>62.9</v>
      </c>
      <c r="F7248" s="6">
        <v>38.8</v>
      </c>
      <c r="G7248" s="6">
        <v>37.2</v>
      </c>
      <c r="H7248" s="5" t="s">
        <v>120</v>
      </c>
      <c r="I7248" s="6">
        <f t="shared" si="452"/>
        <v>24.1</v>
      </c>
      <c r="J7248" s="5" t="str">
        <f>IF(H7248="否","不适用",IF(AND(ISNUMBER(E7248),ISNUMBER(F7248)),IF(I7248&gt;规则与名单!$B$2,"是","否"),"未判定"))</f>
        <v>不适用</v>
      </c>
      <c r="K7248" s="5" t="str">
        <f t="shared" si="453"/>
        <v>非测试日纯氢</v>
      </c>
      <c r="L7248" s="6">
        <f t="shared" si="454"/>
        <v>37.2</v>
      </c>
      <c r="M7248" s="5">
        <f t="shared" si="455"/>
        <v>0</v>
      </c>
      <c r="N7248" s="5" t="s">
        <v>25086</v>
      </c>
      <c r="O7248" s="5" t="s">
        <v>25087</v>
      </c>
      <c r="P7248" s="5" t="s">
        <v>25088</v>
      </c>
    </row>
    <row r="7249" ht="19" customHeight="1" spans="1:16">
      <c r="A7249" s="5">
        <v>287</v>
      </c>
      <c r="B7249" s="5" t="s">
        <v>78</v>
      </c>
      <c r="C7249" s="5" t="s">
        <v>70</v>
      </c>
      <c r="D7249" s="8" t="s">
        <v>175</v>
      </c>
      <c r="E7249" s="6">
        <v>11.3</v>
      </c>
      <c r="F7249" s="6">
        <v>11.9</v>
      </c>
      <c r="G7249" s="6">
        <v>11.1</v>
      </c>
      <c r="H7249" s="5" t="s">
        <v>120</v>
      </c>
      <c r="I7249" s="6">
        <f t="shared" si="452"/>
        <v>-0.6</v>
      </c>
      <c r="J7249" s="5" t="str">
        <f>IF(H7249="否","不适用",IF(AND(ISNUMBER(E7249),ISNUMBER(F7249)),IF(I7249&gt;规则与名单!$B$2,"是","否"),"未判定"))</f>
        <v>不适用</v>
      </c>
      <c r="K7249" s="5" t="str">
        <f t="shared" si="453"/>
        <v>非测试日纯氢</v>
      </c>
      <c r="L7249" s="6">
        <f t="shared" si="454"/>
        <v>11.1</v>
      </c>
      <c r="M7249" s="5">
        <f t="shared" si="455"/>
        <v>0</v>
      </c>
      <c r="N7249" s="5" t="s">
        <v>25089</v>
      </c>
      <c r="O7249" s="5" t="s">
        <v>25090</v>
      </c>
      <c r="P7249" s="5" t="s">
        <v>25091</v>
      </c>
    </row>
    <row r="7250" ht="19" customHeight="1" spans="1:16">
      <c r="A7250" s="5">
        <v>287</v>
      </c>
      <c r="B7250" s="5" t="s">
        <v>78</v>
      </c>
      <c r="C7250" s="5" t="s">
        <v>70</v>
      </c>
      <c r="D7250" s="8" t="s">
        <v>3402</v>
      </c>
      <c r="E7250" s="6">
        <v>47.2</v>
      </c>
      <c r="F7250" s="6">
        <v>57</v>
      </c>
      <c r="G7250" s="6">
        <v>46.5</v>
      </c>
      <c r="H7250" s="5" t="s">
        <v>120</v>
      </c>
      <c r="I7250" s="6">
        <f t="shared" si="452"/>
        <v>-9.8</v>
      </c>
      <c r="J7250" s="5" t="str">
        <f>IF(H7250="否","不适用",IF(AND(ISNUMBER(E7250),ISNUMBER(F7250)),IF(I7250&gt;规则与名单!$B$2,"是","否"),"未判定"))</f>
        <v>不适用</v>
      </c>
      <c r="K7250" s="5" t="str">
        <f t="shared" si="453"/>
        <v>非测试日纯氢</v>
      </c>
      <c r="L7250" s="6">
        <f t="shared" si="454"/>
        <v>46.5</v>
      </c>
      <c r="M7250" s="5">
        <f t="shared" si="455"/>
        <v>0</v>
      </c>
      <c r="N7250" s="5" t="s">
        <v>25092</v>
      </c>
      <c r="O7250" s="5" t="s">
        <v>25093</v>
      </c>
      <c r="P7250" s="5" t="s">
        <v>25094</v>
      </c>
    </row>
    <row r="7251" ht="19" customHeight="1" spans="1:16">
      <c r="A7251" s="5">
        <v>287</v>
      </c>
      <c r="B7251" s="5" t="s">
        <v>78</v>
      </c>
      <c r="C7251" s="5" t="s">
        <v>70</v>
      </c>
      <c r="D7251" s="8" t="s">
        <v>487</v>
      </c>
      <c r="E7251" s="6">
        <v>52.3</v>
      </c>
      <c r="F7251" s="6">
        <v>43.7</v>
      </c>
      <c r="G7251" s="6">
        <v>21.8</v>
      </c>
      <c r="H7251" s="5" t="s">
        <v>120</v>
      </c>
      <c r="I7251" s="6">
        <f t="shared" si="452"/>
        <v>8.59999999999999</v>
      </c>
      <c r="J7251" s="5" t="str">
        <f>IF(H7251="否","不适用",IF(AND(ISNUMBER(E7251),ISNUMBER(F7251)),IF(I7251&gt;规则与名单!$B$2,"是","否"),"未判定"))</f>
        <v>不适用</v>
      </c>
      <c r="K7251" s="5" t="str">
        <f t="shared" si="453"/>
        <v>非测试日纯氢</v>
      </c>
      <c r="L7251" s="6">
        <f t="shared" si="454"/>
        <v>21.8</v>
      </c>
      <c r="M7251" s="5">
        <f t="shared" si="455"/>
        <v>0</v>
      </c>
      <c r="N7251" s="5" t="s">
        <v>25095</v>
      </c>
      <c r="O7251" s="5" t="s">
        <v>25096</v>
      </c>
      <c r="P7251" s="5" t="s">
        <v>25097</v>
      </c>
    </row>
    <row r="7252" ht="19" customHeight="1" spans="1:16">
      <c r="A7252" s="5">
        <v>287</v>
      </c>
      <c r="B7252" s="5" t="s">
        <v>78</v>
      </c>
      <c r="C7252" s="5" t="s">
        <v>70</v>
      </c>
      <c r="D7252" s="8" t="s">
        <v>121</v>
      </c>
      <c r="E7252" s="6">
        <v>37.7</v>
      </c>
      <c r="F7252" s="6">
        <v>38.9</v>
      </c>
      <c r="G7252" s="6">
        <v>30.7</v>
      </c>
      <c r="H7252" s="5" t="s">
        <v>120</v>
      </c>
      <c r="I7252" s="6">
        <f t="shared" si="452"/>
        <v>-1.2</v>
      </c>
      <c r="J7252" s="5" t="str">
        <f>IF(H7252="否","不适用",IF(AND(ISNUMBER(E7252),ISNUMBER(F7252)),IF(I7252&gt;规则与名单!$B$2,"是","否"),"未判定"))</f>
        <v>不适用</v>
      </c>
      <c r="K7252" s="5" t="str">
        <f t="shared" si="453"/>
        <v>非测试日纯氢</v>
      </c>
      <c r="L7252" s="6">
        <f t="shared" si="454"/>
        <v>30.7</v>
      </c>
      <c r="M7252" s="5">
        <f t="shared" si="455"/>
        <v>0</v>
      </c>
      <c r="N7252" s="5" t="s">
        <v>25098</v>
      </c>
      <c r="O7252" s="5" t="s">
        <v>25099</v>
      </c>
      <c r="P7252" s="5" t="s">
        <v>25100</v>
      </c>
    </row>
    <row r="7253" ht="19" customHeight="1" spans="1:16">
      <c r="A7253" s="5">
        <v>287</v>
      </c>
      <c r="B7253" s="5" t="s">
        <v>78</v>
      </c>
      <c r="C7253" s="5" t="s">
        <v>70</v>
      </c>
      <c r="D7253" s="8" t="s">
        <v>170</v>
      </c>
      <c r="E7253" s="6">
        <v>14.3</v>
      </c>
      <c r="F7253" s="6">
        <v>38.6</v>
      </c>
      <c r="G7253" s="6">
        <v>37.3</v>
      </c>
      <c r="H7253" s="5" t="s">
        <v>120</v>
      </c>
      <c r="I7253" s="6">
        <f t="shared" si="452"/>
        <v>-24.3</v>
      </c>
      <c r="J7253" s="5" t="str">
        <f>IF(H7253="否","不适用",IF(AND(ISNUMBER(E7253),ISNUMBER(F7253)),IF(I7253&gt;规则与名单!$B$2,"是","否"),"未判定"))</f>
        <v>不适用</v>
      </c>
      <c r="K7253" s="5" t="str">
        <f t="shared" si="453"/>
        <v>非测试日纯氢</v>
      </c>
      <c r="L7253" s="6">
        <f t="shared" si="454"/>
        <v>37.3</v>
      </c>
      <c r="M7253" s="5">
        <f t="shared" si="455"/>
        <v>0</v>
      </c>
      <c r="N7253" s="5" t="s">
        <v>25101</v>
      </c>
      <c r="O7253" s="5" t="s">
        <v>25102</v>
      </c>
      <c r="P7253" s="5" t="s">
        <v>25103</v>
      </c>
    </row>
    <row r="7254" ht="19" customHeight="1" spans="1:16">
      <c r="A7254" s="5">
        <v>287</v>
      </c>
      <c r="B7254" s="5" t="s">
        <v>78</v>
      </c>
      <c r="C7254" s="5" t="s">
        <v>70</v>
      </c>
      <c r="D7254" s="8" t="s">
        <v>644</v>
      </c>
      <c r="E7254" s="6">
        <v>80.5</v>
      </c>
      <c r="F7254" s="6">
        <v>59</v>
      </c>
      <c r="G7254" s="6">
        <v>54.1</v>
      </c>
      <c r="H7254" s="5" t="s">
        <v>120</v>
      </c>
      <c r="I7254" s="6">
        <f t="shared" si="452"/>
        <v>21.5</v>
      </c>
      <c r="J7254" s="5" t="str">
        <f>IF(H7254="否","不适用",IF(AND(ISNUMBER(E7254),ISNUMBER(F7254)),IF(I7254&gt;规则与名单!$B$2,"是","否"),"未判定"))</f>
        <v>不适用</v>
      </c>
      <c r="K7254" s="5" t="str">
        <f t="shared" si="453"/>
        <v>非测试日纯氢</v>
      </c>
      <c r="L7254" s="6">
        <f t="shared" si="454"/>
        <v>54.1</v>
      </c>
      <c r="M7254" s="5">
        <f t="shared" si="455"/>
        <v>0</v>
      </c>
      <c r="N7254" s="5" t="s">
        <v>25104</v>
      </c>
      <c r="O7254" s="5" t="s">
        <v>25105</v>
      </c>
      <c r="P7254" s="5" t="s">
        <v>25106</v>
      </c>
    </row>
    <row r="7255" ht="19" customHeight="1" spans="1:16">
      <c r="A7255" s="5">
        <v>287</v>
      </c>
      <c r="B7255" s="5" t="s">
        <v>78</v>
      </c>
      <c r="C7255" s="5" t="s">
        <v>70</v>
      </c>
      <c r="D7255" s="8" t="s">
        <v>3418</v>
      </c>
      <c r="E7255" s="6">
        <v>0</v>
      </c>
      <c r="F7255" s="6">
        <v>0.125</v>
      </c>
      <c r="G7255" s="6"/>
      <c r="H7255" s="5" t="s">
        <v>120</v>
      </c>
      <c r="I7255" s="6">
        <f t="shared" si="452"/>
        <v>-0.125</v>
      </c>
      <c r="J7255" s="5" t="str">
        <f>IF(H7255="否","不适用",IF(AND(ISNUMBER(E7255),ISNUMBER(F7255)),IF(I7255&gt;规则与名单!$B$2,"是","否"),"未判定"))</f>
        <v>不适用</v>
      </c>
      <c r="K7255" s="5" t="str">
        <f t="shared" si="453"/>
        <v>非测试日仪表</v>
      </c>
      <c r="L7255" s="6">
        <f t="shared" si="454"/>
        <v>0</v>
      </c>
      <c r="M7255" s="5">
        <f t="shared" si="455"/>
        <v>0</v>
      </c>
      <c r="N7255" s="5" t="s">
        <v>25107</v>
      </c>
      <c r="O7255" s="5" t="s">
        <v>25108</v>
      </c>
      <c r="P7255" s="5" t="s">
        <v>25109</v>
      </c>
    </row>
    <row r="7256" ht="19" customHeight="1" spans="1:16">
      <c r="A7256" s="5">
        <v>287</v>
      </c>
      <c r="B7256" s="5" t="s">
        <v>78</v>
      </c>
      <c r="C7256" s="5" t="s">
        <v>70</v>
      </c>
      <c r="D7256" s="8" t="s">
        <v>3422</v>
      </c>
      <c r="E7256" s="6"/>
      <c r="F7256" s="6">
        <v>0</v>
      </c>
      <c r="G7256" s="6"/>
      <c r="H7256" s="5" t="s">
        <v>120</v>
      </c>
      <c r="I7256" s="6" t="str">
        <f t="shared" si="452"/>
        <v/>
      </c>
      <c r="J7256" s="5" t="str">
        <f>IF(H7256="否","不适用",IF(AND(ISNUMBER(E7256),ISNUMBER(F7256)),IF(I7256&gt;规则与名单!$B$2,"是","否"),"未判定"))</f>
        <v>不适用</v>
      </c>
      <c r="K7256" s="5" t="str">
        <f t="shared" si="453"/>
        <v>缺失</v>
      </c>
      <c r="L7256" s="6" t="str">
        <f t="shared" si="454"/>
        <v/>
      </c>
      <c r="M7256" s="5">
        <f t="shared" si="455"/>
        <v>1</v>
      </c>
      <c r="N7256" s="5" t="s">
        <v>25110</v>
      </c>
      <c r="O7256" s="5" t="s">
        <v>25111</v>
      </c>
      <c r="P7256" s="5" t="s">
        <v>25112</v>
      </c>
    </row>
    <row r="7257" ht="19" customHeight="1" spans="1:16">
      <c r="A7257" s="5">
        <v>287</v>
      </c>
      <c r="B7257" s="5" t="s">
        <v>78</v>
      </c>
      <c r="C7257" s="5" t="s">
        <v>70</v>
      </c>
      <c r="D7257" s="8" t="s">
        <v>336</v>
      </c>
      <c r="E7257" s="6"/>
      <c r="F7257" s="6">
        <v>0</v>
      </c>
      <c r="G7257" s="6"/>
      <c r="H7257" s="5" t="s">
        <v>120</v>
      </c>
      <c r="I7257" s="6" t="str">
        <f t="shared" si="452"/>
        <v/>
      </c>
      <c r="J7257" s="5" t="str">
        <f>IF(H7257="否","不适用",IF(AND(ISNUMBER(E7257),ISNUMBER(F7257)),IF(I7257&gt;规则与名单!$B$2,"是","否"),"未判定"))</f>
        <v>不适用</v>
      </c>
      <c r="K7257" s="5" t="str">
        <f t="shared" si="453"/>
        <v>缺失</v>
      </c>
      <c r="L7257" s="6" t="str">
        <f t="shared" si="454"/>
        <v/>
      </c>
      <c r="M7257" s="5">
        <f t="shared" si="455"/>
        <v>1</v>
      </c>
      <c r="N7257" s="5" t="s">
        <v>25113</v>
      </c>
      <c r="O7257" s="5" t="s">
        <v>25114</v>
      </c>
      <c r="P7257" s="5" t="s">
        <v>25115</v>
      </c>
    </row>
    <row r="7258" ht="19" customHeight="1" spans="1:16">
      <c r="A7258" s="5">
        <v>287</v>
      </c>
      <c r="B7258" s="5" t="s">
        <v>78</v>
      </c>
      <c r="C7258" s="5" t="s">
        <v>70</v>
      </c>
      <c r="D7258" s="8" t="s">
        <v>653</v>
      </c>
      <c r="E7258" s="6">
        <v>14.1</v>
      </c>
      <c r="F7258" s="6">
        <v>38.2</v>
      </c>
      <c r="G7258" s="6">
        <v>23.5</v>
      </c>
      <c r="H7258" s="5" t="s">
        <v>120</v>
      </c>
      <c r="I7258" s="6">
        <f t="shared" si="452"/>
        <v>-24.1</v>
      </c>
      <c r="J7258" s="5" t="str">
        <f>IF(H7258="否","不适用",IF(AND(ISNUMBER(E7258),ISNUMBER(F7258)),IF(I7258&gt;规则与名单!$B$2,"是","否"),"未判定"))</f>
        <v>不适用</v>
      </c>
      <c r="K7258" s="5" t="str">
        <f t="shared" si="453"/>
        <v>非测试日纯氢</v>
      </c>
      <c r="L7258" s="6">
        <f t="shared" si="454"/>
        <v>23.5</v>
      </c>
      <c r="M7258" s="5">
        <f t="shared" si="455"/>
        <v>0</v>
      </c>
      <c r="N7258" s="5" t="s">
        <v>25116</v>
      </c>
      <c r="O7258" s="5" t="s">
        <v>25117</v>
      </c>
      <c r="P7258" s="5" t="s">
        <v>25118</v>
      </c>
    </row>
    <row r="7259" ht="19" customHeight="1" spans="1:16">
      <c r="A7259" s="5">
        <v>287</v>
      </c>
      <c r="B7259" s="5" t="s">
        <v>78</v>
      </c>
      <c r="C7259" s="5" t="s">
        <v>70</v>
      </c>
      <c r="D7259" s="8" t="s">
        <v>140</v>
      </c>
      <c r="E7259" s="6">
        <v>61.2</v>
      </c>
      <c r="F7259" s="6">
        <v>38.7</v>
      </c>
      <c r="G7259" s="6">
        <v>37.7</v>
      </c>
      <c r="H7259" s="5" t="s">
        <v>120</v>
      </c>
      <c r="I7259" s="6">
        <f t="shared" si="452"/>
        <v>22.5</v>
      </c>
      <c r="J7259" s="5" t="str">
        <f>IF(H7259="否","不适用",IF(AND(ISNUMBER(E7259),ISNUMBER(F7259)),IF(I7259&gt;规则与名单!$B$2,"是","否"),"未判定"))</f>
        <v>不适用</v>
      </c>
      <c r="K7259" s="5" t="str">
        <f t="shared" si="453"/>
        <v>非测试日纯氢</v>
      </c>
      <c r="L7259" s="6">
        <f t="shared" si="454"/>
        <v>37.7</v>
      </c>
      <c r="M7259" s="5">
        <f t="shared" si="455"/>
        <v>0</v>
      </c>
      <c r="N7259" s="5" t="s">
        <v>25119</v>
      </c>
      <c r="O7259" s="5" t="s">
        <v>25120</v>
      </c>
      <c r="P7259" s="5" t="s">
        <v>25121</v>
      </c>
    </row>
    <row r="7260" ht="19" customHeight="1" spans="1:16">
      <c r="A7260" s="5">
        <v>287</v>
      </c>
      <c r="B7260" s="5" t="s">
        <v>78</v>
      </c>
      <c r="C7260" s="5" t="s">
        <v>70</v>
      </c>
      <c r="D7260" s="8" t="s">
        <v>115</v>
      </c>
      <c r="E7260" s="6">
        <v>44.8</v>
      </c>
      <c r="F7260" s="6">
        <v>50</v>
      </c>
      <c r="G7260" s="6">
        <v>44.6</v>
      </c>
      <c r="H7260" s="5" t="s">
        <v>120</v>
      </c>
      <c r="I7260" s="6">
        <f t="shared" si="452"/>
        <v>-5.2</v>
      </c>
      <c r="J7260" s="5" t="str">
        <f>IF(H7260="否","不适用",IF(AND(ISNUMBER(E7260),ISNUMBER(F7260)),IF(I7260&gt;规则与名单!$B$2,"是","否"),"未判定"))</f>
        <v>不适用</v>
      </c>
      <c r="K7260" s="5" t="str">
        <f t="shared" si="453"/>
        <v>非测试日纯氢</v>
      </c>
      <c r="L7260" s="6">
        <f t="shared" si="454"/>
        <v>44.6</v>
      </c>
      <c r="M7260" s="5">
        <f t="shared" si="455"/>
        <v>0</v>
      </c>
      <c r="N7260" s="5" t="s">
        <v>25122</v>
      </c>
      <c r="O7260" s="5" t="s">
        <v>25123</v>
      </c>
      <c r="P7260" s="5" t="s">
        <v>25124</v>
      </c>
    </row>
    <row r="7261" ht="19" customHeight="1" spans="1:16">
      <c r="A7261" s="5">
        <v>288</v>
      </c>
      <c r="B7261" s="5" t="s">
        <v>724</v>
      </c>
      <c r="C7261" s="5" t="s">
        <v>70</v>
      </c>
      <c r="D7261" s="8" t="s">
        <v>114</v>
      </c>
      <c r="E7261" s="6"/>
      <c r="F7261" s="6">
        <v>0</v>
      </c>
      <c r="G7261" s="6"/>
      <c r="H7261" s="5" t="s">
        <v>120</v>
      </c>
      <c r="I7261" s="6" t="str">
        <f t="shared" si="452"/>
        <v/>
      </c>
      <c r="J7261" s="5" t="str">
        <f>IF(H7261="否","不适用",IF(AND(ISNUMBER(E7261),ISNUMBER(F7261)),IF(I7261&gt;规则与名单!$B$2,"是","否"),"未判定"))</f>
        <v>不适用</v>
      </c>
      <c r="K7261" s="5" t="str">
        <f t="shared" si="453"/>
        <v>缺失</v>
      </c>
      <c r="L7261" s="6" t="str">
        <f t="shared" si="454"/>
        <v/>
      </c>
      <c r="M7261" s="5">
        <f t="shared" si="455"/>
        <v>1</v>
      </c>
      <c r="N7261" s="5" t="s">
        <v>25125</v>
      </c>
      <c r="O7261" s="5" t="s">
        <v>25126</v>
      </c>
      <c r="P7261" s="5" t="s">
        <v>25127</v>
      </c>
    </row>
    <row r="7262" ht="19" customHeight="1" spans="1:16">
      <c r="A7262" s="5">
        <v>288</v>
      </c>
      <c r="B7262" s="5" t="s">
        <v>724</v>
      </c>
      <c r="C7262" s="5" t="s">
        <v>70</v>
      </c>
      <c r="D7262" s="8" t="s">
        <v>605</v>
      </c>
      <c r="E7262" s="6"/>
      <c r="F7262" s="6">
        <v>0</v>
      </c>
      <c r="G7262" s="6"/>
      <c r="H7262" s="5" t="s">
        <v>120</v>
      </c>
      <c r="I7262" s="6" t="str">
        <f t="shared" si="452"/>
        <v/>
      </c>
      <c r="J7262" s="5" t="str">
        <f>IF(H7262="否","不适用",IF(AND(ISNUMBER(E7262),ISNUMBER(F7262)),IF(I7262&gt;规则与名单!$B$2,"是","否"),"未判定"))</f>
        <v>不适用</v>
      </c>
      <c r="K7262" s="5" t="str">
        <f t="shared" si="453"/>
        <v>缺失</v>
      </c>
      <c r="L7262" s="6" t="str">
        <f t="shared" si="454"/>
        <v/>
      </c>
      <c r="M7262" s="5">
        <f t="shared" si="455"/>
        <v>1</v>
      </c>
      <c r="N7262" s="5" t="s">
        <v>25128</v>
      </c>
      <c r="O7262" s="5" t="s">
        <v>25129</v>
      </c>
      <c r="P7262" s="5" t="s">
        <v>25130</v>
      </c>
    </row>
    <row r="7263" ht="19" customHeight="1" spans="1:16">
      <c r="A7263" s="5">
        <v>288</v>
      </c>
      <c r="B7263" s="5" t="s">
        <v>724</v>
      </c>
      <c r="C7263" s="5" t="s">
        <v>70</v>
      </c>
      <c r="D7263" s="8" t="s">
        <v>186</v>
      </c>
      <c r="E7263" s="6"/>
      <c r="F7263" s="6">
        <v>0</v>
      </c>
      <c r="G7263" s="6"/>
      <c r="H7263" s="5" t="s">
        <v>120</v>
      </c>
      <c r="I7263" s="6" t="str">
        <f t="shared" si="452"/>
        <v/>
      </c>
      <c r="J7263" s="5" t="str">
        <f>IF(H7263="否","不适用",IF(AND(ISNUMBER(E7263),ISNUMBER(F7263)),IF(I7263&gt;规则与名单!$B$2,"是","否"),"未判定"))</f>
        <v>不适用</v>
      </c>
      <c r="K7263" s="5" t="str">
        <f t="shared" si="453"/>
        <v>缺失</v>
      </c>
      <c r="L7263" s="6" t="str">
        <f t="shared" si="454"/>
        <v/>
      </c>
      <c r="M7263" s="5">
        <f t="shared" si="455"/>
        <v>1</v>
      </c>
      <c r="N7263" s="5" t="s">
        <v>25131</v>
      </c>
      <c r="O7263" s="5" t="s">
        <v>25132</v>
      </c>
      <c r="P7263" s="5" t="s">
        <v>25133</v>
      </c>
    </row>
    <row r="7264" ht="19" customHeight="1" spans="1:16">
      <c r="A7264" s="5">
        <v>288</v>
      </c>
      <c r="B7264" s="5" t="s">
        <v>724</v>
      </c>
      <c r="C7264" s="5" t="s">
        <v>70</v>
      </c>
      <c r="D7264" s="8" t="s">
        <v>165</v>
      </c>
      <c r="E7264" s="6"/>
      <c r="F7264" s="6">
        <v>0</v>
      </c>
      <c r="G7264" s="6"/>
      <c r="H7264" s="5" t="s">
        <v>120</v>
      </c>
      <c r="I7264" s="6" t="str">
        <f t="shared" si="452"/>
        <v/>
      </c>
      <c r="J7264" s="5" t="str">
        <f>IF(H7264="否","不适用",IF(AND(ISNUMBER(E7264),ISNUMBER(F7264)),IF(I7264&gt;规则与名单!$B$2,"是","否"),"未判定"))</f>
        <v>不适用</v>
      </c>
      <c r="K7264" s="5" t="str">
        <f t="shared" si="453"/>
        <v>缺失</v>
      </c>
      <c r="L7264" s="6" t="str">
        <f t="shared" si="454"/>
        <v/>
      </c>
      <c r="M7264" s="5">
        <f t="shared" si="455"/>
        <v>1</v>
      </c>
      <c r="N7264" s="5" t="s">
        <v>25134</v>
      </c>
      <c r="O7264" s="5" t="s">
        <v>25135</v>
      </c>
      <c r="P7264" s="5" t="s">
        <v>25136</v>
      </c>
    </row>
    <row r="7265" ht="19" customHeight="1" spans="1:16">
      <c r="A7265" s="5">
        <v>288</v>
      </c>
      <c r="B7265" s="5" t="s">
        <v>724</v>
      </c>
      <c r="C7265" s="5" t="s">
        <v>70</v>
      </c>
      <c r="D7265" s="8" t="s">
        <v>151</v>
      </c>
      <c r="E7265" s="6"/>
      <c r="F7265" s="6">
        <v>0</v>
      </c>
      <c r="G7265" s="6"/>
      <c r="H7265" s="5" t="s">
        <v>120</v>
      </c>
      <c r="I7265" s="6" t="str">
        <f t="shared" si="452"/>
        <v/>
      </c>
      <c r="J7265" s="5" t="str">
        <f>IF(H7265="否","不适用",IF(AND(ISNUMBER(E7265),ISNUMBER(F7265)),IF(I7265&gt;规则与名单!$B$2,"是","否"),"未判定"))</f>
        <v>不适用</v>
      </c>
      <c r="K7265" s="5" t="str">
        <f t="shared" si="453"/>
        <v>缺失</v>
      </c>
      <c r="L7265" s="6" t="str">
        <f t="shared" si="454"/>
        <v/>
      </c>
      <c r="M7265" s="5">
        <f t="shared" si="455"/>
        <v>1</v>
      </c>
      <c r="N7265" s="5" t="s">
        <v>25137</v>
      </c>
      <c r="O7265" s="5" t="s">
        <v>25138</v>
      </c>
      <c r="P7265" s="5" t="s">
        <v>25139</v>
      </c>
    </row>
    <row r="7266" ht="19" customHeight="1" spans="1:16">
      <c r="A7266" s="5">
        <v>288</v>
      </c>
      <c r="B7266" s="5" t="s">
        <v>724</v>
      </c>
      <c r="C7266" s="5" t="s">
        <v>70</v>
      </c>
      <c r="D7266" s="8" t="s">
        <v>3358</v>
      </c>
      <c r="E7266" s="6"/>
      <c r="F7266" s="6">
        <v>0</v>
      </c>
      <c r="G7266" s="6"/>
      <c r="H7266" s="5" t="s">
        <v>120</v>
      </c>
      <c r="I7266" s="6" t="str">
        <f t="shared" si="452"/>
        <v/>
      </c>
      <c r="J7266" s="5" t="str">
        <f>IF(H7266="否","不适用",IF(AND(ISNUMBER(E7266),ISNUMBER(F7266)),IF(I7266&gt;规则与名单!$B$2,"是","否"),"未判定"))</f>
        <v>不适用</v>
      </c>
      <c r="K7266" s="5" t="str">
        <f t="shared" si="453"/>
        <v>缺失</v>
      </c>
      <c r="L7266" s="6" t="str">
        <f t="shared" si="454"/>
        <v/>
      </c>
      <c r="M7266" s="5">
        <f t="shared" si="455"/>
        <v>1</v>
      </c>
      <c r="N7266" s="5" t="s">
        <v>25140</v>
      </c>
      <c r="O7266" s="5" t="s">
        <v>25141</v>
      </c>
      <c r="P7266" s="5" t="s">
        <v>25142</v>
      </c>
    </row>
    <row r="7267" ht="19" customHeight="1" spans="1:16">
      <c r="A7267" s="5">
        <v>288</v>
      </c>
      <c r="B7267" s="5" t="s">
        <v>724</v>
      </c>
      <c r="C7267" s="5" t="s">
        <v>70</v>
      </c>
      <c r="D7267" s="8" t="s">
        <v>272</v>
      </c>
      <c r="E7267" s="6"/>
      <c r="F7267" s="6">
        <v>0</v>
      </c>
      <c r="G7267" s="6"/>
      <c r="H7267" s="5" t="s">
        <v>120</v>
      </c>
      <c r="I7267" s="6" t="str">
        <f t="shared" si="452"/>
        <v/>
      </c>
      <c r="J7267" s="5" t="str">
        <f>IF(H7267="否","不适用",IF(AND(ISNUMBER(E7267),ISNUMBER(F7267)),IF(I7267&gt;规则与名单!$B$2,"是","否"),"未判定"))</f>
        <v>不适用</v>
      </c>
      <c r="K7267" s="5" t="str">
        <f t="shared" si="453"/>
        <v>缺失</v>
      </c>
      <c r="L7267" s="6" t="str">
        <f t="shared" si="454"/>
        <v/>
      </c>
      <c r="M7267" s="5">
        <f t="shared" si="455"/>
        <v>1</v>
      </c>
      <c r="N7267" s="5" t="s">
        <v>25143</v>
      </c>
      <c r="O7267" s="5" t="s">
        <v>25144</v>
      </c>
      <c r="P7267" s="5" t="s">
        <v>25145</v>
      </c>
    </row>
    <row r="7268" ht="19" customHeight="1" spans="1:16">
      <c r="A7268" s="5">
        <v>288</v>
      </c>
      <c r="B7268" s="5" t="s">
        <v>724</v>
      </c>
      <c r="C7268" s="5" t="s">
        <v>70</v>
      </c>
      <c r="D7268" s="8" t="s">
        <v>506</v>
      </c>
      <c r="E7268" s="6"/>
      <c r="F7268" s="6">
        <v>0</v>
      </c>
      <c r="G7268" s="6"/>
      <c r="H7268" s="5" t="s">
        <v>120</v>
      </c>
      <c r="I7268" s="6" t="str">
        <f t="shared" si="452"/>
        <v/>
      </c>
      <c r="J7268" s="5" t="str">
        <f>IF(H7268="否","不适用",IF(AND(ISNUMBER(E7268),ISNUMBER(F7268)),IF(I7268&gt;规则与名单!$B$2,"是","否"),"未判定"))</f>
        <v>不适用</v>
      </c>
      <c r="K7268" s="5" t="str">
        <f t="shared" si="453"/>
        <v>缺失</v>
      </c>
      <c r="L7268" s="6" t="str">
        <f t="shared" si="454"/>
        <v/>
      </c>
      <c r="M7268" s="5">
        <f t="shared" si="455"/>
        <v>1</v>
      </c>
      <c r="N7268" s="5" t="s">
        <v>25146</v>
      </c>
      <c r="O7268" s="5" t="s">
        <v>25147</v>
      </c>
      <c r="P7268" s="5" t="s">
        <v>25148</v>
      </c>
    </row>
    <row r="7269" ht="19" customHeight="1" spans="1:16">
      <c r="A7269" s="5">
        <v>288</v>
      </c>
      <c r="B7269" s="5" t="s">
        <v>724</v>
      </c>
      <c r="C7269" s="5" t="s">
        <v>70</v>
      </c>
      <c r="D7269" s="8" t="s">
        <v>673</v>
      </c>
      <c r="E7269" s="6"/>
      <c r="F7269" s="6">
        <v>0</v>
      </c>
      <c r="G7269" s="6"/>
      <c r="H7269" s="5" t="s">
        <v>120</v>
      </c>
      <c r="I7269" s="6" t="str">
        <f t="shared" si="452"/>
        <v/>
      </c>
      <c r="J7269" s="5" t="str">
        <f>IF(H7269="否","不适用",IF(AND(ISNUMBER(E7269),ISNUMBER(F7269)),IF(I7269&gt;规则与名单!$B$2,"是","否"),"未判定"))</f>
        <v>不适用</v>
      </c>
      <c r="K7269" s="5" t="str">
        <f t="shared" si="453"/>
        <v>缺失</v>
      </c>
      <c r="L7269" s="6" t="str">
        <f t="shared" si="454"/>
        <v/>
      </c>
      <c r="M7269" s="5">
        <f t="shared" si="455"/>
        <v>1</v>
      </c>
      <c r="N7269" s="5" t="s">
        <v>25149</v>
      </c>
      <c r="O7269" s="5" t="s">
        <v>25150</v>
      </c>
      <c r="P7269" s="5" t="s">
        <v>25151</v>
      </c>
    </row>
    <row r="7270" ht="19" customHeight="1" spans="1:16">
      <c r="A7270" s="5">
        <v>288</v>
      </c>
      <c r="B7270" s="5" t="s">
        <v>724</v>
      </c>
      <c r="C7270" s="5" t="s">
        <v>70</v>
      </c>
      <c r="D7270" s="8" t="s">
        <v>183</v>
      </c>
      <c r="E7270" s="6"/>
      <c r="F7270" s="6">
        <v>0</v>
      </c>
      <c r="G7270" s="6"/>
      <c r="H7270" s="5" t="s">
        <v>120</v>
      </c>
      <c r="I7270" s="6" t="str">
        <f t="shared" si="452"/>
        <v/>
      </c>
      <c r="J7270" s="5" t="str">
        <f>IF(H7270="否","不适用",IF(AND(ISNUMBER(E7270),ISNUMBER(F7270)),IF(I7270&gt;规则与名单!$B$2,"是","否"),"未判定"))</f>
        <v>不适用</v>
      </c>
      <c r="K7270" s="5" t="str">
        <f t="shared" si="453"/>
        <v>缺失</v>
      </c>
      <c r="L7270" s="6" t="str">
        <f t="shared" si="454"/>
        <v/>
      </c>
      <c r="M7270" s="5">
        <f t="shared" si="455"/>
        <v>1</v>
      </c>
      <c r="N7270" s="5" t="s">
        <v>25152</v>
      </c>
      <c r="O7270" s="5" t="s">
        <v>25153</v>
      </c>
      <c r="P7270" s="5" t="s">
        <v>25154</v>
      </c>
    </row>
    <row r="7271" ht="19" customHeight="1" spans="1:16">
      <c r="A7271" s="5">
        <v>288</v>
      </c>
      <c r="B7271" s="5" t="s">
        <v>724</v>
      </c>
      <c r="C7271" s="5" t="s">
        <v>70</v>
      </c>
      <c r="D7271" s="8" t="s">
        <v>431</v>
      </c>
      <c r="E7271" s="6"/>
      <c r="F7271" s="6">
        <v>0</v>
      </c>
      <c r="G7271" s="6"/>
      <c r="H7271" s="5" t="s">
        <v>120</v>
      </c>
      <c r="I7271" s="6" t="str">
        <f t="shared" si="452"/>
        <v/>
      </c>
      <c r="J7271" s="5" t="str">
        <f>IF(H7271="否","不适用",IF(AND(ISNUMBER(E7271),ISNUMBER(F7271)),IF(I7271&gt;规则与名单!$B$2,"是","否"),"未判定"))</f>
        <v>不适用</v>
      </c>
      <c r="K7271" s="5" t="str">
        <f t="shared" si="453"/>
        <v>缺失</v>
      </c>
      <c r="L7271" s="6" t="str">
        <f t="shared" si="454"/>
        <v/>
      </c>
      <c r="M7271" s="5">
        <f t="shared" si="455"/>
        <v>1</v>
      </c>
      <c r="N7271" s="5" t="s">
        <v>25155</v>
      </c>
      <c r="O7271" s="5" t="s">
        <v>25156</v>
      </c>
      <c r="P7271" s="5" t="s">
        <v>25157</v>
      </c>
    </row>
    <row r="7272" ht="19" customHeight="1" spans="1:16">
      <c r="A7272" s="5">
        <v>288</v>
      </c>
      <c r="B7272" s="5" t="s">
        <v>724</v>
      </c>
      <c r="C7272" s="5" t="s">
        <v>70</v>
      </c>
      <c r="D7272" s="8" t="s">
        <v>3377</v>
      </c>
      <c r="E7272" s="6"/>
      <c r="F7272" s="6">
        <v>0</v>
      </c>
      <c r="G7272" s="6"/>
      <c r="H7272" s="5" t="s">
        <v>120</v>
      </c>
      <c r="I7272" s="6" t="str">
        <f t="shared" si="452"/>
        <v/>
      </c>
      <c r="J7272" s="5" t="str">
        <f>IF(H7272="否","不适用",IF(AND(ISNUMBER(E7272),ISNUMBER(F7272)),IF(I7272&gt;规则与名单!$B$2,"是","否"),"未判定"))</f>
        <v>不适用</v>
      </c>
      <c r="K7272" s="5" t="str">
        <f t="shared" si="453"/>
        <v>缺失</v>
      </c>
      <c r="L7272" s="6" t="str">
        <f t="shared" si="454"/>
        <v/>
      </c>
      <c r="M7272" s="5">
        <f t="shared" si="455"/>
        <v>1</v>
      </c>
      <c r="N7272" s="5" t="s">
        <v>25158</v>
      </c>
      <c r="O7272" s="5" t="s">
        <v>25159</v>
      </c>
      <c r="P7272" s="5" t="s">
        <v>25160</v>
      </c>
    </row>
    <row r="7273" ht="19" customHeight="1" spans="1:16">
      <c r="A7273" s="5">
        <v>288</v>
      </c>
      <c r="B7273" s="5" t="s">
        <v>724</v>
      </c>
      <c r="C7273" s="5" t="s">
        <v>70</v>
      </c>
      <c r="D7273" s="8" t="s">
        <v>407</v>
      </c>
      <c r="E7273" s="6"/>
      <c r="F7273" s="6">
        <v>0</v>
      </c>
      <c r="G7273" s="6"/>
      <c r="H7273" s="5" t="s">
        <v>120</v>
      </c>
      <c r="I7273" s="6" t="str">
        <f t="shared" si="452"/>
        <v/>
      </c>
      <c r="J7273" s="5" t="str">
        <f>IF(H7273="否","不适用",IF(AND(ISNUMBER(E7273),ISNUMBER(F7273)),IF(I7273&gt;规则与名单!$B$2,"是","否"),"未判定"))</f>
        <v>不适用</v>
      </c>
      <c r="K7273" s="5" t="str">
        <f t="shared" si="453"/>
        <v>缺失</v>
      </c>
      <c r="L7273" s="6" t="str">
        <f t="shared" si="454"/>
        <v/>
      </c>
      <c r="M7273" s="5">
        <f t="shared" si="455"/>
        <v>1</v>
      </c>
      <c r="N7273" s="5" t="s">
        <v>25161</v>
      </c>
      <c r="O7273" s="5" t="s">
        <v>25162</v>
      </c>
      <c r="P7273" s="5" t="s">
        <v>25163</v>
      </c>
    </row>
    <row r="7274" ht="19" customHeight="1" spans="1:16">
      <c r="A7274" s="5">
        <v>288</v>
      </c>
      <c r="B7274" s="5" t="s">
        <v>724</v>
      </c>
      <c r="C7274" s="5" t="s">
        <v>70</v>
      </c>
      <c r="D7274" s="8" t="s">
        <v>411</v>
      </c>
      <c r="E7274" s="6"/>
      <c r="F7274" s="6">
        <v>0</v>
      </c>
      <c r="G7274" s="6"/>
      <c r="H7274" s="5" t="s">
        <v>120</v>
      </c>
      <c r="I7274" s="6" t="str">
        <f t="shared" si="452"/>
        <v/>
      </c>
      <c r="J7274" s="5" t="str">
        <f>IF(H7274="否","不适用",IF(AND(ISNUMBER(E7274),ISNUMBER(F7274)),IF(I7274&gt;规则与名单!$B$2,"是","否"),"未判定"))</f>
        <v>不适用</v>
      </c>
      <c r="K7274" s="5" t="str">
        <f t="shared" si="453"/>
        <v>缺失</v>
      </c>
      <c r="L7274" s="6" t="str">
        <f t="shared" si="454"/>
        <v/>
      </c>
      <c r="M7274" s="5">
        <f t="shared" si="455"/>
        <v>1</v>
      </c>
      <c r="N7274" s="5" t="s">
        <v>25164</v>
      </c>
      <c r="O7274" s="5" t="s">
        <v>25165</v>
      </c>
      <c r="P7274" s="5" t="s">
        <v>25166</v>
      </c>
    </row>
    <row r="7275" ht="19" customHeight="1" spans="1:16">
      <c r="A7275" s="5">
        <v>288</v>
      </c>
      <c r="B7275" s="5" t="s">
        <v>724</v>
      </c>
      <c r="C7275" s="5" t="s">
        <v>70</v>
      </c>
      <c r="D7275" s="8" t="s">
        <v>251</v>
      </c>
      <c r="E7275" s="6"/>
      <c r="F7275" s="6">
        <v>0</v>
      </c>
      <c r="G7275" s="6"/>
      <c r="H7275" s="5" t="s">
        <v>120</v>
      </c>
      <c r="I7275" s="6" t="str">
        <f t="shared" si="452"/>
        <v/>
      </c>
      <c r="J7275" s="5" t="str">
        <f>IF(H7275="否","不适用",IF(AND(ISNUMBER(E7275),ISNUMBER(F7275)),IF(I7275&gt;规则与名单!$B$2,"是","否"),"未判定"))</f>
        <v>不适用</v>
      </c>
      <c r="K7275" s="5" t="str">
        <f t="shared" si="453"/>
        <v>缺失</v>
      </c>
      <c r="L7275" s="6" t="str">
        <f t="shared" si="454"/>
        <v/>
      </c>
      <c r="M7275" s="5">
        <f t="shared" si="455"/>
        <v>1</v>
      </c>
      <c r="N7275" s="5" t="s">
        <v>25167</v>
      </c>
      <c r="O7275" s="5" t="s">
        <v>25168</v>
      </c>
      <c r="P7275" s="5" t="s">
        <v>25169</v>
      </c>
    </row>
    <row r="7276" ht="19" customHeight="1" spans="1:16">
      <c r="A7276" s="5">
        <v>288</v>
      </c>
      <c r="B7276" s="5" t="s">
        <v>724</v>
      </c>
      <c r="C7276" s="5" t="s">
        <v>70</v>
      </c>
      <c r="D7276" s="8" t="s">
        <v>472</v>
      </c>
      <c r="E7276" s="6"/>
      <c r="F7276" s="6">
        <v>0</v>
      </c>
      <c r="G7276" s="6"/>
      <c r="H7276" s="5" t="s">
        <v>120</v>
      </c>
      <c r="I7276" s="6" t="str">
        <f t="shared" si="452"/>
        <v/>
      </c>
      <c r="J7276" s="5" t="str">
        <f>IF(H7276="否","不适用",IF(AND(ISNUMBER(E7276),ISNUMBER(F7276)),IF(I7276&gt;规则与名单!$B$2,"是","否"),"未判定"))</f>
        <v>不适用</v>
      </c>
      <c r="K7276" s="5" t="str">
        <f t="shared" si="453"/>
        <v>缺失</v>
      </c>
      <c r="L7276" s="6" t="str">
        <f t="shared" si="454"/>
        <v/>
      </c>
      <c r="M7276" s="5">
        <f t="shared" si="455"/>
        <v>1</v>
      </c>
      <c r="N7276" s="5" t="s">
        <v>25170</v>
      </c>
      <c r="O7276" s="5" t="s">
        <v>25171</v>
      </c>
      <c r="P7276" s="5" t="s">
        <v>25172</v>
      </c>
    </row>
    <row r="7277" ht="19" customHeight="1" spans="1:16">
      <c r="A7277" s="5">
        <v>288</v>
      </c>
      <c r="B7277" s="5" t="s">
        <v>724</v>
      </c>
      <c r="C7277" s="5" t="s">
        <v>70</v>
      </c>
      <c r="D7277" s="8" t="s">
        <v>466</v>
      </c>
      <c r="E7277" s="6"/>
      <c r="F7277" s="6">
        <v>0</v>
      </c>
      <c r="G7277" s="6"/>
      <c r="H7277" s="5" t="s">
        <v>120</v>
      </c>
      <c r="I7277" s="6" t="str">
        <f t="shared" si="452"/>
        <v/>
      </c>
      <c r="J7277" s="5" t="str">
        <f>IF(H7277="否","不适用",IF(AND(ISNUMBER(E7277),ISNUMBER(F7277)),IF(I7277&gt;规则与名单!$B$2,"是","否"),"未判定"))</f>
        <v>不适用</v>
      </c>
      <c r="K7277" s="5" t="str">
        <f t="shared" si="453"/>
        <v>缺失</v>
      </c>
      <c r="L7277" s="6" t="str">
        <f t="shared" si="454"/>
        <v/>
      </c>
      <c r="M7277" s="5">
        <f t="shared" si="455"/>
        <v>1</v>
      </c>
      <c r="N7277" s="5" t="s">
        <v>25173</v>
      </c>
      <c r="O7277" s="5" t="s">
        <v>25174</v>
      </c>
      <c r="P7277" s="5" t="s">
        <v>25175</v>
      </c>
    </row>
    <row r="7278" ht="19" customHeight="1" spans="1:16">
      <c r="A7278" s="5">
        <v>288</v>
      </c>
      <c r="B7278" s="5" t="s">
        <v>724</v>
      </c>
      <c r="C7278" s="5" t="s">
        <v>70</v>
      </c>
      <c r="D7278" s="8" t="s">
        <v>333</v>
      </c>
      <c r="E7278" s="6"/>
      <c r="F7278" s="6">
        <v>0</v>
      </c>
      <c r="G7278" s="6"/>
      <c r="H7278" s="5" t="s">
        <v>120</v>
      </c>
      <c r="I7278" s="6" t="str">
        <f t="shared" si="452"/>
        <v/>
      </c>
      <c r="J7278" s="5" t="str">
        <f>IF(H7278="否","不适用",IF(AND(ISNUMBER(E7278),ISNUMBER(F7278)),IF(I7278&gt;规则与名单!$B$2,"是","否"),"未判定"))</f>
        <v>不适用</v>
      </c>
      <c r="K7278" s="5" t="str">
        <f t="shared" si="453"/>
        <v>缺失</v>
      </c>
      <c r="L7278" s="6" t="str">
        <f t="shared" si="454"/>
        <v/>
      </c>
      <c r="M7278" s="5">
        <f t="shared" si="455"/>
        <v>1</v>
      </c>
      <c r="N7278" s="5" t="s">
        <v>25176</v>
      </c>
      <c r="O7278" s="5" t="s">
        <v>25177</v>
      </c>
      <c r="P7278" s="5" t="s">
        <v>25178</v>
      </c>
    </row>
    <row r="7279" ht="19" customHeight="1" spans="1:16">
      <c r="A7279" s="5">
        <v>288</v>
      </c>
      <c r="B7279" s="5" t="s">
        <v>724</v>
      </c>
      <c r="C7279" s="5" t="s">
        <v>70</v>
      </c>
      <c r="D7279" s="8" t="s">
        <v>175</v>
      </c>
      <c r="E7279" s="6"/>
      <c r="F7279" s="6">
        <v>0</v>
      </c>
      <c r="G7279" s="6"/>
      <c r="H7279" s="5" t="s">
        <v>120</v>
      </c>
      <c r="I7279" s="6" t="str">
        <f t="shared" si="452"/>
        <v/>
      </c>
      <c r="J7279" s="5" t="str">
        <f>IF(H7279="否","不适用",IF(AND(ISNUMBER(E7279),ISNUMBER(F7279)),IF(I7279&gt;规则与名单!$B$2,"是","否"),"未判定"))</f>
        <v>不适用</v>
      </c>
      <c r="K7279" s="5" t="str">
        <f t="shared" si="453"/>
        <v>缺失</v>
      </c>
      <c r="L7279" s="6" t="str">
        <f t="shared" si="454"/>
        <v/>
      </c>
      <c r="M7279" s="5">
        <f t="shared" si="455"/>
        <v>1</v>
      </c>
      <c r="N7279" s="5" t="s">
        <v>25179</v>
      </c>
      <c r="O7279" s="5" t="s">
        <v>25180</v>
      </c>
      <c r="P7279" s="5" t="s">
        <v>25181</v>
      </c>
    </row>
    <row r="7280" ht="19" customHeight="1" spans="1:16">
      <c r="A7280" s="5">
        <v>288</v>
      </c>
      <c r="B7280" s="5" t="s">
        <v>724</v>
      </c>
      <c r="C7280" s="5" t="s">
        <v>70</v>
      </c>
      <c r="D7280" s="8" t="s">
        <v>3402</v>
      </c>
      <c r="E7280" s="6"/>
      <c r="F7280" s="6">
        <v>0</v>
      </c>
      <c r="G7280" s="6"/>
      <c r="H7280" s="5" t="s">
        <v>120</v>
      </c>
      <c r="I7280" s="6" t="str">
        <f t="shared" si="452"/>
        <v/>
      </c>
      <c r="J7280" s="5" t="str">
        <f>IF(H7280="否","不适用",IF(AND(ISNUMBER(E7280),ISNUMBER(F7280)),IF(I7280&gt;规则与名单!$B$2,"是","否"),"未判定"))</f>
        <v>不适用</v>
      </c>
      <c r="K7280" s="5" t="str">
        <f t="shared" si="453"/>
        <v>缺失</v>
      </c>
      <c r="L7280" s="6" t="str">
        <f t="shared" si="454"/>
        <v/>
      </c>
      <c r="M7280" s="5">
        <f t="shared" si="455"/>
        <v>1</v>
      </c>
      <c r="N7280" s="5" t="s">
        <v>25182</v>
      </c>
      <c r="O7280" s="5" t="s">
        <v>25183</v>
      </c>
      <c r="P7280" s="5" t="s">
        <v>25184</v>
      </c>
    </row>
    <row r="7281" ht="19" customHeight="1" spans="1:16">
      <c r="A7281" s="5">
        <v>288</v>
      </c>
      <c r="B7281" s="5" t="s">
        <v>724</v>
      </c>
      <c r="C7281" s="5" t="s">
        <v>70</v>
      </c>
      <c r="D7281" s="8" t="s">
        <v>487</v>
      </c>
      <c r="E7281" s="6"/>
      <c r="F7281" s="6">
        <v>0</v>
      </c>
      <c r="G7281" s="6"/>
      <c r="H7281" s="5" t="s">
        <v>120</v>
      </c>
      <c r="I7281" s="6" t="str">
        <f t="shared" si="452"/>
        <v/>
      </c>
      <c r="J7281" s="5" t="str">
        <f>IF(H7281="否","不适用",IF(AND(ISNUMBER(E7281),ISNUMBER(F7281)),IF(I7281&gt;规则与名单!$B$2,"是","否"),"未判定"))</f>
        <v>不适用</v>
      </c>
      <c r="K7281" s="5" t="str">
        <f t="shared" si="453"/>
        <v>缺失</v>
      </c>
      <c r="L7281" s="6" t="str">
        <f t="shared" si="454"/>
        <v/>
      </c>
      <c r="M7281" s="5">
        <f t="shared" si="455"/>
        <v>1</v>
      </c>
      <c r="N7281" s="5" t="s">
        <v>25185</v>
      </c>
      <c r="O7281" s="5" t="s">
        <v>25186</v>
      </c>
      <c r="P7281" s="5" t="s">
        <v>25187</v>
      </c>
    </row>
    <row r="7282" ht="19" customHeight="1" spans="1:16">
      <c r="A7282" s="5">
        <v>288</v>
      </c>
      <c r="B7282" s="5" t="s">
        <v>724</v>
      </c>
      <c r="C7282" s="5" t="s">
        <v>70</v>
      </c>
      <c r="D7282" s="8" t="s">
        <v>121</v>
      </c>
      <c r="E7282" s="6"/>
      <c r="F7282" s="6">
        <v>0</v>
      </c>
      <c r="G7282" s="6"/>
      <c r="H7282" s="5" t="s">
        <v>120</v>
      </c>
      <c r="I7282" s="6" t="str">
        <f t="shared" si="452"/>
        <v/>
      </c>
      <c r="J7282" s="5" t="str">
        <f>IF(H7282="否","不适用",IF(AND(ISNUMBER(E7282),ISNUMBER(F7282)),IF(I7282&gt;规则与名单!$B$2,"是","否"),"未判定"))</f>
        <v>不适用</v>
      </c>
      <c r="K7282" s="5" t="str">
        <f t="shared" si="453"/>
        <v>缺失</v>
      </c>
      <c r="L7282" s="6" t="str">
        <f t="shared" si="454"/>
        <v/>
      </c>
      <c r="M7282" s="5">
        <f t="shared" si="455"/>
        <v>1</v>
      </c>
      <c r="N7282" s="5" t="s">
        <v>25188</v>
      </c>
      <c r="O7282" s="5" t="s">
        <v>25189</v>
      </c>
      <c r="P7282" s="5" t="s">
        <v>25190</v>
      </c>
    </row>
    <row r="7283" ht="19" customHeight="1" spans="1:16">
      <c r="A7283" s="5">
        <v>288</v>
      </c>
      <c r="B7283" s="5" t="s">
        <v>724</v>
      </c>
      <c r="C7283" s="5" t="s">
        <v>70</v>
      </c>
      <c r="D7283" s="8" t="s">
        <v>170</v>
      </c>
      <c r="E7283" s="6"/>
      <c r="F7283" s="6">
        <v>0</v>
      </c>
      <c r="G7283" s="6"/>
      <c r="H7283" s="5" t="s">
        <v>120</v>
      </c>
      <c r="I7283" s="6" t="str">
        <f t="shared" si="452"/>
        <v/>
      </c>
      <c r="J7283" s="5" t="str">
        <f>IF(H7283="否","不适用",IF(AND(ISNUMBER(E7283),ISNUMBER(F7283)),IF(I7283&gt;规则与名单!$B$2,"是","否"),"未判定"))</f>
        <v>不适用</v>
      </c>
      <c r="K7283" s="5" t="str">
        <f t="shared" si="453"/>
        <v>缺失</v>
      </c>
      <c r="L7283" s="6" t="str">
        <f t="shared" si="454"/>
        <v/>
      </c>
      <c r="M7283" s="5">
        <f t="shared" si="455"/>
        <v>1</v>
      </c>
      <c r="N7283" s="5" t="s">
        <v>25191</v>
      </c>
      <c r="O7283" s="5" t="s">
        <v>25192</v>
      </c>
      <c r="P7283" s="5" t="s">
        <v>25193</v>
      </c>
    </row>
    <row r="7284" ht="19" customHeight="1" spans="1:16">
      <c r="A7284" s="5">
        <v>288</v>
      </c>
      <c r="B7284" s="5" t="s">
        <v>724</v>
      </c>
      <c r="C7284" s="5" t="s">
        <v>70</v>
      </c>
      <c r="D7284" s="8" t="s">
        <v>644</v>
      </c>
      <c r="E7284" s="6"/>
      <c r="F7284" s="6">
        <v>0</v>
      </c>
      <c r="G7284" s="6"/>
      <c r="H7284" s="5" t="s">
        <v>120</v>
      </c>
      <c r="I7284" s="6" t="str">
        <f t="shared" si="452"/>
        <v/>
      </c>
      <c r="J7284" s="5" t="str">
        <f>IF(H7284="否","不适用",IF(AND(ISNUMBER(E7284),ISNUMBER(F7284)),IF(I7284&gt;规则与名单!$B$2,"是","否"),"未判定"))</f>
        <v>不适用</v>
      </c>
      <c r="K7284" s="5" t="str">
        <f t="shared" si="453"/>
        <v>缺失</v>
      </c>
      <c r="L7284" s="6" t="str">
        <f t="shared" si="454"/>
        <v/>
      </c>
      <c r="M7284" s="5">
        <f t="shared" si="455"/>
        <v>1</v>
      </c>
      <c r="N7284" s="5" t="s">
        <v>25194</v>
      </c>
      <c r="O7284" s="5" t="s">
        <v>25195</v>
      </c>
      <c r="P7284" s="5" t="s">
        <v>25196</v>
      </c>
    </row>
    <row r="7285" ht="19" customHeight="1" spans="1:16">
      <c r="A7285" s="5">
        <v>288</v>
      </c>
      <c r="B7285" s="5" t="s">
        <v>724</v>
      </c>
      <c r="C7285" s="5" t="s">
        <v>70</v>
      </c>
      <c r="D7285" s="8" t="s">
        <v>3418</v>
      </c>
      <c r="E7285" s="6"/>
      <c r="F7285" s="6">
        <v>0</v>
      </c>
      <c r="G7285" s="6"/>
      <c r="H7285" s="5" t="s">
        <v>120</v>
      </c>
      <c r="I7285" s="6" t="str">
        <f t="shared" si="452"/>
        <v/>
      </c>
      <c r="J7285" s="5" t="str">
        <f>IF(H7285="否","不适用",IF(AND(ISNUMBER(E7285),ISNUMBER(F7285)),IF(I7285&gt;规则与名单!$B$2,"是","否"),"未判定"))</f>
        <v>不适用</v>
      </c>
      <c r="K7285" s="5" t="str">
        <f t="shared" si="453"/>
        <v>缺失</v>
      </c>
      <c r="L7285" s="6" t="str">
        <f t="shared" si="454"/>
        <v/>
      </c>
      <c r="M7285" s="5">
        <f t="shared" si="455"/>
        <v>1</v>
      </c>
      <c r="N7285" s="5" t="s">
        <v>25197</v>
      </c>
      <c r="O7285" s="5" t="s">
        <v>25198</v>
      </c>
      <c r="P7285" s="5" t="s">
        <v>25199</v>
      </c>
    </row>
    <row r="7286" ht="19" customHeight="1" spans="1:16">
      <c r="A7286" s="5">
        <v>288</v>
      </c>
      <c r="B7286" s="5" t="s">
        <v>724</v>
      </c>
      <c r="C7286" s="5" t="s">
        <v>70</v>
      </c>
      <c r="D7286" s="8" t="s">
        <v>3422</v>
      </c>
      <c r="E7286" s="6"/>
      <c r="F7286" s="6">
        <v>0</v>
      </c>
      <c r="G7286" s="6"/>
      <c r="H7286" s="5" t="s">
        <v>120</v>
      </c>
      <c r="I7286" s="6" t="str">
        <f t="shared" si="452"/>
        <v/>
      </c>
      <c r="J7286" s="5" t="str">
        <f>IF(H7286="否","不适用",IF(AND(ISNUMBER(E7286),ISNUMBER(F7286)),IF(I7286&gt;规则与名单!$B$2,"是","否"),"未判定"))</f>
        <v>不适用</v>
      </c>
      <c r="K7286" s="5" t="str">
        <f t="shared" si="453"/>
        <v>缺失</v>
      </c>
      <c r="L7286" s="6" t="str">
        <f t="shared" si="454"/>
        <v/>
      </c>
      <c r="M7286" s="5">
        <f t="shared" si="455"/>
        <v>1</v>
      </c>
      <c r="N7286" s="5" t="s">
        <v>25200</v>
      </c>
      <c r="O7286" s="5" t="s">
        <v>25201</v>
      </c>
      <c r="P7286" s="5" t="s">
        <v>25202</v>
      </c>
    </row>
    <row r="7287" ht="19" customHeight="1" spans="1:16">
      <c r="A7287" s="5">
        <v>288</v>
      </c>
      <c r="B7287" s="5" t="s">
        <v>724</v>
      </c>
      <c r="C7287" s="5" t="s">
        <v>70</v>
      </c>
      <c r="D7287" s="8" t="s">
        <v>336</v>
      </c>
      <c r="E7287" s="6"/>
      <c r="F7287" s="6">
        <v>0</v>
      </c>
      <c r="G7287" s="6"/>
      <c r="H7287" s="5" t="s">
        <v>120</v>
      </c>
      <c r="I7287" s="6" t="str">
        <f t="shared" si="452"/>
        <v/>
      </c>
      <c r="J7287" s="5" t="str">
        <f>IF(H7287="否","不适用",IF(AND(ISNUMBER(E7287),ISNUMBER(F7287)),IF(I7287&gt;规则与名单!$B$2,"是","否"),"未判定"))</f>
        <v>不适用</v>
      </c>
      <c r="K7287" s="5" t="str">
        <f t="shared" si="453"/>
        <v>缺失</v>
      </c>
      <c r="L7287" s="6" t="str">
        <f t="shared" si="454"/>
        <v/>
      </c>
      <c r="M7287" s="5">
        <f t="shared" si="455"/>
        <v>1</v>
      </c>
      <c r="N7287" s="5" t="s">
        <v>25203</v>
      </c>
      <c r="O7287" s="5" t="s">
        <v>25204</v>
      </c>
      <c r="P7287" s="5" t="s">
        <v>25205</v>
      </c>
    </row>
    <row r="7288" ht="19" customHeight="1" spans="1:16">
      <c r="A7288" s="5">
        <v>288</v>
      </c>
      <c r="B7288" s="5" t="s">
        <v>724</v>
      </c>
      <c r="C7288" s="5" t="s">
        <v>70</v>
      </c>
      <c r="D7288" s="8" t="s">
        <v>653</v>
      </c>
      <c r="E7288" s="6"/>
      <c r="F7288" s="6">
        <v>0</v>
      </c>
      <c r="G7288" s="6"/>
      <c r="H7288" s="5" t="s">
        <v>120</v>
      </c>
      <c r="I7288" s="6" t="str">
        <f t="shared" si="452"/>
        <v/>
      </c>
      <c r="J7288" s="5" t="str">
        <f>IF(H7288="否","不适用",IF(AND(ISNUMBER(E7288),ISNUMBER(F7288)),IF(I7288&gt;规则与名单!$B$2,"是","否"),"未判定"))</f>
        <v>不适用</v>
      </c>
      <c r="K7288" s="5" t="str">
        <f t="shared" si="453"/>
        <v>缺失</v>
      </c>
      <c r="L7288" s="6" t="str">
        <f t="shared" si="454"/>
        <v/>
      </c>
      <c r="M7288" s="5">
        <f t="shared" si="455"/>
        <v>1</v>
      </c>
      <c r="N7288" s="5" t="s">
        <v>25206</v>
      </c>
      <c r="O7288" s="5" t="s">
        <v>25207</v>
      </c>
      <c r="P7288" s="5" t="s">
        <v>25208</v>
      </c>
    </row>
    <row r="7289" ht="19" customHeight="1" spans="1:16">
      <c r="A7289" s="5">
        <v>288</v>
      </c>
      <c r="B7289" s="5" t="s">
        <v>724</v>
      </c>
      <c r="C7289" s="5" t="s">
        <v>70</v>
      </c>
      <c r="D7289" s="8" t="s">
        <v>140</v>
      </c>
      <c r="E7289" s="6"/>
      <c r="F7289" s="6">
        <v>0</v>
      </c>
      <c r="G7289" s="6"/>
      <c r="H7289" s="5" t="s">
        <v>120</v>
      </c>
      <c r="I7289" s="6" t="str">
        <f t="shared" si="452"/>
        <v/>
      </c>
      <c r="J7289" s="5" t="str">
        <f>IF(H7289="否","不适用",IF(AND(ISNUMBER(E7289),ISNUMBER(F7289)),IF(I7289&gt;规则与名单!$B$2,"是","否"),"未判定"))</f>
        <v>不适用</v>
      </c>
      <c r="K7289" s="5" t="str">
        <f t="shared" si="453"/>
        <v>缺失</v>
      </c>
      <c r="L7289" s="6" t="str">
        <f t="shared" si="454"/>
        <v/>
      </c>
      <c r="M7289" s="5">
        <f t="shared" si="455"/>
        <v>1</v>
      </c>
      <c r="N7289" s="5" t="s">
        <v>25209</v>
      </c>
      <c r="O7289" s="5" t="s">
        <v>25210</v>
      </c>
      <c r="P7289" s="5" t="s">
        <v>25211</v>
      </c>
    </row>
    <row r="7290" ht="19" customHeight="1" spans="1:16">
      <c r="A7290" s="5">
        <v>288</v>
      </c>
      <c r="B7290" s="5" t="s">
        <v>724</v>
      </c>
      <c r="C7290" s="5" t="s">
        <v>70</v>
      </c>
      <c r="D7290" s="8" t="s">
        <v>115</v>
      </c>
      <c r="E7290" s="6"/>
      <c r="F7290" s="6">
        <v>0</v>
      </c>
      <c r="G7290" s="6"/>
      <c r="H7290" s="5" t="s">
        <v>120</v>
      </c>
      <c r="I7290" s="6" t="str">
        <f t="shared" si="452"/>
        <v/>
      </c>
      <c r="J7290" s="5" t="str">
        <f>IF(H7290="否","不适用",IF(AND(ISNUMBER(E7290),ISNUMBER(F7290)),IF(I7290&gt;规则与名单!$B$2,"是","否"),"未判定"))</f>
        <v>不适用</v>
      </c>
      <c r="K7290" s="5" t="str">
        <f t="shared" si="453"/>
        <v>缺失</v>
      </c>
      <c r="L7290" s="6" t="str">
        <f t="shared" si="454"/>
        <v/>
      </c>
      <c r="M7290" s="5">
        <f t="shared" si="455"/>
        <v>1</v>
      </c>
      <c r="N7290" s="5" t="s">
        <v>25212</v>
      </c>
      <c r="O7290" s="5" t="s">
        <v>25213</v>
      </c>
      <c r="P7290" s="5" t="s">
        <v>25214</v>
      </c>
    </row>
    <row r="7291" ht="19" customHeight="1" spans="1:16">
      <c r="A7291" s="5">
        <v>289</v>
      </c>
      <c r="B7291" s="5" t="s">
        <v>725</v>
      </c>
      <c r="C7291" s="5" t="s">
        <v>70</v>
      </c>
      <c r="D7291" s="8" t="s">
        <v>114</v>
      </c>
      <c r="E7291" s="6">
        <v>253.3</v>
      </c>
      <c r="F7291" s="6">
        <v>269.9</v>
      </c>
      <c r="G7291" s="6">
        <v>265.8</v>
      </c>
      <c r="H7291" s="5" t="s">
        <v>120</v>
      </c>
      <c r="I7291" s="6">
        <f t="shared" si="452"/>
        <v>-16.6</v>
      </c>
      <c r="J7291" s="5" t="str">
        <f>IF(H7291="否","不适用",IF(AND(ISNUMBER(E7291),ISNUMBER(F7291)),IF(I7291&gt;规则与名单!$B$2,"是","否"),"未判定"))</f>
        <v>不适用</v>
      </c>
      <c r="K7291" s="5" t="str">
        <f t="shared" si="453"/>
        <v>非测试日纯氢</v>
      </c>
      <c r="L7291" s="6">
        <f t="shared" si="454"/>
        <v>265.8</v>
      </c>
      <c r="M7291" s="5">
        <f t="shared" si="455"/>
        <v>0</v>
      </c>
      <c r="N7291" s="5" t="s">
        <v>25215</v>
      </c>
      <c r="O7291" s="5" t="s">
        <v>25216</v>
      </c>
      <c r="P7291" s="5" t="s">
        <v>25217</v>
      </c>
    </row>
    <row r="7292" ht="19" customHeight="1" spans="1:16">
      <c r="A7292" s="5">
        <v>289</v>
      </c>
      <c r="B7292" s="5" t="s">
        <v>725</v>
      </c>
      <c r="C7292" s="5" t="s">
        <v>70</v>
      </c>
      <c r="D7292" s="8" t="s">
        <v>605</v>
      </c>
      <c r="E7292" s="6">
        <v>346.5</v>
      </c>
      <c r="F7292" s="6">
        <v>241.7</v>
      </c>
      <c r="G7292" s="6">
        <v>237.9</v>
      </c>
      <c r="H7292" s="5" t="s">
        <v>120</v>
      </c>
      <c r="I7292" s="6">
        <f t="shared" si="452"/>
        <v>104.8</v>
      </c>
      <c r="J7292" s="5" t="str">
        <f>IF(H7292="否","不适用",IF(AND(ISNUMBER(E7292),ISNUMBER(F7292)),IF(I7292&gt;规则与名单!$B$2,"是","否"),"未判定"))</f>
        <v>不适用</v>
      </c>
      <c r="K7292" s="5" t="str">
        <f t="shared" si="453"/>
        <v>非测试日纯氢</v>
      </c>
      <c r="L7292" s="6">
        <f t="shared" si="454"/>
        <v>237.9</v>
      </c>
      <c r="M7292" s="5">
        <f t="shared" si="455"/>
        <v>0</v>
      </c>
      <c r="N7292" s="5" t="s">
        <v>25218</v>
      </c>
      <c r="O7292" s="5" t="s">
        <v>25219</v>
      </c>
      <c r="P7292" s="5" t="s">
        <v>25220</v>
      </c>
    </row>
    <row r="7293" ht="19" customHeight="1" spans="1:16">
      <c r="A7293" s="5">
        <v>289</v>
      </c>
      <c r="B7293" s="5" t="s">
        <v>725</v>
      </c>
      <c r="C7293" s="5" t="s">
        <v>70</v>
      </c>
      <c r="D7293" s="8" t="s">
        <v>186</v>
      </c>
      <c r="E7293" s="6">
        <v>203.8</v>
      </c>
      <c r="F7293" s="6">
        <v>248.3</v>
      </c>
      <c r="G7293" s="6">
        <v>242.4</v>
      </c>
      <c r="H7293" s="5" t="s">
        <v>120</v>
      </c>
      <c r="I7293" s="6">
        <f t="shared" si="452"/>
        <v>-44.5</v>
      </c>
      <c r="J7293" s="5" t="str">
        <f>IF(H7293="否","不适用",IF(AND(ISNUMBER(E7293),ISNUMBER(F7293)),IF(I7293&gt;规则与名单!$B$2,"是","否"),"未判定"))</f>
        <v>不适用</v>
      </c>
      <c r="K7293" s="5" t="str">
        <f t="shared" si="453"/>
        <v>非测试日纯氢</v>
      </c>
      <c r="L7293" s="6">
        <f t="shared" si="454"/>
        <v>242.4</v>
      </c>
      <c r="M7293" s="5">
        <f t="shared" si="455"/>
        <v>0</v>
      </c>
      <c r="N7293" s="5" t="s">
        <v>25221</v>
      </c>
      <c r="O7293" s="5" t="s">
        <v>25222</v>
      </c>
      <c r="P7293" s="5" t="s">
        <v>25223</v>
      </c>
    </row>
    <row r="7294" ht="19" customHeight="1" spans="1:16">
      <c r="A7294" s="5">
        <v>289</v>
      </c>
      <c r="B7294" s="5" t="s">
        <v>725</v>
      </c>
      <c r="C7294" s="5" t="s">
        <v>70</v>
      </c>
      <c r="D7294" s="8" t="s">
        <v>165</v>
      </c>
      <c r="E7294" s="6">
        <v>314.9</v>
      </c>
      <c r="F7294" s="6">
        <v>276.3</v>
      </c>
      <c r="G7294" s="6">
        <v>274</v>
      </c>
      <c r="H7294" s="5" t="s">
        <v>120</v>
      </c>
      <c r="I7294" s="6">
        <f t="shared" si="452"/>
        <v>38.6</v>
      </c>
      <c r="J7294" s="5" t="str">
        <f>IF(H7294="否","不适用",IF(AND(ISNUMBER(E7294),ISNUMBER(F7294)),IF(I7294&gt;规则与名单!$B$2,"是","否"),"未判定"))</f>
        <v>不适用</v>
      </c>
      <c r="K7294" s="5" t="str">
        <f t="shared" si="453"/>
        <v>非测试日纯氢</v>
      </c>
      <c r="L7294" s="6">
        <f t="shared" si="454"/>
        <v>274</v>
      </c>
      <c r="M7294" s="5">
        <f t="shared" si="455"/>
        <v>0</v>
      </c>
      <c r="N7294" s="5" t="s">
        <v>25224</v>
      </c>
      <c r="O7294" s="5" t="s">
        <v>25225</v>
      </c>
      <c r="P7294" s="5" t="s">
        <v>25226</v>
      </c>
    </row>
    <row r="7295" ht="19" customHeight="1" spans="1:16">
      <c r="A7295" s="5">
        <v>289</v>
      </c>
      <c r="B7295" s="5" t="s">
        <v>725</v>
      </c>
      <c r="C7295" s="5" t="s">
        <v>70</v>
      </c>
      <c r="D7295" s="8" t="s">
        <v>151</v>
      </c>
      <c r="E7295" s="6">
        <v>93.1</v>
      </c>
      <c r="F7295" s="6">
        <v>238.2</v>
      </c>
      <c r="G7295" s="6">
        <v>232.5</v>
      </c>
      <c r="H7295" s="5" t="s">
        <v>120</v>
      </c>
      <c r="I7295" s="6">
        <f t="shared" si="452"/>
        <v>-145.1</v>
      </c>
      <c r="J7295" s="5" t="str">
        <f>IF(H7295="否","不适用",IF(AND(ISNUMBER(E7295),ISNUMBER(F7295)),IF(I7295&gt;规则与名单!$B$2,"是","否"),"未判定"))</f>
        <v>不适用</v>
      </c>
      <c r="K7295" s="5" t="str">
        <f t="shared" si="453"/>
        <v>非测试日纯氢</v>
      </c>
      <c r="L7295" s="6">
        <f t="shared" si="454"/>
        <v>232.5</v>
      </c>
      <c r="M7295" s="5">
        <f t="shared" si="455"/>
        <v>0</v>
      </c>
      <c r="N7295" s="5" t="s">
        <v>25227</v>
      </c>
      <c r="O7295" s="5" t="s">
        <v>25228</v>
      </c>
      <c r="P7295" s="5" t="s">
        <v>25229</v>
      </c>
    </row>
    <row r="7296" ht="19" customHeight="1" spans="1:16">
      <c r="A7296" s="5">
        <v>289</v>
      </c>
      <c r="B7296" s="5" t="s">
        <v>725</v>
      </c>
      <c r="C7296" s="5" t="s">
        <v>70</v>
      </c>
      <c r="D7296" s="8" t="s">
        <v>3358</v>
      </c>
      <c r="E7296" s="6">
        <v>401.5</v>
      </c>
      <c r="F7296" s="6">
        <v>258.9</v>
      </c>
      <c r="G7296" s="6">
        <v>253.8</v>
      </c>
      <c r="H7296" s="5" t="s">
        <v>120</v>
      </c>
      <c r="I7296" s="6">
        <f t="shared" si="452"/>
        <v>142.6</v>
      </c>
      <c r="J7296" s="5" t="str">
        <f>IF(H7296="否","不适用",IF(AND(ISNUMBER(E7296),ISNUMBER(F7296)),IF(I7296&gt;规则与名单!$B$2,"是","否"),"未判定"))</f>
        <v>不适用</v>
      </c>
      <c r="K7296" s="5" t="str">
        <f t="shared" si="453"/>
        <v>非测试日纯氢</v>
      </c>
      <c r="L7296" s="6">
        <f t="shared" si="454"/>
        <v>253.8</v>
      </c>
      <c r="M7296" s="5">
        <f t="shared" si="455"/>
        <v>0</v>
      </c>
      <c r="N7296" s="5" t="s">
        <v>25230</v>
      </c>
      <c r="O7296" s="5" t="s">
        <v>25231</v>
      </c>
      <c r="P7296" s="5" t="s">
        <v>25232</v>
      </c>
    </row>
    <row r="7297" ht="19" customHeight="1" spans="1:16">
      <c r="A7297" s="5">
        <v>289</v>
      </c>
      <c r="B7297" s="5" t="s">
        <v>725</v>
      </c>
      <c r="C7297" s="5" t="s">
        <v>70</v>
      </c>
      <c r="D7297" s="8" t="s">
        <v>272</v>
      </c>
      <c r="E7297" s="6">
        <v>213.9</v>
      </c>
      <c r="F7297" s="6">
        <v>215.4</v>
      </c>
      <c r="G7297" s="6">
        <v>212.6</v>
      </c>
      <c r="H7297" s="5" t="s">
        <v>120</v>
      </c>
      <c r="I7297" s="6">
        <f t="shared" si="452"/>
        <v>-1.5</v>
      </c>
      <c r="J7297" s="5" t="str">
        <f>IF(H7297="否","不适用",IF(AND(ISNUMBER(E7297),ISNUMBER(F7297)),IF(I7297&gt;规则与名单!$B$2,"是","否"),"未判定"))</f>
        <v>不适用</v>
      </c>
      <c r="K7297" s="5" t="str">
        <f t="shared" si="453"/>
        <v>非测试日纯氢</v>
      </c>
      <c r="L7297" s="6">
        <f t="shared" si="454"/>
        <v>212.6</v>
      </c>
      <c r="M7297" s="5">
        <f t="shared" si="455"/>
        <v>0</v>
      </c>
      <c r="N7297" s="5" t="s">
        <v>25233</v>
      </c>
      <c r="O7297" s="5" t="s">
        <v>25234</v>
      </c>
      <c r="P7297" s="5" t="s">
        <v>25235</v>
      </c>
    </row>
    <row r="7298" ht="19" customHeight="1" spans="1:16">
      <c r="A7298" s="5">
        <v>289</v>
      </c>
      <c r="B7298" s="5" t="s">
        <v>725</v>
      </c>
      <c r="C7298" s="5" t="s">
        <v>70</v>
      </c>
      <c r="D7298" s="8" t="s">
        <v>506</v>
      </c>
      <c r="E7298" s="6">
        <v>91.5</v>
      </c>
      <c r="F7298" s="6">
        <v>243.1</v>
      </c>
      <c r="G7298" s="6">
        <v>237.7</v>
      </c>
      <c r="H7298" s="5" t="s">
        <v>120</v>
      </c>
      <c r="I7298" s="6">
        <f t="shared" ref="I7298:I7361" si="456">IF(AND(ISNUMBER(E7298),ISNUMBER(F7298)),E7298-F7298,"")</f>
        <v>-151.6</v>
      </c>
      <c r="J7298" s="5" t="str">
        <f>IF(H7298="否","不适用",IF(AND(ISNUMBER(E7298),ISNUMBER(F7298)),IF(I7298&gt;规则与名单!$B$2,"是","否"),"未判定"))</f>
        <v>不适用</v>
      </c>
      <c r="K7298" s="5" t="str">
        <f t="shared" ref="K7298:K7361" si="457">IF(J7298="是",IF(ISNUMBER(F7298),"测试日GPS","缺失"),IF(ISNUMBER(G7298),"非测试日纯氢",IF(AND(H7298="是",J7298="未判定"),IF(ISNUMBER(F7298),"测试名单无纯氢GPS","缺失"),IF(ISNUMBER(E7298),"非测试日仪表","缺失"))))</f>
        <v>非测试日纯氢</v>
      </c>
      <c r="L7298" s="6">
        <f t="shared" ref="L7298:L7361" si="458">IF(K7298="缺失","",IF(K7298="非测试日纯氢",G7298,IF(K7298="非测试日仪表",E7298,F7298)))</f>
        <v>237.7</v>
      </c>
      <c r="M7298" s="5">
        <f t="shared" ref="M7298:M7361" si="459">IF(K7298="缺失",1,0)</f>
        <v>0</v>
      </c>
      <c r="N7298" s="5" t="s">
        <v>25236</v>
      </c>
      <c r="O7298" s="5" t="s">
        <v>25237</v>
      </c>
      <c r="P7298" s="5" t="s">
        <v>25238</v>
      </c>
    </row>
    <row r="7299" ht="19" customHeight="1" spans="1:16">
      <c r="A7299" s="5">
        <v>289</v>
      </c>
      <c r="B7299" s="5" t="s">
        <v>725</v>
      </c>
      <c r="C7299" s="5" t="s">
        <v>70</v>
      </c>
      <c r="D7299" s="8" t="s">
        <v>673</v>
      </c>
      <c r="E7299" s="6">
        <v>304.6</v>
      </c>
      <c r="F7299" s="6">
        <v>158.3</v>
      </c>
      <c r="G7299" s="6">
        <v>152.8</v>
      </c>
      <c r="H7299" s="5" t="s">
        <v>120</v>
      </c>
      <c r="I7299" s="6">
        <f t="shared" si="456"/>
        <v>146.3</v>
      </c>
      <c r="J7299" s="5" t="str">
        <f>IF(H7299="否","不适用",IF(AND(ISNUMBER(E7299),ISNUMBER(F7299)),IF(I7299&gt;规则与名单!$B$2,"是","否"),"未判定"))</f>
        <v>不适用</v>
      </c>
      <c r="K7299" s="5" t="str">
        <f t="shared" si="457"/>
        <v>非测试日纯氢</v>
      </c>
      <c r="L7299" s="6">
        <f t="shared" si="458"/>
        <v>152.8</v>
      </c>
      <c r="M7299" s="5">
        <f t="shared" si="459"/>
        <v>0</v>
      </c>
      <c r="N7299" s="5" t="s">
        <v>25239</v>
      </c>
      <c r="O7299" s="5" t="s">
        <v>25240</v>
      </c>
      <c r="P7299" s="5" t="s">
        <v>25241</v>
      </c>
    </row>
    <row r="7300" ht="19" customHeight="1" spans="1:16">
      <c r="A7300" s="5">
        <v>289</v>
      </c>
      <c r="B7300" s="5" t="s">
        <v>725</v>
      </c>
      <c r="C7300" s="5" t="s">
        <v>70</v>
      </c>
      <c r="D7300" s="8" t="s">
        <v>183</v>
      </c>
      <c r="E7300" s="6">
        <v>272.4</v>
      </c>
      <c r="F7300" s="6">
        <v>278.6</v>
      </c>
      <c r="G7300" s="6">
        <v>275.5</v>
      </c>
      <c r="H7300" s="5" t="s">
        <v>120</v>
      </c>
      <c r="I7300" s="6">
        <f t="shared" si="456"/>
        <v>-6.20000000000005</v>
      </c>
      <c r="J7300" s="5" t="str">
        <f>IF(H7300="否","不适用",IF(AND(ISNUMBER(E7300),ISNUMBER(F7300)),IF(I7300&gt;规则与名单!$B$2,"是","否"),"未判定"))</f>
        <v>不适用</v>
      </c>
      <c r="K7300" s="5" t="str">
        <f t="shared" si="457"/>
        <v>非测试日纯氢</v>
      </c>
      <c r="L7300" s="6">
        <f t="shared" si="458"/>
        <v>275.5</v>
      </c>
      <c r="M7300" s="5">
        <f t="shared" si="459"/>
        <v>0</v>
      </c>
      <c r="N7300" s="5" t="s">
        <v>25242</v>
      </c>
      <c r="O7300" s="5" t="s">
        <v>25243</v>
      </c>
      <c r="P7300" s="5" t="s">
        <v>25244</v>
      </c>
    </row>
    <row r="7301" ht="19" customHeight="1" spans="1:16">
      <c r="A7301" s="5">
        <v>289</v>
      </c>
      <c r="B7301" s="5" t="s">
        <v>725</v>
      </c>
      <c r="C7301" s="5" t="s">
        <v>70</v>
      </c>
      <c r="D7301" s="8" t="s">
        <v>431</v>
      </c>
      <c r="E7301" s="6">
        <v>182.1</v>
      </c>
      <c r="F7301" s="6">
        <v>240.9</v>
      </c>
      <c r="G7301" s="6">
        <v>110.2</v>
      </c>
      <c r="H7301" s="5" t="s">
        <v>120</v>
      </c>
      <c r="I7301" s="6">
        <f t="shared" si="456"/>
        <v>-58.8</v>
      </c>
      <c r="J7301" s="5" t="str">
        <f>IF(H7301="否","不适用",IF(AND(ISNUMBER(E7301),ISNUMBER(F7301)),IF(I7301&gt;规则与名单!$B$2,"是","否"),"未判定"))</f>
        <v>不适用</v>
      </c>
      <c r="K7301" s="5" t="str">
        <f t="shared" si="457"/>
        <v>非测试日纯氢</v>
      </c>
      <c r="L7301" s="6">
        <f t="shared" si="458"/>
        <v>110.2</v>
      </c>
      <c r="M7301" s="5">
        <f t="shared" si="459"/>
        <v>0</v>
      </c>
      <c r="N7301" s="5" t="s">
        <v>25245</v>
      </c>
      <c r="O7301" s="5" t="s">
        <v>25246</v>
      </c>
      <c r="P7301" s="5" t="s">
        <v>25247</v>
      </c>
    </row>
    <row r="7302" ht="19" customHeight="1" spans="1:16">
      <c r="A7302" s="5">
        <v>289</v>
      </c>
      <c r="B7302" s="5" t="s">
        <v>725</v>
      </c>
      <c r="C7302" s="5" t="s">
        <v>70</v>
      </c>
      <c r="D7302" s="8" t="s">
        <v>3377</v>
      </c>
      <c r="E7302" s="6">
        <v>213.2</v>
      </c>
      <c r="F7302" s="6">
        <v>194.9</v>
      </c>
      <c r="G7302" s="6">
        <v>50.2</v>
      </c>
      <c r="H7302" s="5" t="s">
        <v>120</v>
      </c>
      <c r="I7302" s="6">
        <f t="shared" si="456"/>
        <v>18.3</v>
      </c>
      <c r="J7302" s="5" t="str">
        <f>IF(H7302="否","不适用",IF(AND(ISNUMBER(E7302),ISNUMBER(F7302)),IF(I7302&gt;规则与名单!$B$2,"是","否"),"未判定"))</f>
        <v>不适用</v>
      </c>
      <c r="K7302" s="5" t="str">
        <f t="shared" si="457"/>
        <v>非测试日纯氢</v>
      </c>
      <c r="L7302" s="6">
        <f t="shared" si="458"/>
        <v>50.2</v>
      </c>
      <c r="M7302" s="5">
        <f t="shared" si="459"/>
        <v>0</v>
      </c>
      <c r="N7302" s="5" t="s">
        <v>25248</v>
      </c>
      <c r="O7302" s="5" t="s">
        <v>25249</v>
      </c>
      <c r="P7302" s="5" t="s">
        <v>25250</v>
      </c>
    </row>
    <row r="7303" ht="19" customHeight="1" spans="1:16">
      <c r="A7303" s="5">
        <v>289</v>
      </c>
      <c r="B7303" s="5" t="s">
        <v>725</v>
      </c>
      <c r="C7303" s="5" t="s">
        <v>70</v>
      </c>
      <c r="D7303" s="8" t="s">
        <v>407</v>
      </c>
      <c r="E7303" s="6">
        <v>254.1</v>
      </c>
      <c r="F7303" s="6">
        <v>216.1</v>
      </c>
      <c r="G7303" s="6">
        <v>178</v>
      </c>
      <c r="H7303" s="5" t="s">
        <v>120</v>
      </c>
      <c r="I7303" s="6">
        <f t="shared" si="456"/>
        <v>38</v>
      </c>
      <c r="J7303" s="5" t="str">
        <f>IF(H7303="否","不适用",IF(AND(ISNUMBER(E7303),ISNUMBER(F7303)),IF(I7303&gt;规则与名单!$B$2,"是","否"),"未判定"))</f>
        <v>不适用</v>
      </c>
      <c r="K7303" s="5" t="str">
        <f t="shared" si="457"/>
        <v>非测试日纯氢</v>
      </c>
      <c r="L7303" s="6">
        <f t="shared" si="458"/>
        <v>178</v>
      </c>
      <c r="M7303" s="5">
        <f t="shared" si="459"/>
        <v>0</v>
      </c>
      <c r="N7303" s="5" t="s">
        <v>25251</v>
      </c>
      <c r="O7303" s="5" t="s">
        <v>25252</v>
      </c>
      <c r="P7303" s="5" t="s">
        <v>25253</v>
      </c>
    </row>
    <row r="7304" ht="19" customHeight="1" spans="1:16">
      <c r="A7304" s="5">
        <v>289</v>
      </c>
      <c r="B7304" s="5" t="s">
        <v>725</v>
      </c>
      <c r="C7304" s="5" t="s">
        <v>70</v>
      </c>
      <c r="D7304" s="8" t="s">
        <v>411</v>
      </c>
      <c r="E7304" s="6">
        <v>208</v>
      </c>
      <c r="F7304" s="6">
        <v>209.5</v>
      </c>
      <c r="G7304" s="6">
        <v>201.1</v>
      </c>
      <c r="H7304" s="5" t="s">
        <v>120</v>
      </c>
      <c r="I7304" s="6">
        <f t="shared" si="456"/>
        <v>-1.5</v>
      </c>
      <c r="J7304" s="5" t="str">
        <f>IF(H7304="否","不适用",IF(AND(ISNUMBER(E7304),ISNUMBER(F7304)),IF(I7304&gt;规则与名单!$B$2,"是","否"),"未判定"))</f>
        <v>不适用</v>
      </c>
      <c r="K7304" s="5" t="str">
        <f t="shared" si="457"/>
        <v>非测试日纯氢</v>
      </c>
      <c r="L7304" s="6">
        <f t="shared" si="458"/>
        <v>201.1</v>
      </c>
      <c r="M7304" s="5">
        <f t="shared" si="459"/>
        <v>0</v>
      </c>
      <c r="N7304" s="5" t="s">
        <v>25254</v>
      </c>
      <c r="O7304" s="5" t="s">
        <v>25255</v>
      </c>
      <c r="P7304" s="5" t="s">
        <v>25256</v>
      </c>
    </row>
    <row r="7305" ht="19" customHeight="1" spans="1:16">
      <c r="A7305" s="5">
        <v>289</v>
      </c>
      <c r="B7305" s="5" t="s">
        <v>725</v>
      </c>
      <c r="C7305" s="5" t="s">
        <v>70</v>
      </c>
      <c r="D7305" s="8" t="s">
        <v>251</v>
      </c>
      <c r="E7305" s="6">
        <v>256.4</v>
      </c>
      <c r="F7305" s="6">
        <v>258.8</v>
      </c>
      <c r="G7305" s="6">
        <v>245.7</v>
      </c>
      <c r="H7305" s="5" t="s">
        <v>120</v>
      </c>
      <c r="I7305" s="6">
        <f t="shared" si="456"/>
        <v>-2.40000000000003</v>
      </c>
      <c r="J7305" s="5" t="str">
        <f>IF(H7305="否","不适用",IF(AND(ISNUMBER(E7305),ISNUMBER(F7305)),IF(I7305&gt;规则与名单!$B$2,"是","否"),"未判定"))</f>
        <v>不适用</v>
      </c>
      <c r="K7305" s="5" t="str">
        <f t="shared" si="457"/>
        <v>非测试日纯氢</v>
      </c>
      <c r="L7305" s="6">
        <f t="shared" si="458"/>
        <v>245.7</v>
      </c>
      <c r="M7305" s="5">
        <f t="shared" si="459"/>
        <v>0</v>
      </c>
      <c r="N7305" s="5" t="s">
        <v>25257</v>
      </c>
      <c r="O7305" s="5" t="s">
        <v>25258</v>
      </c>
      <c r="P7305" s="5" t="s">
        <v>25259</v>
      </c>
    </row>
    <row r="7306" ht="19" customHeight="1" spans="1:16">
      <c r="A7306" s="5">
        <v>289</v>
      </c>
      <c r="B7306" s="5" t="s">
        <v>725</v>
      </c>
      <c r="C7306" s="5" t="s">
        <v>70</v>
      </c>
      <c r="D7306" s="8" t="s">
        <v>472</v>
      </c>
      <c r="E7306" s="6">
        <v>164</v>
      </c>
      <c r="F7306" s="6">
        <v>167</v>
      </c>
      <c r="G7306" s="6">
        <v>130.3</v>
      </c>
      <c r="H7306" s="5" t="s">
        <v>120</v>
      </c>
      <c r="I7306" s="6">
        <f t="shared" si="456"/>
        <v>-3</v>
      </c>
      <c r="J7306" s="5" t="str">
        <f>IF(H7306="否","不适用",IF(AND(ISNUMBER(E7306),ISNUMBER(F7306)),IF(I7306&gt;规则与名单!$B$2,"是","否"),"未判定"))</f>
        <v>不适用</v>
      </c>
      <c r="K7306" s="5" t="str">
        <f t="shared" si="457"/>
        <v>非测试日纯氢</v>
      </c>
      <c r="L7306" s="6">
        <f t="shared" si="458"/>
        <v>130.3</v>
      </c>
      <c r="M7306" s="5">
        <f t="shared" si="459"/>
        <v>0</v>
      </c>
      <c r="N7306" s="5" t="s">
        <v>25260</v>
      </c>
      <c r="O7306" s="5" t="s">
        <v>25261</v>
      </c>
      <c r="P7306" s="5" t="s">
        <v>25262</v>
      </c>
    </row>
    <row r="7307" ht="19" customHeight="1" spans="1:16">
      <c r="A7307" s="5">
        <v>289</v>
      </c>
      <c r="B7307" s="5" t="s">
        <v>725</v>
      </c>
      <c r="C7307" s="5" t="s">
        <v>70</v>
      </c>
      <c r="D7307" s="8" t="s">
        <v>466</v>
      </c>
      <c r="E7307" s="6">
        <v>233.1</v>
      </c>
      <c r="F7307" s="6">
        <v>235.6</v>
      </c>
      <c r="G7307" s="6">
        <v>199.6</v>
      </c>
      <c r="H7307" s="5" t="s">
        <v>120</v>
      </c>
      <c r="I7307" s="6">
        <f t="shared" si="456"/>
        <v>-2.5</v>
      </c>
      <c r="J7307" s="5" t="str">
        <f>IF(H7307="否","不适用",IF(AND(ISNUMBER(E7307),ISNUMBER(F7307)),IF(I7307&gt;规则与名单!$B$2,"是","否"),"未判定"))</f>
        <v>不适用</v>
      </c>
      <c r="K7307" s="5" t="str">
        <f t="shared" si="457"/>
        <v>非测试日纯氢</v>
      </c>
      <c r="L7307" s="6">
        <f t="shared" si="458"/>
        <v>199.6</v>
      </c>
      <c r="M7307" s="5">
        <f t="shared" si="459"/>
        <v>0</v>
      </c>
      <c r="N7307" s="5" t="s">
        <v>25263</v>
      </c>
      <c r="O7307" s="5" t="s">
        <v>25264</v>
      </c>
      <c r="P7307" s="5" t="s">
        <v>25265</v>
      </c>
    </row>
    <row r="7308" ht="19" customHeight="1" spans="1:16">
      <c r="A7308" s="5">
        <v>289</v>
      </c>
      <c r="B7308" s="5" t="s">
        <v>725</v>
      </c>
      <c r="C7308" s="5" t="s">
        <v>70</v>
      </c>
      <c r="D7308" s="8" t="s">
        <v>333</v>
      </c>
      <c r="E7308" s="6">
        <v>206.7</v>
      </c>
      <c r="F7308" s="6">
        <v>210.2</v>
      </c>
      <c r="G7308" s="6">
        <v>163.4</v>
      </c>
      <c r="H7308" s="5" t="s">
        <v>120</v>
      </c>
      <c r="I7308" s="6">
        <f t="shared" si="456"/>
        <v>-3.5</v>
      </c>
      <c r="J7308" s="5" t="str">
        <f>IF(H7308="否","不适用",IF(AND(ISNUMBER(E7308),ISNUMBER(F7308)),IF(I7308&gt;规则与名单!$B$2,"是","否"),"未判定"))</f>
        <v>不适用</v>
      </c>
      <c r="K7308" s="5" t="str">
        <f t="shared" si="457"/>
        <v>非测试日纯氢</v>
      </c>
      <c r="L7308" s="6">
        <f t="shared" si="458"/>
        <v>163.4</v>
      </c>
      <c r="M7308" s="5">
        <f t="shared" si="459"/>
        <v>0</v>
      </c>
      <c r="N7308" s="5" t="s">
        <v>25266</v>
      </c>
      <c r="O7308" s="5" t="s">
        <v>25267</v>
      </c>
      <c r="P7308" s="5" t="s">
        <v>25268</v>
      </c>
    </row>
    <row r="7309" ht="19" customHeight="1" spans="1:16">
      <c r="A7309" s="5">
        <v>289</v>
      </c>
      <c r="B7309" s="5" t="s">
        <v>725</v>
      </c>
      <c r="C7309" s="5" t="s">
        <v>70</v>
      </c>
      <c r="D7309" s="8" t="s">
        <v>175</v>
      </c>
      <c r="E7309" s="6">
        <v>152.8</v>
      </c>
      <c r="F7309" s="6">
        <v>155.5</v>
      </c>
      <c r="G7309" s="6">
        <v>151.1</v>
      </c>
      <c r="H7309" s="5" t="s">
        <v>120</v>
      </c>
      <c r="I7309" s="6">
        <f t="shared" si="456"/>
        <v>-2.69999999999999</v>
      </c>
      <c r="J7309" s="5" t="str">
        <f>IF(H7309="否","不适用",IF(AND(ISNUMBER(E7309),ISNUMBER(F7309)),IF(I7309&gt;规则与名单!$B$2,"是","否"),"未判定"))</f>
        <v>不适用</v>
      </c>
      <c r="K7309" s="5" t="str">
        <f t="shared" si="457"/>
        <v>非测试日纯氢</v>
      </c>
      <c r="L7309" s="6">
        <f t="shared" si="458"/>
        <v>151.1</v>
      </c>
      <c r="M7309" s="5">
        <f t="shared" si="459"/>
        <v>0</v>
      </c>
      <c r="N7309" s="5" t="s">
        <v>25269</v>
      </c>
      <c r="O7309" s="5" t="s">
        <v>25270</v>
      </c>
      <c r="P7309" s="5" t="s">
        <v>25271</v>
      </c>
    </row>
    <row r="7310" ht="19" customHeight="1" spans="1:16">
      <c r="A7310" s="5">
        <v>289</v>
      </c>
      <c r="B7310" s="5" t="s">
        <v>725</v>
      </c>
      <c r="C7310" s="5" t="s">
        <v>70</v>
      </c>
      <c r="D7310" s="8" t="s">
        <v>3402</v>
      </c>
      <c r="E7310" s="6">
        <v>211.2</v>
      </c>
      <c r="F7310" s="6">
        <v>213.5</v>
      </c>
      <c r="G7310" s="6">
        <v>207.2</v>
      </c>
      <c r="H7310" s="5" t="s">
        <v>120</v>
      </c>
      <c r="I7310" s="6">
        <f t="shared" si="456"/>
        <v>-2.30000000000001</v>
      </c>
      <c r="J7310" s="5" t="str">
        <f>IF(H7310="否","不适用",IF(AND(ISNUMBER(E7310),ISNUMBER(F7310)),IF(I7310&gt;规则与名单!$B$2,"是","否"),"未判定"))</f>
        <v>不适用</v>
      </c>
      <c r="K7310" s="5" t="str">
        <f t="shared" si="457"/>
        <v>非测试日纯氢</v>
      </c>
      <c r="L7310" s="6">
        <f t="shared" si="458"/>
        <v>207.2</v>
      </c>
      <c r="M7310" s="5">
        <f t="shared" si="459"/>
        <v>0</v>
      </c>
      <c r="N7310" s="5" t="s">
        <v>25272</v>
      </c>
      <c r="O7310" s="5" t="s">
        <v>25273</v>
      </c>
      <c r="P7310" s="5" t="s">
        <v>25274</v>
      </c>
    </row>
    <row r="7311" ht="19" customHeight="1" spans="1:16">
      <c r="A7311" s="5">
        <v>289</v>
      </c>
      <c r="B7311" s="5" t="s">
        <v>725</v>
      </c>
      <c r="C7311" s="5" t="s">
        <v>70</v>
      </c>
      <c r="D7311" s="8" t="s">
        <v>487</v>
      </c>
      <c r="E7311" s="6">
        <v>149.9</v>
      </c>
      <c r="F7311" s="6">
        <v>152.8</v>
      </c>
      <c r="G7311" s="6">
        <v>141.7</v>
      </c>
      <c r="H7311" s="5" t="s">
        <v>120</v>
      </c>
      <c r="I7311" s="6">
        <f t="shared" si="456"/>
        <v>-2.90000000000001</v>
      </c>
      <c r="J7311" s="5" t="str">
        <f>IF(H7311="否","不适用",IF(AND(ISNUMBER(E7311),ISNUMBER(F7311)),IF(I7311&gt;规则与名单!$B$2,"是","否"),"未判定"))</f>
        <v>不适用</v>
      </c>
      <c r="K7311" s="5" t="str">
        <f t="shared" si="457"/>
        <v>非测试日纯氢</v>
      </c>
      <c r="L7311" s="6">
        <f t="shared" si="458"/>
        <v>141.7</v>
      </c>
      <c r="M7311" s="5">
        <f t="shared" si="459"/>
        <v>0</v>
      </c>
      <c r="N7311" s="5" t="s">
        <v>25275</v>
      </c>
      <c r="O7311" s="5" t="s">
        <v>25276</v>
      </c>
      <c r="P7311" s="5" t="s">
        <v>25277</v>
      </c>
    </row>
    <row r="7312" ht="19" customHeight="1" spans="1:16">
      <c r="A7312" s="5">
        <v>289</v>
      </c>
      <c r="B7312" s="5" t="s">
        <v>725</v>
      </c>
      <c r="C7312" s="5" t="s">
        <v>70</v>
      </c>
      <c r="D7312" s="8" t="s">
        <v>121</v>
      </c>
      <c r="E7312" s="6">
        <v>246.2</v>
      </c>
      <c r="F7312" s="6">
        <v>248.1</v>
      </c>
      <c r="G7312" s="6">
        <v>240.9</v>
      </c>
      <c r="H7312" s="5" t="s">
        <v>120</v>
      </c>
      <c r="I7312" s="6">
        <f t="shared" si="456"/>
        <v>-1.90000000000001</v>
      </c>
      <c r="J7312" s="5" t="str">
        <f>IF(H7312="否","不适用",IF(AND(ISNUMBER(E7312),ISNUMBER(F7312)),IF(I7312&gt;规则与名单!$B$2,"是","否"),"未判定"))</f>
        <v>不适用</v>
      </c>
      <c r="K7312" s="5" t="str">
        <f t="shared" si="457"/>
        <v>非测试日纯氢</v>
      </c>
      <c r="L7312" s="6">
        <f t="shared" si="458"/>
        <v>240.9</v>
      </c>
      <c r="M7312" s="5">
        <f t="shared" si="459"/>
        <v>0</v>
      </c>
      <c r="N7312" s="5" t="s">
        <v>25278</v>
      </c>
      <c r="O7312" s="5" t="s">
        <v>25279</v>
      </c>
      <c r="P7312" s="5" t="s">
        <v>25280</v>
      </c>
    </row>
    <row r="7313" ht="19" customHeight="1" spans="1:16">
      <c r="A7313" s="5">
        <v>289</v>
      </c>
      <c r="B7313" s="5" t="s">
        <v>725</v>
      </c>
      <c r="C7313" s="5" t="s">
        <v>70</v>
      </c>
      <c r="D7313" s="8" t="s">
        <v>170</v>
      </c>
      <c r="E7313" s="6">
        <v>251.4</v>
      </c>
      <c r="F7313" s="6">
        <v>254.2</v>
      </c>
      <c r="G7313" s="6">
        <v>238.7</v>
      </c>
      <c r="H7313" s="5" t="s">
        <v>120</v>
      </c>
      <c r="I7313" s="6">
        <f t="shared" si="456"/>
        <v>-2.79999999999998</v>
      </c>
      <c r="J7313" s="5" t="str">
        <f>IF(H7313="否","不适用",IF(AND(ISNUMBER(E7313),ISNUMBER(F7313)),IF(I7313&gt;规则与名单!$B$2,"是","否"),"未判定"))</f>
        <v>不适用</v>
      </c>
      <c r="K7313" s="5" t="str">
        <f t="shared" si="457"/>
        <v>非测试日纯氢</v>
      </c>
      <c r="L7313" s="6">
        <f t="shared" si="458"/>
        <v>238.7</v>
      </c>
      <c r="M7313" s="5">
        <f t="shared" si="459"/>
        <v>0</v>
      </c>
      <c r="N7313" s="5" t="s">
        <v>25281</v>
      </c>
      <c r="O7313" s="5" t="s">
        <v>25282</v>
      </c>
      <c r="P7313" s="5" t="s">
        <v>25283</v>
      </c>
    </row>
    <row r="7314" ht="19" customHeight="1" spans="1:16">
      <c r="A7314" s="5">
        <v>289</v>
      </c>
      <c r="B7314" s="5" t="s">
        <v>725</v>
      </c>
      <c r="C7314" s="5" t="s">
        <v>70</v>
      </c>
      <c r="D7314" s="8" t="s">
        <v>644</v>
      </c>
      <c r="E7314" s="6">
        <v>195.2</v>
      </c>
      <c r="F7314" s="6">
        <v>198.8</v>
      </c>
      <c r="G7314" s="6">
        <v>192.2</v>
      </c>
      <c r="H7314" s="5" t="s">
        <v>120</v>
      </c>
      <c r="I7314" s="6">
        <f t="shared" si="456"/>
        <v>-3.60000000000002</v>
      </c>
      <c r="J7314" s="5" t="str">
        <f>IF(H7314="否","不适用",IF(AND(ISNUMBER(E7314),ISNUMBER(F7314)),IF(I7314&gt;规则与名单!$B$2,"是","否"),"未判定"))</f>
        <v>不适用</v>
      </c>
      <c r="K7314" s="5" t="str">
        <f t="shared" si="457"/>
        <v>非测试日纯氢</v>
      </c>
      <c r="L7314" s="6">
        <f t="shared" si="458"/>
        <v>192.2</v>
      </c>
      <c r="M7314" s="5">
        <f t="shared" si="459"/>
        <v>0</v>
      </c>
      <c r="N7314" s="5" t="s">
        <v>25284</v>
      </c>
      <c r="O7314" s="5" t="s">
        <v>25285</v>
      </c>
      <c r="P7314" s="5" t="s">
        <v>25286</v>
      </c>
    </row>
    <row r="7315" ht="19" customHeight="1" spans="1:16">
      <c r="A7315" s="5">
        <v>289</v>
      </c>
      <c r="B7315" s="5" t="s">
        <v>725</v>
      </c>
      <c r="C7315" s="5" t="s">
        <v>70</v>
      </c>
      <c r="D7315" s="8" t="s">
        <v>3418</v>
      </c>
      <c r="E7315" s="6">
        <v>299.2</v>
      </c>
      <c r="F7315" s="6">
        <v>304.2</v>
      </c>
      <c r="G7315" s="6">
        <v>298.3</v>
      </c>
      <c r="H7315" s="5" t="s">
        <v>120</v>
      </c>
      <c r="I7315" s="6">
        <f t="shared" si="456"/>
        <v>-5</v>
      </c>
      <c r="J7315" s="5" t="str">
        <f>IF(H7315="否","不适用",IF(AND(ISNUMBER(E7315),ISNUMBER(F7315)),IF(I7315&gt;规则与名单!$B$2,"是","否"),"未判定"))</f>
        <v>不适用</v>
      </c>
      <c r="K7315" s="5" t="str">
        <f t="shared" si="457"/>
        <v>非测试日纯氢</v>
      </c>
      <c r="L7315" s="6">
        <f t="shared" si="458"/>
        <v>298.3</v>
      </c>
      <c r="M7315" s="5">
        <f t="shared" si="459"/>
        <v>0</v>
      </c>
      <c r="N7315" s="5" t="s">
        <v>25287</v>
      </c>
      <c r="O7315" s="5" t="s">
        <v>25288</v>
      </c>
      <c r="P7315" s="5" t="s">
        <v>25289</v>
      </c>
    </row>
    <row r="7316" ht="19" customHeight="1" spans="1:16">
      <c r="A7316" s="5">
        <v>289</v>
      </c>
      <c r="B7316" s="5" t="s">
        <v>725</v>
      </c>
      <c r="C7316" s="5" t="s">
        <v>70</v>
      </c>
      <c r="D7316" s="8" t="s">
        <v>3422</v>
      </c>
      <c r="E7316" s="6">
        <v>201.7</v>
      </c>
      <c r="F7316" s="6">
        <v>203.8</v>
      </c>
      <c r="G7316" s="6">
        <v>201.5</v>
      </c>
      <c r="H7316" s="5" t="s">
        <v>120</v>
      </c>
      <c r="I7316" s="6">
        <f t="shared" si="456"/>
        <v>-2.10000000000002</v>
      </c>
      <c r="J7316" s="5" t="str">
        <f>IF(H7316="否","不适用",IF(AND(ISNUMBER(E7316),ISNUMBER(F7316)),IF(I7316&gt;规则与名单!$B$2,"是","否"),"未判定"))</f>
        <v>不适用</v>
      </c>
      <c r="K7316" s="5" t="str">
        <f t="shared" si="457"/>
        <v>非测试日纯氢</v>
      </c>
      <c r="L7316" s="6">
        <f t="shared" si="458"/>
        <v>201.5</v>
      </c>
      <c r="M7316" s="5">
        <f t="shared" si="459"/>
        <v>0</v>
      </c>
      <c r="N7316" s="5" t="s">
        <v>25290</v>
      </c>
      <c r="O7316" s="5" t="s">
        <v>25291</v>
      </c>
      <c r="P7316" s="5" t="s">
        <v>25292</v>
      </c>
    </row>
    <row r="7317" ht="19" customHeight="1" spans="1:16">
      <c r="A7317" s="5">
        <v>289</v>
      </c>
      <c r="B7317" s="5" t="s">
        <v>725</v>
      </c>
      <c r="C7317" s="5" t="s">
        <v>70</v>
      </c>
      <c r="D7317" s="8" t="s">
        <v>336</v>
      </c>
      <c r="E7317" s="6">
        <v>157.7</v>
      </c>
      <c r="F7317" s="6">
        <v>159.3</v>
      </c>
      <c r="G7317" s="6">
        <v>155.6</v>
      </c>
      <c r="H7317" s="5" t="s">
        <v>120</v>
      </c>
      <c r="I7317" s="6">
        <f t="shared" si="456"/>
        <v>-1.60000000000002</v>
      </c>
      <c r="J7317" s="5" t="str">
        <f>IF(H7317="否","不适用",IF(AND(ISNUMBER(E7317),ISNUMBER(F7317)),IF(I7317&gt;规则与名单!$B$2,"是","否"),"未判定"))</f>
        <v>不适用</v>
      </c>
      <c r="K7317" s="5" t="str">
        <f t="shared" si="457"/>
        <v>非测试日纯氢</v>
      </c>
      <c r="L7317" s="6">
        <f t="shared" si="458"/>
        <v>155.6</v>
      </c>
      <c r="M7317" s="5">
        <f t="shared" si="459"/>
        <v>0</v>
      </c>
      <c r="N7317" s="5" t="s">
        <v>25293</v>
      </c>
      <c r="O7317" s="5" t="s">
        <v>25294</v>
      </c>
      <c r="P7317" s="5" t="s">
        <v>25295</v>
      </c>
    </row>
    <row r="7318" ht="19" customHeight="1" spans="1:16">
      <c r="A7318" s="5">
        <v>289</v>
      </c>
      <c r="B7318" s="5" t="s">
        <v>725</v>
      </c>
      <c r="C7318" s="5" t="s">
        <v>70</v>
      </c>
      <c r="D7318" s="8" t="s">
        <v>653</v>
      </c>
      <c r="E7318" s="6">
        <v>104.8</v>
      </c>
      <c r="F7318" s="6">
        <v>106.3</v>
      </c>
      <c r="G7318" s="6">
        <v>104.7</v>
      </c>
      <c r="H7318" s="5" t="s">
        <v>120</v>
      </c>
      <c r="I7318" s="6">
        <f t="shared" si="456"/>
        <v>-1.5</v>
      </c>
      <c r="J7318" s="5" t="str">
        <f>IF(H7318="否","不适用",IF(AND(ISNUMBER(E7318),ISNUMBER(F7318)),IF(I7318&gt;规则与名单!$B$2,"是","否"),"未判定"))</f>
        <v>不适用</v>
      </c>
      <c r="K7318" s="5" t="str">
        <f t="shared" si="457"/>
        <v>非测试日纯氢</v>
      </c>
      <c r="L7318" s="6">
        <f t="shared" si="458"/>
        <v>104.7</v>
      </c>
      <c r="M7318" s="5">
        <f t="shared" si="459"/>
        <v>0</v>
      </c>
      <c r="N7318" s="5" t="s">
        <v>25296</v>
      </c>
      <c r="O7318" s="5" t="s">
        <v>25297</v>
      </c>
      <c r="P7318" s="5" t="s">
        <v>25298</v>
      </c>
    </row>
    <row r="7319" ht="19" customHeight="1" spans="1:16">
      <c r="A7319" s="5">
        <v>289</v>
      </c>
      <c r="B7319" s="5" t="s">
        <v>725</v>
      </c>
      <c r="C7319" s="5" t="s">
        <v>70</v>
      </c>
      <c r="D7319" s="8" t="s">
        <v>140</v>
      </c>
      <c r="E7319" s="6">
        <v>210.6</v>
      </c>
      <c r="F7319" s="6">
        <v>213.4</v>
      </c>
      <c r="G7319" s="6">
        <v>209.7</v>
      </c>
      <c r="H7319" s="5" t="s">
        <v>120</v>
      </c>
      <c r="I7319" s="6">
        <f t="shared" si="456"/>
        <v>-2.80000000000001</v>
      </c>
      <c r="J7319" s="5" t="str">
        <f>IF(H7319="否","不适用",IF(AND(ISNUMBER(E7319),ISNUMBER(F7319)),IF(I7319&gt;规则与名单!$B$2,"是","否"),"未判定"))</f>
        <v>不适用</v>
      </c>
      <c r="K7319" s="5" t="str">
        <f t="shared" si="457"/>
        <v>非测试日纯氢</v>
      </c>
      <c r="L7319" s="6">
        <f t="shared" si="458"/>
        <v>209.7</v>
      </c>
      <c r="M7319" s="5">
        <f t="shared" si="459"/>
        <v>0</v>
      </c>
      <c r="N7319" s="5" t="s">
        <v>25299</v>
      </c>
      <c r="O7319" s="5" t="s">
        <v>25300</v>
      </c>
      <c r="P7319" s="5" t="s">
        <v>25301</v>
      </c>
    </row>
    <row r="7320" ht="19" customHeight="1" spans="1:16">
      <c r="A7320" s="5">
        <v>289</v>
      </c>
      <c r="B7320" s="5" t="s">
        <v>725</v>
      </c>
      <c r="C7320" s="5" t="s">
        <v>70</v>
      </c>
      <c r="D7320" s="8" t="s">
        <v>115</v>
      </c>
      <c r="E7320" s="6">
        <v>205.4</v>
      </c>
      <c r="F7320" s="6">
        <v>206.6</v>
      </c>
      <c r="G7320" s="6">
        <v>205.2</v>
      </c>
      <c r="H7320" s="5" t="s">
        <v>120</v>
      </c>
      <c r="I7320" s="6">
        <f t="shared" si="456"/>
        <v>-1.19999999999999</v>
      </c>
      <c r="J7320" s="5" t="str">
        <f>IF(H7320="否","不适用",IF(AND(ISNUMBER(E7320),ISNUMBER(F7320)),IF(I7320&gt;规则与名单!$B$2,"是","否"),"未判定"))</f>
        <v>不适用</v>
      </c>
      <c r="K7320" s="5" t="str">
        <f t="shared" si="457"/>
        <v>非测试日纯氢</v>
      </c>
      <c r="L7320" s="6">
        <f t="shared" si="458"/>
        <v>205.2</v>
      </c>
      <c r="M7320" s="5">
        <f t="shared" si="459"/>
        <v>0</v>
      </c>
      <c r="N7320" s="5" t="s">
        <v>25302</v>
      </c>
      <c r="O7320" s="5" t="s">
        <v>25303</v>
      </c>
      <c r="P7320" s="5" t="s">
        <v>25304</v>
      </c>
    </row>
    <row r="7321" ht="19" customHeight="1" spans="1:16">
      <c r="A7321" s="5">
        <v>290</v>
      </c>
      <c r="B7321" s="5" t="s">
        <v>726</v>
      </c>
      <c r="C7321" s="5" t="s">
        <v>70</v>
      </c>
      <c r="D7321" s="8" t="s">
        <v>114</v>
      </c>
      <c r="E7321" s="6">
        <v>161</v>
      </c>
      <c r="F7321" s="6">
        <v>163.5</v>
      </c>
      <c r="G7321" s="6">
        <v>160.9</v>
      </c>
      <c r="H7321" s="5" t="s">
        <v>120</v>
      </c>
      <c r="I7321" s="6">
        <f t="shared" si="456"/>
        <v>-2.5</v>
      </c>
      <c r="J7321" s="5" t="str">
        <f>IF(H7321="否","不适用",IF(AND(ISNUMBER(E7321),ISNUMBER(F7321)),IF(I7321&gt;规则与名单!$B$2,"是","否"),"未判定"))</f>
        <v>不适用</v>
      </c>
      <c r="K7321" s="5" t="str">
        <f t="shared" si="457"/>
        <v>非测试日纯氢</v>
      </c>
      <c r="L7321" s="6">
        <f t="shared" si="458"/>
        <v>160.9</v>
      </c>
      <c r="M7321" s="5">
        <f t="shared" si="459"/>
        <v>0</v>
      </c>
      <c r="N7321" s="5" t="s">
        <v>25305</v>
      </c>
      <c r="O7321" s="5" t="s">
        <v>25306</v>
      </c>
      <c r="P7321" s="5" t="s">
        <v>25307</v>
      </c>
    </row>
    <row r="7322" ht="19" customHeight="1" spans="1:16">
      <c r="A7322" s="5">
        <v>290</v>
      </c>
      <c r="B7322" s="5" t="s">
        <v>726</v>
      </c>
      <c r="C7322" s="5" t="s">
        <v>70</v>
      </c>
      <c r="D7322" s="8" t="s">
        <v>605</v>
      </c>
      <c r="E7322" s="6">
        <v>163.9</v>
      </c>
      <c r="F7322" s="6">
        <v>168</v>
      </c>
      <c r="G7322" s="6">
        <v>162.9</v>
      </c>
      <c r="H7322" s="5" t="s">
        <v>120</v>
      </c>
      <c r="I7322" s="6">
        <f t="shared" si="456"/>
        <v>-4.09999999999999</v>
      </c>
      <c r="J7322" s="5" t="str">
        <f>IF(H7322="否","不适用",IF(AND(ISNUMBER(E7322),ISNUMBER(F7322)),IF(I7322&gt;规则与名单!$B$2,"是","否"),"未判定"))</f>
        <v>不适用</v>
      </c>
      <c r="K7322" s="5" t="str">
        <f t="shared" si="457"/>
        <v>非测试日纯氢</v>
      </c>
      <c r="L7322" s="6">
        <f t="shared" si="458"/>
        <v>162.9</v>
      </c>
      <c r="M7322" s="5">
        <f t="shared" si="459"/>
        <v>0</v>
      </c>
      <c r="N7322" s="5" t="s">
        <v>25308</v>
      </c>
      <c r="O7322" s="5" t="s">
        <v>25309</v>
      </c>
      <c r="P7322" s="5" t="s">
        <v>25310</v>
      </c>
    </row>
    <row r="7323" ht="19" customHeight="1" spans="1:16">
      <c r="A7323" s="5">
        <v>290</v>
      </c>
      <c r="B7323" s="5" t="s">
        <v>726</v>
      </c>
      <c r="C7323" s="5" t="s">
        <v>70</v>
      </c>
      <c r="D7323" s="8" t="s">
        <v>186</v>
      </c>
      <c r="E7323" s="6">
        <v>170.8</v>
      </c>
      <c r="F7323" s="6">
        <v>175.3</v>
      </c>
      <c r="G7323" s="6">
        <v>154.7</v>
      </c>
      <c r="H7323" s="5" t="s">
        <v>120</v>
      </c>
      <c r="I7323" s="6">
        <f t="shared" si="456"/>
        <v>-4.5</v>
      </c>
      <c r="J7323" s="5" t="str">
        <f>IF(H7323="否","不适用",IF(AND(ISNUMBER(E7323),ISNUMBER(F7323)),IF(I7323&gt;规则与名单!$B$2,"是","否"),"未判定"))</f>
        <v>不适用</v>
      </c>
      <c r="K7323" s="5" t="str">
        <f t="shared" si="457"/>
        <v>非测试日纯氢</v>
      </c>
      <c r="L7323" s="6">
        <f t="shared" si="458"/>
        <v>154.7</v>
      </c>
      <c r="M7323" s="5">
        <f t="shared" si="459"/>
        <v>0</v>
      </c>
      <c r="N7323" s="5" t="s">
        <v>25311</v>
      </c>
      <c r="O7323" s="5" t="s">
        <v>25312</v>
      </c>
      <c r="P7323" s="5" t="s">
        <v>25313</v>
      </c>
    </row>
    <row r="7324" ht="19" customHeight="1" spans="1:16">
      <c r="A7324" s="5">
        <v>290</v>
      </c>
      <c r="B7324" s="5" t="s">
        <v>726</v>
      </c>
      <c r="C7324" s="5" t="s">
        <v>70</v>
      </c>
      <c r="D7324" s="8" t="s">
        <v>165</v>
      </c>
      <c r="E7324" s="6">
        <v>166</v>
      </c>
      <c r="F7324" s="6">
        <v>168.8</v>
      </c>
      <c r="G7324" s="6">
        <v>165</v>
      </c>
      <c r="H7324" s="5" t="s">
        <v>120</v>
      </c>
      <c r="I7324" s="6">
        <f t="shared" si="456"/>
        <v>-2.80000000000001</v>
      </c>
      <c r="J7324" s="5" t="str">
        <f>IF(H7324="否","不适用",IF(AND(ISNUMBER(E7324),ISNUMBER(F7324)),IF(I7324&gt;规则与名单!$B$2,"是","否"),"未判定"))</f>
        <v>不适用</v>
      </c>
      <c r="K7324" s="5" t="str">
        <f t="shared" si="457"/>
        <v>非测试日纯氢</v>
      </c>
      <c r="L7324" s="6">
        <f t="shared" si="458"/>
        <v>165</v>
      </c>
      <c r="M7324" s="5">
        <f t="shared" si="459"/>
        <v>0</v>
      </c>
      <c r="N7324" s="5" t="s">
        <v>25314</v>
      </c>
      <c r="O7324" s="5" t="s">
        <v>25315</v>
      </c>
      <c r="P7324" s="5" t="s">
        <v>25316</v>
      </c>
    </row>
    <row r="7325" ht="19" customHeight="1" spans="1:16">
      <c r="A7325" s="5">
        <v>290</v>
      </c>
      <c r="B7325" s="5" t="s">
        <v>726</v>
      </c>
      <c r="C7325" s="5" t="s">
        <v>70</v>
      </c>
      <c r="D7325" s="8" t="s">
        <v>151</v>
      </c>
      <c r="E7325" s="6">
        <v>152</v>
      </c>
      <c r="F7325" s="6">
        <v>154.1</v>
      </c>
      <c r="G7325" s="6">
        <v>151.4</v>
      </c>
      <c r="H7325" s="5" t="s">
        <v>120</v>
      </c>
      <c r="I7325" s="6">
        <f t="shared" si="456"/>
        <v>-2.09999999999999</v>
      </c>
      <c r="J7325" s="5" t="str">
        <f>IF(H7325="否","不适用",IF(AND(ISNUMBER(E7325),ISNUMBER(F7325)),IF(I7325&gt;规则与名单!$B$2,"是","否"),"未判定"))</f>
        <v>不适用</v>
      </c>
      <c r="K7325" s="5" t="str">
        <f t="shared" si="457"/>
        <v>非测试日纯氢</v>
      </c>
      <c r="L7325" s="6">
        <f t="shared" si="458"/>
        <v>151.4</v>
      </c>
      <c r="M7325" s="5">
        <f t="shared" si="459"/>
        <v>0</v>
      </c>
      <c r="N7325" s="5" t="s">
        <v>25317</v>
      </c>
      <c r="O7325" s="5" t="s">
        <v>25318</v>
      </c>
      <c r="P7325" s="5" t="s">
        <v>25319</v>
      </c>
    </row>
    <row r="7326" ht="19" customHeight="1" spans="1:16">
      <c r="A7326" s="5">
        <v>290</v>
      </c>
      <c r="B7326" s="5" t="s">
        <v>726</v>
      </c>
      <c r="C7326" s="5" t="s">
        <v>70</v>
      </c>
      <c r="D7326" s="8" t="s">
        <v>3358</v>
      </c>
      <c r="E7326" s="6">
        <v>159.5</v>
      </c>
      <c r="F7326" s="6">
        <v>161.2</v>
      </c>
      <c r="G7326" s="6">
        <v>159.4</v>
      </c>
      <c r="H7326" s="5" t="s">
        <v>120</v>
      </c>
      <c r="I7326" s="6">
        <f t="shared" si="456"/>
        <v>-1.69999999999999</v>
      </c>
      <c r="J7326" s="5" t="str">
        <f>IF(H7326="否","不适用",IF(AND(ISNUMBER(E7326),ISNUMBER(F7326)),IF(I7326&gt;规则与名单!$B$2,"是","否"),"未判定"))</f>
        <v>不适用</v>
      </c>
      <c r="K7326" s="5" t="str">
        <f t="shared" si="457"/>
        <v>非测试日纯氢</v>
      </c>
      <c r="L7326" s="6">
        <f t="shared" si="458"/>
        <v>159.4</v>
      </c>
      <c r="M7326" s="5">
        <f t="shared" si="459"/>
        <v>0</v>
      </c>
      <c r="N7326" s="5" t="s">
        <v>25320</v>
      </c>
      <c r="O7326" s="5" t="s">
        <v>25321</v>
      </c>
      <c r="P7326" s="5" t="s">
        <v>25322</v>
      </c>
    </row>
    <row r="7327" ht="19" customHeight="1" spans="1:16">
      <c r="A7327" s="5">
        <v>290</v>
      </c>
      <c r="B7327" s="5" t="s">
        <v>726</v>
      </c>
      <c r="C7327" s="5" t="s">
        <v>70</v>
      </c>
      <c r="D7327" s="8" t="s">
        <v>272</v>
      </c>
      <c r="E7327" s="6">
        <v>163.7</v>
      </c>
      <c r="F7327" s="6">
        <v>166.3</v>
      </c>
      <c r="G7327" s="6">
        <v>163.7</v>
      </c>
      <c r="H7327" s="5" t="s">
        <v>120</v>
      </c>
      <c r="I7327" s="6">
        <f t="shared" si="456"/>
        <v>-2.60000000000002</v>
      </c>
      <c r="J7327" s="5" t="str">
        <f>IF(H7327="否","不适用",IF(AND(ISNUMBER(E7327),ISNUMBER(F7327)),IF(I7327&gt;规则与名单!$B$2,"是","否"),"未判定"))</f>
        <v>不适用</v>
      </c>
      <c r="K7327" s="5" t="str">
        <f t="shared" si="457"/>
        <v>非测试日纯氢</v>
      </c>
      <c r="L7327" s="6">
        <f t="shared" si="458"/>
        <v>163.7</v>
      </c>
      <c r="M7327" s="5">
        <f t="shared" si="459"/>
        <v>0</v>
      </c>
      <c r="N7327" s="5" t="s">
        <v>25323</v>
      </c>
      <c r="O7327" s="5" t="s">
        <v>25324</v>
      </c>
      <c r="P7327" s="5" t="s">
        <v>25325</v>
      </c>
    </row>
    <row r="7328" ht="19" customHeight="1" spans="1:16">
      <c r="A7328" s="5">
        <v>290</v>
      </c>
      <c r="B7328" s="5" t="s">
        <v>726</v>
      </c>
      <c r="C7328" s="5" t="s">
        <v>70</v>
      </c>
      <c r="D7328" s="8" t="s">
        <v>506</v>
      </c>
      <c r="E7328" s="6">
        <v>170.1</v>
      </c>
      <c r="F7328" s="6">
        <v>174.5</v>
      </c>
      <c r="G7328" s="6">
        <v>170</v>
      </c>
      <c r="H7328" s="5" t="s">
        <v>120</v>
      </c>
      <c r="I7328" s="6">
        <f t="shared" si="456"/>
        <v>-4.40000000000001</v>
      </c>
      <c r="J7328" s="5" t="str">
        <f>IF(H7328="否","不适用",IF(AND(ISNUMBER(E7328),ISNUMBER(F7328)),IF(I7328&gt;规则与名单!$B$2,"是","否"),"未判定"))</f>
        <v>不适用</v>
      </c>
      <c r="K7328" s="5" t="str">
        <f t="shared" si="457"/>
        <v>非测试日纯氢</v>
      </c>
      <c r="L7328" s="6">
        <f t="shared" si="458"/>
        <v>170</v>
      </c>
      <c r="M7328" s="5">
        <f t="shared" si="459"/>
        <v>0</v>
      </c>
      <c r="N7328" s="5" t="s">
        <v>25326</v>
      </c>
      <c r="O7328" s="5" t="s">
        <v>25327</v>
      </c>
      <c r="P7328" s="5" t="s">
        <v>25328</v>
      </c>
    </row>
    <row r="7329" ht="19" customHeight="1" spans="1:16">
      <c r="A7329" s="5">
        <v>290</v>
      </c>
      <c r="B7329" s="5" t="s">
        <v>726</v>
      </c>
      <c r="C7329" s="5" t="s">
        <v>70</v>
      </c>
      <c r="D7329" s="8" t="s">
        <v>673</v>
      </c>
      <c r="E7329" s="6">
        <v>166.6</v>
      </c>
      <c r="F7329" s="6">
        <v>169.2</v>
      </c>
      <c r="G7329" s="6">
        <v>166.2</v>
      </c>
      <c r="H7329" s="5" t="s">
        <v>120</v>
      </c>
      <c r="I7329" s="6">
        <f t="shared" si="456"/>
        <v>-2.59999999999999</v>
      </c>
      <c r="J7329" s="5" t="str">
        <f>IF(H7329="否","不适用",IF(AND(ISNUMBER(E7329),ISNUMBER(F7329)),IF(I7329&gt;规则与名单!$B$2,"是","否"),"未判定"))</f>
        <v>不适用</v>
      </c>
      <c r="K7329" s="5" t="str">
        <f t="shared" si="457"/>
        <v>非测试日纯氢</v>
      </c>
      <c r="L7329" s="6">
        <f t="shared" si="458"/>
        <v>166.2</v>
      </c>
      <c r="M7329" s="5">
        <f t="shared" si="459"/>
        <v>0</v>
      </c>
      <c r="N7329" s="5" t="s">
        <v>25329</v>
      </c>
      <c r="O7329" s="5" t="s">
        <v>25330</v>
      </c>
      <c r="P7329" s="5" t="s">
        <v>25331</v>
      </c>
    </row>
    <row r="7330" ht="19" customHeight="1" spans="1:16">
      <c r="A7330" s="5">
        <v>290</v>
      </c>
      <c r="B7330" s="5" t="s">
        <v>726</v>
      </c>
      <c r="C7330" s="5" t="s">
        <v>70</v>
      </c>
      <c r="D7330" s="8" t="s">
        <v>183</v>
      </c>
      <c r="E7330" s="6">
        <v>166.6</v>
      </c>
      <c r="F7330" s="6">
        <v>168.3</v>
      </c>
      <c r="G7330" s="6">
        <v>166.6</v>
      </c>
      <c r="H7330" s="5" t="s">
        <v>120</v>
      </c>
      <c r="I7330" s="6">
        <f t="shared" si="456"/>
        <v>-1.70000000000002</v>
      </c>
      <c r="J7330" s="5" t="str">
        <f>IF(H7330="否","不适用",IF(AND(ISNUMBER(E7330),ISNUMBER(F7330)),IF(I7330&gt;规则与名单!$B$2,"是","否"),"未判定"))</f>
        <v>不适用</v>
      </c>
      <c r="K7330" s="5" t="str">
        <f t="shared" si="457"/>
        <v>非测试日纯氢</v>
      </c>
      <c r="L7330" s="6">
        <f t="shared" si="458"/>
        <v>166.6</v>
      </c>
      <c r="M7330" s="5">
        <f t="shared" si="459"/>
        <v>0</v>
      </c>
      <c r="N7330" s="5" t="s">
        <v>25332</v>
      </c>
      <c r="O7330" s="5" t="s">
        <v>25333</v>
      </c>
      <c r="P7330" s="5" t="s">
        <v>25334</v>
      </c>
    </row>
    <row r="7331" ht="19" customHeight="1" spans="1:16">
      <c r="A7331" s="5">
        <v>290</v>
      </c>
      <c r="B7331" s="5" t="s">
        <v>726</v>
      </c>
      <c r="C7331" s="5" t="s">
        <v>70</v>
      </c>
      <c r="D7331" s="8" t="s">
        <v>431</v>
      </c>
      <c r="E7331" s="6">
        <v>148.6</v>
      </c>
      <c r="F7331" s="6">
        <v>169.2</v>
      </c>
      <c r="G7331" s="6">
        <v>148.6</v>
      </c>
      <c r="H7331" s="5" t="s">
        <v>120</v>
      </c>
      <c r="I7331" s="6">
        <f t="shared" si="456"/>
        <v>-20.6</v>
      </c>
      <c r="J7331" s="5" t="str">
        <f>IF(H7331="否","不适用",IF(AND(ISNUMBER(E7331),ISNUMBER(F7331)),IF(I7331&gt;规则与名单!$B$2,"是","否"),"未判定"))</f>
        <v>不适用</v>
      </c>
      <c r="K7331" s="5" t="str">
        <f t="shared" si="457"/>
        <v>非测试日纯氢</v>
      </c>
      <c r="L7331" s="6">
        <f t="shared" si="458"/>
        <v>148.6</v>
      </c>
      <c r="M7331" s="5">
        <f t="shared" si="459"/>
        <v>0</v>
      </c>
      <c r="N7331" s="5" t="s">
        <v>25335</v>
      </c>
      <c r="O7331" s="5" t="s">
        <v>25336</v>
      </c>
      <c r="P7331" s="5" t="s">
        <v>25337</v>
      </c>
    </row>
    <row r="7332" ht="19" customHeight="1" spans="1:16">
      <c r="A7332" s="5">
        <v>290</v>
      </c>
      <c r="B7332" s="5" t="s">
        <v>726</v>
      </c>
      <c r="C7332" s="5" t="s">
        <v>70</v>
      </c>
      <c r="D7332" s="8" t="s">
        <v>3377</v>
      </c>
      <c r="E7332" s="6">
        <v>180.9</v>
      </c>
      <c r="F7332" s="6">
        <v>168.6</v>
      </c>
      <c r="G7332" s="6">
        <v>151.2</v>
      </c>
      <c r="H7332" s="5" t="s">
        <v>120</v>
      </c>
      <c r="I7332" s="6">
        <f t="shared" si="456"/>
        <v>12.3</v>
      </c>
      <c r="J7332" s="5" t="str">
        <f>IF(H7332="否","不适用",IF(AND(ISNUMBER(E7332),ISNUMBER(F7332)),IF(I7332&gt;规则与名单!$B$2,"是","否"),"未判定"))</f>
        <v>不适用</v>
      </c>
      <c r="K7332" s="5" t="str">
        <f t="shared" si="457"/>
        <v>非测试日纯氢</v>
      </c>
      <c r="L7332" s="6">
        <f t="shared" si="458"/>
        <v>151.2</v>
      </c>
      <c r="M7332" s="5">
        <f t="shared" si="459"/>
        <v>0</v>
      </c>
      <c r="N7332" s="5" t="s">
        <v>25338</v>
      </c>
      <c r="O7332" s="5" t="s">
        <v>25339</v>
      </c>
      <c r="P7332" s="5" t="s">
        <v>25340</v>
      </c>
    </row>
    <row r="7333" ht="19" customHeight="1" spans="1:16">
      <c r="A7333" s="5">
        <v>290</v>
      </c>
      <c r="B7333" s="5" t="s">
        <v>726</v>
      </c>
      <c r="C7333" s="5" t="s">
        <v>70</v>
      </c>
      <c r="D7333" s="8" t="s">
        <v>407</v>
      </c>
      <c r="E7333" s="6">
        <v>160.4</v>
      </c>
      <c r="F7333" s="6">
        <v>163.3</v>
      </c>
      <c r="G7333" s="6">
        <v>132.6</v>
      </c>
      <c r="H7333" s="5" t="s">
        <v>120</v>
      </c>
      <c r="I7333" s="6">
        <f t="shared" si="456"/>
        <v>-2.90000000000001</v>
      </c>
      <c r="J7333" s="5" t="str">
        <f>IF(H7333="否","不适用",IF(AND(ISNUMBER(E7333),ISNUMBER(F7333)),IF(I7333&gt;规则与名单!$B$2,"是","否"),"未判定"))</f>
        <v>不适用</v>
      </c>
      <c r="K7333" s="5" t="str">
        <f t="shared" si="457"/>
        <v>非测试日纯氢</v>
      </c>
      <c r="L7333" s="6">
        <f t="shared" si="458"/>
        <v>132.6</v>
      </c>
      <c r="M7333" s="5">
        <f t="shared" si="459"/>
        <v>0</v>
      </c>
      <c r="N7333" s="5" t="s">
        <v>25341</v>
      </c>
      <c r="O7333" s="5" t="s">
        <v>25342</v>
      </c>
      <c r="P7333" s="5" t="s">
        <v>25343</v>
      </c>
    </row>
    <row r="7334" ht="19" customHeight="1" spans="1:16">
      <c r="A7334" s="5">
        <v>290</v>
      </c>
      <c r="B7334" s="5" t="s">
        <v>726</v>
      </c>
      <c r="C7334" s="5" t="s">
        <v>70</v>
      </c>
      <c r="D7334" s="8" t="s">
        <v>411</v>
      </c>
      <c r="E7334" s="6">
        <v>161.2</v>
      </c>
      <c r="F7334" s="6">
        <v>164.1</v>
      </c>
      <c r="G7334" s="6">
        <v>100.3</v>
      </c>
      <c r="H7334" s="5" t="s">
        <v>120</v>
      </c>
      <c r="I7334" s="6">
        <f t="shared" si="456"/>
        <v>-2.90000000000001</v>
      </c>
      <c r="J7334" s="5" t="str">
        <f>IF(H7334="否","不适用",IF(AND(ISNUMBER(E7334),ISNUMBER(F7334)),IF(I7334&gt;规则与名单!$B$2,"是","否"),"未判定"))</f>
        <v>不适用</v>
      </c>
      <c r="K7334" s="5" t="str">
        <f t="shared" si="457"/>
        <v>非测试日纯氢</v>
      </c>
      <c r="L7334" s="6">
        <f t="shared" si="458"/>
        <v>100.3</v>
      </c>
      <c r="M7334" s="5">
        <f t="shared" si="459"/>
        <v>0</v>
      </c>
      <c r="N7334" s="5" t="s">
        <v>25344</v>
      </c>
      <c r="O7334" s="5" t="s">
        <v>25345</v>
      </c>
      <c r="P7334" s="5" t="s">
        <v>25346</v>
      </c>
    </row>
    <row r="7335" ht="19" customHeight="1" spans="1:16">
      <c r="A7335" s="5">
        <v>290</v>
      </c>
      <c r="B7335" s="5" t="s">
        <v>726</v>
      </c>
      <c r="C7335" s="5" t="s">
        <v>70</v>
      </c>
      <c r="D7335" s="8" t="s">
        <v>251</v>
      </c>
      <c r="E7335" s="6">
        <v>166.5</v>
      </c>
      <c r="F7335" s="6">
        <v>168.9</v>
      </c>
      <c r="G7335" s="6">
        <v>165.5</v>
      </c>
      <c r="H7335" s="5" t="s">
        <v>120</v>
      </c>
      <c r="I7335" s="6">
        <f t="shared" si="456"/>
        <v>-2.40000000000001</v>
      </c>
      <c r="J7335" s="5" t="str">
        <f>IF(H7335="否","不适用",IF(AND(ISNUMBER(E7335),ISNUMBER(F7335)),IF(I7335&gt;规则与名单!$B$2,"是","否"),"未判定"))</f>
        <v>不适用</v>
      </c>
      <c r="K7335" s="5" t="str">
        <f t="shared" si="457"/>
        <v>非测试日纯氢</v>
      </c>
      <c r="L7335" s="6">
        <f t="shared" si="458"/>
        <v>165.5</v>
      </c>
      <c r="M7335" s="5">
        <f t="shared" si="459"/>
        <v>0</v>
      </c>
      <c r="N7335" s="5" t="s">
        <v>25347</v>
      </c>
      <c r="O7335" s="5" t="s">
        <v>25348</v>
      </c>
      <c r="P7335" s="5" t="s">
        <v>25349</v>
      </c>
    </row>
    <row r="7336" ht="19" customHeight="1" spans="1:16">
      <c r="A7336" s="5">
        <v>290</v>
      </c>
      <c r="B7336" s="5" t="s">
        <v>726</v>
      </c>
      <c r="C7336" s="5" t="s">
        <v>70</v>
      </c>
      <c r="D7336" s="8" t="s">
        <v>472</v>
      </c>
      <c r="E7336" s="6">
        <v>165.4</v>
      </c>
      <c r="F7336" s="6">
        <v>169.3</v>
      </c>
      <c r="G7336" s="6">
        <v>164.9</v>
      </c>
      <c r="H7336" s="5" t="s">
        <v>120</v>
      </c>
      <c r="I7336" s="6">
        <f t="shared" si="456"/>
        <v>-3.90000000000001</v>
      </c>
      <c r="J7336" s="5" t="str">
        <f>IF(H7336="否","不适用",IF(AND(ISNUMBER(E7336),ISNUMBER(F7336)),IF(I7336&gt;规则与名单!$B$2,"是","否"),"未判定"))</f>
        <v>不适用</v>
      </c>
      <c r="K7336" s="5" t="str">
        <f t="shared" si="457"/>
        <v>非测试日纯氢</v>
      </c>
      <c r="L7336" s="6">
        <f t="shared" si="458"/>
        <v>164.9</v>
      </c>
      <c r="M7336" s="5">
        <f t="shared" si="459"/>
        <v>0</v>
      </c>
      <c r="N7336" s="5" t="s">
        <v>25350</v>
      </c>
      <c r="O7336" s="5" t="s">
        <v>25351</v>
      </c>
      <c r="P7336" s="5" t="s">
        <v>25352</v>
      </c>
    </row>
    <row r="7337" ht="19" customHeight="1" spans="1:16">
      <c r="A7337" s="5">
        <v>290</v>
      </c>
      <c r="B7337" s="5" t="s">
        <v>726</v>
      </c>
      <c r="C7337" s="5" t="s">
        <v>70</v>
      </c>
      <c r="D7337" s="8" t="s">
        <v>466</v>
      </c>
      <c r="E7337" s="6">
        <v>206.1</v>
      </c>
      <c r="F7337" s="6">
        <v>211.3</v>
      </c>
      <c r="G7337" s="6">
        <v>197.7</v>
      </c>
      <c r="H7337" s="5" t="s">
        <v>120</v>
      </c>
      <c r="I7337" s="6">
        <f t="shared" si="456"/>
        <v>-5.20000000000002</v>
      </c>
      <c r="J7337" s="5" t="str">
        <f>IF(H7337="否","不适用",IF(AND(ISNUMBER(E7337),ISNUMBER(F7337)),IF(I7337&gt;规则与名单!$B$2,"是","否"),"未判定"))</f>
        <v>不适用</v>
      </c>
      <c r="K7337" s="5" t="str">
        <f t="shared" si="457"/>
        <v>非测试日纯氢</v>
      </c>
      <c r="L7337" s="6">
        <f t="shared" si="458"/>
        <v>197.7</v>
      </c>
      <c r="M7337" s="5">
        <f t="shared" si="459"/>
        <v>0</v>
      </c>
      <c r="N7337" s="5" t="s">
        <v>25353</v>
      </c>
      <c r="O7337" s="5" t="s">
        <v>25354</v>
      </c>
      <c r="P7337" s="5" t="s">
        <v>25355</v>
      </c>
    </row>
    <row r="7338" ht="19" customHeight="1" spans="1:16">
      <c r="A7338" s="5">
        <v>290</v>
      </c>
      <c r="B7338" s="5" t="s">
        <v>726</v>
      </c>
      <c r="C7338" s="5" t="s">
        <v>70</v>
      </c>
      <c r="D7338" s="8" t="s">
        <v>333</v>
      </c>
      <c r="E7338" s="6">
        <v>166.3</v>
      </c>
      <c r="F7338" s="6">
        <v>168.9</v>
      </c>
      <c r="G7338" s="6">
        <v>166.3</v>
      </c>
      <c r="H7338" s="5" t="s">
        <v>120</v>
      </c>
      <c r="I7338" s="6">
        <f t="shared" si="456"/>
        <v>-2.59999999999999</v>
      </c>
      <c r="J7338" s="5" t="str">
        <f>IF(H7338="否","不适用",IF(AND(ISNUMBER(E7338),ISNUMBER(F7338)),IF(I7338&gt;规则与名单!$B$2,"是","否"),"未判定"))</f>
        <v>不适用</v>
      </c>
      <c r="K7338" s="5" t="str">
        <f t="shared" si="457"/>
        <v>非测试日纯氢</v>
      </c>
      <c r="L7338" s="6">
        <f t="shared" si="458"/>
        <v>166.3</v>
      </c>
      <c r="M7338" s="5">
        <f t="shared" si="459"/>
        <v>0</v>
      </c>
      <c r="N7338" s="5" t="s">
        <v>25356</v>
      </c>
      <c r="O7338" s="5" t="s">
        <v>25357</v>
      </c>
      <c r="P7338" s="5" t="s">
        <v>25358</v>
      </c>
    </row>
    <row r="7339" ht="19" customHeight="1" spans="1:16">
      <c r="A7339" s="5">
        <v>290</v>
      </c>
      <c r="B7339" s="5" t="s">
        <v>726</v>
      </c>
      <c r="C7339" s="5" t="s">
        <v>70</v>
      </c>
      <c r="D7339" s="8" t="s">
        <v>175</v>
      </c>
      <c r="E7339" s="6">
        <v>176.1</v>
      </c>
      <c r="F7339" s="6">
        <v>179.9</v>
      </c>
      <c r="G7339" s="6">
        <v>176.1</v>
      </c>
      <c r="H7339" s="5" t="s">
        <v>120</v>
      </c>
      <c r="I7339" s="6">
        <f t="shared" si="456"/>
        <v>-3.80000000000001</v>
      </c>
      <c r="J7339" s="5" t="str">
        <f>IF(H7339="否","不适用",IF(AND(ISNUMBER(E7339),ISNUMBER(F7339)),IF(I7339&gt;规则与名单!$B$2,"是","否"),"未判定"))</f>
        <v>不适用</v>
      </c>
      <c r="K7339" s="5" t="str">
        <f t="shared" si="457"/>
        <v>非测试日纯氢</v>
      </c>
      <c r="L7339" s="6">
        <f t="shared" si="458"/>
        <v>176.1</v>
      </c>
      <c r="M7339" s="5">
        <f t="shared" si="459"/>
        <v>0</v>
      </c>
      <c r="N7339" s="5" t="s">
        <v>25359</v>
      </c>
      <c r="O7339" s="5" t="s">
        <v>25360</v>
      </c>
      <c r="P7339" s="5" t="s">
        <v>25361</v>
      </c>
    </row>
    <row r="7340" ht="19" customHeight="1" spans="1:16">
      <c r="A7340" s="5">
        <v>290</v>
      </c>
      <c r="B7340" s="5" t="s">
        <v>726</v>
      </c>
      <c r="C7340" s="5" t="s">
        <v>70</v>
      </c>
      <c r="D7340" s="8" t="s">
        <v>3402</v>
      </c>
      <c r="E7340" s="6">
        <v>166.2</v>
      </c>
      <c r="F7340" s="6">
        <v>170.6</v>
      </c>
      <c r="G7340" s="6">
        <v>165.6</v>
      </c>
      <c r="H7340" s="5" t="s">
        <v>120</v>
      </c>
      <c r="I7340" s="6">
        <f t="shared" si="456"/>
        <v>-4.40000000000001</v>
      </c>
      <c r="J7340" s="5" t="str">
        <f>IF(H7340="否","不适用",IF(AND(ISNUMBER(E7340),ISNUMBER(F7340)),IF(I7340&gt;规则与名单!$B$2,"是","否"),"未判定"))</f>
        <v>不适用</v>
      </c>
      <c r="K7340" s="5" t="str">
        <f t="shared" si="457"/>
        <v>非测试日纯氢</v>
      </c>
      <c r="L7340" s="6">
        <f t="shared" si="458"/>
        <v>165.6</v>
      </c>
      <c r="M7340" s="5">
        <f t="shared" si="459"/>
        <v>0</v>
      </c>
      <c r="N7340" s="5" t="s">
        <v>25362</v>
      </c>
      <c r="O7340" s="5" t="s">
        <v>25363</v>
      </c>
      <c r="P7340" s="5" t="s">
        <v>25364</v>
      </c>
    </row>
    <row r="7341" ht="19" customHeight="1" spans="1:16">
      <c r="A7341" s="5">
        <v>290</v>
      </c>
      <c r="B7341" s="5" t="s">
        <v>726</v>
      </c>
      <c r="C7341" s="5" t="s">
        <v>70</v>
      </c>
      <c r="D7341" s="8" t="s">
        <v>487</v>
      </c>
      <c r="E7341" s="6">
        <v>165.3</v>
      </c>
      <c r="F7341" s="6">
        <v>169.3</v>
      </c>
      <c r="G7341" s="6">
        <v>128.4</v>
      </c>
      <c r="H7341" s="5" t="s">
        <v>120</v>
      </c>
      <c r="I7341" s="6">
        <f t="shared" si="456"/>
        <v>-4</v>
      </c>
      <c r="J7341" s="5" t="str">
        <f>IF(H7341="否","不适用",IF(AND(ISNUMBER(E7341),ISNUMBER(F7341)),IF(I7341&gt;规则与名单!$B$2,"是","否"),"未判定"))</f>
        <v>不适用</v>
      </c>
      <c r="K7341" s="5" t="str">
        <f t="shared" si="457"/>
        <v>非测试日纯氢</v>
      </c>
      <c r="L7341" s="6">
        <f t="shared" si="458"/>
        <v>128.4</v>
      </c>
      <c r="M7341" s="5">
        <f t="shared" si="459"/>
        <v>0</v>
      </c>
      <c r="N7341" s="5" t="s">
        <v>25365</v>
      </c>
      <c r="O7341" s="5" t="s">
        <v>25366</v>
      </c>
      <c r="P7341" s="5" t="s">
        <v>25367</v>
      </c>
    </row>
    <row r="7342" ht="19" customHeight="1" spans="1:16">
      <c r="A7342" s="5">
        <v>290</v>
      </c>
      <c r="B7342" s="5" t="s">
        <v>726</v>
      </c>
      <c r="C7342" s="5" t="s">
        <v>70</v>
      </c>
      <c r="D7342" s="8" t="s">
        <v>121</v>
      </c>
      <c r="E7342" s="6">
        <v>167.8</v>
      </c>
      <c r="F7342" s="6">
        <v>172.7</v>
      </c>
      <c r="G7342" s="6">
        <v>167.6</v>
      </c>
      <c r="H7342" s="5" t="s">
        <v>120</v>
      </c>
      <c r="I7342" s="6">
        <f t="shared" si="456"/>
        <v>-4.89999999999998</v>
      </c>
      <c r="J7342" s="5" t="str">
        <f>IF(H7342="否","不适用",IF(AND(ISNUMBER(E7342),ISNUMBER(F7342)),IF(I7342&gt;规则与名单!$B$2,"是","否"),"未判定"))</f>
        <v>不适用</v>
      </c>
      <c r="K7342" s="5" t="str">
        <f t="shared" si="457"/>
        <v>非测试日纯氢</v>
      </c>
      <c r="L7342" s="6">
        <f t="shared" si="458"/>
        <v>167.6</v>
      </c>
      <c r="M7342" s="5">
        <f t="shared" si="459"/>
        <v>0</v>
      </c>
      <c r="N7342" s="5" t="s">
        <v>25368</v>
      </c>
      <c r="O7342" s="5" t="s">
        <v>25369</v>
      </c>
      <c r="P7342" s="5" t="s">
        <v>25370</v>
      </c>
    </row>
    <row r="7343" ht="19" customHeight="1" spans="1:16">
      <c r="A7343" s="5">
        <v>290</v>
      </c>
      <c r="B7343" s="5" t="s">
        <v>726</v>
      </c>
      <c r="C7343" s="5" t="s">
        <v>70</v>
      </c>
      <c r="D7343" s="8" t="s">
        <v>170</v>
      </c>
      <c r="E7343" s="6">
        <v>166.2</v>
      </c>
      <c r="F7343" s="6">
        <v>169.9</v>
      </c>
      <c r="G7343" s="6">
        <v>166.1</v>
      </c>
      <c r="H7343" s="5" t="s">
        <v>120</v>
      </c>
      <c r="I7343" s="6">
        <f t="shared" si="456"/>
        <v>-3.70000000000002</v>
      </c>
      <c r="J7343" s="5" t="str">
        <f>IF(H7343="否","不适用",IF(AND(ISNUMBER(E7343),ISNUMBER(F7343)),IF(I7343&gt;规则与名单!$B$2,"是","否"),"未判定"))</f>
        <v>不适用</v>
      </c>
      <c r="K7343" s="5" t="str">
        <f t="shared" si="457"/>
        <v>非测试日纯氢</v>
      </c>
      <c r="L7343" s="6">
        <f t="shared" si="458"/>
        <v>166.1</v>
      </c>
      <c r="M7343" s="5">
        <f t="shared" si="459"/>
        <v>0</v>
      </c>
      <c r="N7343" s="5" t="s">
        <v>25371</v>
      </c>
      <c r="O7343" s="5" t="s">
        <v>25372</v>
      </c>
      <c r="P7343" s="5" t="s">
        <v>25373</v>
      </c>
    </row>
    <row r="7344" ht="19" customHeight="1" spans="1:16">
      <c r="A7344" s="5">
        <v>290</v>
      </c>
      <c r="B7344" s="5" t="s">
        <v>726</v>
      </c>
      <c r="C7344" s="5" t="s">
        <v>70</v>
      </c>
      <c r="D7344" s="8" t="s">
        <v>644</v>
      </c>
      <c r="E7344" s="6">
        <v>165.3</v>
      </c>
      <c r="F7344" s="6">
        <v>169.2</v>
      </c>
      <c r="G7344" s="6">
        <v>165.3</v>
      </c>
      <c r="H7344" s="5" t="s">
        <v>120</v>
      </c>
      <c r="I7344" s="6">
        <f t="shared" si="456"/>
        <v>-3.89999999999998</v>
      </c>
      <c r="J7344" s="5" t="str">
        <f>IF(H7344="否","不适用",IF(AND(ISNUMBER(E7344),ISNUMBER(F7344)),IF(I7344&gt;规则与名单!$B$2,"是","否"),"未判定"))</f>
        <v>不适用</v>
      </c>
      <c r="K7344" s="5" t="str">
        <f t="shared" si="457"/>
        <v>非测试日纯氢</v>
      </c>
      <c r="L7344" s="6">
        <f t="shared" si="458"/>
        <v>165.3</v>
      </c>
      <c r="M7344" s="5">
        <f t="shared" si="459"/>
        <v>0</v>
      </c>
      <c r="N7344" s="5" t="s">
        <v>25374</v>
      </c>
      <c r="O7344" s="5" t="s">
        <v>25375</v>
      </c>
      <c r="P7344" s="5" t="s">
        <v>25376</v>
      </c>
    </row>
    <row r="7345" ht="19" customHeight="1" spans="1:16">
      <c r="A7345" s="5">
        <v>290</v>
      </c>
      <c r="B7345" s="5" t="s">
        <v>726</v>
      </c>
      <c r="C7345" s="5" t="s">
        <v>70</v>
      </c>
      <c r="D7345" s="8" t="s">
        <v>3418</v>
      </c>
      <c r="E7345" s="6">
        <v>168.2</v>
      </c>
      <c r="F7345" s="6">
        <v>172</v>
      </c>
      <c r="G7345" s="6">
        <v>168.2</v>
      </c>
      <c r="H7345" s="5" t="s">
        <v>120</v>
      </c>
      <c r="I7345" s="6">
        <f t="shared" si="456"/>
        <v>-3.80000000000001</v>
      </c>
      <c r="J7345" s="5" t="str">
        <f>IF(H7345="否","不适用",IF(AND(ISNUMBER(E7345),ISNUMBER(F7345)),IF(I7345&gt;规则与名单!$B$2,"是","否"),"未判定"))</f>
        <v>不适用</v>
      </c>
      <c r="K7345" s="5" t="str">
        <f t="shared" si="457"/>
        <v>非测试日纯氢</v>
      </c>
      <c r="L7345" s="6">
        <f t="shared" si="458"/>
        <v>168.2</v>
      </c>
      <c r="M7345" s="5">
        <f t="shared" si="459"/>
        <v>0</v>
      </c>
      <c r="N7345" s="5" t="s">
        <v>25377</v>
      </c>
      <c r="O7345" s="5" t="s">
        <v>25378</v>
      </c>
      <c r="P7345" s="5" t="s">
        <v>25379</v>
      </c>
    </row>
    <row r="7346" ht="19" customHeight="1" spans="1:16">
      <c r="A7346" s="5">
        <v>290</v>
      </c>
      <c r="B7346" s="5" t="s">
        <v>726</v>
      </c>
      <c r="C7346" s="5" t="s">
        <v>70</v>
      </c>
      <c r="D7346" s="8" t="s">
        <v>3422</v>
      </c>
      <c r="E7346" s="6">
        <v>58.3</v>
      </c>
      <c r="F7346" s="6">
        <v>57.5</v>
      </c>
      <c r="G7346" s="6">
        <v>23.4</v>
      </c>
      <c r="H7346" s="5" t="s">
        <v>120</v>
      </c>
      <c r="I7346" s="6">
        <f t="shared" si="456"/>
        <v>0.799999999999997</v>
      </c>
      <c r="J7346" s="5" t="str">
        <f>IF(H7346="否","不适用",IF(AND(ISNUMBER(E7346),ISNUMBER(F7346)),IF(I7346&gt;规则与名单!$B$2,"是","否"),"未判定"))</f>
        <v>不适用</v>
      </c>
      <c r="K7346" s="5" t="str">
        <f t="shared" si="457"/>
        <v>非测试日纯氢</v>
      </c>
      <c r="L7346" s="6">
        <f t="shared" si="458"/>
        <v>23.4</v>
      </c>
      <c r="M7346" s="5">
        <f t="shared" si="459"/>
        <v>0</v>
      </c>
      <c r="N7346" s="5" t="s">
        <v>25380</v>
      </c>
      <c r="O7346" s="5" t="s">
        <v>25381</v>
      </c>
      <c r="P7346" s="5" t="s">
        <v>25382</v>
      </c>
    </row>
    <row r="7347" ht="19" customHeight="1" spans="1:16">
      <c r="A7347" s="5">
        <v>290</v>
      </c>
      <c r="B7347" s="5" t="s">
        <v>726</v>
      </c>
      <c r="C7347" s="5" t="s">
        <v>70</v>
      </c>
      <c r="D7347" s="8" t="s">
        <v>336</v>
      </c>
      <c r="E7347" s="6">
        <v>159.7</v>
      </c>
      <c r="F7347" s="6">
        <v>162.8</v>
      </c>
      <c r="G7347" s="6">
        <v>159.6</v>
      </c>
      <c r="H7347" s="5" t="s">
        <v>120</v>
      </c>
      <c r="I7347" s="6">
        <f t="shared" si="456"/>
        <v>-3.10000000000002</v>
      </c>
      <c r="J7347" s="5" t="str">
        <f>IF(H7347="否","不适用",IF(AND(ISNUMBER(E7347),ISNUMBER(F7347)),IF(I7347&gt;规则与名单!$B$2,"是","否"),"未判定"))</f>
        <v>不适用</v>
      </c>
      <c r="K7347" s="5" t="str">
        <f t="shared" si="457"/>
        <v>非测试日纯氢</v>
      </c>
      <c r="L7347" s="6">
        <f t="shared" si="458"/>
        <v>159.6</v>
      </c>
      <c r="M7347" s="5">
        <f t="shared" si="459"/>
        <v>0</v>
      </c>
      <c r="N7347" s="5" t="s">
        <v>25383</v>
      </c>
      <c r="O7347" s="5" t="s">
        <v>25384</v>
      </c>
      <c r="P7347" s="5" t="s">
        <v>25385</v>
      </c>
    </row>
    <row r="7348" ht="19" customHeight="1" spans="1:16">
      <c r="A7348" s="5">
        <v>290</v>
      </c>
      <c r="B7348" s="5" t="s">
        <v>726</v>
      </c>
      <c r="C7348" s="5" t="s">
        <v>70</v>
      </c>
      <c r="D7348" s="8" t="s">
        <v>653</v>
      </c>
      <c r="E7348" s="6">
        <v>166.5</v>
      </c>
      <c r="F7348" s="6">
        <v>170.2</v>
      </c>
      <c r="G7348" s="6">
        <v>166.4</v>
      </c>
      <c r="H7348" s="5" t="s">
        <v>120</v>
      </c>
      <c r="I7348" s="6">
        <f t="shared" si="456"/>
        <v>-3.69999999999999</v>
      </c>
      <c r="J7348" s="5" t="str">
        <f>IF(H7348="否","不适用",IF(AND(ISNUMBER(E7348),ISNUMBER(F7348)),IF(I7348&gt;规则与名单!$B$2,"是","否"),"未判定"))</f>
        <v>不适用</v>
      </c>
      <c r="K7348" s="5" t="str">
        <f t="shared" si="457"/>
        <v>非测试日纯氢</v>
      </c>
      <c r="L7348" s="6">
        <f t="shared" si="458"/>
        <v>166.4</v>
      </c>
      <c r="M7348" s="5">
        <f t="shared" si="459"/>
        <v>0</v>
      </c>
      <c r="N7348" s="5" t="s">
        <v>25386</v>
      </c>
      <c r="O7348" s="5" t="s">
        <v>25387</v>
      </c>
      <c r="P7348" s="5" t="s">
        <v>25388</v>
      </c>
    </row>
    <row r="7349" ht="19" customHeight="1" spans="1:16">
      <c r="A7349" s="5">
        <v>290</v>
      </c>
      <c r="B7349" s="5" t="s">
        <v>726</v>
      </c>
      <c r="C7349" s="5" t="s">
        <v>70</v>
      </c>
      <c r="D7349" s="8" t="s">
        <v>140</v>
      </c>
      <c r="E7349" s="6">
        <v>166.6</v>
      </c>
      <c r="F7349" s="6">
        <v>170.6</v>
      </c>
      <c r="G7349" s="6">
        <v>166.2</v>
      </c>
      <c r="H7349" s="5" t="s">
        <v>120</v>
      </c>
      <c r="I7349" s="6">
        <f t="shared" si="456"/>
        <v>-4</v>
      </c>
      <c r="J7349" s="5" t="str">
        <f>IF(H7349="否","不适用",IF(AND(ISNUMBER(E7349),ISNUMBER(F7349)),IF(I7349&gt;规则与名单!$B$2,"是","否"),"未判定"))</f>
        <v>不适用</v>
      </c>
      <c r="K7349" s="5" t="str">
        <f t="shared" si="457"/>
        <v>非测试日纯氢</v>
      </c>
      <c r="L7349" s="6">
        <f t="shared" si="458"/>
        <v>166.2</v>
      </c>
      <c r="M7349" s="5">
        <f t="shared" si="459"/>
        <v>0</v>
      </c>
      <c r="N7349" s="5" t="s">
        <v>25389</v>
      </c>
      <c r="O7349" s="5" t="s">
        <v>25390</v>
      </c>
      <c r="P7349" s="5" t="s">
        <v>25391</v>
      </c>
    </row>
    <row r="7350" ht="19" customHeight="1" spans="1:16">
      <c r="A7350" s="5">
        <v>290</v>
      </c>
      <c r="B7350" s="5" t="s">
        <v>726</v>
      </c>
      <c r="C7350" s="5" t="s">
        <v>70</v>
      </c>
      <c r="D7350" s="8" t="s">
        <v>115</v>
      </c>
      <c r="E7350" s="6">
        <v>189.4</v>
      </c>
      <c r="F7350" s="6">
        <v>191.5</v>
      </c>
      <c r="G7350" s="6">
        <v>189.4</v>
      </c>
      <c r="H7350" s="5" t="s">
        <v>120</v>
      </c>
      <c r="I7350" s="6">
        <f t="shared" si="456"/>
        <v>-2.09999999999999</v>
      </c>
      <c r="J7350" s="5" t="str">
        <f>IF(H7350="否","不适用",IF(AND(ISNUMBER(E7350),ISNUMBER(F7350)),IF(I7350&gt;规则与名单!$B$2,"是","否"),"未判定"))</f>
        <v>不适用</v>
      </c>
      <c r="K7350" s="5" t="str">
        <f t="shared" si="457"/>
        <v>非测试日纯氢</v>
      </c>
      <c r="L7350" s="6">
        <f t="shared" si="458"/>
        <v>189.4</v>
      </c>
      <c r="M7350" s="5">
        <f t="shared" si="459"/>
        <v>0</v>
      </c>
      <c r="N7350" s="5" t="s">
        <v>25392</v>
      </c>
      <c r="O7350" s="5" t="s">
        <v>25393</v>
      </c>
      <c r="P7350" s="5" t="s">
        <v>25394</v>
      </c>
    </row>
    <row r="7351" ht="19" customHeight="1" spans="1:16">
      <c r="A7351" s="5">
        <v>291</v>
      </c>
      <c r="B7351" s="5" t="s">
        <v>727</v>
      </c>
      <c r="C7351" s="5" t="s">
        <v>70</v>
      </c>
      <c r="D7351" s="8" t="s">
        <v>114</v>
      </c>
      <c r="E7351" s="6">
        <v>247.2</v>
      </c>
      <c r="F7351" s="6">
        <v>252.2</v>
      </c>
      <c r="G7351" s="6">
        <v>246.8</v>
      </c>
      <c r="H7351" s="5" t="s">
        <v>120</v>
      </c>
      <c r="I7351" s="6">
        <f t="shared" si="456"/>
        <v>-5</v>
      </c>
      <c r="J7351" s="5" t="str">
        <f>IF(H7351="否","不适用",IF(AND(ISNUMBER(E7351),ISNUMBER(F7351)),IF(I7351&gt;规则与名单!$B$2,"是","否"),"未判定"))</f>
        <v>不适用</v>
      </c>
      <c r="K7351" s="5" t="str">
        <f t="shared" si="457"/>
        <v>非测试日纯氢</v>
      </c>
      <c r="L7351" s="6">
        <f t="shared" si="458"/>
        <v>246.8</v>
      </c>
      <c r="M7351" s="5">
        <f t="shared" si="459"/>
        <v>0</v>
      </c>
      <c r="N7351" s="5" t="s">
        <v>25395</v>
      </c>
      <c r="O7351" s="5" t="s">
        <v>25396</v>
      </c>
      <c r="P7351" s="5" t="s">
        <v>25397</v>
      </c>
    </row>
    <row r="7352" ht="19" customHeight="1" spans="1:16">
      <c r="A7352" s="5">
        <v>291</v>
      </c>
      <c r="B7352" s="5" t="s">
        <v>727</v>
      </c>
      <c r="C7352" s="5" t="s">
        <v>70</v>
      </c>
      <c r="D7352" s="8" t="s">
        <v>605</v>
      </c>
      <c r="E7352" s="6">
        <v>189.3</v>
      </c>
      <c r="F7352" s="6">
        <v>194.3</v>
      </c>
      <c r="G7352" s="6">
        <v>189</v>
      </c>
      <c r="H7352" s="5" t="s">
        <v>120</v>
      </c>
      <c r="I7352" s="6">
        <f t="shared" si="456"/>
        <v>-5</v>
      </c>
      <c r="J7352" s="5" t="str">
        <f>IF(H7352="否","不适用",IF(AND(ISNUMBER(E7352),ISNUMBER(F7352)),IF(I7352&gt;规则与名单!$B$2,"是","否"),"未判定"))</f>
        <v>不适用</v>
      </c>
      <c r="K7352" s="5" t="str">
        <f t="shared" si="457"/>
        <v>非测试日纯氢</v>
      </c>
      <c r="L7352" s="6">
        <f t="shared" si="458"/>
        <v>189</v>
      </c>
      <c r="M7352" s="5">
        <f t="shared" si="459"/>
        <v>0</v>
      </c>
      <c r="N7352" s="5" t="s">
        <v>25398</v>
      </c>
      <c r="O7352" s="5" t="s">
        <v>25399</v>
      </c>
      <c r="P7352" s="5" t="s">
        <v>25400</v>
      </c>
    </row>
    <row r="7353" ht="19" customHeight="1" spans="1:16">
      <c r="A7353" s="5">
        <v>291</v>
      </c>
      <c r="B7353" s="5" t="s">
        <v>727</v>
      </c>
      <c r="C7353" s="5" t="s">
        <v>70</v>
      </c>
      <c r="D7353" s="8" t="s">
        <v>186</v>
      </c>
      <c r="E7353" s="6">
        <v>259.7</v>
      </c>
      <c r="F7353" s="6">
        <v>262.6</v>
      </c>
      <c r="G7353" s="6">
        <v>233.4</v>
      </c>
      <c r="H7353" s="5" t="s">
        <v>120</v>
      </c>
      <c r="I7353" s="6">
        <f t="shared" si="456"/>
        <v>-2.90000000000003</v>
      </c>
      <c r="J7353" s="5" t="str">
        <f>IF(H7353="否","不适用",IF(AND(ISNUMBER(E7353),ISNUMBER(F7353)),IF(I7353&gt;规则与名单!$B$2,"是","否"),"未判定"))</f>
        <v>不适用</v>
      </c>
      <c r="K7353" s="5" t="str">
        <f t="shared" si="457"/>
        <v>非测试日纯氢</v>
      </c>
      <c r="L7353" s="6">
        <f t="shared" si="458"/>
        <v>233.4</v>
      </c>
      <c r="M7353" s="5">
        <f t="shared" si="459"/>
        <v>0</v>
      </c>
      <c r="N7353" s="5" t="s">
        <v>25401</v>
      </c>
      <c r="O7353" s="5" t="s">
        <v>25402</v>
      </c>
      <c r="P7353" s="5" t="s">
        <v>25403</v>
      </c>
    </row>
    <row r="7354" ht="19" customHeight="1" spans="1:16">
      <c r="A7354" s="5">
        <v>291</v>
      </c>
      <c r="B7354" s="5" t="s">
        <v>727</v>
      </c>
      <c r="C7354" s="5" t="s">
        <v>70</v>
      </c>
      <c r="D7354" s="8" t="s">
        <v>165</v>
      </c>
      <c r="E7354" s="6">
        <v>223.8</v>
      </c>
      <c r="F7354" s="6">
        <v>227</v>
      </c>
      <c r="G7354" s="6">
        <v>223.4</v>
      </c>
      <c r="H7354" s="5" t="s">
        <v>120</v>
      </c>
      <c r="I7354" s="6">
        <f t="shared" si="456"/>
        <v>-3.19999999999999</v>
      </c>
      <c r="J7354" s="5" t="str">
        <f>IF(H7354="否","不适用",IF(AND(ISNUMBER(E7354),ISNUMBER(F7354)),IF(I7354&gt;规则与名单!$B$2,"是","否"),"未判定"))</f>
        <v>不适用</v>
      </c>
      <c r="K7354" s="5" t="str">
        <f t="shared" si="457"/>
        <v>非测试日纯氢</v>
      </c>
      <c r="L7354" s="6">
        <f t="shared" si="458"/>
        <v>223.4</v>
      </c>
      <c r="M7354" s="5">
        <f t="shared" si="459"/>
        <v>0</v>
      </c>
      <c r="N7354" s="5" t="s">
        <v>25404</v>
      </c>
      <c r="O7354" s="5" t="s">
        <v>25405</v>
      </c>
      <c r="P7354" s="5" t="s">
        <v>25406</v>
      </c>
    </row>
    <row r="7355" ht="19" customHeight="1" spans="1:16">
      <c r="A7355" s="5">
        <v>291</v>
      </c>
      <c r="B7355" s="5" t="s">
        <v>727</v>
      </c>
      <c r="C7355" s="5" t="s">
        <v>70</v>
      </c>
      <c r="D7355" s="8" t="s">
        <v>151</v>
      </c>
      <c r="E7355" s="6">
        <v>344.8</v>
      </c>
      <c r="F7355" s="6">
        <v>348</v>
      </c>
      <c r="G7355" s="6">
        <v>339.2</v>
      </c>
      <c r="H7355" s="5" t="s">
        <v>120</v>
      </c>
      <c r="I7355" s="6">
        <f t="shared" si="456"/>
        <v>-3.19999999999999</v>
      </c>
      <c r="J7355" s="5" t="str">
        <f>IF(H7355="否","不适用",IF(AND(ISNUMBER(E7355),ISNUMBER(F7355)),IF(I7355&gt;规则与名单!$B$2,"是","否"),"未判定"))</f>
        <v>不适用</v>
      </c>
      <c r="K7355" s="5" t="str">
        <f t="shared" si="457"/>
        <v>非测试日纯氢</v>
      </c>
      <c r="L7355" s="6">
        <f t="shared" si="458"/>
        <v>339.2</v>
      </c>
      <c r="M7355" s="5">
        <f t="shared" si="459"/>
        <v>0</v>
      </c>
      <c r="N7355" s="5" t="s">
        <v>25407</v>
      </c>
      <c r="O7355" s="5" t="s">
        <v>25408</v>
      </c>
      <c r="P7355" s="5" t="s">
        <v>25409</v>
      </c>
    </row>
    <row r="7356" ht="19" customHeight="1" spans="1:16">
      <c r="A7356" s="5">
        <v>291</v>
      </c>
      <c r="B7356" s="5" t="s">
        <v>727</v>
      </c>
      <c r="C7356" s="5" t="s">
        <v>70</v>
      </c>
      <c r="D7356" s="8" t="s">
        <v>3358</v>
      </c>
      <c r="E7356" s="6">
        <v>225.2</v>
      </c>
      <c r="F7356" s="6">
        <v>228</v>
      </c>
      <c r="G7356" s="6">
        <v>224.9</v>
      </c>
      <c r="H7356" s="5" t="s">
        <v>120</v>
      </c>
      <c r="I7356" s="6">
        <f t="shared" si="456"/>
        <v>-2.80000000000001</v>
      </c>
      <c r="J7356" s="5" t="str">
        <f>IF(H7356="否","不适用",IF(AND(ISNUMBER(E7356),ISNUMBER(F7356)),IF(I7356&gt;规则与名单!$B$2,"是","否"),"未判定"))</f>
        <v>不适用</v>
      </c>
      <c r="K7356" s="5" t="str">
        <f t="shared" si="457"/>
        <v>非测试日纯氢</v>
      </c>
      <c r="L7356" s="6">
        <f t="shared" si="458"/>
        <v>224.9</v>
      </c>
      <c r="M7356" s="5">
        <f t="shared" si="459"/>
        <v>0</v>
      </c>
      <c r="N7356" s="5" t="s">
        <v>25410</v>
      </c>
      <c r="O7356" s="5" t="s">
        <v>25411</v>
      </c>
      <c r="P7356" s="5" t="s">
        <v>25412</v>
      </c>
    </row>
    <row r="7357" ht="19" customHeight="1" spans="1:16">
      <c r="A7357" s="5">
        <v>291</v>
      </c>
      <c r="B7357" s="5" t="s">
        <v>727</v>
      </c>
      <c r="C7357" s="5" t="s">
        <v>70</v>
      </c>
      <c r="D7357" s="8" t="s">
        <v>272</v>
      </c>
      <c r="E7357" s="6">
        <v>243.7</v>
      </c>
      <c r="F7357" s="6">
        <v>244.8</v>
      </c>
      <c r="G7357" s="6">
        <v>231.6</v>
      </c>
      <c r="H7357" s="5" t="s">
        <v>120</v>
      </c>
      <c r="I7357" s="6">
        <f t="shared" si="456"/>
        <v>-1.10000000000002</v>
      </c>
      <c r="J7357" s="5" t="str">
        <f>IF(H7357="否","不适用",IF(AND(ISNUMBER(E7357),ISNUMBER(F7357)),IF(I7357&gt;规则与名单!$B$2,"是","否"),"未判定"))</f>
        <v>不适用</v>
      </c>
      <c r="K7357" s="5" t="str">
        <f t="shared" si="457"/>
        <v>非测试日纯氢</v>
      </c>
      <c r="L7357" s="6">
        <f t="shared" si="458"/>
        <v>231.6</v>
      </c>
      <c r="M7357" s="5">
        <f t="shared" si="459"/>
        <v>0</v>
      </c>
      <c r="N7357" s="5" t="s">
        <v>25413</v>
      </c>
      <c r="O7357" s="5" t="s">
        <v>25414</v>
      </c>
      <c r="P7357" s="5" t="s">
        <v>25415</v>
      </c>
    </row>
    <row r="7358" ht="19" customHeight="1" spans="1:16">
      <c r="A7358" s="5">
        <v>291</v>
      </c>
      <c r="B7358" s="5" t="s">
        <v>727</v>
      </c>
      <c r="C7358" s="5" t="s">
        <v>70</v>
      </c>
      <c r="D7358" s="8" t="s">
        <v>506</v>
      </c>
      <c r="E7358" s="6">
        <v>247.6</v>
      </c>
      <c r="F7358" s="6">
        <v>250.2</v>
      </c>
      <c r="G7358" s="6">
        <v>247.1</v>
      </c>
      <c r="H7358" s="5" t="s">
        <v>120</v>
      </c>
      <c r="I7358" s="6">
        <f t="shared" si="456"/>
        <v>-2.59999999999999</v>
      </c>
      <c r="J7358" s="5" t="str">
        <f>IF(H7358="否","不适用",IF(AND(ISNUMBER(E7358),ISNUMBER(F7358)),IF(I7358&gt;规则与名单!$B$2,"是","否"),"未判定"))</f>
        <v>不适用</v>
      </c>
      <c r="K7358" s="5" t="str">
        <f t="shared" si="457"/>
        <v>非测试日纯氢</v>
      </c>
      <c r="L7358" s="6">
        <f t="shared" si="458"/>
        <v>247.1</v>
      </c>
      <c r="M7358" s="5">
        <f t="shared" si="459"/>
        <v>0</v>
      </c>
      <c r="N7358" s="5" t="s">
        <v>25416</v>
      </c>
      <c r="O7358" s="5" t="s">
        <v>25417</v>
      </c>
      <c r="P7358" s="5" t="s">
        <v>25418</v>
      </c>
    </row>
    <row r="7359" ht="19" customHeight="1" spans="1:16">
      <c r="A7359" s="5">
        <v>291</v>
      </c>
      <c r="B7359" s="5" t="s">
        <v>727</v>
      </c>
      <c r="C7359" s="5" t="s">
        <v>70</v>
      </c>
      <c r="D7359" s="8" t="s">
        <v>673</v>
      </c>
      <c r="E7359" s="6">
        <v>278.7</v>
      </c>
      <c r="F7359" s="6">
        <v>283.3</v>
      </c>
      <c r="G7359" s="6">
        <v>270.2</v>
      </c>
      <c r="H7359" s="5" t="s">
        <v>120</v>
      </c>
      <c r="I7359" s="6">
        <f t="shared" si="456"/>
        <v>-4.60000000000002</v>
      </c>
      <c r="J7359" s="5" t="str">
        <f>IF(H7359="否","不适用",IF(AND(ISNUMBER(E7359),ISNUMBER(F7359)),IF(I7359&gt;规则与名单!$B$2,"是","否"),"未判定"))</f>
        <v>不适用</v>
      </c>
      <c r="K7359" s="5" t="str">
        <f t="shared" si="457"/>
        <v>非测试日纯氢</v>
      </c>
      <c r="L7359" s="6">
        <f t="shared" si="458"/>
        <v>270.2</v>
      </c>
      <c r="M7359" s="5">
        <f t="shared" si="459"/>
        <v>0</v>
      </c>
      <c r="N7359" s="5" t="s">
        <v>25419</v>
      </c>
      <c r="O7359" s="5" t="s">
        <v>25420</v>
      </c>
      <c r="P7359" s="5" t="s">
        <v>25421</v>
      </c>
    </row>
    <row r="7360" ht="19" customHeight="1" spans="1:16">
      <c r="A7360" s="5">
        <v>291</v>
      </c>
      <c r="B7360" s="5" t="s">
        <v>727</v>
      </c>
      <c r="C7360" s="5" t="s">
        <v>70</v>
      </c>
      <c r="D7360" s="8" t="s">
        <v>183</v>
      </c>
      <c r="E7360" s="6">
        <v>303.3</v>
      </c>
      <c r="F7360" s="6">
        <v>307.8</v>
      </c>
      <c r="G7360" s="6">
        <v>300</v>
      </c>
      <c r="H7360" s="5" t="s">
        <v>120</v>
      </c>
      <c r="I7360" s="6">
        <f t="shared" si="456"/>
        <v>-4.5</v>
      </c>
      <c r="J7360" s="5" t="str">
        <f>IF(H7360="否","不适用",IF(AND(ISNUMBER(E7360),ISNUMBER(F7360)),IF(I7360&gt;规则与名单!$B$2,"是","否"),"未判定"))</f>
        <v>不适用</v>
      </c>
      <c r="K7360" s="5" t="str">
        <f t="shared" si="457"/>
        <v>非测试日纯氢</v>
      </c>
      <c r="L7360" s="6">
        <f t="shared" si="458"/>
        <v>300</v>
      </c>
      <c r="M7360" s="5">
        <f t="shared" si="459"/>
        <v>0</v>
      </c>
      <c r="N7360" s="5" t="s">
        <v>25422</v>
      </c>
      <c r="O7360" s="5" t="s">
        <v>25423</v>
      </c>
      <c r="P7360" s="5" t="s">
        <v>25424</v>
      </c>
    </row>
    <row r="7361" ht="19" customHeight="1" spans="1:16">
      <c r="A7361" s="5">
        <v>291</v>
      </c>
      <c r="B7361" s="5" t="s">
        <v>727</v>
      </c>
      <c r="C7361" s="5" t="s">
        <v>70</v>
      </c>
      <c r="D7361" s="8" t="s">
        <v>431</v>
      </c>
      <c r="E7361" s="6">
        <v>225.9</v>
      </c>
      <c r="F7361" s="6">
        <v>306.9</v>
      </c>
      <c r="G7361" s="6">
        <v>144.3</v>
      </c>
      <c r="H7361" s="5" t="s">
        <v>120</v>
      </c>
      <c r="I7361" s="6">
        <f t="shared" si="456"/>
        <v>-81</v>
      </c>
      <c r="J7361" s="5" t="str">
        <f>IF(H7361="否","不适用",IF(AND(ISNUMBER(E7361),ISNUMBER(F7361)),IF(I7361&gt;规则与名单!$B$2,"是","否"),"未判定"))</f>
        <v>不适用</v>
      </c>
      <c r="K7361" s="5" t="str">
        <f t="shared" si="457"/>
        <v>非测试日纯氢</v>
      </c>
      <c r="L7361" s="6">
        <f t="shared" si="458"/>
        <v>144.3</v>
      </c>
      <c r="M7361" s="5">
        <f t="shared" si="459"/>
        <v>0</v>
      </c>
      <c r="N7361" s="5" t="s">
        <v>25425</v>
      </c>
      <c r="O7361" s="5" t="s">
        <v>25426</v>
      </c>
      <c r="P7361" s="5" t="s">
        <v>25427</v>
      </c>
    </row>
    <row r="7362" ht="19" customHeight="1" spans="1:16">
      <c r="A7362" s="5">
        <v>291</v>
      </c>
      <c r="B7362" s="5" t="s">
        <v>727</v>
      </c>
      <c r="C7362" s="5" t="s">
        <v>70</v>
      </c>
      <c r="D7362" s="8" t="s">
        <v>3377</v>
      </c>
      <c r="E7362" s="6">
        <v>359</v>
      </c>
      <c r="F7362" s="6">
        <v>319.9</v>
      </c>
      <c r="G7362" s="6">
        <v>260.1</v>
      </c>
      <c r="H7362" s="5" t="s">
        <v>120</v>
      </c>
      <c r="I7362" s="6">
        <f t="shared" ref="I7362:I7425" si="460">IF(AND(ISNUMBER(E7362),ISNUMBER(F7362)),E7362-F7362,"")</f>
        <v>39.1</v>
      </c>
      <c r="J7362" s="5" t="str">
        <f>IF(H7362="否","不适用",IF(AND(ISNUMBER(E7362),ISNUMBER(F7362)),IF(I7362&gt;规则与名单!$B$2,"是","否"),"未判定"))</f>
        <v>不适用</v>
      </c>
      <c r="K7362" s="5" t="str">
        <f t="shared" ref="K7362:K7425" si="461">IF(J7362="是",IF(ISNUMBER(F7362),"测试日GPS","缺失"),IF(ISNUMBER(G7362),"非测试日纯氢",IF(AND(H7362="是",J7362="未判定"),IF(ISNUMBER(F7362),"测试名单无纯氢GPS","缺失"),IF(ISNUMBER(E7362),"非测试日仪表","缺失"))))</f>
        <v>非测试日纯氢</v>
      </c>
      <c r="L7362" s="6">
        <f t="shared" ref="L7362:L7425" si="462">IF(K7362="缺失","",IF(K7362="非测试日纯氢",G7362,IF(K7362="非测试日仪表",E7362,F7362)))</f>
        <v>260.1</v>
      </c>
      <c r="M7362" s="5">
        <f t="shared" ref="M7362:M7425" si="463">IF(K7362="缺失",1,0)</f>
        <v>0</v>
      </c>
      <c r="N7362" s="5" t="s">
        <v>25428</v>
      </c>
      <c r="O7362" s="5" t="s">
        <v>25429</v>
      </c>
      <c r="P7362" s="5" t="s">
        <v>25430</v>
      </c>
    </row>
    <row r="7363" ht="19" customHeight="1" spans="1:16">
      <c r="A7363" s="5">
        <v>291</v>
      </c>
      <c r="B7363" s="5" t="s">
        <v>727</v>
      </c>
      <c r="C7363" s="5" t="s">
        <v>70</v>
      </c>
      <c r="D7363" s="8" t="s">
        <v>407</v>
      </c>
      <c r="E7363" s="6">
        <v>308.3</v>
      </c>
      <c r="F7363" s="6">
        <v>277.2</v>
      </c>
      <c r="G7363" s="6">
        <v>240.8</v>
      </c>
      <c r="H7363" s="5" t="s">
        <v>120</v>
      </c>
      <c r="I7363" s="6">
        <f t="shared" si="460"/>
        <v>31.1</v>
      </c>
      <c r="J7363" s="5" t="str">
        <f>IF(H7363="否","不适用",IF(AND(ISNUMBER(E7363),ISNUMBER(F7363)),IF(I7363&gt;规则与名单!$B$2,"是","否"),"未判定"))</f>
        <v>不适用</v>
      </c>
      <c r="K7363" s="5" t="str">
        <f t="shared" si="461"/>
        <v>非测试日纯氢</v>
      </c>
      <c r="L7363" s="6">
        <f t="shared" si="462"/>
        <v>240.8</v>
      </c>
      <c r="M7363" s="5">
        <f t="shared" si="463"/>
        <v>0</v>
      </c>
      <c r="N7363" s="5" t="s">
        <v>25431</v>
      </c>
      <c r="O7363" s="5" t="s">
        <v>25432</v>
      </c>
      <c r="P7363" s="5" t="s">
        <v>25433</v>
      </c>
    </row>
    <row r="7364" ht="19" customHeight="1" spans="1:16">
      <c r="A7364" s="5">
        <v>291</v>
      </c>
      <c r="B7364" s="5" t="s">
        <v>727</v>
      </c>
      <c r="C7364" s="5" t="s">
        <v>70</v>
      </c>
      <c r="D7364" s="8" t="s">
        <v>411</v>
      </c>
      <c r="E7364" s="6">
        <v>205.1</v>
      </c>
      <c r="F7364" s="6">
        <v>210.4</v>
      </c>
      <c r="G7364" s="6">
        <v>189.6</v>
      </c>
      <c r="H7364" s="5" t="s">
        <v>120</v>
      </c>
      <c r="I7364" s="6">
        <f t="shared" si="460"/>
        <v>-5.30000000000001</v>
      </c>
      <c r="J7364" s="5" t="str">
        <f>IF(H7364="否","不适用",IF(AND(ISNUMBER(E7364),ISNUMBER(F7364)),IF(I7364&gt;规则与名单!$B$2,"是","否"),"未判定"))</f>
        <v>不适用</v>
      </c>
      <c r="K7364" s="5" t="str">
        <f t="shared" si="461"/>
        <v>非测试日纯氢</v>
      </c>
      <c r="L7364" s="6">
        <f t="shared" si="462"/>
        <v>189.6</v>
      </c>
      <c r="M7364" s="5">
        <f t="shared" si="463"/>
        <v>0</v>
      </c>
      <c r="N7364" s="5" t="s">
        <v>25434</v>
      </c>
      <c r="O7364" s="5" t="s">
        <v>25435</v>
      </c>
      <c r="P7364" s="5" t="s">
        <v>25436</v>
      </c>
    </row>
    <row r="7365" ht="19" customHeight="1" spans="1:16">
      <c r="A7365" s="5">
        <v>291</v>
      </c>
      <c r="B7365" s="5" t="s">
        <v>727</v>
      </c>
      <c r="C7365" s="5" t="s">
        <v>70</v>
      </c>
      <c r="D7365" s="8" t="s">
        <v>251</v>
      </c>
      <c r="E7365" s="6">
        <v>231.8</v>
      </c>
      <c r="F7365" s="6">
        <v>234.5</v>
      </c>
      <c r="G7365" s="6">
        <v>224.2</v>
      </c>
      <c r="H7365" s="5" t="s">
        <v>120</v>
      </c>
      <c r="I7365" s="6">
        <f t="shared" si="460"/>
        <v>-2.69999999999999</v>
      </c>
      <c r="J7365" s="5" t="str">
        <f>IF(H7365="否","不适用",IF(AND(ISNUMBER(E7365),ISNUMBER(F7365)),IF(I7365&gt;规则与名单!$B$2,"是","否"),"未判定"))</f>
        <v>不适用</v>
      </c>
      <c r="K7365" s="5" t="str">
        <f t="shared" si="461"/>
        <v>非测试日纯氢</v>
      </c>
      <c r="L7365" s="6">
        <f t="shared" si="462"/>
        <v>224.2</v>
      </c>
      <c r="M7365" s="5">
        <f t="shared" si="463"/>
        <v>0</v>
      </c>
      <c r="N7365" s="5" t="s">
        <v>25437</v>
      </c>
      <c r="O7365" s="5" t="s">
        <v>25438</v>
      </c>
      <c r="P7365" s="5" t="s">
        <v>25439</v>
      </c>
    </row>
    <row r="7366" ht="19" customHeight="1" spans="1:16">
      <c r="A7366" s="5">
        <v>291</v>
      </c>
      <c r="B7366" s="5" t="s">
        <v>727</v>
      </c>
      <c r="C7366" s="5" t="s">
        <v>70</v>
      </c>
      <c r="D7366" s="8" t="s">
        <v>472</v>
      </c>
      <c r="E7366" s="6">
        <v>260.7</v>
      </c>
      <c r="F7366" s="6">
        <v>262.5</v>
      </c>
      <c r="G7366" s="6">
        <v>220.8</v>
      </c>
      <c r="H7366" s="5" t="s">
        <v>120</v>
      </c>
      <c r="I7366" s="6">
        <f t="shared" si="460"/>
        <v>-1.80000000000001</v>
      </c>
      <c r="J7366" s="5" t="str">
        <f>IF(H7366="否","不适用",IF(AND(ISNUMBER(E7366),ISNUMBER(F7366)),IF(I7366&gt;规则与名单!$B$2,"是","否"),"未判定"))</f>
        <v>不适用</v>
      </c>
      <c r="K7366" s="5" t="str">
        <f t="shared" si="461"/>
        <v>非测试日纯氢</v>
      </c>
      <c r="L7366" s="6">
        <f t="shared" si="462"/>
        <v>220.8</v>
      </c>
      <c r="M7366" s="5">
        <f t="shared" si="463"/>
        <v>0</v>
      </c>
      <c r="N7366" s="5" t="s">
        <v>25440</v>
      </c>
      <c r="O7366" s="5" t="s">
        <v>25441</v>
      </c>
      <c r="P7366" s="5" t="s">
        <v>25442</v>
      </c>
    </row>
    <row r="7367" ht="19" customHeight="1" spans="1:16">
      <c r="A7367" s="5">
        <v>291</v>
      </c>
      <c r="B7367" s="5" t="s">
        <v>727</v>
      </c>
      <c r="C7367" s="5" t="s">
        <v>70</v>
      </c>
      <c r="D7367" s="8" t="s">
        <v>466</v>
      </c>
      <c r="E7367" s="6">
        <v>274.1</v>
      </c>
      <c r="F7367" s="6">
        <v>277.3</v>
      </c>
      <c r="G7367" s="6">
        <v>272.7</v>
      </c>
      <c r="H7367" s="5" t="s">
        <v>120</v>
      </c>
      <c r="I7367" s="6">
        <f t="shared" si="460"/>
        <v>-3.19999999999999</v>
      </c>
      <c r="J7367" s="5" t="str">
        <f>IF(H7367="否","不适用",IF(AND(ISNUMBER(E7367),ISNUMBER(F7367)),IF(I7367&gt;规则与名单!$B$2,"是","否"),"未判定"))</f>
        <v>不适用</v>
      </c>
      <c r="K7367" s="5" t="str">
        <f t="shared" si="461"/>
        <v>非测试日纯氢</v>
      </c>
      <c r="L7367" s="6">
        <f t="shared" si="462"/>
        <v>272.7</v>
      </c>
      <c r="M7367" s="5">
        <f t="shared" si="463"/>
        <v>0</v>
      </c>
      <c r="N7367" s="5" t="s">
        <v>25443</v>
      </c>
      <c r="O7367" s="5" t="s">
        <v>25444</v>
      </c>
      <c r="P7367" s="5" t="s">
        <v>25445</v>
      </c>
    </row>
    <row r="7368" ht="19" customHeight="1" spans="1:16">
      <c r="A7368" s="5">
        <v>291</v>
      </c>
      <c r="B7368" s="5" t="s">
        <v>727</v>
      </c>
      <c r="C7368" s="5" t="s">
        <v>70</v>
      </c>
      <c r="D7368" s="8" t="s">
        <v>333</v>
      </c>
      <c r="E7368" s="6">
        <v>267.6</v>
      </c>
      <c r="F7368" s="6">
        <v>272.4</v>
      </c>
      <c r="G7368" s="6">
        <v>255.2</v>
      </c>
      <c r="H7368" s="5" t="s">
        <v>120</v>
      </c>
      <c r="I7368" s="6">
        <f t="shared" si="460"/>
        <v>-4.79999999999995</v>
      </c>
      <c r="J7368" s="5" t="str">
        <f>IF(H7368="否","不适用",IF(AND(ISNUMBER(E7368),ISNUMBER(F7368)),IF(I7368&gt;规则与名单!$B$2,"是","否"),"未判定"))</f>
        <v>不适用</v>
      </c>
      <c r="K7368" s="5" t="str">
        <f t="shared" si="461"/>
        <v>非测试日纯氢</v>
      </c>
      <c r="L7368" s="6">
        <f t="shared" si="462"/>
        <v>255.2</v>
      </c>
      <c r="M7368" s="5">
        <f t="shared" si="463"/>
        <v>0</v>
      </c>
      <c r="N7368" s="5" t="s">
        <v>25446</v>
      </c>
      <c r="O7368" s="5" t="s">
        <v>25447</v>
      </c>
      <c r="P7368" s="5" t="s">
        <v>25448</v>
      </c>
    </row>
    <row r="7369" ht="19" customHeight="1" spans="1:16">
      <c r="A7369" s="5">
        <v>291</v>
      </c>
      <c r="B7369" s="5" t="s">
        <v>727</v>
      </c>
      <c r="C7369" s="5" t="s">
        <v>70</v>
      </c>
      <c r="D7369" s="8" t="s">
        <v>175</v>
      </c>
      <c r="E7369" s="6">
        <v>265.4</v>
      </c>
      <c r="F7369" s="6">
        <v>268.1</v>
      </c>
      <c r="G7369" s="6">
        <v>265.2</v>
      </c>
      <c r="H7369" s="5" t="s">
        <v>120</v>
      </c>
      <c r="I7369" s="6">
        <f t="shared" si="460"/>
        <v>-2.70000000000005</v>
      </c>
      <c r="J7369" s="5" t="str">
        <f>IF(H7369="否","不适用",IF(AND(ISNUMBER(E7369),ISNUMBER(F7369)),IF(I7369&gt;规则与名单!$B$2,"是","否"),"未判定"))</f>
        <v>不适用</v>
      </c>
      <c r="K7369" s="5" t="str">
        <f t="shared" si="461"/>
        <v>非测试日纯氢</v>
      </c>
      <c r="L7369" s="6">
        <f t="shared" si="462"/>
        <v>265.2</v>
      </c>
      <c r="M7369" s="5">
        <f t="shared" si="463"/>
        <v>0</v>
      </c>
      <c r="N7369" s="5" t="s">
        <v>25449</v>
      </c>
      <c r="O7369" s="5" t="s">
        <v>25450</v>
      </c>
      <c r="P7369" s="5" t="s">
        <v>25451</v>
      </c>
    </row>
    <row r="7370" ht="19" customHeight="1" spans="1:16">
      <c r="A7370" s="5">
        <v>291</v>
      </c>
      <c r="B7370" s="5" t="s">
        <v>727</v>
      </c>
      <c r="C7370" s="5" t="s">
        <v>70</v>
      </c>
      <c r="D7370" s="8" t="s">
        <v>3402</v>
      </c>
      <c r="E7370" s="6">
        <v>205.4</v>
      </c>
      <c r="F7370" s="6">
        <v>207.2</v>
      </c>
      <c r="G7370" s="6">
        <v>158</v>
      </c>
      <c r="H7370" s="5" t="s">
        <v>120</v>
      </c>
      <c r="I7370" s="6">
        <f t="shared" si="460"/>
        <v>-1.79999999999998</v>
      </c>
      <c r="J7370" s="5" t="str">
        <f>IF(H7370="否","不适用",IF(AND(ISNUMBER(E7370),ISNUMBER(F7370)),IF(I7370&gt;规则与名单!$B$2,"是","否"),"未判定"))</f>
        <v>不适用</v>
      </c>
      <c r="K7370" s="5" t="str">
        <f t="shared" si="461"/>
        <v>非测试日纯氢</v>
      </c>
      <c r="L7370" s="6">
        <f t="shared" si="462"/>
        <v>158</v>
      </c>
      <c r="M7370" s="5">
        <f t="shared" si="463"/>
        <v>0</v>
      </c>
      <c r="N7370" s="5" t="s">
        <v>25452</v>
      </c>
      <c r="O7370" s="5" t="s">
        <v>25453</v>
      </c>
      <c r="P7370" s="5" t="s">
        <v>25454</v>
      </c>
    </row>
    <row r="7371" ht="19" customHeight="1" spans="1:16">
      <c r="A7371" s="5">
        <v>291</v>
      </c>
      <c r="B7371" s="5" t="s">
        <v>727</v>
      </c>
      <c r="C7371" s="5" t="s">
        <v>70</v>
      </c>
      <c r="D7371" s="8" t="s">
        <v>487</v>
      </c>
      <c r="E7371" s="6">
        <v>197.6</v>
      </c>
      <c r="F7371" s="6">
        <v>202.7</v>
      </c>
      <c r="G7371" s="6">
        <v>143</v>
      </c>
      <c r="H7371" s="5" t="s">
        <v>120</v>
      </c>
      <c r="I7371" s="6">
        <f t="shared" si="460"/>
        <v>-5.09999999999999</v>
      </c>
      <c r="J7371" s="5" t="str">
        <f>IF(H7371="否","不适用",IF(AND(ISNUMBER(E7371),ISNUMBER(F7371)),IF(I7371&gt;规则与名单!$B$2,"是","否"),"未判定"))</f>
        <v>不适用</v>
      </c>
      <c r="K7371" s="5" t="str">
        <f t="shared" si="461"/>
        <v>非测试日纯氢</v>
      </c>
      <c r="L7371" s="6">
        <f t="shared" si="462"/>
        <v>143</v>
      </c>
      <c r="M7371" s="5">
        <f t="shared" si="463"/>
        <v>0</v>
      </c>
      <c r="N7371" s="5" t="s">
        <v>25455</v>
      </c>
      <c r="O7371" s="5" t="s">
        <v>25456</v>
      </c>
      <c r="P7371" s="5" t="s">
        <v>25457</v>
      </c>
    </row>
    <row r="7372" ht="19" customHeight="1" spans="1:16">
      <c r="A7372" s="5">
        <v>291</v>
      </c>
      <c r="B7372" s="5" t="s">
        <v>727</v>
      </c>
      <c r="C7372" s="5" t="s">
        <v>70</v>
      </c>
      <c r="D7372" s="8" t="s">
        <v>121</v>
      </c>
      <c r="E7372" s="6">
        <v>179.1</v>
      </c>
      <c r="F7372" s="6">
        <v>181.5</v>
      </c>
      <c r="G7372" s="6">
        <v>174.1</v>
      </c>
      <c r="H7372" s="5" t="s">
        <v>120</v>
      </c>
      <c r="I7372" s="6">
        <f t="shared" si="460"/>
        <v>-2.40000000000001</v>
      </c>
      <c r="J7372" s="5" t="str">
        <f>IF(H7372="否","不适用",IF(AND(ISNUMBER(E7372),ISNUMBER(F7372)),IF(I7372&gt;规则与名单!$B$2,"是","否"),"未判定"))</f>
        <v>不适用</v>
      </c>
      <c r="K7372" s="5" t="str">
        <f t="shared" si="461"/>
        <v>非测试日纯氢</v>
      </c>
      <c r="L7372" s="6">
        <f t="shared" si="462"/>
        <v>174.1</v>
      </c>
      <c r="M7372" s="5">
        <f t="shared" si="463"/>
        <v>0</v>
      </c>
      <c r="N7372" s="5" t="s">
        <v>25458</v>
      </c>
      <c r="O7372" s="5" t="s">
        <v>25459</v>
      </c>
      <c r="P7372" s="5" t="s">
        <v>25460</v>
      </c>
    </row>
    <row r="7373" ht="19" customHeight="1" spans="1:16">
      <c r="A7373" s="5">
        <v>291</v>
      </c>
      <c r="B7373" s="5" t="s">
        <v>727</v>
      </c>
      <c r="C7373" s="5" t="s">
        <v>70</v>
      </c>
      <c r="D7373" s="8" t="s">
        <v>170</v>
      </c>
      <c r="E7373" s="6">
        <v>203.6</v>
      </c>
      <c r="F7373" s="6">
        <v>205.6</v>
      </c>
      <c r="G7373" s="6">
        <v>190.1</v>
      </c>
      <c r="H7373" s="5" t="s">
        <v>120</v>
      </c>
      <c r="I7373" s="6">
        <f t="shared" si="460"/>
        <v>-2</v>
      </c>
      <c r="J7373" s="5" t="str">
        <f>IF(H7373="否","不适用",IF(AND(ISNUMBER(E7373),ISNUMBER(F7373)),IF(I7373&gt;规则与名单!$B$2,"是","否"),"未判定"))</f>
        <v>不适用</v>
      </c>
      <c r="K7373" s="5" t="str">
        <f t="shared" si="461"/>
        <v>非测试日纯氢</v>
      </c>
      <c r="L7373" s="6">
        <f t="shared" si="462"/>
        <v>190.1</v>
      </c>
      <c r="M7373" s="5">
        <f t="shared" si="463"/>
        <v>0</v>
      </c>
      <c r="N7373" s="5" t="s">
        <v>25461</v>
      </c>
      <c r="O7373" s="5" t="s">
        <v>25462</v>
      </c>
      <c r="P7373" s="5" t="s">
        <v>25463</v>
      </c>
    </row>
    <row r="7374" ht="19" customHeight="1" spans="1:16">
      <c r="A7374" s="5">
        <v>291</v>
      </c>
      <c r="B7374" s="5" t="s">
        <v>727</v>
      </c>
      <c r="C7374" s="5" t="s">
        <v>70</v>
      </c>
      <c r="D7374" s="8" t="s">
        <v>644</v>
      </c>
      <c r="E7374" s="6">
        <v>212.7</v>
      </c>
      <c r="F7374" s="6">
        <v>217.4</v>
      </c>
      <c r="G7374" s="6">
        <v>203.1</v>
      </c>
      <c r="H7374" s="5" t="s">
        <v>120</v>
      </c>
      <c r="I7374" s="6">
        <f t="shared" si="460"/>
        <v>-4.70000000000002</v>
      </c>
      <c r="J7374" s="5" t="str">
        <f>IF(H7374="否","不适用",IF(AND(ISNUMBER(E7374),ISNUMBER(F7374)),IF(I7374&gt;规则与名单!$B$2,"是","否"),"未判定"))</f>
        <v>不适用</v>
      </c>
      <c r="K7374" s="5" t="str">
        <f t="shared" si="461"/>
        <v>非测试日纯氢</v>
      </c>
      <c r="L7374" s="6">
        <f t="shared" si="462"/>
        <v>203.1</v>
      </c>
      <c r="M7374" s="5">
        <f t="shared" si="463"/>
        <v>0</v>
      </c>
      <c r="N7374" s="5" t="s">
        <v>25464</v>
      </c>
      <c r="O7374" s="5" t="s">
        <v>25465</v>
      </c>
      <c r="P7374" s="5" t="s">
        <v>25466</v>
      </c>
    </row>
    <row r="7375" ht="19" customHeight="1" spans="1:16">
      <c r="A7375" s="5">
        <v>291</v>
      </c>
      <c r="B7375" s="5" t="s">
        <v>727</v>
      </c>
      <c r="C7375" s="5" t="s">
        <v>70</v>
      </c>
      <c r="D7375" s="8" t="s">
        <v>3418</v>
      </c>
      <c r="E7375" s="6">
        <v>268.6</v>
      </c>
      <c r="F7375" s="6">
        <v>271.4</v>
      </c>
      <c r="G7375" s="6">
        <v>267.8</v>
      </c>
      <c r="H7375" s="5" t="s">
        <v>120</v>
      </c>
      <c r="I7375" s="6">
        <f t="shared" si="460"/>
        <v>-2.79999999999995</v>
      </c>
      <c r="J7375" s="5" t="str">
        <f>IF(H7375="否","不适用",IF(AND(ISNUMBER(E7375),ISNUMBER(F7375)),IF(I7375&gt;规则与名单!$B$2,"是","否"),"未判定"))</f>
        <v>不适用</v>
      </c>
      <c r="K7375" s="5" t="str">
        <f t="shared" si="461"/>
        <v>非测试日纯氢</v>
      </c>
      <c r="L7375" s="6">
        <f t="shared" si="462"/>
        <v>267.8</v>
      </c>
      <c r="M7375" s="5">
        <f t="shared" si="463"/>
        <v>0</v>
      </c>
      <c r="N7375" s="5" t="s">
        <v>25467</v>
      </c>
      <c r="O7375" s="5" t="s">
        <v>25468</v>
      </c>
      <c r="P7375" s="5" t="s">
        <v>25469</v>
      </c>
    </row>
    <row r="7376" ht="19" customHeight="1" spans="1:16">
      <c r="A7376" s="5">
        <v>291</v>
      </c>
      <c r="B7376" s="5" t="s">
        <v>727</v>
      </c>
      <c r="C7376" s="5" t="s">
        <v>70</v>
      </c>
      <c r="D7376" s="8" t="s">
        <v>3422</v>
      </c>
      <c r="E7376" s="6">
        <v>191.3</v>
      </c>
      <c r="F7376" s="6">
        <v>195.1</v>
      </c>
      <c r="G7376" s="6">
        <v>180.3</v>
      </c>
      <c r="H7376" s="5" t="s">
        <v>120</v>
      </c>
      <c r="I7376" s="6">
        <f t="shared" si="460"/>
        <v>-3.79999999999998</v>
      </c>
      <c r="J7376" s="5" t="str">
        <f>IF(H7376="否","不适用",IF(AND(ISNUMBER(E7376),ISNUMBER(F7376)),IF(I7376&gt;规则与名单!$B$2,"是","否"),"未判定"))</f>
        <v>不适用</v>
      </c>
      <c r="K7376" s="5" t="str">
        <f t="shared" si="461"/>
        <v>非测试日纯氢</v>
      </c>
      <c r="L7376" s="6">
        <f t="shared" si="462"/>
        <v>180.3</v>
      </c>
      <c r="M7376" s="5">
        <f t="shared" si="463"/>
        <v>0</v>
      </c>
      <c r="N7376" s="5" t="s">
        <v>25470</v>
      </c>
      <c r="O7376" s="5" t="s">
        <v>25471</v>
      </c>
      <c r="P7376" s="5" t="s">
        <v>25472</v>
      </c>
    </row>
    <row r="7377" ht="19" customHeight="1" spans="1:16">
      <c r="A7377" s="5">
        <v>291</v>
      </c>
      <c r="B7377" s="5" t="s">
        <v>727</v>
      </c>
      <c r="C7377" s="5" t="s">
        <v>70</v>
      </c>
      <c r="D7377" s="8" t="s">
        <v>336</v>
      </c>
      <c r="E7377" s="6">
        <v>282.3</v>
      </c>
      <c r="F7377" s="6">
        <v>286.7</v>
      </c>
      <c r="G7377" s="6">
        <v>271.9</v>
      </c>
      <c r="H7377" s="5" t="s">
        <v>120</v>
      </c>
      <c r="I7377" s="6">
        <f t="shared" si="460"/>
        <v>-4.39999999999998</v>
      </c>
      <c r="J7377" s="5" t="str">
        <f>IF(H7377="否","不适用",IF(AND(ISNUMBER(E7377),ISNUMBER(F7377)),IF(I7377&gt;规则与名单!$B$2,"是","否"),"未判定"))</f>
        <v>不适用</v>
      </c>
      <c r="K7377" s="5" t="str">
        <f t="shared" si="461"/>
        <v>非测试日纯氢</v>
      </c>
      <c r="L7377" s="6">
        <f t="shared" si="462"/>
        <v>271.9</v>
      </c>
      <c r="M7377" s="5">
        <f t="shared" si="463"/>
        <v>0</v>
      </c>
      <c r="N7377" s="5" t="s">
        <v>25473</v>
      </c>
      <c r="O7377" s="5" t="s">
        <v>25474</v>
      </c>
      <c r="P7377" s="5" t="s">
        <v>25475</v>
      </c>
    </row>
    <row r="7378" ht="19" customHeight="1" spans="1:16">
      <c r="A7378" s="5">
        <v>291</v>
      </c>
      <c r="B7378" s="5" t="s">
        <v>727</v>
      </c>
      <c r="C7378" s="5" t="s">
        <v>70</v>
      </c>
      <c r="D7378" s="8" t="s">
        <v>653</v>
      </c>
      <c r="E7378" s="6">
        <v>98.8</v>
      </c>
      <c r="F7378" s="6">
        <v>100.1</v>
      </c>
      <c r="G7378" s="6">
        <v>96.2</v>
      </c>
      <c r="H7378" s="5" t="s">
        <v>120</v>
      </c>
      <c r="I7378" s="6">
        <f t="shared" si="460"/>
        <v>-1.3</v>
      </c>
      <c r="J7378" s="5" t="str">
        <f>IF(H7378="否","不适用",IF(AND(ISNUMBER(E7378),ISNUMBER(F7378)),IF(I7378&gt;规则与名单!$B$2,"是","否"),"未判定"))</f>
        <v>不适用</v>
      </c>
      <c r="K7378" s="5" t="str">
        <f t="shared" si="461"/>
        <v>非测试日纯氢</v>
      </c>
      <c r="L7378" s="6">
        <f t="shared" si="462"/>
        <v>96.2</v>
      </c>
      <c r="M7378" s="5">
        <f t="shared" si="463"/>
        <v>0</v>
      </c>
      <c r="N7378" s="5" t="s">
        <v>25476</v>
      </c>
      <c r="O7378" s="5" t="s">
        <v>25477</v>
      </c>
      <c r="P7378" s="5" t="s">
        <v>25478</v>
      </c>
    </row>
    <row r="7379" ht="19" customHeight="1" spans="1:16">
      <c r="A7379" s="5">
        <v>291</v>
      </c>
      <c r="B7379" s="5" t="s">
        <v>727</v>
      </c>
      <c r="C7379" s="5" t="s">
        <v>70</v>
      </c>
      <c r="D7379" s="8" t="s">
        <v>140</v>
      </c>
      <c r="E7379" s="6">
        <v>16</v>
      </c>
      <c r="F7379" s="6">
        <v>16.3</v>
      </c>
      <c r="G7379" s="6">
        <v>16</v>
      </c>
      <c r="H7379" s="5" t="s">
        <v>120</v>
      </c>
      <c r="I7379" s="6">
        <f t="shared" si="460"/>
        <v>-0.300000000000001</v>
      </c>
      <c r="J7379" s="5" t="str">
        <f>IF(H7379="否","不适用",IF(AND(ISNUMBER(E7379),ISNUMBER(F7379)),IF(I7379&gt;规则与名单!$B$2,"是","否"),"未判定"))</f>
        <v>不适用</v>
      </c>
      <c r="K7379" s="5" t="str">
        <f t="shared" si="461"/>
        <v>非测试日纯氢</v>
      </c>
      <c r="L7379" s="6">
        <f t="shared" si="462"/>
        <v>16</v>
      </c>
      <c r="M7379" s="5">
        <f t="shared" si="463"/>
        <v>0</v>
      </c>
      <c r="N7379" s="5" t="s">
        <v>25479</v>
      </c>
      <c r="O7379" s="5" t="s">
        <v>25480</v>
      </c>
      <c r="P7379" s="5" t="s">
        <v>25481</v>
      </c>
    </row>
    <row r="7380" ht="19" customHeight="1" spans="1:16">
      <c r="A7380" s="5">
        <v>291</v>
      </c>
      <c r="B7380" s="5" t="s">
        <v>727</v>
      </c>
      <c r="C7380" s="5" t="s">
        <v>70</v>
      </c>
      <c r="D7380" s="8" t="s">
        <v>115</v>
      </c>
      <c r="E7380" s="6">
        <v>12.8</v>
      </c>
      <c r="F7380" s="6">
        <v>12.8</v>
      </c>
      <c r="G7380" s="6">
        <v>12.8</v>
      </c>
      <c r="H7380" s="5" t="s">
        <v>120</v>
      </c>
      <c r="I7380" s="6">
        <f t="shared" si="460"/>
        <v>0</v>
      </c>
      <c r="J7380" s="5" t="str">
        <f>IF(H7380="否","不适用",IF(AND(ISNUMBER(E7380),ISNUMBER(F7380)),IF(I7380&gt;规则与名单!$B$2,"是","否"),"未判定"))</f>
        <v>不适用</v>
      </c>
      <c r="K7380" s="5" t="str">
        <f t="shared" si="461"/>
        <v>非测试日纯氢</v>
      </c>
      <c r="L7380" s="6">
        <f t="shared" si="462"/>
        <v>12.8</v>
      </c>
      <c r="M7380" s="5">
        <f t="shared" si="463"/>
        <v>0</v>
      </c>
      <c r="N7380" s="5" t="s">
        <v>25482</v>
      </c>
      <c r="O7380" s="5" t="s">
        <v>25483</v>
      </c>
      <c r="P7380" s="5" t="s">
        <v>25484</v>
      </c>
    </row>
    <row r="7381" ht="19" customHeight="1" spans="1:16">
      <c r="A7381" s="5">
        <v>292</v>
      </c>
      <c r="B7381" s="5" t="s">
        <v>728</v>
      </c>
      <c r="C7381" s="5" t="s">
        <v>70</v>
      </c>
      <c r="D7381" s="8" t="s">
        <v>114</v>
      </c>
      <c r="E7381" s="6">
        <v>275.5</v>
      </c>
      <c r="F7381" s="6">
        <v>280.4</v>
      </c>
      <c r="G7381" s="6">
        <v>274.9</v>
      </c>
      <c r="H7381" s="5" t="s">
        <v>120</v>
      </c>
      <c r="I7381" s="6">
        <f t="shared" si="460"/>
        <v>-4.89999999999998</v>
      </c>
      <c r="J7381" s="5" t="str">
        <f>IF(H7381="否","不适用",IF(AND(ISNUMBER(E7381),ISNUMBER(F7381)),IF(I7381&gt;规则与名单!$B$2,"是","否"),"未判定"))</f>
        <v>不适用</v>
      </c>
      <c r="K7381" s="5" t="str">
        <f t="shared" si="461"/>
        <v>非测试日纯氢</v>
      </c>
      <c r="L7381" s="6">
        <f t="shared" si="462"/>
        <v>274.9</v>
      </c>
      <c r="M7381" s="5">
        <f t="shared" si="463"/>
        <v>0</v>
      </c>
      <c r="N7381" s="5" t="s">
        <v>25485</v>
      </c>
      <c r="O7381" s="5" t="s">
        <v>25486</v>
      </c>
      <c r="P7381" s="5" t="s">
        <v>25487</v>
      </c>
    </row>
    <row r="7382" ht="19" customHeight="1" spans="1:16">
      <c r="A7382" s="5">
        <v>292</v>
      </c>
      <c r="B7382" s="5" t="s">
        <v>728</v>
      </c>
      <c r="C7382" s="5" t="s">
        <v>70</v>
      </c>
      <c r="D7382" s="8" t="s">
        <v>605</v>
      </c>
      <c r="E7382" s="6">
        <v>238.2</v>
      </c>
      <c r="F7382" s="6">
        <v>237</v>
      </c>
      <c r="G7382" s="6">
        <v>237.3</v>
      </c>
      <c r="H7382" s="5" t="s">
        <v>120</v>
      </c>
      <c r="I7382" s="6">
        <f t="shared" si="460"/>
        <v>1.19999999999999</v>
      </c>
      <c r="J7382" s="5" t="str">
        <f>IF(H7382="否","不适用",IF(AND(ISNUMBER(E7382),ISNUMBER(F7382)),IF(I7382&gt;规则与名单!$B$2,"是","否"),"未判定"))</f>
        <v>不适用</v>
      </c>
      <c r="K7382" s="5" t="str">
        <f t="shared" si="461"/>
        <v>非测试日纯氢</v>
      </c>
      <c r="L7382" s="6">
        <f t="shared" si="462"/>
        <v>237.3</v>
      </c>
      <c r="M7382" s="5">
        <f t="shared" si="463"/>
        <v>0</v>
      </c>
      <c r="N7382" s="5" t="s">
        <v>25488</v>
      </c>
      <c r="O7382" s="5" t="s">
        <v>25489</v>
      </c>
      <c r="P7382" s="5" t="s">
        <v>25490</v>
      </c>
    </row>
    <row r="7383" ht="19" customHeight="1" spans="1:16">
      <c r="A7383" s="5">
        <v>292</v>
      </c>
      <c r="B7383" s="5" t="s">
        <v>728</v>
      </c>
      <c r="C7383" s="5" t="s">
        <v>70</v>
      </c>
      <c r="D7383" s="8" t="s">
        <v>186</v>
      </c>
      <c r="E7383" s="6">
        <v>0</v>
      </c>
      <c r="F7383" s="6">
        <v>70.2</v>
      </c>
      <c r="G7383" s="6">
        <v>69.3</v>
      </c>
      <c r="H7383" s="5" t="s">
        <v>120</v>
      </c>
      <c r="I7383" s="6">
        <f t="shared" si="460"/>
        <v>-70.2</v>
      </c>
      <c r="J7383" s="5" t="str">
        <f>IF(H7383="否","不适用",IF(AND(ISNUMBER(E7383),ISNUMBER(F7383)),IF(I7383&gt;规则与名单!$B$2,"是","否"),"未判定"))</f>
        <v>不适用</v>
      </c>
      <c r="K7383" s="5" t="str">
        <f t="shared" si="461"/>
        <v>非测试日纯氢</v>
      </c>
      <c r="L7383" s="6">
        <f t="shared" si="462"/>
        <v>69.3</v>
      </c>
      <c r="M7383" s="5">
        <f t="shared" si="463"/>
        <v>0</v>
      </c>
      <c r="N7383" s="5" t="s">
        <v>25491</v>
      </c>
      <c r="O7383" s="5" t="s">
        <v>25492</v>
      </c>
      <c r="P7383" s="5" t="s">
        <v>25493</v>
      </c>
    </row>
    <row r="7384" ht="19" customHeight="1" spans="1:16">
      <c r="A7384" s="5">
        <v>292</v>
      </c>
      <c r="B7384" s="5" t="s">
        <v>728</v>
      </c>
      <c r="C7384" s="5" t="s">
        <v>70</v>
      </c>
      <c r="D7384" s="8" t="s">
        <v>165</v>
      </c>
      <c r="E7384" s="6">
        <v>270.9</v>
      </c>
      <c r="F7384" s="6">
        <v>204.1</v>
      </c>
      <c r="G7384" s="6">
        <v>199.6</v>
      </c>
      <c r="H7384" s="5" t="s">
        <v>120</v>
      </c>
      <c r="I7384" s="6">
        <f t="shared" si="460"/>
        <v>66.8</v>
      </c>
      <c r="J7384" s="5" t="str">
        <f>IF(H7384="否","不适用",IF(AND(ISNUMBER(E7384),ISNUMBER(F7384)),IF(I7384&gt;规则与名单!$B$2,"是","否"),"未判定"))</f>
        <v>不适用</v>
      </c>
      <c r="K7384" s="5" t="str">
        <f t="shared" si="461"/>
        <v>非测试日纯氢</v>
      </c>
      <c r="L7384" s="6">
        <f t="shared" si="462"/>
        <v>199.6</v>
      </c>
      <c r="M7384" s="5">
        <f t="shared" si="463"/>
        <v>0</v>
      </c>
      <c r="N7384" s="5" t="s">
        <v>25494</v>
      </c>
      <c r="O7384" s="5" t="s">
        <v>25495</v>
      </c>
      <c r="P7384" s="5" t="s">
        <v>25496</v>
      </c>
    </row>
    <row r="7385" ht="19" customHeight="1" spans="1:16">
      <c r="A7385" s="5">
        <v>292</v>
      </c>
      <c r="B7385" s="5" t="s">
        <v>728</v>
      </c>
      <c r="C7385" s="5" t="s">
        <v>70</v>
      </c>
      <c r="D7385" s="8" t="s">
        <v>151</v>
      </c>
      <c r="E7385" s="6">
        <v>162.3</v>
      </c>
      <c r="F7385" s="6">
        <v>163.3</v>
      </c>
      <c r="G7385" s="6">
        <v>162.1</v>
      </c>
      <c r="H7385" s="5" t="s">
        <v>120</v>
      </c>
      <c r="I7385" s="6">
        <f t="shared" si="460"/>
        <v>-1</v>
      </c>
      <c r="J7385" s="5" t="str">
        <f>IF(H7385="否","不适用",IF(AND(ISNUMBER(E7385),ISNUMBER(F7385)),IF(I7385&gt;规则与名单!$B$2,"是","否"),"未判定"))</f>
        <v>不适用</v>
      </c>
      <c r="K7385" s="5" t="str">
        <f t="shared" si="461"/>
        <v>非测试日纯氢</v>
      </c>
      <c r="L7385" s="6">
        <f t="shared" si="462"/>
        <v>162.1</v>
      </c>
      <c r="M7385" s="5">
        <f t="shared" si="463"/>
        <v>0</v>
      </c>
      <c r="N7385" s="5" t="s">
        <v>25497</v>
      </c>
      <c r="O7385" s="5" t="s">
        <v>25498</v>
      </c>
      <c r="P7385" s="5" t="s">
        <v>25499</v>
      </c>
    </row>
    <row r="7386" ht="19" customHeight="1" spans="1:16">
      <c r="A7386" s="5">
        <v>292</v>
      </c>
      <c r="B7386" s="5" t="s">
        <v>728</v>
      </c>
      <c r="C7386" s="5" t="s">
        <v>70</v>
      </c>
      <c r="D7386" s="8" t="s">
        <v>3358</v>
      </c>
      <c r="E7386" s="6">
        <v>97.4</v>
      </c>
      <c r="F7386" s="6">
        <v>98.9</v>
      </c>
      <c r="G7386" s="6">
        <v>97.3</v>
      </c>
      <c r="H7386" s="5" t="s">
        <v>120</v>
      </c>
      <c r="I7386" s="6">
        <f t="shared" si="460"/>
        <v>-1.5</v>
      </c>
      <c r="J7386" s="5" t="str">
        <f>IF(H7386="否","不适用",IF(AND(ISNUMBER(E7386),ISNUMBER(F7386)),IF(I7386&gt;规则与名单!$B$2,"是","否"),"未判定"))</f>
        <v>不适用</v>
      </c>
      <c r="K7386" s="5" t="str">
        <f t="shared" si="461"/>
        <v>非测试日纯氢</v>
      </c>
      <c r="L7386" s="6">
        <f t="shared" si="462"/>
        <v>97.3</v>
      </c>
      <c r="M7386" s="5">
        <f t="shared" si="463"/>
        <v>0</v>
      </c>
      <c r="N7386" s="5" t="s">
        <v>25500</v>
      </c>
      <c r="O7386" s="5" t="s">
        <v>25501</v>
      </c>
      <c r="P7386" s="5" t="s">
        <v>25502</v>
      </c>
    </row>
    <row r="7387" ht="19" customHeight="1" spans="1:16">
      <c r="A7387" s="5">
        <v>292</v>
      </c>
      <c r="B7387" s="5" t="s">
        <v>728</v>
      </c>
      <c r="C7387" s="5" t="s">
        <v>70</v>
      </c>
      <c r="D7387" s="8" t="s">
        <v>272</v>
      </c>
      <c r="E7387" s="6">
        <v>171.4</v>
      </c>
      <c r="F7387" s="6">
        <v>171.3</v>
      </c>
      <c r="G7387" s="6">
        <v>149.6</v>
      </c>
      <c r="H7387" s="5" t="s">
        <v>120</v>
      </c>
      <c r="I7387" s="6">
        <f t="shared" si="460"/>
        <v>0.0999999999999943</v>
      </c>
      <c r="J7387" s="5" t="str">
        <f>IF(H7387="否","不适用",IF(AND(ISNUMBER(E7387),ISNUMBER(F7387)),IF(I7387&gt;规则与名单!$B$2,"是","否"),"未判定"))</f>
        <v>不适用</v>
      </c>
      <c r="K7387" s="5" t="str">
        <f t="shared" si="461"/>
        <v>非测试日纯氢</v>
      </c>
      <c r="L7387" s="6">
        <f t="shared" si="462"/>
        <v>149.6</v>
      </c>
      <c r="M7387" s="5">
        <f t="shared" si="463"/>
        <v>0</v>
      </c>
      <c r="N7387" s="5" t="s">
        <v>25503</v>
      </c>
      <c r="O7387" s="5" t="s">
        <v>25504</v>
      </c>
      <c r="P7387" s="5" t="s">
        <v>25505</v>
      </c>
    </row>
    <row r="7388" ht="19" customHeight="1" spans="1:16">
      <c r="A7388" s="5">
        <v>292</v>
      </c>
      <c r="B7388" s="5" t="s">
        <v>728</v>
      </c>
      <c r="C7388" s="5" t="s">
        <v>70</v>
      </c>
      <c r="D7388" s="8" t="s">
        <v>506</v>
      </c>
      <c r="E7388" s="6">
        <v>223.4</v>
      </c>
      <c r="F7388" s="6">
        <v>227.5</v>
      </c>
      <c r="G7388" s="6">
        <v>221.6</v>
      </c>
      <c r="H7388" s="5" t="s">
        <v>120</v>
      </c>
      <c r="I7388" s="6">
        <f t="shared" si="460"/>
        <v>-4.09999999999999</v>
      </c>
      <c r="J7388" s="5" t="str">
        <f>IF(H7388="否","不适用",IF(AND(ISNUMBER(E7388),ISNUMBER(F7388)),IF(I7388&gt;规则与名单!$B$2,"是","否"),"未判定"))</f>
        <v>不适用</v>
      </c>
      <c r="K7388" s="5" t="str">
        <f t="shared" si="461"/>
        <v>非测试日纯氢</v>
      </c>
      <c r="L7388" s="6">
        <f t="shared" si="462"/>
        <v>221.6</v>
      </c>
      <c r="M7388" s="5">
        <f t="shared" si="463"/>
        <v>0</v>
      </c>
      <c r="N7388" s="5" t="s">
        <v>25506</v>
      </c>
      <c r="O7388" s="5" t="s">
        <v>25507</v>
      </c>
      <c r="P7388" s="5" t="s">
        <v>25508</v>
      </c>
    </row>
    <row r="7389" ht="19" customHeight="1" spans="1:16">
      <c r="A7389" s="5">
        <v>292</v>
      </c>
      <c r="B7389" s="5" t="s">
        <v>728</v>
      </c>
      <c r="C7389" s="5" t="s">
        <v>70</v>
      </c>
      <c r="D7389" s="8" t="s">
        <v>673</v>
      </c>
      <c r="E7389" s="6">
        <v>255.2</v>
      </c>
      <c r="F7389" s="6">
        <v>255.3</v>
      </c>
      <c r="G7389" s="6">
        <v>250.5</v>
      </c>
      <c r="H7389" s="5" t="s">
        <v>120</v>
      </c>
      <c r="I7389" s="6">
        <f t="shared" si="460"/>
        <v>-0.100000000000023</v>
      </c>
      <c r="J7389" s="5" t="str">
        <f>IF(H7389="否","不适用",IF(AND(ISNUMBER(E7389),ISNUMBER(F7389)),IF(I7389&gt;规则与名单!$B$2,"是","否"),"未判定"))</f>
        <v>不适用</v>
      </c>
      <c r="K7389" s="5" t="str">
        <f t="shared" si="461"/>
        <v>非测试日纯氢</v>
      </c>
      <c r="L7389" s="6">
        <f t="shared" si="462"/>
        <v>250.5</v>
      </c>
      <c r="M7389" s="5">
        <f t="shared" si="463"/>
        <v>0</v>
      </c>
      <c r="N7389" s="5" t="s">
        <v>25509</v>
      </c>
      <c r="O7389" s="5" t="s">
        <v>25510</v>
      </c>
      <c r="P7389" s="5" t="s">
        <v>25511</v>
      </c>
    </row>
    <row r="7390" ht="19" customHeight="1" spans="1:16">
      <c r="A7390" s="5">
        <v>292</v>
      </c>
      <c r="B7390" s="5" t="s">
        <v>728</v>
      </c>
      <c r="C7390" s="5" t="s">
        <v>70</v>
      </c>
      <c r="D7390" s="8" t="s">
        <v>183</v>
      </c>
      <c r="E7390" s="6">
        <v>85.6</v>
      </c>
      <c r="F7390" s="6">
        <v>86.5</v>
      </c>
      <c r="G7390" s="6">
        <v>85.6</v>
      </c>
      <c r="H7390" s="5" t="s">
        <v>120</v>
      </c>
      <c r="I7390" s="6">
        <f t="shared" si="460"/>
        <v>-0.900000000000006</v>
      </c>
      <c r="J7390" s="5" t="str">
        <f>IF(H7390="否","不适用",IF(AND(ISNUMBER(E7390),ISNUMBER(F7390)),IF(I7390&gt;规则与名单!$B$2,"是","否"),"未判定"))</f>
        <v>不适用</v>
      </c>
      <c r="K7390" s="5" t="str">
        <f t="shared" si="461"/>
        <v>非测试日纯氢</v>
      </c>
      <c r="L7390" s="6">
        <f t="shared" si="462"/>
        <v>85.6</v>
      </c>
      <c r="M7390" s="5">
        <f t="shared" si="463"/>
        <v>0</v>
      </c>
      <c r="N7390" s="5" t="s">
        <v>25512</v>
      </c>
      <c r="O7390" s="5" t="s">
        <v>25513</v>
      </c>
      <c r="P7390" s="5" t="s">
        <v>25514</v>
      </c>
    </row>
    <row r="7391" ht="19" customHeight="1" spans="1:16">
      <c r="A7391" s="5">
        <v>292</v>
      </c>
      <c r="B7391" s="5" t="s">
        <v>728</v>
      </c>
      <c r="C7391" s="5" t="s">
        <v>70</v>
      </c>
      <c r="D7391" s="8" t="s">
        <v>431</v>
      </c>
      <c r="E7391" s="6">
        <v>176.8</v>
      </c>
      <c r="F7391" s="6">
        <v>181.7</v>
      </c>
      <c r="G7391" s="6">
        <v>49</v>
      </c>
      <c r="H7391" s="5" t="s">
        <v>120</v>
      </c>
      <c r="I7391" s="6">
        <f t="shared" si="460"/>
        <v>-4.89999999999998</v>
      </c>
      <c r="J7391" s="5" t="str">
        <f>IF(H7391="否","不适用",IF(AND(ISNUMBER(E7391),ISNUMBER(F7391)),IF(I7391&gt;规则与名单!$B$2,"是","否"),"未判定"))</f>
        <v>不适用</v>
      </c>
      <c r="K7391" s="5" t="str">
        <f t="shared" si="461"/>
        <v>非测试日纯氢</v>
      </c>
      <c r="L7391" s="6">
        <f t="shared" si="462"/>
        <v>49</v>
      </c>
      <c r="M7391" s="5">
        <f t="shared" si="463"/>
        <v>0</v>
      </c>
      <c r="N7391" s="5" t="s">
        <v>25515</v>
      </c>
      <c r="O7391" s="5" t="s">
        <v>25516</v>
      </c>
      <c r="P7391" s="5" t="s">
        <v>25517</v>
      </c>
    </row>
    <row r="7392" ht="19" customHeight="1" spans="1:16">
      <c r="A7392" s="5">
        <v>292</v>
      </c>
      <c r="B7392" s="5" t="s">
        <v>728</v>
      </c>
      <c r="C7392" s="5" t="s">
        <v>70</v>
      </c>
      <c r="D7392" s="8" t="s">
        <v>3377</v>
      </c>
      <c r="E7392" s="6">
        <v>198.5</v>
      </c>
      <c r="F7392" s="6">
        <v>228.3</v>
      </c>
      <c r="G7392" s="6">
        <v>176.8</v>
      </c>
      <c r="H7392" s="5" t="s">
        <v>120</v>
      </c>
      <c r="I7392" s="6">
        <f t="shared" si="460"/>
        <v>-29.8</v>
      </c>
      <c r="J7392" s="5" t="str">
        <f>IF(H7392="否","不适用",IF(AND(ISNUMBER(E7392),ISNUMBER(F7392)),IF(I7392&gt;规则与名单!$B$2,"是","否"),"未判定"))</f>
        <v>不适用</v>
      </c>
      <c r="K7392" s="5" t="str">
        <f t="shared" si="461"/>
        <v>非测试日纯氢</v>
      </c>
      <c r="L7392" s="6">
        <f t="shared" si="462"/>
        <v>176.8</v>
      </c>
      <c r="M7392" s="5">
        <f t="shared" si="463"/>
        <v>0</v>
      </c>
      <c r="N7392" s="5" t="s">
        <v>25518</v>
      </c>
      <c r="O7392" s="5" t="s">
        <v>25519</v>
      </c>
      <c r="P7392" s="5" t="s">
        <v>25520</v>
      </c>
    </row>
    <row r="7393" ht="19" customHeight="1" spans="1:16">
      <c r="A7393" s="5">
        <v>292</v>
      </c>
      <c r="B7393" s="5" t="s">
        <v>728</v>
      </c>
      <c r="C7393" s="5" t="s">
        <v>70</v>
      </c>
      <c r="D7393" s="8" t="s">
        <v>407</v>
      </c>
      <c r="E7393" s="6">
        <v>275.9</v>
      </c>
      <c r="F7393" s="6">
        <v>252.5</v>
      </c>
      <c r="G7393" s="6">
        <v>180.2</v>
      </c>
      <c r="H7393" s="5" t="s">
        <v>120</v>
      </c>
      <c r="I7393" s="6">
        <f t="shared" si="460"/>
        <v>23.4</v>
      </c>
      <c r="J7393" s="5" t="str">
        <f>IF(H7393="否","不适用",IF(AND(ISNUMBER(E7393),ISNUMBER(F7393)),IF(I7393&gt;规则与名单!$B$2,"是","否"),"未判定"))</f>
        <v>不适用</v>
      </c>
      <c r="K7393" s="5" t="str">
        <f t="shared" si="461"/>
        <v>非测试日纯氢</v>
      </c>
      <c r="L7393" s="6">
        <f t="shared" si="462"/>
        <v>180.2</v>
      </c>
      <c r="M7393" s="5">
        <f t="shared" si="463"/>
        <v>0</v>
      </c>
      <c r="N7393" s="5" t="s">
        <v>25521</v>
      </c>
      <c r="O7393" s="5" t="s">
        <v>25522</v>
      </c>
      <c r="P7393" s="5" t="s">
        <v>25523</v>
      </c>
    </row>
    <row r="7394" ht="19" customHeight="1" spans="1:16">
      <c r="A7394" s="5">
        <v>292</v>
      </c>
      <c r="B7394" s="5" t="s">
        <v>728</v>
      </c>
      <c r="C7394" s="5" t="s">
        <v>70</v>
      </c>
      <c r="D7394" s="8" t="s">
        <v>411</v>
      </c>
      <c r="E7394" s="6">
        <v>177.4</v>
      </c>
      <c r="F7394" s="6">
        <v>180</v>
      </c>
      <c r="G7394" s="6">
        <v>165.2</v>
      </c>
      <c r="H7394" s="5" t="s">
        <v>120</v>
      </c>
      <c r="I7394" s="6">
        <f t="shared" si="460"/>
        <v>-2.59999999999999</v>
      </c>
      <c r="J7394" s="5" t="str">
        <f>IF(H7394="否","不适用",IF(AND(ISNUMBER(E7394),ISNUMBER(F7394)),IF(I7394&gt;规则与名单!$B$2,"是","否"),"未判定"))</f>
        <v>不适用</v>
      </c>
      <c r="K7394" s="5" t="str">
        <f t="shared" si="461"/>
        <v>非测试日纯氢</v>
      </c>
      <c r="L7394" s="6">
        <f t="shared" si="462"/>
        <v>165.2</v>
      </c>
      <c r="M7394" s="5">
        <f t="shared" si="463"/>
        <v>0</v>
      </c>
      <c r="N7394" s="5" t="s">
        <v>25524</v>
      </c>
      <c r="O7394" s="5" t="s">
        <v>25525</v>
      </c>
      <c r="P7394" s="5" t="s">
        <v>25526</v>
      </c>
    </row>
    <row r="7395" ht="19" customHeight="1" spans="1:16">
      <c r="A7395" s="5">
        <v>292</v>
      </c>
      <c r="B7395" s="5" t="s">
        <v>728</v>
      </c>
      <c r="C7395" s="5" t="s">
        <v>70</v>
      </c>
      <c r="D7395" s="8" t="s">
        <v>251</v>
      </c>
      <c r="E7395" s="6">
        <v>255.7</v>
      </c>
      <c r="F7395" s="6">
        <v>258.3</v>
      </c>
      <c r="G7395" s="6">
        <v>242.5</v>
      </c>
      <c r="H7395" s="5" t="s">
        <v>120</v>
      </c>
      <c r="I7395" s="6">
        <f t="shared" si="460"/>
        <v>-2.60000000000002</v>
      </c>
      <c r="J7395" s="5" t="str">
        <f>IF(H7395="否","不适用",IF(AND(ISNUMBER(E7395),ISNUMBER(F7395)),IF(I7395&gt;规则与名单!$B$2,"是","否"),"未判定"))</f>
        <v>不适用</v>
      </c>
      <c r="K7395" s="5" t="str">
        <f t="shared" si="461"/>
        <v>非测试日纯氢</v>
      </c>
      <c r="L7395" s="6">
        <f t="shared" si="462"/>
        <v>242.5</v>
      </c>
      <c r="M7395" s="5">
        <f t="shared" si="463"/>
        <v>0</v>
      </c>
      <c r="N7395" s="5" t="s">
        <v>25527</v>
      </c>
      <c r="O7395" s="5" t="s">
        <v>25528</v>
      </c>
      <c r="P7395" s="5" t="s">
        <v>25529</v>
      </c>
    </row>
    <row r="7396" ht="19" customHeight="1" spans="1:16">
      <c r="A7396" s="5">
        <v>292</v>
      </c>
      <c r="B7396" s="5" t="s">
        <v>728</v>
      </c>
      <c r="C7396" s="5" t="s">
        <v>70</v>
      </c>
      <c r="D7396" s="8" t="s">
        <v>472</v>
      </c>
      <c r="E7396" s="6">
        <v>241.5</v>
      </c>
      <c r="F7396" s="6">
        <v>248.8</v>
      </c>
      <c r="G7396" s="6">
        <v>229.4</v>
      </c>
      <c r="H7396" s="5" t="s">
        <v>120</v>
      </c>
      <c r="I7396" s="6">
        <f t="shared" si="460"/>
        <v>-7.30000000000001</v>
      </c>
      <c r="J7396" s="5" t="str">
        <f>IF(H7396="否","不适用",IF(AND(ISNUMBER(E7396),ISNUMBER(F7396)),IF(I7396&gt;规则与名单!$B$2,"是","否"),"未判定"))</f>
        <v>不适用</v>
      </c>
      <c r="K7396" s="5" t="str">
        <f t="shared" si="461"/>
        <v>非测试日纯氢</v>
      </c>
      <c r="L7396" s="6">
        <f t="shared" si="462"/>
        <v>229.4</v>
      </c>
      <c r="M7396" s="5">
        <f t="shared" si="463"/>
        <v>0</v>
      </c>
      <c r="N7396" s="5" t="s">
        <v>25530</v>
      </c>
      <c r="O7396" s="5" t="s">
        <v>25531</v>
      </c>
      <c r="P7396" s="5" t="s">
        <v>25532</v>
      </c>
    </row>
    <row r="7397" ht="19" customHeight="1" spans="1:16">
      <c r="A7397" s="5">
        <v>292</v>
      </c>
      <c r="B7397" s="5" t="s">
        <v>728</v>
      </c>
      <c r="C7397" s="5" t="s">
        <v>70</v>
      </c>
      <c r="D7397" s="8" t="s">
        <v>466</v>
      </c>
      <c r="E7397" s="6">
        <v>224.5</v>
      </c>
      <c r="F7397" s="6">
        <v>214.1</v>
      </c>
      <c r="G7397" s="6">
        <v>223.5</v>
      </c>
      <c r="H7397" s="5" t="s">
        <v>120</v>
      </c>
      <c r="I7397" s="6">
        <f t="shared" si="460"/>
        <v>10.4</v>
      </c>
      <c r="J7397" s="5" t="str">
        <f>IF(H7397="否","不适用",IF(AND(ISNUMBER(E7397),ISNUMBER(F7397)),IF(I7397&gt;规则与名单!$B$2,"是","否"),"未判定"))</f>
        <v>不适用</v>
      </c>
      <c r="K7397" s="5" t="str">
        <f t="shared" si="461"/>
        <v>非测试日纯氢</v>
      </c>
      <c r="L7397" s="6">
        <f t="shared" si="462"/>
        <v>223.5</v>
      </c>
      <c r="M7397" s="5">
        <f t="shared" si="463"/>
        <v>0</v>
      </c>
      <c r="N7397" s="5" t="s">
        <v>25533</v>
      </c>
      <c r="O7397" s="5" t="s">
        <v>25534</v>
      </c>
      <c r="P7397" s="5" t="s">
        <v>25535</v>
      </c>
    </row>
    <row r="7398" ht="19" customHeight="1" spans="1:16">
      <c r="A7398" s="5">
        <v>292</v>
      </c>
      <c r="B7398" s="5" t="s">
        <v>728</v>
      </c>
      <c r="C7398" s="5" t="s">
        <v>70</v>
      </c>
      <c r="D7398" s="8" t="s">
        <v>333</v>
      </c>
      <c r="E7398" s="6">
        <v>245.1</v>
      </c>
      <c r="F7398" s="6">
        <v>261.4</v>
      </c>
      <c r="G7398" s="6">
        <v>229.3</v>
      </c>
      <c r="H7398" s="5" t="s">
        <v>120</v>
      </c>
      <c r="I7398" s="6">
        <f t="shared" si="460"/>
        <v>-16.3</v>
      </c>
      <c r="J7398" s="5" t="str">
        <f>IF(H7398="否","不适用",IF(AND(ISNUMBER(E7398),ISNUMBER(F7398)),IF(I7398&gt;规则与名单!$B$2,"是","否"),"未判定"))</f>
        <v>不适用</v>
      </c>
      <c r="K7398" s="5" t="str">
        <f t="shared" si="461"/>
        <v>非测试日纯氢</v>
      </c>
      <c r="L7398" s="6">
        <f t="shared" si="462"/>
        <v>229.3</v>
      </c>
      <c r="M7398" s="5">
        <f t="shared" si="463"/>
        <v>0</v>
      </c>
      <c r="N7398" s="5" t="s">
        <v>25536</v>
      </c>
      <c r="O7398" s="5" t="s">
        <v>25537</v>
      </c>
      <c r="P7398" s="5" t="s">
        <v>25538</v>
      </c>
    </row>
    <row r="7399" ht="19" customHeight="1" spans="1:16">
      <c r="A7399" s="5">
        <v>292</v>
      </c>
      <c r="B7399" s="5" t="s">
        <v>728</v>
      </c>
      <c r="C7399" s="5" t="s">
        <v>70</v>
      </c>
      <c r="D7399" s="8" t="s">
        <v>175</v>
      </c>
      <c r="E7399" s="6">
        <v>219.4</v>
      </c>
      <c r="F7399" s="6">
        <v>219.8</v>
      </c>
      <c r="G7399" s="6">
        <v>219.2</v>
      </c>
      <c r="H7399" s="5" t="s">
        <v>120</v>
      </c>
      <c r="I7399" s="6">
        <f t="shared" si="460"/>
        <v>-0.400000000000006</v>
      </c>
      <c r="J7399" s="5" t="str">
        <f>IF(H7399="否","不适用",IF(AND(ISNUMBER(E7399),ISNUMBER(F7399)),IF(I7399&gt;规则与名单!$B$2,"是","否"),"未判定"))</f>
        <v>不适用</v>
      </c>
      <c r="K7399" s="5" t="str">
        <f t="shared" si="461"/>
        <v>非测试日纯氢</v>
      </c>
      <c r="L7399" s="6">
        <f t="shared" si="462"/>
        <v>219.2</v>
      </c>
      <c r="M7399" s="5">
        <f t="shared" si="463"/>
        <v>0</v>
      </c>
      <c r="N7399" s="5" t="s">
        <v>25539</v>
      </c>
      <c r="O7399" s="5" t="s">
        <v>25540</v>
      </c>
      <c r="P7399" s="5" t="s">
        <v>25541</v>
      </c>
    </row>
    <row r="7400" ht="19" customHeight="1" spans="1:16">
      <c r="A7400" s="5">
        <v>292</v>
      </c>
      <c r="B7400" s="5" t="s">
        <v>728</v>
      </c>
      <c r="C7400" s="5" t="s">
        <v>70</v>
      </c>
      <c r="D7400" s="8" t="s">
        <v>3402</v>
      </c>
      <c r="E7400" s="6">
        <v>117</v>
      </c>
      <c r="F7400" s="6">
        <v>119.9</v>
      </c>
      <c r="G7400" s="6">
        <v>110.7</v>
      </c>
      <c r="H7400" s="5" t="s">
        <v>120</v>
      </c>
      <c r="I7400" s="6">
        <f t="shared" si="460"/>
        <v>-2.90000000000001</v>
      </c>
      <c r="J7400" s="5" t="str">
        <f>IF(H7400="否","不适用",IF(AND(ISNUMBER(E7400),ISNUMBER(F7400)),IF(I7400&gt;规则与名单!$B$2,"是","否"),"未判定"))</f>
        <v>不适用</v>
      </c>
      <c r="K7400" s="5" t="str">
        <f t="shared" si="461"/>
        <v>非测试日纯氢</v>
      </c>
      <c r="L7400" s="6">
        <f t="shared" si="462"/>
        <v>110.7</v>
      </c>
      <c r="M7400" s="5">
        <f t="shared" si="463"/>
        <v>0</v>
      </c>
      <c r="N7400" s="5" t="s">
        <v>25542</v>
      </c>
      <c r="O7400" s="5" t="s">
        <v>25543</v>
      </c>
      <c r="P7400" s="5" t="s">
        <v>25544</v>
      </c>
    </row>
    <row r="7401" ht="19" customHeight="1" spans="1:16">
      <c r="A7401" s="5">
        <v>292</v>
      </c>
      <c r="B7401" s="5" t="s">
        <v>728</v>
      </c>
      <c r="C7401" s="5" t="s">
        <v>70</v>
      </c>
      <c r="D7401" s="8" t="s">
        <v>487</v>
      </c>
      <c r="E7401" s="6">
        <v>157.5</v>
      </c>
      <c r="F7401" s="6">
        <v>273.9</v>
      </c>
      <c r="G7401" s="6">
        <v>227.3</v>
      </c>
      <c r="H7401" s="5" t="s">
        <v>120</v>
      </c>
      <c r="I7401" s="6">
        <f t="shared" si="460"/>
        <v>-116.4</v>
      </c>
      <c r="J7401" s="5" t="str">
        <f>IF(H7401="否","不适用",IF(AND(ISNUMBER(E7401),ISNUMBER(F7401)),IF(I7401&gt;规则与名单!$B$2,"是","否"),"未判定"))</f>
        <v>不适用</v>
      </c>
      <c r="K7401" s="5" t="str">
        <f t="shared" si="461"/>
        <v>非测试日纯氢</v>
      </c>
      <c r="L7401" s="6">
        <f t="shared" si="462"/>
        <v>227.3</v>
      </c>
      <c r="M7401" s="5">
        <f t="shared" si="463"/>
        <v>0</v>
      </c>
      <c r="N7401" s="5" t="s">
        <v>25545</v>
      </c>
      <c r="O7401" s="5" t="s">
        <v>25546</v>
      </c>
      <c r="P7401" s="5" t="s">
        <v>25547</v>
      </c>
    </row>
    <row r="7402" ht="19" customHeight="1" spans="1:16">
      <c r="A7402" s="5">
        <v>292</v>
      </c>
      <c r="B7402" s="5" t="s">
        <v>728</v>
      </c>
      <c r="C7402" s="5" t="s">
        <v>70</v>
      </c>
      <c r="D7402" s="8" t="s">
        <v>121</v>
      </c>
      <c r="E7402" s="6">
        <v>300.2</v>
      </c>
      <c r="F7402" s="6">
        <v>191.7</v>
      </c>
      <c r="G7402" s="6">
        <v>180</v>
      </c>
      <c r="H7402" s="5" t="s">
        <v>120</v>
      </c>
      <c r="I7402" s="6">
        <f t="shared" si="460"/>
        <v>108.5</v>
      </c>
      <c r="J7402" s="5" t="str">
        <f>IF(H7402="否","不适用",IF(AND(ISNUMBER(E7402),ISNUMBER(F7402)),IF(I7402&gt;规则与名单!$B$2,"是","否"),"未判定"))</f>
        <v>不适用</v>
      </c>
      <c r="K7402" s="5" t="str">
        <f t="shared" si="461"/>
        <v>非测试日纯氢</v>
      </c>
      <c r="L7402" s="6">
        <f t="shared" si="462"/>
        <v>180</v>
      </c>
      <c r="M7402" s="5">
        <f t="shared" si="463"/>
        <v>0</v>
      </c>
      <c r="N7402" s="5" t="s">
        <v>25548</v>
      </c>
      <c r="O7402" s="5" t="s">
        <v>25549</v>
      </c>
      <c r="P7402" s="5" t="s">
        <v>25550</v>
      </c>
    </row>
    <row r="7403" ht="19" customHeight="1" spans="1:16">
      <c r="A7403" s="5">
        <v>292</v>
      </c>
      <c r="B7403" s="5" t="s">
        <v>728</v>
      </c>
      <c r="C7403" s="5" t="s">
        <v>70</v>
      </c>
      <c r="D7403" s="8" t="s">
        <v>170</v>
      </c>
      <c r="E7403" s="6">
        <v>229.8</v>
      </c>
      <c r="F7403" s="6">
        <v>233.8</v>
      </c>
      <c r="G7403" s="6">
        <v>223.9</v>
      </c>
      <c r="H7403" s="5" t="s">
        <v>120</v>
      </c>
      <c r="I7403" s="6">
        <f t="shared" si="460"/>
        <v>-4</v>
      </c>
      <c r="J7403" s="5" t="str">
        <f>IF(H7403="否","不适用",IF(AND(ISNUMBER(E7403),ISNUMBER(F7403)),IF(I7403&gt;规则与名单!$B$2,"是","否"),"未判定"))</f>
        <v>不适用</v>
      </c>
      <c r="K7403" s="5" t="str">
        <f t="shared" si="461"/>
        <v>非测试日纯氢</v>
      </c>
      <c r="L7403" s="6">
        <f t="shared" si="462"/>
        <v>223.9</v>
      </c>
      <c r="M7403" s="5">
        <f t="shared" si="463"/>
        <v>0</v>
      </c>
      <c r="N7403" s="5" t="s">
        <v>25551</v>
      </c>
      <c r="O7403" s="5" t="s">
        <v>25552</v>
      </c>
      <c r="P7403" s="5" t="s">
        <v>25553</v>
      </c>
    </row>
    <row r="7404" ht="19" customHeight="1" spans="1:16">
      <c r="A7404" s="5">
        <v>292</v>
      </c>
      <c r="B7404" s="5" t="s">
        <v>728</v>
      </c>
      <c r="C7404" s="5" t="s">
        <v>70</v>
      </c>
      <c r="D7404" s="8" t="s">
        <v>644</v>
      </c>
      <c r="E7404" s="6">
        <v>210.1</v>
      </c>
      <c r="F7404" s="6">
        <v>212.2</v>
      </c>
      <c r="G7404" s="6">
        <v>205.5</v>
      </c>
      <c r="H7404" s="5" t="s">
        <v>120</v>
      </c>
      <c r="I7404" s="6">
        <f t="shared" si="460"/>
        <v>-2.09999999999999</v>
      </c>
      <c r="J7404" s="5" t="str">
        <f>IF(H7404="否","不适用",IF(AND(ISNUMBER(E7404),ISNUMBER(F7404)),IF(I7404&gt;规则与名单!$B$2,"是","否"),"未判定"))</f>
        <v>不适用</v>
      </c>
      <c r="K7404" s="5" t="str">
        <f t="shared" si="461"/>
        <v>非测试日纯氢</v>
      </c>
      <c r="L7404" s="6">
        <f t="shared" si="462"/>
        <v>205.5</v>
      </c>
      <c r="M7404" s="5">
        <f t="shared" si="463"/>
        <v>0</v>
      </c>
      <c r="N7404" s="5" t="s">
        <v>25554</v>
      </c>
      <c r="O7404" s="5" t="s">
        <v>25555</v>
      </c>
      <c r="P7404" s="5" t="s">
        <v>25556</v>
      </c>
    </row>
    <row r="7405" ht="19" customHeight="1" spans="1:16">
      <c r="A7405" s="5">
        <v>292</v>
      </c>
      <c r="B7405" s="5" t="s">
        <v>728</v>
      </c>
      <c r="C7405" s="5" t="s">
        <v>70</v>
      </c>
      <c r="D7405" s="8" t="s">
        <v>3418</v>
      </c>
      <c r="E7405" s="6">
        <v>209.5</v>
      </c>
      <c r="F7405" s="6">
        <v>212.1</v>
      </c>
      <c r="G7405" s="6">
        <v>209.5</v>
      </c>
      <c r="H7405" s="5" t="s">
        <v>120</v>
      </c>
      <c r="I7405" s="6">
        <f t="shared" si="460"/>
        <v>-2.59999999999999</v>
      </c>
      <c r="J7405" s="5" t="str">
        <f>IF(H7405="否","不适用",IF(AND(ISNUMBER(E7405),ISNUMBER(F7405)),IF(I7405&gt;规则与名单!$B$2,"是","否"),"未判定"))</f>
        <v>不适用</v>
      </c>
      <c r="K7405" s="5" t="str">
        <f t="shared" si="461"/>
        <v>非测试日纯氢</v>
      </c>
      <c r="L7405" s="6">
        <f t="shared" si="462"/>
        <v>209.5</v>
      </c>
      <c r="M7405" s="5">
        <f t="shared" si="463"/>
        <v>0</v>
      </c>
      <c r="N7405" s="5" t="s">
        <v>25557</v>
      </c>
      <c r="O7405" s="5" t="s">
        <v>25558</v>
      </c>
      <c r="P7405" s="5" t="s">
        <v>25559</v>
      </c>
    </row>
    <row r="7406" ht="19" customHeight="1" spans="1:16">
      <c r="A7406" s="5">
        <v>292</v>
      </c>
      <c r="B7406" s="5" t="s">
        <v>728</v>
      </c>
      <c r="C7406" s="5" t="s">
        <v>70</v>
      </c>
      <c r="D7406" s="8" t="s">
        <v>3422</v>
      </c>
      <c r="E7406" s="6">
        <v>82.2</v>
      </c>
      <c r="F7406" s="6">
        <v>83.6</v>
      </c>
      <c r="G7406" s="6">
        <v>82.2</v>
      </c>
      <c r="H7406" s="5" t="s">
        <v>120</v>
      </c>
      <c r="I7406" s="6">
        <f t="shared" si="460"/>
        <v>-1.39999999999999</v>
      </c>
      <c r="J7406" s="5" t="str">
        <f>IF(H7406="否","不适用",IF(AND(ISNUMBER(E7406),ISNUMBER(F7406)),IF(I7406&gt;规则与名单!$B$2,"是","否"),"未判定"))</f>
        <v>不适用</v>
      </c>
      <c r="K7406" s="5" t="str">
        <f t="shared" si="461"/>
        <v>非测试日纯氢</v>
      </c>
      <c r="L7406" s="6">
        <f t="shared" si="462"/>
        <v>82.2</v>
      </c>
      <c r="M7406" s="5">
        <f t="shared" si="463"/>
        <v>0</v>
      </c>
      <c r="N7406" s="5" t="s">
        <v>25560</v>
      </c>
      <c r="O7406" s="5" t="s">
        <v>25561</v>
      </c>
      <c r="P7406" s="5" t="s">
        <v>25562</v>
      </c>
    </row>
    <row r="7407" ht="19" customHeight="1" spans="1:16">
      <c r="A7407" s="5">
        <v>292</v>
      </c>
      <c r="B7407" s="5" t="s">
        <v>728</v>
      </c>
      <c r="C7407" s="5" t="s">
        <v>70</v>
      </c>
      <c r="D7407" s="8" t="s">
        <v>336</v>
      </c>
      <c r="E7407" s="6">
        <v>91.4</v>
      </c>
      <c r="F7407" s="6">
        <v>92.1</v>
      </c>
      <c r="G7407" s="6">
        <v>91.4</v>
      </c>
      <c r="H7407" s="5" t="s">
        <v>120</v>
      </c>
      <c r="I7407" s="6">
        <f t="shared" si="460"/>
        <v>-0.699999999999989</v>
      </c>
      <c r="J7407" s="5" t="str">
        <f>IF(H7407="否","不适用",IF(AND(ISNUMBER(E7407),ISNUMBER(F7407)),IF(I7407&gt;规则与名单!$B$2,"是","否"),"未判定"))</f>
        <v>不适用</v>
      </c>
      <c r="K7407" s="5" t="str">
        <f t="shared" si="461"/>
        <v>非测试日纯氢</v>
      </c>
      <c r="L7407" s="6">
        <f t="shared" si="462"/>
        <v>91.4</v>
      </c>
      <c r="M7407" s="5">
        <f t="shared" si="463"/>
        <v>0</v>
      </c>
      <c r="N7407" s="5" t="s">
        <v>25563</v>
      </c>
      <c r="O7407" s="5" t="s">
        <v>25564</v>
      </c>
      <c r="P7407" s="5" t="s">
        <v>25565</v>
      </c>
    </row>
    <row r="7408" ht="19" customHeight="1" spans="1:16">
      <c r="A7408" s="5">
        <v>292</v>
      </c>
      <c r="B7408" s="5" t="s">
        <v>728</v>
      </c>
      <c r="C7408" s="5" t="s">
        <v>70</v>
      </c>
      <c r="D7408" s="8" t="s">
        <v>653</v>
      </c>
      <c r="E7408" s="6">
        <v>0</v>
      </c>
      <c r="F7408" s="6">
        <v>0.1</v>
      </c>
      <c r="G7408" s="6"/>
      <c r="H7408" s="5" t="s">
        <v>120</v>
      </c>
      <c r="I7408" s="6">
        <f t="shared" si="460"/>
        <v>-0.1</v>
      </c>
      <c r="J7408" s="5" t="str">
        <f>IF(H7408="否","不适用",IF(AND(ISNUMBER(E7408),ISNUMBER(F7408)),IF(I7408&gt;规则与名单!$B$2,"是","否"),"未判定"))</f>
        <v>不适用</v>
      </c>
      <c r="K7408" s="5" t="str">
        <f t="shared" si="461"/>
        <v>非测试日仪表</v>
      </c>
      <c r="L7408" s="6">
        <f t="shared" si="462"/>
        <v>0</v>
      </c>
      <c r="M7408" s="5">
        <f t="shared" si="463"/>
        <v>0</v>
      </c>
      <c r="N7408" s="5" t="s">
        <v>25566</v>
      </c>
      <c r="O7408" s="5" t="s">
        <v>25567</v>
      </c>
      <c r="P7408" s="5" t="s">
        <v>25568</v>
      </c>
    </row>
    <row r="7409" ht="19" customHeight="1" spans="1:16">
      <c r="A7409" s="5">
        <v>292</v>
      </c>
      <c r="B7409" s="5" t="s">
        <v>728</v>
      </c>
      <c r="C7409" s="5" t="s">
        <v>70</v>
      </c>
      <c r="D7409" s="8" t="s">
        <v>140</v>
      </c>
      <c r="E7409" s="6"/>
      <c r="F7409" s="6">
        <v>0</v>
      </c>
      <c r="G7409" s="6"/>
      <c r="H7409" s="5" t="s">
        <v>120</v>
      </c>
      <c r="I7409" s="6" t="str">
        <f t="shared" si="460"/>
        <v/>
      </c>
      <c r="J7409" s="5" t="str">
        <f>IF(H7409="否","不适用",IF(AND(ISNUMBER(E7409),ISNUMBER(F7409)),IF(I7409&gt;规则与名单!$B$2,"是","否"),"未判定"))</f>
        <v>不适用</v>
      </c>
      <c r="K7409" s="5" t="str">
        <f t="shared" si="461"/>
        <v>缺失</v>
      </c>
      <c r="L7409" s="6" t="str">
        <f t="shared" si="462"/>
        <v/>
      </c>
      <c r="M7409" s="5">
        <f t="shared" si="463"/>
        <v>1</v>
      </c>
      <c r="N7409" s="5" t="s">
        <v>25569</v>
      </c>
      <c r="O7409" s="5" t="s">
        <v>25570</v>
      </c>
      <c r="P7409" s="5" t="s">
        <v>25571</v>
      </c>
    </row>
    <row r="7410" ht="19" customHeight="1" spans="1:16">
      <c r="A7410" s="5">
        <v>292</v>
      </c>
      <c r="B7410" s="5" t="s">
        <v>728</v>
      </c>
      <c r="C7410" s="5" t="s">
        <v>70</v>
      </c>
      <c r="D7410" s="8" t="s">
        <v>115</v>
      </c>
      <c r="E7410" s="6">
        <v>33</v>
      </c>
      <c r="F7410" s="6">
        <v>32.5</v>
      </c>
      <c r="G7410" s="6">
        <v>32.8</v>
      </c>
      <c r="H7410" s="5" t="s">
        <v>120</v>
      </c>
      <c r="I7410" s="6">
        <f t="shared" si="460"/>
        <v>0.5</v>
      </c>
      <c r="J7410" s="5" t="str">
        <f>IF(H7410="否","不适用",IF(AND(ISNUMBER(E7410),ISNUMBER(F7410)),IF(I7410&gt;规则与名单!$B$2,"是","否"),"未判定"))</f>
        <v>不适用</v>
      </c>
      <c r="K7410" s="5" t="str">
        <f t="shared" si="461"/>
        <v>非测试日纯氢</v>
      </c>
      <c r="L7410" s="6">
        <f t="shared" si="462"/>
        <v>32.8</v>
      </c>
      <c r="M7410" s="5">
        <f t="shared" si="463"/>
        <v>0</v>
      </c>
      <c r="N7410" s="5" t="s">
        <v>25572</v>
      </c>
      <c r="O7410" s="5" t="s">
        <v>25573</v>
      </c>
      <c r="P7410" s="5" t="s">
        <v>25574</v>
      </c>
    </row>
    <row r="7411" ht="19" customHeight="1" spans="1:16">
      <c r="A7411" s="5">
        <v>293</v>
      </c>
      <c r="B7411" s="5" t="s">
        <v>729</v>
      </c>
      <c r="C7411" s="5" t="s">
        <v>70</v>
      </c>
      <c r="D7411" s="8" t="s">
        <v>114</v>
      </c>
      <c r="E7411" s="6">
        <v>140.1</v>
      </c>
      <c r="F7411" s="6">
        <v>245</v>
      </c>
      <c r="G7411" s="6">
        <v>247.7</v>
      </c>
      <c r="H7411" s="5" t="s">
        <v>120</v>
      </c>
      <c r="I7411" s="6">
        <f t="shared" si="460"/>
        <v>-104.9</v>
      </c>
      <c r="J7411" s="5" t="str">
        <f>IF(H7411="否","不适用",IF(AND(ISNUMBER(E7411),ISNUMBER(F7411)),IF(I7411&gt;规则与名单!$B$2,"是","否"),"未判定"))</f>
        <v>不适用</v>
      </c>
      <c r="K7411" s="5" t="str">
        <f t="shared" si="461"/>
        <v>非测试日纯氢</v>
      </c>
      <c r="L7411" s="6">
        <f t="shared" si="462"/>
        <v>247.7</v>
      </c>
      <c r="M7411" s="5">
        <f t="shared" si="463"/>
        <v>0</v>
      </c>
      <c r="N7411" s="5" t="s">
        <v>25575</v>
      </c>
      <c r="O7411" s="5" t="s">
        <v>25576</v>
      </c>
      <c r="P7411" s="5" t="s">
        <v>25577</v>
      </c>
    </row>
    <row r="7412" ht="19" customHeight="1" spans="1:16">
      <c r="A7412" s="5">
        <v>293</v>
      </c>
      <c r="B7412" s="5" t="s">
        <v>729</v>
      </c>
      <c r="C7412" s="5" t="s">
        <v>70</v>
      </c>
      <c r="D7412" s="8" t="s">
        <v>605</v>
      </c>
      <c r="E7412" s="6">
        <v>397.6</v>
      </c>
      <c r="F7412" s="6">
        <v>272.9</v>
      </c>
      <c r="G7412" s="6">
        <v>269.6</v>
      </c>
      <c r="H7412" s="5" t="s">
        <v>120</v>
      </c>
      <c r="I7412" s="6">
        <f t="shared" si="460"/>
        <v>124.7</v>
      </c>
      <c r="J7412" s="5" t="str">
        <f>IF(H7412="否","不适用",IF(AND(ISNUMBER(E7412),ISNUMBER(F7412)),IF(I7412&gt;规则与名单!$B$2,"是","否"),"未判定"))</f>
        <v>不适用</v>
      </c>
      <c r="K7412" s="5" t="str">
        <f t="shared" si="461"/>
        <v>非测试日纯氢</v>
      </c>
      <c r="L7412" s="6">
        <f t="shared" si="462"/>
        <v>269.6</v>
      </c>
      <c r="M7412" s="5">
        <f t="shared" si="463"/>
        <v>0</v>
      </c>
      <c r="N7412" s="5" t="s">
        <v>25578</v>
      </c>
      <c r="O7412" s="5" t="s">
        <v>25579</v>
      </c>
      <c r="P7412" s="5" t="s">
        <v>25580</v>
      </c>
    </row>
    <row r="7413" ht="19" customHeight="1" spans="1:16">
      <c r="A7413" s="5">
        <v>293</v>
      </c>
      <c r="B7413" s="5" t="s">
        <v>729</v>
      </c>
      <c r="C7413" s="5" t="s">
        <v>70</v>
      </c>
      <c r="D7413" s="8" t="s">
        <v>186</v>
      </c>
      <c r="E7413" s="6">
        <v>135.6</v>
      </c>
      <c r="F7413" s="6">
        <v>133.4</v>
      </c>
      <c r="G7413" s="6">
        <v>87.9</v>
      </c>
      <c r="H7413" s="5" t="s">
        <v>120</v>
      </c>
      <c r="I7413" s="6">
        <f t="shared" si="460"/>
        <v>2.19999999999999</v>
      </c>
      <c r="J7413" s="5" t="str">
        <f>IF(H7413="否","不适用",IF(AND(ISNUMBER(E7413),ISNUMBER(F7413)),IF(I7413&gt;规则与名单!$B$2,"是","否"),"未判定"))</f>
        <v>不适用</v>
      </c>
      <c r="K7413" s="5" t="str">
        <f t="shared" si="461"/>
        <v>非测试日纯氢</v>
      </c>
      <c r="L7413" s="6">
        <f t="shared" si="462"/>
        <v>87.9</v>
      </c>
      <c r="M7413" s="5">
        <f t="shared" si="463"/>
        <v>0</v>
      </c>
      <c r="N7413" s="5" t="s">
        <v>25581</v>
      </c>
      <c r="O7413" s="5" t="s">
        <v>25582</v>
      </c>
      <c r="P7413" s="5" t="s">
        <v>25583</v>
      </c>
    </row>
    <row r="7414" ht="19" customHeight="1" spans="1:16">
      <c r="A7414" s="5">
        <v>293</v>
      </c>
      <c r="B7414" s="5" t="s">
        <v>729</v>
      </c>
      <c r="C7414" s="5" t="s">
        <v>70</v>
      </c>
      <c r="D7414" s="8" t="s">
        <v>165</v>
      </c>
      <c r="E7414" s="6">
        <v>95.4</v>
      </c>
      <c r="F7414" s="6">
        <v>110.4</v>
      </c>
      <c r="G7414" s="6">
        <v>111.6</v>
      </c>
      <c r="H7414" s="5" t="s">
        <v>120</v>
      </c>
      <c r="I7414" s="6">
        <f t="shared" si="460"/>
        <v>-15</v>
      </c>
      <c r="J7414" s="5" t="str">
        <f>IF(H7414="否","不适用",IF(AND(ISNUMBER(E7414),ISNUMBER(F7414)),IF(I7414&gt;规则与名单!$B$2,"是","否"),"未判定"))</f>
        <v>不适用</v>
      </c>
      <c r="K7414" s="5" t="str">
        <f t="shared" si="461"/>
        <v>非测试日纯氢</v>
      </c>
      <c r="L7414" s="6">
        <f t="shared" si="462"/>
        <v>111.6</v>
      </c>
      <c r="M7414" s="5">
        <f t="shared" si="463"/>
        <v>0</v>
      </c>
      <c r="N7414" s="5" t="s">
        <v>25584</v>
      </c>
      <c r="O7414" s="5" t="s">
        <v>25585</v>
      </c>
      <c r="P7414" s="5" t="s">
        <v>25586</v>
      </c>
    </row>
    <row r="7415" ht="19" customHeight="1" spans="1:16">
      <c r="A7415" s="5">
        <v>293</v>
      </c>
      <c r="B7415" s="5" t="s">
        <v>729</v>
      </c>
      <c r="C7415" s="5" t="s">
        <v>70</v>
      </c>
      <c r="D7415" s="8" t="s">
        <v>151</v>
      </c>
      <c r="E7415" s="6">
        <v>323.8</v>
      </c>
      <c r="F7415" s="6">
        <v>464</v>
      </c>
      <c r="G7415" s="6">
        <v>466.8</v>
      </c>
      <c r="H7415" s="5" t="s">
        <v>120</v>
      </c>
      <c r="I7415" s="6">
        <f t="shared" si="460"/>
        <v>-140.2</v>
      </c>
      <c r="J7415" s="5" t="str">
        <f>IF(H7415="否","不适用",IF(AND(ISNUMBER(E7415),ISNUMBER(F7415)),IF(I7415&gt;规则与名单!$B$2,"是","否"),"未判定"))</f>
        <v>不适用</v>
      </c>
      <c r="K7415" s="5" t="str">
        <f t="shared" si="461"/>
        <v>非测试日纯氢</v>
      </c>
      <c r="L7415" s="6">
        <f t="shared" si="462"/>
        <v>466.8</v>
      </c>
      <c r="M7415" s="5">
        <f t="shared" si="463"/>
        <v>0</v>
      </c>
      <c r="N7415" s="5" t="s">
        <v>25587</v>
      </c>
      <c r="O7415" s="5" t="s">
        <v>25588</v>
      </c>
      <c r="P7415" s="5" t="s">
        <v>25589</v>
      </c>
    </row>
    <row r="7416" ht="19" customHeight="1" spans="1:16">
      <c r="A7416" s="5">
        <v>293</v>
      </c>
      <c r="B7416" s="5" t="s">
        <v>729</v>
      </c>
      <c r="C7416" s="5" t="s">
        <v>70</v>
      </c>
      <c r="D7416" s="8" t="s">
        <v>3358</v>
      </c>
      <c r="E7416" s="6">
        <v>311</v>
      </c>
      <c r="F7416" s="6">
        <v>148</v>
      </c>
      <c r="G7416" s="6">
        <v>149</v>
      </c>
      <c r="H7416" s="5" t="s">
        <v>120</v>
      </c>
      <c r="I7416" s="6">
        <f t="shared" si="460"/>
        <v>163</v>
      </c>
      <c r="J7416" s="5" t="str">
        <f>IF(H7416="否","不适用",IF(AND(ISNUMBER(E7416),ISNUMBER(F7416)),IF(I7416&gt;规则与名单!$B$2,"是","否"),"未判定"))</f>
        <v>不适用</v>
      </c>
      <c r="K7416" s="5" t="str">
        <f t="shared" si="461"/>
        <v>非测试日纯氢</v>
      </c>
      <c r="L7416" s="6">
        <f t="shared" si="462"/>
        <v>149</v>
      </c>
      <c r="M7416" s="5">
        <f t="shared" si="463"/>
        <v>0</v>
      </c>
      <c r="N7416" s="5" t="s">
        <v>25590</v>
      </c>
      <c r="O7416" s="5" t="s">
        <v>25591</v>
      </c>
      <c r="P7416" s="5" t="s">
        <v>25592</v>
      </c>
    </row>
    <row r="7417" ht="19" customHeight="1" spans="1:16">
      <c r="A7417" s="5">
        <v>293</v>
      </c>
      <c r="B7417" s="5" t="s">
        <v>729</v>
      </c>
      <c r="C7417" s="5" t="s">
        <v>70</v>
      </c>
      <c r="D7417" s="8" t="s">
        <v>272</v>
      </c>
      <c r="E7417" s="6">
        <v>130.7</v>
      </c>
      <c r="F7417" s="6">
        <v>134.3</v>
      </c>
      <c r="G7417" s="6">
        <v>127.7</v>
      </c>
      <c r="H7417" s="5" t="s">
        <v>120</v>
      </c>
      <c r="I7417" s="6">
        <f t="shared" si="460"/>
        <v>-3.60000000000002</v>
      </c>
      <c r="J7417" s="5" t="str">
        <f>IF(H7417="否","不适用",IF(AND(ISNUMBER(E7417),ISNUMBER(F7417)),IF(I7417&gt;规则与名单!$B$2,"是","否"),"未判定"))</f>
        <v>不适用</v>
      </c>
      <c r="K7417" s="5" t="str">
        <f t="shared" si="461"/>
        <v>非测试日纯氢</v>
      </c>
      <c r="L7417" s="6">
        <f t="shared" si="462"/>
        <v>127.7</v>
      </c>
      <c r="M7417" s="5">
        <f t="shared" si="463"/>
        <v>0</v>
      </c>
      <c r="N7417" s="5" t="s">
        <v>25593</v>
      </c>
      <c r="O7417" s="5" t="s">
        <v>25594</v>
      </c>
      <c r="P7417" s="5" t="s">
        <v>25595</v>
      </c>
    </row>
    <row r="7418" ht="19" customHeight="1" spans="1:16">
      <c r="A7418" s="5">
        <v>293</v>
      </c>
      <c r="B7418" s="5" t="s">
        <v>729</v>
      </c>
      <c r="C7418" s="5" t="s">
        <v>70</v>
      </c>
      <c r="D7418" s="8" t="s">
        <v>506</v>
      </c>
      <c r="E7418" s="6">
        <v>157.4</v>
      </c>
      <c r="F7418" s="6">
        <v>198.6</v>
      </c>
      <c r="G7418" s="6">
        <v>180.5</v>
      </c>
      <c r="H7418" s="5" t="s">
        <v>120</v>
      </c>
      <c r="I7418" s="6">
        <f t="shared" si="460"/>
        <v>-41.2</v>
      </c>
      <c r="J7418" s="5" t="str">
        <f>IF(H7418="否","不适用",IF(AND(ISNUMBER(E7418),ISNUMBER(F7418)),IF(I7418&gt;规则与名单!$B$2,"是","否"),"未判定"))</f>
        <v>不适用</v>
      </c>
      <c r="K7418" s="5" t="str">
        <f t="shared" si="461"/>
        <v>非测试日纯氢</v>
      </c>
      <c r="L7418" s="6">
        <f t="shared" si="462"/>
        <v>180.5</v>
      </c>
      <c r="M7418" s="5">
        <f t="shared" si="463"/>
        <v>0</v>
      </c>
      <c r="N7418" s="5" t="s">
        <v>25596</v>
      </c>
      <c r="O7418" s="5" t="s">
        <v>25597</v>
      </c>
      <c r="P7418" s="5" t="s">
        <v>25598</v>
      </c>
    </row>
    <row r="7419" ht="19" customHeight="1" spans="1:16">
      <c r="A7419" s="5">
        <v>293</v>
      </c>
      <c r="B7419" s="5" t="s">
        <v>729</v>
      </c>
      <c r="C7419" s="5" t="s">
        <v>70</v>
      </c>
      <c r="D7419" s="8" t="s">
        <v>673</v>
      </c>
      <c r="E7419" s="6">
        <v>254.2</v>
      </c>
      <c r="F7419" s="6">
        <v>201.9</v>
      </c>
      <c r="G7419" s="6">
        <v>193.7</v>
      </c>
      <c r="H7419" s="5" t="s">
        <v>120</v>
      </c>
      <c r="I7419" s="6">
        <f t="shared" si="460"/>
        <v>52.3</v>
      </c>
      <c r="J7419" s="5" t="str">
        <f>IF(H7419="否","不适用",IF(AND(ISNUMBER(E7419),ISNUMBER(F7419)),IF(I7419&gt;规则与名单!$B$2,"是","否"),"未判定"))</f>
        <v>不适用</v>
      </c>
      <c r="K7419" s="5" t="str">
        <f t="shared" si="461"/>
        <v>非测试日纯氢</v>
      </c>
      <c r="L7419" s="6">
        <f t="shared" si="462"/>
        <v>193.7</v>
      </c>
      <c r="M7419" s="5">
        <f t="shared" si="463"/>
        <v>0</v>
      </c>
      <c r="N7419" s="5" t="s">
        <v>25599</v>
      </c>
      <c r="O7419" s="5" t="s">
        <v>25600</v>
      </c>
      <c r="P7419" s="5" t="s">
        <v>25601</v>
      </c>
    </row>
    <row r="7420" ht="19" customHeight="1" spans="1:16">
      <c r="A7420" s="5">
        <v>293</v>
      </c>
      <c r="B7420" s="5" t="s">
        <v>729</v>
      </c>
      <c r="C7420" s="5" t="s">
        <v>70</v>
      </c>
      <c r="D7420" s="8" t="s">
        <v>183</v>
      </c>
      <c r="E7420" s="6">
        <v>229.2</v>
      </c>
      <c r="F7420" s="6">
        <v>232.2</v>
      </c>
      <c r="G7420" s="6">
        <v>227.6</v>
      </c>
      <c r="H7420" s="5" t="s">
        <v>120</v>
      </c>
      <c r="I7420" s="6">
        <f t="shared" si="460"/>
        <v>-3</v>
      </c>
      <c r="J7420" s="5" t="str">
        <f>IF(H7420="否","不适用",IF(AND(ISNUMBER(E7420),ISNUMBER(F7420)),IF(I7420&gt;规则与名单!$B$2,"是","否"),"未判定"))</f>
        <v>不适用</v>
      </c>
      <c r="K7420" s="5" t="str">
        <f t="shared" si="461"/>
        <v>非测试日纯氢</v>
      </c>
      <c r="L7420" s="6">
        <f t="shared" si="462"/>
        <v>227.6</v>
      </c>
      <c r="M7420" s="5">
        <f t="shared" si="463"/>
        <v>0</v>
      </c>
      <c r="N7420" s="5" t="s">
        <v>25602</v>
      </c>
      <c r="O7420" s="5" t="s">
        <v>25603</v>
      </c>
      <c r="P7420" s="5" t="s">
        <v>25604</v>
      </c>
    </row>
    <row r="7421" ht="19" customHeight="1" spans="1:16">
      <c r="A7421" s="5">
        <v>293</v>
      </c>
      <c r="B7421" s="5" t="s">
        <v>729</v>
      </c>
      <c r="C7421" s="5" t="s">
        <v>70</v>
      </c>
      <c r="D7421" s="8" t="s">
        <v>431</v>
      </c>
      <c r="E7421" s="6">
        <v>280.3</v>
      </c>
      <c r="F7421" s="6">
        <v>281</v>
      </c>
      <c r="G7421" s="6">
        <v>133</v>
      </c>
      <c r="H7421" s="5" t="s">
        <v>120</v>
      </c>
      <c r="I7421" s="6">
        <f t="shared" si="460"/>
        <v>-0.699999999999989</v>
      </c>
      <c r="J7421" s="5" t="str">
        <f>IF(H7421="否","不适用",IF(AND(ISNUMBER(E7421),ISNUMBER(F7421)),IF(I7421&gt;规则与名单!$B$2,"是","否"),"未判定"))</f>
        <v>不适用</v>
      </c>
      <c r="K7421" s="5" t="str">
        <f t="shared" si="461"/>
        <v>非测试日纯氢</v>
      </c>
      <c r="L7421" s="6">
        <f t="shared" si="462"/>
        <v>133</v>
      </c>
      <c r="M7421" s="5">
        <f t="shared" si="463"/>
        <v>0</v>
      </c>
      <c r="N7421" s="5" t="s">
        <v>25605</v>
      </c>
      <c r="O7421" s="5" t="s">
        <v>25606</v>
      </c>
      <c r="P7421" s="5" t="s">
        <v>25607</v>
      </c>
    </row>
    <row r="7422" ht="19" customHeight="1" spans="1:16">
      <c r="A7422" s="5">
        <v>293</v>
      </c>
      <c r="B7422" s="5" t="s">
        <v>729</v>
      </c>
      <c r="C7422" s="5" t="s">
        <v>70</v>
      </c>
      <c r="D7422" s="8" t="s">
        <v>3377</v>
      </c>
      <c r="E7422" s="6">
        <v>79.4</v>
      </c>
      <c r="F7422" s="6">
        <v>76.1</v>
      </c>
      <c r="G7422" s="6">
        <v>65.2</v>
      </c>
      <c r="H7422" s="5" t="s">
        <v>120</v>
      </c>
      <c r="I7422" s="6">
        <f t="shared" si="460"/>
        <v>3.30000000000001</v>
      </c>
      <c r="J7422" s="5" t="str">
        <f>IF(H7422="否","不适用",IF(AND(ISNUMBER(E7422),ISNUMBER(F7422)),IF(I7422&gt;规则与名单!$B$2,"是","否"),"未判定"))</f>
        <v>不适用</v>
      </c>
      <c r="K7422" s="5" t="str">
        <f t="shared" si="461"/>
        <v>非测试日纯氢</v>
      </c>
      <c r="L7422" s="6">
        <f t="shared" si="462"/>
        <v>65.2</v>
      </c>
      <c r="M7422" s="5">
        <f t="shared" si="463"/>
        <v>0</v>
      </c>
      <c r="N7422" s="5" t="s">
        <v>25608</v>
      </c>
      <c r="O7422" s="5" t="s">
        <v>25609</v>
      </c>
      <c r="P7422" s="5" t="s">
        <v>25610</v>
      </c>
    </row>
    <row r="7423" ht="19" customHeight="1" spans="1:16">
      <c r="A7423" s="5">
        <v>293</v>
      </c>
      <c r="B7423" s="5" t="s">
        <v>729</v>
      </c>
      <c r="C7423" s="5" t="s">
        <v>70</v>
      </c>
      <c r="D7423" s="8" t="s">
        <v>407</v>
      </c>
      <c r="E7423" s="6">
        <v>108.6</v>
      </c>
      <c r="F7423" s="6">
        <v>187.8</v>
      </c>
      <c r="G7423" s="6">
        <v>176.6</v>
      </c>
      <c r="H7423" s="5" t="s">
        <v>120</v>
      </c>
      <c r="I7423" s="6">
        <f t="shared" si="460"/>
        <v>-79.2</v>
      </c>
      <c r="J7423" s="5" t="str">
        <f>IF(H7423="否","不适用",IF(AND(ISNUMBER(E7423),ISNUMBER(F7423)),IF(I7423&gt;规则与名单!$B$2,"是","否"),"未判定"))</f>
        <v>不适用</v>
      </c>
      <c r="K7423" s="5" t="str">
        <f t="shared" si="461"/>
        <v>非测试日纯氢</v>
      </c>
      <c r="L7423" s="6">
        <f t="shared" si="462"/>
        <v>176.6</v>
      </c>
      <c r="M7423" s="5">
        <f t="shared" si="463"/>
        <v>0</v>
      </c>
      <c r="N7423" s="5" t="s">
        <v>25611</v>
      </c>
      <c r="O7423" s="5" t="s">
        <v>25612</v>
      </c>
      <c r="P7423" s="5" t="s">
        <v>25613</v>
      </c>
    </row>
    <row r="7424" ht="19" customHeight="1" spans="1:16">
      <c r="A7424" s="5">
        <v>293</v>
      </c>
      <c r="B7424" s="5" t="s">
        <v>729</v>
      </c>
      <c r="C7424" s="5" t="s">
        <v>70</v>
      </c>
      <c r="D7424" s="8" t="s">
        <v>411</v>
      </c>
      <c r="E7424" s="6">
        <v>339.8</v>
      </c>
      <c r="F7424" s="6">
        <v>257.5</v>
      </c>
      <c r="G7424" s="6">
        <v>220.8</v>
      </c>
      <c r="H7424" s="5" t="s">
        <v>120</v>
      </c>
      <c r="I7424" s="6">
        <f t="shared" si="460"/>
        <v>82.3</v>
      </c>
      <c r="J7424" s="5" t="str">
        <f>IF(H7424="否","不适用",IF(AND(ISNUMBER(E7424),ISNUMBER(F7424)),IF(I7424&gt;规则与名单!$B$2,"是","否"),"未判定"))</f>
        <v>不适用</v>
      </c>
      <c r="K7424" s="5" t="str">
        <f t="shared" si="461"/>
        <v>非测试日纯氢</v>
      </c>
      <c r="L7424" s="6">
        <f t="shared" si="462"/>
        <v>220.8</v>
      </c>
      <c r="M7424" s="5">
        <f t="shared" si="463"/>
        <v>0</v>
      </c>
      <c r="N7424" s="5" t="s">
        <v>25614</v>
      </c>
      <c r="O7424" s="5" t="s">
        <v>25615</v>
      </c>
      <c r="P7424" s="5" t="s">
        <v>25616</v>
      </c>
    </row>
    <row r="7425" ht="19" customHeight="1" spans="1:16">
      <c r="A7425" s="5">
        <v>293</v>
      </c>
      <c r="B7425" s="5" t="s">
        <v>729</v>
      </c>
      <c r="C7425" s="5" t="s">
        <v>70</v>
      </c>
      <c r="D7425" s="8" t="s">
        <v>251</v>
      </c>
      <c r="E7425" s="6">
        <v>170.2</v>
      </c>
      <c r="F7425" s="6">
        <v>165.6</v>
      </c>
      <c r="G7425" s="6">
        <v>126.8</v>
      </c>
      <c r="H7425" s="5" t="s">
        <v>120</v>
      </c>
      <c r="I7425" s="6">
        <f t="shared" si="460"/>
        <v>4.59999999999999</v>
      </c>
      <c r="J7425" s="5" t="str">
        <f>IF(H7425="否","不适用",IF(AND(ISNUMBER(E7425),ISNUMBER(F7425)),IF(I7425&gt;规则与名单!$B$2,"是","否"),"未判定"))</f>
        <v>不适用</v>
      </c>
      <c r="K7425" s="5" t="str">
        <f t="shared" si="461"/>
        <v>非测试日纯氢</v>
      </c>
      <c r="L7425" s="6">
        <f t="shared" si="462"/>
        <v>126.8</v>
      </c>
      <c r="M7425" s="5">
        <f t="shared" si="463"/>
        <v>0</v>
      </c>
      <c r="N7425" s="5" t="s">
        <v>25617</v>
      </c>
      <c r="O7425" s="5" t="s">
        <v>25618</v>
      </c>
      <c r="P7425" s="5" t="s">
        <v>25619</v>
      </c>
    </row>
    <row r="7426" ht="19" customHeight="1" spans="1:16">
      <c r="A7426" s="5">
        <v>293</v>
      </c>
      <c r="B7426" s="5" t="s">
        <v>729</v>
      </c>
      <c r="C7426" s="5" t="s">
        <v>70</v>
      </c>
      <c r="D7426" s="8" t="s">
        <v>472</v>
      </c>
      <c r="E7426" s="6">
        <v>48.2</v>
      </c>
      <c r="F7426" s="6">
        <v>52.5</v>
      </c>
      <c r="G7426" s="6">
        <v>51.3</v>
      </c>
      <c r="H7426" s="5" t="s">
        <v>120</v>
      </c>
      <c r="I7426" s="6">
        <f t="shared" ref="I7426:I7489" si="464">IF(AND(ISNUMBER(E7426),ISNUMBER(F7426)),E7426-F7426,"")</f>
        <v>-4.3</v>
      </c>
      <c r="J7426" s="5" t="str">
        <f>IF(H7426="否","不适用",IF(AND(ISNUMBER(E7426),ISNUMBER(F7426)),IF(I7426&gt;规则与名单!$B$2,"是","否"),"未判定"))</f>
        <v>不适用</v>
      </c>
      <c r="K7426" s="5" t="str">
        <f t="shared" ref="K7426:K7489" si="465">IF(J7426="是",IF(ISNUMBER(F7426),"测试日GPS","缺失"),IF(ISNUMBER(G7426),"非测试日纯氢",IF(AND(H7426="是",J7426="未判定"),IF(ISNUMBER(F7426),"测试名单无纯氢GPS","缺失"),IF(ISNUMBER(E7426),"非测试日仪表","缺失"))))</f>
        <v>非测试日纯氢</v>
      </c>
      <c r="L7426" s="6">
        <f t="shared" ref="L7426:L7489" si="466">IF(K7426="缺失","",IF(K7426="非测试日纯氢",G7426,IF(K7426="非测试日仪表",E7426,F7426)))</f>
        <v>51.3</v>
      </c>
      <c r="M7426" s="5">
        <f t="shared" ref="M7426:M7489" si="467">IF(K7426="缺失",1,0)</f>
        <v>0</v>
      </c>
      <c r="N7426" s="5" t="s">
        <v>25620</v>
      </c>
      <c r="O7426" s="5" t="s">
        <v>25621</v>
      </c>
      <c r="P7426" s="5" t="s">
        <v>25622</v>
      </c>
    </row>
    <row r="7427" ht="19" customHeight="1" spans="1:16">
      <c r="A7427" s="5">
        <v>293</v>
      </c>
      <c r="B7427" s="5" t="s">
        <v>729</v>
      </c>
      <c r="C7427" s="5" t="s">
        <v>70</v>
      </c>
      <c r="D7427" s="8" t="s">
        <v>466</v>
      </c>
      <c r="E7427" s="6">
        <v>286.1</v>
      </c>
      <c r="F7427" s="6">
        <v>275.9</v>
      </c>
      <c r="G7427" s="6">
        <v>277</v>
      </c>
      <c r="H7427" s="5" t="s">
        <v>120</v>
      </c>
      <c r="I7427" s="6">
        <f t="shared" si="464"/>
        <v>10.2</v>
      </c>
      <c r="J7427" s="5" t="str">
        <f>IF(H7427="否","不适用",IF(AND(ISNUMBER(E7427),ISNUMBER(F7427)),IF(I7427&gt;规则与名单!$B$2,"是","否"),"未判定"))</f>
        <v>不适用</v>
      </c>
      <c r="K7427" s="5" t="str">
        <f t="shared" si="465"/>
        <v>非测试日纯氢</v>
      </c>
      <c r="L7427" s="6">
        <f t="shared" si="466"/>
        <v>277</v>
      </c>
      <c r="M7427" s="5">
        <f t="shared" si="467"/>
        <v>0</v>
      </c>
      <c r="N7427" s="5" t="s">
        <v>25623</v>
      </c>
      <c r="O7427" s="5" t="s">
        <v>25624</v>
      </c>
      <c r="P7427" s="5" t="s">
        <v>25625</v>
      </c>
    </row>
    <row r="7428" ht="19" customHeight="1" spans="1:16">
      <c r="A7428" s="5">
        <v>293</v>
      </c>
      <c r="B7428" s="5" t="s">
        <v>729</v>
      </c>
      <c r="C7428" s="5" t="s">
        <v>70</v>
      </c>
      <c r="D7428" s="8" t="s">
        <v>333</v>
      </c>
      <c r="E7428" s="6">
        <v>2.2</v>
      </c>
      <c r="F7428" s="6">
        <v>2.1</v>
      </c>
      <c r="G7428" s="6">
        <v>1.9</v>
      </c>
      <c r="H7428" s="5" t="s">
        <v>120</v>
      </c>
      <c r="I7428" s="6">
        <f t="shared" si="464"/>
        <v>0.1</v>
      </c>
      <c r="J7428" s="5" t="str">
        <f>IF(H7428="否","不适用",IF(AND(ISNUMBER(E7428),ISNUMBER(F7428)),IF(I7428&gt;规则与名单!$B$2,"是","否"),"未判定"))</f>
        <v>不适用</v>
      </c>
      <c r="K7428" s="5" t="str">
        <f t="shared" si="465"/>
        <v>非测试日纯氢</v>
      </c>
      <c r="L7428" s="6">
        <f t="shared" si="466"/>
        <v>1.9</v>
      </c>
      <c r="M7428" s="5">
        <f t="shared" si="467"/>
        <v>0</v>
      </c>
      <c r="N7428" s="5" t="s">
        <v>25626</v>
      </c>
      <c r="O7428" s="5" t="s">
        <v>25627</v>
      </c>
      <c r="P7428" s="5" t="s">
        <v>25628</v>
      </c>
    </row>
    <row r="7429" ht="19" customHeight="1" spans="1:16">
      <c r="A7429" s="5">
        <v>293</v>
      </c>
      <c r="B7429" s="5" t="s">
        <v>729</v>
      </c>
      <c r="C7429" s="5" t="s">
        <v>70</v>
      </c>
      <c r="D7429" s="8" t="s">
        <v>175</v>
      </c>
      <c r="E7429" s="6">
        <v>217.2</v>
      </c>
      <c r="F7429" s="6">
        <v>215</v>
      </c>
      <c r="G7429" s="6">
        <v>217.2</v>
      </c>
      <c r="H7429" s="5" t="s">
        <v>120</v>
      </c>
      <c r="I7429" s="6">
        <f t="shared" si="464"/>
        <v>2.19999999999999</v>
      </c>
      <c r="J7429" s="5" t="str">
        <f>IF(H7429="否","不适用",IF(AND(ISNUMBER(E7429),ISNUMBER(F7429)),IF(I7429&gt;规则与名单!$B$2,"是","否"),"未判定"))</f>
        <v>不适用</v>
      </c>
      <c r="K7429" s="5" t="str">
        <f t="shared" si="465"/>
        <v>非测试日纯氢</v>
      </c>
      <c r="L7429" s="6">
        <f t="shared" si="466"/>
        <v>217.2</v>
      </c>
      <c r="M7429" s="5">
        <f t="shared" si="467"/>
        <v>0</v>
      </c>
      <c r="N7429" s="5" t="s">
        <v>25629</v>
      </c>
      <c r="O7429" s="5" t="s">
        <v>25630</v>
      </c>
      <c r="P7429" s="5" t="s">
        <v>25631</v>
      </c>
    </row>
    <row r="7430" ht="19" customHeight="1" spans="1:16">
      <c r="A7430" s="5">
        <v>293</v>
      </c>
      <c r="B7430" s="5" t="s">
        <v>729</v>
      </c>
      <c r="C7430" s="5" t="s">
        <v>70</v>
      </c>
      <c r="D7430" s="8" t="s">
        <v>3402</v>
      </c>
      <c r="E7430" s="6">
        <v>39.965</v>
      </c>
      <c r="F7430" s="6">
        <v>43.7</v>
      </c>
      <c r="G7430" s="6">
        <v>42.2</v>
      </c>
      <c r="H7430" s="5" t="s">
        <v>120</v>
      </c>
      <c r="I7430" s="6">
        <f t="shared" si="464"/>
        <v>-3.735</v>
      </c>
      <c r="J7430" s="5" t="str">
        <f>IF(H7430="否","不适用",IF(AND(ISNUMBER(E7430),ISNUMBER(F7430)),IF(I7430&gt;规则与名单!$B$2,"是","否"),"未判定"))</f>
        <v>不适用</v>
      </c>
      <c r="K7430" s="5" t="str">
        <f t="shared" si="465"/>
        <v>非测试日纯氢</v>
      </c>
      <c r="L7430" s="6">
        <f t="shared" si="466"/>
        <v>42.2</v>
      </c>
      <c r="M7430" s="5">
        <f t="shared" si="467"/>
        <v>0</v>
      </c>
      <c r="N7430" s="5" t="s">
        <v>25632</v>
      </c>
      <c r="O7430" s="5" t="s">
        <v>25633</v>
      </c>
      <c r="P7430" s="5" t="s">
        <v>25634</v>
      </c>
    </row>
    <row r="7431" ht="19" customHeight="1" spans="1:16">
      <c r="A7431" s="5">
        <v>293</v>
      </c>
      <c r="B7431" s="5" t="s">
        <v>729</v>
      </c>
      <c r="C7431" s="5" t="s">
        <v>70</v>
      </c>
      <c r="D7431" s="8" t="s">
        <v>487</v>
      </c>
      <c r="E7431" s="6">
        <v>442.4</v>
      </c>
      <c r="F7431" s="6">
        <v>398.5</v>
      </c>
      <c r="G7431" s="6">
        <v>216.2</v>
      </c>
      <c r="H7431" s="5" t="s">
        <v>120</v>
      </c>
      <c r="I7431" s="6">
        <f t="shared" si="464"/>
        <v>43.9</v>
      </c>
      <c r="J7431" s="5" t="str">
        <f>IF(H7431="否","不适用",IF(AND(ISNUMBER(E7431),ISNUMBER(F7431)),IF(I7431&gt;规则与名单!$B$2,"是","否"),"未判定"))</f>
        <v>不适用</v>
      </c>
      <c r="K7431" s="5" t="str">
        <f t="shared" si="465"/>
        <v>非测试日纯氢</v>
      </c>
      <c r="L7431" s="6">
        <f t="shared" si="466"/>
        <v>216.2</v>
      </c>
      <c r="M7431" s="5">
        <f t="shared" si="467"/>
        <v>0</v>
      </c>
      <c r="N7431" s="5" t="s">
        <v>25635</v>
      </c>
      <c r="O7431" s="5" t="s">
        <v>25636</v>
      </c>
      <c r="P7431" s="5" t="s">
        <v>25637</v>
      </c>
    </row>
    <row r="7432" ht="19" customHeight="1" spans="1:16">
      <c r="A7432" s="5">
        <v>293</v>
      </c>
      <c r="B7432" s="5" t="s">
        <v>729</v>
      </c>
      <c r="C7432" s="5" t="s">
        <v>70</v>
      </c>
      <c r="D7432" s="8" t="s">
        <v>121</v>
      </c>
      <c r="E7432" s="6">
        <v>154.5</v>
      </c>
      <c r="F7432" s="6">
        <v>155.1</v>
      </c>
      <c r="G7432" s="6">
        <v>128.4</v>
      </c>
      <c r="H7432" s="5" t="s">
        <v>120</v>
      </c>
      <c r="I7432" s="6">
        <f t="shared" si="464"/>
        <v>-0.599999999999994</v>
      </c>
      <c r="J7432" s="5" t="str">
        <f>IF(H7432="否","不适用",IF(AND(ISNUMBER(E7432),ISNUMBER(F7432)),IF(I7432&gt;规则与名单!$B$2,"是","否"),"未判定"))</f>
        <v>不适用</v>
      </c>
      <c r="K7432" s="5" t="str">
        <f t="shared" si="465"/>
        <v>非测试日纯氢</v>
      </c>
      <c r="L7432" s="6">
        <f t="shared" si="466"/>
        <v>128.4</v>
      </c>
      <c r="M7432" s="5">
        <f t="shared" si="467"/>
        <v>0</v>
      </c>
      <c r="N7432" s="5" t="s">
        <v>25638</v>
      </c>
      <c r="O7432" s="5" t="s">
        <v>25639</v>
      </c>
      <c r="P7432" s="5" t="s">
        <v>25640</v>
      </c>
    </row>
    <row r="7433" ht="19" customHeight="1" spans="1:16">
      <c r="A7433" s="5">
        <v>293</v>
      </c>
      <c r="B7433" s="5" t="s">
        <v>729</v>
      </c>
      <c r="C7433" s="5" t="s">
        <v>70</v>
      </c>
      <c r="D7433" s="8" t="s">
        <v>170</v>
      </c>
      <c r="E7433" s="6">
        <v>176.034</v>
      </c>
      <c r="F7433" s="6">
        <v>185.3</v>
      </c>
      <c r="G7433" s="6">
        <v>184.8</v>
      </c>
      <c r="H7433" s="5" t="s">
        <v>120</v>
      </c>
      <c r="I7433" s="6">
        <f t="shared" si="464"/>
        <v>-9.26600000000002</v>
      </c>
      <c r="J7433" s="5" t="str">
        <f>IF(H7433="否","不适用",IF(AND(ISNUMBER(E7433),ISNUMBER(F7433)),IF(I7433&gt;规则与名单!$B$2,"是","否"),"未判定"))</f>
        <v>不适用</v>
      </c>
      <c r="K7433" s="5" t="str">
        <f t="shared" si="465"/>
        <v>非测试日纯氢</v>
      </c>
      <c r="L7433" s="6">
        <f t="shared" si="466"/>
        <v>184.8</v>
      </c>
      <c r="M7433" s="5">
        <f t="shared" si="467"/>
        <v>0</v>
      </c>
      <c r="N7433" s="5" t="s">
        <v>25641</v>
      </c>
      <c r="O7433" s="5" t="s">
        <v>25642</v>
      </c>
      <c r="P7433" s="5" t="s">
        <v>25643</v>
      </c>
    </row>
    <row r="7434" ht="19" customHeight="1" spans="1:16">
      <c r="A7434" s="5">
        <v>293</v>
      </c>
      <c r="B7434" s="5" t="s">
        <v>729</v>
      </c>
      <c r="C7434" s="5" t="s">
        <v>70</v>
      </c>
      <c r="D7434" s="8" t="s">
        <v>644</v>
      </c>
      <c r="E7434" s="6">
        <v>350.8</v>
      </c>
      <c r="F7434" s="6">
        <v>161.9</v>
      </c>
      <c r="G7434" s="6">
        <v>153.7</v>
      </c>
      <c r="H7434" s="5" t="s">
        <v>120</v>
      </c>
      <c r="I7434" s="6">
        <f t="shared" si="464"/>
        <v>188.9</v>
      </c>
      <c r="J7434" s="5" t="str">
        <f>IF(H7434="否","不适用",IF(AND(ISNUMBER(E7434),ISNUMBER(F7434)),IF(I7434&gt;规则与名单!$B$2,"是","否"),"未判定"))</f>
        <v>不适用</v>
      </c>
      <c r="K7434" s="5" t="str">
        <f t="shared" si="465"/>
        <v>非测试日纯氢</v>
      </c>
      <c r="L7434" s="6">
        <f t="shared" si="466"/>
        <v>153.7</v>
      </c>
      <c r="M7434" s="5">
        <f t="shared" si="467"/>
        <v>0</v>
      </c>
      <c r="N7434" s="5" t="s">
        <v>25644</v>
      </c>
      <c r="O7434" s="5" t="s">
        <v>25645</v>
      </c>
      <c r="P7434" s="5" t="s">
        <v>25646</v>
      </c>
    </row>
    <row r="7435" ht="19" customHeight="1" spans="1:16">
      <c r="A7435" s="5">
        <v>293</v>
      </c>
      <c r="B7435" s="5" t="s">
        <v>729</v>
      </c>
      <c r="C7435" s="5" t="s">
        <v>70</v>
      </c>
      <c r="D7435" s="8" t="s">
        <v>3418</v>
      </c>
      <c r="E7435" s="6"/>
      <c r="F7435" s="6">
        <v>0</v>
      </c>
      <c r="G7435" s="6"/>
      <c r="H7435" s="5" t="s">
        <v>120</v>
      </c>
      <c r="I7435" s="6" t="str">
        <f t="shared" si="464"/>
        <v/>
      </c>
      <c r="J7435" s="5" t="str">
        <f>IF(H7435="否","不适用",IF(AND(ISNUMBER(E7435),ISNUMBER(F7435)),IF(I7435&gt;规则与名单!$B$2,"是","否"),"未判定"))</f>
        <v>不适用</v>
      </c>
      <c r="K7435" s="5" t="str">
        <f t="shared" si="465"/>
        <v>缺失</v>
      </c>
      <c r="L7435" s="6" t="str">
        <f t="shared" si="466"/>
        <v/>
      </c>
      <c r="M7435" s="5">
        <f t="shared" si="467"/>
        <v>1</v>
      </c>
      <c r="N7435" s="5" t="s">
        <v>25647</v>
      </c>
      <c r="O7435" s="5" t="s">
        <v>25648</v>
      </c>
      <c r="P7435" s="5" t="s">
        <v>25649</v>
      </c>
    </row>
    <row r="7436" ht="19" customHeight="1" spans="1:16">
      <c r="A7436" s="5">
        <v>293</v>
      </c>
      <c r="B7436" s="5" t="s">
        <v>729</v>
      </c>
      <c r="C7436" s="5" t="s">
        <v>70</v>
      </c>
      <c r="D7436" s="8" t="s">
        <v>3422</v>
      </c>
      <c r="E7436" s="6">
        <v>169.4</v>
      </c>
      <c r="F7436" s="6">
        <v>170.1</v>
      </c>
      <c r="G7436" s="6">
        <v>125</v>
      </c>
      <c r="H7436" s="5" t="s">
        <v>120</v>
      </c>
      <c r="I7436" s="6">
        <f t="shared" si="464"/>
        <v>-0.699999999999989</v>
      </c>
      <c r="J7436" s="5" t="str">
        <f>IF(H7436="否","不适用",IF(AND(ISNUMBER(E7436),ISNUMBER(F7436)),IF(I7436&gt;规则与名单!$B$2,"是","否"),"未判定"))</f>
        <v>不适用</v>
      </c>
      <c r="K7436" s="5" t="str">
        <f t="shared" si="465"/>
        <v>非测试日纯氢</v>
      </c>
      <c r="L7436" s="6">
        <f t="shared" si="466"/>
        <v>125</v>
      </c>
      <c r="M7436" s="5">
        <f t="shared" si="467"/>
        <v>0</v>
      </c>
      <c r="N7436" s="5" t="s">
        <v>25650</v>
      </c>
      <c r="O7436" s="5" t="s">
        <v>25651</v>
      </c>
      <c r="P7436" s="5" t="s">
        <v>25652</v>
      </c>
    </row>
    <row r="7437" ht="19" customHeight="1" spans="1:16">
      <c r="A7437" s="5">
        <v>293</v>
      </c>
      <c r="B7437" s="5" t="s">
        <v>729</v>
      </c>
      <c r="C7437" s="5" t="s">
        <v>70</v>
      </c>
      <c r="D7437" s="8" t="s">
        <v>336</v>
      </c>
      <c r="E7437" s="6">
        <v>79.7</v>
      </c>
      <c r="F7437" s="6">
        <v>82.3</v>
      </c>
      <c r="G7437" s="6">
        <v>79.3</v>
      </c>
      <c r="H7437" s="5" t="s">
        <v>120</v>
      </c>
      <c r="I7437" s="6">
        <f t="shared" si="464"/>
        <v>-2.59999999999999</v>
      </c>
      <c r="J7437" s="5" t="str">
        <f>IF(H7437="否","不适用",IF(AND(ISNUMBER(E7437),ISNUMBER(F7437)),IF(I7437&gt;规则与名单!$B$2,"是","否"),"未判定"))</f>
        <v>不适用</v>
      </c>
      <c r="K7437" s="5" t="str">
        <f t="shared" si="465"/>
        <v>非测试日纯氢</v>
      </c>
      <c r="L7437" s="6">
        <f t="shared" si="466"/>
        <v>79.3</v>
      </c>
      <c r="M7437" s="5">
        <f t="shared" si="467"/>
        <v>0</v>
      </c>
      <c r="N7437" s="5" t="s">
        <v>25653</v>
      </c>
      <c r="O7437" s="5" t="s">
        <v>25654</v>
      </c>
      <c r="P7437" s="5" t="s">
        <v>25655</v>
      </c>
    </row>
    <row r="7438" ht="19" customHeight="1" spans="1:16">
      <c r="A7438" s="5">
        <v>293</v>
      </c>
      <c r="B7438" s="5" t="s">
        <v>729</v>
      </c>
      <c r="C7438" s="5" t="s">
        <v>70</v>
      </c>
      <c r="D7438" s="8" t="s">
        <v>653</v>
      </c>
      <c r="E7438" s="6">
        <v>244.4</v>
      </c>
      <c r="F7438" s="6">
        <v>240.7</v>
      </c>
      <c r="G7438" s="6">
        <v>213.6</v>
      </c>
      <c r="H7438" s="5" t="s">
        <v>120</v>
      </c>
      <c r="I7438" s="6">
        <f t="shared" si="464"/>
        <v>3.70000000000002</v>
      </c>
      <c r="J7438" s="5" t="str">
        <f>IF(H7438="否","不适用",IF(AND(ISNUMBER(E7438),ISNUMBER(F7438)),IF(I7438&gt;规则与名单!$B$2,"是","否"),"未判定"))</f>
        <v>不适用</v>
      </c>
      <c r="K7438" s="5" t="str">
        <f t="shared" si="465"/>
        <v>非测试日纯氢</v>
      </c>
      <c r="L7438" s="6">
        <f t="shared" si="466"/>
        <v>213.6</v>
      </c>
      <c r="M7438" s="5">
        <f t="shared" si="467"/>
        <v>0</v>
      </c>
      <c r="N7438" s="5" t="s">
        <v>25656</v>
      </c>
      <c r="O7438" s="5" t="s">
        <v>25657</v>
      </c>
      <c r="P7438" s="5" t="s">
        <v>25658</v>
      </c>
    </row>
    <row r="7439" ht="19" customHeight="1" spans="1:16">
      <c r="A7439" s="5">
        <v>293</v>
      </c>
      <c r="B7439" s="5" t="s">
        <v>729</v>
      </c>
      <c r="C7439" s="5" t="s">
        <v>70</v>
      </c>
      <c r="D7439" s="8" t="s">
        <v>140</v>
      </c>
      <c r="E7439" s="6">
        <v>233</v>
      </c>
      <c r="F7439" s="6">
        <v>232.6</v>
      </c>
      <c r="G7439" s="6">
        <v>233</v>
      </c>
      <c r="H7439" s="5" t="s">
        <v>120</v>
      </c>
      <c r="I7439" s="6">
        <f t="shared" si="464"/>
        <v>0.400000000000006</v>
      </c>
      <c r="J7439" s="5" t="str">
        <f>IF(H7439="否","不适用",IF(AND(ISNUMBER(E7439),ISNUMBER(F7439)),IF(I7439&gt;规则与名单!$B$2,"是","否"),"未判定"))</f>
        <v>不适用</v>
      </c>
      <c r="K7439" s="5" t="str">
        <f t="shared" si="465"/>
        <v>非测试日纯氢</v>
      </c>
      <c r="L7439" s="6">
        <f t="shared" si="466"/>
        <v>233</v>
      </c>
      <c r="M7439" s="5">
        <f t="shared" si="467"/>
        <v>0</v>
      </c>
      <c r="N7439" s="5" t="s">
        <v>25659</v>
      </c>
      <c r="O7439" s="5" t="s">
        <v>25660</v>
      </c>
      <c r="P7439" s="5" t="s">
        <v>25661</v>
      </c>
    </row>
    <row r="7440" ht="19" customHeight="1" spans="1:16">
      <c r="A7440" s="5">
        <v>293</v>
      </c>
      <c r="B7440" s="5" t="s">
        <v>729</v>
      </c>
      <c r="C7440" s="5" t="s">
        <v>70</v>
      </c>
      <c r="D7440" s="8" t="s">
        <v>115</v>
      </c>
      <c r="E7440" s="6">
        <v>165.3</v>
      </c>
      <c r="F7440" s="6">
        <v>165.3</v>
      </c>
      <c r="G7440" s="6">
        <v>165</v>
      </c>
      <c r="H7440" s="5" t="s">
        <v>120</v>
      </c>
      <c r="I7440" s="6">
        <f t="shared" si="464"/>
        <v>0</v>
      </c>
      <c r="J7440" s="5" t="str">
        <f>IF(H7440="否","不适用",IF(AND(ISNUMBER(E7440),ISNUMBER(F7440)),IF(I7440&gt;规则与名单!$B$2,"是","否"),"未判定"))</f>
        <v>不适用</v>
      </c>
      <c r="K7440" s="5" t="str">
        <f t="shared" si="465"/>
        <v>非测试日纯氢</v>
      </c>
      <c r="L7440" s="6">
        <f t="shared" si="466"/>
        <v>165</v>
      </c>
      <c r="M7440" s="5">
        <f t="shared" si="467"/>
        <v>0</v>
      </c>
      <c r="N7440" s="5" t="s">
        <v>25662</v>
      </c>
      <c r="O7440" s="5" t="s">
        <v>25663</v>
      </c>
      <c r="P7440" s="5" t="s">
        <v>25664</v>
      </c>
    </row>
    <row r="7441" ht="19" customHeight="1" spans="1:16">
      <c r="A7441" s="5">
        <v>294</v>
      </c>
      <c r="B7441" s="5" t="s">
        <v>79</v>
      </c>
      <c r="C7441" s="5" t="s">
        <v>70</v>
      </c>
      <c r="D7441" s="8" t="s">
        <v>114</v>
      </c>
      <c r="E7441" s="6">
        <v>80</v>
      </c>
      <c r="F7441" s="6">
        <v>79.1</v>
      </c>
      <c r="G7441" s="6">
        <v>70.5</v>
      </c>
      <c r="H7441" s="5" t="s">
        <v>120</v>
      </c>
      <c r="I7441" s="6">
        <f t="shared" si="464"/>
        <v>0.900000000000006</v>
      </c>
      <c r="J7441" s="5" t="str">
        <f>IF(H7441="否","不适用",IF(AND(ISNUMBER(E7441),ISNUMBER(F7441)),IF(I7441&gt;规则与名单!$B$2,"是","否"),"未判定"))</f>
        <v>不适用</v>
      </c>
      <c r="K7441" s="5" t="str">
        <f t="shared" si="465"/>
        <v>非测试日纯氢</v>
      </c>
      <c r="L7441" s="6">
        <f t="shared" si="466"/>
        <v>70.5</v>
      </c>
      <c r="M7441" s="5">
        <f t="shared" si="467"/>
        <v>0</v>
      </c>
      <c r="N7441" s="5" t="s">
        <v>25665</v>
      </c>
      <c r="O7441" s="5" t="s">
        <v>25666</v>
      </c>
      <c r="P7441" s="5" t="s">
        <v>25667</v>
      </c>
    </row>
    <row r="7442" ht="19" customHeight="1" spans="1:16">
      <c r="A7442" s="5">
        <v>294</v>
      </c>
      <c r="B7442" s="5" t="s">
        <v>79</v>
      </c>
      <c r="C7442" s="5" t="s">
        <v>70</v>
      </c>
      <c r="D7442" s="8" t="s">
        <v>605</v>
      </c>
      <c r="E7442" s="6">
        <v>90.6</v>
      </c>
      <c r="F7442" s="6">
        <v>89.4</v>
      </c>
      <c r="G7442" s="6">
        <v>81.6</v>
      </c>
      <c r="H7442" s="5" t="s">
        <v>120</v>
      </c>
      <c r="I7442" s="6">
        <f t="shared" si="464"/>
        <v>1.19999999999999</v>
      </c>
      <c r="J7442" s="5" t="str">
        <f>IF(H7442="否","不适用",IF(AND(ISNUMBER(E7442),ISNUMBER(F7442)),IF(I7442&gt;规则与名单!$B$2,"是","否"),"未判定"))</f>
        <v>不适用</v>
      </c>
      <c r="K7442" s="5" t="str">
        <f t="shared" si="465"/>
        <v>非测试日纯氢</v>
      </c>
      <c r="L7442" s="6">
        <f t="shared" si="466"/>
        <v>81.6</v>
      </c>
      <c r="M7442" s="5">
        <f t="shared" si="467"/>
        <v>0</v>
      </c>
      <c r="N7442" s="5" t="s">
        <v>25668</v>
      </c>
      <c r="O7442" s="5" t="s">
        <v>25669</v>
      </c>
      <c r="P7442" s="5" t="s">
        <v>25670</v>
      </c>
    </row>
    <row r="7443" ht="19" customHeight="1" spans="1:16">
      <c r="A7443" s="5">
        <v>294</v>
      </c>
      <c r="B7443" s="5" t="s">
        <v>79</v>
      </c>
      <c r="C7443" s="5" t="s">
        <v>70</v>
      </c>
      <c r="D7443" s="8" t="s">
        <v>186</v>
      </c>
      <c r="E7443" s="6">
        <v>69.4</v>
      </c>
      <c r="F7443" s="6">
        <v>88.4</v>
      </c>
      <c r="G7443" s="6">
        <v>51.9</v>
      </c>
      <c r="H7443" s="5" t="s">
        <v>120</v>
      </c>
      <c r="I7443" s="6">
        <f t="shared" si="464"/>
        <v>-19</v>
      </c>
      <c r="J7443" s="5" t="str">
        <f>IF(H7443="否","不适用",IF(AND(ISNUMBER(E7443),ISNUMBER(F7443)),IF(I7443&gt;规则与名单!$B$2,"是","否"),"未判定"))</f>
        <v>不适用</v>
      </c>
      <c r="K7443" s="5" t="str">
        <f t="shared" si="465"/>
        <v>非测试日纯氢</v>
      </c>
      <c r="L7443" s="6">
        <f t="shared" si="466"/>
        <v>51.9</v>
      </c>
      <c r="M7443" s="5">
        <f t="shared" si="467"/>
        <v>0</v>
      </c>
      <c r="N7443" s="5" t="s">
        <v>25671</v>
      </c>
      <c r="O7443" s="5" t="s">
        <v>25672</v>
      </c>
      <c r="P7443" s="5" t="s">
        <v>25673</v>
      </c>
    </row>
    <row r="7444" ht="19" customHeight="1" spans="1:16">
      <c r="A7444" s="5">
        <v>294</v>
      </c>
      <c r="B7444" s="5" t="s">
        <v>79</v>
      </c>
      <c r="C7444" s="5" t="s">
        <v>70</v>
      </c>
      <c r="D7444" s="8" t="s">
        <v>165</v>
      </c>
      <c r="E7444" s="6">
        <v>67.5</v>
      </c>
      <c r="F7444" s="6">
        <v>46.9</v>
      </c>
      <c r="G7444" s="6">
        <v>40.3</v>
      </c>
      <c r="H7444" s="5" t="s">
        <v>120</v>
      </c>
      <c r="I7444" s="6">
        <f t="shared" si="464"/>
        <v>20.6</v>
      </c>
      <c r="J7444" s="5" t="str">
        <f>IF(H7444="否","不适用",IF(AND(ISNUMBER(E7444),ISNUMBER(F7444)),IF(I7444&gt;规则与名单!$B$2,"是","否"),"未判定"))</f>
        <v>不适用</v>
      </c>
      <c r="K7444" s="5" t="str">
        <f t="shared" si="465"/>
        <v>非测试日纯氢</v>
      </c>
      <c r="L7444" s="6">
        <f t="shared" si="466"/>
        <v>40.3</v>
      </c>
      <c r="M7444" s="5">
        <f t="shared" si="467"/>
        <v>0</v>
      </c>
      <c r="N7444" s="5" t="s">
        <v>25674</v>
      </c>
      <c r="O7444" s="5" t="s">
        <v>25675</v>
      </c>
      <c r="P7444" s="5" t="s">
        <v>25676</v>
      </c>
    </row>
    <row r="7445" ht="19" customHeight="1" spans="1:16">
      <c r="A7445" s="5">
        <v>294</v>
      </c>
      <c r="B7445" s="5" t="s">
        <v>79</v>
      </c>
      <c r="C7445" s="5" t="s">
        <v>70</v>
      </c>
      <c r="D7445" s="8" t="s">
        <v>151</v>
      </c>
      <c r="E7445" s="6"/>
      <c r="F7445" s="6">
        <v>0</v>
      </c>
      <c r="G7445" s="6"/>
      <c r="H7445" s="5" t="s">
        <v>120</v>
      </c>
      <c r="I7445" s="6" t="str">
        <f t="shared" si="464"/>
        <v/>
      </c>
      <c r="J7445" s="5" t="str">
        <f>IF(H7445="否","不适用",IF(AND(ISNUMBER(E7445),ISNUMBER(F7445)),IF(I7445&gt;规则与名单!$B$2,"是","否"),"未判定"))</f>
        <v>不适用</v>
      </c>
      <c r="K7445" s="5" t="str">
        <f t="shared" si="465"/>
        <v>缺失</v>
      </c>
      <c r="L7445" s="6" t="str">
        <f t="shared" si="466"/>
        <v/>
      </c>
      <c r="M7445" s="5">
        <f t="shared" si="467"/>
        <v>1</v>
      </c>
      <c r="N7445" s="5" t="s">
        <v>25677</v>
      </c>
      <c r="O7445" s="5" t="s">
        <v>25678</v>
      </c>
      <c r="P7445" s="5" t="s">
        <v>25679</v>
      </c>
    </row>
    <row r="7446" ht="19" customHeight="1" spans="1:16">
      <c r="A7446" s="5">
        <v>294</v>
      </c>
      <c r="B7446" s="5" t="s">
        <v>79</v>
      </c>
      <c r="C7446" s="5" t="s">
        <v>70</v>
      </c>
      <c r="D7446" s="8" t="s">
        <v>3358</v>
      </c>
      <c r="E7446" s="6">
        <v>0.2</v>
      </c>
      <c r="F7446" s="6">
        <v>0.3</v>
      </c>
      <c r="G7446" s="6">
        <v>0.1</v>
      </c>
      <c r="H7446" s="5" t="s">
        <v>120</v>
      </c>
      <c r="I7446" s="6">
        <f t="shared" si="464"/>
        <v>-0.1</v>
      </c>
      <c r="J7446" s="5" t="str">
        <f>IF(H7446="否","不适用",IF(AND(ISNUMBER(E7446),ISNUMBER(F7446)),IF(I7446&gt;规则与名单!$B$2,"是","否"),"未判定"))</f>
        <v>不适用</v>
      </c>
      <c r="K7446" s="5" t="str">
        <f t="shared" si="465"/>
        <v>非测试日纯氢</v>
      </c>
      <c r="L7446" s="6">
        <f t="shared" si="466"/>
        <v>0.1</v>
      </c>
      <c r="M7446" s="5">
        <f t="shared" si="467"/>
        <v>0</v>
      </c>
      <c r="N7446" s="5" t="s">
        <v>25680</v>
      </c>
      <c r="O7446" s="5" t="s">
        <v>25681</v>
      </c>
      <c r="P7446" s="5" t="s">
        <v>25682</v>
      </c>
    </row>
    <row r="7447" ht="19" customHeight="1" spans="1:16">
      <c r="A7447" s="5">
        <v>294</v>
      </c>
      <c r="B7447" s="5" t="s">
        <v>79</v>
      </c>
      <c r="C7447" s="5" t="s">
        <v>70</v>
      </c>
      <c r="D7447" s="8" t="s">
        <v>272</v>
      </c>
      <c r="E7447" s="6">
        <v>106.2</v>
      </c>
      <c r="F7447" s="6">
        <v>177.2</v>
      </c>
      <c r="G7447" s="6">
        <v>173</v>
      </c>
      <c r="H7447" s="5" t="s">
        <v>120</v>
      </c>
      <c r="I7447" s="6">
        <f t="shared" si="464"/>
        <v>-71</v>
      </c>
      <c r="J7447" s="5" t="str">
        <f>IF(H7447="否","不适用",IF(AND(ISNUMBER(E7447),ISNUMBER(F7447)),IF(I7447&gt;规则与名单!$B$2,"是","否"),"未判定"))</f>
        <v>不适用</v>
      </c>
      <c r="K7447" s="5" t="str">
        <f t="shared" si="465"/>
        <v>非测试日纯氢</v>
      </c>
      <c r="L7447" s="6">
        <f t="shared" si="466"/>
        <v>173</v>
      </c>
      <c r="M7447" s="5">
        <f t="shared" si="467"/>
        <v>0</v>
      </c>
      <c r="N7447" s="5" t="s">
        <v>25683</v>
      </c>
      <c r="O7447" s="5" t="s">
        <v>25684</v>
      </c>
      <c r="P7447" s="5" t="s">
        <v>25685</v>
      </c>
    </row>
    <row r="7448" ht="19" customHeight="1" spans="1:16">
      <c r="A7448" s="5">
        <v>294</v>
      </c>
      <c r="B7448" s="5" t="s">
        <v>79</v>
      </c>
      <c r="C7448" s="5" t="s">
        <v>70</v>
      </c>
      <c r="D7448" s="8" t="s">
        <v>506</v>
      </c>
      <c r="E7448" s="6">
        <v>178.5</v>
      </c>
      <c r="F7448" s="6">
        <v>181.2</v>
      </c>
      <c r="G7448" s="6">
        <v>177.8</v>
      </c>
      <c r="H7448" s="5" t="s">
        <v>120</v>
      </c>
      <c r="I7448" s="6">
        <f t="shared" si="464"/>
        <v>-2.69999999999999</v>
      </c>
      <c r="J7448" s="5" t="str">
        <f>IF(H7448="否","不适用",IF(AND(ISNUMBER(E7448),ISNUMBER(F7448)),IF(I7448&gt;规则与名单!$B$2,"是","否"),"未判定"))</f>
        <v>不适用</v>
      </c>
      <c r="K7448" s="5" t="str">
        <f t="shared" si="465"/>
        <v>非测试日纯氢</v>
      </c>
      <c r="L7448" s="6">
        <f t="shared" si="466"/>
        <v>177.8</v>
      </c>
      <c r="M7448" s="5">
        <f t="shared" si="467"/>
        <v>0</v>
      </c>
      <c r="N7448" s="5" t="s">
        <v>25686</v>
      </c>
      <c r="O7448" s="5" t="s">
        <v>25687</v>
      </c>
      <c r="P7448" s="5" t="s">
        <v>25688</v>
      </c>
    </row>
    <row r="7449" ht="19" customHeight="1" spans="1:16">
      <c r="A7449" s="5">
        <v>294</v>
      </c>
      <c r="B7449" s="5" t="s">
        <v>79</v>
      </c>
      <c r="C7449" s="5" t="s">
        <v>70</v>
      </c>
      <c r="D7449" s="8" t="s">
        <v>673</v>
      </c>
      <c r="E7449" s="6">
        <v>255.4</v>
      </c>
      <c r="F7449" s="6">
        <v>188.8</v>
      </c>
      <c r="G7449" s="6">
        <v>186.2</v>
      </c>
      <c r="H7449" s="5" t="s">
        <v>120</v>
      </c>
      <c r="I7449" s="6">
        <f t="shared" si="464"/>
        <v>66.6</v>
      </c>
      <c r="J7449" s="5" t="str">
        <f>IF(H7449="否","不适用",IF(AND(ISNUMBER(E7449),ISNUMBER(F7449)),IF(I7449&gt;规则与名单!$B$2,"是","否"),"未判定"))</f>
        <v>不适用</v>
      </c>
      <c r="K7449" s="5" t="str">
        <f t="shared" si="465"/>
        <v>非测试日纯氢</v>
      </c>
      <c r="L7449" s="6">
        <f t="shared" si="466"/>
        <v>186.2</v>
      </c>
      <c r="M7449" s="5">
        <f t="shared" si="467"/>
        <v>0</v>
      </c>
      <c r="N7449" s="5" t="s">
        <v>25689</v>
      </c>
      <c r="O7449" s="5" t="s">
        <v>25690</v>
      </c>
      <c r="P7449" s="5" t="s">
        <v>25691</v>
      </c>
    </row>
    <row r="7450" ht="19" customHeight="1" spans="1:16">
      <c r="A7450" s="5">
        <v>294</v>
      </c>
      <c r="B7450" s="5" t="s">
        <v>79</v>
      </c>
      <c r="C7450" s="5" t="s">
        <v>70</v>
      </c>
      <c r="D7450" s="8" t="s">
        <v>183</v>
      </c>
      <c r="E7450" s="6">
        <v>15.4</v>
      </c>
      <c r="F7450" s="6">
        <v>15.6</v>
      </c>
      <c r="G7450" s="6">
        <v>15.3</v>
      </c>
      <c r="H7450" s="5" t="s">
        <v>120</v>
      </c>
      <c r="I7450" s="6">
        <f t="shared" si="464"/>
        <v>-0.199999999999999</v>
      </c>
      <c r="J7450" s="5" t="str">
        <f>IF(H7450="否","不适用",IF(AND(ISNUMBER(E7450),ISNUMBER(F7450)),IF(I7450&gt;规则与名单!$B$2,"是","否"),"未判定"))</f>
        <v>不适用</v>
      </c>
      <c r="K7450" s="5" t="str">
        <f t="shared" si="465"/>
        <v>非测试日纯氢</v>
      </c>
      <c r="L7450" s="6">
        <f t="shared" si="466"/>
        <v>15.3</v>
      </c>
      <c r="M7450" s="5">
        <f t="shared" si="467"/>
        <v>0</v>
      </c>
      <c r="N7450" s="5" t="s">
        <v>25692</v>
      </c>
      <c r="O7450" s="5" t="s">
        <v>25693</v>
      </c>
      <c r="P7450" s="5" t="s">
        <v>25694</v>
      </c>
    </row>
    <row r="7451" ht="19" customHeight="1" spans="1:16">
      <c r="A7451" s="5">
        <v>294</v>
      </c>
      <c r="B7451" s="5" t="s">
        <v>79</v>
      </c>
      <c r="C7451" s="5" t="s">
        <v>70</v>
      </c>
      <c r="D7451" s="8" t="s">
        <v>431</v>
      </c>
      <c r="E7451" s="6">
        <v>7.2</v>
      </c>
      <c r="F7451" s="6">
        <v>16.3</v>
      </c>
      <c r="G7451" s="6">
        <v>6.5</v>
      </c>
      <c r="H7451" s="5" t="s">
        <v>120</v>
      </c>
      <c r="I7451" s="6">
        <f t="shared" si="464"/>
        <v>-9.1</v>
      </c>
      <c r="J7451" s="5" t="str">
        <f>IF(H7451="否","不适用",IF(AND(ISNUMBER(E7451),ISNUMBER(F7451)),IF(I7451&gt;规则与名单!$B$2,"是","否"),"未判定"))</f>
        <v>不适用</v>
      </c>
      <c r="K7451" s="5" t="str">
        <f t="shared" si="465"/>
        <v>非测试日纯氢</v>
      </c>
      <c r="L7451" s="6">
        <f t="shared" si="466"/>
        <v>6.5</v>
      </c>
      <c r="M7451" s="5">
        <f t="shared" si="467"/>
        <v>0</v>
      </c>
      <c r="N7451" s="5" t="s">
        <v>25695</v>
      </c>
      <c r="O7451" s="5" t="s">
        <v>25696</v>
      </c>
      <c r="P7451" s="5" t="s">
        <v>25697</v>
      </c>
    </row>
    <row r="7452" ht="19" customHeight="1" spans="1:16">
      <c r="A7452" s="5">
        <v>294</v>
      </c>
      <c r="B7452" s="5" t="s">
        <v>79</v>
      </c>
      <c r="C7452" s="5" t="s">
        <v>70</v>
      </c>
      <c r="D7452" s="8" t="s">
        <v>3377</v>
      </c>
      <c r="E7452" s="6"/>
      <c r="F7452" s="6">
        <v>0</v>
      </c>
      <c r="G7452" s="6"/>
      <c r="H7452" s="5" t="s">
        <v>120</v>
      </c>
      <c r="I7452" s="6" t="str">
        <f t="shared" si="464"/>
        <v/>
      </c>
      <c r="J7452" s="5" t="str">
        <f>IF(H7452="否","不适用",IF(AND(ISNUMBER(E7452),ISNUMBER(F7452)),IF(I7452&gt;规则与名单!$B$2,"是","否"),"未判定"))</f>
        <v>不适用</v>
      </c>
      <c r="K7452" s="5" t="str">
        <f t="shared" si="465"/>
        <v>缺失</v>
      </c>
      <c r="L7452" s="6" t="str">
        <f t="shared" si="466"/>
        <v/>
      </c>
      <c r="M7452" s="5">
        <f t="shared" si="467"/>
        <v>1</v>
      </c>
      <c r="N7452" s="5" t="s">
        <v>25698</v>
      </c>
      <c r="O7452" s="5" t="s">
        <v>25699</v>
      </c>
      <c r="P7452" s="5" t="s">
        <v>25700</v>
      </c>
    </row>
    <row r="7453" ht="19" customHeight="1" spans="1:16">
      <c r="A7453" s="5">
        <v>294</v>
      </c>
      <c r="B7453" s="5" t="s">
        <v>79</v>
      </c>
      <c r="C7453" s="5" t="s">
        <v>70</v>
      </c>
      <c r="D7453" s="8" t="s">
        <v>407</v>
      </c>
      <c r="E7453" s="6">
        <v>9.2</v>
      </c>
      <c r="F7453" s="6">
        <v>24.2</v>
      </c>
      <c r="G7453" s="6"/>
      <c r="H7453" s="5" t="s">
        <v>120</v>
      </c>
      <c r="I7453" s="6">
        <f t="shared" si="464"/>
        <v>-15</v>
      </c>
      <c r="J7453" s="5" t="str">
        <f>IF(H7453="否","不适用",IF(AND(ISNUMBER(E7453),ISNUMBER(F7453)),IF(I7453&gt;规则与名单!$B$2,"是","否"),"未判定"))</f>
        <v>不适用</v>
      </c>
      <c r="K7453" s="5" t="str">
        <f t="shared" si="465"/>
        <v>非测试日仪表</v>
      </c>
      <c r="L7453" s="6">
        <f t="shared" si="466"/>
        <v>9.2</v>
      </c>
      <c r="M7453" s="5">
        <f t="shared" si="467"/>
        <v>0</v>
      </c>
      <c r="N7453" s="5" t="s">
        <v>25701</v>
      </c>
      <c r="O7453" s="5" t="s">
        <v>25702</v>
      </c>
      <c r="P7453" s="5" t="s">
        <v>25703</v>
      </c>
    </row>
    <row r="7454" ht="19" customHeight="1" spans="1:16">
      <c r="A7454" s="5">
        <v>294</v>
      </c>
      <c r="B7454" s="5" t="s">
        <v>79</v>
      </c>
      <c r="C7454" s="5" t="s">
        <v>70</v>
      </c>
      <c r="D7454" s="8" t="s">
        <v>411</v>
      </c>
      <c r="E7454" s="6">
        <v>40.5</v>
      </c>
      <c r="F7454" s="6">
        <v>16.9</v>
      </c>
      <c r="G7454" s="6">
        <v>9.7</v>
      </c>
      <c r="H7454" s="5" t="s">
        <v>120</v>
      </c>
      <c r="I7454" s="6">
        <f t="shared" si="464"/>
        <v>23.6</v>
      </c>
      <c r="J7454" s="5" t="str">
        <f>IF(H7454="否","不适用",IF(AND(ISNUMBER(E7454),ISNUMBER(F7454)),IF(I7454&gt;规则与名单!$B$2,"是","否"),"未判定"))</f>
        <v>不适用</v>
      </c>
      <c r="K7454" s="5" t="str">
        <f t="shared" si="465"/>
        <v>非测试日纯氢</v>
      </c>
      <c r="L7454" s="6">
        <f t="shared" si="466"/>
        <v>9.7</v>
      </c>
      <c r="M7454" s="5">
        <f t="shared" si="467"/>
        <v>0</v>
      </c>
      <c r="N7454" s="5" t="s">
        <v>25704</v>
      </c>
      <c r="O7454" s="5" t="s">
        <v>25705</v>
      </c>
      <c r="P7454" s="5" t="s">
        <v>25706</v>
      </c>
    </row>
    <row r="7455" ht="19" customHeight="1" spans="1:16">
      <c r="A7455" s="5">
        <v>294</v>
      </c>
      <c r="B7455" s="5" t="s">
        <v>79</v>
      </c>
      <c r="C7455" s="5" t="s">
        <v>70</v>
      </c>
      <c r="D7455" s="8" t="s">
        <v>251</v>
      </c>
      <c r="E7455" s="6">
        <v>170.8</v>
      </c>
      <c r="F7455" s="6">
        <v>172.5</v>
      </c>
      <c r="G7455" s="6">
        <v>138</v>
      </c>
      <c r="H7455" s="5" t="s">
        <v>120</v>
      </c>
      <c r="I7455" s="6">
        <f t="shared" si="464"/>
        <v>-1.69999999999999</v>
      </c>
      <c r="J7455" s="5" t="str">
        <f>IF(H7455="否","不适用",IF(AND(ISNUMBER(E7455),ISNUMBER(F7455)),IF(I7455&gt;规则与名单!$B$2,"是","否"),"未判定"))</f>
        <v>不适用</v>
      </c>
      <c r="K7455" s="5" t="str">
        <f t="shared" si="465"/>
        <v>非测试日纯氢</v>
      </c>
      <c r="L7455" s="6">
        <f t="shared" si="466"/>
        <v>138</v>
      </c>
      <c r="M7455" s="5">
        <f t="shared" si="467"/>
        <v>0</v>
      </c>
      <c r="N7455" s="5" t="s">
        <v>25707</v>
      </c>
      <c r="O7455" s="5" t="s">
        <v>25708</v>
      </c>
      <c r="P7455" s="5" t="s">
        <v>25709</v>
      </c>
    </row>
    <row r="7456" ht="19" customHeight="1" spans="1:16">
      <c r="A7456" s="5">
        <v>294</v>
      </c>
      <c r="B7456" s="5" t="s">
        <v>79</v>
      </c>
      <c r="C7456" s="5" t="s">
        <v>70</v>
      </c>
      <c r="D7456" s="8" t="s">
        <v>472</v>
      </c>
      <c r="E7456" s="6">
        <v>189.6</v>
      </c>
      <c r="F7456" s="6">
        <v>191.6</v>
      </c>
      <c r="G7456" s="6">
        <v>180</v>
      </c>
      <c r="H7456" s="5" t="s">
        <v>120</v>
      </c>
      <c r="I7456" s="6">
        <f t="shared" si="464"/>
        <v>-2</v>
      </c>
      <c r="J7456" s="5" t="str">
        <f>IF(H7456="否","不适用",IF(AND(ISNUMBER(E7456),ISNUMBER(F7456)),IF(I7456&gt;规则与名单!$B$2,"是","否"),"未判定"))</f>
        <v>不适用</v>
      </c>
      <c r="K7456" s="5" t="str">
        <f t="shared" si="465"/>
        <v>非测试日纯氢</v>
      </c>
      <c r="L7456" s="6">
        <f t="shared" si="466"/>
        <v>180</v>
      </c>
      <c r="M7456" s="5">
        <f t="shared" si="467"/>
        <v>0</v>
      </c>
      <c r="N7456" s="5" t="s">
        <v>25710</v>
      </c>
      <c r="O7456" s="5" t="s">
        <v>25711</v>
      </c>
      <c r="P7456" s="5" t="s">
        <v>25712</v>
      </c>
    </row>
    <row r="7457" ht="19" customHeight="1" spans="1:16">
      <c r="A7457" s="5">
        <v>294</v>
      </c>
      <c r="B7457" s="5" t="s">
        <v>79</v>
      </c>
      <c r="C7457" s="5" t="s">
        <v>70</v>
      </c>
      <c r="D7457" s="8" t="s">
        <v>466</v>
      </c>
      <c r="E7457" s="6">
        <v>15.4</v>
      </c>
      <c r="F7457" s="6">
        <v>15.6</v>
      </c>
      <c r="G7457" s="6">
        <v>15.3</v>
      </c>
      <c r="H7457" s="5" t="s">
        <v>120</v>
      </c>
      <c r="I7457" s="6">
        <f t="shared" si="464"/>
        <v>-0.199999999999999</v>
      </c>
      <c r="J7457" s="5" t="str">
        <f>IF(H7457="否","不适用",IF(AND(ISNUMBER(E7457),ISNUMBER(F7457)),IF(I7457&gt;规则与名单!$B$2,"是","否"),"未判定"))</f>
        <v>不适用</v>
      </c>
      <c r="K7457" s="5" t="str">
        <f t="shared" si="465"/>
        <v>非测试日纯氢</v>
      </c>
      <c r="L7457" s="6">
        <f t="shared" si="466"/>
        <v>15.3</v>
      </c>
      <c r="M7457" s="5">
        <f t="shared" si="467"/>
        <v>0</v>
      </c>
      <c r="N7457" s="5" t="s">
        <v>25713</v>
      </c>
      <c r="O7457" s="5" t="s">
        <v>25714</v>
      </c>
      <c r="P7457" s="5" t="s">
        <v>25715</v>
      </c>
    </row>
    <row r="7458" ht="19" customHeight="1" spans="1:16">
      <c r="A7458" s="5">
        <v>294</v>
      </c>
      <c r="B7458" s="5" t="s">
        <v>79</v>
      </c>
      <c r="C7458" s="5" t="s">
        <v>70</v>
      </c>
      <c r="D7458" s="8" t="s">
        <v>333</v>
      </c>
      <c r="E7458" s="6">
        <v>20.2</v>
      </c>
      <c r="F7458" s="6">
        <v>46.3</v>
      </c>
      <c r="G7458" s="6">
        <v>37.3</v>
      </c>
      <c r="H7458" s="5" t="s">
        <v>120</v>
      </c>
      <c r="I7458" s="6">
        <f t="shared" si="464"/>
        <v>-26.1</v>
      </c>
      <c r="J7458" s="5" t="str">
        <f>IF(H7458="否","不适用",IF(AND(ISNUMBER(E7458),ISNUMBER(F7458)),IF(I7458&gt;规则与名单!$B$2,"是","否"),"未判定"))</f>
        <v>不适用</v>
      </c>
      <c r="K7458" s="5" t="str">
        <f t="shared" si="465"/>
        <v>非测试日纯氢</v>
      </c>
      <c r="L7458" s="6">
        <f t="shared" si="466"/>
        <v>37.3</v>
      </c>
      <c r="M7458" s="5">
        <f t="shared" si="467"/>
        <v>0</v>
      </c>
      <c r="N7458" s="5" t="s">
        <v>25716</v>
      </c>
      <c r="O7458" s="5" t="s">
        <v>25717</v>
      </c>
      <c r="P7458" s="5" t="s">
        <v>25718</v>
      </c>
    </row>
    <row r="7459" ht="19" customHeight="1" spans="1:16">
      <c r="A7459" s="5">
        <v>294</v>
      </c>
      <c r="B7459" s="5" t="s">
        <v>79</v>
      </c>
      <c r="C7459" s="5" t="s">
        <v>70</v>
      </c>
      <c r="D7459" s="8" t="s">
        <v>175</v>
      </c>
      <c r="E7459" s="6">
        <v>39.9</v>
      </c>
      <c r="F7459" s="6">
        <v>15.5</v>
      </c>
      <c r="G7459" s="6">
        <v>15.6</v>
      </c>
      <c r="H7459" s="5" t="s">
        <v>120</v>
      </c>
      <c r="I7459" s="6">
        <f t="shared" si="464"/>
        <v>24.4</v>
      </c>
      <c r="J7459" s="5" t="str">
        <f>IF(H7459="否","不适用",IF(AND(ISNUMBER(E7459),ISNUMBER(F7459)),IF(I7459&gt;规则与名单!$B$2,"是","否"),"未判定"))</f>
        <v>不适用</v>
      </c>
      <c r="K7459" s="5" t="str">
        <f t="shared" si="465"/>
        <v>非测试日纯氢</v>
      </c>
      <c r="L7459" s="6">
        <f t="shared" si="466"/>
        <v>15.6</v>
      </c>
      <c r="M7459" s="5">
        <f t="shared" si="467"/>
        <v>0</v>
      </c>
      <c r="N7459" s="5" t="s">
        <v>25719</v>
      </c>
      <c r="O7459" s="5" t="s">
        <v>25720</v>
      </c>
      <c r="P7459" s="5" t="s">
        <v>25721</v>
      </c>
    </row>
    <row r="7460" ht="19" customHeight="1" spans="1:16">
      <c r="A7460" s="5">
        <v>294</v>
      </c>
      <c r="B7460" s="5" t="s">
        <v>79</v>
      </c>
      <c r="C7460" s="5" t="s">
        <v>70</v>
      </c>
      <c r="D7460" s="8" t="s">
        <v>3402</v>
      </c>
      <c r="E7460" s="6">
        <v>46.3</v>
      </c>
      <c r="F7460" s="6">
        <v>45.9</v>
      </c>
      <c r="G7460" s="6">
        <v>41.6</v>
      </c>
      <c r="H7460" s="5" t="s">
        <v>120</v>
      </c>
      <c r="I7460" s="6">
        <f t="shared" si="464"/>
        <v>0.399999999999999</v>
      </c>
      <c r="J7460" s="5" t="str">
        <f>IF(H7460="否","不适用",IF(AND(ISNUMBER(E7460),ISNUMBER(F7460)),IF(I7460&gt;规则与名单!$B$2,"是","否"),"未判定"))</f>
        <v>不适用</v>
      </c>
      <c r="K7460" s="5" t="str">
        <f t="shared" si="465"/>
        <v>非测试日纯氢</v>
      </c>
      <c r="L7460" s="6">
        <f t="shared" si="466"/>
        <v>41.6</v>
      </c>
      <c r="M7460" s="5">
        <f t="shared" si="467"/>
        <v>0</v>
      </c>
      <c r="N7460" s="5" t="s">
        <v>25722</v>
      </c>
      <c r="O7460" s="5" t="s">
        <v>25723</v>
      </c>
      <c r="P7460" s="5" t="s">
        <v>25724</v>
      </c>
    </row>
    <row r="7461" ht="19" customHeight="1" spans="1:16">
      <c r="A7461" s="5">
        <v>294</v>
      </c>
      <c r="B7461" s="5" t="s">
        <v>79</v>
      </c>
      <c r="C7461" s="5" t="s">
        <v>70</v>
      </c>
      <c r="D7461" s="8" t="s">
        <v>487</v>
      </c>
      <c r="E7461" s="6">
        <v>70.5</v>
      </c>
      <c r="F7461" s="6">
        <v>141</v>
      </c>
      <c r="G7461" s="6">
        <v>114</v>
      </c>
      <c r="H7461" s="5" t="s">
        <v>120</v>
      </c>
      <c r="I7461" s="6">
        <f t="shared" si="464"/>
        <v>-70.5</v>
      </c>
      <c r="J7461" s="5" t="str">
        <f>IF(H7461="否","不适用",IF(AND(ISNUMBER(E7461),ISNUMBER(F7461)),IF(I7461&gt;规则与名单!$B$2,"是","否"),"未判定"))</f>
        <v>不适用</v>
      </c>
      <c r="K7461" s="5" t="str">
        <f t="shared" si="465"/>
        <v>非测试日纯氢</v>
      </c>
      <c r="L7461" s="6">
        <f t="shared" si="466"/>
        <v>114</v>
      </c>
      <c r="M7461" s="5">
        <f t="shared" si="467"/>
        <v>0</v>
      </c>
      <c r="N7461" s="5" t="s">
        <v>25725</v>
      </c>
      <c r="O7461" s="5" t="s">
        <v>25726</v>
      </c>
      <c r="P7461" s="5" t="s">
        <v>25727</v>
      </c>
    </row>
    <row r="7462" ht="19" customHeight="1" spans="1:16">
      <c r="A7462" s="5">
        <v>294</v>
      </c>
      <c r="B7462" s="5" t="s">
        <v>79</v>
      </c>
      <c r="C7462" s="5" t="s">
        <v>70</v>
      </c>
      <c r="D7462" s="8" t="s">
        <v>121</v>
      </c>
      <c r="E7462" s="6">
        <v>227.7</v>
      </c>
      <c r="F7462" s="6">
        <v>161.5</v>
      </c>
      <c r="G7462" s="6">
        <v>157.2</v>
      </c>
      <c r="H7462" s="5" t="s">
        <v>120</v>
      </c>
      <c r="I7462" s="6">
        <f t="shared" si="464"/>
        <v>66.2</v>
      </c>
      <c r="J7462" s="5" t="str">
        <f>IF(H7462="否","不适用",IF(AND(ISNUMBER(E7462),ISNUMBER(F7462)),IF(I7462&gt;规则与名单!$B$2,"是","否"),"未判定"))</f>
        <v>不适用</v>
      </c>
      <c r="K7462" s="5" t="str">
        <f t="shared" si="465"/>
        <v>非测试日纯氢</v>
      </c>
      <c r="L7462" s="6">
        <f t="shared" si="466"/>
        <v>157.2</v>
      </c>
      <c r="M7462" s="5">
        <f t="shared" si="467"/>
        <v>0</v>
      </c>
      <c r="N7462" s="5" t="s">
        <v>25728</v>
      </c>
      <c r="O7462" s="5" t="s">
        <v>25729</v>
      </c>
      <c r="P7462" s="5" t="s">
        <v>25730</v>
      </c>
    </row>
    <row r="7463" ht="19" customHeight="1" spans="1:16">
      <c r="A7463" s="5">
        <v>294</v>
      </c>
      <c r="B7463" s="5" t="s">
        <v>79</v>
      </c>
      <c r="C7463" s="5" t="s">
        <v>70</v>
      </c>
      <c r="D7463" s="8" t="s">
        <v>170</v>
      </c>
      <c r="E7463" s="6">
        <v>0.9</v>
      </c>
      <c r="F7463" s="6">
        <v>0.8</v>
      </c>
      <c r="G7463" s="6">
        <v>0.7</v>
      </c>
      <c r="H7463" s="5" t="s">
        <v>120</v>
      </c>
      <c r="I7463" s="6">
        <f t="shared" si="464"/>
        <v>0.1</v>
      </c>
      <c r="J7463" s="5" t="str">
        <f>IF(H7463="否","不适用",IF(AND(ISNUMBER(E7463),ISNUMBER(F7463)),IF(I7463&gt;规则与名单!$B$2,"是","否"),"未判定"))</f>
        <v>不适用</v>
      </c>
      <c r="K7463" s="5" t="str">
        <f t="shared" si="465"/>
        <v>非测试日纯氢</v>
      </c>
      <c r="L7463" s="6">
        <f t="shared" si="466"/>
        <v>0.7</v>
      </c>
      <c r="M7463" s="5">
        <f t="shared" si="467"/>
        <v>0</v>
      </c>
      <c r="N7463" s="5" t="s">
        <v>25731</v>
      </c>
      <c r="O7463" s="5" t="s">
        <v>25732</v>
      </c>
      <c r="P7463" s="5" t="s">
        <v>25733</v>
      </c>
    </row>
    <row r="7464" ht="19" customHeight="1" spans="1:16">
      <c r="A7464" s="5">
        <v>294</v>
      </c>
      <c r="B7464" s="5" t="s">
        <v>79</v>
      </c>
      <c r="C7464" s="5" t="s">
        <v>70</v>
      </c>
      <c r="D7464" s="8" t="s">
        <v>644</v>
      </c>
      <c r="E7464" s="6">
        <v>25.6</v>
      </c>
      <c r="F7464" s="6">
        <v>24.9</v>
      </c>
      <c r="G7464" s="6">
        <v>24.4</v>
      </c>
      <c r="H7464" s="5" t="s">
        <v>120</v>
      </c>
      <c r="I7464" s="6">
        <f t="shared" si="464"/>
        <v>0.700000000000003</v>
      </c>
      <c r="J7464" s="5" t="str">
        <f>IF(H7464="否","不适用",IF(AND(ISNUMBER(E7464),ISNUMBER(F7464)),IF(I7464&gt;规则与名单!$B$2,"是","否"),"未判定"))</f>
        <v>不适用</v>
      </c>
      <c r="K7464" s="5" t="str">
        <f t="shared" si="465"/>
        <v>非测试日纯氢</v>
      </c>
      <c r="L7464" s="6">
        <f t="shared" si="466"/>
        <v>24.4</v>
      </c>
      <c r="M7464" s="5">
        <f t="shared" si="467"/>
        <v>0</v>
      </c>
      <c r="N7464" s="5" t="s">
        <v>25734</v>
      </c>
      <c r="O7464" s="5" t="s">
        <v>25735</v>
      </c>
      <c r="P7464" s="5" t="s">
        <v>25736</v>
      </c>
    </row>
    <row r="7465" ht="19" customHeight="1" spans="1:16">
      <c r="A7465" s="5">
        <v>294</v>
      </c>
      <c r="B7465" s="5" t="s">
        <v>79</v>
      </c>
      <c r="C7465" s="5" t="s">
        <v>70</v>
      </c>
      <c r="D7465" s="8" t="s">
        <v>3418</v>
      </c>
      <c r="E7465" s="6"/>
      <c r="F7465" s="6">
        <v>0</v>
      </c>
      <c r="G7465" s="6"/>
      <c r="H7465" s="5" t="s">
        <v>120</v>
      </c>
      <c r="I7465" s="6" t="str">
        <f t="shared" si="464"/>
        <v/>
      </c>
      <c r="J7465" s="5" t="str">
        <f>IF(H7465="否","不适用",IF(AND(ISNUMBER(E7465),ISNUMBER(F7465)),IF(I7465&gt;规则与名单!$B$2,"是","否"),"未判定"))</f>
        <v>不适用</v>
      </c>
      <c r="K7465" s="5" t="str">
        <f t="shared" si="465"/>
        <v>缺失</v>
      </c>
      <c r="L7465" s="6" t="str">
        <f t="shared" si="466"/>
        <v/>
      </c>
      <c r="M7465" s="5">
        <f t="shared" si="467"/>
        <v>1</v>
      </c>
      <c r="N7465" s="5" t="s">
        <v>25737</v>
      </c>
      <c r="O7465" s="5" t="s">
        <v>25738</v>
      </c>
      <c r="P7465" s="5" t="s">
        <v>25739</v>
      </c>
    </row>
    <row r="7466" ht="19" customHeight="1" spans="1:16">
      <c r="A7466" s="5">
        <v>294</v>
      </c>
      <c r="B7466" s="5" t="s">
        <v>79</v>
      </c>
      <c r="C7466" s="5" t="s">
        <v>70</v>
      </c>
      <c r="D7466" s="8" t="s">
        <v>3422</v>
      </c>
      <c r="E7466" s="6">
        <v>138.7</v>
      </c>
      <c r="F7466" s="6">
        <v>139</v>
      </c>
      <c r="G7466" s="6">
        <v>111.8</v>
      </c>
      <c r="H7466" s="5" t="s">
        <v>120</v>
      </c>
      <c r="I7466" s="6">
        <f t="shared" si="464"/>
        <v>-0.300000000000011</v>
      </c>
      <c r="J7466" s="5" t="str">
        <f>IF(H7466="否","不适用",IF(AND(ISNUMBER(E7466),ISNUMBER(F7466)),IF(I7466&gt;规则与名单!$B$2,"是","否"),"未判定"))</f>
        <v>不适用</v>
      </c>
      <c r="K7466" s="5" t="str">
        <f t="shared" si="465"/>
        <v>非测试日纯氢</v>
      </c>
      <c r="L7466" s="6">
        <f t="shared" si="466"/>
        <v>111.8</v>
      </c>
      <c r="M7466" s="5">
        <f t="shared" si="467"/>
        <v>0</v>
      </c>
      <c r="N7466" s="5" t="s">
        <v>25740</v>
      </c>
      <c r="O7466" s="5" t="s">
        <v>25741</v>
      </c>
      <c r="P7466" s="5" t="s">
        <v>25742</v>
      </c>
    </row>
    <row r="7467" ht="19" customHeight="1" spans="1:16">
      <c r="A7467" s="5">
        <v>294</v>
      </c>
      <c r="B7467" s="5" t="s">
        <v>79</v>
      </c>
      <c r="C7467" s="5" t="s">
        <v>70</v>
      </c>
      <c r="D7467" s="8" t="s">
        <v>336</v>
      </c>
      <c r="E7467" s="6">
        <v>0.2</v>
      </c>
      <c r="F7467" s="6">
        <v>0.2</v>
      </c>
      <c r="G7467" s="6">
        <v>0.1</v>
      </c>
      <c r="H7467" s="5" t="s">
        <v>120</v>
      </c>
      <c r="I7467" s="6">
        <f t="shared" si="464"/>
        <v>0</v>
      </c>
      <c r="J7467" s="5" t="str">
        <f>IF(H7467="否","不适用",IF(AND(ISNUMBER(E7467),ISNUMBER(F7467)),IF(I7467&gt;规则与名单!$B$2,"是","否"),"未判定"))</f>
        <v>不适用</v>
      </c>
      <c r="K7467" s="5" t="str">
        <f t="shared" si="465"/>
        <v>非测试日纯氢</v>
      </c>
      <c r="L7467" s="6">
        <f t="shared" si="466"/>
        <v>0.1</v>
      </c>
      <c r="M7467" s="5">
        <f t="shared" si="467"/>
        <v>0</v>
      </c>
      <c r="N7467" s="5" t="s">
        <v>25743</v>
      </c>
      <c r="O7467" s="5" t="s">
        <v>25744</v>
      </c>
      <c r="P7467" s="5" t="s">
        <v>25745</v>
      </c>
    </row>
    <row r="7468" ht="19" customHeight="1" spans="1:16">
      <c r="A7468" s="5">
        <v>294</v>
      </c>
      <c r="B7468" s="5" t="s">
        <v>79</v>
      </c>
      <c r="C7468" s="5" t="s">
        <v>70</v>
      </c>
      <c r="D7468" s="8" t="s">
        <v>653</v>
      </c>
      <c r="E7468" s="6">
        <v>25.3</v>
      </c>
      <c r="F7468" s="6">
        <v>26.6</v>
      </c>
      <c r="G7468" s="6">
        <v>25.1</v>
      </c>
      <c r="H7468" s="5" t="s">
        <v>120</v>
      </c>
      <c r="I7468" s="6">
        <f t="shared" si="464"/>
        <v>-1.3</v>
      </c>
      <c r="J7468" s="5" t="str">
        <f>IF(H7468="否","不适用",IF(AND(ISNUMBER(E7468),ISNUMBER(F7468)),IF(I7468&gt;规则与名单!$B$2,"是","否"),"未判定"))</f>
        <v>不适用</v>
      </c>
      <c r="K7468" s="5" t="str">
        <f t="shared" si="465"/>
        <v>非测试日纯氢</v>
      </c>
      <c r="L7468" s="6">
        <f t="shared" si="466"/>
        <v>25.1</v>
      </c>
      <c r="M7468" s="5">
        <f t="shared" si="467"/>
        <v>0</v>
      </c>
      <c r="N7468" s="5" t="s">
        <v>25746</v>
      </c>
      <c r="O7468" s="5" t="s">
        <v>25747</v>
      </c>
      <c r="P7468" s="5" t="s">
        <v>25748</v>
      </c>
    </row>
    <row r="7469" ht="19" customHeight="1" spans="1:16">
      <c r="A7469" s="5">
        <v>294</v>
      </c>
      <c r="B7469" s="5" t="s">
        <v>79</v>
      </c>
      <c r="C7469" s="5" t="s">
        <v>70</v>
      </c>
      <c r="D7469" s="8" t="s">
        <v>140</v>
      </c>
      <c r="E7469" s="6">
        <v>16.3</v>
      </c>
      <c r="F7469" s="6">
        <v>16.2</v>
      </c>
      <c r="G7469" s="6">
        <v>16.2</v>
      </c>
      <c r="H7469" s="5" t="s">
        <v>120</v>
      </c>
      <c r="I7469" s="6">
        <f t="shared" si="464"/>
        <v>0.100000000000001</v>
      </c>
      <c r="J7469" s="5" t="str">
        <f>IF(H7469="否","不适用",IF(AND(ISNUMBER(E7469),ISNUMBER(F7469)),IF(I7469&gt;规则与名单!$B$2,"是","否"),"未判定"))</f>
        <v>不适用</v>
      </c>
      <c r="K7469" s="5" t="str">
        <f t="shared" si="465"/>
        <v>非测试日纯氢</v>
      </c>
      <c r="L7469" s="6">
        <f t="shared" si="466"/>
        <v>16.2</v>
      </c>
      <c r="M7469" s="5">
        <f t="shared" si="467"/>
        <v>0</v>
      </c>
      <c r="N7469" s="5" t="s">
        <v>25749</v>
      </c>
      <c r="O7469" s="5" t="s">
        <v>25750</v>
      </c>
      <c r="P7469" s="5" t="s">
        <v>25751</v>
      </c>
    </row>
    <row r="7470" ht="19" customHeight="1" spans="1:16">
      <c r="A7470" s="5">
        <v>294</v>
      </c>
      <c r="B7470" s="5" t="s">
        <v>79</v>
      </c>
      <c r="C7470" s="5" t="s">
        <v>70</v>
      </c>
      <c r="D7470" s="8" t="s">
        <v>115</v>
      </c>
      <c r="E7470" s="6"/>
      <c r="F7470" s="6">
        <v>0</v>
      </c>
      <c r="G7470" s="6"/>
      <c r="H7470" s="5" t="s">
        <v>120</v>
      </c>
      <c r="I7470" s="6" t="str">
        <f t="shared" si="464"/>
        <v/>
      </c>
      <c r="J7470" s="5" t="str">
        <f>IF(H7470="否","不适用",IF(AND(ISNUMBER(E7470),ISNUMBER(F7470)),IF(I7470&gt;规则与名单!$B$2,"是","否"),"未判定"))</f>
        <v>不适用</v>
      </c>
      <c r="K7470" s="5" t="str">
        <f t="shared" si="465"/>
        <v>缺失</v>
      </c>
      <c r="L7470" s="6" t="str">
        <f t="shared" si="466"/>
        <v/>
      </c>
      <c r="M7470" s="5">
        <f t="shared" si="467"/>
        <v>1</v>
      </c>
      <c r="N7470" s="5" t="s">
        <v>25752</v>
      </c>
      <c r="O7470" s="5" t="s">
        <v>25753</v>
      </c>
      <c r="P7470" s="5" t="s">
        <v>25754</v>
      </c>
    </row>
    <row r="7471" ht="19" customHeight="1" spans="1:16">
      <c r="A7471" s="5">
        <v>295</v>
      </c>
      <c r="B7471" s="5" t="s">
        <v>730</v>
      </c>
      <c r="C7471" s="5" t="s">
        <v>70</v>
      </c>
      <c r="D7471" s="8" t="s">
        <v>114</v>
      </c>
      <c r="E7471" s="6"/>
      <c r="F7471" s="6">
        <v>0</v>
      </c>
      <c r="G7471" s="6"/>
      <c r="H7471" s="5" t="s">
        <v>120</v>
      </c>
      <c r="I7471" s="6" t="str">
        <f t="shared" si="464"/>
        <v/>
      </c>
      <c r="J7471" s="5" t="str">
        <f>IF(H7471="否","不适用",IF(AND(ISNUMBER(E7471),ISNUMBER(F7471)),IF(I7471&gt;规则与名单!$B$2,"是","否"),"未判定"))</f>
        <v>不适用</v>
      </c>
      <c r="K7471" s="5" t="str">
        <f t="shared" si="465"/>
        <v>缺失</v>
      </c>
      <c r="L7471" s="6" t="str">
        <f t="shared" si="466"/>
        <v/>
      </c>
      <c r="M7471" s="5">
        <f t="shared" si="467"/>
        <v>1</v>
      </c>
      <c r="N7471" s="5" t="s">
        <v>25755</v>
      </c>
      <c r="O7471" s="5" t="s">
        <v>25756</v>
      </c>
      <c r="P7471" s="5" t="s">
        <v>25757</v>
      </c>
    </row>
    <row r="7472" ht="19" customHeight="1" spans="1:16">
      <c r="A7472" s="5">
        <v>295</v>
      </c>
      <c r="B7472" s="5" t="s">
        <v>730</v>
      </c>
      <c r="C7472" s="5" t="s">
        <v>70</v>
      </c>
      <c r="D7472" s="8" t="s">
        <v>605</v>
      </c>
      <c r="E7472" s="6"/>
      <c r="F7472" s="6">
        <v>0</v>
      </c>
      <c r="G7472" s="6"/>
      <c r="H7472" s="5" t="s">
        <v>120</v>
      </c>
      <c r="I7472" s="6" t="str">
        <f t="shared" si="464"/>
        <v/>
      </c>
      <c r="J7472" s="5" t="str">
        <f>IF(H7472="否","不适用",IF(AND(ISNUMBER(E7472),ISNUMBER(F7472)),IF(I7472&gt;规则与名单!$B$2,"是","否"),"未判定"))</f>
        <v>不适用</v>
      </c>
      <c r="K7472" s="5" t="str">
        <f t="shared" si="465"/>
        <v>缺失</v>
      </c>
      <c r="L7472" s="6" t="str">
        <f t="shared" si="466"/>
        <v/>
      </c>
      <c r="M7472" s="5">
        <f t="shared" si="467"/>
        <v>1</v>
      </c>
      <c r="N7472" s="5" t="s">
        <v>25758</v>
      </c>
      <c r="O7472" s="5" t="s">
        <v>25759</v>
      </c>
      <c r="P7472" s="5" t="s">
        <v>25760</v>
      </c>
    </row>
    <row r="7473" ht="19" customHeight="1" spans="1:16">
      <c r="A7473" s="5">
        <v>295</v>
      </c>
      <c r="B7473" s="5" t="s">
        <v>730</v>
      </c>
      <c r="C7473" s="5" t="s">
        <v>70</v>
      </c>
      <c r="D7473" s="8" t="s">
        <v>186</v>
      </c>
      <c r="E7473" s="6"/>
      <c r="F7473" s="6">
        <v>0</v>
      </c>
      <c r="G7473" s="6"/>
      <c r="H7473" s="5" t="s">
        <v>120</v>
      </c>
      <c r="I7473" s="6" t="str">
        <f t="shared" si="464"/>
        <v/>
      </c>
      <c r="J7473" s="5" t="str">
        <f>IF(H7473="否","不适用",IF(AND(ISNUMBER(E7473),ISNUMBER(F7473)),IF(I7473&gt;规则与名单!$B$2,"是","否"),"未判定"))</f>
        <v>不适用</v>
      </c>
      <c r="K7473" s="5" t="str">
        <f t="shared" si="465"/>
        <v>缺失</v>
      </c>
      <c r="L7473" s="6" t="str">
        <f t="shared" si="466"/>
        <v/>
      </c>
      <c r="M7473" s="5">
        <f t="shared" si="467"/>
        <v>1</v>
      </c>
      <c r="N7473" s="5" t="s">
        <v>25761</v>
      </c>
      <c r="O7473" s="5" t="s">
        <v>25762</v>
      </c>
      <c r="P7473" s="5" t="s">
        <v>25763</v>
      </c>
    </row>
    <row r="7474" ht="19" customHeight="1" spans="1:16">
      <c r="A7474" s="5">
        <v>295</v>
      </c>
      <c r="B7474" s="5" t="s">
        <v>730</v>
      </c>
      <c r="C7474" s="5" t="s">
        <v>70</v>
      </c>
      <c r="D7474" s="8" t="s">
        <v>165</v>
      </c>
      <c r="E7474" s="6"/>
      <c r="F7474" s="6">
        <v>0</v>
      </c>
      <c r="G7474" s="6"/>
      <c r="H7474" s="5" t="s">
        <v>120</v>
      </c>
      <c r="I7474" s="6" t="str">
        <f t="shared" si="464"/>
        <v/>
      </c>
      <c r="J7474" s="5" t="str">
        <f>IF(H7474="否","不适用",IF(AND(ISNUMBER(E7474),ISNUMBER(F7474)),IF(I7474&gt;规则与名单!$B$2,"是","否"),"未判定"))</f>
        <v>不适用</v>
      </c>
      <c r="K7474" s="5" t="str">
        <f t="shared" si="465"/>
        <v>缺失</v>
      </c>
      <c r="L7474" s="6" t="str">
        <f t="shared" si="466"/>
        <v/>
      </c>
      <c r="M7474" s="5">
        <f t="shared" si="467"/>
        <v>1</v>
      </c>
      <c r="N7474" s="5" t="s">
        <v>25764</v>
      </c>
      <c r="O7474" s="5" t="s">
        <v>25765</v>
      </c>
      <c r="P7474" s="5" t="s">
        <v>25766</v>
      </c>
    </row>
    <row r="7475" ht="19" customHeight="1" spans="1:16">
      <c r="A7475" s="5">
        <v>295</v>
      </c>
      <c r="B7475" s="5" t="s">
        <v>730</v>
      </c>
      <c r="C7475" s="5" t="s">
        <v>70</v>
      </c>
      <c r="D7475" s="8" t="s">
        <v>151</v>
      </c>
      <c r="E7475" s="6"/>
      <c r="F7475" s="6">
        <v>0</v>
      </c>
      <c r="G7475" s="6"/>
      <c r="H7475" s="5" t="s">
        <v>120</v>
      </c>
      <c r="I7475" s="6" t="str">
        <f t="shared" si="464"/>
        <v/>
      </c>
      <c r="J7475" s="5" t="str">
        <f>IF(H7475="否","不适用",IF(AND(ISNUMBER(E7475),ISNUMBER(F7475)),IF(I7475&gt;规则与名单!$B$2,"是","否"),"未判定"))</f>
        <v>不适用</v>
      </c>
      <c r="K7475" s="5" t="str">
        <f t="shared" si="465"/>
        <v>缺失</v>
      </c>
      <c r="L7475" s="6" t="str">
        <f t="shared" si="466"/>
        <v/>
      </c>
      <c r="M7475" s="5">
        <f t="shared" si="467"/>
        <v>1</v>
      </c>
      <c r="N7475" s="5" t="s">
        <v>25767</v>
      </c>
      <c r="O7475" s="5" t="s">
        <v>25768</v>
      </c>
      <c r="P7475" s="5" t="s">
        <v>25769</v>
      </c>
    </row>
    <row r="7476" ht="19" customHeight="1" spans="1:16">
      <c r="A7476" s="5">
        <v>295</v>
      </c>
      <c r="B7476" s="5" t="s">
        <v>730</v>
      </c>
      <c r="C7476" s="5" t="s">
        <v>70</v>
      </c>
      <c r="D7476" s="8" t="s">
        <v>3358</v>
      </c>
      <c r="E7476" s="6"/>
      <c r="F7476" s="6">
        <v>0</v>
      </c>
      <c r="G7476" s="6"/>
      <c r="H7476" s="5" t="s">
        <v>120</v>
      </c>
      <c r="I7476" s="6" t="str">
        <f t="shared" si="464"/>
        <v/>
      </c>
      <c r="J7476" s="5" t="str">
        <f>IF(H7476="否","不适用",IF(AND(ISNUMBER(E7476),ISNUMBER(F7476)),IF(I7476&gt;规则与名单!$B$2,"是","否"),"未判定"))</f>
        <v>不适用</v>
      </c>
      <c r="K7476" s="5" t="str">
        <f t="shared" si="465"/>
        <v>缺失</v>
      </c>
      <c r="L7476" s="6" t="str">
        <f t="shared" si="466"/>
        <v/>
      </c>
      <c r="M7476" s="5">
        <f t="shared" si="467"/>
        <v>1</v>
      </c>
      <c r="N7476" s="5" t="s">
        <v>25770</v>
      </c>
      <c r="O7476" s="5" t="s">
        <v>25771</v>
      </c>
      <c r="P7476" s="5" t="s">
        <v>25772</v>
      </c>
    </row>
    <row r="7477" ht="19" customHeight="1" spans="1:16">
      <c r="A7477" s="5">
        <v>295</v>
      </c>
      <c r="B7477" s="5" t="s">
        <v>730</v>
      </c>
      <c r="C7477" s="5" t="s">
        <v>70</v>
      </c>
      <c r="D7477" s="8" t="s">
        <v>272</v>
      </c>
      <c r="E7477" s="6"/>
      <c r="F7477" s="6">
        <v>0</v>
      </c>
      <c r="G7477" s="6"/>
      <c r="H7477" s="5" t="s">
        <v>120</v>
      </c>
      <c r="I7477" s="6" t="str">
        <f t="shared" si="464"/>
        <v/>
      </c>
      <c r="J7477" s="5" t="str">
        <f>IF(H7477="否","不适用",IF(AND(ISNUMBER(E7477),ISNUMBER(F7477)),IF(I7477&gt;规则与名单!$B$2,"是","否"),"未判定"))</f>
        <v>不适用</v>
      </c>
      <c r="K7477" s="5" t="str">
        <f t="shared" si="465"/>
        <v>缺失</v>
      </c>
      <c r="L7477" s="6" t="str">
        <f t="shared" si="466"/>
        <v/>
      </c>
      <c r="M7477" s="5">
        <f t="shared" si="467"/>
        <v>1</v>
      </c>
      <c r="N7477" s="5" t="s">
        <v>25773</v>
      </c>
      <c r="O7477" s="5" t="s">
        <v>25774</v>
      </c>
      <c r="P7477" s="5" t="s">
        <v>25775</v>
      </c>
    </row>
    <row r="7478" ht="19" customHeight="1" spans="1:16">
      <c r="A7478" s="5">
        <v>295</v>
      </c>
      <c r="B7478" s="5" t="s">
        <v>730</v>
      </c>
      <c r="C7478" s="5" t="s">
        <v>70</v>
      </c>
      <c r="D7478" s="8" t="s">
        <v>506</v>
      </c>
      <c r="E7478" s="6"/>
      <c r="F7478" s="6">
        <v>0</v>
      </c>
      <c r="G7478" s="6"/>
      <c r="H7478" s="5" t="s">
        <v>120</v>
      </c>
      <c r="I7478" s="6" t="str">
        <f t="shared" si="464"/>
        <v/>
      </c>
      <c r="J7478" s="5" t="str">
        <f>IF(H7478="否","不适用",IF(AND(ISNUMBER(E7478),ISNUMBER(F7478)),IF(I7478&gt;规则与名单!$B$2,"是","否"),"未判定"))</f>
        <v>不适用</v>
      </c>
      <c r="K7478" s="5" t="str">
        <f t="shared" si="465"/>
        <v>缺失</v>
      </c>
      <c r="L7478" s="6" t="str">
        <f t="shared" si="466"/>
        <v/>
      </c>
      <c r="M7478" s="5">
        <f t="shared" si="467"/>
        <v>1</v>
      </c>
      <c r="N7478" s="5" t="s">
        <v>25776</v>
      </c>
      <c r="O7478" s="5" t="s">
        <v>25777</v>
      </c>
      <c r="P7478" s="5" t="s">
        <v>25778</v>
      </c>
    </row>
    <row r="7479" ht="19" customHeight="1" spans="1:16">
      <c r="A7479" s="5">
        <v>295</v>
      </c>
      <c r="B7479" s="5" t="s">
        <v>730</v>
      </c>
      <c r="C7479" s="5" t="s">
        <v>70</v>
      </c>
      <c r="D7479" s="8" t="s">
        <v>673</v>
      </c>
      <c r="E7479" s="6"/>
      <c r="F7479" s="6">
        <v>0</v>
      </c>
      <c r="G7479" s="6"/>
      <c r="H7479" s="5" t="s">
        <v>120</v>
      </c>
      <c r="I7479" s="6" t="str">
        <f t="shared" si="464"/>
        <v/>
      </c>
      <c r="J7479" s="5" t="str">
        <f>IF(H7479="否","不适用",IF(AND(ISNUMBER(E7479),ISNUMBER(F7479)),IF(I7479&gt;规则与名单!$B$2,"是","否"),"未判定"))</f>
        <v>不适用</v>
      </c>
      <c r="K7479" s="5" t="str">
        <f t="shared" si="465"/>
        <v>缺失</v>
      </c>
      <c r="L7479" s="6" t="str">
        <f t="shared" si="466"/>
        <v/>
      </c>
      <c r="M7479" s="5">
        <f t="shared" si="467"/>
        <v>1</v>
      </c>
      <c r="N7479" s="5" t="s">
        <v>25779</v>
      </c>
      <c r="O7479" s="5" t="s">
        <v>25780</v>
      </c>
      <c r="P7479" s="5" t="s">
        <v>25781</v>
      </c>
    </row>
    <row r="7480" ht="19" customHeight="1" spans="1:16">
      <c r="A7480" s="5">
        <v>295</v>
      </c>
      <c r="B7480" s="5" t="s">
        <v>730</v>
      </c>
      <c r="C7480" s="5" t="s">
        <v>70</v>
      </c>
      <c r="D7480" s="8" t="s">
        <v>183</v>
      </c>
      <c r="E7480" s="6"/>
      <c r="F7480" s="6">
        <v>0</v>
      </c>
      <c r="G7480" s="6"/>
      <c r="H7480" s="5" t="s">
        <v>120</v>
      </c>
      <c r="I7480" s="6" t="str">
        <f t="shared" si="464"/>
        <v/>
      </c>
      <c r="J7480" s="5" t="str">
        <f>IF(H7480="否","不适用",IF(AND(ISNUMBER(E7480),ISNUMBER(F7480)),IF(I7480&gt;规则与名单!$B$2,"是","否"),"未判定"))</f>
        <v>不适用</v>
      </c>
      <c r="K7480" s="5" t="str">
        <f t="shared" si="465"/>
        <v>缺失</v>
      </c>
      <c r="L7480" s="6" t="str">
        <f t="shared" si="466"/>
        <v/>
      </c>
      <c r="M7480" s="5">
        <f t="shared" si="467"/>
        <v>1</v>
      </c>
      <c r="N7480" s="5" t="s">
        <v>25782</v>
      </c>
      <c r="O7480" s="5" t="s">
        <v>25783</v>
      </c>
      <c r="P7480" s="5" t="s">
        <v>25784</v>
      </c>
    </row>
    <row r="7481" ht="19" customHeight="1" spans="1:16">
      <c r="A7481" s="5">
        <v>295</v>
      </c>
      <c r="B7481" s="5" t="s">
        <v>730</v>
      </c>
      <c r="C7481" s="5" t="s">
        <v>70</v>
      </c>
      <c r="D7481" s="8" t="s">
        <v>431</v>
      </c>
      <c r="E7481" s="6"/>
      <c r="F7481" s="6">
        <v>0</v>
      </c>
      <c r="G7481" s="6"/>
      <c r="H7481" s="5" t="s">
        <v>120</v>
      </c>
      <c r="I7481" s="6" t="str">
        <f t="shared" si="464"/>
        <v/>
      </c>
      <c r="J7481" s="5" t="str">
        <f>IF(H7481="否","不适用",IF(AND(ISNUMBER(E7481),ISNUMBER(F7481)),IF(I7481&gt;规则与名单!$B$2,"是","否"),"未判定"))</f>
        <v>不适用</v>
      </c>
      <c r="K7481" s="5" t="str">
        <f t="shared" si="465"/>
        <v>缺失</v>
      </c>
      <c r="L7481" s="6" t="str">
        <f t="shared" si="466"/>
        <v/>
      </c>
      <c r="M7481" s="5">
        <f t="shared" si="467"/>
        <v>1</v>
      </c>
      <c r="N7481" s="5" t="s">
        <v>25785</v>
      </c>
      <c r="O7481" s="5" t="s">
        <v>25786</v>
      </c>
      <c r="P7481" s="5" t="s">
        <v>25787</v>
      </c>
    </row>
    <row r="7482" ht="19" customHeight="1" spans="1:16">
      <c r="A7482" s="5">
        <v>295</v>
      </c>
      <c r="B7482" s="5" t="s">
        <v>730</v>
      </c>
      <c r="C7482" s="5" t="s">
        <v>70</v>
      </c>
      <c r="D7482" s="8" t="s">
        <v>3377</v>
      </c>
      <c r="E7482" s="6"/>
      <c r="F7482" s="6">
        <v>0</v>
      </c>
      <c r="G7482" s="6"/>
      <c r="H7482" s="5" t="s">
        <v>120</v>
      </c>
      <c r="I7482" s="6" t="str">
        <f t="shared" si="464"/>
        <v/>
      </c>
      <c r="J7482" s="5" t="str">
        <f>IF(H7482="否","不适用",IF(AND(ISNUMBER(E7482),ISNUMBER(F7482)),IF(I7482&gt;规则与名单!$B$2,"是","否"),"未判定"))</f>
        <v>不适用</v>
      </c>
      <c r="K7482" s="5" t="str">
        <f t="shared" si="465"/>
        <v>缺失</v>
      </c>
      <c r="L7482" s="6" t="str">
        <f t="shared" si="466"/>
        <v/>
      </c>
      <c r="M7482" s="5">
        <f t="shared" si="467"/>
        <v>1</v>
      </c>
      <c r="N7482" s="5" t="s">
        <v>25788</v>
      </c>
      <c r="O7482" s="5" t="s">
        <v>25789</v>
      </c>
      <c r="P7482" s="5" t="s">
        <v>25790</v>
      </c>
    </row>
    <row r="7483" ht="19" customHeight="1" spans="1:16">
      <c r="A7483" s="5">
        <v>295</v>
      </c>
      <c r="B7483" s="5" t="s">
        <v>730</v>
      </c>
      <c r="C7483" s="5" t="s">
        <v>70</v>
      </c>
      <c r="D7483" s="8" t="s">
        <v>407</v>
      </c>
      <c r="E7483" s="6">
        <v>0.1</v>
      </c>
      <c r="F7483" s="6">
        <v>0.03</v>
      </c>
      <c r="G7483" s="6"/>
      <c r="H7483" s="5" t="s">
        <v>120</v>
      </c>
      <c r="I7483" s="6">
        <f t="shared" si="464"/>
        <v>0.07</v>
      </c>
      <c r="J7483" s="5" t="str">
        <f>IF(H7483="否","不适用",IF(AND(ISNUMBER(E7483),ISNUMBER(F7483)),IF(I7483&gt;规则与名单!$B$2,"是","否"),"未判定"))</f>
        <v>不适用</v>
      </c>
      <c r="K7483" s="5" t="str">
        <f t="shared" si="465"/>
        <v>非测试日仪表</v>
      </c>
      <c r="L7483" s="6">
        <f t="shared" si="466"/>
        <v>0.1</v>
      </c>
      <c r="M7483" s="5">
        <f t="shared" si="467"/>
        <v>0</v>
      </c>
      <c r="N7483" s="5" t="s">
        <v>25791</v>
      </c>
      <c r="O7483" s="5" t="s">
        <v>25792</v>
      </c>
      <c r="P7483" s="5" t="s">
        <v>25793</v>
      </c>
    </row>
    <row r="7484" ht="19" customHeight="1" spans="1:16">
      <c r="A7484" s="5">
        <v>295</v>
      </c>
      <c r="B7484" s="5" t="s">
        <v>730</v>
      </c>
      <c r="C7484" s="5" t="s">
        <v>70</v>
      </c>
      <c r="D7484" s="8" t="s">
        <v>411</v>
      </c>
      <c r="E7484" s="6"/>
      <c r="F7484" s="6">
        <v>0</v>
      </c>
      <c r="G7484" s="6"/>
      <c r="H7484" s="5" t="s">
        <v>120</v>
      </c>
      <c r="I7484" s="6" t="str">
        <f t="shared" si="464"/>
        <v/>
      </c>
      <c r="J7484" s="5" t="str">
        <f>IF(H7484="否","不适用",IF(AND(ISNUMBER(E7484),ISNUMBER(F7484)),IF(I7484&gt;规则与名单!$B$2,"是","否"),"未判定"))</f>
        <v>不适用</v>
      </c>
      <c r="K7484" s="5" t="str">
        <f t="shared" si="465"/>
        <v>缺失</v>
      </c>
      <c r="L7484" s="6" t="str">
        <f t="shared" si="466"/>
        <v/>
      </c>
      <c r="M7484" s="5">
        <f t="shared" si="467"/>
        <v>1</v>
      </c>
      <c r="N7484" s="5" t="s">
        <v>25794</v>
      </c>
      <c r="O7484" s="5" t="s">
        <v>25795</v>
      </c>
      <c r="P7484" s="5" t="s">
        <v>25796</v>
      </c>
    </row>
    <row r="7485" ht="19" customHeight="1" spans="1:16">
      <c r="A7485" s="5">
        <v>295</v>
      </c>
      <c r="B7485" s="5" t="s">
        <v>730</v>
      </c>
      <c r="C7485" s="5" t="s">
        <v>70</v>
      </c>
      <c r="D7485" s="8" t="s">
        <v>251</v>
      </c>
      <c r="E7485" s="6"/>
      <c r="F7485" s="6">
        <v>0</v>
      </c>
      <c r="G7485" s="6"/>
      <c r="H7485" s="5" t="s">
        <v>120</v>
      </c>
      <c r="I7485" s="6" t="str">
        <f t="shared" si="464"/>
        <v/>
      </c>
      <c r="J7485" s="5" t="str">
        <f>IF(H7485="否","不适用",IF(AND(ISNUMBER(E7485),ISNUMBER(F7485)),IF(I7485&gt;规则与名单!$B$2,"是","否"),"未判定"))</f>
        <v>不适用</v>
      </c>
      <c r="K7485" s="5" t="str">
        <f t="shared" si="465"/>
        <v>缺失</v>
      </c>
      <c r="L7485" s="6" t="str">
        <f t="shared" si="466"/>
        <v/>
      </c>
      <c r="M7485" s="5">
        <f t="shared" si="467"/>
        <v>1</v>
      </c>
      <c r="N7485" s="5" t="s">
        <v>25797</v>
      </c>
      <c r="O7485" s="5" t="s">
        <v>25798</v>
      </c>
      <c r="P7485" s="5" t="s">
        <v>25799</v>
      </c>
    </row>
    <row r="7486" ht="19" customHeight="1" spans="1:16">
      <c r="A7486" s="5">
        <v>295</v>
      </c>
      <c r="B7486" s="5" t="s">
        <v>730</v>
      </c>
      <c r="C7486" s="5" t="s">
        <v>70</v>
      </c>
      <c r="D7486" s="8" t="s">
        <v>472</v>
      </c>
      <c r="E7486" s="6"/>
      <c r="F7486" s="6">
        <v>0</v>
      </c>
      <c r="G7486" s="6"/>
      <c r="H7486" s="5" t="s">
        <v>120</v>
      </c>
      <c r="I7486" s="6" t="str">
        <f t="shared" si="464"/>
        <v/>
      </c>
      <c r="J7486" s="5" t="str">
        <f>IF(H7486="否","不适用",IF(AND(ISNUMBER(E7486),ISNUMBER(F7486)),IF(I7486&gt;规则与名单!$B$2,"是","否"),"未判定"))</f>
        <v>不适用</v>
      </c>
      <c r="K7486" s="5" t="str">
        <f t="shared" si="465"/>
        <v>缺失</v>
      </c>
      <c r="L7486" s="6" t="str">
        <f t="shared" si="466"/>
        <v/>
      </c>
      <c r="M7486" s="5">
        <f t="shared" si="467"/>
        <v>1</v>
      </c>
      <c r="N7486" s="5" t="s">
        <v>25800</v>
      </c>
      <c r="O7486" s="5" t="s">
        <v>25801</v>
      </c>
      <c r="P7486" s="5" t="s">
        <v>25802</v>
      </c>
    </row>
    <row r="7487" ht="19" customHeight="1" spans="1:16">
      <c r="A7487" s="5">
        <v>295</v>
      </c>
      <c r="B7487" s="5" t="s">
        <v>730</v>
      </c>
      <c r="C7487" s="5" t="s">
        <v>70</v>
      </c>
      <c r="D7487" s="8" t="s">
        <v>466</v>
      </c>
      <c r="E7487" s="6"/>
      <c r="F7487" s="6">
        <v>0</v>
      </c>
      <c r="G7487" s="6"/>
      <c r="H7487" s="5" t="s">
        <v>120</v>
      </c>
      <c r="I7487" s="6" t="str">
        <f t="shared" si="464"/>
        <v/>
      </c>
      <c r="J7487" s="5" t="str">
        <f>IF(H7487="否","不适用",IF(AND(ISNUMBER(E7487),ISNUMBER(F7487)),IF(I7487&gt;规则与名单!$B$2,"是","否"),"未判定"))</f>
        <v>不适用</v>
      </c>
      <c r="K7487" s="5" t="str">
        <f t="shared" si="465"/>
        <v>缺失</v>
      </c>
      <c r="L7487" s="6" t="str">
        <f t="shared" si="466"/>
        <v/>
      </c>
      <c r="M7487" s="5">
        <f t="shared" si="467"/>
        <v>1</v>
      </c>
      <c r="N7487" s="5" t="s">
        <v>25803</v>
      </c>
      <c r="O7487" s="5" t="s">
        <v>25804</v>
      </c>
      <c r="P7487" s="5" t="s">
        <v>25805</v>
      </c>
    </row>
    <row r="7488" ht="19" customHeight="1" spans="1:16">
      <c r="A7488" s="5">
        <v>295</v>
      </c>
      <c r="B7488" s="5" t="s">
        <v>730</v>
      </c>
      <c r="C7488" s="5" t="s">
        <v>70</v>
      </c>
      <c r="D7488" s="8" t="s">
        <v>333</v>
      </c>
      <c r="E7488" s="6"/>
      <c r="F7488" s="6">
        <v>0</v>
      </c>
      <c r="G7488" s="6"/>
      <c r="H7488" s="5" t="s">
        <v>120</v>
      </c>
      <c r="I7488" s="6" t="str">
        <f t="shared" si="464"/>
        <v/>
      </c>
      <c r="J7488" s="5" t="str">
        <f>IF(H7488="否","不适用",IF(AND(ISNUMBER(E7488),ISNUMBER(F7488)),IF(I7488&gt;规则与名单!$B$2,"是","否"),"未判定"))</f>
        <v>不适用</v>
      </c>
      <c r="K7488" s="5" t="str">
        <f t="shared" si="465"/>
        <v>缺失</v>
      </c>
      <c r="L7488" s="6" t="str">
        <f t="shared" si="466"/>
        <v/>
      </c>
      <c r="M7488" s="5">
        <f t="shared" si="467"/>
        <v>1</v>
      </c>
      <c r="N7488" s="5" t="s">
        <v>25806</v>
      </c>
      <c r="O7488" s="5" t="s">
        <v>25807</v>
      </c>
      <c r="P7488" s="5" t="s">
        <v>25808</v>
      </c>
    </row>
    <row r="7489" ht="19" customHeight="1" spans="1:16">
      <c r="A7489" s="5">
        <v>295</v>
      </c>
      <c r="B7489" s="5" t="s">
        <v>730</v>
      </c>
      <c r="C7489" s="5" t="s">
        <v>70</v>
      </c>
      <c r="D7489" s="8" t="s">
        <v>175</v>
      </c>
      <c r="E7489" s="6"/>
      <c r="F7489" s="6">
        <v>0</v>
      </c>
      <c r="G7489" s="6"/>
      <c r="H7489" s="5" t="s">
        <v>120</v>
      </c>
      <c r="I7489" s="6" t="str">
        <f t="shared" si="464"/>
        <v/>
      </c>
      <c r="J7489" s="5" t="str">
        <f>IF(H7489="否","不适用",IF(AND(ISNUMBER(E7489),ISNUMBER(F7489)),IF(I7489&gt;规则与名单!$B$2,"是","否"),"未判定"))</f>
        <v>不适用</v>
      </c>
      <c r="K7489" s="5" t="str">
        <f t="shared" si="465"/>
        <v>缺失</v>
      </c>
      <c r="L7489" s="6" t="str">
        <f t="shared" si="466"/>
        <v/>
      </c>
      <c r="M7489" s="5">
        <f t="shared" si="467"/>
        <v>1</v>
      </c>
      <c r="N7489" s="5" t="s">
        <v>25809</v>
      </c>
      <c r="O7489" s="5" t="s">
        <v>25810</v>
      </c>
      <c r="P7489" s="5" t="s">
        <v>25811</v>
      </c>
    </row>
    <row r="7490" ht="19" customHeight="1" spans="1:16">
      <c r="A7490" s="5">
        <v>295</v>
      </c>
      <c r="B7490" s="5" t="s">
        <v>730</v>
      </c>
      <c r="C7490" s="5" t="s">
        <v>70</v>
      </c>
      <c r="D7490" s="8" t="s">
        <v>3402</v>
      </c>
      <c r="E7490" s="6"/>
      <c r="F7490" s="6">
        <v>0</v>
      </c>
      <c r="G7490" s="6"/>
      <c r="H7490" s="5" t="s">
        <v>120</v>
      </c>
      <c r="I7490" s="6" t="str">
        <f t="shared" ref="I7490:I7553" si="468">IF(AND(ISNUMBER(E7490),ISNUMBER(F7490)),E7490-F7490,"")</f>
        <v/>
      </c>
      <c r="J7490" s="5" t="str">
        <f>IF(H7490="否","不适用",IF(AND(ISNUMBER(E7490),ISNUMBER(F7490)),IF(I7490&gt;规则与名单!$B$2,"是","否"),"未判定"))</f>
        <v>不适用</v>
      </c>
      <c r="K7490" s="5" t="str">
        <f t="shared" ref="K7490:K7553" si="469">IF(J7490="是",IF(ISNUMBER(F7490),"测试日GPS","缺失"),IF(ISNUMBER(G7490),"非测试日纯氢",IF(AND(H7490="是",J7490="未判定"),IF(ISNUMBER(F7490),"测试名单无纯氢GPS","缺失"),IF(ISNUMBER(E7490),"非测试日仪表","缺失"))))</f>
        <v>缺失</v>
      </c>
      <c r="L7490" s="6" t="str">
        <f t="shared" ref="L7490:L7553" si="470">IF(K7490="缺失","",IF(K7490="非测试日纯氢",G7490,IF(K7490="非测试日仪表",E7490,F7490)))</f>
        <v/>
      </c>
      <c r="M7490" s="5">
        <f t="shared" ref="M7490:M7553" si="471">IF(K7490="缺失",1,0)</f>
        <v>1</v>
      </c>
      <c r="N7490" s="5" t="s">
        <v>25812</v>
      </c>
      <c r="O7490" s="5" t="s">
        <v>25813</v>
      </c>
      <c r="P7490" s="5" t="s">
        <v>25814</v>
      </c>
    </row>
    <row r="7491" ht="19" customHeight="1" spans="1:16">
      <c r="A7491" s="5">
        <v>295</v>
      </c>
      <c r="B7491" s="5" t="s">
        <v>730</v>
      </c>
      <c r="C7491" s="5" t="s">
        <v>70</v>
      </c>
      <c r="D7491" s="8" t="s">
        <v>487</v>
      </c>
      <c r="E7491" s="6"/>
      <c r="F7491" s="6">
        <v>0</v>
      </c>
      <c r="G7491" s="6"/>
      <c r="H7491" s="5" t="s">
        <v>120</v>
      </c>
      <c r="I7491" s="6" t="str">
        <f t="shared" si="468"/>
        <v/>
      </c>
      <c r="J7491" s="5" t="str">
        <f>IF(H7491="否","不适用",IF(AND(ISNUMBER(E7491),ISNUMBER(F7491)),IF(I7491&gt;规则与名单!$B$2,"是","否"),"未判定"))</f>
        <v>不适用</v>
      </c>
      <c r="K7491" s="5" t="str">
        <f t="shared" si="469"/>
        <v>缺失</v>
      </c>
      <c r="L7491" s="6" t="str">
        <f t="shared" si="470"/>
        <v/>
      </c>
      <c r="M7491" s="5">
        <f t="shared" si="471"/>
        <v>1</v>
      </c>
      <c r="N7491" s="5" t="s">
        <v>25815</v>
      </c>
      <c r="O7491" s="5" t="s">
        <v>25816</v>
      </c>
      <c r="P7491" s="5" t="s">
        <v>25817</v>
      </c>
    </row>
    <row r="7492" ht="19" customHeight="1" spans="1:16">
      <c r="A7492" s="5">
        <v>295</v>
      </c>
      <c r="B7492" s="5" t="s">
        <v>730</v>
      </c>
      <c r="C7492" s="5" t="s">
        <v>70</v>
      </c>
      <c r="D7492" s="8" t="s">
        <v>121</v>
      </c>
      <c r="E7492" s="6">
        <v>33.5</v>
      </c>
      <c r="F7492" s="6">
        <v>33.2</v>
      </c>
      <c r="G7492" s="6">
        <v>33.5</v>
      </c>
      <c r="H7492" s="5" t="s">
        <v>120</v>
      </c>
      <c r="I7492" s="6">
        <f t="shared" si="468"/>
        <v>0.299999999999997</v>
      </c>
      <c r="J7492" s="5" t="str">
        <f>IF(H7492="否","不适用",IF(AND(ISNUMBER(E7492),ISNUMBER(F7492)),IF(I7492&gt;规则与名单!$B$2,"是","否"),"未判定"))</f>
        <v>不适用</v>
      </c>
      <c r="K7492" s="5" t="str">
        <f t="shared" si="469"/>
        <v>非测试日纯氢</v>
      </c>
      <c r="L7492" s="6">
        <f t="shared" si="470"/>
        <v>33.5</v>
      </c>
      <c r="M7492" s="5">
        <f t="shared" si="471"/>
        <v>0</v>
      </c>
      <c r="N7492" s="5" t="s">
        <v>25818</v>
      </c>
      <c r="O7492" s="5" t="s">
        <v>25819</v>
      </c>
      <c r="P7492" s="5" t="s">
        <v>25820</v>
      </c>
    </row>
    <row r="7493" ht="19" customHeight="1" spans="1:16">
      <c r="A7493" s="5">
        <v>295</v>
      </c>
      <c r="B7493" s="5" t="s">
        <v>730</v>
      </c>
      <c r="C7493" s="5" t="s">
        <v>70</v>
      </c>
      <c r="D7493" s="8" t="s">
        <v>170</v>
      </c>
      <c r="E7493" s="6">
        <v>55.8</v>
      </c>
      <c r="F7493" s="6">
        <v>56.6</v>
      </c>
      <c r="G7493" s="6">
        <v>55.6</v>
      </c>
      <c r="H7493" s="5" t="s">
        <v>120</v>
      </c>
      <c r="I7493" s="6">
        <f t="shared" si="468"/>
        <v>-0.800000000000004</v>
      </c>
      <c r="J7493" s="5" t="str">
        <f>IF(H7493="否","不适用",IF(AND(ISNUMBER(E7493),ISNUMBER(F7493)),IF(I7493&gt;规则与名单!$B$2,"是","否"),"未判定"))</f>
        <v>不适用</v>
      </c>
      <c r="K7493" s="5" t="str">
        <f t="shared" si="469"/>
        <v>非测试日纯氢</v>
      </c>
      <c r="L7493" s="6">
        <f t="shared" si="470"/>
        <v>55.6</v>
      </c>
      <c r="M7493" s="5">
        <f t="shared" si="471"/>
        <v>0</v>
      </c>
      <c r="N7493" s="5" t="s">
        <v>25821</v>
      </c>
      <c r="O7493" s="5" t="s">
        <v>25822</v>
      </c>
      <c r="P7493" s="5" t="s">
        <v>25823</v>
      </c>
    </row>
    <row r="7494" ht="19" customHeight="1" spans="1:16">
      <c r="A7494" s="5">
        <v>295</v>
      </c>
      <c r="B7494" s="5" t="s">
        <v>730</v>
      </c>
      <c r="C7494" s="5" t="s">
        <v>70</v>
      </c>
      <c r="D7494" s="8" t="s">
        <v>644</v>
      </c>
      <c r="E7494" s="6">
        <v>156.2</v>
      </c>
      <c r="F7494" s="6">
        <v>158.1</v>
      </c>
      <c r="G7494" s="6">
        <v>152.6</v>
      </c>
      <c r="H7494" s="5" t="s">
        <v>120</v>
      </c>
      <c r="I7494" s="6">
        <f t="shared" si="468"/>
        <v>-1.90000000000001</v>
      </c>
      <c r="J7494" s="5" t="str">
        <f>IF(H7494="否","不适用",IF(AND(ISNUMBER(E7494),ISNUMBER(F7494)),IF(I7494&gt;规则与名单!$B$2,"是","否"),"未判定"))</f>
        <v>不适用</v>
      </c>
      <c r="K7494" s="5" t="str">
        <f t="shared" si="469"/>
        <v>非测试日纯氢</v>
      </c>
      <c r="L7494" s="6">
        <f t="shared" si="470"/>
        <v>152.6</v>
      </c>
      <c r="M7494" s="5">
        <f t="shared" si="471"/>
        <v>0</v>
      </c>
      <c r="N7494" s="5" t="s">
        <v>25824</v>
      </c>
      <c r="O7494" s="5" t="s">
        <v>25825</v>
      </c>
      <c r="P7494" s="5" t="s">
        <v>25826</v>
      </c>
    </row>
    <row r="7495" ht="19" customHeight="1" spans="1:16">
      <c r="A7495" s="5">
        <v>295</v>
      </c>
      <c r="B7495" s="5" t="s">
        <v>730</v>
      </c>
      <c r="C7495" s="5" t="s">
        <v>70</v>
      </c>
      <c r="D7495" s="8" t="s">
        <v>3418</v>
      </c>
      <c r="E7495" s="6">
        <v>77.8</v>
      </c>
      <c r="F7495" s="6">
        <v>78.8</v>
      </c>
      <c r="G7495" s="6">
        <v>77.4</v>
      </c>
      <c r="H7495" s="5" t="s">
        <v>120</v>
      </c>
      <c r="I7495" s="6">
        <f t="shared" si="468"/>
        <v>-1</v>
      </c>
      <c r="J7495" s="5" t="str">
        <f>IF(H7495="否","不适用",IF(AND(ISNUMBER(E7495),ISNUMBER(F7495)),IF(I7495&gt;规则与名单!$B$2,"是","否"),"未判定"))</f>
        <v>不适用</v>
      </c>
      <c r="K7495" s="5" t="str">
        <f t="shared" si="469"/>
        <v>非测试日纯氢</v>
      </c>
      <c r="L7495" s="6">
        <f t="shared" si="470"/>
        <v>77.4</v>
      </c>
      <c r="M7495" s="5">
        <f t="shared" si="471"/>
        <v>0</v>
      </c>
      <c r="N7495" s="5" t="s">
        <v>25827</v>
      </c>
      <c r="O7495" s="5" t="s">
        <v>25828</v>
      </c>
      <c r="P7495" s="5" t="s">
        <v>25829</v>
      </c>
    </row>
    <row r="7496" ht="19" customHeight="1" spans="1:16">
      <c r="A7496" s="5">
        <v>295</v>
      </c>
      <c r="B7496" s="5" t="s">
        <v>730</v>
      </c>
      <c r="C7496" s="5" t="s">
        <v>70</v>
      </c>
      <c r="D7496" s="8" t="s">
        <v>3422</v>
      </c>
      <c r="E7496" s="6">
        <v>55</v>
      </c>
      <c r="F7496" s="6">
        <v>56.2</v>
      </c>
      <c r="G7496" s="6">
        <v>54.9</v>
      </c>
      <c r="H7496" s="5" t="s">
        <v>120</v>
      </c>
      <c r="I7496" s="6">
        <f t="shared" si="468"/>
        <v>-1.2</v>
      </c>
      <c r="J7496" s="5" t="str">
        <f>IF(H7496="否","不适用",IF(AND(ISNUMBER(E7496),ISNUMBER(F7496)),IF(I7496&gt;规则与名单!$B$2,"是","否"),"未判定"))</f>
        <v>不适用</v>
      </c>
      <c r="K7496" s="5" t="str">
        <f t="shared" si="469"/>
        <v>非测试日纯氢</v>
      </c>
      <c r="L7496" s="6">
        <f t="shared" si="470"/>
        <v>54.9</v>
      </c>
      <c r="M7496" s="5">
        <f t="shared" si="471"/>
        <v>0</v>
      </c>
      <c r="N7496" s="5" t="s">
        <v>25830</v>
      </c>
      <c r="O7496" s="5" t="s">
        <v>25831</v>
      </c>
      <c r="P7496" s="5" t="s">
        <v>25832</v>
      </c>
    </row>
    <row r="7497" ht="19" customHeight="1" spans="1:16">
      <c r="A7497" s="5">
        <v>295</v>
      </c>
      <c r="B7497" s="5" t="s">
        <v>730</v>
      </c>
      <c r="C7497" s="5" t="s">
        <v>70</v>
      </c>
      <c r="D7497" s="8" t="s">
        <v>336</v>
      </c>
      <c r="E7497" s="6">
        <v>54.2</v>
      </c>
      <c r="F7497" s="6">
        <v>53</v>
      </c>
      <c r="G7497" s="6">
        <v>51.3</v>
      </c>
      <c r="H7497" s="5" t="s">
        <v>120</v>
      </c>
      <c r="I7497" s="6">
        <f t="shared" si="468"/>
        <v>1.2</v>
      </c>
      <c r="J7497" s="5" t="str">
        <f>IF(H7497="否","不适用",IF(AND(ISNUMBER(E7497),ISNUMBER(F7497)),IF(I7497&gt;规则与名单!$B$2,"是","否"),"未判定"))</f>
        <v>不适用</v>
      </c>
      <c r="K7497" s="5" t="str">
        <f t="shared" si="469"/>
        <v>非测试日纯氢</v>
      </c>
      <c r="L7497" s="6">
        <f t="shared" si="470"/>
        <v>51.3</v>
      </c>
      <c r="M7497" s="5">
        <f t="shared" si="471"/>
        <v>0</v>
      </c>
      <c r="N7497" s="5" t="s">
        <v>25833</v>
      </c>
      <c r="O7497" s="5" t="s">
        <v>25834</v>
      </c>
      <c r="P7497" s="5" t="s">
        <v>25835</v>
      </c>
    </row>
    <row r="7498" ht="19" customHeight="1" spans="1:16">
      <c r="A7498" s="5">
        <v>295</v>
      </c>
      <c r="B7498" s="5" t="s">
        <v>730</v>
      </c>
      <c r="C7498" s="5" t="s">
        <v>70</v>
      </c>
      <c r="D7498" s="8" t="s">
        <v>653</v>
      </c>
      <c r="E7498" s="6">
        <v>37.4</v>
      </c>
      <c r="F7498" s="6">
        <v>36.5</v>
      </c>
      <c r="G7498" s="6">
        <v>37.4</v>
      </c>
      <c r="H7498" s="5" t="s">
        <v>120</v>
      </c>
      <c r="I7498" s="6">
        <f t="shared" si="468"/>
        <v>0.899999999999999</v>
      </c>
      <c r="J7498" s="5" t="str">
        <f>IF(H7498="否","不适用",IF(AND(ISNUMBER(E7498),ISNUMBER(F7498)),IF(I7498&gt;规则与名单!$B$2,"是","否"),"未判定"))</f>
        <v>不适用</v>
      </c>
      <c r="K7498" s="5" t="str">
        <f t="shared" si="469"/>
        <v>非测试日纯氢</v>
      </c>
      <c r="L7498" s="6">
        <f t="shared" si="470"/>
        <v>37.4</v>
      </c>
      <c r="M7498" s="5">
        <f t="shared" si="471"/>
        <v>0</v>
      </c>
      <c r="N7498" s="5" t="s">
        <v>25836</v>
      </c>
      <c r="O7498" s="5" t="s">
        <v>25837</v>
      </c>
      <c r="P7498" s="5" t="s">
        <v>25838</v>
      </c>
    </row>
    <row r="7499" ht="19" customHeight="1" spans="1:16">
      <c r="A7499" s="5">
        <v>295</v>
      </c>
      <c r="B7499" s="5" t="s">
        <v>730</v>
      </c>
      <c r="C7499" s="5" t="s">
        <v>70</v>
      </c>
      <c r="D7499" s="8" t="s">
        <v>140</v>
      </c>
      <c r="E7499" s="6">
        <v>39.2</v>
      </c>
      <c r="F7499" s="6">
        <v>40.3</v>
      </c>
      <c r="G7499" s="6">
        <v>39.1</v>
      </c>
      <c r="H7499" s="5" t="s">
        <v>120</v>
      </c>
      <c r="I7499" s="6">
        <f t="shared" si="468"/>
        <v>-1.09999999999999</v>
      </c>
      <c r="J7499" s="5" t="str">
        <f>IF(H7499="否","不适用",IF(AND(ISNUMBER(E7499),ISNUMBER(F7499)),IF(I7499&gt;规则与名单!$B$2,"是","否"),"未判定"))</f>
        <v>不适用</v>
      </c>
      <c r="K7499" s="5" t="str">
        <f t="shared" si="469"/>
        <v>非测试日纯氢</v>
      </c>
      <c r="L7499" s="6">
        <f t="shared" si="470"/>
        <v>39.1</v>
      </c>
      <c r="M7499" s="5">
        <f t="shared" si="471"/>
        <v>0</v>
      </c>
      <c r="N7499" s="5" t="s">
        <v>25839</v>
      </c>
      <c r="O7499" s="5" t="s">
        <v>25840</v>
      </c>
      <c r="P7499" s="5" t="s">
        <v>25841</v>
      </c>
    </row>
    <row r="7500" ht="19" customHeight="1" spans="1:16">
      <c r="A7500" s="5">
        <v>295</v>
      </c>
      <c r="B7500" s="5" t="s">
        <v>730</v>
      </c>
      <c r="C7500" s="5" t="s">
        <v>70</v>
      </c>
      <c r="D7500" s="8" t="s">
        <v>115</v>
      </c>
      <c r="E7500" s="6">
        <v>88.3</v>
      </c>
      <c r="F7500" s="6">
        <v>89.7</v>
      </c>
      <c r="G7500" s="6">
        <v>88.3</v>
      </c>
      <c r="H7500" s="5" t="s">
        <v>120</v>
      </c>
      <c r="I7500" s="6">
        <f t="shared" si="468"/>
        <v>-1.40000000000001</v>
      </c>
      <c r="J7500" s="5" t="str">
        <f>IF(H7500="否","不适用",IF(AND(ISNUMBER(E7500),ISNUMBER(F7500)),IF(I7500&gt;规则与名单!$B$2,"是","否"),"未判定"))</f>
        <v>不适用</v>
      </c>
      <c r="K7500" s="5" t="str">
        <f t="shared" si="469"/>
        <v>非测试日纯氢</v>
      </c>
      <c r="L7500" s="6">
        <f t="shared" si="470"/>
        <v>88.3</v>
      </c>
      <c r="M7500" s="5">
        <f t="shared" si="471"/>
        <v>0</v>
      </c>
      <c r="N7500" s="5" t="s">
        <v>25842</v>
      </c>
      <c r="O7500" s="5" t="s">
        <v>25843</v>
      </c>
      <c r="P7500" s="5" t="s">
        <v>25844</v>
      </c>
    </row>
    <row r="7501" ht="19" customHeight="1" spans="1:16">
      <c r="A7501" s="5">
        <v>296</v>
      </c>
      <c r="B7501" s="5" t="s">
        <v>732</v>
      </c>
      <c r="C7501" s="5" t="s">
        <v>70</v>
      </c>
      <c r="D7501" s="8" t="s">
        <v>114</v>
      </c>
      <c r="E7501" s="6">
        <v>377.7</v>
      </c>
      <c r="F7501" s="6">
        <v>381.8</v>
      </c>
      <c r="G7501" s="6">
        <v>375</v>
      </c>
      <c r="H7501" s="5" t="s">
        <v>120</v>
      </c>
      <c r="I7501" s="6">
        <f t="shared" si="468"/>
        <v>-4.10000000000002</v>
      </c>
      <c r="J7501" s="5" t="str">
        <f>IF(H7501="否","不适用",IF(AND(ISNUMBER(E7501),ISNUMBER(F7501)),IF(I7501&gt;规则与名单!$B$2,"是","否"),"未判定"))</f>
        <v>不适用</v>
      </c>
      <c r="K7501" s="5" t="str">
        <f t="shared" si="469"/>
        <v>非测试日纯氢</v>
      </c>
      <c r="L7501" s="6">
        <f t="shared" si="470"/>
        <v>375</v>
      </c>
      <c r="M7501" s="5">
        <f t="shared" si="471"/>
        <v>0</v>
      </c>
      <c r="N7501" s="5" t="s">
        <v>25845</v>
      </c>
      <c r="O7501" s="5" t="s">
        <v>25846</v>
      </c>
      <c r="P7501" s="5" t="s">
        <v>25847</v>
      </c>
    </row>
    <row r="7502" ht="19" customHeight="1" spans="1:16">
      <c r="A7502" s="5">
        <v>296</v>
      </c>
      <c r="B7502" s="5" t="s">
        <v>732</v>
      </c>
      <c r="C7502" s="5" t="s">
        <v>70</v>
      </c>
      <c r="D7502" s="8" t="s">
        <v>605</v>
      </c>
      <c r="E7502" s="6">
        <v>307.6</v>
      </c>
      <c r="F7502" s="6">
        <v>309.2</v>
      </c>
      <c r="G7502" s="6">
        <v>295.1</v>
      </c>
      <c r="H7502" s="5" t="s">
        <v>120</v>
      </c>
      <c r="I7502" s="6">
        <f t="shared" si="468"/>
        <v>-1.59999999999997</v>
      </c>
      <c r="J7502" s="5" t="str">
        <f>IF(H7502="否","不适用",IF(AND(ISNUMBER(E7502),ISNUMBER(F7502)),IF(I7502&gt;规则与名单!$B$2,"是","否"),"未判定"))</f>
        <v>不适用</v>
      </c>
      <c r="K7502" s="5" t="str">
        <f t="shared" si="469"/>
        <v>非测试日纯氢</v>
      </c>
      <c r="L7502" s="6">
        <f t="shared" si="470"/>
        <v>295.1</v>
      </c>
      <c r="M7502" s="5">
        <f t="shared" si="471"/>
        <v>0</v>
      </c>
      <c r="N7502" s="5" t="s">
        <v>25848</v>
      </c>
      <c r="O7502" s="5" t="s">
        <v>25849</v>
      </c>
      <c r="P7502" s="5" t="s">
        <v>25850</v>
      </c>
    </row>
    <row r="7503" ht="19" customHeight="1" spans="1:16">
      <c r="A7503" s="5">
        <v>296</v>
      </c>
      <c r="B7503" s="5" t="s">
        <v>732</v>
      </c>
      <c r="C7503" s="5" t="s">
        <v>70</v>
      </c>
      <c r="D7503" s="8" t="s">
        <v>186</v>
      </c>
      <c r="E7503" s="6">
        <v>249.6</v>
      </c>
      <c r="F7503" s="6">
        <v>251.1</v>
      </c>
      <c r="G7503" s="6">
        <v>228.3</v>
      </c>
      <c r="H7503" s="5" t="s">
        <v>120</v>
      </c>
      <c r="I7503" s="6">
        <f t="shared" si="468"/>
        <v>-1.5</v>
      </c>
      <c r="J7503" s="5" t="str">
        <f>IF(H7503="否","不适用",IF(AND(ISNUMBER(E7503),ISNUMBER(F7503)),IF(I7503&gt;规则与名单!$B$2,"是","否"),"未判定"))</f>
        <v>不适用</v>
      </c>
      <c r="K7503" s="5" t="str">
        <f t="shared" si="469"/>
        <v>非测试日纯氢</v>
      </c>
      <c r="L7503" s="6">
        <f t="shared" si="470"/>
        <v>228.3</v>
      </c>
      <c r="M7503" s="5">
        <f t="shared" si="471"/>
        <v>0</v>
      </c>
      <c r="N7503" s="5" t="s">
        <v>25851</v>
      </c>
      <c r="O7503" s="5" t="s">
        <v>25852</v>
      </c>
      <c r="P7503" s="5" t="s">
        <v>25853</v>
      </c>
    </row>
    <row r="7504" ht="19" customHeight="1" spans="1:16">
      <c r="A7504" s="5">
        <v>296</v>
      </c>
      <c r="B7504" s="5" t="s">
        <v>732</v>
      </c>
      <c r="C7504" s="5" t="s">
        <v>70</v>
      </c>
      <c r="D7504" s="8" t="s">
        <v>165</v>
      </c>
      <c r="E7504" s="6">
        <v>301.3</v>
      </c>
      <c r="F7504" s="6">
        <v>301.8</v>
      </c>
      <c r="G7504" s="6">
        <v>286.1</v>
      </c>
      <c r="H7504" s="5" t="s">
        <v>120</v>
      </c>
      <c r="I7504" s="6">
        <f t="shared" si="468"/>
        <v>-0.5</v>
      </c>
      <c r="J7504" s="5" t="str">
        <f>IF(H7504="否","不适用",IF(AND(ISNUMBER(E7504),ISNUMBER(F7504)),IF(I7504&gt;规则与名单!$B$2,"是","否"),"未判定"))</f>
        <v>不适用</v>
      </c>
      <c r="K7504" s="5" t="str">
        <f t="shared" si="469"/>
        <v>非测试日纯氢</v>
      </c>
      <c r="L7504" s="6">
        <f t="shared" si="470"/>
        <v>286.1</v>
      </c>
      <c r="M7504" s="5">
        <f t="shared" si="471"/>
        <v>0</v>
      </c>
      <c r="N7504" s="5" t="s">
        <v>25854</v>
      </c>
      <c r="O7504" s="5" t="s">
        <v>25855</v>
      </c>
      <c r="P7504" s="5" t="s">
        <v>25856</v>
      </c>
    </row>
    <row r="7505" ht="19" customHeight="1" spans="1:16">
      <c r="A7505" s="5">
        <v>296</v>
      </c>
      <c r="B7505" s="5" t="s">
        <v>732</v>
      </c>
      <c r="C7505" s="5" t="s">
        <v>70</v>
      </c>
      <c r="D7505" s="8" t="s">
        <v>151</v>
      </c>
      <c r="E7505" s="6">
        <v>95.6</v>
      </c>
      <c r="F7505" s="6">
        <v>98.1</v>
      </c>
      <c r="G7505" s="6">
        <v>95.3</v>
      </c>
      <c r="H7505" s="5" t="s">
        <v>120</v>
      </c>
      <c r="I7505" s="6">
        <f t="shared" si="468"/>
        <v>-2.5</v>
      </c>
      <c r="J7505" s="5" t="str">
        <f>IF(H7505="否","不适用",IF(AND(ISNUMBER(E7505),ISNUMBER(F7505)),IF(I7505&gt;规则与名单!$B$2,"是","否"),"未判定"))</f>
        <v>不适用</v>
      </c>
      <c r="K7505" s="5" t="str">
        <f t="shared" si="469"/>
        <v>非测试日纯氢</v>
      </c>
      <c r="L7505" s="6">
        <f t="shared" si="470"/>
        <v>95.3</v>
      </c>
      <c r="M7505" s="5">
        <f t="shared" si="471"/>
        <v>0</v>
      </c>
      <c r="N7505" s="5" t="s">
        <v>25857</v>
      </c>
      <c r="O7505" s="5" t="s">
        <v>25858</v>
      </c>
      <c r="P7505" s="5" t="s">
        <v>25859</v>
      </c>
    </row>
    <row r="7506" ht="19" customHeight="1" spans="1:16">
      <c r="A7506" s="5">
        <v>296</v>
      </c>
      <c r="B7506" s="5" t="s">
        <v>732</v>
      </c>
      <c r="C7506" s="5" t="s">
        <v>70</v>
      </c>
      <c r="D7506" s="8" t="s">
        <v>3358</v>
      </c>
      <c r="E7506" s="6">
        <v>14.5</v>
      </c>
      <c r="F7506" s="6">
        <v>14.7</v>
      </c>
      <c r="G7506" s="6">
        <v>14.4</v>
      </c>
      <c r="H7506" s="5" t="s">
        <v>120</v>
      </c>
      <c r="I7506" s="6">
        <f t="shared" si="468"/>
        <v>-0.199999999999999</v>
      </c>
      <c r="J7506" s="5" t="str">
        <f>IF(H7506="否","不适用",IF(AND(ISNUMBER(E7506),ISNUMBER(F7506)),IF(I7506&gt;规则与名单!$B$2,"是","否"),"未判定"))</f>
        <v>不适用</v>
      </c>
      <c r="K7506" s="5" t="str">
        <f t="shared" si="469"/>
        <v>非测试日纯氢</v>
      </c>
      <c r="L7506" s="6">
        <f t="shared" si="470"/>
        <v>14.4</v>
      </c>
      <c r="M7506" s="5">
        <f t="shared" si="471"/>
        <v>0</v>
      </c>
      <c r="N7506" s="5" t="s">
        <v>25860</v>
      </c>
      <c r="O7506" s="5" t="s">
        <v>25861</v>
      </c>
      <c r="P7506" s="5" t="s">
        <v>25862</v>
      </c>
    </row>
    <row r="7507" ht="19" customHeight="1" spans="1:16">
      <c r="A7507" s="5">
        <v>296</v>
      </c>
      <c r="B7507" s="5" t="s">
        <v>732</v>
      </c>
      <c r="C7507" s="5" t="s">
        <v>70</v>
      </c>
      <c r="D7507" s="8" t="s">
        <v>272</v>
      </c>
      <c r="E7507" s="6">
        <v>181.6</v>
      </c>
      <c r="F7507" s="6">
        <v>182.3</v>
      </c>
      <c r="G7507" s="6">
        <v>180.2</v>
      </c>
      <c r="H7507" s="5" t="s">
        <v>120</v>
      </c>
      <c r="I7507" s="6">
        <f t="shared" si="468"/>
        <v>-0.700000000000017</v>
      </c>
      <c r="J7507" s="5" t="str">
        <f>IF(H7507="否","不适用",IF(AND(ISNUMBER(E7507),ISNUMBER(F7507)),IF(I7507&gt;规则与名单!$B$2,"是","否"),"未判定"))</f>
        <v>不适用</v>
      </c>
      <c r="K7507" s="5" t="str">
        <f t="shared" si="469"/>
        <v>非测试日纯氢</v>
      </c>
      <c r="L7507" s="6">
        <f t="shared" si="470"/>
        <v>180.2</v>
      </c>
      <c r="M7507" s="5">
        <f t="shared" si="471"/>
        <v>0</v>
      </c>
      <c r="N7507" s="5" t="s">
        <v>25863</v>
      </c>
      <c r="O7507" s="5" t="s">
        <v>25864</v>
      </c>
      <c r="P7507" s="5" t="s">
        <v>25865</v>
      </c>
    </row>
    <row r="7508" ht="19" customHeight="1" spans="1:16">
      <c r="A7508" s="5">
        <v>296</v>
      </c>
      <c r="B7508" s="5" t="s">
        <v>732</v>
      </c>
      <c r="C7508" s="5" t="s">
        <v>70</v>
      </c>
      <c r="D7508" s="8" t="s">
        <v>506</v>
      </c>
      <c r="E7508" s="6">
        <v>229.6</v>
      </c>
      <c r="F7508" s="6">
        <v>234.8</v>
      </c>
      <c r="G7508" s="6">
        <v>202.3</v>
      </c>
      <c r="H7508" s="5" t="s">
        <v>120</v>
      </c>
      <c r="I7508" s="6">
        <f t="shared" si="468"/>
        <v>-5.20000000000002</v>
      </c>
      <c r="J7508" s="5" t="str">
        <f>IF(H7508="否","不适用",IF(AND(ISNUMBER(E7508),ISNUMBER(F7508)),IF(I7508&gt;规则与名单!$B$2,"是","否"),"未判定"))</f>
        <v>不适用</v>
      </c>
      <c r="K7508" s="5" t="str">
        <f t="shared" si="469"/>
        <v>非测试日纯氢</v>
      </c>
      <c r="L7508" s="6">
        <f t="shared" si="470"/>
        <v>202.3</v>
      </c>
      <c r="M7508" s="5">
        <f t="shared" si="471"/>
        <v>0</v>
      </c>
      <c r="N7508" s="5" t="s">
        <v>25866</v>
      </c>
      <c r="O7508" s="5" t="s">
        <v>25867</v>
      </c>
      <c r="P7508" s="5" t="s">
        <v>25868</v>
      </c>
    </row>
    <row r="7509" ht="19" customHeight="1" spans="1:16">
      <c r="A7509" s="5">
        <v>296</v>
      </c>
      <c r="B7509" s="5" t="s">
        <v>732</v>
      </c>
      <c r="C7509" s="5" t="s">
        <v>70</v>
      </c>
      <c r="D7509" s="8" t="s">
        <v>673</v>
      </c>
      <c r="E7509" s="6">
        <v>341.9</v>
      </c>
      <c r="F7509" s="6">
        <v>341.8</v>
      </c>
      <c r="G7509" s="6">
        <v>336.3</v>
      </c>
      <c r="H7509" s="5" t="s">
        <v>120</v>
      </c>
      <c r="I7509" s="6">
        <f t="shared" si="468"/>
        <v>0.0999999999999659</v>
      </c>
      <c r="J7509" s="5" t="str">
        <f>IF(H7509="否","不适用",IF(AND(ISNUMBER(E7509),ISNUMBER(F7509)),IF(I7509&gt;规则与名单!$B$2,"是","否"),"未判定"))</f>
        <v>不适用</v>
      </c>
      <c r="K7509" s="5" t="str">
        <f t="shared" si="469"/>
        <v>非测试日纯氢</v>
      </c>
      <c r="L7509" s="6">
        <f t="shared" si="470"/>
        <v>336.3</v>
      </c>
      <c r="M7509" s="5">
        <f t="shared" si="471"/>
        <v>0</v>
      </c>
      <c r="N7509" s="5" t="s">
        <v>25869</v>
      </c>
      <c r="O7509" s="5" t="s">
        <v>25870</v>
      </c>
      <c r="P7509" s="5" t="s">
        <v>25871</v>
      </c>
    </row>
    <row r="7510" ht="19" customHeight="1" spans="1:16">
      <c r="A7510" s="5">
        <v>296</v>
      </c>
      <c r="B7510" s="5" t="s">
        <v>732</v>
      </c>
      <c r="C7510" s="5" t="s">
        <v>70</v>
      </c>
      <c r="D7510" s="8" t="s">
        <v>183</v>
      </c>
      <c r="E7510" s="6">
        <v>333.8</v>
      </c>
      <c r="F7510" s="6">
        <v>337.4</v>
      </c>
      <c r="G7510" s="6">
        <v>323</v>
      </c>
      <c r="H7510" s="5" t="s">
        <v>120</v>
      </c>
      <c r="I7510" s="6">
        <f t="shared" si="468"/>
        <v>-3.59999999999997</v>
      </c>
      <c r="J7510" s="5" t="str">
        <f>IF(H7510="否","不适用",IF(AND(ISNUMBER(E7510),ISNUMBER(F7510)),IF(I7510&gt;规则与名单!$B$2,"是","否"),"未判定"))</f>
        <v>不适用</v>
      </c>
      <c r="K7510" s="5" t="str">
        <f t="shared" si="469"/>
        <v>非测试日纯氢</v>
      </c>
      <c r="L7510" s="6">
        <f t="shared" si="470"/>
        <v>323</v>
      </c>
      <c r="M7510" s="5">
        <f t="shared" si="471"/>
        <v>0</v>
      </c>
      <c r="N7510" s="5" t="s">
        <v>25872</v>
      </c>
      <c r="O7510" s="5" t="s">
        <v>25873</v>
      </c>
      <c r="P7510" s="5" t="s">
        <v>25874</v>
      </c>
    </row>
    <row r="7511" ht="19" customHeight="1" spans="1:16">
      <c r="A7511" s="5">
        <v>296</v>
      </c>
      <c r="B7511" s="5" t="s">
        <v>732</v>
      </c>
      <c r="C7511" s="5" t="s">
        <v>70</v>
      </c>
      <c r="D7511" s="8" t="s">
        <v>431</v>
      </c>
      <c r="E7511" s="6">
        <v>340.9</v>
      </c>
      <c r="F7511" s="6">
        <v>344.9</v>
      </c>
      <c r="G7511" s="6">
        <v>173.5</v>
      </c>
      <c r="H7511" s="5" t="s">
        <v>120</v>
      </c>
      <c r="I7511" s="6">
        <f t="shared" si="468"/>
        <v>-4</v>
      </c>
      <c r="J7511" s="5" t="str">
        <f>IF(H7511="否","不适用",IF(AND(ISNUMBER(E7511),ISNUMBER(F7511)),IF(I7511&gt;规则与名单!$B$2,"是","否"),"未判定"))</f>
        <v>不适用</v>
      </c>
      <c r="K7511" s="5" t="str">
        <f t="shared" si="469"/>
        <v>非测试日纯氢</v>
      </c>
      <c r="L7511" s="6">
        <f t="shared" si="470"/>
        <v>173.5</v>
      </c>
      <c r="M7511" s="5">
        <f t="shared" si="471"/>
        <v>0</v>
      </c>
      <c r="N7511" s="5" t="s">
        <v>25875</v>
      </c>
      <c r="O7511" s="5" t="s">
        <v>25876</v>
      </c>
      <c r="P7511" s="5" t="s">
        <v>25877</v>
      </c>
    </row>
    <row r="7512" ht="19" customHeight="1" spans="1:16">
      <c r="A7512" s="5">
        <v>296</v>
      </c>
      <c r="B7512" s="5" t="s">
        <v>732</v>
      </c>
      <c r="C7512" s="5" t="s">
        <v>70</v>
      </c>
      <c r="D7512" s="8" t="s">
        <v>3377</v>
      </c>
      <c r="E7512" s="6">
        <v>92.2</v>
      </c>
      <c r="F7512" s="6">
        <v>85.4</v>
      </c>
      <c r="G7512" s="6">
        <v>48.7</v>
      </c>
      <c r="H7512" s="5" t="s">
        <v>120</v>
      </c>
      <c r="I7512" s="6">
        <f t="shared" si="468"/>
        <v>6.8</v>
      </c>
      <c r="J7512" s="5" t="str">
        <f>IF(H7512="否","不适用",IF(AND(ISNUMBER(E7512),ISNUMBER(F7512)),IF(I7512&gt;规则与名单!$B$2,"是","否"),"未判定"))</f>
        <v>不适用</v>
      </c>
      <c r="K7512" s="5" t="str">
        <f t="shared" si="469"/>
        <v>非测试日纯氢</v>
      </c>
      <c r="L7512" s="6">
        <f t="shared" si="470"/>
        <v>48.7</v>
      </c>
      <c r="M7512" s="5">
        <f t="shared" si="471"/>
        <v>0</v>
      </c>
      <c r="N7512" s="5" t="s">
        <v>25878</v>
      </c>
      <c r="O7512" s="5" t="s">
        <v>25879</v>
      </c>
      <c r="P7512" s="5" t="s">
        <v>25880</v>
      </c>
    </row>
    <row r="7513" ht="19" customHeight="1" spans="1:16">
      <c r="A7513" s="5">
        <v>296</v>
      </c>
      <c r="B7513" s="5" t="s">
        <v>732</v>
      </c>
      <c r="C7513" s="5" t="s">
        <v>70</v>
      </c>
      <c r="D7513" s="8" t="s">
        <v>407</v>
      </c>
      <c r="E7513" s="6">
        <v>14.6</v>
      </c>
      <c r="F7513" s="6">
        <v>14.8</v>
      </c>
      <c r="G7513" s="6">
        <v>9.4</v>
      </c>
      <c r="H7513" s="5" t="s">
        <v>120</v>
      </c>
      <c r="I7513" s="6">
        <f t="shared" si="468"/>
        <v>-0.200000000000001</v>
      </c>
      <c r="J7513" s="5" t="str">
        <f>IF(H7513="否","不适用",IF(AND(ISNUMBER(E7513),ISNUMBER(F7513)),IF(I7513&gt;规则与名单!$B$2,"是","否"),"未判定"))</f>
        <v>不适用</v>
      </c>
      <c r="K7513" s="5" t="str">
        <f t="shared" si="469"/>
        <v>非测试日纯氢</v>
      </c>
      <c r="L7513" s="6">
        <f t="shared" si="470"/>
        <v>9.4</v>
      </c>
      <c r="M7513" s="5">
        <f t="shared" si="471"/>
        <v>0</v>
      </c>
      <c r="N7513" s="5" t="s">
        <v>25881</v>
      </c>
      <c r="O7513" s="5" t="s">
        <v>25882</v>
      </c>
      <c r="P7513" s="5" t="s">
        <v>25883</v>
      </c>
    </row>
    <row r="7514" ht="19" customHeight="1" spans="1:16">
      <c r="A7514" s="5">
        <v>296</v>
      </c>
      <c r="B7514" s="5" t="s">
        <v>732</v>
      </c>
      <c r="C7514" s="5" t="s">
        <v>70</v>
      </c>
      <c r="D7514" s="8" t="s">
        <v>411</v>
      </c>
      <c r="E7514" s="6">
        <v>208.1</v>
      </c>
      <c r="F7514" s="6">
        <v>209.2</v>
      </c>
      <c r="G7514" s="6">
        <v>169</v>
      </c>
      <c r="H7514" s="5" t="s">
        <v>120</v>
      </c>
      <c r="I7514" s="6">
        <f t="shared" si="468"/>
        <v>-1.09999999999999</v>
      </c>
      <c r="J7514" s="5" t="str">
        <f>IF(H7514="否","不适用",IF(AND(ISNUMBER(E7514),ISNUMBER(F7514)),IF(I7514&gt;规则与名单!$B$2,"是","否"),"未判定"))</f>
        <v>不适用</v>
      </c>
      <c r="K7514" s="5" t="str">
        <f t="shared" si="469"/>
        <v>非测试日纯氢</v>
      </c>
      <c r="L7514" s="6">
        <f t="shared" si="470"/>
        <v>169</v>
      </c>
      <c r="M7514" s="5">
        <f t="shared" si="471"/>
        <v>0</v>
      </c>
      <c r="N7514" s="5" t="s">
        <v>25884</v>
      </c>
      <c r="O7514" s="5" t="s">
        <v>25885</v>
      </c>
      <c r="P7514" s="5" t="s">
        <v>25886</v>
      </c>
    </row>
    <row r="7515" ht="19" customHeight="1" spans="1:16">
      <c r="A7515" s="5">
        <v>296</v>
      </c>
      <c r="B7515" s="5" t="s">
        <v>732</v>
      </c>
      <c r="C7515" s="5" t="s">
        <v>70</v>
      </c>
      <c r="D7515" s="8" t="s">
        <v>251</v>
      </c>
      <c r="E7515" s="6">
        <v>275.8</v>
      </c>
      <c r="F7515" s="6">
        <v>273.1</v>
      </c>
      <c r="G7515" s="6">
        <v>247.1</v>
      </c>
      <c r="H7515" s="5" t="s">
        <v>120</v>
      </c>
      <c r="I7515" s="6">
        <f t="shared" si="468"/>
        <v>2.69999999999999</v>
      </c>
      <c r="J7515" s="5" t="str">
        <f>IF(H7515="否","不适用",IF(AND(ISNUMBER(E7515),ISNUMBER(F7515)),IF(I7515&gt;规则与名单!$B$2,"是","否"),"未判定"))</f>
        <v>不适用</v>
      </c>
      <c r="K7515" s="5" t="str">
        <f t="shared" si="469"/>
        <v>非测试日纯氢</v>
      </c>
      <c r="L7515" s="6">
        <f t="shared" si="470"/>
        <v>247.1</v>
      </c>
      <c r="M7515" s="5">
        <f t="shared" si="471"/>
        <v>0</v>
      </c>
      <c r="N7515" s="5" t="s">
        <v>25887</v>
      </c>
      <c r="O7515" s="5" t="s">
        <v>25888</v>
      </c>
      <c r="P7515" s="5" t="s">
        <v>25889</v>
      </c>
    </row>
    <row r="7516" ht="19" customHeight="1" spans="1:16">
      <c r="A7516" s="5">
        <v>296</v>
      </c>
      <c r="B7516" s="5" t="s">
        <v>732</v>
      </c>
      <c r="C7516" s="5" t="s">
        <v>70</v>
      </c>
      <c r="D7516" s="8" t="s">
        <v>472</v>
      </c>
      <c r="E7516" s="6">
        <v>0</v>
      </c>
      <c r="F7516" s="6">
        <v>0.135</v>
      </c>
      <c r="G7516" s="6"/>
      <c r="H7516" s="5" t="s">
        <v>120</v>
      </c>
      <c r="I7516" s="6">
        <f t="shared" si="468"/>
        <v>-0.135</v>
      </c>
      <c r="J7516" s="5" t="str">
        <f>IF(H7516="否","不适用",IF(AND(ISNUMBER(E7516),ISNUMBER(F7516)),IF(I7516&gt;规则与名单!$B$2,"是","否"),"未判定"))</f>
        <v>不适用</v>
      </c>
      <c r="K7516" s="5" t="str">
        <f t="shared" si="469"/>
        <v>非测试日仪表</v>
      </c>
      <c r="L7516" s="6">
        <f t="shared" si="470"/>
        <v>0</v>
      </c>
      <c r="M7516" s="5">
        <f t="shared" si="471"/>
        <v>0</v>
      </c>
      <c r="N7516" s="5" t="s">
        <v>25890</v>
      </c>
      <c r="O7516" s="5" t="s">
        <v>25891</v>
      </c>
      <c r="P7516" s="5" t="s">
        <v>25892</v>
      </c>
    </row>
    <row r="7517" ht="19" customHeight="1" spans="1:16">
      <c r="A7517" s="5">
        <v>296</v>
      </c>
      <c r="B7517" s="5" t="s">
        <v>732</v>
      </c>
      <c r="C7517" s="5" t="s">
        <v>70</v>
      </c>
      <c r="D7517" s="8" t="s">
        <v>466</v>
      </c>
      <c r="E7517" s="6">
        <v>0.3</v>
      </c>
      <c r="F7517" s="6">
        <v>0.5</v>
      </c>
      <c r="G7517" s="6">
        <v>0.1</v>
      </c>
      <c r="H7517" s="5" t="s">
        <v>120</v>
      </c>
      <c r="I7517" s="6">
        <f t="shared" si="468"/>
        <v>-0.2</v>
      </c>
      <c r="J7517" s="5" t="str">
        <f>IF(H7517="否","不适用",IF(AND(ISNUMBER(E7517),ISNUMBER(F7517)),IF(I7517&gt;规则与名单!$B$2,"是","否"),"未判定"))</f>
        <v>不适用</v>
      </c>
      <c r="K7517" s="5" t="str">
        <f t="shared" si="469"/>
        <v>非测试日纯氢</v>
      </c>
      <c r="L7517" s="6">
        <f t="shared" si="470"/>
        <v>0.1</v>
      </c>
      <c r="M7517" s="5">
        <f t="shared" si="471"/>
        <v>0</v>
      </c>
      <c r="N7517" s="5" t="s">
        <v>25893</v>
      </c>
      <c r="O7517" s="5" t="s">
        <v>25894</v>
      </c>
      <c r="P7517" s="5" t="s">
        <v>25895</v>
      </c>
    </row>
    <row r="7518" ht="19" customHeight="1" spans="1:16">
      <c r="A7518" s="5">
        <v>296</v>
      </c>
      <c r="B7518" s="5" t="s">
        <v>732</v>
      </c>
      <c r="C7518" s="5" t="s">
        <v>70</v>
      </c>
      <c r="D7518" s="8" t="s">
        <v>333</v>
      </c>
      <c r="E7518" s="6">
        <v>35.5</v>
      </c>
      <c r="F7518" s="6">
        <v>36.3</v>
      </c>
      <c r="G7518" s="6">
        <v>35.5</v>
      </c>
      <c r="H7518" s="5" t="s">
        <v>120</v>
      </c>
      <c r="I7518" s="6">
        <f t="shared" si="468"/>
        <v>-0.799999999999997</v>
      </c>
      <c r="J7518" s="5" t="str">
        <f>IF(H7518="否","不适用",IF(AND(ISNUMBER(E7518),ISNUMBER(F7518)),IF(I7518&gt;规则与名单!$B$2,"是","否"),"未判定"))</f>
        <v>不适用</v>
      </c>
      <c r="K7518" s="5" t="str">
        <f t="shared" si="469"/>
        <v>非测试日纯氢</v>
      </c>
      <c r="L7518" s="6">
        <f t="shared" si="470"/>
        <v>35.5</v>
      </c>
      <c r="M7518" s="5">
        <f t="shared" si="471"/>
        <v>0</v>
      </c>
      <c r="N7518" s="5" t="s">
        <v>25896</v>
      </c>
      <c r="O7518" s="5" t="s">
        <v>25897</v>
      </c>
      <c r="P7518" s="5" t="s">
        <v>25898</v>
      </c>
    </row>
    <row r="7519" ht="19" customHeight="1" spans="1:16">
      <c r="A7519" s="5">
        <v>296</v>
      </c>
      <c r="B7519" s="5" t="s">
        <v>732</v>
      </c>
      <c r="C7519" s="5" t="s">
        <v>70</v>
      </c>
      <c r="D7519" s="8" t="s">
        <v>175</v>
      </c>
      <c r="E7519" s="6">
        <v>153.2</v>
      </c>
      <c r="F7519" s="6">
        <v>153.4</v>
      </c>
      <c r="G7519" s="6">
        <v>153.1</v>
      </c>
      <c r="H7519" s="5" t="s">
        <v>120</v>
      </c>
      <c r="I7519" s="6">
        <f t="shared" si="468"/>
        <v>-0.200000000000017</v>
      </c>
      <c r="J7519" s="5" t="str">
        <f>IF(H7519="否","不适用",IF(AND(ISNUMBER(E7519),ISNUMBER(F7519)),IF(I7519&gt;规则与名单!$B$2,"是","否"),"未判定"))</f>
        <v>不适用</v>
      </c>
      <c r="K7519" s="5" t="str">
        <f t="shared" si="469"/>
        <v>非测试日纯氢</v>
      </c>
      <c r="L7519" s="6">
        <f t="shared" si="470"/>
        <v>153.1</v>
      </c>
      <c r="M7519" s="5">
        <f t="shared" si="471"/>
        <v>0</v>
      </c>
      <c r="N7519" s="5" t="s">
        <v>25899</v>
      </c>
      <c r="O7519" s="5" t="s">
        <v>25900</v>
      </c>
      <c r="P7519" s="5" t="s">
        <v>25901</v>
      </c>
    </row>
    <row r="7520" ht="19" customHeight="1" spans="1:16">
      <c r="A7520" s="5">
        <v>296</v>
      </c>
      <c r="B7520" s="5" t="s">
        <v>732</v>
      </c>
      <c r="C7520" s="5" t="s">
        <v>70</v>
      </c>
      <c r="D7520" s="8" t="s">
        <v>3402</v>
      </c>
      <c r="E7520" s="6">
        <v>7</v>
      </c>
      <c r="F7520" s="6">
        <v>8.8</v>
      </c>
      <c r="G7520" s="6">
        <v>6</v>
      </c>
      <c r="H7520" s="5" t="s">
        <v>120</v>
      </c>
      <c r="I7520" s="6">
        <f t="shared" si="468"/>
        <v>-1.8</v>
      </c>
      <c r="J7520" s="5" t="str">
        <f>IF(H7520="否","不适用",IF(AND(ISNUMBER(E7520),ISNUMBER(F7520)),IF(I7520&gt;规则与名单!$B$2,"是","否"),"未判定"))</f>
        <v>不适用</v>
      </c>
      <c r="K7520" s="5" t="str">
        <f t="shared" si="469"/>
        <v>非测试日纯氢</v>
      </c>
      <c r="L7520" s="6">
        <f t="shared" si="470"/>
        <v>6</v>
      </c>
      <c r="M7520" s="5">
        <f t="shared" si="471"/>
        <v>0</v>
      </c>
      <c r="N7520" s="5" t="s">
        <v>25902</v>
      </c>
      <c r="O7520" s="5" t="s">
        <v>25903</v>
      </c>
      <c r="P7520" s="5" t="s">
        <v>25904</v>
      </c>
    </row>
    <row r="7521" ht="19" customHeight="1" spans="1:16">
      <c r="A7521" s="5">
        <v>296</v>
      </c>
      <c r="B7521" s="5" t="s">
        <v>732</v>
      </c>
      <c r="C7521" s="5" t="s">
        <v>70</v>
      </c>
      <c r="D7521" s="8" t="s">
        <v>487</v>
      </c>
      <c r="E7521" s="6">
        <v>7.7</v>
      </c>
      <c r="F7521" s="6">
        <v>7.5</v>
      </c>
      <c r="G7521" s="6">
        <v>6.3</v>
      </c>
      <c r="H7521" s="5" t="s">
        <v>120</v>
      </c>
      <c r="I7521" s="6">
        <f t="shared" si="468"/>
        <v>0.2</v>
      </c>
      <c r="J7521" s="5" t="str">
        <f>IF(H7521="否","不适用",IF(AND(ISNUMBER(E7521),ISNUMBER(F7521)),IF(I7521&gt;规则与名单!$B$2,"是","否"),"未判定"))</f>
        <v>不适用</v>
      </c>
      <c r="K7521" s="5" t="str">
        <f t="shared" si="469"/>
        <v>非测试日纯氢</v>
      </c>
      <c r="L7521" s="6">
        <f t="shared" si="470"/>
        <v>6.3</v>
      </c>
      <c r="M7521" s="5">
        <f t="shared" si="471"/>
        <v>0</v>
      </c>
      <c r="N7521" s="5" t="s">
        <v>25905</v>
      </c>
      <c r="O7521" s="5" t="s">
        <v>25906</v>
      </c>
      <c r="P7521" s="5" t="s">
        <v>25907</v>
      </c>
    </row>
    <row r="7522" ht="19" customHeight="1" spans="1:16">
      <c r="A7522" s="5">
        <v>296</v>
      </c>
      <c r="B7522" s="5" t="s">
        <v>732</v>
      </c>
      <c r="C7522" s="5" t="s">
        <v>70</v>
      </c>
      <c r="D7522" s="8" t="s">
        <v>121</v>
      </c>
      <c r="E7522" s="6"/>
      <c r="F7522" s="6">
        <v>0</v>
      </c>
      <c r="G7522" s="6"/>
      <c r="H7522" s="5" t="s">
        <v>120</v>
      </c>
      <c r="I7522" s="6" t="str">
        <f t="shared" si="468"/>
        <v/>
      </c>
      <c r="J7522" s="5" t="str">
        <f>IF(H7522="否","不适用",IF(AND(ISNUMBER(E7522),ISNUMBER(F7522)),IF(I7522&gt;规则与名单!$B$2,"是","否"),"未判定"))</f>
        <v>不适用</v>
      </c>
      <c r="K7522" s="5" t="str">
        <f t="shared" si="469"/>
        <v>缺失</v>
      </c>
      <c r="L7522" s="6" t="str">
        <f t="shared" si="470"/>
        <v/>
      </c>
      <c r="M7522" s="5">
        <f t="shared" si="471"/>
        <v>1</v>
      </c>
      <c r="N7522" s="5" t="s">
        <v>25908</v>
      </c>
      <c r="O7522" s="5" t="s">
        <v>25909</v>
      </c>
      <c r="P7522" s="5" t="s">
        <v>25910</v>
      </c>
    </row>
    <row r="7523" ht="19" customHeight="1" spans="1:16">
      <c r="A7523" s="5">
        <v>296</v>
      </c>
      <c r="B7523" s="5" t="s">
        <v>732</v>
      </c>
      <c r="C7523" s="5" t="s">
        <v>70</v>
      </c>
      <c r="D7523" s="8" t="s">
        <v>170</v>
      </c>
      <c r="E7523" s="6"/>
      <c r="F7523" s="6">
        <v>0</v>
      </c>
      <c r="G7523" s="6"/>
      <c r="H7523" s="5" t="s">
        <v>120</v>
      </c>
      <c r="I7523" s="6" t="str">
        <f t="shared" si="468"/>
        <v/>
      </c>
      <c r="J7523" s="5" t="str">
        <f>IF(H7523="否","不适用",IF(AND(ISNUMBER(E7523),ISNUMBER(F7523)),IF(I7523&gt;规则与名单!$B$2,"是","否"),"未判定"))</f>
        <v>不适用</v>
      </c>
      <c r="K7523" s="5" t="str">
        <f t="shared" si="469"/>
        <v>缺失</v>
      </c>
      <c r="L7523" s="6" t="str">
        <f t="shared" si="470"/>
        <v/>
      </c>
      <c r="M7523" s="5">
        <f t="shared" si="471"/>
        <v>1</v>
      </c>
      <c r="N7523" s="5" t="s">
        <v>25911</v>
      </c>
      <c r="O7523" s="5" t="s">
        <v>25912</v>
      </c>
      <c r="P7523" s="5" t="s">
        <v>25913</v>
      </c>
    </row>
    <row r="7524" ht="19" customHeight="1" spans="1:16">
      <c r="A7524" s="5">
        <v>296</v>
      </c>
      <c r="B7524" s="5" t="s">
        <v>732</v>
      </c>
      <c r="C7524" s="5" t="s">
        <v>70</v>
      </c>
      <c r="D7524" s="8" t="s">
        <v>644</v>
      </c>
      <c r="E7524" s="6">
        <v>32.9</v>
      </c>
      <c r="F7524" s="6">
        <v>33.3</v>
      </c>
      <c r="G7524" s="6">
        <v>32.9</v>
      </c>
      <c r="H7524" s="5" t="s">
        <v>120</v>
      </c>
      <c r="I7524" s="6">
        <f t="shared" si="468"/>
        <v>-0.399999999999999</v>
      </c>
      <c r="J7524" s="5" t="str">
        <f>IF(H7524="否","不适用",IF(AND(ISNUMBER(E7524),ISNUMBER(F7524)),IF(I7524&gt;规则与名单!$B$2,"是","否"),"未判定"))</f>
        <v>不适用</v>
      </c>
      <c r="K7524" s="5" t="str">
        <f t="shared" si="469"/>
        <v>非测试日纯氢</v>
      </c>
      <c r="L7524" s="6">
        <f t="shared" si="470"/>
        <v>32.9</v>
      </c>
      <c r="M7524" s="5">
        <f t="shared" si="471"/>
        <v>0</v>
      </c>
      <c r="N7524" s="5" t="s">
        <v>25914</v>
      </c>
      <c r="O7524" s="5" t="s">
        <v>25915</v>
      </c>
      <c r="P7524" s="5" t="s">
        <v>25916</v>
      </c>
    </row>
    <row r="7525" ht="19" customHeight="1" spans="1:16">
      <c r="A7525" s="5">
        <v>296</v>
      </c>
      <c r="B7525" s="5" t="s">
        <v>732</v>
      </c>
      <c r="C7525" s="5" t="s">
        <v>70</v>
      </c>
      <c r="D7525" s="8" t="s">
        <v>3418</v>
      </c>
      <c r="E7525" s="6"/>
      <c r="F7525" s="6">
        <v>0</v>
      </c>
      <c r="G7525" s="6"/>
      <c r="H7525" s="5" t="s">
        <v>120</v>
      </c>
      <c r="I7525" s="6" t="str">
        <f t="shared" si="468"/>
        <v/>
      </c>
      <c r="J7525" s="5" t="str">
        <f>IF(H7525="否","不适用",IF(AND(ISNUMBER(E7525),ISNUMBER(F7525)),IF(I7525&gt;规则与名单!$B$2,"是","否"),"未判定"))</f>
        <v>不适用</v>
      </c>
      <c r="K7525" s="5" t="str">
        <f t="shared" si="469"/>
        <v>缺失</v>
      </c>
      <c r="L7525" s="6" t="str">
        <f t="shared" si="470"/>
        <v/>
      </c>
      <c r="M7525" s="5">
        <f t="shared" si="471"/>
        <v>1</v>
      </c>
      <c r="N7525" s="5" t="s">
        <v>25917</v>
      </c>
      <c r="O7525" s="5" t="s">
        <v>25918</v>
      </c>
      <c r="P7525" s="5" t="s">
        <v>25919</v>
      </c>
    </row>
    <row r="7526" ht="19" customHeight="1" spans="1:16">
      <c r="A7526" s="5">
        <v>296</v>
      </c>
      <c r="B7526" s="5" t="s">
        <v>732</v>
      </c>
      <c r="C7526" s="5" t="s">
        <v>70</v>
      </c>
      <c r="D7526" s="8" t="s">
        <v>3422</v>
      </c>
      <c r="E7526" s="6"/>
      <c r="F7526" s="6">
        <v>0</v>
      </c>
      <c r="G7526" s="6"/>
      <c r="H7526" s="5" t="s">
        <v>120</v>
      </c>
      <c r="I7526" s="6" t="str">
        <f t="shared" si="468"/>
        <v/>
      </c>
      <c r="J7526" s="5" t="str">
        <f>IF(H7526="否","不适用",IF(AND(ISNUMBER(E7526),ISNUMBER(F7526)),IF(I7526&gt;规则与名单!$B$2,"是","否"),"未判定"))</f>
        <v>不适用</v>
      </c>
      <c r="K7526" s="5" t="str">
        <f t="shared" si="469"/>
        <v>缺失</v>
      </c>
      <c r="L7526" s="6" t="str">
        <f t="shared" si="470"/>
        <v/>
      </c>
      <c r="M7526" s="5">
        <f t="shared" si="471"/>
        <v>1</v>
      </c>
      <c r="N7526" s="5" t="s">
        <v>25920</v>
      </c>
      <c r="O7526" s="5" t="s">
        <v>25921</v>
      </c>
      <c r="P7526" s="5" t="s">
        <v>25922</v>
      </c>
    </row>
    <row r="7527" ht="19" customHeight="1" spans="1:16">
      <c r="A7527" s="5">
        <v>296</v>
      </c>
      <c r="B7527" s="5" t="s">
        <v>732</v>
      </c>
      <c r="C7527" s="5" t="s">
        <v>70</v>
      </c>
      <c r="D7527" s="8" t="s">
        <v>336</v>
      </c>
      <c r="E7527" s="6"/>
      <c r="F7527" s="6">
        <v>0</v>
      </c>
      <c r="G7527" s="6"/>
      <c r="H7527" s="5" t="s">
        <v>120</v>
      </c>
      <c r="I7527" s="6" t="str">
        <f t="shared" si="468"/>
        <v/>
      </c>
      <c r="J7527" s="5" t="str">
        <f>IF(H7527="否","不适用",IF(AND(ISNUMBER(E7527),ISNUMBER(F7527)),IF(I7527&gt;规则与名单!$B$2,"是","否"),"未判定"))</f>
        <v>不适用</v>
      </c>
      <c r="K7527" s="5" t="str">
        <f t="shared" si="469"/>
        <v>缺失</v>
      </c>
      <c r="L7527" s="6" t="str">
        <f t="shared" si="470"/>
        <v/>
      </c>
      <c r="M7527" s="5">
        <f t="shared" si="471"/>
        <v>1</v>
      </c>
      <c r="N7527" s="5" t="s">
        <v>25923</v>
      </c>
      <c r="O7527" s="5" t="s">
        <v>25924</v>
      </c>
      <c r="P7527" s="5" t="s">
        <v>25925</v>
      </c>
    </row>
    <row r="7528" ht="19" customHeight="1" spans="1:16">
      <c r="A7528" s="5">
        <v>296</v>
      </c>
      <c r="B7528" s="5" t="s">
        <v>732</v>
      </c>
      <c r="C7528" s="5" t="s">
        <v>70</v>
      </c>
      <c r="D7528" s="8" t="s">
        <v>653</v>
      </c>
      <c r="E7528" s="6">
        <v>0.3</v>
      </c>
      <c r="F7528" s="6">
        <v>0.3</v>
      </c>
      <c r="G7528" s="6">
        <v>0.3</v>
      </c>
      <c r="H7528" s="5" t="s">
        <v>120</v>
      </c>
      <c r="I7528" s="6">
        <f t="shared" si="468"/>
        <v>0</v>
      </c>
      <c r="J7528" s="5" t="str">
        <f>IF(H7528="否","不适用",IF(AND(ISNUMBER(E7528),ISNUMBER(F7528)),IF(I7528&gt;规则与名单!$B$2,"是","否"),"未判定"))</f>
        <v>不适用</v>
      </c>
      <c r="K7528" s="5" t="str">
        <f t="shared" si="469"/>
        <v>非测试日纯氢</v>
      </c>
      <c r="L7528" s="6">
        <f t="shared" si="470"/>
        <v>0.3</v>
      </c>
      <c r="M7528" s="5">
        <f t="shared" si="471"/>
        <v>0</v>
      </c>
      <c r="N7528" s="5" t="s">
        <v>25926</v>
      </c>
      <c r="O7528" s="5" t="s">
        <v>25927</v>
      </c>
      <c r="P7528" s="5" t="s">
        <v>25928</v>
      </c>
    </row>
    <row r="7529" ht="19" customHeight="1" spans="1:16">
      <c r="A7529" s="5">
        <v>296</v>
      </c>
      <c r="B7529" s="5" t="s">
        <v>732</v>
      </c>
      <c r="C7529" s="5" t="s">
        <v>70</v>
      </c>
      <c r="D7529" s="8" t="s">
        <v>140</v>
      </c>
      <c r="E7529" s="6">
        <v>13.9</v>
      </c>
      <c r="F7529" s="6">
        <v>14.4</v>
      </c>
      <c r="G7529" s="6">
        <v>13.8</v>
      </c>
      <c r="H7529" s="5" t="s">
        <v>120</v>
      </c>
      <c r="I7529" s="6">
        <f t="shared" si="468"/>
        <v>-0.5</v>
      </c>
      <c r="J7529" s="5" t="str">
        <f>IF(H7529="否","不适用",IF(AND(ISNUMBER(E7529),ISNUMBER(F7529)),IF(I7529&gt;规则与名单!$B$2,"是","否"),"未判定"))</f>
        <v>不适用</v>
      </c>
      <c r="K7529" s="5" t="str">
        <f t="shared" si="469"/>
        <v>非测试日纯氢</v>
      </c>
      <c r="L7529" s="6">
        <f t="shared" si="470"/>
        <v>13.8</v>
      </c>
      <c r="M7529" s="5">
        <f t="shared" si="471"/>
        <v>0</v>
      </c>
      <c r="N7529" s="5" t="s">
        <v>25929</v>
      </c>
      <c r="O7529" s="5" t="s">
        <v>25930</v>
      </c>
      <c r="P7529" s="5" t="s">
        <v>25931</v>
      </c>
    </row>
    <row r="7530" ht="19" customHeight="1" spans="1:16">
      <c r="A7530" s="5">
        <v>296</v>
      </c>
      <c r="B7530" s="5" t="s">
        <v>732</v>
      </c>
      <c r="C7530" s="5" t="s">
        <v>70</v>
      </c>
      <c r="D7530" s="8" t="s">
        <v>115</v>
      </c>
      <c r="E7530" s="6">
        <v>0.4</v>
      </c>
      <c r="F7530" s="6">
        <v>0.7</v>
      </c>
      <c r="G7530" s="6">
        <v>0.3</v>
      </c>
      <c r="H7530" s="5" t="s">
        <v>120</v>
      </c>
      <c r="I7530" s="6">
        <f t="shared" si="468"/>
        <v>-0.3</v>
      </c>
      <c r="J7530" s="5" t="str">
        <f>IF(H7530="否","不适用",IF(AND(ISNUMBER(E7530),ISNUMBER(F7530)),IF(I7530&gt;规则与名单!$B$2,"是","否"),"未判定"))</f>
        <v>不适用</v>
      </c>
      <c r="K7530" s="5" t="str">
        <f t="shared" si="469"/>
        <v>非测试日纯氢</v>
      </c>
      <c r="L7530" s="6">
        <f t="shared" si="470"/>
        <v>0.3</v>
      </c>
      <c r="M7530" s="5">
        <f t="shared" si="471"/>
        <v>0</v>
      </c>
      <c r="N7530" s="5" t="s">
        <v>25932</v>
      </c>
      <c r="O7530" s="5" t="s">
        <v>25933</v>
      </c>
      <c r="P7530" s="5" t="s">
        <v>25934</v>
      </c>
    </row>
    <row r="7531" ht="19" customHeight="1" spans="1:16">
      <c r="A7531" s="5">
        <v>297</v>
      </c>
      <c r="B7531" s="5" t="s">
        <v>734</v>
      </c>
      <c r="C7531" s="5" t="s">
        <v>70</v>
      </c>
      <c r="D7531" s="8" t="s">
        <v>114</v>
      </c>
      <c r="E7531" s="6"/>
      <c r="F7531" s="6">
        <v>0</v>
      </c>
      <c r="G7531" s="6"/>
      <c r="H7531" s="5" t="s">
        <v>120</v>
      </c>
      <c r="I7531" s="6" t="str">
        <f t="shared" si="468"/>
        <v/>
      </c>
      <c r="J7531" s="5" t="str">
        <f>IF(H7531="否","不适用",IF(AND(ISNUMBER(E7531),ISNUMBER(F7531)),IF(I7531&gt;规则与名单!$B$2,"是","否"),"未判定"))</f>
        <v>不适用</v>
      </c>
      <c r="K7531" s="5" t="str">
        <f t="shared" si="469"/>
        <v>缺失</v>
      </c>
      <c r="L7531" s="6" t="str">
        <f t="shared" si="470"/>
        <v/>
      </c>
      <c r="M7531" s="5">
        <f t="shared" si="471"/>
        <v>1</v>
      </c>
      <c r="N7531" s="5" t="s">
        <v>25935</v>
      </c>
      <c r="O7531" s="5" t="s">
        <v>25936</v>
      </c>
      <c r="P7531" s="5" t="s">
        <v>25937</v>
      </c>
    </row>
    <row r="7532" ht="19" customHeight="1" spans="1:16">
      <c r="A7532" s="5">
        <v>297</v>
      </c>
      <c r="B7532" s="5" t="s">
        <v>734</v>
      </c>
      <c r="C7532" s="5" t="s">
        <v>70</v>
      </c>
      <c r="D7532" s="8" t="s">
        <v>605</v>
      </c>
      <c r="E7532" s="6"/>
      <c r="F7532" s="6">
        <v>0</v>
      </c>
      <c r="G7532" s="6"/>
      <c r="H7532" s="5" t="s">
        <v>120</v>
      </c>
      <c r="I7532" s="6" t="str">
        <f t="shared" si="468"/>
        <v/>
      </c>
      <c r="J7532" s="5" t="str">
        <f>IF(H7532="否","不适用",IF(AND(ISNUMBER(E7532),ISNUMBER(F7532)),IF(I7532&gt;规则与名单!$B$2,"是","否"),"未判定"))</f>
        <v>不适用</v>
      </c>
      <c r="K7532" s="5" t="str">
        <f t="shared" si="469"/>
        <v>缺失</v>
      </c>
      <c r="L7532" s="6" t="str">
        <f t="shared" si="470"/>
        <v/>
      </c>
      <c r="M7532" s="5">
        <f t="shared" si="471"/>
        <v>1</v>
      </c>
      <c r="N7532" s="5" t="s">
        <v>25938</v>
      </c>
      <c r="O7532" s="5" t="s">
        <v>25939</v>
      </c>
      <c r="P7532" s="5" t="s">
        <v>25940</v>
      </c>
    </row>
    <row r="7533" ht="19" customHeight="1" spans="1:16">
      <c r="A7533" s="5">
        <v>297</v>
      </c>
      <c r="B7533" s="5" t="s">
        <v>734</v>
      </c>
      <c r="C7533" s="5" t="s">
        <v>70</v>
      </c>
      <c r="D7533" s="8" t="s">
        <v>186</v>
      </c>
      <c r="E7533" s="6"/>
      <c r="F7533" s="6">
        <v>0</v>
      </c>
      <c r="G7533" s="6"/>
      <c r="H7533" s="5" t="s">
        <v>120</v>
      </c>
      <c r="I7533" s="6" t="str">
        <f t="shared" si="468"/>
        <v/>
      </c>
      <c r="J7533" s="5" t="str">
        <f>IF(H7533="否","不适用",IF(AND(ISNUMBER(E7533),ISNUMBER(F7533)),IF(I7533&gt;规则与名单!$B$2,"是","否"),"未判定"))</f>
        <v>不适用</v>
      </c>
      <c r="K7533" s="5" t="str">
        <f t="shared" si="469"/>
        <v>缺失</v>
      </c>
      <c r="L7533" s="6" t="str">
        <f t="shared" si="470"/>
        <v/>
      </c>
      <c r="M7533" s="5">
        <f t="shared" si="471"/>
        <v>1</v>
      </c>
      <c r="N7533" s="5" t="s">
        <v>25941</v>
      </c>
      <c r="O7533" s="5" t="s">
        <v>25942</v>
      </c>
      <c r="P7533" s="5" t="s">
        <v>25943</v>
      </c>
    </row>
    <row r="7534" ht="19" customHeight="1" spans="1:16">
      <c r="A7534" s="5">
        <v>297</v>
      </c>
      <c r="B7534" s="5" t="s">
        <v>734</v>
      </c>
      <c r="C7534" s="5" t="s">
        <v>70</v>
      </c>
      <c r="D7534" s="8" t="s">
        <v>165</v>
      </c>
      <c r="E7534" s="6"/>
      <c r="F7534" s="6">
        <v>0</v>
      </c>
      <c r="G7534" s="6"/>
      <c r="H7534" s="5" t="s">
        <v>120</v>
      </c>
      <c r="I7534" s="6" t="str">
        <f t="shared" si="468"/>
        <v/>
      </c>
      <c r="J7534" s="5" t="str">
        <f>IF(H7534="否","不适用",IF(AND(ISNUMBER(E7534),ISNUMBER(F7534)),IF(I7534&gt;规则与名单!$B$2,"是","否"),"未判定"))</f>
        <v>不适用</v>
      </c>
      <c r="K7534" s="5" t="str">
        <f t="shared" si="469"/>
        <v>缺失</v>
      </c>
      <c r="L7534" s="6" t="str">
        <f t="shared" si="470"/>
        <v/>
      </c>
      <c r="M7534" s="5">
        <f t="shared" si="471"/>
        <v>1</v>
      </c>
      <c r="N7534" s="5" t="s">
        <v>25944</v>
      </c>
      <c r="O7534" s="5" t="s">
        <v>25945</v>
      </c>
      <c r="P7534" s="5" t="s">
        <v>25946</v>
      </c>
    </row>
    <row r="7535" ht="19" customHeight="1" spans="1:16">
      <c r="A7535" s="5">
        <v>297</v>
      </c>
      <c r="B7535" s="5" t="s">
        <v>734</v>
      </c>
      <c r="C7535" s="5" t="s">
        <v>70</v>
      </c>
      <c r="D7535" s="8" t="s">
        <v>151</v>
      </c>
      <c r="E7535" s="6"/>
      <c r="F7535" s="6">
        <v>0</v>
      </c>
      <c r="G7535" s="6"/>
      <c r="H7535" s="5" t="s">
        <v>120</v>
      </c>
      <c r="I7535" s="6" t="str">
        <f t="shared" si="468"/>
        <v/>
      </c>
      <c r="J7535" s="5" t="str">
        <f>IF(H7535="否","不适用",IF(AND(ISNUMBER(E7535),ISNUMBER(F7535)),IF(I7535&gt;规则与名单!$B$2,"是","否"),"未判定"))</f>
        <v>不适用</v>
      </c>
      <c r="K7535" s="5" t="str">
        <f t="shared" si="469"/>
        <v>缺失</v>
      </c>
      <c r="L7535" s="6" t="str">
        <f t="shared" si="470"/>
        <v/>
      </c>
      <c r="M7535" s="5">
        <f t="shared" si="471"/>
        <v>1</v>
      </c>
      <c r="N7535" s="5" t="s">
        <v>25947</v>
      </c>
      <c r="O7535" s="5" t="s">
        <v>25948</v>
      </c>
      <c r="P7535" s="5" t="s">
        <v>25949</v>
      </c>
    </row>
    <row r="7536" ht="19" customHeight="1" spans="1:16">
      <c r="A7536" s="5">
        <v>297</v>
      </c>
      <c r="B7536" s="5" t="s">
        <v>734</v>
      </c>
      <c r="C7536" s="5" t="s">
        <v>70</v>
      </c>
      <c r="D7536" s="8" t="s">
        <v>3358</v>
      </c>
      <c r="E7536" s="6"/>
      <c r="F7536" s="6">
        <v>0</v>
      </c>
      <c r="G7536" s="6"/>
      <c r="H7536" s="5" t="s">
        <v>120</v>
      </c>
      <c r="I7536" s="6" t="str">
        <f t="shared" si="468"/>
        <v/>
      </c>
      <c r="J7536" s="5" t="str">
        <f>IF(H7536="否","不适用",IF(AND(ISNUMBER(E7536),ISNUMBER(F7536)),IF(I7536&gt;规则与名单!$B$2,"是","否"),"未判定"))</f>
        <v>不适用</v>
      </c>
      <c r="K7536" s="5" t="str">
        <f t="shared" si="469"/>
        <v>缺失</v>
      </c>
      <c r="L7536" s="6" t="str">
        <f t="shared" si="470"/>
        <v/>
      </c>
      <c r="M7536" s="5">
        <f t="shared" si="471"/>
        <v>1</v>
      </c>
      <c r="N7536" s="5" t="s">
        <v>25950</v>
      </c>
      <c r="O7536" s="5" t="s">
        <v>25951</v>
      </c>
      <c r="P7536" s="5" t="s">
        <v>25952</v>
      </c>
    </row>
    <row r="7537" ht="19" customHeight="1" spans="1:16">
      <c r="A7537" s="5">
        <v>297</v>
      </c>
      <c r="B7537" s="5" t="s">
        <v>734</v>
      </c>
      <c r="C7537" s="5" t="s">
        <v>70</v>
      </c>
      <c r="D7537" s="8" t="s">
        <v>272</v>
      </c>
      <c r="E7537" s="6"/>
      <c r="F7537" s="6">
        <v>0</v>
      </c>
      <c r="G7537" s="6"/>
      <c r="H7537" s="5" t="s">
        <v>120</v>
      </c>
      <c r="I7537" s="6" t="str">
        <f t="shared" si="468"/>
        <v/>
      </c>
      <c r="J7537" s="5" t="str">
        <f>IF(H7537="否","不适用",IF(AND(ISNUMBER(E7537),ISNUMBER(F7537)),IF(I7537&gt;规则与名单!$B$2,"是","否"),"未判定"))</f>
        <v>不适用</v>
      </c>
      <c r="K7537" s="5" t="str">
        <f t="shared" si="469"/>
        <v>缺失</v>
      </c>
      <c r="L7537" s="6" t="str">
        <f t="shared" si="470"/>
        <v/>
      </c>
      <c r="M7537" s="5">
        <f t="shared" si="471"/>
        <v>1</v>
      </c>
      <c r="N7537" s="5" t="s">
        <v>25953</v>
      </c>
      <c r="O7537" s="5" t="s">
        <v>25954</v>
      </c>
      <c r="P7537" s="5" t="s">
        <v>25955</v>
      </c>
    </row>
    <row r="7538" ht="19" customHeight="1" spans="1:16">
      <c r="A7538" s="5">
        <v>297</v>
      </c>
      <c r="B7538" s="5" t="s">
        <v>734</v>
      </c>
      <c r="C7538" s="5" t="s">
        <v>70</v>
      </c>
      <c r="D7538" s="8" t="s">
        <v>506</v>
      </c>
      <c r="E7538" s="6"/>
      <c r="F7538" s="6">
        <v>0</v>
      </c>
      <c r="G7538" s="6"/>
      <c r="H7538" s="5" t="s">
        <v>120</v>
      </c>
      <c r="I7538" s="6" t="str">
        <f t="shared" si="468"/>
        <v/>
      </c>
      <c r="J7538" s="5" t="str">
        <f>IF(H7538="否","不适用",IF(AND(ISNUMBER(E7538),ISNUMBER(F7538)),IF(I7538&gt;规则与名单!$B$2,"是","否"),"未判定"))</f>
        <v>不适用</v>
      </c>
      <c r="K7538" s="5" t="str">
        <f t="shared" si="469"/>
        <v>缺失</v>
      </c>
      <c r="L7538" s="6" t="str">
        <f t="shared" si="470"/>
        <v/>
      </c>
      <c r="M7538" s="5">
        <f t="shared" si="471"/>
        <v>1</v>
      </c>
      <c r="N7538" s="5" t="s">
        <v>25956</v>
      </c>
      <c r="O7538" s="5" t="s">
        <v>25957</v>
      </c>
      <c r="P7538" s="5" t="s">
        <v>25958</v>
      </c>
    </row>
    <row r="7539" ht="19" customHeight="1" spans="1:16">
      <c r="A7539" s="5">
        <v>297</v>
      </c>
      <c r="B7539" s="5" t="s">
        <v>734</v>
      </c>
      <c r="C7539" s="5" t="s">
        <v>70</v>
      </c>
      <c r="D7539" s="8" t="s">
        <v>673</v>
      </c>
      <c r="E7539" s="6"/>
      <c r="F7539" s="6">
        <v>0</v>
      </c>
      <c r="G7539" s="6"/>
      <c r="H7539" s="5" t="s">
        <v>120</v>
      </c>
      <c r="I7539" s="6" t="str">
        <f t="shared" si="468"/>
        <v/>
      </c>
      <c r="J7539" s="5" t="str">
        <f>IF(H7539="否","不适用",IF(AND(ISNUMBER(E7539),ISNUMBER(F7539)),IF(I7539&gt;规则与名单!$B$2,"是","否"),"未判定"))</f>
        <v>不适用</v>
      </c>
      <c r="K7539" s="5" t="str">
        <f t="shared" si="469"/>
        <v>缺失</v>
      </c>
      <c r="L7539" s="6" t="str">
        <f t="shared" si="470"/>
        <v/>
      </c>
      <c r="M7539" s="5">
        <f t="shared" si="471"/>
        <v>1</v>
      </c>
      <c r="N7539" s="5" t="s">
        <v>25959</v>
      </c>
      <c r="O7539" s="5" t="s">
        <v>25960</v>
      </c>
      <c r="P7539" s="5" t="s">
        <v>25961</v>
      </c>
    </row>
    <row r="7540" ht="19" customHeight="1" spans="1:16">
      <c r="A7540" s="5">
        <v>297</v>
      </c>
      <c r="B7540" s="5" t="s">
        <v>734</v>
      </c>
      <c r="C7540" s="5" t="s">
        <v>70</v>
      </c>
      <c r="D7540" s="8" t="s">
        <v>183</v>
      </c>
      <c r="E7540" s="6"/>
      <c r="F7540" s="6">
        <v>0</v>
      </c>
      <c r="G7540" s="6"/>
      <c r="H7540" s="5" t="s">
        <v>120</v>
      </c>
      <c r="I7540" s="6" t="str">
        <f t="shared" si="468"/>
        <v/>
      </c>
      <c r="J7540" s="5" t="str">
        <f>IF(H7540="否","不适用",IF(AND(ISNUMBER(E7540),ISNUMBER(F7540)),IF(I7540&gt;规则与名单!$B$2,"是","否"),"未判定"))</f>
        <v>不适用</v>
      </c>
      <c r="K7540" s="5" t="str">
        <f t="shared" si="469"/>
        <v>缺失</v>
      </c>
      <c r="L7540" s="6" t="str">
        <f t="shared" si="470"/>
        <v/>
      </c>
      <c r="M7540" s="5">
        <f t="shared" si="471"/>
        <v>1</v>
      </c>
      <c r="N7540" s="5" t="s">
        <v>25962</v>
      </c>
      <c r="O7540" s="5" t="s">
        <v>25963</v>
      </c>
      <c r="P7540" s="5" t="s">
        <v>25964</v>
      </c>
    </row>
    <row r="7541" ht="19" customHeight="1" spans="1:16">
      <c r="A7541" s="5">
        <v>297</v>
      </c>
      <c r="B7541" s="5" t="s">
        <v>734</v>
      </c>
      <c r="C7541" s="5" t="s">
        <v>70</v>
      </c>
      <c r="D7541" s="8" t="s">
        <v>431</v>
      </c>
      <c r="E7541" s="6"/>
      <c r="F7541" s="6">
        <v>0</v>
      </c>
      <c r="G7541" s="6"/>
      <c r="H7541" s="5" t="s">
        <v>120</v>
      </c>
      <c r="I7541" s="6" t="str">
        <f t="shared" si="468"/>
        <v/>
      </c>
      <c r="J7541" s="5" t="str">
        <f>IF(H7541="否","不适用",IF(AND(ISNUMBER(E7541),ISNUMBER(F7541)),IF(I7541&gt;规则与名单!$B$2,"是","否"),"未判定"))</f>
        <v>不适用</v>
      </c>
      <c r="K7541" s="5" t="str">
        <f t="shared" si="469"/>
        <v>缺失</v>
      </c>
      <c r="L7541" s="6" t="str">
        <f t="shared" si="470"/>
        <v/>
      </c>
      <c r="M7541" s="5">
        <f t="shared" si="471"/>
        <v>1</v>
      </c>
      <c r="N7541" s="5" t="s">
        <v>25965</v>
      </c>
      <c r="O7541" s="5" t="s">
        <v>25966</v>
      </c>
      <c r="P7541" s="5" t="s">
        <v>25967</v>
      </c>
    </row>
    <row r="7542" ht="19" customHeight="1" spans="1:16">
      <c r="A7542" s="5">
        <v>297</v>
      </c>
      <c r="B7542" s="5" t="s">
        <v>734</v>
      </c>
      <c r="C7542" s="5" t="s">
        <v>70</v>
      </c>
      <c r="D7542" s="8" t="s">
        <v>3377</v>
      </c>
      <c r="E7542" s="6"/>
      <c r="F7542" s="6">
        <v>0</v>
      </c>
      <c r="G7542" s="6"/>
      <c r="H7542" s="5" t="s">
        <v>120</v>
      </c>
      <c r="I7542" s="6" t="str">
        <f t="shared" si="468"/>
        <v/>
      </c>
      <c r="J7542" s="5" t="str">
        <f>IF(H7542="否","不适用",IF(AND(ISNUMBER(E7542),ISNUMBER(F7542)),IF(I7542&gt;规则与名单!$B$2,"是","否"),"未判定"))</f>
        <v>不适用</v>
      </c>
      <c r="K7542" s="5" t="str">
        <f t="shared" si="469"/>
        <v>缺失</v>
      </c>
      <c r="L7542" s="6" t="str">
        <f t="shared" si="470"/>
        <v/>
      </c>
      <c r="M7542" s="5">
        <f t="shared" si="471"/>
        <v>1</v>
      </c>
      <c r="N7542" s="5" t="s">
        <v>25968</v>
      </c>
      <c r="O7542" s="5" t="s">
        <v>25969</v>
      </c>
      <c r="P7542" s="5" t="s">
        <v>25970</v>
      </c>
    </row>
    <row r="7543" ht="19" customHeight="1" spans="1:16">
      <c r="A7543" s="5">
        <v>297</v>
      </c>
      <c r="B7543" s="5" t="s">
        <v>734</v>
      </c>
      <c r="C7543" s="5" t="s">
        <v>70</v>
      </c>
      <c r="D7543" s="8" t="s">
        <v>407</v>
      </c>
      <c r="E7543" s="6"/>
      <c r="F7543" s="6">
        <v>0</v>
      </c>
      <c r="G7543" s="6"/>
      <c r="H7543" s="5" t="s">
        <v>120</v>
      </c>
      <c r="I7543" s="6" t="str">
        <f t="shared" si="468"/>
        <v/>
      </c>
      <c r="J7543" s="5" t="str">
        <f>IF(H7543="否","不适用",IF(AND(ISNUMBER(E7543),ISNUMBER(F7543)),IF(I7543&gt;规则与名单!$B$2,"是","否"),"未判定"))</f>
        <v>不适用</v>
      </c>
      <c r="K7543" s="5" t="str">
        <f t="shared" si="469"/>
        <v>缺失</v>
      </c>
      <c r="L7543" s="6" t="str">
        <f t="shared" si="470"/>
        <v/>
      </c>
      <c r="M7543" s="5">
        <f t="shared" si="471"/>
        <v>1</v>
      </c>
      <c r="N7543" s="5" t="s">
        <v>25971</v>
      </c>
      <c r="O7543" s="5" t="s">
        <v>25972</v>
      </c>
      <c r="P7543" s="5" t="s">
        <v>25973</v>
      </c>
    </row>
    <row r="7544" ht="19" customHeight="1" spans="1:16">
      <c r="A7544" s="5">
        <v>297</v>
      </c>
      <c r="B7544" s="5" t="s">
        <v>734</v>
      </c>
      <c r="C7544" s="5" t="s">
        <v>70</v>
      </c>
      <c r="D7544" s="8" t="s">
        <v>411</v>
      </c>
      <c r="E7544" s="6"/>
      <c r="F7544" s="6">
        <v>0</v>
      </c>
      <c r="G7544" s="6"/>
      <c r="H7544" s="5" t="s">
        <v>120</v>
      </c>
      <c r="I7544" s="6" t="str">
        <f t="shared" si="468"/>
        <v/>
      </c>
      <c r="J7544" s="5" t="str">
        <f>IF(H7544="否","不适用",IF(AND(ISNUMBER(E7544),ISNUMBER(F7544)),IF(I7544&gt;规则与名单!$B$2,"是","否"),"未判定"))</f>
        <v>不适用</v>
      </c>
      <c r="K7544" s="5" t="str">
        <f t="shared" si="469"/>
        <v>缺失</v>
      </c>
      <c r="L7544" s="6" t="str">
        <f t="shared" si="470"/>
        <v/>
      </c>
      <c r="M7544" s="5">
        <f t="shared" si="471"/>
        <v>1</v>
      </c>
      <c r="N7544" s="5" t="s">
        <v>25974</v>
      </c>
      <c r="O7544" s="5" t="s">
        <v>25975</v>
      </c>
      <c r="P7544" s="5" t="s">
        <v>25976</v>
      </c>
    </row>
    <row r="7545" ht="19" customHeight="1" spans="1:16">
      <c r="A7545" s="5">
        <v>297</v>
      </c>
      <c r="B7545" s="5" t="s">
        <v>734</v>
      </c>
      <c r="C7545" s="5" t="s">
        <v>70</v>
      </c>
      <c r="D7545" s="8" t="s">
        <v>251</v>
      </c>
      <c r="E7545" s="6"/>
      <c r="F7545" s="6">
        <v>0</v>
      </c>
      <c r="G7545" s="6"/>
      <c r="H7545" s="5" t="s">
        <v>120</v>
      </c>
      <c r="I7545" s="6" t="str">
        <f t="shared" si="468"/>
        <v/>
      </c>
      <c r="J7545" s="5" t="str">
        <f>IF(H7545="否","不适用",IF(AND(ISNUMBER(E7545),ISNUMBER(F7545)),IF(I7545&gt;规则与名单!$B$2,"是","否"),"未判定"))</f>
        <v>不适用</v>
      </c>
      <c r="K7545" s="5" t="str">
        <f t="shared" si="469"/>
        <v>缺失</v>
      </c>
      <c r="L7545" s="6" t="str">
        <f t="shared" si="470"/>
        <v/>
      </c>
      <c r="M7545" s="5">
        <f t="shared" si="471"/>
        <v>1</v>
      </c>
      <c r="N7545" s="5" t="s">
        <v>25977</v>
      </c>
      <c r="O7545" s="5" t="s">
        <v>25978</v>
      </c>
      <c r="P7545" s="5" t="s">
        <v>25979</v>
      </c>
    </row>
    <row r="7546" ht="19" customHeight="1" spans="1:16">
      <c r="A7546" s="5">
        <v>297</v>
      </c>
      <c r="B7546" s="5" t="s">
        <v>734</v>
      </c>
      <c r="C7546" s="5" t="s">
        <v>70</v>
      </c>
      <c r="D7546" s="8" t="s">
        <v>472</v>
      </c>
      <c r="E7546" s="6"/>
      <c r="F7546" s="6">
        <v>0</v>
      </c>
      <c r="G7546" s="6"/>
      <c r="H7546" s="5" t="s">
        <v>120</v>
      </c>
      <c r="I7546" s="6" t="str">
        <f t="shared" si="468"/>
        <v/>
      </c>
      <c r="J7546" s="5" t="str">
        <f>IF(H7546="否","不适用",IF(AND(ISNUMBER(E7546),ISNUMBER(F7546)),IF(I7546&gt;规则与名单!$B$2,"是","否"),"未判定"))</f>
        <v>不适用</v>
      </c>
      <c r="K7546" s="5" t="str">
        <f t="shared" si="469"/>
        <v>缺失</v>
      </c>
      <c r="L7546" s="6" t="str">
        <f t="shared" si="470"/>
        <v/>
      </c>
      <c r="M7546" s="5">
        <f t="shared" si="471"/>
        <v>1</v>
      </c>
      <c r="N7546" s="5" t="s">
        <v>25980</v>
      </c>
      <c r="O7546" s="5" t="s">
        <v>25981</v>
      </c>
      <c r="P7546" s="5" t="s">
        <v>25982</v>
      </c>
    </row>
    <row r="7547" ht="19" customHeight="1" spans="1:16">
      <c r="A7547" s="5">
        <v>297</v>
      </c>
      <c r="B7547" s="5" t="s">
        <v>734</v>
      </c>
      <c r="C7547" s="5" t="s">
        <v>70</v>
      </c>
      <c r="D7547" s="8" t="s">
        <v>466</v>
      </c>
      <c r="E7547" s="6"/>
      <c r="F7547" s="6">
        <v>0</v>
      </c>
      <c r="G7547" s="6"/>
      <c r="H7547" s="5" t="s">
        <v>120</v>
      </c>
      <c r="I7547" s="6" t="str">
        <f t="shared" si="468"/>
        <v/>
      </c>
      <c r="J7547" s="5" t="str">
        <f>IF(H7547="否","不适用",IF(AND(ISNUMBER(E7547),ISNUMBER(F7547)),IF(I7547&gt;规则与名单!$B$2,"是","否"),"未判定"))</f>
        <v>不适用</v>
      </c>
      <c r="K7547" s="5" t="str">
        <f t="shared" si="469"/>
        <v>缺失</v>
      </c>
      <c r="L7547" s="6" t="str">
        <f t="shared" si="470"/>
        <v/>
      </c>
      <c r="M7547" s="5">
        <f t="shared" si="471"/>
        <v>1</v>
      </c>
      <c r="N7547" s="5" t="s">
        <v>25983</v>
      </c>
      <c r="O7547" s="5" t="s">
        <v>25984</v>
      </c>
      <c r="P7547" s="5" t="s">
        <v>25985</v>
      </c>
    </row>
    <row r="7548" ht="19" customHeight="1" spans="1:16">
      <c r="A7548" s="5">
        <v>297</v>
      </c>
      <c r="B7548" s="5" t="s">
        <v>734</v>
      </c>
      <c r="C7548" s="5" t="s">
        <v>70</v>
      </c>
      <c r="D7548" s="8" t="s">
        <v>333</v>
      </c>
      <c r="E7548" s="6"/>
      <c r="F7548" s="6">
        <v>0</v>
      </c>
      <c r="G7548" s="6"/>
      <c r="H7548" s="5" t="s">
        <v>120</v>
      </c>
      <c r="I7548" s="6" t="str">
        <f t="shared" si="468"/>
        <v/>
      </c>
      <c r="J7548" s="5" t="str">
        <f>IF(H7548="否","不适用",IF(AND(ISNUMBER(E7548),ISNUMBER(F7548)),IF(I7548&gt;规则与名单!$B$2,"是","否"),"未判定"))</f>
        <v>不适用</v>
      </c>
      <c r="K7548" s="5" t="str">
        <f t="shared" si="469"/>
        <v>缺失</v>
      </c>
      <c r="L7548" s="6" t="str">
        <f t="shared" si="470"/>
        <v/>
      </c>
      <c r="M7548" s="5">
        <f t="shared" si="471"/>
        <v>1</v>
      </c>
      <c r="N7548" s="5" t="s">
        <v>25986</v>
      </c>
      <c r="O7548" s="5" t="s">
        <v>25987</v>
      </c>
      <c r="P7548" s="5" t="s">
        <v>25988</v>
      </c>
    </row>
    <row r="7549" ht="19" customHeight="1" spans="1:16">
      <c r="A7549" s="5">
        <v>297</v>
      </c>
      <c r="B7549" s="5" t="s">
        <v>734</v>
      </c>
      <c r="C7549" s="5" t="s">
        <v>70</v>
      </c>
      <c r="D7549" s="8" t="s">
        <v>175</v>
      </c>
      <c r="E7549" s="6"/>
      <c r="F7549" s="6">
        <v>0</v>
      </c>
      <c r="G7549" s="6"/>
      <c r="H7549" s="5" t="s">
        <v>120</v>
      </c>
      <c r="I7549" s="6" t="str">
        <f t="shared" si="468"/>
        <v/>
      </c>
      <c r="J7549" s="5" t="str">
        <f>IF(H7549="否","不适用",IF(AND(ISNUMBER(E7549),ISNUMBER(F7549)),IF(I7549&gt;规则与名单!$B$2,"是","否"),"未判定"))</f>
        <v>不适用</v>
      </c>
      <c r="K7549" s="5" t="str">
        <f t="shared" si="469"/>
        <v>缺失</v>
      </c>
      <c r="L7549" s="6" t="str">
        <f t="shared" si="470"/>
        <v/>
      </c>
      <c r="M7549" s="5">
        <f t="shared" si="471"/>
        <v>1</v>
      </c>
      <c r="N7549" s="5" t="s">
        <v>25989</v>
      </c>
      <c r="O7549" s="5" t="s">
        <v>25990</v>
      </c>
      <c r="P7549" s="5" t="s">
        <v>25991</v>
      </c>
    </row>
    <row r="7550" ht="19" customHeight="1" spans="1:16">
      <c r="A7550" s="5">
        <v>297</v>
      </c>
      <c r="B7550" s="5" t="s">
        <v>734</v>
      </c>
      <c r="C7550" s="5" t="s">
        <v>70</v>
      </c>
      <c r="D7550" s="8" t="s">
        <v>3402</v>
      </c>
      <c r="E7550" s="6"/>
      <c r="F7550" s="6">
        <v>0</v>
      </c>
      <c r="G7550" s="6"/>
      <c r="H7550" s="5" t="s">
        <v>120</v>
      </c>
      <c r="I7550" s="6" t="str">
        <f t="shared" si="468"/>
        <v/>
      </c>
      <c r="J7550" s="5" t="str">
        <f>IF(H7550="否","不适用",IF(AND(ISNUMBER(E7550),ISNUMBER(F7550)),IF(I7550&gt;规则与名单!$B$2,"是","否"),"未判定"))</f>
        <v>不适用</v>
      </c>
      <c r="K7550" s="5" t="str">
        <f t="shared" si="469"/>
        <v>缺失</v>
      </c>
      <c r="L7550" s="6" t="str">
        <f t="shared" si="470"/>
        <v/>
      </c>
      <c r="M7550" s="5">
        <f t="shared" si="471"/>
        <v>1</v>
      </c>
      <c r="N7550" s="5" t="s">
        <v>25992</v>
      </c>
      <c r="O7550" s="5" t="s">
        <v>25993</v>
      </c>
      <c r="P7550" s="5" t="s">
        <v>25994</v>
      </c>
    </row>
    <row r="7551" ht="19" customHeight="1" spans="1:16">
      <c r="A7551" s="5">
        <v>297</v>
      </c>
      <c r="B7551" s="5" t="s">
        <v>734</v>
      </c>
      <c r="C7551" s="5" t="s">
        <v>70</v>
      </c>
      <c r="D7551" s="8" t="s">
        <v>487</v>
      </c>
      <c r="E7551" s="6"/>
      <c r="F7551" s="6">
        <v>0</v>
      </c>
      <c r="G7551" s="6"/>
      <c r="H7551" s="5" t="s">
        <v>120</v>
      </c>
      <c r="I7551" s="6" t="str">
        <f t="shared" si="468"/>
        <v/>
      </c>
      <c r="J7551" s="5" t="str">
        <f>IF(H7551="否","不适用",IF(AND(ISNUMBER(E7551),ISNUMBER(F7551)),IF(I7551&gt;规则与名单!$B$2,"是","否"),"未判定"))</f>
        <v>不适用</v>
      </c>
      <c r="K7551" s="5" t="str">
        <f t="shared" si="469"/>
        <v>缺失</v>
      </c>
      <c r="L7551" s="6" t="str">
        <f t="shared" si="470"/>
        <v/>
      </c>
      <c r="M7551" s="5">
        <f t="shared" si="471"/>
        <v>1</v>
      </c>
      <c r="N7551" s="5" t="s">
        <v>25995</v>
      </c>
      <c r="O7551" s="5" t="s">
        <v>25996</v>
      </c>
      <c r="P7551" s="5" t="s">
        <v>25997</v>
      </c>
    </row>
    <row r="7552" ht="19" customHeight="1" spans="1:16">
      <c r="A7552" s="5">
        <v>297</v>
      </c>
      <c r="B7552" s="5" t="s">
        <v>734</v>
      </c>
      <c r="C7552" s="5" t="s">
        <v>70</v>
      </c>
      <c r="D7552" s="8" t="s">
        <v>121</v>
      </c>
      <c r="E7552" s="6"/>
      <c r="F7552" s="6">
        <v>0</v>
      </c>
      <c r="G7552" s="6"/>
      <c r="H7552" s="5" t="s">
        <v>120</v>
      </c>
      <c r="I7552" s="6" t="str">
        <f t="shared" si="468"/>
        <v/>
      </c>
      <c r="J7552" s="5" t="str">
        <f>IF(H7552="否","不适用",IF(AND(ISNUMBER(E7552),ISNUMBER(F7552)),IF(I7552&gt;规则与名单!$B$2,"是","否"),"未判定"))</f>
        <v>不适用</v>
      </c>
      <c r="K7552" s="5" t="str">
        <f t="shared" si="469"/>
        <v>缺失</v>
      </c>
      <c r="L7552" s="6" t="str">
        <f t="shared" si="470"/>
        <v/>
      </c>
      <c r="M7552" s="5">
        <f t="shared" si="471"/>
        <v>1</v>
      </c>
      <c r="N7552" s="5" t="s">
        <v>25998</v>
      </c>
      <c r="O7552" s="5" t="s">
        <v>25999</v>
      </c>
      <c r="P7552" s="5" t="s">
        <v>26000</v>
      </c>
    </row>
    <row r="7553" ht="19" customHeight="1" spans="1:16">
      <c r="A7553" s="5">
        <v>297</v>
      </c>
      <c r="B7553" s="5" t="s">
        <v>734</v>
      </c>
      <c r="C7553" s="5" t="s">
        <v>70</v>
      </c>
      <c r="D7553" s="8" t="s">
        <v>170</v>
      </c>
      <c r="E7553" s="6"/>
      <c r="F7553" s="6">
        <v>0</v>
      </c>
      <c r="G7553" s="6"/>
      <c r="H7553" s="5" t="s">
        <v>120</v>
      </c>
      <c r="I7553" s="6" t="str">
        <f t="shared" si="468"/>
        <v/>
      </c>
      <c r="J7553" s="5" t="str">
        <f>IF(H7553="否","不适用",IF(AND(ISNUMBER(E7553),ISNUMBER(F7553)),IF(I7553&gt;规则与名单!$B$2,"是","否"),"未判定"))</f>
        <v>不适用</v>
      </c>
      <c r="K7553" s="5" t="str">
        <f t="shared" si="469"/>
        <v>缺失</v>
      </c>
      <c r="L7553" s="6" t="str">
        <f t="shared" si="470"/>
        <v/>
      </c>
      <c r="M7553" s="5">
        <f t="shared" si="471"/>
        <v>1</v>
      </c>
      <c r="N7553" s="5" t="s">
        <v>26001</v>
      </c>
      <c r="O7553" s="5" t="s">
        <v>26002</v>
      </c>
      <c r="P7553" s="5" t="s">
        <v>26003</v>
      </c>
    </row>
    <row r="7554" ht="19" customHeight="1" spans="1:16">
      <c r="A7554" s="5">
        <v>297</v>
      </c>
      <c r="B7554" s="5" t="s">
        <v>734</v>
      </c>
      <c r="C7554" s="5" t="s">
        <v>70</v>
      </c>
      <c r="D7554" s="8" t="s">
        <v>644</v>
      </c>
      <c r="E7554" s="6"/>
      <c r="F7554" s="6">
        <v>0</v>
      </c>
      <c r="G7554" s="6"/>
      <c r="H7554" s="5" t="s">
        <v>120</v>
      </c>
      <c r="I7554" s="6" t="str">
        <f t="shared" ref="I7554:I7617" si="472">IF(AND(ISNUMBER(E7554),ISNUMBER(F7554)),E7554-F7554,"")</f>
        <v/>
      </c>
      <c r="J7554" s="5" t="str">
        <f>IF(H7554="否","不适用",IF(AND(ISNUMBER(E7554),ISNUMBER(F7554)),IF(I7554&gt;规则与名单!$B$2,"是","否"),"未判定"))</f>
        <v>不适用</v>
      </c>
      <c r="K7554" s="5" t="str">
        <f t="shared" ref="K7554:K7617" si="473">IF(J7554="是",IF(ISNUMBER(F7554),"测试日GPS","缺失"),IF(ISNUMBER(G7554),"非测试日纯氢",IF(AND(H7554="是",J7554="未判定"),IF(ISNUMBER(F7554),"测试名单无纯氢GPS","缺失"),IF(ISNUMBER(E7554),"非测试日仪表","缺失"))))</f>
        <v>缺失</v>
      </c>
      <c r="L7554" s="6" t="str">
        <f t="shared" ref="L7554:L7617" si="474">IF(K7554="缺失","",IF(K7554="非测试日纯氢",G7554,IF(K7554="非测试日仪表",E7554,F7554)))</f>
        <v/>
      </c>
      <c r="M7554" s="5">
        <f t="shared" ref="M7554:M7617" si="475">IF(K7554="缺失",1,0)</f>
        <v>1</v>
      </c>
      <c r="N7554" s="5" t="s">
        <v>26004</v>
      </c>
      <c r="O7554" s="5" t="s">
        <v>26005</v>
      </c>
      <c r="P7554" s="5" t="s">
        <v>26006</v>
      </c>
    </row>
    <row r="7555" ht="19" customHeight="1" spans="1:16">
      <c r="A7555" s="5">
        <v>297</v>
      </c>
      <c r="B7555" s="5" t="s">
        <v>734</v>
      </c>
      <c r="C7555" s="5" t="s">
        <v>70</v>
      </c>
      <c r="D7555" s="8" t="s">
        <v>3418</v>
      </c>
      <c r="E7555" s="6"/>
      <c r="F7555" s="6">
        <v>0</v>
      </c>
      <c r="G7555" s="6"/>
      <c r="H7555" s="5" t="s">
        <v>120</v>
      </c>
      <c r="I7555" s="6" t="str">
        <f t="shared" si="472"/>
        <v/>
      </c>
      <c r="J7555" s="5" t="str">
        <f>IF(H7555="否","不适用",IF(AND(ISNUMBER(E7555),ISNUMBER(F7555)),IF(I7555&gt;规则与名单!$B$2,"是","否"),"未判定"))</f>
        <v>不适用</v>
      </c>
      <c r="K7555" s="5" t="str">
        <f t="shared" si="473"/>
        <v>缺失</v>
      </c>
      <c r="L7555" s="6" t="str">
        <f t="shared" si="474"/>
        <v/>
      </c>
      <c r="M7555" s="5">
        <f t="shared" si="475"/>
        <v>1</v>
      </c>
      <c r="N7555" s="5" t="s">
        <v>26007</v>
      </c>
      <c r="O7555" s="5" t="s">
        <v>26008</v>
      </c>
      <c r="P7555" s="5" t="s">
        <v>26009</v>
      </c>
    </row>
    <row r="7556" ht="19" customHeight="1" spans="1:16">
      <c r="A7556" s="5">
        <v>297</v>
      </c>
      <c r="B7556" s="5" t="s">
        <v>734</v>
      </c>
      <c r="C7556" s="5" t="s">
        <v>70</v>
      </c>
      <c r="D7556" s="8" t="s">
        <v>3422</v>
      </c>
      <c r="E7556" s="6"/>
      <c r="F7556" s="6">
        <v>0</v>
      </c>
      <c r="G7556" s="6"/>
      <c r="H7556" s="5" t="s">
        <v>120</v>
      </c>
      <c r="I7556" s="6" t="str">
        <f t="shared" si="472"/>
        <v/>
      </c>
      <c r="J7556" s="5" t="str">
        <f>IF(H7556="否","不适用",IF(AND(ISNUMBER(E7556),ISNUMBER(F7556)),IF(I7556&gt;规则与名单!$B$2,"是","否"),"未判定"))</f>
        <v>不适用</v>
      </c>
      <c r="K7556" s="5" t="str">
        <f t="shared" si="473"/>
        <v>缺失</v>
      </c>
      <c r="L7556" s="6" t="str">
        <f t="shared" si="474"/>
        <v/>
      </c>
      <c r="M7556" s="5">
        <f t="shared" si="475"/>
        <v>1</v>
      </c>
      <c r="N7556" s="5" t="s">
        <v>26010</v>
      </c>
      <c r="O7556" s="5" t="s">
        <v>26011</v>
      </c>
      <c r="P7556" s="5" t="s">
        <v>26012</v>
      </c>
    </row>
    <row r="7557" ht="19" customHeight="1" spans="1:16">
      <c r="A7557" s="5">
        <v>297</v>
      </c>
      <c r="B7557" s="5" t="s">
        <v>734</v>
      </c>
      <c r="C7557" s="5" t="s">
        <v>70</v>
      </c>
      <c r="D7557" s="8" t="s">
        <v>336</v>
      </c>
      <c r="E7557" s="6"/>
      <c r="F7557" s="6">
        <v>0</v>
      </c>
      <c r="G7557" s="6"/>
      <c r="H7557" s="5" t="s">
        <v>120</v>
      </c>
      <c r="I7557" s="6" t="str">
        <f t="shared" si="472"/>
        <v/>
      </c>
      <c r="J7557" s="5" t="str">
        <f>IF(H7557="否","不适用",IF(AND(ISNUMBER(E7557),ISNUMBER(F7557)),IF(I7557&gt;规则与名单!$B$2,"是","否"),"未判定"))</f>
        <v>不适用</v>
      </c>
      <c r="K7557" s="5" t="str">
        <f t="shared" si="473"/>
        <v>缺失</v>
      </c>
      <c r="L7557" s="6" t="str">
        <f t="shared" si="474"/>
        <v/>
      </c>
      <c r="M7557" s="5">
        <f t="shared" si="475"/>
        <v>1</v>
      </c>
      <c r="N7557" s="5" t="s">
        <v>26013</v>
      </c>
      <c r="O7557" s="5" t="s">
        <v>26014</v>
      </c>
      <c r="P7557" s="5" t="s">
        <v>26015</v>
      </c>
    </row>
    <row r="7558" ht="19" customHeight="1" spans="1:16">
      <c r="A7558" s="5">
        <v>297</v>
      </c>
      <c r="B7558" s="5" t="s">
        <v>734</v>
      </c>
      <c r="C7558" s="5" t="s">
        <v>70</v>
      </c>
      <c r="D7558" s="8" t="s">
        <v>653</v>
      </c>
      <c r="E7558" s="6"/>
      <c r="F7558" s="6">
        <v>0</v>
      </c>
      <c r="G7558" s="6"/>
      <c r="H7558" s="5" t="s">
        <v>120</v>
      </c>
      <c r="I7558" s="6" t="str">
        <f t="shared" si="472"/>
        <v/>
      </c>
      <c r="J7558" s="5" t="str">
        <f>IF(H7558="否","不适用",IF(AND(ISNUMBER(E7558),ISNUMBER(F7558)),IF(I7558&gt;规则与名单!$B$2,"是","否"),"未判定"))</f>
        <v>不适用</v>
      </c>
      <c r="K7558" s="5" t="str">
        <f t="shared" si="473"/>
        <v>缺失</v>
      </c>
      <c r="L7558" s="6" t="str">
        <f t="shared" si="474"/>
        <v/>
      </c>
      <c r="M7558" s="5">
        <f t="shared" si="475"/>
        <v>1</v>
      </c>
      <c r="N7558" s="5" t="s">
        <v>26016</v>
      </c>
      <c r="O7558" s="5" t="s">
        <v>26017</v>
      </c>
      <c r="P7558" s="5" t="s">
        <v>26018</v>
      </c>
    </row>
    <row r="7559" ht="19" customHeight="1" spans="1:16">
      <c r="A7559" s="5">
        <v>297</v>
      </c>
      <c r="B7559" s="5" t="s">
        <v>734</v>
      </c>
      <c r="C7559" s="5" t="s">
        <v>70</v>
      </c>
      <c r="D7559" s="8" t="s">
        <v>140</v>
      </c>
      <c r="E7559" s="6"/>
      <c r="F7559" s="6">
        <v>0</v>
      </c>
      <c r="G7559" s="6"/>
      <c r="H7559" s="5" t="s">
        <v>120</v>
      </c>
      <c r="I7559" s="6" t="str">
        <f t="shared" si="472"/>
        <v/>
      </c>
      <c r="J7559" s="5" t="str">
        <f>IF(H7559="否","不适用",IF(AND(ISNUMBER(E7559),ISNUMBER(F7559)),IF(I7559&gt;规则与名单!$B$2,"是","否"),"未判定"))</f>
        <v>不适用</v>
      </c>
      <c r="K7559" s="5" t="str">
        <f t="shared" si="473"/>
        <v>缺失</v>
      </c>
      <c r="L7559" s="6" t="str">
        <f t="shared" si="474"/>
        <v/>
      </c>
      <c r="M7559" s="5">
        <f t="shared" si="475"/>
        <v>1</v>
      </c>
      <c r="N7559" s="5" t="s">
        <v>26019</v>
      </c>
      <c r="O7559" s="5" t="s">
        <v>26020</v>
      </c>
      <c r="P7559" s="5" t="s">
        <v>26021</v>
      </c>
    </row>
    <row r="7560" ht="19" customHeight="1" spans="1:16">
      <c r="A7560" s="5">
        <v>297</v>
      </c>
      <c r="B7560" s="5" t="s">
        <v>734</v>
      </c>
      <c r="C7560" s="5" t="s">
        <v>70</v>
      </c>
      <c r="D7560" s="8" t="s">
        <v>115</v>
      </c>
      <c r="E7560" s="6"/>
      <c r="F7560" s="6">
        <v>0</v>
      </c>
      <c r="G7560" s="6"/>
      <c r="H7560" s="5" t="s">
        <v>120</v>
      </c>
      <c r="I7560" s="6" t="str">
        <f t="shared" si="472"/>
        <v/>
      </c>
      <c r="J7560" s="5" t="str">
        <f>IF(H7560="否","不适用",IF(AND(ISNUMBER(E7560),ISNUMBER(F7560)),IF(I7560&gt;规则与名单!$B$2,"是","否"),"未判定"))</f>
        <v>不适用</v>
      </c>
      <c r="K7560" s="5" t="str">
        <f t="shared" si="473"/>
        <v>缺失</v>
      </c>
      <c r="L7560" s="6" t="str">
        <f t="shared" si="474"/>
        <v/>
      </c>
      <c r="M7560" s="5">
        <f t="shared" si="475"/>
        <v>1</v>
      </c>
      <c r="N7560" s="5" t="s">
        <v>26022</v>
      </c>
      <c r="O7560" s="5" t="s">
        <v>26023</v>
      </c>
      <c r="P7560" s="5" t="s">
        <v>26024</v>
      </c>
    </row>
    <row r="7561" ht="19" customHeight="1" spans="1:16">
      <c r="A7561" s="5">
        <v>298</v>
      </c>
      <c r="B7561" s="5" t="s">
        <v>80</v>
      </c>
      <c r="C7561" s="5" t="s">
        <v>70</v>
      </c>
      <c r="D7561" s="8" t="s">
        <v>114</v>
      </c>
      <c r="E7561" s="6">
        <v>11.1</v>
      </c>
      <c r="F7561" s="6">
        <v>10.7</v>
      </c>
      <c r="G7561" s="6">
        <v>10.9</v>
      </c>
      <c r="H7561" s="5" t="s">
        <v>120</v>
      </c>
      <c r="I7561" s="6">
        <f t="shared" si="472"/>
        <v>0.4</v>
      </c>
      <c r="J7561" s="5" t="str">
        <f>IF(H7561="否","不适用",IF(AND(ISNUMBER(E7561),ISNUMBER(F7561)),IF(I7561&gt;规则与名单!$B$2,"是","否"),"未判定"))</f>
        <v>不适用</v>
      </c>
      <c r="K7561" s="5" t="str">
        <f t="shared" si="473"/>
        <v>非测试日纯氢</v>
      </c>
      <c r="L7561" s="6">
        <f t="shared" si="474"/>
        <v>10.9</v>
      </c>
      <c r="M7561" s="5">
        <f t="shared" si="475"/>
        <v>0</v>
      </c>
      <c r="N7561" s="5" t="s">
        <v>26025</v>
      </c>
      <c r="O7561" s="5" t="s">
        <v>26026</v>
      </c>
      <c r="P7561" s="5" t="s">
        <v>26027</v>
      </c>
    </row>
    <row r="7562" ht="19" customHeight="1" spans="1:16">
      <c r="A7562" s="5">
        <v>298</v>
      </c>
      <c r="B7562" s="5" t="s">
        <v>80</v>
      </c>
      <c r="C7562" s="5" t="s">
        <v>70</v>
      </c>
      <c r="D7562" s="8" t="s">
        <v>605</v>
      </c>
      <c r="E7562" s="6">
        <v>11</v>
      </c>
      <c r="F7562" s="6">
        <v>10.9</v>
      </c>
      <c r="G7562" s="6">
        <v>9.1</v>
      </c>
      <c r="H7562" s="5" t="s">
        <v>120</v>
      </c>
      <c r="I7562" s="6">
        <f t="shared" si="472"/>
        <v>0.0999999999999996</v>
      </c>
      <c r="J7562" s="5" t="str">
        <f>IF(H7562="否","不适用",IF(AND(ISNUMBER(E7562),ISNUMBER(F7562)),IF(I7562&gt;规则与名单!$B$2,"是","否"),"未判定"))</f>
        <v>不适用</v>
      </c>
      <c r="K7562" s="5" t="str">
        <f t="shared" si="473"/>
        <v>非测试日纯氢</v>
      </c>
      <c r="L7562" s="6">
        <f t="shared" si="474"/>
        <v>9.1</v>
      </c>
      <c r="M7562" s="5">
        <f t="shared" si="475"/>
        <v>0</v>
      </c>
      <c r="N7562" s="5" t="s">
        <v>26028</v>
      </c>
      <c r="O7562" s="5" t="s">
        <v>26029</v>
      </c>
      <c r="P7562" s="5" t="s">
        <v>26030</v>
      </c>
    </row>
    <row r="7563" ht="19" customHeight="1" spans="1:16">
      <c r="A7563" s="5">
        <v>298</v>
      </c>
      <c r="B7563" s="5" t="s">
        <v>80</v>
      </c>
      <c r="C7563" s="5" t="s">
        <v>70</v>
      </c>
      <c r="D7563" s="8" t="s">
        <v>186</v>
      </c>
      <c r="E7563" s="6">
        <v>11.4</v>
      </c>
      <c r="F7563" s="6">
        <v>12.4</v>
      </c>
      <c r="G7563" s="6">
        <v>11.3</v>
      </c>
      <c r="H7563" s="5" t="s">
        <v>120</v>
      </c>
      <c r="I7563" s="6">
        <f t="shared" si="472"/>
        <v>-1</v>
      </c>
      <c r="J7563" s="5" t="str">
        <f>IF(H7563="否","不适用",IF(AND(ISNUMBER(E7563),ISNUMBER(F7563)),IF(I7563&gt;规则与名单!$B$2,"是","否"),"未判定"))</f>
        <v>不适用</v>
      </c>
      <c r="K7563" s="5" t="str">
        <f t="shared" si="473"/>
        <v>非测试日纯氢</v>
      </c>
      <c r="L7563" s="6">
        <f t="shared" si="474"/>
        <v>11.3</v>
      </c>
      <c r="M7563" s="5">
        <f t="shared" si="475"/>
        <v>0</v>
      </c>
      <c r="N7563" s="5" t="s">
        <v>26031</v>
      </c>
      <c r="O7563" s="5" t="s">
        <v>26032</v>
      </c>
      <c r="P7563" s="5" t="s">
        <v>26033</v>
      </c>
    </row>
    <row r="7564" ht="19" customHeight="1" spans="1:16">
      <c r="A7564" s="5">
        <v>298</v>
      </c>
      <c r="B7564" s="5" t="s">
        <v>80</v>
      </c>
      <c r="C7564" s="5" t="s">
        <v>70</v>
      </c>
      <c r="D7564" s="8" t="s">
        <v>165</v>
      </c>
      <c r="E7564" s="6">
        <v>11.3</v>
      </c>
      <c r="F7564" s="6">
        <v>11</v>
      </c>
      <c r="G7564" s="6">
        <v>8</v>
      </c>
      <c r="H7564" s="5" t="s">
        <v>120</v>
      </c>
      <c r="I7564" s="6">
        <f t="shared" si="472"/>
        <v>0.300000000000001</v>
      </c>
      <c r="J7564" s="5" t="str">
        <f>IF(H7564="否","不适用",IF(AND(ISNUMBER(E7564),ISNUMBER(F7564)),IF(I7564&gt;规则与名单!$B$2,"是","否"),"未判定"))</f>
        <v>不适用</v>
      </c>
      <c r="K7564" s="5" t="str">
        <f t="shared" si="473"/>
        <v>非测试日纯氢</v>
      </c>
      <c r="L7564" s="6">
        <f t="shared" si="474"/>
        <v>8</v>
      </c>
      <c r="M7564" s="5">
        <f t="shared" si="475"/>
        <v>0</v>
      </c>
      <c r="N7564" s="5" t="s">
        <v>26034</v>
      </c>
      <c r="O7564" s="5" t="s">
        <v>26035</v>
      </c>
      <c r="P7564" s="5" t="s">
        <v>26036</v>
      </c>
    </row>
    <row r="7565" ht="19" customHeight="1" spans="1:16">
      <c r="A7565" s="5">
        <v>298</v>
      </c>
      <c r="B7565" s="5" t="s">
        <v>80</v>
      </c>
      <c r="C7565" s="5" t="s">
        <v>70</v>
      </c>
      <c r="D7565" s="8" t="s">
        <v>151</v>
      </c>
      <c r="E7565" s="6">
        <v>21.2</v>
      </c>
      <c r="F7565" s="6">
        <v>21.2</v>
      </c>
      <c r="G7565" s="6">
        <v>21.2</v>
      </c>
      <c r="H7565" s="5" t="s">
        <v>120</v>
      </c>
      <c r="I7565" s="6">
        <f t="shared" si="472"/>
        <v>0</v>
      </c>
      <c r="J7565" s="5" t="str">
        <f>IF(H7565="否","不适用",IF(AND(ISNUMBER(E7565),ISNUMBER(F7565)),IF(I7565&gt;规则与名单!$B$2,"是","否"),"未判定"))</f>
        <v>不适用</v>
      </c>
      <c r="K7565" s="5" t="str">
        <f t="shared" si="473"/>
        <v>非测试日纯氢</v>
      </c>
      <c r="L7565" s="6">
        <f t="shared" si="474"/>
        <v>21.2</v>
      </c>
      <c r="M7565" s="5">
        <f t="shared" si="475"/>
        <v>0</v>
      </c>
      <c r="N7565" s="5" t="s">
        <v>26037</v>
      </c>
      <c r="O7565" s="5" t="s">
        <v>26038</v>
      </c>
      <c r="P7565" s="5" t="s">
        <v>26039</v>
      </c>
    </row>
    <row r="7566" ht="19" customHeight="1" spans="1:16">
      <c r="A7566" s="5">
        <v>298</v>
      </c>
      <c r="B7566" s="5" t="s">
        <v>80</v>
      </c>
      <c r="C7566" s="5" t="s">
        <v>70</v>
      </c>
      <c r="D7566" s="8" t="s">
        <v>3358</v>
      </c>
      <c r="E7566" s="6">
        <v>22</v>
      </c>
      <c r="F7566" s="6">
        <v>21.9</v>
      </c>
      <c r="G7566" s="6">
        <v>22</v>
      </c>
      <c r="H7566" s="5" t="s">
        <v>120</v>
      </c>
      <c r="I7566" s="6">
        <f t="shared" si="472"/>
        <v>0.100000000000001</v>
      </c>
      <c r="J7566" s="5" t="str">
        <f>IF(H7566="否","不适用",IF(AND(ISNUMBER(E7566),ISNUMBER(F7566)),IF(I7566&gt;规则与名单!$B$2,"是","否"),"未判定"))</f>
        <v>不适用</v>
      </c>
      <c r="K7566" s="5" t="str">
        <f t="shared" si="473"/>
        <v>非测试日纯氢</v>
      </c>
      <c r="L7566" s="6">
        <f t="shared" si="474"/>
        <v>22</v>
      </c>
      <c r="M7566" s="5">
        <f t="shared" si="475"/>
        <v>0</v>
      </c>
      <c r="N7566" s="5" t="s">
        <v>26040</v>
      </c>
      <c r="O7566" s="5" t="s">
        <v>26041</v>
      </c>
      <c r="P7566" s="5" t="s">
        <v>26042</v>
      </c>
    </row>
    <row r="7567" ht="19" customHeight="1" spans="1:16">
      <c r="A7567" s="5">
        <v>298</v>
      </c>
      <c r="B7567" s="5" t="s">
        <v>80</v>
      </c>
      <c r="C7567" s="5" t="s">
        <v>70</v>
      </c>
      <c r="D7567" s="8" t="s">
        <v>272</v>
      </c>
      <c r="E7567" s="6">
        <v>11.4</v>
      </c>
      <c r="F7567" s="6">
        <v>11.5</v>
      </c>
      <c r="G7567" s="6">
        <v>11.3</v>
      </c>
      <c r="H7567" s="5" t="s">
        <v>120</v>
      </c>
      <c r="I7567" s="6">
        <f t="shared" si="472"/>
        <v>-0.0999999999999996</v>
      </c>
      <c r="J7567" s="5" t="str">
        <f>IF(H7567="否","不适用",IF(AND(ISNUMBER(E7567),ISNUMBER(F7567)),IF(I7567&gt;规则与名单!$B$2,"是","否"),"未判定"))</f>
        <v>不适用</v>
      </c>
      <c r="K7567" s="5" t="str">
        <f t="shared" si="473"/>
        <v>非测试日纯氢</v>
      </c>
      <c r="L7567" s="6">
        <f t="shared" si="474"/>
        <v>11.3</v>
      </c>
      <c r="M7567" s="5">
        <f t="shared" si="475"/>
        <v>0</v>
      </c>
      <c r="N7567" s="5" t="s">
        <v>26043</v>
      </c>
      <c r="O7567" s="5" t="s">
        <v>26044</v>
      </c>
      <c r="P7567" s="5" t="s">
        <v>26045</v>
      </c>
    </row>
    <row r="7568" ht="19" customHeight="1" spans="1:16">
      <c r="A7568" s="5">
        <v>298</v>
      </c>
      <c r="B7568" s="5" t="s">
        <v>80</v>
      </c>
      <c r="C7568" s="5" t="s">
        <v>70</v>
      </c>
      <c r="D7568" s="8" t="s">
        <v>506</v>
      </c>
      <c r="E7568" s="6">
        <v>11</v>
      </c>
      <c r="F7568" s="6">
        <v>11.1</v>
      </c>
      <c r="G7568" s="6">
        <v>11</v>
      </c>
      <c r="H7568" s="5" t="s">
        <v>120</v>
      </c>
      <c r="I7568" s="6">
        <f t="shared" si="472"/>
        <v>-0.0999999999999996</v>
      </c>
      <c r="J7568" s="5" t="str">
        <f>IF(H7568="否","不适用",IF(AND(ISNUMBER(E7568),ISNUMBER(F7568)),IF(I7568&gt;规则与名单!$B$2,"是","否"),"未判定"))</f>
        <v>不适用</v>
      </c>
      <c r="K7568" s="5" t="str">
        <f t="shared" si="473"/>
        <v>非测试日纯氢</v>
      </c>
      <c r="L7568" s="6">
        <f t="shared" si="474"/>
        <v>11</v>
      </c>
      <c r="M7568" s="5">
        <f t="shared" si="475"/>
        <v>0</v>
      </c>
      <c r="N7568" s="5" t="s">
        <v>26046</v>
      </c>
      <c r="O7568" s="5" t="s">
        <v>26047</v>
      </c>
      <c r="P7568" s="5" t="s">
        <v>26048</v>
      </c>
    </row>
    <row r="7569" ht="19" customHeight="1" spans="1:16">
      <c r="A7569" s="5">
        <v>298</v>
      </c>
      <c r="B7569" s="5" t="s">
        <v>80</v>
      </c>
      <c r="C7569" s="5" t="s">
        <v>70</v>
      </c>
      <c r="D7569" s="8" t="s">
        <v>673</v>
      </c>
      <c r="E7569" s="6">
        <v>11</v>
      </c>
      <c r="F7569" s="6">
        <v>10.7</v>
      </c>
      <c r="G7569" s="6">
        <v>11</v>
      </c>
      <c r="H7569" s="5" t="s">
        <v>120</v>
      </c>
      <c r="I7569" s="6">
        <f t="shared" si="472"/>
        <v>0.300000000000001</v>
      </c>
      <c r="J7569" s="5" t="str">
        <f>IF(H7569="否","不适用",IF(AND(ISNUMBER(E7569),ISNUMBER(F7569)),IF(I7569&gt;规则与名单!$B$2,"是","否"),"未判定"))</f>
        <v>不适用</v>
      </c>
      <c r="K7569" s="5" t="str">
        <f t="shared" si="473"/>
        <v>非测试日纯氢</v>
      </c>
      <c r="L7569" s="6">
        <f t="shared" si="474"/>
        <v>11</v>
      </c>
      <c r="M7569" s="5">
        <f t="shared" si="475"/>
        <v>0</v>
      </c>
      <c r="N7569" s="5" t="s">
        <v>26049</v>
      </c>
      <c r="O7569" s="5" t="s">
        <v>26050</v>
      </c>
      <c r="P7569" s="5" t="s">
        <v>26051</v>
      </c>
    </row>
    <row r="7570" ht="19" customHeight="1" spans="1:16">
      <c r="A7570" s="5">
        <v>298</v>
      </c>
      <c r="B7570" s="5" t="s">
        <v>80</v>
      </c>
      <c r="C7570" s="5" t="s">
        <v>70</v>
      </c>
      <c r="D7570" s="8" t="s">
        <v>183</v>
      </c>
      <c r="E7570" s="6">
        <v>11.2</v>
      </c>
      <c r="F7570" s="6">
        <v>11.9</v>
      </c>
      <c r="G7570" s="6">
        <v>11.2</v>
      </c>
      <c r="H7570" s="5" t="s">
        <v>120</v>
      </c>
      <c r="I7570" s="6">
        <f t="shared" si="472"/>
        <v>-0.700000000000001</v>
      </c>
      <c r="J7570" s="5" t="str">
        <f>IF(H7570="否","不适用",IF(AND(ISNUMBER(E7570),ISNUMBER(F7570)),IF(I7570&gt;规则与名单!$B$2,"是","否"),"未判定"))</f>
        <v>不适用</v>
      </c>
      <c r="K7570" s="5" t="str">
        <f t="shared" si="473"/>
        <v>非测试日纯氢</v>
      </c>
      <c r="L7570" s="6">
        <f t="shared" si="474"/>
        <v>11.2</v>
      </c>
      <c r="M7570" s="5">
        <f t="shared" si="475"/>
        <v>0</v>
      </c>
      <c r="N7570" s="5" t="s">
        <v>26052</v>
      </c>
      <c r="O7570" s="5" t="s">
        <v>26053</v>
      </c>
      <c r="P7570" s="5" t="s">
        <v>26054</v>
      </c>
    </row>
    <row r="7571" ht="19" customHeight="1" spans="1:16">
      <c r="A7571" s="5">
        <v>298</v>
      </c>
      <c r="B7571" s="5" t="s">
        <v>80</v>
      </c>
      <c r="C7571" s="5" t="s">
        <v>70</v>
      </c>
      <c r="D7571" s="8" t="s">
        <v>431</v>
      </c>
      <c r="E7571" s="6">
        <v>5.7</v>
      </c>
      <c r="F7571" s="6">
        <v>11.4</v>
      </c>
      <c r="G7571" s="6">
        <v>3.3</v>
      </c>
      <c r="H7571" s="5" t="s">
        <v>120</v>
      </c>
      <c r="I7571" s="6">
        <f t="shared" si="472"/>
        <v>-5.7</v>
      </c>
      <c r="J7571" s="5" t="str">
        <f>IF(H7571="否","不适用",IF(AND(ISNUMBER(E7571),ISNUMBER(F7571)),IF(I7571&gt;规则与名单!$B$2,"是","否"),"未判定"))</f>
        <v>不适用</v>
      </c>
      <c r="K7571" s="5" t="str">
        <f t="shared" si="473"/>
        <v>非测试日纯氢</v>
      </c>
      <c r="L7571" s="6">
        <f t="shared" si="474"/>
        <v>3.3</v>
      </c>
      <c r="M7571" s="5">
        <f t="shared" si="475"/>
        <v>0</v>
      </c>
      <c r="N7571" s="5" t="s">
        <v>26055</v>
      </c>
      <c r="O7571" s="5" t="s">
        <v>26056</v>
      </c>
      <c r="P7571" s="5" t="s">
        <v>26057</v>
      </c>
    </row>
    <row r="7572" ht="19" customHeight="1" spans="1:16">
      <c r="A7572" s="5">
        <v>298</v>
      </c>
      <c r="B7572" s="5" t="s">
        <v>80</v>
      </c>
      <c r="C7572" s="5" t="s">
        <v>70</v>
      </c>
      <c r="D7572" s="8" t="s">
        <v>3377</v>
      </c>
      <c r="E7572" s="6">
        <v>15.8</v>
      </c>
      <c r="F7572" s="6">
        <v>10</v>
      </c>
      <c r="G7572" s="6">
        <v>6</v>
      </c>
      <c r="H7572" s="5" t="s">
        <v>120</v>
      </c>
      <c r="I7572" s="6">
        <f t="shared" si="472"/>
        <v>5.8</v>
      </c>
      <c r="J7572" s="5" t="str">
        <f>IF(H7572="否","不适用",IF(AND(ISNUMBER(E7572),ISNUMBER(F7572)),IF(I7572&gt;规则与名单!$B$2,"是","否"),"未判定"))</f>
        <v>不适用</v>
      </c>
      <c r="K7572" s="5" t="str">
        <f t="shared" si="473"/>
        <v>非测试日纯氢</v>
      </c>
      <c r="L7572" s="6">
        <f t="shared" si="474"/>
        <v>6</v>
      </c>
      <c r="M7572" s="5">
        <f t="shared" si="475"/>
        <v>0</v>
      </c>
      <c r="N7572" s="5" t="s">
        <v>26058</v>
      </c>
      <c r="O7572" s="5" t="s">
        <v>26059</v>
      </c>
      <c r="P7572" s="5" t="s">
        <v>26060</v>
      </c>
    </row>
    <row r="7573" ht="19" customHeight="1" spans="1:16">
      <c r="A7573" s="5">
        <v>298</v>
      </c>
      <c r="B7573" s="5" t="s">
        <v>80</v>
      </c>
      <c r="C7573" s="5" t="s">
        <v>70</v>
      </c>
      <c r="D7573" s="8" t="s">
        <v>407</v>
      </c>
      <c r="E7573" s="6"/>
      <c r="F7573" s="6">
        <v>0.155</v>
      </c>
      <c r="G7573" s="6"/>
      <c r="H7573" s="5" t="s">
        <v>120</v>
      </c>
      <c r="I7573" s="6" t="str">
        <f t="shared" si="472"/>
        <v/>
      </c>
      <c r="J7573" s="5" t="str">
        <f>IF(H7573="否","不适用",IF(AND(ISNUMBER(E7573),ISNUMBER(F7573)),IF(I7573&gt;规则与名单!$B$2,"是","否"),"未判定"))</f>
        <v>不适用</v>
      </c>
      <c r="K7573" s="5" t="str">
        <f t="shared" si="473"/>
        <v>缺失</v>
      </c>
      <c r="L7573" s="6" t="str">
        <f t="shared" si="474"/>
        <v/>
      </c>
      <c r="M7573" s="5">
        <f t="shared" si="475"/>
        <v>1</v>
      </c>
      <c r="N7573" s="5" t="s">
        <v>26061</v>
      </c>
      <c r="O7573" s="5" t="s">
        <v>26062</v>
      </c>
      <c r="P7573" s="5" t="s">
        <v>26063</v>
      </c>
    </row>
    <row r="7574" ht="19" customHeight="1" spans="1:16">
      <c r="A7574" s="5">
        <v>298</v>
      </c>
      <c r="B7574" s="5" t="s">
        <v>80</v>
      </c>
      <c r="C7574" s="5" t="s">
        <v>70</v>
      </c>
      <c r="D7574" s="8" t="s">
        <v>411</v>
      </c>
      <c r="E7574" s="6">
        <v>11.4</v>
      </c>
      <c r="F7574" s="6">
        <v>11.1</v>
      </c>
      <c r="G7574" s="6">
        <v>5.3</v>
      </c>
      <c r="H7574" s="5" t="s">
        <v>120</v>
      </c>
      <c r="I7574" s="6">
        <f t="shared" si="472"/>
        <v>0.300000000000001</v>
      </c>
      <c r="J7574" s="5" t="str">
        <f>IF(H7574="否","不适用",IF(AND(ISNUMBER(E7574),ISNUMBER(F7574)),IF(I7574&gt;规则与名单!$B$2,"是","否"),"未判定"))</f>
        <v>不适用</v>
      </c>
      <c r="K7574" s="5" t="str">
        <f t="shared" si="473"/>
        <v>非测试日纯氢</v>
      </c>
      <c r="L7574" s="6">
        <f t="shared" si="474"/>
        <v>5.3</v>
      </c>
      <c r="M7574" s="5">
        <f t="shared" si="475"/>
        <v>0</v>
      </c>
      <c r="N7574" s="5" t="s">
        <v>26064</v>
      </c>
      <c r="O7574" s="5" t="s">
        <v>26065</v>
      </c>
      <c r="P7574" s="5" t="s">
        <v>26066</v>
      </c>
    </row>
    <row r="7575" ht="19" customHeight="1" spans="1:16">
      <c r="A7575" s="5">
        <v>298</v>
      </c>
      <c r="B7575" s="5" t="s">
        <v>80</v>
      </c>
      <c r="C7575" s="5" t="s">
        <v>70</v>
      </c>
      <c r="D7575" s="8" t="s">
        <v>251</v>
      </c>
      <c r="E7575" s="6">
        <v>11.3</v>
      </c>
      <c r="F7575" s="6">
        <v>11.3</v>
      </c>
      <c r="G7575" s="6">
        <v>10.6</v>
      </c>
      <c r="H7575" s="5" t="s">
        <v>120</v>
      </c>
      <c r="I7575" s="6">
        <f t="shared" si="472"/>
        <v>0</v>
      </c>
      <c r="J7575" s="5" t="str">
        <f>IF(H7575="否","不适用",IF(AND(ISNUMBER(E7575),ISNUMBER(F7575)),IF(I7575&gt;规则与名单!$B$2,"是","否"),"未判定"))</f>
        <v>不适用</v>
      </c>
      <c r="K7575" s="5" t="str">
        <f t="shared" si="473"/>
        <v>非测试日纯氢</v>
      </c>
      <c r="L7575" s="6">
        <f t="shared" si="474"/>
        <v>10.6</v>
      </c>
      <c r="M7575" s="5">
        <f t="shared" si="475"/>
        <v>0</v>
      </c>
      <c r="N7575" s="5" t="s">
        <v>26067</v>
      </c>
      <c r="O7575" s="5" t="s">
        <v>26068</v>
      </c>
      <c r="P7575" s="5" t="s">
        <v>26069</v>
      </c>
    </row>
    <row r="7576" ht="19" customHeight="1" spans="1:16">
      <c r="A7576" s="5">
        <v>298</v>
      </c>
      <c r="B7576" s="5" t="s">
        <v>80</v>
      </c>
      <c r="C7576" s="5" t="s">
        <v>70</v>
      </c>
      <c r="D7576" s="8" t="s">
        <v>472</v>
      </c>
      <c r="E7576" s="6">
        <v>11.5</v>
      </c>
      <c r="F7576" s="6">
        <v>12.9</v>
      </c>
      <c r="G7576" s="6">
        <v>11.3</v>
      </c>
      <c r="H7576" s="5" t="s">
        <v>120</v>
      </c>
      <c r="I7576" s="6">
        <f t="shared" si="472"/>
        <v>-1.4</v>
      </c>
      <c r="J7576" s="5" t="str">
        <f>IF(H7576="否","不适用",IF(AND(ISNUMBER(E7576),ISNUMBER(F7576)),IF(I7576&gt;规则与名单!$B$2,"是","否"),"未判定"))</f>
        <v>不适用</v>
      </c>
      <c r="K7576" s="5" t="str">
        <f t="shared" si="473"/>
        <v>非测试日纯氢</v>
      </c>
      <c r="L7576" s="6">
        <f t="shared" si="474"/>
        <v>11.3</v>
      </c>
      <c r="M7576" s="5">
        <f t="shared" si="475"/>
        <v>0</v>
      </c>
      <c r="N7576" s="5" t="s">
        <v>26070</v>
      </c>
      <c r="O7576" s="5" t="s">
        <v>26071</v>
      </c>
      <c r="P7576" s="5" t="s">
        <v>26072</v>
      </c>
    </row>
    <row r="7577" ht="19" customHeight="1" spans="1:16">
      <c r="A7577" s="5">
        <v>298</v>
      </c>
      <c r="B7577" s="5" t="s">
        <v>80</v>
      </c>
      <c r="C7577" s="5" t="s">
        <v>70</v>
      </c>
      <c r="D7577" s="8" t="s">
        <v>466</v>
      </c>
      <c r="E7577" s="6">
        <v>11</v>
      </c>
      <c r="F7577" s="6">
        <v>10.9</v>
      </c>
      <c r="G7577" s="6">
        <v>5.4</v>
      </c>
      <c r="H7577" s="5" t="s">
        <v>120</v>
      </c>
      <c r="I7577" s="6">
        <f t="shared" si="472"/>
        <v>0.0999999999999996</v>
      </c>
      <c r="J7577" s="5" t="str">
        <f>IF(H7577="否","不适用",IF(AND(ISNUMBER(E7577),ISNUMBER(F7577)),IF(I7577&gt;规则与名单!$B$2,"是","否"),"未判定"))</f>
        <v>不适用</v>
      </c>
      <c r="K7577" s="5" t="str">
        <f t="shared" si="473"/>
        <v>非测试日纯氢</v>
      </c>
      <c r="L7577" s="6">
        <f t="shared" si="474"/>
        <v>5.4</v>
      </c>
      <c r="M7577" s="5">
        <f t="shared" si="475"/>
        <v>0</v>
      </c>
      <c r="N7577" s="5" t="s">
        <v>26073</v>
      </c>
      <c r="O7577" s="5" t="s">
        <v>26074</v>
      </c>
      <c r="P7577" s="5" t="s">
        <v>26075</v>
      </c>
    </row>
    <row r="7578" ht="19" customHeight="1" spans="1:16">
      <c r="A7578" s="5">
        <v>298</v>
      </c>
      <c r="B7578" s="5" t="s">
        <v>80</v>
      </c>
      <c r="C7578" s="5" t="s">
        <v>70</v>
      </c>
      <c r="D7578" s="8" t="s">
        <v>333</v>
      </c>
      <c r="E7578" s="6">
        <v>11</v>
      </c>
      <c r="F7578" s="6">
        <v>10.6</v>
      </c>
      <c r="G7578" s="6">
        <v>10.3</v>
      </c>
      <c r="H7578" s="5" t="s">
        <v>120</v>
      </c>
      <c r="I7578" s="6">
        <f t="shared" si="472"/>
        <v>0.4</v>
      </c>
      <c r="J7578" s="5" t="str">
        <f>IF(H7578="否","不适用",IF(AND(ISNUMBER(E7578),ISNUMBER(F7578)),IF(I7578&gt;规则与名单!$B$2,"是","否"),"未判定"))</f>
        <v>不适用</v>
      </c>
      <c r="K7578" s="5" t="str">
        <f t="shared" si="473"/>
        <v>非测试日纯氢</v>
      </c>
      <c r="L7578" s="6">
        <f t="shared" si="474"/>
        <v>10.3</v>
      </c>
      <c r="M7578" s="5">
        <f t="shared" si="475"/>
        <v>0</v>
      </c>
      <c r="N7578" s="5" t="s">
        <v>26076</v>
      </c>
      <c r="O7578" s="5" t="s">
        <v>26077</v>
      </c>
      <c r="P7578" s="5" t="s">
        <v>26078</v>
      </c>
    </row>
    <row r="7579" ht="19" customHeight="1" spans="1:16">
      <c r="A7579" s="5">
        <v>298</v>
      </c>
      <c r="B7579" s="5" t="s">
        <v>80</v>
      </c>
      <c r="C7579" s="5" t="s">
        <v>70</v>
      </c>
      <c r="D7579" s="8" t="s">
        <v>175</v>
      </c>
      <c r="E7579" s="6">
        <v>31.7</v>
      </c>
      <c r="F7579" s="6">
        <v>32</v>
      </c>
      <c r="G7579" s="6">
        <v>31.6</v>
      </c>
      <c r="H7579" s="5" t="s">
        <v>120</v>
      </c>
      <c r="I7579" s="6">
        <f t="shared" si="472"/>
        <v>-0.300000000000001</v>
      </c>
      <c r="J7579" s="5" t="str">
        <f>IF(H7579="否","不适用",IF(AND(ISNUMBER(E7579),ISNUMBER(F7579)),IF(I7579&gt;规则与名单!$B$2,"是","否"),"未判定"))</f>
        <v>不适用</v>
      </c>
      <c r="K7579" s="5" t="str">
        <f t="shared" si="473"/>
        <v>非测试日纯氢</v>
      </c>
      <c r="L7579" s="6">
        <f t="shared" si="474"/>
        <v>31.6</v>
      </c>
      <c r="M7579" s="5">
        <f t="shared" si="475"/>
        <v>0</v>
      </c>
      <c r="N7579" s="5" t="s">
        <v>26079</v>
      </c>
      <c r="O7579" s="5" t="s">
        <v>26080</v>
      </c>
      <c r="P7579" s="5" t="s">
        <v>26081</v>
      </c>
    </row>
    <row r="7580" ht="19" customHeight="1" spans="1:16">
      <c r="A7580" s="5">
        <v>298</v>
      </c>
      <c r="B7580" s="5" t="s">
        <v>80</v>
      </c>
      <c r="C7580" s="5" t="s">
        <v>70</v>
      </c>
      <c r="D7580" s="8" t="s">
        <v>3402</v>
      </c>
      <c r="E7580" s="6">
        <v>11</v>
      </c>
      <c r="F7580" s="6">
        <v>11.3</v>
      </c>
      <c r="G7580" s="6">
        <v>9.7</v>
      </c>
      <c r="H7580" s="5" t="s">
        <v>120</v>
      </c>
      <c r="I7580" s="6">
        <f t="shared" si="472"/>
        <v>-0.300000000000001</v>
      </c>
      <c r="J7580" s="5" t="str">
        <f>IF(H7580="否","不适用",IF(AND(ISNUMBER(E7580),ISNUMBER(F7580)),IF(I7580&gt;规则与名单!$B$2,"是","否"),"未判定"))</f>
        <v>不适用</v>
      </c>
      <c r="K7580" s="5" t="str">
        <f t="shared" si="473"/>
        <v>非测试日纯氢</v>
      </c>
      <c r="L7580" s="6">
        <f t="shared" si="474"/>
        <v>9.7</v>
      </c>
      <c r="M7580" s="5">
        <f t="shared" si="475"/>
        <v>0</v>
      </c>
      <c r="N7580" s="5" t="s">
        <v>26082</v>
      </c>
      <c r="O7580" s="5" t="s">
        <v>26083</v>
      </c>
      <c r="P7580" s="5" t="s">
        <v>26084</v>
      </c>
    </row>
    <row r="7581" ht="19" customHeight="1" spans="1:16">
      <c r="A7581" s="5">
        <v>298</v>
      </c>
      <c r="B7581" s="5" t="s">
        <v>80</v>
      </c>
      <c r="C7581" s="5" t="s">
        <v>70</v>
      </c>
      <c r="D7581" s="8" t="s">
        <v>487</v>
      </c>
      <c r="E7581" s="6">
        <v>11.1</v>
      </c>
      <c r="F7581" s="6">
        <v>11</v>
      </c>
      <c r="G7581" s="6">
        <v>6.3</v>
      </c>
      <c r="H7581" s="5" t="s">
        <v>120</v>
      </c>
      <c r="I7581" s="6">
        <f t="shared" si="472"/>
        <v>0.0999999999999996</v>
      </c>
      <c r="J7581" s="5" t="str">
        <f>IF(H7581="否","不适用",IF(AND(ISNUMBER(E7581),ISNUMBER(F7581)),IF(I7581&gt;规则与名单!$B$2,"是","否"),"未判定"))</f>
        <v>不适用</v>
      </c>
      <c r="K7581" s="5" t="str">
        <f t="shared" si="473"/>
        <v>非测试日纯氢</v>
      </c>
      <c r="L7581" s="6">
        <f t="shared" si="474"/>
        <v>6.3</v>
      </c>
      <c r="M7581" s="5">
        <f t="shared" si="475"/>
        <v>0</v>
      </c>
      <c r="N7581" s="5" t="s">
        <v>26085</v>
      </c>
      <c r="O7581" s="5" t="s">
        <v>26086</v>
      </c>
      <c r="P7581" s="5" t="s">
        <v>26087</v>
      </c>
    </row>
    <row r="7582" ht="19" customHeight="1" spans="1:16">
      <c r="A7582" s="5">
        <v>298</v>
      </c>
      <c r="B7582" s="5" t="s">
        <v>80</v>
      </c>
      <c r="C7582" s="5" t="s">
        <v>70</v>
      </c>
      <c r="D7582" s="8" t="s">
        <v>121</v>
      </c>
      <c r="E7582" s="6">
        <v>13</v>
      </c>
      <c r="F7582" s="6">
        <v>13.8</v>
      </c>
      <c r="G7582" s="6">
        <v>12.9</v>
      </c>
      <c r="H7582" s="5" t="s">
        <v>120</v>
      </c>
      <c r="I7582" s="6">
        <f t="shared" si="472"/>
        <v>-0.800000000000001</v>
      </c>
      <c r="J7582" s="5" t="str">
        <f>IF(H7582="否","不适用",IF(AND(ISNUMBER(E7582),ISNUMBER(F7582)),IF(I7582&gt;规则与名单!$B$2,"是","否"),"未判定"))</f>
        <v>不适用</v>
      </c>
      <c r="K7582" s="5" t="str">
        <f t="shared" si="473"/>
        <v>非测试日纯氢</v>
      </c>
      <c r="L7582" s="6">
        <f t="shared" si="474"/>
        <v>12.9</v>
      </c>
      <c r="M7582" s="5">
        <f t="shared" si="475"/>
        <v>0</v>
      </c>
      <c r="N7582" s="5" t="s">
        <v>26088</v>
      </c>
      <c r="O7582" s="5" t="s">
        <v>26089</v>
      </c>
      <c r="P7582" s="5" t="s">
        <v>26090</v>
      </c>
    </row>
    <row r="7583" ht="19" customHeight="1" spans="1:16">
      <c r="A7583" s="5">
        <v>298</v>
      </c>
      <c r="B7583" s="5" t="s">
        <v>80</v>
      </c>
      <c r="C7583" s="5" t="s">
        <v>70</v>
      </c>
      <c r="D7583" s="8" t="s">
        <v>170</v>
      </c>
      <c r="E7583" s="6">
        <v>11</v>
      </c>
      <c r="F7583" s="6">
        <v>11.7</v>
      </c>
      <c r="G7583" s="6">
        <v>11</v>
      </c>
      <c r="H7583" s="5" t="s">
        <v>120</v>
      </c>
      <c r="I7583" s="6">
        <f t="shared" si="472"/>
        <v>-0.699999999999999</v>
      </c>
      <c r="J7583" s="5" t="str">
        <f>IF(H7583="否","不适用",IF(AND(ISNUMBER(E7583),ISNUMBER(F7583)),IF(I7583&gt;规则与名单!$B$2,"是","否"),"未判定"))</f>
        <v>不适用</v>
      </c>
      <c r="K7583" s="5" t="str">
        <f t="shared" si="473"/>
        <v>非测试日纯氢</v>
      </c>
      <c r="L7583" s="6">
        <f t="shared" si="474"/>
        <v>11</v>
      </c>
      <c r="M7583" s="5">
        <f t="shared" si="475"/>
        <v>0</v>
      </c>
      <c r="N7583" s="5" t="s">
        <v>26091</v>
      </c>
      <c r="O7583" s="5" t="s">
        <v>26092</v>
      </c>
      <c r="P7583" s="5" t="s">
        <v>26093</v>
      </c>
    </row>
    <row r="7584" ht="19" customHeight="1" spans="1:16">
      <c r="A7584" s="5">
        <v>298</v>
      </c>
      <c r="B7584" s="5" t="s">
        <v>80</v>
      </c>
      <c r="C7584" s="5" t="s">
        <v>70</v>
      </c>
      <c r="D7584" s="8" t="s">
        <v>644</v>
      </c>
      <c r="E7584" s="6">
        <v>11.1</v>
      </c>
      <c r="F7584" s="6">
        <v>11.4</v>
      </c>
      <c r="G7584" s="6">
        <v>9.2</v>
      </c>
      <c r="H7584" s="5" t="s">
        <v>120</v>
      </c>
      <c r="I7584" s="6">
        <f t="shared" si="472"/>
        <v>-0.300000000000001</v>
      </c>
      <c r="J7584" s="5" t="str">
        <f>IF(H7584="否","不适用",IF(AND(ISNUMBER(E7584),ISNUMBER(F7584)),IF(I7584&gt;规则与名单!$B$2,"是","否"),"未判定"))</f>
        <v>不适用</v>
      </c>
      <c r="K7584" s="5" t="str">
        <f t="shared" si="473"/>
        <v>非测试日纯氢</v>
      </c>
      <c r="L7584" s="6">
        <f t="shared" si="474"/>
        <v>9.2</v>
      </c>
      <c r="M7584" s="5">
        <f t="shared" si="475"/>
        <v>0</v>
      </c>
      <c r="N7584" s="5" t="s">
        <v>26094</v>
      </c>
      <c r="O7584" s="5" t="s">
        <v>26095</v>
      </c>
      <c r="P7584" s="5" t="s">
        <v>26096</v>
      </c>
    </row>
    <row r="7585" ht="19" customHeight="1" spans="1:16">
      <c r="A7585" s="5">
        <v>298</v>
      </c>
      <c r="B7585" s="5" t="s">
        <v>80</v>
      </c>
      <c r="C7585" s="5" t="s">
        <v>70</v>
      </c>
      <c r="D7585" s="8" t="s">
        <v>3418</v>
      </c>
      <c r="E7585" s="6"/>
      <c r="F7585" s="6">
        <v>0</v>
      </c>
      <c r="G7585" s="6"/>
      <c r="H7585" s="5" t="s">
        <v>120</v>
      </c>
      <c r="I7585" s="6" t="str">
        <f t="shared" si="472"/>
        <v/>
      </c>
      <c r="J7585" s="5" t="str">
        <f>IF(H7585="否","不适用",IF(AND(ISNUMBER(E7585),ISNUMBER(F7585)),IF(I7585&gt;规则与名单!$B$2,"是","否"),"未判定"))</f>
        <v>不适用</v>
      </c>
      <c r="K7585" s="5" t="str">
        <f t="shared" si="473"/>
        <v>缺失</v>
      </c>
      <c r="L7585" s="6" t="str">
        <f t="shared" si="474"/>
        <v/>
      </c>
      <c r="M7585" s="5">
        <f t="shared" si="475"/>
        <v>1</v>
      </c>
      <c r="N7585" s="5" t="s">
        <v>26097</v>
      </c>
      <c r="O7585" s="5" t="s">
        <v>26098</v>
      </c>
      <c r="P7585" s="5" t="s">
        <v>26099</v>
      </c>
    </row>
    <row r="7586" ht="19" customHeight="1" spans="1:16">
      <c r="A7586" s="5">
        <v>298</v>
      </c>
      <c r="B7586" s="5" t="s">
        <v>80</v>
      </c>
      <c r="C7586" s="5" t="s">
        <v>70</v>
      </c>
      <c r="D7586" s="8" t="s">
        <v>3422</v>
      </c>
      <c r="E7586" s="6"/>
      <c r="F7586" s="6">
        <v>0.02</v>
      </c>
      <c r="G7586" s="6"/>
      <c r="H7586" s="5" t="s">
        <v>120</v>
      </c>
      <c r="I7586" s="6" t="str">
        <f t="shared" si="472"/>
        <v/>
      </c>
      <c r="J7586" s="5" t="str">
        <f>IF(H7586="否","不适用",IF(AND(ISNUMBER(E7586),ISNUMBER(F7586)),IF(I7586&gt;规则与名单!$B$2,"是","否"),"未判定"))</f>
        <v>不适用</v>
      </c>
      <c r="K7586" s="5" t="str">
        <f t="shared" si="473"/>
        <v>缺失</v>
      </c>
      <c r="L7586" s="6" t="str">
        <f t="shared" si="474"/>
        <v/>
      </c>
      <c r="M7586" s="5">
        <f t="shared" si="475"/>
        <v>1</v>
      </c>
      <c r="N7586" s="5" t="s">
        <v>26100</v>
      </c>
      <c r="O7586" s="5" t="s">
        <v>26101</v>
      </c>
      <c r="P7586" s="5" t="s">
        <v>26102</v>
      </c>
    </row>
    <row r="7587" ht="19" customHeight="1" spans="1:16">
      <c r="A7587" s="5">
        <v>298</v>
      </c>
      <c r="B7587" s="5" t="s">
        <v>80</v>
      </c>
      <c r="C7587" s="5" t="s">
        <v>70</v>
      </c>
      <c r="D7587" s="8" t="s">
        <v>336</v>
      </c>
      <c r="E7587" s="6"/>
      <c r="F7587" s="6">
        <v>0</v>
      </c>
      <c r="G7587" s="6"/>
      <c r="H7587" s="5" t="s">
        <v>120</v>
      </c>
      <c r="I7587" s="6" t="str">
        <f t="shared" si="472"/>
        <v/>
      </c>
      <c r="J7587" s="5" t="str">
        <f>IF(H7587="否","不适用",IF(AND(ISNUMBER(E7587),ISNUMBER(F7587)),IF(I7587&gt;规则与名单!$B$2,"是","否"),"未判定"))</f>
        <v>不适用</v>
      </c>
      <c r="K7587" s="5" t="str">
        <f t="shared" si="473"/>
        <v>缺失</v>
      </c>
      <c r="L7587" s="6" t="str">
        <f t="shared" si="474"/>
        <v/>
      </c>
      <c r="M7587" s="5">
        <f t="shared" si="475"/>
        <v>1</v>
      </c>
      <c r="N7587" s="5" t="s">
        <v>26103</v>
      </c>
      <c r="O7587" s="5" t="s">
        <v>26104</v>
      </c>
      <c r="P7587" s="5" t="s">
        <v>26105</v>
      </c>
    </row>
    <row r="7588" ht="19" customHeight="1" spans="1:16">
      <c r="A7588" s="5">
        <v>298</v>
      </c>
      <c r="B7588" s="5" t="s">
        <v>80</v>
      </c>
      <c r="C7588" s="5" t="s">
        <v>70</v>
      </c>
      <c r="D7588" s="8" t="s">
        <v>653</v>
      </c>
      <c r="E7588" s="6">
        <v>11.1</v>
      </c>
      <c r="F7588" s="6">
        <v>10.9</v>
      </c>
      <c r="G7588" s="6">
        <v>11</v>
      </c>
      <c r="H7588" s="5" t="s">
        <v>120</v>
      </c>
      <c r="I7588" s="6">
        <f t="shared" si="472"/>
        <v>0.199999999999999</v>
      </c>
      <c r="J7588" s="5" t="str">
        <f>IF(H7588="否","不适用",IF(AND(ISNUMBER(E7588),ISNUMBER(F7588)),IF(I7588&gt;规则与名单!$B$2,"是","否"),"未判定"))</f>
        <v>不适用</v>
      </c>
      <c r="K7588" s="5" t="str">
        <f t="shared" si="473"/>
        <v>非测试日纯氢</v>
      </c>
      <c r="L7588" s="6">
        <f t="shared" si="474"/>
        <v>11</v>
      </c>
      <c r="M7588" s="5">
        <f t="shared" si="475"/>
        <v>0</v>
      </c>
      <c r="N7588" s="5" t="s">
        <v>26106</v>
      </c>
      <c r="O7588" s="5" t="s">
        <v>26107</v>
      </c>
      <c r="P7588" s="5" t="s">
        <v>26108</v>
      </c>
    </row>
    <row r="7589" ht="19" customHeight="1" spans="1:16">
      <c r="A7589" s="5">
        <v>298</v>
      </c>
      <c r="B7589" s="5" t="s">
        <v>80</v>
      </c>
      <c r="C7589" s="5" t="s">
        <v>70</v>
      </c>
      <c r="D7589" s="8" t="s">
        <v>140</v>
      </c>
      <c r="E7589" s="6">
        <v>16</v>
      </c>
      <c r="F7589" s="6">
        <v>16</v>
      </c>
      <c r="G7589" s="6">
        <v>16</v>
      </c>
      <c r="H7589" s="5" t="s">
        <v>120</v>
      </c>
      <c r="I7589" s="6">
        <f t="shared" si="472"/>
        <v>0</v>
      </c>
      <c r="J7589" s="5" t="str">
        <f>IF(H7589="否","不适用",IF(AND(ISNUMBER(E7589),ISNUMBER(F7589)),IF(I7589&gt;规则与名单!$B$2,"是","否"),"未判定"))</f>
        <v>不适用</v>
      </c>
      <c r="K7589" s="5" t="str">
        <f t="shared" si="473"/>
        <v>非测试日纯氢</v>
      </c>
      <c r="L7589" s="6">
        <f t="shared" si="474"/>
        <v>16</v>
      </c>
      <c r="M7589" s="5">
        <f t="shared" si="475"/>
        <v>0</v>
      </c>
      <c r="N7589" s="5" t="s">
        <v>26109</v>
      </c>
      <c r="O7589" s="5" t="s">
        <v>26110</v>
      </c>
      <c r="P7589" s="5" t="s">
        <v>26111</v>
      </c>
    </row>
    <row r="7590" ht="19" customHeight="1" spans="1:16">
      <c r="A7590" s="5">
        <v>299</v>
      </c>
      <c r="B7590" s="5" t="s">
        <v>736</v>
      </c>
      <c r="C7590" s="5" t="s">
        <v>70</v>
      </c>
      <c r="D7590" s="8" t="s">
        <v>114</v>
      </c>
      <c r="E7590" s="6">
        <v>26.9</v>
      </c>
      <c r="F7590" s="6">
        <v>18.8</v>
      </c>
      <c r="G7590" s="6">
        <v>27.2</v>
      </c>
      <c r="H7590" s="5" t="s">
        <v>120</v>
      </c>
      <c r="I7590" s="6">
        <f t="shared" si="472"/>
        <v>8.1</v>
      </c>
      <c r="J7590" s="5" t="str">
        <f>IF(H7590="否","不适用",IF(AND(ISNUMBER(E7590),ISNUMBER(F7590)),IF(I7590&gt;规则与名单!$B$2,"是","否"),"未判定"))</f>
        <v>不适用</v>
      </c>
      <c r="K7590" s="5" t="str">
        <f t="shared" si="473"/>
        <v>非测试日纯氢</v>
      </c>
      <c r="L7590" s="6">
        <f t="shared" si="474"/>
        <v>27.2</v>
      </c>
      <c r="M7590" s="5">
        <f t="shared" si="475"/>
        <v>0</v>
      </c>
      <c r="N7590" s="5" t="s">
        <v>26112</v>
      </c>
      <c r="O7590" s="5" t="s">
        <v>26113</v>
      </c>
      <c r="P7590" s="5" t="s">
        <v>26114</v>
      </c>
    </row>
    <row r="7591" ht="19" customHeight="1" spans="1:16">
      <c r="A7591" s="5">
        <v>299</v>
      </c>
      <c r="B7591" s="5" t="s">
        <v>736</v>
      </c>
      <c r="C7591" s="5" t="s">
        <v>70</v>
      </c>
      <c r="D7591" s="8" t="s">
        <v>605</v>
      </c>
      <c r="E7591" s="6">
        <v>202</v>
      </c>
      <c r="F7591" s="6">
        <v>205</v>
      </c>
      <c r="G7591" s="6">
        <v>202</v>
      </c>
      <c r="H7591" s="5" t="s">
        <v>120</v>
      </c>
      <c r="I7591" s="6">
        <f t="shared" si="472"/>
        <v>-3</v>
      </c>
      <c r="J7591" s="5" t="str">
        <f>IF(H7591="否","不适用",IF(AND(ISNUMBER(E7591),ISNUMBER(F7591)),IF(I7591&gt;规则与名单!$B$2,"是","否"),"未判定"))</f>
        <v>不适用</v>
      </c>
      <c r="K7591" s="5" t="str">
        <f t="shared" si="473"/>
        <v>非测试日纯氢</v>
      </c>
      <c r="L7591" s="6">
        <f t="shared" si="474"/>
        <v>202</v>
      </c>
      <c r="M7591" s="5">
        <f t="shared" si="475"/>
        <v>0</v>
      </c>
      <c r="N7591" s="5" t="s">
        <v>26115</v>
      </c>
      <c r="O7591" s="5" t="s">
        <v>26116</v>
      </c>
      <c r="P7591" s="5" t="s">
        <v>26117</v>
      </c>
    </row>
    <row r="7592" ht="19" customHeight="1" spans="1:16">
      <c r="A7592" s="5">
        <v>299</v>
      </c>
      <c r="B7592" s="5" t="s">
        <v>736</v>
      </c>
      <c r="C7592" s="5" t="s">
        <v>70</v>
      </c>
      <c r="D7592" s="8" t="s">
        <v>186</v>
      </c>
      <c r="E7592" s="6">
        <v>171.9</v>
      </c>
      <c r="F7592" s="6">
        <v>183.6</v>
      </c>
      <c r="G7592" s="6">
        <v>171.9</v>
      </c>
      <c r="H7592" s="5" t="s">
        <v>120</v>
      </c>
      <c r="I7592" s="6">
        <f t="shared" si="472"/>
        <v>-11.7</v>
      </c>
      <c r="J7592" s="5" t="str">
        <f>IF(H7592="否","不适用",IF(AND(ISNUMBER(E7592),ISNUMBER(F7592)),IF(I7592&gt;规则与名单!$B$2,"是","否"),"未判定"))</f>
        <v>不适用</v>
      </c>
      <c r="K7592" s="5" t="str">
        <f t="shared" si="473"/>
        <v>非测试日纯氢</v>
      </c>
      <c r="L7592" s="6">
        <f t="shared" si="474"/>
        <v>171.9</v>
      </c>
      <c r="M7592" s="5">
        <f t="shared" si="475"/>
        <v>0</v>
      </c>
      <c r="N7592" s="5" t="s">
        <v>26118</v>
      </c>
      <c r="O7592" s="5" t="s">
        <v>26119</v>
      </c>
      <c r="P7592" s="5" t="s">
        <v>26120</v>
      </c>
    </row>
    <row r="7593" ht="19" customHeight="1" spans="1:16">
      <c r="A7593" s="5">
        <v>299</v>
      </c>
      <c r="B7593" s="5" t="s">
        <v>736</v>
      </c>
      <c r="C7593" s="5" t="s">
        <v>70</v>
      </c>
      <c r="D7593" s="8" t="s">
        <v>165</v>
      </c>
      <c r="E7593" s="6">
        <v>231.5</v>
      </c>
      <c r="F7593" s="6">
        <v>229.6</v>
      </c>
      <c r="G7593" s="6">
        <v>229.5</v>
      </c>
      <c r="H7593" s="5" t="s">
        <v>120</v>
      </c>
      <c r="I7593" s="6">
        <f t="shared" si="472"/>
        <v>1.90000000000001</v>
      </c>
      <c r="J7593" s="5" t="str">
        <f>IF(H7593="否","不适用",IF(AND(ISNUMBER(E7593),ISNUMBER(F7593)),IF(I7593&gt;规则与名单!$B$2,"是","否"),"未判定"))</f>
        <v>不适用</v>
      </c>
      <c r="K7593" s="5" t="str">
        <f t="shared" si="473"/>
        <v>非测试日纯氢</v>
      </c>
      <c r="L7593" s="6">
        <f t="shared" si="474"/>
        <v>229.5</v>
      </c>
      <c r="M7593" s="5">
        <f t="shared" si="475"/>
        <v>0</v>
      </c>
      <c r="N7593" s="5" t="s">
        <v>26121</v>
      </c>
      <c r="O7593" s="5" t="s">
        <v>26122</v>
      </c>
      <c r="P7593" s="5" t="s">
        <v>26123</v>
      </c>
    </row>
    <row r="7594" ht="19" customHeight="1" spans="1:16">
      <c r="A7594" s="5">
        <v>299</v>
      </c>
      <c r="B7594" s="5" t="s">
        <v>736</v>
      </c>
      <c r="C7594" s="5" t="s">
        <v>70</v>
      </c>
      <c r="D7594" s="8" t="s">
        <v>151</v>
      </c>
      <c r="E7594" s="6">
        <v>34.9</v>
      </c>
      <c r="F7594" s="6">
        <v>34.5</v>
      </c>
      <c r="G7594" s="6">
        <v>34.8</v>
      </c>
      <c r="H7594" s="5" t="s">
        <v>120</v>
      </c>
      <c r="I7594" s="6">
        <f t="shared" si="472"/>
        <v>0.399999999999999</v>
      </c>
      <c r="J7594" s="5" t="str">
        <f>IF(H7594="否","不适用",IF(AND(ISNUMBER(E7594),ISNUMBER(F7594)),IF(I7594&gt;规则与名单!$B$2,"是","否"),"未判定"))</f>
        <v>不适用</v>
      </c>
      <c r="K7594" s="5" t="str">
        <f t="shared" si="473"/>
        <v>非测试日纯氢</v>
      </c>
      <c r="L7594" s="6">
        <f t="shared" si="474"/>
        <v>34.8</v>
      </c>
      <c r="M7594" s="5">
        <f t="shared" si="475"/>
        <v>0</v>
      </c>
      <c r="N7594" s="5" t="s">
        <v>26124</v>
      </c>
      <c r="O7594" s="5" t="s">
        <v>26125</v>
      </c>
      <c r="P7594" s="5" t="s">
        <v>26126</v>
      </c>
    </row>
    <row r="7595" ht="19" customHeight="1" spans="1:16">
      <c r="A7595" s="5">
        <v>299</v>
      </c>
      <c r="B7595" s="5" t="s">
        <v>736</v>
      </c>
      <c r="C7595" s="5" t="s">
        <v>70</v>
      </c>
      <c r="D7595" s="8" t="s">
        <v>3358</v>
      </c>
      <c r="E7595" s="6"/>
      <c r="F7595" s="6">
        <v>0</v>
      </c>
      <c r="G7595" s="6"/>
      <c r="H7595" s="5" t="s">
        <v>120</v>
      </c>
      <c r="I7595" s="6" t="str">
        <f t="shared" si="472"/>
        <v/>
      </c>
      <c r="J7595" s="5" t="str">
        <f>IF(H7595="否","不适用",IF(AND(ISNUMBER(E7595),ISNUMBER(F7595)),IF(I7595&gt;规则与名单!$B$2,"是","否"),"未判定"))</f>
        <v>不适用</v>
      </c>
      <c r="K7595" s="5" t="str">
        <f t="shared" si="473"/>
        <v>缺失</v>
      </c>
      <c r="L7595" s="6" t="str">
        <f t="shared" si="474"/>
        <v/>
      </c>
      <c r="M7595" s="5">
        <f t="shared" si="475"/>
        <v>1</v>
      </c>
      <c r="N7595" s="5" t="s">
        <v>26127</v>
      </c>
      <c r="O7595" s="5" t="s">
        <v>26128</v>
      </c>
      <c r="P7595" s="5" t="s">
        <v>26129</v>
      </c>
    </row>
    <row r="7596" ht="19" customHeight="1" spans="1:16">
      <c r="A7596" s="5">
        <v>299</v>
      </c>
      <c r="B7596" s="5" t="s">
        <v>736</v>
      </c>
      <c r="C7596" s="5" t="s">
        <v>70</v>
      </c>
      <c r="D7596" s="8" t="s">
        <v>272</v>
      </c>
      <c r="E7596" s="6"/>
      <c r="F7596" s="6">
        <v>0</v>
      </c>
      <c r="G7596" s="6"/>
      <c r="H7596" s="5" t="s">
        <v>120</v>
      </c>
      <c r="I7596" s="6" t="str">
        <f t="shared" si="472"/>
        <v/>
      </c>
      <c r="J7596" s="5" t="str">
        <f>IF(H7596="否","不适用",IF(AND(ISNUMBER(E7596),ISNUMBER(F7596)),IF(I7596&gt;规则与名单!$B$2,"是","否"),"未判定"))</f>
        <v>不适用</v>
      </c>
      <c r="K7596" s="5" t="str">
        <f t="shared" si="473"/>
        <v>缺失</v>
      </c>
      <c r="L7596" s="6" t="str">
        <f t="shared" si="474"/>
        <v/>
      </c>
      <c r="M7596" s="5">
        <f t="shared" si="475"/>
        <v>1</v>
      </c>
      <c r="N7596" s="5" t="s">
        <v>26130</v>
      </c>
      <c r="O7596" s="5" t="s">
        <v>26131</v>
      </c>
      <c r="P7596" s="5" t="s">
        <v>26132</v>
      </c>
    </row>
    <row r="7597" ht="19" customHeight="1" spans="1:16">
      <c r="A7597" s="5">
        <v>299</v>
      </c>
      <c r="B7597" s="5" t="s">
        <v>736</v>
      </c>
      <c r="C7597" s="5" t="s">
        <v>70</v>
      </c>
      <c r="D7597" s="8" t="s">
        <v>506</v>
      </c>
      <c r="E7597" s="6"/>
      <c r="F7597" s="6">
        <v>0</v>
      </c>
      <c r="G7597" s="6"/>
      <c r="H7597" s="5" t="s">
        <v>120</v>
      </c>
      <c r="I7597" s="6" t="str">
        <f t="shared" si="472"/>
        <v/>
      </c>
      <c r="J7597" s="5" t="str">
        <f>IF(H7597="否","不适用",IF(AND(ISNUMBER(E7597),ISNUMBER(F7597)),IF(I7597&gt;规则与名单!$B$2,"是","否"),"未判定"))</f>
        <v>不适用</v>
      </c>
      <c r="K7597" s="5" t="str">
        <f t="shared" si="473"/>
        <v>缺失</v>
      </c>
      <c r="L7597" s="6" t="str">
        <f t="shared" si="474"/>
        <v/>
      </c>
      <c r="M7597" s="5">
        <f t="shared" si="475"/>
        <v>1</v>
      </c>
      <c r="N7597" s="5" t="s">
        <v>26133</v>
      </c>
      <c r="O7597" s="5" t="s">
        <v>26134</v>
      </c>
      <c r="P7597" s="5" t="s">
        <v>26135</v>
      </c>
    </row>
    <row r="7598" ht="19" customHeight="1" spans="1:16">
      <c r="A7598" s="5">
        <v>299</v>
      </c>
      <c r="B7598" s="5" t="s">
        <v>736</v>
      </c>
      <c r="C7598" s="5" t="s">
        <v>70</v>
      </c>
      <c r="D7598" s="8" t="s">
        <v>673</v>
      </c>
      <c r="E7598" s="6"/>
      <c r="F7598" s="6">
        <v>0</v>
      </c>
      <c r="G7598" s="6"/>
      <c r="H7598" s="5" t="s">
        <v>120</v>
      </c>
      <c r="I7598" s="6" t="str">
        <f t="shared" si="472"/>
        <v/>
      </c>
      <c r="J7598" s="5" t="str">
        <f>IF(H7598="否","不适用",IF(AND(ISNUMBER(E7598),ISNUMBER(F7598)),IF(I7598&gt;规则与名单!$B$2,"是","否"),"未判定"))</f>
        <v>不适用</v>
      </c>
      <c r="K7598" s="5" t="str">
        <f t="shared" si="473"/>
        <v>缺失</v>
      </c>
      <c r="L7598" s="6" t="str">
        <f t="shared" si="474"/>
        <v/>
      </c>
      <c r="M7598" s="5">
        <f t="shared" si="475"/>
        <v>1</v>
      </c>
      <c r="N7598" s="5" t="s">
        <v>26136</v>
      </c>
      <c r="O7598" s="5" t="s">
        <v>26137</v>
      </c>
      <c r="P7598" s="5" t="s">
        <v>26138</v>
      </c>
    </row>
    <row r="7599" ht="19" customHeight="1" spans="1:16">
      <c r="A7599" s="5">
        <v>299</v>
      </c>
      <c r="B7599" s="5" t="s">
        <v>736</v>
      </c>
      <c r="C7599" s="5" t="s">
        <v>70</v>
      </c>
      <c r="D7599" s="8" t="s">
        <v>183</v>
      </c>
      <c r="E7599" s="6"/>
      <c r="F7599" s="6">
        <v>0</v>
      </c>
      <c r="G7599" s="6"/>
      <c r="H7599" s="5" t="s">
        <v>120</v>
      </c>
      <c r="I7599" s="6" t="str">
        <f t="shared" si="472"/>
        <v/>
      </c>
      <c r="J7599" s="5" t="str">
        <f>IF(H7599="否","不适用",IF(AND(ISNUMBER(E7599),ISNUMBER(F7599)),IF(I7599&gt;规则与名单!$B$2,"是","否"),"未判定"))</f>
        <v>不适用</v>
      </c>
      <c r="K7599" s="5" t="str">
        <f t="shared" si="473"/>
        <v>缺失</v>
      </c>
      <c r="L7599" s="6" t="str">
        <f t="shared" si="474"/>
        <v/>
      </c>
      <c r="M7599" s="5">
        <f t="shared" si="475"/>
        <v>1</v>
      </c>
      <c r="N7599" s="5" t="s">
        <v>26139</v>
      </c>
      <c r="O7599" s="5" t="s">
        <v>26140</v>
      </c>
      <c r="P7599" s="5" t="s">
        <v>26141</v>
      </c>
    </row>
    <row r="7600" ht="19" customHeight="1" spans="1:16">
      <c r="A7600" s="5">
        <v>299</v>
      </c>
      <c r="B7600" s="5" t="s">
        <v>736</v>
      </c>
      <c r="C7600" s="5" t="s">
        <v>70</v>
      </c>
      <c r="D7600" s="8" t="s">
        <v>431</v>
      </c>
      <c r="E7600" s="6"/>
      <c r="F7600" s="6">
        <v>0</v>
      </c>
      <c r="G7600" s="6"/>
      <c r="H7600" s="5" t="s">
        <v>120</v>
      </c>
      <c r="I7600" s="6" t="str">
        <f t="shared" si="472"/>
        <v/>
      </c>
      <c r="J7600" s="5" t="str">
        <f>IF(H7600="否","不适用",IF(AND(ISNUMBER(E7600),ISNUMBER(F7600)),IF(I7600&gt;规则与名单!$B$2,"是","否"),"未判定"))</f>
        <v>不适用</v>
      </c>
      <c r="K7600" s="5" t="str">
        <f t="shared" si="473"/>
        <v>缺失</v>
      </c>
      <c r="L7600" s="6" t="str">
        <f t="shared" si="474"/>
        <v/>
      </c>
      <c r="M7600" s="5">
        <f t="shared" si="475"/>
        <v>1</v>
      </c>
      <c r="N7600" s="5" t="s">
        <v>26142</v>
      </c>
      <c r="O7600" s="5" t="s">
        <v>26143</v>
      </c>
      <c r="P7600" s="5" t="s">
        <v>26144</v>
      </c>
    </row>
    <row r="7601" ht="19" customHeight="1" spans="1:16">
      <c r="A7601" s="5">
        <v>299</v>
      </c>
      <c r="B7601" s="5" t="s">
        <v>736</v>
      </c>
      <c r="C7601" s="5" t="s">
        <v>70</v>
      </c>
      <c r="D7601" s="8" t="s">
        <v>3377</v>
      </c>
      <c r="E7601" s="6"/>
      <c r="F7601" s="6">
        <v>0</v>
      </c>
      <c r="G7601" s="6"/>
      <c r="H7601" s="5" t="s">
        <v>120</v>
      </c>
      <c r="I7601" s="6" t="str">
        <f t="shared" si="472"/>
        <v/>
      </c>
      <c r="J7601" s="5" t="str">
        <f>IF(H7601="否","不适用",IF(AND(ISNUMBER(E7601),ISNUMBER(F7601)),IF(I7601&gt;规则与名单!$B$2,"是","否"),"未判定"))</f>
        <v>不适用</v>
      </c>
      <c r="K7601" s="5" t="str">
        <f t="shared" si="473"/>
        <v>缺失</v>
      </c>
      <c r="L7601" s="6" t="str">
        <f t="shared" si="474"/>
        <v/>
      </c>
      <c r="M7601" s="5">
        <f t="shared" si="475"/>
        <v>1</v>
      </c>
      <c r="N7601" s="5" t="s">
        <v>26145</v>
      </c>
      <c r="O7601" s="5" t="s">
        <v>26146</v>
      </c>
      <c r="P7601" s="5" t="s">
        <v>26147</v>
      </c>
    </row>
    <row r="7602" ht="19" customHeight="1" spans="1:16">
      <c r="A7602" s="5">
        <v>299</v>
      </c>
      <c r="B7602" s="5" t="s">
        <v>736</v>
      </c>
      <c r="C7602" s="5" t="s">
        <v>70</v>
      </c>
      <c r="D7602" s="8" t="s">
        <v>407</v>
      </c>
      <c r="E7602" s="6"/>
      <c r="F7602" s="6">
        <v>0</v>
      </c>
      <c r="G7602" s="6"/>
      <c r="H7602" s="5" t="s">
        <v>120</v>
      </c>
      <c r="I7602" s="6" t="str">
        <f t="shared" si="472"/>
        <v/>
      </c>
      <c r="J7602" s="5" t="str">
        <f>IF(H7602="否","不适用",IF(AND(ISNUMBER(E7602),ISNUMBER(F7602)),IF(I7602&gt;规则与名单!$B$2,"是","否"),"未判定"))</f>
        <v>不适用</v>
      </c>
      <c r="K7602" s="5" t="str">
        <f t="shared" si="473"/>
        <v>缺失</v>
      </c>
      <c r="L7602" s="6" t="str">
        <f t="shared" si="474"/>
        <v/>
      </c>
      <c r="M7602" s="5">
        <f t="shared" si="475"/>
        <v>1</v>
      </c>
      <c r="N7602" s="5" t="s">
        <v>26148</v>
      </c>
      <c r="O7602" s="5" t="s">
        <v>26149</v>
      </c>
      <c r="P7602" s="5" t="s">
        <v>26150</v>
      </c>
    </row>
    <row r="7603" ht="19" customHeight="1" spans="1:16">
      <c r="A7603" s="5">
        <v>299</v>
      </c>
      <c r="B7603" s="5" t="s">
        <v>736</v>
      </c>
      <c r="C7603" s="5" t="s">
        <v>70</v>
      </c>
      <c r="D7603" s="8" t="s">
        <v>411</v>
      </c>
      <c r="E7603" s="6"/>
      <c r="F7603" s="6">
        <v>0</v>
      </c>
      <c r="G7603" s="6"/>
      <c r="H7603" s="5" t="s">
        <v>120</v>
      </c>
      <c r="I7603" s="6" t="str">
        <f t="shared" si="472"/>
        <v/>
      </c>
      <c r="J7603" s="5" t="str">
        <f>IF(H7603="否","不适用",IF(AND(ISNUMBER(E7603),ISNUMBER(F7603)),IF(I7603&gt;规则与名单!$B$2,"是","否"),"未判定"))</f>
        <v>不适用</v>
      </c>
      <c r="K7603" s="5" t="str">
        <f t="shared" si="473"/>
        <v>缺失</v>
      </c>
      <c r="L7603" s="6" t="str">
        <f t="shared" si="474"/>
        <v/>
      </c>
      <c r="M7603" s="5">
        <f t="shared" si="475"/>
        <v>1</v>
      </c>
      <c r="N7603" s="5" t="s">
        <v>26151</v>
      </c>
      <c r="O7603" s="5" t="s">
        <v>26152</v>
      </c>
      <c r="P7603" s="5" t="s">
        <v>26153</v>
      </c>
    </row>
    <row r="7604" ht="19" customHeight="1" spans="1:16">
      <c r="A7604" s="5">
        <v>299</v>
      </c>
      <c r="B7604" s="5" t="s">
        <v>736</v>
      </c>
      <c r="C7604" s="5" t="s">
        <v>70</v>
      </c>
      <c r="D7604" s="8" t="s">
        <v>251</v>
      </c>
      <c r="E7604" s="6"/>
      <c r="F7604" s="6">
        <v>0</v>
      </c>
      <c r="G7604" s="6"/>
      <c r="H7604" s="5" t="s">
        <v>120</v>
      </c>
      <c r="I7604" s="6" t="str">
        <f t="shared" si="472"/>
        <v/>
      </c>
      <c r="J7604" s="5" t="str">
        <f>IF(H7604="否","不适用",IF(AND(ISNUMBER(E7604),ISNUMBER(F7604)),IF(I7604&gt;规则与名单!$B$2,"是","否"),"未判定"))</f>
        <v>不适用</v>
      </c>
      <c r="K7604" s="5" t="str">
        <f t="shared" si="473"/>
        <v>缺失</v>
      </c>
      <c r="L7604" s="6" t="str">
        <f t="shared" si="474"/>
        <v/>
      </c>
      <c r="M7604" s="5">
        <f t="shared" si="475"/>
        <v>1</v>
      </c>
      <c r="N7604" s="5" t="s">
        <v>26154</v>
      </c>
      <c r="O7604" s="5" t="s">
        <v>26155</v>
      </c>
      <c r="P7604" s="5" t="s">
        <v>26156</v>
      </c>
    </row>
    <row r="7605" ht="19" customHeight="1" spans="1:16">
      <c r="A7605" s="5">
        <v>299</v>
      </c>
      <c r="B7605" s="5" t="s">
        <v>736</v>
      </c>
      <c r="C7605" s="5" t="s">
        <v>70</v>
      </c>
      <c r="D7605" s="8" t="s">
        <v>472</v>
      </c>
      <c r="E7605" s="6">
        <v>2.2</v>
      </c>
      <c r="F7605" s="6">
        <v>3.5</v>
      </c>
      <c r="G7605" s="6">
        <v>2.2</v>
      </c>
      <c r="H7605" s="5" t="s">
        <v>120</v>
      </c>
      <c r="I7605" s="6">
        <f t="shared" si="472"/>
        <v>-1.3</v>
      </c>
      <c r="J7605" s="5" t="str">
        <f>IF(H7605="否","不适用",IF(AND(ISNUMBER(E7605),ISNUMBER(F7605)),IF(I7605&gt;规则与名单!$B$2,"是","否"),"未判定"))</f>
        <v>不适用</v>
      </c>
      <c r="K7605" s="5" t="str">
        <f t="shared" si="473"/>
        <v>非测试日纯氢</v>
      </c>
      <c r="L7605" s="6">
        <f t="shared" si="474"/>
        <v>2.2</v>
      </c>
      <c r="M7605" s="5">
        <f t="shared" si="475"/>
        <v>0</v>
      </c>
      <c r="N7605" s="5" t="s">
        <v>26157</v>
      </c>
      <c r="O7605" s="5" t="s">
        <v>26158</v>
      </c>
      <c r="P7605" s="5" t="s">
        <v>26159</v>
      </c>
    </row>
    <row r="7606" ht="19" customHeight="1" spans="1:16">
      <c r="A7606" s="5">
        <v>299</v>
      </c>
      <c r="B7606" s="5" t="s">
        <v>736</v>
      </c>
      <c r="C7606" s="5" t="s">
        <v>70</v>
      </c>
      <c r="D7606" s="8" t="s">
        <v>466</v>
      </c>
      <c r="E7606" s="6">
        <v>0.7</v>
      </c>
      <c r="F7606" s="6">
        <v>1.6</v>
      </c>
      <c r="G7606" s="6">
        <v>0.7</v>
      </c>
      <c r="H7606" s="5" t="s">
        <v>120</v>
      </c>
      <c r="I7606" s="6">
        <f t="shared" si="472"/>
        <v>-0.9</v>
      </c>
      <c r="J7606" s="5" t="str">
        <f>IF(H7606="否","不适用",IF(AND(ISNUMBER(E7606),ISNUMBER(F7606)),IF(I7606&gt;规则与名单!$B$2,"是","否"),"未判定"))</f>
        <v>不适用</v>
      </c>
      <c r="K7606" s="5" t="str">
        <f t="shared" si="473"/>
        <v>非测试日纯氢</v>
      </c>
      <c r="L7606" s="6">
        <f t="shared" si="474"/>
        <v>0.7</v>
      </c>
      <c r="M7606" s="5">
        <f t="shared" si="475"/>
        <v>0</v>
      </c>
      <c r="N7606" s="5" t="s">
        <v>26160</v>
      </c>
      <c r="O7606" s="5" t="s">
        <v>26161</v>
      </c>
      <c r="P7606" s="5" t="s">
        <v>26162</v>
      </c>
    </row>
    <row r="7607" ht="19" customHeight="1" spans="1:16">
      <c r="A7607" s="5">
        <v>299</v>
      </c>
      <c r="B7607" s="5" t="s">
        <v>736</v>
      </c>
      <c r="C7607" s="5" t="s">
        <v>70</v>
      </c>
      <c r="D7607" s="8" t="s">
        <v>333</v>
      </c>
      <c r="E7607" s="6"/>
      <c r="F7607" s="6">
        <v>0</v>
      </c>
      <c r="G7607" s="6"/>
      <c r="H7607" s="5" t="s">
        <v>120</v>
      </c>
      <c r="I7607" s="6" t="str">
        <f t="shared" si="472"/>
        <v/>
      </c>
      <c r="J7607" s="5" t="str">
        <f>IF(H7607="否","不适用",IF(AND(ISNUMBER(E7607),ISNUMBER(F7607)),IF(I7607&gt;规则与名单!$B$2,"是","否"),"未判定"))</f>
        <v>不适用</v>
      </c>
      <c r="K7607" s="5" t="str">
        <f t="shared" si="473"/>
        <v>缺失</v>
      </c>
      <c r="L7607" s="6" t="str">
        <f t="shared" si="474"/>
        <v/>
      </c>
      <c r="M7607" s="5">
        <f t="shared" si="475"/>
        <v>1</v>
      </c>
      <c r="N7607" s="5" t="s">
        <v>26163</v>
      </c>
      <c r="O7607" s="5" t="s">
        <v>26164</v>
      </c>
      <c r="P7607" s="5" t="s">
        <v>26165</v>
      </c>
    </row>
    <row r="7608" ht="19" customHeight="1" spans="1:16">
      <c r="A7608" s="5">
        <v>299</v>
      </c>
      <c r="B7608" s="5" t="s">
        <v>736</v>
      </c>
      <c r="C7608" s="5" t="s">
        <v>70</v>
      </c>
      <c r="D7608" s="8" t="s">
        <v>175</v>
      </c>
      <c r="E7608" s="6"/>
      <c r="F7608" s="6">
        <v>0</v>
      </c>
      <c r="G7608" s="6"/>
      <c r="H7608" s="5" t="s">
        <v>120</v>
      </c>
      <c r="I7608" s="6" t="str">
        <f t="shared" si="472"/>
        <v/>
      </c>
      <c r="J7608" s="5" t="str">
        <f>IF(H7608="否","不适用",IF(AND(ISNUMBER(E7608),ISNUMBER(F7608)),IF(I7608&gt;规则与名单!$B$2,"是","否"),"未判定"))</f>
        <v>不适用</v>
      </c>
      <c r="K7608" s="5" t="str">
        <f t="shared" si="473"/>
        <v>缺失</v>
      </c>
      <c r="L7608" s="6" t="str">
        <f t="shared" si="474"/>
        <v/>
      </c>
      <c r="M7608" s="5">
        <f t="shared" si="475"/>
        <v>1</v>
      </c>
      <c r="N7608" s="5" t="s">
        <v>26166</v>
      </c>
      <c r="O7608" s="5" t="s">
        <v>26167</v>
      </c>
      <c r="P7608" s="5" t="s">
        <v>26168</v>
      </c>
    </row>
    <row r="7609" ht="19" customHeight="1" spans="1:16">
      <c r="A7609" s="5">
        <v>299</v>
      </c>
      <c r="B7609" s="5" t="s">
        <v>736</v>
      </c>
      <c r="C7609" s="5" t="s">
        <v>70</v>
      </c>
      <c r="D7609" s="8" t="s">
        <v>3402</v>
      </c>
      <c r="E7609" s="6"/>
      <c r="F7609" s="6">
        <v>0</v>
      </c>
      <c r="G7609" s="6"/>
      <c r="H7609" s="5" t="s">
        <v>120</v>
      </c>
      <c r="I7609" s="6" t="str">
        <f t="shared" si="472"/>
        <v/>
      </c>
      <c r="J7609" s="5" t="str">
        <f>IF(H7609="否","不适用",IF(AND(ISNUMBER(E7609),ISNUMBER(F7609)),IF(I7609&gt;规则与名单!$B$2,"是","否"),"未判定"))</f>
        <v>不适用</v>
      </c>
      <c r="K7609" s="5" t="str">
        <f t="shared" si="473"/>
        <v>缺失</v>
      </c>
      <c r="L7609" s="6" t="str">
        <f t="shared" si="474"/>
        <v/>
      </c>
      <c r="M7609" s="5">
        <f t="shared" si="475"/>
        <v>1</v>
      </c>
      <c r="N7609" s="5" t="s">
        <v>26169</v>
      </c>
      <c r="O7609" s="5" t="s">
        <v>26170</v>
      </c>
      <c r="P7609" s="5" t="s">
        <v>26171</v>
      </c>
    </row>
    <row r="7610" ht="19" customHeight="1" spans="1:16">
      <c r="A7610" s="5">
        <v>299</v>
      </c>
      <c r="B7610" s="5" t="s">
        <v>736</v>
      </c>
      <c r="C7610" s="5" t="s">
        <v>70</v>
      </c>
      <c r="D7610" s="8" t="s">
        <v>487</v>
      </c>
      <c r="E7610" s="6"/>
      <c r="F7610" s="6">
        <v>0</v>
      </c>
      <c r="G7610" s="6"/>
      <c r="H7610" s="5" t="s">
        <v>120</v>
      </c>
      <c r="I7610" s="6" t="str">
        <f t="shared" si="472"/>
        <v/>
      </c>
      <c r="J7610" s="5" t="str">
        <f>IF(H7610="否","不适用",IF(AND(ISNUMBER(E7610),ISNUMBER(F7610)),IF(I7610&gt;规则与名单!$B$2,"是","否"),"未判定"))</f>
        <v>不适用</v>
      </c>
      <c r="K7610" s="5" t="str">
        <f t="shared" si="473"/>
        <v>缺失</v>
      </c>
      <c r="L7610" s="6" t="str">
        <f t="shared" si="474"/>
        <v/>
      </c>
      <c r="M7610" s="5">
        <f t="shared" si="475"/>
        <v>1</v>
      </c>
      <c r="N7610" s="5" t="s">
        <v>26172</v>
      </c>
      <c r="O7610" s="5" t="s">
        <v>26173</v>
      </c>
      <c r="P7610" s="5" t="s">
        <v>26174</v>
      </c>
    </row>
    <row r="7611" ht="19" customHeight="1" spans="1:16">
      <c r="A7611" s="5">
        <v>299</v>
      </c>
      <c r="B7611" s="5" t="s">
        <v>736</v>
      </c>
      <c r="C7611" s="5" t="s">
        <v>70</v>
      </c>
      <c r="D7611" s="8" t="s">
        <v>121</v>
      </c>
      <c r="E7611" s="6"/>
      <c r="F7611" s="6">
        <v>0</v>
      </c>
      <c r="G7611" s="6"/>
      <c r="H7611" s="5" t="s">
        <v>120</v>
      </c>
      <c r="I7611" s="6" t="str">
        <f t="shared" si="472"/>
        <v/>
      </c>
      <c r="J7611" s="5" t="str">
        <f>IF(H7611="否","不适用",IF(AND(ISNUMBER(E7611),ISNUMBER(F7611)),IF(I7611&gt;规则与名单!$B$2,"是","否"),"未判定"))</f>
        <v>不适用</v>
      </c>
      <c r="K7611" s="5" t="str">
        <f t="shared" si="473"/>
        <v>缺失</v>
      </c>
      <c r="L7611" s="6" t="str">
        <f t="shared" si="474"/>
        <v/>
      </c>
      <c r="M7611" s="5">
        <f t="shared" si="475"/>
        <v>1</v>
      </c>
      <c r="N7611" s="5" t="s">
        <v>26175</v>
      </c>
      <c r="O7611" s="5" t="s">
        <v>26176</v>
      </c>
      <c r="P7611" s="5" t="s">
        <v>26177</v>
      </c>
    </row>
    <row r="7612" ht="19" customHeight="1" spans="1:16">
      <c r="A7612" s="5">
        <v>299</v>
      </c>
      <c r="B7612" s="5" t="s">
        <v>736</v>
      </c>
      <c r="C7612" s="5" t="s">
        <v>70</v>
      </c>
      <c r="D7612" s="8" t="s">
        <v>170</v>
      </c>
      <c r="E7612" s="6"/>
      <c r="F7612" s="6">
        <v>0</v>
      </c>
      <c r="G7612" s="6"/>
      <c r="H7612" s="5" t="s">
        <v>120</v>
      </c>
      <c r="I7612" s="6" t="str">
        <f t="shared" si="472"/>
        <v/>
      </c>
      <c r="J7612" s="5" t="str">
        <f>IF(H7612="否","不适用",IF(AND(ISNUMBER(E7612),ISNUMBER(F7612)),IF(I7612&gt;规则与名单!$B$2,"是","否"),"未判定"))</f>
        <v>不适用</v>
      </c>
      <c r="K7612" s="5" t="str">
        <f t="shared" si="473"/>
        <v>缺失</v>
      </c>
      <c r="L7612" s="6" t="str">
        <f t="shared" si="474"/>
        <v/>
      </c>
      <c r="M7612" s="5">
        <f t="shared" si="475"/>
        <v>1</v>
      </c>
      <c r="N7612" s="5" t="s">
        <v>26178</v>
      </c>
      <c r="O7612" s="5" t="s">
        <v>26179</v>
      </c>
      <c r="P7612" s="5" t="s">
        <v>26180</v>
      </c>
    </row>
    <row r="7613" ht="19" customHeight="1" spans="1:16">
      <c r="A7613" s="5">
        <v>299</v>
      </c>
      <c r="B7613" s="5" t="s">
        <v>736</v>
      </c>
      <c r="C7613" s="5" t="s">
        <v>70</v>
      </c>
      <c r="D7613" s="8" t="s">
        <v>644</v>
      </c>
      <c r="E7613" s="6"/>
      <c r="F7613" s="6">
        <v>0</v>
      </c>
      <c r="G7613" s="6"/>
      <c r="H7613" s="5" t="s">
        <v>120</v>
      </c>
      <c r="I7613" s="6" t="str">
        <f t="shared" si="472"/>
        <v/>
      </c>
      <c r="J7613" s="5" t="str">
        <f>IF(H7613="否","不适用",IF(AND(ISNUMBER(E7613),ISNUMBER(F7613)),IF(I7613&gt;规则与名单!$B$2,"是","否"),"未判定"))</f>
        <v>不适用</v>
      </c>
      <c r="K7613" s="5" t="str">
        <f t="shared" si="473"/>
        <v>缺失</v>
      </c>
      <c r="L7613" s="6" t="str">
        <f t="shared" si="474"/>
        <v/>
      </c>
      <c r="M7613" s="5">
        <f t="shared" si="475"/>
        <v>1</v>
      </c>
      <c r="N7613" s="5" t="s">
        <v>26181</v>
      </c>
      <c r="O7613" s="5" t="s">
        <v>26182</v>
      </c>
      <c r="P7613" s="5" t="s">
        <v>26183</v>
      </c>
    </row>
    <row r="7614" ht="19" customHeight="1" spans="1:16">
      <c r="A7614" s="5">
        <v>299</v>
      </c>
      <c r="B7614" s="5" t="s">
        <v>736</v>
      </c>
      <c r="C7614" s="5" t="s">
        <v>70</v>
      </c>
      <c r="D7614" s="8" t="s">
        <v>3418</v>
      </c>
      <c r="E7614" s="6"/>
      <c r="F7614" s="6">
        <v>0</v>
      </c>
      <c r="G7614" s="6"/>
      <c r="H7614" s="5" t="s">
        <v>120</v>
      </c>
      <c r="I7614" s="6" t="str">
        <f t="shared" si="472"/>
        <v/>
      </c>
      <c r="J7614" s="5" t="str">
        <f>IF(H7614="否","不适用",IF(AND(ISNUMBER(E7614),ISNUMBER(F7614)),IF(I7614&gt;规则与名单!$B$2,"是","否"),"未判定"))</f>
        <v>不适用</v>
      </c>
      <c r="K7614" s="5" t="str">
        <f t="shared" si="473"/>
        <v>缺失</v>
      </c>
      <c r="L7614" s="6" t="str">
        <f t="shared" si="474"/>
        <v/>
      </c>
      <c r="M7614" s="5">
        <f t="shared" si="475"/>
        <v>1</v>
      </c>
      <c r="N7614" s="5" t="s">
        <v>26184</v>
      </c>
      <c r="O7614" s="5" t="s">
        <v>26185</v>
      </c>
      <c r="P7614" s="5" t="s">
        <v>26186</v>
      </c>
    </row>
    <row r="7615" ht="19" customHeight="1" spans="1:16">
      <c r="A7615" s="5">
        <v>299</v>
      </c>
      <c r="B7615" s="5" t="s">
        <v>736</v>
      </c>
      <c r="C7615" s="5" t="s">
        <v>70</v>
      </c>
      <c r="D7615" s="8" t="s">
        <v>3422</v>
      </c>
      <c r="E7615" s="6"/>
      <c r="F7615" s="6">
        <v>0</v>
      </c>
      <c r="G7615" s="6"/>
      <c r="H7615" s="5" t="s">
        <v>120</v>
      </c>
      <c r="I7615" s="6" t="str">
        <f t="shared" si="472"/>
        <v/>
      </c>
      <c r="J7615" s="5" t="str">
        <f>IF(H7615="否","不适用",IF(AND(ISNUMBER(E7615),ISNUMBER(F7615)),IF(I7615&gt;规则与名单!$B$2,"是","否"),"未判定"))</f>
        <v>不适用</v>
      </c>
      <c r="K7615" s="5" t="str">
        <f t="shared" si="473"/>
        <v>缺失</v>
      </c>
      <c r="L7615" s="6" t="str">
        <f t="shared" si="474"/>
        <v/>
      </c>
      <c r="M7615" s="5">
        <f t="shared" si="475"/>
        <v>1</v>
      </c>
      <c r="N7615" s="5" t="s">
        <v>26187</v>
      </c>
      <c r="O7615" s="5" t="s">
        <v>26188</v>
      </c>
      <c r="P7615" s="5" t="s">
        <v>26189</v>
      </c>
    </row>
    <row r="7616" ht="19" customHeight="1" spans="1:16">
      <c r="A7616" s="5">
        <v>299</v>
      </c>
      <c r="B7616" s="5" t="s">
        <v>736</v>
      </c>
      <c r="C7616" s="5" t="s">
        <v>70</v>
      </c>
      <c r="D7616" s="8" t="s">
        <v>336</v>
      </c>
      <c r="E7616" s="6"/>
      <c r="F7616" s="6">
        <v>0</v>
      </c>
      <c r="G7616" s="6"/>
      <c r="H7616" s="5" t="s">
        <v>120</v>
      </c>
      <c r="I7616" s="6" t="str">
        <f t="shared" si="472"/>
        <v/>
      </c>
      <c r="J7616" s="5" t="str">
        <f>IF(H7616="否","不适用",IF(AND(ISNUMBER(E7616),ISNUMBER(F7616)),IF(I7616&gt;规则与名单!$B$2,"是","否"),"未判定"))</f>
        <v>不适用</v>
      </c>
      <c r="K7616" s="5" t="str">
        <f t="shared" si="473"/>
        <v>缺失</v>
      </c>
      <c r="L7616" s="6" t="str">
        <f t="shared" si="474"/>
        <v/>
      </c>
      <c r="M7616" s="5">
        <f t="shared" si="475"/>
        <v>1</v>
      </c>
      <c r="N7616" s="5" t="s">
        <v>26190</v>
      </c>
      <c r="O7616" s="5" t="s">
        <v>26191</v>
      </c>
      <c r="P7616" s="5" t="s">
        <v>26192</v>
      </c>
    </row>
    <row r="7617" ht="19" customHeight="1" spans="1:16">
      <c r="A7617" s="5">
        <v>299</v>
      </c>
      <c r="B7617" s="5" t="s">
        <v>736</v>
      </c>
      <c r="C7617" s="5" t="s">
        <v>70</v>
      </c>
      <c r="D7617" s="8" t="s">
        <v>653</v>
      </c>
      <c r="E7617" s="6"/>
      <c r="F7617" s="6">
        <v>0</v>
      </c>
      <c r="G7617" s="6"/>
      <c r="H7617" s="5" t="s">
        <v>120</v>
      </c>
      <c r="I7617" s="6" t="str">
        <f t="shared" si="472"/>
        <v/>
      </c>
      <c r="J7617" s="5" t="str">
        <f>IF(H7617="否","不适用",IF(AND(ISNUMBER(E7617),ISNUMBER(F7617)),IF(I7617&gt;规则与名单!$B$2,"是","否"),"未判定"))</f>
        <v>不适用</v>
      </c>
      <c r="K7617" s="5" t="str">
        <f t="shared" si="473"/>
        <v>缺失</v>
      </c>
      <c r="L7617" s="6" t="str">
        <f t="shared" si="474"/>
        <v/>
      </c>
      <c r="M7617" s="5">
        <f t="shared" si="475"/>
        <v>1</v>
      </c>
      <c r="N7617" s="5" t="s">
        <v>26193</v>
      </c>
      <c r="O7617" s="5" t="s">
        <v>26194</v>
      </c>
      <c r="P7617" s="5" t="s">
        <v>26195</v>
      </c>
    </row>
    <row r="7618" ht="19" customHeight="1" spans="1:16">
      <c r="A7618" s="5">
        <v>299</v>
      </c>
      <c r="B7618" s="5" t="s">
        <v>736</v>
      </c>
      <c r="C7618" s="5" t="s">
        <v>70</v>
      </c>
      <c r="D7618" s="8" t="s">
        <v>140</v>
      </c>
      <c r="E7618" s="6"/>
      <c r="F7618" s="6">
        <v>0</v>
      </c>
      <c r="G7618" s="6"/>
      <c r="H7618" s="5" t="s">
        <v>120</v>
      </c>
      <c r="I7618" s="6" t="str">
        <f t="shared" ref="I7618:I7681" si="476">IF(AND(ISNUMBER(E7618),ISNUMBER(F7618)),E7618-F7618,"")</f>
        <v/>
      </c>
      <c r="J7618" s="5" t="str">
        <f>IF(H7618="否","不适用",IF(AND(ISNUMBER(E7618),ISNUMBER(F7618)),IF(I7618&gt;规则与名单!$B$2,"是","否"),"未判定"))</f>
        <v>不适用</v>
      </c>
      <c r="K7618" s="5" t="str">
        <f t="shared" ref="K7618:K7681" si="477">IF(J7618="是",IF(ISNUMBER(F7618),"测试日GPS","缺失"),IF(ISNUMBER(G7618),"非测试日纯氢",IF(AND(H7618="是",J7618="未判定"),IF(ISNUMBER(F7618),"测试名单无纯氢GPS","缺失"),IF(ISNUMBER(E7618),"非测试日仪表","缺失"))))</f>
        <v>缺失</v>
      </c>
      <c r="L7618" s="6" t="str">
        <f t="shared" ref="L7618:L7681" si="478">IF(K7618="缺失","",IF(K7618="非测试日纯氢",G7618,IF(K7618="非测试日仪表",E7618,F7618)))</f>
        <v/>
      </c>
      <c r="M7618" s="5">
        <f t="shared" ref="M7618:M7681" si="479">IF(K7618="缺失",1,0)</f>
        <v>1</v>
      </c>
      <c r="N7618" s="5" t="s">
        <v>26196</v>
      </c>
      <c r="O7618" s="5" t="s">
        <v>26197</v>
      </c>
      <c r="P7618" s="5" t="s">
        <v>26198</v>
      </c>
    </row>
    <row r="7619" ht="19" customHeight="1" spans="1:16">
      <c r="A7619" s="5">
        <v>299</v>
      </c>
      <c r="B7619" s="5" t="s">
        <v>736</v>
      </c>
      <c r="C7619" s="5" t="s">
        <v>70</v>
      </c>
      <c r="D7619" s="8" t="s">
        <v>115</v>
      </c>
      <c r="E7619" s="6"/>
      <c r="F7619" s="6">
        <v>0</v>
      </c>
      <c r="G7619" s="6"/>
      <c r="H7619" s="5" t="s">
        <v>120</v>
      </c>
      <c r="I7619" s="6" t="str">
        <f t="shared" si="476"/>
        <v/>
      </c>
      <c r="J7619" s="5" t="str">
        <f>IF(H7619="否","不适用",IF(AND(ISNUMBER(E7619),ISNUMBER(F7619)),IF(I7619&gt;规则与名单!$B$2,"是","否"),"未判定"))</f>
        <v>不适用</v>
      </c>
      <c r="K7619" s="5" t="str">
        <f t="shared" si="477"/>
        <v>缺失</v>
      </c>
      <c r="L7619" s="6" t="str">
        <f t="shared" si="478"/>
        <v/>
      </c>
      <c r="M7619" s="5">
        <f t="shared" si="479"/>
        <v>1</v>
      </c>
      <c r="N7619" s="5" t="s">
        <v>26199</v>
      </c>
      <c r="O7619" s="5" t="s">
        <v>26200</v>
      </c>
      <c r="P7619" s="5" t="s">
        <v>26201</v>
      </c>
    </row>
    <row r="7620" ht="19" customHeight="1" spans="1:16">
      <c r="A7620" s="5">
        <v>300</v>
      </c>
      <c r="B7620" s="5" t="s">
        <v>738</v>
      </c>
      <c r="C7620" s="5" t="s">
        <v>70</v>
      </c>
      <c r="D7620" s="8" t="s">
        <v>114</v>
      </c>
      <c r="E7620" s="6">
        <v>115.5</v>
      </c>
      <c r="F7620" s="6">
        <v>115.4</v>
      </c>
      <c r="G7620" s="6">
        <v>109.4</v>
      </c>
      <c r="H7620" s="5" t="s">
        <v>120</v>
      </c>
      <c r="I7620" s="6">
        <f t="shared" si="476"/>
        <v>0.0999999999999943</v>
      </c>
      <c r="J7620" s="5" t="str">
        <f>IF(H7620="否","不适用",IF(AND(ISNUMBER(E7620),ISNUMBER(F7620)),IF(I7620&gt;规则与名单!$B$2,"是","否"),"未判定"))</f>
        <v>不适用</v>
      </c>
      <c r="K7620" s="5" t="str">
        <f t="shared" si="477"/>
        <v>非测试日纯氢</v>
      </c>
      <c r="L7620" s="6">
        <f t="shared" si="478"/>
        <v>109.4</v>
      </c>
      <c r="M7620" s="5">
        <f t="shared" si="479"/>
        <v>0</v>
      </c>
      <c r="N7620" s="5" t="s">
        <v>26202</v>
      </c>
      <c r="O7620" s="5" t="s">
        <v>26203</v>
      </c>
      <c r="P7620" s="5" t="s">
        <v>26204</v>
      </c>
    </row>
    <row r="7621" ht="19" customHeight="1" spans="1:16">
      <c r="A7621" s="5">
        <v>300</v>
      </c>
      <c r="B7621" s="5" t="s">
        <v>738</v>
      </c>
      <c r="C7621" s="5" t="s">
        <v>70</v>
      </c>
      <c r="D7621" s="8" t="s">
        <v>605</v>
      </c>
      <c r="E7621" s="6">
        <v>115.7</v>
      </c>
      <c r="F7621" s="6">
        <v>116.2</v>
      </c>
      <c r="G7621" s="6">
        <v>106.6</v>
      </c>
      <c r="H7621" s="5" t="s">
        <v>120</v>
      </c>
      <c r="I7621" s="6">
        <f t="shared" si="476"/>
        <v>-0.5</v>
      </c>
      <c r="J7621" s="5" t="str">
        <f>IF(H7621="否","不适用",IF(AND(ISNUMBER(E7621),ISNUMBER(F7621)),IF(I7621&gt;规则与名单!$B$2,"是","否"),"未判定"))</f>
        <v>不适用</v>
      </c>
      <c r="K7621" s="5" t="str">
        <f t="shared" si="477"/>
        <v>非测试日纯氢</v>
      </c>
      <c r="L7621" s="6">
        <f t="shared" si="478"/>
        <v>106.6</v>
      </c>
      <c r="M7621" s="5">
        <f t="shared" si="479"/>
        <v>0</v>
      </c>
      <c r="N7621" s="5" t="s">
        <v>26205</v>
      </c>
      <c r="O7621" s="5" t="s">
        <v>26206</v>
      </c>
      <c r="P7621" s="5" t="s">
        <v>26207</v>
      </c>
    </row>
    <row r="7622" ht="19" customHeight="1" spans="1:16">
      <c r="A7622" s="5">
        <v>300</v>
      </c>
      <c r="B7622" s="5" t="s">
        <v>738</v>
      </c>
      <c r="C7622" s="5" t="s">
        <v>70</v>
      </c>
      <c r="D7622" s="8" t="s">
        <v>186</v>
      </c>
      <c r="E7622" s="6">
        <v>93.8</v>
      </c>
      <c r="F7622" s="6">
        <v>93.8</v>
      </c>
      <c r="G7622" s="6">
        <v>81</v>
      </c>
      <c r="H7622" s="5" t="s">
        <v>120</v>
      </c>
      <c r="I7622" s="6">
        <f t="shared" si="476"/>
        <v>0</v>
      </c>
      <c r="J7622" s="5" t="str">
        <f>IF(H7622="否","不适用",IF(AND(ISNUMBER(E7622),ISNUMBER(F7622)),IF(I7622&gt;规则与名单!$B$2,"是","否"),"未判定"))</f>
        <v>不适用</v>
      </c>
      <c r="K7622" s="5" t="str">
        <f t="shared" si="477"/>
        <v>非测试日纯氢</v>
      </c>
      <c r="L7622" s="6">
        <f t="shared" si="478"/>
        <v>81</v>
      </c>
      <c r="M7622" s="5">
        <f t="shared" si="479"/>
        <v>0</v>
      </c>
      <c r="N7622" s="5" t="s">
        <v>26208</v>
      </c>
      <c r="O7622" s="5" t="s">
        <v>26209</v>
      </c>
      <c r="P7622" s="5" t="s">
        <v>26210</v>
      </c>
    </row>
    <row r="7623" ht="19" customHeight="1" spans="1:16">
      <c r="A7623" s="5">
        <v>300</v>
      </c>
      <c r="B7623" s="5" t="s">
        <v>738</v>
      </c>
      <c r="C7623" s="5" t="s">
        <v>70</v>
      </c>
      <c r="D7623" s="8" t="s">
        <v>165</v>
      </c>
      <c r="E7623" s="6">
        <v>192.6</v>
      </c>
      <c r="F7623" s="6">
        <v>190.7</v>
      </c>
      <c r="G7623" s="6">
        <v>188.1</v>
      </c>
      <c r="H7623" s="5" t="s">
        <v>120</v>
      </c>
      <c r="I7623" s="6">
        <f t="shared" si="476"/>
        <v>1.90000000000001</v>
      </c>
      <c r="J7623" s="5" t="str">
        <f>IF(H7623="否","不适用",IF(AND(ISNUMBER(E7623),ISNUMBER(F7623)),IF(I7623&gt;规则与名单!$B$2,"是","否"),"未判定"))</f>
        <v>不适用</v>
      </c>
      <c r="K7623" s="5" t="str">
        <f t="shared" si="477"/>
        <v>非测试日纯氢</v>
      </c>
      <c r="L7623" s="6">
        <f t="shared" si="478"/>
        <v>188.1</v>
      </c>
      <c r="M7623" s="5">
        <f t="shared" si="479"/>
        <v>0</v>
      </c>
      <c r="N7623" s="5" t="s">
        <v>26211</v>
      </c>
      <c r="O7623" s="5" t="s">
        <v>26212</v>
      </c>
      <c r="P7623" s="5" t="s">
        <v>26213</v>
      </c>
    </row>
    <row r="7624" ht="19" customHeight="1" spans="1:16">
      <c r="A7624" s="5">
        <v>300</v>
      </c>
      <c r="B7624" s="5" t="s">
        <v>738</v>
      </c>
      <c r="C7624" s="5" t="s">
        <v>70</v>
      </c>
      <c r="D7624" s="8" t="s">
        <v>151</v>
      </c>
      <c r="E7624" s="6">
        <v>175.2</v>
      </c>
      <c r="F7624" s="6">
        <v>174</v>
      </c>
      <c r="G7624" s="6">
        <v>175</v>
      </c>
      <c r="H7624" s="5" t="s">
        <v>120</v>
      </c>
      <c r="I7624" s="6">
        <f t="shared" si="476"/>
        <v>1.19999999999999</v>
      </c>
      <c r="J7624" s="5" t="str">
        <f>IF(H7624="否","不适用",IF(AND(ISNUMBER(E7624),ISNUMBER(F7624)),IF(I7624&gt;规则与名单!$B$2,"是","否"),"未判定"))</f>
        <v>不适用</v>
      </c>
      <c r="K7624" s="5" t="str">
        <f t="shared" si="477"/>
        <v>非测试日纯氢</v>
      </c>
      <c r="L7624" s="6">
        <f t="shared" si="478"/>
        <v>175</v>
      </c>
      <c r="M7624" s="5">
        <f t="shared" si="479"/>
        <v>0</v>
      </c>
      <c r="N7624" s="5" t="s">
        <v>26214</v>
      </c>
      <c r="O7624" s="5" t="s">
        <v>26215</v>
      </c>
      <c r="P7624" s="5" t="s">
        <v>26216</v>
      </c>
    </row>
    <row r="7625" ht="19" customHeight="1" spans="1:16">
      <c r="A7625" s="5">
        <v>300</v>
      </c>
      <c r="B7625" s="5" t="s">
        <v>738</v>
      </c>
      <c r="C7625" s="5" t="s">
        <v>70</v>
      </c>
      <c r="D7625" s="8" t="s">
        <v>3358</v>
      </c>
      <c r="E7625" s="6">
        <v>12.2</v>
      </c>
      <c r="F7625" s="6">
        <v>11.2</v>
      </c>
      <c r="G7625" s="6">
        <v>12.1</v>
      </c>
      <c r="H7625" s="5" t="s">
        <v>120</v>
      </c>
      <c r="I7625" s="6">
        <f t="shared" si="476"/>
        <v>1</v>
      </c>
      <c r="J7625" s="5" t="str">
        <f>IF(H7625="否","不适用",IF(AND(ISNUMBER(E7625),ISNUMBER(F7625)),IF(I7625&gt;规则与名单!$B$2,"是","否"),"未判定"))</f>
        <v>不适用</v>
      </c>
      <c r="K7625" s="5" t="str">
        <f t="shared" si="477"/>
        <v>非测试日纯氢</v>
      </c>
      <c r="L7625" s="6">
        <f t="shared" si="478"/>
        <v>12.1</v>
      </c>
      <c r="M7625" s="5">
        <f t="shared" si="479"/>
        <v>0</v>
      </c>
      <c r="N7625" s="5" t="s">
        <v>26217</v>
      </c>
      <c r="O7625" s="5" t="s">
        <v>26218</v>
      </c>
      <c r="P7625" s="5" t="s">
        <v>26219</v>
      </c>
    </row>
    <row r="7626" ht="19" customHeight="1" spans="1:16">
      <c r="A7626" s="5">
        <v>300</v>
      </c>
      <c r="B7626" s="5" t="s">
        <v>738</v>
      </c>
      <c r="C7626" s="5" t="s">
        <v>70</v>
      </c>
      <c r="D7626" s="8" t="s">
        <v>272</v>
      </c>
      <c r="E7626" s="6">
        <v>114.3</v>
      </c>
      <c r="F7626" s="6">
        <v>112.8</v>
      </c>
      <c r="G7626" s="6">
        <v>108.6</v>
      </c>
      <c r="H7626" s="5" t="s">
        <v>120</v>
      </c>
      <c r="I7626" s="6">
        <f t="shared" si="476"/>
        <v>1.5</v>
      </c>
      <c r="J7626" s="5" t="str">
        <f>IF(H7626="否","不适用",IF(AND(ISNUMBER(E7626),ISNUMBER(F7626)),IF(I7626&gt;规则与名单!$B$2,"是","否"),"未判定"))</f>
        <v>不适用</v>
      </c>
      <c r="K7626" s="5" t="str">
        <f t="shared" si="477"/>
        <v>非测试日纯氢</v>
      </c>
      <c r="L7626" s="6">
        <f t="shared" si="478"/>
        <v>108.6</v>
      </c>
      <c r="M7626" s="5">
        <f t="shared" si="479"/>
        <v>0</v>
      </c>
      <c r="N7626" s="5" t="s">
        <v>26220</v>
      </c>
      <c r="O7626" s="5" t="s">
        <v>26221</v>
      </c>
      <c r="P7626" s="5" t="s">
        <v>26222</v>
      </c>
    </row>
    <row r="7627" ht="19" customHeight="1" spans="1:16">
      <c r="A7627" s="5">
        <v>300</v>
      </c>
      <c r="B7627" s="5" t="s">
        <v>738</v>
      </c>
      <c r="C7627" s="5" t="s">
        <v>70</v>
      </c>
      <c r="D7627" s="8" t="s">
        <v>506</v>
      </c>
      <c r="E7627" s="6">
        <v>95.2</v>
      </c>
      <c r="F7627" s="6">
        <v>95.3</v>
      </c>
      <c r="G7627" s="6">
        <v>79</v>
      </c>
      <c r="H7627" s="5" t="s">
        <v>120</v>
      </c>
      <c r="I7627" s="6">
        <f t="shared" si="476"/>
        <v>-0.0999999999999943</v>
      </c>
      <c r="J7627" s="5" t="str">
        <f>IF(H7627="否","不适用",IF(AND(ISNUMBER(E7627),ISNUMBER(F7627)),IF(I7627&gt;规则与名单!$B$2,"是","否"),"未判定"))</f>
        <v>不适用</v>
      </c>
      <c r="K7627" s="5" t="str">
        <f t="shared" si="477"/>
        <v>非测试日纯氢</v>
      </c>
      <c r="L7627" s="6">
        <f t="shared" si="478"/>
        <v>79</v>
      </c>
      <c r="M7627" s="5">
        <f t="shared" si="479"/>
        <v>0</v>
      </c>
      <c r="N7627" s="5" t="s">
        <v>26223</v>
      </c>
      <c r="O7627" s="5" t="s">
        <v>26224</v>
      </c>
      <c r="P7627" s="5" t="s">
        <v>26225</v>
      </c>
    </row>
    <row r="7628" ht="19" customHeight="1" spans="1:16">
      <c r="A7628" s="5">
        <v>300</v>
      </c>
      <c r="B7628" s="5" t="s">
        <v>738</v>
      </c>
      <c r="C7628" s="5" t="s">
        <v>70</v>
      </c>
      <c r="D7628" s="8" t="s">
        <v>673</v>
      </c>
      <c r="E7628" s="6">
        <v>230.7</v>
      </c>
      <c r="F7628" s="6">
        <v>230.5</v>
      </c>
      <c r="G7628" s="6">
        <v>228.6</v>
      </c>
      <c r="H7628" s="5" t="s">
        <v>120</v>
      </c>
      <c r="I7628" s="6">
        <f t="shared" si="476"/>
        <v>0.199999999999989</v>
      </c>
      <c r="J7628" s="5" t="str">
        <f>IF(H7628="否","不适用",IF(AND(ISNUMBER(E7628),ISNUMBER(F7628)),IF(I7628&gt;规则与名单!$B$2,"是","否"),"未判定"))</f>
        <v>不适用</v>
      </c>
      <c r="K7628" s="5" t="str">
        <f t="shared" si="477"/>
        <v>非测试日纯氢</v>
      </c>
      <c r="L7628" s="6">
        <f t="shared" si="478"/>
        <v>228.6</v>
      </c>
      <c r="M7628" s="5">
        <f t="shared" si="479"/>
        <v>0</v>
      </c>
      <c r="N7628" s="5" t="s">
        <v>26226</v>
      </c>
      <c r="O7628" s="5" t="s">
        <v>26227</v>
      </c>
      <c r="P7628" s="5" t="s">
        <v>26228</v>
      </c>
    </row>
    <row r="7629" ht="19" customHeight="1" spans="1:16">
      <c r="A7629" s="5">
        <v>300</v>
      </c>
      <c r="B7629" s="5" t="s">
        <v>738</v>
      </c>
      <c r="C7629" s="5" t="s">
        <v>70</v>
      </c>
      <c r="D7629" s="8" t="s">
        <v>183</v>
      </c>
      <c r="E7629" s="6">
        <v>201.8</v>
      </c>
      <c r="F7629" s="6">
        <v>200</v>
      </c>
      <c r="G7629" s="6">
        <v>191.9</v>
      </c>
      <c r="H7629" s="5" t="s">
        <v>120</v>
      </c>
      <c r="I7629" s="6">
        <f t="shared" si="476"/>
        <v>1.80000000000001</v>
      </c>
      <c r="J7629" s="5" t="str">
        <f>IF(H7629="否","不适用",IF(AND(ISNUMBER(E7629),ISNUMBER(F7629)),IF(I7629&gt;规则与名单!$B$2,"是","否"),"未判定"))</f>
        <v>不适用</v>
      </c>
      <c r="K7629" s="5" t="str">
        <f t="shared" si="477"/>
        <v>非测试日纯氢</v>
      </c>
      <c r="L7629" s="6">
        <f t="shared" si="478"/>
        <v>191.9</v>
      </c>
      <c r="M7629" s="5">
        <f t="shared" si="479"/>
        <v>0</v>
      </c>
      <c r="N7629" s="5" t="s">
        <v>26229</v>
      </c>
      <c r="O7629" s="5" t="s">
        <v>26230</v>
      </c>
      <c r="P7629" s="5" t="s">
        <v>26231</v>
      </c>
    </row>
    <row r="7630" ht="19" customHeight="1" spans="1:16">
      <c r="A7630" s="5">
        <v>300</v>
      </c>
      <c r="B7630" s="5" t="s">
        <v>738</v>
      </c>
      <c r="C7630" s="5" t="s">
        <v>70</v>
      </c>
      <c r="D7630" s="8" t="s">
        <v>431</v>
      </c>
      <c r="E7630" s="6">
        <v>57</v>
      </c>
      <c r="F7630" s="6">
        <v>54.6</v>
      </c>
      <c r="G7630" s="6">
        <v>9.6</v>
      </c>
      <c r="H7630" s="5" t="s">
        <v>120</v>
      </c>
      <c r="I7630" s="6">
        <f t="shared" si="476"/>
        <v>2.4</v>
      </c>
      <c r="J7630" s="5" t="str">
        <f>IF(H7630="否","不适用",IF(AND(ISNUMBER(E7630),ISNUMBER(F7630)),IF(I7630&gt;规则与名单!$B$2,"是","否"),"未判定"))</f>
        <v>不适用</v>
      </c>
      <c r="K7630" s="5" t="str">
        <f t="shared" si="477"/>
        <v>非测试日纯氢</v>
      </c>
      <c r="L7630" s="6">
        <f t="shared" si="478"/>
        <v>9.6</v>
      </c>
      <c r="M7630" s="5">
        <f t="shared" si="479"/>
        <v>0</v>
      </c>
      <c r="N7630" s="5" t="s">
        <v>26232</v>
      </c>
      <c r="O7630" s="5" t="s">
        <v>26233</v>
      </c>
      <c r="P7630" s="5" t="s">
        <v>26234</v>
      </c>
    </row>
    <row r="7631" ht="19" customHeight="1" spans="1:16">
      <c r="A7631" s="5">
        <v>300</v>
      </c>
      <c r="B7631" s="5" t="s">
        <v>738</v>
      </c>
      <c r="C7631" s="5" t="s">
        <v>70</v>
      </c>
      <c r="D7631" s="8" t="s">
        <v>3377</v>
      </c>
      <c r="E7631" s="6">
        <v>144.7</v>
      </c>
      <c r="F7631" s="6">
        <v>148.2</v>
      </c>
      <c r="G7631" s="6">
        <v>106</v>
      </c>
      <c r="H7631" s="5" t="s">
        <v>120</v>
      </c>
      <c r="I7631" s="6">
        <f t="shared" si="476"/>
        <v>-3.5</v>
      </c>
      <c r="J7631" s="5" t="str">
        <f>IF(H7631="否","不适用",IF(AND(ISNUMBER(E7631),ISNUMBER(F7631)),IF(I7631&gt;规则与名单!$B$2,"是","否"),"未判定"))</f>
        <v>不适用</v>
      </c>
      <c r="K7631" s="5" t="str">
        <f t="shared" si="477"/>
        <v>非测试日纯氢</v>
      </c>
      <c r="L7631" s="6">
        <f t="shared" si="478"/>
        <v>106</v>
      </c>
      <c r="M7631" s="5">
        <f t="shared" si="479"/>
        <v>0</v>
      </c>
      <c r="N7631" s="5" t="s">
        <v>26235</v>
      </c>
      <c r="O7631" s="5" t="s">
        <v>26236</v>
      </c>
      <c r="P7631" s="5" t="s">
        <v>26237</v>
      </c>
    </row>
    <row r="7632" ht="19" customHeight="1" spans="1:16">
      <c r="A7632" s="5">
        <v>300</v>
      </c>
      <c r="B7632" s="5" t="s">
        <v>738</v>
      </c>
      <c r="C7632" s="5" t="s">
        <v>70</v>
      </c>
      <c r="D7632" s="8" t="s">
        <v>407</v>
      </c>
      <c r="E7632" s="6">
        <v>17.8</v>
      </c>
      <c r="F7632" s="6">
        <v>17.9</v>
      </c>
      <c r="G7632" s="6">
        <v>17.7</v>
      </c>
      <c r="H7632" s="5" t="s">
        <v>120</v>
      </c>
      <c r="I7632" s="6">
        <f t="shared" si="476"/>
        <v>-0.0999999999999979</v>
      </c>
      <c r="J7632" s="5" t="str">
        <f>IF(H7632="否","不适用",IF(AND(ISNUMBER(E7632),ISNUMBER(F7632)),IF(I7632&gt;规则与名单!$B$2,"是","否"),"未判定"))</f>
        <v>不适用</v>
      </c>
      <c r="K7632" s="5" t="str">
        <f t="shared" si="477"/>
        <v>非测试日纯氢</v>
      </c>
      <c r="L7632" s="6">
        <f t="shared" si="478"/>
        <v>17.7</v>
      </c>
      <c r="M7632" s="5">
        <f t="shared" si="479"/>
        <v>0</v>
      </c>
      <c r="N7632" s="5" t="s">
        <v>26238</v>
      </c>
      <c r="O7632" s="5" t="s">
        <v>26239</v>
      </c>
      <c r="P7632" s="5" t="s">
        <v>26240</v>
      </c>
    </row>
    <row r="7633" ht="19" customHeight="1" spans="1:16">
      <c r="A7633" s="5">
        <v>300</v>
      </c>
      <c r="B7633" s="5" t="s">
        <v>738</v>
      </c>
      <c r="C7633" s="5" t="s">
        <v>70</v>
      </c>
      <c r="D7633" s="8" t="s">
        <v>411</v>
      </c>
      <c r="E7633" s="6">
        <v>117.6</v>
      </c>
      <c r="F7633" s="6">
        <v>118.4</v>
      </c>
      <c r="G7633" s="6">
        <v>113.9</v>
      </c>
      <c r="H7633" s="5" t="s">
        <v>120</v>
      </c>
      <c r="I7633" s="6">
        <f t="shared" si="476"/>
        <v>-0.800000000000011</v>
      </c>
      <c r="J7633" s="5" t="str">
        <f>IF(H7633="否","不适用",IF(AND(ISNUMBER(E7633),ISNUMBER(F7633)),IF(I7633&gt;规则与名单!$B$2,"是","否"),"未判定"))</f>
        <v>不适用</v>
      </c>
      <c r="K7633" s="5" t="str">
        <f t="shared" si="477"/>
        <v>非测试日纯氢</v>
      </c>
      <c r="L7633" s="6">
        <f t="shared" si="478"/>
        <v>113.9</v>
      </c>
      <c r="M7633" s="5">
        <f t="shared" si="479"/>
        <v>0</v>
      </c>
      <c r="N7633" s="5" t="s">
        <v>26241</v>
      </c>
      <c r="O7633" s="5" t="s">
        <v>26242</v>
      </c>
      <c r="P7633" s="5" t="s">
        <v>26243</v>
      </c>
    </row>
    <row r="7634" ht="19" customHeight="1" spans="1:16">
      <c r="A7634" s="5">
        <v>300</v>
      </c>
      <c r="B7634" s="5" t="s">
        <v>738</v>
      </c>
      <c r="C7634" s="5" t="s">
        <v>70</v>
      </c>
      <c r="D7634" s="8" t="s">
        <v>251</v>
      </c>
      <c r="E7634" s="6">
        <v>159.9</v>
      </c>
      <c r="F7634" s="6">
        <v>157.5</v>
      </c>
      <c r="G7634" s="6">
        <v>154.8</v>
      </c>
      <c r="H7634" s="5" t="s">
        <v>120</v>
      </c>
      <c r="I7634" s="6">
        <f t="shared" si="476"/>
        <v>2.40000000000001</v>
      </c>
      <c r="J7634" s="5" t="str">
        <f>IF(H7634="否","不适用",IF(AND(ISNUMBER(E7634),ISNUMBER(F7634)),IF(I7634&gt;规则与名单!$B$2,"是","否"),"未判定"))</f>
        <v>不适用</v>
      </c>
      <c r="K7634" s="5" t="str">
        <f t="shared" si="477"/>
        <v>非测试日纯氢</v>
      </c>
      <c r="L7634" s="6">
        <f t="shared" si="478"/>
        <v>154.8</v>
      </c>
      <c r="M7634" s="5">
        <f t="shared" si="479"/>
        <v>0</v>
      </c>
      <c r="N7634" s="5" t="s">
        <v>26244</v>
      </c>
      <c r="O7634" s="5" t="s">
        <v>26245</v>
      </c>
      <c r="P7634" s="5" t="s">
        <v>26246</v>
      </c>
    </row>
    <row r="7635" ht="19" customHeight="1" spans="1:16">
      <c r="A7635" s="5">
        <v>300</v>
      </c>
      <c r="B7635" s="5" t="s">
        <v>738</v>
      </c>
      <c r="C7635" s="5" t="s">
        <v>70</v>
      </c>
      <c r="D7635" s="8" t="s">
        <v>472</v>
      </c>
      <c r="E7635" s="6">
        <v>93.1</v>
      </c>
      <c r="F7635" s="6">
        <v>91</v>
      </c>
      <c r="G7635" s="6">
        <v>86.5</v>
      </c>
      <c r="H7635" s="5" t="s">
        <v>120</v>
      </c>
      <c r="I7635" s="6">
        <f t="shared" si="476"/>
        <v>2.09999999999999</v>
      </c>
      <c r="J7635" s="5" t="str">
        <f>IF(H7635="否","不适用",IF(AND(ISNUMBER(E7635),ISNUMBER(F7635)),IF(I7635&gt;规则与名单!$B$2,"是","否"),"未判定"))</f>
        <v>不适用</v>
      </c>
      <c r="K7635" s="5" t="str">
        <f t="shared" si="477"/>
        <v>非测试日纯氢</v>
      </c>
      <c r="L7635" s="6">
        <f t="shared" si="478"/>
        <v>86.5</v>
      </c>
      <c r="M7635" s="5">
        <f t="shared" si="479"/>
        <v>0</v>
      </c>
      <c r="N7635" s="5" t="s">
        <v>26247</v>
      </c>
      <c r="O7635" s="5" t="s">
        <v>26248</v>
      </c>
      <c r="P7635" s="5" t="s">
        <v>26249</v>
      </c>
    </row>
    <row r="7636" ht="19" customHeight="1" spans="1:16">
      <c r="A7636" s="5">
        <v>300</v>
      </c>
      <c r="B7636" s="5" t="s">
        <v>738</v>
      </c>
      <c r="C7636" s="5" t="s">
        <v>70</v>
      </c>
      <c r="D7636" s="8" t="s">
        <v>466</v>
      </c>
      <c r="E7636" s="6">
        <v>195.4</v>
      </c>
      <c r="F7636" s="6">
        <v>193.6</v>
      </c>
      <c r="G7636" s="6">
        <v>151.2</v>
      </c>
      <c r="H7636" s="5" t="s">
        <v>120</v>
      </c>
      <c r="I7636" s="6">
        <f t="shared" si="476"/>
        <v>1.80000000000001</v>
      </c>
      <c r="J7636" s="5" t="str">
        <f>IF(H7636="否","不适用",IF(AND(ISNUMBER(E7636),ISNUMBER(F7636)),IF(I7636&gt;规则与名单!$B$2,"是","否"),"未判定"))</f>
        <v>不适用</v>
      </c>
      <c r="K7636" s="5" t="str">
        <f t="shared" si="477"/>
        <v>非测试日纯氢</v>
      </c>
      <c r="L7636" s="6">
        <f t="shared" si="478"/>
        <v>151.2</v>
      </c>
      <c r="M7636" s="5">
        <f t="shared" si="479"/>
        <v>0</v>
      </c>
      <c r="N7636" s="5" t="s">
        <v>26250</v>
      </c>
      <c r="O7636" s="5" t="s">
        <v>26251</v>
      </c>
      <c r="P7636" s="5" t="s">
        <v>26252</v>
      </c>
    </row>
    <row r="7637" ht="19" customHeight="1" spans="1:16">
      <c r="A7637" s="5">
        <v>300</v>
      </c>
      <c r="B7637" s="5" t="s">
        <v>738</v>
      </c>
      <c r="C7637" s="5" t="s">
        <v>70</v>
      </c>
      <c r="D7637" s="8" t="s">
        <v>333</v>
      </c>
      <c r="E7637" s="6">
        <v>143.6</v>
      </c>
      <c r="F7637" s="6">
        <v>145.7</v>
      </c>
      <c r="G7637" s="6">
        <v>112.3</v>
      </c>
      <c r="H7637" s="5" t="s">
        <v>120</v>
      </c>
      <c r="I7637" s="6">
        <f t="shared" si="476"/>
        <v>-2.09999999999999</v>
      </c>
      <c r="J7637" s="5" t="str">
        <f>IF(H7637="否","不适用",IF(AND(ISNUMBER(E7637),ISNUMBER(F7637)),IF(I7637&gt;规则与名单!$B$2,"是","否"),"未判定"))</f>
        <v>不适用</v>
      </c>
      <c r="K7637" s="5" t="str">
        <f t="shared" si="477"/>
        <v>非测试日纯氢</v>
      </c>
      <c r="L7637" s="6">
        <f t="shared" si="478"/>
        <v>112.3</v>
      </c>
      <c r="M7637" s="5">
        <f t="shared" si="479"/>
        <v>0</v>
      </c>
      <c r="N7637" s="5" t="s">
        <v>26253</v>
      </c>
      <c r="O7637" s="5" t="s">
        <v>26254</v>
      </c>
      <c r="P7637" s="5" t="s">
        <v>26255</v>
      </c>
    </row>
    <row r="7638" ht="19" customHeight="1" spans="1:16">
      <c r="A7638" s="5">
        <v>300</v>
      </c>
      <c r="B7638" s="5" t="s">
        <v>738</v>
      </c>
      <c r="C7638" s="5" t="s">
        <v>70</v>
      </c>
      <c r="D7638" s="8" t="s">
        <v>175</v>
      </c>
      <c r="E7638" s="6">
        <v>150.3</v>
      </c>
      <c r="F7638" s="6">
        <v>153.9</v>
      </c>
      <c r="G7638" s="6">
        <v>150.2</v>
      </c>
      <c r="H7638" s="5" t="s">
        <v>120</v>
      </c>
      <c r="I7638" s="6">
        <f t="shared" si="476"/>
        <v>-3.59999999999999</v>
      </c>
      <c r="J7638" s="5" t="str">
        <f>IF(H7638="否","不适用",IF(AND(ISNUMBER(E7638),ISNUMBER(F7638)),IF(I7638&gt;规则与名单!$B$2,"是","否"),"未判定"))</f>
        <v>不适用</v>
      </c>
      <c r="K7638" s="5" t="str">
        <f t="shared" si="477"/>
        <v>非测试日纯氢</v>
      </c>
      <c r="L7638" s="6">
        <f t="shared" si="478"/>
        <v>150.2</v>
      </c>
      <c r="M7638" s="5">
        <f t="shared" si="479"/>
        <v>0</v>
      </c>
      <c r="N7638" s="5" t="s">
        <v>26256</v>
      </c>
      <c r="O7638" s="5" t="s">
        <v>26257</v>
      </c>
      <c r="P7638" s="5" t="s">
        <v>26258</v>
      </c>
    </row>
    <row r="7639" ht="19" customHeight="1" spans="1:16">
      <c r="A7639" s="5">
        <v>300</v>
      </c>
      <c r="B7639" s="5" t="s">
        <v>738</v>
      </c>
      <c r="C7639" s="5" t="s">
        <v>70</v>
      </c>
      <c r="D7639" s="8" t="s">
        <v>3402</v>
      </c>
      <c r="E7639" s="6">
        <v>31.4</v>
      </c>
      <c r="F7639" s="6">
        <v>32.3</v>
      </c>
      <c r="G7639" s="6">
        <v>30.3</v>
      </c>
      <c r="H7639" s="5" t="s">
        <v>120</v>
      </c>
      <c r="I7639" s="6">
        <f t="shared" si="476"/>
        <v>-0.899999999999999</v>
      </c>
      <c r="J7639" s="5" t="str">
        <f>IF(H7639="否","不适用",IF(AND(ISNUMBER(E7639),ISNUMBER(F7639)),IF(I7639&gt;规则与名单!$B$2,"是","否"),"未判定"))</f>
        <v>不适用</v>
      </c>
      <c r="K7639" s="5" t="str">
        <f t="shared" si="477"/>
        <v>非测试日纯氢</v>
      </c>
      <c r="L7639" s="6">
        <f t="shared" si="478"/>
        <v>30.3</v>
      </c>
      <c r="M7639" s="5">
        <f t="shared" si="479"/>
        <v>0</v>
      </c>
      <c r="N7639" s="5" t="s">
        <v>26259</v>
      </c>
      <c r="O7639" s="5" t="s">
        <v>26260</v>
      </c>
      <c r="P7639" s="5" t="s">
        <v>26261</v>
      </c>
    </row>
    <row r="7640" ht="19" customHeight="1" spans="1:16">
      <c r="A7640" s="5">
        <v>300</v>
      </c>
      <c r="B7640" s="5" t="s">
        <v>738</v>
      </c>
      <c r="C7640" s="5" t="s">
        <v>70</v>
      </c>
      <c r="D7640" s="8" t="s">
        <v>487</v>
      </c>
      <c r="E7640" s="6">
        <v>95.1</v>
      </c>
      <c r="F7640" s="6">
        <v>103.5</v>
      </c>
      <c r="G7640" s="6">
        <v>85.7</v>
      </c>
      <c r="H7640" s="5" t="s">
        <v>120</v>
      </c>
      <c r="I7640" s="6">
        <f t="shared" si="476"/>
        <v>-8.40000000000001</v>
      </c>
      <c r="J7640" s="5" t="str">
        <f>IF(H7640="否","不适用",IF(AND(ISNUMBER(E7640),ISNUMBER(F7640)),IF(I7640&gt;规则与名单!$B$2,"是","否"),"未判定"))</f>
        <v>不适用</v>
      </c>
      <c r="K7640" s="5" t="str">
        <f t="shared" si="477"/>
        <v>非测试日纯氢</v>
      </c>
      <c r="L7640" s="6">
        <f t="shared" si="478"/>
        <v>85.7</v>
      </c>
      <c r="M7640" s="5">
        <f t="shared" si="479"/>
        <v>0</v>
      </c>
      <c r="N7640" s="5" t="s">
        <v>26262</v>
      </c>
      <c r="O7640" s="5" t="s">
        <v>26263</v>
      </c>
      <c r="P7640" s="5" t="s">
        <v>26264</v>
      </c>
    </row>
    <row r="7641" ht="19" customHeight="1" spans="1:16">
      <c r="A7641" s="5">
        <v>300</v>
      </c>
      <c r="B7641" s="5" t="s">
        <v>738</v>
      </c>
      <c r="C7641" s="5" t="s">
        <v>70</v>
      </c>
      <c r="D7641" s="8" t="s">
        <v>121</v>
      </c>
      <c r="E7641" s="6">
        <v>131.1</v>
      </c>
      <c r="F7641" s="6">
        <v>125.2</v>
      </c>
      <c r="G7641" s="6">
        <v>105</v>
      </c>
      <c r="H7641" s="5" t="s">
        <v>120</v>
      </c>
      <c r="I7641" s="6">
        <f t="shared" si="476"/>
        <v>5.89999999999999</v>
      </c>
      <c r="J7641" s="5" t="str">
        <f>IF(H7641="否","不适用",IF(AND(ISNUMBER(E7641),ISNUMBER(F7641)),IF(I7641&gt;规则与名单!$B$2,"是","否"),"未判定"))</f>
        <v>不适用</v>
      </c>
      <c r="K7641" s="5" t="str">
        <f t="shared" si="477"/>
        <v>非测试日纯氢</v>
      </c>
      <c r="L7641" s="6">
        <f t="shared" si="478"/>
        <v>105</v>
      </c>
      <c r="M7641" s="5">
        <f t="shared" si="479"/>
        <v>0</v>
      </c>
      <c r="N7641" s="5" t="s">
        <v>26265</v>
      </c>
      <c r="O7641" s="5" t="s">
        <v>26266</v>
      </c>
      <c r="P7641" s="5" t="s">
        <v>26267</v>
      </c>
    </row>
    <row r="7642" ht="19" customHeight="1" spans="1:16">
      <c r="A7642" s="5">
        <v>300</v>
      </c>
      <c r="B7642" s="5" t="s">
        <v>738</v>
      </c>
      <c r="C7642" s="5" t="s">
        <v>70</v>
      </c>
      <c r="D7642" s="8" t="s">
        <v>170</v>
      </c>
      <c r="E7642" s="6">
        <v>136</v>
      </c>
      <c r="F7642" s="6">
        <v>133.9</v>
      </c>
      <c r="G7642" s="6">
        <v>124.9</v>
      </c>
      <c r="H7642" s="5" t="s">
        <v>120</v>
      </c>
      <c r="I7642" s="6">
        <f t="shared" si="476"/>
        <v>2.09999999999999</v>
      </c>
      <c r="J7642" s="5" t="str">
        <f>IF(H7642="否","不适用",IF(AND(ISNUMBER(E7642),ISNUMBER(F7642)),IF(I7642&gt;规则与名单!$B$2,"是","否"),"未判定"))</f>
        <v>不适用</v>
      </c>
      <c r="K7642" s="5" t="str">
        <f t="shared" si="477"/>
        <v>非测试日纯氢</v>
      </c>
      <c r="L7642" s="6">
        <f t="shared" si="478"/>
        <v>124.9</v>
      </c>
      <c r="M7642" s="5">
        <f t="shared" si="479"/>
        <v>0</v>
      </c>
      <c r="N7642" s="5" t="s">
        <v>26268</v>
      </c>
      <c r="O7642" s="5" t="s">
        <v>26269</v>
      </c>
      <c r="P7642" s="5" t="s">
        <v>26270</v>
      </c>
    </row>
    <row r="7643" ht="19" customHeight="1" spans="1:16">
      <c r="A7643" s="5">
        <v>300</v>
      </c>
      <c r="B7643" s="5" t="s">
        <v>738</v>
      </c>
      <c r="C7643" s="5" t="s">
        <v>70</v>
      </c>
      <c r="D7643" s="8" t="s">
        <v>644</v>
      </c>
      <c r="E7643" s="6">
        <v>180.2</v>
      </c>
      <c r="F7643" s="6">
        <v>174.4</v>
      </c>
      <c r="G7643" s="6">
        <v>175.7</v>
      </c>
      <c r="H7643" s="5" t="s">
        <v>120</v>
      </c>
      <c r="I7643" s="6">
        <f t="shared" si="476"/>
        <v>5.79999999999998</v>
      </c>
      <c r="J7643" s="5" t="str">
        <f>IF(H7643="否","不适用",IF(AND(ISNUMBER(E7643),ISNUMBER(F7643)),IF(I7643&gt;规则与名单!$B$2,"是","否"),"未判定"))</f>
        <v>不适用</v>
      </c>
      <c r="K7643" s="5" t="str">
        <f t="shared" si="477"/>
        <v>非测试日纯氢</v>
      </c>
      <c r="L7643" s="6">
        <f t="shared" si="478"/>
        <v>175.7</v>
      </c>
      <c r="M7643" s="5">
        <f t="shared" si="479"/>
        <v>0</v>
      </c>
      <c r="N7643" s="5" t="s">
        <v>26271</v>
      </c>
      <c r="O7643" s="5" t="s">
        <v>26272</v>
      </c>
      <c r="P7643" s="5" t="s">
        <v>26273</v>
      </c>
    </row>
    <row r="7644" ht="19" customHeight="1" spans="1:16">
      <c r="A7644" s="5">
        <v>300</v>
      </c>
      <c r="B7644" s="5" t="s">
        <v>738</v>
      </c>
      <c r="C7644" s="5" t="s">
        <v>70</v>
      </c>
      <c r="D7644" s="8" t="s">
        <v>3418</v>
      </c>
      <c r="E7644" s="6">
        <v>112.9</v>
      </c>
      <c r="F7644" s="6">
        <v>113.2</v>
      </c>
      <c r="G7644" s="6">
        <v>112.9</v>
      </c>
      <c r="H7644" s="5" t="s">
        <v>120</v>
      </c>
      <c r="I7644" s="6">
        <f t="shared" si="476"/>
        <v>-0.299999999999997</v>
      </c>
      <c r="J7644" s="5" t="str">
        <f>IF(H7644="否","不适用",IF(AND(ISNUMBER(E7644),ISNUMBER(F7644)),IF(I7644&gt;规则与名单!$B$2,"是","否"),"未判定"))</f>
        <v>不适用</v>
      </c>
      <c r="K7644" s="5" t="str">
        <f t="shared" si="477"/>
        <v>非测试日纯氢</v>
      </c>
      <c r="L7644" s="6">
        <f t="shared" si="478"/>
        <v>112.9</v>
      </c>
      <c r="M7644" s="5">
        <f t="shared" si="479"/>
        <v>0</v>
      </c>
      <c r="N7644" s="5" t="s">
        <v>26274</v>
      </c>
      <c r="O7644" s="5" t="s">
        <v>26275</v>
      </c>
      <c r="P7644" s="5" t="s">
        <v>26276</v>
      </c>
    </row>
    <row r="7645" ht="19" customHeight="1" spans="1:16">
      <c r="A7645" s="5">
        <v>300</v>
      </c>
      <c r="B7645" s="5" t="s">
        <v>738</v>
      </c>
      <c r="C7645" s="5" t="s">
        <v>70</v>
      </c>
      <c r="D7645" s="8" t="s">
        <v>3422</v>
      </c>
      <c r="E7645" s="6">
        <v>225.2</v>
      </c>
      <c r="F7645" s="6">
        <v>225</v>
      </c>
      <c r="G7645" s="6">
        <v>210.5</v>
      </c>
      <c r="H7645" s="5" t="s">
        <v>120</v>
      </c>
      <c r="I7645" s="6">
        <f t="shared" si="476"/>
        <v>0.199999999999989</v>
      </c>
      <c r="J7645" s="5" t="str">
        <f>IF(H7645="否","不适用",IF(AND(ISNUMBER(E7645),ISNUMBER(F7645)),IF(I7645&gt;规则与名单!$B$2,"是","否"),"未判定"))</f>
        <v>不适用</v>
      </c>
      <c r="K7645" s="5" t="str">
        <f t="shared" si="477"/>
        <v>非测试日纯氢</v>
      </c>
      <c r="L7645" s="6">
        <f t="shared" si="478"/>
        <v>210.5</v>
      </c>
      <c r="M7645" s="5">
        <f t="shared" si="479"/>
        <v>0</v>
      </c>
      <c r="N7645" s="5" t="s">
        <v>26277</v>
      </c>
      <c r="O7645" s="5" t="s">
        <v>26278</v>
      </c>
      <c r="P7645" s="5" t="s">
        <v>26279</v>
      </c>
    </row>
    <row r="7646" ht="19" customHeight="1" spans="1:16">
      <c r="A7646" s="5">
        <v>300</v>
      </c>
      <c r="B7646" s="5" t="s">
        <v>738</v>
      </c>
      <c r="C7646" s="5" t="s">
        <v>70</v>
      </c>
      <c r="D7646" s="8" t="s">
        <v>336</v>
      </c>
      <c r="E7646" s="6">
        <v>14</v>
      </c>
      <c r="F7646" s="6">
        <v>14</v>
      </c>
      <c r="G7646" s="6">
        <v>14</v>
      </c>
      <c r="H7646" s="5" t="s">
        <v>120</v>
      </c>
      <c r="I7646" s="6">
        <f t="shared" si="476"/>
        <v>0</v>
      </c>
      <c r="J7646" s="5" t="str">
        <f>IF(H7646="否","不适用",IF(AND(ISNUMBER(E7646),ISNUMBER(F7646)),IF(I7646&gt;规则与名单!$B$2,"是","否"),"未判定"))</f>
        <v>不适用</v>
      </c>
      <c r="K7646" s="5" t="str">
        <f t="shared" si="477"/>
        <v>非测试日纯氢</v>
      </c>
      <c r="L7646" s="6">
        <f t="shared" si="478"/>
        <v>14</v>
      </c>
      <c r="M7646" s="5">
        <f t="shared" si="479"/>
        <v>0</v>
      </c>
      <c r="N7646" s="5" t="s">
        <v>26280</v>
      </c>
      <c r="O7646" s="5" t="s">
        <v>26281</v>
      </c>
      <c r="P7646" s="5" t="s">
        <v>26282</v>
      </c>
    </row>
    <row r="7647" ht="19" customHeight="1" spans="1:16">
      <c r="A7647" s="5">
        <v>300</v>
      </c>
      <c r="B7647" s="5" t="s">
        <v>738</v>
      </c>
      <c r="C7647" s="5" t="s">
        <v>70</v>
      </c>
      <c r="D7647" s="8" t="s">
        <v>653</v>
      </c>
      <c r="E7647" s="6">
        <v>112.5</v>
      </c>
      <c r="F7647" s="6">
        <v>112</v>
      </c>
      <c r="G7647" s="6">
        <v>96.2</v>
      </c>
      <c r="H7647" s="5" t="s">
        <v>120</v>
      </c>
      <c r="I7647" s="6">
        <f t="shared" si="476"/>
        <v>0.5</v>
      </c>
      <c r="J7647" s="5" t="str">
        <f>IF(H7647="否","不适用",IF(AND(ISNUMBER(E7647),ISNUMBER(F7647)),IF(I7647&gt;规则与名单!$B$2,"是","否"),"未判定"))</f>
        <v>不适用</v>
      </c>
      <c r="K7647" s="5" t="str">
        <f t="shared" si="477"/>
        <v>非测试日纯氢</v>
      </c>
      <c r="L7647" s="6">
        <f t="shared" si="478"/>
        <v>96.2</v>
      </c>
      <c r="M7647" s="5">
        <f t="shared" si="479"/>
        <v>0</v>
      </c>
      <c r="N7647" s="5" t="s">
        <v>26283</v>
      </c>
      <c r="O7647" s="5" t="s">
        <v>26284</v>
      </c>
      <c r="P7647" s="5" t="s">
        <v>26285</v>
      </c>
    </row>
    <row r="7648" ht="19" customHeight="1" spans="1:16">
      <c r="A7648" s="5">
        <v>300</v>
      </c>
      <c r="B7648" s="5" t="s">
        <v>738</v>
      </c>
      <c r="C7648" s="5" t="s">
        <v>70</v>
      </c>
      <c r="D7648" s="8" t="s">
        <v>140</v>
      </c>
      <c r="E7648" s="6">
        <v>181.1</v>
      </c>
      <c r="F7648" s="6">
        <v>178.5</v>
      </c>
      <c r="G7648" s="6">
        <v>180.8</v>
      </c>
      <c r="H7648" s="5" t="s">
        <v>120</v>
      </c>
      <c r="I7648" s="6">
        <f t="shared" si="476"/>
        <v>2.59999999999999</v>
      </c>
      <c r="J7648" s="5" t="str">
        <f>IF(H7648="否","不适用",IF(AND(ISNUMBER(E7648),ISNUMBER(F7648)),IF(I7648&gt;规则与名单!$B$2,"是","否"),"未判定"))</f>
        <v>不适用</v>
      </c>
      <c r="K7648" s="5" t="str">
        <f t="shared" si="477"/>
        <v>非测试日纯氢</v>
      </c>
      <c r="L7648" s="6">
        <f t="shared" si="478"/>
        <v>180.8</v>
      </c>
      <c r="M7648" s="5">
        <f t="shared" si="479"/>
        <v>0</v>
      </c>
      <c r="N7648" s="5" t="s">
        <v>26286</v>
      </c>
      <c r="O7648" s="5" t="s">
        <v>26287</v>
      </c>
      <c r="P7648" s="5" t="s">
        <v>26288</v>
      </c>
    </row>
    <row r="7649" ht="19" customHeight="1" spans="1:16">
      <c r="A7649" s="5">
        <v>300</v>
      </c>
      <c r="B7649" s="5" t="s">
        <v>738</v>
      </c>
      <c r="C7649" s="5" t="s">
        <v>70</v>
      </c>
      <c r="D7649" s="8" t="s">
        <v>115</v>
      </c>
      <c r="E7649" s="6">
        <v>111.1</v>
      </c>
      <c r="F7649" s="6">
        <v>114.4</v>
      </c>
      <c r="G7649" s="6">
        <v>111</v>
      </c>
      <c r="H7649" s="5" t="s">
        <v>120</v>
      </c>
      <c r="I7649" s="6">
        <f t="shared" si="476"/>
        <v>-3.30000000000001</v>
      </c>
      <c r="J7649" s="5" t="str">
        <f>IF(H7649="否","不适用",IF(AND(ISNUMBER(E7649),ISNUMBER(F7649)),IF(I7649&gt;规则与名单!$B$2,"是","否"),"未判定"))</f>
        <v>不适用</v>
      </c>
      <c r="K7649" s="5" t="str">
        <f t="shared" si="477"/>
        <v>非测试日纯氢</v>
      </c>
      <c r="L7649" s="6">
        <f t="shared" si="478"/>
        <v>111</v>
      </c>
      <c r="M7649" s="5">
        <f t="shared" si="479"/>
        <v>0</v>
      </c>
      <c r="N7649" s="5" t="s">
        <v>26289</v>
      </c>
      <c r="O7649" s="5" t="s">
        <v>26290</v>
      </c>
      <c r="P7649" s="5" t="s">
        <v>26291</v>
      </c>
    </row>
    <row r="7650" ht="19" customHeight="1" spans="1:16">
      <c r="A7650" s="5">
        <v>301</v>
      </c>
      <c r="B7650" s="5" t="s">
        <v>739</v>
      </c>
      <c r="C7650" s="5" t="s">
        <v>70</v>
      </c>
      <c r="D7650" s="8" t="s">
        <v>114</v>
      </c>
      <c r="E7650" s="6"/>
      <c r="F7650" s="6">
        <v>0.152</v>
      </c>
      <c r="G7650" s="6"/>
      <c r="H7650" s="5" t="s">
        <v>120</v>
      </c>
      <c r="I7650" s="6" t="str">
        <f t="shared" si="476"/>
        <v/>
      </c>
      <c r="J7650" s="5" t="str">
        <f>IF(H7650="否","不适用",IF(AND(ISNUMBER(E7650),ISNUMBER(F7650)),IF(I7650&gt;规则与名单!$B$2,"是","否"),"未判定"))</f>
        <v>不适用</v>
      </c>
      <c r="K7650" s="5" t="str">
        <f t="shared" si="477"/>
        <v>缺失</v>
      </c>
      <c r="L7650" s="6" t="str">
        <f t="shared" si="478"/>
        <v/>
      </c>
      <c r="M7650" s="5">
        <f t="shared" si="479"/>
        <v>1</v>
      </c>
      <c r="N7650" s="5" t="s">
        <v>26292</v>
      </c>
      <c r="O7650" s="5" t="s">
        <v>26293</v>
      </c>
      <c r="P7650" s="5" t="s">
        <v>26294</v>
      </c>
    </row>
    <row r="7651" ht="19" customHeight="1" spans="1:16">
      <c r="A7651" s="5">
        <v>301</v>
      </c>
      <c r="B7651" s="5" t="s">
        <v>739</v>
      </c>
      <c r="C7651" s="5" t="s">
        <v>70</v>
      </c>
      <c r="D7651" s="8" t="s">
        <v>605</v>
      </c>
      <c r="E7651" s="6"/>
      <c r="F7651" s="6">
        <v>0</v>
      </c>
      <c r="G7651" s="6"/>
      <c r="H7651" s="5" t="s">
        <v>120</v>
      </c>
      <c r="I7651" s="6" t="str">
        <f t="shared" si="476"/>
        <v/>
      </c>
      <c r="J7651" s="5" t="str">
        <f>IF(H7651="否","不适用",IF(AND(ISNUMBER(E7651),ISNUMBER(F7651)),IF(I7651&gt;规则与名单!$B$2,"是","否"),"未判定"))</f>
        <v>不适用</v>
      </c>
      <c r="K7651" s="5" t="str">
        <f t="shared" si="477"/>
        <v>缺失</v>
      </c>
      <c r="L7651" s="6" t="str">
        <f t="shared" si="478"/>
        <v/>
      </c>
      <c r="M7651" s="5">
        <f t="shared" si="479"/>
        <v>1</v>
      </c>
      <c r="N7651" s="5" t="s">
        <v>26295</v>
      </c>
      <c r="O7651" s="5" t="s">
        <v>26296</v>
      </c>
      <c r="P7651" s="5" t="s">
        <v>26297</v>
      </c>
    </row>
    <row r="7652" ht="19" customHeight="1" spans="1:16">
      <c r="A7652" s="5">
        <v>301</v>
      </c>
      <c r="B7652" s="5" t="s">
        <v>739</v>
      </c>
      <c r="C7652" s="5" t="s">
        <v>70</v>
      </c>
      <c r="D7652" s="8" t="s">
        <v>186</v>
      </c>
      <c r="E7652" s="6"/>
      <c r="F7652" s="6">
        <v>0</v>
      </c>
      <c r="G7652" s="6"/>
      <c r="H7652" s="5" t="s">
        <v>120</v>
      </c>
      <c r="I7652" s="6" t="str">
        <f t="shared" si="476"/>
        <v/>
      </c>
      <c r="J7652" s="5" t="str">
        <f>IF(H7652="否","不适用",IF(AND(ISNUMBER(E7652),ISNUMBER(F7652)),IF(I7652&gt;规则与名单!$B$2,"是","否"),"未判定"))</f>
        <v>不适用</v>
      </c>
      <c r="K7652" s="5" t="str">
        <f t="shared" si="477"/>
        <v>缺失</v>
      </c>
      <c r="L7652" s="6" t="str">
        <f t="shared" si="478"/>
        <v/>
      </c>
      <c r="M7652" s="5">
        <f t="shared" si="479"/>
        <v>1</v>
      </c>
      <c r="N7652" s="5" t="s">
        <v>26298</v>
      </c>
      <c r="O7652" s="5" t="s">
        <v>26299</v>
      </c>
      <c r="P7652" s="5" t="s">
        <v>26300</v>
      </c>
    </row>
    <row r="7653" ht="19" customHeight="1" spans="1:16">
      <c r="A7653" s="5">
        <v>301</v>
      </c>
      <c r="B7653" s="5" t="s">
        <v>739</v>
      </c>
      <c r="C7653" s="5" t="s">
        <v>70</v>
      </c>
      <c r="D7653" s="8" t="s">
        <v>165</v>
      </c>
      <c r="E7653" s="6"/>
      <c r="F7653" s="6">
        <v>0</v>
      </c>
      <c r="G7653" s="6"/>
      <c r="H7653" s="5" t="s">
        <v>120</v>
      </c>
      <c r="I7653" s="6" t="str">
        <f t="shared" si="476"/>
        <v/>
      </c>
      <c r="J7653" s="5" t="str">
        <f>IF(H7653="否","不适用",IF(AND(ISNUMBER(E7653),ISNUMBER(F7653)),IF(I7653&gt;规则与名单!$B$2,"是","否"),"未判定"))</f>
        <v>不适用</v>
      </c>
      <c r="K7653" s="5" t="str">
        <f t="shared" si="477"/>
        <v>缺失</v>
      </c>
      <c r="L7653" s="6" t="str">
        <f t="shared" si="478"/>
        <v/>
      </c>
      <c r="M7653" s="5">
        <f t="shared" si="479"/>
        <v>1</v>
      </c>
      <c r="N7653" s="5" t="s">
        <v>26301</v>
      </c>
      <c r="O7653" s="5" t="s">
        <v>26302</v>
      </c>
      <c r="P7653" s="5" t="s">
        <v>26303</v>
      </c>
    </row>
    <row r="7654" ht="19" customHeight="1" spans="1:16">
      <c r="A7654" s="5">
        <v>301</v>
      </c>
      <c r="B7654" s="5" t="s">
        <v>739</v>
      </c>
      <c r="C7654" s="5" t="s">
        <v>70</v>
      </c>
      <c r="D7654" s="8" t="s">
        <v>151</v>
      </c>
      <c r="E7654" s="6"/>
      <c r="F7654" s="6">
        <v>0</v>
      </c>
      <c r="G7654" s="6"/>
      <c r="H7654" s="5" t="s">
        <v>120</v>
      </c>
      <c r="I7654" s="6" t="str">
        <f t="shared" si="476"/>
        <v/>
      </c>
      <c r="J7654" s="5" t="str">
        <f>IF(H7654="否","不适用",IF(AND(ISNUMBER(E7654),ISNUMBER(F7654)),IF(I7654&gt;规则与名单!$B$2,"是","否"),"未判定"))</f>
        <v>不适用</v>
      </c>
      <c r="K7654" s="5" t="str">
        <f t="shared" si="477"/>
        <v>缺失</v>
      </c>
      <c r="L7654" s="6" t="str">
        <f t="shared" si="478"/>
        <v/>
      </c>
      <c r="M7654" s="5">
        <f t="shared" si="479"/>
        <v>1</v>
      </c>
      <c r="N7654" s="5" t="s">
        <v>26304</v>
      </c>
      <c r="O7654" s="5" t="s">
        <v>26305</v>
      </c>
      <c r="P7654" s="5" t="s">
        <v>26306</v>
      </c>
    </row>
    <row r="7655" ht="19" customHeight="1" spans="1:16">
      <c r="A7655" s="5">
        <v>301</v>
      </c>
      <c r="B7655" s="5" t="s">
        <v>739</v>
      </c>
      <c r="C7655" s="5" t="s">
        <v>70</v>
      </c>
      <c r="D7655" s="8" t="s">
        <v>3358</v>
      </c>
      <c r="E7655" s="6"/>
      <c r="F7655" s="6">
        <v>0</v>
      </c>
      <c r="G7655" s="6"/>
      <c r="H7655" s="5" t="s">
        <v>120</v>
      </c>
      <c r="I7655" s="6" t="str">
        <f t="shared" si="476"/>
        <v/>
      </c>
      <c r="J7655" s="5" t="str">
        <f>IF(H7655="否","不适用",IF(AND(ISNUMBER(E7655),ISNUMBER(F7655)),IF(I7655&gt;规则与名单!$B$2,"是","否"),"未判定"))</f>
        <v>不适用</v>
      </c>
      <c r="K7655" s="5" t="str">
        <f t="shared" si="477"/>
        <v>缺失</v>
      </c>
      <c r="L7655" s="6" t="str">
        <f t="shared" si="478"/>
        <v/>
      </c>
      <c r="M7655" s="5">
        <f t="shared" si="479"/>
        <v>1</v>
      </c>
      <c r="N7655" s="5" t="s">
        <v>26307</v>
      </c>
      <c r="O7655" s="5" t="s">
        <v>26308</v>
      </c>
      <c r="P7655" s="5" t="s">
        <v>26309</v>
      </c>
    </row>
    <row r="7656" ht="19" customHeight="1" spans="1:16">
      <c r="A7656" s="5">
        <v>301</v>
      </c>
      <c r="B7656" s="5" t="s">
        <v>739</v>
      </c>
      <c r="C7656" s="5" t="s">
        <v>70</v>
      </c>
      <c r="D7656" s="8" t="s">
        <v>272</v>
      </c>
      <c r="E7656" s="6"/>
      <c r="F7656" s="6">
        <v>0</v>
      </c>
      <c r="G7656" s="6"/>
      <c r="H7656" s="5" t="s">
        <v>120</v>
      </c>
      <c r="I7656" s="6" t="str">
        <f t="shared" si="476"/>
        <v/>
      </c>
      <c r="J7656" s="5" t="str">
        <f>IF(H7656="否","不适用",IF(AND(ISNUMBER(E7656),ISNUMBER(F7656)),IF(I7656&gt;规则与名单!$B$2,"是","否"),"未判定"))</f>
        <v>不适用</v>
      </c>
      <c r="K7656" s="5" t="str">
        <f t="shared" si="477"/>
        <v>缺失</v>
      </c>
      <c r="L7656" s="6" t="str">
        <f t="shared" si="478"/>
        <v/>
      </c>
      <c r="M7656" s="5">
        <f t="shared" si="479"/>
        <v>1</v>
      </c>
      <c r="N7656" s="5" t="s">
        <v>26310</v>
      </c>
      <c r="O7656" s="5" t="s">
        <v>26311</v>
      </c>
      <c r="P7656" s="5" t="s">
        <v>26312</v>
      </c>
    </row>
    <row r="7657" ht="19" customHeight="1" spans="1:16">
      <c r="A7657" s="5">
        <v>301</v>
      </c>
      <c r="B7657" s="5" t="s">
        <v>739</v>
      </c>
      <c r="C7657" s="5" t="s">
        <v>70</v>
      </c>
      <c r="D7657" s="8" t="s">
        <v>506</v>
      </c>
      <c r="E7657" s="6"/>
      <c r="F7657" s="6">
        <v>0</v>
      </c>
      <c r="G7657" s="6"/>
      <c r="H7657" s="5" t="s">
        <v>120</v>
      </c>
      <c r="I7657" s="6" t="str">
        <f t="shared" si="476"/>
        <v/>
      </c>
      <c r="J7657" s="5" t="str">
        <f>IF(H7657="否","不适用",IF(AND(ISNUMBER(E7657),ISNUMBER(F7657)),IF(I7657&gt;规则与名单!$B$2,"是","否"),"未判定"))</f>
        <v>不适用</v>
      </c>
      <c r="K7657" s="5" t="str">
        <f t="shared" si="477"/>
        <v>缺失</v>
      </c>
      <c r="L7657" s="6" t="str">
        <f t="shared" si="478"/>
        <v/>
      </c>
      <c r="M7657" s="5">
        <f t="shared" si="479"/>
        <v>1</v>
      </c>
      <c r="N7657" s="5" t="s">
        <v>26313</v>
      </c>
      <c r="O7657" s="5" t="s">
        <v>26314</v>
      </c>
      <c r="P7657" s="5" t="s">
        <v>26315</v>
      </c>
    </row>
    <row r="7658" ht="19" customHeight="1" spans="1:16">
      <c r="A7658" s="5">
        <v>301</v>
      </c>
      <c r="B7658" s="5" t="s">
        <v>739</v>
      </c>
      <c r="C7658" s="5" t="s">
        <v>70</v>
      </c>
      <c r="D7658" s="8" t="s">
        <v>673</v>
      </c>
      <c r="E7658" s="6"/>
      <c r="F7658" s="6">
        <v>0</v>
      </c>
      <c r="G7658" s="6"/>
      <c r="H7658" s="5" t="s">
        <v>120</v>
      </c>
      <c r="I7658" s="6" t="str">
        <f t="shared" si="476"/>
        <v/>
      </c>
      <c r="J7658" s="5" t="str">
        <f>IF(H7658="否","不适用",IF(AND(ISNUMBER(E7658),ISNUMBER(F7658)),IF(I7658&gt;规则与名单!$B$2,"是","否"),"未判定"))</f>
        <v>不适用</v>
      </c>
      <c r="K7658" s="5" t="str">
        <f t="shared" si="477"/>
        <v>缺失</v>
      </c>
      <c r="L7658" s="6" t="str">
        <f t="shared" si="478"/>
        <v/>
      </c>
      <c r="M7658" s="5">
        <f t="shared" si="479"/>
        <v>1</v>
      </c>
      <c r="N7658" s="5" t="s">
        <v>26316</v>
      </c>
      <c r="O7658" s="5" t="s">
        <v>26317</v>
      </c>
      <c r="P7658" s="5" t="s">
        <v>26318</v>
      </c>
    </row>
    <row r="7659" ht="19" customHeight="1" spans="1:16">
      <c r="A7659" s="5">
        <v>301</v>
      </c>
      <c r="B7659" s="5" t="s">
        <v>739</v>
      </c>
      <c r="C7659" s="5" t="s">
        <v>70</v>
      </c>
      <c r="D7659" s="8" t="s">
        <v>183</v>
      </c>
      <c r="E7659" s="6"/>
      <c r="F7659" s="6">
        <v>0</v>
      </c>
      <c r="G7659" s="6"/>
      <c r="H7659" s="5" t="s">
        <v>120</v>
      </c>
      <c r="I7659" s="6" t="str">
        <f t="shared" si="476"/>
        <v/>
      </c>
      <c r="J7659" s="5" t="str">
        <f>IF(H7659="否","不适用",IF(AND(ISNUMBER(E7659),ISNUMBER(F7659)),IF(I7659&gt;规则与名单!$B$2,"是","否"),"未判定"))</f>
        <v>不适用</v>
      </c>
      <c r="K7659" s="5" t="str">
        <f t="shared" si="477"/>
        <v>缺失</v>
      </c>
      <c r="L7659" s="6" t="str">
        <f t="shared" si="478"/>
        <v/>
      </c>
      <c r="M7659" s="5">
        <f t="shared" si="479"/>
        <v>1</v>
      </c>
      <c r="N7659" s="5" t="s">
        <v>26319</v>
      </c>
      <c r="O7659" s="5" t="s">
        <v>26320</v>
      </c>
      <c r="P7659" s="5" t="s">
        <v>26321</v>
      </c>
    </row>
    <row r="7660" ht="19" customHeight="1" spans="1:16">
      <c r="A7660" s="5">
        <v>301</v>
      </c>
      <c r="B7660" s="5" t="s">
        <v>739</v>
      </c>
      <c r="C7660" s="5" t="s">
        <v>70</v>
      </c>
      <c r="D7660" s="8" t="s">
        <v>431</v>
      </c>
      <c r="E7660" s="6"/>
      <c r="F7660" s="6">
        <v>0</v>
      </c>
      <c r="G7660" s="6"/>
      <c r="H7660" s="5" t="s">
        <v>120</v>
      </c>
      <c r="I7660" s="6" t="str">
        <f t="shared" si="476"/>
        <v/>
      </c>
      <c r="J7660" s="5" t="str">
        <f>IF(H7660="否","不适用",IF(AND(ISNUMBER(E7660),ISNUMBER(F7660)),IF(I7660&gt;规则与名单!$B$2,"是","否"),"未判定"))</f>
        <v>不适用</v>
      </c>
      <c r="K7660" s="5" t="str">
        <f t="shared" si="477"/>
        <v>缺失</v>
      </c>
      <c r="L7660" s="6" t="str">
        <f t="shared" si="478"/>
        <v/>
      </c>
      <c r="M7660" s="5">
        <f t="shared" si="479"/>
        <v>1</v>
      </c>
      <c r="N7660" s="5" t="s">
        <v>26322</v>
      </c>
      <c r="O7660" s="5" t="s">
        <v>26323</v>
      </c>
      <c r="P7660" s="5" t="s">
        <v>26324</v>
      </c>
    </row>
    <row r="7661" ht="19" customHeight="1" spans="1:16">
      <c r="A7661" s="5">
        <v>301</v>
      </c>
      <c r="B7661" s="5" t="s">
        <v>739</v>
      </c>
      <c r="C7661" s="5" t="s">
        <v>70</v>
      </c>
      <c r="D7661" s="8" t="s">
        <v>3377</v>
      </c>
      <c r="E7661" s="6"/>
      <c r="F7661" s="6">
        <v>0</v>
      </c>
      <c r="G7661" s="6"/>
      <c r="H7661" s="5" t="s">
        <v>120</v>
      </c>
      <c r="I7661" s="6" t="str">
        <f t="shared" si="476"/>
        <v/>
      </c>
      <c r="J7661" s="5" t="str">
        <f>IF(H7661="否","不适用",IF(AND(ISNUMBER(E7661),ISNUMBER(F7661)),IF(I7661&gt;规则与名单!$B$2,"是","否"),"未判定"))</f>
        <v>不适用</v>
      </c>
      <c r="K7661" s="5" t="str">
        <f t="shared" si="477"/>
        <v>缺失</v>
      </c>
      <c r="L7661" s="6" t="str">
        <f t="shared" si="478"/>
        <v/>
      </c>
      <c r="M7661" s="5">
        <f t="shared" si="479"/>
        <v>1</v>
      </c>
      <c r="N7661" s="5" t="s">
        <v>26325</v>
      </c>
      <c r="O7661" s="5" t="s">
        <v>26326</v>
      </c>
      <c r="P7661" s="5" t="s">
        <v>26327</v>
      </c>
    </row>
    <row r="7662" ht="19" customHeight="1" spans="1:16">
      <c r="A7662" s="5">
        <v>301</v>
      </c>
      <c r="B7662" s="5" t="s">
        <v>739</v>
      </c>
      <c r="C7662" s="5" t="s">
        <v>70</v>
      </c>
      <c r="D7662" s="8" t="s">
        <v>407</v>
      </c>
      <c r="E7662" s="6"/>
      <c r="F7662" s="6">
        <v>0</v>
      </c>
      <c r="G7662" s="6"/>
      <c r="H7662" s="5" t="s">
        <v>120</v>
      </c>
      <c r="I7662" s="6" t="str">
        <f t="shared" si="476"/>
        <v/>
      </c>
      <c r="J7662" s="5" t="str">
        <f>IF(H7662="否","不适用",IF(AND(ISNUMBER(E7662),ISNUMBER(F7662)),IF(I7662&gt;规则与名单!$B$2,"是","否"),"未判定"))</f>
        <v>不适用</v>
      </c>
      <c r="K7662" s="5" t="str">
        <f t="shared" si="477"/>
        <v>缺失</v>
      </c>
      <c r="L7662" s="6" t="str">
        <f t="shared" si="478"/>
        <v/>
      </c>
      <c r="M7662" s="5">
        <f t="shared" si="479"/>
        <v>1</v>
      </c>
      <c r="N7662" s="5" t="s">
        <v>26328</v>
      </c>
      <c r="O7662" s="5" t="s">
        <v>26329</v>
      </c>
      <c r="P7662" s="5" t="s">
        <v>26330</v>
      </c>
    </row>
    <row r="7663" ht="19" customHeight="1" spans="1:16">
      <c r="A7663" s="5">
        <v>301</v>
      </c>
      <c r="B7663" s="5" t="s">
        <v>739</v>
      </c>
      <c r="C7663" s="5" t="s">
        <v>70</v>
      </c>
      <c r="D7663" s="8" t="s">
        <v>411</v>
      </c>
      <c r="E7663" s="6"/>
      <c r="F7663" s="6">
        <v>0</v>
      </c>
      <c r="G7663" s="6"/>
      <c r="H7663" s="5" t="s">
        <v>120</v>
      </c>
      <c r="I7663" s="6" t="str">
        <f t="shared" si="476"/>
        <v/>
      </c>
      <c r="J7663" s="5" t="str">
        <f>IF(H7663="否","不适用",IF(AND(ISNUMBER(E7663),ISNUMBER(F7663)),IF(I7663&gt;规则与名单!$B$2,"是","否"),"未判定"))</f>
        <v>不适用</v>
      </c>
      <c r="K7663" s="5" t="str">
        <f t="shared" si="477"/>
        <v>缺失</v>
      </c>
      <c r="L7663" s="6" t="str">
        <f t="shared" si="478"/>
        <v/>
      </c>
      <c r="M7663" s="5">
        <f t="shared" si="479"/>
        <v>1</v>
      </c>
      <c r="N7663" s="5" t="s">
        <v>26331</v>
      </c>
      <c r="O7663" s="5" t="s">
        <v>26332</v>
      </c>
      <c r="P7663" s="5" t="s">
        <v>26333</v>
      </c>
    </row>
    <row r="7664" ht="19" customHeight="1" spans="1:16">
      <c r="A7664" s="5">
        <v>301</v>
      </c>
      <c r="B7664" s="5" t="s">
        <v>739</v>
      </c>
      <c r="C7664" s="5" t="s">
        <v>70</v>
      </c>
      <c r="D7664" s="8" t="s">
        <v>251</v>
      </c>
      <c r="E7664" s="6"/>
      <c r="F7664" s="6">
        <v>0</v>
      </c>
      <c r="G7664" s="6"/>
      <c r="H7664" s="5" t="s">
        <v>120</v>
      </c>
      <c r="I7664" s="6" t="str">
        <f t="shared" si="476"/>
        <v/>
      </c>
      <c r="J7664" s="5" t="str">
        <f>IF(H7664="否","不适用",IF(AND(ISNUMBER(E7664),ISNUMBER(F7664)),IF(I7664&gt;规则与名单!$B$2,"是","否"),"未判定"))</f>
        <v>不适用</v>
      </c>
      <c r="K7664" s="5" t="str">
        <f t="shared" si="477"/>
        <v>缺失</v>
      </c>
      <c r="L7664" s="6" t="str">
        <f t="shared" si="478"/>
        <v/>
      </c>
      <c r="M7664" s="5">
        <f t="shared" si="479"/>
        <v>1</v>
      </c>
      <c r="N7664" s="5" t="s">
        <v>26334</v>
      </c>
      <c r="O7664" s="5" t="s">
        <v>26335</v>
      </c>
      <c r="P7664" s="5" t="s">
        <v>26336</v>
      </c>
    </row>
    <row r="7665" ht="19" customHeight="1" spans="1:16">
      <c r="A7665" s="5">
        <v>301</v>
      </c>
      <c r="B7665" s="5" t="s">
        <v>739</v>
      </c>
      <c r="C7665" s="5" t="s">
        <v>70</v>
      </c>
      <c r="D7665" s="8" t="s">
        <v>472</v>
      </c>
      <c r="E7665" s="6"/>
      <c r="F7665" s="6">
        <v>0</v>
      </c>
      <c r="G7665" s="6"/>
      <c r="H7665" s="5" t="s">
        <v>120</v>
      </c>
      <c r="I7665" s="6" t="str">
        <f t="shared" si="476"/>
        <v/>
      </c>
      <c r="J7665" s="5" t="str">
        <f>IF(H7665="否","不适用",IF(AND(ISNUMBER(E7665),ISNUMBER(F7665)),IF(I7665&gt;规则与名单!$B$2,"是","否"),"未判定"))</f>
        <v>不适用</v>
      </c>
      <c r="K7665" s="5" t="str">
        <f t="shared" si="477"/>
        <v>缺失</v>
      </c>
      <c r="L7665" s="6" t="str">
        <f t="shared" si="478"/>
        <v/>
      </c>
      <c r="M7665" s="5">
        <f t="shared" si="479"/>
        <v>1</v>
      </c>
      <c r="N7665" s="5" t="s">
        <v>26337</v>
      </c>
      <c r="O7665" s="5" t="s">
        <v>26338</v>
      </c>
      <c r="P7665" s="5" t="s">
        <v>26339</v>
      </c>
    </row>
    <row r="7666" ht="19" customHeight="1" spans="1:16">
      <c r="A7666" s="5">
        <v>301</v>
      </c>
      <c r="B7666" s="5" t="s">
        <v>739</v>
      </c>
      <c r="C7666" s="5" t="s">
        <v>70</v>
      </c>
      <c r="D7666" s="8" t="s">
        <v>466</v>
      </c>
      <c r="E7666" s="6"/>
      <c r="F7666" s="6">
        <v>0</v>
      </c>
      <c r="G7666" s="6"/>
      <c r="H7666" s="5" t="s">
        <v>120</v>
      </c>
      <c r="I7666" s="6" t="str">
        <f t="shared" si="476"/>
        <v/>
      </c>
      <c r="J7666" s="5" t="str">
        <f>IF(H7666="否","不适用",IF(AND(ISNUMBER(E7666),ISNUMBER(F7666)),IF(I7666&gt;规则与名单!$B$2,"是","否"),"未判定"))</f>
        <v>不适用</v>
      </c>
      <c r="K7666" s="5" t="str">
        <f t="shared" si="477"/>
        <v>缺失</v>
      </c>
      <c r="L7666" s="6" t="str">
        <f t="shared" si="478"/>
        <v/>
      </c>
      <c r="M7666" s="5">
        <f t="shared" si="479"/>
        <v>1</v>
      </c>
      <c r="N7666" s="5" t="s">
        <v>26340</v>
      </c>
      <c r="O7666" s="5" t="s">
        <v>26341</v>
      </c>
      <c r="P7666" s="5" t="s">
        <v>26342</v>
      </c>
    </row>
    <row r="7667" ht="19" customHeight="1" spans="1:16">
      <c r="A7667" s="5">
        <v>301</v>
      </c>
      <c r="B7667" s="5" t="s">
        <v>739</v>
      </c>
      <c r="C7667" s="5" t="s">
        <v>70</v>
      </c>
      <c r="D7667" s="8" t="s">
        <v>333</v>
      </c>
      <c r="E7667" s="6"/>
      <c r="F7667" s="6">
        <v>0</v>
      </c>
      <c r="G7667" s="6"/>
      <c r="H7667" s="5" t="s">
        <v>120</v>
      </c>
      <c r="I7667" s="6" t="str">
        <f t="shared" si="476"/>
        <v/>
      </c>
      <c r="J7667" s="5" t="str">
        <f>IF(H7667="否","不适用",IF(AND(ISNUMBER(E7667),ISNUMBER(F7667)),IF(I7667&gt;规则与名单!$B$2,"是","否"),"未判定"))</f>
        <v>不适用</v>
      </c>
      <c r="K7667" s="5" t="str">
        <f t="shared" si="477"/>
        <v>缺失</v>
      </c>
      <c r="L7667" s="6" t="str">
        <f t="shared" si="478"/>
        <v/>
      </c>
      <c r="M7667" s="5">
        <f t="shared" si="479"/>
        <v>1</v>
      </c>
      <c r="N7667" s="5" t="s">
        <v>26343</v>
      </c>
      <c r="O7667" s="5" t="s">
        <v>26344</v>
      </c>
      <c r="P7667" s="5" t="s">
        <v>26345</v>
      </c>
    </row>
    <row r="7668" ht="19" customHeight="1" spans="1:16">
      <c r="A7668" s="5">
        <v>301</v>
      </c>
      <c r="B7668" s="5" t="s">
        <v>739</v>
      </c>
      <c r="C7668" s="5" t="s">
        <v>70</v>
      </c>
      <c r="D7668" s="8" t="s">
        <v>175</v>
      </c>
      <c r="E7668" s="6"/>
      <c r="F7668" s="6">
        <v>0</v>
      </c>
      <c r="G7668" s="6"/>
      <c r="H7668" s="5" t="s">
        <v>120</v>
      </c>
      <c r="I7668" s="6" t="str">
        <f t="shared" si="476"/>
        <v/>
      </c>
      <c r="J7668" s="5" t="str">
        <f>IF(H7668="否","不适用",IF(AND(ISNUMBER(E7668),ISNUMBER(F7668)),IF(I7668&gt;规则与名单!$B$2,"是","否"),"未判定"))</f>
        <v>不适用</v>
      </c>
      <c r="K7668" s="5" t="str">
        <f t="shared" si="477"/>
        <v>缺失</v>
      </c>
      <c r="L7668" s="6" t="str">
        <f t="shared" si="478"/>
        <v/>
      </c>
      <c r="M7668" s="5">
        <f t="shared" si="479"/>
        <v>1</v>
      </c>
      <c r="N7668" s="5" t="s">
        <v>26346</v>
      </c>
      <c r="O7668" s="5" t="s">
        <v>26347</v>
      </c>
      <c r="P7668" s="5" t="s">
        <v>26348</v>
      </c>
    </row>
    <row r="7669" ht="19" customHeight="1" spans="1:16">
      <c r="A7669" s="5">
        <v>301</v>
      </c>
      <c r="B7669" s="5" t="s">
        <v>739</v>
      </c>
      <c r="C7669" s="5" t="s">
        <v>70</v>
      </c>
      <c r="D7669" s="8" t="s">
        <v>3402</v>
      </c>
      <c r="E7669" s="6"/>
      <c r="F7669" s="6">
        <v>0</v>
      </c>
      <c r="G7669" s="6"/>
      <c r="H7669" s="5" t="s">
        <v>120</v>
      </c>
      <c r="I7669" s="6" t="str">
        <f t="shared" si="476"/>
        <v/>
      </c>
      <c r="J7669" s="5" t="str">
        <f>IF(H7669="否","不适用",IF(AND(ISNUMBER(E7669),ISNUMBER(F7669)),IF(I7669&gt;规则与名单!$B$2,"是","否"),"未判定"))</f>
        <v>不适用</v>
      </c>
      <c r="K7669" s="5" t="str">
        <f t="shared" si="477"/>
        <v>缺失</v>
      </c>
      <c r="L7669" s="6" t="str">
        <f t="shared" si="478"/>
        <v/>
      </c>
      <c r="M7669" s="5">
        <f t="shared" si="479"/>
        <v>1</v>
      </c>
      <c r="N7669" s="5" t="s">
        <v>26349</v>
      </c>
      <c r="O7669" s="5" t="s">
        <v>26350</v>
      </c>
      <c r="P7669" s="5" t="s">
        <v>26351</v>
      </c>
    </row>
    <row r="7670" ht="19" customHeight="1" spans="1:16">
      <c r="A7670" s="5">
        <v>301</v>
      </c>
      <c r="B7670" s="5" t="s">
        <v>739</v>
      </c>
      <c r="C7670" s="5" t="s">
        <v>70</v>
      </c>
      <c r="D7670" s="8" t="s">
        <v>487</v>
      </c>
      <c r="E7670" s="6"/>
      <c r="F7670" s="6">
        <v>0</v>
      </c>
      <c r="G7670" s="6"/>
      <c r="H7670" s="5" t="s">
        <v>120</v>
      </c>
      <c r="I7670" s="6" t="str">
        <f t="shared" si="476"/>
        <v/>
      </c>
      <c r="J7670" s="5" t="str">
        <f>IF(H7670="否","不适用",IF(AND(ISNUMBER(E7670),ISNUMBER(F7670)),IF(I7670&gt;规则与名单!$B$2,"是","否"),"未判定"))</f>
        <v>不适用</v>
      </c>
      <c r="K7670" s="5" t="str">
        <f t="shared" si="477"/>
        <v>缺失</v>
      </c>
      <c r="L7670" s="6" t="str">
        <f t="shared" si="478"/>
        <v/>
      </c>
      <c r="M7670" s="5">
        <f t="shared" si="479"/>
        <v>1</v>
      </c>
      <c r="N7670" s="5" t="s">
        <v>26352</v>
      </c>
      <c r="O7670" s="5" t="s">
        <v>26353</v>
      </c>
      <c r="P7670" s="5" t="s">
        <v>26354</v>
      </c>
    </row>
    <row r="7671" ht="19" customHeight="1" spans="1:16">
      <c r="A7671" s="5">
        <v>301</v>
      </c>
      <c r="B7671" s="5" t="s">
        <v>739</v>
      </c>
      <c r="C7671" s="5" t="s">
        <v>70</v>
      </c>
      <c r="D7671" s="8" t="s">
        <v>121</v>
      </c>
      <c r="E7671" s="6"/>
      <c r="F7671" s="6">
        <v>0</v>
      </c>
      <c r="G7671" s="6"/>
      <c r="H7671" s="5" t="s">
        <v>120</v>
      </c>
      <c r="I7671" s="6" t="str">
        <f t="shared" si="476"/>
        <v/>
      </c>
      <c r="J7671" s="5" t="str">
        <f>IF(H7671="否","不适用",IF(AND(ISNUMBER(E7671),ISNUMBER(F7671)),IF(I7671&gt;规则与名单!$B$2,"是","否"),"未判定"))</f>
        <v>不适用</v>
      </c>
      <c r="K7671" s="5" t="str">
        <f t="shared" si="477"/>
        <v>缺失</v>
      </c>
      <c r="L7671" s="6" t="str">
        <f t="shared" si="478"/>
        <v/>
      </c>
      <c r="M7671" s="5">
        <f t="shared" si="479"/>
        <v>1</v>
      </c>
      <c r="N7671" s="5" t="s">
        <v>26355</v>
      </c>
      <c r="O7671" s="5" t="s">
        <v>26356</v>
      </c>
      <c r="P7671" s="5" t="s">
        <v>26357</v>
      </c>
    </row>
    <row r="7672" ht="19" customHeight="1" spans="1:16">
      <c r="A7672" s="5">
        <v>301</v>
      </c>
      <c r="B7672" s="5" t="s">
        <v>739</v>
      </c>
      <c r="C7672" s="5" t="s">
        <v>70</v>
      </c>
      <c r="D7672" s="8" t="s">
        <v>170</v>
      </c>
      <c r="E7672" s="6"/>
      <c r="F7672" s="6">
        <v>0</v>
      </c>
      <c r="G7672" s="6"/>
      <c r="H7672" s="5" t="s">
        <v>120</v>
      </c>
      <c r="I7672" s="6" t="str">
        <f t="shared" si="476"/>
        <v/>
      </c>
      <c r="J7672" s="5" t="str">
        <f>IF(H7672="否","不适用",IF(AND(ISNUMBER(E7672),ISNUMBER(F7672)),IF(I7672&gt;规则与名单!$B$2,"是","否"),"未判定"))</f>
        <v>不适用</v>
      </c>
      <c r="K7672" s="5" t="str">
        <f t="shared" si="477"/>
        <v>缺失</v>
      </c>
      <c r="L7672" s="6" t="str">
        <f t="shared" si="478"/>
        <v/>
      </c>
      <c r="M7672" s="5">
        <f t="shared" si="479"/>
        <v>1</v>
      </c>
      <c r="N7672" s="5" t="s">
        <v>26358</v>
      </c>
      <c r="O7672" s="5" t="s">
        <v>26359</v>
      </c>
      <c r="P7672" s="5" t="s">
        <v>26360</v>
      </c>
    </row>
    <row r="7673" ht="19" customHeight="1" spans="1:16">
      <c r="A7673" s="5">
        <v>301</v>
      </c>
      <c r="B7673" s="5" t="s">
        <v>739</v>
      </c>
      <c r="C7673" s="5" t="s">
        <v>70</v>
      </c>
      <c r="D7673" s="8" t="s">
        <v>644</v>
      </c>
      <c r="E7673" s="6"/>
      <c r="F7673" s="6">
        <v>0</v>
      </c>
      <c r="G7673" s="6"/>
      <c r="H7673" s="5" t="s">
        <v>120</v>
      </c>
      <c r="I7673" s="6" t="str">
        <f t="shared" si="476"/>
        <v/>
      </c>
      <c r="J7673" s="5" t="str">
        <f>IF(H7673="否","不适用",IF(AND(ISNUMBER(E7673),ISNUMBER(F7673)),IF(I7673&gt;规则与名单!$B$2,"是","否"),"未判定"))</f>
        <v>不适用</v>
      </c>
      <c r="K7673" s="5" t="str">
        <f t="shared" si="477"/>
        <v>缺失</v>
      </c>
      <c r="L7673" s="6" t="str">
        <f t="shared" si="478"/>
        <v/>
      </c>
      <c r="M7673" s="5">
        <f t="shared" si="479"/>
        <v>1</v>
      </c>
      <c r="N7673" s="5" t="s">
        <v>26361</v>
      </c>
      <c r="O7673" s="5" t="s">
        <v>26362</v>
      </c>
      <c r="P7673" s="5" t="s">
        <v>26363</v>
      </c>
    </row>
    <row r="7674" ht="19" customHeight="1" spans="1:16">
      <c r="A7674" s="5">
        <v>301</v>
      </c>
      <c r="B7674" s="5" t="s">
        <v>739</v>
      </c>
      <c r="C7674" s="5" t="s">
        <v>70</v>
      </c>
      <c r="D7674" s="8" t="s">
        <v>3418</v>
      </c>
      <c r="E7674" s="6"/>
      <c r="F7674" s="6">
        <v>0</v>
      </c>
      <c r="G7674" s="6"/>
      <c r="H7674" s="5" t="s">
        <v>120</v>
      </c>
      <c r="I7674" s="6" t="str">
        <f t="shared" si="476"/>
        <v/>
      </c>
      <c r="J7674" s="5" t="str">
        <f>IF(H7674="否","不适用",IF(AND(ISNUMBER(E7674),ISNUMBER(F7674)),IF(I7674&gt;规则与名单!$B$2,"是","否"),"未判定"))</f>
        <v>不适用</v>
      </c>
      <c r="K7674" s="5" t="str">
        <f t="shared" si="477"/>
        <v>缺失</v>
      </c>
      <c r="L7674" s="6" t="str">
        <f t="shared" si="478"/>
        <v/>
      </c>
      <c r="M7674" s="5">
        <f t="shared" si="479"/>
        <v>1</v>
      </c>
      <c r="N7674" s="5" t="s">
        <v>26364</v>
      </c>
      <c r="O7674" s="5" t="s">
        <v>26365</v>
      </c>
      <c r="P7674" s="5" t="s">
        <v>26366</v>
      </c>
    </row>
    <row r="7675" ht="19" customHeight="1" spans="1:16">
      <c r="A7675" s="5">
        <v>301</v>
      </c>
      <c r="B7675" s="5" t="s">
        <v>739</v>
      </c>
      <c r="C7675" s="5" t="s">
        <v>70</v>
      </c>
      <c r="D7675" s="8" t="s">
        <v>3422</v>
      </c>
      <c r="E7675" s="6"/>
      <c r="F7675" s="6">
        <v>0</v>
      </c>
      <c r="G7675" s="6"/>
      <c r="H7675" s="5" t="s">
        <v>120</v>
      </c>
      <c r="I7675" s="6" t="str">
        <f t="shared" si="476"/>
        <v/>
      </c>
      <c r="J7675" s="5" t="str">
        <f>IF(H7675="否","不适用",IF(AND(ISNUMBER(E7675),ISNUMBER(F7675)),IF(I7675&gt;规则与名单!$B$2,"是","否"),"未判定"))</f>
        <v>不适用</v>
      </c>
      <c r="K7675" s="5" t="str">
        <f t="shared" si="477"/>
        <v>缺失</v>
      </c>
      <c r="L7675" s="6" t="str">
        <f t="shared" si="478"/>
        <v/>
      </c>
      <c r="M7675" s="5">
        <f t="shared" si="479"/>
        <v>1</v>
      </c>
      <c r="N7675" s="5" t="s">
        <v>26367</v>
      </c>
      <c r="O7675" s="5" t="s">
        <v>26368</v>
      </c>
      <c r="P7675" s="5" t="s">
        <v>26369</v>
      </c>
    </row>
    <row r="7676" ht="19" customHeight="1" spans="1:16">
      <c r="A7676" s="5">
        <v>301</v>
      </c>
      <c r="B7676" s="5" t="s">
        <v>739</v>
      </c>
      <c r="C7676" s="5" t="s">
        <v>70</v>
      </c>
      <c r="D7676" s="8" t="s">
        <v>336</v>
      </c>
      <c r="E7676" s="6"/>
      <c r="F7676" s="6">
        <v>0</v>
      </c>
      <c r="G7676" s="6"/>
      <c r="H7676" s="5" t="s">
        <v>120</v>
      </c>
      <c r="I7676" s="6" t="str">
        <f t="shared" si="476"/>
        <v/>
      </c>
      <c r="J7676" s="5" t="str">
        <f>IF(H7676="否","不适用",IF(AND(ISNUMBER(E7676),ISNUMBER(F7676)),IF(I7676&gt;规则与名单!$B$2,"是","否"),"未判定"))</f>
        <v>不适用</v>
      </c>
      <c r="K7676" s="5" t="str">
        <f t="shared" si="477"/>
        <v>缺失</v>
      </c>
      <c r="L7676" s="6" t="str">
        <f t="shared" si="478"/>
        <v/>
      </c>
      <c r="M7676" s="5">
        <f t="shared" si="479"/>
        <v>1</v>
      </c>
      <c r="N7676" s="5" t="s">
        <v>26370</v>
      </c>
      <c r="O7676" s="5" t="s">
        <v>26371</v>
      </c>
      <c r="P7676" s="5" t="s">
        <v>26372</v>
      </c>
    </row>
    <row r="7677" ht="19" customHeight="1" spans="1:16">
      <c r="A7677" s="5">
        <v>301</v>
      </c>
      <c r="B7677" s="5" t="s">
        <v>739</v>
      </c>
      <c r="C7677" s="5" t="s">
        <v>70</v>
      </c>
      <c r="D7677" s="8" t="s">
        <v>653</v>
      </c>
      <c r="E7677" s="6"/>
      <c r="F7677" s="6">
        <v>0</v>
      </c>
      <c r="G7677" s="6"/>
      <c r="H7677" s="5" t="s">
        <v>120</v>
      </c>
      <c r="I7677" s="6" t="str">
        <f t="shared" si="476"/>
        <v/>
      </c>
      <c r="J7677" s="5" t="str">
        <f>IF(H7677="否","不适用",IF(AND(ISNUMBER(E7677),ISNUMBER(F7677)),IF(I7677&gt;规则与名单!$B$2,"是","否"),"未判定"))</f>
        <v>不适用</v>
      </c>
      <c r="K7677" s="5" t="str">
        <f t="shared" si="477"/>
        <v>缺失</v>
      </c>
      <c r="L7677" s="6" t="str">
        <f t="shared" si="478"/>
        <v/>
      </c>
      <c r="M7677" s="5">
        <f t="shared" si="479"/>
        <v>1</v>
      </c>
      <c r="N7677" s="5" t="s">
        <v>26373</v>
      </c>
      <c r="O7677" s="5" t="s">
        <v>26374</v>
      </c>
      <c r="P7677" s="5" t="s">
        <v>26375</v>
      </c>
    </row>
    <row r="7678" ht="19" customHeight="1" spans="1:16">
      <c r="A7678" s="5">
        <v>301</v>
      </c>
      <c r="B7678" s="5" t="s">
        <v>739</v>
      </c>
      <c r="C7678" s="5" t="s">
        <v>70</v>
      </c>
      <c r="D7678" s="8" t="s">
        <v>140</v>
      </c>
      <c r="E7678" s="6">
        <v>0</v>
      </c>
      <c r="F7678" s="6">
        <v>0.05</v>
      </c>
      <c r="G7678" s="6"/>
      <c r="H7678" s="5" t="s">
        <v>120</v>
      </c>
      <c r="I7678" s="6">
        <f t="shared" si="476"/>
        <v>-0.05</v>
      </c>
      <c r="J7678" s="5" t="str">
        <f>IF(H7678="否","不适用",IF(AND(ISNUMBER(E7678),ISNUMBER(F7678)),IF(I7678&gt;规则与名单!$B$2,"是","否"),"未判定"))</f>
        <v>不适用</v>
      </c>
      <c r="K7678" s="5" t="str">
        <f t="shared" si="477"/>
        <v>非测试日仪表</v>
      </c>
      <c r="L7678" s="6">
        <f t="shared" si="478"/>
        <v>0</v>
      </c>
      <c r="M7678" s="5">
        <f t="shared" si="479"/>
        <v>0</v>
      </c>
      <c r="N7678" s="5" t="s">
        <v>26376</v>
      </c>
      <c r="O7678" s="5" t="s">
        <v>26377</v>
      </c>
      <c r="P7678" s="5" t="s">
        <v>26378</v>
      </c>
    </row>
    <row r="7679" ht="19" customHeight="1" spans="1:16">
      <c r="A7679" s="5">
        <v>301</v>
      </c>
      <c r="B7679" s="5" t="s">
        <v>739</v>
      </c>
      <c r="C7679" s="5" t="s">
        <v>70</v>
      </c>
      <c r="D7679" s="8" t="s">
        <v>115</v>
      </c>
      <c r="E7679" s="6"/>
      <c r="F7679" s="6">
        <v>0</v>
      </c>
      <c r="G7679" s="6"/>
      <c r="H7679" s="5" t="s">
        <v>120</v>
      </c>
      <c r="I7679" s="6" t="str">
        <f t="shared" si="476"/>
        <v/>
      </c>
      <c r="J7679" s="5" t="str">
        <f>IF(H7679="否","不适用",IF(AND(ISNUMBER(E7679),ISNUMBER(F7679)),IF(I7679&gt;规则与名单!$B$2,"是","否"),"未判定"))</f>
        <v>不适用</v>
      </c>
      <c r="K7679" s="5" t="str">
        <f t="shared" si="477"/>
        <v>缺失</v>
      </c>
      <c r="L7679" s="6" t="str">
        <f t="shared" si="478"/>
        <v/>
      </c>
      <c r="M7679" s="5">
        <f t="shared" si="479"/>
        <v>1</v>
      </c>
      <c r="N7679" s="5" t="s">
        <v>26379</v>
      </c>
      <c r="O7679" s="5" t="s">
        <v>26380</v>
      </c>
      <c r="P7679" s="5" t="s">
        <v>26381</v>
      </c>
    </row>
    <row r="7680" ht="19" customHeight="1" spans="1:16">
      <c r="A7680" s="5">
        <v>302</v>
      </c>
      <c r="B7680" s="5" t="s">
        <v>740</v>
      </c>
      <c r="C7680" s="5" t="s">
        <v>70</v>
      </c>
      <c r="D7680" s="8" t="s">
        <v>114</v>
      </c>
      <c r="E7680" s="6"/>
      <c r="F7680" s="6">
        <v>0</v>
      </c>
      <c r="G7680" s="6"/>
      <c r="H7680" s="5" t="s">
        <v>120</v>
      </c>
      <c r="I7680" s="6" t="str">
        <f t="shared" si="476"/>
        <v/>
      </c>
      <c r="J7680" s="5" t="str">
        <f>IF(H7680="否","不适用",IF(AND(ISNUMBER(E7680),ISNUMBER(F7680)),IF(I7680&gt;规则与名单!$B$2,"是","否"),"未判定"))</f>
        <v>不适用</v>
      </c>
      <c r="K7680" s="5" t="str">
        <f t="shared" si="477"/>
        <v>缺失</v>
      </c>
      <c r="L7680" s="6" t="str">
        <f t="shared" si="478"/>
        <v/>
      </c>
      <c r="M7680" s="5">
        <f t="shared" si="479"/>
        <v>1</v>
      </c>
      <c r="N7680" s="5" t="s">
        <v>26382</v>
      </c>
      <c r="O7680" s="5" t="s">
        <v>26383</v>
      </c>
      <c r="P7680" s="5" t="s">
        <v>26384</v>
      </c>
    </row>
    <row r="7681" ht="19" customHeight="1" spans="1:16">
      <c r="A7681" s="5">
        <v>302</v>
      </c>
      <c r="B7681" s="5" t="s">
        <v>740</v>
      </c>
      <c r="C7681" s="5" t="s">
        <v>70</v>
      </c>
      <c r="D7681" s="8" t="s">
        <v>605</v>
      </c>
      <c r="E7681" s="6">
        <v>18.3</v>
      </c>
      <c r="F7681" s="6">
        <v>18.5</v>
      </c>
      <c r="G7681" s="6">
        <v>17.7</v>
      </c>
      <c r="H7681" s="5" t="s">
        <v>120</v>
      </c>
      <c r="I7681" s="6">
        <f t="shared" si="476"/>
        <v>-0.199999999999999</v>
      </c>
      <c r="J7681" s="5" t="str">
        <f>IF(H7681="否","不适用",IF(AND(ISNUMBER(E7681),ISNUMBER(F7681)),IF(I7681&gt;规则与名单!$B$2,"是","否"),"未判定"))</f>
        <v>不适用</v>
      </c>
      <c r="K7681" s="5" t="str">
        <f t="shared" si="477"/>
        <v>非测试日纯氢</v>
      </c>
      <c r="L7681" s="6">
        <f t="shared" si="478"/>
        <v>17.7</v>
      </c>
      <c r="M7681" s="5">
        <f t="shared" si="479"/>
        <v>0</v>
      </c>
      <c r="N7681" s="5" t="s">
        <v>26385</v>
      </c>
      <c r="O7681" s="5" t="s">
        <v>26386</v>
      </c>
      <c r="P7681" s="5" t="s">
        <v>26387</v>
      </c>
    </row>
    <row r="7682" ht="19" customHeight="1" spans="1:16">
      <c r="A7682" s="5">
        <v>302</v>
      </c>
      <c r="B7682" s="5" t="s">
        <v>740</v>
      </c>
      <c r="C7682" s="5" t="s">
        <v>70</v>
      </c>
      <c r="D7682" s="8" t="s">
        <v>186</v>
      </c>
      <c r="E7682" s="6">
        <v>224.7</v>
      </c>
      <c r="F7682" s="6">
        <v>226.2</v>
      </c>
      <c r="G7682" s="6">
        <v>217.2</v>
      </c>
      <c r="H7682" s="5" t="s">
        <v>120</v>
      </c>
      <c r="I7682" s="6">
        <f t="shared" ref="I7682:I7745" si="480">IF(AND(ISNUMBER(E7682),ISNUMBER(F7682)),E7682-F7682,"")</f>
        <v>-1.5</v>
      </c>
      <c r="J7682" s="5" t="str">
        <f>IF(H7682="否","不适用",IF(AND(ISNUMBER(E7682),ISNUMBER(F7682)),IF(I7682&gt;规则与名单!$B$2,"是","否"),"未判定"))</f>
        <v>不适用</v>
      </c>
      <c r="K7682" s="5" t="str">
        <f t="shared" ref="K7682:K7745" si="481">IF(J7682="是",IF(ISNUMBER(F7682),"测试日GPS","缺失"),IF(ISNUMBER(G7682),"非测试日纯氢",IF(AND(H7682="是",J7682="未判定"),IF(ISNUMBER(F7682),"测试名单无纯氢GPS","缺失"),IF(ISNUMBER(E7682),"非测试日仪表","缺失"))))</f>
        <v>非测试日纯氢</v>
      </c>
      <c r="L7682" s="6">
        <f t="shared" ref="L7682:L7745" si="482">IF(K7682="缺失","",IF(K7682="非测试日纯氢",G7682,IF(K7682="非测试日仪表",E7682,F7682)))</f>
        <v>217.2</v>
      </c>
      <c r="M7682" s="5">
        <f t="shared" ref="M7682:M7745" si="483">IF(K7682="缺失",1,0)</f>
        <v>0</v>
      </c>
      <c r="N7682" s="5" t="s">
        <v>26388</v>
      </c>
      <c r="O7682" s="5" t="s">
        <v>26389</v>
      </c>
      <c r="P7682" s="5" t="s">
        <v>26390</v>
      </c>
    </row>
    <row r="7683" ht="19" customHeight="1" spans="1:16">
      <c r="A7683" s="5">
        <v>302</v>
      </c>
      <c r="B7683" s="5" t="s">
        <v>740</v>
      </c>
      <c r="C7683" s="5" t="s">
        <v>70</v>
      </c>
      <c r="D7683" s="8" t="s">
        <v>165</v>
      </c>
      <c r="E7683" s="6">
        <v>268.3</v>
      </c>
      <c r="F7683" s="6">
        <v>272.9</v>
      </c>
      <c r="G7683" s="6">
        <v>267.8</v>
      </c>
      <c r="H7683" s="5" t="s">
        <v>120</v>
      </c>
      <c r="I7683" s="6">
        <f t="shared" si="480"/>
        <v>-4.59999999999997</v>
      </c>
      <c r="J7683" s="5" t="str">
        <f>IF(H7683="否","不适用",IF(AND(ISNUMBER(E7683),ISNUMBER(F7683)),IF(I7683&gt;规则与名单!$B$2,"是","否"),"未判定"))</f>
        <v>不适用</v>
      </c>
      <c r="K7683" s="5" t="str">
        <f t="shared" si="481"/>
        <v>非测试日纯氢</v>
      </c>
      <c r="L7683" s="6">
        <f t="shared" si="482"/>
        <v>267.8</v>
      </c>
      <c r="M7683" s="5">
        <f t="shared" si="483"/>
        <v>0</v>
      </c>
      <c r="N7683" s="5" t="s">
        <v>26391</v>
      </c>
      <c r="O7683" s="5" t="s">
        <v>26392</v>
      </c>
      <c r="P7683" s="5" t="s">
        <v>26393</v>
      </c>
    </row>
    <row r="7684" ht="19" customHeight="1" spans="1:16">
      <c r="A7684" s="5">
        <v>302</v>
      </c>
      <c r="B7684" s="5" t="s">
        <v>740</v>
      </c>
      <c r="C7684" s="5" t="s">
        <v>70</v>
      </c>
      <c r="D7684" s="8" t="s">
        <v>151</v>
      </c>
      <c r="E7684" s="6">
        <v>264.1</v>
      </c>
      <c r="F7684" s="6">
        <v>265</v>
      </c>
      <c r="G7684" s="6">
        <v>264.1</v>
      </c>
      <c r="H7684" s="5" t="s">
        <v>120</v>
      </c>
      <c r="I7684" s="6">
        <f t="shared" si="480"/>
        <v>-0.899999999999977</v>
      </c>
      <c r="J7684" s="5" t="str">
        <f>IF(H7684="否","不适用",IF(AND(ISNUMBER(E7684),ISNUMBER(F7684)),IF(I7684&gt;规则与名单!$B$2,"是","否"),"未判定"))</f>
        <v>不适用</v>
      </c>
      <c r="K7684" s="5" t="str">
        <f t="shared" si="481"/>
        <v>非测试日纯氢</v>
      </c>
      <c r="L7684" s="6">
        <f t="shared" si="482"/>
        <v>264.1</v>
      </c>
      <c r="M7684" s="5">
        <f t="shared" si="483"/>
        <v>0</v>
      </c>
      <c r="N7684" s="5" t="s">
        <v>26394</v>
      </c>
      <c r="O7684" s="5" t="s">
        <v>26395</v>
      </c>
      <c r="P7684" s="5" t="s">
        <v>26396</v>
      </c>
    </row>
    <row r="7685" ht="19" customHeight="1" spans="1:16">
      <c r="A7685" s="5">
        <v>302</v>
      </c>
      <c r="B7685" s="5" t="s">
        <v>740</v>
      </c>
      <c r="C7685" s="5" t="s">
        <v>70</v>
      </c>
      <c r="D7685" s="8" t="s">
        <v>3358</v>
      </c>
      <c r="E7685" s="6">
        <v>253</v>
      </c>
      <c r="F7685" s="6">
        <v>255.5</v>
      </c>
      <c r="G7685" s="6">
        <v>252.5</v>
      </c>
      <c r="H7685" s="5" t="s">
        <v>120</v>
      </c>
      <c r="I7685" s="6">
        <f t="shared" si="480"/>
        <v>-2.5</v>
      </c>
      <c r="J7685" s="5" t="str">
        <f>IF(H7685="否","不适用",IF(AND(ISNUMBER(E7685),ISNUMBER(F7685)),IF(I7685&gt;规则与名单!$B$2,"是","否"),"未判定"))</f>
        <v>不适用</v>
      </c>
      <c r="K7685" s="5" t="str">
        <f t="shared" si="481"/>
        <v>非测试日纯氢</v>
      </c>
      <c r="L7685" s="6">
        <f t="shared" si="482"/>
        <v>252.5</v>
      </c>
      <c r="M7685" s="5">
        <f t="shared" si="483"/>
        <v>0</v>
      </c>
      <c r="N7685" s="5" t="s">
        <v>26397</v>
      </c>
      <c r="O7685" s="5" t="s">
        <v>26398</v>
      </c>
      <c r="P7685" s="5" t="s">
        <v>26399</v>
      </c>
    </row>
    <row r="7686" ht="19" customHeight="1" spans="1:16">
      <c r="A7686" s="5">
        <v>302</v>
      </c>
      <c r="B7686" s="5" t="s">
        <v>740</v>
      </c>
      <c r="C7686" s="5" t="s">
        <v>70</v>
      </c>
      <c r="D7686" s="8" t="s">
        <v>272</v>
      </c>
      <c r="E7686" s="6">
        <v>171.4</v>
      </c>
      <c r="F7686" s="6">
        <v>173.7</v>
      </c>
      <c r="G7686" s="6">
        <v>159.6</v>
      </c>
      <c r="H7686" s="5" t="s">
        <v>120</v>
      </c>
      <c r="I7686" s="6">
        <f t="shared" si="480"/>
        <v>-2.29999999999998</v>
      </c>
      <c r="J7686" s="5" t="str">
        <f>IF(H7686="否","不适用",IF(AND(ISNUMBER(E7686),ISNUMBER(F7686)),IF(I7686&gt;规则与名单!$B$2,"是","否"),"未判定"))</f>
        <v>不适用</v>
      </c>
      <c r="K7686" s="5" t="str">
        <f t="shared" si="481"/>
        <v>非测试日纯氢</v>
      </c>
      <c r="L7686" s="6">
        <f t="shared" si="482"/>
        <v>159.6</v>
      </c>
      <c r="M7686" s="5">
        <f t="shared" si="483"/>
        <v>0</v>
      </c>
      <c r="N7686" s="5" t="s">
        <v>26400</v>
      </c>
      <c r="O7686" s="5" t="s">
        <v>26401</v>
      </c>
      <c r="P7686" s="5" t="s">
        <v>26402</v>
      </c>
    </row>
    <row r="7687" ht="19" customHeight="1" spans="1:16">
      <c r="A7687" s="5">
        <v>302</v>
      </c>
      <c r="B7687" s="5" t="s">
        <v>740</v>
      </c>
      <c r="C7687" s="5" t="s">
        <v>70</v>
      </c>
      <c r="D7687" s="8" t="s">
        <v>506</v>
      </c>
      <c r="E7687" s="6">
        <v>229</v>
      </c>
      <c r="F7687" s="6">
        <v>233</v>
      </c>
      <c r="G7687" s="6">
        <v>228.8</v>
      </c>
      <c r="H7687" s="5" t="s">
        <v>120</v>
      </c>
      <c r="I7687" s="6">
        <f t="shared" si="480"/>
        <v>-4</v>
      </c>
      <c r="J7687" s="5" t="str">
        <f>IF(H7687="否","不适用",IF(AND(ISNUMBER(E7687),ISNUMBER(F7687)),IF(I7687&gt;规则与名单!$B$2,"是","否"),"未判定"))</f>
        <v>不适用</v>
      </c>
      <c r="K7687" s="5" t="str">
        <f t="shared" si="481"/>
        <v>非测试日纯氢</v>
      </c>
      <c r="L7687" s="6">
        <f t="shared" si="482"/>
        <v>228.8</v>
      </c>
      <c r="M7687" s="5">
        <f t="shared" si="483"/>
        <v>0</v>
      </c>
      <c r="N7687" s="5" t="s">
        <v>26403</v>
      </c>
      <c r="O7687" s="5" t="s">
        <v>26404</v>
      </c>
      <c r="P7687" s="5" t="s">
        <v>26405</v>
      </c>
    </row>
    <row r="7688" ht="19" customHeight="1" spans="1:16">
      <c r="A7688" s="5">
        <v>302</v>
      </c>
      <c r="B7688" s="5" t="s">
        <v>740</v>
      </c>
      <c r="C7688" s="5" t="s">
        <v>70</v>
      </c>
      <c r="D7688" s="8" t="s">
        <v>673</v>
      </c>
      <c r="E7688" s="6">
        <v>191.1</v>
      </c>
      <c r="F7688" s="6">
        <v>194.2</v>
      </c>
      <c r="G7688" s="6">
        <v>170.6</v>
      </c>
      <c r="H7688" s="5" t="s">
        <v>120</v>
      </c>
      <c r="I7688" s="6">
        <f t="shared" si="480"/>
        <v>-3.09999999999999</v>
      </c>
      <c r="J7688" s="5" t="str">
        <f>IF(H7688="否","不适用",IF(AND(ISNUMBER(E7688),ISNUMBER(F7688)),IF(I7688&gt;规则与名单!$B$2,"是","否"),"未判定"))</f>
        <v>不适用</v>
      </c>
      <c r="K7688" s="5" t="str">
        <f t="shared" si="481"/>
        <v>非测试日纯氢</v>
      </c>
      <c r="L7688" s="6">
        <f t="shared" si="482"/>
        <v>170.6</v>
      </c>
      <c r="M7688" s="5">
        <f t="shared" si="483"/>
        <v>0</v>
      </c>
      <c r="N7688" s="5" t="s">
        <v>26406</v>
      </c>
      <c r="O7688" s="5" t="s">
        <v>26407</v>
      </c>
      <c r="P7688" s="5" t="s">
        <v>26408</v>
      </c>
    </row>
    <row r="7689" ht="19" customHeight="1" spans="1:16">
      <c r="A7689" s="5">
        <v>302</v>
      </c>
      <c r="B7689" s="5" t="s">
        <v>740</v>
      </c>
      <c r="C7689" s="5" t="s">
        <v>70</v>
      </c>
      <c r="D7689" s="8" t="s">
        <v>183</v>
      </c>
      <c r="E7689" s="6">
        <v>177.2</v>
      </c>
      <c r="F7689" s="6">
        <v>179.5</v>
      </c>
      <c r="G7689" s="6">
        <v>171</v>
      </c>
      <c r="H7689" s="5" t="s">
        <v>120</v>
      </c>
      <c r="I7689" s="6">
        <f t="shared" si="480"/>
        <v>-2.30000000000001</v>
      </c>
      <c r="J7689" s="5" t="str">
        <f>IF(H7689="否","不适用",IF(AND(ISNUMBER(E7689),ISNUMBER(F7689)),IF(I7689&gt;规则与名单!$B$2,"是","否"),"未判定"))</f>
        <v>不适用</v>
      </c>
      <c r="K7689" s="5" t="str">
        <f t="shared" si="481"/>
        <v>非测试日纯氢</v>
      </c>
      <c r="L7689" s="6">
        <f t="shared" si="482"/>
        <v>171</v>
      </c>
      <c r="M7689" s="5">
        <f t="shared" si="483"/>
        <v>0</v>
      </c>
      <c r="N7689" s="5" t="s">
        <v>26409</v>
      </c>
      <c r="O7689" s="5" t="s">
        <v>26410</v>
      </c>
      <c r="P7689" s="5" t="s">
        <v>26411</v>
      </c>
    </row>
    <row r="7690" ht="19" customHeight="1" spans="1:16">
      <c r="A7690" s="5">
        <v>302</v>
      </c>
      <c r="B7690" s="5" t="s">
        <v>740</v>
      </c>
      <c r="C7690" s="5" t="s">
        <v>70</v>
      </c>
      <c r="D7690" s="8" t="s">
        <v>431</v>
      </c>
      <c r="E7690" s="6">
        <v>137.5</v>
      </c>
      <c r="F7690" s="6">
        <v>200.1</v>
      </c>
      <c r="G7690" s="6">
        <v>68.4</v>
      </c>
      <c r="H7690" s="5" t="s">
        <v>120</v>
      </c>
      <c r="I7690" s="6">
        <f t="shared" si="480"/>
        <v>-62.6</v>
      </c>
      <c r="J7690" s="5" t="str">
        <f>IF(H7690="否","不适用",IF(AND(ISNUMBER(E7690),ISNUMBER(F7690)),IF(I7690&gt;规则与名单!$B$2,"是","否"),"未判定"))</f>
        <v>不适用</v>
      </c>
      <c r="K7690" s="5" t="str">
        <f t="shared" si="481"/>
        <v>非测试日纯氢</v>
      </c>
      <c r="L7690" s="6">
        <f t="shared" si="482"/>
        <v>68.4</v>
      </c>
      <c r="M7690" s="5">
        <f t="shared" si="483"/>
        <v>0</v>
      </c>
      <c r="N7690" s="5" t="s">
        <v>26412</v>
      </c>
      <c r="O7690" s="5" t="s">
        <v>26413</v>
      </c>
      <c r="P7690" s="5" t="s">
        <v>26414</v>
      </c>
    </row>
    <row r="7691" ht="19" customHeight="1" spans="1:16">
      <c r="A7691" s="5">
        <v>302</v>
      </c>
      <c r="B7691" s="5" t="s">
        <v>740</v>
      </c>
      <c r="C7691" s="5" t="s">
        <v>70</v>
      </c>
      <c r="D7691" s="8" t="s">
        <v>3377</v>
      </c>
      <c r="E7691" s="6">
        <v>67.6</v>
      </c>
      <c r="F7691" s="6">
        <v>6.1</v>
      </c>
      <c r="G7691" s="6">
        <v>5.9</v>
      </c>
      <c r="H7691" s="5" t="s">
        <v>120</v>
      </c>
      <c r="I7691" s="6">
        <f t="shared" si="480"/>
        <v>61.5</v>
      </c>
      <c r="J7691" s="5" t="str">
        <f>IF(H7691="否","不适用",IF(AND(ISNUMBER(E7691),ISNUMBER(F7691)),IF(I7691&gt;规则与名单!$B$2,"是","否"),"未判定"))</f>
        <v>不适用</v>
      </c>
      <c r="K7691" s="5" t="str">
        <f t="shared" si="481"/>
        <v>非测试日纯氢</v>
      </c>
      <c r="L7691" s="6">
        <f t="shared" si="482"/>
        <v>5.9</v>
      </c>
      <c r="M7691" s="5">
        <f t="shared" si="483"/>
        <v>0</v>
      </c>
      <c r="N7691" s="5" t="s">
        <v>26415</v>
      </c>
      <c r="O7691" s="5" t="s">
        <v>26416</v>
      </c>
      <c r="P7691" s="5" t="s">
        <v>26417</v>
      </c>
    </row>
    <row r="7692" ht="19" customHeight="1" spans="1:16">
      <c r="A7692" s="5">
        <v>302</v>
      </c>
      <c r="B7692" s="5" t="s">
        <v>740</v>
      </c>
      <c r="C7692" s="5" t="s">
        <v>70</v>
      </c>
      <c r="D7692" s="8" t="s">
        <v>407</v>
      </c>
      <c r="E7692" s="6"/>
      <c r="F7692" s="6">
        <v>0</v>
      </c>
      <c r="G7692" s="6"/>
      <c r="H7692" s="5" t="s">
        <v>120</v>
      </c>
      <c r="I7692" s="6" t="str">
        <f t="shared" si="480"/>
        <v/>
      </c>
      <c r="J7692" s="5" t="str">
        <f>IF(H7692="否","不适用",IF(AND(ISNUMBER(E7692),ISNUMBER(F7692)),IF(I7692&gt;规则与名单!$B$2,"是","否"),"未判定"))</f>
        <v>不适用</v>
      </c>
      <c r="K7692" s="5" t="str">
        <f t="shared" si="481"/>
        <v>缺失</v>
      </c>
      <c r="L7692" s="6" t="str">
        <f t="shared" si="482"/>
        <v/>
      </c>
      <c r="M7692" s="5">
        <f t="shared" si="483"/>
        <v>1</v>
      </c>
      <c r="N7692" s="5" t="s">
        <v>26418</v>
      </c>
      <c r="O7692" s="5" t="s">
        <v>26419</v>
      </c>
      <c r="P7692" s="5" t="s">
        <v>26420</v>
      </c>
    </row>
    <row r="7693" ht="19" customHeight="1" spans="1:16">
      <c r="A7693" s="5">
        <v>302</v>
      </c>
      <c r="B7693" s="5" t="s">
        <v>740</v>
      </c>
      <c r="C7693" s="5" t="s">
        <v>70</v>
      </c>
      <c r="D7693" s="8" t="s">
        <v>411</v>
      </c>
      <c r="E7693" s="6"/>
      <c r="F7693" s="6">
        <v>0</v>
      </c>
      <c r="G7693" s="6"/>
      <c r="H7693" s="5" t="s">
        <v>120</v>
      </c>
      <c r="I7693" s="6" t="str">
        <f t="shared" si="480"/>
        <v/>
      </c>
      <c r="J7693" s="5" t="str">
        <f>IF(H7693="否","不适用",IF(AND(ISNUMBER(E7693),ISNUMBER(F7693)),IF(I7693&gt;规则与名单!$B$2,"是","否"),"未判定"))</f>
        <v>不适用</v>
      </c>
      <c r="K7693" s="5" t="str">
        <f t="shared" si="481"/>
        <v>缺失</v>
      </c>
      <c r="L7693" s="6" t="str">
        <f t="shared" si="482"/>
        <v/>
      </c>
      <c r="M7693" s="5">
        <f t="shared" si="483"/>
        <v>1</v>
      </c>
      <c r="N7693" s="5" t="s">
        <v>26421</v>
      </c>
      <c r="O7693" s="5" t="s">
        <v>26422</v>
      </c>
      <c r="P7693" s="5" t="s">
        <v>26423</v>
      </c>
    </row>
    <row r="7694" ht="19" customHeight="1" spans="1:16">
      <c r="A7694" s="5">
        <v>302</v>
      </c>
      <c r="B7694" s="5" t="s">
        <v>740</v>
      </c>
      <c r="C7694" s="5" t="s">
        <v>70</v>
      </c>
      <c r="D7694" s="8" t="s">
        <v>251</v>
      </c>
      <c r="E7694" s="6"/>
      <c r="F7694" s="6">
        <v>0</v>
      </c>
      <c r="G7694" s="6"/>
      <c r="H7694" s="5" t="s">
        <v>120</v>
      </c>
      <c r="I7694" s="6" t="str">
        <f t="shared" si="480"/>
        <v/>
      </c>
      <c r="J7694" s="5" t="str">
        <f>IF(H7694="否","不适用",IF(AND(ISNUMBER(E7694),ISNUMBER(F7694)),IF(I7694&gt;规则与名单!$B$2,"是","否"),"未判定"))</f>
        <v>不适用</v>
      </c>
      <c r="K7694" s="5" t="str">
        <f t="shared" si="481"/>
        <v>缺失</v>
      </c>
      <c r="L7694" s="6" t="str">
        <f t="shared" si="482"/>
        <v/>
      </c>
      <c r="M7694" s="5">
        <f t="shared" si="483"/>
        <v>1</v>
      </c>
      <c r="N7694" s="5" t="s">
        <v>26424</v>
      </c>
      <c r="O7694" s="5" t="s">
        <v>26425</v>
      </c>
      <c r="P7694" s="5" t="s">
        <v>26426</v>
      </c>
    </row>
    <row r="7695" ht="19" customHeight="1" spans="1:16">
      <c r="A7695" s="5">
        <v>302</v>
      </c>
      <c r="B7695" s="5" t="s">
        <v>740</v>
      </c>
      <c r="C7695" s="5" t="s">
        <v>70</v>
      </c>
      <c r="D7695" s="8" t="s">
        <v>472</v>
      </c>
      <c r="E7695" s="6"/>
      <c r="F7695" s="6">
        <v>0</v>
      </c>
      <c r="G7695" s="6"/>
      <c r="H7695" s="5" t="s">
        <v>120</v>
      </c>
      <c r="I7695" s="6" t="str">
        <f t="shared" si="480"/>
        <v/>
      </c>
      <c r="J7695" s="5" t="str">
        <f>IF(H7695="否","不适用",IF(AND(ISNUMBER(E7695),ISNUMBER(F7695)),IF(I7695&gt;规则与名单!$B$2,"是","否"),"未判定"))</f>
        <v>不适用</v>
      </c>
      <c r="K7695" s="5" t="str">
        <f t="shared" si="481"/>
        <v>缺失</v>
      </c>
      <c r="L7695" s="6" t="str">
        <f t="shared" si="482"/>
        <v/>
      </c>
      <c r="M7695" s="5">
        <f t="shared" si="483"/>
        <v>1</v>
      </c>
      <c r="N7695" s="5" t="s">
        <v>26427</v>
      </c>
      <c r="O7695" s="5" t="s">
        <v>26428</v>
      </c>
      <c r="P7695" s="5" t="s">
        <v>26429</v>
      </c>
    </row>
    <row r="7696" ht="19" customHeight="1" spans="1:16">
      <c r="A7696" s="5">
        <v>302</v>
      </c>
      <c r="B7696" s="5" t="s">
        <v>740</v>
      </c>
      <c r="C7696" s="5" t="s">
        <v>70</v>
      </c>
      <c r="D7696" s="8" t="s">
        <v>466</v>
      </c>
      <c r="E7696" s="6"/>
      <c r="F7696" s="6">
        <v>0</v>
      </c>
      <c r="G7696" s="6"/>
      <c r="H7696" s="5" t="s">
        <v>120</v>
      </c>
      <c r="I7696" s="6" t="str">
        <f t="shared" si="480"/>
        <v/>
      </c>
      <c r="J7696" s="5" t="str">
        <f>IF(H7696="否","不适用",IF(AND(ISNUMBER(E7696),ISNUMBER(F7696)),IF(I7696&gt;规则与名单!$B$2,"是","否"),"未判定"))</f>
        <v>不适用</v>
      </c>
      <c r="K7696" s="5" t="str">
        <f t="shared" si="481"/>
        <v>缺失</v>
      </c>
      <c r="L7696" s="6" t="str">
        <f t="shared" si="482"/>
        <v/>
      </c>
      <c r="M7696" s="5">
        <f t="shared" si="483"/>
        <v>1</v>
      </c>
      <c r="N7696" s="5" t="s">
        <v>26430</v>
      </c>
      <c r="O7696" s="5" t="s">
        <v>26431</v>
      </c>
      <c r="P7696" s="5" t="s">
        <v>26432</v>
      </c>
    </row>
    <row r="7697" ht="19" customHeight="1" spans="1:16">
      <c r="A7697" s="5">
        <v>302</v>
      </c>
      <c r="B7697" s="5" t="s">
        <v>740</v>
      </c>
      <c r="C7697" s="5" t="s">
        <v>70</v>
      </c>
      <c r="D7697" s="8" t="s">
        <v>333</v>
      </c>
      <c r="E7697" s="6"/>
      <c r="F7697" s="6">
        <v>0</v>
      </c>
      <c r="G7697" s="6"/>
      <c r="H7697" s="5" t="s">
        <v>120</v>
      </c>
      <c r="I7697" s="6" t="str">
        <f t="shared" si="480"/>
        <v/>
      </c>
      <c r="J7697" s="5" t="str">
        <f>IF(H7697="否","不适用",IF(AND(ISNUMBER(E7697),ISNUMBER(F7697)),IF(I7697&gt;规则与名单!$B$2,"是","否"),"未判定"))</f>
        <v>不适用</v>
      </c>
      <c r="K7697" s="5" t="str">
        <f t="shared" si="481"/>
        <v>缺失</v>
      </c>
      <c r="L7697" s="6" t="str">
        <f t="shared" si="482"/>
        <v/>
      </c>
      <c r="M7697" s="5">
        <f t="shared" si="483"/>
        <v>1</v>
      </c>
      <c r="N7697" s="5" t="s">
        <v>26433</v>
      </c>
      <c r="O7697" s="5" t="s">
        <v>26434</v>
      </c>
      <c r="P7697" s="5" t="s">
        <v>26435</v>
      </c>
    </row>
    <row r="7698" ht="19" customHeight="1" spans="1:16">
      <c r="A7698" s="5">
        <v>302</v>
      </c>
      <c r="B7698" s="5" t="s">
        <v>740</v>
      </c>
      <c r="C7698" s="5" t="s">
        <v>70</v>
      </c>
      <c r="D7698" s="8" t="s">
        <v>175</v>
      </c>
      <c r="E7698" s="6"/>
      <c r="F7698" s="6">
        <v>0</v>
      </c>
      <c r="G7698" s="6"/>
      <c r="H7698" s="5" t="s">
        <v>120</v>
      </c>
      <c r="I7698" s="6" t="str">
        <f t="shared" si="480"/>
        <v/>
      </c>
      <c r="J7698" s="5" t="str">
        <f>IF(H7698="否","不适用",IF(AND(ISNUMBER(E7698),ISNUMBER(F7698)),IF(I7698&gt;规则与名单!$B$2,"是","否"),"未判定"))</f>
        <v>不适用</v>
      </c>
      <c r="K7698" s="5" t="str">
        <f t="shared" si="481"/>
        <v>缺失</v>
      </c>
      <c r="L7698" s="6" t="str">
        <f t="shared" si="482"/>
        <v/>
      </c>
      <c r="M7698" s="5">
        <f t="shared" si="483"/>
        <v>1</v>
      </c>
      <c r="N7698" s="5" t="s">
        <v>26436</v>
      </c>
      <c r="O7698" s="5" t="s">
        <v>26437</v>
      </c>
      <c r="P7698" s="5" t="s">
        <v>26438</v>
      </c>
    </row>
    <row r="7699" ht="19" customHeight="1" spans="1:16">
      <c r="A7699" s="5">
        <v>302</v>
      </c>
      <c r="B7699" s="5" t="s">
        <v>740</v>
      </c>
      <c r="C7699" s="5" t="s">
        <v>70</v>
      </c>
      <c r="D7699" s="8" t="s">
        <v>3402</v>
      </c>
      <c r="E7699" s="6"/>
      <c r="F7699" s="6">
        <v>0</v>
      </c>
      <c r="G7699" s="6"/>
      <c r="H7699" s="5" t="s">
        <v>120</v>
      </c>
      <c r="I7699" s="6" t="str">
        <f t="shared" si="480"/>
        <v/>
      </c>
      <c r="J7699" s="5" t="str">
        <f>IF(H7699="否","不适用",IF(AND(ISNUMBER(E7699),ISNUMBER(F7699)),IF(I7699&gt;规则与名单!$B$2,"是","否"),"未判定"))</f>
        <v>不适用</v>
      </c>
      <c r="K7699" s="5" t="str">
        <f t="shared" si="481"/>
        <v>缺失</v>
      </c>
      <c r="L7699" s="6" t="str">
        <f t="shared" si="482"/>
        <v/>
      </c>
      <c r="M7699" s="5">
        <f t="shared" si="483"/>
        <v>1</v>
      </c>
      <c r="N7699" s="5" t="s">
        <v>26439</v>
      </c>
      <c r="O7699" s="5" t="s">
        <v>26440</v>
      </c>
      <c r="P7699" s="5" t="s">
        <v>26441</v>
      </c>
    </row>
    <row r="7700" ht="19" customHeight="1" spans="1:16">
      <c r="A7700" s="5">
        <v>302</v>
      </c>
      <c r="B7700" s="5" t="s">
        <v>740</v>
      </c>
      <c r="C7700" s="5" t="s">
        <v>70</v>
      </c>
      <c r="D7700" s="8" t="s">
        <v>487</v>
      </c>
      <c r="E7700" s="6"/>
      <c r="F7700" s="6">
        <v>0</v>
      </c>
      <c r="G7700" s="6"/>
      <c r="H7700" s="5" t="s">
        <v>120</v>
      </c>
      <c r="I7700" s="6" t="str">
        <f t="shared" si="480"/>
        <v/>
      </c>
      <c r="J7700" s="5" t="str">
        <f>IF(H7700="否","不适用",IF(AND(ISNUMBER(E7700),ISNUMBER(F7700)),IF(I7700&gt;规则与名单!$B$2,"是","否"),"未判定"))</f>
        <v>不适用</v>
      </c>
      <c r="K7700" s="5" t="str">
        <f t="shared" si="481"/>
        <v>缺失</v>
      </c>
      <c r="L7700" s="6" t="str">
        <f t="shared" si="482"/>
        <v/>
      </c>
      <c r="M7700" s="5">
        <f t="shared" si="483"/>
        <v>1</v>
      </c>
      <c r="N7700" s="5" t="s">
        <v>26442</v>
      </c>
      <c r="O7700" s="5" t="s">
        <v>26443</v>
      </c>
      <c r="P7700" s="5" t="s">
        <v>26444</v>
      </c>
    </row>
    <row r="7701" ht="19" customHeight="1" spans="1:16">
      <c r="A7701" s="5">
        <v>302</v>
      </c>
      <c r="B7701" s="5" t="s">
        <v>740</v>
      </c>
      <c r="C7701" s="5" t="s">
        <v>70</v>
      </c>
      <c r="D7701" s="8" t="s">
        <v>121</v>
      </c>
      <c r="E7701" s="6"/>
      <c r="F7701" s="6">
        <v>0</v>
      </c>
      <c r="G7701" s="6"/>
      <c r="H7701" s="5" t="s">
        <v>120</v>
      </c>
      <c r="I7701" s="6" t="str">
        <f t="shared" si="480"/>
        <v/>
      </c>
      <c r="J7701" s="5" t="str">
        <f>IF(H7701="否","不适用",IF(AND(ISNUMBER(E7701),ISNUMBER(F7701)),IF(I7701&gt;规则与名单!$B$2,"是","否"),"未判定"))</f>
        <v>不适用</v>
      </c>
      <c r="K7701" s="5" t="str">
        <f t="shared" si="481"/>
        <v>缺失</v>
      </c>
      <c r="L7701" s="6" t="str">
        <f t="shared" si="482"/>
        <v/>
      </c>
      <c r="M7701" s="5">
        <f t="shared" si="483"/>
        <v>1</v>
      </c>
      <c r="N7701" s="5" t="s">
        <v>26445</v>
      </c>
      <c r="O7701" s="5" t="s">
        <v>26446</v>
      </c>
      <c r="P7701" s="5" t="s">
        <v>26447</v>
      </c>
    </row>
    <row r="7702" ht="19" customHeight="1" spans="1:16">
      <c r="A7702" s="5">
        <v>302</v>
      </c>
      <c r="B7702" s="5" t="s">
        <v>740</v>
      </c>
      <c r="C7702" s="5" t="s">
        <v>70</v>
      </c>
      <c r="D7702" s="8" t="s">
        <v>170</v>
      </c>
      <c r="E7702" s="6"/>
      <c r="F7702" s="6">
        <v>0</v>
      </c>
      <c r="G7702" s="6"/>
      <c r="H7702" s="5" t="s">
        <v>120</v>
      </c>
      <c r="I7702" s="6" t="str">
        <f t="shared" si="480"/>
        <v/>
      </c>
      <c r="J7702" s="5" t="str">
        <f>IF(H7702="否","不适用",IF(AND(ISNUMBER(E7702),ISNUMBER(F7702)),IF(I7702&gt;规则与名单!$B$2,"是","否"),"未判定"))</f>
        <v>不适用</v>
      </c>
      <c r="K7702" s="5" t="str">
        <f t="shared" si="481"/>
        <v>缺失</v>
      </c>
      <c r="L7702" s="6" t="str">
        <f t="shared" si="482"/>
        <v/>
      </c>
      <c r="M7702" s="5">
        <f t="shared" si="483"/>
        <v>1</v>
      </c>
      <c r="N7702" s="5" t="s">
        <v>26448</v>
      </c>
      <c r="O7702" s="5" t="s">
        <v>26449</v>
      </c>
      <c r="P7702" s="5" t="s">
        <v>26450</v>
      </c>
    </row>
    <row r="7703" ht="19" customHeight="1" spans="1:16">
      <c r="A7703" s="5">
        <v>302</v>
      </c>
      <c r="B7703" s="5" t="s">
        <v>740</v>
      </c>
      <c r="C7703" s="5" t="s">
        <v>70</v>
      </c>
      <c r="D7703" s="8" t="s">
        <v>644</v>
      </c>
      <c r="E7703" s="6"/>
      <c r="F7703" s="6">
        <v>0</v>
      </c>
      <c r="G7703" s="6"/>
      <c r="H7703" s="5" t="s">
        <v>120</v>
      </c>
      <c r="I7703" s="6" t="str">
        <f t="shared" si="480"/>
        <v/>
      </c>
      <c r="J7703" s="5" t="str">
        <f>IF(H7703="否","不适用",IF(AND(ISNUMBER(E7703),ISNUMBER(F7703)),IF(I7703&gt;规则与名单!$B$2,"是","否"),"未判定"))</f>
        <v>不适用</v>
      </c>
      <c r="K7703" s="5" t="str">
        <f t="shared" si="481"/>
        <v>缺失</v>
      </c>
      <c r="L7703" s="6" t="str">
        <f t="shared" si="482"/>
        <v/>
      </c>
      <c r="M7703" s="5">
        <f t="shared" si="483"/>
        <v>1</v>
      </c>
      <c r="N7703" s="5" t="s">
        <v>26451</v>
      </c>
      <c r="O7703" s="5" t="s">
        <v>26452</v>
      </c>
      <c r="P7703" s="5" t="s">
        <v>26453</v>
      </c>
    </row>
    <row r="7704" ht="19" customHeight="1" spans="1:16">
      <c r="A7704" s="5">
        <v>302</v>
      </c>
      <c r="B7704" s="5" t="s">
        <v>740</v>
      </c>
      <c r="C7704" s="5" t="s">
        <v>70</v>
      </c>
      <c r="D7704" s="8" t="s">
        <v>3418</v>
      </c>
      <c r="E7704" s="6"/>
      <c r="F7704" s="6">
        <v>0</v>
      </c>
      <c r="G7704" s="6"/>
      <c r="H7704" s="5" t="s">
        <v>120</v>
      </c>
      <c r="I7704" s="6" t="str">
        <f t="shared" si="480"/>
        <v/>
      </c>
      <c r="J7704" s="5" t="str">
        <f>IF(H7704="否","不适用",IF(AND(ISNUMBER(E7704),ISNUMBER(F7704)),IF(I7704&gt;规则与名单!$B$2,"是","否"),"未判定"))</f>
        <v>不适用</v>
      </c>
      <c r="K7704" s="5" t="str">
        <f t="shared" si="481"/>
        <v>缺失</v>
      </c>
      <c r="L7704" s="6" t="str">
        <f t="shared" si="482"/>
        <v/>
      </c>
      <c r="M7704" s="5">
        <f t="shared" si="483"/>
        <v>1</v>
      </c>
      <c r="N7704" s="5" t="s">
        <v>26454</v>
      </c>
      <c r="O7704" s="5" t="s">
        <v>26455</v>
      </c>
      <c r="P7704" s="5" t="s">
        <v>26456</v>
      </c>
    </row>
    <row r="7705" ht="19" customHeight="1" spans="1:16">
      <c r="A7705" s="5">
        <v>302</v>
      </c>
      <c r="B7705" s="5" t="s">
        <v>740</v>
      </c>
      <c r="C7705" s="5" t="s">
        <v>70</v>
      </c>
      <c r="D7705" s="8" t="s">
        <v>3422</v>
      </c>
      <c r="E7705" s="6"/>
      <c r="F7705" s="6">
        <v>0</v>
      </c>
      <c r="G7705" s="6"/>
      <c r="H7705" s="5" t="s">
        <v>120</v>
      </c>
      <c r="I7705" s="6" t="str">
        <f t="shared" si="480"/>
        <v/>
      </c>
      <c r="J7705" s="5" t="str">
        <f>IF(H7705="否","不适用",IF(AND(ISNUMBER(E7705),ISNUMBER(F7705)),IF(I7705&gt;规则与名单!$B$2,"是","否"),"未判定"))</f>
        <v>不适用</v>
      </c>
      <c r="K7705" s="5" t="str">
        <f t="shared" si="481"/>
        <v>缺失</v>
      </c>
      <c r="L7705" s="6" t="str">
        <f t="shared" si="482"/>
        <v/>
      </c>
      <c r="M7705" s="5">
        <f t="shared" si="483"/>
        <v>1</v>
      </c>
      <c r="N7705" s="5" t="s">
        <v>26457</v>
      </c>
      <c r="O7705" s="5" t="s">
        <v>26458</v>
      </c>
      <c r="P7705" s="5" t="s">
        <v>26459</v>
      </c>
    </row>
    <row r="7706" ht="19" customHeight="1" spans="1:16">
      <c r="A7706" s="5">
        <v>302</v>
      </c>
      <c r="B7706" s="5" t="s">
        <v>740</v>
      </c>
      <c r="C7706" s="5" t="s">
        <v>70</v>
      </c>
      <c r="D7706" s="8" t="s">
        <v>336</v>
      </c>
      <c r="E7706" s="6"/>
      <c r="F7706" s="6">
        <v>0</v>
      </c>
      <c r="G7706" s="6"/>
      <c r="H7706" s="5" t="s">
        <v>120</v>
      </c>
      <c r="I7706" s="6" t="str">
        <f t="shared" si="480"/>
        <v/>
      </c>
      <c r="J7706" s="5" t="str">
        <f>IF(H7706="否","不适用",IF(AND(ISNUMBER(E7706),ISNUMBER(F7706)),IF(I7706&gt;规则与名单!$B$2,"是","否"),"未判定"))</f>
        <v>不适用</v>
      </c>
      <c r="K7706" s="5" t="str">
        <f t="shared" si="481"/>
        <v>缺失</v>
      </c>
      <c r="L7706" s="6" t="str">
        <f t="shared" si="482"/>
        <v/>
      </c>
      <c r="M7706" s="5">
        <f t="shared" si="483"/>
        <v>1</v>
      </c>
      <c r="N7706" s="5" t="s">
        <v>26460</v>
      </c>
      <c r="O7706" s="5" t="s">
        <v>26461</v>
      </c>
      <c r="P7706" s="5" t="s">
        <v>26462</v>
      </c>
    </row>
    <row r="7707" ht="19" customHeight="1" spans="1:16">
      <c r="A7707" s="5">
        <v>302</v>
      </c>
      <c r="B7707" s="5" t="s">
        <v>740</v>
      </c>
      <c r="C7707" s="5" t="s">
        <v>70</v>
      </c>
      <c r="D7707" s="8" t="s">
        <v>653</v>
      </c>
      <c r="E7707" s="6"/>
      <c r="F7707" s="6">
        <v>0</v>
      </c>
      <c r="G7707" s="6"/>
      <c r="H7707" s="5" t="s">
        <v>120</v>
      </c>
      <c r="I7707" s="6" t="str">
        <f t="shared" si="480"/>
        <v/>
      </c>
      <c r="J7707" s="5" t="str">
        <f>IF(H7707="否","不适用",IF(AND(ISNUMBER(E7707),ISNUMBER(F7707)),IF(I7707&gt;规则与名单!$B$2,"是","否"),"未判定"))</f>
        <v>不适用</v>
      </c>
      <c r="K7707" s="5" t="str">
        <f t="shared" si="481"/>
        <v>缺失</v>
      </c>
      <c r="L7707" s="6" t="str">
        <f t="shared" si="482"/>
        <v/>
      </c>
      <c r="M7707" s="5">
        <f t="shared" si="483"/>
        <v>1</v>
      </c>
      <c r="N7707" s="5" t="s">
        <v>26463</v>
      </c>
      <c r="O7707" s="5" t="s">
        <v>26464</v>
      </c>
      <c r="P7707" s="5" t="s">
        <v>26465</v>
      </c>
    </row>
    <row r="7708" ht="19" customHeight="1" spans="1:16">
      <c r="A7708" s="5">
        <v>302</v>
      </c>
      <c r="B7708" s="5" t="s">
        <v>740</v>
      </c>
      <c r="C7708" s="5" t="s">
        <v>70</v>
      </c>
      <c r="D7708" s="8" t="s">
        <v>140</v>
      </c>
      <c r="E7708" s="6"/>
      <c r="F7708" s="6">
        <v>0</v>
      </c>
      <c r="G7708" s="6"/>
      <c r="H7708" s="5" t="s">
        <v>120</v>
      </c>
      <c r="I7708" s="6" t="str">
        <f t="shared" si="480"/>
        <v/>
      </c>
      <c r="J7708" s="5" t="str">
        <f>IF(H7708="否","不适用",IF(AND(ISNUMBER(E7708),ISNUMBER(F7708)),IF(I7708&gt;规则与名单!$B$2,"是","否"),"未判定"))</f>
        <v>不适用</v>
      </c>
      <c r="K7708" s="5" t="str">
        <f t="shared" si="481"/>
        <v>缺失</v>
      </c>
      <c r="L7708" s="6" t="str">
        <f t="shared" si="482"/>
        <v/>
      </c>
      <c r="M7708" s="5">
        <f t="shared" si="483"/>
        <v>1</v>
      </c>
      <c r="N7708" s="5" t="s">
        <v>26466</v>
      </c>
      <c r="O7708" s="5" t="s">
        <v>26467</v>
      </c>
      <c r="P7708" s="5" t="s">
        <v>26468</v>
      </c>
    </row>
    <row r="7709" ht="19" customHeight="1" spans="1:16">
      <c r="A7709" s="5">
        <v>302</v>
      </c>
      <c r="B7709" s="5" t="s">
        <v>740</v>
      </c>
      <c r="C7709" s="5" t="s">
        <v>70</v>
      </c>
      <c r="D7709" s="8" t="s">
        <v>115</v>
      </c>
      <c r="E7709" s="6">
        <v>0.1</v>
      </c>
      <c r="F7709" s="6">
        <v>0</v>
      </c>
      <c r="G7709" s="6">
        <v>0.1</v>
      </c>
      <c r="H7709" s="5" t="s">
        <v>120</v>
      </c>
      <c r="I7709" s="6">
        <f t="shared" si="480"/>
        <v>0.1</v>
      </c>
      <c r="J7709" s="5" t="str">
        <f>IF(H7709="否","不适用",IF(AND(ISNUMBER(E7709),ISNUMBER(F7709)),IF(I7709&gt;规则与名单!$B$2,"是","否"),"未判定"))</f>
        <v>不适用</v>
      </c>
      <c r="K7709" s="5" t="str">
        <f t="shared" si="481"/>
        <v>非测试日纯氢</v>
      </c>
      <c r="L7709" s="6">
        <f t="shared" si="482"/>
        <v>0.1</v>
      </c>
      <c r="M7709" s="5">
        <f t="shared" si="483"/>
        <v>0</v>
      </c>
      <c r="N7709" s="5" t="s">
        <v>26469</v>
      </c>
      <c r="O7709" s="5" t="s">
        <v>26470</v>
      </c>
      <c r="P7709" s="5" t="s">
        <v>26471</v>
      </c>
    </row>
    <row r="7710" ht="19" customHeight="1" spans="1:16">
      <c r="A7710" s="5">
        <v>303</v>
      </c>
      <c r="B7710" s="5" t="s">
        <v>742</v>
      </c>
      <c r="C7710" s="5" t="s">
        <v>82</v>
      </c>
      <c r="D7710" s="8" t="s">
        <v>114</v>
      </c>
      <c r="E7710" s="6"/>
      <c r="F7710" s="6">
        <v>0</v>
      </c>
      <c r="G7710" s="6"/>
      <c r="H7710" s="5" t="s">
        <v>113</v>
      </c>
      <c r="I7710" s="6" t="str">
        <f t="shared" si="480"/>
        <v/>
      </c>
      <c r="J7710" s="5" t="str">
        <f>IF(H7710="否","不适用",IF(AND(ISNUMBER(E7710),ISNUMBER(F7710)),IF(I7710&gt;规则与名单!$B$2,"是","否"),"未判定"))</f>
        <v>未判定</v>
      </c>
      <c r="K7710" s="5" t="str">
        <f t="shared" si="481"/>
        <v>测试名单无纯氢GPS</v>
      </c>
      <c r="L7710" s="6">
        <f t="shared" si="482"/>
        <v>0</v>
      </c>
      <c r="M7710" s="5">
        <f t="shared" si="483"/>
        <v>0</v>
      </c>
      <c r="N7710" s="5" t="s">
        <v>26472</v>
      </c>
      <c r="O7710" s="5" t="s">
        <v>26473</v>
      </c>
      <c r="P7710" s="5" t="s">
        <v>26474</v>
      </c>
    </row>
    <row r="7711" ht="19" customHeight="1" spans="1:16">
      <c r="A7711" s="5">
        <v>303</v>
      </c>
      <c r="B7711" s="5" t="s">
        <v>742</v>
      </c>
      <c r="C7711" s="5" t="s">
        <v>82</v>
      </c>
      <c r="D7711" s="8" t="s">
        <v>605</v>
      </c>
      <c r="E7711" s="6">
        <v>270.6</v>
      </c>
      <c r="F7711" s="6">
        <v>252.1</v>
      </c>
      <c r="G7711" s="6">
        <v>266.5</v>
      </c>
      <c r="H7711" s="5" t="s">
        <v>113</v>
      </c>
      <c r="I7711" s="6">
        <f t="shared" si="480"/>
        <v>18.5</v>
      </c>
      <c r="J7711" s="5" t="str">
        <f>IF(H7711="否","不适用",IF(AND(ISNUMBER(E7711),ISNUMBER(F7711)),IF(I7711&gt;规则与名单!$B$2,"是","否"),"未判定"))</f>
        <v>否</v>
      </c>
      <c r="K7711" s="5" t="str">
        <f t="shared" si="481"/>
        <v>非测试日纯氢</v>
      </c>
      <c r="L7711" s="6">
        <f t="shared" si="482"/>
        <v>266.5</v>
      </c>
      <c r="M7711" s="5">
        <f t="shared" si="483"/>
        <v>0</v>
      </c>
      <c r="N7711" s="5" t="s">
        <v>26475</v>
      </c>
      <c r="O7711" s="5" t="s">
        <v>26476</v>
      </c>
      <c r="P7711" s="5" t="s">
        <v>26477</v>
      </c>
    </row>
    <row r="7712" ht="19" customHeight="1" spans="1:16">
      <c r="A7712" s="5">
        <v>303</v>
      </c>
      <c r="B7712" s="5" t="s">
        <v>742</v>
      </c>
      <c r="C7712" s="5" t="s">
        <v>82</v>
      </c>
      <c r="D7712" s="8" t="s">
        <v>186</v>
      </c>
      <c r="E7712" s="6">
        <v>235.6</v>
      </c>
      <c r="F7712" s="6">
        <v>219.7</v>
      </c>
      <c r="G7712" s="6">
        <v>235.5</v>
      </c>
      <c r="H7712" s="5" t="s">
        <v>113</v>
      </c>
      <c r="I7712" s="6">
        <f t="shared" si="480"/>
        <v>15.9</v>
      </c>
      <c r="J7712" s="5" t="str">
        <f>IF(H7712="否","不适用",IF(AND(ISNUMBER(E7712),ISNUMBER(F7712)),IF(I7712&gt;规则与名单!$B$2,"是","否"),"未判定"))</f>
        <v>否</v>
      </c>
      <c r="K7712" s="5" t="str">
        <f t="shared" si="481"/>
        <v>非测试日纯氢</v>
      </c>
      <c r="L7712" s="6">
        <f t="shared" si="482"/>
        <v>235.5</v>
      </c>
      <c r="M7712" s="5">
        <f t="shared" si="483"/>
        <v>0</v>
      </c>
      <c r="N7712" s="5" t="s">
        <v>26478</v>
      </c>
      <c r="O7712" s="5" t="s">
        <v>26479</v>
      </c>
      <c r="P7712" s="5" t="s">
        <v>26480</v>
      </c>
    </row>
    <row r="7713" ht="19" customHeight="1" spans="1:16">
      <c r="A7713" s="5">
        <v>303</v>
      </c>
      <c r="B7713" s="5" t="s">
        <v>742</v>
      </c>
      <c r="C7713" s="5" t="s">
        <v>82</v>
      </c>
      <c r="D7713" s="8" t="s">
        <v>165</v>
      </c>
      <c r="E7713" s="6">
        <v>294.2</v>
      </c>
      <c r="F7713" s="6">
        <v>353.8</v>
      </c>
      <c r="G7713" s="6">
        <v>384.1</v>
      </c>
      <c r="H7713" s="5" t="s">
        <v>113</v>
      </c>
      <c r="I7713" s="6">
        <f t="shared" si="480"/>
        <v>-59.6</v>
      </c>
      <c r="J7713" s="5" t="str">
        <f>IF(H7713="否","不适用",IF(AND(ISNUMBER(E7713),ISNUMBER(F7713)),IF(I7713&gt;规则与名单!$B$2,"是","否"),"未判定"))</f>
        <v>否</v>
      </c>
      <c r="K7713" s="5" t="str">
        <f t="shared" si="481"/>
        <v>非测试日纯氢</v>
      </c>
      <c r="L7713" s="6">
        <f t="shared" si="482"/>
        <v>384.1</v>
      </c>
      <c r="M7713" s="5">
        <f t="shared" si="483"/>
        <v>0</v>
      </c>
      <c r="N7713" s="5" t="s">
        <v>26481</v>
      </c>
      <c r="O7713" s="5" t="s">
        <v>26482</v>
      </c>
      <c r="P7713" s="5" t="s">
        <v>26483</v>
      </c>
    </row>
    <row r="7714" ht="19" customHeight="1" spans="1:16">
      <c r="A7714" s="5">
        <v>303</v>
      </c>
      <c r="B7714" s="5" t="s">
        <v>742</v>
      </c>
      <c r="C7714" s="5" t="s">
        <v>82</v>
      </c>
      <c r="D7714" s="8" t="s">
        <v>151</v>
      </c>
      <c r="E7714" s="6">
        <v>397.3</v>
      </c>
      <c r="F7714" s="6">
        <v>497.4</v>
      </c>
      <c r="G7714" s="6">
        <v>529.9</v>
      </c>
      <c r="H7714" s="5" t="s">
        <v>113</v>
      </c>
      <c r="I7714" s="6">
        <f t="shared" si="480"/>
        <v>-100.1</v>
      </c>
      <c r="J7714" s="5" t="str">
        <f>IF(H7714="否","不适用",IF(AND(ISNUMBER(E7714),ISNUMBER(F7714)),IF(I7714&gt;规则与名单!$B$2,"是","否"),"未判定"))</f>
        <v>否</v>
      </c>
      <c r="K7714" s="5" t="str">
        <f t="shared" si="481"/>
        <v>非测试日纯氢</v>
      </c>
      <c r="L7714" s="6">
        <f t="shared" si="482"/>
        <v>529.9</v>
      </c>
      <c r="M7714" s="5">
        <f t="shared" si="483"/>
        <v>0</v>
      </c>
      <c r="N7714" s="5" t="s">
        <v>26484</v>
      </c>
      <c r="O7714" s="5" t="s">
        <v>26485</v>
      </c>
      <c r="P7714" s="5" t="s">
        <v>26486</v>
      </c>
    </row>
    <row r="7715" ht="19" customHeight="1" spans="1:16">
      <c r="A7715" s="5">
        <v>303</v>
      </c>
      <c r="B7715" s="5" t="s">
        <v>742</v>
      </c>
      <c r="C7715" s="5" t="s">
        <v>82</v>
      </c>
      <c r="D7715" s="8" t="s">
        <v>3358</v>
      </c>
      <c r="E7715" s="6"/>
      <c r="F7715" s="6">
        <v>106.9</v>
      </c>
      <c r="G7715" s="6">
        <v>114</v>
      </c>
      <c r="H7715" s="5" t="s">
        <v>113</v>
      </c>
      <c r="I7715" s="6" t="str">
        <f t="shared" si="480"/>
        <v/>
      </c>
      <c r="J7715" s="5" t="str">
        <f>IF(H7715="否","不适用",IF(AND(ISNUMBER(E7715),ISNUMBER(F7715)),IF(I7715&gt;规则与名单!$B$2,"是","否"),"未判定"))</f>
        <v>未判定</v>
      </c>
      <c r="K7715" s="5" t="str">
        <f t="shared" si="481"/>
        <v>非测试日纯氢</v>
      </c>
      <c r="L7715" s="6">
        <f t="shared" si="482"/>
        <v>114</v>
      </c>
      <c r="M7715" s="5">
        <f t="shared" si="483"/>
        <v>0</v>
      </c>
      <c r="N7715" s="5" t="s">
        <v>26487</v>
      </c>
      <c r="O7715" s="5" t="s">
        <v>26488</v>
      </c>
      <c r="P7715" s="5" t="s">
        <v>26489</v>
      </c>
    </row>
    <row r="7716" ht="19" customHeight="1" spans="1:16">
      <c r="A7716" s="5">
        <v>303</v>
      </c>
      <c r="B7716" s="5" t="s">
        <v>742</v>
      </c>
      <c r="C7716" s="5" t="s">
        <v>82</v>
      </c>
      <c r="D7716" s="8" t="s">
        <v>272</v>
      </c>
      <c r="E7716" s="6">
        <v>791.5</v>
      </c>
      <c r="F7716" s="6">
        <v>420.3</v>
      </c>
      <c r="G7716" s="6">
        <v>419.3</v>
      </c>
      <c r="H7716" s="5" t="s">
        <v>113</v>
      </c>
      <c r="I7716" s="6">
        <f t="shared" si="480"/>
        <v>371.2</v>
      </c>
      <c r="J7716" s="5" t="str">
        <f>IF(H7716="否","不适用",IF(AND(ISNUMBER(E7716),ISNUMBER(F7716)),IF(I7716&gt;规则与名单!$B$2,"是","否"),"未判定"))</f>
        <v>是</v>
      </c>
      <c r="K7716" s="5" t="str">
        <f t="shared" si="481"/>
        <v>测试日GPS</v>
      </c>
      <c r="L7716" s="6">
        <f t="shared" si="482"/>
        <v>420.3</v>
      </c>
      <c r="M7716" s="5">
        <f t="shared" si="483"/>
        <v>0</v>
      </c>
      <c r="N7716" s="5" t="s">
        <v>26490</v>
      </c>
      <c r="O7716" s="5" t="s">
        <v>26491</v>
      </c>
      <c r="P7716" s="5" t="s">
        <v>26492</v>
      </c>
    </row>
    <row r="7717" ht="19" customHeight="1" spans="1:16">
      <c r="A7717" s="5">
        <v>303</v>
      </c>
      <c r="B7717" s="5" t="s">
        <v>742</v>
      </c>
      <c r="C7717" s="5" t="s">
        <v>82</v>
      </c>
      <c r="D7717" s="8" t="s">
        <v>506</v>
      </c>
      <c r="E7717" s="6">
        <v>535.9</v>
      </c>
      <c r="F7717" s="6">
        <v>495.2</v>
      </c>
      <c r="G7717" s="6">
        <v>519.3</v>
      </c>
      <c r="H7717" s="5" t="s">
        <v>113</v>
      </c>
      <c r="I7717" s="6">
        <f t="shared" si="480"/>
        <v>40.7</v>
      </c>
      <c r="J7717" s="5" t="str">
        <f>IF(H7717="否","不适用",IF(AND(ISNUMBER(E7717),ISNUMBER(F7717)),IF(I7717&gt;规则与名单!$B$2,"是","否"),"未判定"))</f>
        <v>否</v>
      </c>
      <c r="K7717" s="5" t="str">
        <f t="shared" si="481"/>
        <v>非测试日纯氢</v>
      </c>
      <c r="L7717" s="6">
        <f t="shared" si="482"/>
        <v>519.3</v>
      </c>
      <c r="M7717" s="5">
        <f t="shared" si="483"/>
        <v>0</v>
      </c>
      <c r="N7717" s="5" t="s">
        <v>26493</v>
      </c>
      <c r="O7717" s="5" t="s">
        <v>26494</v>
      </c>
      <c r="P7717" s="5" t="s">
        <v>26495</v>
      </c>
    </row>
    <row r="7718" ht="19" customHeight="1" spans="1:16">
      <c r="A7718" s="5">
        <v>303</v>
      </c>
      <c r="B7718" s="5" t="s">
        <v>742</v>
      </c>
      <c r="C7718" s="5" t="s">
        <v>82</v>
      </c>
      <c r="D7718" s="8" t="s">
        <v>673</v>
      </c>
      <c r="E7718" s="6">
        <v>352</v>
      </c>
      <c r="F7718" s="6">
        <v>325.2</v>
      </c>
      <c r="G7718" s="6">
        <v>351.9</v>
      </c>
      <c r="H7718" s="5" t="s">
        <v>113</v>
      </c>
      <c r="I7718" s="6">
        <f t="shared" si="480"/>
        <v>26.8</v>
      </c>
      <c r="J7718" s="5" t="str">
        <f>IF(H7718="否","不适用",IF(AND(ISNUMBER(E7718),ISNUMBER(F7718)),IF(I7718&gt;规则与名单!$B$2,"是","否"),"未判定"))</f>
        <v>否</v>
      </c>
      <c r="K7718" s="5" t="str">
        <f t="shared" si="481"/>
        <v>非测试日纯氢</v>
      </c>
      <c r="L7718" s="6">
        <f t="shared" si="482"/>
        <v>351.9</v>
      </c>
      <c r="M7718" s="5">
        <f t="shared" si="483"/>
        <v>0</v>
      </c>
      <c r="N7718" s="5" t="s">
        <v>26496</v>
      </c>
      <c r="O7718" s="5" t="s">
        <v>26497</v>
      </c>
      <c r="P7718" s="5" t="s">
        <v>26498</v>
      </c>
    </row>
    <row r="7719" ht="19" customHeight="1" spans="1:16">
      <c r="A7719" s="5">
        <v>303</v>
      </c>
      <c r="B7719" s="5" t="s">
        <v>742</v>
      </c>
      <c r="C7719" s="5" t="s">
        <v>82</v>
      </c>
      <c r="D7719" s="8" t="s">
        <v>183</v>
      </c>
      <c r="E7719" s="6">
        <v>339.1</v>
      </c>
      <c r="F7719" s="6">
        <v>313.1</v>
      </c>
      <c r="G7719" s="6">
        <v>333.5</v>
      </c>
      <c r="H7719" s="5" t="s">
        <v>113</v>
      </c>
      <c r="I7719" s="6">
        <f t="shared" si="480"/>
        <v>26</v>
      </c>
      <c r="J7719" s="5" t="str">
        <f>IF(H7719="否","不适用",IF(AND(ISNUMBER(E7719),ISNUMBER(F7719)),IF(I7719&gt;规则与名单!$B$2,"是","否"),"未判定"))</f>
        <v>否</v>
      </c>
      <c r="K7719" s="5" t="str">
        <f t="shared" si="481"/>
        <v>非测试日纯氢</v>
      </c>
      <c r="L7719" s="6">
        <f t="shared" si="482"/>
        <v>333.5</v>
      </c>
      <c r="M7719" s="5">
        <f t="shared" si="483"/>
        <v>0</v>
      </c>
      <c r="N7719" s="5" t="s">
        <v>26499</v>
      </c>
      <c r="O7719" s="5" t="s">
        <v>26500</v>
      </c>
      <c r="P7719" s="5" t="s">
        <v>26501</v>
      </c>
    </row>
    <row r="7720" ht="19" customHeight="1" spans="1:16">
      <c r="A7720" s="5">
        <v>303</v>
      </c>
      <c r="B7720" s="5" t="s">
        <v>742</v>
      </c>
      <c r="C7720" s="5" t="s">
        <v>82</v>
      </c>
      <c r="D7720" s="8" t="s">
        <v>431</v>
      </c>
      <c r="E7720" s="6">
        <v>227</v>
      </c>
      <c r="F7720" s="6">
        <v>207.2</v>
      </c>
      <c r="G7720" s="6">
        <v>226.6</v>
      </c>
      <c r="H7720" s="5" t="s">
        <v>113</v>
      </c>
      <c r="I7720" s="6">
        <f t="shared" si="480"/>
        <v>19.8</v>
      </c>
      <c r="J7720" s="5" t="str">
        <f>IF(H7720="否","不适用",IF(AND(ISNUMBER(E7720),ISNUMBER(F7720)),IF(I7720&gt;规则与名单!$B$2,"是","否"),"未判定"))</f>
        <v>否</v>
      </c>
      <c r="K7720" s="5" t="str">
        <f t="shared" si="481"/>
        <v>非测试日纯氢</v>
      </c>
      <c r="L7720" s="6">
        <f t="shared" si="482"/>
        <v>226.6</v>
      </c>
      <c r="M7720" s="5">
        <f t="shared" si="483"/>
        <v>0</v>
      </c>
      <c r="N7720" s="5" t="s">
        <v>26502</v>
      </c>
      <c r="O7720" s="5" t="s">
        <v>26503</v>
      </c>
      <c r="P7720" s="5" t="s">
        <v>26504</v>
      </c>
    </row>
    <row r="7721" ht="19" customHeight="1" spans="1:16">
      <c r="A7721" s="5">
        <v>303</v>
      </c>
      <c r="B7721" s="5" t="s">
        <v>742</v>
      </c>
      <c r="C7721" s="5" t="s">
        <v>82</v>
      </c>
      <c r="D7721" s="8" t="s">
        <v>3377</v>
      </c>
      <c r="E7721" s="6">
        <v>134.4</v>
      </c>
      <c r="F7721" s="6">
        <v>118.4</v>
      </c>
      <c r="G7721" s="6">
        <v>133.7</v>
      </c>
      <c r="H7721" s="5" t="s">
        <v>113</v>
      </c>
      <c r="I7721" s="6">
        <f t="shared" si="480"/>
        <v>16</v>
      </c>
      <c r="J7721" s="5" t="str">
        <f>IF(H7721="否","不适用",IF(AND(ISNUMBER(E7721),ISNUMBER(F7721)),IF(I7721&gt;规则与名单!$B$2,"是","否"),"未判定"))</f>
        <v>否</v>
      </c>
      <c r="K7721" s="5" t="str">
        <f t="shared" si="481"/>
        <v>非测试日纯氢</v>
      </c>
      <c r="L7721" s="6">
        <f t="shared" si="482"/>
        <v>133.7</v>
      </c>
      <c r="M7721" s="5">
        <f t="shared" si="483"/>
        <v>0</v>
      </c>
      <c r="N7721" s="5" t="s">
        <v>26505</v>
      </c>
      <c r="O7721" s="5" t="s">
        <v>26506</v>
      </c>
      <c r="P7721" s="5" t="s">
        <v>26507</v>
      </c>
    </row>
    <row r="7722" ht="19" customHeight="1" spans="1:16">
      <c r="A7722" s="5">
        <v>303</v>
      </c>
      <c r="B7722" s="5" t="s">
        <v>742</v>
      </c>
      <c r="C7722" s="5" t="s">
        <v>82</v>
      </c>
      <c r="D7722" s="8" t="s">
        <v>407</v>
      </c>
      <c r="E7722" s="6">
        <v>247.2</v>
      </c>
      <c r="F7722" s="6">
        <v>224.9</v>
      </c>
      <c r="G7722" s="6">
        <v>246.4</v>
      </c>
      <c r="H7722" s="5" t="s">
        <v>113</v>
      </c>
      <c r="I7722" s="6">
        <f t="shared" si="480"/>
        <v>22.3</v>
      </c>
      <c r="J7722" s="5" t="str">
        <f>IF(H7722="否","不适用",IF(AND(ISNUMBER(E7722),ISNUMBER(F7722)),IF(I7722&gt;规则与名单!$B$2,"是","否"),"未判定"))</f>
        <v>否</v>
      </c>
      <c r="K7722" s="5" t="str">
        <f t="shared" si="481"/>
        <v>非测试日纯氢</v>
      </c>
      <c r="L7722" s="6">
        <f t="shared" si="482"/>
        <v>246.4</v>
      </c>
      <c r="M7722" s="5">
        <f t="shared" si="483"/>
        <v>0</v>
      </c>
      <c r="N7722" s="5" t="s">
        <v>26508</v>
      </c>
      <c r="O7722" s="5" t="s">
        <v>26509</v>
      </c>
      <c r="P7722" s="5" t="s">
        <v>26510</v>
      </c>
    </row>
    <row r="7723" ht="19" customHeight="1" spans="1:16">
      <c r="A7723" s="5">
        <v>303</v>
      </c>
      <c r="B7723" s="5" t="s">
        <v>742</v>
      </c>
      <c r="C7723" s="5" t="s">
        <v>82</v>
      </c>
      <c r="D7723" s="8" t="s">
        <v>411</v>
      </c>
      <c r="E7723" s="6">
        <v>330.1</v>
      </c>
      <c r="F7723" s="6">
        <v>296.8</v>
      </c>
      <c r="G7723" s="6">
        <v>329.3</v>
      </c>
      <c r="H7723" s="5" t="s">
        <v>113</v>
      </c>
      <c r="I7723" s="6">
        <f t="shared" si="480"/>
        <v>33.3</v>
      </c>
      <c r="J7723" s="5" t="str">
        <f>IF(H7723="否","不适用",IF(AND(ISNUMBER(E7723),ISNUMBER(F7723)),IF(I7723&gt;规则与名单!$B$2,"是","否"),"未判定"))</f>
        <v>否</v>
      </c>
      <c r="K7723" s="5" t="str">
        <f t="shared" si="481"/>
        <v>非测试日纯氢</v>
      </c>
      <c r="L7723" s="6">
        <f t="shared" si="482"/>
        <v>329.3</v>
      </c>
      <c r="M7723" s="5">
        <f t="shared" si="483"/>
        <v>0</v>
      </c>
      <c r="N7723" s="5" t="s">
        <v>26511</v>
      </c>
      <c r="O7723" s="5" t="s">
        <v>26512</v>
      </c>
      <c r="P7723" s="5" t="s">
        <v>26513</v>
      </c>
    </row>
    <row r="7724" ht="19" customHeight="1" spans="1:16">
      <c r="A7724" s="5">
        <v>303</v>
      </c>
      <c r="B7724" s="5" t="s">
        <v>742</v>
      </c>
      <c r="C7724" s="5" t="s">
        <v>82</v>
      </c>
      <c r="D7724" s="8" t="s">
        <v>251</v>
      </c>
      <c r="E7724" s="6">
        <v>141.6</v>
      </c>
      <c r="F7724" s="6">
        <v>133.4</v>
      </c>
      <c r="G7724" s="6">
        <v>141.9</v>
      </c>
      <c r="H7724" s="5" t="s">
        <v>113</v>
      </c>
      <c r="I7724" s="6">
        <f t="shared" si="480"/>
        <v>8.19999999999999</v>
      </c>
      <c r="J7724" s="5" t="str">
        <f>IF(H7724="否","不适用",IF(AND(ISNUMBER(E7724),ISNUMBER(F7724)),IF(I7724&gt;规则与名单!$B$2,"是","否"),"未判定"))</f>
        <v>否</v>
      </c>
      <c r="K7724" s="5" t="str">
        <f t="shared" si="481"/>
        <v>非测试日纯氢</v>
      </c>
      <c r="L7724" s="6">
        <f t="shared" si="482"/>
        <v>141.9</v>
      </c>
      <c r="M7724" s="5">
        <f t="shared" si="483"/>
        <v>0</v>
      </c>
      <c r="N7724" s="5" t="s">
        <v>26514</v>
      </c>
      <c r="O7724" s="5" t="s">
        <v>26515</v>
      </c>
      <c r="P7724" s="5" t="s">
        <v>26516</v>
      </c>
    </row>
    <row r="7725" ht="19" customHeight="1" spans="1:16">
      <c r="A7725" s="5">
        <v>303</v>
      </c>
      <c r="B7725" s="5" t="s">
        <v>742</v>
      </c>
      <c r="C7725" s="5" t="s">
        <v>82</v>
      </c>
      <c r="D7725" s="8" t="s">
        <v>472</v>
      </c>
      <c r="E7725" s="6">
        <v>325.7</v>
      </c>
      <c r="F7725" s="6">
        <v>291.3</v>
      </c>
      <c r="G7725" s="6">
        <v>320.4</v>
      </c>
      <c r="H7725" s="5" t="s">
        <v>113</v>
      </c>
      <c r="I7725" s="6">
        <f t="shared" si="480"/>
        <v>34.4</v>
      </c>
      <c r="J7725" s="5" t="str">
        <f>IF(H7725="否","不适用",IF(AND(ISNUMBER(E7725),ISNUMBER(F7725)),IF(I7725&gt;规则与名单!$B$2,"是","否"),"未判定"))</f>
        <v>否</v>
      </c>
      <c r="K7725" s="5" t="str">
        <f t="shared" si="481"/>
        <v>非测试日纯氢</v>
      </c>
      <c r="L7725" s="6">
        <f t="shared" si="482"/>
        <v>320.4</v>
      </c>
      <c r="M7725" s="5">
        <f t="shared" si="483"/>
        <v>0</v>
      </c>
      <c r="N7725" s="5" t="s">
        <v>26517</v>
      </c>
      <c r="O7725" s="5" t="s">
        <v>26518</v>
      </c>
      <c r="P7725" s="5" t="s">
        <v>26519</v>
      </c>
    </row>
    <row r="7726" ht="19" customHeight="1" spans="1:16">
      <c r="A7726" s="5">
        <v>303</v>
      </c>
      <c r="B7726" s="5" t="s">
        <v>742</v>
      </c>
      <c r="C7726" s="5" t="s">
        <v>82</v>
      </c>
      <c r="D7726" s="8" t="s">
        <v>466</v>
      </c>
      <c r="E7726" s="6">
        <v>140.3</v>
      </c>
      <c r="F7726" s="6">
        <v>125.6</v>
      </c>
      <c r="G7726" s="6">
        <v>138.9</v>
      </c>
      <c r="H7726" s="5" t="s">
        <v>113</v>
      </c>
      <c r="I7726" s="6">
        <f t="shared" si="480"/>
        <v>14.7</v>
      </c>
      <c r="J7726" s="5" t="str">
        <f>IF(H7726="否","不适用",IF(AND(ISNUMBER(E7726),ISNUMBER(F7726)),IF(I7726&gt;规则与名单!$B$2,"是","否"),"未判定"))</f>
        <v>否</v>
      </c>
      <c r="K7726" s="5" t="str">
        <f t="shared" si="481"/>
        <v>非测试日纯氢</v>
      </c>
      <c r="L7726" s="6">
        <f t="shared" si="482"/>
        <v>138.9</v>
      </c>
      <c r="M7726" s="5">
        <f t="shared" si="483"/>
        <v>0</v>
      </c>
      <c r="N7726" s="5" t="s">
        <v>26520</v>
      </c>
      <c r="O7726" s="5" t="s">
        <v>26521</v>
      </c>
      <c r="P7726" s="5" t="s">
        <v>26522</v>
      </c>
    </row>
    <row r="7727" ht="19" customHeight="1" spans="1:16">
      <c r="A7727" s="5">
        <v>303</v>
      </c>
      <c r="B7727" s="5" t="s">
        <v>742</v>
      </c>
      <c r="C7727" s="5" t="s">
        <v>82</v>
      </c>
      <c r="D7727" s="8" t="s">
        <v>333</v>
      </c>
      <c r="E7727" s="6">
        <v>259</v>
      </c>
      <c r="F7727" s="6">
        <v>221.3</v>
      </c>
      <c r="G7727" s="6">
        <v>188.1</v>
      </c>
      <c r="H7727" s="5" t="s">
        <v>113</v>
      </c>
      <c r="I7727" s="6">
        <f t="shared" si="480"/>
        <v>37.7</v>
      </c>
      <c r="J7727" s="5" t="str">
        <f>IF(H7727="否","不适用",IF(AND(ISNUMBER(E7727),ISNUMBER(F7727)),IF(I7727&gt;规则与名单!$B$2,"是","否"),"未判定"))</f>
        <v>否</v>
      </c>
      <c r="K7727" s="5" t="str">
        <f t="shared" si="481"/>
        <v>非测试日纯氢</v>
      </c>
      <c r="L7727" s="6">
        <f t="shared" si="482"/>
        <v>188.1</v>
      </c>
      <c r="M7727" s="5">
        <f t="shared" si="483"/>
        <v>0</v>
      </c>
      <c r="N7727" s="5" t="s">
        <v>26523</v>
      </c>
      <c r="O7727" s="5" t="s">
        <v>26524</v>
      </c>
      <c r="P7727" s="5" t="s">
        <v>26525</v>
      </c>
    </row>
    <row r="7728" ht="19" customHeight="1" spans="1:16">
      <c r="A7728" s="5">
        <v>303</v>
      </c>
      <c r="B7728" s="5" t="s">
        <v>742</v>
      </c>
      <c r="C7728" s="5" t="s">
        <v>82</v>
      </c>
      <c r="D7728" s="8" t="s">
        <v>175</v>
      </c>
      <c r="E7728" s="6">
        <v>60.8</v>
      </c>
      <c r="F7728" s="6">
        <v>57.3</v>
      </c>
      <c r="G7728" s="6">
        <v>60.3</v>
      </c>
      <c r="H7728" s="5" t="s">
        <v>113</v>
      </c>
      <c r="I7728" s="6">
        <f t="shared" si="480"/>
        <v>3.5</v>
      </c>
      <c r="J7728" s="5" t="str">
        <f>IF(H7728="否","不适用",IF(AND(ISNUMBER(E7728),ISNUMBER(F7728)),IF(I7728&gt;规则与名单!$B$2,"是","否"),"未判定"))</f>
        <v>否</v>
      </c>
      <c r="K7728" s="5" t="str">
        <f t="shared" si="481"/>
        <v>非测试日纯氢</v>
      </c>
      <c r="L7728" s="6">
        <f t="shared" si="482"/>
        <v>60.3</v>
      </c>
      <c r="M7728" s="5">
        <f t="shared" si="483"/>
        <v>0</v>
      </c>
      <c r="N7728" s="5" t="s">
        <v>26526</v>
      </c>
      <c r="O7728" s="5" t="s">
        <v>26527</v>
      </c>
      <c r="P7728" s="5" t="s">
        <v>26528</v>
      </c>
    </row>
    <row r="7729" ht="19" customHeight="1" spans="1:16">
      <c r="A7729" s="5">
        <v>303</v>
      </c>
      <c r="B7729" s="5" t="s">
        <v>742</v>
      </c>
      <c r="C7729" s="5" t="s">
        <v>82</v>
      </c>
      <c r="D7729" s="8" t="s">
        <v>3402</v>
      </c>
      <c r="E7729" s="6">
        <v>85.4</v>
      </c>
      <c r="F7729" s="6">
        <v>69.5</v>
      </c>
      <c r="G7729" s="6">
        <v>85.1</v>
      </c>
      <c r="H7729" s="5" t="s">
        <v>113</v>
      </c>
      <c r="I7729" s="6">
        <f t="shared" si="480"/>
        <v>15.9</v>
      </c>
      <c r="J7729" s="5" t="str">
        <f>IF(H7729="否","不适用",IF(AND(ISNUMBER(E7729),ISNUMBER(F7729)),IF(I7729&gt;规则与名单!$B$2,"是","否"),"未判定"))</f>
        <v>否</v>
      </c>
      <c r="K7729" s="5" t="str">
        <f t="shared" si="481"/>
        <v>非测试日纯氢</v>
      </c>
      <c r="L7729" s="6">
        <f t="shared" si="482"/>
        <v>85.1</v>
      </c>
      <c r="M7729" s="5">
        <f t="shared" si="483"/>
        <v>0</v>
      </c>
      <c r="N7729" s="5" t="s">
        <v>26529</v>
      </c>
      <c r="O7729" s="5" t="s">
        <v>26530</v>
      </c>
      <c r="P7729" s="5" t="s">
        <v>26531</v>
      </c>
    </row>
    <row r="7730" ht="19" customHeight="1" spans="1:16">
      <c r="A7730" s="5">
        <v>303</v>
      </c>
      <c r="B7730" s="5" t="s">
        <v>742</v>
      </c>
      <c r="C7730" s="5" t="s">
        <v>82</v>
      </c>
      <c r="D7730" s="8" t="s">
        <v>487</v>
      </c>
      <c r="E7730" s="6"/>
      <c r="F7730" s="6">
        <v>0</v>
      </c>
      <c r="G7730" s="6"/>
      <c r="H7730" s="5" t="s">
        <v>113</v>
      </c>
      <c r="I7730" s="6" t="str">
        <f t="shared" si="480"/>
        <v/>
      </c>
      <c r="J7730" s="5" t="str">
        <f>IF(H7730="否","不适用",IF(AND(ISNUMBER(E7730),ISNUMBER(F7730)),IF(I7730&gt;规则与名单!$B$2,"是","否"),"未判定"))</f>
        <v>未判定</v>
      </c>
      <c r="K7730" s="5" t="str">
        <f t="shared" si="481"/>
        <v>测试名单无纯氢GPS</v>
      </c>
      <c r="L7730" s="6">
        <f t="shared" si="482"/>
        <v>0</v>
      </c>
      <c r="M7730" s="5">
        <f t="shared" si="483"/>
        <v>0</v>
      </c>
      <c r="N7730" s="5" t="s">
        <v>26532</v>
      </c>
      <c r="O7730" s="5" t="s">
        <v>26533</v>
      </c>
      <c r="P7730" s="5" t="s">
        <v>26534</v>
      </c>
    </row>
    <row r="7731" ht="19" customHeight="1" spans="1:16">
      <c r="A7731" s="5">
        <v>303</v>
      </c>
      <c r="B7731" s="5" t="s">
        <v>742</v>
      </c>
      <c r="C7731" s="5" t="s">
        <v>82</v>
      </c>
      <c r="D7731" s="8" t="s">
        <v>121</v>
      </c>
      <c r="E7731" s="6">
        <v>0.3</v>
      </c>
      <c r="F7731" s="6">
        <v>0.1</v>
      </c>
      <c r="G7731" s="6">
        <v>0.2</v>
      </c>
      <c r="H7731" s="5" t="s">
        <v>113</v>
      </c>
      <c r="I7731" s="6">
        <f t="shared" si="480"/>
        <v>0.2</v>
      </c>
      <c r="J7731" s="5" t="str">
        <f>IF(H7731="否","不适用",IF(AND(ISNUMBER(E7731),ISNUMBER(F7731)),IF(I7731&gt;规则与名单!$B$2,"是","否"),"未判定"))</f>
        <v>否</v>
      </c>
      <c r="K7731" s="5" t="str">
        <f t="shared" si="481"/>
        <v>非测试日纯氢</v>
      </c>
      <c r="L7731" s="6">
        <f t="shared" si="482"/>
        <v>0.2</v>
      </c>
      <c r="M7731" s="5">
        <f t="shared" si="483"/>
        <v>0</v>
      </c>
      <c r="N7731" s="5" t="s">
        <v>26535</v>
      </c>
      <c r="O7731" s="5" t="s">
        <v>26536</v>
      </c>
      <c r="P7731" s="5" t="s">
        <v>26537</v>
      </c>
    </row>
    <row r="7732" ht="19" customHeight="1" spans="1:16">
      <c r="A7732" s="5">
        <v>303</v>
      </c>
      <c r="B7732" s="5" t="s">
        <v>742</v>
      </c>
      <c r="C7732" s="5" t="s">
        <v>82</v>
      </c>
      <c r="D7732" s="8" t="s">
        <v>170</v>
      </c>
      <c r="E7732" s="6">
        <v>168.9</v>
      </c>
      <c r="F7732" s="6">
        <v>141.6</v>
      </c>
      <c r="G7732" s="6">
        <v>168.7</v>
      </c>
      <c r="H7732" s="5" t="s">
        <v>113</v>
      </c>
      <c r="I7732" s="6">
        <f t="shared" si="480"/>
        <v>27.3</v>
      </c>
      <c r="J7732" s="5" t="str">
        <f>IF(H7732="否","不适用",IF(AND(ISNUMBER(E7732),ISNUMBER(F7732)),IF(I7732&gt;规则与名单!$B$2,"是","否"),"未判定"))</f>
        <v>否</v>
      </c>
      <c r="K7732" s="5" t="str">
        <f t="shared" si="481"/>
        <v>非测试日纯氢</v>
      </c>
      <c r="L7732" s="6">
        <f t="shared" si="482"/>
        <v>168.7</v>
      </c>
      <c r="M7732" s="5">
        <f t="shared" si="483"/>
        <v>0</v>
      </c>
      <c r="N7732" s="5" t="s">
        <v>26538</v>
      </c>
      <c r="O7732" s="5" t="s">
        <v>26539</v>
      </c>
      <c r="P7732" s="5" t="s">
        <v>26540</v>
      </c>
    </row>
    <row r="7733" ht="19" customHeight="1" spans="1:16">
      <c r="A7733" s="5">
        <v>303</v>
      </c>
      <c r="B7733" s="5" t="s">
        <v>742</v>
      </c>
      <c r="C7733" s="5" t="s">
        <v>82</v>
      </c>
      <c r="D7733" s="8" t="s">
        <v>644</v>
      </c>
      <c r="E7733" s="6">
        <v>238.3</v>
      </c>
      <c r="F7733" s="6">
        <v>222.8</v>
      </c>
      <c r="G7733" s="6">
        <v>237</v>
      </c>
      <c r="H7733" s="5" t="s">
        <v>113</v>
      </c>
      <c r="I7733" s="6">
        <f t="shared" si="480"/>
        <v>15.5</v>
      </c>
      <c r="J7733" s="5" t="str">
        <f>IF(H7733="否","不适用",IF(AND(ISNUMBER(E7733),ISNUMBER(F7733)),IF(I7733&gt;规则与名单!$B$2,"是","否"),"未判定"))</f>
        <v>否</v>
      </c>
      <c r="K7733" s="5" t="str">
        <f t="shared" si="481"/>
        <v>非测试日纯氢</v>
      </c>
      <c r="L7733" s="6">
        <f t="shared" si="482"/>
        <v>237</v>
      </c>
      <c r="M7733" s="5">
        <f t="shared" si="483"/>
        <v>0</v>
      </c>
      <c r="N7733" s="5" t="s">
        <v>26541</v>
      </c>
      <c r="O7733" s="5" t="s">
        <v>26542</v>
      </c>
      <c r="P7733" s="5" t="s">
        <v>26543</v>
      </c>
    </row>
    <row r="7734" ht="19" customHeight="1" spans="1:16">
      <c r="A7734" s="5">
        <v>303</v>
      </c>
      <c r="B7734" s="5" t="s">
        <v>742</v>
      </c>
      <c r="C7734" s="5" t="s">
        <v>82</v>
      </c>
      <c r="D7734" s="8" t="s">
        <v>3418</v>
      </c>
      <c r="E7734" s="6"/>
      <c r="F7734" s="6">
        <v>0</v>
      </c>
      <c r="G7734" s="6"/>
      <c r="H7734" s="5" t="s">
        <v>113</v>
      </c>
      <c r="I7734" s="6" t="str">
        <f t="shared" si="480"/>
        <v/>
      </c>
      <c r="J7734" s="5" t="str">
        <f>IF(H7734="否","不适用",IF(AND(ISNUMBER(E7734),ISNUMBER(F7734)),IF(I7734&gt;规则与名单!$B$2,"是","否"),"未判定"))</f>
        <v>未判定</v>
      </c>
      <c r="K7734" s="5" t="str">
        <f t="shared" si="481"/>
        <v>测试名单无纯氢GPS</v>
      </c>
      <c r="L7734" s="6">
        <f t="shared" si="482"/>
        <v>0</v>
      </c>
      <c r="M7734" s="5">
        <f t="shared" si="483"/>
        <v>0</v>
      </c>
      <c r="N7734" s="5" t="s">
        <v>26544</v>
      </c>
      <c r="O7734" s="5" t="s">
        <v>26545</v>
      </c>
      <c r="P7734" s="5" t="s">
        <v>26546</v>
      </c>
    </row>
    <row r="7735" ht="19" customHeight="1" spans="1:16">
      <c r="A7735" s="5">
        <v>303</v>
      </c>
      <c r="B7735" s="5" t="s">
        <v>742</v>
      </c>
      <c r="C7735" s="5" t="s">
        <v>82</v>
      </c>
      <c r="D7735" s="8" t="s">
        <v>3422</v>
      </c>
      <c r="E7735" s="6">
        <v>136</v>
      </c>
      <c r="F7735" s="6">
        <v>128.4</v>
      </c>
      <c r="G7735" s="6">
        <v>127.5</v>
      </c>
      <c r="H7735" s="5" t="s">
        <v>113</v>
      </c>
      <c r="I7735" s="6">
        <f t="shared" si="480"/>
        <v>7.59999999999999</v>
      </c>
      <c r="J7735" s="5" t="str">
        <f>IF(H7735="否","不适用",IF(AND(ISNUMBER(E7735),ISNUMBER(F7735)),IF(I7735&gt;规则与名单!$B$2,"是","否"),"未判定"))</f>
        <v>否</v>
      </c>
      <c r="K7735" s="5" t="str">
        <f t="shared" si="481"/>
        <v>非测试日纯氢</v>
      </c>
      <c r="L7735" s="6">
        <f t="shared" si="482"/>
        <v>127.5</v>
      </c>
      <c r="M7735" s="5">
        <f t="shared" si="483"/>
        <v>0</v>
      </c>
      <c r="N7735" s="5" t="s">
        <v>26547</v>
      </c>
      <c r="O7735" s="5" t="s">
        <v>26548</v>
      </c>
      <c r="P7735" s="5" t="s">
        <v>26549</v>
      </c>
    </row>
    <row r="7736" ht="19" customHeight="1" spans="1:16">
      <c r="A7736" s="5">
        <v>303</v>
      </c>
      <c r="B7736" s="5" t="s">
        <v>742</v>
      </c>
      <c r="C7736" s="5" t="s">
        <v>82</v>
      </c>
      <c r="D7736" s="8" t="s">
        <v>336</v>
      </c>
      <c r="E7736" s="6">
        <v>243.6</v>
      </c>
      <c r="F7736" s="6">
        <v>223</v>
      </c>
      <c r="G7736" s="6">
        <v>238.3</v>
      </c>
      <c r="H7736" s="5" t="s">
        <v>113</v>
      </c>
      <c r="I7736" s="6">
        <f t="shared" si="480"/>
        <v>20.6</v>
      </c>
      <c r="J7736" s="5" t="str">
        <f>IF(H7736="否","不适用",IF(AND(ISNUMBER(E7736),ISNUMBER(F7736)),IF(I7736&gt;规则与名单!$B$2,"是","否"),"未判定"))</f>
        <v>否</v>
      </c>
      <c r="K7736" s="5" t="str">
        <f t="shared" si="481"/>
        <v>非测试日纯氢</v>
      </c>
      <c r="L7736" s="6">
        <f t="shared" si="482"/>
        <v>238.3</v>
      </c>
      <c r="M7736" s="5">
        <f t="shared" si="483"/>
        <v>0</v>
      </c>
      <c r="N7736" s="5" t="s">
        <v>26550</v>
      </c>
      <c r="O7736" s="5" t="s">
        <v>26551</v>
      </c>
      <c r="P7736" s="5" t="s">
        <v>26552</v>
      </c>
    </row>
    <row r="7737" ht="19" customHeight="1" spans="1:16">
      <c r="A7737" s="5">
        <v>303</v>
      </c>
      <c r="B7737" s="5" t="s">
        <v>742</v>
      </c>
      <c r="C7737" s="5" t="s">
        <v>82</v>
      </c>
      <c r="D7737" s="8" t="s">
        <v>653</v>
      </c>
      <c r="E7737" s="6">
        <v>306.4</v>
      </c>
      <c r="F7737" s="6">
        <v>262.1</v>
      </c>
      <c r="G7737" s="6">
        <v>305.4</v>
      </c>
      <c r="H7737" s="5" t="s">
        <v>113</v>
      </c>
      <c r="I7737" s="6">
        <f t="shared" si="480"/>
        <v>44.3</v>
      </c>
      <c r="J7737" s="5" t="str">
        <f>IF(H7737="否","不适用",IF(AND(ISNUMBER(E7737),ISNUMBER(F7737)),IF(I7737&gt;规则与名单!$B$2,"是","否"),"未判定"))</f>
        <v>否</v>
      </c>
      <c r="K7737" s="5" t="str">
        <f t="shared" si="481"/>
        <v>非测试日纯氢</v>
      </c>
      <c r="L7737" s="6">
        <f t="shared" si="482"/>
        <v>305.4</v>
      </c>
      <c r="M7737" s="5">
        <f t="shared" si="483"/>
        <v>0</v>
      </c>
      <c r="N7737" s="5" t="s">
        <v>26553</v>
      </c>
      <c r="O7737" s="5" t="s">
        <v>26554</v>
      </c>
      <c r="P7737" s="5" t="s">
        <v>26555</v>
      </c>
    </row>
    <row r="7738" ht="19" customHeight="1" spans="1:16">
      <c r="A7738" s="5">
        <v>303</v>
      </c>
      <c r="B7738" s="5" t="s">
        <v>742</v>
      </c>
      <c r="C7738" s="5" t="s">
        <v>82</v>
      </c>
      <c r="D7738" s="8" t="s">
        <v>140</v>
      </c>
      <c r="E7738" s="6">
        <v>234.7</v>
      </c>
      <c r="F7738" s="6">
        <v>202.9</v>
      </c>
      <c r="G7738" s="6">
        <v>233.2</v>
      </c>
      <c r="H7738" s="5" t="s">
        <v>113</v>
      </c>
      <c r="I7738" s="6">
        <f t="shared" si="480"/>
        <v>31.8</v>
      </c>
      <c r="J7738" s="5" t="str">
        <f>IF(H7738="否","不适用",IF(AND(ISNUMBER(E7738),ISNUMBER(F7738)),IF(I7738&gt;规则与名单!$B$2,"是","否"),"未判定"))</f>
        <v>否</v>
      </c>
      <c r="K7738" s="5" t="str">
        <f t="shared" si="481"/>
        <v>非测试日纯氢</v>
      </c>
      <c r="L7738" s="6">
        <f t="shared" si="482"/>
        <v>233.2</v>
      </c>
      <c r="M7738" s="5">
        <f t="shared" si="483"/>
        <v>0</v>
      </c>
      <c r="N7738" s="5" t="s">
        <v>26556</v>
      </c>
      <c r="O7738" s="5" t="s">
        <v>26557</v>
      </c>
      <c r="P7738" s="5" t="s">
        <v>26558</v>
      </c>
    </row>
    <row r="7739" ht="19" customHeight="1" spans="1:16">
      <c r="A7739" s="5">
        <v>303</v>
      </c>
      <c r="B7739" s="5" t="s">
        <v>742</v>
      </c>
      <c r="C7739" s="5" t="s">
        <v>82</v>
      </c>
      <c r="D7739" s="8" t="s">
        <v>115</v>
      </c>
      <c r="E7739" s="6">
        <v>387.9</v>
      </c>
      <c r="F7739" s="6">
        <v>319.2</v>
      </c>
      <c r="G7739" s="6">
        <v>387.9</v>
      </c>
      <c r="H7739" s="5" t="s">
        <v>113</v>
      </c>
      <c r="I7739" s="6">
        <f t="shared" si="480"/>
        <v>68.7</v>
      </c>
      <c r="J7739" s="5" t="str">
        <f>IF(H7739="否","不适用",IF(AND(ISNUMBER(E7739),ISNUMBER(F7739)),IF(I7739&gt;规则与名单!$B$2,"是","否"),"未判定"))</f>
        <v>是</v>
      </c>
      <c r="K7739" s="5" t="str">
        <f t="shared" si="481"/>
        <v>测试日GPS</v>
      </c>
      <c r="L7739" s="6">
        <f t="shared" si="482"/>
        <v>319.2</v>
      </c>
      <c r="M7739" s="5">
        <f t="shared" si="483"/>
        <v>0</v>
      </c>
      <c r="N7739" s="5" t="s">
        <v>26559</v>
      </c>
      <c r="O7739" s="5" t="s">
        <v>26560</v>
      </c>
      <c r="P7739" s="5" t="s">
        <v>26561</v>
      </c>
    </row>
    <row r="7740" ht="19" customHeight="1" spans="1:16">
      <c r="A7740" s="5">
        <v>304</v>
      </c>
      <c r="B7740" s="5" t="s">
        <v>746</v>
      </c>
      <c r="C7740" s="5" t="s">
        <v>82</v>
      </c>
      <c r="D7740" s="8" t="s">
        <v>114</v>
      </c>
      <c r="E7740" s="6">
        <v>331.9</v>
      </c>
      <c r="F7740" s="6">
        <v>314.5</v>
      </c>
      <c r="G7740" s="6">
        <v>331.8</v>
      </c>
      <c r="H7740" s="5" t="s">
        <v>120</v>
      </c>
      <c r="I7740" s="6">
        <f t="shared" si="480"/>
        <v>17.4</v>
      </c>
      <c r="J7740" s="5" t="str">
        <f>IF(H7740="否","不适用",IF(AND(ISNUMBER(E7740),ISNUMBER(F7740)),IF(I7740&gt;规则与名单!$B$2,"是","否"),"未判定"))</f>
        <v>不适用</v>
      </c>
      <c r="K7740" s="5" t="str">
        <f t="shared" si="481"/>
        <v>非测试日纯氢</v>
      </c>
      <c r="L7740" s="6">
        <f t="shared" si="482"/>
        <v>331.8</v>
      </c>
      <c r="M7740" s="5">
        <f t="shared" si="483"/>
        <v>0</v>
      </c>
      <c r="N7740" s="5" t="s">
        <v>26562</v>
      </c>
      <c r="O7740" s="5" t="s">
        <v>26563</v>
      </c>
      <c r="P7740" s="5" t="s">
        <v>26564</v>
      </c>
    </row>
    <row r="7741" ht="19" customHeight="1" spans="1:16">
      <c r="A7741" s="5">
        <v>304</v>
      </c>
      <c r="B7741" s="5" t="s">
        <v>746</v>
      </c>
      <c r="C7741" s="5" t="s">
        <v>82</v>
      </c>
      <c r="D7741" s="8" t="s">
        <v>605</v>
      </c>
      <c r="E7741" s="6">
        <v>265.7</v>
      </c>
      <c r="F7741" s="6">
        <v>251.4</v>
      </c>
      <c r="G7741" s="6">
        <v>265.2</v>
      </c>
      <c r="H7741" s="5" t="s">
        <v>120</v>
      </c>
      <c r="I7741" s="6">
        <f t="shared" si="480"/>
        <v>14.3</v>
      </c>
      <c r="J7741" s="5" t="str">
        <f>IF(H7741="否","不适用",IF(AND(ISNUMBER(E7741),ISNUMBER(F7741)),IF(I7741&gt;规则与名单!$B$2,"是","否"),"未判定"))</f>
        <v>不适用</v>
      </c>
      <c r="K7741" s="5" t="str">
        <f t="shared" si="481"/>
        <v>非测试日纯氢</v>
      </c>
      <c r="L7741" s="6">
        <f t="shared" si="482"/>
        <v>265.2</v>
      </c>
      <c r="M7741" s="5">
        <f t="shared" si="483"/>
        <v>0</v>
      </c>
      <c r="N7741" s="5" t="s">
        <v>26565</v>
      </c>
      <c r="O7741" s="5" t="s">
        <v>26566</v>
      </c>
      <c r="P7741" s="5" t="s">
        <v>26567</v>
      </c>
    </row>
    <row r="7742" ht="19" customHeight="1" spans="1:16">
      <c r="A7742" s="5">
        <v>304</v>
      </c>
      <c r="B7742" s="5" t="s">
        <v>746</v>
      </c>
      <c r="C7742" s="5" t="s">
        <v>82</v>
      </c>
      <c r="D7742" s="8" t="s">
        <v>186</v>
      </c>
      <c r="E7742" s="6">
        <v>295.7</v>
      </c>
      <c r="F7742" s="6">
        <v>279.7</v>
      </c>
      <c r="G7742" s="6">
        <v>295.7</v>
      </c>
      <c r="H7742" s="5" t="s">
        <v>120</v>
      </c>
      <c r="I7742" s="6">
        <f t="shared" si="480"/>
        <v>16</v>
      </c>
      <c r="J7742" s="5" t="str">
        <f>IF(H7742="否","不适用",IF(AND(ISNUMBER(E7742),ISNUMBER(F7742)),IF(I7742&gt;规则与名单!$B$2,"是","否"),"未判定"))</f>
        <v>不适用</v>
      </c>
      <c r="K7742" s="5" t="str">
        <f t="shared" si="481"/>
        <v>非测试日纯氢</v>
      </c>
      <c r="L7742" s="6">
        <f t="shared" si="482"/>
        <v>295.7</v>
      </c>
      <c r="M7742" s="5">
        <f t="shared" si="483"/>
        <v>0</v>
      </c>
      <c r="N7742" s="5" t="s">
        <v>26568</v>
      </c>
      <c r="O7742" s="5" t="s">
        <v>26569</v>
      </c>
      <c r="P7742" s="5" t="s">
        <v>26570</v>
      </c>
    </row>
    <row r="7743" ht="19" customHeight="1" spans="1:16">
      <c r="A7743" s="5">
        <v>304</v>
      </c>
      <c r="B7743" s="5" t="s">
        <v>746</v>
      </c>
      <c r="C7743" s="5" t="s">
        <v>82</v>
      </c>
      <c r="D7743" s="8" t="s">
        <v>165</v>
      </c>
      <c r="E7743" s="6">
        <v>288.6</v>
      </c>
      <c r="F7743" s="6">
        <v>272.2</v>
      </c>
      <c r="G7743" s="6">
        <v>288.5</v>
      </c>
      <c r="H7743" s="5" t="s">
        <v>120</v>
      </c>
      <c r="I7743" s="6">
        <f t="shared" si="480"/>
        <v>16.4</v>
      </c>
      <c r="J7743" s="5" t="str">
        <f>IF(H7743="否","不适用",IF(AND(ISNUMBER(E7743),ISNUMBER(F7743)),IF(I7743&gt;规则与名单!$B$2,"是","否"),"未判定"))</f>
        <v>不适用</v>
      </c>
      <c r="K7743" s="5" t="str">
        <f t="shared" si="481"/>
        <v>非测试日纯氢</v>
      </c>
      <c r="L7743" s="6">
        <f t="shared" si="482"/>
        <v>288.5</v>
      </c>
      <c r="M7743" s="5">
        <f t="shared" si="483"/>
        <v>0</v>
      </c>
      <c r="N7743" s="5" t="s">
        <v>26571</v>
      </c>
      <c r="O7743" s="5" t="s">
        <v>26572</v>
      </c>
      <c r="P7743" s="5" t="s">
        <v>26573</v>
      </c>
    </row>
    <row r="7744" ht="19" customHeight="1" spans="1:16">
      <c r="A7744" s="5">
        <v>304</v>
      </c>
      <c r="B7744" s="5" t="s">
        <v>746</v>
      </c>
      <c r="C7744" s="5" t="s">
        <v>82</v>
      </c>
      <c r="D7744" s="8" t="s">
        <v>151</v>
      </c>
      <c r="E7744" s="6">
        <v>208.1</v>
      </c>
      <c r="F7744" s="6">
        <v>269.2</v>
      </c>
      <c r="G7744" s="6">
        <v>284.6</v>
      </c>
      <c r="H7744" s="5" t="s">
        <v>120</v>
      </c>
      <c r="I7744" s="6">
        <f t="shared" si="480"/>
        <v>-61.1</v>
      </c>
      <c r="J7744" s="5" t="str">
        <f>IF(H7744="否","不适用",IF(AND(ISNUMBER(E7744),ISNUMBER(F7744)),IF(I7744&gt;规则与名单!$B$2,"是","否"),"未判定"))</f>
        <v>不适用</v>
      </c>
      <c r="K7744" s="5" t="str">
        <f t="shared" si="481"/>
        <v>非测试日纯氢</v>
      </c>
      <c r="L7744" s="6">
        <f t="shared" si="482"/>
        <v>284.6</v>
      </c>
      <c r="M7744" s="5">
        <f t="shared" si="483"/>
        <v>0</v>
      </c>
      <c r="N7744" s="5" t="s">
        <v>26574</v>
      </c>
      <c r="O7744" s="5" t="s">
        <v>26575</v>
      </c>
      <c r="P7744" s="5" t="s">
        <v>26576</v>
      </c>
    </row>
    <row r="7745" ht="19" customHeight="1" spans="1:16">
      <c r="A7745" s="5">
        <v>304</v>
      </c>
      <c r="B7745" s="5" t="s">
        <v>746</v>
      </c>
      <c r="C7745" s="5" t="s">
        <v>82</v>
      </c>
      <c r="D7745" s="8" t="s">
        <v>3358</v>
      </c>
      <c r="E7745" s="6">
        <v>339.1</v>
      </c>
      <c r="F7745" s="6">
        <v>247.1</v>
      </c>
      <c r="G7745" s="6">
        <v>261.8</v>
      </c>
      <c r="H7745" s="5" t="s">
        <v>120</v>
      </c>
      <c r="I7745" s="6">
        <f t="shared" si="480"/>
        <v>92</v>
      </c>
      <c r="J7745" s="5" t="str">
        <f>IF(H7745="否","不适用",IF(AND(ISNUMBER(E7745),ISNUMBER(F7745)),IF(I7745&gt;规则与名单!$B$2,"是","否"),"未判定"))</f>
        <v>不适用</v>
      </c>
      <c r="K7745" s="5" t="str">
        <f t="shared" si="481"/>
        <v>非测试日纯氢</v>
      </c>
      <c r="L7745" s="6">
        <f t="shared" si="482"/>
        <v>261.8</v>
      </c>
      <c r="M7745" s="5">
        <f t="shared" si="483"/>
        <v>0</v>
      </c>
      <c r="N7745" s="5" t="s">
        <v>26577</v>
      </c>
      <c r="O7745" s="5" t="s">
        <v>26578</v>
      </c>
      <c r="P7745" s="5" t="s">
        <v>26579</v>
      </c>
    </row>
    <row r="7746" ht="19" customHeight="1" spans="1:16">
      <c r="A7746" s="5">
        <v>304</v>
      </c>
      <c r="B7746" s="5" t="s">
        <v>746</v>
      </c>
      <c r="C7746" s="5" t="s">
        <v>82</v>
      </c>
      <c r="D7746" s="8" t="s">
        <v>272</v>
      </c>
      <c r="E7746" s="6">
        <v>300.2</v>
      </c>
      <c r="F7746" s="6">
        <v>283.8</v>
      </c>
      <c r="G7746" s="6">
        <v>295.1</v>
      </c>
      <c r="H7746" s="5" t="s">
        <v>120</v>
      </c>
      <c r="I7746" s="6">
        <f t="shared" ref="I7746:I7809" si="484">IF(AND(ISNUMBER(E7746),ISNUMBER(F7746)),E7746-F7746,"")</f>
        <v>16.4</v>
      </c>
      <c r="J7746" s="5" t="str">
        <f>IF(H7746="否","不适用",IF(AND(ISNUMBER(E7746),ISNUMBER(F7746)),IF(I7746&gt;规则与名单!$B$2,"是","否"),"未判定"))</f>
        <v>不适用</v>
      </c>
      <c r="K7746" s="5" t="str">
        <f t="shared" ref="K7746:K7809" si="485">IF(J7746="是",IF(ISNUMBER(F7746),"测试日GPS","缺失"),IF(ISNUMBER(G7746),"非测试日纯氢",IF(AND(H7746="是",J7746="未判定"),IF(ISNUMBER(F7746),"测试名单无纯氢GPS","缺失"),IF(ISNUMBER(E7746),"非测试日仪表","缺失"))))</f>
        <v>非测试日纯氢</v>
      </c>
      <c r="L7746" s="6">
        <f t="shared" ref="L7746:L7809" si="486">IF(K7746="缺失","",IF(K7746="非测试日纯氢",G7746,IF(K7746="非测试日仪表",E7746,F7746)))</f>
        <v>295.1</v>
      </c>
      <c r="M7746" s="5">
        <f t="shared" ref="M7746:M7809" si="487">IF(K7746="缺失",1,0)</f>
        <v>0</v>
      </c>
      <c r="N7746" s="5" t="s">
        <v>26580</v>
      </c>
      <c r="O7746" s="5" t="s">
        <v>26581</v>
      </c>
      <c r="P7746" s="5" t="s">
        <v>26582</v>
      </c>
    </row>
    <row r="7747" ht="19" customHeight="1" spans="1:16">
      <c r="A7747" s="5">
        <v>304</v>
      </c>
      <c r="B7747" s="5" t="s">
        <v>746</v>
      </c>
      <c r="C7747" s="5" t="s">
        <v>82</v>
      </c>
      <c r="D7747" s="8" t="s">
        <v>506</v>
      </c>
      <c r="E7747" s="6">
        <v>279.9</v>
      </c>
      <c r="F7747" s="6">
        <v>264.5</v>
      </c>
      <c r="G7747" s="6">
        <v>279.6</v>
      </c>
      <c r="H7747" s="5" t="s">
        <v>120</v>
      </c>
      <c r="I7747" s="6">
        <f t="shared" si="484"/>
        <v>15.4</v>
      </c>
      <c r="J7747" s="5" t="str">
        <f>IF(H7747="否","不适用",IF(AND(ISNUMBER(E7747),ISNUMBER(F7747)),IF(I7747&gt;规则与名单!$B$2,"是","否"),"未判定"))</f>
        <v>不适用</v>
      </c>
      <c r="K7747" s="5" t="str">
        <f t="shared" si="485"/>
        <v>非测试日纯氢</v>
      </c>
      <c r="L7747" s="6">
        <f t="shared" si="486"/>
        <v>279.6</v>
      </c>
      <c r="M7747" s="5">
        <f t="shared" si="487"/>
        <v>0</v>
      </c>
      <c r="N7747" s="5" t="s">
        <v>26583</v>
      </c>
      <c r="O7747" s="5" t="s">
        <v>26584</v>
      </c>
      <c r="P7747" s="5" t="s">
        <v>26585</v>
      </c>
    </row>
    <row r="7748" ht="19" customHeight="1" spans="1:16">
      <c r="A7748" s="5">
        <v>304</v>
      </c>
      <c r="B7748" s="5" t="s">
        <v>746</v>
      </c>
      <c r="C7748" s="5" t="s">
        <v>82</v>
      </c>
      <c r="D7748" s="8" t="s">
        <v>673</v>
      </c>
      <c r="E7748" s="6">
        <v>339.1</v>
      </c>
      <c r="F7748" s="6">
        <v>320.9</v>
      </c>
      <c r="G7748" s="6">
        <v>338.3</v>
      </c>
      <c r="H7748" s="5" t="s">
        <v>120</v>
      </c>
      <c r="I7748" s="6">
        <f t="shared" si="484"/>
        <v>18.2</v>
      </c>
      <c r="J7748" s="5" t="str">
        <f>IF(H7748="否","不适用",IF(AND(ISNUMBER(E7748),ISNUMBER(F7748)),IF(I7748&gt;规则与名单!$B$2,"是","否"),"未判定"))</f>
        <v>不适用</v>
      </c>
      <c r="K7748" s="5" t="str">
        <f t="shared" si="485"/>
        <v>非测试日纯氢</v>
      </c>
      <c r="L7748" s="6">
        <f t="shared" si="486"/>
        <v>338.3</v>
      </c>
      <c r="M7748" s="5">
        <f t="shared" si="487"/>
        <v>0</v>
      </c>
      <c r="N7748" s="5" t="s">
        <v>26586</v>
      </c>
      <c r="O7748" s="5" t="s">
        <v>26587</v>
      </c>
      <c r="P7748" s="5" t="s">
        <v>26588</v>
      </c>
    </row>
    <row r="7749" ht="19" customHeight="1" spans="1:16">
      <c r="A7749" s="5">
        <v>304</v>
      </c>
      <c r="B7749" s="5" t="s">
        <v>746</v>
      </c>
      <c r="C7749" s="5" t="s">
        <v>82</v>
      </c>
      <c r="D7749" s="8" t="s">
        <v>183</v>
      </c>
      <c r="E7749" s="6">
        <v>348.9</v>
      </c>
      <c r="F7749" s="6">
        <v>329.6</v>
      </c>
      <c r="G7749" s="6">
        <v>348.5</v>
      </c>
      <c r="H7749" s="5" t="s">
        <v>120</v>
      </c>
      <c r="I7749" s="6">
        <f t="shared" si="484"/>
        <v>19.3</v>
      </c>
      <c r="J7749" s="5" t="str">
        <f>IF(H7749="否","不适用",IF(AND(ISNUMBER(E7749),ISNUMBER(F7749)),IF(I7749&gt;规则与名单!$B$2,"是","否"),"未判定"))</f>
        <v>不适用</v>
      </c>
      <c r="K7749" s="5" t="str">
        <f t="shared" si="485"/>
        <v>非测试日纯氢</v>
      </c>
      <c r="L7749" s="6">
        <f t="shared" si="486"/>
        <v>348.5</v>
      </c>
      <c r="M7749" s="5">
        <f t="shared" si="487"/>
        <v>0</v>
      </c>
      <c r="N7749" s="5" t="s">
        <v>26589</v>
      </c>
      <c r="O7749" s="5" t="s">
        <v>26590</v>
      </c>
      <c r="P7749" s="5" t="s">
        <v>26591</v>
      </c>
    </row>
    <row r="7750" ht="19" customHeight="1" spans="1:16">
      <c r="A7750" s="5">
        <v>304</v>
      </c>
      <c r="B7750" s="5" t="s">
        <v>746</v>
      </c>
      <c r="C7750" s="5" t="s">
        <v>82</v>
      </c>
      <c r="D7750" s="8" t="s">
        <v>431</v>
      </c>
      <c r="E7750" s="6">
        <v>143.5</v>
      </c>
      <c r="F7750" s="6">
        <v>144.1</v>
      </c>
      <c r="G7750" s="6">
        <v>149.7</v>
      </c>
      <c r="H7750" s="5" t="s">
        <v>120</v>
      </c>
      <c r="I7750" s="6">
        <f t="shared" si="484"/>
        <v>-0.599999999999994</v>
      </c>
      <c r="J7750" s="5" t="str">
        <f>IF(H7750="否","不适用",IF(AND(ISNUMBER(E7750),ISNUMBER(F7750)),IF(I7750&gt;规则与名单!$B$2,"是","否"),"未判定"))</f>
        <v>不适用</v>
      </c>
      <c r="K7750" s="5" t="str">
        <f t="shared" si="485"/>
        <v>非测试日纯氢</v>
      </c>
      <c r="L7750" s="6">
        <f t="shared" si="486"/>
        <v>149.7</v>
      </c>
      <c r="M7750" s="5">
        <f t="shared" si="487"/>
        <v>0</v>
      </c>
      <c r="N7750" s="5" t="s">
        <v>26592</v>
      </c>
      <c r="O7750" s="5" t="s">
        <v>26593</v>
      </c>
      <c r="P7750" s="5" t="s">
        <v>26594</v>
      </c>
    </row>
    <row r="7751" ht="19" customHeight="1" spans="1:16">
      <c r="A7751" s="5">
        <v>304</v>
      </c>
      <c r="B7751" s="5" t="s">
        <v>746</v>
      </c>
      <c r="C7751" s="5" t="s">
        <v>82</v>
      </c>
      <c r="D7751" s="8" t="s">
        <v>3377</v>
      </c>
      <c r="E7751" s="6">
        <v>311.7</v>
      </c>
      <c r="F7751" s="6">
        <v>285.7</v>
      </c>
      <c r="G7751" s="6">
        <v>302.5</v>
      </c>
      <c r="H7751" s="5" t="s">
        <v>120</v>
      </c>
      <c r="I7751" s="6">
        <f t="shared" si="484"/>
        <v>26</v>
      </c>
      <c r="J7751" s="5" t="str">
        <f>IF(H7751="否","不适用",IF(AND(ISNUMBER(E7751),ISNUMBER(F7751)),IF(I7751&gt;规则与名单!$B$2,"是","否"),"未判定"))</f>
        <v>不适用</v>
      </c>
      <c r="K7751" s="5" t="str">
        <f t="shared" si="485"/>
        <v>非测试日纯氢</v>
      </c>
      <c r="L7751" s="6">
        <f t="shared" si="486"/>
        <v>302.5</v>
      </c>
      <c r="M7751" s="5">
        <f t="shared" si="487"/>
        <v>0</v>
      </c>
      <c r="N7751" s="5" t="s">
        <v>26595</v>
      </c>
      <c r="O7751" s="5" t="s">
        <v>26596</v>
      </c>
      <c r="P7751" s="5" t="s">
        <v>26597</v>
      </c>
    </row>
    <row r="7752" ht="19" customHeight="1" spans="1:16">
      <c r="A7752" s="5">
        <v>304</v>
      </c>
      <c r="B7752" s="5" t="s">
        <v>746</v>
      </c>
      <c r="C7752" s="5" t="s">
        <v>82</v>
      </c>
      <c r="D7752" s="8" t="s">
        <v>407</v>
      </c>
      <c r="E7752" s="6"/>
      <c r="F7752" s="6">
        <v>0</v>
      </c>
      <c r="G7752" s="6"/>
      <c r="H7752" s="5" t="s">
        <v>120</v>
      </c>
      <c r="I7752" s="6" t="str">
        <f t="shared" si="484"/>
        <v/>
      </c>
      <c r="J7752" s="5" t="str">
        <f>IF(H7752="否","不适用",IF(AND(ISNUMBER(E7752),ISNUMBER(F7752)),IF(I7752&gt;规则与名单!$B$2,"是","否"),"未判定"))</f>
        <v>不适用</v>
      </c>
      <c r="K7752" s="5" t="str">
        <f t="shared" si="485"/>
        <v>缺失</v>
      </c>
      <c r="L7752" s="6" t="str">
        <f t="shared" si="486"/>
        <v/>
      </c>
      <c r="M7752" s="5">
        <f t="shared" si="487"/>
        <v>1</v>
      </c>
      <c r="N7752" s="5" t="s">
        <v>26598</v>
      </c>
      <c r="O7752" s="5" t="s">
        <v>26599</v>
      </c>
      <c r="P7752" s="5" t="s">
        <v>26600</v>
      </c>
    </row>
    <row r="7753" ht="19" customHeight="1" spans="1:16">
      <c r="A7753" s="5">
        <v>304</v>
      </c>
      <c r="B7753" s="5" t="s">
        <v>746</v>
      </c>
      <c r="C7753" s="5" t="s">
        <v>82</v>
      </c>
      <c r="D7753" s="8" t="s">
        <v>411</v>
      </c>
      <c r="E7753" s="6">
        <v>298.9</v>
      </c>
      <c r="F7753" s="6">
        <v>282.2</v>
      </c>
      <c r="G7753" s="6">
        <v>298.7</v>
      </c>
      <c r="H7753" s="5" t="s">
        <v>120</v>
      </c>
      <c r="I7753" s="6">
        <f t="shared" si="484"/>
        <v>16.7</v>
      </c>
      <c r="J7753" s="5" t="str">
        <f>IF(H7753="否","不适用",IF(AND(ISNUMBER(E7753),ISNUMBER(F7753)),IF(I7753&gt;规则与名单!$B$2,"是","否"),"未判定"))</f>
        <v>不适用</v>
      </c>
      <c r="K7753" s="5" t="str">
        <f t="shared" si="485"/>
        <v>非测试日纯氢</v>
      </c>
      <c r="L7753" s="6">
        <f t="shared" si="486"/>
        <v>298.7</v>
      </c>
      <c r="M7753" s="5">
        <f t="shared" si="487"/>
        <v>0</v>
      </c>
      <c r="N7753" s="5" t="s">
        <v>26601</v>
      </c>
      <c r="O7753" s="5" t="s">
        <v>26602</v>
      </c>
      <c r="P7753" s="5" t="s">
        <v>26603</v>
      </c>
    </row>
    <row r="7754" ht="19" customHeight="1" spans="1:16">
      <c r="A7754" s="5">
        <v>304</v>
      </c>
      <c r="B7754" s="5" t="s">
        <v>746</v>
      </c>
      <c r="C7754" s="5" t="s">
        <v>82</v>
      </c>
      <c r="D7754" s="8" t="s">
        <v>251</v>
      </c>
      <c r="E7754" s="6">
        <v>308.3</v>
      </c>
      <c r="F7754" s="6">
        <v>290.8</v>
      </c>
      <c r="G7754" s="6">
        <v>307.9</v>
      </c>
      <c r="H7754" s="5" t="s">
        <v>120</v>
      </c>
      <c r="I7754" s="6">
        <f t="shared" si="484"/>
        <v>17.5</v>
      </c>
      <c r="J7754" s="5" t="str">
        <f>IF(H7754="否","不适用",IF(AND(ISNUMBER(E7754),ISNUMBER(F7754)),IF(I7754&gt;规则与名单!$B$2,"是","否"),"未判定"))</f>
        <v>不适用</v>
      </c>
      <c r="K7754" s="5" t="str">
        <f t="shared" si="485"/>
        <v>非测试日纯氢</v>
      </c>
      <c r="L7754" s="6">
        <f t="shared" si="486"/>
        <v>307.9</v>
      </c>
      <c r="M7754" s="5">
        <f t="shared" si="487"/>
        <v>0</v>
      </c>
      <c r="N7754" s="5" t="s">
        <v>26604</v>
      </c>
      <c r="O7754" s="5" t="s">
        <v>26605</v>
      </c>
      <c r="P7754" s="5" t="s">
        <v>26606</v>
      </c>
    </row>
    <row r="7755" ht="19" customHeight="1" spans="1:16">
      <c r="A7755" s="5">
        <v>304</v>
      </c>
      <c r="B7755" s="5" t="s">
        <v>746</v>
      </c>
      <c r="C7755" s="5" t="s">
        <v>82</v>
      </c>
      <c r="D7755" s="8" t="s">
        <v>472</v>
      </c>
      <c r="E7755" s="6">
        <v>432.8</v>
      </c>
      <c r="F7755" s="6">
        <v>407.9</v>
      </c>
      <c r="G7755" s="6">
        <v>432.2</v>
      </c>
      <c r="H7755" s="5" t="s">
        <v>120</v>
      </c>
      <c r="I7755" s="6">
        <f t="shared" si="484"/>
        <v>24.9</v>
      </c>
      <c r="J7755" s="5" t="str">
        <f>IF(H7755="否","不适用",IF(AND(ISNUMBER(E7755),ISNUMBER(F7755)),IF(I7755&gt;规则与名单!$B$2,"是","否"),"未判定"))</f>
        <v>不适用</v>
      </c>
      <c r="K7755" s="5" t="str">
        <f t="shared" si="485"/>
        <v>非测试日纯氢</v>
      </c>
      <c r="L7755" s="6">
        <f t="shared" si="486"/>
        <v>432.2</v>
      </c>
      <c r="M7755" s="5">
        <f t="shared" si="487"/>
        <v>0</v>
      </c>
      <c r="N7755" s="5" t="s">
        <v>26607</v>
      </c>
      <c r="O7755" s="5" t="s">
        <v>26608</v>
      </c>
      <c r="P7755" s="5" t="s">
        <v>26609</v>
      </c>
    </row>
    <row r="7756" ht="19" customHeight="1" spans="1:16">
      <c r="A7756" s="5">
        <v>304</v>
      </c>
      <c r="B7756" s="5" t="s">
        <v>746</v>
      </c>
      <c r="C7756" s="5" t="s">
        <v>82</v>
      </c>
      <c r="D7756" s="8" t="s">
        <v>466</v>
      </c>
      <c r="E7756" s="6">
        <v>297.5</v>
      </c>
      <c r="F7756" s="6">
        <v>280.4</v>
      </c>
      <c r="G7756" s="6">
        <v>291.6</v>
      </c>
      <c r="H7756" s="5" t="s">
        <v>120</v>
      </c>
      <c r="I7756" s="6">
        <f t="shared" si="484"/>
        <v>17.1</v>
      </c>
      <c r="J7756" s="5" t="str">
        <f>IF(H7756="否","不适用",IF(AND(ISNUMBER(E7756),ISNUMBER(F7756)),IF(I7756&gt;规则与名单!$B$2,"是","否"),"未判定"))</f>
        <v>不适用</v>
      </c>
      <c r="K7756" s="5" t="str">
        <f t="shared" si="485"/>
        <v>非测试日纯氢</v>
      </c>
      <c r="L7756" s="6">
        <f t="shared" si="486"/>
        <v>291.6</v>
      </c>
      <c r="M7756" s="5">
        <f t="shared" si="487"/>
        <v>0</v>
      </c>
      <c r="N7756" s="5" t="s">
        <v>26610</v>
      </c>
      <c r="O7756" s="5" t="s">
        <v>26611</v>
      </c>
      <c r="P7756" s="5" t="s">
        <v>26612</v>
      </c>
    </row>
    <row r="7757" ht="19" customHeight="1" spans="1:16">
      <c r="A7757" s="5">
        <v>304</v>
      </c>
      <c r="B7757" s="5" t="s">
        <v>746</v>
      </c>
      <c r="C7757" s="5" t="s">
        <v>82</v>
      </c>
      <c r="D7757" s="8" t="s">
        <v>333</v>
      </c>
      <c r="E7757" s="6">
        <v>326.7</v>
      </c>
      <c r="F7757" s="6">
        <v>308.3</v>
      </c>
      <c r="G7757" s="6">
        <v>258</v>
      </c>
      <c r="H7757" s="5" t="s">
        <v>120</v>
      </c>
      <c r="I7757" s="6">
        <f t="shared" si="484"/>
        <v>18.4</v>
      </c>
      <c r="J7757" s="5" t="str">
        <f>IF(H7757="否","不适用",IF(AND(ISNUMBER(E7757),ISNUMBER(F7757)),IF(I7757&gt;规则与名单!$B$2,"是","否"),"未判定"))</f>
        <v>不适用</v>
      </c>
      <c r="K7757" s="5" t="str">
        <f t="shared" si="485"/>
        <v>非测试日纯氢</v>
      </c>
      <c r="L7757" s="6">
        <f t="shared" si="486"/>
        <v>258</v>
      </c>
      <c r="M7757" s="5">
        <f t="shared" si="487"/>
        <v>0</v>
      </c>
      <c r="N7757" s="5" t="s">
        <v>26613</v>
      </c>
      <c r="O7757" s="5" t="s">
        <v>26614</v>
      </c>
      <c r="P7757" s="5" t="s">
        <v>26615</v>
      </c>
    </row>
    <row r="7758" ht="19" customHeight="1" spans="1:16">
      <c r="A7758" s="5">
        <v>304</v>
      </c>
      <c r="B7758" s="5" t="s">
        <v>746</v>
      </c>
      <c r="C7758" s="5" t="s">
        <v>82</v>
      </c>
      <c r="D7758" s="8" t="s">
        <v>175</v>
      </c>
      <c r="E7758" s="6">
        <v>307.9</v>
      </c>
      <c r="F7758" s="6">
        <v>290.6</v>
      </c>
      <c r="G7758" s="6">
        <v>306.8</v>
      </c>
      <c r="H7758" s="5" t="s">
        <v>120</v>
      </c>
      <c r="I7758" s="6">
        <f t="shared" si="484"/>
        <v>17.3</v>
      </c>
      <c r="J7758" s="5" t="str">
        <f>IF(H7758="否","不适用",IF(AND(ISNUMBER(E7758),ISNUMBER(F7758)),IF(I7758&gt;规则与名单!$B$2,"是","否"),"未判定"))</f>
        <v>不适用</v>
      </c>
      <c r="K7758" s="5" t="str">
        <f t="shared" si="485"/>
        <v>非测试日纯氢</v>
      </c>
      <c r="L7758" s="6">
        <f t="shared" si="486"/>
        <v>306.8</v>
      </c>
      <c r="M7758" s="5">
        <f t="shared" si="487"/>
        <v>0</v>
      </c>
      <c r="N7758" s="5" t="s">
        <v>26616</v>
      </c>
      <c r="O7758" s="5" t="s">
        <v>26617</v>
      </c>
      <c r="P7758" s="5" t="s">
        <v>26618</v>
      </c>
    </row>
    <row r="7759" ht="19" customHeight="1" spans="1:16">
      <c r="A7759" s="5">
        <v>304</v>
      </c>
      <c r="B7759" s="5" t="s">
        <v>746</v>
      </c>
      <c r="C7759" s="5" t="s">
        <v>82</v>
      </c>
      <c r="D7759" s="8" t="s">
        <v>3402</v>
      </c>
      <c r="E7759" s="6">
        <v>288.6</v>
      </c>
      <c r="F7759" s="6">
        <v>272.2</v>
      </c>
      <c r="G7759" s="6">
        <v>285.1</v>
      </c>
      <c r="H7759" s="5" t="s">
        <v>120</v>
      </c>
      <c r="I7759" s="6">
        <f t="shared" si="484"/>
        <v>16.4</v>
      </c>
      <c r="J7759" s="5" t="str">
        <f>IF(H7759="否","不适用",IF(AND(ISNUMBER(E7759),ISNUMBER(F7759)),IF(I7759&gt;规则与名单!$B$2,"是","否"),"未判定"))</f>
        <v>不适用</v>
      </c>
      <c r="K7759" s="5" t="str">
        <f t="shared" si="485"/>
        <v>非测试日纯氢</v>
      </c>
      <c r="L7759" s="6">
        <f t="shared" si="486"/>
        <v>285.1</v>
      </c>
      <c r="M7759" s="5">
        <f t="shared" si="487"/>
        <v>0</v>
      </c>
      <c r="N7759" s="5" t="s">
        <v>26619</v>
      </c>
      <c r="O7759" s="5" t="s">
        <v>26620</v>
      </c>
      <c r="P7759" s="5" t="s">
        <v>26621</v>
      </c>
    </row>
    <row r="7760" ht="19" customHeight="1" spans="1:16">
      <c r="A7760" s="5">
        <v>304</v>
      </c>
      <c r="B7760" s="5" t="s">
        <v>746</v>
      </c>
      <c r="C7760" s="5" t="s">
        <v>82</v>
      </c>
      <c r="D7760" s="8" t="s">
        <v>487</v>
      </c>
      <c r="E7760" s="6">
        <v>393.7</v>
      </c>
      <c r="F7760" s="6">
        <v>370.9</v>
      </c>
      <c r="G7760" s="6">
        <v>387.1</v>
      </c>
      <c r="H7760" s="5" t="s">
        <v>120</v>
      </c>
      <c r="I7760" s="6">
        <f t="shared" si="484"/>
        <v>22.8</v>
      </c>
      <c r="J7760" s="5" t="str">
        <f>IF(H7760="否","不适用",IF(AND(ISNUMBER(E7760),ISNUMBER(F7760)),IF(I7760&gt;规则与名单!$B$2,"是","否"),"未判定"))</f>
        <v>不适用</v>
      </c>
      <c r="K7760" s="5" t="str">
        <f t="shared" si="485"/>
        <v>非测试日纯氢</v>
      </c>
      <c r="L7760" s="6">
        <f t="shared" si="486"/>
        <v>387.1</v>
      </c>
      <c r="M7760" s="5">
        <f t="shared" si="487"/>
        <v>0</v>
      </c>
      <c r="N7760" s="5" t="s">
        <v>26622</v>
      </c>
      <c r="O7760" s="5" t="s">
        <v>26623</v>
      </c>
      <c r="P7760" s="5" t="s">
        <v>26624</v>
      </c>
    </row>
    <row r="7761" ht="19" customHeight="1" spans="1:16">
      <c r="A7761" s="5">
        <v>304</v>
      </c>
      <c r="B7761" s="5" t="s">
        <v>746</v>
      </c>
      <c r="C7761" s="5" t="s">
        <v>82</v>
      </c>
      <c r="D7761" s="8" t="s">
        <v>121</v>
      </c>
      <c r="E7761" s="6">
        <v>297.1</v>
      </c>
      <c r="F7761" s="6">
        <v>280.2</v>
      </c>
      <c r="G7761" s="6">
        <v>295</v>
      </c>
      <c r="H7761" s="5" t="s">
        <v>120</v>
      </c>
      <c r="I7761" s="6">
        <f t="shared" si="484"/>
        <v>16.9</v>
      </c>
      <c r="J7761" s="5" t="str">
        <f>IF(H7761="否","不适用",IF(AND(ISNUMBER(E7761),ISNUMBER(F7761)),IF(I7761&gt;规则与名单!$B$2,"是","否"),"未判定"))</f>
        <v>不适用</v>
      </c>
      <c r="K7761" s="5" t="str">
        <f t="shared" si="485"/>
        <v>非测试日纯氢</v>
      </c>
      <c r="L7761" s="6">
        <f t="shared" si="486"/>
        <v>295</v>
      </c>
      <c r="M7761" s="5">
        <f t="shared" si="487"/>
        <v>0</v>
      </c>
      <c r="N7761" s="5" t="s">
        <v>26625</v>
      </c>
      <c r="O7761" s="5" t="s">
        <v>26626</v>
      </c>
      <c r="P7761" s="5" t="s">
        <v>26627</v>
      </c>
    </row>
    <row r="7762" ht="19" customHeight="1" spans="1:16">
      <c r="A7762" s="5">
        <v>304</v>
      </c>
      <c r="B7762" s="5" t="s">
        <v>746</v>
      </c>
      <c r="C7762" s="5" t="s">
        <v>82</v>
      </c>
      <c r="D7762" s="8" t="s">
        <v>170</v>
      </c>
      <c r="E7762" s="6">
        <v>299.8</v>
      </c>
      <c r="F7762" s="6">
        <v>282.5</v>
      </c>
      <c r="G7762" s="6">
        <v>297.8</v>
      </c>
      <c r="H7762" s="5" t="s">
        <v>120</v>
      </c>
      <c r="I7762" s="6">
        <f t="shared" si="484"/>
        <v>17.3</v>
      </c>
      <c r="J7762" s="5" t="str">
        <f>IF(H7762="否","不适用",IF(AND(ISNUMBER(E7762),ISNUMBER(F7762)),IF(I7762&gt;规则与名单!$B$2,"是","否"),"未判定"))</f>
        <v>不适用</v>
      </c>
      <c r="K7762" s="5" t="str">
        <f t="shared" si="485"/>
        <v>非测试日纯氢</v>
      </c>
      <c r="L7762" s="6">
        <f t="shared" si="486"/>
        <v>297.8</v>
      </c>
      <c r="M7762" s="5">
        <f t="shared" si="487"/>
        <v>0</v>
      </c>
      <c r="N7762" s="5" t="s">
        <v>26628</v>
      </c>
      <c r="O7762" s="5" t="s">
        <v>26629</v>
      </c>
      <c r="P7762" s="5" t="s">
        <v>26630</v>
      </c>
    </row>
    <row r="7763" ht="19" customHeight="1" spans="1:16">
      <c r="A7763" s="5">
        <v>304</v>
      </c>
      <c r="B7763" s="5" t="s">
        <v>746</v>
      </c>
      <c r="C7763" s="5" t="s">
        <v>82</v>
      </c>
      <c r="D7763" s="8" t="s">
        <v>644</v>
      </c>
      <c r="E7763" s="6">
        <v>428.6</v>
      </c>
      <c r="F7763" s="6">
        <v>405.6</v>
      </c>
      <c r="G7763" s="6">
        <v>360.5</v>
      </c>
      <c r="H7763" s="5" t="s">
        <v>120</v>
      </c>
      <c r="I7763" s="6">
        <f t="shared" si="484"/>
        <v>23</v>
      </c>
      <c r="J7763" s="5" t="str">
        <f>IF(H7763="否","不适用",IF(AND(ISNUMBER(E7763),ISNUMBER(F7763)),IF(I7763&gt;规则与名单!$B$2,"是","否"),"未判定"))</f>
        <v>不适用</v>
      </c>
      <c r="K7763" s="5" t="str">
        <f t="shared" si="485"/>
        <v>非测试日纯氢</v>
      </c>
      <c r="L7763" s="6">
        <f t="shared" si="486"/>
        <v>360.5</v>
      </c>
      <c r="M7763" s="5">
        <f t="shared" si="487"/>
        <v>0</v>
      </c>
      <c r="N7763" s="5" t="s">
        <v>26631</v>
      </c>
      <c r="O7763" s="5" t="s">
        <v>26632</v>
      </c>
      <c r="P7763" s="5" t="s">
        <v>26633</v>
      </c>
    </row>
    <row r="7764" ht="19" customHeight="1" spans="1:16">
      <c r="A7764" s="5">
        <v>304</v>
      </c>
      <c r="B7764" s="5" t="s">
        <v>746</v>
      </c>
      <c r="C7764" s="5" t="s">
        <v>82</v>
      </c>
      <c r="D7764" s="8" t="s">
        <v>3418</v>
      </c>
      <c r="E7764" s="6"/>
      <c r="F7764" s="6">
        <v>0</v>
      </c>
      <c r="G7764" s="6"/>
      <c r="H7764" s="5" t="s">
        <v>120</v>
      </c>
      <c r="I7764" s="6" t="str">
        <f t="shared" si="484"/>
        <v/>
      </c>
      <c r="J7764" s="5" t="str">
        <f>IF(H7764="否","不适用",IF(AND(ISNUMBER(E7764),ISNUMBER(F7764)),IF(I7764&gt;规则与名单!$B$2,"是","否"),"未判定"))</f>
        <v>不适用</v>
      </c>
      <c r="K7764" s="5" t="str">
        <f t="shared" si="485"/>
        <v>缺失</v>
      </c>
      <c r="L7764" s="6" t="str">
        <f t="shared" si="486"/>
        <v/>
      </c>
      <c r="M7764" s="5">
        <f t="shared" si="487"/>
        <v>1</v>
      </c>
      <c r="N7764" s="5" t="s">
        <v>26634</v>
      </c>
      <c r="O7764" s="5" t="s">
        <v>26635</v>
      </c>
      <c r="P7764" s="5" t="s">
        <v>26636</v>
      </c>
    </row>
    <row r="7765" ht="19" customHeight="1" spans="1:16">
      <c r="A7765" s="5">
        <v>304</v>
      </c>
      <c r="B7765" s="5" t="s">
        <v>746</v>
      </c>
      <c r="C7765" s="5" t="s">
        <v>82</v>
      </c>
      <c r="D7765" s="8" t="s">
        <v>3422</v>
      </c>
      <c r="E7765" s="6">
        <v>441.2</v>
      </c>
      <c r="F7765" s="6">
        <v>416.1</v>
      </c>
      <c r="G7765" s="6">
        <v>440.6</v>
      </c>
      <c r="H7765" s="5" t="s">
        <v>120</v>
      </c>
      <c r="I7765" s="6">
        <f t="shared" si="484"/>
        <v>25.1</v>
      </c>
      <c r="J7765" s="5" t="str">
        <f>IF(H7765="否","不适用",IF(AND(ISNUMBER(E7765),ISNUMBER(F7765)),IF(I7765&gt;规则与名单!$B$2,"是","否"),"未判定"))</f>
        <v>不适用</v>
      </c>
      <c r="K7765" s="5" t="str">
        <f t="shared" si="485"/>
        <v>非测试日纯氢</v>
      </c>
      <c r="L7765" s="6">
        <f t="shared" si="486"/>
        <v>440.6</v>
      </c>
      <c r="M7765" s="5">
        <f t="shared" si="487"/>
        <v>0</v>
      </c>
      <c r="N7765" s="5" t="s">
        <v>26637</v>
      </c>
      <c r="O7765" s="5" t="s">
        <v>26638</v>
      </c>
      <c r="P7765" s="5" t="s">
        <v>26639</v>
      </c>
    </row>
    <row r="7766" ht="19" customHeight="1" spans="1:16">
      <c r="A7766" s="5">
        <v>304</v>
      </c>
      <c r="B7766" s="5" t="s">
        <v>746</v>
      </c>
      <c r="C7766" s="5" t="s">
        <v>82</v>
      </c>
      <c r="D7766" s="8" t="s">
        <v>336</v>
      </c>
      <c r="E7766" s="6">
        <v>290.7</v>
      </c>
      <c r="F7766" s="6">
        <v>274.4</v>
      </c>
      <c r="G7766" s="6">
        <v>290</v>
      </c>
      <c r="H7766" s="5" t="s">
        <v>120</v>
      </c>
      <c r="I7766" s="6">
        <f t="shared" si="484"/>
        <v>16.3</v>
      </c>
      <c r="J7766" s="5" t="str">
        <f>IF(H7766="否","不适用",IF(AND(ISNUMBER(E7766),ISNUMBER(F7766)),IF(I7766&gt;规则与名单!$B$2,"是","否"),"未判定"))</f>
        <v>不适用</v>
      </c>
      <c r="K7766" s="5" t="str">
        <f t="shared" si="485"/>
        <v>非测试日纯氢</v>
      </c>
      <c r="L7766" s="6">
        <f t="shared" si="486"/>
        <v>290</v>
      </c>
      <c r="M7766" s="5">
        <f t="shared" si="487"/>
        <v>0</v>
      </c>
      <c r="N7766" s="5" t="s">
        <v>26640</v>
      </c>
      <c r="O7766" s="5" t="s">
        <v>26641</v>
      </c>
      <c r="P7766" s="5" t="s">
        <v>26642</v>
      </c>
    </row>
    <row r="7767" ht="19" customHeight="1" spans="1:16">
      <c r="A7767" s="5">
        <v>304</v>
      </c>
      <c r="B7767" s="5" t="s">
        <v>746</v>
      </c>
      <c r="C7767" s="5" t="s">
        <v>82</v>
      </c>
      <c r="D7767" s="8" t="s">
        <v>653</v>
      </c>
      <c r="E7767" s="6">
        <v>313.3</v>
      </c>
      <c r="F7767" s="6">
        <v>295.6</v>
      </c>
      <c r="G7767" s="6">
        <v>306</v>
      </c>
      <c r="H7767" s="5" t="s">
        <v>120</v>
      </c>
      <c r="I7767" s="6">
        <f t="shared" si="484"/>
        <v>17.7</v>
      </c>
      <c r="J7767" s="5" t="str">
        <f>IF(H7767="否","不适用",IF(AND(ISNUMBER(E7767),ISNUMBER(F7767)),IF(I7767&gt;规则与名单!$B$2,"是","否"),"未判定"))</f>
        <v>不适用</v>
      </c>
      <c r="K7767" s="5" t="str">
        <f t="shared" si="485"/>
        <v>非测试日纯氢</v>
      </c>
      <c r="L7767" s="6">
        <f t="shared" si="486"/>
        <v>306</v>
      </c>
      <c r="M7767" s="5">
        <f t="shared" si="487"/>
        <v>0</v>
      </c>
      <c r="N7767" s="5" t="s">
        <v>26643</v>
      </c>
      <c r="O7767" s="5" t="s">
        <v>26644</v>
      </c>
      <c r="P7767" s="5" t="s">
        <v>26645</v>
      </c>
    </row>
    <row r="7768" ht="19" customHeight="1" spans="1:16">
      <c r="A7768" s="5">
        <v>304</v>
      </c>
      <c r="B7768" s="5" t="s">
        <v>746</v>
      </c>
      <c r="C7768" s="5" t="s">
        <v>82</v>
      </c>
      <c r="D7768" s="8" t="s">
        <v>140</v>
      </c>
      <c r="E7768" s="6">
        <v>177.3</v>
      </c>
      <c r="F7768" s="6">
        <v>167.5</v>
      </c>
      <c r="G7768" s="6">
        <v>177.3</v>
      </c>
      <c r="H7768" s="5" t="s">
        <v>120</v>
      </c>
      <c r="I7768" s="6">
        <f t="shared" si="484"/>
        <v>9.80000000000001</v>
      </c>
      <c r="J7768" s="5" t="str">
        <f>IF(H7768="否","不适用",IF(AND(ISNUMBER(E7768),ISNUMBER(F7768)),IF(I7768&gt;规则与名单!$B$2,"是","否"),"未判定"))</f>
        <v>不适用</v>
      </c>
      <c r="K7768" s="5" t="str">
        <f t="shared" si="485"/>
        <v>非测试日纯氢</v>
      </c>
      <c r="L7768" s="6">
        <f t="shared" si="486"/>
        <v>177.3</v>
      </c>
      <c r="M7768" s="5">
        <f t="shared" si="487"/>
        <v>0</v>
      </c>
      <c r="N7768" s="5" t="s">
        <v>26646</v>
      </c>
      <c r="O7768" s="5" t="s">
        <v>26647</v>
      </c>
      <c r="P7768" s="5" t="s">
        <v>26648</v>
      </c>
    </row>
    <row r="7769" ht="19" customHeight="1" spans="1:16">
      <c r="A7769" s="5">
        <v>304</v>
      </c>
      <c r="B7769" s="5" t="s">
        <v>746</v>
      </c>
      <c r="C7769" s="5" t="s">
        <v>82</v>
      </c>
      <c r="D7769" s="8" t="s">
        <v>115</v>
      </c>
      <c r="E7769" s="6">
        <v>440.3</v>
      </c>
      <c r="F7769" s="6">
        <v>415</v>
      </c>
      <c r="G7769" s="6">
        <v>439.5</v>
      </c>
      <c r="H7769" s="5" t="s">
        <v>120</v>
      </c>
      <c r="I7769" s="6">
        <f t="shared" si="484"/>
        <v>25.3</v>
      </c>
      <c r="J7769" s="5" t="str">
        <f>IF(H7769="否","不适用",IF(AND(ISNUMBER(E7769),ISNUMBER(F7769)),IF(I7769&gt;规则与名单!$B$2,"是","否"),"未判定"))</f>
        <v>不适用</v>
      </c>
      <c r="K7769" s="5" t="str">
        <f t="shared" si="485"/>
        <v>非测试日纯氢</v>
      </c>
      <c r="L7769" s="6">
        <f t="shared" si="486"/>
        <v>439.5</v>
      </c>
      <c r="M7769" s="5">
        <f t="shared" si="487"/>
        <v>0</v>
      </c>
      <c r="N7769" s="5" t="s">
        <v>26649</v>
      </c>
      <c r="O7769" s="5" t="s">
        <v>26650</v>
      </c>
      <c r="P7769" s="5" t="s">
        <v>26651</v>
      </c>
    </row>
    <row r="7770" ht="19" customHeight="1" spans="1:16">
      <c r="A7770" s="5">
        <v>305</v>
      </c>
      <c r="B7770" s="5" t="s">
        <v>260</v>
      </c>
      <c r="C7770" s="5" t="s">
        <v>82</v>
      </c>
      <c r="D7770" s="8" t="s">
        <v>170</v>
      </c>
      <c r="E7770" s="6">
        <v>520.6</v>
      </c>
      <c r="F7770" s="6">
        <v>492.9</v>
      </c>
      <c r="G7770" s="6">
        <v>393.4</v>
      </c>
      <c r="H7770" s="5" t="s">
        <v>120</v>
      </c>
      <c r="I7770" s="6">
        <f t="shared" si="484"/>
        <v>27.7</v>
      </c>
      <c r="J7770" s="5" t="str">
        <f>IF(H7770="否","不适用",IF(AND(ISNUMBER(E7770),ISNUMBER(F7770)),IF(I7770&gt;规则与名单!$B$2,"是","否"),"未判定"))</f>
        <v>不适用</v>
      </c>
      <c r="K7770" s="5" t="str">
        <f t="shared" si="485"/>
        <v>非测试日纯氢</v>
      </c>
      <c r="L7770" s="6">
        <f t="shared" si="486"/>
        <v>393.4</v>
      </c>
      <c r="M7770" s="5">
        <f t="shared" si="487"/>
        <v>0</v>
      </c>
      <c r="N7770" s="5" t="s">
        <v>26652</v>
      </c>
      <c r="O7770" s="5" t="s">
        <v>26653</v>
      </c>
      <c r="P7770" s="5" t="s">
        <v>26654</v>
      </c>
    </row>
    <row r="7771" ht="19" customHeight="1" spans="1:16">
      <c r="A7771" s="5">
        <v>305</v>
      </c>
      <c r="B7771" s="5" t="s">
        <v>260</v>
      </c>
      <c r="C7771" s="5" t="s">
        <v>82</v>
      </c>
      <c r="D7771" s="8" t="s">
        <v>644</v>
      </c>
      <c r="E7771" s="6">
        <v>677.9</v>
      </c>
      <c r="F7771" s="6">
        <v>641</v>
      </c>
      <c r="G7771" s="6">
        <v>398.3</v>
      </c>
      <c r="H7771" s="5" t="s">
        <v>120</v>
      </c>
      <c r="I7771" s="6">
        <f t="shared" si="484"/>
        <v>36.9</v>
      </c>
      <c r="J7771" s="5" t="str">
        <f>IF(H7771="否","不适用",IF(AND(ISNUMBER(E7771),ISNUMBER(F7771)),IF(I7771&gt;规则与名单!$B$2,"是","否"),"未判定"))</f>
        <v>不适用</v>
      </c>
      <c r="K7771" s="5" t="str">
        <f t="shared" si="485"/>
        <v>非测试日纯氢</v>
      </c>
      <c r="L7771" s="6">
        <f t="shared" si="486"/>
        <v>398.3</v>
      </c>
      <c r="M7771" s="5">
        <f t="shared" si="487"/>
        <v>0</v>
      </c>
      <c r="N7771" s="5" t="s">
        <v>26655</v>
      </c>
      <c r="O7771" s="5" t="s">
        <v>26656</v>
      </c>
      <c r="P7771" s="5" t="s">
        <v>26657</v>
      </c>
    </row>
    <row r="7772" ht="19" customHeight="1" spans="1:16">
      <c r="A7772" s="5">
        <v>305</v>
      </c>
      <c r="B7772" s="5" t="s">
        <v>260</v>
      </c>
      <c r="C7772" s="5" t="s">
        <v>82</v>
      </c>
      <c r="D7772" s="8" t="s">
        <v>3418</v>
      </c>
      <c r="E7772" s="6">
        <v>61.3</v>
      </c>
      <c r="F7772" s="6">
        <v>57.7</v>
      </c>
      <c r="G7772" s="6">
        <v>4.9</v>
      </c>
      <c r="H7772" s="5" t="s">
        <v>120</v>
      </c>
      <c r="I7772" s="6">
        <f t="shared" si="484"/>
        <v>3.59999999999999</v>
      </c>
      <c r="J7772" s="5" t="str">
        <f>IF(H7772="否","不适用",IF(AND(ISNUMBER(E7772),ISNUMBER(F7772)),IF(I7772&gt;规则与名单!$B$2,"是","否"),"未判定"))</f>
        <v>不适用</v>
      </c>
      <c r="K7772" s="5" t="str">
        <f t="shared" si="485"/>
        <v>非测试日纯氢</v>
      </c>
      <c r="L7772" s="6">
        <f t="shared" si="486"/>
        <v>4.9</v>
      </c>
      <c r="M7772" s="5">
        <f t="shared" si="487"/>
        <v>0</v>
      </c>
      <c r="N7772" s="5" t="s">
        <v>26658</v>
      </c>
      <c r="O7772" s="5" t="s">
        <v>26659</v>
      </c>
      <c r="P7772" s="5" t="s">
        <v>26660</v>
      </c>
    </row>
    <row r="7773" ht="19" customHeight="1" spans="1:16">
      <c r="A7773" s="5">
        <v>305</v>
      </c>
      <c r="B7773" s="5" t="s">
        <v>260</v>
      </c>
      <c r="C7773" s="5" t="s">
        <v>82</v>
      </c>
      <c r="D7773" s="8" t="s">
        <v>3422</v>
      </c>
      <c r="E7773" s="6">
        <v>119.7</v>
      </c>
      <c r="F7773" s="6">
        <v>112</v>
      </c>
      <c r="G7773" s="6">
        <v>5.8</v>
      </c>
      <c r="H7773" s="5" t="s">
        <v>120</v>
      </c>
      <c r="I7773" s="6">
        <f t="shared" si="484"/>
        <v>7.7</v>
      </c>
      <c r="J7773" s="5" t="str">
        <f>IF(H7773="否","不适用",IF(AND(ISNUMBER(E7773),ISNUMBER(F7773)),IF(I7773&gt;规则与名单!$B$2,"是","否"),"未判定"))</f>
        <v>不适用</v>
      </c>
      <c r="K7773" s="5" t="str">
        <f t="shared" si="485"/>
        <v>非测试日纯氢</v>
      </c>
      <c r="L7773" s="6">
        <f t="shared" si="486"/>
        <v>5.8</v>
      </c>
      <c r="M7773" s="5">
        <f t="shared" si="487"/>
        <v>0</v>
      </c>
      <c r="N7773" s="5" t="s">
        <v>26661</v>
      </c>
      <c r="O7773" s="5" t="s">
        <v>26662</v>
      </c>
      <c r="P7773" s="5" t="s">
        <v>26663</v>
      </c>
    </row>
    <row r="7774" ht="19" customHeight="1" spans="1:16">
      <c r="A7774" s="5">
        <v>305</v>
      </c>
      <c r="B7774" s="5" t="s">
        <v>260</v>
      </c>
      <c r="C7774" s="5" t="s">
        <v>82</v>
      </c>
      <c r="D7774" s="8" t="s">
        <v>336</v>
      </c>
      <c r="E7774" s="6">
        <v>78.8</v>
      </c>
      <c r="F7774" s="6">
        <v>74.2</v>
      </c>
      <c r="G7774" s="6">
        <v>1</v>
      </c>
      <c r="H7774" s="5" t="s">
        <v>120</v>
      </c>
      <c r="I7774" s="6">
        <f t="shared" si="484"/>
        <v>4.59999999999999</v>
      </c>
      <c r="J7774" s="5" t="str">
        <f>IF(H7774="否","不适用",IF(AND(ISNUMBER(E7774),ISNUMBER(F7774)),IF(I7774&gt;规则与名单!$B$2,"是","否"),"未判定"))</f>
        <v>不适用</v>
      </c>
      <c r="K7774" s="5" t="str">
        <f t="shared" si="485"/>
        <v>非测试日纯氢</v>
      </c>
      <c r="L7774" s="6">
        <f t="shared" si="486"/>
        <v>1</v>
      </c>
      <c r="M7774" s="5">
        <f t="shared" si="487"/>
        <v>0</v>
      </c>
      <c r="N7774" s="5" t="s">
        <v>26664</v>
      </c>
      <c r="O7774" s="5" t="s">
        <v>26665</v>
      </c>
      <c r="P7774" s="5" t="s">
        <v>26666</v>
      </c>
    </row>
    <row r="7775" ht="19" customHeight="1" spans="1:16">
      <c r="A7775" s="5">
        <v>305</v>
      </c>
      <c r="B7775" s="5" t="s">
        <v>260</v>
      </c>
      <c r="C7775" s="5" t="s">
        <v>82</v>
      </c>
      <c r="D7775" s="8" t="s">
        <v>653</v>
      </c>
      <c r="E7775" s="6">
        <v>101.9</v>
      </c>
      <c r="F7775" s="6">
        <v>95.4</v>
      </c>
      <c r="G7775" s="6">
        <v>1</v>
      </c>
      <c r="H7775" s="5" t="s">
        <v>120</v>
      </c>
      <c r="I7775" s="6">
        <f t="shared" si="484"/>
        <v>6.5</v>
      </c>
      <c r="J7775" s="5" t="str">
        <f>IF(H7775="否","不适用",IF(AND(ISNUMBER(E7775),ISNUMBER(F7775)),IF(I7775&gt;规则与名单!$B$2,"是","否"),"未判定"))</f>
        <v>不适用</v>
      </c>
      <c r="K7775" s="5" t="str">
        <f t="shared" si="485"/>
        <v>非测试日纯氢</v>
      </c>
      <c r="L7775" s="6">
        <f t="shared" si="486"/>
        <v>1</v>
      </c>
      <c r="M7775" s="5">
        <f t="shared" si="487"/>
        <v>0</v>
      </c>
      <c r="N7775" s="5" t="s">
        <v>26667</v>
      </c>
      <c r="O7775" s="5" t="s">
        <v>26668</v>
      </c>
      <c r="P7775" s="5" t="s">
        <v>26669</v>
      </c>
    </row>
    <row r="7776" ht="19" customHeight="1" spans="1:16">
      <c r="A7776" s="5">
        <v>305</v>
      </c>
      <c r="B7776" s="5" t="s">
        <v>260</v>
      </c>
      <c r="C7776" s="5" t="s">
        <v>82</v>
      </c>
      <c r="D7776" s="8" t="s">
        <v>140</v>
      </c>
      <c r="E7776" s="6">
        <v>129.5</v>
      </c>
      <c r="F7776" s="6">
        <v>121.8</v>
      </c>
      <c r="G7776" s="6">
        <v>2.2</v>
      </c>
      <c r="H7776" s="5" t="s">
        <v>120</v>
      </c>
      <c r="I7776" s="6">
        <f t="shared" si="484"/>
        <v>7.7</v>
      </c>
      <c r="J7776" s="5" t="str">
        <f>IF(H7776="否","不适用",IF(AND(ISNUMBER(E7776),ISNUMBER(F7776)),IF(I7776&gt;规则与名单!$B$2,"是","否"),"未判定"))</f>
        <v>不适用</v>
      </c>
      <c r="K7776" s="5" t="str">
        <f t="shared" si="485"/>
        <v>非测试日纯氢</v>
      </c>
      <c r="L7776" s="6">
        <f t="shared" si="486"/>
        <v>2.2</v>
      </c>
      <c r="M7776" s="5">
        <f t="shared" si="487"/>
        <v>0</v>
      </c>
      <c r="N7776" s="5" t="s">
        <v>26670</v>
      </c>
      <c r="O7776" s="5" t="s">
        <v>26671</v>
      </c>
      <c r="P7776" s="5" t="s">
        <v>26672</v>
      </c>
    </row>
    <row r="7777" ht="19" customHeight="1" spans="1:16">
      <c r="A7777" s="5">
        <v>305</v>
      </c>
      <c r="B7777" s="5" t="s">
        <v>260</v>
      </c>
      <c r="C7777" s="5" t="s">
        <v>82</v>
      </c>
      <c r="D7777" s="8" t="s">
        <v>115</v>
      </c>
      <c r="E7777" s="6">
        <v>112.7</v>
      </c>
      <c r="F7777" s="6">
        <v>105.8</v>
      </c>
      <c r="G7777" s="6">
        <v>7.1</v>
      </c>
      <c r="H7777" s="5" t="s">
        <v>120</v>
      </c>
      <c r="I7777" s="6">
        <f t="shared" si="484"/>
        <v>6.90000000000001</v>
      </c>
      <c r="J7777" s="5" t="str">
        <f>IF(H7777="否","不适用",IF(AND(ISNUMBER(E7777),ISNUMBER(F7777)),IF(I7777&gt;规则与名单!$B$2,"是","否"),"未判定"))</f>
        <v>不适用</v>
      </c>
      <c r="K7777" s="5" t="str">
        <f t="shared" si="485"/>
        <v>非测试日纯氢</v>
      </c>
      <c r="L7777" s="6">
        <f t="shared" si="486"/>
        <v>7.1</v>
      </c>
      <c r="M7777" s="5">
        <f t="shared" si="487"/>
        <v>0</v>
      </c>
      <c r="N7777" s="5" t="s">
        <v>26673</v>
      </c>
      <c r="O7777" s="5" t="s">
        <v>26674</v>
      </c>
      <c r="P7777" s="5" t="s">
        <v>26675</v>
      </c>
    </row>
    <row r="7778" ht="19" customHeight="1" spans="1:16">
      <c r="A7778" s="5">
        <v>306</v>
      </c>
      <c r="B7778" s="5" t="s">
        <v>749</v>
      </c>
      <c r="C7778" s="5" t="s">
        <v>82</v>
      </c>
      <c r="D7778" s="8" t="s">
        <v>472</v>
      </c>
      <c r="E7778" s="6">
        <v>496.6</v>
      </c>
      <c r="F7778" s="6">
        <v>469.4</v>
      </c>
      <c r="G7778" s="6">
        <v>344.4</v>
      </c>
      <c r="H7778" s="5" t="s">
        <v>120</v>
      </c>
      <c r="I7778" s="6">
        <f t="shared" si="484"/>
        <v>27.2</v>
      </c>
      <c r="J7778" s="5" t="str">
        <f>IF(H7778="否","不适用",IF(AND(ISNUMBER(E7778),ISNUMBER(F7778)),IF(I7778&gt;规则与名单!$B$2,"是","否"),"未判定"))</f>
        <v>不适用</v>
      </c>
      <c r="K7778" s="5" t="str">
        <f t="shared" si="485"/>
        <v>非测试日纯氢</v>
      </c>
      <c r="L7778" s="6">
        <f t="shared" si="486"/>
        <v>344.4</v>
      </c>
      <c r="M7778" s="5">
        <f t="shared" si="487"/>
        <v>0</v>
      </c>
      <c r="N7778" s="5" t="s">
        <v>26676</v>
      </c>
      <c r="O7778" s="5" t="s">
        <v>26677</v>
      </c>
      <c r="P7778" s="5" t="s">
        <v>26678</v>
      </c>
    </row>
    <row r="7779" ht="19" customHeight="1" spans="1:16">
      <c r="A7779" s="5">
        <v>306</v>
      </c>
      <c r="B7779" s="5" t="s">
        <v>749</v>
      </c>
      <c r="C7779" s="5" t="s">
        <v>82</v>
      </c>
      <c r="D7779" s="8" t="s">
        <v>466</v>
      </c>
      <c r="E7779" s="6">
        <v>598.6</v>
      </c>
      <c r="F7779" s="6">
        <v>565.9</v>
      </c>
      <c r="G7779" s="6">
        <v>483.9</v>
      </c>
      <c r="H7779" s="5" t="s">
        <v>120</v>
      </c>
      <c r="I7779" s="6">
        <f t="shared" si="484"/>
        <v>32.7</v>
      </c>
      <c r="J7779" s="5" t="str">
        <f>IF(H7779="否","不适用",IF(AND(ISNUMBER(E7779),ISNUMBER(F7779)),IF(I7779&gt;规则与名单!$B$2,"是","否"),"未判定"))</f>
        <v>不适用</v>
      </c>
      <c r="K7779" s="5" t="str">
        <f t="shared" si="485"/>
        <v>非测试日纯氢</v>
      </c>
      <c r="L7779" s="6">
        <f t="shared" si="486"/>
        <v>483.9</v>
      </c>
      <c r="M7779" s="5">
        <f t="shared" si="487"/>
        <v>0</v>
      </c>
      <c r="N7779" s="5" t="s">
        <v>26679</v>
      </c>
      <c r="O7779" s="5" t="s">
        <v>26680</v>
      </c>
      <c r="P7779" s="5" t="s">
        <v>26681</v>
      </c>
    </row>
    <row r="7780" ht="19" customHeight="1" spans="1:16">
      <c r="A7780" s="5">
        <v>306</v>
      </c>
      <c r="B7780" s="5" t="s">
        <v>749</v>
      </c>
      <c r="C7780" s="5" t="s">
        <v>82</v>
      </c>
      <c r="D7780" s="8" t="s">
        <v>333</v>
      </c>
      <c r="E7780" s="6">
        <v>231.5</v>
      </c>
      <c r="F7780" s="6">
        <v>218.9</v>
      </c>
      <c r="G7780" s="6">
        <v>226.5</v>
      </c>
      <c r="H7780" s="5" t="s">
        <v>120</v>
      </c>
      <c r="I7780" s="6">
        <f t="shared" si="484"/>
        <v>12.6</v>
      </c>
      <c r="J7780" s="5" t="str">
        <f>IF(H7780="否","不适用",IF(AND(ISNUMBER(E7780),ISNUMBER(F7780)),IF(I7780&gt;规则与名单!$B$2,"是","否"),"未判定"))</f>
        <v>不适用</v>
      </c>
      <c r="K7780" s="5" t="str">
        <f t="shared" si="485"/>
        <v>非测试日纯氢</v>
      </c>
      <c r="L7780" s="6">
        <f t="shared" si="486"/>
        <v>226.5</v>
      </c>
      <c r="M7780" s="5">
        <f t="shared" si="487"/>
        <v>0</v>
      </c>
      <c r="N7780" s="5" t="s">
        <v>26682</v>
      </c>
      <c r="O7780" s="5" t="s">
        <v>26683</v>
      </c>
      <c r="P7780" s="5" t="s">
        <v>26684</v>
      </c>
    </row>
    <row r="7781" ht="19" customHeight="1" spans="1:16">
      <c r="A7781" s="5">
        <v>306</v>
      </c>
      <c r="B7781" s="5" t="s">
        <v>749</v>
      </c>
      <c r="C7781" s="5" t="s">
        <v>82</v>
      </c>
      <c r="D7781" s="8" t="s">
        <v>175</v>
      </c>
      <c r="E7781" s="6">
        <v>36.2</v>
      </c>
      <c r="F7781" s="6">
        <v>34.1</v>
      </c>
      <c r="G7781" s="6">
        <v>28.4</v>
      </c>
      <c r="H7781" s="5" t="s">
        <v>120</v>
      </c>
      <c r="I7781" s="6">
        <f t="shared" si="484"/>
        <v>2.1</v>
      </c>
      <c r="J7781" s="5" t="str">
        <f>IF(H7781="否","不适用",IF(AND(ISNUMBER(E7781),ISNUMBER(F7781)),IF(I7781&gt;规则与名单!$B$2,"是","否"),"未判定"))</f>
        <v>不适用</v>
      </c>
      <c r="K7781" s="5" t="str">
        <f t="shared" si="485"/>
        <v>非测试日纯氢</v>
      </c>
      <c r="L7781" s="6">
        <f t="shared" si="486"/>
        <v>28.4</v>
      </c>
      <c r="M7781" s="5">
        <f t="shared" si="487"/>
        <v>0</v>
      </c>
      <c r="N7781" s="5" t="s">
        <v>26685</v>
      </c>
      <c r="O7781" s="5" t="s">
        <v>26686</v>
      </c>
      <c r="P7781" s="5" t="s">
        <v>26687</v>
      </c>
    </row>
    <row r="7782" ht="19" customHeight="1" spans="1:16">
      <c r="A7782" s="5">
        <v>306</v>
      </c>
      <c r="B7782" s="5" t="s">
        <v>749</v>
      </c>
      <c r="C7782" s="5" t="s">
        <v>82</v>
      </c>
      <c r="D7782" s="8" t="s">
        <v>3402</v>
      </c>
      <c r="E7782" s="6">
        <v>68.8</v>
      </c>
      <c r="F7782" s="6">
        <v>65</v>
      </c>
      <c r="G7782" s="6">
        <v>40.1</v>
      </c>
      <c r="H7782" s="5" t="s">
        <v>120</v>
      </c>
      <c r="I7782" s="6">
        <f t="shared" si="484"/>
        <v>3.8</v>
      </c>
      <c r="J7782" s="5" t="str">
        <f>IF(H7782="否","不适用",IF(AND(ISNUMBER(E7782),ISNUMBER(F7782)),IF(I7782&gt;规则与名单!$B$2,"是","否"),"未判定"))</f>
        <v>不适用</v>
      </c>
      <c r="K7782" s="5" t="str">
        <f t="shared" si="485"/>
        <v>非测试日纯氢</v>
      </c>
      <c r="L7782" s="6">
        <f t="shared" si="486"/>
        <v>40.1</v>
      </c>
      <c r="M7782" s="5">
        <f t="shared" si="487"/>
        <v>0</v>
      </c>
      <c r="N7782" s="5" t="s">
        <v>26688</v>
      </c>
      <c r="O7782" s="5" t="s">
        <v>26689</v>
      </c>
      <c r="P7782" s="5" t="s">
        <v>26690</v>
      </c>
    </row>
    <row r="7783" ht="19" customHeight="1" spans="1:16">
      <c r="A7783" s="5">
        <v>306</v>
      </c>
      <c r="B7783" s="5" t="s">
        <v>749</v>
      </c>
      <c r="C7783" s="5" t="s">
        <v>82</v>
      </c>
      <c r="D7783" s="8" t="s">
        <v>487</v>
      </c>
      <c r="E7783" s="6">
        <v>96.5</v>
      </c>
      <c r="F7783" s="6">
        <v>91.4</v>
      </c>
      <c r="G7783" s="6">
        <v>10</v>
      </c>
      <c r="H7783" s="5" t="s">
        <v>120</v>
      </c>
      <c r="I7783" s="6">
        <f t="shared" si="484"/>
        <v>5.09999999999999</v>
      </c>
      <c r="J7783" s="5" t="str">
        <f>IF(H7783="否","不适用",IF(AND(ISNUMBER(E7783),ISNUMBER(F7783)),IF(I7783&gt;规则与名单!$B$2,"是","否"),"未判定"))</f>
        <v>不适用</v>
      </c>
      <c r="K7783" s="5" t="str">
        <f t="shared" si="485"/>
        <v>非测试日纯氢</v>
      </c>
      <c r="L7783" s="6">
        <f t="shared" si="486"/>
        <v>10</v>
      </c>
      <c r="M7783" s="5">
        <f t="shared" si="487"/>
        <v>0</v>
      </c>
      <c r="N7783" s="5" t="s">
        <v>26691</v>
      </c>
      <c r="O7783" s="5" t="s">
        <v>26692</v>
      </c>
      <c r="P7783" s="5" t="s">
        <v>26693</v>
      </c>
    </row>
    <row r="7784" ht="19" customHeight="1" spans="1:16">
      <c r="A7784" s="5">
        <v>306</v>
      </c>
      <c r="B7784" s="5" t="s">
        <v>749</v>
      </c>
      <c r="C7784" s="5" t="s">
        <v>82</v>
      </c>
      <c r="D7784" s="8" t="s">
        <v>121</v>
      </c>
      <c r="E7784" s="6">
        <v>130.4</v>
      </c>
      <c r="F7784" s="6">
        <v>123.3</v>
      </c>
      <c r="G7784" s="6">
        <v>8.4</v>
      </c>
      <c r="H7784" s="5" t="s">
        <v>120</v>
      </c>
      <c r="I7784" s="6">
        <f t="shared" si="484"/>
        <v>7.10000000000001</v>
      </c>
      <c r="J7784" s="5" t="str">
        <f>IF(H7784="否","不适用",IF(AND(ISNUMBER(E7784),ISNUMBER(F7784)),IF(I7784&gt;规则与名单!$B$2,"是","否"),"未判定"))</f>
        <v>不适用</v>
      </c>
      <c r="K7784" s="5" t="str">
        <f t="shared" si="485"/>
        <v>非测试日纯氢</v>
      </c>
      <c r="L7784" s="6">
        <f t="shared" si="486"/>
        <v>8.4</v>
      </c>
      <c r="M7784" s="5">
        <f t="shared" si="487"/>
        <v>0</v>
      </c>
      <c r="N7784" s="5" t="s">
        <v>26694</v>
      </c>
      <c r="O7784" s="5" t="s">
        <v>26695</v>
      </c>
      <c r="P7784" s="5" t="s">
        <v>26696</v>
      </c>
    </row>
    <row r="7785" ht="19" customHeight="1" spans="1:16">
      <c r="A7785" s="5">
        <v>306</v>
      </c>
      <c r="B7785" s="5" t="s">
        <v>749</v>
      </c>
      <c r="C7785" s="5" t="s">
        <v>82</v>
      </c>
      <c r="D7785" s="8" t="s">
        <v>170</v>
      </c>
      <c r="E7785" s="6">
        <v>112.8</v>
      </c>
      <c r="F7785" s="6">
        <v>106.7</v>
      </c>
      <c r="G7785" s="6">
        <v>48.3</v>
      </c>
      <c r="H7785" s="5" t="s">
        <v>120</v>
      </c>
      <c r="I7785" s="6">
        <f t="shared" si="484"/>
        <v>6.09999999999999</v>
      </c>
      <c r="J7785" s="5" t="str">
        <f>IF(H7785="否","不适用",IF(AND(ISNUMBER(E7785),ISNUMBER(F7785)),IF(I7785&gt;规则与名单!$B$2,"是","否"),"未判定"))</f>
        <v>不适用</v>
      </c>
      <c r="K7785" s="5" t="str">
        <f t="shared" si="485"/>
        <v>非测试日纯氢</v>
      </c>
      <c r="L7785" s="6">
        <f t="shared" si="486"/>
        <v>48.3</v>
      </c>
      <c r="M7785" s="5">
        <f t="shared" si="487"/>
        <v>0</v>
      </c>
      <c r="N7785" s="5" t="s">
        <v>26697</v>
      </c>
      <c r="O7785" s="5" t="s">
        <v>26698</v>
      </c>
      <c r="P7785" s="5" t="s">
        <v>26699</v>
      </c>
    </row>
    <row r="7786" ht="19" customHeight="1" spans="1:16">
      <c r="A7786" s="5">
        <v>306</v>
      </c>
      <c r="B7786" s="5" t="s">
        <v>749</v>
      </c>
      <c r="C7786" s="5" t="s">
        <v>82</v>
      </c>
      <c r="D7786" s="8" t="s">
        <v>644</v>
      </c>
      <c r="E7786" s="6">
        <v>109.1</v>
      </c>
      <c r="F7786" s="6">
        <v>103.5</v>
      </c>
      <c r="G7786" s="6">
        <v>0</v>
      </c>
      <c r="H7786" s="5" t="s">
        <v>120</v>
      </c>
      <c r="I7786" s="6">
        <f t="shared" si="484"/>
        <v>5.59999999999999</v>
      </c>
      <c r="J7786" s="5" t="str">
        <f>IF(H7786="否","不适用",IF(AND(ISNUMBER(E7786),ISNUMBER(F7786)),IF(I7786&gt;规则与名单!$B$2,"是","否"),"未判定"))</f>
        <v>不适用</v>
      </c>
      <c r="K7786" s="5" t="str">
        <f t="shared" si="485"/>
        <v>非测试日纯氢</v>
      </c>
      <c r="L7786" s="6">
        <f t="shared" si="486"/>
        <v>0</v>
      </c>
      <c r="M7786" s="5">
        <f t="shared" si="487"/>
        <v>0</v>
      </c>
      <c r="N7786" s="5" t="s">
        <v>26700</v>
      </c>
      <c r="O7786" s="5" t="s">
        <v>26701</v>
      </c>
      <c r="P7786" s="5" t="s">
        <v>26702</v>
      </c>
    </row>
    <row r="7787" ht="19" customHeight="1" spans="1:16">
      <c r="A7787" s="5">
        <v>306</v>
      </c>
      <c r="B7787" s="5" t="s">
        <v>749</v>
      </c>
      <c r="C7787" s="5" t="s">
        <v>82</v>
      </c>
      <c r="D7787" s="8" t="s">
        <v>3418</v>
      </c>
      <c r="E7787" s="6">
        <v>55.3</v>
      </c>
      <c r="F7787" s="6">
        <v>52.6</v>
      </c>
      <c r="G7787" s="6">
        <v>0</v>
      </c>
      <c r="H7787" s="5" t="s">
        <v>120</v>
      </c>
      <c r="I7787" s="6">
        <f t="shared" si="484"/>
        <v>2.7</v>
      </c>
      <c r="J7787" s="5" t="str">
        <f>IF(H7787="否","不适用",IF(AND(ISNUMBER(E7787),ISNUMBER(F7787)),IF(I7787&gt;规则与名单!$B$2,"是","否"),"未判定"))</f>
        <v>不适用</v>
      </c>
      <c r="K7787" s="5" t="str">
        <f t="shared" si="485"/>
        <v>非测试日纯氢</v>
      </c>
      <c r="L7787" s="6">
        <f t="shared" si="486"/>
        <v>0</v>
      </c>
      <c r="M7787" s="5">
        <f t="shared" si="487"/>
        <v>0</v>
      </c>
      <c r="N7787" s="5" t="s">
        <v>26703</v>
      </c>
      <c r="O7787" s="5" t="s">
        <v>26704</v>
      </c>
      <c r="P7787" s="5" t="s">
        <v>26705</v>
      </c>
    </row>
    <row r="7788" ht="19" customHeight="1" spans="1:16">
      <c r="A7788" s="5">
        <v>306</v>
      </c>
      <c r="B7788" s="5" t="s">
        <v>749</v>
      </c>
      <c r="C7788" s="5" t="s">
        <v>82</v>
      </c>
      <c r="D7788" s="8" t="s">
        <v>3422</v>
      </c>
      <c r="E7788" s="6">
        <v>54.7</v>
      </c>
      <c r="F7788" s="6">
        <v>51.9</v>
      </c>
      <c r="G7788" s="6">
        <v>5.6</v>
      </c>
      <c r="H7788" s="5" t="s">
        <v>120</v>
      </c>
      <c r="I7788" s="6">
        <f t="shared" si="484"/>
        <v>2.8</v>
      </c>
      <c r="J7788" s="5" t="str">
        <f>IF(H7788="否","不适用",IF(AND(ISNUMBER(E7788),ISNUMBER(F7788)),IF(I7788&gt;规则与名单!$B$2,"是","否"),"未判定"))</f>
        <v>不适用</v>
      </c>
      <c r="K7788" s="5" t="str">
        <f t="shared" si="485"/>
        <v>非测试日纯氢</v>
      </c>
      <c r="L7788" s="6">
        <f t="shared" si="486"/>
        <v>5.6</v>
      </c>
      <c r="M7788" s="5">
        <f t="shared" si="487"/>
        <v>0</v>
      </c>
      <c r="N7788" s="5" t="s">
        <v>26706</v>
      </c>
      <c r="O7788" s="5" t="s">
        <v>26707</v>
      </c>
      <c r="P7788" s="5" t="s">
        <v>26708</v>
      </c>
    </row>
    <row r="7789" ht="19" customHeight="1" spans="1:16">
      <c r="A7789" s="5">
        <v>306</v>
      </c>
      <c r="B7789" s="5" t="s">
        <v>749</v>
      </c>
      <c r="C7789" s="5" t="s">
        <v>82</v>
      </c>
      <c r="D7789" s="8" t="s">
        <v>336</v>
      </c>
      <c r="E7789" s="6">
        <v>84</v>
      </c>
      <c r="F7789" s="6">
        <v>79.8</v>
      </c>
      <c r="G7789" s="6">
        <v>0.6</v>
      </c>
      <c r="H7789" s="5" t="s">
        <v>120</v>
      </c>
      <c r="I7789" s="6">
        <f t="shared" si="484"/>
        <v>4.2</v>
      </c>
      <c r="J7789" s="5" t="str">
        <f>IF(H7789="否","不适用",IF(AND(ISNUMBER(E7789),ISNUMBER(F7789)),IF(I7789&gt;规则与名单!$B$2,"是","否"),"未判定"))</f>
        <v>不适用</v>
      </c>
      <c r="K7789" s="5" t="str">
        <f t="shared" si="485"/>
        <v>非测试日纯氢</v>
      </c>
      <c r="L7789" s="6">
        <f t="shared" si="486"/>
        <v>0.6</v>
      </c>
      <c r="M7789" s="5">
        <f t="shared" si="487"/>
        <v>0</v>
      </c>
      <c r="N7789" s="5" t="s">
        <v>26709</v>
      </c>
      <c r="O7789" s="5" t="s">
        <v>26710</v>
      </c>
      <c r="P7789" s="5" t="s">
        <v>26711</v>
      </c>
    </row>
    <row r="7790" ht="19" customHeight="1" spans="1:16">
      <c r="A7790" s="5">
        <v>306</v>
      </c>
      <c r="B7790" s="5" t="s">
        <v>749</v>
      </c>
      <c r="C7790" s="5" t="s">
        <v>82</v>
      </c>
      <c r="D7790" s="8" t="s">
        <v>653</v>
      </c>
      <c r="E7790" s="6">
        <v>84.8</v>
      </c>
      <c r="F7790" s="6">
        <v>82.5</v>
      </c>
      <c r="G7790" s="6">
        <v>1.7</v>
      </c>
      <c r="H7790" s="5" t="s">
        <v>120</v>
      </c>
      <c r="I7790" s="6">
        <f t="shared" si="484"/>
        <v>2.3</v>
      </c>
      <c r="J7790" s="5" t="str">
        <f>IF(H7790="否","不适用",IF(AND(ISNUMBER(E7790),ISNUMBER(F7790)),IF(I7790&gt;规则与名单!$B$2,"是","否"),"未判定"))</f>
        <v>不适用</v>
      </c>
      <c r="K7790" s="5" t="str">
        <f t="shared" si="485"/>
        <v>非测试日纯氢</v>
      </c>
      <c r="L7790" s="6">
        <f t="shared" si="486"/>
        <v>1.7</v>
      </c>
      <c r="M7790" s="5">
        <f t="shared" si="487"/>
        <v>0</v>
      </c>
      <c r="N7790" s="5" t="s">
        <v>26712</v>
      </c>
      <c r="O7790" s="5" t="s">
        <v>26713</v>
      </c>
      <c r="P7790" s="5" t="s">
        <v>26714</v>
      </c>
    </row>
    <row r="7791" ht="19" customHeight="1" spans="1:16">
      <c r="A7791" s="5">
        <v>306</v>
      </c>
      <c r="B7791" s="5" t="s">
        <v>749</v>
      </c>
      <c r="C7791" s="5" t="s">
        <v>82</v>
      </c>
      <c r="D7791" s="8" t="s">
        <v>140</v>
      </c>
      <c r="E7791" s="6">
        <v>123.2</v>
      </c>
      <c r="F7791" s="6">
        <v>116.6</v>
      </c>
      <c r="G7791" s="6">
        <v>1.4</v>
      </c>
      <c r="H7791" s="5" t="s">
        <v>120</v>
      </c>
      <c r="I7791" s="6">
        <f t="shared" si="484"/>
        <v>6.60000000000001</v>
      </c>
      <c r="J7791" s="5" t="str">
        <f>IF(H7791="否","不适用",IF(AND(ISNUMBER(E7791),ISNUMBER(F7791)),IF(I7791&gt;规则与名单!$B$2,"是","否"),"未判定"))</f>
        <v>不适用</v>
      </c>
      <c r="K7791" s="5" t="str">
        <f t="shared" si="485"/>
        <v>非测试日纯氢</v>
      </c>
      <c r="L7791" s="6">
        <f t="shared" si="486"/>
        <v>1.4</v>
      </c>
      <c r="M7791" s="5">
        <f t="shared" si="487"/>
        <v>0</v>
      </c>
      <c r="N7791" s="5" t="s">
        <v>26715</v>
      </c>
      <c r="O7791" s="5" t="s">
        <v>26716</v>
      </c>
      <c r="P7791" s="5" t="s">
        <v>26717</v>
      </c>
    </row>
    <row r="7792" ht="19" customHeight="1" spans="1:16">
      <c r="A7792" s="5">
        <v>306</v>
      </c>
      <c r="B7792" s="5" t="s">
        <v>749</v>
      </c>
      <c r="C7792" s="5" t="s">
        <v>82</v>
      </c>
      <c r="D7792" s="8" t="s">
        <v>115</v>
      </c>
      <c r="E7792" s="6">
        <v>102.9</v>
      </c>
      <c r="F7792" s="6">
        <v>97.6</v>
      </c>
      <c r="G7792" s="6">
        <v>0.7</v>
      </c>
      <c r="H7792" s="5" t="s">
        <v>120</v>
      </c>
      <c r="I7792" s="6">
        <f t="shared" si="484"/>
        <v>5.30000000000001</v>
      </c>
      <c r="J7792" s="5" t="str">
        <f>IF(H7792="否","不适用",IF(AND(ISNUMBER(E7792),ISNUMBER(F7792)),IF(I7792&gt;规则与名单!$B$2,"是","否"),"未判定"))</f>
        <v>不适用</v>
      </c>
      <c r="K7792" s="5" t="str">
        <f t="shared" si="485"/>
        <v>非测试日纯氢</v>
      </c>
      <c r="L7792" s="6">
        <f t="shared" si="486"/>
        <v>0.7</v>
      </c>
      <c r="M7792" s="5">
        <f t="shared" si="487"/>
        <v>0</v>
      </c>
      <c r="N7792" s="5" t="s">
        <v>26718</v>
      </c>
      <c r="O7792" s="5" t="s">
        <v>26719</v>
      </c>
      <c r="P7792" s="5" t="s">
        <v>26720</v>
      </c>
    </row>
    <row r="7793" ht="19" customHeight="1" spans="1:16">
      <c r="A7793" s="5">
        <v>307</v>
      </c>
      <c r="B7793" s="5" t="s">
        <v>750</v>
      </c>
      <c r="C7793" s="5" t="s">
        <v>82</v>
      </c>
      <c r="D7793" s="8" t="s">
        <v>114</v>
      </c>
      <c r="E7793" s="6">
        <v>265.4</v>
      </c>
      <c r="F7793" s="6">
        <v>251</v>
      </c>
      <c r="G7793" s="6">
        <v>265.4</v>
      </c>
      <c r="H7793" s="5" t="s">
        <v>120</v>
      </c>
      <c r="I7793" s="6">
        <f t="shared" si="484"/>
        <v>14.4</v>
      </c>
      <c r="J7793" s="5" t="str">
        <f>IF(H7793="否","不适用",IF(AND(ISNUMBER(E7793),ISNUMBER(F7793)),IF(I7793&gt;规则与名单!$B$2,"是","否"),"未判定"))</f>
        <v>不适用</v>
      </c>
      <c r="K7793" s="5" t="str">
        <f t="shared" si="485"/>
        <v>非测试日纯氢</v>
      </c>
      <c r="L7793" s="6">
        <f t="shared" si="486"/>
        <v>265.4</v>
      </c>
      <c r="M7793" s="5">
        <f t="shared" si="487"/>
        <v>0</v>
      </c>
      <c r="N7793" s="5" t="s">
        <v>26721</v>
      </c>
      <c r="O7793" s="5" t="s">
        <v>26722</v>
      </c>
      <c r="P7793" s="5" t="s">
        <v>26723</v>
      </c>
    </row>
    <row r="7794" ht="19" customHeight="1" spans="1:16">
      <c r="A7794" s="5">
        <v>307</v>
      </c>
      <c r="B7794" s="5" t="s">
        <v>750</v>
      </c>
      <c r="C7794" s="5" t="s">
        <v>82</v>
      </c>
      <c r="D7794" s="8" t="s">
        <v>605</v>
      </c>
      <c r="E7794" s="6"/>
      <c r="F7794" s="6">
        <v>0</v>
      </c>
      <c r="G7794" s="6"/>
      <c r="H7794" s="5" t="s">
        <v>120</v>
      </c>
      <c r="I7794" s="6" t="str">
        <f t="shared" si="484"/>
        <v/>
      </c>
      <c r="J7794" s="5" t="str">
        <f>IF(H7794="否","不适用",IF(AND(ISNUMBER(E7794),ISNUMBER(F7794)),IF(I7794&gt;规则与名单!$B$2,"是","否"),"未判定"))</f>
        <v>不适用</v>
      </c>
      <c r="K7794" s="5" t="str">
        <f t="shared" si="485"/>
        <v>缺失</v>
      </c>
      <c r="L7794" s="6" t="str">
        <f t="shared" si="486"/>
        <v/>
      </c>
      <c r="M7794" s="5">
        <f t="shared" si="487"/>
        <v>1</v>
      </c>
      <c r="N7794" s="5" t="s">
        <v>26724</v>
      </c>
      <c r="O7794" s="5" t="s">
        <v>26725</v>
      </c>
      <c r="P7794" s="5" t="s">
        <v>26726</v>
      </c>
    </row>
    <row r="7795" ht="19" customHeight="1" spans="1:16">
      <c r="A7795" s="5">
        <v>307</v>
      </c>
      <c r="B7795" s="5" t="s">
        <v>750</v>
      </c>
      <c r="C7795" s="5" t="s">
        <v>82</v>
      </c>
      <c r="D7795" s="8" t="s">
        <v>186</v>
      </c>
      <c r="E7795" s="6"/>
      <c r="F7795" s="6">
        <v>0</v>
      </c>
      <c r="G7795" s="6"/>
      <c r="H7795" s="5" t="s">
        <v>120</v>
      </c>
      <c r="I7795" s="6" t="str">
        <f t="shared" si="484"/>
        <v/>
      </c>
      <c r="J7795" s="5" t="str">
        <f>IF(H7795="否","不适用",IF(AND(ISNUMBER(E7795),ISNUMBER(F7795)),IF(I7795&gt;规则与名单!$B$2,"是","否"),"未判定"))</f>
        <v>不适用</v>
      </c>
      <c r="K7795" s="5" t="str">
        <f t="shared" si="485"/>
        <v>缺失</v>
      </c>
      <c r="L7795" s="6" t="str">
        <f t="shared" si="486"/>
        <v/>
      </c>
      <c r="M7795" s="5">
        <f t="shared" si="487"/>
        <v>1</v>
      </c>
      <c r="N7795" s="5" t="s">
        <v>26727</v>
      </c>
      <c r="O7795" s="5" t="s">
        <v>26728</v>
      </c>
      <c r="P7795" s="5" t="s">
        <v>26729</v>
      </c>
    </row>
    <row r="7796" ht="19" customHeight="1" spans="1:16">
      <c r="A7796" s="5">
        <v>307</v>
      </c>
      <c r="B7796" s="5" t="s">
        <v>750</v>
      </c>
      <c r="C7796" s="5" t="s">
        <v>82</v>
      </c>
      <c r="D7796" s="8" t="s">
        <v>165</v>
      </c>
      <c r="E7796" s="6">
        <v>0</v>
      </c>
      <c r="F7796" s="6">
        <v>0</v>
      </c>
      <c r="G7796" s="6"/>
      <c r="H7796" s="5" t="s">
        <v>120</v>
      </c>
      <c r="I7796" s="6">
        <f t="shared" si="484"/>
        <v>0</v>
      </c>
      <c r="J7796" s="5" t="str">
        <f>IF(H7796="否","不适用",IF(AND(ISNUMBER(E7796),ISNUMBER(F7796)),IF(I7796&gt;规则与名单!$B$2,"是","否"),"未判定"))</f>
        <v>不适用</v>
      </c>
      <c r="K7796" s="5" t="str">
        <f t="shared" si="485"/>
        <v>非测试日仪表</v>
      </c>
      <c r="L7796" s="6">
        <f t="shared" si="486"/>
        <v>0</v>
      </c>
      <c r="M7796" s="5">
        <f t="shared" si="487"/>
        <v>0</v>
      </c>
      <c r="N7796" s="5" t="s">
        <v>26730</v>
      </c>
      <c r="O7796" s="5" t="s">
        <v>26731</v>
      </c>
      <c r="P7796" s="5" t="s">
        <v>26732</v>
      </c>
    </row>
    <row r="7797" ht="19" customHeight="1" spans="1:16">
      <c r="A7797" s="5">
        <v>307</v>
      </c>
      <c r="B7797" s="5" t="s">
        <v>750</v>
      </c>
      <c r="C7797" s="5" t="s">
        <v>82</v>
      </c>
      <c r="D7797" s="8" t="s">
        <v>151</v>
      </c>
      <c r="E7797" s="6">
        <v>0</v>
      </c>
      <c r="F7797" s="6">
        <v>0.1</v>
      </c>
      <c r="G7797" s="6"/>
      <c r="H7797" s="5" t="s">
        <v>120</v>
      </c>
      <c r="I7797" s="6">
        <f t="shared" si="484"/>
        <v>-0.1</v>
      </c>
      <c r="J7797" s="5" t="str">
        <f>IF(H7797="否","不适用",IF(AND(ISNUMBER(E7797),ISNUMBER(F7797)),IF(I7797&gt;规则与名单!$B$2,"是","否"),"未判定"))</f>
        <v>不适用</v>
      </c>
      <c r="K7797" s="5" t="str">
        <f t="shared" si="485"/>
        <v>非测试日仪表</v>
      </c>
      <c r="L7797" s="6">
        <f t="shared" si="486"/>
        <v>0</v>
      </c>
      <c r="M7797" s="5">
        <f t="shared" si="487"/>
        <v>0</v>
      </c>
      <c r="N7797" s="5" t="s">
        <v>26733</v>
      </c>
      <c r="O7797" s="5" t="s">
        <v>26734</v>
      </c>
      <c r="P7797" s="5" t="s">
        <v>26735</v>
      </c>
    </row>
    <row r="7798" ht="19" customHeight="1" spans="1:16">
      <c r="A7798" s="5">
        <v>307</v>
      </c>
      <c r="B7798" s="5" t="s">
        <v>750</v>
      </c>
      <c r="C7798" s="5" t="s">
        <v>82</v>
      </c>
      <c r="D7798" s="8" t="s">
        <v>3358</v>
      </c>
      <c r="E7798" s="6"/>
      <c r="F7798" s="6">
        <v>0</v>
      </c>
      <c r="G7798" s="6"/>
      <c r="H7798" s="5" t="s">
        <v>120</v>
      </c>
      <c r="I7798" s="6" t="str">
        <f t="shared" si="484"/>
        <v/>
      </c>
      <c r="J7798" s="5" t="str">
        <f>IF(H7798="否","不适用",IF(AND(ISNUMBER(E7798),ISNUMBER(F7798)),IF(I7798&gt;规则与名单!$B$2,"是","否"),"未判定"))</f>
        <v>不适用</v>
      </c>
      <c r="K7798" s="5" t="str">
        <f t="shared" si="485"/>
        <v>缺失</v>
      </c>
      <c r="L7798" s="6" t="str">
        <f t="shared" si="486"/>
        <v/>
      </c>
      <c r="M7798" s="5">
        <f t="shared" si="487"/>
        <v>1</v>
      </c>
      <c r="N7798" s="5" t="s">
        <v>26736</v>
      </c>
      <c r="O7798" s="5" t="s">
        <v>26737</v>
      </c>
      <c r="P7798" s="5" t="s">
        <v>26738</v>
      </c>
    </row>
    <row r="7799" ht="19" customHeight="1" spans="1:16">
      <c r="A7799" s="5">
        <v>307</v>
      </c>
      <c r="B7799" s="5" t="s">
        <v>750</v>
      </c>
      <c r="C7799" s="5" t="s">
        <v>82</v>
      </c>
      <c r="D7799" s="8" t="s">
        <v>272</v>
      </c>
      <c r="E7799" s="6"/>
      <c r="F7799" s="6">
        <v>0</v>
      </c>
      <c r="G7799" s="6"/>
      <c r="H7799" s="5" t="s">
        <v>120</v>
      </c>
      <c r="I7799" s="6" t="str">
        <f t="shared" si="484"/>
        <v/>
      </c>
      <c r="J7799" s="5" t="str">
        <f>IF(H7799="否","不适用",IF(AND(ISNUMBER(E7799),ISNUMBER(F7799)),IF(I7799&gt;规则与名单!$B$2,"是","否"),"未判定"))</f>
        <v>不适用</v>
      </c>
      <c r="K7799" s="5" t="str">
        <f t="shared" si="485"/>
        <v>缺失</v>
      </c>
      <c r="L7799" s="6" t="str">
        <f t="shared" si="486"/>
        <v/>
      </c>
      <c r="M7799" s="5">
        <f t="shared" si="487"/>
        <v>1</v>
      </c>
      <c r="N7799" s="5" t="s">
        <v>26739</v>
      </c>
      <c r="O7799" s="5" t="s">
        <v>26740</v>
      </c>
      <c r="P7799" s="5" t="s">
        <v>26741</v>
      </c>
    </row>
    <row r="7800" ht="19" customHeight="1" spans="1:16">
      <c r="A7800" s="5">
        <v>307</v>
      </c>
      <c r="B7800" s="5" t="s">
        <v>750</v>
      </c>
      <c r="C7800" s="5" t="s">
        <v>82</v>
      </c>
      <c r="D7800" s="8" t="s">
        <v>506</v>
      </c>
      <c r="E7800" s="6"/>
      <c r="F7800" s="6">
        <v>0</v>
      </c>
      <c r="G7800" s="6"/>
      <c r="H7800" s="5" t="s">
        <v>120</v>
      </c>
      <c r="I7800" s="6" t="str">
        <f t="shared" si="484"/>
        <v/>
      </c>
      <c r="J7800" s="5" t="str">
        <f>IF(H7800="否","不适用",IF(AND(ISNUMBER(E7800),ISNUMBER(F7800)),IF(I7800&gt;规则与名单!$B$2,"是","否"),"未判定"))</f>
        <v>不适用</v>
      </c>
      <c r="K7800" s="5" t="str">
        <f t="shared" si="485"/>
        <v>缺失</v>
      </c>
      <c r="L7800" s="6" t="str">
        <f t="shared" si="486"/>
        <v/>
      </c>
      <c r="M7800" s="5">
        <f t="shared" si="487"/>
        <v>1</v>
      </c>
      <c r="N7800" s="5" t="s">
        <v>26742</v>
      </c>
      <c r="O7800" s="5" t="s">
        <v>26743</v>
      </c>
      <c r="P7800" s="5" t="s">
        <v>26744</v>
      </c>
    </row>
    <row r="7801" ht="19" customHeight="1" spans="1:16">
      <c r="A7801" s="5">
        <v>307</v>
      </c>
      <c r="B7801" s="5" t="s">
        <v>750</v>
      </c>
      <c r="C7801" s="5" t="s">
        <v>82</v>
      </c>
      <c r="D7801" s="8" t="s">
        <v>673</v>
      </c>
      <c r="E7801" s="6">
        <v>299.1</v>
      </c>
      <c r="F7801" s="6">
        <v>281.3</v>
      </c>
      <c r="G7801" s="6">
        <v>298.7</v>
      </c>
      <c r="H7801" s="5" t="s">
        <v>120</v>
      </c>
      <c r="I7801" s="6">
        <f t="shared" si="484"/>
        <v>17.8</v>
      </c>
      <c r="J7801" s="5" t="str">
        <f>IF(H7801="否","不适用",IF(AND(ISNUMBER(E7801),ISNUMBER(F7801)),IF(I7801&gt;规则与名单!$B$2,"是","否"),"未判定"))</f>
        <v>不适用</v>
      </c>
      <c r="K7801" s="5" t="str">
        <f t="shared" si="485"/>
        <v>非测试日纯氢</v>
      </c>
      <c r="L7801" s="6">
        <f t="shared" si="486"/>
        <v>298.7</v>
      </c>
      <c r="M7801" s="5">
        <f t="shared" si="487"/>
        <v>0</v>
      </c>
      <c r="N7801" s="5" t="s">
        <v>26745</v>
      </c>
      <c r="O7801" s="5" t="s">
        <v>26746</v>
      </c>
      <c r="P7801" s="5" t="s">
        <v>26747</v>
      </c>
    </row>
    <row r="7802" ht="19" customHeight="1" spans="1:16">
      <c r="A7802" s="5">
        <v>307</v>
      </c>
      <c r="B7802" s="5" t="s">
        <v>750</v>
      </c>
      <c r="C7802" s="5" t="s">
        <v>82</v>
      </c>
      <c r="D7802" s="8" t="s">
        <v>183</v>
      </c>
      <c r="E7802" s="6">
        <v>438.9</v>
      </c>
      <c r="F7802" s="6">
        <v>413.3</v>
      </c>
      <c r="G7802" s="6">
        <v>438.2</v>
      </c>
      <c r="H7802" s="5" t="s">
        <v>120</v>
      </c>
      <c r="I7802" s="6">
        <f t="shared" si="484"/>
        <v>25.6</v>
      </c>
      <c r="J7802" s="5" t="str">
        <f>IF(H7802="否","不适用",IF(AND(ISNUMBER(E7802),ISNUMBER(F7802)),IF(I7802&gt;规则与名单!$B$2,"是","否"),"未判定"))</f>
        <v>不适用</v>
      </c>
      <c r="K7802" s="5" t="str">
        <f t="shared" si="485"/>
        <v>非测试日纯氢</v>
      </c>
      <c r="L7802" s="6">
        <f t="shared" si="486"/>
        <v>438.2</v>
      </c>
      <c r="M7802" s="5">
        <f t="shared" si="487"/>
        <v>0</v>
      </c>
      <c r="N7802" s="5" t="s">
        <v>26748</v>
      </c>
      <c r="O7802" s="5" t="s">
        <v>26749</v>
      </c>
      <c r="P7802" s="5" t="s">
        <v>26750</v>
      </c>
    </row>
    <row r="7803" ht="19" customHeight="1" spans="1:16">
      <c r="A7803" s="5">
        <v>307</v>
      </c>
      <c r="B7803" s="5" t="s">
        <v>750</v>
      </c>
      <c r="C7803" s="5" t="s">
        <v>82</v>
      </c>
      <c r="D7803" s="8" t="s">
        <v>431</v>
      </c>
      <c r="E7803" s="6">
        <v>413.2</v>
      </c>
      <c r="F7803" s="6">
        <v>389</v>
      </c>
      <c r="G7803" s="6">
        <v>412</v>
      </c>
      <c r="H7803" s="5" t="s">
        <v>120</v>
      </c>
      <c r="I7803" s="6">
        <f t="shared" si="484"/>
        <v>24.2</v>
      </c>
      <c r="J7803" s="5" t="str">
        <f>IF(H7803="否","不适用",IF(AND(ISNUMBER(E7803),ISNUMBER(F7803)),IF(I7803&gt;规则与名单!$B$2,"是","否"),"未判定"))</f>
        <v>不适用</v>
      </c>
      <c r="K7803" s="5" t="str">
        <f t="shared" si="485"/>
        <v>非测试日纯氢</v>
      </c>
      <c r="L7803" s="6">
        <f t="shared" si="486"/>
        <v>412</v>
      </c>
      <c r="M7803" s="5">
        <f t="shared" si="487"/>
        <v>0</v>
      </c>
      <c r="N7803" s="5" t="s">
        <v>26751</v>
      </c>
      <c r="O7803" s="5" t="s">
        <v>26752</v>
      </c>
      <c r="P7803" s="5" t="s">
        <v>26753</v>
      </c>
    </row>
    <row r="7804" ht="19" customHeight="1" spans="1:16">
      <c r="A7804" s="5">
        <v>307</v>
      </c>
      <c r="B7804" s="5" t="s">
        <v>750</v>
      </c>
      <c r="C7804" s="5" t="s">
        <v>82</v>
      </c>
      <c r="D7804" s="8" t="s">
        <v>3377</v>
      </c>
      <c r="E7804" s="6">
        <v>472.4</v>
      </c>
      <c r="F7804" s="6">
        <v>444.2</v>
      </c>
      <c r="G7804" s="6">
        <v>471.6</v>
      </c>
      <c r="H7804" s="5" t="s">
        <v>120</v>
      </c>
      <c r="I7804" s="6">
        <f t="shared" si="484"/>
        <v>28.2</v>
      </c>
      <c r="J7804" s="5" t="str">
        <f>IF(H7804="否","不适用",IF(AND(ISNUMBER(E7804),ISNUMBER(F7804)),IF(I7804&gt;规则与名单!$B$2,"是","否"),"未判定"))</f>
        <v>不适用</v>
      </c>
      <c r="K7804" s="5" t="str">
        <f t="shared" si="485"/>
        <v>非测试日纯氢</v>
      </c>
      <c r="L7804" s="6">
        <f t="shared" si="486"/>
        <v>471.6</v>
      </c>
      <c r="M7804" s="5">
        <f t="shared" si="487"/>
        <v>0</v>
      </c>
      <c r="N7804" s="5" t="s">
        <v>26754</v>
      </c>
      <c r="O7804" s="5" t="s">
        <v>26755</v>
      </c>
      <c r="P7804" s="5" t="s">
        <v>26756</v>
      </c>
    </row>
    <row r="7805" ht="19" customHeight="1" spans="1:16">
      <c r="A7805" s="5">
        <v>307</v>
      </c>
      <c r="B7805" s="5" t="s">
        <v>750</v>
      </c>
      <c r="C7805" s="5" t="s">
        <v>82</v>
      </c>
      <c r="D7805" s="8" t="s">
        <v>407</v>
      </c>
      <c r="E7805" s="6">
        <v>145.2</v>
      </c>
      <c r="F7805" s="6">
        <v>135.6</v>
      </c>
      <c r="G7805" s="6">
        <v>144.9</v>
      </c>
      <c r="H7805" s="5" t="s">
        <v>120</v>
      </c>
      <c r="I7805" s="6">
        <f t="shared" si="484"/>
        <v>9.59999999999999</v>
      </c>
      <c r="J7805" s="5" t="str">
        <f>IF(H7805="否","不适用",IF(AND(ISNUMBER(E7805),ISNUMBER(F7805)),IF(I7805&gt;规则与名单!$B$2,"是","否"),"未判定"))</f>
        <v>不适用</v>
      </c>
      <c r="K7805" s="5" t="str">
        <f t="shared" si="485"/>
        <v>非测试日纯氢</v>
      </c>
      <c r="L7805" s="6">
        <f t="shared" si="486"/>
        <v>144.9</v>
      </c>
      <c r="M7805" s="5">
        <f t="shared" si="487"/>
        <v>0</v>
      </c>
      <c r="N7805" s="5" t="s">
        <v>26757</v>
      </c>
      <c r="O7805" s="5" t="s">
        <v>26758</v>
      </c>
      <c r="P7805" s="5" t="s">
        <v>26759</v>
      </c>
    </row>
    <row r="7806" ht="19" customHeight="1" spans="1:16">
      <c r="A7806" s="5">
        <v>307</v>
      </c>
      <c r="B7806" s="5" t="s">
        <v>750</v>
      </c>
      <c r="C7806" s="5" t="s">
        <v>82</v>
      </c>
      <c r="D7806" s="8" t="s">
        <v>411</v>
      </c>
      <c r="E7806" s="6">
        <v>266.4</v>
      </c>
      <c r="F7806" s="6">
        <v>250</v>
      </c>
      <c r="G7806" s="6">
        <v>265.9</v>
      </c>
      <c r="H7806" s="5" t="s">
        <v>120</v>
      </c>
      <c r="I7806" s="6">
        <f t="shared" si="484"/>
        <v>16.4</v>
      </c>
      <c r="J7806" s="5" t="str">
        <f>IF(H7806="否","不适用",IF(AND(ISNUMBER(E7806),ISNUMBER(F7806)),IF(I7806&gt;规则与名单!$B$2,"是","否"),"未判定"))</f>
        <v>不适用</v>
      </c>
      <c r="K7806" s="5" t="str">
        <f t="shared" si="485"/>
        <v>非测试日纯氢</v>
      </c>
      <c r="L7806" s="6">
        <f t="shared" si="486"/>
        <v>265.9</v>
      </c>
      <c r="M7806" s="5">
        <f t="shared" si="487"/>
        <v>0</v>
      </c>
      <c r="N7806" s="5" t="s">
        <v>26760</v>
      </c>
      <c r="O7806" s="5" t="s">
        <v>26761</v>
      </c>
      <c r="P7806" s="5" t="s">
        <v>26762</v>
      </c>
    </row>
    <row r="7807" ht="19" customHeight="1" spans="1:16">
      <c r="A7807" s="5">
        <v>307</v>
      </c>
      <c r="B7807" s="5" t="s">
        <v>750</v>
      </c>
      <c r="C7807" s="5" t="s">
        <v>82</v>
      </c>
      <c r="D7807" s="8" t="s">
        <v>251</v>
      </c>
      <c r="E7807" s="6">
        <v>429</v>
      </c>
      <c r="F7807" s="6">
        <v>403.5</v>
      </c>
      <c r="G7807" s="6">
        <v>423</v>
      </c>
      <c r="H7807" s="5" t="s">
        <v>120</v>
      </c>
      <c r="I7807" s="6">
        <f t="shared" si="484"/>
        <v>25.5</v>
      </c>
      <c r="J7807" s="5" t="str">
        <f>IF(H7807="否","不适用",IF(AND(ISNUMBER(E7807),ISNUMBER(F7807)),IF(I7807&gt;规则与名单!$B$2,"是","否"),"未判定"))</f>
        <v>不适用</v>
      </c>
      <c r="K7807" s="5" t="str">
        <f t="shared" si="485"/>
        <v>非测试日纯氢</v>
      </c>
      <c r="L7807" s="6">
        <f t="shared" si="486"/>
        <v>423</v>
      </c>
      <c r="M7807" s="5">
        <f t="shared" si="487"/>
        <v>0</v>
      </c>
      <c r="N7807" s="5" t="s">
        <v>26763</v>
      </c>
      <c r="O7807" s="5" t="s">
        <v>26764</v>
      </c>
      <c r="P7807" s="5" t="s">
        <v>26765</v>
      </c>
    </row>
    <row r="7808" ht="19" customHeight="1" spans="1:16">
      <c r="A7808" s="5">
        <v>307</v>
      </c>
      <c r="B7808" s="5" t="s">
        <v>750</v>
      </c>
      <c r="C7808" s="5" t="s">
        <v>82</v>
      </c>
      <c r="D7808" s="8" t="s">
        <v>472</v>
      </c>
      <c r="E7808" s="6">
        <v>349</v>
      </c>
      <c r="F7808" s="6">
        <v>328.1</v>
      </c>
      <c r="G7808" s="6">
        <v>347.6</v>
      </c>
      <c r="H7808" s="5" t="s">
        <v>120</v>
      </c>
      <c r="I7808" s="6">
        <f t="shared" si="484"/>
        <v>20.9</v>
      </c>
      <c r="J7808" s="5" t="str">
        <f>IF(H7808="否","不适用",IF(AND(ISNUMBER(E7808),ISNUMBER(F7808)),IF(I7808&gt;规则与名单!$B$2,"是","否"),"未判定"))</f>
        <v>不适用</v>
      </c>
      <c r="K7808" s="5" t="str">
        <f t="shared" si="485"/>
        <v>非测试日纯氢</v>
      </c>
      <c r="L7808" s="6">
        <f t="shared" si="486"/>
        <v>347.6</v>
      </c>
      <c r="M7808" s="5">
        <f t="shared" si="487"/>
        <v>0</v>
      </c>
      <c r="N7808" s="5" t="s">
        <v>26766</v>
      </c>
      <c r="O7808" s="5" t="s">
        <v>26767</v>
      </c>
      <c r="P7808" s="5" t="s">
        <v>26768</v>
      </c>
    </row>
    <row r="7809" ht="19" customHeight="1" spans="1:16">
      <c r="A7809" s="5">
        <v>307</v>
      </c>
      <c r="B7809" s="5" t="s">
        <v>750</v>
      </c>
      <c r="C7809" s="5" t="s">
        <v>82</v>
      </c>
      <c r="D7809" s="8" t="s">
        <v>466</v>
      </c>
      <c r="E7809" s="6">
        <v>368.9</v>
      </c>
      <c r="F7809" s="6">
        <v>346.4</v>
      </c>
      <c r="G7809" s="6">
        <v>366.6</v>
      </c>
      <c r="H7809" s="5" t="s">
        <v>120</v>
      </c>
      <c r="I7809" s="6">
        <f t="shared" si="484"/>
        <v>22.5</v>
      </c>
      <c r="J7809" s="5" t="str">
        <f>IF(H7809="否","不适用",IF(AND(ISNUMBER(E7809),ISNUMBER(F7809)),IF(I7809&gt;规则与名单!$B$2,"是","否"),"未判定"))</f>
        <v>不适用</v>
      </c>
      <c r="K7809" s="5" t="str">
        <f t="shared" si="485"/>
        <v>非测试日纯氢</v>
      </c>
      <c r="L7809" s="6">
        <f t="shared" si="486"/>
        <v>366.6</v>
      </c>
      <c r="M7809" s="5">
        <f t="shared" si="487"/>
        <v>0</v>
      </c>
      <c r="N7809" s="5" t="s">
        <v>26769</v>
      </c>
      <c r="O7809" s="5" t="s">
        <v>26770</v>
      </c>
      <c r="P7809" s="5" t="s">
        <v>26771</v>
      </c>
    </row>
    <row r="7810" ht="19" customHeight="1" spans="1:16">
      <c r="A7810" s="5">
        <v>307</v>
      </c>
      <c r="B7810" s="5" t="s">
        <v>750</v>
      </c>
      <c r="C7810" s="5" t="s">
        <v>82</v>
      </c>
      <c r="D7810" s="8" t="s">
        <v>333</v>
      </c>
      <c r="E7810" s="6">
        <v>561.3</v>
      </c>
      <c r="F7810" s="6">
        <v>527.2</v>
      </c>
      <c r="G7810" s="6">
        <v>356.8</v>
      </c>
      <c r="H7810" s="5" t="s">
        <v>120</v>
      </c>
      <c r="I7810" s="6">
        <f t="shared" ref="I7810:I7873" si="488">IF(AND(ISNUMBER(E7810),ISNUMBER(F7810)),E7810-F7810,"")</f>
        <v>34.0999999999999</v>
      </c>
      <c r="J7810" s="5" t="str">
        <f>IF(H7810="否","不适用",IF(AND(ISNUMBER(E7810),ISNUMBER(F7810)),IF(I7810&gt;规则与名单!$B$2,"是","否"),"未判定"))</f>
        <v>不适用</v>
      </c>
      <c r="K7810" s="5" t="str">
        <f t="shared" ref="K7810:K7873" si="489">IF(J7810="是",IF(ISNUMBER(F7810),"测试日GPS","缺失"),IF(ISNUMBER(G7810),"非测试日纯氢",IF(AND(H7810="是",J7810="未判定"),IF(ISNUMBER(F7810),"测试名单无纯氢GPS","缺失"),IF(ISNUMBER(E7810),"非测试日仪表","缺失"))))</f>
        <v>非测试日纯氢</v>
      </c>
      <c r="L7810" s="6">
        <f t="shared" ref="L7810:L7873" si="490">IF(K7810="缺失","",IF(K7810="非测试日纯氢",G7810,IF(K7810="非测试日仪表",E7810,F7810)))</f>
        <v>356.8</v>
      </c>
      <c r="M7810" s="5">
        <f t="shared" ref="M7810:M7873" si="491">IF(K7810="缺失",1,0)</f>
        <v>0</v>
      </c>
      <c r="N7810" s="5" t="s">
        <v>26772</v>
      </c>
      <c r="O7810" s="5" t="s">
        <v>26773</v>
      </c>
      <c r="P7810" s="5" t="s">
        <v>26774</v>
      </c>
    </row>
    <row r="7811" ht="19" customHeight="1" spans="1:16">
      <c r="A7811" s="5">
        <v>307</v>
      </c>
      <c r="B7811" s="5" t="s">
        <v>750</v>
      </c>
      <c r="C7811" s="5" t="s">
        <v>82</v>
      </c>
      <c r="D7811" s="8" t="s">
        <v>175</v>
      </c>
      <c r="E7811" s="6">
        <v>508</v>
      </c>
      <c r="F7811" s="6">
        <v>478.3</v>
      </c>
      <c r="G7811" s="6">
        <v>508</v>
      </c>
      <c r="H7811" s="5" t="s">
        <v>120</v>
      </c>
      <c r="I7811" s="6">
        <f t="shared" si="488"/>
        <v>29.7</v>
      </c>
      <c r="J7811" s="5" t="str">
        <f>IF(H7811="否","不适用",IF(AND(ISNUMBER(E7811),ISNUMBER(F7811)),IF(I7811&gt;规则与名单!$B$2,"是","否"),"未判定"))</f>
        <v>不适用</v>
      </c>
      <c r="K7811" s="5" t="str">
        <f t="shared" si="489"/>
        <v>非测试日纯氢</v>
      </c>
      <c r="L7811" s="6">
        <f t="shared" si="490"/>
        <v>508</v>
      </c>
      <c r="M7811" s="5">
        <f t="shared" si="491"/>
        <v>0</v>
      </c>
      <c r="N7811" s="5" t="s">
        <v>26775</v>
      </c>
      <c r="O7811" s="5" t="s">
        <v>26776</v>
      </c>
      <c r="P7811" s="5" t="s">
        <v>26777</v>
      </c>
    </row>
    <row r="7812" ht="19" customHeight="1" spans="1:16">
      <c r="A7812" s="5">
        <v>307</v>
      </c>
      <c r="B7812" s="5" t="s">
        <v>750</v>
      </c>
      <c r="C7812" s="5" t="s">
        <v>82</v>
      </c>
      <c r="D7812" s="8" t="s">
        <v>3402</v>
      </c>
      <c r="E7812" s="6">
        <v>490.8</v>
      </c>
      <c r="F7812" s="6">
        <v>460.7</v>
      </c>
      <c r="G7812" s="6">
        <v>488.4</v>
      </c>
      <c r="H7812" s="5" t="s">
        <v>120</v>
      </c>
      <c r="I7812" s="6">
        <f t="shared" si="488"/>
        <v>30.1</v>
      </c>
      <c r="J7812" s="5" t="str">
        <f>IF(H7812="否","不适用",IF(AND(ISNUMBER(E7812),ISNUMBER(F7812)),IF(I7812&gt;规则与名单!$B$2,"是","否"),"未判定"))</f>
        <v>不适用</v>
      </c>
      <c r="K7812" s="5" t="str">
        <f t="shared" si="489"/>
        <v>非测试日纯氢</v>
      </c>
      <c r="L7812" s="6">
        <f t="shared" si="490"/>
        <v>488.4</v>
      </c>
      <c r="M7812" s="5">
        <f t="shared" si="491"/>
        <v>0</v>
      </c>
      <c r="N7812" s="5" t="s">
        <v>26778</v>
      </c>
      <c r="O7812" s="5" t="s">
        <v>26779</v>
      </c>
      <c r="P7812" s="5" t="s">
        <v>26780</v>
      </c>
    </row>
    <row r="7813" ht="19" customHeight="1" spans="1:16">
      <c r="A7813" s="5">
        <v>307</v>
      </c>
      <c r="B7813" s="5" t="s">
        <v>750</v>
      </c>
      <c r="C7813" s="5" t="s">
        <v>82</v>
      </c>
      <c r="D7813" s="8" t="s">
        <v>487</v>
      </c>
      <c r="E7813" s="6">
        <v>545.4</v>
      </c>
      <c r="F7813" s="6">
        <v>511.5</v>
      </c>
      <c r="G7813" s="6">
        <v>544.6</v>
      </c>
      <c r="H7813" s="5" t="s">
        <v>120</v>
      </c>
      <c r="I7813" s="6">
        <f t="shared" si="488"/>
        <v>33.9</v>
      </c>
      <c r="J7813" s="5" t="str">
        <f>IF(H7813="否","不适用",IF(AND(ISNUMBER(E7813),ISNUMBER(F7813)),IF(I7813&gt;规则与名单!$B$2,"是","否"),"未判定"))</f>
        <v>不适用</v>
      </c>
      <c r="K7813" s="5" t="str">
        <f t="shared" si="489"/>
        <v>非测试日纯氢</v>
      </c>
      <c r="L7813" s="6">
        <f t="shared" si="490"/>
        <v>544.6</v>
      </c>
      <c r="M7813" s="5">
        <f t="shared" si="491"/>
        <v>0</v>
      </c>
      <c r="N7813" s="5" t="s">
        <v>26781</v>
      </c>
      <c r="O7813" s="5" t="s">
        <v>26782</v>
      </c>
      <c r="P7813" s="5" t="s">
        <v>26783</v>
      </c>
    </row>
    <row r="7814" ht="19" customHeight="1" spans="1:16">
      <c r="A7814" s="5">
        <v>307</v>
      </c>
      <c r="B7814" s="5" t="s">
        <v>750</v>
      </c>
      <c r="C7814" s="5" t="s">
        <v>82</v>
      </c>
      <c r="D7814" s="8" t="s">
        <v>121</v>
      </c>
      <c r="E7814" s="6">
        <v>431.3</v>
      </c>
      <c r="F7814" s="6">
        <v>403</v>
      </c>
      <c r="G7814" s="6">
        <v>430.1</v>
      </c>
      <c r="H7814" s="5" t="s">
        <v>120</v>
      </c>
      <c r="I7814" s="6">
        <f t="shared" si="488"/>
        <v>28.3</v>
      </c>
      <c r="J7814" s="5" t="str">
        <f>IF(H7814="否","不适用",IF(AND(ISNUMBER(E7814),ISNUMBER(F7814)),IF(I7814&gt;规则与名单!$B$2,"是","否"),"未判定"))</f>
        <v>不适用</v>
      </c>
      <c r="K7814" s="5" t="str">
        <f t="shared" si="489"/>
        <v>非测试日纯氢</v>
      </c>
      <c r="L7814" s="6">
        <f t="shared" si="490"/>
        <v>430.1</v>
      </c>
      <c r="M7814" s="5">
        <f t="shared" si="491"/>
        <v>0</v>
      </c>
      <c r="N7814" s="5" t="s">
        <v>26784</v>
      </c>
      <c r="O7814" s="5" t="s">
        <v>26785</v>
      </c>
      <c r="P7814" s="5" t="s">
        <v>26786</v>
      </c>
    </row>
    <row r="7815" ht="19" customHeight="1" spans="1:16">
      <c r="A7815" s="5">
        <v>307</v>
      </c>
      <c r="B7815" s="5" t="s">
        <v>750</v>
      </c>
      <c r="C7815" s="5" t="s">
        <v>82</v>
      </c>
      <c r="D7815" s="8" t="s">
        <v>170</v>
      </c>
      <c r="E7815" s="6">
        <v>464.3</v>
      </c>
      <c r="F7815" s="6">
        <v>437.5</v>
      </c>
      <c r="G7815" s="6">
        <v>463.4</v>
      </c>
      <c r="H7815" s="5" t="s">
        <v>120</v>
      </c>
      <c r="I7815" s="6">
        <f t="shared" si="488"/>
        <v>26.8</v>
      </c>
      <c r="J7815" s="5" t="str">
        <f>IF(H7815="否","不适用",IF(AND(ISNUMBER(E7815),ISNUMBER(F7815)),IF(I7815&gt;规则与名单!$B$2,"是","否"),"未判定"))</f>
        <v>不适用</v>
      </c>
      <c r="K7815" s="5" t="str">
        <f t="shared" si="489"/>
        <v>非测试日纯氢</v>
      </c>
      <c r="L7815" s="6">
        <f t="shared" si="490"/>
        <v>463.4</v>
      </c>
      <c r="M7815" s="5">
        <f t="shared" si="491"/>
        <v>0</v>
      </c>
      <c r="N7815" s="5" t="s">
        <v>26787</v>
      </c>
      <c r="O7815" s="5" t="s">
        <v>26788</v>
      </c>
      <c r="P7815" s="5" t="s">
        <v>26789</v>
      </c>
    </row>
    <row r="7816" ht="19" customHeight="1" spans="1:16">
      <c r="A7816" s="5">
        <v>307</v>
      </c>
      <c r="B7816" s="5" t="s">
        <v>750</v>
      </c>
      <c r="C7816" s="5" t="s">
        <v>82</v>
      </c>
      <c r="D7816" s="8" t="s">
        <v>644</v>
      </c>
      <c r="E7816" s="6">
        <v>545.3</v>
      </c>
      <c r="F7816" s="6">
        <v>512.8</v>
      </c>
      <c r="G7816" s="6">
        <v>455.2</v>
      </c>
      <c r="H7816" s="5" t="s">
        <v>120</v>
      </c>
      <c r="I7816" s="6">
        <f t="shared" si="488"/>
        <v>32.5</v>
      </c>
      <c r="J7816" s="5" t="str">
        <f>IF(H7816="否","不适用",IF(AND(ISNUMBER(E7816),ISNUMBER(F7816)),IF(I7816&gt;规则与名单!$B$2,"是","否"),"未判定"))</f>
        <v>不适用</v>
      </c>
      <c r="K7816" s="5" t="str">
        <f t="shared" si="489"/>
        <v>非测试日纯氢</v>
      </c>
      <c r="L7816" s="6">
        <f t="shared" si="490"/>
        <v>455.2</v>
      </c>
      <c r="M7816" s="5">
        <f t="shared" si="491"/>
        <v>0</v>
      </c>
      <c r="N7816" s="5" t="s">
        <v>26790</v>
      </c>
      <c r="O7816" s="5" t="s">
        <v>26791</v>
      </c>
      <c r="P7816" s="5" t="s">
        <v>26792</v>
      </c>
    </row>
    <row r="7817" ht="19" customHeight="1" spans="1:16">
      <c r="A7817" s="5">
        <v>307</v>
      </c>
      <c r="B7817" s="5" t="s">
        <v>750</v>
      </c>
      <c r="C7817" s="5" t="s">
        <v>82</v>
      </c>
      <c r="D7817" s="8" t="s">
        <v>3418</v>
      </c>
      <c r="E7817" s="6">
        <v>519.9</v>
      </c>
      <c r="F7817" s="6">
        <v>488.9</v>
      </c>
      <c r="G7817" s="6">
        <v>519.4</v>
      </c>
      <c r="H7817" s="5" t="s">
        <v>120</v>
      </c>
      <c r="I7817" s="6">
        <f t="shared" si="488"/>
        <v>31</v>
      </c>
      <c r="J7817" s="5" t="str">
        <f>IF(H7817="否","不适用",IF(AND(ISNUMBER(E7817),ISNUMBER(F7817)),IF(I7817&gt;规则与名单!$B$2,"是","否"),"未判定"))</f>
        <v>不适用</v>
      </c>
      <c r="K7817" s="5" t="str">
        <f t="shared" si="489"/>
        <v>非测试日纯氢</v>
      </c>
      <c r="L7817" s="6">
        <f t="shared" si="490"/>
        <v>519.4</v>
      </c>
      <c r="M7817" s="5">
        <f t="shared" si="491"/>
        <v>0</v>
      </c>
      <c r="N7817" s="5" t="s">
        <v>26793</v>
      </c>
      <c r="O7817" s="5" t="s">
        <v>26794</v>
      </c>
      <c r="P7817" s="5" t="s">
        <v>26795</v>
      </c>
    </row>
    <row r="7818" ht="19" customHeight="1" spans="1:16">
      <c r="A7818" s="5">
        <v>307</v>
      </c>
      <c r="B7818" s="5" t="s">
        <v>750</v>
      </c>
      <c r="C7818" s="5" t="s">
        <v>82</v>
      </c>
      <c r="D7818" s="8" t="s">
        <v>3422</v>
      </c>
      <c r="E7818" s="6">
        <v>473.6</v>
      </c>
      <c r="F7818" s="6">
        <v>445.2</v>
      </c>
      <c r="G7818" s="6">
        <v>473.1</v>
      </c>
      <c r="H7818" s="5" t="s">
        <v>120</v>
      </c>
      <c r="I7818" s="6">
        <f t="shared" si="488"/>
        <v>28.4</v>
      </c>
      <c r="J7818" s="5" t="str">
        <f>IF(H7818="否","不适用",IF(AND(ISNUMBER(E7818),ISNUMBER(F7818)),IF(I7818&gt;规则与名单!$B$2,"是","否"),"未判定"))</f>
        <v>不适用</v>
      </c>
      <c r="K7818" s="5" t="str">
        <f t="shared" si="489"/>
        <v>非测试日纯氢</v>
      </c>
      <c r="L7818" s="6">
        <f t="shared" si="490"/>
        <v>473.1</v>
      </c>
      <c r="M7818" s="5">
        <f t="shared" si="491"/>
        <v>0</v>
      </c>
      <c r="N7818" s="5" t="s">
        <v>26796</v>
      </c>
      <c r="O7818" s="5" t="s">
        <v>26797</v>
      </c>
      <c r="P7818" s="5" t="s">
        <v>26798</v>
      </c>
    </row>
    <row r="7819" ht="19" customHeight="1" spans="1:16">
      <c r="A7819" s="5">
        <v>307</v>
      </c>
      <c r="B7819" s="5" t="s">
        <v>750</v>
      </c>
      <c r="C7819" s="5" t="s">
        <v>82</v>
      </c>
      <c r="D7819" s="8" t="s">
        <v>336</v>
      </c>
      <c r="E7819" s="6">
        <v>521</v>
      </c>
      <c r="F7819" s="6">
        <v>490.1</v>
      </c>
      <c r="G7819" s="6">
        <v>520.2</v>
      </c>
      <c r="H7819" s="5" t="s">
        <v>120</v>
      </c>
      <c r="I7819" s="6">
        <f t="shared" si="488"/>
        <v>30.9</v>
      </c>
      <c r="J7819" s="5" t="str">
        <f>IF(H7819="否","不适用",IF(AND(ISNUMBER(E7819),ISNUMBER(F7819)),IF(I7819&gt;规则与名单!$B$2,"是","否"),"未判定"))</f>
        <v>不适用</v>
      </c>
      <c r="K7819" s="5" t="str">
        <f t="shared" si="489"/>
        <v>非测试日纯氢</v>
      </c>
      <c r="L7819" s="6">
        <f t="shared" si="490"/>
        <v>520.2</v>
      </c>
      <c r="M7819" s="5">
        <f t="shared" si="491"/>
        <v>0</v>
      </c>
      <c r="N7819" s="5" t="s">
        <v>26799</v>
      </c>
      <c r="O7819" s="5" t="s">
        <v>26800</v>
      </c>
      <c r="P7819" s="5" t="s">
        <v>26801</v>
      </c>
    </row>
    <row r="7820" ht="19" customHeight="1" spans="1:16">
      <c r="A7820" s="5">
        <v>307</v>
      </c>
      <c r="B7820" s="5" t="s">
        <v>750</v>
      </c>
      <c r="C7820" s="5" t="s">
        <v>82</v>
      </c>
      <c r="D7820" s="8" t="s">
        <v>653</v>
      </c>
      <c r="E7820" s="6">
        <v>412.6</v>
      </c>
      <c r="F7820" s="6">
        <v>386.8</v>
      </c>
      <c r="G7820" s="6">
        <v>412.5</v>
      </c>
      <c r="H7820" s="5" t="s">
        <v>120</v>
      </c>
      <c r="I7820" s="6">
        <f t="shared" si="488"/>
        <v>25.8</v>
      </c>
      <c r="J7820" s="5" t="str">
        <f>IF(H7820="否","不适用",IF(AND(ISNUMBER(E7820),ISNUMBER(F7820)),IF(I7820&gt;规则与名单!$B$2,"是","否"),"未判定"))</f>
        <v>不适用</v>
      </c>
      <c r="K7820" s="5" t="str">
        <f t="shared" si="489"/>
        <v>非测试日纯氢</v>
      </c>
      <c r="L7820" s="6">
        <f t="shared" si="490"/>
        <v>412.5</v>
      </c>
      <c r="M7820" s="5">
        <f t="shared" si="491"/>
        <v>0</v>
      </c>
      <c r="N7820" s="5" t="s">
        <v>26802</v>
      </c>
      <c r="O7820" s="5" t="s">
        <v>26803</v>
      </c>
      <c r="P7820" s="5" t="s">
        <v>26804</v>
      </c>
    </row>
    <row r="7821" ht="19" customHeight="1" spans="1:16">
      <c r="A7821" s="5">
        <v>307</v>
      </c>
      <c r="B7821" s="5" t="s">
        <v>750</v>
      </c>
      <c r="C7821" s="5" t="s">
        <v>82</v>
      </c>
      <c r="D7821" s="8" t="s">
        <v>140</v>
      </c>
      <c r="E7821" s="6">
        <v>477.4</v>
      </c>
      <c r="F7821" s="6">
        <v>448.3</v>
      </c>
      <c r="G7821" s="6">
        <v>477.4</v>
      </c>
      <c r="H7821" s="5" t="s">
        <v>120</v>
      </c>
      <c r="I7821" s="6">
        <f t="shared" si="488"/>
        <v>29.1</v>
      </c>
      <c r="J7821" s="5" t="str">
        <f>IF(H7821="否","不适用",IF(AND(ISNUMBER(E7821),ISNUMBER(F7821)),IF(I7821&gt;规则与名单!$B$2,"是","否"),"未判定"))</f>
        <v>不适用</v>
      </c>
      <c r="K7821" s="5" t="str">
        <f t="shared" si="489"/>
        <v>非测试日纯氢</v>
      </c>
      <c r="L7821" s="6">
        <f t="shared" si="490"/>
        <v>477.4</v>
      </c>
      <c r="M7821" s="5">
        <f t="shared" si="491"/>
        <v>0</v>
      </c>
      <c r="N7821" s="5" t="s">
        <v>26805</v>
      </c>
      <c r="O7821" s="5" t="s">
        <v>26806</v>
      </c>
      <c r="P7821" s="5" t="s">
        <v>26807</v>
      </c>
    </row>
    <row r="7822" ht="19" customHeight="1" spans="1:16">
      <c r="A7822" s="5">
        <v>307</v>
      </c>
      <c r="B7822" s="5" t="s">
        <v>750</v>
      </c>
      <c r="C7822" s="5" t="s">
        <v>82</v>
      </c>
      <c r="D7822" s="8" t="s">
        <v>115</v>
      </c>
      <c r="E7822" s="6">
        <v>469.4</v>
      </c>
      <c r="F7822" s="6">
        <v>441.3</v>
      </c>
      <c r="G7822" s="6">
        <v>468.8</v>
      </c>
      <c r="H7822" s="5" t="s">
        <v>120</v>
      </c>
      <c r="I7822" s="6">
        <f t="shared" si="488"/>
        <v>28.1</v>
      </c>
      <c r="J7822" s="5" t="str">
        <f>IF(H7822="否","不适用",IF(AND(ISNUMBER(E7822),ISNUMBER(F7822)),IF(I7822&gt;规则与名单!$B$2,"是","否"),"未判定"))</f>
        <v>不适用</v>
      </c>
      <c r="K7822" s="5" t="str">
        <f t="shared" si="489"/>
        <v>非测试日纯氢</v>
      </c>
      <c r="L7822" s="6">
        <f t="shared" si="490"/>
        <v>468.8</v>
      </c>
      <c r="M7822" s="5">
        <f t="shared" si="491"/>
        <v>0</v>
      </c>
      <c r="N7822" s="5" t="s">
        <v>26808</v>
      </c>
      <c r="O7822" s="5" t="s">
        <v>26809</v>
      </c>
      <c r="P7822" s="5" t="s">
        <v>26810</v>
      </c>
    </row>
    <row r="7823" ht="19" customHeight="1" spans="1:16">
      <c r="A7823" s="5">
        <v>308</v>
      </c>
      <c r="B7823" s="5" t="s">
        <v>752</v>
      </c>
      <c r="C7823" s="5" t="s">
        <v>82</v>
      </c>
      <c r="D7823" s="8" t="s">
        <v>114</v>
      </c>
      <c r="E7823" s="6">
        <v>215.4</v>
      </c>
      <c r="F7823" s="6">
        <v>315.6</v>
      </c>
      <c r="G7823" s="6">
        <v>215.1</v>
      </c>
      <c r="H7823" s="5" t="s">
        <v>120</v>
      </c>
      <c r="I7823" s="6">
        <f t="shared" si="488"/>
        <v>-100.2</v>
      </c>
      <c r="J7823" s="5" t="str">
        <f>IF(H7823="否","不适用",IF(AND(ISNUMBER(E7823),ISNUMBER(F7823)),IF(I7823&gt;规则与名单!$B$2,"是","否"),"未判定"))</f>
        <v>不适用</v>
      </c>
      <c r="K7823" s="5" t="str">
        <f t="shared" si="489"/>
        <v>非测试日纯氢</v>
      </c>
      <c r="L7823" s="6">
        <f t="shared" si="490"/>
        <v>215.1</v>
      </c>
      <c r="M7823" s="5">
        <f t="shared" si="491"/>
        <v>0</v>
      </c>
      <c r="N7823" s="5" t="s">
        <v>26811</v>
      </c>
      <c r="O7823" s="5" t="s">
        <v>26812</v>
      </c>
      <c r="P7823" s="5" t="s">
        <v>26813</v>
      </c>
    </row>
    <row r="7824" ht="19" customHeight="1" spans="1:16">
      <c r="A7824" s="5">
        <v>308</v>
      </c>
      <c r="B7824" s="5" t="s">
        <v>752</v>
      </c>
      <c r="C7824" s="5" t="s">
        <v>82</v>
      </c>
      <c r="D7824" s="8" t="s">
        <v>605</v>
      </c>
      <c r="E7824" s="6">
        <v>279.7</v>
      </c>
      <c r="F7824" s="6">
        <v>390</v>
      </c>
      <c r="G7824" s="6">
        <v>279.4</v>
      </c>
      <c r="H7824" s="5" t="s">
        <v>120</v>
      </c>
      <c r="I7824" s="6">
        <f t="shared" si="488"/>
        <v>-110.3</v>
      </c>
      <c r="J7824" s="5" t="str">
        <f>IF(H7824="否","不适用",IF(AND(ISNUMBER(E7824),ISNUMBER(F7824)),IF(I7824&gt;规则与名单!$B$2,"是","否"),"未判定"))</f>
        <v>不适用</v>
      </c>
      <c r="K7824" s="5" t="str">
        <f t="shared" si="489"/>
        <v>非测试日纯氢</v>
      </c>
      <c r="L7824" s="6">
        <f t="shared" si="490"/>
        <v>279.4</v>
      </c>
      <c r="M7824" s="5">
        <f t="shared" si="491"/>
        <v>0</v>
      </c>
      <c r="N7824" s="5" t="s">
        <v>26814</v>
      </c>
      <c r="O7824" s="5" t="s">
        <v>26815</v>
      </c>
      <c r="P7824" s="5" t="s">
        <v>26816</v>
      </c>
    </row>
    <row r="7825" ht="19" customHeight="1" spans="1:16">
      <c r="A7825" s="5">
        <v>308</v>
      </c>
      <c r="B7825" s="5" t="s">
        <v>752</v>
      </c>
      <c r="C7825" s="5" t="s">
        <v>82</v>
      </c>
      <c r="D7825" s="8" t="s">
        <v>186</v>
      </c>
      <c r="E7825" s="6">
        <v>301.6</v>
      </c>
      <c r="F7825" s="6">
        <v>284.6</v>
      </c>
      <c r="G7825" s="6">
        <v>301.4</v>
      </c>
      <c r="H7825" s="5" t="s">
        <v>120</v>
      </c>
      <c r="I7825" s="6">
        <f t="shared" si="488"/>
        <v>17</v>
      </c>
      <c r="J7825" s="5" t="str">
        <f>IF(H7825="否","不适用",IF(AND(ISNUMBER(E7825),ISNUMBER(F7825)),IF(I7825&gt;规则与名单!$B$2,"是","否"),"未判定"))</f>
        <v>不适用</v>
      </c>
      <c r="K7825" s="5" t="str">
        <f t="shared" si="489"/>
        <v>非测试日纯氢</v>
      </c>
      <c r="L7825" s="6">
        <f t="shared" si="490"/>
        <v>301.4</v>
      </c>
      <c r="M7825" s="5">
        <f t="shared" si="491"/>
        <v>0</v>
      </c>
      <c r="N7825" s="5" t="s">
        <v>26817</v>
      </c>
      <c r="O7825" s="5" t="s">
        <v>26818</v>
      </c>
      <c r="P7825" s="5" t="s">
        <v>26819</v>
      </c>
    </row>
    <row r="7826" ht="19" customHeight="1" spans="1:16">
      <c r="A7826" s="5">
        <v>308</v>
      </c>
      <c r="B7826" s="5" t="s">
        <v>752</v>
      </c>
      <c r="C7826" s="5" t="s">
        <v>82</v>
      </c>
      <c r="D7826" s="8" t="s">
        <v>165</v>
      </c>
      <c r="E7826" s="6">
        <v>80.7</v>
      </c>
      <c r="F7826" s="6">
        <v>76.4</v>
      </c>
      <c r="G7826" s="6">
        <v>80.7</v>
      </c>
      <c r="H7826" s="5" t="s">
        <v>120</v>
      </c>
      <c r="I7826" s="6">
        <f t="shared" si="488"/>
        <v>4.3</v>
      </c>
      <c r="J7826" s="5" t="str">
        <f>IF(H7826="否","不适用",IF(AND(ISNUMBER(E7826),ISNUMBER(F7826)),IF(I7826&gt;规则与名单!$B$2,"是","否"),"未判定"))</f>
        <v>不适用</v>
      </c>
      <c r="K7826" s="5" t="str">
        <f t="shared" si="489"/>
        <v>非测试日纯氢</v>
      </c>
      <c r="L7826" s="6">
        <f t="shared" si="490"/>
        <v>80.7</v>
      </c>
      <c r="M7826" s="5">
        <f t="shared" si="491"/>
        <v>0</v>
      </c>
      <c r="N7826" s="5" t="s">
        <v>26820</v>
      </c>
      <c r="O7826" s="5" t="s">
        <v>26821</v>
      </c>
      <c r="P7826" s="5" t="s">
        <v>26822</v>
      </c>
    </row>
    <row r="7827" ht="19" customHeight="1" spans="1:16">
      <c r="A7827" s="5">
        <v>308</v>
      </c>
      <c r="B7827" s="5" t="s">
        <v>752</v>
      </c>
      <c r="C7827" s="5" t="s">
        <v>82</v>
      </c>
      <c r="D7827" s="8" t="s">
        <v>151</v>
      </c>
      <c r="E7827" s="6"/>
      <c r="F7827" s="6">
        <v>5.5</v>
      </c>
      <c r="G7827" s="6">
        <v>5.5</v>
      </c>
      <c r="H7827" s="5" t="s">
        <v>120</v>
      </c>
      <c r="I7827" s="6" t="str">
        <f t="shared" si="488"/>
        <v/>
      </c>
      <c r="J7827" s="5" t="str">
        <f>IF(H7827="否","不适用",IF(AND(ISNUMBER(E7827),ISNUMBER(F7827)),IF(I7827&gt;规则与名单!$B$2,"是","否"),"未判定"))</f>
        <v>不适用</v>
      </c>
      <c r="K7827" s="5" t="str">
        <f t="shared" si="489"/>
        <v>非测试日纯氢</v>
      </c>
      <c r="L7827" s="6">
        <f t="shared" si="490"/>
        <v>5.5</v>
      </c>
      <c r="M7827" s="5">
        <f t="shared" si="491"/>
        <v>0</v>
      </c>
      <c r="N7827" s="5" t="s">
        <v>26823</v>
      </c>
      <c r="O7827" s="5" t="s">
        <v>26824</v>
      </c>
      <c r="P7827" s="5" t="s">
        <v>26825</v>
      </c>
    </row>
    <row r="7828" ht="19" customHeight="1" spans="1:16">
      <c r="A7828" s="5">
        <v>308</v>
      </c>
      <c r="B7828" s="5" t="s">
        <v>752</v>
      </c>
      <c r="C7828" s="5" t="s">
        <v>82</v>
      </c>
      <c r="D7828" s="8" t="s">
        <v>3358</v>
      </c>
      <c r="E7828" s="6">
        <v>274.1</v>
      </c>
      <c r="F7828" s="6">
        <v>254</v>
      </c>
      <c r="G7828" s="6">
        <v>268.2</v>
      </c>
      <c r="H7828" s="5" t="s">
        <v>120</v>
      </c>
      <c r="I7828" s="6">
        <f t="shared" si="488"/>
        <v>20.1</v>
      </c>
      <c r="J7828" s="5" t="str">
        <f>IF(H7828="否","不适用",IF(AND(ISNUMBER(E7828),ISNUMBER(F7828)),IF(I7828&gt;规则与名单!$B$2,"是","否"),"未判定"))</f>
        <v>不适用</v>
      </c>
      <c r="K7828" s="5" t="str">
        <f t="shared" si="489"/>
        <v>非测试日纯氢</v>
      </c>
      <c r="L7828" s="6">
        <f t="shared" si="490"/>
        <v>268.2</v>
      </c>
      <c r="M7828" s="5">
        <f t="shared" si="491"/>
        <v>0</v>
      </c>
      <c r="N7828" s="5" t="s">
        <v>26826</v>
      </c>
      <c r="O7828" s="5" t="s">
        <v>26827</v>
      </c>
      <c r="P7828" s="5" t="s">
        <v>26828</v>
      </c>
    </row>
    <row r="7829" ht="19" customHeight="1" spans="1:16">
      <c r="A7829" s="5">
        <v>308</v>
      </c>
      <c r="B7829" s="5" t="s">
        <v>752</v>
      </c>
      <c r="C7829" s="5" t="s">
        <v>82</v>
      </c>
      <c r="D7829" s="8" t="s">
        <v>272</v>
      </c>
      <c r="E7829" s="6">
        <v>253.1</v>
      </c>
      <c r="F7829" s="6">
        <v>238.8</v>
      </c>
      <c r="G7829" s="6">
        <v>252.9</v>
      </c>
      <c r="H7829" s="5" t="s">
        <v>120</v>
      </c>
      <c r="I7829" s="6">
        <f t="shared" si="488"/>
        <v>14.3</v>
      </c>
      <c r="J7829" s="5" t="str">
        <f>IF(H7829="否","不适用",IF(AND(ISNUMBER(E7829),ISNUMBER(F7829)),IF(I7829&gt;规则与名单!$B$2,"是","否"),"未判定"))</f>
        <v>不适用</v>
      </c>
      <c r="K7829" s="5" t="str">
        <f t="shared" si="489"/>
        <v>非测试日纯氢</v>
      </c>
      <c r="L7829" s="6">
        <f t="shared" si="490"/>
        <v>252.9</v>
      </c>
      <c r="M7829" s="5">
        <f t="shared" si="491"/>
        <v>0</v>
      </c>
      <c r="N7829" s="5" t="s">
        <v>26829</v>
      </c>
      <c r="O7829" s="5" t="s">
        <v>26830</v>
      </c>
      <c r="P7829" s="5" t="s">
        <v>26831</v>
      </c>
    </row>
    <row r="7830" ht="19" customHeight="1" spans="1:16">
      <c r="A7830" s="5">
        <v>308</v>
      </c>
      <c r="B7830" s="5" t="s">
        <v>752</v>
      </c>
      <c r="C7830" s="5" t="s">
        <v>82</v>
      </c>
      <c r="D7830" s="8" t="s">
        <v>506</v>
      </c>
      <c r="E7830" s="6">
        <v>8</v>
      </c>
      <c r="F7830" s="6">
        <v>8.6</v>
      </c>
      <c r="G7830" s="6">
        <v>7.7</v>
      </c>
      <c r="H7830" s="5" t="s">
        <v>120</v>
      </c>
      <c r="I7830" s="6">
        <f t="shared" si="488"/>
        <v>-0.6</v>
      </c>
      <c r="J7830" s="5" t="str">
        <f>IF(H7830="否","不适用",IF(AND(ISNUMBER(E7830),ISNUMBER(F7830)),IF(I7830&gt;规则与名单!$B$2,"是","否"),"未判定"))</f>
        <v>不适用</v>
      </c>
      <c r="K7830" s="5" t="str">
        <f t="shared" si="489"/>
        <v>非测试日纯氢</v>
      </c>
      <c r="L7830" s="6">
        <f t="shared" si="490"/>
        <v>7.7</v>
      </c>
      <c r="M7830" s="5">
        <f t="shared" si="491"/>
        <v>0</v>
      </c>
      <c r="N7830" s="5" t="s">
        <v>26832</v>
      </c>
      <c r="O7830" s="5" t="s">
        <v>26833</v>
      </c>
      <c r="P7830" s="5" t="s">
        <v>26834</v>
      </c>
    </row>
    <row r="7831" ht="19" customHeight="1" spans="1:16">
      <c r="A7831" s="5">
        <v>308</v>
      </c>
      <c r="B7831" s="5" t="s">
        <v>752</v>
      </c>
      <c r="C7831" s="5" t="s">
        <v>82</v>
      </c>
      <c r="D7831" s="8" t="s">
        <v>673</v>
      </c>
      <c r="E7831" s="6">
        <v>212.6</v>
      </c>
      <c r="F7831" s="6">
        <v>200.6</v>
      </c>
      <c r="G7831" s="6">
        <v>212.4</v>
      </c>
      <c r="H7831" s="5" t="s">
        <v>120</v>
      </c>
      <c r="I7831" s="6">
        <f t="shared" si="488"/>
        <v>12</v>
      </c>
      <c r="J7831" s="5" t="str">
        <f>IF(H7831="否","不适用",IF(AND(ISNUMBER(E7831),ISNUMBER(F7831)),IF(I7831&gt;规则与名单!$B$2,"是","否"),"未判定"))</f>
        <v>不适用</v>
      </c>
      <c r="K7831" s="5" t="str">
        <f t="shared" si="489"/>
        <v>非测试日纯氢</v>
      </c>
      <c r="L7831" s="6">
        <f t="shared" si="490"/>
        <v>212.4</v>
      </c>
      <c r="M7831" s="5">
        <f t="shared" si="491"/>
        <v>0</v>
      </c>
      <c r="N7831" s="5" t="s">
        <v>26835</v>
      </c>
      <c r="O7831" s="5" t="s">
        <v>26836</v>
      </c>
      <c r="P7831" s="5" t="s">
        <v>26837</v>
      </c>
    </row>
    <row r="7832" ht="19" customHeight="1" spans="1:16">
      <c r="A7832" s="5">
        <v>308</v>
      </c>
      <c r="B7832" s="5" t="s">
        <v>752</v>
      </c>
      <c r="C7832" s="5" t="s">
        <v>82</v>
      </c>
      <c r="D7832" s="8" t="s">
        <v>183</v>
      </c>
      <c r="E7832" s="6">
        <v>257.6</v>
      </c>
      <c r="F7832" s="6">
        <v>243.5</v>
      </c>
      <c r="G7832" s="6">
        <v>257.4</v>
      </c>
      <c r="H7832" s="5" t="s">
        <v>120</v>
      </c>
      <c r="I7832" s="6">
        <f t="shared" si="488"/>
        <v>14.1</v>
      </c>
      <c r="J7832" s="5" t="str">
        <f>IF(H7832="否","不适用",IF(AND(ISNUMBER(E7832),ISNUMBER(F7832)),IF(I7832&gt;规则与名单!$B$2,"是","否"),"未判定"))</f>
        <v>不适用</v>
      </c>
      <c r="K7832" s="5" t="str">
        <f t="shared" si="489"/>
        <v>非测试日纯氢</v>
      </c>
      <c r="L7832" s="6">
        <f t="shared" si="490"/>
        <v>257.4</v>
      </c>
      <c r="M7832" s="5">
        <f t="shared" si="491"/>
        <v>0</v>
      </c>
      <c r="N7832" s="5" t="s">
        <v>26838</v>
      </c>
      <c r="O7832" s="5" t="s">
        <v>26839</v>
      </c>
      <c r="P7832" s="5" t="s">
        <v>26840</v>
      </c>
    </row>
    <row r="7833" ht="19" customHeight="1" spans="1:16">
      <c r="A7833" s="5">
        <v>308</v>
      </c>
      <c r="B7833" s="5" t="s">
        <v>752</v>
      </c>
      <c r="C7833" s="5" t="s">
        <v>82</v>
      </c>
      <c r="D7833" s="8" t="s">
        <v>431</v>
      </c>
      <c r="E7833" s="6">
        <v>244.2</v>
      </c>
      <c r="F7833" s="6">
        <v>232.1</v>
      </c>
      <c r="G7833" s="6">
        <v>244.6</v>
      </c>
      <c r="H7833" s="5" t="s">
        <v>120</v>
      </c>
      <c r="I7833" s="6">
        <f t="shared" si="488"/>
        <v>12.1</v>
      </c>
      <c r="J7833" s="5" t="str">
        <f>IF(H7833="否","不适用",IF(AND(ISNUMBER(E7833),ISNUMBER(F7833)),IF(I7833&gt;规则与名单!$B$2,"是","否"),"未判定"))</f>
        <v>不适用</v>
      </c>
      <c r="K7833" s="5" t="str">
        <f t="shared" si="489"/>
        <v>非测试日纯氢</v>
      </c>
      <c r="L7833" s="6">
        <f t="shared" si="490"/>
        <v>244.6</v>
      </c>
      <c r="M7833" s="5">
        <f t="shared" si="491"/>
        <v>0</v>
      </c>
      <c r="N7833" s="5" t="s">
        <v>26841</v>
      </c>
      <c r="O7833" s="5" t="s">
        <v>26842</v>
      </c>
      <c r="P7833" s="5" t="s">
        <v>26843</v>
      </c>
    </row>
    <row r="7834" ht="19" customHeight="1" spans="1:16">
      <c r="A7834" s="5">
        <v>308</v>
      </c>
      <c r="B7834" s="5" t="s">
        <v>752</v>
      </c>
      <c r="C7834" s="5" t="s">
        <v>82</v>
      </c>
      <c r="D7834" s="8" t="s">
        <v>3377</v>
      </c>
      <c r="E7834" s="6">
        <v>248.5</v>
      </c>
      <c r="F7834" s="6">
        <v>241.2</v>
      </c>
      <c r="G7834" s="6">
        <v>255.2</v>
      </c>
      <c r="H7834" s="5" t="s">
        <v>120</v>
      </c>
      <c r="I7834" s="6">
        <f t="shared" si="488"/>
        <v>7.30000000000001</v>
      </c>
      <c r="J7834" s="5" t="str">
        <f>IF(H7834="否","不适用",IF(AND(ISNUMBER(E7834),ISNUMBER(F7834)),IF(I7834&gt;规则与名单!$B$2,"是","否"),"未判定"))</f>
        <v>不适用</v>
      </c>
      <c r="K7834" s="5" t="str">
        <f t="shared" si="489"/>
        <v>非测试日纯氢</v>
      </c>
      <c r="L7834" s="6">
        <f t="shared" si="490"/>
        <v>255.2</v>
      </c>
      <c r="M7834" s="5">
        <f t="shared" si="491"/>
        <v>0</v>
      </c>
      <c r="N7834" s="5" t="s">
        <v>26844</v>
      </c>
      <c r="O7834" s="5" t="s">
        <v>26845</v>
      </c>
      <c r="P7834" s="5" t="s">
        <v>26846</v>
      </c>
    </row>
    <row r="7835" ht="19" customHeight="1" spans="1:16">
      <c r="A7835" s="5">
        <v>308</v>
      </c>
      <c r="B7835" s="5" t="s">
        <v>752</v>
      </c>
      <c r="C7835" s="5" t="s">
        <v>82</v>
      </c>
      <c r="D7835" s="8" t="s">
        <v>407</v>
      </c>
      <c r="E7835" s="6">
        <v>261.8</v>
      </c>
      <c r="F7835" s="6">
        <v>240.1</v>
      </c>
      <c r="G7835" s="6">
        <v>253.9</v>
      </c>
      <c r="H7835" s="5" t="s">
        <v>120</v>
      </c>
      <c r="I7835" s="6">
        <f t="shared" si="488"/>
        <v>21.7</v>
      </c>
      <c r="J7835" s="5" t="str">
        <f>IF(H7835="否","不适用",IF(AND(ISNUMBER(E7835),ISNUMBER(F7835)),IF(I7835&gt;规则与名单!$B$2,"是","否"),"未判定"))</f>
        <v>不适用</v>
      </c>
      <c r="K7835" s="5" t="str">
        <f t="shared" si="489"/>
        <v>非测试日纯氢</v>
      </c>
      <c r="L7835" s="6">
        <f t="shared" si="490"/>
        <v>253.9</v>
      </c>
      <c r="M7835" s="5">
        <f t="shared" si="491"/>
        <v>0</v>
      </c>
      <c r="N7835" s="5" t="s">
        <v>26847</v>
      </c>
      <c r="O7835" s="5" t="s">
        <v>26848</v>
      </c>
      <c r="P7835" s="5" t="s">
        <v>26849</v>
      </c>
    </row>
    <row r="7836" ht="19" customHeight="1" spans="1:16">
      <c r="A7836" s="5">
        <v>308</v>
      </c>
      <c r="B7836" s="5" t="s">
        <v>752</v>
      </c>
      <c r="C7836" s="5" t="s">
        <v>82</v>
      </c>
      <c r="D7836" s="8" t="s">
        <v>411</v>
      </c>
      <c r="E7836" s="6">
        <v>262.5</v>
      </c>
      <c r="F7836" s="6">
        <v>864.4</v>
      </c>
      <c r="G7836" s="6">
        <v>262.1</v>
      </c>
      <c r="H7836" s="5" t="s">
        <v>120</v>
      </c>
      <c r="I7836" s="6">
        <f t="shared" si="488"/>
        <v>-601.9</v>
      </c>
      <c r="J7836" s="5" t="str">
        <f>IF(H7836="否","不适用",IF(AND(ISNUMBER(E7836),ISNUMBER(F7836)),IF(I7836&gt;规则与名单!$B$2,"是","否"),"未判定"))</f>
        <v>不适用</v>
      </c>
      <c r="K7836" s="5" t="str">
        <f t="shared" si="489"/>
        <v>非测试日纯氢</v>
      </c>
      <c r="L7836" s="6">
        <f t="shared" si="490"/>
        <v>262.1</v>
      </c>
      <c r="M7836" s="5">
        <f t="shared" si="491"/>
        <v>0</v>
      </c>
      <c r="N7836" s="5" t="s">
        <v>26850</v>
      </c>
      <c r="O7836" s="5" t="s">
        <v>26851</v>
      </c>
      <c r="P7836" s="5" t="s">
        <v>26852</v>
      </c>
    </row>
    <row r="7837" ht="19" customHeight="1" spans="1:16">
      <c r="A7837" s="5">
        <v>308</v>
      </c>
      <c r="B7837" s="5" t="s">
        <v>752</v>
      </c>
      <c r="C7837" s="5" t="s">
        <v>82</v>
      </c>
      <c r="D7837" s="8" t="s">
        <v>251</v>
      </c>
      <c r="E7837" s="6">
        <v>227.4</v>
      </c>
      <c r="F7837" s="6">
        <v>214.5</v>
      </c>
      <c r="G7837" s="6">
        <v>227.4</v>
      </c>
      <c r="H7837" s="5" t="s">
        <v>120</v>
      </c>
      <c r="I7837" s="6">
        <f t="shared" si="488"/>
        <v>12.9</v>
      </c>
      <c r="J7837" s="5" t="str">
        <f>IF(H7837="否","不适用",IF(AND(ISNUMBER(E7837),ISNUMBER(F7837)),IF(I7837&gt;规则与名单!$B$2,"是","否"),"未判定"))</f>
        <v>不适用</v>
      </c>
      <c r="K7837" s="5" t="str">
        <f t="shared" si="489"/>
        <v>非测试日纯氢</v>
      </c>
      <c r="L7837" s="6">
        <f t="shared" si="490"/>
        <v>227.4</v>
      </c>
      <c r="M7837" s="5">
        <f t="shared" si="491"/>
        <v>0</v>
      </c>
      <c r="N7837" s="5" t="s">
        <v>26853</v>
      </c>
      <c r="O7837" s="5" t="s">
        <v>26854</v>
      </c>
      <c r="P7837" s="5" t="s">
        <v>26855</v>
      </c>
    </row>
    <row r="7838" ht="19" customHeight="1" spans="1:16">
      <c r="A7838" s="5">
        <v>308</v>
      </c>
      <c r="B7838" s="5" t="s">
        <v>752</v>
      </c>
      <c r="C7838" s="5" t="s">
        <v>82</v>
      </c>
      <c r="D7838" s="8" t="s">
        <v>472</v>
      </c>
      <c r="E7838" s="6">
        <v>12.1</v>
      </c>
      <c r="F7838" s="6">
        <v>11.7</v>
      </c>
      <c r="G7838" s="6">
        <v>12.1</v>
      </c>
      <c r="H7838" s="5" t="s">
        <v>120</v>
      </c>
      <c r="I7838" s="6">
        <f t="shared" si="488"/>
        <v>0.4</v>
      </c>
      <c r="J7838" s="5" t="str">
        <f>IF(H7838="否","不适用",IF(AND(ISNUMBER(E7838),ISNUMBER(F7838)),IF(I7838&gt;规则与名单!$B$2,"是","否"),"未判定"))</f>
        <v>不适用</v>
      </c>
      <c r="K7838" s="5" t="str">
        <f t="shared" si="489"/>
        <v>非测试日纯氢</v>
      </c>
      <c r="L7838" s="6">
        <f t="shared" si="490"/>
        <v>12.1</v>
      </c>
      <c r="M7838" s="5">
        <f t="shared" si="491"/>
        <v>0</v>
      </c>
      <c r="N7838" s="5" t="s">
        <v>26856</v>
      </c>
      <c r="O7838" s="5" t="s">
        <v>26857</v>
      </c>
      <c r="P7838" s="5" t="s">
        <v>26858</v>
      </c>
    </row>
    <row r="7839" ht="19" customHeight="1" spans="1:16">
      <c r="A7839" s="5">
        <v>308</v>
      </c>
      <c r="B7839" s="5" t="s">
        <v>752</v>
      </c>
      <c r="C7839" s="5" t="s">
        <v>82</v>
      </c>
      <c r="D7839" s="8" t="s">
        <v>466</v>
      </c>
      <c r="E7839" s="6">
        <v>235.2</v>
      </c>
      <c r="F7839" s="6">
        <v>221.5</v>
      </c>
      <c r="G7839" s="6">
        <v>235.1</v>
      </c>
      <c r="H7839" s="5" t="s">
        <v>120</v>
      </c>
      <c r="I7839" s="6">
        <f t="shared" si="488"/>
        <v>13.7</v>
      </c>
      <c r="J7839" s="5" t="str">
        <f>IF(H7839="否","不适用",IF(AND(ISNUMBER(E7839),ISNUMBER(F7839)),IF(I7839&gt;规则与名单!$B$2,"是","否"),"未判定"))</f>
        <v>不适用</v>
      </c>
      <c r="K7839" s="5" t="str">
        <f t="shared" si="489"/>
        <v>非测试日纯氢</v>
      </c>
      <c r="L7839" s="6">
        <f t="shared" si="490"/>
        <v>235.1</v>
      </c>
      <c r="M7839" s="5">
        <f t="shared" si="491"/>
        <v>0</v>
      </c>
      <c r="N7839" s="5" t="s">
        <v>26859</v>
      </c>
      <c r="O7839" s="5" t="s">
        <v>26860</v>
      </c>
      <c r="P7839" s="5" t="s">
        <v>26861</v>
      </c>
    </row>
    <row r="7840" ht="19" customHeight="1" spans="1:16">
      <c r="A7840" s="5">
        <v>308</v>
      </c>
      <c r="B7840" s="5" t="s">
        <v>752</v>
      </c>
      <c r="C7840" s="5" t="s">
        <v>82</v>
      </c>
      <c r="D7840" s="8" t="s">
        <v>333</v>
      </c>
      <c r="E7840" s="6">
        <v>270</v>
      </c>
      <c r="F7840" s="6">
        <v>13104</v>
      </c>
      <c r="G7840" s="6">
        <v>133.3</v>
      </c>
      <c r="H7840" s="5" t="s">
        <v>120</v>
      </c>
      <c r="I7840" s="6">
        <f t="shared" si="488"/>
        <v>-12834</v>
      </c>
      <c r="J7840" s="5" t="str">
        <f>IF(H7840="否","不适用",IF(AND(ISNUMBER(E7840),ISNUMBER(F7840)),IF(I7840&gt;规则与名单!$B$2,"是","否"),"未判定"))</f>
        <v>不适用</v>
      </c>
      <c r="K7840" s="5" t="str">
        <f t="shared" si="489"/>
        <v>非测试日纯氢</v>
      </c>
      <c r="L7840" s="6">
        <f t="shared" si="490"/>
        <v>133.3</v>
      </c>
      <c r="M7840" s="5">
        <f t="shared" si="491"/>
        <v>0</v>
      </c>
      <c r="N7840" s="5" t="s">
        <v>26862</v>
      </c>
      <c r="O7840" s="5" t="s">
        <v>26863</v>
      </c>
      <c r="P7840" s="5" t="s">
        <v>26864</v>
      </c>
    </row>
    <row r="7841" ht="19" customHeight="1" spans="1:16">
      <c r="A7841" s="5">
        <v>308</v>
      </c>
      <c r="B7841" s="5" t="s">
        <v>752</v>
      </c>
      <c r="C7841" s="5" t="s">
        <v>82</v>
      </c>
      <c r="D7841" s="8" t="s">
        <v>175</v>
      </c>
      <c r="E7841" s="6">
        <v>20.8</v>
      </c>
      <c r="F7841" s="6">
        <v>19.9</v>
      </c>
      <c r="G7841" s="6">
        <v>20.7</v>
      </c>
      <c r="H7841" s="5" t="s">
        <v>120</v>
      </c>
      <c r="I7841" s="6">
        <f t="shared" si="488"/>
        <v>0.900000000000002</v>
      </c>
      <c r="J7841" s="5" t="str">
        <f>IF(H7841="否","不适用",IF(AND(ISNUMBER(E7841),ISNUMBER(F7841)),IF(I7841&gt;规则与名单!$B$2,"是","否"),"未判定"))</f>
        <v>不适用</v>
      </c>
      <c r="K7841" s="5" t="str">
        <f t="shared" si="489"/>
        <v>非测试日纯氢</v>
      </c>
      <c r="L7841" s="6">
        <f t="shared" si="490"/>
        <v>20.7</v>
      </c>
      <c r="M7841" s="5">
        <f t="shared" si="491"/>
        <v>0</v>
      </c>
      <c r="N7841" s="5" t="s">
        <v>26865</v>
      </c>
      <c r="O7841" s="5" t="s">
        <v>26866</v>
      </c>
      <c r="P7841" s="5" t="s">
        <v>26867</v>
      </c>
    </row>
    <row r="7842" ht="19" customHeight="1" spans="1:16">
      <c r="A7842" s="5">
        <v>308</v>
      </c>
      <c r="B7842" s="5" t="s">
        <v>752</v>
      </c>
      <c r="C7842" s="5" t="s">
        <v>82</v>
      </c>
      <c r="D7842" s="8" t="s">
        <v>3402</v>
      </c>
      <c r="E7842" s="6">
        <v>257</v>
      </c>
      <c r="F7842" s="6">
        <v>243.3</v>
      </c>
      <c r="G7842" s="6">
        <v>257.1</v>
      </c>
      <c r="H7842" s="5" t="s">
        <v>120</v>
      </c>
      <c r="I7842" s="6">
        <f t="shared" si="488"/>
        <v>13.7</v>
      </c>
      <c r="J7842" s="5" t="str">
        <f>IF(H7842="否","不适用",IF(AND(ISNUMBER(E7842),ISNUMBER(F7842)),IF(I7842&gt;规则与名单!$B$2,"是","否"),"未判定"))</f>
        <v>不适用</v>
      </c>
      <c r="K7842" s="5" t="str">
        <f t="shared" si="489"/>
        <v>非测试日纯氢</v>
      </c>
      <c r="L7842" s="6">
        <f t="shared" si="490"/>
        <v>257.1</v>
      </c>
      <c r="M7842" s="5">
        <f t="shared" si="491"/>
        <v>0</v>
      </c>
      <c r="N7842" s="5" t="s">
        <v>26868</v>
      </c>
      <c r="O7842" s="5" t="s">
        <v>26869</v>
      </c>
      <c r="P7842" s="5" t="s">
        <v>26870</v>
      </c>
    </row>
    <row r="7843" ht="19" customHeight="1" spans="1:16">
      <c r="A7843" s="5">
        <v>308</v>
      </c>
      <c r="B7843" s="5" t="s">
        <v>752</v>
      </c>
      <c r="C7843" s="5" t="s">
        <v>82</v>
      </c>
      <c r="D7843" s="8" t="s">
        <v>487</v>
      </c>
      <c r="E7843" s="6">
        <v>264.5</v>
      </c>
      <c r="F7843" s="6">
        <v>249.9</v>
      </c>
      <c r="G7843" s="6">
        <v>263.9</v>
      </c>
      <c r="H7843" s="5" t="s">
        <v>120</v>
      </c>
      <c r="I7843" s="6">
        <f t="shared" si="488"/>
        <v>14.6</v>
      </c>
      <c r="J7843" s="5" t="str">
        <f>IF(H7843="否","不适用",IF(AND(ISNUMBER(E7843),ISNUMBER(F7843)),IF(I7843&gt;规则与名单!$B$2,"是","否"),"未判定"))</f>
        <v>不适用</v>
      </c>
      <c r="K7843" s="5" t="str">
        <f t="shared" si="489"/>
        <v>非测试日纯氢</v>
      </c>
      <c r="L7843" s="6">
        <f t="shared" si="490"/>
        <v>263.9</v>
      </c>
      <c r="M7843" s="5">
        <f t="shared" si="491"/>
        <v>0</v>
      </c>
      <c r="N7843" s="5" t="s">
        <v>26871</v>
      </c>
      <c r="O7843" s="5" t="s">
        <v>26872</v>
      </c>
      <c r="P7843" s="5" t="s">
        <v>26873</v>
      </c>
    </row>
    <row r="7844" ht="19" customHeight="1" spans="1:16">
      <c r="A7844" s="5">
        <v>308</v>
      </c>
      <c r="B7844" s="5" t="s">
        <v>752</v>
      </c>
      <c r="C7844" s="5" t="s">
        <v>82</v>
      </c>
      <c r="D7844" s="8" t="s">
        <v>121</v>
      </c>
      <c r="E7844" s="6">
        <v>287.1</v>
      </c>
      <c r="F7844" s="6">
        <v>13844.8</v>
      </c>
      <c r="G7844" s="6">
        <v>287</v>
      </c>
      <c r="H7844" s="5" t="s">
        <v>120</v>
      </c>
      <c r="I7844" s="6">
        <f t="shared" si="488"/>
        <v>-13557.7</v>
      </c>
      <c r="J7844" s="5" t="str">
        <f>IF(H7844="否","不适用",IF(AND(ISNUMBER(E7844),ISNUMBER(F7844)),IF(I7844&gt;规则与名单!$B$2,"是","否"),"未判定"))</f>
        <v>不适用</v>
      </c>
      <c r="K7844" s="5" t="str">
        <f t="shared" si="489"/>
        <v>非测试日纯氢</v>
      </c>
      <c r="L7844" s="6">
        <f t="shared" si="490"/>
        <v>287</v>
      </c>
      <c r="M7844" s="5">
        <f t="shared" si="491"/>
        <v>0</v>
      </c>
      <c r="N7844" s="5" t="s">
        <v>26874</v>
      </c>
      <c r="O7844" s="5" t="s">
        <v>26875</v>
      </c>
      <c r="P7844" s="5" t="s">
        <v>26876</v>
      </c>
    </row>
    <row r="7845" ht="19" customHeight="1" spans="1:16">
      <c r="A7845" s="5">
        <v>308</v>
      </c>
      <c r="B7845" s="5" t="s">
        <v>752</v>
      </c>
      <c r="C7845" s="5" t="s">
        <v>82</v>
      </c>
      <c r="D7845" s="8" t="s">
        <v>170</v>
      </c>
      <c r="E7845" s="6">
        <v>235.6</v>
      </c>
      <c r="F7845" s="6">
        <v>14080.3</v>
      </c>
      <c r="G7845" s="6">
        <v>235.5</v>
      </c>
      <c r="H7845" s="5" t="s">
        <v>120</v>
      </c>
      <c r="I7845" s="6">
        <f t="shared" si="488"/>
        <v>-13844.7</v>
      </c>
      <c r="J7845" s="5" t="str">
        <f>IF(H7845="否","不适用",IF(AND(ISNUMBER(E7845),ISNUMBER(F7845)),IF(I7845&gt;规则与名单!$B$2,"是","否"),"未判定"))</f>
        <v>不适用</v>
      </c>
      <c r="K7845" s="5" t="str">
        <f t="shared" si="489"/>
        <v>非测试日纯氢</v>
      </c>
      <c r="L7845" s="6">
        <f t="shared" si="490"/>
        <v>235.5</v>
      </c>
      <c r="M7845" s="5">
        <f t="shared" si="491"/>
        <v>0</v>
      </c>
      <c r="N7845" s="5" t="s">
        <v>26877</v>
      </c>
      <c r="O7845" s="5" t="s">
        <v>26878</v>
      </c>
      <c r="P7845" s="5" t="s">
        <v>26879</v>
      </c>
    </row>
    <row r="7846" ht="19" customHeight="1" spans="1:16">
      <c r="A7846" s="5">
        <v>308</v>
      </c>
      <c r="B7846" s="5" t="s">
        <v>752</v>
      </c>
      <c r="C7846" s="5" t="s">
        <v>82</v>
      </c>
      <c r="D7846" s="8" t="s">
        <v>644</v>
      </c>
      <c r="E7846" s="6">
        <v>246.4</v>
      </c>
      <c r="F7846" s="6">
        <v>1408.9</v>
      </c>
      <c r="G7846" s="6">
        <v>186.9</v>
      </c>
      <c r="H7846" s="5" t="s">
        <v>120</v>
      </c>
      <c r="I7846" s="6">
        <f t="shared" si="488"/>
        <v>-1162.5</v>
      </c>
      <c r="J7846" s="5" t="str">
        <f>IF(H7846="否","不适用",IF(AND(ISNUMBER(E7846),ISNUMBER(F7846)),IF(I7846&gt;规则与名单!$B$2,"是","否"),"未判定"))</f>
        <v>不适用</v>
      </c>
      <c r="K7846" s="5" t="str">
        <f t="shared" si="489"/>
        <v>非测试日纯氢</v>
      </c>
      <c r="L7846" s="6">
        <f t="shared" si="490"/>
        <v>186.9</v>
      </c>
      <c r="M7846" s="5">
        <f t="shared" si="491"/>
        <v>0</v>
      </c>
      <c r="N7846" s="5" t="s">
        <v>26880</v>
      </c>
      <c r="O7846" s="5" t="s">
        <v>26881</v>
      </c>
      <c r="P7846" s="5" t="s">
        <v>26882</v>
      </c>
    </row>
    <row r="7847" ht="19" customHeight="1" spans="1:16">
      <c r="A7847" s="5">
        <v>308</v>
      </c>
      <c r="B7847" s="5" t="s">
        <v>752</v>
      </c>
      <c r="C7847" s="5" t="s">
        <v>82</v>
      </c>
      <c r="D7847" s="8" t="s">
        <v>3418</v>
      </c>
      <c r="E7847" s="6">
        <v>242.9</v>
      </c>
      <c r="F7847" s="6">
        <v>229.4</v>
      </c>
      <c r="G7847" s="6">
        <v>242.7</v>
      </c>
      <c r="H7847" s="5" t="s">
        <v>120</v>
      </c>
      <c r="I7847" s="6">
        <f t="shared" si="488"/>
        <v>13.5</v>
      </c>
      <c r="J7847" s="5" t="str">
        <f>IF(H7847="否","不适用",IF(AND(ISNUMBER(E7847),ISNUMBER(F7847)),IF(I7847&gt;规则与名单!$B$2,"是","否"),"未判定"))</f>
        <v>不适用</v>
      </c>
      <c r="K7847" s="5" t="str">
        <f t="shared" si="489"/>
        <v>非测试日纯氢</v>
      </c>
      <c r="L7847" s="6">
        <f t="shared" si="490"/>
        <v>242.7</v>
      </c>
      <c r="M7847" s="5">
        <f t="shared" si="491"/>
        <v>0</v>
      </c>
      <c r="N7847" s="5" t="s">
        <v>26883</v>
      </c>
      <c r="O7847" s="5" t="s">
        <v>26884</v>
      </c>
      <c r="P7847" s="5" t="s">
        <v>26885</v>
      </c>
    </row>
    <row r="7848" ht="19" customHeight="1" spans="1:16">
      <c r="A7848" s="5">
        <v>308</v>
      </c>
      <c r="B7848" s="5" t="s">
        <v>752</v>
      </c>
      <c r="C7848" s="5" t="s">
        <v>82</v>
      </c>
      <c r="D7848" s="8" t="s">
        <v>3422</v>
      </c>
      <c r="E7848" s="6">
        <v>259.3</v>
      </c>
      <c r="F7848" s="6">
        <v>841.8</v>
      </c>
      <c r="G7848" s="6">
        <v>259.3</v>
      </c>
      <c r="H7848" s="5" t="s">
        <v>120</v>
      </c>
      <c r="I7848" s="6">
        <f t="shared" si="488"/>
        <v>-582.5</v>
      </c>
      <c r="J7848" s="5" t="str">
        <f>IF(H7848="否","不适用",IF(AND(ISNUMBER(E7848),ISNUMBER(F7848)),IF(I7848&gt;规则与名单!$B$2,"是","否"),"未判定"))</f>
        <v>不适用</v>
      </c>
      <c r="K7848" s="5" t="str">
        <f t="shared" si="489"/>
        <v>非测试日纯氢</v>
      </c>
      <c r="L7848" s="6">
        <f t="shared" si="490"/>
        <v>259.3</v>
      </c>
      <c r="M7848" s="5">
        <f t="shared" si="491"/>
        <v>0</v>
      </c>
      <c r="N7848" s="5" t="s">
        <v>26886</v>
      </c>
      <c r="O7848" s="5" t="s">
        <v>26887</v>
      </c>
      <c r="P7848" s="5" t="s">
        <v>26888</v>
      </c>
    </row>
    <row r="7849" ht="19" customHeight="1" spans="1:16">
      <c r="A7849" s="5">
        <v>308</v>
      </c>
      <c r="B7849" s="5" t="s">
        <v>752</v>
      </c>
      <c r="C7849" s="5" t="s">
        <v>82</v>
      </c>
      <c r="D7849" s="8" t="s">
        <v>336</v>
      </c>
      <c r="E7849" s="6">
        <v>259.8</v>
      </c>
      <c r="F7849" s="6">
        <v>244.9</v>
      </c>
      <c r="G7849" s="6">
        <v>259.7</v>
      </c>
      <c r="H7849" s="5" t="s">
        <v>120</v>
      </c>
      <c r="I7849" s="6">
        <f t="shared" si="488"/>
        <v>14.9</v>
      </c>
      <c r="J7849" s="5" t="str">
        <f>IF(H7849="否","不适用",IF(AND(ISNUMBER(E7849),ISNUMBER(F7849)),IF(I7849&gt;规则与名单!$B$2,"是","否"),"未判定"))</f>
        <v>不适用</v>
      </c>
      <c r="K7849" s="5" t="str">
        <f t="shared" si="489"/>
        <v>非测试日纯氢</v>
      </c>
      <c r="L7849" s="6">
        <f t="shared" si="490"/>
        <v>259.7</v>
      </c>
      <c r="M7849" s="5">
        <f t="shared" si="491"/>
        <v>0</v>
      </c>
      <c r="N7849" s="5" t="s">
        <v>26889</v>
      </c>
      <c r="O7849" s="5" t="s">
        <v>26890</v>
      </c>
      <c r="P7849" s="5" t="s">
        <v>26891</v>
      </c>
    </row>
    <row r="7850" ht="19" customHeight="1" spans="1:16">
      <c r="A7850" s="5">
        <v>308</v>
      </c>
      <c r="B7850" s="5" t="s">
        <v>752</v>
      </c>
      <c r="C7850" s="5" t="s">
        <v>82</v>
      </c>
      <c r="D7850" s="8" t="s">
        <v>653</v>
      </c>
      <c r="E7850" s="6">
        <v>225.8</v>
      </c>
      <c r="F7850" s="6">
        <v>329.5</v>
      </c>
      <c r="G7850" s="6">
        <v>225.7</v>
      </c>
      <c r="H7850" s="5" t="s">
        <v>120</v>
      </c>
      <c r="I7850" s="6">
        <f t="shared" si="488"/>
        <v>-103.7</v>
      </c>
      <c r="J7850" s="5" t="str">
        <f>IF(H7850="否","不适用",IF(AND(ISNUMBER(E7850),ISNUMBER(F7850)),IF(I7850&gt;规则与名单!$B$2,"是","否"),"未判定"))</f>
        <v>不适用</v>
      </c>
      <c r="K7850" s="5" t="str">
        <f t="shared" si="489"/>
        <v>非测试日纯氢</v>
      </c>
      <c r="L7850" s="6">
        <f t="shared" si="490"/>
        <v>225.7</v>
      </c>
      <c r="M7850" s="5">
        <f t="shared" si="491"/>
        <v>0</v>
      </c>
      <c r="N7850" s="5" t="s">
        <v>26892</v>
      </c>
      <c r="O7850" s="5" t="s">
        <v>26893</v>
      </c>
      <c r="P7850" s="5" t="s">
        <v>26894</v>
      </c>
    </row>
    <row r="7851" ht="19" customHeight="1" spans="1:16">
      <c r="A7851" s="5">
        <v>308</v>
      </c>
      <c r="B7851" s="5" t="s">
        <v>752</v>
      </c>
      <c r="C7851" s="5" t="s">
        <v>82</v>
      </c>
      <c r="D7851" s="8" t="s">
        <v>140</v>
      </c>
      <c r="E7851" s="6">
        <v>275.1</v>
      </c>
      <c r="F7851" s="6">
        <v>588.5</v>
      </c>
      <c r="G7851" s="6">
        <v>274.9</v>
      </c>
      <c r="H7851" s="5" t="s">
        <v>120</v>
      </c>
      <c r="I7851" s="6">
        <f t="shared" si="488"/>
        <v>-313.4</v>
      </c>
      <c r="J7851" s="5" t="str">
        <f>IF(H7851="否","不适用",IF(AND(ISNUMBER(E7851),ISNUMBER(F7851)),IF(I7851&gt;规则与名单!$B$2,"是","否"),"未判定"))</f>
        <v>不适用</v>
      </c>
      <c r="K7851" s="5" t="str">
        <f t="shared" si="489"/>
        <v>非测试日纯氢</v>
      </c>
      <c r="L7851" s="6">
        <f t="shared" si="490"/>
        <v>274.9</v>
      </c>
      <c r="M7851" s="5">
        <f t="shared" si="491"/>
        <v>0</v>
      </c>
      <c r="N7851" s="5" t="s">
        <v>26895</v>
      </c>
      <c r="O7851" s="5" t="s">
        <v>26896</v>
      </c>
      <c r="P7851" s="5" t="s">
        <v>26897</v>
      </c>
    </row>
    <row r="7852" ht="19" customHeight="1" spans="1:16">
      <c r="A7852" s="5">
        <v>308</v>
      </c>
      <c r="B7852" s="5" t="s">
        <v>752</v>
      </c>
      <c r="C7852" s="5" t="s">
        <v>82</v>
      </c>
      <c r="D7852" s="8" t="s">
        <v>115</v>
      </c>
      <c r="E7852" s="6">
        <v>248.6</v>
      </c>
      <c r="F7852" s="6">
        <v>15758.8</v>
      </c>
      <c r="G7852" s="6">
        <v>248.6</v>
      </c>
      <c r="H7852" s="5" t="s">
        <v>120</v>
      </c>
      <c r="I7852" s="6">
        <f t="shared" si="488"/>
        <v>-15510.2</v>
      </c>
      <c r="J7852" s="5" t="str">
        <f>IF(H7852="否","不适用",IF(AND(ISNUMBER(E7852),ISNUMBER(F7852)),IF(I7852&gt;规则与名单!$B$2,"是","否"),"未判定"))</f>
        <v>不适用</v>
      </c>
      <c r="K7852" s="5" t="str">
        <f t="shared" si="489"/>
        <v>非测试日纯氢</v>
      </c>
      <c r="L7852" s="6">
        <f t="shared" si="490"/>
        <v>248.6</v>
      </c>
      <c r="M7852" s="5">
        <f t="shared" si="491"/>
        <v>0</v>
      </c>
      <c r="N7852" s="5" t="s">
        <v>26898</v>
      </c>
      <c r="O7852" s="5" t="s">
        <v>26899</v>
      </c>
      <c r="P7852" s="5" t="s">
        <v>26900</v>
      </c>
    </row>
    <row r="7853" ht="19" customHeight="1" spans="1:16">
      <c r="A7853" s="5">
        <v>309</v>
      </c>
      <c r="B7853" s="5" t="s">
        <v>754</v>
      </c>
      <c r="C7853" s="5" t="s">
        <v>82</v>
      </c>
      <c r="D7853" s="8" t="s">
        <v>114</v>
      </c>
      <c r="E7853" s="6">
        <v>238.9</v>
      </c>
      <c r="F7853" s="6">
        <v>225.8</v>
      </c>
      <c r="G7853" s="6">
        <v>237.7</v>
      </c>
      <c r="H7853" s="5" t="s">
        <v>120</v>
      </c>
      <c r="I7853" s="6">
        <f t="shared" si="488"/>
        <v>13.1</v>
      </c>
      <c r="J7853" s="5" t="str">
        <f>IF(H7853="否","不适用",IF(AND(ISNUMBER(E7853),ISNUMBER(F7853)),IF(I7853&gt;规则与名单!$B$2,"是","否"),"未判定"))</f>
        <v>不适用</v>
      </c>
      <c r="K7853" s="5" t="str">
        <f t="shared" si="489"/>
        <v>非测试日纯氢</v>
      </c>
      <c r="L7853" s="6">
        <f t="shared" si="490"/>
        <v>237.7</v>
      </c>
      <c r="M7853" s="5">
        <f t="shared" si="491"/>
        <v>0</v>
      </c>
      <c r="N7853" s="5" t="s">
        <v>26901</v>
      </c>
      <c r="O7853" s="5" t="s">
        <v>26902</v>
      </c>
      <c r="P7853" s="5" t="s">
        <v>26903</v>
      </c>
    </row>
    <row r="7854" ht="19" customHeight="1" spans="1:16">
      <c r="A7854" s="5">
        <v>309</v>
      </c>
      <c r="B7854" s="5" t="s">
        <v>754</v>
      </c>
      <c r="C7854" s="5" t="s">
        <v>82</v>
      </c>
      <c r="D7854" s="8" t="s">
        <v>605</v>
      </c>
      <c r="E7854" s="6">
        <v>17.8</v>
      </c>
      <c r="F7854" s="6">
        <v>17.6</v>
      </c>
      <c r="G7854" s="6">
        <v>17.8</v>
      </c>
      <c r="H7854" s="5" t="s">
        <v>120</v>
      </c>
      <c r="I7854" s="6">
        <f t="shared" si="488"/>
        <v>0.199999999999999</v>
      </c>
      <c r="J7854" s="5" t="str">
        <f>IF(H7854="否","不适用",IF(AND(ISNUMBER(E7854),ISNUMBER(F7854)),IF(I7854&gt;规则与名单!$B$2,"是","否"),"未判定"))</f>
        <v>不适用</v>
      </c>
      <c r="K7854" s="5" t="str">
        <f t="shared" si="489"/>
        <v>非测试日纯氢</v>
      </c>
      <c r="L7854" s="6">
        <f t="shared" si="490"/>
        <v>17.8</v>
      </c>
      <c r="M7854" s="5">
        <f t="shared" si="491"/>
        <v>0</v>
      </c>
      <c r="N7854" s="5" t="s">
        <v>26904</v>
      </c>
      <c r="O7854" s="5" t="s">
        <v>26905</v>
      </c>
      <c r="P7854" s="5" t="s">
        <v>26906</v>
      </c>
    </row>
    <row r="7855" ht="19" customHeight="1" spans="1:16">
      <c r="A7855" s="5">
        <v>309</v>
      </c>
      <c r="B7855" s="5" t="s">
        <v>754</v>
      </c>
      <c r="C7855" s="5" t="s">
        <v>82</v>
      </c>
      <c r="D7855" s="8" t="s">
        <v>186</v>
      </c>
      <c r="E7855" s="6">
        <v>240.2</v>
      </c>
      <c r="F7855" s="6">
        <v>226.4</v>
      </c>
      <c r="G7855" s="6">
        <v>240.2</v>
      </c>
      <c r="H7855" s="5" t="s">
        <v>120</v>
      </c>
      <c r="I7855" s="6">
        <f t="shared" si="488"/>
        <v>13.8</v>
      </c>
      <c r="J7855" s="5" t="str">
        <f>IF(H7855="否","不适用",IF(AND(ISNUMBER(E7855),ISNUMBER(F7855)),IF(I7855&gt;规则与名单!$B$2,"是","否"),"未判定"))</f>
        <v>不适用</v>
      </c>
      <c r="K7855" s="5" t="str">
        <f t="shared" si="489"/>
        <v>非测试日纯氢</v>
      </c>
      <c r="L7855" s="6">
        <f t="shared" si="490"/>
        <v>240.2</v>
      </c>
      <c r="M7855" s="5">
        <f t="shared" si="491"/>
        <v>0</v>
      </c>
      <c r="N7855" s="5" t="s">
        <v>26907</v>
      </c>
      <c r="O7855" s="5" t="s">
        <v>26908</v>
      </c>
      <c r="P7855" s="5" t="s">
        <v>26909</v>
      </c>
    </row>
    <row r="7856" ht="19" customHeight="1" spans="1:16">
      <c r="A7856" s="5">
        <v>309</v>
      </c>
      <c r="B7856" s="5" t="s">
        <v>754</v>
      </c>
      <c r="C7856" s="5" t="s">
        <v>82</v>
      </c>
      <c r="D7856" s="8" t="s">
        <v>165</v>
      </c>
      <c r="E7856" s="6">
        <v>263.2</v>
      </c>
      <c r="F7856" s="6">
        <v>257.9</v>
      </c>
      <c r="G7856" s="6">
        <v>272.7</v>
      </c>
      <c r="H7856" s="5" t="s">
        <v>120</v>
      </c>
      <c r="I7856" s="6">
        <f t="shared" si="488"/>
        <v>5.30000000000001</v>
      </c>
      <c r="J7856" s="5" t="str">
        <f>IF(H7856="否","不适用",IF(AND(ISNUMBER(E7856),ISNUMBER(F7856)),IF(I7856&gt;规则与名单!$B$2,"是","否"),"未判定"))</f>
        <v>不适用</v>
      </c>
      <c r="K7856" s="5" t="str">
        <f t="shared" si="489"/>
        <v>非测试日纯氢</v>
      </c>
      <c r="L7856" s="6">
        <f t="shared" si="490"/>
        <v>272.7</v>
      </c>
      <c r="M7856" s="5">
        <f t="shared" si="491"/>
        <v>0</v>
      </c>
      <c r="N7856" s="5" t="s">
        <v>26910</v>
      </c>
      <c r="O7856" s="5" t="s">
        <v>26911</v>
      </c>
      <c r="P7856" s="5" t="s">
        <v>26912</v>
      </c>
    </row>
    <row r="7857" ht="19" customHeight="1" spans="1:16">
      <c r="A7857" s="5">
        <v>309</v>
      </c>
      <c r="B7857" s="5" t="s">
        <v>754</v>
      </c>
      <c r="C7857" s="5" t="s">
        <v>82</v>
      </c>
      <c r="D7857" s="8" t="s">
        <v>151</v>
      </c>
      <c r="E7857" s="6">
        <v>271.1</v>
      </c>
      <c r="F7857" s="6">
        <v>247.1</v>
      </c>
      <c r="G7857" s="6">
        <v>261.5</v>
      </c>
      <c r="H7857" s="5" t="s">
        <v>120</v>
      </c>
      <c r="I7857" s="6">
        <f t="shared" si="488"/>
        <v>24</v>
      </c>
      <c r="J7857" s="5" t="str">
        <f>IF(H7857="否","不适用",IF(AND(ISNUMBER(E7857),ISNUMBER(F7857)),IF(I7857&gt;规则与名单!$B$2,"是","否"),"未判定"))</f>
        <v>不适用</v>
      </c>
      <c r="K7857" s="5" t="str">
        <f t="shared" si="489"/>
        <v>非测试日纯氢</v>
      </c>
      <c r="L7857" s="6">
        <f t="shared" si="490"/>
        <v>261.5</v>
      </c>
      <c r="M7857" s="5">
        <f t="shared" si="491"/>
        <v>0</v>
      </c>
      <c r="N7857" s="5" t="s">
        <v>26913</v>
      </c>
      <c r="O7857" s="5" t="s">
        <v>26914</v>
      </c>
      <c r="P7857" s="5" t="s">
        <v>26915</v>
      </c>
    </row>
    <row r="7858" ht="19" customHeight="1" spans="1:16">
      <c r="A7858" s="5">
        <v>309</v>
      </c>
      <c r="B7858" s="5" t="s">
        <v>754</v>
      </c>
      <c r="C7858" s="5" t="s">
        <v>82</v>
      </c>
      <c r="D7858" s="8" t="s">
        <v>3358</v>
      </c>
      <c r="E7858" s="6">
        <v>10.3</v>
      </c>
      <c r="F7858" s="6">
        <v>10</v>
      </c>
      <c r="G7858" s="6">
        <v>10.2</v>
      </c>
      <c r="H7858" s="5" t="s">
        <v>120</v>
      </c>
      <c r="I7858" s="6">
        <f t="shared" si="488"/>
        <v>0.300000000000001</v>
      </c>
      <c r="J7858" s="5" t="str">
        <f>IF(H7858="否","不适用",IF(AND(ISNUMBER(E7858),ISNUMBER(F7858)),IF(I7858&gt;规则与名单!$B$2,"是","否"),"未判定"))</f>
        <v>不适用</v>
      </c>
      <c r="K7858" s="5" t="str">
        <f t="shared" si="489"/>
        <v>非测试日纯氢</v>
      </c>
      <c r="L7858" s="6">
        <f t="shared" si="490"/>
        <v>10.2</v>
      </c>
      <c r="M7858" s="5">
        <f t="shared" si="491"/>
        <v>0</v>
      </c>
      <c r="N7858" s="5" t="s">
        <v>26916</v>
      </c>
      <c r="O7858" s="5" t="s">
        <v>26917</v>
      </c>
      <c r="P7858" s="5" t="s">
        <v>26918</v>
      </c>
    </row>
    <row r="7859" ht="19" customHeight="1" spans="1:16">
      <c r="A7859" s="5">
        <v>309</v>
      </c>
      <c r="B7859" s="5" t="s">
        <v>754</v>
      </c>
      <c r="C7859" s="5" t="s">
        <v>82</v>
      </c>
      <c r="D7859" s="8" t="s">
        <v>272</v>
      </c>
      <c r="E7859" s="6">
        <v>223.7</v>
      </c>
      <c r="F7859" s="6">
        <v>211</v>
      </c>
      <c r="G7859" s="6">
        <v>223.5</v>
      </c>
      <c r="H7859" s="5" t="s">
        <v>120</v>
      </c>
      <c r="I7859" s="6">
        <f t="shared" si="488"/>
        <v>12.7</v>
      </c>
      <c r="J7859" s="5" t="str">
        <f>IF(H7859="否","不适用",IF(AND(ISNUMBER(E7859),ISNUMBER(F7859)),IF(I7859&gt;规则与名单!$B$2,"是","否"),"未判定"))</f>
        <v>不适用</v>
      </c>
      <c r="K7859" s="5" t="str">
        <f t="shared" si="489"/>
        <v>非测试日纯氢</v>
      </c>
      <c r="L7859" s="6">
        <f t="shared" si="490"/>
        <v>223.5</v>
      </c>
      <c r="M7859" s="5">
        <f t="shared" si="491"/>
        <v>0</v>
      </c>
      <c r="N7859" s="5" t="s">
        <v>26919</v>
      </c>
      <c r="O7859" s="5" t="s">
        <v>26920</v>
      </c>
      <c r="P7859" s="5" t="s">
        <v>26921</v>
      </c>
    </row>
    <row r="7860" ht="19" customHeight="1" spans="1:16">
      <c r="A7860" s="5">
        <v>309</v>
      </c>
      <c r="B7860" s="5" t="s">
        <v>754</v>
      </c>
      <c r="C7860" s="5" t="s">
        <v>82</v>
      </c>
      <c r="D7860" s="8" t="s">
        <v>506</v>
      </c>
      <c r="E7860" s="6">
        <v>267.2</v>
      </c>
      <c r="F7860" s="6">
        <v>252.5</v>
      </c>
      <c r="G7860" s="6">
        <v>264.3</v>
      </c>
      <c r="H7860" s="5" t="s">
        <v>120</v>
      </c>
      <c r="I7860" s="6">
        <f t="shared" si="488"/>
        <v>14.7</v>
      </c>
      <c r="J7860" s="5" t="str">
        <f>IF(H7860="否","不适用",IF(AND(ISNUMBER(E7860),ISNUMBER(F7860)),IF(I7860&gt;规则与名单!$B$2,"是","否"),"未判定"))</f>
        <v>不适用</v>
      </c>
      <c r="K7860" s="5" t="str">
        <f t="shared" si="489"/>
        <v>非测试日纯氢</v>
      </c>
      <c r="L7860" s="6">
        <f t="shared" si="490"/>
        <v>264.3</v>
      </c>
      <c r="M7860" s="5">
        <f t="shared" si="491"/>
        <v>0</v>
      </c>
      <c r="N7860" s="5" t="s">
        <v>26922</v>
      </c>
      <c r="O7860" s="5" t="s">
        <v>26923</v>
      </c>
      <c r="P7860" s="5" t="s">
        <v>26924</v>
      </c>
    </row>
    <row r="7861" ht="19" customHeight="1" spans="1:16">
      <c r="A7861" s="5">
        <v>309</v>
      </c>
      <c r="B7861" s="5" t="s">
        <v>754</v>
      </c>
      <c r="C7861" s="5" t="s">
        <v>82</v>
      </c>
      <c r="D7861" s="8" t="s">
        <v>673</v>
      </c>
      <c r="E7861" s="6">
        <v>247.7</v>
      </c>
      <c r="F7861" s="6">
        <v>233.6</v>
      </c>
      <c r="G7861" s="6">
        <v>246</v>
      </c>
      <c r="H7861" s="5" t="s">
        <v>120</v>
      </c>
      <c r="I7861" s="6">
        <f t="shared" si="488"/>
        <v>14.1</v>
      </c>
      <c r="J7861" s="5" t="str">
        <f>IF(H7861="否","不适用",IF(AND(ISNUMBER(E7861),ISNUMBER(F7861)),IF(I7861&gt;规则与名单!$B$2,"是","否"),"未判定"))</f>
        <v>不适用</v>
      </c>
      <c r="K7861" s="5" t="str">
        <f t="shared" si="489"/>
        <v>非测试日纯氢</v>
      </c>
      <c r="L7861" s="6">
        <f t="shared" si="490"/>
        <v>246</v>
      </c>
      <c r="M7861" s="5">
        <f t="shared" si="491"/>
        <v>0</v>
      </c>
      <c r="N7861" s="5" t="s">
        <v>26925</v>
      </c>
      <c r="O7861" s="5" t="s">
        <v>26926</v>
      </c>
      <c r="P7861" s="5" t="s">
        <v>26927</v>
      </c>
    </row>
    <row r="7862" ht="19" customHeight="1" spans="1:16">
      <c r="A7862" s="5">
        <v>309</v>
      </c>
      <c r="B7862" s="5" t="s">
        <v>754</v>
      </c>
      <c r="C7862" s="5" t="s">
        <v>82</v>
      </c>
      <c r="D7862" s="8" t="s">
        <v>183</v>
      </c>
      <c r="E7862" s="6">
        <v>397.4</v>
      </c>
      <c r="F7862" s="6">
        <v>374.9</v>
      </c>
      <c r="G7862" s="6">
        <v>397.4</v>
      </c>
      <c r="H7862" s="5" t="s">
        <v>120</v>
      </c>
      <c r="I7862" s="6">
        <f t="shared" si="488"/>
        <v>22.5</v>
      </c>
      <c r="J7862" s="5" t="str">
        <f>IF(H7862="否","不适用",IF(AND(ISNUMBER(E7862),ISNUMBER(F7862)),IF(I7862&gt;规则与名单!$B$2,"是","否"),"未判定"))</f>
        <v>不适用</v>
      </c>
      <c r="K7862" s="5" t="str">
        <f t="shared" si="489"/>
        <v>非测试日纯氢</v>
      </c>
      <c r="L7862" s="6">
        <f t="shared" si="490"/>
        <v>397.4</v>
      </c>
      <c r="M7862" s="5">
        <f t="shared" si="491"/>
        <v>0</v>
      </c>
      <c r="N7862" s="5" t="s">
        <v>26928</v>
      </c>
      <c r="O7862" s="5" t="s">
        <v>26929</v>
      </c>
      <c r="P7862" s="5" t="s">
        <v>26930</v>
      </c>
    </row>
    <row r="7863" ht="19" customHeight="1" spans="1:16">
      <c r="A7863" s="5">
        <v>309</v>
      </c>
      <c r="B7863" s="5" t="s">
        <v>754</v>
      </c>
      <c r="C7863" s="5" t="s">
        <v>82</v>
      </c>
      <c r="D7863" s="8" t="s">
        <v>431</v>
      </c>
      <c r="E7863" s="6">
        <v>237.5</v>
      </c>
      <c r="F7863" s="6">
        <v>224.2</v>
      </c>
      <c r="G7863" s="6">
        <v>235.6</v>
      </c>
      <c r="H7863" s="5" t="s">
        <v>120</v>
      </c>
      <c r="I7863" s="6">
        <f t="shared" si="488"/>
        <v>13.3</v>
      </c>
      <c r="J7863" s="5" t="str">
        <f>IF(H7863="否","不适用",IF(AND(ISNUMBER(E7863),ISNUMBER(F7863)),IF(I7863&gt;规则与名单!$B$2,"是","否"),"未判定"))</f>
        <v>不适用</v>
      </c>
      <c r="K7863" s="5" t="str">
        <f t="shared" si="489"/>
        <v>非测试日纯氢</v>
      </c>
      <c r="L7863" s="6">
        <f t="shared" si="490"/>
        <v>235.6</v>
      </c>
      <c r="M7863" s="5">
        <f t="shared" si="491"/>
        <v>0</v>
      </c>
      <c r="N7863" s="5" t="s">
        <v>26931</v>
      </c>
      <c r="O7863" s="5" t="s">
        <v>26932</v>
      </c>
      <c r="P7863" s="5" t="s">
        <v>26933</v>
      </c>
    </row>
    <row r="7864" ht="19" customHeight="1" spans="1:16">
      <c r="A7864" s="5">
        <v>309</v>
      </c>
      <c r="B7864" s="5" t="s">
        <v>754</v>
      </c>
      <c r="C7864" s="5" t="s">
        <v>82</v>
      </c>
      <c r="D7864" s="8" t="s">
        <v>3377</v>
      </c>
      <c r="E7864" s="6">
        <v>220.7</v>
      </c>
      <c r="F7864" s="6">
        <v>219.9</v>
      </c>
      <c r="G7864" s="6">
        <v>231.9</v>
      </c>
      <c r="H7864" s="5" t="s">
        <v>120</v>
      </c>
      <c r="I7864" s="6">
        <f t="shared" si="488"/>
        <v>0.799999999999983</v>
      </c>
      <c r="J7864" s="5" t="str">
        <f>IF(H7864="否","不适用",IF(AND(ISNUMBER(E7864),ISNUMBER(F7864)),IF(I7864&gt;规则与名单!$B$2,"是","否"),"未判定"))</f>
        <v>不适用</v>
      </c>
      <c r="K7864" s="5" t="str">
        <f t="shared" si="489"/>
        <v>非测试日纯氢</v>
      </c>
      <c r="L7864" s="6">
        <f t="shared" si="490"/>
        <v>231.9</v>
      </c>
      <c r="M7864" s="5">
        <f t="shared" si="491"/>
        <v>0</v>
      </c>
      <c r="N7864" s="5" t="s">
        <v>26934</v>
      </c>
      <c r="O7864" s="5" t="s">
        <v>26935</v>
      </c>
      <c r="P7864" s="5" t="s">
        <v>26936</v>
      </c>
    </row>
    <row r="7865" ht="19" customHeight="1" spans="1:16">
      <c r="A7865" s="5">
        <v>309</v>
      </c>
      <c r="B7865" s="5" t="s">
        <v>754</v>
      </c>
      <c r="C7865" s="5" t="s">
        <v>82</v>
      </c>
      <c r="D7865" s="8" t="s">
        <v>407</v>
      </c>
      <c r="E7865" s="6">
        <v>237.4</v>
      </c>
      <c r="F7865" s="6">
        <v>212.3</v>
      </c>
      <c r="G7865" s="6">
        <v>223.3</v>
      </c>
      <c r="H7865" s="5" t="s">
        <v>120</v>
      </c>
      <c r="I7865" s="6">
        <f t="shared" si="488"/>
        <v>25.1</v>
      </c>
      <c r="J7865" s="5" t="str">
        <f>IF(H7865="否","不适用",IF(AND(ISNUMBER(E7865),ISNUMBER(F7865)),IF(I7865&gt;规则与名单!$B$2,"是","否"),"未判定"))</f>
        <v>不适用</v>
      </c>
      <c r="K7865" s="5" t="str">
        <f t="shared" si="489"/>
        <v>非测试日纯氢</v>
      </c>
      <c r="L7865" s="6">
        <f t="shared" si="490"/>
        <v>223.3</v>
      </c>
      <c r="M7865" s="5">
        <f t="shared" si="491"/>
        <v>0</v>
      </c>
      <c r="N7865" s="5" t="s">
        <v>26937</v>
      </c>
      <c r="O7865" s="5" t="s">
        <v>26938</v>
      </c>
      <c r="P7865" s="5" t="s">
        <v>26939</v>
      </c>
    </row>
    <row r="7866" ht="19" customHeight="1" spans="1:16">
      <c r="A7866" s="5">
        <v>309</v>
      </c>
      <c r="B7866" s="5" t="s">
        <v>754</v>
      </c>
      <c r="C7866" s="5" t="s">
        <v>82</v>
      </c>
      <c r="D7866" s="8" t="s">
        <v>411</v>
      </c>
      <c r="E7866" s="6">
        <v>1.7</v>
      </c>
      <c r="F7866" s="6">
        <v>1.7</v>
      </c>
      <c r="G7866" s="6">
        <v>1.7</v>
      </c>
      <c r="H7866" s="5" t="s">
        <v>120</v>
      </c>
      <c r="I7866" s="6">
        <f t="shared" si="488"/>
        <v>0</v>
      </c>
      <c r="J7866" s="5" t="str">
        <f>IF(H7866="否","不适用",IF(AND(ISNUMBER(E7866),ISNUMBER(F7866)),IF(I7866&gt;规则与名单!$B$2,"是","否"),"未判定"))</f>
        <v>不适用</v>
      </c>
      <c r="K7866" s="5" t="str">
        <f t="shared" si="489"/>
        <v>非测试日纯氢</v>
      </c>
      <c r="L7866" s="6">
        <f t="shared" si="490"/>
        <v>1.7</v>
      </c>
      <c r="M7866" s="5">
        <f t="shared" si="491"/>
        <v>0</v>
      </c>
      <c r="N7866" s="5" t="s">
        <v>26940</v>
      </c>
      <c r="O7866" s="5" t="s">
        <v>26941</v>
      </c>
      <c r="P7866" s="5" t="s">
        <v>26942</v>
      </c>
    </row>
    <row r="7867" ht="19" customHeight="1" spans="1:16">
      <c r="A7867" s="5">
        <v>309</v>
      </c>
      <c r="B7867" s="5" t="s">
        <v>754</v>
      </c>
      <c r="C7867" s="5" t="s">
        <v>82</v>
      </c>
      <c r="D7867" s="8" t="s">
        <v>251</v>
      </c>
      <c r="E7867" s="6">
        <v>282.5</v>
      </c>
      <c r="F7867" s="6">
        <v>266.5</v>
      </c>
      <c r="G7867" s="6">
        <v>280.9</v>
      </c>
      <c r="H7867" s="5" t="s">
        <v>120</v>
      </c>
      <c r="I7867" s="6">
        <f t="shared" si="488"/>
        <v>16</v>
      </c>
      <c r="J7867" s="5" t="str">
        <f>IF(H7867="否","不适用",IF(AND(ISNUMBER(E7867),ISNUMBER(F7867)),IF(I7867&gt;规则与名单!$B$2,"是","否"),"未判定"))</f>
        <v>不适用</v>
      </c>
      <c r="K7867" s="5" t="str">
        <f t="shared" si="489"/>
        <v>非测试日纯氢</v>
      </c>
      <c r="L7867" s="6">
        <f t="shared" si="490"/>
        <v>280.9</v>
      </c>
      <c r="M7867" s="5">
        <f t="shared" si="491"/>
        <v>0</v>
      </c>
      <c r="N7867" s="5" t="s">
        <v>26943</v>
      </c>
      <c r="O7867" s="5" t="s">
        <v>26944</v>
      </c>
      <c r="P7867" s="5" t="s">
        <v>26945</v>
      </c>
    </row>
    <row r="7868" ht="19" customHeight="1" spans="1:16">
      <c r="A7868" s="5">
        <v>309</v>
      </c>
      <c r="B7868" s="5" t="s">
        <v>754</v>
      </c>
      <c r="C7868" s="5" t="s">
        <v>82</v>
      </c>
      <c r="D7868" s="8" t="s">
        <v>472</v>
      </c>
      <c r="E7868" s="6">
        <v>275.7</v>
      </c>
      <c r="F7868" s="6">
        <v>617.5</v>
      </c>
      <c r="G7868" s="6">
        <v>273</v>
      </c>
      <c r="H7868" s="5" t="s">
        <v>120</v>
      </c>
      <c r="I7868" s="6">
        <f t="shared" si="488"/>
        <v>-341.8</v>
      </c>
      <c r="J7868" s="5" t="str">
        <f>IF(H7868="否","不适用",IF(AND(ISNUMBER(E7868),ISNUMBER(F7868)),IF(I7868&gt;规则与名单!$B$2,"是","否"),"未判定"))</f>
        <v>不适用</v>
      </c>
      <c r="K7868" s="5" t="str">
        <f t="shared" si="489"/>
        <v>非测试日纯氢</v>
      </c>
      <c r="L7868" s="6">
        <f t="shared" si="490"/>
        <v>273</v>
      </c>
      <c r="M7868" s="5">
        <f t="shared" si="491"/>
        <v>0</v>
      </c>
      <c r="N7868" s="5" t="s">
        <v>26946</v>
      </c>
      <c r="O7868" s="5" t="s">
        <v>26947</v>
      </c>
      <c r="P7868" s="5" t="s">
        <v>26948</v>
      </c>
    </row>
    <row r="7869" ht="19" customHeight="1" spans="1:16">
      <c r="A7869" s="5">
        <v>309</v>
      </c>
      <c r="B7869" s="5" t="s">
        <v>754</v>
      </c>
      <c r="C7869" s="5" t="s">
        <v>82</v>
      </c>
      <c r="D7869" s="8" t="s">
        <v>466</v>
      </c>
      <c r="E7869" s="6">
        <v>262.5</v>
      </c>
      <c r="F7869" s="6">
        <v>1554.4</v>
      </c>
      <c r="G7869" s="6">
        <v>260.7</v>
      </c>
      <c r="H7869" s="5" t="s">
        <v>120</v>
      </c>
      <c r="I7869" s="6">
        <f t="shared" si="488"/>
        <v>-1291.9</v>
      </c>
      <c r="J7869" s="5" t="str">
        <f>IF(H7869="否","不适用",IF(AND(ISNUMBER(E7869),ISNUMBER(F7869)),IF(I7869&gt;规则与名单!$B$2,"是","否"),"未判定"))</f>
        <v>不适用</v>
      </c>
      <c r="K7869" s="5" t="str">
        <f t="shared" si="489"/>
        <v>非测试日纯氢</v>
      </c>
      <c r="L7869" s="6">
        <f t="shared" si="490"/>
        <v>260.7</v>
      </c>
      <c r="M7869" s="5">
        <f t="shared" si="491"/>
        <v>0</v>
      </c>
      <c r="N7869" s="5" t="s">
        <v>26949</v>
      </c>
      <c r="O7869" s="5" t="s">
        <v>26950</v>
      </c>
      <c r="P7869" s="5" t="s">
        <v>26951</v>
      </c>
    </row>
    <row r="7870" ht="19" customHeight="1" spans="1:16">
      <c r="A7870" s="5">
        <v>309</v>
      </c>
      <c r="B7870" s="5" t="s">
        <v>754</v>
      </c>
      <c r="C7870" s="5" t="s">
        <v>82</v>
      </c>
      <c r="D7870" s="8" t="s">
        <v>333</v>
      </c>
      <c r="E7870" s="6">
        <v>385.7</v>
      </c>
      <c r="F7870" s="6">
        <v>998.6</v>
      </c>
      <c r="G7870" s="6">
        <v>187.2</v>
      </c>
      <c r="H7870" s="5" t="s">
        <v>120</v>
      </c>
      <c r="I7870" s="6">
        <f t="shared" si="488"/>
        <v>-612.9</v>
      </c>
      <c r="J7870" s="5" t="str">
        <f>IF(H7870="否","不适用",IF(AND(ISNUMBER(E7870),ISNUMBER(F7870)),IF(I7870&gt;规则与名单!$B$2,"是","否"),"未判定"))</f>
        <v>不适用</v>
      </c>
      <c r="K7870" s="5" t="str">
        <f t="shared" si="489"/>
        <v>非测试日纯氢</v>
      </c>
      <c r="L7870" s="6">
        <f t="shared" si="490"/>
        <v>187.2</v>
      </c>
      <c r="M7870" s="5">
        <f t="shared" si="491"/>
        <v>0</v>
      </c>
      <c r="N7870" s="5" t="s">
        <v>26952</v>
      </c>
      <c r="O7870" s="5" t="s">
        <v>26953</v>
      </c>
      <c r="P7870" s="5" t="s">
        <v>26954</v>
      </c>
    </row>
    <row r="7871" ht="19" customHeight="1" spans="1:16">
      <c r="A7871" s="5">
        <v>309</v>
      </c>
      <c r="B7871" s="5" t="s">
        <v>754</v>
      </c>
      <c r="C7871" s="5" t="s">
        <v>82</v>
      </c>
      <c r="D7871" s="8" t="s">
        <v>175</v>
      </c>
      <c r="E7871" s="6">
        <v>260.2</v>
      </c>
      <c r="F7871" s="6">
        <v>245.6</v>
      </c>
      <c r="G7871" s="6">
        <v>194.7</v>
      </c>
      <c r="H7871" s="5" t="s">
        <v>120</v>
      </c>
      <c r="I7871" s="6">
        <f t="shared" si="488"/>
        <v>14.6</v>
      </c>
      <c r="J7871" s="5" t="str">
        <f>IF(H7871="否","不适用",IF(AND(ISNUMBER(E7871),ISNUMBER(F7871)),IF(I7871&gt;规则与名单!$B$2,"是","否"),"未判定"))</f>
        <v>不适用</v>
      </c>
      <c r="K7871" s="5" t="str">
        <f t="shared" si="489"/>
        <v>非测试日纯氢</v>
      </c>
      <c r="L7871" s="6">
        <f t="shared" si="490"/>
        <v>194.7</v>
      </c>
      <c r="M7871" s="5">
        <f t="shared" si="491"/>
        <v>0</v>
      </c>
      <c r="N7871" s="5" t="s">
        <v>26955</v>
      </c>
      <c r="O7871" s="5" t="s">
        <v>26956</v>
      </c>
      <c r="P7871" s="5" t="s">
        <v>26957</v>
      </c>
    </row>
    <row r="7872" ht="19" customHeight="1" spans="1:16">
      <c r="A7872" s="5">
        <v>309</v>
      </c>
      <c r="B7872" s="5" t="s">
        <v>754</v>
      </c>
      <c r="C7872" s="5" t="s">
        <v>82</v>
      </c>
      <c r="D7872" s="8" t="s">
        <v>3402</v>
      </c>
      <c r="E7872" s="6">
        <v>265.1</v>
      </c>
      <c r="F7872" s="6">
        <v>1723.8</v>
      </c>
      <c r="G7872" s="6">
        <v>263</v>
      </c>
      <c r="H7872" s="5" t="s">
        <v>120</v>
      </c>
      <c r="I7872" s="6">
        <f t="shared" si="488"/>
        <v>-1458.7</v>
      </c>
      <c r="J7872" s="5" t="str">
        <f>IF(H7872="否","不适用",IF(AND(ISNUMBER(E7872),ISNUMBER(F7872)),IF(I7872&gt;规则与名单!$B$2,"是","否"),"未判定"))</f>
        <v>不适用</v>
      </c>
      <c r="K7872" s="5" t="str">
        <f t="shared" si="489"/>
        <v>非测试日纯氢</v>
      </c>
      <c r="L7872" s="6">
        <f t="shared" si="490"/>
        <v>263</v>
      </c>
      <c r="M7872" s="5">
        <f t="shared" si="491"/>
        <v>0</v>
      </c>
      <c r="N7872" s="5" t="s">
        <v>26958</v>
      </c>
      <c r="O7872" s="5" t="s">
        <v>26959</v>
      </c>
      <c r="P7872" s="5" t="s">
        <v>26960</v>
      </c>
    </row>
    <row r="7873" ht="19" customHeight="1" spans="1:16">
      <c r="A7873" s="5">
        <v>309</v>
      </c>
      <c r="B7873" s="5" t="s">
        <v>754</v>
      </c>
      <c r="C7873" s="5" t="s">
        <v>82</v>
      </c>
      <c r="D7873" s="8" t="s">
        <v>487</v>
      </c>
      <c r="E7873" s="6">
        <v>453.8</v>
      </c>
      <c r="F7873" s="6">
        <v>428.5</v>
      </c>
      <c r="G7873" s="6">
        <v>405</v>
      </c>
      <c r="H7873" s="5" t="s">
        <v>120</v>
      </c>
      <c r="I7873" s="6">
        <f t="shared" si="488"/>
        <v>25.3</v>
      </c>
      <c r="J7873" s="5" t="str">
        <f>IF(H7873="否","不适用",IF(AND(ISNUMBER(E7873),ISNUMBER(F7873)),IF(I7873&gt;规则与名单!$B$2,"是","否"),"未判定"))</f>
        <v>不适用</v>
      </c>
      <c r="K7873" s="5" t="str">
        <f t="shared" si="489"/>
        <v>非测试日纯氢</v>
      </c>
      <c r="L7873" s="6">
        <f t="shared" si="490"/>
        <v>405</v>
      </c>
      <c r="M7873" s="5">
        <f t="shared" si="491"/>
        <v>0</v>
      </c>
      <c r="N7873" s="5" t="s">
        <v>26961</v>
      </c>
      <c r="O7873" s="5" t="s">
        <v>26962</v>
      </c>
      <c r="P7873" s="5" t="s">
        <v>26963</v>
      </c>
    </row>
    <row r="7874" ht="19" customHeight="1" spans="1:16">
      <c r="A7874" s="5">
        <v>309</v>
      </c>
      <c r="B7874" s="5" t="s">
        <v>754</v>
      </c>
      <c r="C7874" s="5" t="s">
        <v>82</v>
      </c>
      <c r="D7874" s="8" t="s">
        <v>121</v>
      </c>
      <c r="E7874" s="6">
        <v>247.1</v>
      </c>
      <c r="F7874" s="6">
        <v>233</v>
      </c>
      <c r="G7874" s="6">
        <v>247</v>
      </c>
      <c r="H7874" s="5" t="s">
        <v>120</v>
      </c>
      <c r="I7874" s="6">
        <f t="shared" ref="I7874:I7937" si="492">IF(AND(ISNUMBER(E7874),ISNUMBER(F7874)),E7874-F7874,"")</f>
        <v>14.1</v>
      </c>
      <c r="J7874" s="5" t="str">
        <f>IF(H7874="否","不适用",IF(AND(ISNUMBER(E7874),ISNUMBER(F7874)),IF(I7874&gt;规则与名单!$B$2,"是","否"),"未判定"))</f>
        <v>不适用</v>
      </c>
      <c r="K7874" s="5" t="str">
        <f t="shared" ref="K7874:K7937" si="493">IF(J7874="是",IF(ISNUMBER(F7874),"测试日GPS","缺失"),IF(ISNUMBER(G7874),"非测试日纯氢",IF(AND(H7874="是",J7874="未判定"),IF(ISNUMBER(F7874),"测试名单无纯氢GPS","缺失"),IF(ISNUMBER(E7874),"非测试日仪表","缺失"))))</f>
        <v>非测试日纯氢</v>
      </c>
      <c r="L7874" s="6">
        <f t="shared" ref="L7874:L7937" si="494">IF(K7874="缺失","",IF(K7874="非测试日纯氢",G7874,IF(K7874="非测试日仪表",E7874,F7874)))</f>
        <v>247</v>
      </c>
      <c r="M7874" s="5">
        <f t="shared" ref="M7874:M7937" si="495">IF(K7874="缺失",1,0)</f>
        <v>0</v>
      </c>
      <c r="N7874" s="5" t="s">
        <v>26964</v>
      </c>
      <c r="O7874" s="5" t="s">
        <v>26965</v>
      </c>
      <c r="P7874" s="5" t="s">
        <v>26966</v>
      </c>
    </row>
    <row r="7875" ht="19" customHeight="1" spans="1:16">
      <c r="A7875" s="5">
        <v>309</v>
      </c>
      <c r="B7875" s="5" t="s">
        <v>754</v>
      </c>
      <c r="C7875" s="5" t="s">
        <v>82</v>
      </c>
      <c r="D7875" s="8" t="s">
        <v>170</v>
      </c>
      <c r="E7875" s="6">
        <v>234</v>
      </c>
      <c r="F7875" s="6">
        <v>362.6</v>
      </c>
      <c r="G7875" s="6">
        <v>234</v>
      </c>
      <c r="H7875" s="5" t="s">
        <v>120</v>
      </c>
      <c r="I7875" s="6">
        <f t="shared" si="492"/>
        <v>-128.6</v>
      </c>
      <c r="J7875" s="5" t="str">
        <f>IF(H7875="否","不适用",IF(AND(ISNUMBER(E7875),ISNUMBER(F7875)),IF(I7875&gt;规则与名单!$B$2,"是","否"),"未判定"))</f>
        <v>不适用</v>
      </c>
      <c r="K7875" s="5" t="str">
        <f t="shared" si="493"/>
        <v>非测试日纯氢</v>
      </c>
      <c r="L7875" s="6">
        <f t="shared" si="494"/>
        <v>234</v>
      </c>
      <c r="M7875" s="5">
        <f t="shared" si="495"/>
        <v>0</v>
      </c>
      <c r="N7875" s="5" t="s">
        <v>26967</v>
      </c>
      <c r="O7875" s="5" t="s">
        <v>26968</v>
      </c>
      <c r="P7875" s="5" t="s">
        <v>26969</v>
      </c>
    </row>
    <row r="7876" ht="19" customHeight="1" spans="1:16">
      <c r="A7876" s="5">
        <v>309</v>
      </c>
      <c r="B7876" s="5" t="s">
        <v>754</v>
      </c>
      <c r="C7876" s="5" t="s">
        <v>82</v>
      </c>
      <c r="D7876" s="8" t="s">
        <v>644</v>
      </c>
      <c r="E7876" s="6">
        <v>239.5</v>
      </c>
      <c r="F7876" s="6">
        <v>2098.8</v>
      </c>
      <c r="G7876" s="6">
        <v>155.6</v>
      </c>
      <c r="H7876" s="5" t="s">
        <v>120</v>
      </c>
      <c r="I7876" s="6">
        <f t="shared" si="492"/>
        <v>-1859.3</v>
      </c>
      <c r="J7876" s="5" t="str">
        <f>IF(H7876="否","不适用",IF(AND(ISNUMBER(E7876),ISNUMBER(F7876)),IF(I7876&gt;规则与名单!$B$2,"是","否"),"未判定"))</f>
        <v>不适用</v>
      </c>
      <c r="K7876" s="5" t="str">
        <f t="shared" si="493"/>
        <v>非测试日纯氢</v>
      </c>
      <c r="L7876" s="6">
        <f t="shared" si="494"/>
        <v>155.6</v>
      </c>
      <c r="M7876" s="5">
        <f t="shared" si="495"/>
        <v>0</v>
      </c>
      <c r="N7876" s="5" t="s">
        <v>26970</v>
      </c>
      <c r="O7876" s="5" t="s">
        <v>26971</v>
      </c>
      <c r="P7876" s="5" t="s">
        <v>26972</v>
      </c>
    </row>
    <row r="7877" ht="19" customHeight="1" spans="1:16">
      <c r="A7877" s="5">
        <v>309</v>
      </c>
      <c r="B7877" s="5" t="s">
        <v>754</v>
      </c>
      <c r="C7877" s="5" t="s">
        <v>82</v>
      </c>
      <c r="D7877" s="8" t="s">
        <v>3418</v>
      </c>
      <c r="E7877" s="6">
        <v>226.3</v>
      </c>
      <c r="F7877" s="6">
        <v>213.4</v>
      </c>
      <c r="G7877" s="6">
        <v>226.2</v>
      </c>
      <c r="H7877" s="5" t="s">
        <v>120</v>
      </c>
      <c r="I7877" s="6">
        <f t="shared" si="492"/>
        <v>12.9</v>
      </c>
      <c r="J7877" s="5" t="str">
        <f>IF(H7877="否","不适用",IF(AND(ISNUMBER(E7877),ISNUMBER(F7877)),IF(I7877&gt;规则与名单!$B$2,"是","否"),"未判定"))</f>
        <v>不适用</v>
      </c>
      <c r="K7877" s="5" t="str">
        <f t="shared" si="493"/>
        <v>非测试日纯氢</v>
      </c>
      <c r="L7877" s="6">
        <f t="shared" si="494"/>
        <v>226.2</v>
      </c>
      <c r="M7877" s="5">
        <f t="shared" si="495"/>
        <v>0</v>
      </c>
      <c r="N7877" s="5" t="s">
        <v>26973</v>
      </c>
      <c r="O7877" s="5" t="s">
        <v>26974</v>
      </c>
      <c r="P7877" s="5" t="s">
        <v>26975</v>
      </c>
    </row>
    <row r="7878" ht="19" customHeight="1" spans="1:16">
      <c r="A7878" s="5">
        <v>309</v>
      </c>
      <c r="B7878" s="5" t="s">
        <v>754</v>
      </c>
      <c r="C7878" s="5" t="s">
        <v>82</v>
      </c>
      <c r="D7878" s="8" t="s">
        <v>3422</v>
      </c>
      <c r="E7878" s="6">
        <v>229.4</v>
      </c>
      <c r="F7878" s="6">
        <v>216.2</v>
      </c>
      <c r="G7878" s="6">
        <v>226.1</v>
      </c>
      <c r="H7878" s="5" t="s">
        <v>120</v>
      </c>
      <c r="I7878" s="6">
        <f t="shared" si="492"/>
        <v>13.2</v>
      </c>
      <c r="J7878" s="5" t="str">
        <f>IF(H7878="否","不适用",IF(AND(ISNUMBER(E7878),ISNUMBER(F7878)),IF(I7878&gt;规则与名单!$B$2,"是","否"),"未判定"))</f>
        <v>不适用</v>
      </c>
      <c r="K7878" s="5" t="str">
        <f t="shared" si="493"/>
        <v>非测试日纯氢</v>
      </c>
      <c r="L7878" s="6">
        <f t="shared" si="494"/>
        <v>226.1</v>
      </c>
      <c r="M7878" s="5">
        <f t="shared" si="495"/>
        <v>0</v>
      </c>
      <c r="N7878" s="5" t="s">
        <v>26976</v>
      </c>
      <c r="O7878" s="5" t="s">
        <v>26977</v>
      </c>
      <c r="P7878" s="5" t="s">
        <v>26978</v>
      </c>
    </row>
    <row r="7879" ht="19" customHeight="1" spans="1:16">
      <c r="A7879" s="5">
        <v>309</v>
      </c>
      <c r="B7879" s="5" t="s">
        <v>754</v>
      </c>
      <c r="C7879" s="5" t="s">
        <v>82</v>
      </c>
      <c r="D7879" s="8" t="s">
        <v>336</v>
      </c>
      <c r="E7879" s="6">
        <v>217.5</v>
      </c>
      <c r="F7879" s="6">
        <v>326.7</v>
      </c>
      <c r="G7879" s="6">
        <v>217.2</v>
      </c>
      <c r="H7879" s="5" t="s">
        <v>120</v>
      </c>
      <c r="I7879" s="6">
        <f t="shared" si="492"/>
        <v>-109.2</v>
      </c>
      <c r="J7879" s="5" t="str">
        <f>IF(H7879="否","不适用",IF(AND(ISNUMBER(E7879),ISNUMBER(F7879)),IF(I7879&gt;规则与名单!$B$2,"是","否"),"未判定"))</f>
        <v>不适用</v>
      </c>
      <c r="K7879" s="5" t="str">
        <f t="shared" si="493"/>
        <v>非测试日纯氢</v>
      </c>
      <c r="L7879" s="6">
        <f t="shared" si="494"/>
        <v>217.2</v>
      </c>
      <c r="M7879" s="5">
        <f t="shared" si="495"/>
        <v>0</v>
      </c>
      <c r="N7879" s="5" t="s">
        <v>26979</v>
      </c>
      <c r="O7879" s="5" t="s">
        <v>26980</v>
      </c>
      <c r="P7879" s="5" t="s">
        <v>26981</v>
      </c>
    </row>
    <row r="7880" ht="19" customHeight="1" spans="1:16">
      <c r="A7880" s="5">
        <v>309</v>
      </c>
      <c r="B7880" s="5" t="s">
        <v>754</v>
      </c>
      <c r="C7880" s="5" t="s">
        <v>82</v>
      </c>
      <c r="D7880" s="8" t="s">
        <v>653</v>
      </c>
      <c r="E7880" s="6">
        <v>248.9</v>
      </c>
      <c r="F7880" s="6">
        <v>1433.4</v>
      </c>
      <c r="G7880" s="6">
        <v>248.8</v>
      </c>
      <c r="H7880" s="5" t="s">
        <v>120</v>
      </c>
      <c r="I7880" s="6">
        <f t="shared" si="492"/>
        <v>-1184.5</v>
      </c>
      <c r="J7880" s="5" t="str">
        <f>IF(H7880="否","不适用",IF(AND(ISNUMBER(E7880),ISNUMBER(F7880)),IF(I7880&gt;规则与名单!$B$2,"是","否"),"未判定"))</f>
        <v>不适用</v>
      </c>
      <c r="K7880" s="5" t="str">
        <f t="shared" si="493"/>
        <v>非测试日纯氢</v>
      </c>
      <c r="L7880" s="6">
        <f t="shared" si="494"/>
        <v>248.8</v>
      </c>
      <c r="M7880" s="5">
        <f t="shared" si="495"/>
        <v>0</v>
      </c>
      <c r="N7880" s="5" t="s">
        <v>26982</v>
      </c>
      <c r="O7880" s="5" t="s">
        <v>26983</v>
      </c>
      <c r="P7880" s="5" t="s">
        <v>26984</v>
      </c>
    </row>
    <row r="7881" ht="19" customHeight="1" spans="1:16">
      <c r="A7881" s="5">
        <v>309</v>
      </c>
      <c r="B7881" s="5" t="s">
        <v>754</v>
      </c>
      <c r="C7881" s="5" t="s">
        <v>82</v>
      </c>
      <c r="D7881" s="8" t="s">
        <v>140</v>
      </c>
      <c r="E7881" s="6">
        <v>212</v>
      </c>
      <c r="F7881" s="6">
        <v>199.8</v>
      </c>
      <c r="G7881" s="6">
        <v>211.7</v>
      </c>
      <c r="H7881" s="5" t="s">
        <v>120</v>
      </c>
      <c r="I7881" s="6">
        <f t="shared" si="492"/>
        <v>12.2</v>
      </c>
      <c r="J7881" s="5" t="str">
        <f>IF(H7881="否","不适用",IF(AND(ISNUMBER(E7881),ISNUMBER(F7881)),IF(I7881&gt;规则与名单!$B$2,"是","否"),"未判定"))</f>
        <v>不适用</v>
      </c>
      <c r="K7881" s="5" t="str">
        <f t="shared" si="493"/>
        <v>非测试日纯氢</v>
      </c>
      <c r="L7881" s="6">
        <f t="shared" si="494"/>
        <v>211.7</v>
      </c>
      <c r="M7881" s="5">
        <f t="shared" si="495"/>
        <v>0</v>
      </c>
      <c r="N7881" s="5" t="s">
        <v>26985</v>
      </c>
      <c r="O7881" s="5" t="s">
        <v>26986</v>
      </c>
      <c r="P7881" s="5" t="s">
        <v>26987</v>
      </c>
    </row>
    <row r="7882" ht="19" customHeight="1" spans="1:16">
      <c r="A7882" s="5">
        <v>309</v>
      </c>
      <c r="B7882" s="5" t="s">
        <v>754</v>
      </c>
      <c r="C7882" s="5" t="s">
        <v>82</v>
      </c>
      <c r="D7882" s="8" t="s">
        <v>115</v>
      </c>
      <c r="E7882" s="6">
        <v>243.5</v>
      </c>
      <c r="F7882" s="6">
        <v>1420.1</v>
      </c>
      <c r="G7882" s="6">
        <v>243.3</v>
      </c>
      <c r="H7882" s="5" t="s">
        <v>120</v>
      </c>
      <c r="I7882" s="6">
        <f t="shared" si="492"/>
        <v>-1176.6</v>
      </c>
      <c r="J7882" s="5" t="str">
        <f>IF(H7882="否","不适用",IF(AND(ISNUMBER(E7882),ISNUMBER(F7882)),IF(I7882&gt;规则与名单!$B$2,"是","否"),"未判定"))</f>
        <v>不适用</v>
      </c>
      <c r="K7882" s="5" t="str">
        <f t="shared" si="493"/>
        <v>非测试日纯氢</v>
      </c>
      <c r="L7882" s="6">
        <f t="shared" si="494"/>
        <v>243.3</v>
      </c>
      <c r="M7882" s="5">
        <f t="shared" si="495"/>
        <v>0</v>
      </c>
      <c r="N7882" s="5" t="s">
        <v>26988</v>
      </c>
      <c r="O7882" s="5" t="s">
        <v>26989</v>
      </c>
      <c r="P7882" s="5" t="s">
        <v>26990</v>
      </c>
    </row>
    <row r="7883" ht="19" customHeight="1" spans="1:16">
      <c r="A7883" s="5">
        <v>310</v>
      </c>
      <c r="B7883" s="5" t="s">
        <v>755</v>
      </c>
      <c r="C7883" s="5" t="s">
        <v>82</v>
      </c>
      <c r="D7883" s="8" t="s">
        <v>114</v>
      </c>
      <c r="E7883" s="6">
        <v>98.5</v>
      </c>
      <c r="F7883" s="6">
        <v>94.1</v>
      </c>
      <c r="G7883" s="6">
        <v>6.1</v>
      </c>
      <c r="H7883" s="5" t="s">
        <v>120</v>
      </c>
      <c r="I7883" s="6">
        <f t="shared" si="492"/>
        <v>4.40000000000001</v>
      </c>
      <c r="J7883" s="5" t="str">
        <f>IF(H7883="否","不适用",IF(AND(ISNUMBER(E7883),ISNUMBER(F7883)),IF(I7883&gt;规则与名单!$B$2,"是","否"),"未判定"))</f>
        <v>不适用</v>
      </c>
      <c r="K7883" s="5" t="str">
        <f t="shared" si="493"/>
        <v>非测试日纯氢</v>
      </c>
      <c r="L7883" s="6">
        <f t="shared" si="494"/>
        <v>6.1</v>
      </c>
      <c r="M7883" s="5">
        <f t="shared" si="495"/>
        <v>0</v>
      </c>
      <c r="N7883" s="5" t="s">
        <v>26991</v>
      </c>
      <c r="O7883" s="5" t="s">
        <v>26992</v>
      </c>
      <c r="P7883" s="5" t="s">
        <v>26993</v>
      </c>
    </row>
    <row r="7884" ht="19" customHeight="1" spans="1:16">
      <c r="A7884" s="5">
        <v>310</v>
      </c>
      <c r="B7884" s="5" t="s">
        <v>755</v>
      </c>
      <c r="C7884" s="5" t="s">
        <v>82</v>
      </c>
      <c r="D7884" s="8" t="s">
        <v>605</v>
      </c>
      <c r="E7884" s="6">
        <v>66.6</v>
      </c>
      <c r="F7884" s="6">
        <v>63.4</v>
      </c>
      <c r="G7884" s="6">
        <v>0.1</v>
      </c>
      <c r="H7884" s="5" t="s">
        <v>120</v>
      </c>
      <c r="I7884" s="6">
        <f t="shared" si="492"/>
        <v>3.2</v>
      </c>
      <c r="J7884" s="5" t="str">
        <f>IF(H7884="否","不适用",IF(AND(ISNUMBER(E7884),ISNUMBER(F7884)),IF(I7884&gt;规则与名单!$B$2,"是","否"),"未判定"))</f>
        <v>不适用</v>
      </c>
      <c r="K7884" s="5" t="str">
        <f t="shared" si="493"/>
        <v>非测试日纯氢</v>
      </c>
      <c r="L7884" s="6">
        <f t="shared" si="494"/>
        <v>0.1</v>
      </c>
      <c r="M7884" s="5">
        <f t="shared" si="495"/>
        <v>0</v>
      </c>
      <c r="N7884" s="5" t="s">
        <v>26994</v>
      </c>
      <c r="O7884" s="5" t="s">
        <v>26995</v>
      </c>
      <c r="P7884" s="5" t="s">
        <v>26996</v>
      </c>
    </row>
    <row r="7885" ht="19" customHeight="1" spans="1:16">
      <c r="A7885" s="5">
        <v>310</v>
      </c>
      <c r="B7885" s="5" t="s">
        <v>755</v>
      </c>
      <c r="C7885" s="5" t="s">
        <v>82</v>
      </c>
      <c r="D7885" s="8" t="s">
        <v>186</v>
      </c>
      <c r="E7885" s="6">
        <v>94.3</v>
      </c>
      <c r="F7885" s="6">
        <v>89.5</v>
      </c>
      <c r="G7885" s="6">
        <v>6.3</v>
      </c>
      <c r="H7885" s="5" t="s">
        <v>120</v>
      </c>
      <c r="I7885" s="6">
        <f t="shared" si="492"/>
        <v>4.8</v>
      </c>
      <c r="J7885" s="5" t="str">
        <f>IF(H7885="否","不适用",IF(AND(ISNUMBER(E7885),ISNUMBER(F7885)),IF(I7885&gt;规则与名单!$B$2,"是","否"),"未判定"))</f>
        <v>不适用</v>
      </c>
      <c r="K7885" s="5" t="str">
        <f t="shared" si="493"/>
        <v>非测试日纯氢</v>
      </c>
      <c r="L7885" s="6">
        <f t="shared" si="494"/>
        <v>6.3</v>
      </c>
      <c r="M7885" s="5">
        <f t="shared" si="495"/>
        <v>0</v>
      </c>
      <c r="N7885" s="5" t="s">
        <v>26997</v>
      </c>
      <c r="O7885" s="5" t="s">
        <v>26998</v>
      </c>
      <c r="P7885" s="5" t="s">
        <v>26999</v>
      </c>
    </row>
    <row r="7886" ht="19" customHeight="1" spans="1:16">
      <c r="A7886" s="5">
        <v>310</v>
      </c>
      <c r="B7886" s="5" t="s">
        <v>755</v>
      </c>
      <c r="C7886" s="5" t="s">
        <v>82</v>
      </c>
      <c r="D7886" s="8" t="s">
        <v>165</v>
      </c>
      <c r="E7886" s="6">
        <v>14.1</v>
      </c>
      <c r="F7886" s="6">
        <v>30</v>
      </c>
      <c r="G7886" s="6">
        <v>5.9</v>
      </c>
      <c r="H7886" s="5" t="s">
        <v>120</v>
      </c>
      <c r="I7886" s="6">
        <f t="shared" si="492"/>
        <v>-15.9</v>
      </c>
      <c r="J7886" s="5" t="str">
        <f>IF(H7886="否","不适用",IF(AND(ISNUMBER(E7886),ISNUMBER(F7886)),IF(I7886&gt;规则与名单!$B$2,"是","否"),"未判定"))</f>
        <v>不适用</v>
      </c>
      <c r="K7886" s="5" t="str">
        <f t="shared" si="493"/>
        <v>非测试日纯氢</v>
      </c>
      <c r="L7886" s="6">
        <f t="shared" si="494"/>
        <v>5.9</v>
      </c>
      <c r="M7886" s="5">
        <f t="shared" si="495"/>
        <v>0</v>
      </c>
      <c r="N7886" s="5" t="s">
        <v>27000</v>
      </c>
      <c r="O7886" s="5" t="s">
        <v>27001</v>
      </c>
      <c r="P7886" s="5" t="s">
        <v>27002</v>
      </c>
    </row>
    <row r="7887" ht="19" customHeight="1" spans="1:16">
      <c r="A7887" s="5">
        <v>310</v>
      </c>
      <c r="B7887" s="5" t="s">
        <v>755</v>
      </c>
      <c r="C7887" s="5" t="s">
        <v>82</v>
      </c>
      <c r="D7887" s="8" t="s">
        <v>151</v>
      </c>
      <c r="E7887" s="6">
        <v>67.9</v>
      </c>
      <c r="F7887" s="6">
        <v>76</v>
      </c>
      <c r="G7887" s="6">
        <v>10.5</v>
      </c>
      <c r="H7887" s="5" t="s">
        <v>120</v>
      </c>
      <c r="I7887" s="6">
        <f t="shared" si="492"/>
        <v>-8.09999999999999</v>
      </c>
      <c r="J7887" s="5" t="str">
        <f>IF(H7887="否","不适用",IF(AND(ISNUMBER(E7887),ISNUMBER(F7887)),IF(I7887&gt;规则与名单!$B$2,"是","否"),"未判定"))</f>
        <v>不适用</v>
      </c>
      <c r="K7887" s="5" t="str">
        <f t="shared" si="493"/>
        <v>非测试日纯氢</v>
      </c>
      <c r="L7887" s="6">
        <f t="shared" si="494"/>
        <v>10.5</v>
      </c>
      <c r="M7887" s="5">
        <f t="shared" si="495"/>
        <v>0</v>
      </c>
      <c r="N7887" s="5" t="s">
        <v>27003</v>
      </c>
      <c r="O7887" s="5" t="s">
        <v>27004</v>
      </c>
      <c r="P7887" s="5" t="s">
        <v>27005</v>
      </c>
    </row>
    <row r="7888" ht="19" customHeight="1" spans="1:16">
      <c r="A7888" s="5">
        <v>310</v>
      </c>
      <c r="B7888" s="5" t="s">
        <v>755</v>
      </c>
      <c r="C7888" s="5" t="s">
        <v>82</v>
      </c>
      <c r="D7888" s="8" t="s">
        <v>3358</v>
      </c>
      <c r="E7888" s="6">
        <v>120.7</v>
      </c>
      <c r="F7888" s="6">
        <v>86.5</v>
      </c>
      <c r="G7888" s="6">
        <v>2.8</v>
      </c>
      <c r="H7888" s="5" t="s">
        <v>120</v>
      </c>
      <c r="I7888" s="6">
        <f t="shared" si="492"/>
        <v>34.2</v>
      </c>
      <c r="J7888" s="5" t="str">
        <f>IF(H7888="否","不适用",IF(AND(ISNUMBER(E7888),ISNUMBER(F7888)),IF(I7888&gt;规则与名单!$B$2,"是","否"),"未判定"))</f>
        <v>不适用</v>
      </c>
      <c r="K7888" s="5" t="str">
        <f t="shared" si="493"/>
        <v>非测试日纯氢</v>
      </c>
      <c r="L7888" s="6">
        <f t="shared" si="494"/>
        <v>2.8</v>
      </c>
      <c r="M7888" s="5">
        <f t="shared" si="495"/>
        <v>0</v>
      </c>
      <c r="N7888" s="5" t="s">
        <v>27006</v>
      </c>
      <c r="O7888" s="5" t="s">
        <v>27007</v>
      </c>
      <c r="P7888" s="5" t="s">
        <v>27008</v>
      </c>
    </row>
    <row r="7889" ht="19" customHeight="1" spans="1:16">
      <c r="A7889" s="5">
        <v>310</v>
      </c>
      <c r="B7889" s="5" t="s">
        <v>755</v>
      </c>
      <c r="C7889" s="5" t="s">
        <v>82</v>
      </c>
      <c r="D7889" s="8" t="s">
        <v>272</v>
      </c>
      <c r="E7889" s="6">
        <v>76.6</v>
      </c>
      <c r="F7889" s="6">
        <v>72.9</v>
      </c>
      <c r="G7889" s="6">
        <v>1.4</v>
      </c>
      <c r="H7889" s="5" t="s">
        <v>120</v>
      </c>
      <c r="I7889" s="6">
        <f t="shared" si="492"/>
        <v>3.69999999999999</v>
      </c>
      <c r="J7889" s="5" t="str">
        <f>IF(H7889="否","不适用",IF(AND(ISNUMBER(E7889),ISNUMBER(F7889)),IF(I7889&gt;规则与名单!$B$2,"是","否"),"未判定"))</f>
        <v>不适用</v>
      </c>
      <c r="K7889" s="5" t="str">
        <f t="shared" si="493"/>
        <v>非测试日纯氢</v>
      </c>
      <c r="L7889" s="6">
        <f t="shared" si="494"/>
        <v>1.4</v>
      </c>
      <c r="M7889" s="5">
        <f t="shared" si="495"/>
        <v>0</v>
      </c>
      <c r="N7889" s="5" t="s">
        <v>27009</v>
      </c>
      <c r="O7889" s="5" t="s">
        <v>27010</v>
      </c>
      <c r="P7889" s="5" t="s">
        <v>27011</v>
      </c>
    </row>
    <row r="7890" ht="19" customHeight="1" spans="1:16">
      <c r="A7890" s="5">
        <v>310</v>
      </c>
      <c r="B7890" s="5" t="s">
        <v>755</v>
      </c>
      <c r="C7890" s="5" t="s">
        <v>82</v>
      </c>
      <c r="D7890" s="8" t="s">
        <v>506</v>
      </c>
      <c r="E7890" s="6">
        <v>77.6</v>
      </c>
      <c r="F7890" s="6">
        <v>73.7</v>
      </c>
      <c r="G7890" s="6">
        <v>1.7</v>
      </c>
      <c r="H7890" s="5" t="s">
        <v>120</v>
      </c>
      <c r="I7890" s="6">
        <f t="shared" si="492"/>
        <v>3.89999999999999</v>
      </c>
      <c r="J7890" s="5" t="str">
        <f>IF(H7890="否","不适用",IF(AND(ISNUMBER(E7890),ISNUMBER(F7890)),IF(I7890&gt;规则与名单!$B$2,"是","否"),"未判定"))</f>
        <v>不适用</v>
      </c>
      <c r="K7890" s="5" t="str">
        <f t="shared" si="493"/>
        <v>非测试日纯氢</v>
      </c>
      <c r="L7890" s="6">
        <f t="shared" si="494"/>
        <v>1.7</v>
      </c>
      <c r="M7890" s="5">
        <f t="shared" si="495"/>
        <v>0</v>
      </c>
      <c r="N7890" s="5" t="s">
        <v>27012</v>
      </c>
      <c r="O7890" s="5" t="s">
        <v>27013</v>
      </c>
      <c r="P7890" s="5" t="s">
        <v>27014</v>
      </c>
    </row>
    <row r="7891" ht="19" customHeight="1" spans="1:16">
      <c r="A7891" s="5">
        <v>310</v>
      </c>
      <c r="B7891" s="5" t="s">
        <v>755</v>
      </c>
      <c r="C7891" s="5" t="s">
        <v>82</v>
      </c>
      <c r="D7891" s="8" t="s">
        <v>673</v>
      </c>
      <c r="E7891" s="6">
        <v>118.2</v>
      </c>
      <c r="F7891" s="6">
        <v>111.7</v>
      </c>
      <c r="G7891" s="6">
        <v>0</v>
      </c>
      <c r="H7891" s="5" t="s">
        <v>120</v>
      </c>
      <c r="I7891" s="6">
        <f t="shared" si="492"/>
        <v>6.5</v>
      </c>
      <c r="J7891" s="5" t="str">
        <f>IF(H7891="否","不适用",IF(AND(ISNUMBER(E7891),ISNUMBER(F7891)),IF(I7891&gt;规则与名单!$B$2,"是","否"),"未判定"))</f>
        <v>不适用</v>
      </c>
      <c r="K7891" s="5" t="str">
        <f t="shared" si="493"/>
        <v>非测试日纯氢</v>
      </c>
      <c r="L7891" s="6">
        <f t="shared" si="494"/>
        <v>0</v>
      </c>
      <c r="M7891" s="5">
        <f t="shared" si="495"/>
        <v>0</v>
      </c>
      <c r="N7891" s="5" t="s">
        <v>27015</v>
      </c>
      <c r="O7891" s="5" t="s">
        <v>27016</v>
      </c>
      <c r="P7891" s="5" t="s">
        <v>27017</v>
      </c>
    </row>
    <row r="7892" ht="19" customHeight="1" spans="1:16">
      <c r="A7892" s="5">
        <v>310</v>
      </c>
      <c r="B7892" s="5" t="s">
        <v>755</v>
      </c>
      <c r="C7892" s="5" t="s">
        <v>82</v>
      </c>
      <c r="D7892" s="8" t="s">
        <v>183</v>
      </c>
      <c r="E7892" s="6">
        <v>32.5</v>
      </c>
      <c r="F7892" s="6">
        <v>30.9</v>
      </c>
      <c r="G7892" s="6">
        <v>0.1</v>
      </c>
      <c r="H7892" s="5" t="s">
        <v>120</v>
      </c>
      <c r="I7892" s="6">
        <f t="shared" si="492"/>
        <v>1.6</v>
      </c>
      <c r="J7892" s="5" t="str">
        <f>IF(H7892="否","不适用",IF(AND(ISNUMBER(E7892),ISNUMBER(F7892)),IF(I7892&gt;规则与名单!$B$2,"是","否"),"未判定"))</f>
        <v>不适用</v>
      </c>
      <c r="K7892" s="5" t="str">
        <f t="shared" si="493"/>
        <v>非测试日纯氢</v>
      </c>
      <c r="L7892" s="6">
        <f t="shared" si="494"/>
        <v>0.1</v>
      </c>
      <c r="M7892" s="5">
        <f t="shared" si="495"/>
        <v>0</v>
      </c>
      <c r="N7892" s="5" t="s">
        <v>27018</v>
      </c>
      <c r="O7892" s="5" t="s">
        <v>27019</v>
      </c>
      <c r="P7892" s="5" t="s">
        <v>27020</v>
      </c>
    </row>
    <row r="7893" ht="19" customHeight="1" spans="1:16">
      <c r="A7893" s="5">
        <v>310</v>
      </c>
      <c r="B7893" s="5" t="s">
        <v>755</v>
      </c>
      <c r="C7893" s="5" t="s">
        <v>82</v>
      </c>
      <c r="D7893" s="8" t="s">
        <v>431</v>
      </c>
      <c r="E7893" s="6">
        <v>115.7</v>
      </c>
      <c r="F7893" s="6">
        <v>109</v>
      </c>
      <c r="G7893" s="6">
        <v>4.6</v>
      </c>
      <c r="H7893" s="5" t="s">
        <v>120</v>
      </c>
      <c r="I7893" s="6">
        <f t="shared" si="492"/>
        <v>6.7</v>
      </c>
      <c r="J7893" s="5" t="str">
        <f>IF(H7893="否","不适用",IF(AND(ISNUMBER(E7893),ISNUMBER(F7893)),IF(I7893&gt;规则与名单!$B$2,"是","否"),"未判定"))</f>
        <v>不适用</v>
      </c>
      <c r="K7893" s="5" t="str">
        <f t="shared" si="493"/>
        <v>非测试日纯氢</v>
      </c>
      <c r="L7893" s="6">
        <f t="shared" si="494"/>
        <v>4.6</v>
      </c>
      <c r="M7893" s="5">
        <f t="shared" si="495"/>
        <v>0</v>
      </c>
      <c r="N7893" s="5" t="s">
        <v>27021</v>
      </c>
      <c r="O7893" s="5" t="s">
        <v>27022</v>
      </c>
      <c r="P7893" s="5" t="s">
        <v>27023</v>
      </c>
    </row>
    <row r="7894" ht="19" customHeight="1" spans="1:16">
      <c r="A7894" s="5">
        <v>310</v>
      </c>
      <c r="B7894" s="5" t="s">
        <v>755</v>
      </c>
      <c r="C7894" s="5" t="s">
        <v>82</v>
      </c>
      <c r="D7894" s="8" t="s">
        <v>3377</v>
      </c>
      <c r="E7894" s="6">
        <v>62.1</v>
      </c>
      <c r="F7894" s="6">
        <v>76.3</v>
      </c>
      <c r="G7894" s="6">
        <v>4.9</v>
      </c>
      <c r="H7894" s="5" t="s">
        <v>120</v>
      </c>
      <c r="I7894" s="6">
        <f t="shared" si="492"/>
        <v>-14.2</v>
      </c>
      <c r="J7894" s="5" t="str">
        <f>IF(H7894="否","不适用",IF(AND(ISNUMBER(E7894),ISNUMBER(F7894)),IF(I7894&gt;规则与名单!$B$2,"是","否"),"未判定"))</f>
        <v>不适用</v>
      </c>
      <c r="K7894" s="5" t="str">
        <f t="shared" si="493"/>
        <v>非测试日纯氢</v>
      </c>
      <c r="L7894" s="6">
        <f t="shared" si="494"/>
        <v>4.9</v>
      </c>
      <c r="M7894" s="5">
        <f t="shared" si="495"/>
        <v>0</v>
      </c>
      <c r="N7894" s="5" t="s">
        <v>27024</v>
      </c>
      <c r="O7894" s="5" t="s">
        <v>27025</v>
      </c>
      <c r="P7894" s="5" t="s">
        <v>27026</v>
      </c>
    </row>
    <row r="7895" ht="19" customHeight="1" spans="1:16">
      <c r="A7895" s="5">
        <v>310</v>
      </c>
      <c r="B7895" s="5" t="s">
        <v>755</v>
      </c>
      <c r="C7895" s="5" t="s">
        <v>82</v>
      </c>
      <c r="D7895" s="8" t="s">
        <v>407</v>
      </c>
      <c r="E7895" s="6">
        <v>75.3</v>
      </c>
      <c r="F7895" s="6">
        <v>53.8</v>
      </c>
      <c r="G7895" s="6">
        <v>0.3</v>
      </c>
      <c r="H7895" s="5" t="s">
        <v>120</v>
      </c>
      <c r="I7895" s="6">
        <f t="shared" si="492"/>
        <v>21.5</v>
      </c>
      <c r="J7895" s="5" t="str">
        <f>IF(H7895="否","不适用",IF(AND(ISNUMBER(E7895),ISNUMBER(F7895)),IF(I7895&gt;规则与名单!$B$2,"是","否"),"未判定"))</f>
        <v>不适用</v>
      </c>
      <c r="K7895" s="5" t="str">
        <f t="shared" si="493"/>
        <v>非测试日纯氢</v>
      </c>
      <c r="L7895" s="6">
        <f t="shared" si="494"/>
        <v>0.3</v>
      </c>
      <c r="M7895" s="5">
        <f t="shared" si="495"/>
        <v>0</v>
      </c>
      <c r="N7895" s="5" t="s">
        <v>27027</v>
      </c>
      <c r="O7895" s="5" t="s">
        <v>27028</v>
      </c>
      <c r="P7895" s="5" t="s">
        <v>27029</v>
      </c>
    </row>
    <row r="7896" ht="19" customHeight="1" spans="1:16">
      <c r="A7896" s="5">
        <v>310</v>
      </c>
      <c r="B7896" s="5" t="s">
        <v>755</v>
      </c>
      <c r="C7896" s="5" t="s">
        <v>82</v>
      </c>
      <c r="D7896" s="8" t="s">
        <v>411</v>
      </c>
      <c r="E7896" s="6">
        <v>102.6</v>
      </c>
      <c r="F7896" s="6">
        <v>96.6</v>
      </c>
      <c r="G7896" s="6">
        <v>0.4</v>
      </c>
      <c r="H7896" s="5" t="s">
        <v>120</v>
      </c>
      <c r="I7896" s="6">
        <f t="shared" si="492"/>
        <v>6</v>
      </c>
      <c r="J7896" s="5" t="str">
        <f>IF(H7896="否","不适用",IF(AND(ISNUMBER(E7896),ISNUMBER(F7896)),IF(I7896&gt;规则与名单!$B$2,"是","否"),"未判定"))</f>
        <v>不适用</v>
      </c>
      <c r="K7896" s="5" t="str">
        <f t="shared" si="493"/>
        <v>非测试日纯氢</v>
      </c>
      <c r="L7896" s="6">
        <f t="shared" si="494"/>
        <v>0.4</v>
      </c>
      <c r="M7896" s="5">
        <f t="shared" si="495"/>
        <v>0</v>
      </c>
      <c r="N7896" s="5" t="s">
        <v>27030</v>
      </c>
      <c r="O7896" s="5" t="s">
        <v>27031</v>
      </c>
      <c r="P7896" s="5" t="s">
        <v>27032</v>
      </c>
    </row>
    <row r="7897" ht="19" customHeight="1" spans="1:16">
      <c r="A7897" s="5">
        <v>310</v>
      </c>
      <c r="B7897" s="5" t="s">
        <v>755</v>
      </c>
      <c r="C7897" s="5" t="s">
        <v>82</v>
      </c>
      <c r="D7897" s="8" t="s">
        <v>251</v>
      </c>
      <c r="E7897" s="6">
        <v>69.8</v>
      </c>
      <c r="F7897" s="6">
        <v>65.9</v>
      </c>
      <c r="G7897" s="6">
        <v>2.5</v>
      </c>
      <c r="H7897" s="5" t="s">
        <v>120</v>
      </c>
      <c r="I7897" s="6">
        <f t="shared" si="492"/>
        <v>3.89999999999999</v>
      </c>
      <c r="J7897" s="5" t="str">
        <f>IF(H7897="否","不适用",IF(AND(ISNUMBER(E7897),ISNUMBER(F7897)),IF(I7897&gt;规则与名单!$B$2,"是","否"),"未判定"))</f>
        <v>不适用</v>
      </c>
      <c r="K7897" s="5" t="str">
        <f t="shared" si="493"/>
        <v>非测试日纯氢</v>
      </c>
      <c r="L7897" s="6">
        <f t="shared" si="494"/>
        <v>2.5</v>
      </c>
      <c r="M7897" s="5">
        <f t="shared" si="495"/>
        <v>0</v>
      </c>
      <c r="N7897" s="5" t="s">
        <v>27033</v>
      </c>
      <c r="O7897" s="5" t="s">
        <v>27034</v>
      </c>
      <c r="P7897" s="5" t="s">
        <v>27035</v>
      </c>
    </row>
    <row r="7898" ht="19" customHeight="1" spans="1:16">
      <c r="A7898" s="5">
        <v>310</v>
      </c>
      <c r="B7898" s="5" t="s">
        <v>755</v>
      </c>
      <c r="C7898" s="5" t="s">
        <v>82</v>
      </c>
      <c r="D7898" s="8" t="s">
        <v>472</v>
      </c>
      <c r="E7898" s="6">
        <v>87.6</v>
      </c>
      <c r="F7898" s="6">
        <v>82.9</v>
      </c>
      <c r="G7898" s="6">
        <v>4.8</v>
      </c>
      <c r="H7898" s="5" t="s">
        <v>120</v>
      </c>
      <c r="I7898" s="6">
        <f t="shared" si="492"/>
        <v>4.69999999999999</v>
      </c>
      <c r="J7898" s="5" t="str">
        <f>IF(H7898="否","不适用",IF(AND(ISNUMBER(E7898),ISNUMBER(F7898)),IF(I7898&gt;规则与名单!$B$2,"是","否"),"未判定"))</f>
        <v>不适用</v>
      </c>
      <c r="K7898" s="5" t="str">
        <f t="shared" si="493"/>
        <v>非测试日纯氢</v>
      </c>
      <c r="L7898" s="6">
        <f t="shared" si="494"/>
        <v>4.8</v>
      </c>
      <c r="M7898" s="5">
        <f t="shared" si="495"/>
        <v>0</v>
      </c>
      <c r="N7898" s="5" t="s">
        <v>27036</v>
      </c>
      <c r="O7898" s="5" t="s">
        <v>27037</v>
      </c>
      <c r="P7898" s="5" t="s">
        <v>27038</v>
      </c>
    </row>
    <row r="7899" ht="19" customHeight="1" spans="1:16">
      <c r="A7899" s="5">
        <v>310</v>
      </c>
      <c r="B7899" s="5" t="s">
        <v>755</v>
      </c>
      <c r="C7899" s="5" t="s">
        <v>82</v>
      </c>
      <c r="D7899" s="8" t="s">
        <v>466</v>
      </c>
      <c r="E7899" s="6">
        <v>79.6</v>
      </c>
      <c r="F7899" s="6">
        <v>75.3</v>
      </c>
      <c r="G7899" s="6">
        <v>5.8</v>
      </c>
      <c r="H7899" s="5" t="s">
        <v>120</v>
      </c>
      <c r="I7899" s="6">
        <f t="shared" si="492"/>
        <v>4.3</v>
      </c>
      <c r="J7899" s="5" t="str">
        <f>IF(H7899="否","不适用",IF(AND(ISNUMBER(E7899),ISNUMBER(F7899)),IF(I7899&gt;规则与名单!$B$2,"是","否"),"未判定"))</f>
        <v>不适用</v>
      </c>
      <c r="K7899" s="5" t="str">
        <f t="shared" si="493"/>
        <v>非测试日纯氢</v>
      </c>
      <c r="L7899" s="6">
        <f t="shared" si="494"/>
        <v>5.8</v>
      </c>
      <c r="M7899" s="5">
        <f t="shared" si="495"/>
        <v>0</v>
      </c>
      <c r="N7899" s="5" t="s">
        <v>27039</v>
      </c>
      <c r="O7899" s="5" t="s">
        <v>27040</v>
      </c>
      <c r="P7899" s="5" t="s">
        <v>27041</v>
      </c>
    </row>
    <row r="7900" ht="19" customHeight="1" spans="1:16">
      <c r="A7900" s="5">
        <v>310</v>
      </c>
      <c r="B7900" s="5" t="s">
        <v>755</v>
      </c>
      <c r="C7900" s="5" t="s">
        <v>82</v>
      </c>
      <c r="D7900" s="8" t="s">
        <v>333</v>
      </c>
      <c r="E7900" s="6">
        <v>94.3</v>
      </c>
      <c r="F7900" s="6">
        <v>88.7</v>
      </c>
      <c r="G7900" s="6">
        <v>3.6</v>
      </c>
      <c r="H7900" s="5" t="s">
        <v>120</v>
      </c>
      <c r="I7900" s="6">
        <f t="shared" si="492"/>
        <v>5.59999999999999</v>
      </c>
      <c r="J7900" s="5" t="str">
        <f>IF(H7900="否","不适用",IF(AND(ISNUMBER(E7900),ISNUMBER(F7900)),IF(I7900&gt;规则与名单!$B$2,"是","否"),"未判定"))</f>
        <v>不适用</v>
      </c>
      <c r="K7900" s="5" t="str">
        <f t="shared" si="493"/>
        <v>非测试日纯氢</v>
      </c>
      <c r="L7900" s="6">
        <f t="shared" si="494"/>
        <v>3.6</v>
      </c>
      <c r="M7900" s="5">
        <f t="shared" si="495"/>
        <v>0</v>
      </c>
      <c r="N7900" s="5" t="s">
        <v>27042</v>
      </c>
      <c r="O7900" s="5" t="s">
        <v>27043</v>
      </c>
      <c r="P7900" s="5" t="s">
        <v>27044</v>
      </c>
    </row>
    <row r="7901" ht="19" customHeight="1" spans="1:16">
      <c r="A7901" s="5">
        <v>310</v>
      </c>
      <c r="B7901" s="5" t="s">
        <v>755</v>
      </c>
      <c r="C7901" s="5" t="s">
        <v>82</v>
      </c>
      <c r="D7901" s="8" t="s">
        <v>175</v>
      </c>
      <c r="E7901" s="6">
        <v>56</v>
      </c>
      <c r="F7901" s="6">
        <v>52.9</v>
      </c>
      <c r="G7901" s="6">
        <v>0.5</v>
      </c>
      <c r="H7901" s="5" t="s">
        <v>120</v>
      </c>
      <c r="I7901" s="6">
        <f t="shared" si="492"/>
        <v>3.1</v>
      </c>
      <c r="J7901" s="5" t="str">
        <f>IF(H7901="否","不适用",IF(AND(ISNUMBER(E7901),ISNUMBER(F7901)),IF(I7901&gt;规则与名单!$B$2,"是","否"),"未判定"))</f>
        <v>不适用</v>
      </c>
      <c r="K7901" s="5" t="str">
        <f t="shared" si="493"/>
        <v>非测试日纯氢</v>
      </c>
      <c r="L7901" s="6">
        <f t="shared" si="494"/>
        <v>0.5</v>
      </c>
      <c r="M7901" s="5">
        <f t="shared" si="495"/>
        <v>0</v>
      </c>
      <c r="N7901" s="5" t="s">
        <v>27045</v>
      </c>
      <c r="O7901" s="5" t="s">
        <v>27046</v>
      </c>
      <c r="P7901" s="5" t="s">
        <v>27047</v>
      </c>
    </row>
    <row r="7902" ht="19" customHeight="1" spans="1:16">
      <c r="A7902" s="5">
        <v>310</v>
      </c>
      <c r="B7902" s="5" t="s">
        <v>755</v>
      </c>
      <c r="C7902" s="5" t="s">
        <v>82</v>
      </c>
      <c r="D7902" s="8" t="s">
        <v>3402</v>
      </c>
      <c r="E7902" s="6">
        <v>64.4</v>
      </c>
      <c r="F7902" s="6">
        <v>59.6</v>
      </c>
      <c r="G7902" s="6">
        <v>2.8</v>
      </c>
      <c r="H7902" s="5" t="s">
        <v>120</v>
      </c>
      <c r="I7902" s="6">
        <f t="shared" si="492"/>
        <v>4.8</v>
      </c>
      <c r="J7902" s="5" t="str">
        <f>IF(H7902="否","不适用",IF(AND(ISNUMBER(E7902),ISNUMBER(F7902)),IF(I7902&gt;规则与名单!$B$2,"是","否"),"未判定"))</f>
        <v>不适用</v>
      </c>
      <c r="K7902" s="5" t="str">
        <f t="shared" si="493"/>
        <v>非测试日纯氢</v>
      </c>
      <c r="L7902" s="6">
        <f t="shared" si="494"/>
        <v>2.8</v>
      </c>
      <c r="M7902" s="5">
        <f t="shared" si="495"/>
        <v>0</v>
      </c>
      <c r="N7902" s="5" t="s">
        <v>27048</v>
      </c>
      <c r="O7902" s="5" t="s">
        <v>27049</v>
      </c>
      <c r="P7902" s="5" t="s">
        <v>27050</v>
      </c>
    </row>
    <row r="7903" ht="19" customHeight="1" spans="1:16">
      <c r="A7903" s="5">
        <v>310</v>
      </c>
      <c r="B7903" s="5" t="s">
        <v>755</v>
      </c>
      <c r="C7903" s="5" t="s">
        <v>82</v>
      </c>
      <c r="D7903" s="8" t="s">
        <v>487</v>
      </c>
      <c r="E7903" s="6">
        <v>59.4</v>
      </c>
      <c r="F7903" s="6">
        <v>56.2</v>
      </c>
      <c r="G7903" s="6">
        <v>2.4</v>
      </c>
      <c r="H7903" s="5" t="s">
        <v>120</v>
      </c>
      <c r="I7903" s="6">
        <f t="shared" si="492"/>
        <v>3.2</v>
      </c>
      <c r="J7903" s="5" t="str">
        <f>IF(H7903="否","不适用",IF(AND(ISNUMBER(E7903),ISNUMBER(F7903)),IF(I7903&gt;规则与名单!$B$2,"是","否"),"未判定"))</f>
        <v>不适用</v>
      </c>
      <c r="K7903" s="5" t="str">
        <f t="shared" si="493"/>
        <v>非测试日纯氢</v>
      </c>
      <c r="L7903" s="6">
        <f t="shared" si="494"/>
        <v>2.4</v>
      </c>
      <c r="M7903" s="5">
        <f t="shared" si="495"/>
        <v>0</v>
      </c>
      <c r="N7903" s="5" t="s">
        <v>27051</v>
      </c>
      <c r="O7903" s="5" t="s">
        <v>27052</v>
      </c>
      <c r="P7903" s="5" t="s">
        <v>27053</v>
      </c>
    </row>
    <row r="7904" ht="19" customHeight="1" spans="1:16">
      <c r="A7904" s="5">
        <v>310</v>
      </c>
      <c r="B7904" s="5" t="s">
        <v>755</v>
      </c>
      <c r="C7904" s="5" t="s">
        <v>82</v>
      </c>
      <c r="D7904" s="8" t="s">
        <v>121</v>
      </c>
      <c r="E7904" s="6">
        <v>78.7</v>
      </c>
      <c r="F7904" s="6">
        <v>74.3</v>
      </c>
      <c r="G7904" s="6">
        <v>2.3</v>
      </c>
      <c r="H7904" s="5" t="s">
        <v>120</v>
      </c>
      <c r="I7904" s="6">
        <f t="shared" si="492"/>
        <v>4.40000000000001</v>
      </c>
      <c r="J7904" s="5" t="str">
        <f>IF(H7904="否","不适用",IF(AND(ISNUMBER(E7904),ISNUMBER(F7904)),IF(I7904&gt;规则与名单!$B$2,"是","否"),"未判定"))</f>
        <v>不适用</v>
      </c>
      <c r="K7904" s="5" t="str">
        <f t="shared" si="493"/>
        <v>非测试日纯氢</v>
      </c>
      <c r="L7904" s="6">
        <f t="shared" si="494"/>
        <v>2.3</v>
      </c>
      <c r="M7904" s="5">
        <f t="shared" si="495"/>
        <v>0</v>
      </c>
      <c r="N7904" s="5" t="s">
        <v>27054</v>
      </c>
      <c r="O7904" s="5" t="s">
        <v>27055</v>
      </c>
      <c r="P7904" s="5" t="s">
        <v>27056</v>
      </c>
    </row>
    <row r="7905" ht="19" customHeight="1" spans="1:16">
      <c r="A7905" s="5">
        <v>310</v>
      </c>
      <c r="B7905" s="5" t="s">
        <v>755</v>
      </c>
      <c r="C7905" s="5" t="s">
        <v>82</v>
      </c>
      <c r="D7905" s="8" t="s">
        <v>170</v>
      </c>
      <c r="E7905" s="6">
        <v>48.4</v>
      </c>
      <c r="F7905" s="6">
        <v>45.6</v>
      </c>
      <c r="G7905" s="6">
        <v>1.9</v>
      </c>
      <c r="H7905" s="5" t="s">
        <v>120</v>
      </c>
      <c r="I7905" s="6">
        <f t="shared" si="492"/>
        <v>2.8</v>
      </c>
      <c r="J7905" s="5" t="str">
        <f>IF(H7905="否","不适用",IF(AND(ISNUMBER(E7905),ISNUMBER(F7905)),IF(I7905&gt;规则与名单!$B$2,"是","否"),"未判定"))</f>
        <v>不适用</v>
      </c>
      <c r="K7905" s="5" t="str">
        <f t="shared" si="493"/>
        <v>非测试日纯氢</v>
      </c>
      <c r="L7905" s="6">
        <f t="shared" si="494"/>
        <v>1.9</v>
      </c>
      <c r="M7905" s="5">
        <f t="shared" si="495"/>
        <v>0</v>
      </c>
      <c r="N7905" s="5" t="s">
        <v>27057</v>
      </c>
      <c r="O7905" s="5" t="s">
        <v>27058</v>
      </c>
      <c r="P7905" s="5" t="s">
        <v>27059</v>
      </c>
    </row>
    <row r="7906" ht="19" customHeight="1" spans="1:16">
      <c r="A7906" s="5">
        <v>310</v>
      </c>
      <c r="B7906" s="5" t="s">
        <v>755</v>
      </c>
      <c r="C7906" s="5" t="s">
        <v>82</v>
      </c>
      <c r="D7906" s="8" t="s">
        <v>644</v>
      </c>
      <c r="E7906" s="6">
        <v>52.2</v>
      </c>
      <c r="F7906" s="6">
        <v>49.2</v>
      </c>
      <c r="G7906" s="6">
        <v>1.1</v>
      </c>
      <c r="H7906" s="5" t="s">
        <v>120</v>
      </c>
      <c r="I7906" s="6">
        <f t="shared" si="492"/>
        <v>3</v>
      </c>
      <c r="J7906" s="5" t="str">
        <f>IF(H7906="否","不适用",IF(AND(ISNUMBER(E7906),ISNUMBER(F7906)),IF(I7906&gt;规则与名单!$B$2,"是","否"),"未判定"))</f>
        <v>不适用</v>
      </c>
      <c r="K7906" s="5" t="str">
        <f t="shared" si="493"/>
        <v>非测试日纯氢</v>
      </c>
      <c r="L7906" s="6">
        <f t="shared" si="494"/>
        <v>1.1</v>
      </c>
      <c r="M7906" s="5">
        <f t="shared" si="495"/>
        <v>0</v>
      </c>
      <c r="N7906" s="5" t="s">
        <v>27060</v>
      </c>
      <c r="O7906" s="5" t="s">
        <v>27061</v>
      </c>
      <c r="P7906" s="5" t="s">
        <v>27062</v>
      </c>
    </row>
    <row r="7907" ht="19" customHeight="1" spans="1:16">
      <c r="A7907" s="5">
        <v>310</v>
      </c>
      <c r="B7907" s="5" t="s">
        <v>755</v>
      </c>
      <c r="C7907" s="5" t="s">
        <v>82</v>
      </c>
      <c r="D7907" s="8" t="s">
        <v>3418</v>
      </c>
      <c r="E7907" s="6">
        <v>78.7</v>
      </c>
      <c r="F7907" s="6">
        <v>74.5</v>
      </c>
      <c r="G7907" s="6">
        <v>1.4</v>
      </c>
      <c r="H7907" s="5" t="s">
        <v>120</v>
      </c>
      <c r="I7907" s="6">
        <f t="shared" si="492"/>
        <v>4.2</v>
      </c>
      <c r="J7907" s="5" t="str">
        <f>IF(H7907="否","不适用",IF(AND(ISNUMBER(E7907),ISNUMBER(F7907)),IF(I7907&gt;规则与名单!$B$2,"是","否"),"未判定"))</f>
        <v>不适用</v>
      </c>
      <c r="K7907" s="5" t="str">
        <f t="shared" si="493"/>
        <v>非测试日纯氢</v>
      </c>
      <c r="L7907" s="6">
        <f t="shared" si="494"/>
        <v>1.4</v>
      </c>
      <c r="M7907" s="5">
        <f t="shared" si="495"/>
        <v>0</v>
      </c>
      <c r="N7907" s="5" t="s">
        <v>27063</v>
      </c>
      <c r="O7907" s="5" t="s">
        <v>27064</v>
      </c>
      <c r="P7907" s="5" t="s">
        <v>27065</v>
      </c>
    </row>
    <row r="7908" ht="19" customHeight="1" spans="1:16">
      <c r="A7908" s="5">
        <v>310</v>
      </c>
      <c r="B7908" s="5" t="s">
        <v>755</v>
      </c>
      <c r="C7908" s="5" t="s">
        <v>82</v>
      </c>
      <c r="D7908" s="8" t="s">
        <v>3422</v>
      </c>
      <c r="E7908" s="6">
        <v>67.5</v>
      </c>
      <c r="F7908" s="6">
        <v>64</v>
      </c>
      <c r="G7908" s="6">
        <v>2.7</v>
      </c>
      <c r="H7908" s="5" t="s">
        <v>120</v>
      </c>
      <c r="I7908" s="6">
        <f t="shared" si="492"/>
        <v>3.5</v>
      </c>
      <c r="J7908" s="5" t="str">
        <f>IF(H7908="否","不适用",IF(AND(ISNUMBER(E7908),ISNUMBER(F7908)),IF(I7908&gt;规则与名单!$B$2,"是","否"),"未判定"))</f>
        <v>不适用</v>
      </c>
      <c r="K7908" s="5" t="str">
        <f t="shared" si="493"/>
        <v>非测试日纯氢</v>
      </c>
      <c r="L7908" s="6">
        <f t="shared" si="494"/>
        <v>2.7</v>
      </c>
      <c r="M7908" s="5">
        <f t="shared" si="495"/>
        <v>0</v>
      </c>
      <c r="N7908" s="5" t="s">
        <v>27066</v>
      </c>
      <c r="O7908" s="5" t="s">
        <v>27067</v>
      </c>
      <c r="P7908" s="5" t="s">
        <v>27068</v>
      </c>
    </row>
    <row r="7909" ht="19" customHeight="1" spans="1:16">
      <c r="A7909" s="5">
        <v>310</v>
      </c>
      <c r="B7909" s="5" t="s">
        <v>755</v>
      </c>
      <c r="C7909" s="5" t="s">
        <v>82</v>
      </c>
      <c r="D7909" s="8" t="s">
        <v>336</v>
      </c>
      <c r="E7909" s="6">
        <v>44.9</v>
      </c>
      <c r="F7909" s="6">
        <v>42.4</v>
      </c>
      <c r="G7909" s="6">
        <v>2.9</v>
      </c>
      <c r="H7909" s="5" t="s">
        <v>120</v>
      </c>
      <c r="I7909" s="6">
        <f t="shared" si="492"/>
        <v>2.5</v>
      </c>
      <c r="J7909" s="5" t="str">
        <f>IF(H7909="否","不适用",IF(AND(ISNUMBER(E7909),ISNUMBER(F7909)),IF(I7909&gt;规则与名单!$B$2,"是","否"),"未判定"))</f>
        <v>不适用</v>
      </c>
      <c r="K7909" s="5" t="str">
        <f t="shared" si="493"/>
        <v>非测试日纯氢</v>
      </c>
      <c r="L7909" s="6">
        <f t="shared" si="494"/>
        <v>2.9</v>
      </c>
      <c r="M7909" s="5">
        <f t="shared" si="495"/>
        <v>0</v>
      </c>
      <c r="N7909" s="5" t="s">
        <v>27069</v>
      </c>
      <c r="O7909" s="5" t="s">
        <v>27070</v>
      </c>
      <c r="P7909" s="5" t="s">
        <v>27071</v>
      </c>
    </row>
    <row r="7910" ht="19" customHeight="1" spans="1:16">
      <c r="A7910" s="5">
        <v>310</v>
      </c>
      <c r="B7910" s="5" t="s">
        <v>755</v>
      </c>
      <c r="C7910" s="5" t="s">
        <v>82</v>
      </c>
      <c r="D7910" s="8" t="s">
        <v>653</v>
      </c>
      <c r="E7910" s="6">
        <v>28.9</v>
      </c>
      <c r="F7910" s="6">
        <v>27.6</v>
      </c>
      <c r="G7910" s="6">
        <v>0</v>
      </c>
      <c r="H7910" s="5" t="s">
        <v>120</v>
      </c>
      <c r="I7910" s="6">
        <f t="shared" si="492"/>
        <v>1.3</v>
      </c>
      <c r="J7910" s="5" t="str">
        <f>IF(H7910="否","不适用",IF(AND(ISNUMBER(E7910),ISNUMBER(F7910)),IF(I7910&gt;规则与名单!$B$2,"是","否"),"未判定"))</f>
        <v>不适用</v>
      </c>
      <c r="K7910" s="5" t="str">
        <f t="shared" si="493"/>
        <v>非测试日纯氢</v>
      </c>
      <c r="L7910" s="6">
        <f t="shared" si="494"/>
        <v>0</v>
      </c>
      <c r="M7910" s="5">
        <f t="shared" si="495"/>
        <v>0</v>
      </c>
      <c r="N7910" s="5" t="s">
        <v>27072</v>
      </c>
      <c r="O7910" s="5" t="s">
        <v>27073</v>
      </c>
      <c r="P7910" s="5" t="s">
        <v>27074</v>
      </c>
    </row>
    <row r="7911" ht="19" customHeight="1" spans="1:16">
      <c r="A7911" s="5">
        <v>310</v>
      </c>
      <c r="B7911" s="5" t="s">
        <v>755</v>
      </c>
      <c r="C7911" s="5" t="s">
        <v>82</v>
      </c>
      <c r="D7911" s="8" t="s">
        <v>140</v>
      </c>
      <c r="E7911" s="6">
        <v>39.9</v>
      </c>
      <c r="F7911" s="6">
        <v>38.8</v>
      </c>
      <c r="G7911" s="6">
        <v>0</v>
      </c>
      <c r="H7911" s="5" t="s">
        <v>120</v>
      </c>
      <c r="I7911" s="6">
        <f t="shared" si="492"/>
        <v>1.1</v>
      </c>
      <c r="J7911" s="5" t="str">
        <f>IF(H7911="否","不适用",IF(AND(ISNUMBER(E7911),ISNUMBER(F7911)),IF(I7911&gt;规则与名单!$B$2,"是","否"),"未判定"))</f>
        <v>不适用</v>
      </c>
      <c r="K7911" s="5" t="str">
        <f t="shared" si="493"/>
        <v>非测试日纯氢</v>
      </c>
      <c r="L7911" s="6">
        <f t="shared" si="494"/>
        <v>0</v>
      </c>
      <c r="M7911" s="5">
        <f t="shared" si="495"/>
        <v>0</v>
      </c>
      <c r="N7911" s="5" t="s">
        <v>27075</v>
      </c>
      <c r="O7911" s="5" t="s">
        <v>27076</v>
      </c>
      <c r="P7911" s="5" t="s">
        <v>27077</v>
      </c>
    </row>
    <row r="7912" ht="19" customHeight="1" spans="1:16">
      <c r="A7912" s="5">
        <v>310</v>
      </c>
      <c r="B7912" s="5" t="s">
        <v>755</v>
      </c>
      <c r="C7912" s="5" t="s">
        <v>82</v>
      </c>
      <c r="D7912" s="8" t="s">
        <v>115</v>
      </c>
      <c r="E7912" s="6">
        <v>47.4</v>
      </c>
      <c r="F7912" s="6">
        <v>43.5</v>
      </c>
      <c r="G7912" s="6">
        <v>0</v>
      </c>
      <c r="H7912" s="5" t="s">
        <v>120</v>
      </c>
      <c r="I7912" s="6">
        <f t="shared" si="492"/>
        <v>3.9</v>
      </c>
      <c r="J7912" s="5" t="str">
        <f>IF(H7912="否","不适用",IF(AND(ISNUMBER(E7912),ISNUMBER(F7912)),IF(I7912&gt;规则与名单!$B$2,"是","否"),"未判定"))</f>
        <v>不适用</v>
      </c>
      <c r="K7912" s="5" t="str">
        <f t="shared" si="493"/>
        <v>非测试日纯氢</v>
      </c>
      <c r="L7912" s="6">
        <f t="shared" si="494"/>
        <v>0</v>
      </c>
      <c r="M7912" s="5">
        <f t="shared" si="495"/>
        <v>0</v>
      </c>
      <c r="N7912" s="5" t="s">
        <v>27078</v>
      </c>
      <c r="O7912" s="5" t="s">
        <v>27079</v>
      </c>
      <c r="P7912" s="5" t="s">
        <v>27080</v>
      </c>
    </row>
    <row r="7913" ht="19" customHeight="1" spans="1:16">
      <c r="A7913" s="5">
        <v>311</v>
      </c>
      <c r="B7913" s="5" t="s">
        <v>756</v>
      </c>
      <c r="C7913" s="5" t="s">
        <v>82</v>
      </c>
      <c r="D7913" s="8" t="s">
        <v>114</v>
      </c>
      <c r="E7913" s="6">
        <v>99</v>
      </c>
      <c r="F7913" s="6">
        <v>93.3</v>
      </c>
      <c r="G7913" s="6">
        <v>5.7</v>
      </c>
      <c r="H7913" s="5" t="s">
        <v>120</v>
      </c>
      <c r="I7913" s="6">
        <f t="shared" si="492"/>
        <v>5.7</v>
      </c>
      <c r="J7913" s="5" t="str">
        <f>IF(H7913="否","不适用",IF(AND(ISNUMBER(E7913),ISNUMBER(F7913)),IF(I7913&gt;规则与名单!$B$2,"是","否"),"未判定"))</f>
        <v>不适用</v>
      </c>
      <c r="K7913" s="5" t="str">
        <f t="shared" si="493"/>
        <v>非测试日纯氢</v>
      </c>
      <c r="L7913" s="6">
        <f t="shared" si="494"/>
        <v>5.7</v>
      </c>
      <c r="M7913" s="5">
        <f t="shared" si="495"/>
        <v>0</v>
      </c>
      <c r="N7913" s="5" t="s">
        <v>27081</v>
      </c>
      <c r="O7913" s="5" t="s">
        <v>27082</v>
      </c>
      <c r="P7913" s="5" t="s">
        <v>27083</v>
      </c>
    </row>
    <row r="7914" ht="19" customHeight="1" spans="1:16">
      <c r="A7914" s="5">
        <v>311</v>
      </c>
      <c r="B7914" s="5" t="s">
        <v>756</v>
      </c>
      <c r="C7914" s="5" t="s">
        <v>82</v>
      </c>
      <c r="D7914" s="8" t="s">
        <v>605</v>
      </c>
      <c r="E7914" s="6">
        <v>252.3</v>
      </c>
      <c r="F7914" s="6">
        <v>237.5</v>
      </c>
      <c r="G7914" s="6">
        <v>23.7</v>
      </c>
      <c r="H7914" s="5" t="s">
        <v>120</v>
      </c>
      <c r="I7914" s="6">
        <f t="shared" si="492"/>
        <v>14.8</v>
      </c>
      <c r="J7914" s="5" t="str">
        <f>IF(H7914="否","不适用",IF(AND(ISNUMBER(E7914),ISNUMBER(F7914)),IF(I7914&gt;规则与名单!$B$2,"是","否"),"未判定"))</f>
        <v>不适用</v>
      </c>
      <c r="K7914" s="5" t="str">
        <f t="shared" si="493"/>
        <v>非测试日纯氢</v>
      </c>
      <c r="L7914" s="6">
        <f t="shared" si="494"/>
        <v>23.7</v>
      </c>
      <c r="M7914" s="5">
        <f t="shared" si="495"/>
        <v>0</v>
      </c>
      <c r="N7914" s="5" t="s">
        <v>27084</v>
      </c>
      <c r="O7914" s="5" t="s">
        <v>27085</v>
      </c>
      <c r="P7914" s="5" t="s">
        <v>27086</v>
      </c>
    </row>
    <row r="7915" ht="19" customHeight="1" spans="1:16">
      <c r="A7915" s="5">
        <v>311</v>
      </c>
      <c r="B7915" s="5" t="s">
        <v>756</v>
      </c>
      <c r="C7915" s="5" t="s">
        <v>82</v>
      </c>
      <c r="D7915" s="8" t="s">
        <v>186</v>
      </c>
      <c r="E7915" s="6">
        <v>476.5</v>
      </c>
      <c r="F7915" s="6">
        <v>449.6</v>
      </c>
      <c r="G7915" s="6">
        <v>145.3</v>
      </c>
      <c r="H7915" s="5" t="s">
        <v>120</v>
      </c>
      <c r="I7915" s="6">
        <f t="shared" si="492"/>
        <v>26.9</v>
      </c>
      <c r="J7915" s="5" t="str">
        <f>IF(H7915="否","不适用",IF(AND(ISNUMBER(E7915),ISNUMBER(F7915)),IF(I7915&gt;规则与名单!$B$2,"是","否"),"未判定"))</f>
        <v>不适用</v>
      </c>
      <c r="K7915" s="5" t="str">
        <f t="shared" si="493"/>
        <v>非测试日纯氢</v>
      </c>
      <c r="L7915" s="6">
        <f t="shared" si="494"/>
        <v>145.3</v>
      </c>
      <c r="M7915" s="5">
        <f t="shared" si="495"/>
        <v>0</v>
      </c>
      <c r="N7915" s="5" t="s">
        <v>27087</v>
      </c>
      <c r="O7915" s="5" t="s">
        <v>27088</v>
      </c>
      <c r="P7915" s="5" t="s">
        <v>27089</v>
      </c>
    </row>
    <row r="7916" ht="19" customHeight="1" spans="1:16">
      <c r="A7916" s="5">
        <v>311</v>
      </c>
      <c r="B7916" s="5" t="s">
        <v>756</v>
      </c>
      <c r="C7916" s="5" t="s">
        <v>82</v>
      </c>
      <c r="D7916" s="8" t="s">
        <v>165</v>
      </c>
      <c r="E7916" s="6">
        <v>264</v>
      </c>
      <c r="F7916" s="6">
        <v>461.8</v>
      </c>
      <c r="G7916" s="6">
        <v>228.5</v>
      </c>
      <c r="H7916" s="5" t="s">
        <v>120</v>
      </c>
      <c r="I7916" s="6">
        <f t="shared" si="492"/>
        <v>-197.8</v>
      </c>
      <c r="J7916" s="5" t="str">
        <f>IF(H7916="否","不适用",IF(AND(ISNUMBER(E7916),ISNUMBER(F7916)),IF(I7916&gt;规则与名单!$B$2,"是","否"),"未判定"))</f>
        <v>不适用</v>
      </c>
      <c r="K7916" s="5" t="str">
        <f t="shared" si="493"/>
        <v>非测试日纯氢</v>
      </c>
      <c r="L7916" s="6">
        <f t="shared" si="494"/>
        <v>228.5</v>
      </c>
      <c r="M7916" s="5">
        <f t="shared" si="495"/>
        <v>0</v>
      </c>
      <c r="N7916" s="5" t="s">
        <v>27090</v>
      </c>
      <c r="O7916" s="5" t="s">
        <v>27091</v>
      </c>
      <c r="P7916" s="5" t="s">
        <v>27092</v>
      </c>
    </row>
    <row r="7917" ht="19" customHeight="1" spans="1:16">
      <c r="A7917" s="5">
        <v>311</v>
      </c>
      <c r="B7917" s="5" t="s">
        <v>756</v>
      </c>
      <c r="C7917" s="5" t="s">
        <v>82</v>
      </c>
      <c r="D7917" s="8" t="s">
        <v>151</v>
      </c>
      <c r="E7917" s="6">
        <v>710.5</v>
      </c>
      <c r="F7917" s="6">
        <v>501.8</v>
      </c>
      <c r="G7917" s="6">
        <v>232.5</v>
      </c>
      <c r="H7917" s="5" t="s">
        <v>120</v>
      </c>
      <c r="I7917" s="6">
        <f t="shared" si="492"/>
        <v>208.7</v>
      </c>
      <c r="J7917" s="5" t="str">
        <f>IF(H7917="否","不适用",IF(AND(ISNUMBER(E7917),ISNUMBER(F7917)),IF(I7917&gt;规则与名单!$B$2,"是","否"),"未判定"))</f>
        <v>不适用</v>
      </c>
      <c r="K7917" s="5" t="str">
        <f t="shared" si="493"/>
        <v>非测试日纯氢</v>
      </c>
      <c r="L7917" s="6">
        <f t="shared" si="494"/>
        <v>232.5</v>
      </c>
      <c r="M7917" s="5">
        <f t="shared" si="495"/>
        <v>0</v>
      </c>
      <c r="N7917" s="5" t="s">
        <v>27093</v>
      </c>
      <c r="O7917" s="5" t="s">
        <v>27094</v>
      </c>
      <c r="P7917" s="5" t="s">
        <v>27095</v>
      </c>
    </row>
    <row r="7918" ht="19" customHeight="1" spans="1:16">
      <c r="A7918" s="5">
        <v>311</v>
      </c>
      <c r="B7918" s="5" t="s">
        <v>756</v>
      </c>
      <c r="C7918" s="5" t="s">
        <v>82</v>
      </c>
      <c r="D7918" s="8" t="s">
        <v>3358</v>
      </c>
      <c r="E7918" s="6">
        <v>302.8</v>
      </c>
      <c r="F7918" s="6">
        <v>239.7</v>
      </c>
      <c r="G7918" s="6">
        <v>39.8</v>
      </c>
      <c r="H7918" s="5" t="s">
        <v>120</v>
      </c>
      <c r="I7918" s="6">
        <f t="shared" si="492"/>
        <v>63.1</v>
      </c>
      <c r="J7918" s="5" t="str">
        <f>IF(H7918="否","不适用",IF(AND(ISNUMBER(E7918),ISNUMBER(F7918)),IF(I7918&gt;规则与名单!$B$2,"是","否"),"未判定"))</f>
        <v>不适用</v>
      </c>
      <c r="K7918" s="5" t="str">
        <f t="shared" si="493"/>
        <v>非测试日纯氢</v>
      </c>
      <c r="L7918" s="6">
        <f t="shared" si="494"/>
        <v>39.8</v>
      </c>
      <c r="M7918" s="5">
        <f t="shared" si="495"/>
        <v>0</v>
      </c>
      <c r="N7918" s="5" t="s">
        <v>27096</v>
      </c>
      <c r="O7918" s="5" t="s">
        <v>27097</v>
      </c>
      <c r="P7918" s="5" t="s">
        <v>27098</v>
      </c>
    </row>
    <row r="7919" ht="19" customHeight="1" spans="1:16">
      <c r="A7919" s="5">
        <v>311</v>
      </c>
      <c r="B7919" s="5" t="s">
        <v>756</v>
      </c>
      <c r="C7919" s="5" t="s">
        <v>82</v>
      </c>
      <c r="D7919" s="8" t="s">
        <v>272</v>
      </c>
      <c r="E7919" s="6">
        <v>146.1</v>
      </c>
      <c r="F7919" s="6">
        <v>138.3</v>
      </c>
      <c r="G7919" s="6">
        <v>9.6</v>
      </c>
      <c r="H7919" s="5" t="s">
        <v>120</v>
      </c>
      <c r="I7919" s="6">
        <f t="shared" si="492"/>
        <v>7.79999999999998</v>
      </c>
      <c r="J7919" s="5" t="str">
        <f>IF(H7919="否","不适用",IF(AND(ISNUMBER(E7919),ISNUMBER(F7919)),IF(I7919&gt;规则与名单!$B$2,"是","否"),"未判定"))</f>
        <v>不适用</v>
      </c>
      <c r="K7919" s="5" t="str">
        <f t="shared" si="493"/>
        <v>非测试日纯氢</v>
      </c>
      <c r="L7919" s="6">
        <f t="shared" si="494"/>
        <v>9.6</v>
      </c>
      <c r="M7919" s="5">
        <f t="shared" si="495"/>
        <v>0</v>
      </c>
      <c r="N7919" s="5" t="s">
        <v>27099</v>
      </c>
      <c r="O7919" s="5" t="s">
        <v>27100</v>
      </c>
      <c r="P7919" s="5" t="s">
        <v>27101</v>
      </c>
    </row>
    <row r="7920" ht="19" customHeight="1" spans="1:16">
      <c r="A7920" s="5">
        <v>311</v>
      </c>
      <c r="B7920" s="5" t="s">
        <v>756</v>
      </c>
      <c r="C7920" s="5" t="s">
        <v>82</v>
      </c>
      <c r="D7920" s="8" t="s">
        <v>506</v>
      </c>
      <c r="E7920" s="6">
        <v>244.3</v>
      </c>
      <c r="F7920" s="6">
        <v>230.6</v>
      </c>
      <c r="G7920" s="6">
        <v>28.8</v>
      </c>
      <c r="H7920" s="5" t="s">
        <v>120</v>
      </c>
      <c r="I7920" s="6">
        <f t="shared" si="492"/>
        <v>13.7</v>
      </c>
      <c r="J7920" s="5" t="str">
        <f>IF(H7920="否","不适用",IF(AND(ISNUMBER(E7920),ISNUMBER(F7920)),IF(I7920&gt;规则与名单!$B$2,"是","否"),"未判定"))</f>
        <v>不适用</v>
      </c>
      <c r="K7920" s="5" t="str">
        <f t="shared" si="493"/>
        <v>非测试日纯氢</v>
      </c>
      <c r="L7920" s="6">
        <f t="shared" si="494"/>
        <v>28.8</v>
      </c>
      <c r="M7920" s="5">
        <f t="shared" si="495"/>
        <v>0</v>
      </c>
      <c r="N7920" s="5" t="s">
        <v>27102</v>
      </c>
      <c r="O7920" s="5" t="s">
        <v>27103</v>
      </c>
      <c r="P7920" s="5" t="s">
        <v>27104</v>
      </c>
    </row>
    <row r="7921" ht="19" customHeight="1" spans="1:16">
      <c r="A7921" s="5">
        <v>311</v>
      </c>
      <c r="B7921" s="5" t="s">
        <v>756</v>
      </c>
      <c r="C7921" s="5" t="s">
        <v>82</v>
      </c>
      <c r="D7921" s="8" t="s">
        <v>673</v>
      </c>
      <c r="E7921" s="6">
        <v>785.6</v>
      </c>
      <c r="F7921" s="6">
        <v>740.6</v>
      </c>
      <c r="G7921" s="6">
        <v>204.3</v>
      </c>
      <c r="H7921" s="5" t="s">
        <v>120</v>
      </c>
      <c r="I7921" s="6">
        <f t="shared" si="492"/>
        <v>45</v>
      </c>
      <c r="J7921" s="5" t="str">
        <f>IF(H7921="否","不适用",IF(AND(ISNUMBER(E7921),ISNUMBER(F7921)),IF(I7921&gt;规则与名单!$B$2,"是","否"),"未判定"))</f>
        <v>不适用</v>
      </c>
      <c r="K7921" s="5" t="str">
        <f t="shared" si="493"/>
        <v>非测试日纯氢</v>
      </c>
      <c r="L7921" s="6">
        <f t="shared" si="494"/>
        <v>204.3</v>
      </c>
      <c r="M7921" s="5">
        <f t="shared" si="495"/>
        <v>0</v>
      </c>
      <c r="N7921" s="5" t="s">
        <v>27105</v>
      </c>
      <c r="O7921" s="5" t="s">
        <v>27106</v>
      </c>
      <c r="P7921" s="5" t="s">
        <v>27107</v>
      </c>
    </row>
    <row r="7922" ht="19" customHeight="1" spans="1:16">
      <c r="A7922" s="5">
        <v>311</v>
      </c>
      <c r="B7922" s="5" t="s">
        <v>756</v>
      </c>
      <c r="C7922" s="5" t="s">
        <v>82</v>
      </c>
      <c r="D7922" s="8" t="s">
        <v>183</v>
      </c>
      <c r="E7922" s="6">
        <v>444.2</v>
      </c>
      <c r="F7922" s="6">
        <v>419</v>
      </c>
      <c r="G7922" s="6">
        <v>37.7</v>
      </c>
      <c r="H7922" s="5" t="s">
        <v>120</v>
      </c>
      <c r="I7922" s="6">
        <f t="shared" si="492"/>
        <v>25.2</v>
      </c>
      <c r="J7922" s="5" t="str">
        <f>IF(H7922="否","不适用",IF(AND(ISNUMBER(E7922),ISNUMBER(F7922)),IF(I7922&gt;规则与名单!$B$2,"是","否"),"未判定"))</f>
        <v>不适用</v>
      </c>
      <c r="K7922" s="5" t="str">
        <f t="shared" si="493"/>
        <v>非测试日纯氢</v>
      </c>
      <c r="L7922" s="6">
        <f t="shared" si="494"/>
        <v>37.7</v>
      </c>
      <c r="M7922" s="5">
        <f t="shared" si="495"/>
        <v>0</v>
      </c>
      <c r="N7922" s="5" t="s">
        <v>27108</v>
      </c>
      <c r="O7922" s="5" t="s">
        <v>27109</v>
      </c>
      <c r="P7922" s="5" t="s">
        <v>27110</v>
      </c>
    </row>
    <row r="7923" ht="19" customHeight="1" spans="1:16">
      <c r="A7923" s="5">
        <v>311</v>
      </c>
      <c r="B7923" s="5" t="s">
        <v>756</v>
      </c>
      <c r="C7923" s="5" t="s">
        <v>82</v>
      </c>
      <c r="D7923" s="8" t="s">
        <v>431</v>
      </c>
      <c r="E7923" s="6">
        <v>272.9</v>
      </c>
      <c r="F7923" s="6">
        <v>282.6</v>
      </c>
      <c r="G7923" s="6">
        <v>141.2</v>
      </c>
      <c r="H7923" s="5" t="s">
        <v>120</v>
      </c>
      <c r="I7923" s="6">
        <f t="shared" si="492"/>
        <v>-9.70000000000005</v>
      </c>
      <c r="J7923" s="5" t="str">
        <f>IF(H7923="否","不适用",IF(AND(ISNUMBER(E7923),ISNUMBER(F7923)),IF(I7923&gt;规则与名单!$B$2,"是","否"),"未判定"))</f>
        <v>不适用</v>
      </c>
      <c r="K7923" s="5" t="str">
        <f t="shared" si="493"/>
        <v>非测试日纯氢</v>
      </c>
      <c r="L7923" s="6">
        <f t="shared" si="494"/>
        <v>141.2</v>
      </c>
      <c r="M7923" s="5">
        <f t="shared" si="495"/>
        <v>0</v>
      </c>
      <c r="N7923" s="5" t="s">
        <v>27111</v>
      </c>
      <c r="O7923" s="5" t="s">
        <v>27112</v>
      </c>
      <c r="P7923" s="5" t="s">
        <v>27113</v>
      </c>
    </row>
    <row r="7924" ht="19" customHeight="1" spans="1:16">
      <c r="A7924" s="5">
        <v>311</v>
      </c>
      <c r="B7924" s="5" t="s">
        <v>756</v>
      </c>
      <c r="C7924" s="5" t="s">
        <v>82</v>
      </c>
      <c r="D7924" s="8" t="s">
        <v>3377</v>
      </c>
      <c r="E7924" s="6">
        <v>626</v>
      </c>
      <c r="F7924" s="6">
        <v>565.3</v>
      </c>
      <c r="G7924" s="6">
        <v>250.6</v>
      </c>
      <c r="H7924" s="5" t="s">
        <v>120</v>
      </c>
      <c r="I7924" s="6">
        <f t="shared" si="492"/>
        <v>60.7</v>
      </c>
      <c r="J7924" s="5" t="str">
        <f>IF(H7924="否","不适用",IF(AND(ISNUMBER(E7924),ISNUMBER(F7924)),IF(I7924&gt;规则与名单!$B$2,"是","否"),"未判定"))</f>
        <v>不适用</v>
      </c>
      <c r="K7924" s="5" t="str">
        <f t="shared" si="493"/>
        <v>非测试日纯氢</v>
      </c>
      <c r="L7924" s="6">
        <f t="shared" si="494"/>
        <v>250.6</v>
      </c>
      <c r="M7924" s="5">
        <f t="shared" si="495"/>
        <v>0</v>
      </c>
      <c r="N7924" s="5" t="s">
        <v>27114</v>
      </c>
      <c r="O7924" s="5" t="s">
        <v>27115</v>
      </c>
      <c r="P7924" s="5" t="s">
        <v>27116</v>
      </c>
    </row>
    <row r="7925" ht="19" customHeight="1" spans="1:16">
      <c r="A7925" s="5">
        <v>311</v>
      </c>
      <c r="B7925" s="5" t="s">
        <v>756</v>
      </c>
      <c r="C7925" s="5" t="s">
        <v>82</v>
      </c>
      <c r="D7925" s="8" t="s">
        <v>407</v>
      </c>
      <c r="E7925" s="6">
        <v>764.8</v>
      </c>
      <c r="F7925" s="6">
        <v>719.5</v>
      </c>
      <c r="G7925" s="6">
        <v>321.4</v>
      </c>
      <c r="H7925" s="5" t="s">
        <v>120</v>
      </c>
      <c r="I7925" s="6">
        <f t="shared" si="492"/>
        <v>45.3</v>
      </c>
      <c r="J7925" s="5" t="str">
        <f>IF(H7925="否","不适用",IF(AND(ISNUMBER(E7925),ISNUMBER(F7925)),IF(I7925&gt;规则与名单!$B$2,"是","否"),"未判定"))</f>
        <v>不适用</v>
      </c>
      <c r="K7925" s="5" t="str">
        <f t="shared" si="493"/>
        <v>非测试日纯氢</v>
      </c>
      <c r="L7925" s="6">
        <f t="shared" si="494"/>
        <v>321.4</v>
      </c>
      <c r="M7925" s="5">
        <f t="shared" si="495"/>
        <v>0</v>
      </c>
      <c r="N7925" s="5" t="s">
        <v>27117</v>
      </c>
      <c r="O7925" s="5" t="s">
        <v>27118</v>
      </c>
      <c r="P7925" s="5" t="s">
        <v>27119</v>
      </c>
    </row>
    <row r="7926" ht="19" customHeight="1" spans="1:16">
      <c r="A7926" s="5">
        <v>311</v>
      </c>
      <c r="B7926" s="5" t="s">
        <v>756</v>
      </c>
      <c r="C7926" s="5" t="s">
        <v>82</v>
      </c>
      <c r="D7926" s="8" t="s">
        <v>411</v>
      </c>
      <c r="E7926" s="6">
        <v>523.4</v>
      </c>
      <c r="F7926" s="6">
        <v>492.9</v>
      </c>
      <c r="G7926" s="6">
        <v>327.4</v>
      </c>
      <c r="H7926" s="5" t="s">
        <v>120</v>
      </c>
      <c r="I7926" s="6">
        <f t="shared" si="492"/>
        <v>30.5</v>
      </c>
      <c r="J7926" s="5" t="str">
        <f>IF(H7926="否","不适用",IF(AND(ISNUMBER(E7926),ISNUMBER(F7926)),IF(I7926&gt;规则与名单!$B$2,"是","否"),"未判定"))</f>
        <v>不适用</v>
      </c>
      <c r="K7926" s="5" t="str">
        <f t="shared" si="493"/>
        <v>非测试日纯氢</v>
      </c>
      <c r="L7926" s="6">
        <f t="shared" si="494"/>
        <v>327.4</v>
      </c>
      <c r="M7926" s="5">
        <f t="shared" si="495"/>
        <v>0</v>
      </c>
      <c r="N7926" s="5" t="s">
        <v>27120</v>
      </c>
      <c r="O7926" s="5" t="s">
        <v>27121</v>
      </c>
      <c r="P7926" s="5" t="s">
        <v>27122</v>
      </c>
    </row>
    <row r="7927" ht="19" customHeight="1" spans="1:16">
      <c r="A7927" s="5">
        <v>311</v>
      </c>
      <c r="B7927" s="5" t="s">
        <v>756</v>
      </c>
      <c r="C7927" s="5" t="s">
        <v>82</v>
      </c>
      <c r="D7927" s="8" t="s">
        <v>251</v>
      </c>
      <c r="E7927" s="6">
        <v>428</v>
      </c>
      <c r="F7927" s="6">
        <v>403.6</v>
      </c>
      <c r="G7927" s="6">
        <v>155.2</v>
      </c>
      <c r="H7927" s="5" t="s">
        <v>120</v>
      </c>
      <c r="I7927" s="6">
        <f t="shared" si="492"/>
        <v>24.4</v>
      </c>
      <c r="J7927" s="5" t="str">
        <f>IF(H7927="否","不适用",IF(AND(ISNUMBER(E7927),ISNUMBER(F7927)),IF(I7927&gt;规则与名单!$B$2,"是","否"),"未判定"))</f>
        <v>不适用</v>
      </c>
      <c r="K7927" s="5" t="str">
        <f t="shared" si="493"/>
        <v>非测试日纯氢</v>
      </c>
      <c r="L7927" s="6">
        <f t="shared" si="494"/>
        <v>155.2</v>
      </c>
      <c r="M7927" s="5">
        <f t="shared" si="495"/>
        <v>0</v>
      </c>
      <c r="N7927" s="5" t="s">
        <v>27123</v>
      </c>
      <c r="O7927" s="5" t="s">
        <v>27124</v>
      </c>
      <c r="P7927" s="5" t="s">
        <v>27125</v>
      </c>
    </row>
    <row r="7928" ht="19" customHeight="1" spans="1:16">
      <c r="A7928" s="5">
        <v>311</v>
      </c>
      <c r="B7928" s="5" t="s">
        <v>756</v>
      </c>
      <c r="C7928" s="5" t="s">
        <v>82</v>
      </c>
      <c r="D7928" s="8" t="s">
        <v>472</v>
      </c>
      <c r="E7928" s="6">
        <v>236.2</v>
      </c>
      <c r="F7928" s="6">
        <v>223.2</v>
      </c>
      <c r="G7928" s="6">
        <v>53.8</v>
      </c>
      <c r="H7928" s="5" t="s">
        <v>120</v>
      </c>
      <c r="I7928" s="6">
        <f t="shared" si="492"/>
        <v>13</v>
      </c>
      <c r="J7928" s="5" t="str">
        <f>IF(H7928="否","不适用",IF(AND(ISNUMBER(E7928),ISNUMBER(F7928)),IF(I7928&gt;规则与名单!$B$2,"是","否"),"未判定"))</f>
        <v>不适用</v>
      </c>
      <c r="K7928" s="5" t="str">
        <f t="shared" si="493"/>
        <v>非测试日纯氢</v>
      </c>
      <c r="L7928" s="6">
        <f t="shared" si="494"/>
        <v>53.8</v>
      </c>
      <c r="M7928" s="5">
        <f t="shared" si="495"/>
        <v>0</v>
      </c>
      <c r="N7928" s="5" t="s">
        <v>27126</v>
      </c>
      <c r="O7928" s="5" t="s">
        <v>27127</v>
      </c>
      <c r="P7928" s="5" t="s">
        <v>27128</v>
      </c>
    </row>
    <row r="7929" ht="19" customHeight="1" spans="1:16">
      <c r="A7929" s="5">
        <v>311</v>
      </c>
      <c r="B7929" s="5" t="s">
        <v>756</v>
      </c>
      <c r="C7929" s="5" t="s">
        <v>82</v>
      </c>
      <c r="D7929" s="8" t="s">
        <v>466</v>
      </c>
      <c r="E7929" s="6">
        <v>232</v>
      </c>
      <c r="F7929" s="6">
        <v>218.7</v>
      </c>
      <c r="G7929" s="6">
        <v>40.7</v>
      </c>
      <c r="H7929" s="5" t="s">
        <v>120</v>
      </c>
      <c r="I7929" s="6">
        <f t="shared" si="492"/>
        <v>13.3</v>
      </c>
      <c r="J7929" s="5" t="str">
        <f>IF(H7929="否","不适用",IF(AND(ISNUMBER(E7929),ISNUMBER(F7929)),IF(I7929&gt;规则与名单!$B$2,"是","否"),"未判定"))</f>
        <v>不适用</v>
      </c>
      <c r="K7929" s="5" t="str">
        <f t="shared" si="493"/>
        <v>非测试日纯氢</v>
      </c>
      <c r="L7929" s="6">
        <f t="shared" si="494"/>
        <v>40.7</v>
      </c>
      <c r="M7929" s="5">
        <f t="shared" si="495"/>
        <v>0</v>
      </c>
      <c r="N7929" s="5" t="s">
        <v>27129</v>
      </c>
      <c r="O7929" s="5" t="s">
        <v>27130</v>
      </c>
      <c r="P7929" s="5" t="s">
        <v>27131</v>
      </c>
    </row>
    <row r="7930" ht="19" customHeight="1" spans="1:16">
      <c r="A7930" s="5">
        <v>311</v>
      </c>
      <c r="B7930" s="5" t="s">
        <v>756</v>
      </c>
      <c r="C7930" s="5" t="s">
        <v>82</v>
      </c>
      <c r="D7930" s="8" t="s">
        <v>333</v>
      </c>
      <c r="E7930" s="6">
        <v>275.4</v>
      </c>
      <c r="F7930" s="6">
        <v>259.8</v>
      </c>
      <c r="G7930" s="6">
        <v>150.3</v>
      </c>
      <c r="H7930" s="5" t="s">
        <v>120</v>
      </c>
      <c r="I7930" s="6">
        <f t="shared" si="492"/>
        <v>15.6</v>
      </c>
      <c r="J7930" s="5" t="str">
        <f>IF(H7930="否","不适用",IF(AND(ISNUMBER(E7930),ISNUMBER(F7930)),IF(I7930&gt;规则与名单!$B$2,"是","否"),"未判定"))</f>
        <v>不适用</v>
      </c>
      <c r="K7930" s="5" t="str">
        <f t="shared" si="493"/>
        <v>非测试日纯氢</v>
      </c>
      <c r="L7930" s="6">
        <f t="shared" si="494"/>
        <v>150.3</v>
      </c>
      <c r="M7930" s="5">
        <f t="shared" si="495"/>
        <v>0</v>
      </c>
      <c r="N7930" s="5" t="s">
        <v>27132</v>
      </c>
      <c r="O7930" s="5" t="s">
        <v>27133</v>
      </c>
      <c r="P7930" s="5" t="s">
        <v>27134</v>
      </c>
    </row>
    <row r="7931" ht="19" customHeight="1" spans="1:16">
      <c r="A7931" s="5">
        <v>311</v>
      </c>
      <c r="B7931" s="5" t="s">
        <v>756</v>
      </c>
      <c r="C7931" s="5" t="s">
        <v>82</v>
      </c>
      <c r="D7931" s="8" t="s">
        <v>175</v>
      </c>
      <c r="E7931" s="6">
        <v>312.3</v>
      </c>
      <c r="F7931" s="6">
        <v>294.8</v>
      </c>
      <c r="G7931" s="6">
        <v>189.4</v>
      </c>
      <c r="H7931" s="5" t="s">
        <v>120</v>
      </c>
      <c r="I7931" s="6">
        <f t="shared" si="492"/>
        <v>17.5</v>
      </c>
      <c r="J7931" s="5" t="str">
        <f>IF(H7931="否","不适用",IF(AND(ISNUMBER(E7931),ISNUMBER(F7931)),IF(I7931&gt;规则与名单!$B$2,"是","否"),"未判定"))</f>
        <v>不适用</v>
      </c>
      <c r="K7931" s="5" t="str">
        <f t="shared" si="493"/>
        <v>非测试日纯氢</v>
      </c>
      <c r="L7931" s="6">
        <f t="shared" si="494"/>
        <v>189.4</v>
      </c>
      <c r="M7931" s="5">
        <f t="shared" si="495"/>
        <v>0</v>
      </c>
      <c r="N7931" s="5" t="s">
        <v>27135</v>
      </c>
      <c r="O7931" s="5" t="s">
        <v>27136</v>
      </c>
      <c r="P7931" s="5" t="s">
        <v>27137</v>
      </c>
    </row>
    <row r="7932" ht="19" customHeight="1" spans="1:16">
      <c r="A7932" s="5">
        <v>311</v>
      </c>
      <c r="B7932" s="5" t="s">
        <v>756</v>
      </c>
      <c r="C7932" s="5" t="s">
        <v>82</v>
      </c>
      <c r="D7932" s="8" t="s">
        <v>3402</v>
      </c>
      <c r="E7932" s="6">
        <v>279.5</v>
      </c>
      <c r="F7932" s="6">
        <v>264.1</v>
      </c>
      <c r="G7932" s="6">
        <v>162.7</v>
      </c>
      <c r="H7932" s="5" t="s">
        <v>120</v>
      </c>
      <c r="I7932" s="6">
        <f t="shared" si="492"/>
        <v>15.4</v>
      </c>
      <c r="J7932" s="5" t="str">
        <f>IF(H7932="否","不适用",IF(AND(ISNUMBER(E7932),ISNUMBER(F7932)),IF(I7932&gt;规则与名单!$B$2,"是","否"),"未判定"))</f>
        <v>不适用</v>
      </c>
      <c r="K7932" s="5" t="str">
        <f t="shared" si="493"/>
        <v>非测试日纯氢</v>
      </c>
      <c r="L7932" s="6">
        <f t="shared" si="494"/>
        <v>162.7</v>
      </c>
      <c r="M7932" s="5">
        <f t="shared" si="495"/>
        <v>0</v>
      </c>
      <c r="N7932" s="5" t="s">
        <v>27138</v>
      </c>
      <c r="O7932" s="5" t="s">
        <v>27139</v>
      </c>
      <c r="P7932" s="5" t="s">
        <v>27140</v>
      </c>
    </row>
    <row r="7933" ht="19" customHeight="1" spans="1:16">
      <c r="A7933" s="5">
        <v>311</v>
      </c>
      <c r="B7933" s="5" t="s">
        <v>756</v>
      </c>
      <c r="C7933" s="5" t="s">
        <v>82</v>
      </c>
      <c r="D7933" s="8" t="s">
        <v>487</v>
      </c>
      <c r="E7933" s="6">
        <v>407.3</v>
      </c>
      <c r="F7933" s="6">
        <v>384.2</v>
      </c>
      <c r="G7933" s="6">
        <v>27.1</v>
      </c>
      <c r="H7933" s="5" t="s">
        <v>120</v>
      </c>
      <c r="I7933" s="6">
        <f t="shared" si="492"/>
        <v>23.1</v>
      </c>
      <c r="J7933" s="5" t="str">
        <f>IF(H7933="否","不适用",IF(AND(ISNUMBER(E7933),ISNUMBER(F7933)),IF(I7933&gt;规则与名单!$B$2,"是","否"),"未判定"))</f>
        <v>不适用</v>
      </c>
      <c r="K7933" s="5" t="str">
        <f t="shared" si="493"/>
        <v>非测试日纯氢</v>
      </c>
      <c r="L7933" s="6">
        <f t="shared" si="494"/>
        <v>27.1</v>
      </c>
      <c r="M7933" s="5">
        <f t="shared" si="495"/>
        <v>0</v>
      </c>
      <c r="N7933" s="5" t="s">
        <v>27141</v>
      </c>
      <c r="O7933" s="5" t="s">
        <v>27142</v>
      </c>
      <c r="P7933" s="5" t="s">
        <v>27143</v>
      </c>
    </row>
    <row r="7934" ht="19" customHeight="1" spans="1:16">
      <c r="A7934" s="5">
        <v>311</v>
      </c>
      <c r="B7934" s="5" t="s">
        <v>756</v>
      </c>
      <c r="C7934" s="5" t="s">
        <v>82</v>
      </c>
      <c r="D7934" s="8" t="s">
        <v>121</v>
      </c>
      <c r="E7934" s="6">
        <v>330.4</v>
      </c>
      <c r="F7934" s="6">
        <v>311.3</v>
      </c>
      <c r="G7934" s="6">
        <v>42</v>
      </c>
      <c r="H7934" s="5" t="s">
        <v>120</v>
      </c>
      <c r="I7934" s="6">
        <f t="shared" si="492"/>
        <v>19.1</v>
      </c>
      <c r="J7934" s="5" t="str">
        <f>IF(H7934="否","不适用",IF(AND(ISNUMBER(E7934),ISNUMBER(F7934)),IF(I7934&gt;规则与名单!$B$2,"是","否"),"未判定"))</f>
        <v>不适用</v>
      </c>
      <c r="K7934" s="5" t="str">
        <f t="shared" si="493"/>
        <v>非测试日纯氢</v>
      </c>
      <c r="L7934" s="6">
        <f t="shared" si="494"/>
        <v>42</v>
      </c>
      <c r="M7934" s="5">
        <f t="shared" si="495"/>
        <v>0</v>
      </c>
      <c r="N7934" s="5" t="s">
        <v>27144</v>
      </c>
      <c r="O7934" s="5" t="s">
        <v>27145</v>
      </c>
      <c r="P7934" s="5" t="s">
        <v>27146</v>
      </c>
    </row>
    <row r="7935" ht="19" customHeight="1" spans="1:16">
      <c r="A7935" s="5">
        <v>311</v>
      </c>
      <c r="B7935" s="5" t="s">
        <v>756</v>
      </c>
      <c r="C7935" s="5" t="s">
        <v>82</v>
      </c>
      <c r="D7935" s="8" t="s">
        <v>170</v>
      </c>
      <c r="E7935" s="6">
        <v>257.9</v>
      </c>
      <c r="F7935" s="6">
        <v>244.8</v>
      </c>
      <c r="G7935" s="6">
        <v>98.4</v>
      </c>
      <c r="H7935" s="5" t="s">
        <v>120</v>
      </c>
      <c r="I7935" s="6">
        <f t="shared" si="492"/>
        <v>13.1</v>
      </c>
      <c r="J7935" s="5" t="str">
        <f>IF(H7935="否","不适用",IF(AND(ISNUMBER(E7935),ISNUMBER(F7935)),IF(I7935&gt;规则与名单!$B$2,"是","否"),"未判定"))</f>
        <v>不适用</v>
      </c>
      <c r="K7935" s="5" t="str">
        <f t="shared" si="493"/>
        <v>非测试日纯氢</v>
      </c>
      <c r="L7935" s="6">
        <f t="shared" si="494"/>
        <v>98.4</v>
      </c>
      <c r="M7935" s="5">
        <f t="shared" si="495"/>
        <v>0</v>
      </c>
      <c r="N7935" s="5" t="s">
        <v>27147</v>
      </c>
      <c r="O7935" s="5" t="s">
        <v>27148</v>
      </c>
      <c r="P7935" s="5" t="s">
        <v>27149</v>
      </c>
    </row>
    <row r="7936" ht="19" customHeight="1" spans="1:16">
      <c r="A7936" s="5">
        <v>311</v>
      </c>
      <c r="B7936" s="5" t="s">
        <v>756</v>
      </c>
      <c r="C7936" s="5" t="s">
        <v>82</v>
      </c>
      <c r="D7936" s="8" t="s">
        <v>644</v>
      </c>
      <c r="E7936" s="6">
        <v>698.1</v>
      </c>
      <c r="F7936" s="6">
        <v>656.8</v>
      </c>
      <c r="G7936" s="6">
        <v>116.1</v>
      </c>
      <c r="H7936" s="5" t="s">
        <v>120</v>
      </c>
      <c r="I7936" s="6">
        <f t="shared" si="492"/>
        <v>41.3000000000001</v>
      </c>
      <c r="J7936" s="5" t="str">
        <f>IF(H7936="否","不适用",IF(AND(ISNUMBER(E7936),ISNUMBER(F7936)),IF(I7936&gt;规则与名单!$B$2,"是","否"),"未判定"))</f>
        <v>不适用</v>
      </c>
      <c r="K7936" s="5" t="str">
        <f t="shared" si="493"/>
        <v>非测试日纯氢</v>
      </c>
      <c r="L7936" s="6">
        <f t="shared" si="494"/>
        <v>116.1</v>
      </c>
      <c r="M7936" s="5">
        <f t="shared" si="495"/>
        <v>0</v>
      </c>
      <c r="N7936" s="5" t="s">
        <v>27150</v>
      </c>
      <c r="O7936" s="5" t="s">
        <v>27151</v>
      </c>
      <c r="P7936" s="5" t="s">
        <v>27152</v>
      </c>
    </row>
    <row r="7937" ht="19" customHeight="1" spans="1:16">
      <c r="A7937" s="5">
        <v>311</v>
      </c>
      <c r="B7937" s="5" t="s">
        <v>756</v>
      </c>
      <c r="C7937" s="5" t="s">
        <v>82</v>
      </c>
      <c r="D7937" s="8" t="s">
        <v>3418</v>
      </c>
      <c r="E7937" s="6">
        <v>338.6</v>
      </c>
      <c r="F7937" s="6">
        <v>319.7</v>
      </c>
      <c r="G7937" s="6">
        <v>73.9</v>
      </c>
      <c r="H7937" s="5" t="s">
        <v>120</v>
      </c>
      <c r="I7937" s="6">
        <f t="shared" si="492"/>
        <v>18.9</v>
      </c>
      <c r="J7937" s="5" t="str">
        <f>IF(H7937="否","不适用",IF(AND(ISNUMBER(E7937),ISNUMBER(F7937)),IF(I7937&gt;规则与名单!$B$2,"是","否"),"未判定"))</f>
        <v>不适用</v>
      </c>
      <c r="K7937" s="5" t="str">
        <f t="shared" si="493"/>
        <v>非测试日纯氢</v>
      </c>
      <c r="L7937" s="6">
        <f t="shared" si="494"/>
        <v>73.9</v>
      </c>
      <c r="M7937" s="5">
        <f t="shared" si="495"/>
        <v>0</v>
      </c>
      <c r="N7937" s="5" t="s">
        <v>27153</v>
      </c>
      <c r="O7937" s="5" t="s">
        <v>27154</v>
      </c>
      <c r="P7937" s="5" t="s">
        <v>27155</v>
      </c>
    </row>
    <row r="7938" ht="19" customHeight="1" spans="1:16">
      <c r="A7938" s="5">
        <v>311</v>
      </c>
      <c r="B7938" s="5" t="s">
        <v>756</v>
      </c>
      <c r="C7938" s="5" t="s">
        <v>82</v>
      </c>
      <c r="D7938" s="8" t="s">
        <v>3422</v>
      </c>
      <c r="E7938" s="6"/>
      <c r="F7938" s="6">
        <v>0</v>
      </c>
      <c r="G7938" s="6"/>
      <c r="H7938" s="5" t="s">
        <v>120</v>
      </c>
      <c r="I7938" s="6" t="str">
        <f t="shared" ref="I7938:I8001" si="496">IF(AND(ISNUMBER(E7938),ISNUMBER(F7938)),E7938-F7938,"")</f>
        <v/>
      </c>
      <c r="J7938" s="5" t="str">
        <f>IF(H7938="否","不适用",IF(AND(ISNUMBER(E7938),ISNUMBER(F7938)),IF(I7938&gt;规则与名单!$B$2,"是","否"),"未判定"))</f>
        <v>不适用</v>
      </c>
      <c r="K7938" s="5" t="str">
        <f t="shared" ref="K7938:K8001" si="497">IF(J7938="是",IF(ISNUMBER(F7938),"测试日GPS","缺失"),IF(ISNUMBER(G7938),"非测试日纯氢",IF(AND(H7938="是",J7938="未判定"),IF(ISNUMBER(F7938),"测试名单无纯氢GPS","缺失"),IF(ISNUMBER(E7938),"非测试日仪表","缺失"))))</f>
        <v>缺失</v>
      </c>
      <c r="L7938" s="6" t="str">
        <f t="shared" ref="L7938:L8001" si="498">IF(K7938="缺失","",IF(K7938="非测试日纯氢",G7938,IF(K7938="非测试日仪表",E7938,F7938)))</f>
        <v/>
      </c>
      <c r="M7938" s="5">
        <f t="shared" ref="M7938:M8001" si="499">IF(K7938="缺失",1,0)</f>
        <v>1</v>
      </c>
      <c r="N7938" s="5" t="s">
        <v>27156</v>
      </c>
      <c r="O7938" s="5" t="s">
        <v>27157</v>
      </c>
      <c r="P7938" s="5" t="s">
        <v>27158</v>
      </c>
    </row>
    <row r="7939" ht="19" customHeight="1" spans="1:16">
      <c r="A7939" s="5">
        <v>311</v>
      </c>
      <c r="B7939" s="5" t="s">
        <v>756</v>
      </c>
      <c r="C7939" s="5" t="s">
        <v>82</v>
      </c>
      <c r="D7939" s="8" t="s">
        <v>336</v>
      </c>
      <c r="E7939" s="6"/>
      <c r="F7939" s="6">
        <v>0</v>
      </c>
      <c r="G7939" s="6"/>
      <c r="H7939" s="5" t="s">
        <v>120</v>
      </c>
      <c r="I7939" s="6" t="str">
        <f t="shared" si="496"/>
        <v/>
      </c>
      <c r="J7939" s="5" t="str">
        <f>IF(H7939="否","不适用",IF(AND(ISNUMBER(E7939),ISNUMBER(F7939)),IF(I7939&gt;规则与名单!$B$2,"是","否"),"未判定"))</f>
        <v>不适用</v>
      </c>
      <c r="K7939" s="5" t="str">
        <f t="shared" si="497"/>
        <v>缺失</v>
      </c>
      <c r="L7939" s="6" t="str">
        <f t="shared" si="498"/>
        <v/>
      </c>
      <c r="M7939" s="5">
        <f t="shared" si="499"/>
        <v>1</v>
      </c>
      <c r="N7939" s="5" t="s">
        <v>27159</v>
      </c>
      <c r="O7939" s="5" t="s">
        <v>27160</v>
      </c>
      <c r="P7939" s="5" t="s">
        <v>27161</v>
      </c>
    </row>
    <row r="7940" ht="19" customHeight="1" spans="1:16">
      <c r="A7940" s="5">
        <v>311</v>
      </c>
      <c r="B7940" s="5" t="s">
        <v>756</v>
      </c>
      <c r="C7940" s="5" t="s">
        <v>82</v>
      </c>
      <c r="D7940" s="8" t="s">
        <v>653</v>
      </c>
      <c r="E7940" s="6">
        <v>328.9</v>
      </c>
      <c r="F7940" s="6">
        <v>310.5</v>
      </c>
      <c r="G7940" s="6">
        <v>142</v>
      </c>
      <c r="H7940" s="5" t="s">
        <v>120</v>
      </c>
      <c r="I7940" s="6">
        <f t="shared" si="496"/>
        <v>18.4</v>
      </c>
      <c r="J7940" s="5" t="str">
        <f>IF(H7940="否","不适用",IF(AND(ISNUMBER(E7940),ISNUMBER(F7940)),IF(I7940&gt;规则与名单!$B$2,"是","否"),"未判定"))</f>
        <v>不适用</v>
      </c>
      <c r="K7940" s="5" t="str">
        <f t="shared" si="497"/>
        <v>非测试日纯氢</v>
      </c>
      <c r="L7940" s="6">
        <f t="shared" si="498"/>
        <v>142</v>
      </c>
      <c r="M7940" s="5">
        <f t="shared" si="499"/>
        <v>0</v>
      </c>
      <c r="N7940" s="5" t="s">
        <v>27162</v>
      </c>
      <c r="O7940" s="5" t="s">
        <v>27163</v>
      </c>
      <c r="P7940" s="5" t="s">
        <v>27164</v>
      </c>
    </row>
    <row r="7941" ht="19" customHeight="1" spans="1:16">
      <c r="A7941" s="5">
        <v>311</v>
      </c>
      <c r="B7941" s="5" t="s">
        <v>756</v>
      </c>
      <c r="C7941" s="5" t="s">
        <v>82</v>
      </c>
      <c r="D7941" s="8" t="s">
        <v>140</v>
      </c>
      <c r="E7941" s="6">
        <v>301.6</v>
      </c>
      <c r="F7941" s="6">
        <v>284.6</v>
      </c>
      <c r="G7941" s="6">
        <v>87</v>
      </c>
      <c r="H7941" s="5" t="s">
        <v>120</v>
      </c>
      <c r="I7941" s="6">
        <f t="shared" si="496"/>
        <v>17</v>
      </c>
      <c r="J7941" s="5" t="str">
        <f>IF(H7941="否","不适用",IF(AND(ISNUMBER(E7941),ISNUMBER(F7941)),IF(I7941&gt;规则与名单!$B$2,"是","否"),"未判定"))</f>
        <v>不适用</v>
      </c>
      <c r="K7941" s="5" t="str">
        <f t="shared" si="497"/>
        <v>非测试日纯氢</v>
      </c>
      <c r="L7941" s="6">
        <f t="shared" si="498"/>
        <v>87</v>
      </c>
      <c r="M7941" s="5">
        <f t="shared" si="499"/>
        <v>0</v>
      </c>
      <c r="N7941" s="5" t="s">
        <v>27165</v>
      </c>
      <c r="O7941" s="5" t="s">
        <v>27166</v>
      </c>
      <c r="P7941" s="5" t="s">
        <v>27167</v>
      </c>
    </row>
    <row r="7942" ht="19" customHeight="1" spans="1:16">
      <c r="A7942" s="5">
        <v>311</v>
      </c>
      <c r="B7942" s="5" t="s">
        <v>756</v>
      </c>
      <c r="C7942" s="5" t="s">
        <v>82</v>
      </c>
      <c r="D7942" s="8" t="s">
        <v>115</v>
      </c>
      <c r="E7942" s="6">
        <v>232.2</v>
      </c>
      <c r="F7942" s="6">
        <v>219.1</v>
      </c>
      <c r="G7942" s="6">
        <v>63.1</v>
      </c>
      <c r="H7942" s="5" t="s">
        <v>120</v>
      </c>
      <c r="I7942" s="6">
        <f t="shared" si="496"/>
        <v>13.1</v>
      </c>
      <c r="J7942" s="5" t="str">
        <f>IF(H7942="否","不适用",IF(AND(ISNUMBER(E7942),ISNUMBER(F7942)),IF(I7942&gt;规则与名单!$B$2,"是","否"),"未判定"))</f>
        <v>不适用</v>
      </c>
      <c r="K7942" s="5" t="str">
        <f t="shared" si="497"/>
        <v>非测试日纯氢</v>
      </c>
      <c r="L7942" s="6">
        <f t="shared" si="498"/>
        <v>63.1</v>
      </c>
      <c r="M7942" s="5">
        <f t="shared" si="499"/>
        <v>0</v>
      </c>
      <c r="N7942" s="5" t="s">
        <v>27168</v>
      </c>
      <c r="O7942" s="5" t="s">
        <v>27169</v>
      </c>
      <c r="P7942" s="5" t="s">
        <v>27170</v>
      </c>
    </row>
    <row r="7943" ht="19" customHeight="1" spans="1:16">
      <c r="A7943" s="5">
        <v>312</v>
      </c>
      <c r="B7943" s="5" t="s">
        <v>758</v>
      </c>
      <c r="C7943" s="5" t="s">
        <v>82</v>
      </c>
      <c r="D7943" s="8" t="s">
        <v>114</v>
      </c>
      <c r="E7943" s="6">
        <v>33.3</v>
      </c>
      <c r="F7943" s="6">
        <v>31.7</v>
      </c>
      <c r="G7943" s="6">
        <v>4.1</v>
      </c>
      <c r="H7943" s="5" t="s">
        <v>120</v>
      </c>
      <c r="I7943" s="6">
        <f t="shared" si="496"/>
        <v>1.6</v>
      </c>
      <c r="J7943" s="5" t="str">
        <f>IF(H7943="否","不适用",IF(AND(ISNUMBER(E7943),ISNUMBER(F7943)),IF(I7943&gt;规则与名单!$B$2,"是","否"),"未判定"))</f>
        <v>不适用</v>
      </c>
      <c r="K7943" s="5" t="str">
        <f t="shared" si="497"/>
        <v>非测试日纯氢</v>
      </c>
      <c r="L7943" s="6">
        <f t="shared" si="498"/>
        <v>4.1</v>
      </c>
      <c r="M7943" s="5">
        <f t="shared" si="499"/>
        <v>0</v>
      </c>
      <c r="N7943" s="5" t="s">
        <v>27171</v>
      </c>
      <c r="O7943" s="5" t="s">
        <v>27172</v>
      </c>
      <c r="P7943" s="5" t="s">
        <v>27173</v>
      </c>
    </row>
    <row r="7944" ht="19" customHeight="1" spans="1:16">
      <c r="A7944" s="5">
        <v>312</v>
      </c>
      <c r="B7944" s="5" t="s">
        <v>758</v>
      </c>
      <c r="C7944" s="5" t="s">
        <v>82</v>
      </c>
      <c r="D7944" s="8" t="s">
        <v>605</v>
      </c>
      <c r="E7944" s="6">
        <v>222.4</v>
      </c>
      <c r="F7944" s="6">
        <v>209.6</v>
      </c>
      <c r="G7944" s="6">
        <v>174.5</v>
      </c>
      <c r="H7944" s="5" t="s">
        <v>120</v>
      </c>
      <c r="I7944" s="6">
        <f t="shared" si="496"/>
        <v>12.8</v>
      </c>
      <c r="J7944" s="5" t="str">
        <f>IF(H7944="否","不适用",IF(AND(ISNUMBER(E7944),ISNUMBER(F7944)),IF(I7944&gt;规则与名单!$B$2,"是","否"),"未判定"))</f>
        <v>不适用</v>
      </c>
      <c r="K7944" s="5" t="str">
        <f t="shared" si="497"/>
        <v>非测试日纯氢</v>
      </c>
      <c r="L7944" s="6">
        <f t="shared" si="498"/>
        <v>174.5</v>
      </c>
      <c r="M7944" s="5">
        <f t="shared" si="499"/>
        <v>0</v>
      </c>
      <c r="N7944" s="5" t="s">
        <v>27174</v>
      </c>
      <c r="O7944" s="5" t="s">
        <v>27175</v>
      </c>
      <c r="P7944" s="5" t="s">
        <v>27176</v>
      </c>
    </row>
    <row r="7945" ht="19" customHeight="1" spans="1:16">
      <c r="A7945" s="5">
        <v>312</v>
      </c>
      <c r="B7945" s="5" t="s">
        <v>758</v>
      </c>
      <c r="C7945" s="5" t="s">
        <v>82</v>
      </c>
      <c r="D7945" s="8" t="s">
        <v>186</v>
      </c>
      <c r="E7945" s="6">
        <v>352.3</v>
      </c>
      <c r="F7945" s="6">
        <v>333.4</v>
      </c>
      <c r="G7945" s="6">
        <v>276.7</v>
      </c>
      <c r="H7945" s="5" t="s">
        <v>120</v>
      </c>
      <c r="I7945" s="6">
        <f t="shared" si="496"/>
        <v>18.9</v>
      </c>
      <c r="J7945" s="5" t="str">
        <f>IF(H7945="否","不适用",IF(AND(ISNUMBER(E7945),ISNUMBER(F7945)),IF(I7945&gt;规则与名单!$B$2,"是","否"),"未判定"))</f>
        <v>不适用</v>
      </c>
      <c r="K7945" s="5" t="str">
        <f t="shared" si="497"/>
        <v>非测试日纯氢</v>
      </c>
      <c r="L7945" s="6">
        <f t="shared" si="498"/>
        <v>276.7</v>
      </c>
      <c r="M7945" s="5">
        <f t="shared" si="499"/>
        <v>0</v>
      </c>
      <c r="N7945" s="5" t="s">
        <v>27177</v>
      </c>
      <c r="O7945" s="5" t="s">
        <v>27178</v>
      </c>
      <c r="P7945" s="5" t="s">
        <v>27179</v>
      </c>
    </row>
    <row r="7946" ht="19" customHeight="1" spans="1:16">
      <c r="A7946" s="5">
        <v>312</v>
      </c>
      <c r="B7946" s="5" t="s">
        <v>758</v>
      </c>
      <c r="C7946" s="5" t="s">
        <v>82</v>
      </c>
      <c r="D7946" s="8" t="s">
        <v>165</v>
      </c>
      <c r="E7946" s="6">
        <v>204.3</v>
      </c>
      <c r="F7946" s="6">
        <v>250.2</v>
      </c>
      <c r="G7946" s="6">
        <v>213.7</v>
      </c>
      <c r="H7946" s="5" t="s">
        <v>120</v>
      </c>
      <c r="I7946" s="6">
        <f t="shared" si="496"/>
        <v>-45.9</v>
      </c>
      <c r="J7946" s="5" t="str">
        <f>IF(H7946="否","不适用",IF(AND(ISNUMBER(E7946),ISNUMBER(F7946)),IF(I7946&gt;规则与名单!$B$2,"是","否"),"未判定"))</f>
        <v>不适用</v>
      </c>
      <c r="K7946" s="5" t="str">
        <f t="shared" si="497"/>
        <v>非测试日纯氢</v>
      </c>
      <c r="L7946" s="6">
        <f t="shared" si="498"/>
        <v>213.7</v>
      </c>
      <c r="M7946" s="5">
        <f t="shared" si="499"/>
        <v>0</v>
      </c>
      <c r="N7946" s="5" t="s">
        <v>27180</v>
      </c>
      <c r="O7946" s="5" t="s">
        <v>27181</v>
      </c>
      <c r="P7946" s="5" t="s">
        <v>27182</v>
      </c>
    </row>
    <row r="7947" ht="19" customHeight="1" spans="1:16">
      <c r="A7947" s="5">
        <v>312</v>
      </c>
      <c r="B7947" s="5" t="s">
        <v>758</v>
      </c>
      <c r="C7947" s="5" t="s">
        <v>82</v>
      </c>
      <c r="D7947" s="8" t="s">
        <v>151</v>
      </c>
      <c r="E7947" s="6">
        <v>368.2</v>
      </c>
      <c r="F7947" s="6">
        <v>417.5</v>
      </c>
      <c r="G7947" s="6">
        <v>334.7</v>
      </c>
      <c r="H7947" s="5" t="s">
        <v>120</v>
      </c>
      <c r="I7947" s="6">
        <f t="shared" si="496"/>
        <v>-49.3</v>
      </c>
      <c r="J7947" s="5" t="str">
        <f>IF(H7947="否","不适用",IF(AND(ISNUMBER(E7947),ISNUMBER(F7947)),IF(I7947&gt;规则与名单!$B$2,"是","否"),"未判定"))</f>
        <v>不适用</v>
      </c>
      <c r="K7947" s="5" t="str">
        <f t="shared" si="497"/>
        <v>非测试日纯氢</v>
      </c>
      <c r="L7947" s="6">
        <f t="shared" si="498"/>
        <v>334.7</v>
      </c>
      <c r="M7947" s="5">
        <f t="shared" si="499"/>
        <v>0</v>
      </c>
      <c r="N7947" s="5" t="s">
        <v>27183</v>
      </c>
      <c r="O7947" s="5" t="s">
        <v>27184</v>
      </c>
      <c r="P7947" s="5" t="s">
        <v>27185</v>
      </c>
    </row>
    <row r="7948" ht="19" customHeight="1" spans="1:16">
      <c r="A7948" s="5">
        <v>312</v>
      </c>
      <c r="B7948" s="5" t="s">
        <v>758</v>
      </c>
      <c r="C7948" s="5" t="s">
        <v>82</v>
      </c>
      <c r="D7948" s="8" t="s">
        <v>3358</v>
      </c>
      <c r="E7948" s="6">
        <v>458.9</v>
      </c>
      <c r="F7948" s="6">
        <v>309</v>
      </c>
      <c r="G7948" s="6">
        <v>250</v>
      </c>
      <c r="H7948" s="5" t="s">
        <v>120</v>
      </c>
      <c r="I7948" s="6">
        <f t="shared" si="496"/>
        <v>149.9</v>
      </c>
      <c r="J7948" s="5" t="str">
        <f>IF(H7948="否","不适用",IF(AND(ISNUMBER(E7948),ISNUMBER(F7948)),IF(I7948&gt;规则与名单!$B$2,"是","否"),"未判定"))</f>
        <v>不适用</v>
      </c>
      <c r="K7948" s="5" t="str">
        <f t="shared" si="497"/>
        <v>非测试日纯氢</v>
      </c>
      <c r="L7948" s="6">
        <f t="shared" si="498"/>
        <v>250</v>
      </c>
      <c r="M7948" s="5">
        <f t="shared" si="499"/>
        <v>0</v>
      </c>
      <c r="N7948" s="5" t="s">
        <v>27186</v>
      </c>
      <c r="O7948" s="5" t="s">
        <v>27187</v>
      </c>
      <c r="P7948" s="5" t="s">
        <v>27188</v>
      </c>
    </row>
    <row r="7949" ht="19" customHeight="1" spans="1:16">
      <c r="A7949" s="5">
        <v>312</v>
      </c>
      <c r="B7949" s="5" t="s">
        <v>758</v>
      </c>
      <c r="C7949" s="5" t="s">
        <v>82</v>
      </c>
      <c r="D7949" s="8" t="s">
        <v>272</v>
      </c>
      <c r="E7949" s="6">
        <v>379</v>
      </c>
      <c r="F7949" s="6">
        <v>358.4</v>
      </c>
      <c r="G7949" s="6">
        <v>307.8</v>
      </c>
      <c r="H7949" s="5" t="s">
        <v>120</v>
      </c>
      <c r="I7949" s="6">
        <f t="shared" si="496"/>
        <v>20.6</v>
      </c>
      <c r="J7949" s="5" t="str">
        <f>IF(H7949="否","不适用",IF(AND(ISNUMBER(E7949),ISNUMBER(F7949)),IF(I7949&gt;规则与名单!$B$2,"是","否"),"未判定"))</f>
        <v>不适用</v>
      </c>
      <c r="K7949" s="5" t="str">
        <f t="shared" si="497"/>
        <v>非测试日纯氢</v>
      </c>
      <c r="L7949" s="6">
        <f t="shared" si="498"/>
        <v>307.8</v>
      </c>
      <c r="M7949" s="5">
        <f t="shared" si="499"/>
        <v>0</v>
      </c>
      <c r="N7949" s="5" t="s">
        <v>27189</v>
      </c>
      <c r="O7949" s="5" t="s">
        <v>27190</v>
      </c>
      <c r="P7949" s="5" t="s">
        <v>27191</v>
      </c>
    </row>
    <row r="7950" ht="19" customHeight="1" spans="1:16">
      <c r="A7950" s="5">
        <v>312</v>
      </c>
      <c r="B7950" s="5" t="s">
        <v>758</v>
      </c>
      <c r="C7950" s="5" t="s">
        <v>82</v>
      </c>
      <c r="D7950" s="8" t="s">
        <v>506</v>
      </c>
      <c r="E7950" s="6">
        <v>442.5</v>
      </c>
      <c r="F7950" s="6">
        <v>418</v>
      </c>
      <c r="G7950" s="6">
        <v>333.4</v>
      </c>
      <c r="H7950" s="5" t="s">
        <v>120</v>
      </c>
      <c r="I7950" s="6">
        <f t="shared" si="496"/>
        <v>24.5</v>
      </c>
      <c r="J7950" s="5" t="str">
        <f>IF(H7950="否","不适用",IF(AND(ISNUMBER(E7950),ISNUMBER(F7950)),IF(I7950&gt;规则与名单!$B$2,"是","否"),"未判定"))</f>
        <v>不适用</v>
      </c>
      <c r="K7950" s="5" t="str">
        <f t="shared" si="497"/>
        <v>非测试日纯氢</v>
      </c>
      <c r="L7950" s="6">
        <f t="shared" si="498"/>
        <v>333.4</v>
      </c>
      <c r="M7950" s="5">
        <f t="shared" si="499"/>
        <v>0</v>
      </c>
      <c r="N7950" s="5" t="s">
        <v>27192</v>
      </c>
      <c r="O7950" s="5" t="s">
        <v>27193</v>
      </c>
      <c r="P7950" s="5" t="s">
        <v>27194</v>
      </c>
    </row>
    <row r="7951" ht="19" customHeight="1" spans="1:16">
      <c r="A7951" s="5">
        <v>312</v>
      </c>
      <c r="B7951" s="5" t="s">
        <v>758</v>
      </c>
      <c r="C7951" s="5" t="s">
        <v>82</v>
      </c>
      <c r="D7951" s="8" t="s">
        <v>673</v>
      </c>
      <c r="E7951" s="6">
        <v>423.4</v>
      </c>
      <c r="F7951" s="6">
        <v>400.8</v>
      </c>
      <c r="G7951" s="6">
        <v>372.9</v>
      </c>
      <c r="H7951" s="5" t="s">
        <v>120</v>
      </c>
      <c r="I7951" s="6">
        <f t="shared" si="496"/>
        <v>22.6</v>
      </c>
      <c r="J7951" s="5" t="str">
        <f>IF(H7951="否","不适用",IF(AND(ISNUMBER(E7951),ISNUMBER(F7951)),IF(I7951&gt;规则与名单!$B$2,"是","否"),"未判定"))</f>
        <v>不适用</v>
      </c>
      <c r="K7951" s="5" t="str">
        <f t="shared" si="497"/>
        <v>非测试日纯氢</v>
      </c>
      <c r="L7951" s="6">
        <f t="shared" si="498"/>
        <v>372.9</v>
      </c>
      <c r="M7951" s="5">
        <f t="shared" si="499"/>
        <v>0</v>
      </c>
      <c r="N7951" s="5" t="s">
        <v>27195</v>
      </c>
      <c r="O7951" s="5" t="s">
        <v>27196</v>
      </c>
      <c r="P7951" s="5" t="s">
        <v>27197</v>
      </c>
    </row>
    <row r="7952" ht="19" customHeight="1" spans="1:16">
      <c r="A7952" s="5">
        <v>312</v>
      </c>
      <c r="B7952" s="5" t="s">
        <v>758</v>
      </c>
      <c r="C7952" s="5" t="s">
        <v>82</v>
      </c>
      <c r="D7952" s="8" t="s">
        <v>183</v>
      </c>
      <c r="E7952" s="6">
        <v>311.2</v>
      </c>
      <c r="F7952" s="6">
        <v>292.6</v>
      </c>
      <c r="G7952" s="6">
        <v>246.6</v>
      </c>
      <c r="H7952" s="5" t="s">
        <v>120</v>
      </c>
      <c r="I7952" s="6">
        <f t="shared" si="496"/>
        <v>18.6</v>
      </c>
      <c r="J7952" s="5" t="str">
        <f>IF(H7952="否","不适用",IF(AND(ISNUMBER(E7952),ISNUMBER(F7952)),IF(I7952&gt;规则与名单!$B$2,"是","否"),"未判定"))</f>
        <v>不适用</v>
      </c>
      <c r="K7952" s="5" t="str">
        <f t="shared" si="497"/>
        <v>非测试日纯氢</v>
      </c>
      <c r="L7952" s="6">
        <f t="shared" si="498"/>
        <v>246.6</v>
      </c>
      <c r="M7952" s="5">
        <f t="shared" si="499"/>
        <v>0</v>
      </c>
      <c r="N7952" s="5" t="s">
        <v>27198</v>
      </c>
      <c r="O7952" s="5" t="s">
        <v>27199</v>
      </c>
      <c r="P7952" s="5" t="s">
        <v>27200</v>
      </c>
    </row>
    <row r="7953" ht="19" customHeight="1" spans="1:16">
      <c r="A7953" s="5">
        <v>312</v>
      </c>
      <c r="B7953" s="5" t="s">
        <v>758</v>
      </c>
      <c r="C7953" s="5" t="s">
        <v>82</v>
      </c>
      <c r="D7953" s="8" t="s">
        <v>431</v>
      </c>
      <c r="E7953" s="6">
        <v>298.4</v>
      </c>
      <c r="F7953" s="6">
        <v>281.3</v>
      </c>
      <c r="G7953" s="6">
        <v>212.5</v>
      </c>
      <c r="H7953" s="5" t="s">
        <v>120</v>
      </c>
      <c r="I7953" s="6">
        <f t="shared" si="496"/>
        <v>17.1</v>
      </c>
      <c r="J7953" s="5" t="str">
        <f>IF(H7953="否","不适用",IF(AND(ISNUMBER(E7953),ISNUMBER(F7953)),IF(I7953&gt;规则与名单!$B$2,"是","否"),"未判定"))</f>
        <v>不适用</v>
      </c>
      <c r="K7953" s="5" t="str">
        <f t="shared" si="497"/>
        <v>非测试日纯氢</v>
      </c>
      <c r="L7953" s="6">
        <f t="shared" si="498"/>
        <v>212.5</v>
      </c>
      <c r="M7953" s="5">
        <f t="shared" si="499"/>
        <v>0</v>
      </c>
      <c r="N7953" s="5" t="s">
        <v>27201</v>
      </c>
      <c r="O7953" s="5" t="s">
        <v>27202</v>
      </c>
      <c r="P7953" s="5" t="s">
        <v>27203</v>
      </c>
    </row>
    <row r="7954" ht="19" customHeight="1" spans="1:16">
      <c r="A7954" s="5">
        <v>312</v>
      </c>
      <c r="B7954" s="5" t="s">
        <v>758</v>
      </c>
      <c r="C7954" s="5" t="s">
        <v>82</v>
      </c>
      <c r="D7954" s="8" t="s">
        <v>3377</v>
      </c>
      <c r="E7954" s="6">
        <v>202.5</v>
      </c>
      <c r="F7954" s="6">
        <v>250</v>
      </c>
      <c r="G7954" s="6">
        <v>182.6</v>
      </c>
      <c r="H7954" s="5" t="s">
        <v>120</v>
      </c>
      <c r="I7954" s="6">
        <f t="shared" si="496"/>
        <v>-47.5</v>
      </c>
      <c r="J7954" s="5" t="str">
        <f>IF(H7954="否","不适用",IF(AND(ISNUMBER(E7954),ISNUMBER(F7954)),IF(I7954&gt;规则与名单!$B$2,"是","否"),"未判定"))</f>
        <v>不适用</v>
      </c>
      <c r="K7954" s="5" t="str">
        <f t="shared" si="497"/>
        <v>非测试日纯氢</v>
      </c>
      <c r="L7954" s="6">
        <f t="shared" si="498"/>
        <v>182.6</v>
      </c>
      <c r="M7954" s="5">
        <f t="shared" si="499"/>
        <v>0</v>
      </c>
      <c r="N7954" s="5" t="s">
        <v>27204</v>
      </c>
      <c r="O7954" s="5" t="s">
        <v>27205</v>
      </c>
      <c r="P7954" s="5" t="s">
        <v>27206</v>
      </c>
    </row>
    <row r="7955" ht="19" customHeight="1" spans="1:16">
      <c r="A7955" s="5">
        <v>312</v>
      </c>
      <c r="B7955" s="5" t="s">
        <v>758</v>
      </c>
      <c r="C7955" s="5" t="s">
        <v>82</v>
      </c>
      <c r="D7955" s="8" t="s">
        <v>407</v>
      </c>
      <c r="E7955" s="6">
        <v>539.8</v>
      </c>
      <c r="F7955" s="6">
        <v>450</v>
      </c>
      <c r="G7955" s="6">
        <v>384.8</v>
      </c>
      <c r="H7955" s="5" t="s">
        <v>120</v>
      </c>
      <c r="I7955" s="6">
        <f t="shared" si="496"/>
        <v>89.8</v>
      </c>
      <c r="J7955" s="5" t="str">
        <f>IF(H7955="否","不适用",IF(AND(ISNUMBER(E7955),ISNUMBER(F7955)),IF(I7955&gt;规则与名单!$B$2,"是","否"),"未判定"))</f>
        <v>不适用</v>
      </c>
      <c r="K7955" s="5" t="str">
        <f t="shared" si="497"/>
        <v>非测试日纯氢</v>
      </c>
      <c r="L7955" s="6">
        <f t="shared" si="498"/>
        <v>384.8</v>
      </c>
      <c r="M7955" s="5">
        <f t="shared" si="499"/>
        <v>0</v>
      </c>
      <c r="N7955" s="5" t="s">
        <v>27207</v>
      </c>
      <c r="O7955" s="5" t="s">
        <v>27208</v>
      </c>
      <c r="P7955" s="5" t="s">
        <v>27209</v>
      </c>
    </row>
    <row r="7956" ht="19" customHeight="1" spans="1:16">
      <c r="A7956" s="5">
        <v>312</v>
      </c>
      <c r="B7956" s="5" t="s">
        <v>758</v>
      </c>
      <c r="C7956" s="5" t="s">
        <v>82</v>
      </c>
      <c r="D7956" s="8" t="s">
        <v>411</v>
      </c>
      <c r="E7956" s="6">
        <v>269.8</v>
      </c>
      <c r="F7956" s="6">
        <v>255.5</v>
      </c>
      <c r="G7956" s="6">
        <v>175.2</v>
      </c>
      <c r="H7956" s="5" t="s">
        <v>120</v>
      </c>
      <c r="I7956" s="6">
        <f t="shared" si="496"/>
        <v>14.3</v>
      </c>
      <c r="J7956" s="5" t="str">
        <f>IF(H7956="否","不适用",IF(AND(ISNUMBER(E7956),ISNUMBER(F7956)),IF(I7956&gt;规则与名单!$B$2,"是","否"),"未判定"))</f>
        <v>不适用</v>
      </c>
      <c r="K7956" s="5" t="str">
        <f t="shared" si="497"/>
        <v>非测试日纯氢</v>
      </c>
      <c r="L7956" s="6">
        <f t="shared" si="498"/>
        <v>175.2</v>
      </c>
      <c r="M7956" s="5">
        <f t="shared" si="499"/>
        <v>0</v>
      </c>
      <c r="N7956" s="5" t="s">
        <v>27210</v>
      </c>
      <c r="O7956" s="5" t="s">
        <v>27211</v>
      </c>
      <c r="P7956" s="5" t="s">
        <v>27212</v>
      </c>
    </row>
    <row r="7957" ht="19" customHeight="1" spans="1:16">
      <c r="A7957" s="5">
        <v>312</v>
      </c>
      <c r="B7957" s="5" t="s">
        <v>758</v>
      </c>
      <c r="C7957" s="5" t="s">
        <v>82</v>
      </c>
      <c r="D7957" s="8" t="s">
        <v>251</v>
      </c>
      <c r="E7957" s="6">
        <v>442.8</v>
      </c>
      <c r="F7957" s="6">
        <v>415.8</v>
      </c>
      <c r="G7957" s="6">
        <v>303.7</v>
      </c>
      <c r="H7957" s="5" t="s">
        <v>120</v>
      </c>
      <c r="I7957" s="6">
        <f t="shared" si="496"/>
        <v>27</v>
      </c>
      <c r="J7957" s="5" t="str">
        <f>IF(H7957="否","不适用",IF(AND(ISNUMBER(E7957),ISNUMBER(F7957)),IF(I7957&gt;规则与名单!$B$2,"是","否"),"未判定"))</f>
        <v>不适用</v>
      </c>
      <c r="K7957" s="5" t="str">
        <f t="shared" si="497"/>
        <v>非测试日纯氢</v>
      </c>
      <c r="L7957" s="6">
        <f t="shared" si="498"/>
        <v>303.7</v>
      </c>
      <c r="M7957" s="5">
        <f t="shared" si="499"/>
        <v>0</v>
      </c>
      <c r="N7957" s="5" t="s">
        <v>27213</v>
      </c>
      <c r="O7957" s="5" t="s">
        <v>27214</v>
      </c>
      <c r="P7957" s="5" t="s">
        <v>27215</v>
      </c>
    </row>
    <row r="7958" ht="19" customHeight="1" spans="1:16">
      <c r="A7958" s="5">
        <v>312</v>
      </c>
      <c r="B7958" s="5" t="s">
        <v>758</v>
      </c>
      <c r="C7958" s="5" t="s">
        <v>82</v>
      </c>
      <c r="D7958" s="8" t="s">
        <v>472</v>
      </c>
      <c r="E7958" s="6">
        <v>241.7</v>
      </c>
      <c r="F7958" s="6">
        <v>236.3</v>
      </c>
      <c r="G7958" s="6">
        <v>192.6</v>
      </c>
      <c r="H7958" s="5" t="s">
        <v>120</v>
      </c>
      <c r="I7958" s="6">
        <f t="shared" si="496"/>
        <v>5.39999999999998</v>
      </c>
      <c r="J7958" s="5" t="str">
        <f>IF(H7958="否","不适用",IF(AND(ISNUMBER(E7958),ISNUMBER(F7958)),IF(I7958&gt;规则与名单!$B$2,"是","否"),"未判定"))</f>
        <v>不适用</v>
      </c>
      <c r="K7958" s="5" t="str">
        <f t="shared" si="497"/>
        <v>非测试日纯氢</v>
      </c>
      <c r="L7958" s="6">
        <f t="shared" si="498"/>
        <v>192.6</v>
      </c>
      <c r="M7958" s="5">
        <f t="shared" si="499"/>
        <v>0</v>
      </c>
      <c r="N7958" s="5" t="s">
        <v>27216</v>
      </c>
      <c r="O7958" s="5" t="s">
        <v>27217</v>
      </c>
      <c r="P7958" s="5" t="s">
        <v>27218</v>
      </c>
    </row>
    <row r="7959" ht="19" customHeight="1" spans="1:16">
      <c r="A7959" s="5">
        <v>312</v>
      </c>
      <c r="B7959" s="5" t="s">
        <v>758</v>
      </c>
      <c r="C7959" s="5" t="s">
        <v>82</v>
      </c>
      <c r="D7959" s="8" t="s">
        <v>466</v>
      </c>
      <c r="E7959" s="6">
        <v>481.6</v>
      </c>
      <c r="F7959" s="6">
        <v>452.5</v>
      </c>
      <c r="G7959" s="6">
        <v>416.8</v>
      </c>
      <c r="H7959" s="5" t="s">
        <v>120</v>
      </c>
      <c r="I7959" s="6">
        <f t="shared" si="496"/>
        <v>29.1</v>
      </c>
      <c r="J7959" s="5" t="str">
        <f>IF(H7959="否","不适用",IF(AND(ISNUMBER(E7959),ISNUMBER(F7959)),IF(I7959&gt;规则与名单!$B$2,"是","否"),"未判定"))</f>
        <v>不适用</v>
      </c>
      <c r="K7959" s="5" t="str">
        <f t="shared" si="497"/>
        <v>非测试日纯氢</v>
      </c>
      <c r="L7959" s="6">
        <f t="shared" si="498"/>
        <v>416.8</v>
      </c>
      <c r="M7959" s="5">
        <f t="shared" si="499"/>
        <v>0</v>
      </c>
      <c r="N7959" s="5" t="s">
        <v>27219</v>
      </c>
      <c r="O7959" s="5" t="s">
        <v>27220</v>
      </c>
      <c r="P7959" s="5" t="s">
        <v>27221</v>
      </c>
    </row>
    <row r="7960" ht="19" customHeight="1" spans="1:16">
      <c r="A7960" s="5">
        <v>312</v>
      </c>
      <c r="B7960" s="5" t="s">
        <v>758</v>
      </c>
      <c r="C7960" s="5" t="s">
        <v>82</v>
      </c>
      <c r="D7960" s="8" t="s">
        <v>333</v>
      </c>
      <c r="E7960" s="6">
        <v>392</v>
      </c>
      <c r="F7960" s="6">
        <v>371.2</v>
      </c>
      <c r="G7960" s="6">
        <v>202.6</v>
      </c>
      <c r="H7960" s="5" t="s">
        <v>120</v>
      </c>
      <c r="I7960" s="6">
        <f t="shared" si="496"/>
        <v>20.8</v>
      </c>
      <c r="J7960" s="5" t="str">
        <f>IF(H7960="否","不适用",IF(AND(ISNUMBER(E7960),ISNUMBER(F7960)),IF(I7960&gt;规则与名单!$B$2,"是","否"),"未判定"))</f>
        <v>不适用</v>
      </c>
      <c r="K7960" s="5" t="str">
        <f t="shared" si="497"/>
        <v>非测试日纯氢</v>
      </c>
      <c r="L7960" s="6">
        <f t="shared" si="498"/>
        <v>202.6</v>
      </c>
      <c r="M7960" s="5">
        <f t="shared" si="499"/>
        <v>0</v>
      </c>
      <c r="N7960" s="5" t="s">
        <v>27222</v>
      </c>
      <c r="O7960" s="5" t="s">
        <v>27223</v>
      </c>
      <c r="P7960" s="5" t="s">
        <v>27224</v>
      </c>
    </row>
    <row r="7961" ht="19" customHeight="1" spans="1:16">
      <c r="A7961" s="5">
        <v>312</v>
      </c>
      <c r="B7961" s="5" t="s">
        <v>758</v>
      </c>
      <c r="C7961" s="5" t="s">
        <v>82</v>
      </c>
      <c r="D7961" s="8" t="s">
        <v>175</v>
      </c>
      <c r="E7961" s="6">
        <v>276.3</v>
      </c>
      <c r="F7961" s="6">
        <v>260.2</v>
      </c>
      <c r="G7961" s="6">
        <v>211.8</v>
      </c>
      <c r="H7961" s="5" t="s">
        <v>120</v>
      </c>
      <c r="I7961" s="6">
        <f t="shared" si="496"/>
        <v>16.1</v>
      </c>
      <c r="J7961" s="5" t="str">
        <f>IF(H7961="否","不适用",IF(AND(ISNUMBER(E7961),ISNUMBER(F7961)),IF(I7961&gt;规则与名单!$B$2,"是","否"),"未判定"))</f>
        <v>不适用</v>
      </c>
      <c r="K7961" s="5" t="str">
        <f t="shared" si="497"/>
        <v>非测试日纯氢</v>
      </c>
      <c r="L7961" s="6">
        <f t="shared" si="498"/>
        <v>211.8</v>
      </c>
      <c r="M7961" s="5">
        <f t="shared" si="499"/>
        <v>0</v>
      </c>
      <c r="N7961" s="5" t="s">
        <v>27225</v>
      </c>
      <c r="O7961" s="5" t="s">
        <v>27226</v>
      </c>
      <c r="P7961" s="5" t="s">
        <v>27227</v>
      </c>
    </row>
    <row r="7962" ht="19" customHeight="1" spans="1:16">
      <c r="A7962" s="5">
        <v>312</v>
      </c>
      <c r="B7962" s="5" t="s">
        <v>758</v>
      </c>
      <c r="C7962" s="5" t="s">
        <v>82</v>
      </c>
      <c r="D7962" s="8" t="s">
        <v>3402</v>
      </c>
      <c r="E7962" s="6">
        <v>450.2</v>
      </c>
      <c r="F7962" s="6">
        <v>424.7</v>
      </c>
      <c r="G7962" s="6">
        <v>373.3</v>
      </c>
      <c r="H7962" s="5" t="s">
        <v>120</v>
      </c>
      <c r="I7962" s="6">
        <f t="shared" si="496"/>
        <v>25.5</v>
      </c>
      <c r="J7962" s="5" t="str">
        <f>IF(H7962="否","不适用",IF(AND(ISNUMBER(E7962),ISNUMBER(F7962)),IF(I7962&gt;规则与名单!$B$2,"是","否"),"未判定"))</f>
        <v>不适用</v>
      </c>
      <c r="K7962" s="5" t="str">
        <f t="shared" si="497"/>
        <v>非测试日纯氢</v>
      </c>
      <c r="L7962" s="6">
        <f t="shared" si="498"/>
        <v>373.3</v>
      </c>
      <c r="M7962" s="5">
        <f t="shared" si="499"/>
        <v>0</v>
      </c>
      <c r="N7962" s="5" t="s">
        <v>27228</v>
      </c>
      <c r="O7962" s="5" t="s">
        <v>27229</v>
      </c>
      <c r="P7962" s="5" t="s">
        <v>27230</v>
      </c>
    </row>
    <row r="7963" ht="19" customHeight="1" spans="1:16">
      <c r="A7963" s="5">
        <v>312</v>
      </c>
      <c r="B7963" s="5" t="s">
        <v>758</v>
      </c>
      <c r="C7963" s="5" t="s">
        <v>82</v>
      </c>
      <c r="D7963" s="8" t="s">
        <v>487</v>
      </c>
      <c r="E7963" s="6">
        <v>142.2</v>
      </c>
      <c r="F7963" s="6">
        <v>134.8</v>
      </c>
      <c r="G7963" s="6">
        <v>79.3</v>
      </c>
      <c r="H7963" s="5" t="s">
        <v>120</v>
      </c>
      <c r="I7963" s="6">
        <f t="shared" si="496"/>
        <v>7.39999999999998</v>
      </c>
      <c r="J7963" s="5" t="str">
        <f>IF(H7963="否","不适用",IF(AND(ISNUMBER(E7963),ISNUMBER(F7963)),IF(I7963&gt;规则与名单!$B$2,"是","否"),"未判定"))</f>
        <v>不适用</v>
      </c>
      <c r="K7963" s="5" t="str">
        <f t="shared" si="497"/>
        <v>非测试日纯氢</v>
      </c>
      <c r="L7963" s="6">
        <f t="shared" si="498"/>
        <v>79.3</v>
      </c>
      <c r="M7963" s="5">
        <f t="shared" si="499"/>
        <v>0</v>
      </c>
      <c r="N7963" s="5" t="s">
        <v>27231</v>
      </c>
      <c r="O7963" s="5" t="s">
        <v>27232</v>
      </c>
      <c r="P7963" s="5" t="s">
        <v>27233</v>
      </c>
    </row>
    <row r="7964" ht="19" customHeight="1" spans="1:16">
      <c r="A7964" s="5">
        <v>312</v>
      </c>
      <c r="B7964" s="5" t="s">
        <v>758</v>
      </c>
      <c r="C7964" s="5" t="s">
        <v>82</v>
      </c>
      <c r="D7964" s="8" t="s">
        <v>121</v>
      </c>
      <c r="E7964" s="6">
        <v>502.9</v>
      </c>
      <c r="F7964" s="6">
        <v>475.1</v>
      </c>
      <c r="G7964" s="6">
        <v>399.3</v>
      </c>
      <c r="H7964" s="5" t="s">
        <v>120</v>
      </c>
      <c r="I7964" s="6">
        <f t="shared" si="496"/>
        <v>27.8</v>
      </c>
      <c r="J7964" s="5" t="str">
        <f>IF(H7964="否","不适用",IF(AND(ISNUMBER(E7964),ISNUMBER(F7964)),IF(I7964&gt;规则与名单!$B$2,"是","否"),"未判定"))</f>
        <v>不适用</v>
      </c>
      <c r="K7964" s="5" t="str">
        <f t="shared" si="497"/>
        <v>非测试日纯氢</v>
      </c>
      <c r="L7964" s="6">
        <f t="shared" si="498"/>
        <v>399.3</v>
      </c>
      <c r="M7964" s="5">
        <f t="shared" si="499"/>
        <v>0</v>
      </c>
      <c r="N7964" s="5" t="s">
        <v>27234</v>
      </c>
      <c r="O7964" s="5" t="s">
        <v>27235</v>
      </c>
      <c r="P7964" s="5" t="s">
        <v>27236</v>
      </c>
    </row>
    <row r="7965" ht="19" customHeight="1" spans="1:16">
      <c r="A7965" s="5">
        <v>312</v>
      </c>
      <c r="B7965" s="5" t="s">
        <v>758</v>
      </c>
      <c r="C7965" s="5" t="s">
        <v>82</v>
      </c>
      <c r="D7965" s="8" t="s">
        <v>170</v>
      </c>
      <c r="E7965" s="6">
        <v>295.7</v>
      </c>
      <c r="F7965" s="6">
        <v>278.4</v>
      </c>
      <c r="G7965" s="6">
        <v>281.3</v>
      </c>
      <c r="H7965" s="5" t="s">
        <v>120</v>
      </c>
      <c r="I7965" s="6">
        <f t="shared" si="496"/>
        <v>17.3</v>
      </c>
      <c r="J7965" s="5" t="str">
        <f>IF(H7965="否","不适用",IF(AND(ISNUMBER(E7965),ISNUMBER(F7965)),IF(I7965&gt;规则与名单!$B$2,"是","否"),"未判定"))</f>
        <v>不适用</v>
      </c>
      <c r="K7965" s="5" t="str">
        <f t="shared" si="497"/>
        <v>非测试日纯氢</v>
      </c>
      <c r="L7965" s="6">
        <f t="shared" si="498"/>
        <v>281.3</v>
      </c>
      <c r="M7965" s="5">
        <f t="shared" si="499"/>
        <v>0</v>
      </c>
      <c r="N7965" s="5" t="s">
        <v>27237</v>
      </c>
      <c r="O7965" s="5" t="s">
        <v>27238</v>
      </c>
      <c r="P7965" s="5" t="s">
        <v>27239</v>
      </c>
    </row>
    <row r="7966" ht="19" customHeight="1" spans="1:16">
      <c r="A7966" s="5">
        <v>312</v>
      </c>
      <c r="B7966" s="5" t="s">
        <v>758</v>
      </c>
      <c r="C7966" s="5" t="s">
        <v>82</v>
      </c>
      <c r="D7966" s="8" t="s">
        <v>644</v>
      </c>
      <c r="E7966" s="6">
        <v>301.7</v>
      </c>
      <c r="F7966" s="6">
        <v>284.8</v>
      </c>
      <c r="G7966" s="6">
        <v>191.6</v>
      </c>
      <c r="H7966" s="5" t="s">
        <v>120</v>
      </c>
      <c r="I7966" s="6">
        <f t="shared" si="496"/>
        <v>16.9</v>
      </c>
      <c r="J7966" s="5" t="str">
        <f>IF(H7966="否","不适用",IF(AND(ISNUMBER(E7966),ISNUMBER(F7966)),IF(I7966&gt;规则与名单!$B$2,"是","否"),"未判定"))</f>
        <v>不适用</v>
      </c>
      <c r="K7966" s="5" t="str">
        <f t="shared" si="497"/>
        <v>非测试日纯氢</v>
      </c>
      <c r="L7966" s="6">
        <f t="shared" si="498"/>
        <v>191.6</v>
      </c>
      <c r="M7966" s="5">
        <f t="shared" si="499"/>
        <v>0</v>
      </c>
      <c r="N7966" s="5" t="s">
        <v>27240</v>
      </c>
      <c r="O7966" s="5" t="s">
        <v>27241</v>
      </c>
      <c r="P7966" s="5" t="s">
        <v>27242</v>
      </c>
    </row>
    <row r="7967" ht="19" customHeight="1" spans="1:16">
      <c r="A7967" s="5">
        <v>312</v>
      </c>
      <c r="B7967" s="5" t="s">
        <v>758</v>
      </c>
      <c r="C7967" s="5" t="s">
        <v>82</v>
      </c>
      <c r="D7967" s="8" t="s">
        <v>3418</v>
      </c>
      <c r="E7967" s="6">
        <v>289.5</v>
      </c>
      <c r="F7967" s="6">
        <v>273.8</v>
      </c>
      <c r="G7967" s="6">
        <v>204.4</v>
      </c>
      <c r="H7967" s="5" t="s">
        <v>120</v>
      </c>
      <c r="I7967" s="6">
        <f t="shared" si="496"/>
        <v>15.7</v>
      </c>
      <c r="J7967" s="5" t="str">
        <f>IF(H7967="否","不适用",IF(AND(ISNUMBER(E7967),ISNUMBER(F7967)),IF(I7967&gt;规则与名单!$B$2,"是","否"),"未判定"))</f>
        <v>不适用</v>
      </c>
      <c r="K7967" s="5" t="str">
        <f t="shared" si="497"/>
        <v>非测试日纯氢</v>
      </c>
      <c r="L7967" s="6">
        <f t="shared" si="498"/>
        <v>204.4</v>
      </c>
      <c r="M7967" s="5">
        <f t="shared" si="499"/>
        <v>0</v>
      </c>
      <c r="N7967" s="5" t="s">
        <v>27243</v>
      </c>
      <c r="O7967" s="5" t="s">
        <v>27244</v>
      </c>
      <c r="P7967" s="5" t="s">
        <v>27245</v>
      </c>
    </row>
    <row r="7968" ht="19" customHeight="1" spans="1:16">
      <c r="A7968" s="5">
        <v>312</v>
      </c>
      <c r="B7968" s="5" t="s">
        <v>758</v>
      </c>
      <c r="C7968" s="5" t="s">
        <v>82</v>
      </c>
      <c r="D7968" s="8" t="s">
        <v>3422</v>
      </c>
      <c r="E7968" s="6">
        <v>49.2</v>
      </c>
      <c r="F7968" s="6">
        <v>55.1</v>
      </c>
      <c r="G7968" s="6">
        <v>2.1</v>
      </c>
      <c r="H7968" s="5" t="s">
        <v>120</v>
      </c>
      <c r="I7968" s="6">
        <f t="shared" si="496"/>
        <v>-5.9</v>
      </c>
      <c r="J7968" s="5" t="str">
        <f>IF(H7968="否","不适用",IF(AND(ISNUMBER(E7968),ISNUMBER(F7968)),IF(I7968&gt;规则与名单!$B$2,"是","否"),"未判定"))</f>
        <v>不适用</v>
      </c>
      <c r="K7968" s="5" t="str">
        <f t="shared" si="497"/>
        <v>非测试日纯氢</v>
      </c>
      <c r="L7968" s="6">
        <f t="shared" si="498"/>
        <v>2.1</v>
      </c>
      <c r="M7968" s="5">
        <f t="shared" si="499"/>
        <v>0</v>
      </c>
      <c r="N7968" s="5" t="s">
        <v>27246</v>
      </c>
      <c r="O7968" s="5" t="s">
        <v>27247</v>
      </c>
      <c r="P7968" s="5" t="s">
        <v>27248</v>
      </c>
    </row>
    <row r="7969" ht="19" customHeight="1" spans="1:16">
      <c r="A7969" s="5">
        <v>312</v>
      </c>
      <c r="B7969" s="5" t="s">
        <v>758</v>
      </c>
      <c r="C7969" s="5" t="s">
        <v>82</v>
      </c>
      <c r="D7969" s="8" t="s">
        <v>336</v>
      </c>
      <c r="E7969" s="6">
        <v>51.9</v>
      </c>
      <c r="F7969" s="6">
        <v>49.2</v>
      </c>
      <c r="G7969" s="6">
        <v>4.9</v>
      </c>
      <c r="H7969" s="5" t="s">
        <v>120</v>
      </c>
      <c r="I7969" s="6">
        <f t="shared" si="496"/>
        <v>2.7</v>
      </c>
      <c r="J7969" s="5" t="str">
        <f>IF(H7969="否","不适用",IF(AND(ISNUMBER(E7969),ISNUMBER(F7969)),IF(I7969&gt;规则与名单!$B$2,"是","否"),"未判定"))</f>
        <v>不适用</v>
      </c>
      <c r="K7969" s="5" t="str">
        <f t="shared" si="497"/>
        <v>非测试日纯氢</v>
      </c>
      <c r="L7969" s="6">
        <f t="shared" si="498"/>
        <v>4.9</v>
      </c>
      <c r="M7969" s="5">
        <f t="shared" si="499"/>
        <v>0</v>
      </c>
      <c r="N7969" s="5" t="s">
        <v>27249</v>
      </c>
      <c r="O7969" s="5" t="s">
        <v>27250</v>
      </c>
      <c r="P7969" s="5" t="s">
        <v>27251</v>
      </c>
    </row>
    <row r="7970" ht="19" customHeight="1" spans="1:16">
      <c r="A7970" s="5">
        <v>312</v>
      </c>
      <c r="B7970" s="5" t="s">
        <v>758</v>
      </c>
      <c r="C7970" s="5" t="s">
        <v>82</v>
      </c>
      <c r="D7970" s="8" t="s">
        <v>653</v>
      </c>
      <c r="E7970" s="6">
        <v>293.8</v>
      </c>
      <c r="F7970" s="6">
        <v>276.6</v>
      </c>
      <c r="G7970" s="6">
        <v>237.7</v>
      </c>
      <c r="H7970" s="5" t="s">
        <v>120</v>
      </c>
      <c r="I7970" s="6">
        <f t="shared" si="496"/>
        <v>17.2</v>
      </c>
      <c r="J7970" s="5" t="str">
        <f>IF(H7970="否","不适用",IF(AND(ISNUMBER(E7970),ISNUMBER(F7970)),IF(I7970&gt;规则与名单!$B$2,"是","否"),"未判定"))</f>
        <v>不适用</v>
      </c>
      <c r="K7970" s="5" t="str">
        <f t="shared" si="497"/>
        <v>非测试日纯氢</v>
      </c>
      <c r="L7970" s="6">
        <f t="shared" si="498"/>
        <v>237.7</v>
      </c>
      <c r="M7970" s="5">
        <f t="shared" si="499"/>
        <v>0</v>
      </c>
      <c r="N7970" s="5" t="s">
        <v>27252</v>
      </c>
      <c r="O7970" s="5" t="s">
        <v>27253</v>
      </c>
      <c r="P7970" s="5" t="s">
        <v>27254</v>
      </c>
    </row>
    <row r="7971" ht="19" customHeight="1" spans="1:16">
      <c r="A7971" s="5">
        <v>312</v>
      </c>
      <c r="B7971" s="5" t="s">
        <v>758</v>
      </c>
      <c r="C7971" s="5" t="s">
        <v>82</v>
      </c>
      <c r="D7971" s="8" t="s">
        <v>140</v>
      </c>
      <c r="E7971" s="6">
        <v>391.9</v>
      </c>
      <c r="F7971" s="6">
        <v>369.3</v>
      </c>
      <c r="G7971" s="6">
        <v>335</v>
      </c>
      <c r="H7971" s="5" t="s">
        <v>120</v>
      </c>
      <c r="I7971" s="6">
        <f t="shared" si="496"/>
        <v>22.6</v>
      </c>
      <c r="J7971" s="5" t="str">
        <f>IF(H7971="否","不适用",IF(AND(ISNUMBER(E7971),ISNUMBER(F7971)),IF(I7971&gt;规则与名单!$B$2,"是","否"),"未判定"))</f>
        <v>不适用</v>
      </c>
      <c r="K7971" s="5" t="str">
        <f t="shared" si="497"/>
        <v>非测试日纯氢</v>
      </c>
      <c r="L7971" s="6">
        <f t="shared" si="498"/>
        <v>335</v>
      </c>
      <c r="M7971" s="5">
        <f t="shared" si="499"/>
        <v>0</v>
      </c>
      <c r="N7971" s="5" t="s">
        <v>27255</v>
      </c>
      <c r="O7971" s="5" t="s">
        <v>27256</v>
      </c>
      <c r="P7971" s="5" t="s">
        <v>27257</v>
      </c>
    </row>
    <row r="7972" ht="19" customHeight="1" spans="1:16">
      <c r="A7972" s="5">
        <v>312</v>
      </c>
      <c r="B7972" s="5" t="s">
        <v>758</v>
      </c>
      <c r="C7972" s="5" t="s">
        <v>82</v>
      </c>
      <c r="D7972" s="8" t="s">
        <v>115</v>
      </c>
      <c r="E7972" s="6">
        <v>371.7</v>
      </c>
      <c r="F7972" s="6">
        <v>351.1</v>
      </c>
      <c r="G7972" s="6">
        <v>270.9</v>
      </c>
      <c r="H7972" s="5" t="s">
        <v>120</v>
      </c>
      <c r="I7972" s="6">
        <f t="shared" si="496"/>
        <v>20.6</v>
      </c>
      <c r="J7972" s="5" t="str">
        <f>IF(H7972="否","不适用",IF(AND(ISNUMBER(E7972),ISNUMBER(F7972)),IF(I7972&gt;规则与名单!$B$2,"是","否"),"未判定"))</f>
        <v>不适用</v>
      </c>
      <c r="K7972" s="5" t="str">
        <f t="shared" si="497"/>
        <v>非测试日纯氢</v>
      </c>
      <c r="L7972" s="6">
        <f t="shared" si="498"/>
        <v>270.9</v>
      </c>
      <c r="M7972" s="5">
        <f t="shared" si="499"/>
        <v>0</v>
      </c>
      <c r="N7972" s="5" t="s">
        <v>27258</v>
      </c>
      <c r="O7972" s="5" t="s">
        <v>27259</v>
      </c>
      <c r="P7972" s="5" t="s">
        <v>27260</v>
      </c>
    </row>
    <row r="7973" ht="19" customHeight="1" spans="1:16">
      <c r="A7973" s="5">
        <v>313</v>
      </c>
      <c r="B7973" s="5" t="s">
        <v>761</v>
      </c>
      <c r="C7973" s="5" t="s">
        <v>82</v>
      </c>
      <c r="D7973" s="8" t="s">
        <v>114</v>
      </c>
      <c r="E7973" s="6">
        <v>83.8</v>
      </c>
      <c r="F7973" s="6">
        <v>79.2</v>
      </c>
      <c r="G7973" s="6">
        <v>53.1</v>
      </c>
      <c r="H7973" s="5" t="s">
        <v>120</v>
      </c>
      <c r="I7973" s="6">
        <f t="shared" si="496"/>
        <v>4.59999999999999</v>
      </c>
      <c r="J7973" s="5" t="str">
        <f>IF(H7973="否","不适用",IF(AND(ISNUMBER(E7973),ISNUMBER(F7973)),IF(I7973&gt;规则与名单!$B$2,"是","否"),"未判定"))</f>
        <v>不适用</v>
      </c>
      <c r="K7973" s="5" t="str">
        <f t="shared" si="497"/>
        <v>非测试日纯氢</v>
      </c>
      <c r="L7973" s="6">
        <f t="shared" si="498"/>
        <v>53.1</v>
      </c>
      <c r="M7973" s="5">
        <f t="shared" si="499"/>
        <v>0</v>
      </c>
      <c r="N7973" s="5" t="s">
        <v>27261</v>
      </c>
      <c r="O7973" s="5" t="s">
        <v>27262</v>
      </c>
      <c r="P7973" s="5" t="s">
        <v>27263</v>
      </c>
    </row>
    <row r="7974" ht="19" customHeight="1" spans="1:16">
      <c r="A7974" s="5">
        <v>313</v>
      </c>
      <c r="B7974" s="5" t="s">
        <v>761</v>
      </c>
      <c r="C7974" s="5" t="s">
        <v>82</v>
      </c>
      <c r="D7974" s="8" t="s">
        <v>605</v>
      </c>
      <c r="E7974" s="6">
        <v>71.6</v>
      </c>
      <c r="F7974" s="6">
        <v>67.6</v>
      </c>
      <c r="G7974" s="6">
        <v>3.4</v>
      </c>
      <c r="H7974" s="5" t="s">
        <v>120</v>
      </c>
      <c r="I7974" s="6">
        <f t="shared" si="496"/>
        <v>4</v>
      </c>
      <c r="J7974" s="5" t="str">
        <f>IF(H7974="否","不适用",IF(AND(ISNUMBER(E7974),ISNUMBER(F7974)),IF(I7974&gt;规则与名单!$B$2,"是","否"),"未判定"))</f>
        <v>不适用</v>
      </c>
      <c r="K7974" s="5" t="str">
        <f t="shared" si="497"/>
        <v>非测试日纯氢</v>
      </c>
      <c r="L7974" s="6">
        <f t="shared" si="498"/>
        <v>3.4</v>
      </c>
      <c r="M7974" s="5">
        <f t="shared" si="499"/>
        <v>0</v>
      </c>
      <c r="N7974" s="5" t="s">
        <v>27264</v>
      </c>
      <c r="O7974" s="5" t="s">
        <v>27265</v>
      </c>
      <c r="P7974" s="5" t="s">
        <v>27266</v>
      </c>
    </row>
    <row r="7975" ht="19" customHeight="1" spans="1:16">
      <c r="A7975" s="5">
        <v>313</v>
      </c>
      <c r="B7975" s="5" t="s">
        <v>761</v>
      </c>
      <c r="C7975" s="5" t="s">
        <v>82</v>
      </c>
      <c r="D7975" s="8" t="s">
        <v>186</v>
      </c>
      <c r="E7975" s="6">
        <v>80.7</v>
      </c>
      <c r="F7975" s="6">
        <v>76.1</v>
      </c>
      <c r="G7975" s="6">
        <v>1.1</v>
      </c>
      <c r="H7975" s="5" t="s">
        <v>120</v>
      </c>
      <c r="I7975" s="6">
        <f t="shared" si="496"/>
        <v>4.60000000000001</v>
      </c>
      <c r="J7975" s="5" t="str">
        <f>IF(H7975="否","不适用",IF(AND(ISNUMBER(E7975),ISNUMBER(F7975)),IF(I7975&gt;规则与名单!$B$2,"是","否"),"未判定"))</f>
        <v>不适用</v>
      </c>
      <c r="K7975" s="5" t="str">
        <f t="shared" si="497"/>
        <v>非测试日纯氢</v>
      </c>
      <c r="L7975" s="6">
        <f t="shared" si="498"/>
        <v>1.1</v>
      </c>
      <c r="M7975" s="5">
        <f t="shared" si="499"/>
        <v>0</v>
      </c>
      <c r="N7975" s="5" t="s">
        <v>27267</v>
      </c>
      <c r="O7975" s="5" t="s">
        <v>27268</v>
      </c>
      <c r="P7975" s="5" t="s">
        <v>27269</v>
      </c>
    </row>
    <row r="7976" ht="19" customHeight="1" spans="1:16">
      <c r="A7976" s="5">
        <v>313</v>
      </c>
      <c r="B7976" s="5" t="s">
        <v>761</v>
      </c>
      <c r="C7976" s="5" t="s">
        <v>82</v>
      </c>
      <c r="D7976" s="8" t="s">
        <v>165</v>
      </c>
      <c r="E7976" s="6">
        <v>47.6</v>
      </c>
      <c r="F7976" s="6">
        <v>56.9</v>
      </c>
      <c r="G7976" s="6">
        <v>1.2</v>
      </c>
      <c r="H7976" s="5" t="s">
        <v>120</v>
      </c>
      <c r="I7976" s="6">
        <f t="shared" si="496"/>
        <v>-9.3</v>
      </c>
      <c r="J7976" s="5" t="str">
        <f>IF(H7976="否","不适用",IF(AND(ISNUMBER(E7976),ISNUMBER(F7976)),IF(I7976&gt;规则与名单!$B$2,"是","否"),"未判定"))</f>
        <v>不适用</v>
      </c>
      <c r="K7976" s="5" t="str">
        <f t="shared" si="497"/>
        <v>非测试日纯氢</v>
      </c>
      <c r="L7976" s="6">
        <f t="shared" si="498"/>
        <v>1.2</v>
      </c>
      <c r="M7976" s="5">
        <f t="shared" si="499"/>
        <v>0</v>
      </c>
      <c r="N7976" s="5" t="s">
        <v>27270</v>
      </c>
      <c r="O7976" s="5" t="s">
        <v>27271</v>
      </c>
      <c r="P7976" s="5" t="s">
        <v>27272</v>
      </c>
    </row>
    <row r="7977" ht="19" customHeight="1" spans="1:16">
      <c r="A7977" s="5">
        <v>313</v>
      </c>
      <c r="B7977" s="5" t="s">
        <v>761</v>
      </c>
      <c r="C7977" s="5" t="s">
        <v>82</v>
      </c>
      <c r="D7977" s="8" t="s">
        <v>151</v>
      </c>
      <c r="E7977" s="6">
        <v>46.8</v>
      </c>
      <c r="F7977" s="6">
        <v>60.3</v>
      </c>
      <c r="G7977" s="6">
        <v>7.9</v>
      </c>
      <c r="H7977" s="5" t="s">
        <v>120</v>
      </c>
      <c r="I7977" s="6">
        <f t="shared" si="496"/>
        <v>-13.5</v>
      </c>
      <c r="J7977" s="5" t="str">
        <f>IF(H7977="否","不适用",IF(AND(ISNUMBER(E7977),ISNUMBER(F7977)),IF(I7977&gt;规则与名单!$B$2,"是","否"),"未判定"))</f>
        <v>不适用</v>
      </c>
      <c r="K7977" s="5" t="str">
        <f t="shared" si="497"/>
        <v>非测试日纯氢</v>
      </c>
      <c r="L7977" s="6">
        <f t="shared" si="498"/>
        <v>7.9</v>
      </c>
      <c r="M7977" s="5">
        <f t="shared" si="499"/>
        <v>0</v>
      </c>
      <c r="N7977" s="5" t="s">
        <v>27273</v>
      </c>
      <c r="O7977" s="5" t="s">
        <v>27274</v>
      </c>
      <c r="P7977" s="5" t="s">
        <v>27275</v>
      </c>
    </row>
    <row r="7978" ht="19" customHeight="1" spans="1:16">
      <c r="A7978" s="5">
        <v>313</v>
      </c>
      <c r="B7978" s="5" t="s">
        <v>761</v>
      </c>
      <c r="C7978" s="5" t="s">
        <v>82</v>
      </c>
      <c r="D7978" s="8" t="s">
        <v>3358</v>
      </c>
      <c r="E7978" s="6">
        <v>110.7</v>
      </c>
      <c r="F7978" s="6">
        <v>77.3</v>
      </c>
      <c r="G7978" s="6">
        <v>3.4</v>
      </c>
      <c r="H7978" s="5" t="s">
        <v>120</v>
      </c>
      <c r="I7978" s="6">
        <f t="shared" si="496"/>
        <v>33.4</v>
      </c>
      <c r="J7978" s="5" t="str">
        <f>IF(H7978="否","不适用",IF(AND(ISNUMBER(E7978),ISNUMBER(F7978)),IF(I7978&gt;规则与名单!$B$2,"是","否"),"未判定"))</f>
        <v>不适用</v>
      </c>
      <c r="K7978" s="5" t="str">
        <f t="shared" si="497"/>
        <v>非测试日纯氢</v>
      </c>
      <c r="L7978" s="6">
        <f t="shared" si="498"/>
        <v>3.4</v>
      </c>
      <c r="M7978" s="5">
        <f t="shared" si="499"/>
        <v>0</v>
      </c>
      <c r="N7978" s="5" t="s">
        <v>27276</v>
      </c>
      <c r="O7978" s="5" t="s">
        <v>27277</v>
      </c>
      <c r="P7978" s="5" t="s">
        <v>27278</v>
      </c>
    </row>
    <row r="7979" ht="19" customHeight="1" spans="1:16">
      <c r="A7979" s="5">
        <v>313</v>
      </c>
      <c r="B7979" s="5" t="s">
        <v>761</v>
      </c>
      <c r="C7979" s="5" t="s">
        <v>82</v>
      </c>
      <c r="D7979" s="8" t="s">
        <v>272</v>
      </c>
      <c r="E7979" s="6">
        <v>82.8</v>
      </c>
      <c r="F7979" s="6">
        <v>78.2</v>
      </c>
      <c r="G7979" s="6">
        <v>1.6</v>
      </c>
      <c r="H7979" s="5" t="s">
        <v>120</v>
      </c>
      <c r="I7979" s="6">
        <f t="shared" si="496"/>
        <v>4.59999999999999</v>
      </c>
      <c r="J7979" s="5" t="str">
        <f>IF(H7979="否","不适用",IF(AND(ISNUMBER(E7979),ISNUMBER(F7979)),IF(I7979&gt;规则与名单!$B$2,"是","否"),"未判定"))</f>
        <v>不适用</v>
      </c>
      <c r="K7979" s="5" t="str">
        <f t="shared" si="497"/>
        <v>非测试日纯氢</v>
      </c>
      <c r="L7979" s="6">
        <f t="shared" si="498"/>
        <v>1.6</v>
      </c>
      <c r="M7979" s="5">
        <f t="shared" si="499"/>
        <v>0</v>
      </c>
      <c r="N7979" s="5" t="s">
        <v>27279</v>
      </c>
      <c r="O7979" s="5" t="s">
        <v>27280</v>
      </c>
      <c r="P7979" s="5" t="s">
        <v>27281</v>
      </c>
    </row>
    <row r="7980" ht="19" customHeight="1" spans="1:16">
      <c r="A7980" s="5">
        <v>313</v>
      </c>
      <c r="B7980" s="5" t="s">
        <v>761</v>
      </c>
      <c r="C7980" s="5" t="s">
        <v>82</v>
      </c>
      <c r="D7980" s="8" t="s">
        <v>506</v>
      </c>
      <c r="E7980" s="6">
        <v>83.2</v>
      </c>
      <c r="F7980" s="6">
        <v>78.7</v>
      </c>
      <c r="G7980" s="6">
        <v>3.3</v>
      </c>
      <c r="H7980" s="5" t="s">
        <v>120</v>
      </c>
      <c r="I7980" s="6">
        <f t="shared" si="496"/>
        <v>4.5</v>
      </c>
      <c r="J7980" s="5" t="str">
        <f>IF(H7980="否","不适用",IF(AND(ISNUMBER(E7980),ISNUMBER(F7980)),IF(I7980&gt;规则与名单!$B$2,"是","否"),"未判定"))</f>
        <v>不适用</v>
      </c>
      <c r="K7980" s="5" t="str">
        <f t="shared" si="497"/>
        <v>非测试日纯氢</v>
      </c>
      <c r="L7980" s="6">
        <f t="shared" si="498"/>
        <v>3.3</v>
      </c>
      <c r="M7980" s="5">
        <f t="shared" si="499"/>
        <v>0</v>
      </c>
      <c r="N7980" s="5" t="s">
        <v>27282</v>
      </c>
      <c r="O7980" s="5" t="s">
        <v>27283</v>
      </c>
      <c r="P7980" s="5" t="s">
        <v>27284</v>
      </c>
    </row>
    <row r="7981" ht="19" customHeight="1" spans="1:16">
      <c r="A7981" s="5">
        <v>313</v>
      </c>
      <c r="B7981" s="5" t="s">
        <v>761</v>
      </c>
      <c r="C7981" s="5" t="s">
        <v>82</v>
      </c>
      <c r="D7981" s="8" t="s">
        <v>673</v>
      </c>
      <c r="E7981" s="6">
        <v>90.5</v>
      </c>
      <c r="F7981" s="6">
        <v>84.9</v>
      </c>
      <c r="G7981" s="6">
        <v>0.3</v>
      </c>
      <c r="H7981" s="5" t="s">
        <v>120</v>
      </c>
      <c r="I7981" s="6">
        <f t="shared" si="496"/>
        <v>5.59999999999999</v>
      </c>
      <c r="J7981" s="5" t="str">
        <f>IF(H7981="否","不适用",IF(AND(ISNUMBER(E7981),ISNUMBER(F7981)),IF(I7981&gt;规则与名单!$B$2,"是","否"),"未判定"))</f>
        <v>不适用</v>
      </c>
      <c r="K7981" s="5" t="str">
        <f t="shared" si="497"/>
        <v>非测试日纯氢</v>
      </c>
      <c r="L7981" s="6">
        <f t="shared" si="498"/>
        <v>0.3</v>
      </c>
      <c r="M7981" s="5">
        <f t="shared" si="499"/>
        <v>0</v>
      </c>
      <c r="N7981" s="5" t="s">
        <v>27285</v>
      </c>
      <c r="O7981" s="5" t="s">
        <v>27286</v>
      </c>
      <c r="P7981" s="5" t="s">
        <v>27287</v>
      </c>
    </row>
    <row r="7982" ht="19" customHeight="1" spans="1:16">
      <c r="A7982" s="5">
        <v>313</v>
      </c>
      <c r="B7982" s="5" t="s">
        <v>761</v>
      </c>
      <c r="C7982" s="5" t="s">
        <v>82</v>
      </c>
      <c r="D7982" s="8" t="s">
        <v>183</v>
      </c>
      <c r="E7982" s="6">
        <v>86.6</v>
      </c>
      <c r="F7982" s="6">
        <v>81.8</v>
      </c>
      <c r="G7982" s="6">
        <v>1.4</v>
      </c>
      <c r="H7982" s="5" t="s">
        <v>120</v>
      </c>
      <c r="I7982" s="6">
        <f t="shared" si="496"/>
        <v>4.8</v>
      </c>
      <c r="J7982" s="5" t="str">
        <f>IF(H7982="否","不适用",IF(AND(ISNUMBER(E7982),ISNUMBER(F7982)),IF(I7982&gt;规则与名单!$B$2,"是","否"),"未判定"))</f>
        <v>不适用</v>
      </c>
      <c r="K7982" s="5" t="str">
        <f t="shared" si="497"/>
        <v>非测试日纯氢</v>
      </c>
      <c r="L7982" s="6">
        <f t="shared" si="498"/>
        <v>1.4</v>
      </c>
      <c r="M7982" s="5">
        <f t="shared" si="499"/>
        <v>0</v>
      </c>
      <c r="N7982" s="5" t="s">
        <v>27288</v>
      </c>
      <c r="O7982" s="5" t="s">
        <v>27289</v>
      </c>
      <c r="P7982" s="5" t="s">
        <v>27290</v>
      </c>
    </row>
    <row r="7983" ht="19" customHeight="1" spans="1:16">
      <c r="A7983" s="5">
        <v>313</v>
      </c>
      <c r="B7983" s="5" t="s">
        <v>761</v>
      </c>
      <c r="C7983" s="5" t="s">
        <v>82</v>
      </c>
      <c r="D7983" s="8" t="s">
        <v>431</v>
      </c>
      <c r="E7983" s="6">
        <v>96.5</v>
      </c>
      <c r="F7983" s="6">
        <v>90.9</v>
      </c>
      <c r="G7983" s="6">
        <v>2.9</v>
      </c>
      <c r="H7983" s="5" t="s">
        <v>120</v>
      </c>
      <c r="I7983" s="6">
        <f t="shared" si="496"/>
        <v>5.59999999999999</v>
      </c>
      <c r="J7983" s="5" t="str">
        <f>IF(H7983="否","不适用",IF(AND(ISNUMBER(E7983),ISNUMBER(F7983)),IF(I7983&gt;规则与名单!$B$2,"是","否"),"未判定"))</f>
        <v>不适用</v>
      </c>
      <c r="K7983" s="5" t="str">
        <f t="shared" si="497"/>
        <v>非测试日纯氢</v>
      </c>
      <c r="L7983" s="6">
        <f t="shared" si="498"/>
        <v>2.9</v>
      </c>
      <c r="M7983" s="5">
        <f t="shared" si="499"/>
        <v>0</v>
      </c>
      <c r="N7983" s="5" t="s">
        <v>27291</v>
      </c>
      <c r="O7983" s="5" t="s">
        <v>27292</v>
      </c>
      <c r="P7983" s="5" t="s">
        <v>27293</v>
      </c>
    </row>
    <row r="7984" ht="19" customHeight="1" spans="1:16">
      <c r="A7984" s="5">
        <v>313</v>
      </c>
      <c r="B7984" s="5" t="s">
        <v>761</v>
      </c>
      <c r="C7984" s="5" t="s">
        <v>82</v>
      </c>
      <c r="D7984" s="8" t="s">
        <v>3377</v>
      </c>
      <c r="E7984" s="6">
        <v>80.1</v>
      </c>
      <c r="F7984" s="6">
        <v>75.8</v>
      </c>
      <c r="G7984" s="6">
        <v>1.7</v>
      </c>
      <c r="H7984" s="5" t="s">
        <v>120</v>
      </c>
      <c r="I7984" s="6">
        <f t="shared" si="496"/>
        <v>4.3</v>
      </c>
      <c r="J7984" s="5" t="str">
        <f>IF(H7984="否","不适用",IF(AND(ISNUMBER(E7984),ISNUMBER(F7984)),IF(I7984&gt;规则与名单!$B$2,"是","否"),"未判定"))</f>
        <v>不适用</v>
      </c>
      <c r="K7984" s="5" t="str">
        <f t="shared" si="497"/>
        <v>非测试日纯氢</v>
      </c>
      <c r="L7984" s="6">
        <f t="shared" si="498"/>
        <v>1.7</v>
      </c>
      <c r="M7984" s="5">
        <f t="shared" si="499"/>
        <v>0</v>
      </c>
      <c r="N7984" s="5" t="s">
        <v>27294</v>
      </c>
      <c r="O7984" s="5" t="s">
        <v>27295</v>
      </c>
      <c r="P7984" s="5" t="s">
        <v>27296</v>
      </c>
    </row>
    <row r="7985" ht="19" customHeight="1" spans="1:16">
      <c r="A7985" s="5">
        <v>313</v>
      </c>
      <c r="B7985" s="5" t="s">
        <v>761</v>
      </c>
      <c r="C7985" s="5" t="s">
        <v>82</v>
      </c>
      <c r="D7985" s="8" t="s">
        <v>407</v>
      </c>
      <c r="E7985" s="6">
        <v>61.8</v>
      </c>
      <c r="F7985" s="6">
        <v>58.5</v>
      </c>
      <c r="G7985" s="6">
        <v>1.8</v>
      </c>
      <c r="H7985" s="5" t="s">
        <v>120</v>
      </c>
      <c r="I7985" s="6">
        <f t="shared" si="496"/>
        <v>3.3</v>
      </c>
      <c r="J7985" s="5" t="str">
        <f>IF(H7985="否","不适用",IF(AND(ISNUMBER(E7985),ISNUMBER(F7985)),IF(I7985&gt;规则与名单!$B$2,"是","否"),"未判定"))</f>
        <v>不适用</v>
      </c>
      <c r="K7985" s="5" t="str">
        <f t="shared" si="497"/>
        <v>非测试日纯氢</v>
      </c>
      <c r="L7985" s="6">
        <f t="shared" si="498"/>
        <v>1.8</v>
      </c>
      <c r="M7985" s="5">
        <f t="shared" si="499"/>
        <v>0</v>
      </c>
      <c r="N7985" s="5" t="s">
        <v>27297</v>
      </c>
      <c r="O7985" s="5" t="s">
        <v>27298</v>
      </c>
      <c r="P7985" s="5" t="s">
        <v>27299</v>
      </c>
    </row>
    <row r="7986" ht="19" customHeight="1" spans="1:16">
      <c r="A7986" s="5">
        <v>313</v>
      </c>
      <c r="B7986" s="5" t="s">
        <v>761</v>
      </c>
      <c r="C7986" s="5" t="s">
        <v>82</v>
      </c>
      <c r="D7986" s="8" t="s">
        <v>411</v>
      </c>
      <c r="E7986" s="6">
        <v>75.5</v>
      </c>
      <c r="F7986" s="6">
        <v>71.6</v>
      </c>
      <c r="G7986" s="6">
        <v>1</v>
      </c>
      <c r="H7986" s="5" t="s">
        <v>120</v>
      </c>
      <c r="I7986" s="6">
        <f t="shared" si="496"/>
        <v>3.90000000000001</v>
      </c>
      <c r="J7986" s="5" t="str">
        <f>IF(H7986="否","不适用",IF(AND(ISNUMBER(E7986),ISNUMBER(F7986)),IF(I7986&gt;规则与名单!$B$2,"是","否"),"未判定"))</f>
        <v>不适用</v>
      </c>
      <c r="K7986" s="5" t="str">
        <f t="shared" si="497"/>
        <v>非测试日纯氢</v>
      </c>
      <c r="L7986" s="6">
        <f t="shared" si="498"/>
        <v>1</v>
      </c>
      <c r="M7986" s="5">
        <f t="shared" si="499"/>
        <v>0</v>
      </c>
      <c r="N7986" s="5" t="s">
        <v>27300</v>
      </c>
      <c r="O7986" s="5" t="s">
        <v>27301</v>
      </c>
      <c r="P7986" s="5" t="s">
        <v>27302</v>
      </c>
    </row>
    <row r="7987" ht="19" customHeight="1" spans="1:16">
      <c r="A7987" s="5">
        <v>313</v>
      </c>
      <c r="B7987" s="5" t="s">
        <v>761</v>
      </c>
      <c r="C7987" s="5" t="s">
        <v>82</v>
      </c>
      <c r="D7987" s="8" t="s">
        <v>251</v>
      </c>
      <c r="E7987" s="6">
        <v>66.1</v>
      </c>
      <c r="F7987" s="6">
        <v>63.3</v>
      </c>
      <c r="G7987" s="6">
        <v>0.3</v>
      </c>
      <c r="H7987" s="5" t="s">
        <v>120</v>
      </c>
      <c r="I7987" s="6">
        <f t="shared" si="496"/>
        <v>2.8</v>
      </c>
      <c r="J7987" s="5" t="str">
        <f>IF(H7987="否","不适用",IF(AND(ISNUMBER(E7987),ISNUMBER(F7987)),IF(I7987&gt;规则与名单!$B$2,"是","否"),"未判定"))</f>
        <v>不适用</v>
      </c>
      <c r="K7987" s="5" t="str">
        <f t="shared" si="497"/>
        <v>非测试日纯氢</v>
      </c>
      <c r="L7987" s="6">
        <f t="shared" si="498"/>
        <v>0.3</v>
      </c>
      <c r="M7987" s="5">
        <f t="shared" si="499"/>
        <v>0</v>
      </c>
      <c r="N7987" s="5" t="s">
        <v>27303</v>
      </c>
      <c r="O7987" s="5" t="s">
        <v>27304</v>
      </c>
      <c r="P7987" s="5" t="s">
        <v>27305</v>
      </c>
    </row>
    <row r="7988" ht="19" customHeight="1" spans="1:16">
      <c r="A7988" s="5">
        <v>313</v>
      </c>
      <c r="B7988" s="5" t="s">
        <v>761</v>
      </c>
      <c r="C7988" s="5" t="s">
        <v>82</v>
      </c>
      <c r="D7988" s="8" t="s">
        <v>472</v>
      </c>
      <c r="E7988" s="6">
        <v>87.6</v>
      </c>
      <c r="F7988" s="6">
        <v>82.7</v>
      </c>
      <c r="G7988" s="6">
        <v>2.2</v>
      </c>
      <c r="H7988" s="5" t="s">
        <v>120</v>
      </c>
      <c r="I7988" s="6">
        <f t="shared" si="496"/>
        <v>4.89999999999999</v>
      </c>
      <c r="J7988" s="5" t="str">
        <f>IF(H7988="否","不适用",IF(AND(ISNUMBER(E7988),ISNUMBER(F7988)),IF(I7988&gt;规则与名单!$B$2,"是","否"),"未判定"))</f>
        <v>不适用</v>
      </c>
      <c r="K7988" s="5" t="str">
        <f t="shared" si="497"/>
        <v>非测试日纯氢</v>
      </c>
      <c r="L7988" s="6">
        <f t="shared" si="498"/>
        <v>2.2</v>
      </c>
      <c r="M7988" s="5">
        <f t="shared" si="499"/>
        <v>0</v>
      </c>
      <c r="N7988" s="5" t="s">
        <v>27306</v>
      </c>
      <c r="O7988" s="5" t="s">
        <v>27307</v>
      </c>
      <c r="P7988" s="5" t="s">
        <v>27308</v>
      </c>
    </row>
    <row r="7989" ht="19" customHeight="1" spans="1:16">
      <c r="A7989" s="5">
        <v>313</v>
      </c>
      <c r="B7989" s="5" t="s">
        <v>761</v>
      </c>
      <c r="C7989" s="5" t="s">
        <v>82</v>
      </c>
      <c r="D7989" s="8" t="s">
        <v>466</v>
      </c>
      <c r="E7989" s="6">
        <v>98</v>
      </c>
      <c r="F7989" s="6">
        <v>92.4</v>
      </c>
      <c r="G7989" s="6">
        <v>0</v>
      </c>
      <c r="H7989" s="5" t="s">
        <v>120</v>
      </c>
      <c r="I7989" s="6">
        <f t="shared" si="496"/>
        <v>5.59999999999999</v>
      </c>
      <c r="J7989" s="5" t="str">
        <f>IF(H7989="否","不适用",IF(AND(ISNUMBER(E7989),ISNUMBER(F7989)),IF(I7989&gt;规则与名单!$B$2,"是","否"),"未判定"))</f>
        <v>不适用</v>
      </c>
      <c r="K7989" s="5" t="str">
        <f t="shared" si="497"/>
        <v>非测试日纯氢</v>
      </c>
      <c r="L7989" s="6">
        <f t="shared" si="498"/>
        <v>0</v>
      </c>
      <c r="M7989" s="5">
        <f t="shared" si="499"/>
        <v>0</v>
      </c>
      <c r="N7989" s="5" t="s">
        <v>27309</v>
      </c>
      <c r="O7989" s="5" t="s">
        <v>27310</v>
      </c>
      <c r="P7989" s="5" t="s">
        <v>27311</v>
      </c>
    </row>
    <row r="7990" ht="19" customHeight="1" spans="1:16">
      <c r="A7990" s="5">
        <v>313</v>
      </c>
      <c r="B7990" s="5" t="s">
        <v>761</v>
      </c>
      <c r="C7990" s="5" t="s">
        <v>82</v>
      </c>
      <c r="D7990" s="8" t="s">
        <v>333</v>
      </c>
      <c r="E7990" s="6">
        <v>93.5</v>
      </c>
      <c r="F7990" s="6">
        <v>88.2</v>
      </c>
      <c r="G7990" s="6">
        <v>1.1</v>
      </c>
      <c r="H7990" s="5" t="s">
        <v>120</v>
      </c>
      <c r="I7990" s="6">
        <f t="shared" si="496"/>
        <v>5.3</v>
      </c>
      <c r="J7990" s="5" t="str">
        <f>IF(H7990="否","不适用",IF(AND(ISNUMBER(E7990),ISNUMBER(F7990)),IF(I7990&gt;规则与名单!$B$2,"是","否"),"未判定"))</f>
        <v>不适用</v>
      </c>
      <c r="K7990" s="5" t="str">
        <f t="shared" si="497"/>
        <v>非测试日纯氢</v>
      </c>
      <c r="L7990" s="6">
        <f t="shared" si="498"/>
        <v>1.1</v>
      </c>
      <c r="M7990" s="5">
        <f t="shared" si="499"/>
        <v>0</v>
      </c>
      <c r="N7990" s="5" t="s">
        <v>27312</v>
      </c>
      <c r="O7990" s="5" t="s">
        <v>27313</v>
      </c>
      <c r="P7990" s="5" t="s">
        <v>27314</v>
      </c>
    </row>
    <row r="7991" ht="19" customHeight="1" spans="1:16">
      <c r="A7991" s="5">
        <v>313</v>
      </c>
      <c r="B7991" s="5" t="s">
        <v>761</v>
      </c>
      <c r="C7991" s="5" t="s">
        <v>82</v>
      </c>
      <c r="D7991" s="8" t="s">
        <v>175</v>
      </c>
      <c r="E7991" s="6">
        <v>82.8</v>
      </c>
      <c r="F7991" s="6">
        <v>78.3</v>
      </c>
      <c r="G7991" s="6">
        <v>1</v>
      </c>
      <c r="H7991" s="5" t="s">
        <v>120</v>
      </c>
      <c r="I7991" s="6">
        <f t="shared" si="496"/>
        <v>4.5</v>
      </c>
      <c r="J7991" s="5" t="str">
        <f>IF(H7991="否","不适用",IF(AND(ISNUMBER(E7991),ISNUMBER(F7991)),IF(I7991&gt;规则与名单!$B$2,"是","否"),"未判定"))</f>
        <v>不适用</v>
      </c>
      <c r="K7991" s="5" t="str">
        <f t="shared" si="497"/>
        <v>非测试日纯氢</v>
      </c>
      <c r="L7991" s="6">
        <f t="shared" si="498"/>
        <v>1</v>
      </c>
      <c r="M7991" s="5">
        <f t="shared" si="499"/>
        <v>0</v>
      </c>
      <c r="N7991" s="5" t="s">
        <v>27315</v>
      </c>
      <c r="O7991" s="5" t="s">
        <v>27316</v>
      </c>
      <c r="P7991" s="5" t="s">
        <v>27317</v>
      </c>
    </row>
    <row r="7992" ht="19" customHeight="1" spans="1:16">
      <c r="A7992" s="5">
        <v>313</v>
      </c>
      <c r="B7992" s="5" t="s">
        <v>761</v>
      </c>
      <c r="C7992" s="5" t="s">
        <v>82</v>
      </c>
      <c r="D7992" s="8" t="s">
        <v>3402</v>
      </c>
      <c r="E7992" s="6">
        <v>106.2</v>
      </c>
      <c r="F7992" s="6">
        <v>100.2</v>
      </c>
      <c r="G7992" s="6">
        <v>4.2</v>
      </c>
      <c r="H7992" s="5" t="s">
        <v>120</v>
      </c>
      <c r="I7992" s="6">
        <f t="shared" si="496"/>
        <v>6</v>
      </c>
      <c r="J7992" s="5" t="str">
        <f>IF(H7992="否","不适用",IF(AND(ISNUMBER(E7992),ISNUMBER(F7992)),IF(I7992&gt;规则与名单!$B$2,"是","否"),"未判定"))</f>
        <v>不适用</v>
      </c>
      <c r="K7992" s="5" t="str">
        <f t="shared" si="497"/>
        <v>非测试日纯氢</v>
      </c>
      <c r="L7992" s="6">
        <f t="shared" si="498"/>
        <v>4.2</v>
      </c>
      <c r="M7992" s="5">
        <f t="shared" si="499"/>
        <v>0</v>
      </c>
      <c r="N7992" s="5" t="s">
        <v>27318</v>
      </c>
      <c r="O7992" s="5" t="s">
        <v>27319</v>
      </c>
      <c r="P7992" s="5" t="s">
        <v>27320</v>
      </c>
    </row>
    <row r="7993" ht="19" customHeight="1" spans="1:16">
      <c r="A7993" s="5">
        <v>313</v>
      </c>
      <c r="B7993" s="5" t="s">
        <v>761</v>
      </c>
      <c r="C7993" s="5" t="s">
        <v>82</v>
      </c>
      <c r="D7993" s="8" t="s">
        <v>487</v>
      </c>
      <c r="E7993" s="6">
        <v>53.3</v>
      </c>
      <c r="F7993" s="6">
        <v>50.3</v>
      </c>
      <c r="G7993" s="6">
        <v>0</v>
      </c>
      <c r="H7993" s="5" t="s">
        <v>120</v>
      </c>
      <c r="I7993" s="6">
        <f t="shared" si="496"/>
        <v>3</v>
      </c>
      <c r="J7993" s="5" t="str">
        <f>IF(H7993="否","不适用",IF(AND(ISNUMBER(E7993),ISNUMBER(F7993)),IF(I7993&gt;规则与名单!$B$2,"是","否"),"未判定"))</f>
        <v>不适用</v>
      </c>
      <c r="K7993" s="5" t="str">
        <f t="shared" si="497"/>
        <v>非测试日纯氢</v>
      </c>
      <c r="L7993" s="6">
        <f t="shared" si="498"/>
        <v>0</v>
      </c>
      <c r="M7993" s="5">
        <f t="shared" si="499"/>
        <v>0</v>
      </c>
      <c r="N7993" s="5" t="s">
        <v>27321</v>
      </c>
      <c r="O7993" s="5" t="s">
        <v>27322</v>
      </c>
      <c r="P7993" s="5" t="s">
        <v>27323</v>
      </c>
    </row>
    <row r="7994" ht="19" customHeight="1" spans="1:16">
      <c r="A7994" s="5">
        <v>313</v>
      </c>
      <c r="B7994" s="5" t="s">
        <v>761</v>
      </c>
      <c r="C7994" s="5" t="s">
        <v>82</v>
      </c>
      <c r="D7994" s="8" t="s">
        <v>121</v>
      </c>
      <c r="E7994" s="6">
        <v>49.9</v>
      </c>
      <c r="F7994" s="6">
        <v>47.2</v>
      </c>
      <c r="G7994" s="6">
        <v>2.2</v>
      </c>
      <c r="H7994" s="5" t="s">
        <v>120</v>
      </c>
      <c r="I7994" s="6">
        <f t="shared" si="496"/>
        <v>2.7</v>
      </c>
      <c r="J7994" s="5" t="str">
        <f>IF(H7994="否","不适用",IF(AND(ISNUMBER(E7994),ISNUMBER(F7994)),IF(I7994&gt;规则与名单!$B$2,"是","否"),"未判定"))</f>
        <v>不适用</v>
      </c>
      <c r="K7994" s="5" t="str">
        <f t="shared" si="497"/>
        <v>非测试日纯氢</v>
      </c>
      <c r="L7994" s="6">
        <f t="shared" si="498"/>
        <v>2.2</v>
      </c>
      <c r="M7994" s="5">
        <f t="shared" si="499"/>
        <v>0</v>
      </c>
      <c r="N7994" s="5" t="s">
        <v>27324</v>
      </c>
      <c r="O7994" s="5" t="s">
        <v>27325</v>
      </c>
      <c r="P7994" s="5" t="s">
        <v>27326</v>
      </c>
    </row>
    <row r="7995" ht="19" customHeight="1" spans="1:16">
      <c r="A7995" s="5">
        <v>313</v>
      </c>
      <c r="B7995" s="5" t="s">
        <v>761</v>
      </c>
      <c r="C7995" s="5" t="s">
        <v>82</v>
      </c>
      <c r="D7995" s="8" t="s">
        <v>170</v>
      </c>
      <c r="E7995" s="6">
        <v>87.6</v>
      </c>
      <c r="F7995" s="6">
        <v>82.8</v>
      </c>
      <c r="G7995" s="6">
        <v>3.7</v>
      </c>
      <c r="H7995" s="5" t="s">
        <v>120</v>
      </c>
      <c r="I7995" s="6">
        <f t="shared" si="496"/>
        <v>4.8</v>
      </c>
      <c r="J7995" s="5" t="str">
        <f>IF(H7995="否","不适用",IF(AND(ISNUMBER(E7995),ISNUMBER(F7995)),IF(I7995&gt;规则与名单!$B$2,"是","否"),"未判定"))</f>
        <v>不适用</v>
      </c>
      <c r="K7995" s="5" t="str">
        <f t="shared" si="497"/>
        <v>非测试日纯氢</v>
      </c>
      <c r="L7995" s="6">
        <f t="shared" si="498"/>
        <v>3.7</v>
      </c>
      <c r="M7995" s="5">
        <f t="shared" si="499"/>
        <v>0</v>
      </c>
      <c r="N7995" s="5" t="s">
        <v>27327</v>
      </c>
      <c r="O7995" s="5" t="s">
        <v>27328</v>
      </c>
      <c r="P7995" s="5" t="s">
        <v>27329</v>
      </c>
    </row>
    <row r="7996" ht="19" customHeight="1" spans="1:16">
      <c r="A7996" s="5">
        <v>313</v>
      </c>
      <c r="B7996" s="5" t="s">
        <v>761</v>
      </c>
      <c r="C7996" s="5" t="s">
        <v>82</v>
      </c>
      <c r="D7996" s="8" t="s">
        <v>644</v>
      </c>
      <c r="E7996" s="6">
        <v>95.4</v>
      </c>
      <c r="F7996" s="6">
        <v>90.3</v>
      </c>
      <c r="G7996" s="6">
        <v>21.5</v>
      </c>
      <c r="H7996" s="5" t="s">
        <v>120</v>
      </c>
      <c r="I7996" s="6">
        <f t="shared" si="496"/>
        <v>5.10000000000001</v>
      </c>
      <c r="J7996" s="5" t="str">
        <f>IF(H7996="否","不适用",IF(AND(ISNUMBER(E7996),ISNUMBER(F7996)),IF(I7996&gt;规则与名单!$B$2,"是","否"),"未判定"))</f>
        <v>不适用</v>
      </c>
      <c r="K7996" s="5" t="str">
        <f t="shared" si="497"/>
        <v>非测试日纯氢</v>
      </c>
      <c r="L7996" s="6">
        <f t="shared" si="498"/>
        <v>21.5</v>
      </c>
      <c r="M7996" s="5">
        <f t="shared" si="499"/>
        <v>0</v>
      </c>
      <c r="N7996" s="5" t="s">
        <v>27330</v>
      </c>
      <c r="O7996" s="5" t="s">
        <v>27331</v>
      </c>
      <c r="P7996" s="5" t="s">
        <v>27332</v>
      </c>
    </row>
    <row r="7997" ht="19" customHeight="1" spans="1:16">
      <c r="A7997" s="5">
        <v>313</v>
      </c>
      <c r="B7997" s="5" t="s">
        <v>761</v>
      </c>
      <c r="C7997" s="5" t="s">
        <v>82</v>
      </c>
      <c r="D7997" s="8" t="s">
        <v>3418</v>
      </c>
      <c r="E7997" s="6">
        <v>36.6</v>
      </c>
      <c r="F7997" s="6">
        <v>34.5</v>
      </c>
      <c r="G7997" s="6">
        <v>0.7</v>
      </c>
      <c r="H7997" s="5" t="s">
        <v>120</v>
      </c>
      <c r="I7997" s="6">
        <f t="shared" si="496"/>
        <v>2.1</v>
      </c>
      <c r="J7997" s="5" t="str">
        <f>IF(H7997="否","不适用",IF(AND(ISNUMBER(E7997),ISNUMBER(F7997)),IF(I7997&gt;规则与名单!$B$2,"是","否"),"未判定"))</f>
        <v>不适用</v>
      </c>
      <c r="K7997" s="5" t="str">
        <f t="shared" si="497"/>
        <v>非测试日纯氢</v>
      </c>
      <c r="L7997" s="6">
        <f t="shared" si="498"/>
        <v>0.7</v>
      </c>
      <c r="M7997" s="5">
        <f t="shared" si="499"/>
        <v>0</v>
      </c>
      <c r="N7997" s="5" t="s">
        <v>27333</v>
      </c>
      <c r="O7997" s="5" t="s">
        <v>27334</v>
      </c>
      <c r="P7997" s="5" t="s">
        <v>27335</v>
      </c>
    </row>
    <row r="7998" ht="19" customHeight="1" spans="1:16">
      <c r="A7998" s="5">
        <v>313</v>
      </c>
      <c r="B7998" s="5" t="s">
        <v>761</v>
      </c>
      <c r="C7998" s="5" t="s">
        <v>82</v>
      </c>
      <c r="D7998" s="8" t="s">
        <v>3422</v>
      </c>
      <c r="E7998" s="6">
        <v>73.2</v>
      </c>
      <c r="F7998" s="6">
        <v>68.6</v>
      </c>
      <c r="G7998" s="6">
        <v>19.7</v>
      </c>
      <c r="H7998" s="5" t="s">
        <v>120</v>
      </c>
      <c r="I7998" s="6">
        <f t="shared" si="496"/>
        <v>4.60000000000001</v>
      </c>
      <c r="J7998" s="5" t="str">
        <f>IF(H7998="否","不适用",IF(AND(ISNUMBER(E7998),ISNUMBER(F7998)),IF(I7998&gt;规则与名单!$B$2,"是","否"),"未判定"))</f>
        <v>不适用</v>
      </c>
      <c r="K7998" s="5" t="str">
        <f t="shared" si="497"/>
        <v>非测试日纯氢</v>
      </c>
      <c r="L7998" s="6">
        <f t="shared" si="498"/>
        <v>19.7</v>
      </c>
      <c r="M7998" s="5">
        <f t="shared" si="499"/>
        <v>0</v>
      </c>
      <c r="N7998" s="5" t="s">
        <v>27336</v>
      </c>
      <c r="O7998" s="5" t="s">
        <v>27337</v>
      </c>
      <c r="P7998" s="5" t="s">
        <v>27338</v>
      </c>
    </row>
    <row r="7999" ht="19" customHeight="1" spans="1:16">
      <c r="A7999" s="5">
        <v>313</v>
      </c>
      <c r="B7999" s="5" t="s">
        <v>761</v>
      </c>
      <c r="C7999" s="5" t="s">
        <v>82</v>
      </c>
      <c r="D7999" s="8" t="s">
        <v>336</v>
      </c>
      <c r="E7999" s="6">
        <v>94.3</v>
      </c>
      <c r="F7999" s="6">
        <v>88.1</v>
      </c>
      <c r="G7999" s="6">
        <v>30.1</v>
      </c>
      <c r="H7999" s="5" t="s">
        <v>120</v>
      </c>
      <c r="I7999" s="6">
        <f t="shared" si="496"/>
        <v>6.2</v>
      </c>
      <c r="J7999" s="5" t="str">
        <f>IF(H7999="否","不适用",IF(AND(ISNUMBER(E7999),ISNUMBER(F7999)),IF(I7999&gt;规则与名单!$B$2,"是","否"),"未判定"))</f>
        <v>不适用</v>
      </c>
      <c r="K7999" s="5" t="str">
        <f t="shared" si="497"/>
        <v>非测试日纯氢</v>
      </c>
      <c r="L7999" s="6">
        <f t="shared" si="498"/>
        <v>30.1</v>
      </c>
      <c r="M7999" s="5">
        <f t="shared" si="499"/>
        <v>0</v>
      </c>
      <c r="N7999" s="5" t="s">
        <v>27339</v>
      </c>
      <c r="O7999" s="5" t="s">
        <v>27340</v>
      </c>
      <c r="P7999" s="5" t="s">
        <v>27341</v>
      </c>
    </row>
    <row r="8000" ht="19" customHeight="1" spans="1:16">
      <c r="A8000" s="5">
        <v>313</v>
      </c>
      <c r="B8000" s="5" t="s">
        <v>761</v>
      </c>
      <c r="C8000" s="5" t="s">
        <v>82</v>
      </c>
      <c r="D8000" s="8" t="s">
        <v>653</v>
      </c>
      <c r="E8000" s="6">
        <v>84.2</v>
      </c>
      <c r="F8000" s="6">
        <v>79</v>
      </c>
      <c r="G8000" s="6">
        <v>25.2</v>
      </c>
      <c r="H8000" s="5" t="s">
        <v>120</v>
      </c>
      <c r="I8000" s="6">
        <f t="shared" si="496"/>
        <v>5.2</v>
      </c>
      <c r="J8000" s="5" t="str">
        <f>IF(H8000="否","不适用",IF(AND(ISNUMBER(E8000),ISNUMBER(F8000)),IF(I8000&gt;规则与名单!$B$2,"是","否"),"未判定"))</f>
        <v>不适用</v>
      </c>
      <c r="K8000" s="5" t="str">
        <f t="shared" si="497"/>
        <v>非测试日纯氢</v>
      </c>
      <c r="L8000" s="6">
        <f t="shared" si="498"/>
        <v>25.2</v>
      </c>
      <c r="M8000" s="5">
        <f t="shared" si="499"/>
        <v>0</v>
      </c>
      <c r="N8000" s="5" t="s">
        <v>27342</v>
      </c>
      <c r="O8000" s="5" t="s">
        <v>27343</v>
      </c>
      <c r="P8000" s="5" t="s">
        <v>27344</v>
      </c>
    </row>
    <row r="8001" ht="19" customHeight="1" spans="1:16">
      <c r="A8001" s="5">
        <v>313</v>
      </c>
      <c r="B8001" s="5" t="s">
        <v>761</v>
      </c>
      <c r="C8001" s="5" t="s">
        <v>82</v>
      </c>
      <c r="D8001" s="8" t="s">
        <v>140</v>
      </c>
      <c r="E8001" s="6">
        <v>127.5</v>
      </c>
      <c r="F8001" s="6">
        <v>119.3</v>
      </c>
      <c r="G8001" s="6">
        <v>34.3</v>
      </c>
      <c r="H8001" s="5" t="s">
        <v>120</v>
      </c>
      <c r="I8001" s="6">
        <f t="shared" si="496"/>
        <v>8.2</v>
      </c>
      <c r="J8001" s="5" t="str">
        <f>IF(H8001="否","不适用",IF(AND(ISNUMBER(E8001),ISNUMBER(F8001)),IF(I8001&gt;规则与名单!$B$2,"是","否"),"未判定"))</f>
        <v>不适用</v>
      </c>
      <c r="K8001" s="5" t="str">
        <f t="shared" si="497"/>
        <v>非测试日纯氢</v>
      </c>
      <c r="L8001" s="6">
        <f t="shared" si="498"/>
        <v>34.3</v>
      </c>
      <c r="M8001" s="5">
        <f t="shared" si="499"/>
        <v>0</v>
      </c>
      <c r="N8001" s="5" t="s">
        <v>27345</v>
      </c>
      <c r="O8001" s="5" t="s">
        <v>27346</v>
      </c>
      <c r="P8001" s="5" t="s">
        <v>27347</v>
      </c>
    </row>
    <row r="8002" ht="19" customHeight="1" spans="1:16">
      <c r="A8002" s="5">
        <v>313</v>
      </c>
      <c r="B8002" s="5" t="s">
        <v>761</v>
      </c>
      <c r="C8002" s="5" t="s">
        <v>82</v>
      </c>
      <c r="D8002" s="8" t="s">
        <v>115</v>
      </c>
      <c r="E8002" s="6">
        <v>83.7</v>
      </c>
      <c r="F8002" s="6">
        <v>78.6</v>
      </c>
      <c r="G8002" s="6">
        <v>26.7</v>
      </c>
      <c r="H8002" s="5" t="s">
        <v>120</v>
      </c>
      <c r="I8002" s="6">
        <f t="shared" ref="I8002:I8065" si="500">IF(AND(ISNUMBER(E8002),ISNUMBER(F8002)),E8002-F8002,"")</f>
        <v>5.10000000000001</v>
      </c>
      <c r="J8002" s="5" t="str">
        <f>IF(H8002="否","不适用",IF(AND(ISNUMBER(E8002),ISNUMBER(F8002)),IF(I8002&gt;规则与名单!$B$2,"是","否"),"未判定"))</f>
        <v>不适用</v>
      </c>
      <c r="K8002" s="5" t="str">
        <f t="shared" ref="K8002:K8065" si="501">IF(J8002="是",IF(ISNUMBER(F8002),"测试日GPS","缺失"),IF(ISNUMBER(G8002),"非测试日纯氢",IF(AND(H8002="是",J8002="未判定"),IF(ISNUMBER(F8002),"测试名单无纯氢GPS","缺失"),IF(ISNUMBER(E8002),"非测试日仪表","缺失"))))</f>
        <v>非测试日纯氢</v>
      </c>
      <c r="L8002" s="6">
        <f t="shared" ref="L8002:L8065" si="502">IF(K8002="缺失","",IF(K8002="非测试日纯氢",G8002,IF(K8002="非测试日仪表",E8002,F8002)))</f>
        <v>26.7</v>
      </c>
      <c r="M8002" s="5">
        <f t="shared" ref="M8002:M8065" si="503">IF(K8002="缺失",1,0)</f>
        <v>0</v>
      </c>
      <c r="N8002" s="5" t="s">
        <v>27348</v>
      </c>
      <c r="O8002" s="5" t="s">
        <v>27349</v>
      </c>
      <c r="P8002" s="5" t="s">
        <v>27350</v>
      </c>
    </row>
    <row r="8003" ht="19" customHeight="1" spans="1:16">
      <c r="A8003" s="5">
        <v>314</v>
      </c>
      <c r="B8003" s="5" t="s">
        <v>762</v>
      </c>
      <c r="C8003" s="5" t="s">
        <v>82</v>
      </c>
      <c r="D8003" s="8" t="s">
        <v>114</v>
      </c>
      <c r="E8003" s="6">
        <v>364.1</v>
      </c>
      <c r="F8003" s="6">
        <v>458.3</v>
      </c>
      <c r="G8003" s="6">
        <v>310.8</v>
      </c>
      <c r="H8003" s="5" t="s">
        <v>120</v>
      </c>
      <c r="I8003" s="6">
        <f t="shared" si="500"/>
        <v>-94.2</v>
      </c>
      <c r="J8003" s="5" t="str">
        <f>IF(H8003="否","不适用",IF(AND(ISNUMBER(E8003),ISNUMBER(F8003)),IF(I8003&gt;规则与名单!$B$2,"是","否"),"未判定"))</f>
        <v>不适用</v>
      </c>
      <c r="K8003" s="5" t="str">
        <f t="shared" si="501"/>
        <v>非测试日纯氢</v>
      </c>
      <c r="L8003" s="6">
        <f t="shared" si="502"/>
        <v>310.8</v>
      </c>
      <c r="M8003" s="5">
        <f t="shared" si="503"/>
        <v>0</v>
      </c>
      <c r="N8003" s="5" t="s">
        <v>27351</v>
      </c>
      <c r="O8003" s="5" t="s">
        <v>27352</v>
      </c>
      <c r="P8003" s="5" t="s">
        <v>27353</v>
      </c>
    </row>
    <row r="8004" ht="19" customHeight="1" spans="1:16">
      <c r="A8004" s="5">
        <v>314</v>
      </c>
      <c r="B8004" s="5" t="s">
        <v>762</v>
      </c>
      <c r="C8004" s="5" t="s">
        <v>82</v>
      </c>
      <c r="D8004" s="8" t="s">
        <v>605</v>
      </c>
      <c r="E8004" s="6">
        <v>158.6</v>
      </c>
      <c r="F8004" s="6">
        <v>150.3</v>
      </c>
      <c r="G8004" s="6">
        <v>51.4</v>
      </c>
      <c r="H8004" s="5" t="s">
        <v>120</v>
      </c>
      <c r="I8004" s="6">
        <f t="shared" si="500"/>
        <v>8.29999999999998</v>
      </c>
      <c r="J8004" s="5" t="str">
        <f>IF(H8004="否","不适用",IF(AND(ISNUMBER(E8004),ISNUMBER(F8004)),IF(I8004&gt;规则与名单!$B$2,"是","否"),"未判定"))</f>
        <v>不适用</v>
      </c>
      <c r="K8004" s="5" t="str">
        <f t="shared" si="501"/>
        <v>非测试日纯氢</v>
      </c>
      <c r="L8004" s="6">
        <f t="shared" si="502"/>
        <v>51.4</v>
      </c>
      <c r="M8004" s="5">
        <f t="shared" si="503"/>
        <v>0</v>
      </c>
      <c r="N8004" s="5" t="s">
        <v>27354</v>
      </c>
      <c r="O8004" s="5" t="s">
        <v>27355</v>
      </c>
      <c r="P8004" s="5" t="s">
        <v>27356</v>
      </c>
    </row>
    <row r="8005" ht="19" customHeight="1" spans="1:16">
      <c r="A8005" s="5">
        <v>314</v>
      </c>
      <c r="B8005" s="5" t="s">
        <v>762</v>
      </c>
      <c r="C8005" s="5" t="s">
        <v>82</v>
      </c>
      <c r="D8005" s="8" t="s">
        <v>186</v>
      </c>
      <c r="E8005" s="6">
        <v>218.7</v>
      </c>
      <c r="F8005" s="6">
        <v>207.5</v>
      </c>
      <c r="G8005" s="6">
        <v>181.1</v>
      </c>
      <c r="H8005" s="5" t="s">
        <v>120</v>
      </c>
      <c r="I8005" s="6">
        <f t="shared" si="500"/>
        <v>11.2</v>
      </c>
      <c r="J8005" s="5" t="str">
        <f>IF(H8005="否","不适用",IF(AND(ISNUMBER(E8005),ISNUMBER(F8005)),IF(I8005&gt;规则与名单!$B$2,"是","否"),"未判定"))</f>
        <v>不适用</v>
      </c>
      <c r="K8005" s="5" t="str">
        <f t="shared" si="501"/>
        <v>非测试日纯氢</v>
      </c>
      <c r="L8005" s="6">
        <f t="shared" si="502"/>
        <v>181.1</v>
      </c>
      <c r="M8005" s="5">
        <f t="shared" si="503"/>
        <v>0</v>
      </c>
      <c r="N8005" s="5" t="s">
        <v>27357</v>
      </c>
      <c r="O8005" s="5" t="s">
        <v>27358</v>
      </c>
      <c r="P8005" s="5" t="s">
        <v>27359</v>
      </c>
    </row>
    <row r="8006" ht="19" customHeight="1" spans="1:16">
      <c r="A8006" s="5">
        <v>314</v>
      </c>
      <c r="B8006" s="5" t="s">
        <v>762</v>
      </c>
      <c r="C8006" s="5" t="s">
        <v>82</v>
      </c>
      <c r="D8006" s="8" t="s">
        <v>165</v>
      </c>
      <c r="E8006" s="6">
        <v>259.7</v>
      </c>
      <c r="F8006" s="6">
        <v>428.7</v>
      </c>
      <c r="G8006" s="6">
        <v>302.1</v>
      </c>
      <c r="H8006" s="5" t="s">
        <v>120</v>
      </c>
      <c r="I8006" s="6">
        <f t="shared" si="500"/>
        <v>-169</v>
      </c>
      <c r="J8006" s="5" t="str">
        <f>IF(H8006="否","不适用",IF(AND(ISNUMBER(E8006),ISNUMBER(F8006)),IF(I8006&gt;规则与名单!$B$2,"是","否"),"未判定"))</f>
        <v>不适用</v>
      </c>
      <c r="K8006" s="5" t="str">
        <f t="shared" si="501"/>
        <v>非测试日纯氢</v>
      </c>
      <c r="L8006" s="6">
        <f t="shared" si="502"/>
        <v>302.1</v>
      </c>
      <c r="M8006" s="5">
        <f t="shared" si="503"/>
        <v>0</v>
      </c>
      <c r="N8006" s="5" t="s">
        <v>27360</v>
      </c>
      <c r="O8006" s="5" t="s">
        <v>27361</v>
      </c>
      <c r="P8006" s="5" t="s">
        <v>27362</v>
      </c>
    </row>
    <row r="8007" ht="19" customHeight="1" spans="1:16">
      <c r="A8007" s="5">
        <v>314</v>
      </c>
      <c r="B8007" s="5" t="s">
        <v>762</v>
      </c>
      <c r="C8007" s="5" t="s">
        <v>82</v>
      </c>
      <c r="D8007" s="8" t="s">
        <v>151</v>
      </c>
      <c r="E8007" s="6">
        <v>261.8</v>
      </c>
      <c r="F8007" s="6">
        <v>314.5</v>
      </c>
      <c r="G8007" s="6">
        <v>310.2</v>
      </c>
      <c r="H8007" s="5" t="s">
        <v>120</v>
      </c>
      <c r="I8007" s="6">
        <f t="shared" si="500"/>
        <v>-52.7</v>
      </c>
      <c r="J8007" s="5" t="str">
        <f>IF(H8007="否","不适用",IF(AND(ISNUMBER(E8007),ISNUMBER(F8007)),IF(I8007&gt;规则与名单!$B$2,"是","否"),"未判定"))</f>
        <v>不适用</v>
      </c>
      <c r="K8007" s="5" t="str">
        <f t="shared" si="501"/>
        <v>非测试日纯氢</v>
      </c>
      <c r="L8007" s="6">
        <f t="shared" si="502"/>
        <v>310.2</v>
      </c>
      <c r="M8007" s="5">
        <f t="shared" si="503"/>
        <v>0</v>
      </c>
      <c r="N8007" s="5" t="s">
        <v>27363</v>
      </c>
      <c r="O8007" s="5" t="s">
        <v>27364</v>
      </c>
      <c r="P8007" s="5" t="s">
        <v>27365</v>
      </c>
    </row>
    <row r="8008" ht="19" customHeight="1" spans="1:16">
      <c r="A8008" s="5">
        <v>314</v>
      </c>
      <c r="B8008" s="5" t="s">
        <v>762</v>
      </c>
      <c r="C8008" s="5" t="s">
        <v>82</v>
      </c>
      <c r="D8008" s="8" t="s">
        <v>3358</v>
      </c>
      <c r="E8008" s="6">
        <v>267.5</v>
      </c>
      <c r="F8008" s="6">
        <v>4.4</v>
      </c>
      <c r="G8008" s="6">
        <v>3</v>
      </c>
      <c r="H8008" s="5" t="s">
        <v>120</v>
      </c>
      <c r="I8008" s="6">
        <f t="shared" si="500"/>
        <v>263.1</v>
      </c>
      <c r="J8008" s="5" t="str">
        <f>IF(H8008="否","不适用",IF(AND(ISNUMBER(E8008),ISNUMBER(F8008)),IF(I8008&gt;规则与名单!$B$2,"是","否"),"未判定"))</f>
        <v>不适用</v>
      </c>
      <c r="K8008" s="5" t="str">
        <f t="shared" si="501"/>
        <v>非测试日纯氢</v>
      </c>
      <c r="L8008" s="6">
        <f t="shared" si="502"/>
        <v>3</v>
      </c>
      <c r="M8008" s="5">
        <f t="shared" si="503"/>
        <v>0</v>
      </c>
      <c r="N8008" s="5" t="s">
        <v>27366</v>
      </c>
      <c r="O8008" s="5" t="s">
        <v>27367</v>
      </c>
      <c r="P8008" s="5" t="s">
        <v>27368</v>
      </c>
    </row>
    <row r="8009" ht="19" customHeight="1" spans="1:16">
      <c r="A8009" s="5">
        <v>314</v>
      </c>
      <c r="B8009" s="5" t="s">
        <v>762</v>
      </c>
      <c r="C8009" s="5" t="s">
        <v>82</v>
      </c>
      <c r="D8009" s="8" t="s">
        <v>272</v>
      </c>
      <c r="E8009" s="6">
        <v>210.1</v>
      </c>
      <c r="F8009" s="6">
        <v>199</v>
      </c>
      <c r="G8009" s="6">
        <v>140.9</v>
      </c>
      <c r="H8009" s="5" t="s">
        <v>120</v>
      </c>
      <c r="I8009" s="6">
        <f t="shared" si="500"/>
        <v>11.1</v>
      </c>
      <c r="J8009" s="5" t="str">
        <f>IF(H8009="否","不适用",IF(AND(ISNUMBER(E8009),ISNUMBER(F8009)),IF(I8009&gt;规则与名单!$B$2,"是","否"),"未判定"))</f>
        <v>不适用</v>
      </c>
      <c r="K8009" s="5" t="str">
        <f t="shared" si="501"/>
        <v>非测试日纯氢</v>
      </c>
      <c r="L8009" s="6">
        <f t="shared" si="502"/>
        <v>140.9</v>
      </c>
      <c r="M8009" s="5">
        <f t="shared" si="503"/>
        <v>0</v>
      </c>
      <c r="N8009" s="5" t="s">
        <v>27369</v>
      </c>
      <c r="O8009" s="5" t="s">
        <v>27370</v>
      </c>
      <c r="P8009" s="5" t="s">
        <v>27371</v>
      </c>
    </row>
    <row r="8010" ht="19" customHeight="1" spans="1:16">
      <c r="A8010" s="5">
        <v>314</v>
      </c>
      <c r="B8010" s="5" t="s">
        <v>762</v>
      </c>
      <c r="C8010" s="5" t="s">
        <v>82</v>
      </c>
      <c r="D8010" s="8" t="s">
        <v>506</v>
      </c>
      <c r="E8010" s="6">
        <v>165.4</v>
      </c>
      <c r="F8010" s="6">
        <v>156.9</v>
      </c>
      <c r="G8010" s="6">
        <v>133.8</v>
      </c>
      <c r="H8010" s="5" t="s">
        <v>120</v>
      </c>
      <c r="I8010" s="6">
        <f t="shared" si="500"/>
        <v>8.5</v>
      </c>
      <c r="J8010" s="5" t="str">
        <f>IF(H8010="否","不适用",IF(AND(ISNUMBER(E8010),ISNUMBER(F8010)),IF(I8010&gt;规则与名单!$B$2,"是","否"),"未判定"))</f>
        <v>不适用</v>
      </c>
      <c r="K8010" s="5" t="str">
        <f t="shared" si="501"/>
        <v>非测试日纯氢</v>
      </c>
      <c r="L8010" s="6">
        <f t="shared" si="502"/>
        <v>133.8</v>
      </c>
      <c r="M8010" s="5">
        <f t="shared" si="503"/>
        <v>0</v>
      </c>
      <c r="N8010" s="5" t="s">
        <v>27372</v>
      </c>
      <c r="O8010" s="5" t="s">
        <v>27373</v>
      </c>
      <c r="P8010" s="5" t="s">
        <v>27374</v>
      </c>
    </row>
    <row r="8011" ht="19" customHeight="1" spans="1:16">
      <c r="A8011" s="5">
        <v>314</v>
      </c>
      <c r="B8011" s="5" t="s">
        <v>762</v>
      </c>
      <c r="C8011" s="5" t="s">
        <v>82</v>
      </c>
      <c r="D8011" s="8" t="s">
        <v>673</v>
      </c>
      <c r="E8011" s="6">
        <v>412.1</v>
      </c>
      <c r="F8011" s="6">
        <v>390</v>
      </c>
      <c r="G8011" s="6">
        <v>342.1</v>
      </c>
      <c r="H8011" s="5" t="s">
        <v>120</v>
      </c>
      <c r="I8011" s="6">
        <f t="shared" si="500"/>
        <v>22.1</v>
      </c>
      <c r="J8011" s="5" t="str">
        <f>IF(H8011="否","不适用",IF(AND(ISNUMBER(E8011),ISNUMBER(F8011)),IF(I8011&gt;规则与名单!$B$2,"是","否"),"未判定"))</f>
        <v>不适用</v>
      </c>
      <c r="K8011" s="5" t="str">
        <f t="shared" si="501"/>
        <v>非测试日纯氢</v>
      </c>
      <c r="L8011" s="6">
        <f t="shared" si="502"/>
        <v>342.1</v>
      </c>
      <c r="M8011" s="5">
        <f t="shared" si="503"/>
        <v>0</v>
      </c>
      <c r="N8011" s="5" t="s">
        <v>27375</v>
      </c>
      <c r="O8011" s="5" t="s">
        <v>27376</v>
      </c>
      <c r="P8011" s="5" t="s">
        <v>27377</v>
      </c>
    </row>
    <row r="8012" ht="19" customHeight="1" spans="1:16">
      <c r="A8012" s="5">
        <v>314</v>
      </c>
      <c r="B8012" s="5" t="s">
        <v>762</v>
      </c>
      <c r="C8012" s="5" t="s">
        <v>82</v>
      </c>
      <c r="D8012" s="8" t="s">
        <v>183</v>
      </c>
      <c r="E8012" s="6">
        <v>82.4</v>
      </c>
      <c r="F8012" s="6">
        <v>78.3</v>
      </c>
      <c r="G8012" s="6">
        <v>60.5</v>
      </c>
      <c r="H8012" s="5" t="s">
        <v>120</v>
      </c>
      <c r="I8012" s="6">
        <f t="shared" si="500"/>
        <v>4.10000000000001</v>
      </c>
      <c r="J8012" s="5" t="str">
        <f>IF(H8012="否","不适用",IF(AND(ISNUMBER(E8012),ISNUMBER(F8012)),IF(I8012&gt;规则与名单!$B$2,"是","否"),"未判定"))</f>
        <v>不适用</v>
      </c>
      <c r="K8012" s="5" t="str">
        <f t="shared" si="501"/>
        <v>非测试日纯氢</v>
      </c>
      <c r="L8012" s="6">
        <f t="shared" si="502"/>
        <v>60.5</v>
      </c>
      <c r="M8012" s="5">
        <f t="shared" si="503"/>
        <v>0</v>
      </c>
      <c r="N8012" s="5" t="s">
        <v>27378</v>
      </c>
      <c r="O8012" s="5" t="s">
        <v>27379</v>
      </c>
      <c r="P8012" s="5" t="s">
        <v>27380</v>
      </c>
    </row>
    <row r="8013" ht="19" customHeight="1" spans="1:16">
      <c r="A8013" s="5">
        <v>314</v>
      </c>
      <c r="B8013" s="5" t="s">
        <v>762</v>
      </c>
      <c r="C8013" s="5" t="s">
        <v>82</v>
      </c>
      <c r="D8013" s="8" t="s">
        <v>431</v>
      </c>
      <c r="E8013" s="6">
        <v>392</v>
      </c>
      <c r="F8013" s="6">
        <v>376.4</v>
      </c>
      <c r="G8013" s="6">
        <v>379.9</v>
      </c>
      <c r="H8013" s="5" t="s">
        <v>120</v>
      </c>
      <c r="I8013" s="6">
        <f t="shared" si="500"/>
        <v>15.6</v>
      </c>
      <c r="J8013" s="5" t="str">
        <f>IF(H8013="否","不适用",IF(AND(ISNUMBER(E8013),ISNUMBER(F8013)),IF(I8013&gt;规则与名单!$B$2,"是","否"),"未判定"))</f>
        <v>不适用</v>
      </c>
      <c r="K8013" s="5" t="str">
        <f t="shared" si="501"/>
        <v>非测试日纯氢</v>
      </c>
      <c r="L8013" s="6">
        <f t="shared" si="502"/>
        <v>379.9</v>
      </c>
      <c r="M8013" s="5">
        <f t="shared" si="503"/>
        <v>0</v>
      </c>
      <c r="N8013" s="5" t="s">
        <v>27381</v>
      </c>
      <c r="O8013" s="5" t="s">
        <v>27382</v>
      </c>
      <c r="P8013" s="5" t="s">
        <v>27383</v>
      </c>
    </row>
    <row r="8014" ht="19" customHeight="1" spans="1:16">
      <c r="A8014" s="5">
        <v>314</v>
      </c>
      <c r="B8014" s="5" t="s">
        <v>762</v>
      </c>
      <c r="C8014" s="5" t="s">
        <v>82</v>
      </c>
      <c r="D8014" s="8" t="s">
        <v>3377</v>
      </c>
      <c r="E8014" s="6">
        <v>273.7</v>
      </c>
      <c r="F8014" s="6">
        <v>274.2</v>
      </c>
      <c r="G8014" s="6">
        <v>249.2</v>
      </c>
      <c r="H8014" s="5" t="s">
        <v>120</v>
      </c>
      <c r="I8014" s="6">
        <f t="shared" si="500"/>
        <v>-0.5</v>
      </c>
      <c r="J8014" s="5" t="str">
        <f>IF(H8014="否","不适用",IF(AND(ISNUMBER(E8014),ISNUMBER(F8014)),IF(I8014&gt;规则与名单!$B$2,"是","否"),"未判定"))</f>
        <v>不适用</v>
      </c>
      <c r="K8014" s="5" t="str">
        <f t="shared" si="501"/>
        <v>非测试日纯氢</v>
      </c>
      <c r="L8014" s="6">
        <f t="shared" si="502"/>
        <v>249.2</v>
      </c>
      <c r="M8014" s="5">
        <f t="shared" si="503"/>
        <v>0</v>
      </c>
      <c r="N8014" s="5" t="s">
        <v>27384</v>
      </c>
      <c r="O8014" s="5" t="s">
        <v>27385</v>
      </c>
      <c r="P8014" s="5" t="s">
        <v>27386</v>
      </c>
    </row>
    <row r="8015" ht="19" customHeight="1" spans="1:16">
      <c r="A8015" s="5">
        <v>314</v>
      </c>
      <c r="B8015" s="5" t="s">
        <v>762</v>
      </c>
      <c r="C8015" s="5" t="s">
        <v>82</v>
      </c>
      <c r="D8015" s="8" t="s">
        <v>407</v>
      </c>
      <c r="E8015" s="6">
        <v>205.8</v>
      </c>
      <c r="F8015" s="6">
        <v>174.7</v>
      </c>
      <c r="G8015" s="6">
        <v>150.3</v>
      </c>
      <c r="H8015" s="5" t="s">
        <v>120</v>
      </c>
      <c r="I8015" s="6">
        <f t="shared" si="500"/>
        <v>31.1</v>
      </c>
      <c r="J8015" s="5" t="str">
        <f>IF(H8015="否","不适用",IF(AND(ISNUMBER(E8015),ISNUMBER(F8015)),IF(I8015&gt;规则与名单!$B$2,"是","否"),"未判定"))</f>
        <v>不适用</v>
      </c>
      <c r="K8015" s="5" t="str">
        <f t="shared" si="501"/>
        <v>非测试日纯氢</v>
      </c>
      <c r="L8015" s="6">
        <f t="shared" si="502"/>
        <v>150.3</v>
      </c>
      <c r="M8015" s="5">
        <f t="shared" si="503"/>
        <v>0</v>
      </c>
      <c r="N8015" s="5" t="s">
        <v>27387</v>
      </c>
      <c r="O8015" s="5" t="s">
        <v>27388</v>
      </c>
      <c r="P8015" s="5" t="s">
        <v>27389</v>
      </c>
    </row>
    <row r="8016" ht="19" customHeight="1" spans="1:16">
      <c r="A8016" s="5">
        <v>314</v>
      </c>
      <c r="B8016" s="5" t="s">
        <v>762</v>
      </c>
      <c r="C8016" s="5" t="s">
        <v>82</v>
      </c>
      <c r="D8016" s="8" t="s">
        <v>411</v>
      </c>
      <c r="E8016" s="6">
        <v>306.5</v>
      </c>
      <c r="F8016" s="6">
        <v>289.7</v>
      </c>
      <c r="G8016" s="6">
        <v>224.4</v>
      </c>
      <c r="H8016" s="5" t="s">
        <v>120</v>
      </c>
      <c r="I8016" s="6">
        <f t="shared" si="500"/>
        <v>16.8</v>
      </c>
      <c r="J8016" s="5" t="str">
        <f>IF(H8016="否","不适用",IF(AND(ISNUMBER(E8016),ISNUMBER(F8016)),IF(I8016&gt;规则与名单!$B$2,"是","否"),"未判定"))</f>
        <v>不适用</v>
      </c>
      <c r="K8016" s="5" t="str">
        <f t="shared" si="501"/>
        <v>非测试日纯氢</v>
      </c>
      <c r="L8016" s="6">
        <f t="shared" si="502"/>
        <v>224.4</v>
      </c>
      <c r="M8016" s="5">
        <f t="shared" si="503"/>
        <v>0</v>
      </c>
      <c r="N8016" s="5" t="s">
        <v>27390</v>
      </c>
      <c r="O8016" s="5" t="s">
        <v>27391</v>
      </c>
      <c r="P8016" s="5" t="s">
        <v>27392</v>
      </c>
    </row>
    <row r="8017" ht="19" customHeight="1" spans="1:16">
      <c r="A8017" s="5">
        <v>314</v>
      </c>
      <c r="B8017" s="5" t="s">
        <v>762</v>
      </c>
      <c r="C8017" s="5" t="s">
        <v>82</v>
      </c>
      <c r="D8017" s="8" t="s">
        <v>251</v>
      </c>
      <c r="E8017" s="6">
        <v>258.4</v>
      </c>
      <c r="F8017" s="6">
        <v>243.9</v>
      </c>
      <c r="G8017" s="6">
        <v>193.9</v>
      </c>
      <c r="H8017" s="5" t="s">
        <v>120</v>
      </c>
      <c r="I8017" s="6">
        <f t="shared" si="500"/>
        <v>14.5</v>
      </c>
      <c r="J8017" s="5" t="str">
        <f>IF(H8017="否","不适用",IF(AND(ISNUMBER(E8017),ISNUMBER(F8017)),IF(I8017&gt;规则与名单!$B$2,"是","否"),"未判定"))</f>
        <v>不适用</v>
      </c>
      <c r="K8017" s="5" t="str">
        <f t="shared" si="501"/>
        <v>非测试日纯氢</v>
      </c>
      <c r="L8017" s="6">
        <f t="shared" si="502"/>
        <v>193.9</v>
      </c>
      <c r="M8017" s="5">
        <f t="shared" si="503"/>
        <v>0</v>
      </c>
      <c r="N8017" s="5" t="s">
        <v>27393</v>
      </c>
      <c r="O8017" s="5" t="s">
        <v>27394</v>
      </c>
      <c r="P8017" s="5" t="s">
        <v>27395</v>
      </c>
    </row>
    <row r="8018" ht="19" customHeight="1" spans="1:16">
      <c r="A8018" s="5">
        <v>314</v>
      </c>
      <c r="B8018" s="5" t="s">
        <v>762</v>
      </c>
      <c r="C8018" s="5" t="s">
        <v>82</v>
      </c>
      <c r="D8018" s="8" t="s">
        <v>472</v>
      </c>
      <c r="E8018" s="6">
        <v>617.3</v>
      </c>
      <c r="F8018" s="6">
        <v>583.8</v>
      </c>
      <c r="G8018" s="6">
        <v>616.8</v>
      </c>
      <c r="H8018" s="5" t="s">
        <v>120</v>
      </c>
      <c r="I8018" s="6">
        <f t="shared" si="500"/>
        <v>33.5</v>
      </c>
      <c r="J8018" s="5" t="str">
        <f>IF(H8018="否","不适用",IF(AND(ISNUMBER(E8018),ISNUMBER(F8018)),IF(I8018&gt;规则与名单!$B$2,"是","否"),"未判定"))</f>
        <v>不适用</v>
      </c>
      <c r="K8018" s="5" t="str">
        <f t="shared" si="501"/>
        <v>非测试日纯氢</v>
      </c>
      <c r="L8018" s="6">
        <f t="shared" si="502"/>
        <v>616.8</v>
      </c>
      <c r="M8018" s="5">
        <f t="shared" si="503"/>
        <v>0</v>
      </c>
      <c r="N8018" s="5" t="s">
        <v>27396</v>
      </c>
      <c r="O8018" s="5" t="s">
        <v>27397</v>
      </c>
      <c r="P8018" s="5" t="s">
        <v>27398</v>
      </c>
    </row>
    <row r="8019" ht="19" customHeight="1" spans="1:16">
      <c r="A8019" s="5">
        <v>314</v>
      </c>
      <c r="B8019" s="5" t="s">
        <v>762</v>
      </c>
      <c r="C8019" s="5" t="s">
        <v>82</v>
      </c>
      <c r="D8019" s="8" t="s">
        <v>466</v>
      </c>
      <c r="E8019" s="6">
        <v>287.2</v>
      </c>
      <c r="F8019" s="6">
        <v>272.5</v>
      </c>
      <c r="G8019" s="6">
        <v>229.4</v>
      </c>
      <c r="H8019" s="5" t="s">
        <v>120</v>
      </c>
      <c r="I8019" s="6">
        <f t="shared" si="500"/>
        <v>14.7</v>
      </c>
      <c r="J8019" s="5" t="str">
        <f>IF(H8019="否","不适用",IF(AND(ISNUMBER(E8019),ISNUMBER(F8019)),IF(I8019&gt;规则与名单!$B$2,"是","否"),"未判定"))</f>
        <v>不适用</v>
      </c>
      <c r="K8019" s="5" t="str">
        <f t="shared" si="501"/>
        <v>非测试日纯氢</v>
      </c>
      <c r="L8019" s="6">
        <f t="shared" si="502"/>
        <v>229.4</v>
      </c>
      <c r="M8019" s="5">
        <f t="shared" si="503"/>
        <v>0</v>
      </c>
      <c r="N8019" s="5" t="s">
        <v>27399</v>
      </c>
      <c r="O8019" s="5" t="s">
        <v>27400</v>
      </c>
      <c r="P8019" s="5" t="s">
        <v>27401</v>
      </c>
    </row>
    <row r="8020" ht="19" customHeight="1" spans="1:16">
      <c r="A8020" s="5">
        <v>314</v>
      </c>
      <c r="B8020" s="5" t="s">
        <v>762</v>
      </c>
      <c r="C8020" s="5" t="s">
        <v>82</v>
      </c>
      <c r="D8020" s="8" t="s">
        <v>333</v>
      </c>
      <c r="E8020" s="6">
        <v>258.4</v>
      </c>
      <c r="F8020" s="6">
        <v>245</v>
      </c>
      <c r="G8020" s="6">
        <v>127.7</v>
      </c>
      <c r="H8020" s="5" t="s">
        <v>120</v>
      </c>
      <c r="I8020" s="6">
        <f t="shared" si="500"/>
        <v>13.4</v>
      </c>
      <c r="J8020" s="5" t="str">
        <f>IF(H8020="否","不适用",IF(AND(ISNUMBER(E8020),ISNUMBER(F8020)),IF(I8020&gt;规则与名单!$B$2,"是","否"),"未判定"))</f>
        <v>不适用</v>
      </c>
      <c r="K8020" s="5" t="str">
        <f t="shared" si="501"/>
        <v>非测试日纯氢</v>
      </c>
      <c r="L8020" s="6">
        <f t="shared" si="502"/>
        <v>127.7</v>
      </c>
      <c r="M8020" s="5">
        <f t="shared" si="503"/>
        <v>0</v>
      </c>
      <c r="N8020" s="5" t="s">
        <v>27402</v>
      </c>
      <c r="O8020" s="5" t="s">
        <v>27403</v>
      </c>
      <c r="P8020" s="5" t="s">
        <v>27404</v>
      </c>
    </row>
    <row r="8021" ht="19" customHeight="1" spans="1:16">
      <c r="A8021" s="5">
        <v>314</v>
      </c>
      <c r="B8021" s="5" t="s">
        <v>762</v>
      </c>
      <c r="C8021" s="5" t="s">
        <v>82</v>
      </c>
      <c r="D8021" s="8" t="s">
        <v>175</v>
      </c>
      <c r="E8021" s="6">
        <v>186.2</v>
      </c>
      <c r="F8021" s="6">
        <v>176.5</v>
      </c>
      <c r="G8021" s="6">
        <v>168.1</v>
      </c>
      <c r="H8021" s="5" t="s">
        <v>120</v>
      </c>
      <c r="I8021" s="6">
        <f t="shared" si="500"/>
        <v>9.69999999999999</v>
      </c>
      <c r="J8021" s="5" t="str">
        <f>IF(H8021="否","不适用",IF(AND(ISNUMBER(E8021),ISNUMBER(F8021)),IF(I8021&gt;规则与名单!$B$2,"是","否"),"未判定"))</f>
        <v>不适用</v>
      </c>
      <c r="K8021" s="5" t="str">
        <f t="shared" si="501"/>
        <v>非测试日纯氢</v>
      </c>
      <c r="L8021" s="6">
        <f t="shared" si="502"/>
        <v>168.1</v>
      </c>
      <c r="M8021" s="5">
        <f t="shared" si="503"/>
        <v>0</v>
      </c>
      <c r="N8021" s="5" t="s">
        <v>27405</v>
      </c>
      <c r="O8021" s="5" t="s">
        <v>27406</v>
      </c>
      <c r="P8021" s="5" t="s">
        <v>27407</v>
      </c>
    </row>
    <row r="8022" ht="19" customHeight="1" spans="1:16">
      <c r="A8022" s="5">
        <v>314</v>
      </c>
      <c r="B8022" s="5" t="s">
        <v>762</v>
      </c>
      <c r="C8022" s="5" t="s">
        <v>82</v>
      </c>
      <c r="D8022" s="8" t="s">
        <v>3402</v>
      </c>
      <c r="E8022" s="6">
        <v>223.6</v>
      </c>
      <c r="F8022" s="6">
        <v>212.8</v>
      </c>
      <c r="G8022" s="6">
        <v>221.8</v>
      </c>
      <c r="H8022" s="5" t="s">
        <v>120</v>
      </c>
      <c r="I8022" s="6">
        <f t="shared" si="500"/>
        <v>10.8</v>
      </c>
      <c r="J8022" s="5" t="str">
        <f>IF(H8022="否","不适用",IF(AND(ISNUMBER(E8022),ISNUMBER(F8022)),IF(I8022&gt;规则与名单!$B$2,"是","否"),"未判定"))</f>
        <v>不适用</v>
      </c>
      <c r="K8022" s="5" t="str">
        <f t="shared" si="501"/>
        <v>非测试日纯氢</v>
      </c>
      <c r="L8022" s="6">
        <f t="shared" si="502"/>
        <v>221.8</v>
      </c>
      <c r="M8022" s="5">
        <f t="shared" si="503"/>
        <v>0</v>
      </c>
      <c r="N8022" s="5" t="s">
        <v>27408</v>
      </c>
      <c r="O8022" s="5" t="s">
        <v>27409</v>
      </c>
      <c r="P8022" s="5" t="s">
        <v>27410</v>
      </c>
    </row>
    <row r="8023" ht="19" customHeight="1" spans="1:16">
      <c r="A8023" s="5">
        <v>314</v>
      </c>
      <c r="B8023" s="5" t="s">
        <v>762</v>
      </c>
      <c r="C8023" s="5" t="s">
        <v>82</v>
      </c>
      <c r="D8023" s="8" t="s">
        <v>487</v>
      </c>
      <c r="E8023" s="6">
        <v>104.8</v>
      </c>
      <c r="F8023" s="6">
        <v>99.4</v>
      </c>
      <c r="G8023" s="6">
        <v>47.4</v>
      </c>
      <c r="H8023" s="5" t="s">
        <v>120</v>
      </c>
      <c r="I8023" s="6">
        <f t="shared" si="500"/>
        <v>5.39999999999999</v>
      </c>
      <c r="J8023" s="5" t="str">
        <f>IF(H8023="否","不适用",IF(AND(ISNUMBER(E8023),ISNUMBER(F8023)),IF(I8023&gt;规则与名单!$B$2,"是","否"),"未判定"))</f>
        <v>不适用</v>
      </c>
      <c r="K8023" s="5" t="str">
        <f t="shared" si="501"/>
        <v>非测试日纯氢</v>
      </c>
      <c r="L8023" s="6">
        <f t="shared" si="502"/>
        <v>47.4</v>
      </c>
      <c r="M8023" s="5">
        <f t="shared" si="503"/>
        <v>0</v>
      </c>
      <c r="N8023" s="5" t="s">
        <v>27411</v>
      </c>
      <c r="O8023" s="5" t="s">
        <v>27412</v>
      </c>
      <c r="P8023" s="5" t="s">
        <v>27413</v>
      </c>
    </row>
    <row r="8024" ht="19" customHeight="1" spans="1:16">
      <c r="A8024" s="5">
        <v>314</v>
      </c>
      <c r="B8024" s="5" t="s">
        <v>762</v>
      </c>
      <c r="C8024" s="5" t="s">
        <v>82</v>
      </c>
      <c r="D8024" s="8" t="s">
        <v>121</v>
      </c>
      <c r="E8024" s="6">
        <v>289.8</v>
      </c>
      <c r="F8024" s="6">
        <v>274</v>
      </c>
      <c r="G8024" s="6">
        <v>254.1</v>
      </c>
      <c r="H8024" s="5" t="s">
        <v>120</v>
      </c>
      <c r="I8024" s="6">
        <f t="shared" si="500"/>
        <v>15.8</v>
      </c>
      <c r="J8024" s="5" t="str">
        <f>IF(H8024="否","不适用",IF(AND(ISNUMBER(E8024),ISNUMBER(F8024)),IF(I8024&gt;规则与名单!$B$2,"是","否"),"未判定"))</f>
        <v>不适用</v>
      </c>
      <c r="K8024" s="5" t="str">
        <f t="shared" si="501"/>
        <v>非测试日纯氢</v>
      </c>
      <c r="L8024" s="6">
        <f t="shared" si="502"/>
        <v>254.1</v>
      </c>
      <c r="M8024" s="5">
        <f t="shared" si="503"/>
        <v>0</v>
      </c>
      <c r="N8024" s="5" t="s">
        <v>27414</v>
      </c>
      <c r="O8024" s="5" t="s">
        <v>27415</v>
      </c>
      <c r="P8024" s="5" t="s">
        <v>27416</v>
      </c>
    </row>
    <row r="8025" ht="19" customHeight="1" spans="1:16">
      <c r="A8025" s="5">
        <v>314</v>
      </c>
      <c r="B8025" s="5" t="s">
        <v>762</v>
      </c>
      <c r="C8025" s="5" t="s">
        <v>82</v>
      </c>
      <c r="D8025" s="8" t="s">
        <v>170</v>
      </c>
      <c r="E8025" s="6">
        <v>283.9</v>
      </c>
      <c r="F8025" s="6">
        <v>269</v>
      </c>
      <c r="G8025" s="6">
        <v>283.7</v>
      </c>
      <c r="H8025" s="5" t="s">
        <v>120</v>
      </c>
      <c r="I8025" s="6">
        <f t="shared" si="500"/>
        <v>14.9</v>
      </c>
      <c r="J8025" s="5" t="str">
        <f>IF(H8025="否","不适用",IF(AND(ISNUMBER(E8025),ISNUMBER(F8025)),IF(I8025&gt;规则与名单!$B$2,"是","否"),"未判定"))</f>
        <v>不适用</v>
      </c>
      <c r="K8025" s="5" t="str">
        <f t="shared" si="501"/>
        <v>非测试日纯氢</v>
      </c>
      <c r="L8025" s="6">
        <f t="shared" si="502"/>
        <v>283.7</v>
      </c>
      <c r="M8025" s="5">
        <f t="shared" si="503"/>
        <v>0</v>
      </c>
      <c r="N8025" s="5" t="s">
        <v>27417</v>
      </c>
      <c r="O8025" s="5" t="s">
        <v>27418</v>
      </c>
      <c r="P8025" s="5" t="s">
        <v>27419</v>
      </c>
    </row>
    <row r="8026" ht="19" customHeight="1" spans="1:16">
      <c r="A8026" s="5">
        <v>314</v>
      </c>
      <c r="B8026" s="5" t="s">
        <v>762</v>
      </c>
      <c r="C8026" s="5" t="s">
        <v>82</v>
      </c>
      <c r="D8026" s="8" t="s">
        <v>644</v>
      </c>
      <c r="E8026" s="6">
        <v>149.6</v>
      </c>
      <c r="F8026" s="6">
        <v>142.1</v>
      </c>
      <c r="G8026" s="6">
        <v>135.4</v>
      </c>
      <c r="H8026" s="5" t="s">
        <v>120</v>
      </c>
      <c r="I8026" s="6">
        <f t="shared" si="500"/>
        <v>7.5</v>
      </c>
      <c r="J8026" s="5" t="str">
        <f>IF(H8026="否","不适用",IF(AND(ISNUMBER(E8026),ISNUMBER(F8026)),IF(I8026&gt;规则与名单!$B$2,"是","否"),"未判定"))</f>
        <v>不适用</v>
      </c>
      <c r="K8026" s="5" t="str">
        <f t="shared" si="501"/>
        <v>非测试日纯氢</v>
      </c>
      <c r="L8026" s="6">
        <f t="shared" si="502"/>
        <v>135.4</v>
      </c>
      <c r="M8026" s="5">
        <f t="shared" si="503"/>
        <v>0</v>
      </c>
      <c r="N8026" s="5" t="s">
        <v>27420</v>
      </c>
      <c r="O8026" s="5" t="s">
        <v>27421</v>
      </c>
      <c r="P8026" s="5" t="s">
        <v>27422</v>
      </c>
    </row>
    <row r="8027" ht="19" customHeight="1" spans="1:16">
      <c r="A8027" s="5">
        <v>314</v>
      </c>
      <c r="B8027" s="5" t="s">
        <v>762</v>
      </c>
      <c r="C8027" s="5" t="s">
        <v>82</v>
      </c>
      <c r="D8027" s="8" t="s">
        <v>3418</v>
      </c>
      <c r="E8027" s="6">
        <v>141.2</v>
      </c>
      <c r="F8027" s="6">
        <v>134.6</v>
      </c>
      <c r="G8027" s="6">
        <v>141.2</v>
      </c>
      <c r="H8027" s="5" t="s">
        <v>120</v>
      </c>
      <c r="I8027" s="6">
        <f t="shared" si="500"/>
        <v>6.59999999999999</v>
      </c>
      <c r="J8027" s="5" t="str">
        <f>IF(H8027="否","不适用",IF(AND(ISNUMBER(E8027),ISNUMBER(F8027)),IF(I8027&gt;规则与名单!$B$2,"是","否"),"未判定"))</f>
        <v>不适用</v>
      </c>
      <c r="K8027" s="5" t="str">
        <f t="shared" si="501"/>
        <v>非测试日纯氢</v>
      </c>
      <c r="L8027" s="6">
        <f t="shared" si="502"/>
        <v>141.2</v>
      </c>
      <c r="M8027" s="5">
        <f t="shared" si="503"/>
        <v>0</v>
      </c>
      <c r="N8027" s="5" t="s">
        <v>27423</v>
      </c>
      <c r="O8027" s="5" t="s">
        <v>27424</v>
      </c>
      <c r="P8027" s="5" t="s">
        <v>27425</v>
      </c>
    </row>
    <row r="8028" ht="19" customHeight="1" spans="1:16">
      <c r="A8028" s="5">
        <v>314</v>
      </c>
      <c r="B8028" s="5" t="s">
        <v>762</v>
      </c>
      <c r="C8028" s="5" t="s">
        <v>82</v>
      </c>
      <c r="D8028" s="8" t="s">
        <v>3422</v>
      </c>
      <c r="E8028" s="6">
        <v>255.5</v>
      </c>
      <c r="F8028" s="6">
        <v>242</v>
      </c>
      <c r="G8028" s="6">
        <v>223</v>
      </c>
      <c r="H8028" s="5" t="s">
        <v>120</v>
      </c>
      <c r="I8028" s="6">
        <f t="shared" si="500"/>
        <v>13.5</v>
      </c>
      <c r="J8028" s="5" t="str">
        <f>IF(H8028="否","不适用",IF(AND(ISNUMBER(E8028),ISNUMBER(F8028)),IF(I8028&gt;规则与名单!$B$2,"是","否"),"未判定"))</f>
        <v>不适用</v>
      </c>
      <c r="K8028" s="5" t="str">
        <f t="shared" si="501"/>
        <v>非测试日纯氢</v>
      </c>
      <c r="L8028" s="6">
        <f t="shared" si="502"/>
        <v>223</v>
      </c>
      <c r="M8028" s="5">
        <f t="shared" si="503"/>
        <v>0</v>
      </c>
      <c r="N8028" s="5" t="s">
        <v>27426</v>
      </c>
      <c r="O8028" s="5" t="s">
        <v>27427</v>
      </c>
      <c r="P8028" s="5" t="s">
        <v>27428</v>
      </c>
    </row>
    <row r="8029" ht="19" customHeight="1" spans="1:16">
      <c r="A8029" s="5">
        <v>314</v>
      </c>
      <c r="B8029" s="5" t="s">
        <v>762</v>
      </c>
      <c r="C8029" s="5" t="s">
        <v>82</v>
      </c>
      <c r="D8029" s="8" t="s">
        <v>336</v>
      </c>
      <c r="E8029" s="6">
        <v>300.5</v>
      </c>
      <c r="F8029" s="6">
        <v>283.9</v>
      </c>
      <c r="G8029" s="6">
        <v>207.9</v>
      </c>
      <c r="H8029" s="5" t="s">
        <v>120</v>
      </c>
      <c r="I8029" s="6">
        <f t="shared" si="500"/>
        <v>16.6</v>
      </c>
      <c r="J8029" s="5" t="str">
        <f>IF(H8029="否","不适用",IF(AND(ISNUMBER(E8029),ISNUMBER(F8029)),IF(I8029&gt;规则与名单!$B$2,"是","否"),"未判定"))</f>
        <v>不适用</v>
      </c>
      <c r="K8029" s="5" t="str">
        <f t="shared" si="501"/>
        <v>非测试日纯氢</v>
      </c>
      <c r="L8029" s="6">
        <f t="shared" si="502"/>
        <v>207.9</v>
      </c>
      <c r="M8029" s="5">
        <f t="shared" si="503"/>
        <v>0</v>
      </c>
      <c r="N8029" s="5" t="s">
        <v>27429</v>
      </c>
      <c r="O8029" s="5" t="s">
        <v>27430</v>
      </c>
      <c r="P8029" s="5" t="s">
        <v>27431</v>
      </c>
    </row>
    <row r="8030" ht="19" customHeight="1" spans="1:16">
      <c r="A8030" s="5">
        <v>314</v>
      </c>
      <c r="B8030" s="5" t="s">
        <v>762</v>
      </c>
      <c r="C8030" s="5" t="s">
        <v>82</v>
      </c>
      <c r="D8030" s="8" t="s">
        <v>653</v>
      </c>
      <c r="E8030" s="6">
        <v>134.2</v>
      </c>
      <c r="F8030" s="6">
        <v>126.8</v>
      </c>
      <c r="G8030" s="6">
        <v>134.2</v>
      </c>
      <c r="H8030" s="5" t="s">
        <v>120</v>
      </c>
      <c r="I8030" s="6">
        <f t="shared" si="500"/>
        <v>7.39999999999999</v>
      </c>
      <c r="J8030" s="5" t="str">
        <f>IF(H8030="否","不适用",IF(AND(ISNUMBER(E8030),ISNUMBER(F8030)),IF(I8030&gt;规则与名单!$B$2,"是","否"),"未判定"))</f>
        <v>不适用</v>
      </c>
      <c r="K8030" s="5" t="str">
        <f t="shared" si="501"/>
        <v>非测试日纯氢</v>
      </c>
      <c r="L8030" s="6">
        <f t="shared" si="502"/>
        <v>134.2</v>
      </c>
      <c r="M8030" s="5">
        <f t="shared" si="503"/>
        <v>0</v>
      </c>
      <c r="N8030" s="5" t="s">
        <v>27432</v>
      </c>
      <c r="O8030" s="5" t="s">
        <v>27433</v>
      </c>
      <c r="P8030" s="5" t="s">
        <v>27434</v>
      </c>
    </row>
    <row r="8031" ht="19" customHeight="1" spans="1:16">
      <c r="A8031" s="5">
        <v>314</v>
      </c>
      <c r="B8031" s="5" t="s">
        <v>762</v>
      </c>
      <c r="C8031" s="5" t="s">
        <v>82</v>
      </c>
      <c r="D8031" s="8" t="s">
        <v>140</v>
      </c>
      <c r="E8031" s="6">
        <v>81.5</v>
      </c>
      <c r="F8031" s="6">
        <v>76.7</v>
      </c>
      <c r="G8031" s="6">
        <v>81.5</v>
      </c>
      <c r="H8031" s="5" t="s">
        <v>120</v>
      </c>
      <c r="I8031" s="6">
        <f t="shared" si="500"/>
        <v>4.8</v>
      </c>
      <c r="J8031" s="5" t="str">
        <f>IF(H8031="否","不适用",IF(AND(ISNUMBER(E8031),ISNUMBER(F8031)),IF(I8031&gt;规则与名单!$B$2,"是","否"),"未判定"))</f>
        <v>不适用</v>
      </c>
      <c r="K8031" s="5" t="str">
        <f t="shared" si="501"/>
        <v>非测试日纯氢</v>
      </c>
      <c r="L8031" s="6">
        <f t="shared" si="502"/>
        <v>81.5</v>
      </c>
      <c r="M8031" s="5">
        <f t="shared" si="503"/>
        <v>0</v>
      </c>
      <c r="N8031" s="5" t="s">
        <v>27435</v>
      </c>
      <c r="O8031" s="5" t="s">
        <v>27436</v>
      </c>
      <c r="P8031" s="5" t="s">
        <v>27437</v>
      </c>
    </row>
    <row r="8032" ht="19" customHeight="1" spans="1:16">
      <c r="A8032" s="5">
        <v>314</v>
      </c>
      <c r="B8032" s="5" t="s">
        <v>762</v>
      </c>
      <c r="C8032" s="5" t="s">
        <v>82</v>
      </c>
      <c r="D8032" s="8" t="s">
        <v>115</v>
      </c>
      <c r="E8032" s="6">
        <v>288.8</v>
      </c>
      <c r="F8032" s="6">
        <v>272.5</v>
      </c>
      <c r="G8032" s="6">
        <v>288.8</v>
      </c>
      <c r="H8032" s="5" t="s">
        <v>120</v>
      </c>
      <c r="I8032" s="6">
        <f t="shared" si="500"/>
        <v>16.3</v>
      </c>
      <c r="J8032" s="5" t="str">
        <f>IF(H8032="否","不适用",IF(AND(ISNUMBER(E8032),ISNUMBER(F8032)),IF(I8032&gt;规则与名单!$B$2,"是","否"),"未判定"))</f>
        <v>不适用</v>
      </c>
      <c r="K8032" s="5" t="str">
        <f t="shared" si="501"/>
        <v>非测试日纯氢</v>
      </c>
      <c r="L8032" s="6">
        <f t="shared" si="502"/>
        <v>288.8</v>
      </c>
      <c r="M8032" s="5">
        <f t="shared" si="503"/>
        <v>0</v>
      </c>
      <c r="N8032" s="5" t="s">
        <v>27438</v>
      </c>
      <c r="O8032" s="5" t="s">
        <v>27439</v>
      </c>
      <c r="P8032" s="5" t="s">
        <v>27440</v>
      </c>
    </row>
    <row r="8033" ht="19" customHeight="1" spans="1:16">
      <c r="A8033" s="5">
        <v>315</v>
      </c>
      <c r="B8033" s="5" t="s">
        <v>765</v>
      </c>
      <c r="C8033" s="5" t="s">
        <v>82</v>
      </c>
      <c r="D8033" s="8" t="s">
        <v>114</v>
      </c>
      <c r="E8033" s="6"/>
      <c r="F8033" s="6">
        <v>0</v>
      </c>
      <c r="G8033" s="6"/>
      <c r="H8033" s="5" t="s">
        <v>120</v>
      </c>
      <c r="I8033" s="6" t="str">
        <f t="shared" si="500"/>
        <v/>
      </c>
      <c r="J8033" s="5" t="str">
        <f>IF(H8033="否","不适用",IF(AND(ISNUMBER(E8033),ISNUMBER(F8033)),IF(I8033&gt;规则与名单!$B$2,"是","否"),"未判定"))</f>
        <v>不适用</v>
      </c>
      <c r="K8033" s="5" t="str">
        <f t="shared" si="501"/>
        <v>缺失</v>
      </c>
      <c r="L8033" s="6" t="str">
        <f t="shared" si="502"/>
        <v/>
      </c>
      <c r="M8033" s="5">
        <f t="shared" si="503"/>
        <v>1</v>
      </c>
      <c r="N8033" s="5" t="s">
        <v>27441</v>
      </c>
      <c r="O8033" s="5" t="s">
        <v>27442</v>
      </c>
      <c r="P8033" s="5" t="s">
        <v>27443</v>
      </c>
    </row>
    <row r="8034" ht="19" customHeight="1" spans="1:16">
      <c r="A8034" s="5">
        <v>315</v>
      </c>
      <c r="B8034" s="5" t="s">
        <v>765</v>
      </c>
      <c r="C8034" s="5" t="s">
        <v>82</v>
      </c>
      <c r="D8034" s="8" t="s">
        <v>605</v>
      </c>
      <c r="E8034" s="6"/>
      <c r="F8034" s="6">
        <v>0</v>
      </c>
      <c r="G8034" s="6"/>
      <c r="H8034" s="5" t="s">
        <v>120</v>
      </c>
      <c r="I8034" s="6" t="str">
        <f t="shared" si="500"/>
        <v/>
      </c>
      <c r="J8034" s="5" t="str">
        <f>IF(H8034="否","不适用",IF(AND(ISNUMBER(E8034),ISNUMBER(F8034)),IF(I8034&gt;规则与名单!$B$2,"是","否"),"未判定"))</f>
        <v>不适用</v>
      </c>
      <c r="K8034" s="5" t="str">
        <f t="shared" si="501"/>
        <v>缺失</v>
      </c>
      <c r="L8034" s="6" t="str">
        <f t="shared" si="502"/>
        <v/>
      </c>
      <c r="M8034" s="5">
        <f t="shared" si="503"/>
        <v>1</v>
      </c>
      <c r="N8034" s="5" t="s">
        <v>27444</v>
      </c>
      <c r="O8034" s="5" t="s">
        <v>27445</v>
      </c>
      <c r="P8034" s="5" t="s">
        <v>27446</v>
      </c>
    </row>
    <row r="8035" ht="19" customHeight="1" spans="1:16">
      <c r="A8035" s="5">
        <v>315</v>
      </c>
      <c r="B8035" s="5" t="s">
        <v>765</v>
      </c>
      <c r="C8035" s="5" t="s">
        <v>82</v>
      </c>
      <c r="D8035" s="8" t="s">
        <v>186</v>
      </c>
      <c r="E8035" s="6">
        <v>80.8</v>
      </c>
      <c r="F8035" s="6">
        <v>76.4</v>
      </c>
      <c r="G8035" s="6">
        <v>78.8</v>
      </c>
      <c r="H8035" s="5" t="s">
        <v>120</v>
      </c>
      <c r="I8035" s="6">
        <f t="shared" si="500"/>
        <v>4.39999999999999</v>
      </c>
      <c r="J8035" s="5" t="str">
        <f>IF(H8035="否","不适用",IF(AND(ISNUMBER(E8035),ISNUMBER(F8035)),IF(I8035&gt;规则与名单!$B$2,"是","否"),"未判定"))</f>
        <v>不适用</v>
      </c>
      <c r="K8035" s="5" t="str">
        <f t="shared" si="501"/>
        <v>非测试日纯氢</v>
      </c>
      <c r="L8035" s="6">
        <f t="shared" si="502"/>
        <v>78.8</v>
      </c>
      <c r="M8035" s="5">
        <f t="shared" si="503"/>
        <v>0</v>
      </c>
      <c r="N8035" s="5" t="s">
        <v>27447</v>
      </c>
      <c r="O8035" s="5" t="s">
        <v>27448</v>
      </c>
      <c r="P8035" s="5" t="s">
        <v>27449</v>
      </c>
    </row>
    <row r="8036" ht="19" customHeight="1" spans="1:16">
      <c r="A8036" s="5">
        <v>315</v>
      </c>
      <c r="B8036" s="5" t="s">
        <v>765</v>
      </c>
      <c r="C8036" s="5" t="s">
        <v>82</v>
      </c>
      <c r="D8036" s="8" t="s">
        <v>165</v>
      </c>
      <c r="E8036" s="6"/>
      <c r="F8036" s="6">
        <v>0</v>
      </c>
      <c r="G8036" s="6"/>
      <c r="H8036" s="5" t="s">
        <v>120</v>
      </c>
      <c r="I8036" s="6" t="str">
        <f t="shared" si="500"/>
        <v/>
      </c>
      <c r="J8036" s="5" t="str">
        <f>IF(H8036="否","不适用",IF(AND(ISNUMBER(E8036),ISNUMBER(F8036)),IF(I8036&gt;规则与名单!$B$2,"是","否"),"未判定"))</f>
        <v>不适用</v>
      </c>
      <c r="K8036" s="5" t="str">
        <f t="shared" si="501"/>
        <v>缺失</v>
      </c>
      <c r="L8036" s="6" t="str">
        <f t="shared" si="502"/>
        <v/>
      </c>
      <c r="M8036" s="5">
        <f t="shared" si="503"/>
        <v>1</v>
      </c>
      <c r="N8036" s="5" t="s">
        <v>27450</v>
      </c>
      <c r="O8036" s="5" t="s">
        <v>27451</v>
      </c>
      <c r="P8036" s="5" t="s">
        <v>27452</v>
      </c>
    </row>
    <row r="8037" ht="19" customHeight="1" spans="1:16">
      <c r="A8037" s="5">
        <v>315</v>
      </c>
      <c r="B8037" s="5" t="s">
        <v>765</v>
      </c>
      <c r="C8037" s="5" t="s">
        <v>82</v>
      </c>
      <c r="D8037" s="8" t="s">
        <v>151</v>
      </c>
      <c r="E8037" s="6">
        <v>120.4</v>
      </c>
      <c r="F8037" s="6">
        <v>236.6</v>
      </c>
      <c r="G8037" s="6">
        <v>250.9</v>
      </c>
      <c r="H8037" s="5" t="s">
        <v>120</v>
      </c>
      <c r="I8037" s="6">
        <f t="shared" si="500"/>
        <v>-116.2</v>
      </c>
      <c r="J8037" s="5" t="str">
        <f>IF(H8037="否","不适用",IF(AND(ISNUMBER(E8037),ISNUMBER(F8037)),IF(I8037&gt;规则与名单!$B$2,"是","否"),"未判定"))</f>
        <v>不适用</v>
      </c>
      <c r="K8037" s="5" t="str">
        <f t="shared" si="501"/>
        <v>非测试日纯氢</v>
      </c>
      <c r="L8037" s="6">
        <f t="shared" si="502"/>
        <v>250.9</v>
      </c>
      <c r="M8037" s="5">
        <f t="shared" si="503"/>
        <v>0</v>
      </c>
      <c r="N8037" s="5" t="s">
        <v>27453</v>
      </c>
      <c r="O8037" s="5" t="s">
        <v>27454</v>
      </c>
      <c r="P8037" s="5" t="s">
        <v>27455</v>
      </c>
    </row>
    <row r="8038" ht="19" customHeight="1" spans="1:16">
      <c r="A8038" s="5">
        <v>315</v>
      </c>
      <c r="B8038" s="5" t="s">
        <v>765</v>
      </c>
      <c r="C8038" s="5" t="s">
        <v>82</v>
      </c>
      <c r="D8038" s="8" t="s">
        <v>3358</v>
      </c>
      <c r="E8038" s="6">
        <v>130.5</v>
      </c>
      <c r="F8038" s="6">
        <v>0</v>
      </c>
      <c r="G8038" s="6"/>
      <c r="H8038" s="5" t="s">
        <v>120</v>
      </c>
      <c r="I8038" s="6">
        <f t="shared" si="500"/>
        <v>130.5</v>
      </c>
      <c r="J8038" s="5" t="str">
        <f>IF(H8038="否","不适用",IF(AND(ISNUMBER(E8038),ISNUMBER(F8038)),IF(I8038&gt;规则与名单!$B$2,"是","否"),"未判定"))</f>
        <v>不适用</v>
      </c>
      <c r="K8038" s="5" t="str">
        <f t="shared" si="501"/>
        <v>非测试日仪表</v>
      </c>
      <c r="L8038" s="6">
        <f t="shared" si="502"/>
        <v>130.5</v>
      </c>
      <c r="M8038" s="5">
        <f t="shared" si="503"/>
        <v>0</v>
      </c>
      <c r="N8038" s="5" t="s">
        <v>27456</v>
      </c>
      <c r="O8038" s="5" t="s">
        <v>27457</v>
      </c>
      <c r="P8038" s="5" t="s">
        <v>27458</v>
      </c>
    </row>
    <row r="8039" ht="19" customHeight="1" spans="1:16">
      <c r="A8039" s="5">
        <v>315</v>
      </c>
      <c r="B8039" s="5" t="s">
        <v>765</v>
      </c>
      <c r="C8039" s="5" t="s">
        <v>82</v>
      </c>
      <c r="D8039" s="8" t="s">
        <v>272</v>
      </c>
      <c r="E8039" s="6">
        <v>75.8</v>
      </c>
      <c r="F8039" s="6">
        <v>72.4</v>
      </c>
      <c r="G8039" s="6">
        <v>26</v>
      </c>
      <c r="H8039" s="5" t="s">
        <v>120</v>
      </c>
      <c r="I8039" s="6">
        <f t="shared" si="500"/>
        <v>3.39999999999999</v>
      </c>
      <c r="J8039" s="5" t="str">
        <f>IF(H8039="否","不适用",IF(AND(ISNUMBER(E8039),ISNUMBER(F8039)),IF(I8039&gt;规则与名单!$B$2,"是","否"),"未判定"))</f>
        <v>不适用</v>
      </c>
      <c r="K8039" s="5" t="str">
        <f t="shared" si="501"/>
        <v>非测试日纯氢</v>
      </c>
      <c r="L8039" s="6">
        <f t="shared" si="502"/>
        <v>26</v>
      </c>
      <c r="M8039" s="5">
        <f t="shared" si="503"/>
        <v>0</v>
      </c>
      <c r="N8039" s="5" t="s">
        <v>27459</v>
      </c>
      <c r="O8039" s="5" t="s">
        <v>27460</v>
      </c>
      <c r="P8039" s="5" t="s">
        <v>27461</v>
      </c>
    </row>
    <row r="8040" ht="19" customHeight="1" spans="1:16">
      <c r="A8040" s="5">
        <v>315</v>
      </c>
      <c r="B8040" s="5" t="s">
        <v>765</v>
      </c>
      <c r="C8040" s="5" t="s">
        <v>82</v>
      </c>
      <c r="D8040" s="8" t="s">
        <v>506</v>
      </c>
      <c r="E8040" s="6">
        <v>98.6</v>
      </c>
      <c r="F8040" s="6">
        <v>93.9</v>
      </c>
      <c r="G8040" s="6">
        <v>1.2</v>
      </c>
      <c r="H8040" s="5" t="s">
        <v>120</v>
      </c>
      <c r="I8040" s="6">
        <f t="shared" si="500"/>
        <v>4.69999999999999</v>
      </c>
      <c r="J8040" s="5" t="str">
        <f>IF(H8040="否","不适用",IF(AND(ISNUMBER(E8040),ISNUMBER(F8040)),IF(I8040&gt;规则与名单!$B$2,"是","否"),"未判定"))</f>
        <v>不适用</v>
      </c>
      <c r="K8040" s="5" t="str">
        <f t="shared" si="501"/>
        <v>非测试日纯氢</v>
      </c>
      <c r="L8040" s="6">
        <f t="shared" si="502"/>
        <v>1.2</v>
      </c>
      <c r="M8040" s="5">
        <f t="shared" si="503"/>
        <v>0</v>
      </c>
      <c r="N8040" s="5" t="s">
        <v>27462</v>
      </c>
      <c r="O8040" s="5" t="s">
        <v>27463</v>
      </c>
      <c r="P8040" s="5" t="s">
        <v>27464</v>
      </c>
    </row>
    <row r="8041" ht="19" customHeight="1" spans="1:16">
      <c r="A8041" s="5">
        <v>315</v>
      </c>
      <c r="B8041" s="5" t="s">
        <v>765</v>
      </c>
      <c r="C8041" s="5" t="s">
        <v>82</v>
      </c>
      <c r="D8041" s="8" t="s">
        <v>673</v>
      </c>
      <c r="E8041" s="6">
        <v>70.4</v>
      </c>
      <c r="F8041" s="6">
        <v>66.5</v>
      </c>
      <c r="G8041" s="6">
        <v>0.3</v>
      </c>
      <c r="H8041" s="5" t="s">
        <v>120</v>
      </c>
      <c r="I8041" s="6">
        <f t="shared" si="500"/>
        <v>3.90000000000001</v>
      </c>
      <c r="J8041" s="5" t="str">
        <f>IF(H8041="否","不适用",IF(AND(ISNUMBER(E8041),ISNUMBER(F8041)),IF(I8041&gt;规则与名单!$B$2,"是","否"),"未判定"))</f>
        <v>不适用</v>
      </c>
      <c r="K8041" s="5" t="str">
        <f t="shared" si="501"/>
        <v>非测试日纯氢</v>
      </c>
      <c r="L8041" s="6">
        <f t="shared" si="502"/>
        <v>0.3</v>
      </c>
      <c r="M8041" s="5">
        <f t="shared" si="503"/>
        <v>0</v>
      </c>
      <c r="N8041" s="5" t="s">
        <v>27465</v>
      </c>
      <c r="O8041" s="5" t="s">
        <v>27466</v>
      </c>
      <c r="P8041" s="5" t="s">
        <v>27467</v>
      </c>
    </row>
    <row r="8042" ht="19" customHeight="1" spans="1:16">
      <c r="A8042" s="5">
        <v>315</v>
      </c>
      <c r="B8042" s="5" t="s">
        <v>765</v>
      </c>
      <c r="C8042" s="5" t="s">
        <v>82</v>
      </c>
      <c r="D8042" s="8" t="s">
        <v>183</v>
      </c>
      <c r="E8042" s="6">
        <v>104.9</v>
      </c>
      <c r="F8042" s="6">
        <v>99.4</v>
      </c>
      <c r="G8042" s="6">
        <v>0</v>
      </c>
      <c r="H8042" s="5" t="s">
        <v>120</v>
      </c>
      <c r="I8042" s="6">
        <f t="shared" si="500"/>
        <v>5.5</v>
      </c>
      <c r="J8042" s="5" t="str">
        <f>IF(H8042="否","不适用",IF(AND(ISNUMBER(E8042),ISNUMBER(F8042)),IF(I8042&gt;规则与名单!$B$2,"是","否"),"未判定"))</f>
        <v>不适用</v>
      </c>
      <c r="K8042" s="5" t="str">
        <f t="shared" si="501"/>
        <v>非测试日纯氢</v>
      </c>
      <c r="L8042" s="6">
        <f t="shared" si="502"/>
        <v>0</v>
      </c>
      <c r="M8042" s="5">
        <f t="shared" si="503"/>
        <v>0</v>
      </c>
      <c r="N8042" s="5" t="s">
        <v>27468</v>
      </c>
      <c r="O8042" s="5" t="s">
        <v>27469</v>
      </c>
      <c r="P8042" s="5" t="s">
        <v>27470</v>
      </c>
    </row>
    <row r="8043" ht="19" customHeight="1" spans="1:16">
      <c r="A8043" s="5">
        <v>315</v>
      </c>
      <c r="B8043" s="5" t="s">
        <v>765</v>
      </c>
      <c r="C8043" s="5" t="s">
        <v>82</v>
      </c>
      <c r="D8043" s="8" t="s">
        <v>431</v>
      </c>
      <c r="E8043" s="6">
        <v>102.5</v>
      </c>
      <c r="F8043" s="6">
        <v>96.9</v>
      </c>
      <c r="G8043" s="6">
        <v>0.5</v>
      </c>
      <c r="H8043" s="5" t="s">
        <v>120</v>
      </c>
      <c r="I8043" s="6">
        <f t="shared" si="500"/>
        <v>5.59999999999999</v>
      </c>
      <c r="J8043" s="5" t="str">
        <f>IF(H8043="否","不适用",IF(AND(ISNUMBER(E8043),ISNUMBER(F8043)),IF(I8043&gt;规则与名单!$B$2,"是","否"),"未判定"))</f>
        <v>不适用</v>
      </c>
      <c r="K8043" s="5" t="str">
        <f t="shared" si="501"/>
        <v>非测试日纯氢</v>
      </c>
      <c r="L8043" s="6">
        <f t="shared" si="502"/>
        <v>0.5</v>
      </c>
      <c r="M8043" s="5">
        <f t="shared" si="503"/>
        <v>0</v>
      </c>
      <c r="N8043" s="5" t="s">
        <v>27471</v>
      </c>
      <c r="O8043" s="5" t="s">
        <v>27472</v>
      </c>
      <c r="P8043" s="5" t="s">
        <v>27473</v>
      </c>
    </row>
    <row r="8044" ht="19" customHeight="1" spans="1:16">
      <c r="A8044" s="5">
        <v>315</v>
      </c>
      <c r="B8044" s="5" t="s">
        <v>765</v>
      </c>
      <c r="C8044" s="5" t="s">
        <v>82</v>
      </c>
      <c r="D8044" s="8" t="s">
        <v>3377</v>
      </c>
      <c r="E8044" s="6">
        <v>87.2</v>
      </c>
      <c r="F8044" s="6">
        <v>86.9</v>
      </c>
      <c r="G8044" s="6">
        <v>15.2</v>
      </c>
      <c r="H8044" s="5" t="s">
        <v>120</v>
      </c>
      <c r="I8044" s="6">
        <f t="shared" si="500"/>
        <v>0.299999999999997</v>
      </c>
      <c r="J8044" s="5" t="str">
        <f>IF(H8044="否","不适用",IF(AND(ISNUMBER(E8044),ISNUMBER(F8044)),IF(I8044&gt;规则与名单!$B$2,"是","否"),"未判定"))</f>
        <v>不适用</v>
      </c>
      <c r="K8044" s="5" t="str">
        <f t="shared" si="501"/>
        <v>非测试日纯氢</v>
      </c>
      <c r="L8044" s="6">
        <f t="shared" si="502"/>
        <v>15.2</v>
      </c>
      <c r="M8044" s="5">
        <f t="shared" si="503"/>
        <v>0</v>
      </c>
      <c r="N8044" s="5" t="s">
        <v>27474</v>
      </c>
      <c r="O8044" s="5" t="s">
        <v>27475</v>
      </c>
      <c r="P8044" s="5" t="s">
        <v>27476</v>
      </c>
    </row>
    <row r="8045" ht="19" customHeight="1" spans="1:16">
      <c r="A8045" s="5">
        <v>315</v>
      </c>
      <c r="B8045" s="5" t="s">
        <v>765</v>
      </c>
      <c r="C8045" s="5" t="s">
        <v>82</v>
      </c>
      <c r="D8045" s="8" t="s">
        <v>407</v>
      </c>
      <c r="E8045" s="6">
        <v>46.6</v>
      </c>
      <c r="F8045" s="6">
        <v>39.9</v>
      </c>
      <c r="G8045" s="6">
        <v>12.1</v>
      </c>
      <c r="H8045" s="5" t="s">
        <v>120</v>
      </c>
      <c r="I8045" s="6">
        <f t="shared" si="500"/>
        <v>6.7</v>
      </c>
      <c r="J8045" s="5" t="str">
        <f>IF(H8045="否","不适用",IF(AND(ISNUMBER(E8045),ISNUMBER(F8045)),IF(I8045&gt;规则与名单!$B$2,"是","否"),"未判定"))</f>
        <v>不适用</v>
      </c>
      <c r="K8045" s="5" t="str">
        <f t="shared" si="501"/>
        <v>非测试日纯氢</v>
      </c>
      <c r="L8045" s="6">
        <f t="shared" si="502"/>
        <v>12.1</v>
      </c>
      <c r="M8045" s="5">
        <f t="shared" si="503"/>
        <v>0</v>
      </c>
      <c r="N8045" s="5" t="s">
        <v>27477</v>
      </c>
      <c r="O8045" s="5" t="s">
        <v>27478</v>
      </c>
      <c r="P8045" s="5" t="s">
        <v>27479</v>
      </c>
    </row>
    <row r="8046" ht="19" customHeight="1" spans="1:16">
      <c r="A8046" s="5">
        <v>315</v>
      </c>
      <c r="B8046" s="5" t="s">
        <v>765</v>
      </c>
      <c r="C8046" s="5" t="s">
        <v>82</v>
      </c>
      <c r="D8046" s="8" t="s">
        <v>411</v>
      </c>
      <c r="E8046" s="6">
        <v>71.9</v>
      </c>
      <c r="F8046" s="6">
        <v>68.1</v>
      </c>
      <c r="G8046" s="6">
        <v>0.4</v>
      </c>
      <c r="H8046" s="5" t="s">
        <v>120</v>
      </c>
      <c r="I8046" s="6">
        <f t="shared" si="500"/>
        <v>3.80000000000001</v>
      </c>
      <c r="J8046" s="5" t="str">
        <f>IF(H8046="否","不适用",IF(AND(ISNUMBER(E8046),ISNUMBER(F8046)),IF(I8046&gt;规则与名单!$B$2,"是","否"),"未判定"))</f>
        <v>不适用</v>
      </c>
      <c r="K8046" s="5" t="str">
        <f t="shared" si="501"/>
        <v>非测试日纯氢</v>
      </c>
      <c r="L8046" s="6">
        <f t="shared" si="502"/>
        <v>0.4</v>
      </c>
      <c r="M8046" s="5">
        <f t="shared" si="503"/>
        <v>0</v>
      </c>
      <c r="N8046" s="5" t="s">
        <v>27480</v>
      </c>
      <c r="O8046" s="5" t="s">
        <v>27481</v>
      </c>
      <c r="P8046" s="5" t="s">
        <v>27482</v>
      </c>
    </row>
    <row r="8047" ht="19" customHeight="1" spans="1:16">
      <c r="A8047" s="5">
        <v>315</v>
      </c>
      <c r="B8047" s="5" t="s">
        <v>765</v>
      </c>
      <c r="C8047" s="5" t="s">
        <v>82</v>
      </c>
      <c r="D8047" s="8" t="s">
        <v>251</v>
      </c>
      <c r="E8047" s="6">
        <v>66.6</v>
      </c>
      <c r="F8047" s="6">
        <v>63.1</v>
      </c>
      <c r="G8047" s="6">
        <v>0.3</v>
      </c>
      <c r="H8047" s="5" t="s">
        <v>120</v>
      </c>
      <c r="I8047" s="6">
        <f t="shared" si="500"/>
        <v>3.49999999999999</v>
      </c>
      <c r="J8047" s="5" t="str">
        <f>IF(H8047="否","不适用",IF(AND(ISNUMBER(E8047),ISNUMBER(F8047)),IF(I8047&gt;规则与名单!$B$2,"是","否"),"未判定"))</f>
        <v>不适用</v>
      </c>
      <c r="K8047" s="5" t="str">
        <f t="shared" si="501"/>
        <v>非测试日纯氢</v>
      </c>
      <c r="L8047" s="6">
        <f t="shared" si="502"/>
        <v>0.3</v>
      </c>
      <c r="M8047" s="5">
        <f t="shared" si="503"/>
        <v>0</v>
      </c>
      <c r="N8047" s="5" t="s">
        <v>27483</v>
      </c>
      <c r="O8047" s="5" t="s">
        <v>27484</v>
      </c>
      <c r="P8047" s="5" t="s">
        <v>27485</v>
      </c>
    </row>
    <row r="8048" ht="19" customHeight="1" spans="1:16">
      <c r="A8048" s="5">
        <v>315</v>
      </c>
      <c r="B8048" s="5" t="s">
        <v>765</v>
      </c>
      <c r="C8048" s="5" t="s">
        <v>82</v>
      </c>
      <c r="D8048" s="8" t="s">
        <v>472</v>
      </c>
      <c r="E8048" s="6">
        <v>79.6</v>
      </c>
      <c r="F8048" s="6">
        <v>76</v>
      </c>
      <c r="G8048" s="6">
        <v>0</v>
      </c>
      <c r="H8048" s="5" t="s">
        <v>120</v>
      </c>
      <c r="I8048" s="6">
        <f t="shared" si="500"/>
        <v>3.59999999999999</v>
      </c>
      <c r="J8048" s="5" t="str">
        <f>IF(H8048="否","不适用",IF(AND(ISNUMBER(E8048),ISNUMBER(F8048)),IF(I8048&gt;规则与名单!$B$2,"是","否"),"未判定"))</f>
        <v>不适用</v>
      </c>
      <c r="K8048" s="5" t="str">
        <f t="shared" si="501"/>
        <v>非测试日纯氢</v>
      </c>
      <c r="L8048" s="6">
        <f t="shared" si="502"/>
        <v>0</v>
      </c>
      <c r="M8048" s="5">
        <f t="shared" si="503"/>
        <v>0</v>
      </c>
      <c r="N8048" s="5" t="s">
        <v>27486</v>
      </c>
      <c r="O8048" s="5" t="s">
        <v>27487</v>
      </c>
      <c r="P8048" s="5" t="s">
        <v>27488</v>
      </c>
    </row>
    <row r="8049" ht="19" customHeight="1" spans="1:16">
      <c r="A8049" s="5">
        <v>315</v>
      </c>
      <c r="B8049" s="5" t="s">
        <v>765</v>
      </c>
      <c r="C8049" s="5" t="s">
        <v>82</v>
      </c>
      <c r="D8049" s="8" t="s">
        <v>466</v>
      </c>
      <c r="E8049" s="6">
        <v>100.6</v>
      </c>
      <c r="F8049" s="6">
        <v>95.2</v>
      </c>
      <c r="G8049" s="6">
        <v>0</v>
      </c>
      <c r="H8049" s="5" t="s">
        <v>120</v>
      </c>
      <c r="I8049" s="6">
        <f t="shared" si="500"/>
        <v>5.39999999999999</v>
      </c>
      <c r="J8049" s="5" t="str">
        <f>IF(H8049="否","不适用",IF(AND(ISNUMBER(E8049),ISNUMBER(F8049)),IF(I8049&gt;规则与名单!$B$2,"是","否"),"未判定"))</f>
        <v>不适用</v>
      </c>
      <c r="K8049" s="5" t="str">
        <f t="shared" si="501"/>
        <v>非测试日纯氢</v>
      </c>
      <c r="L8049" s="6">
        <f t="shared" si="502"/>
        <v>0</v>
      </c>
      <c r="M8049" s="5">
        <f t="shared" si="503"/>
        <v>0</v>
      </c>
      <c r="N8049" s="5" t="s">
        <v>27489</v>
      </c>
      <c r="O8049" s="5" t="s">
        <v>27490</v>
      </c>
      <c r="P8049" s="5" t="s">
        <v>27491</v>
      </c>
    </row>
    <row r="8050" ht="19" customHeight="1" spans="1:16">
      <c r="A8050" s="5">
        <v>315</v>
      </c>
      <c r="B8050" s="5" t="s">
        <v>765</v>
      </c>
      <c r="C8050" s="5" t="s">
        <v>82</v>
      </c>
      <c r="D8050" s="8" t="s">
        <v>333</v>
      </c>
      <c r="E8050" s="6">
        <v>53</v>
      </c>
      <c r="F8050" s="6">
        <v>49.7</v>
      </c>
      <c r="G8050" s="6">
        <v>0.5</v>
      </c>
      <c r="H8050" s="5" t="s">
        <v>120</v>
      </c>
      <c r="I8050" s="6">
        <f t="shared" si="500"/>
        <v>3.3</v>
      </c>
      <c r="J8050" s="5" t="str">
        <f>IF(H8050="否","不适用",IF(AND(ISNUMBER(E8050),ISNUMBER(F8050)),IF(I8050&gt;规则与名单!$B$2,"是","否"),"未判定"))</f>
        <v>不适用</v>
      </c>
      <c r="K8050" s="5" t="str">
        <f t="shared" si="501"/>
        <v>非测试日纯氢</v>
      </c>
      <c r="L8050" s="6">
        <f t="shared" si="502"/>
        <v>0.5</v>
      </c>
      <c r="M8050" s="5">
        <f t="shared" si="503"/>
        <v>0</v>
      </c>
      <c r="N8050" s="5" t="s">
        <v>27492</v>
      </c>
      <c r="O8050" s="5" t="s">
        <v>27493</v>
      </c>
      <c r="P8050" s="5" t="s">
        <v>27494</v>
      </c>
    </row>
    <row r="8051" ht="19" customHeight="1" spans="1:16">
      <c r="A8051" s="5">
        <v>315</v>
      </c>
      <c r="B8051" s="5" t="s">
        <v>765</v>
      </c>
      <c r="C8051" s="5" t="s">
        <v>82</v>
      </c>
      <c r="D8051" s="8" t="s">
        <v>175</v>
      </c>
      <c r="E8051" s="6">
        <v>133.4</v>
      </c>
      <c r="F8051" s="6">
        <v>126.5</v>
      </c>
      <c r="G8051" s="6">
        <v>0.1</v>
      </c>
      <c r="H8051" s="5" t="s">
        <v>120</v>
      </c>
      <c r="I8051" s="6">
        <f t="shared" si="500"/>
        <v>6.90000000000001</v>
      </c>
      <c r="J8051" s="5" t="str">
        <f>IF(H8051="否","不适用",IF(AND(ISNUMBER(E8051),ISNUMBER(F8051)),IF(I8051&gt;规则与名单!$B$2,"是","否"),"未判定"))</f>
        <v>不适用</v>
      </c>
      <c r="K8051" s="5" t="str">
        <f t="shared" si="501"/>
        <v>非测试日纯氢</v>
      </c>
      <c r="L8051" s="6">
        <f t="shared" si="502"/>
        <v>0.1</v>
      </c>
      <c r="M8051" s="5">
        <f t="shared" si="503"/>
        <v>0</v>
      </c>
      <c r="N8051" s="5" t="s">
        <v>27495</v>
      </c>
      <c r="O8051" s="5" t="s">
        <v>27496</v>
      </c>
      <c r="P8051" s="5" t="s">
        <v>27497</v>
      </c>
    </row>
    <row r="8052" ht="19" customHeight="1" spans="1:16">
      <c r="A8052" s="5">
        <v>315</v>
      </c>
      <c r="B8052" s="5" t="s">
        <v>765</v>
      </c>
      <c r="C8052" s="5" t="s">
        <v>82</v>
      </c>
      <c r="D8052" s="8" t="s">
        <v>3402</v>
      </c>
      <c r="E8052" s="6">
        <v>81.3</v>
      </c>
      <c r="F8052" s="6">
        <v>77.6</v>
      </c>
      <c r="G8052" s="6">
        <v>0.6</v>
      </c>
      <c r="H8052" s="5" t="s">
        <v>120</v>
      </c>
      <c r="I8052" s="6">
        <f t="shared" si="500"/>
        <v>3.7</v>
      </c>
      <c r="J8052" s="5" t="str">
        <f>IF(H8052="否","不适用",IF(AND(ISNUMBER(E8052),ISNUMBER(F8052)),IF(I8052&gt;规则与名单!$B$2,"是","否"),"未判定"))</f>
        <v>不适用</v>
      </c>
      <c r="K8052" s="5" t="str">
        <f t="shared" si="501"/>
        <v>非测试日纯氢</v>
      </c>
      <c r="L8052" s="6">
        <f t="shared" si="502"/>
        <v>0.6</v>
      </c>
      <c r="M8052" s="5">
        <f t="shared" si="503"/>
        <v>0</v>
      </c>
      <c r="N8052" s="5" t="s">
        <v>27498</v>
      </c>
      <c r="O8052" s="5" t="s">
        <v>27499</v>
      </c>
      <c r="P8052" s="5" t="s">
        <v>27500</v>
      </c>
    </row>
    <row r="8053" ht="19" customHeight="1" spans="1:16">
      <c r="A8053" s="5">
        <v>315</v>
      </c>
      <c r="B8053" s="5" t="s">
        <v>765</v>
      </c>
      <c r="C8053" s="5" t="s">
        <v>82</v>
      </c>
      <c r="D8053" s="8" t="s">
        <v>487</v>
      </c>
      <c r="E8053" s="6">
        <v>106.8</v>
      </c>
      <c r="F8053" s="6">
        <v>101.8</v>
      </c>
      <c r="G8053" s="6">
        <v>4</v>
      </c>
      <c r="H8053" s="5" t="s">
        <v>120</v>
      </c>
      <c r="I8053" s="6">
        <f t="shared" si="500"/>
        <v>5</v>
      </c>
      <c r="J8053" s="5" t="str">
        <f>IF(H8053="否","不适用",IF(AND(ISNUMBER(E8053),ISNUMBER(F8053)),IF(I8053&gt;规则与名单!$B$2,"是","否"),"未判定"))</f>
        <v>不适用</v>
      </c>
      <c r="K8053" s="5" t="str">
        <f t="shared" si="501"/>
        <v>非测试日纯氢</v>
      </c>
      <c r="L8053" s="6">
        <f t="shared" si="502"/>
        <v>4</v>
      </c>
      <c r="M8053" s="5">
        <f t="shared" si="503"/>
        <v>0</v>
      </c>
      <c r="N8053" s="5" t="s">
        <v>27501</v>
      </c>
      <c r="O8053" s="5" t="s">
        <v>27502</v>
      </c>
      <c r="P8053" s="5" t="s">
        <v>27503</v>
      </c>
    </row>
    <row r="8054" ht="19" customHeight="1" spans="1:16">
      <c r="A8054" s="5">
        <v>315</v>
      </c>
      <c r="B8054" s="5" t="s">
        <v>765</v>
      </c>
      <c r="C8054" s="5" t="s">
        <v>82</v>
      </c>
      <c r="D8054" s="8" t="s">
        <v>121</v>
      </c>
      <c r="E8054" s="6">
        <v>96.5</v>
      </c>
      <c r="F8054" s="6">
        <v>92.4</v>
      </c>
      <c r="G8054" s="6">
        <v>4.1</v>
      </c>
      <c r="H8054" s="5" t="s">
        <v>120</v>
      </c>
      <c r="I8054" s="6">
        <f t="shared" si="500"/>
        <v>4.09999999999999</v>
      </c>
      <c r="J8054" s="5" t="str">
        <f>IF(H8054="否","不适用",IF(AND(ISNUMBER(E8054),ISNUMBER(F8054)),IF(I8054&gt;规则与名单!$B$2,"是","否"),"未判定"))</f>
        <v>不适用</v>
      </c>
      <c r="K8054" s="5" t="str">
        <f t="shared" si="501"/>
        <v>非测试日纯氢</v>
      </c>
      <c r="L8054" s="6">
        <f t="shared" si="502"/>
        <v>4.1</v>
      </c>
      <c r="M8054" s="5">
        <f t="shared" si="503"/>
        <v>0</v>
      </c>
      <c r="N8054" s="5" t="s">
        <v>27504</v>
      </c>
      <c r="O8054" s="5" t="s">
        <v>27505</v>
      </c>
      <c r="P8054" s="5" t="s">
        <v>27506</v>
      </c>
    </row>
    <row r="8055" ht="19" customHeight="1" spans="1:16">
      <c r="A8055" s="5">
        <v>315</v>
      </c>
      <c r="B8055" s="5" t="s">
        <v>765</v>
      </c>
      <c r="C8055" s="5" t="s">
        <v>82</v>
      </c>
      <c r="D8055" s="8" t="s">
        <v>170</v>
      </c>
      <c r="E8055" s="6">
        <v>85.6</v>
      </c>
      <c r="F8055" s="6">
        <v>81.4</v>
      </c>
      <c r="G8055" s="6">
        <v>2.3</v>
      </c>
      <c r="H8055" s="5" t="s">
        <v>120</v>
      </c>
      <c r="I8055" s="6">
        <f t="shared" si="500"/>
        <v>4.19999999999999</v>
      </c>
      <c r="J8055" s="5" t="str">
        <f>IF(H8055="否","不适用",IF(AND(ISNUMBER(E8055),ISNUMBER(F8055)),IF(I8055&gt;规则与名单!$B$2,"是","否"),"未判定"))</f>
        <v>不适用</v>
      </c>
      <c r="K8055" s="5" t="str">
        <f t="shared" si="501"/>
        <v>非测试日纯氢</v>
      </c>
      <c r="L8055" s="6">
        <f t="shared" si="502"/>
        <v>2.3</v>
      </c>
      <c r="M8055" s="5">
        <f t="shared" si="503"/>
        <v>0</v>
      </c>
      <c r="N8055" s="5" t="s">
        <v>27507</v>
      </c>
      <c r="O8055" s="5" t="s">
        <v>27508</v>
      </c>
      <c r="P8055" s="5" t="s">
        <v>27509</v>
      </c>
    </row>
    <row r="8056" ht="19" customHeight="1" spans="1:16">
      <c r="A8056" s="5">
        <v>315</v>
      </c>
      <c r="B8056" s="5" t="s">
        <v>765</v>
      </c>
      <c r="C8056" s="5" t="s">
        <v>82</v>
      </c>
      <c r="D8056" s="8" t="s">
        <v>644</v>
      </c>
      <c r="E8056" s="6">
        <v>106.9</v>
      </c>
      <c r="F8056" s="6">
        <v>102.2</v>
      </c>
      <c r="G8056" s="6">
        <v>4</v>
      </c>
      <c r="H8056" s="5" t="s">
        <v>120</v>
      </c>
      <c r="I8056" s="6">
        <f t="shared" si="500"/>
        <v>4.7</v>
      </c>
      <c r="J8056" s="5" t="str">
        <f>IF(H8056="否","不适用",IF(AND(ISNUMBER(E8056),ISNUMBER(F8056)),IF(I8056&gt;规则与名单!$B$2,"是","否"),"未判定"))</f>
        <v>不适用</v>
      </c>
      <c r="K8056" s="5" t="str">
        <f t="shared" si="501"/>
        <v>非测试日纯氢</v>
      </c>
      <c r="L8056" s="6">
        <f t="shared" si="502"/>
        <v>4</v>
      </c>
      <c r="M8056" s="5">
        <f t="shared" si="503"/>
        <v>0</v>
      </c>
      <c r="N8056" s="5" t="s">
        <v>27510</v>
      </c>
      <c r="O8056" s="5" t="s">
        <v>27511</v>
      </c>
      <c r="P8056" s="5" t="s">
        <v>27512</v>
      </c>
    </row>
    <row r="8057" ht="19" customHeight="1" spans="1:16">
      <c r="A8057" s="5">
        <v>315</v>
      </c>
      <c r="B8057" s="5" t="s">
        <v>765</v>
      </c>
      <c r="C8057" s="5" t="s">
        <v>82</v>
      </c>
      <c r="D8057" s="8" t="s">
        <v>3418</v>
      </c>
      <c r="E8057" s="6">
        <v>71.5</v>
      </c>
      <c r="F8057" s="6">
        <v>68.2</v>
      </c>
      <c r="G8057" s="6">
        <v>2.1</v>
      </c>
      <c r="H8057" s="5" t="s">
        <v>120</v>
      </c>
      <c r="I8057" s="6">
        <f t="shared" si="500"/>
        <v>3.3</v>
      </c>
      <c r="J8057" s="5" t="str">
        <f>IF(H8057="否","不适用",IF(AND(ISNUMBER(E8057),ISNUMBER(F8057)),IF(I8057&gt;规则与名单!$B$2,"是","否"),"未判定"))</f>
        <v>不适用</v>
      </c>
      <c r="K8057" s="5" t="str">
        <f t="shared" si="501"/>
        <v>非测试日纯氢</v>
      </c>
      <c r="L8057" s="6">
        <f t="shared" si="502"/>
        <v>2.1</v>
      </c>
      <c r="M8057" s="5">
        <f t="shared" si="503"/>
        <v>0</v>
      </c>
      <c r="N8057" s="5" t="s">
        <v>27513</v>
      </c>
      <c r="O8057" s="5" t="s">
        <v>27514</v>
      </c>
      <c r="P8057" s="5" t="s">
        <v>27515</v>
      </c>
    </row>
    <row r="8058" ht="19" customHeight="1" spans="1:16">
      <c r="A8058" s="5">
        <v>315</v>
      </c>
      <c r="B8058" s="5" t="s">
        <v>765</v>
      </c>
      <c r="C8058" s="5" t="s">
        <v>82</v>
      </c>
      <c r="D8058" s="8" t="s">
        <v>3422</v>
      </c>
      <c r="E8058" s="6">
        <v>87.3</v>
      </c>
      <c r="F8058" s="6">
        <v>82.4</v>
      </c>
      <c r="G8058" s="6">
        <v>0</v>
      </c>
      <c r="H8058" s="5" t="s">
        <v>120</v>
      </c>
      <c r="I8058" s="6">
        <f t="shared" si="500"/>
        <v>4.89999999999999</v>
      </c>
      <c r="J8058" s="5" t="str">
        <f>IF(H8058="否","不适用",IF(AND(ISNUMBER(E8058),ISNUMBER(F8058)),IF(I8058&gt;规则与名单!$B$2,"是","否"),"未判定"))</f>
        <v>不适用</v>
      </c>
      <c r="K8058" s="5" t="str">
        <f t="shared" si="501"/>
        <v>非测试日纯氢</v>
      </c>
      <c r="L8058" s="6">
        <f t="shared" si="502"/>
        <v>0</v>
      </c>
      <c r="M8058" s="5">
        <f t="shared" si="503"/>
        <v>0</v>
      </c>
      <c r="N8058" s="5" t="s">
        <v>27516</v>
      </c>
      <c r="O8058" s="5" t="s">
        <v>27517</v>
      </c>
      <c r="P8058" s="5" t="s">
        <v>27518</v>
      </c>
    </row>
    <row r="8059" ht="19" customHeight="1" spans="1:16">
      <c r="A8059" s="5">
        <v>315</v>
      </c>
      <c r="B8059" s="5" t="s">
        <v>765</v>
      </c>
      <c r="C8059" s="5" t="s">
        <v>82</v>
      </c>
      <c r="D8059" s="8" t="s">
        <v>336</v>
      </c>
      <c r="E8059" s="6">
        <v>63.9</v>
      </c>
      <c r="F8059" s="6">
        <v>60.6</v>
      </c>
      <c r="G8059" s="6">
        <v>0</v>
      </c>
      <c r="H8059" s="5" t="s">
        <v>120</v>
      </c>
      <c r="I8059" s="6">
        <f t="shared" si="500"/>
        <v>3.3</v>
      </c>
      <c r="J8059" s="5" t="str">
        <f>IF(H8059="否","不适用",IF(AND(ISNUMBER(E8059),ISNUMBER(F8059)),IF(I8059&gt;规则与名单!$B$2,"是","否"),"未判定"))</f>
        <v>不适用</v>
      </c>
      <c r="K8059" s="5" t="str">
        <f t="shared" si="501"/>
        <v>非测试日纯氢</v>
      </c>
      <c r="L8059" s="6">
        <f t="shared" si="502"/>
        <v>0</v>
      </c>
      <c r="M8059" s="5">
        <f t="shared" si="503"/>
        <v>0</v>
      </c>
      <c r="N8059" s="5" t="s">
        <v>27519</v>
      </c>
      <c r="O8059" s="5" t="s">
        <v>27520</v>
      </c>
      <c r="P8059" s="5" t="s">
        <v>27521</v>
      </c>
    </row>
    <row r="8060" ht="19" customHeight="1" spans="1:16">
      <c r="A8060" s="5">
        <v>315</v>
      </c>
      <c r="B8060" s="5" t="s">
        <v>765</v>
      </c>
      <c r="C8060" s="5" t="s">
        <v>82</v>
      </c>
      <c r="D8060" s="8" t="s">
        <v>653</v>
      </c>
      <c r="E8060" s="6">
        <v>70.3</v>
      </c>
      <c r="F8060" s="6">
        <v>67.2</v>
      </c>
      <c r="G8060" s="6">
        <v>0</v>
      </c>
      <c r="H8060" s="5" t="s">
        <v>120</v>
      </c>
      <c r="I8060" s="6">
        <f t="shared" si="500"/>
        <v>3.09999999999999</v>
      </c>
      <c r="J8060" s="5" t="str">
        <f>IF(H8060="否","不适用",IF(AND(ISNUMBER(E8060),ISNUMBER(F8060)),IF(I8060&gt;规则与名单!$B$2,"是","否"),"未判定"))</f>
        <v>不适用</v>
      </c>
      <c r="K8060" s="5" t="str">
        <f t="shared" si="501"/>
        <v>非测试日纯氢</v>
      </c>
      <c r="L8060" s="6">
        <f t="shared" si="502"/>
        <v>0</v>
      </c>
      <c r="M8060" s="5">
        <f t="shared" si="503"/>
        <v>0</v>
      </c>
      <c r="N8060" s="5" t="s">
        <v>27522</v>
      </c>
      <c r="O8060" s="5" t="s">
        <v>27523</v>
      </c>
      <c r="P8060" s="5" t="s">
        <v>27524</v>
      </c>
    </row>
    <row r="8061" ht="19" customHeight="1" spans="1:16">
      <c r="A8061" s="5">
        <v>315</v>
      </c>
      <c r="B8061" s="5" t="s">
        <v>765</v>
      </c>
      <c r="C8061" s="5" t="s">
        <v>82</v>
      </c>
      <c r="D8061" s="8" t="s">
        <v>140</v>
      </c>
      <c r="E8061" s="6">
        <v>66.2</v>
      </c>
      <c r="F8061" s="6">
        <v>62.4</v>
      </c>
      <c r="G8061" s="6">
        <v>0</v>
      </c>
      <c r="H8061" s="5" t="s">
        <v>120</v>
      </c>
      <c r="I8061" s="6">
        <f t="shared" si="500"/>
        <v>3.8</v>
      </c>
      <c r="J8061" s="5" t="str">
        <f>IF(H8061="否","不适用",IF(AND(ISNUMBER(E8061),ISNUMBER(F8061)),IF(I8061&gt;规则与名单!$B$2,"是","否"),"未判定"))</f>
        <v>不适用</v>
      </c>
      <c r="K8061" s="5" t="str">
        <f t="shared" si="501"/>
        <v>非测试日纯氢</v>
      </c>
      <c r="L8061" s="6">
        <f t="shared" si="502"/>
        <v>0</v>
      </c>
      <c r="M8061" s="5">
        <f t="shared" si="503"/>
        <v>0</v>
      </c>
      <c r="N8061" s="5" t="s">
        <v>27525</v>
      </c>
      <c r="O8061" s="5" t="s">
        <v>27526</v>
      </c>
      <c r="P8061" s="5" t="s">
        <v>27527</v>
      </c>
    </row>
    <row r="8062" ht="19" customHeight="1" spans="1:16">
      <c r="A8062" s="5">
        <v>315</v>
      </c>
      <c r="B8062" s="5" t="s">
        <v>765</v>
      </c>
      <c r="C8062" s="5" t="s">
        <v>82</v>
      </c>
      <c r="D8062" s="8" t="s">
        <v>115</v>
      </c>
      <c r="E8062" s="6">
        <v>64.7</v>
      </c>
      <c r="F8062" s="6">
        <v>61.4</v>
      </c>
      <c r="G8062" s="6">
        <v>0</v>
      </c>
      <c r="H8062" s="5" t="s">
        <v>120</v>
      </c>
      <c r="I8062" s="6">
        <f t="shared" si="500"/>
        <v>3.3</v>
      </c>
      <c r="J8062" s="5" t="str">
        <f>IF(H8062="否","不适用",IF(AND(ISNUMBER(E8062),ISNUMBER(F8062)),IF(I8062&gt;规则与名单!$B$2,"是","否"),"未判定"))</f>
        <v>不适用</v>
      </c>
      <c r="K8062" s="5" t="str">
        <f t="shared" si="501"/>
        <v>非测试日纯氢</v>
      </c>
      <c r="L8062" s="6">
        <f t="shared" si="502"/>
        <v>0</v>
      </c>
      <c r="M8062" s="5">
        <f t="shared" si="503"/>
        <v>0</v>
      </c>
      <c r="N8062" s="5" t="s">
        <v>27528</v>
      </c>
      <c r="O8062" s="5" t="s">
        <v>27529</v>
      </c>
      <c r="P8062" s="5" t="s">
        <v>27530</v>
      </c>
    </row>
    <row r="8063" ht="19" customHeight="1" spans="1:16">
      <c r="A8063" s="5">
        <v>316</v>
      </c>
      <c r="B8063" s="5" t="s">
        <v>766</v>
      </c>
      <c r="C8063" s="5" t="s">
        <v>82</v>
      </c>
      <c r="D8063" s="8" t="s">
        <v>114</v>
      </c>
      <c r="E8063" s="6">
        <v>281.5</v>
      </c>
      <c r="F8063" s="6">
        <v>266.1</v>
      </c>
      <c r="G8063" s="6">
        <v>209.7</v>
      </c>
      <c r="H8063" s="5" t="s">
        <v>120</v>
      </c>
      <c r="I8063" s="6">
        <f t="shared" si="500"/>
        <v>15.4</v>
      </c>
      <c r="J8063" s="5" t="str">
        <f>IF(H8063="否","不适用",IF(AND(ISNUMBER(E8063),ISNUMBER(F8063)),IF(I8063&gt;规则与名单!$B$2,"是","否"),"未判定"))</f>
        <v>不适用</v>
      </c>
      <c r="K8063" s="5" t="str">
        <f t="shared" si="501"/>
        <v>非测试日纯氢</v>
      </c>
      <c r="L8063" s="6">
        <f t="shared" si="502"/>
        <v>209.7</v>
      </c>
      <c r="M8063" s="5">
        <f t="shared" si="503"/>
        <v>0</v>
      </c>
      <c r="N8063" s="5" t="s">
        <v>27531</v>
      </c>
      <c r="O8063" s="5" t="s">
        <v>27532</v>
      </c>
      <c r="P8063" s="5" t="s">
        <v>27533</v>
      </c>
    </row>
    <row r="8064" ht="19" customHeight="1" spans="1:16">
      <c r="A8064" s="5">
        <v>316</v>
      </c>
      <c r="B8064" s="5" t="s">
        <v>766</v>
      </c>
      <c r="C8064" s="5" t="s">
        <v>82</v>
      </c>
      <c r="D8064" s="8" t="s">
        <v>605</v>
      </c>
      <c r="E8064" s="6">
        <v>4.7</v>
      </c>
      <c r="F8064" s="6">
        <v>4.7</v>
      </c>
      <c r="G8064" s="6">
        <v>0</v>
      </c>
      <c r="H8064" s="5" t="s">
        <v>120</v>
      </c>
      <c r="I8064" s="6">
        <f t="shared" si="500"/>
        <v>0</v>
      </c>
      <c r="J8064" s="5" t="str">
        <f>IF(H8064="否","不适用",IF(AND(ISNUMBER(E8064),ISNUMBER(F8064)),IF(I8064&gt;规则与名单!$B$2,"是","否"),"未判定"))</f>
        <v>不适用</v>
      </c>
      <c r="K8064" s="5" t="str">
        <f t="shared" si="501"/>
        <v>非测试日纯氢</v>
      </c>
      <c r="L8064" s="6">
        <f t="shared" si="502"/>
        <v>0</v>
      </c>
      <c r="M8064" s="5">
        <f t="shared" si="503"/>
        <v>0</v>
      </c>
      <c r="N8064" s="5" t="s">
        <v>27534</v>
      </c>
      <c r="O8064" s="5" t="s">
        <v>27535</v>
      </c>
      <c r="P8064" s="5" t="s">
        <v>27536</v>
      </c>
    </row>
    <row r="8065" ht="19" customHeight="1" spans="1:16">
      <c r="A8065" s="5">
        <v>316</v>
      </c>
      <c r="B8065" s="5" t="s">
        <v>766</v>
      </c>
      <c r="C8065" s="5" t="s">
        <v>82</v>
      </c>
      <c r="D8065" s="8" t="s">
        <v>186</v>
      </c>
      <c r="E8065" s="6">
        <v>402.8</v>
      </c>
      <c r="F8065" s="6">
        <v>379.8</v>
      </c>
      <c r="G8065" s="6">
        <v>278.8</v>
      </c>
      <c r="H8065" s="5" t="s">
        <v>120</v>
      </c>
      <c r="I8065" s="6">
        <f t="shared" si="500"/>
        <v>23</v>
      </c>
      <c r="J8065" s="5" t="str">
        <f>IF(H8065="否","不适用",IF(AND(ISNUMBER(E8065),ISNUMBER(F8065)),IF(I8065&gt;规则与名单!$B$2,"是","否"),"未判定"))</f>
        <v>不适用</v>
      </c>
      <c r="K8065" s="5" t="str">
        <f t="shared" si="501"/>
        <v>非测试日纯氢</v>
      </c>
      <c r="L8065" s="6">
        <f t="shared" si="502"/>
        <v>278.8</v>
      </c>
      <c r="M8065" s="5">
        <f t="shared" si="503"/>
        <v>0</v>
      </c>
      <c r="N8065" s="5" t="s">
        <v>27537</v>
      </c>
      <c r="O8065" s="5" t="s">
        <v>27538</v>
      </c>
      <c r="P8065" s="5" t="s">
        <v>27539</v>
      </c>
    </row>
    <row r="8066" ht="19" customHeight="1" spans="1:16">
      <c r="A8066" s="5">
        <v>316</v>
      </c>
      <c r="B8066" s="5" t="s">
        <v>766</v>
      </c>
      <c r="C8066" s="5" t="s">
        <v>82</v>
      </c>
      <c r="D8066" s="8" t="s">
        <v>165</v>
      </c>
      <c r="E8066" s="6">
        <v>268.2</v>
      </c>
      <c r="F8066" s="6">
        <v>341.6</v>
      </c>
      <c r="G8066" s="6">
        <v>254.5</v>
      </c>
      <c r="H8066" s="5" t="s">
        <v>120</v>
      </c>
      <c r="I8066" s="6">
        <f t="shared" ref="I8066:I8129" si="504">IF(AND(ISNUMBER(E8066),ISNUMBER(F8066)),E8066-F8066,"")</f>
        <v>-73.4</v>
      </c>
      <c r="J8066" s="5" t="str">
        <f>IF(H8066="否","不适用",IF(AND(ISNUMBER(E8066),ISNUMBER(F8066)),IF(I8066&gt;规则与名单!$B$2,"是","否"),"未判定"))</f>
        <v>不适用</v>
      </c>
      <c r="K8066" s="5" t="str">
        <f t="shared" ref="K8066:K8129" si="505">IF(J8066="是",IF(ISNUMBER(F8066),"测试日GPS","缺失"),IF(ISNUMBER(G8066),"非测试日纯氢",IF(AND(H8066="是",J8066="未判定"),IF(ISNUMBER(F8066),"测试名单无纯氢GPS","缺失"),IF(ISNUMBER(E8066),"非测试日仪表","缺失"))))</f>
        <v>非测试日纯氢</v>
      </c>
      <c r="L8066" s="6">
        <f t="shared" ref="L8066:L8129" si="506">IF(K8066="缺失","",IF(K8066="非测试日纯氢",G8066,IF(K8066="非测试日仪表",E8066,F8066)))</f>
        <v>254.5</v>
      </c>
      <c r="M8066" s="5">
        <f t="shared" ref="M8066:M8129" si="507">IF(K8066="缺失",1,0)</f>
        <v>0</v>
      </c>
      <c r="N8066" s="5" t="s">
        <v>27540</v>
      </c>
      <c r="O8066" s="5" t="s">
        <v>27541</v>
      </c>
      <c r="P8066" s="5" t="s">
        <v>27542</v>
      </c>
    </row>
    <row r="8067" ht="19" customHeight="1" spans="1:16">
      <c r="A8067" s="5">
        <v>316</v>
      </c>
      <c r="B8067" s="5" t="s">
        <v>766</v>
      </c>
      <c r="C8067" s="5" t="s">
        <v>82</v>
      </c>
      <c r="D8067" s="8" t="s">
        <v>151</v>
      </c>
      <c r="E8067" s="6">
        <v>93.3</v>
      </c>
      <c r="F8067" s="6">
        <v>61.2</v>
      </c>
      <c r="G8067" s="6">
        <v>41.1</v>
      </c>
      <c r="H8067" s="5" t="s">
        <v>120</v>
      </c>
      <c r="I8067" s="6">
        <f t="shared" si="504"/>
        <v>32.1</v>
      </c>
      <c r="J8067" s="5" t="str">
        <f>IF(H8067="否","不适用",IF(AND(ISNUMBER(E8067),ISNUMBER(F8067)),IF(I8067&gt;规则与名单!$B$2,"是","否"),"未判定"))</f>
        <v>不适用</v>
      </c>
      <c r="K8067" s="5" t="str">
        <f t="shared" si="505"/>
        <v>非测试日纯氢</v>
      </c>
      <c r="L8067" s="6">
        <f t="shared" si="506"/>
        <v>41.1</v>
      </c>
      <c r="M8067" s="5">
        <f t="shared" si="507"/>
        <v>0</v>
      </c>
      <c r="N8067" s="5" t="s">
        <v>27543</v>
      </c>
      <c r="O8067" s="5" t="s">
        <v>27544</v>
      </c>
      <c r="P8067" s="5" t="s">
        <v>27545</v>
      </c>
    </row>
    <row r="8068" ht="19" customHeight="1" spans="1:16">
      <c r="A8068" s="5">
        <v>316</v>
      </c>
      <c r="B8068" s="5" t="s">
        <v>766</v>
      </c>
      <c r="C8068" s="5" t="s">
        <v>82</v>
      </c>
      <c r="D8068" s="8" t="s">
        <v>3358</v>
      </c>
      <c r="E8068" s="6">
        <v>496.5</v>
      </c>
      <c r="F8068" s="6">
        <v>407.9</v>
      </c>
      <c r="G8068" s="6">
        <v>352.5</v>
      </c>
      <c r="H8068" s="5" t="s">
        <v>120</v>
      </c>
      <c r="I8068" s="6">
        <f t="shared" si="504"/>
        <v>88.6</v>
      </c>
      <c r="J8068" s="5" t="str">
        <f>IF(H8068="否","不适用",IF(AND(ISNUMBER(E8068),ISNUMBER(F8068)),IF(I8068&gt;规则与名单!$B$2,"是","否"),"未判定"))</f>
        <v>不适用</v>
      </c>
      <c r="K8068" s="5" t="str">
        <f t="shared" si="505"/>
        <v>非测试日纯氢</v>
      </c>
      <c r="L8068" s="6">
        <f t="shared" si="506"/>
        <v>352.5</v>
      </c>
      <c r="M8068" s="5">
        <f t="shared" si="507"/>
        <v>0</v>
      </c>
      <c r="N8068" s="5" t="s">
        <v>27546</v>
      </c>
      <c r="O8068" s="5" t="s">
        <v>27547</v>
      </c>
      <c r="P8068" s="5" t="s">
        <v>27548</v>
      </c>
    </row>
    <row r="8069" ht="19" customHeight="1" spans="1:16">
      <c r="A8069" s="5">
        <v>316</v>
      </c>
      <c r="B8069" s="5" t="s">
        <v>766</v>
      </c>
      <c r="C8069" s="5" t="s">
        <v>82</v>
      </c>
      <c r="D8069" s="8" t="s">
        <v>272</v>
      </c>
      <c r="E8069" s="6">
        <v>88.1</v>
      </c>
      <c r="F8069" s="6">
        <v>83.4</v>
      </c>
      <c r="G8069" s="6">
        <v>61</v>
      </c>
      <c r="H8069" s="5" t="s">
        <v>120</v>
      </c>
      <c r="I8069" s="6">
        <f t="shared" si="504"/>
        <v>4.69999999999999</v>
      </c>
      <c r="J8069" s="5" t="str">
        <f>IF(H8069="否","不适用",IF(AND(ISNUMBER(E8069),ISNUMBER(F8069)),IF(I8069&gt;规则与名单!$B$2,"是","否"),"未判定"))</f>
        <v>不适用</v>
      </c>
      <c r="K8069" s="5" t="str">
        <f t="shared" si="505"/>
        <v>非测试日纯氢</v>
      </c>
      <c r="L8069" s="6">
        <f t="shared" si="506"/>
        <v>61</v>
      </c>
      <c r="M8069" s="5">
        <f t="shared" si="507"/>
        <v>0</v>
      </c>
      <c r="N8069" s="5" t="s">
        <v>27549</v>
      </c>
      <c r="O8069" s="5" t="s">
        <v>27550</v>
      </c>
      <c r="P8069" s="5" t="s">
        <v>27551</v>
      </c>
    </row>
    <row r="8070" ht="19" customHeight="1" spans="1:16">
      <c r="A8070" s="5">
        <v>316</v>
      </c>
      <c r="B8070" s="5" t="s">
        <v>766</v>
      </c>
      <c r="C8070" s="5" t="s">
        <v>82</v>
      </c>
      <c r="D8070" s="8" t="s">
        <v>506</v>
      </c>
      <c r="E8070" s="6">
        <v>406.1</v>
      </c>
      <c r="F8070" s="6">
        <v>383.8</v>
      </c>
      <c r="G8070" s="6">
        <v>348</v>
      </c>
      <c r="H8070" s="5" t="s">
        <v>120</v>
      </c>
      <c r="I8070" s="6">
        <f t="shared" si="504"/>
        <v>22.3</v>
      </c>
      <c r="J8070" s="5" t="str">
        <f>IF(H8070="否","不适用",IF(AND(ISNUMBER(E8070),ISNUMBER(F8070)),IF(I8070&gt;规则与名单!$B$2,"是","否"),"未判定"))</f>
        <v>不适用</v>
      </c>
      <c r="K8070" s="5" t="str">
        <f t="shared" si="505"/>
        <v>非测试日纯氢</v>
      </c>
      <c r="L8070" s="6">
        <f t="shared" si="506"/>
        <v>348</v>
      </c>
      <c r="M8070" s="5">
        <f t="shared" si="507"/>
        <v>0</v>
      </c>
      <c r="N8070" s="5" t="s">
        <v>27552</v>
      </c>
      <c r="O8070" s="5" t="s">
        <v>27553</v>
      </c>
      <c r="P8070" s="5" t="s">
        <v>27554</v>
      </c>
    </row>
    <row r="8071" ht="19" customHeight="1" spans="1:16">
      <c r="A8071" s="5">
        <v>316</v>
      </c>
      <c r="B8071" s="5" t="s">
        <v>766</v>
      </c>
      <c r="C8071" s="5" t="s">
        <v>82</v>
      </c>
      <c r="D8071" s="8" t="s">
        <v>673</v>
      </c>
      <c r="E8071" s="6">
        <v>159.3</v>
      </c>
      <c r="F8071" s="6">
        <v>155.8</v>
      </c>
      <c r="G8071" s="6">
        <v>135.3</v>
      </c>
      <c r="H8071" s="5" t="s">
        <v>120</v>
      </c>
      <c r="I8071" s="6">
        <f t="shared" si="504"/>
        <v>3.5</v>
      </c>
      <c r="J8071" s="5" t="str">
        <f>IF(H8071="否","不适用",IF(AND(ISNUMBER(E8071),ISNUMBER(F8071)),IF(I8071&gt;规则与名单!$B$2,"是","否"),"未判定"))</f>
        <v>不适用</v>
      </c>
      <c r="K8071" s="5" t="str">
        <f t="shared" si="505"/>
        <v>非测试日纯氢</v>
      </c>
      <c r="L8071" s="6">
        <f t="shared" si="506"/>
        <v>135.3</v>
      </c>
      <c r="M8071" s="5">
        <f t="shared" si="507"/>
        <v>0</v>
      </c>
      <c r="N8071" s="5" t="s">
        <v>27555</v>
      </c>
      <c r="O8071" s="5" t="s">
        <v>27556</v>
      </c>
      <c r="P8071" s="5" t="s">
        <v>27557</v>
      </c>
    </row>
    <row r="8072" ht="19" customHeight="1" spans="1:16">
      <c r="A8072" s="5">
        <v>316</v>
      </c>
      <c r="B8072" s="5" t="s">
        <v>766</v>
      </c>
      <c r="C8072" s="5" t="s">
        <v>82</v>
      </c>
      <c r="D8072" s="8" t="s">
        <v>183</v>
      </c>
      <c r="E8072" s="6">
        <v>422.7</v>
      </c>
      <c r="F8072" s="6">
        <v>397.3</v>
      </c>
      <c r="G8072" s="6">
        <v>360.7</v>
      </c>
      <c r="H8072" s="5" t="s">
        <v>120</v>
      </c>
      <c r="I8072" s="6">
        <f t="shared" si="504"/>
        <v>25.4</v>
      </c>
      <c r="J8072" s="5" t="str">
        <f>IF(H8072="否","不适用",IF(AND(ISNUMBER(E8072),ISNUMBER(F8072)),IF(I8072&gt;规则与名单!$B$2,"是","否"),"未判定"))</f>
        <v>不适用</v>
      </c>
      <c r="K8072" s="5" t="str">
        <f t="shared" si="505"/>
        <v>非测试日纯氢</v>
      </c>
      <c r="L8072" s="6">
        <f t="shared" si="506"/>
        <v>360.7</v>
      </c>
      <c r="M8072" s="5">
        <f t="shared" si="507"/>
        <v>0</v>
      </c>
      <c r="N8072" s="5" t="s">
        <v>27558</v>
      </c>
      <c r="O8072" s="5" t="s">
        <v>27559</v>
      </c>
      <c r="P8072" s="5" t="s">
        <v>27560</v>
      </c>
    </row>
    <row r="8073" ht="19" customHeight="1" spans="1:16">
      <c r="A8073" s="5">
        <v>316</v>
      </c>
      <c r="B8073" s="5" t="s">
        <v>766</v>
      </c>
      <c r="C8073" s="5" t="s">
        <v>82</v>
      </c>
      <c r="D8073" s="8" t="s">
        <v>431</v>
      </c>
      <c r="E8073" s="6">
        <v>313.2</v>
      </c>
      <c r="F8073" s="6">
        <v>309.9</v>
      </c>
      <c r="G8073" s="6">
        <v>244.3</v>
      </c>
      <c r="H8073" s="5" t="s">
        <v>120</v>
      </c>
      <c r="I8073" s="6">
        <f t="shared" si="504"/>
        <v>3.30000000000001</v>
      </c>
      <c r="J8073" s="5" t="str">
        <f>IF(H8073="否","不适用",IF(AND(ISNUMBER(E8073),ISNUMBER(F8073)),IF(I8073&gt;规则与名单!$B$2,"是","否"),"未判定"))</f>
        <v>不适用</v>
      </c>
      <c r="K8073" s="5" t="str">
        <f t="shared" si="505"/>
        <v>非测试日纯氢</v>
      </c>
      <c r="L8073" s="6">
        <f t="shared" si="506"/>
        <v>244.3</v>
      </c>
      <c r="M8073" s="5">
        <f t="shared" si="507"/>
        <v>0</v>
      </c>
      <c r="N8073" s="5" t="s">
        <v>27561</v>
      </c>
      <c r="O8073" s="5" t="s">
        <v>27562</v>
      </c>
      <c r="P8073" s="5" t="s">
        <v>27563</v>
      </c>
    </row>
    <row r="8074" ht="19" customHeight="1" spans="1:16">
      <c r="A8074" s="5">
        <v>316</v>
      </c>
      <c r="B8074" s="5" t="s">
        <v>766</v>
      </c>
      <c r="C8074" s="5" t="s">
        <v>82</v>
      </c>
      <c r="D8074" s="8" t="s">
        <v>3377</v>
      </c>
      <c r="E8074" s="6">
        <v>217.8</v>
      </c>
      <c r="F8074" s="6">
        <v>263.1</v>
      </c>
      <c r="G8074" s="6">
        <v>213.2</v>
      </c>
      <c r="H8074" s="5" t="s">
        <v>120</v>
      </c>
      <c r="I8074" s="6">
        <f t="shared" si="504"/>
        <v>-45.3</v>
      </c>
      <c r="J8074" s="5" t="str">
        <f>IF(H8074="否","不适用",IF(AND(ISNUMBER(E8074),ISNUMBER(F8074)),IF(I8074&gt;规则与名单!$B$2,"是","否"),"未判定"))</f>
        <v>不适用</v>
      </c>
      <c r="K8074" s="5" t="str">
        <f t="shared" si="505"/>
        <v>非测试日纯氢</v>
      </c>
      <c r="L8074" s="6">
        <f t="shared" si="506"/>
        <v>213.2</v>
      </c>
      <c r="M8074" s="5">
        <f t="shared" si="507"/>
        <v>0</v>
      </c>
      <c r="N8074" s="5" t="s">
        <v>27564</v>
      </c>
      <c r="O8074" s="5" t="s">
        <v>27565</v>
      </c>
      <c r="P8074" s="5" t="s">
        <v>27566</v>
      </c>
    </row>
    <row r="8075" ht="19" customHeight="1" spans="1:16">
      <c r="A8075" s="5">
        <v>316</v>
      </c>
      <c r="B8075" s="5" t="s">
        <v>766</v>
      </c>
      <c r="C8075" s="5" t="s">
        <v>82</v>
      </c>
      <c r="D8075" s="8" t="s">
        <v>407</v>
      </c>
      <c r="E8075" s="6">
        <v>353.3</v>
      </c>
      <c r="F8075" s="6">
        <v>261.6</v>
      </c>
      <c r="G8075" s="6">
        <v>219.3</v>
      </c>
      <c r="H8075" s="5" t="s">
        <v>120</v>
      </c>
      <c r="I8075" s="6">
        <f t="shared" si="504"/>
        <v>91.7</v>
      </c>
      <c r="J8075" s="5" t="str">
        <f>IF(H8075="否","不适用",IF(AND(ISNUMBER(E8075),ISNUMBER(F8075)),IF(I8075&gt;规则与名单!$B$2,"是","否"),"未判定"))</f>
        <v>不适用</v>
      </c>
      <c r="K8075" s="5" t="str">
        <f t="shared" si="505"/>
        <v>非测试日纯氢</v>
      </c>
      <c r="L8075" s="6">
        <f t="shared" si="506"/>
        <v>219.3</v>
      </c>
      <c r="M8075" s="5">
        <f t="shared" si="507"/>
        <v>0</v>
      </c>
      <c r="N8075" s="5" t="s">
        <v>27567</v>
      </c>
      <c r="O8075" s="5" t="s">
        <v>27568</v>
      </c>
      <c r="P8075" s="5" t="s">
        <v>27569</v>
      </c>
    </row>
    <row r="8076" ht="19" customHeight="1" spans="1:16">
      <c r="A8076" s="5">
        <v>316</v>
      </c>
      <c r="B8076" s="5" t="s">
        <v>766</v>
      </c>
      <c r="C8076" s="5" t="s">
        <v>82</v>
      </c>
      <c r="D8076" s="8" t="s">
        <v>411</v>
      </c>
      <c r="E8076" s="6">
        <v>265.3</v>
      </c>
      <c r="F8076" s="6">
        <v>254.4</v>
      </c>
      <c r="G8076" s="6">
        <v>197.7</v>
      </c>
      <c r="H8076" s="5" t="s">
        <v>120</v>
      </c>
      <c r="I8076" s="6">
        <f t="shared" si="504"/>
        <v>10.9</v>
      </c>
      <c r="J8076" s="5" t="str">
        <f>IF(H8076="否","不适用",IF(AND(ISNUMBER(E8076),ISNUMBER(F8076)),IF(I8076&gt;规则与名单!$B$2,"是","否"),"未判定"))</f>
        <v>不适用</v>
      </c>
      <c r="K8076" s="5" t="str">
        <f t="shared" si="505"/>
        <v>非测试日纯氢</v>
      </c>
      <c r="L8076" s="6">
        <f t="shared" si="506"/>
        <v>197.7</v>
      </c>
      <c r="M8076" s="5">
        <f t="shared" si="507"/>
        <v>0</v>
      </c>
      <c r="N8076" s="5" t="s">
        <v>27570</v>
      </c>
      <c r="O8076" s="5" t="s">
        <v>27571</v>
      </c>
      <c r="P8076" s="5" t="s">
        <v>27572</v>
      </c>
    </row>
    <row r="8077" ht="19" customHeight="1" spans="1:16">
      <c r="A8077" s="5">
        <v>316</v>
      </c>
      <c r="B8077" s="5" t="s">
        <v>766</v>
      </c>
      <c r="C8077" s="5" t="s">
        <v>82</v>
      </c>
      <c r="D8077" s="8" t="s">
        <v>251</v>
      </c>
      <c r="E8077" s="6">
        <v>313.2</v>
      </c>
      <c r="F8077" s="6">
        <v>295.8</v>
      </c>
      <c r="G8077" s="6">
        <v>245.7</v>
      </c>
      <c r="H8077" s="5" t="s">
        <v>120</v>
      </c>
      <c r="I8077" s="6">
        <f t="shared" si="504"/>
        <v>17.4</v>
      </c>
      <c r="J8077" s="5" t="str">
        <f>IF(H8077="否","不适用",IF(AND(ISNUMBER(E8077),ISNUMBER(F8077)),IF(I8077&gt;规则与名单!$B$2,"是","否"),"未判定"))</f>
        <v>不适用</v>
      </c>
      <c r="K8077" s="5" t="str">
        <f t="shared" si="505"/>
        <v>非测试日纯氢</v>
      </c>
      <c r="L8077" s="6">
        <f t="shared" si="506"/>
        <v>245.7</v>
      </c>
      <c r="M8077" s="5">
        <f t="shared" si="507"/>
        <v>0</v>
      </c>
      <c r="N8077" s="5" t="s">
        <v>27573</v>
      </c>
      <c r="O8077" s="5" t="s">
        <v>27574</v>
      </c>
      <c r="P8077" s="5" t="s">
        <v>27575</v>
      </c>
    </row>
    <row r="8078" ht="19" customHeight="1" spans="1:16">
      <c r="A8078" s="5">
        <v>316</v>
      </c>
      <c r="B8078" s="5" t="s">
        <v>766</v>
      </c>
      <c r="C8078" s="5" t="s">
        <v>82</v>
      </c>
      <c r="D8078" s="8" t="s">
        <v>472</v>
      </c>
      <c r="E8078" s="6">
        <v>440</v>
      </c>
      <c r="F8078" s="6">
        <v>414.9</v>
      </c>
      <c r="G8078" s="6">
        <v>347.7</v>
      </c>
      <c r="H8078" s="5" t="s">
        <v>120</v>
      </c>
      <c r="I8078" s="6">
        <f t="shared" si="504"/>
        <v>25.1</v>
      </c>
      <c r="J8078" s="5" t="str">
        <f>IF(H8078="否","不适用",IF(AND(ISNUMBER(E8078),ISNUMBER(F8078)),IF(I8078&gt;规则与名单!$B$2,"是","否"),"未判定"))</f>
        <v>不适用</v>
      </c>
      <c r="K8078" s="5" t="str">
        <f t="shared" si="505"/>
        <v>非测试日纯氢</v>
      </c>
      <c r="L8078" s="6">
        <f t="shared" si="506"/>
        <v>347.7</v>
      </c>
      <c r="M8078" s="5">
        <f t="shared" si="507"/>
        <v>0</v>
      </c>
      <c r="N8078" s="5" t="s">
        <v>27576</v>
      </c>
      <c r="O8078" s="5" t="s">
        <v>27577</v>
      </c>
      <c r="P8078" s="5" t="s">
        <v>27578</v>
      </c>
    </row>
    <row r="8079" ht="19" customHeight="1" spans="1:16">
      <c r="A8079" s="5">
        <v>316</v>
      </c>
      <c r="B8079" s="5" t="s">
        <v>766</v>
      </c>
      <c r="C8079" s="5" t="s">
        <v>82</v>
      </c>
      <c r="D8079" s="8" t="s">
        <v>466</v>
      </c>
      <c r="E8079" s="6">
        <v>265.1</v>
      </c>
      <c r="F8079" s="6">
        <v>249.2</v>
      </c>
      <c r="G8079" s="6">
        <v>191.3</v>
      </c>
      <c r="H8079" s="5" t="s">
        <v>120</v>
      </c>
      <c r="I8079" s="6">
        <f t="shared" si="504"/>
        <v>15.9</v>
      </c>
      <c r="J8079" s="5" t="str">
        <f>IF(H8079="否","不适用",IF(AND(ISNUMBER(E8079),ISNUMBER(F8079)),IF(I8079&gt;规则与名单!$B$2,"是","否"),"未判定"))</f>
        <v>不适用</v>
      </c>
      <c r="K8079" s="5" t="str">
        <f t="shared" si="505"/>
        <v>非测试日纯氢</v>
      </c>
      <c r="L8079" s="6">
        <f t="shared" si="506"/>
        <v>191.3</v>
      </c>
      <c r="M8079" s="5">
        <f t="shared" si="507"/>
        <v>0</v>
      </c>
      <c r="N8079" s="5" t="s">
        <v>27579</v>
      </c>
      <c r="O8079" s="5" t="s">
        <v>27580</v>
      </c>
      <c r="P8079" s="5" t="s">
        <v>27581</v>
      </c>
    </row>
    <row r="8080" ht="19" customHeight="1" spans="1:16">
      <c r="A8080" s="5">
        <v>316</v>
      </c>
      <c r="B8080" s="5" t="s">
        <v>766</v>
      </c>
      <c r="C8080" s="5" t="s">
        <v>82</v>
      </c>
      <c r="D8080" s="8" t="s">
        <v>333</v>
      </c>
      <c r="E8080" s="6">
        <v>286.6</v>
      </c>
      <c r="F8080" s="6">
        <v>270.6</v>
      </c>
      <c r="G8080" s="6">
        <v>147.4</v>
      </c>
      <c r="H8080" s="5" t="s">
        <v>120</v>
      </c>
      <c r="I8080" s="6">
        <f t="shared" si="504"/>
        <v>16</v>
      </c>
      <c r="J8080" s="5" t="str">
        <f>IF(H8080="否","不适用",IF(AND(ISNUMBER(E8080),ISNUMBER(F8080)),IF(I8080&gt;规则与名单!$B$2,"是","否"),"未判定"))</f>
        <v>不适用</v>
      </c>
      <c r="K8080" s="5" t="str">
        <f t="shared" si="505"/>
        <v>非测试日纯氢</v>
      </c>
      <c r="L8080" s="6">
        <f t="shared" si="506"/>
        <v>147.4</v>
      </c>
      <c r="M8080" s="5">
        <f t="shared" si="507"/>
        <v>0</v>
      </c>
      <c r="N8080" s="5" t="s">
        <v>27582</v>
      </c>
      <c r="O8080" s="5" t="s">
        <v>27583</v>
      </c>
      <c r="P8080" s="5" t="s">
        <v>27584</v>
      </c>
    </row>
    <row r="8081" ht="19" customHeight="1" spans="1:16">
      <c r="A8081" s="5">
        <v>316</v>
      </c>
      <c r="B8081" s="5" t="s">
        <v>766</v>
      </c>
      <c r="C8081" s="5" t="s">
        <v>82</v>
      </c>
      <c r="D8081" s="8" t="s">
        <v>175</v>
      </c>
      <c r="E8081" s="6">
        <v>426.8</v>
      </c>
      <c r="F8081" s="6">
        <v>402.7</v>
      </c>
      <c r="G8081" s="6">
        <v>311.9</v>
      </c>
      <c r="H8081" s="5" t="s">
        <v>120</v>
      </c>
      <c r="I8081" s="6">
        <f t="shared" si="504"/>
        <v>24.1</v>
      </c>
      <c r="J8081" s="5" t="str">
        <f>IF(H8081="否","不适用",IF(AND(ISNUMBER(E8081),ISNUMBER(F8081)),IF(I8081&gt;规则与名单!$B$2,"是","否"),"未判定"))</f>
        <v>不适用</v>
      </c>
      <c r="K8081" s="5" t="str">
        <f t="shared" si="505"/>
        <v>非测试日纯氢</v>
      </c>
      <c r="L8081" s="6">
        <f t="shared" si="506"/>
        <v>311.9</v>
      </c>
      <c r="M8081" s="5">
        <f t="shared" si="507"/>
        <v>0</v>
      </c>
      <c r="N8081" s="5" t="s">
        <v>27585</v>
      </c>
      <c r="O8081" s="5" t="s">
        <v>27586</v>
      </c>
      <c r="P8081" s="5" t="s">
        <v>27587</v>
      </c>
    </row>
    <row r="8082" ht="19" customHeight="1" spans="1:16">
      <c r="A8082" s="5">
        <v>316</v>
      </c>
      <c r="B8082" s="5" t="s">
        <v>766</v>
      </c>
      <c r="C8082" s="5" t="s">
        <v>82</v>
      </c>
      <c r="D8082" s="8" t="s">
        <v>3402</v>
      </c>
      <c r="E8082" s="6">
        <v>252.1</v>
      </c>
      <c r="F8082" s="6">
        <v>237.1</v>
      </c>
      <c r="G8082" s="6">
        <v>175.6</v>
      </c>
      <c r="H8082" s="5" t="s">
        <v>120</v>
      </c>
      <c r="I8082" s="6">
        <f t="shared" si="504"/>
        <v>15</v>
      </c>
      <c r="J8082" s="5" t="str">
        <f>IF(H8082="否","不适用",IF(AND(ISNUMBER(E8082),ISNUMBER(F8082)),IF(I8082&gt;规则与名单!$B$2,"是","否"),"未判定"))</f>
        <v>不适用</v>
      </c>
      <c r="K8082" s="5" t="str">
        <f t="shared" si="505"/>
        <v>非测试日纯氢</v>
      </c>
      <c r="L8082" s="6">
        <f t="shared" si="506"/>
        <v>175.6</v>
      </c>
      <c r="M8082" s="5">
        <f t="shared" si="507"/>
        <v>0</v>
      </c>
      <c r="N8082" s="5" t="s">
        <v>27588</v>
      </c>
      <c r="O8082" s="5" t="s">
        <v>27589</v>
      </c>
      <c r="P8082" s="5" t="s">
        <v>27590</v>
      </c>
    </row>
    <row r="8083" ht="19" customHeight="1" spans="1:16">
      <c r="A8083" s="5">
        <v>316</v>
      </c>
      <c r="B8083" s="5" t="s">
        <v>766</v>
      </c>
      <c r="C8083" s="5" t="s">
        <v>82</v>
      </c>
      <c r="D8083" s="8" t="s">
        <v>487</v>
      </c>
      <c r="E8083" s="6">
        <v>540.7</v>
      </c>
      <c r="F8083" s="6">
        <v>509.7</v>
      </c>
      <c r="G8083" s="6">
        <v>451.3</v>
      </c>
      <c r="H8083" s="5" t="s">
        <v>120</v>
      </c>
      <c r="I8083" s="6">
        <f t="shared" si="504"/>
        <v>31.0000000000001</v>
      </c>
      <c r="J8083" s="5" t="str">
        <f>IF(H8083="否","不适用",IF(AND(ISNUMBER(E8083),ISNUMBER(F8083)),IF(I8083&gt;规则与名单!$B$2,"是","否"),"未判定"))</f>
        <v>不适用</v>
      </c>
      <c r="K8083" s="5" t="str">
        <f t="shared" si="505"/>
        <v>非测试日纯氢</v>
      </c>
      <c r="L8083" s="6">
        <f t="shared" si="506"/>
        <v>451.3</v>
      </c>
      <c r="M8083" s="5">
        <f t="shared" si="507"/>
        <v>0</v>
      </c>
      <c r="N8083" s="5" t="s">
        <v>27591</v>
      </c>
      <c r="O8083" s="5" t="s">
        <v>27592</v>
      </c>
      <c r="P8083" s="5" t="s">
        <v>27593</v>
      </c>
    </row>
    <row r="8084" ht="19" customHeight="1" spans="1:16">
      <c r="A8084" s="5">
        <v>316</v>
      </c>
      <c r="B8084" s="5" t="s">
        <v>766</v>
      </c>
      <c r="C8084" s="5" t="s">
        <v>82</v>
      </c>
      <c r="D8084" s="8" t="s">
        <v>121</v>
      </c>
      <c r="E8084" s="6">
        <v>341.6</v>
      </c>
      <c r="F8084" s="6">
        <v>1775.5</v>
      </c>
      <c r="G8084" s="6">
        <v>257.1</v>
      </c>
      <c r="H8084" s="5" t="s">
        <v>120</v>
      </c>
      <c r="I8084" s="6">
        <f t="shared" si="504"/>
        <v>-1433.9</v>
      </c>
      <c r="J8084" s="5" t="str">
        <f>IF(H8084="否","不适用",IF(AND(ISNUMBER(E8084),ISNUMBER(F8084)),IF(I8084&gt;规则与名单!$B$2,"是","否"),"未判定"))</f>
        <v>不适用</v>
      </c>
      <c r="K8084" s="5" t="str">
        <f t="shared" si="505"/>
        <v>非测试日纯氢</v>
      </c>
      <c r="L8084" s="6">
        <f t="shared" si="506"/>
        <v>257.1</v>
      </c>
      <c r="M8084" s="5">
        <f t="shared" si="507"/>
        <v>0</v>
      </c>
      <c r="N8084" s="5" t="s">
        <v>27594</v>
      </c>
      <c r="O8084" s="5" t="s">
        <v>27595</v>
      </c>
      <c r="P8084" s="5" t="s">
        <v>27596</v>
      </c>
    </row>
    <row r="8085" ht="19" customHeight="1" spans="1:16">
      <c r="A8085" s="5">
        <v>316</v>
      </c>
      <c r="B8085" s="5" t="s">
        <v>766</v>
      </c>
      <c r="C8085" s="5" t="s">
        <v>82</v>
      </c>
      <c r="D8085" s="8" t="s">
        <v>170</v>
      </c>
      <c r="E8085" s="6">
        <v>447.3</v>
      </c>
      <c r="F8085" s="6">
        <v>422</v>
      </c>
      <c r="G8085" s="6">
        <v>309.9</v>
      </c>
      <c r="H8085" s="5" t="s">
        <v>120</v>
      </c>
      <c r="I8085" s="6">
        <f t="shared" si="504"/>
        <v>25.3</v>
      </c>
      <c r="J8085" s="5" t="str">
        <f>IF(H8085="否","不适用",IF(AND(ISNUMBER(E8085),ISNUMBER(F8085)),IF(I8085&gt;规则与名单!$B$2,"是","否"),"未判定"))</f>
        <v>不适用</v>
      </c>
      <c r="K8085" s="5" t="str">
        <f t="shared" si="505"/>
        <v>非测试日纯氢</v>
      </c>
      <c r="L8085" s="6">
        <f t="shared" si="506"/>
        <v>309.9</v>
      </c>
      <c r="M8085" s="5">
        <f t="shared" si="507"/>
        <v>0</v>
      </c>
      <c r="N8085" s="5" t="s">
        <v>27597</v>
      </c>
      <c r="O8085" s="5" t="s">
        <v>27598</v>
      </c>
      <c r="P8085" s="5" t="s">
        <v>27599</v>
      </c>
    </row>
    <row r="8086" ht="19" customHeight="1" spans="1:16">
      <c r="A8086" s="5">
        <v>316</v>
      </c>
      <c r="B8086" s="5" t="s">
        <v>766</v>
      </c>
      <c r="C8086" s="5" t="s">
        <v>82</v>
      </c>
      <c r="D8086" s="8" t="s">
        <v>644</v>
      </c>
      <c r="E8086" s="6">
        <v>510.4</v>
      </c>
      <c r="F8086" s="6">
        <v>481.6</v>
      </c>
      <c r="G8086" s="6">
        <v>343.3</v>
      </c>
      <c r="H8086" s="5" t="s">
        <v>120</v>
      </c>
      <c r="I8086" s="6">
        <f t="shared" si="504"/>
        <v>28.8</v>
      </c>
      <c r="J8086" s="5" t="str">
        <f>IF(H8086="否","不适用",IF(AND(ISNUMBER(E8086),ISNUMBER(F8086)),IF(I8086&gt;规则与名单!$B$2,"是","否"),"未判定"))</f>
        <v>不适用</v>
      </c>
      <c r="K8086" s="5" t="str">
        <f t="shared" si="505"/>
        <v>非测试日纯氢</v>
      </c>
      <c r="L8086" s="6">
        <f t="shared" si="506"/>
        <v>343.3</v>
      </c>
      <c r="M8086" s="5">
        <f t="shared" si="507"/>
        <v>0</v>
      </c>
      <c r="N8086" s="5" t="s">
        <v>27600</v>
      </c>
      <c r="O8086" s="5" t="s">
        <v>27601</v>
      </c>
      <c r="P8086" s="5" t="s">
        <v>27602</v>
      </c>
    </row>
    <row r="8087" ht="19" customHeight="1" spans="1:16">
      <c r="A8087" s="5">
        <v>316</v>
      </c>
      <c r="B8087" s="5" t="s">
        <v>766</v>
      </c>
      <c r="C8087" s="5" t="s">
        <v>82</v>
      </c>
      <c r="D8087" s="8" t="s">
        <v>3418</v>
      </c>
      <c r="E8087" s="6">
        <v>406.8</v>
      </c>
      <c r="F8087" s="6">
        <v>383.1</v>
      </c>
      <c r="G8087" s="6">
        <v>334.3</v>
      </c>
      <c r="H8087" s="5" t="s">
        <v>120</v>
      </c>
      <c r="I8087" s="6">
        <f t="shared" si="504"/>
        <v>23.7</v>
      </c>
      <c r="J8087" s="5" t="str">
        <f>IF(H8087="否","不适用",IF(AND(ISNUMBER(E8087),ISNUMBER(F8087)),IF(I8087&gt;规则与名单!$B$2,"是","否"),"未判定"))</f>
        <v>不适用</v>
      </c>
      <c r="K8087" s="5" t="str">
        <f t="shared" si="505"/>
        <v>非测试日纯氢</v>
      </c>
      <c r="L8087" s="6">
        <f t="shared" si="506"/>
        <v>334.3</v>
      </c>
      <c r="M8087" s="5">
        <f t="shared" si="507"/>
        <v>0</v>
      </c>
      <c r="N8087" s="5" t="s">
        <v>27603</v>
      </c>
      <c r="O8087" s="5" t="s">
        <v>27604</v>
      </c>
      <c r="P8087" s="5" t="s">
        <v>27605</v>
      </c>
    </row>
    <row r="8088" ht="19" customHeight="1" spans="1:16">
      <c r="A8088" s="5">
        <v>316</v>
      </c>
      <c r="B8088" s="5" t="s">
        <v>766</v>
      </c>
      <c r="C8088" s="5" t="s">
        <v>82</v>
      </c>
      <c r="D8088" s="8" t="s">
        <v>3422</v>
      </c>
      <c r="E8088" s="6">
        <v>307</v>
      </c>
      <c r="F8088" s="6">
        <v>289.7</v>
      </c>
      <c r="G8088" s="6">
        <v>251.4</v>
      </c>
      <c r="H8088" s="5" t="s">
        <v>120</v>
      </c>
      <c r="I8088" s="6">
        <f t="shared" si="504"/>
        <v>17.3</v>
      </c>
      <c r="J8088" s="5" t="str">
        <f>IF(H8088="否","不适用",IF(AND(ISNUMBER(E8088),ISNUMBER(F8088)),IF(I8088&gt;规则与名单!$B$2,"是","否"),"未判定"))</f>
        <v>不适用</v>
      </c>
      <c r="K8088" s="5" t="str">
        <f t="shared" si="505"/>
        <v>非测试日纯氢</v>
      </c>
      <c r="L8088" s="6">
        <f t="shared" si="506"/>
        <v>251.4</v>
      </c>
      <c r="M8088" s="5">
        <f t="shared" si="507"/>
        <v>0</v>
      </c>
      <c r="N8088" s="5" t="s">
        <v>27606</v>
      </c>
      <c r="O8088" s="5" t="s">
        <v>27607</v>
      </c>
      <c r="P8088" s="5" t="s">
        <v>27608</v>
      </c>
    </row>
    <row r="8089" ht="19" customHeight="1" spans="1:16">
      <c r="A8089" s="5">
        <v>316</v>
      </c>
      <c r="B8089" s="5" t="s">
        <v>766</v>
      </c>
      <c r="C8089" s="5" t="s">
        <v>82</v>
      </c>
      <c r="D8089" s="8" t="s">
        <v>336</v>
      </c>
      <c r="E8089" s="6">
        <v>365.5</v>
      </c>
      <c r="F8089" s="6">
        <v>345.7</v>
      </c>
      <c r="G8089" s="6">
        <v>261.8</v>
      </c>
      <c r="H8089" s="5" t="s">
        <v>120</v>
      </c>
      <c r="I8089" s="6">
        <f t="shared" si="504"/>
        <v>19.8</v>
      </c>
      <c r="J8089" s="5" t="str">
        <f>IF(H8089="否","不适用",IF(AND(ISNUMBER(E8089),ISNUMBER(F8089)),IF(I8089&gt;规则与名单!$B$2,"是","否"),"未判定"))</f>
        <v>不适用</v>
      </c>
      <c r="K8089" s="5" t="str">
        <f t="shared" si="505"/>
        <v>非测试日纯氢</v>
      </c>
      <c r="L8089" s="6">
        <f t="shared" si="506"/>
        <v>261.8</v>
      </c>
      <c r="M8089" s="5">
        <f t="shared" si="507"/>
        <v>0</v>
      </c>
      <c r="N8089" s="5" t="s">
        <v>27609</v>
      </c>
      <c r="O8089" s="5" t="s">
        <v>27610</v>
      </c>
      <c r="P8089" s="5" t="s">
        <v>27611</v>
      </c>
    </row>
    <row r="8090" ht="19" customHeight="1" spans="1:16">
      <c r="A8090" s="5">
        <v>316</v>
      </c>
      <c r="B8090" s="5" t="s">
        <v>766</v>
      </c>
      <c r="C8090" s="5" t="s">
        <v>82</v>
      </c>
      <c r="D8090" s="8" t="s">
        <v>653</v>
      </c>
      <c r="E8090" s="6">
        <v>188</v>
      </c>
      <c r="F8090" s="6">
        <v>177.1</v>
      </c>
      <c r="G8090" s="6">
        <v>137.4</v>
      </c>
      <c r="H8090" s="5" t="s">
        <v>120</v>
      </c>
      <c r="I8090" s="6">
        <f t="shared" si="504"/>
        <v>10.9</v>
      </c>
      <c r="J8090" s="5" t="str">
        <f>IF(H8090="否","不适用",IF(AND(ISNUMBER(E8090),ISNUMBER(F8090)),IF(I8090&gt;规则与名单!$B$2,"是","否"),"未判定"))</f>
        <v>不适用</v>
      </c>
      <c r="K8090" s="5" t="str">
        <f t="shared" si="505"/>
        <v>非测试日纯氢</v>
      </c>
      <c r="L8090" s="6">
        <f t="shared" si="506"/>
        <v>137.4</v>
      </c>
      <c r="M8090" s="5">
        <f t="shared" si="507"/>
        <v>0</v>
      </c>
      <c r="N8090" s="5" t="s">
        <v>27612</v>
      </c>
      <c r="O8090" s="5" t="s">
        <v>27613</v>
      </c>
      <c r="P8090" s="5" t="s">
        <v>27614</v>
      </c>
    </row>
    <row r="8091" ht="19" customHeight="1" spans="1:16">
      <c r="A8091" s="5">
        <v>316</v>
      </c>
      <c r="B8091" s="5" t="s">
        <v>766</v>
      </c>
      <c r="C8091" s="5" t="s">
        <v>82</v>
      </c>
      <c r="D8091" s="8" t="s">
        <v>140</v>
      </c>
      <c r="E8091" s="6">
        <v>249.5</v>
      </c>
      <c r="F8091" s="6">
        <v>235.7</v>
      </c>
      <c r="G8091" s="6">
        <v>195.5</v>
      </c>
      <c r="H8091" s="5" t="s">
        <v>120</v>
      </c>
      <c r="I8091" s="6">
        <f t="shared" si="504"/>
        <v>13.8</v>
      </c>
      <c r="J8091" s="5" t="str">
        <f>IF(H8091="否","不适用",IF(AND(ISNUMBER(E8091),ISNUMBER(F8091)),IF(I8091&gt;规则与名单!$B$2,"是","否"),"未判定"))</f>
        <v>不适用</v>
      </c>
      <c r="K8091" s="5" t="str">
        <f t="shared" si="505"/>
        <v>非测试日纯氢</v>
      </c>
      <c r="L8091" s="6">
        <f t="shared" si="506"/>
        <v>195.5</v>
      </c>
      <c r="M8091" s="5">
        <f t="shared" si="507"/>
        <v>0</v>
      </c>
      <c r="N8091" s="5" t="s">
        <v>27615</v>
      </c>
      <c r="O8091" s="5" t="s">
        <v>27616</v>
      </c>
      <c r="P8091" s="5" t="s">
        <v>27617</v>
      </c>
    </row>
    <row r="8092" ht="19" customHeight="1" spans="1:16">
      <c r="A8092" s="5">
        <v>316</v>
      </c>
      <c r="B8092" s="5" t="s">
        <v>766</v>
      </c>
      <c r="C8092" s="5" t="s">
        <v>82</v>
      </c>
      <c r="D8092" s="8" t="s">
        <v>115</v>
      </c>
      <c r="E8092" s="6">
        <v>240.5</v>
      </c>
      <c r="F8092" s="6">
        <v>226.1</v>
      </c>
      <c r="G8092" s="6">
        <v>180.5</v>
      </c>
      <c r="H8092" s="5" t="s">
        <v>120</v>
      </c>
      <c r="I8092" s="6">
        <f t="shared" si="504"/>
        <v>14.4</v>
      </c>
      <c r="J8092" s="5" t="str">
        <f>IF(H8092="否","不适用",IF(AND(ISNUMBER(E8092),ISNUMBER(F8092)),IF(I8092&gt;规则与名单!$B$2,"是","否"),"未判定"))</f>
        <v>不适用</v>
      </c>
      <c r="K8092" s="5" t="str">
        <f t="shared" si="505"/>
        <v>非测试日纯氢</v>
      </c>
      <c r="L8092" s="6">
        <f t="shared" si="506"/>
        <v>180.5</v>
      </c>
      <c r="M8092" s="5">
        <f t="shared" si="507"/>
        <v>0</v>
      </c>
      <c r="N8092" s="5" t="s">
        <v>27618</v>
      </c>
      <c r="O8092" s="5" t="s">
        <v>27619</v>
      </c>
      <c r="P8092" s="5" t="s">
        <v>27620</v>
      </c>
    </row>
    <row r="8093" ht="19" customHeight="1" spans="1:16">
      <c r="A8093" s="5">
        <v>317</v>
      </c>
      <c r="B8093" s="5" t="s">
        <v>767</v>
      </c>
      <c r="C8093" s="5" t="s">
        <v>82</v>
      </c>
      <c r="D8093" s="8" t="s">
        <v>114</v>
      </c>
      <c r="E8093" s="6">
        <v>352.3</v>
      </c>
      <c r="F8093" s="6">
        <v>330.7</v>
      </c>
      <c r="G8093" s="6">
        <v>349.2</v>
      </c>
      <c r="H8093" s="5" t="s">
        <v>120</v>
      </c>
      <c r="I8093" s="6">
        <f t="shared" si="504"/>
        <v>21.6</v>
      </c>
      <c r="J8093" s="5" t="str">
        <f>IF(H8093="否","不适用",IF(AND(ISNUMBER(E8093),ISNUMBER(F8093)),IF(I8093&gt;规则与名单!$B$2,"是","否"),"未判定"))</f>
        <v>不适用</v>
      </c>
      <c r="K8093" s="5" t="str">
        <f t="shared" si="505"/>
        <v>非测试日纯氢</v>
      </c>
      <c r="L8093" s="6">
        <f t="shared" si="506"/>
        <v>349.2</v>
      </c>
      <c r="M8093" s="5">
        <f t="shared" si="507"/>
        <v>0</v>
      </c>
      <c r="N8093" s="5" t="s">
        <v>27621</v>
      </c>
      <c r="O8093" s="5" t="s">
        <v>27622</v>
      </c>
      <c r="P8093" s="5" t="s">
        <v>27623</v>
      </c>
    </row>
    <row r="8094" ht="19" customHeight="1" spans="1:16">
      <c r="A8094" s="5">
        <v>317</v>
      </c>
      <c r="B8094" s="5" t="s">
        <v>767</v>
      </c>
      <c r="C8094" s="5" t="s">
        <v>82</v>
      </c>
      <c r="D8094" s="8" t="s">
        <v>605</v>
      </c>
      <c r="E8094" s="6">
        <v>165.4</v>
      </c>
      <c r="F8094" s="6">
        <v>154.7</v>
      </c>
      <c r="G8094" s="6">
        <v>165.1</v>
      </c>
      <c r="H8094" s="5" t="s">
        <v>120</v>
      </c>
      <c r="I8094" s="6">
        <f t="shared" si="504"/>
        <v>10.7</v>
      </c>
      <c r="J8094" s="5" t="str">
        <f>IF(H8094="否","不适用",IF(AND(ISNUMBER(E8094),ISNUMBER(F8094)),IF(I8094&gt;规则与名单!$B$2,"是","否"),"未判定"))</f>
        <v>不适用</v>
      </c>
      <c r="K8094" s="5" t="str">
        <f t="shared" si="505"/>
        <v>非测试日纯氢</v>
      </c>
      <c r="L8094" s="6">
        <f t="shared" si="506"/>
        <v>165.1</v>
      </c>
      <c r="M8094" s="5">
        <f t="shared" si="507"/>
        <v>0</v>
      </c>
      <c r="N8094" s="5" t="s">
        <v>27624</v>
      </c>
      <c r="O8094" s="5" t="s">
        <v>27625</v>
      </c>
      <c r="P8094" s="5" t="s">
        <v>27626</v>
      </c>
    </row>
    <row r="8095" ht="19" customHeight="1" spans="1:16">
      <c r="A8095" s="5">
        <v>317</v>
      </c>
      <c r="B8095" s="5" t="s">
        <v>767</v>
      </c>
      <c r="C8095" s="5" t="s">
        <v>82</v>
      </c>
      <c r="D8095" s="8" t="s">
        <v>186</v>
      </c>
      <c r="E8095" s="6">
        <v>396.3</v>
      </c>
      <c r="F8095" s="6">
        <v>371.1</v>
      </c>
      <c r="G8095" s="6">
        <v>395.9</v>
      </c>
      <c r="H8095" s="5" t="s">
        <v>120</v>
      </c>
      <c r="I8095" s="6">
        <f t="shared" si="504"/>
        <v>25.2</v>
      </c>
      <c r="J8095" s="5" t="str">
        <f>IF(H8095="否","不适用",IF(AND(ISNUMBER(E8095),ISNUMBER(F8095)),IF(I8095&gt;规则与名单!$B$2,"是","否"),"未判定"))</f>
        <v>不适用</v>
      </c>
      <c r="K8095" s="5" t="str">
        <f t="shared" si="505"/>
        <v>非测试日纯氢</v>
      </c>
      <c r="L8095" s="6">
        <f t="shared" si="506"/>
        <v>395.9</v>
      </c>
      <c r="M8095" s="5">
        <f t="shared" si="507"/>
        <v>0</v>
      </c>
      <c r="N8095" s="5" t="s">
        <v>27627</v>
      </c>
      <c r="O8095" s="5" t="s">
        <v>27628</v>
      </c>
      <c r="P8095" s="5" t="s">
        <v>27629</v>
      </c>
    </row>
    <row r="8096" ht="19" customHeight="1" spans="1:16">
      <c r="A8096" s="5">
        <v>317</v>
      </c>
      <c r="B8096" s="5" t="s">
        <v>767</v>
      </c>
      <c r="C8096" s="5" t="s">
        <v>82</v>
      </c>
      <c r="D8096" s="8" t="s">
        <v>165</v>
      </c>
      <c r="E8096" s="6">
        <v>369.3</v>
      </c>
      <c r="F8096" s="6">
        <v>352.3</v>
      </c>
      <c r="G8096" s="6">
        <v>375.5</v>
      </c>
      <c r="H8096" s="5" t="s">
        <v>120</v>
      </c>
      <c r="I8096" s="6">
        <f t="shared" si="504"/>
        <v>17</v>
      </c>
      <c r="J8096" s="5" t="str">
        <f>IF(H8096="否","不适用",IF(AND(ISNUMBER(E8096),ISNUMBER(F8096)),IF(I8096&gt;规则与名单!$B$2,"是","否"),"未判定"))</f>
        <v>不适用</v>
      </c>
      <c r="K8096" s="5" t="str">
        <f t="shared" si="505"/>
        <v>非测试日纯氢</v>
      </c>
      <c r="L8096" s="6">
        <f t="shared" si="506"/>
        <v>375.5</v>
      </c>
      <c r="M8096" s="5">
        <f t="shared" si="507"/>
        <v>0</v>
      </c>
      <c r="N8096" s="5" t="s">
        <v>27630</v>
      </c>
      <c r="O8096" s="5" t="s">
        <v>27631</v>
      </c>
      <c r="P8096" s="5" t="s">
        <v>27632</v>
      </c>
    </row>
    <row r="8097" ht="19" customHeight="1" spans="1:16">
      <c r="A8097" s="5">
        <v>317</v>
      </c>
      <c r="B8097" s="5" t="s">
        <v>767</v>
      </c>
      <c r="C8097" s="5" t="s">
        <v>82</v>
      </c>
      <c r="D8097" s="8" t="s">
        <v>151</v>
      </c>
      <c r="E8097" s="6">
        <v>277.2</v>
      </c>
      <c r="F8097" s="6">
        <v>395.4</v>
      </c>
      <c r="G8097" s="6">
        <v>370.4</v>
      </c>
      <c r="H8097" s="5" t="s">
        <v>120</v>
      </c>
      <c r="I8097" s="6">
        <f t="shared" si="504"/>
        <v>-118.2</v>
      </c>
      <c r="J8097" s="5" t="str">
        <f>IF(H8097="否","不适用",IF(AND(ISNUMBER(E8097),ISNUMBER(F8097)),IF(I8097&gt;规则与名单!$B$2,"是","否"),"未判定"))</f>
        <v>不适用</v>
      </c>
      <c r="K8097" s="5" t="str">
        <f t="shared" si="505"/>
        <v>非测试日纯氢</v>
      </c>
      <c r="L8097" s="6">
        <f t="shared" si="506"/>
        <v>370.4</v>
      </c>
      <c r="M8097" s="5">
        <f t="shared" si="507"/>
        <v>0</v>
      </c>
      <c r="N8097" s="5" t="s">
        <v>27633</v>
      </c>
      <c r="O8097" s="5" t="s">
        <v>27634</v>
      </c>
      <c r="P8097" s="5" t="s">
        <v>27635</v>
      </c>
    </row>
    <row r="8098" ht="19" customHeight="1" spans="1:16">
      <c r="A8098" s="5">
        <v>317</v>
      </c>
      <c r="B8098" s="5" t="s">
        <v>767</v>
      </c>
      <c r="C8098" s="5" t="s">
        <v>82</v>
      </c>
      <c r="D8098" s="8" t="s">
        <v>3358</v>
      </c>
      <c r="E8098" s="6">
        <v>510.3</v>
      </c>
      <c r="F8098" s="6">
        <v>335.7</v>
      </c>
      <c r="G8098" s="6">
        <v>355.3</v>
      </c>
      <c r="H8098" s="5" t="s">
        <v>120</v>
      </c>
      <c r="I8098" s="6">
        <f t="shared" si="504"/>
        <v>174.6</v>
      </c>
      <c r="J8098" s="5" t="str">
        <f>IF(H8098="否","不适用",IF(AND(ISNUMBER(E8098),ISNUMBER(F8098)),IF(I8098&gt;规则与名单!$B$2,"是","否"),"未判定"))</f>
        <v>不适用</v>
      </c>
      <c r="K8098" s="5" t="str">
        <f t="shared" si="505"/>
        <v>非测试日纯氢</v>
      </c>
      <c r="L8098" s="6">
        <f t="shared" si="506"/>
        <v>355.3</v>
      </c>
      <c r="M8098" s="5">
        <f t="shared" si="507"/>
        <v>0</v>
      </c>
      <c r="N8098" s="5" t="s">
        <v>27636</v>
      </c>
      <c r="O8098" s="5" t="s">
        <v>27637</v>
      </c>
      <c r="P8098" s="5" t="s">
        <v>27638</v>
      </c>
    </row>
    <row r="8099" ht="19" customHeight="1" spans="1:16">
      <c r="A8099" s="5">
        <v>317</v>
      </c>
      <c r="B8099" s="5" t="s">
        <v>767</v>
      </c>
      <c r="C8099" s="5" t="s">
        <v>82</v>
      </c>
      <c r="D8099" s="8" t="s">
        <v>272</v>
      </c>
      <c r="E8099" s="6">
        <v>349.4</v>
      </c>
      <c r="F8099" s="6">
        <v>326.6</v>
      </c>
      <c r="G8099" s="6">
        <v>346.7</v>
      </c>
      <c r="H8099" s="5" t="s">
        <v>120</v>
      </c>
      <c r="I8099" s="6">
        <f t="shared" si="504"/>
        <v>22.8</v>
      </c>
      <c r="J8099" s="5" t="str">
        <f>IF(H8099="否","不适用",IF(AND(ISNUMBER(E8099),ISNUMBER(F8099)),IF(I8099&gt;规则与名单!$B$2,"是","否"),"未判定"))</f>
        <v>不适用</v>
      </c>
      <c r="K8099" s="5" t="str">
        <f t="shared" si="505"/>
        <v>非测试日纯氢</v>
      </c>
      <c r="L8099" s="6">
        <f t="shared" si="506"/>
        <v>346.7</v>
      </c>
      <c r="M8099" s="5">
        <f t="shared" si="507"/>
        <v>0</v>
      </c>
      <c r="N8099" s="5" t="s">
        <v>27639</v>
      </c>
      <c r="O8099" s="5" t="s">
        <v>27640</v>
      </c>
      <c r="P8099" s="5" t="s">
        <v>27641</v>
      </c>
    </row>
    <row r="8100" ht="19" customHeight="1" spans="1:16">
      <c r="A8100" s="5">
        <v>317</v>
      </c>
      <c r="B8100" s="5" t="s">
        <v>767</v>
      </c>
      <c r="C8100" s="5" t="s">
        <v>82</v>
      </c>
      <c r="D8100" s="8" t="s">
        <v>506</v>
      </c>
      <c r="E8100" s="6">
        <v>371.3</v>
      </c>
      <c r="F8100" s="6">
        <v>348.1</v>
      </c>
      <c r="G8100" s="6">
        <v>369.7</v>
      </c>
      <c r="H8100" s="5" t="s">
        <v>120</v>
      </c>
      <c r="I8100" s="6">
        <f t="shared" si="504"/>
        <v>23.2</v>
      </c>
      <c r="J8100" s="5" t="str">
        <f>IF(H8100="否","不适用",IF(AND(ISNUMBER(E8100),ISNUMBER(F8100)),IF(I8100&gt;规则与名单!$B$2,"是","否"),"未判定"))</f>
        <v>不适用</v>
      </c>
      <c r="K8100" s="5" t="str">
        <f t="shared" si="505"/>
        <v>非测试日纯氢</v>
      </c>
      <c r="L8100" s="6">
        <f t="shared" si="506"/>
        <v>369.7</v>
      </c>
      <c r="M8100" s="5">
        <f t="shared" si="507"/>
        <v>0</v>
      </c>
      <c r="N8100" s="5" t="s">
        <v>27642</v>
      </c>
      <c r="O8100" s="5" t="s">
        <v>27643</v>
      </c>
      <c r="P8100" s="5" t="s">
        <v>27644</v>
      </c>
    </row>
    <row r="8101" ht="19" customHeight="1" spans="1:16">
      <c r="A8101" s="5">
        <v>317</v>
      </c>
      <c r="B8101" s="5" t="s">
        <v>767</v>
      </c>
      <c r="C8101" s="5" t="s">
        <v>82</v>
      </c>
      <c r="D8101" s="8" t="s">
        <v>673</v>
      </c>
      <c r="E8101" s="6">
        <v>322.6</v>
      </c>
      <c r="F8101" s="6">
        <v>302.3</v>
      </c>
      <c r="G8101" s="6">
        <v>321.4</v>
      </c>
      <c r="H8101" s="5" t="s">
        <v>120</v>
      </c>
      <c r="I8101" s="6">
        <f t="shared" si="504"/>
        <v>20.3</v>
      </c>
      <c r="J8101" s="5" t="str">
        <f>IF(H8101="否","不适用",IF(AND(ISNUMBER(E8101),ISNUMBER(F8101)),IF(I8101&gt;规则与名单!$B$2,"是","否"),"未判定"))</f>
        <v>不适用</v>
      </c>
      <c r="K8101" s="5" t="str">
        <f t="shared" si="505"/>
        <v>非测试日纯氢</v>
      </c>
      <c r="L8101" s="6">
        <f t="shared" si="506"/>
        <v>321.4</v>
      </c>
      <c r="M8101" s="5">
        <f t="shared" si="507"/>
        <v>0</v>
      </c>
      <c r="N8101" s="5" t="s">
        <v>27645</v>
      </c>
      <c r="O8101" s="5" t="s">
        <v>27646</v>
      </c>
      <c r="P8101" s="5" t="s">
        <v>27647</v>
      </c>
    </row>
    <row r="8102" ht="19" customHeight="1" spans="1:16">
      <c r="A8102" s="5">
        <v>317</v>
      </c>
      <c r="B8102" s="5" t="s">
        <v>767</v>
      </c>
      <c r="C8102" s="5" t="s">
        <v>82</v>
      </c>
      <c r="D8102" s="8" t="s">
        <v>183</v>
      </c>
      <c r="E8102" s="6">
        <v>146.7</v>
      </c>
      <c r="F8102" s="6">
        <v>136.7</v>
      </c>
      <c r="G8102" s="6">
        <v>146.4</v>
      </c>
      <c r="H8102" s="5" t="s">
        <v>120</v>
      </c>
      <c r="I8102" s="6">
        <f t="shared" si="504"/>
        <v>10</v>
      </c>
      <c r="J8102" s="5" t="str">
        <f>IF(H8102="否","不适用",IF(AND(ISNUMBER(E8102),ISNUMBER(F8102)),IF(I8102&gt;规则与名单!$B$2,"是","否"),"未判定"))</f>
        <v>不适用</v>
      </c>
      <c r="K8102" s="5" t="str">
        <f t="shared" si="505"/>
        <v>非测试日纯氢</v>
      </c>
      <c r="L8102" s="6">
        <f t="shared" si="506"/>
        <v>146.4</v>
      </c>
      <c r="M8102" s="5">
        <f t="shared" si="507"/>
        <v>0</v>
      </c>
      <c r="N8102" s="5" t="s">
        <v>27648</v>
      </c>
      <c r="O8102" s="5" t="s">
        <v>27649</v>
      </c>
      <c r="P8102" s="5" t="s">
        <v>27650</v>
      </c>
    </row>
    <row r="8103" ht="19" customHeight="1" spans="1:16">
      <c r="A8103" s="5">
        <v>317</v>
      </c>
      <c r="B8103" s="5" t="s">
        <v>767</v>
      </c>
      <c r="C8103" s="5" t="s">
        <v>82</v>
      </c>
      <c r="D8103" s="8" t="s">
        <v>431</v>
      </c>
      <c r="E8103" s="6">
        <v>351.7</v>
      </c>
      <c r="F8103" s="6">
        <v>329.7</v>
      </c>
      <c r="G8103" s="6">
        <v>351.7</v>
      </c>
      <c r="H8103" s="5" t="s">
        <v>120</v>
      </c>
      <c r="I8103" s="6">
        <f t="shared" si="504"/>
        <v>22</v>
      </c>
      <c r="J8103" s="5" t="str">
        <f>IF(H8103="否","不适用",IF(AND(ISNUMBER(E8103),ISNUMBER(F8103)),IF(I8103&gt;规则与名单!$B$2,"是","否"),"未判定"))</f>
        <v>不适用</v>
      </c>
      <c r="K8103" s="5" t="str">
        <f t="shared" si="505"/>
        <v>非测试日纯氢</v>
      </c>
      <c r="L8103" s="6">
        <f t="shared" si="506"/>
        <v>351.7</v>
      </c>
      <c r="M8103" s="5">
        <f t="shared" si="507"/>
        <v>0</v>
      </c>
      <c r="N8103" s="5" t="s">
        <v>27651</v>
      </c>
      <c r="O8103" s="5" t="s">
        <v>27652</v>
      </c>
      <c r="P8103" s="5" t="s">
        <v>27653</v>
      </c>
    </row>
    <row r="8104" ht="19" customHeight="1" spans="1:16">
      <c r="A8104" s="5">
        <v>317</v>
      </c>
      <c r="B8104" s="5" t="s">
        <v>767</v>
      </c>
      <c r="C8104" s="5" t="s">
        <v>82</v>
      </c>
      <c r="D8104" s="8" t="s">
        <v>3377</v>
      </c>
      <c r="E8104" s="6">
        <v>332</v>
      </c>
      <c r="F8104" s="6">
        <v>318.5</v>
      </c>
      <c r="G8104" s="6">
        <v>339.5</v>
      </c>
      <c r="H8104" s="5" t="s">
        <v>120</v>
      </c>
      <c r="I8104" s="6">
        <f t="shared" si="504"/>
        <v>13.5</v>
      </c>
      <c r="J8104" s="5" t="str">
        <f>IF(H8104="否","不适用",IF(AND(ISNUMBER(E8104),ISNUMBER(F8104)),IF(I8104&gt;规则与名单!$B$2,"是","否"),"未判定"))</f>
        <v>不适用</v>
      </c>
      <c r="K8104" s="5" t="str">
        <f t="shared" si="505"/>
        <v>非测试日纯氢</v>
      </c>
      <c r="L8104" s="6">
        <f t="shared" si="506"/>
        <v>339.5</v>
      </c>
      <c r="M8104" s="5">
        <f t="shared" si="507"/>
        <v>0</v>
      </c>
      <c r="N8104" s="5" t="s">
        <v>27654</v>
      </c>
      <c r="O8104" s="5" t="s">
        <v>27655</v>
      </c>
      <c r="P8104" s="5" t="s">
        <v>27656</v>
      </c>
    </row>
    <row r="8105" ht="19" customHeight="1" spans="1:16">
      <c r="A8105" s="5">
        <v>317</v>
      </c>
      <c r="B8105" s="5" t="s">
        <v>767</v>
      </c>
      <c r="C8105" s="5" t="s">
        <v>82</v>
      </c>
      <c r="D8105" s="8" t="s">
        <v>407</v>
      </c>
      <c r="E8105" s="6">
        <v>336.9</v>
      </c>
      <c r="F8105" s="6">
        <v>307.2</v>
      </c>
      <c r="G8105" s="6">
        <v>327.5</v>
      </c>
      <c r="H8105" s="5" t="s">
        <v>120</v>
      </c>
      <c r="I8105" s="6">
        <f t="shared" si="504"/>
        <v>29.7</v>
      </c>
      <c r="J8105" s="5" t="str">
        <f>IF(H8105="否","不适用",IF(AND(ISNUMBER(E8105),ISNUMBER(F8105)),IF(I8105&gt;规则与名单!$B$2,"是","否"),"未判定"))</f>
        <v>不适用</v>
      </c>
      <c r="K8105" s="5" t="str">
        <f t="shared" si="505"/>
        <v>非测试日纯氢</v>
      </c>
      <c r="L8105" s="6">
        <f t="shared" si="506"/>
        <v>327.5</v>
      </c>
      <c r="M8105" s="5">
        <f t="shared" si="507"/>
        <v>0</v>
      </c>
      <c r="N8105" s="5" t="s">
        <v>27657</v>
      </c>
      <c r="O8105" s="5" t="s">
        <v>27658</v>
      </c>
      <c r="P8105" s="5" t="s">
        <v>27659</v>
      </c>
    </row>
    <row r="8106" ht="19" customHeight="1" spans="1:16">
      <c r="A8106" s="5">
        <v>317</v>
      </c>
      <c r="B8106" s="5" t="s">
        <v>767</v>
      </c>
      <c r="C8106" s="5" t="s">
        <v>82</v>
      </c>
      <c r="D8106" s="8" t="s">
        <v>411</v>
      </c>
      <c r="E8106" s="6">
        <v>370.4</v>
      </c>
      <c r="F8106" s="6">
        <v>347.3</v>
      </c>
      <c r="G8106" s="6">
        <v>369.7</v>
      </c>
      <c r="H8106" s="5" t="s">
        <v>120</v>
      </c>
      <c r="I8106" s="6">
        <f t="shared" si="504"/>
        <v>23.1</v>
      </c>
      <c r="J8106" s="5" t="str">
        <f>IF(H8106="否","不适用",IF(AND(ISNUMBER(E8106),ISNUMBER(F8106)),IF(I8106&gt;规则与名单!$B$2,"是","否"),"未判定"))</f>
        <v>不适用</v>
      </c>
      <c r="K8106" s="5" t="str">
        <f t="shared" si="505"/>
        <v>非测试日纯氢</v>
      </c>
      <c r="L8106" s="6">
        <f t="shared" si="506"/>
        <v>369.7</v>
      </c>
      <c r="M8106" s="5">
        <f t="shared" si="507"/>
        <v>0</v>
      </c>
      <c r="N8106" s="5" t="s">
        <v>27660</v>
      </c>
      <c r="O8106" s="5" t="s">
        <v>27661</v>
      </c>
      <c r="P8106" s="5" t="s">
        <v>27662</v>
      </c>
    </row>
    <row r="8107" ht="19" customHeight="1" spans="1:16">
      <c r="A8107" s="5">
        <v>317</v>
      </c>
      <c r="B8107" s="5" t="s">
        <v>767</v>
      </c>
      <c r="C8107" s="5" t="s">
        <v>82</v>
      </c>
      <c r="D8107" s="8" t="s">
        <v>251</v>
      </c>
      <c r="E8107" s="6">
        <v>399.4</v>
      </c>
      <c r="F8107" s="6">
        <v>374.4</v>
      </c>
      <c r="G8107" s="6">
        <v>398.7</v>
      </c>
      <c r="H8107" s="5" t="s">
        <v>120</v>
      </c>
      <c r="I8107" s="6">
        <f t="shared" si="504"/>
        <v>25</v>
      </c>
      <c r="J8107" s="5" t="str">
        <f>IF(H8107="否","不适用",IF(AND(ISNUMBER(E8107),ISNUMBER(F8107)),IF(I8107&gt;规则与名单!$B$2,"是","否"),"未判定"))</f>
        <v>不适用</v>
      </c>
      <c r="K8107" s="5" t="str">
        <f t="shared" si="505"/>
        <v>非测试日纯氢</v>
      </c>
      <c r="L8107" s="6">
        <f t="shared" si="506"/>
        <v>398.7</v>
      </c>
      <c r="M8107" s="5">
        <f t="shared" si="507"/>
        <v>0</v>
      </c>
      <c r="N8107" s="5" t="s">
        <v>27663</v>
      </c>
      <c r="O8107" s="5" t="s">
        <v>27664</v>
      </c>
      <c r="P8107" s="5" t="s">
        <v>27665</v>
      </c>
    </row>
    <row r="8108" ht="19" customHeight="1" spans="1:16">
      <c r="A8108" s="5">
        <v>317</v>
      </c>
      <c r="B8108" s="5" t="s">
        <v>767</v>
      </c>
      <c r="C8108" s="5" t="s">
        <v>82</v>
      </c>
      <c r="D8108" s="8" t="s">
        <v>472</v>
      </c>
      <c r="E8108" s="6">
        <v>381.7</v>
      </c>
      <c r="F8108" s="6">
        <v>357.9</v>
      </c>
      <c r="G8108" s="6">
        <v>381</v>
      </c>
      <c r="H8108" s="5" t="s">
        <v>120</v>
      </c>
      <c r="I8108" s="6">
        <f t="shared" si="504"/>
        <v>23.8</v>
      </c>
      <c r="J8108" s="5" t="str">
        <f>IF(H8108="否","不适用",IF(AND(ISNUMBER(E8108),ISNUMBER(F8108)),IF(I8108&gt;规则与名单!$B$2,"是","否"),"未判定"))</f>
        <v>不适用</v>
      </c>
      <c r="K8108" s="5" t="str">
        <f t="shared" si="505"/>
        <v>非测试日纯氢</v>
      </c>
      <c r="L8108" s="6">
        <f t="shared" si="506"/>
        <v>381</v>
      </c>
      <c r="M8108" s="5">
        <f t="shared" si="507"/>
        <v>0</v>
      </c>
      <c r="N8108" s="5" t="s">
        <v>27666</v>
      </c>
      <c r="O8108" s="5" t="s">
        <v>27667</v>
      </c>
      <c r="P8108" s="5" t="s">
        <v>27668</v>
      </c>
    </row>
    <row r="8109" ht="19" customHeight="1" spans="1:16">
      <c r="A8109" s="5">
        <v>317</v>
      </c>
      <c r="B8109" s="5" t="s">
        <v>767</v>
      </c>
      <c r="C8109" s="5" t="s">
        <v>82</v>
      </c>
      <c r="D8109" s="8" t="s">
        <v>466</v>
      </c>
      <c r="E8109" s="6">
        <v>379.6</v>
      </c>
      <c r="F8109" s="6">
        <v>353.2</v>
      </c>
      <c r="G8109" s="6">
        <v>373.9</v>
      </c>
      <c r="H8109" s="5" t="s">
        <v>120</v>
      </c>
      <c r="I8109" s="6">
        <f t="shared" si="504"/>
        <v>26.4</v>
      </c>
      <c r="J8109" s="5" t="str">
        <f>IF(H8109="否","不适用",IF(AND(ISNUMBER(E8109),ISNUMBER(F8109)),IF(I8109&gt;规则与名单!$B$2,"是","否"),"未判定"))</f>
        <v>不适用</v>
      </c>
      <c r="K8109" s="5" t="str">
        <f t="shared" si="505"/>
        <v>非测试日纯氢</v>
      </c>
      <c r="L8109" s="6">
        <f t="shared" si="506"/>
        <v>373.9</v>
      </c>
      <c r="M8109" s="5">
        <f t="shared" si="507"/>
        <v>0</v>
      </c>
      <c r="N8109" s="5" t="s">
        <v>27669</v>
      </c>
      <c r="O8109" s="5" t="s">
        <v>27670</v>
      </c>
      <c r="P8109" s="5" t="s">
        <v>27671</v>
      </c>
    </row>
    <row r="8110" ht="19" customHeight="1" spans="1:16">
      <c r="A8110" s="5">
        <v>317</v>
      </c>
      <c r="B8110" s="5" t="s">
        <v>767</v>
      </c>
      <c r="C8110" s="5" t="s">
        <v>82</v>
      </c>
      <c r="D8110" s="8" t="s">
        <v>333</v>
      </c>
      <c r="E8110" s="6">
        <v>10</v>
      </c>
      <c r="F8110" s="6">
        <v>1450.7</v>
      </c>
      <c r="G8110" s="6">
        <v>9.6</v>
      </c>
      <c r="H8110" s="5" t="s">
        <v>120</v>
      </c>
      <c r="I8110" s="6">
        <f t="shared" si="504"/>
        <v>-1440.7</v>
      </c>
      <c r="J8110" s="5" t="str">
        <f>IF(H8110="否","不适用",IF(AND(ISNUMBER(E8110),ISNUMBER(F8110)),IF(I8110&gt;规则与名单!$B$2,"是","否"),"未判定"))</f>
        <v>不适用</v>
      </c>
      <c r="K8110" s="5" t="str">
        <f t="shared" si="505"/>
        <v>非测试日纯氢</v>
      </c>
      <c r="L8110" s="6">
        <f t="shared" si="506"/>
        <v>9.6</v>
      </c>
      <c r="M8110" s="5">
        <f t="shared" si="507"/>
        <v>0</v>
      </c>
      <c r="N8110" s="5" t="s">
        <v>27672</v>
      </c>
      <c r="O8110" s="5" t="s">
        <v>27673</v>
      </c>
      <c r="P8110" s="5" t="s">
        <v>27674</v>
      </c>
    </row>
    <row r="8111" ht="19" customHeight="1" spans="1:16">
      <c r="A8111" s="5">
        <v>317</v>
      </c>
      <c r="B8111" s="5" t="s">
        <v>767</v>
      </c>
      <c r="C8111" s="5" t="s">
        <v>82</v>
      </c>
      <c r="D8111" s="8" t="s">
        <v>175</v>
      </c>
      <c r="E8111" s="6">
        <v>373.9</v>
      </c>
      <c r="F8111" s="6">
        <v>349.7</v>
      </c>
      <c r="G8111" s="6">
        <v>373.3</v>
      </c>
      <c r="H8111" s="5" t="s">
        <v>120</v>
      </c>
      <c r="I8111" s="6">
        <f t="shared" si="504"/>
        <v>24.2</v>
      </c>
      <c r="J8111" s="5" t="str">
        <f>IF(H8111="否","不适用",IF(AND(ISNUMBER(E8111),ISNUMBER(F8111)),IF(I8111&gt;规则与名单!$B$2,"是","否"),"未判定"))</f>
        <v>不适用</v>
      </c>
      <c r="K8111" s="5" t="str">
        <f t="shared" si="505"/>
        <v>非测试日纯氢</v>
      </c>
      <c r="L8111" s="6">
        <f t="shared" si="506"/>
        <v>373.3</v>
      </c>
      <c r="M8111" s="5">
        <f t="shared" si="507"/>
        <v>0</v>
      </c>
      <c r="N8111" s="5" t="s">
        <v>27675</v>
      </c>
      <c r="O8111" s="5" t="s">
        <v>27676</v>
      </c>
      <c r="P8111" s="5" t="s">
        <v>27677</v>
      </c>
    </row>
    <row r="8112" ht="19" customHeight="1" spans="1:16">
      <c r="A8112" s="5">
        <v>317</v>
      </c>
      <c r="B8112" s="5" t="s">
        <v>767</v>
      </c>
      <c r="C8112" s="5" t="s">
        <v>82</v>
      </c>
      <c r="D8112" s="8" t="s">
        <v>3402</v>
      </c>
      <c r="E8112" s="6">
        <v>337.3</v>
      </c>
      <c r="F8112" s="6">
        <v>313.5</v>
      </c>
      <c r="G8112" s="6">
        <v>331.9</v>
      </c>
      <c r="H8112" s="5" t="s">
        <v>120</v>
      </c>
      <c r="I8112" s="6">
        <f t="shared" si="504"/>
        <v>23.8</v>
      </c>
      <c r="J8112" s="5" t="str">
        <f>IF(H8112="否","不适用",IF(AND(ISNUMBER(E8112),ISNUMBER(F8112)),IF(I8112&gt;规则与名单!$B$2,"是","否"),"未判定"))</f>
        <v>不适用</v>
      </c>
      <c r="K8112" s="5" t="str">
        <f t="shared" si="505"/>
        <v>非测试日纯氢</v>
      </c>
      <c r="L8112" s="6">
        <f t="shared" si="506"/>
        <v>331.9</v>
      </c>
      <c r="M8112" s="5">
        <f t="shared" si="507"/>
        <v>0</v>
      </c>
      <c r="N8112" s="5" t="s">
        <v>27678</v>
      </c>
      <c r="O8112" s="5" t="s">
        <v>27679</v>
      </c>
      <c r="P8112" s="5" t="s">
        <v>27680</v>
      </c>
    </row>
    <row r="8113" ht="19" customHeight="1" spans="1:16">
      <c r="A8113" s="5">
        <v>317</v>
      </c>
      <c r="B8113" s="5" t="s">
        <v>767</v>
      </c>
      <c r="C8113" s="5" t="s">
        <v>82</v>
      </c>
      <c r="D8113" s="8" t="s">
        <v>487</v>
      </c>
      <c r="E8113" s="6">
        <v>346.5</v>
      </c>
      <c r="F8113" s="6">
        <v>324.7</v>
      </c>
      <c r="G8113" s="6">
        <v>345.5</v>
      </c>
      <c r="H8113" s="5" t="s">
        <v>120</v>
      </c>
      <c r="I8113" s="6">
        <f t="shared" si="504"/>
        <v>21.8</v>
      </c>
      <c r="J8113" s="5" t="str">
        <f>IF(H8113="否","不适用",IF(AND(ISNUMBER(E8113),ISNUMBER(F8113)),IF(I8113&gt;规则与名单!$B$2,"是","否"),"未判定"))</f>
        <v>不适用</v>
      </c>
      <c r="K8113" s="5" t="str">
        <f t="shared" si="505"/>
        <v>非测试日纯氢</v>
      </c>
      <c r="L8113" s="6">
        <f t="shared" si="506"/>
        <v>345.5</v>
      </c>
      <c r="M8113" s="5">
        <f t="shared" si="507"/>
        <v>0</v>
      </c>
      <c r="N8113" s="5" t="s">
        <v>27681</v>
      </c>
      <c r="O8113" s="5" t="s">
        <v>27682</v>
      </c>
      <c r="P8113" s="5" t="s">
        <v>27683</v>
      </c>
    </row>
    <row r="8114" ht="19" customHeight="1" spans="1:16">
      <c r="A8114" s="5">
        <v>317</v>
      </c>
      <c r="B8114" s="5" t="s">
        <v>767</v>
      </c>
      <c r="C8114" s="5" t="s">
        <v>82</v>
      </c>
      <c r="D8114" s="8" t="s">
        <v>121</v>
      </c>
      <c r="E8114" s="6">
        <v>431.5</v>
      </c>
      <c r="F8114" s="6">
        <v>403.4</v>
      </c>
      <c r="G8114" s="6">
        <v>430.5</v>
      </c>
      <c r="H8114" s="5" t="s">
        <v>120</v>
      </c>
      <c r="I8114" s="6">
        <f t="shared" si="504"/>
        <v>28.1</v>
      </c>
      <c r="J8114" s="5" t="str">
        <f>IF(H8114="否","不适用",IF(AND(ISNUMBER(E8114),ISNUMBER(F8114)),IF(I8114&gt;规则与名单!$B$2,"是","否"),"未判定"))</f>
        <v>不适用</v>
      </c>
      <c r="K8114" s="5" t="str">
        <f t="shared" si="505"/>
        <v>非测试日纯氢</v>
      </c>
      <c r="L8114" s="6">
        <f t="shared" si="506"/>
        <v>430.5</v>
      </c>
      <c r="M8114" s="5">
        <f t="shared" si="507"/>
        <v>0</v>
      </c>
      <c r="N8114" s="5" t="s">
        <v>27684</v>
      </c>
      <c r="O8114" s="5" t="s">
        <v>27685</v>
      </c>
      <c r="P8114" s="5" t="s">
        <v>27686</v>
      </c>
    </row>
    <row r="8115" ht="19" customHeight="1" spans="1:16">
      <c r="A8115" s="5">
        <v>317</v>
      </c>
      <c r="B8115" s="5" t="s">
        <v>767</v>
      </c>
      <c r="C8115" s="5" t="s">
        <v>82</v>
      </c>
      <c r="D8115" s="8" t="s">
        <v>170</v>
      </c>
      <c r="E8115" s="6">
        <v>330.8</v>
      </c>
      <c r="F8115" s="6">
        <v>309.8</v>
      </c>
      <c r="G8115" s="6">
        <v>330.2</v>
      </c>
      <c r="H8115" s="5" t="s">
        <v>120</v>
      </c>
      <c r="I8115" s="6">
        <f t="shared" si="504"/>
        <v>21</v>
      </c>
      <c r="J8115" s="5" t="str">
        <f>IF(H8115="否","不适用",IF(AND(ISNUMBER(E8115),ISNUMBER(F8115)),IF(I8115&gt;规则与名单!$B$2,"是","否"),"未判定"))</f>
        <v>不适用</v>
      </c>
      <c r="K8115" s="5" t="str">
        <f t="shared" si="505"/>
        <v>非测试日纯氢</v>
      </c>
      <c r="L8115" s="6">
        <f t="shared" si="506"/>
        <v>330.2</v>
      </c>
      <c r="M8115" s="5">
        <f t="shared" si="507"/>
        <v>0</v>
      </c>
      <c r="N8115" s="5" t="s">
        <v>27687</v>
      </c>
      <c r="O8115" s="5" t="s">
        <v>27688</v>
      </c>
      <c r="P8115" s="5" t="s">
        <v>27689</v>
      </c>
    </row>
    <row r="8116" ht="19" customHeight="1" spans="1:16">
      <c r="A8116" s="5">
        <v>317</v>
      </c>
      <c r="B8116" s="5" t="s">
        <v>767</v>
      </c>
      <c r="C8116" s="5" t="s">
        <v>82</v>
      </c>
      <c r="D8116" s="8" t="s">
        <v>644</v>
      </c>
      <c r="E8116" s="6">
        <v>337.9</v>
      </c>
      <c r="F8116" s="6">
        <v>316</v>
      </c>
      <c r="G8116" s="6">
        <v>167.2</v>
      </c>
      <c r="H8116" s="5" t="s">
        <v>120</v>
      </c>
      <c r="I8116" s="6">
        <f t="shared" si="504"/>
        <v>21.9</v>
      </c>
      <c r="J8116" s="5" t="str">
        <f>IF(H8116="否","不适用",IF(AND(ISNUMBER(E8116),ISNUMBER(F8116)),IF(I8116&gt;规则与名单!$B$2,"是","否"),"未判定"))</f>
        <v>不适用</v>
      </c>
      <c r="K8116" s="5" t="str">
        <f t="shared" si="505"/>
        <v>非测试日纯氢</v>
      </c>
      <c r="L8116" s="6">
        <f t="shared" si="506"/>
        <v>167.2</v>
      </c>
      <c r="M8116" s="5">
        <f t="shared" si="507"/>
        <v>0</v>
      </c>
      <c r="N8116" s="5" t="s">
        <v>27690</v>
      </c>
      <c r="O8116" s="5" t="s">
        <v>27691</v>
      </c>
      <c r="P8116" s="5" t="s">
        <v>27692</v>
      </c>
    </row>
    <row r="8117" ht="19" customHeight="1" spans="1:16">
      <c r="A8117" s="5">
        <v>317</v>
      </c>
      <c r="B8117" s="5" t="s">
        <v>767</v>
      </c>
      <c r="C8117" s="5" t="s">
        <v>82</v>
      </c>
      <c r="D8117" s="8" t="s">
        <v>3418</v>
      </c>
      <c r="E8117" s="6">
        <v>325.3</v>
      </c>
      <c r="F8117" s="6">
        <v>304.5</v>
      </c>
      <c r="G8117" s="6">
        <v>271.7</v>
      </c>
      <c r="H8117" s="5" t="s">
        <v>120</v>
      </c>
      <c r="I8117" s="6">
        <f t="shared" si="504"/>
        <v>20.8</v>
      </c>
      <c r="J8117" s="5" t="str">
        <f>IF(H8117="否","不适用",IF(AND(ISNUMBER(E8117),ISNUMBER(F8117)),IF(I8117&gt;规则与名单!$B$2,"是","否"),"未判定"))</f>
        <v>不适用</v>
      </c>
      <c r="K8117" s="5" t="str">
        <f t="shared" si="505"/>
        <v>非测试日纯氢</v>
      </c>
      <c r="L8117" s="6">
        <f t="shared" si="506"/>
        <v>271.7</v>
      </c>
      <c r="M8117" s="5">
        <f t="shared" si="507"/>
        <v>0</v>
      </c>
      <c r="N8117" s="5" t="s">
        <v>27693</v>
      </c>
      <c r="O8117" s="5" t="s">
        <v>27694</v>
      </c>
      <c r="P8117" s="5" t="s">
        <v>27695</v>
      </c>
    </row>
    <row r="8118" ht="19" customHeight="1" spans="1:16">
      <c r="A8118" s="5">
        <v>317</v>
      </c>
      <c r="B8118" s="5" t="s">
        <v>767</v>
      </c>
      <c r="C8118" s="5" t="s">
        <v>82</v>
      </c>
      <c r="D8118" s="8" t="s">
        <v>3422</v>
      </c>
      <c r="E8118" s="6">
        <v>362.9</v>
      </c>
      <c r="F8118" s="6">
        <v>339.5</v>
      </c>
      <c r="G8118" s="6">
        <v>361.5</v>
      </c>
      <c r="H8118" s="5" t="s">
        <v>120</v>
      </c>
      <c r="I8118" s="6">
        <f t="shared" si="504"/>
        <v>23.4</v>
      </c>
      <c r="J8118" s="5" t="str">
        <f>IF(H8118="否","不适用",IF(AND(ISNUMBER(E8118),ISNUMBER(F8118)),IF(I8118&gt;规则与名单!$B$2,"是","否"),"未判定"))</f>
        <v>不适用</v>
      </c>
      <c r="K8118" s="5" t="str">
        <f t="shared" si="505"/>
        <v>非测试日纯氢</v>
      </c>
      <c r="L8118" s="6">
        <f t="shared" si="506"/>
        <v>361.5</v>
      </c>
      <c r="M8118" s="5">
        <f t="shared" si="507"/>
        <v>0</v>
      </c>
      <c r="N8118" s="5" t="s">
        <v>27696</v>
      </c>
      <c r="O8118" s="5" t="s">
        <v>27697</v>
      </c>
      <c r="P8118" s="5" t="s">
        <v>27698</v>
      </c>
    </row>
    <row r="8119" ht="19" customHeight="1" spans="1:16">
      <c r="A8119" s="5">
        <v>317</v>
      </c>
      <c r="B8119" s="5" t="s">
        <v>767</v>
      </c>
      <c r="C8119" s="5" t="s">
        <v>82</v>
      </c>
      <c r="D8119" s="8" t="s">
        <v>336</v>
      </c>
      <c r="E8119" s="6">
        <v>316.5</v>
      </c>
      <c r="F8119" s="6">
        <v>294.6</v>
      </c>
      <c r="G8119" s="6">
        <v>227.7</v>
      </c>
      <c r="H8119" s="5" t="s">
        <v>120</v>
      </c>
      <c r="I8119" s="6">
        <f t="shared" si="504"/>
        <v>21.9</v>
      </c>
      <c r="J8119" s="5" t="str">
        <f>IF(H8119="否","不适用",IF(AND(ISNUMBER(E8119),ISNUMBER(F8119)),IF(I8119&gt;规则与名单!$B$2,"是","否"),"未判定"))</f>
        <v>不适用</v>
      </c>
      <c r="K8119" s="5" t="str">
        <f t="shared" si="505"/>
        <v>非测试日纯氢</v>
      </c>
      <c r="L8119" s="6">
        <f t="shared" si="506"/>
        <v>227.7</v>
      </c>
      <c r="M8119" s="5">
        <f t="shared" si="507"/>
        <v>0</v>
      </c>
      <c r="N8119" s="5" t="s">
        <v>27699</v>
      </c>
      <c r="O8119" s="5" t="s">
        <v>27700</v>
      </c>
      <c r="P8119" s="5" t="s">
        <v>27701</v>
      </c>
    </row>
    <row r="8120" ht="19" customHeight="1" spans="1:16">
      <c r="A8120" s="5">
        <v>317</v>
      </c>
      <c r="B8120" s="5" t="s">
        <v>767</v>
      </c>
      <c r="C8120" s="5" t="s">
        <v>82</v>
      </c>
      <c r="D8120" s="8" t="s">
        <v>653</v>
      </c>
      <c r="E8120" s="6">
        <v>335.6</v>
      </c>
      <c r="F8120" s="6">
        <v>313.4</v>
      </c>
      <c r="G8120" s="6">
        <v>215.1</v>
      </c>
      <c r="H8120" s="5" t="s">
        <v>120</v>
      </c>
      <c r="I8120" s="6">
        <f t="shared" si="504"/>
        <v>22.2</v>
      </c>
      <c r="J8120" s="5" t="str">
        <f>IF(H8120="否","不适用",IF(AND(ISNUMBER(E8120),ISNUMBER(F8120)),IF(I8120&gt;规则与名单!$B$2,"是","否"),"未判定"))</f>
        <v>不适用</v>
      </c>
      <c r="K8120" s="5" t="str">
        <f t="shared" si="505"/>
        <v>非测试日纯氢</v>
      </c>
      <c r="L8120" s="6">
        <f t="shared" si="506"/>
        <v>215.1</v>
      </c>
      <c r="M8120" s="5">
        <f t="shared" si="507"/>
        <v>0</v>
      </c>
      <c r="N8120" s="5" t="s">
        <v>27702</v>
      </c>
      <c r="O8120" s="5" t="s">
        <v>27703</v>
      </c>
      <c r="P8120" s="5" t="s">
        <v>27704</v>
      </c>
    </row>
    <row r="8121" ht="19" customHeight="1" spans="1:16">
      <c r="A8121" s="5">
        <v>317</v>
      </c>
      <c r="B8121" s="5" t="s">
        <v>767</v>
      </c>
      <c r="C8121" s="5" t="s">
        <v>82</v>
      </c>
      <c r="D8121" s="8" t="s">
        <v>140</v>
      </c>
      <c r="E8121" s="6">
        <v>344.6</v>
      </c>
      <c r="F8121" s="6">
        <v>322.3</v>
      </c>
      <c r="G8121" s="6">
        <v>233.1</v>
      </c>
      <c r="H8121" s="5" t="s">
        <v>120</v>
      </c>
      <c r="I8121" s="6">
        <f t="shared" si="504"/>
        <v>22.3</v>
      </c>
      <c r="J8121" s="5" t="str">
        <f>IF(H8121="否","不适用",IF(AND(ISNUMBER(E8121),ISNUMBER(F8121)),IF(I8121&gt;规则与名单!$B$2,"是","否"),"未判定"))</f>
        <v>不适用</v>
      </c>
      <c r="K8121" s="5" t="str">
        <f t="shared" si="505"/>
        <v>非测试日纯氢</v>
      </c>
      <c r="L8121" s="6">
        <f t="shared" si="506"/>
        <v>233.1</v>
      </c>
      <c r="M8121" s="5">
        <f t="shared" si="507"/>
        <v>0</v>
      </c>
      <c r="N8121" s="5" t="s">
        <v>27705</v>
      </c>
      <c r="O8121" s="5" t="s">
        <v>27706</v>
      </c>
      <c r="P8121" s="5" t="s">
        <v>27707</v>
      </c>
    </row>
    <row r="8122" ht="19" customHeight="1" spans="1:16">
      <c r="A8122" s="5">
        <v>317</v>
      </c>
      <c r="B8122" s="5" t="s">
        <v>767</v>
      </c>
      <c r="C8122" s="5" t="s">
        <v>82</v>
      </c>
      <c r="D8122" s="8" t="s">
        <v>115</v>
      </c>
      <c r="E8122" s="6">
        <v>343.7</v>
      </c>
      <c r="F8122" s="6">
        <v>736.2</v>
      </c>
      <c r="G8122" s="6">
        <v>255</v>
      </c>
      <c r="H8122" s="5" t="s">
        <v>120</v>
      </c>
      <c r="I8122" s="6">
        <f t="shared" si="504"/>
        <v>-392.5</v>
      </c>
      <c r="J8122" s="5" t="str">
        <f>IF(H8122="否","不适用",IF(AND(ISNUMBER(E8122),ISNUMBER(F8122)),IF(I8122&gt;规则与名单!$B$2,"是","否"),"未判定"))</f>
        <v>不适用</v>
      </c>
      <c r="K8122" s="5" t="str">
        <f t="shared" si="505"/>
        <v>非测试日纯氢</v>
      </c>
      <c r="L8122" s="6">
        <f t="shared" si="506"/>
        <v>255</v>
      </c>
      <c r="M8122" s="5">
        <f t="shared" si="507"/>
        <v>0</v>
      </c>
      <c r="N8122" s="5" t="s">
        <v>27708</v>
      </c>
      <c r="O8122" s="5" t="s">
        <v>27709</v>
      </c>
      <c r="P8122" s="5" t="s">
        <v>27710</v>
      </c>
    </row>
    <row r="8123" ht="19" customHeight="1" spans="1:16">
      <c r="A8123" s="5">
        <v>318</v>
      </c>
      <c r="B8123" s="5" t="s">
        <v>768</v>
      </c>
      <c r="C8123" s="5" t="s">
        <v>82</v>
      </c>
      <c r="D8123" s="8" t="s">
        <v>506</v>
      </c>
      <c r="E8123" s="6">
        <v>496.6</v>
      </c>
      <c r="F8123" s="6">
        <v>468.2</v>
      </c>
      <c r="G8123" s="6">
        <v>495.5</v>
      </c>
      <c r="H8123" s="5" t="s">
        <v>120</v>
      </c>
      <c r="I8123" s="6">
        <f t="shared" si="504"/>
        <v>28.4</v>
      </c>
      <c r="J8123" s="5" t="str">
        <f>IF(H8123="否","不适用",IF(AND(ISNUMBER(E8123),ISNUMBER(F8123)),IF(I8123&gt;规则与名单!$B$2,"是","否"),"未判定"))</f>
        <v>不适用</v>
      </c>
      <c r="K8123" s="5" t="str">
        <f t="shared" si="505"/>
        <v>非测试日纯氢</v>
      </c>
      <c r="L8123" s="6">
        <f t="shared" si="506"/>
        <v>495.5</v>
      </c>
      <c r="M8123" s="5">
        <f t="shared" si="507"/>
        <v>0</v>
      </c>
      <c r="N8123" s="5" t="s">
        <v>27711</v>
      </c>
      <c r="O8123" s="5" t="s">
        <v>27712</v>
      </c>
      <c r="P8123" s="5" t="s">
        <v>27713</v>
      </c>
    </row>
    <row r="8124" ht="19" customHeight="1" spans="1:16">
      <c r="A8124" s="5">
        <v>318</v>
      </c>
      <c r="B8124" s="5" t="s">
        <v>768</v>
      </c>
      <c r="C8124" s="5" t="s">
        <v>82</v>
      </c>
      <c r="D8124" s="8" t="s">
        <v>673</v>
      </c>
      <c r="E8124" s="6">
        <v>597.5</v>
      </c>
      <c r="F8124" s="6">
        <v>564.4</v>
      </c>
      <c r="G8124" s="6">
        <v>594.1</v>
      </c>
      <c r="H8124" s="5" t="s">
        <v>120</v>
      </c>
      <c r="I8124" s="6">
        <f t="shared" si="504"/>
        <v>33.1</v>
      </c>
      <c r="J8124" s="5" t="str">
        <f>IF(H8124="否","不适用",IF(AND(ISNUMBER(E8124),ISNUMBER(F8124)),IF(I8124&gt;规则与名单!$B$2,"是","否"),"未判定"))</f>
        <v>不适用</v>
      </c>
      <c r="K8124" s="5" t="str">
        <f t="shared" si="505"/>
        <v>非测试日纯氢</v>
      </c>
      <c r="L8124" s="6">
        <f t="shared" si="506"/>
        <v>594.1</v>
      </c>
      <c r="M8124" s="5">
        <f t="shared" si="507"/>
        <v>0</v>
      </c>
      <c r="N8124" s="5" t="s">
        <v>27714</v>
      </c>
      <c r="O8124" s="5" t="s">
        <v>27715</v>
      </c>
      <c r="P8124" s="5" t="s">
        <v>27716</v>
      </c>
    </row>
    <row r="8125" ht="19" customHeight="1" spans="1:16">
      <c r="A8125" s="5">
        <v>318</v>
      </c>
      <c r="B8125" s="5" t="s">
        <v>768</v>
      </c>
      <c r="C8125" s="5" t="s">
        <v>82</v>
      </c>
      <c r="D8125" s="8" t="s">
        <v>183</v>
      </c>
      <c r="E8125" s="6">
        <v>252.3</v>
      </c>
      <c r="F8125" s="6">
        <v>238.7</v>
      </c>
      <c r="G8125" s="6">
        <v>252.3</v>
      </c>
      <c r="H8125" s="5" t="s">
        <v>120</v>
      </c>
      <c r="I8125" s="6">
        <f t="shared" si="504"/>
        <v>13.6</v>
      </c>
      <c r="J8125" s="5" t="str">
        <f>IF(H8125="否","不适用",IF(AND(ISNUMBER(E8125),ISNUMBER(F8125)),IF(I8125&gt;规则与名单!$B$2,"是","否"),"未判定"))</f>
        <v>不适用</v>
      </c>
      <c r="K8125" s="5" t="str">
        <f t="shared" si="505"/>
        <v>非测试日纯氢</v>
      </c>
      <c r="L8125" s="6">
        <f t="shared" si="506"/>
        <v>252.3</v>
      </c>
      <c r="M8125" s="5">
        <f t="shared" si="507"/>
        <v>0</v>
      </c>
      <c r="N8125" s="5" t="s">
        <v>27717</v>
      </c>
      <c r="O8125" s="5" t="s">
        <v>27718</v>
      </c>
      <c r="P8125" s="5" t="s">
        <v>27719</v>
      </c>
    </row>
    <row r="8126" ht="19" customHeight="1" spans="1:16">
      <c r="A8126" s="5">
        <v>318</v>
      </c>
      <c r="B8126" s="5" t="s">
        <v>768</v>
      </c>
      <c r="C8126" s="5" t="s">
        <v>82</v>
      </c>
      <c r="D8126" s="8" t="s">
        <v>431</v>
      </c>
      <c r="E8126" s="6">
        <v>65.9</v>
      </c>
      <c r="F8126" s="6">
        <v>66</v>
      </c>
      <c r="G8126" s="6">
        <v>47.7</v>
      </c>
      <c r="H8126" s="5" t="s">
        <v>120</v>
      </c>
      <c r="I8126" s="6">
        <f t="shared" si="504"/>
        <v>-0.0999999999999943</v>
      </c>
      <c r="J8126" s="5" t="str">
        <f>IF(H8126="否","不适用",IF(AND(ISNUMBER(E8126),ISNUMBER(F8126)),IF(I8126&gt;规则与名单!$B$2,"是","否"),"未判定"))</f>
        <v>不适用</v>
      </c>
      <c r="K8126" s="5" t="str">
        <f t="shared" si="505"/>
        <v>非测试日纯氢</v>
      </c>
      <c r="L8126" s="6">
        <f t="shared" si="506"/>
        <v>47.7</v>
      </c>
      <c r="M8126" s="5">
        <f t="shared" si="507"/>
        <v>0</v>
      </c>
      <c r="N8126" s="5" t="s">
        <v>27720</v>
      </c>
      <c r="O8126" s="5" t="s">
        <v>27721</v>
      </c>
      <c r="P8126" s="5" t="s">
        <v>27722</v>
      </c>
    </row>
    <row r="8127" ht="19" customHeight="1" spans="1:16">
      <c r="A8127" s="5">
        <v>318</v>
      </c>
      <c r="B8127" s="5" t="s">
        <v>768</v>
      </c>
      <c r="C8127" s="5" t="s">
        <v>82</v>
      </c>
      <c r="D8127" s="8" t="s">
        <v>3377</v>
      </c>
      <c r="E8127" s="6">
        <v>65.1</v>
      </c>
      <c r="F8127" s="6">
        <v>66.1</v>
      </c>
      <c r="G8127" s="6">
        <v>36</v>
      </c>
      <c r="H8127" s="5" t="s">
        <v>120</v>
      </c>
      <c r="I8127" s="6">
        <f t="shared" si="504"/>
        <v>-1</v>
      </c>
      <c r="J8127" s="5" t="str">
        <f>IF(H8127="否","不适用",IF(AND(ISNUMBER(E8127),ISNUMBER(F8127)),IF(I8127&gt;规则与名单!$B$2,"是","否"),"未判定"))</f>
        <v>不适用</v>
      </c>
      <c r="K8127" s="5" t="str">
        <f t="shared" si="505"/>
        <v>非测试日纯氢</v>
      </c>
      <c r="L8127" s="6">
        <f t="shared" si="506"/>
        <v>36</v>
      </c>
      <c r="M8127" s="5">
        <f t="shared" si="507"/>
        <v>0</v>
      </c>
      <c r="N8127" s="5" t="s">
        <v>27723</v>
      </c>
      <c r="O8127" s="5" t="s">
        <v>27724</v>
      </c>
      <c r="P8127" s="5" t="s">
        <v>27725</v>
      </c>
    </row>
    <row r="8128" ht="19" customHeight="1" spans="1:16">
      <c r="A8128" s="5">
        <v>318</v>
      </c>
      <c r="B8128" s="5" t="s">
        <v>768</v>
      </c>
      <c r="C8128" s="5" t="s">
        <v>82</v>
      </c>
      <c r="D8128" s="8" t="s">
        <v>407</v>
      </c>
      <c r="E8128" s="6">
        <v>80.5</v>
      </c>
      <c r="F8128" s="6">
        <v>66.7</v>
      </c>
      <c r="G8128" s="6">
        <v>18.9</v>
      </c>
      <c r="H8128" s="5" t="s">
        <v>120</v>
      </c>
      <c r="I8128" s="6">
        <f t="shared" si="504"/>
        <v>13.8</v>
      </c>
      <c r="J8128" s="5" t="str">
        <f>IF(H8128="否","不适用",IF(AND(ISNUMBER(E8128),ISNUMBER(F8128)),IF(I8128&gt;规则与名单!$B$2,"是","否"),"未判定"))</f>
        <v>不适用</v>
      </c>
      <c r="K8128" s="5" t="str">
        <f t="shared" si="505"/>
        <v>非测试日纯氢</v>
      </c>
      <c r="L8128" s="6">
        <f t="shared" si="506"/>
        <v>18.9</v>
      </c>
      <c r="M8128" s="5">
        <f t="shared" si="507"/>
        <v>0</v>
      </c>
      <c r="N8128" s="5" t="s">
        <v>27726</v>
      </c>
      <c r="O8128" s="5" t="s">
        <v>27727</v>
      </c>
      <c r="P8128" s="5" t="s">
        <v>27728</v>
      </c>
    </row>
    <row r="8129" ht="19" customHeight="1" spans="1:16">
      <c r="A8129" s="5">
        <v>318</v>
      </c>
      <c r="B8129" s="5" t="s">
        <v>768</v>
      </c>
      <c r="C8129" s="5" t="s">
        <v>82</v>
      </c>
      <c r="D8129" s="8" t="s">
        <v>411</v>
      </c>
      <c r="E8129" s="6">
        <v>70.7</v>
      </c>
      <c r="F8129" s="6">
        <v>66.7</v>
      </c>
      <c r="G8129" s="6">
        <v>19.2</v>
      </c>
      <c r="H8129" s="5" t="s">
        <v>120</v>
      </c>
      <c r="I8129" s="6">
        <f t="shared" si="504"/>
        <v>4</v>
      </c>
      <c r="J8129" s="5" t="str">
        <f>IF(H8129="否","不适用",IF(AND(ISNUMBER(E8129),ISNUMBER(F8129)),IF(I8129&gt;规则与名单!$B$2,"是","否"),"未判定"))</f>
        <v>不适用</v>
      </c>
      <c r="K8129" s="5" t="str">
        <f t="shared" si="505"/>
        <v>非测试日纯氢</v>
      </c>
      <c r="L8129" s="6">
        <f t="shared" si="506"/>
        <v>19.2</v>
      </c>
      <c r="M8129" s="5">
        <f t="shared" si="507"/>
        <v>0</v>
      </c>
      <c r="N8129" s="5" t="s">
        <v>27729</v>
      </c>
      <c r="O8129" s="5" t="s">
        <v>27730</v>
      </c>
      <c r="P8129" s="5" t="s">
        <v>27731</v>
      </c>
    </row>
    <row r="8130" ht="19" customHeight="1" spans="1:16">
      <c r="A8130" s="5">
        <v>318</v>
      </c>
      <c r="B8130" s="5" t="s">
        <v>768</v>
      </c>
      <c r="C8130" s="5" t="s">
        <v>82</v>
      </c>
      <c r="D8130" s="8" t="s">
        <v>251</v>
      </c>
      <c r="E8130" s="6">
        <v>73.9</v>
      </c>
      <c r="F8130" s="6">
        <v>69</v>
      </c>
      <c r="G8130" s="6">
        <v>19.1</v>
      </c>
      <c r="H8130" s="5" t="s">
        <v>120</v>
      </c>
      <c r="I8130" s="6">
        <f t="shared" ref="I8130:I8193" si="508">IF(AND(ISNUMBER(E8130),ISNUMBER(F8130)),E8130-F8130,"")</f>
        <v>4.90000000000001</v>
      </c>
      <c r="J8130" s="5" t="str">
        <f>IF(H8130="否","不适用",IF(AND(ISNUMBER(E8130),ISNUMBER(F8130)),IF(I8130&gt;规则与名单!$B$2,"是","否"),"未判定"))</f>
        <v>不适用</v>
      </c>
      <c r="K8130" s="5" t="str">
        <f t="shared" ref="K8130:K8193" si="509">IF(J8130="是",IF(ISNUMBER(F8130),"测试日GPS","缺失"),IF(ISNUMBER(G8130),"非测试日纯氢",IF(AND(H8130="是",J8130="未判定"),IF(ISNUMBER(F8130),"测试名单无纯氢GPS","缺失"),IF(ISNUMBER(E8130),"非测试日仪表","缺失"))))</f>
        <v>非测试日纯氢</v>
      </c>
      <c r="L8130" s="6">
        <f t="shared" ref="L8130:L8193" si="510">IF(K8130="缺失","",IF(K8130="非测试日纯氢",G8130,IF(K8130="非测试日仪表",E8130,F8130)))</f>
        <v>19.1</v>
      </c>
      <c r="M8130" s="5">
        <f t="shared" ref="M8130:M8193" si="511">IF(K8130="缺失",1,0)</f>
        <v>0</v>
      </c>
      <c r="N8130" s="5" t="s">
        <v>27732</v>
      </c>
      <c r="O8130" s="5" t="s">
        <v>27733</v>
      </c>
      <c r="P8130" s="5" t="s">
        <v>27734</v>
      </c>
    </row>
    <row r="8131" ht="19" customHeight="1" spans="1:16">
      <c r="A8131" s="5">
        <v>318</v>
      </c>
      <c r="B8131" s="5" t="s">
        <v>768</v>
      </c>
      <c r="C8131" s="5" t="s">
        <v>82</v>
      </c>
      <c r="D8131" s="8" t="s">
        <v>472</v>
      </c>
      <c r="E8131" s="6">
        <v>72.3</v>
      </c>
      <c r="F8131" s="6">
        <v>67.6</v>
      </c>
      <c r="G8131" s="6">
        <v>18.5</v>
      </c>
      <c r="H8131" s="5" t="s">
        <v>120</v>
      </c>
      <c r="I8131" s="6">
        <f t="shared" si="508"/>
        <v>4.7</v>
      </c>
      <c r="J8131" s="5" t="str">
        <f>IF(H8131="否","不适用",IF(AND(ISNUMBER(E8131),ISNUMBER(F8131)),IF(I8131&gt;规则与名单!$B$2,"是","否"),"未判定"))</f>
        <v>不适用</v>
      </c>
      <c r="K8131" s="5" t="str">
        <f t="shared" si="509"/>
        <v>非测试日纯氢</v>
      </c>
      <c r="L8131" s="6">
        <f t="shared" si="510"/>
        <v>18.5</v>
      </c>
      <c r="M8131" s="5">
        <f t="shared" si="511"/>
        <v>0</v>
      </c>
      <c r="N8131" s="5" t="s">
        <v>27735</v>
      </c>
      <c r="O8131" s="5" t="s">
        <v>27736</v>
      </c>
      <c r="P8131" s="5" t="s">
        <v>27737</v>
      </c>
    </row>
    <row r="8132" ht="19" customHeight="1" spans="1:16">
      <c r="A8132" s="5">
        <v>318</v>
      </c>
      <c r="B8132" s="5" t="s">
        <v>768</v>
      </c>
      <c r="C8132" s="5" t="s">
        <v>82</v>
      </c>
      <c r="D8132" s="8" t="s">
        <v>466</v>
      </c>
      <c r="E8132" s="6">
        <v>75.9</v>
      </c>
      <c r="F8132" s="6">
        <v>71.2</v>
      </c>
      <c r="G8132" s="6">
        <v>18.2</v>
      </c>
      <c r="H8132" s="5" t="s">
        <v>120</v>
      </c>
      <c r="I8132" s="6">
        <f t="shared" si="508"/>
        <v>4.7</v>
      </c>
      <c r="J8132" s="5" t="str">
        <f>IF(H8132="否","不适用",IF(AND(ISNUMBER(E8132),ISNUMBER(F8132)),IF(I8132&gt;规则与名单!$B$2,"是","否"),"未判定"))</f>
        <v>不适用</v>
      </c>
      <c r="K8132" s="5" t="str">
        <f t="shared" si="509"/>
        <v>非测试日纯氢</v>
      </c>
      <c r="L8132" s="6">
        <f t="shared" si="510"/>
        <v>18.2</v>
      </c>
      <c r="M8132" s="5">
        <f t="shared" si="511"/>
        <v>0</v>
      </c>
      <c r="N8132" s="5" t="s">
        <v>27738</v>
      </c>
      <c r="O8132" s="5" t="s">
        <v>27739</v>
      </c>
      <c r="P8132" s="5" t="s">
        <v>27740</v>
      </c>
    </row>
    <row r="8133" ht="19" customHeight="1" spans="1:16">
      <c r="A8133" s="5">
        <v>318</v>
      </c>
      <c r="B8133" s="5" t="s">
        <v>768</v>
      </c>
      <c r="C8133" s="5" t="s">
        <v>82</v>
      </c>
      <c r="D8133" s="8" t="s">
        <v>333</v>
      </c>
      <c r="E8133" s="6">
        <v>71.1</v>
      </c>
      <c r="F8133" s="6">
        <v>66.9</v>
      </c>
      <c r="G8133" s="6">
        <v>23.8</v>
      </c>
      <c r="H8133" s="5" t="s">
        <v>120</v>
      </c>
      <c r="I8133" s="6">
        <f t="shared" si="508"/>
        <v>4.19999999999999</v>
      </c>
      <c r="J8133" s="5" t="str">
        <f>IF(H8133="否","不适用",IF(AND(ISNUMBER(E8133),ISNUMBER(F8133)),IF(I8133&gt;规则与名单!$B$2,"是","否"),"未判定"))</f>
        <v>不适用</v>
      </c>
      <c r="K8133" s="5" t="str">
        <f t="shared" si="509"/>
        <v>非测试日纯氢</v>
      </c>
      <c r="L8133" s="6">
        <f t="shared" si="510"/>
        <v>23.8</v>
      </c>
      <c r="M8133" s="5">
        <f t="shared" si="511"/>
        <v>0</v>
      </c>
      <c r="N8133" s="5" t="s">
        <v>27741</v>
      </c>
      <c r="O8133" s="5" t="s">
        <v>27742</v>
      </c>
      <c r="P8133" s="5" t="s">
        <v>27743</v>
      </c>
    </row>
    <row r="8134" ht="19" customHeight="1" spans="1:16">
      <c r="A8134" s="5">
        <v>318</v>
      </c>
      <c r="B8134" s="5" t="s">
        <v>768</v>
      </c>
      <c r="C8134" s="5" t="s">
        <v>82</v>
      </c>
      <c r="D8134" s="8" t="s">
        <v>175</v>
      </c>
      <c r="E8134" s="6">
        <v>81.7</v>
      </c>
      <c r="F8134" s="6">
        <v>76.8</v>
      </c>
      <c r="G8134" s="6">
        <v>47.2</v>
      </c>
      <c r="H8134" s="5" t="s">
        <v>120</v>
      </c>
      <c r="I8134" s="6">
        <f t="shared" si="508"/>
        <v>4.90000000000001</v>
      </c>
      <c r="J8134" s="5" t="str">
        <f>IF(H8134="否","不适用",IF(AND(ISNUMBER(E8134),ISNUMBER(F8134)),IF(I8134&gt;规则与名单!$B$2,"是","否"),"未判定"))</f>
        <v>不适用</v>
      </c>
      <c r="K8134" s="5" t="str">
        <f t="shared" si="509"/>
        <v>非测试日纯氢</v>
      </c>
      <c r="L8134" s="6">
        <f t="shared" si="510"/>
        <v>47.2</v>
      </c>
      <c r="M8134" s="5">
        <f t="shared" si="511"/>
        <v>0</v>
      </c>
      <c r="N8134" s="5" t="s">
        <v>27744</v>
      </c>
      <c r="O8134" s="5" t="s">
        <v>27745</v>
      </c>
      <c r="P8134" s="5" t="s">
        <v>27746</v>
      </c>
    </row>
    <row r="8135" ht="19" customHeight="1" spans="1:16">
      <c r="A8135" s="5">
        <v>318</v>
      </c>
      <c r="B8135" s="5" t="s">
        <v>768</v>
      </c>
      <c r="C8135" s="5" t="s">
        <v>82</v>
      </c>
      <c r="D8135" s="8" t="s">
        <v>3402</v>
      </c>
      <c r="E8135" s="6">
        <v>73.3</v>
      </c>
      <c r="F8135" s="6">
        <v>68.4</v>
      </c>
      <c r="G8135" s="6">
        <v>18.7</v>
      </c>
      <c r="H8135" s="5" t="s">
        <v>120</v>
      </c>
      <c r="I8135" s="6">
        <f t="shared" si="508"/>
        <v>4.89999999999999</v>
      </c>
      <c r="J8135" s="5" t="str">
        <f>IF(H8135="否","不适用",IF(AND(ISNUMBER(E8135),ISNUMBER(F8135)),IF(I8135&gt;规则与名单!$B$2,"是","否"),"未判定"))</f>
        <v>不适用</v>
      </c>
      <c r="K8135" s="5" t="str">
        <f t="shared" si="509"/>
        <v>非测试日纯氢</v>
      </c>
      <c r="L8135" s="6">
        <f t="shared" si="510"/>
        <v>18.7</v>
      </c>
      <c r="M8135" s="5">
        <f t="shared" si="511"/>
        <v>0</v>
      </c>
      <c r="N8135" s="5" t="s">
        <v>27747</v>
      </c>
      <c r="O8135" s="5" t="s">
        <v>27748</v>
      </c>
      <c r="P8135" s="5" t="s">
        <v>27749</v>
      </c>
    </row>
    <row r="8136" ht="19" customHeight="1" spans="1:16">
      <c r="A8136" s="5">
        <v>318</v>
      </c>
      <c r="B8136" s="5" t="s">
        <v>768</v>
      </c>
      <c r="C8136" s="5" t="s">
        <v>82</v>
      </c>
      <c r="D8136" s="8" t="s">
        <v>487</v>
      </c>
      <c r="E8136" s="6">
        <v>71.2</v>
      </c>
      <c r="F8136" s="6">
        <v>66.1</v>
      </c>
      <c r="G8136" s="6">
        <v>19.9</v>
      </c>
      <c r="H8136" s="5" t="s">
        <v>120</v>
      </c>
      <c r="I8136" s="6">
        <f t="shared" si="508"/>
        <v>5.10000000000001</v>
      </c>
      <c r="J8136" s="5" t="str">
        <f>IF(H8136="否","不适用",IF(AND(ISNUMBER(E8136),ISNUMBER(F8136)),IF(I8136&gt;规则与名单!$B$2,"是","否"),"未判定"))</f>
        <v>不适用</v>
      </c>
      <c r="K8136" s="5" t="str">
        <f t="shared" si="509"/>
        <v>非测试日纯氢</v>
      </c>
      <c r="L8136" s="6">
        <f t="shared" si="510"/>
        <v>19.9</v>
      </c>
      <c r="M8136" s="5">
        <f t="shared" si="511"/>
        <v>0</v>
      </c>
      <c r="N8136" s="5" t="s">
        <v>27750</v>
      </c>
      <c r="O8136" s="5" t="s">
        <v>27751</v>
      </c>
      <c r="P8136" s="5" t="s">
        <v>27752</v>
      </c>
    </row>
    <row r="8137" ht="19" customHeight="1" spans="1:16">
      <c r="A8137" s="5">
        <v>318</v>
      </c>
      <c r="B8137" s="5" t="s">
        <v>768</v>
      </c>
      <c r="C8137" s="5" t="s">
        <v>82</v>
      </c>
      <c r="D8137" s="8" t="s">
        <v>121</v>
      </c>
      <c r="E8137" s="6">
        <v>72.7</v>
      </c>
      <c r="F8137" s="6">
        <v>68</v>
      </c>
      <c r="G8137" s="6">
        <v>25.6</v>
      </c>
      <c r="H8137" s="5" t="s">
        <v>120</v>
      </c>
      <c r="I8137" s="6">
        <f t="shared" si="508"/>
        <v>4.7</v>
      </c>
      <c r="J8137" s="5" t="str">
        <f>IF(H8137="否","不适用",IF(AND(ISNUMBER(E8137),ISNUMBER(F8137)),IF(I8137&gt;规则与名单!$B$2,"是","否"),"未判定"))</f>
        <v>不适用</v>
      </c>
      <c r="K8137" s="5" t="str">
        <f t="shared" si="509"/>
        <v>非测试日纯氢</v>
      </c>
      <c r="L8137" s="6">
        <f t="shared" si="510"/>
        <v>25.6</v>
      </c>
      <c r="M8137" s="5">
        <f t="shared" si="511"/>
        <v>0</v>
      </c>
      <c r="N8137" s="5" t="s">
        <v>27753</v>
      </c>
      <c r="O8137" s="5" t="s">
        <v>27754</v>
      </c>
      <c r="P8137" s="5" t="s">
        <v>27755</v>
      </c>
    </row>
    <row r="8138" ht="19" customHeight="1" spans="1:16">
      <c r="A8138" s="5">
        <v>318</v>
      </c>
      <c r="B8138" s="5" t="s">
        <v>768</v>
      </c>
      <c r="C8138" s="5" t="s">
        <v>82</v>
      </c>
      <c r="D8138" s="8" t="s">
        <v>170</v>
      </c>
      <c r="E8138" s="6">
        <v>34.5</v>
      </c>
      <c r="F8138" s="6">
        <v>32.4</v>
      </c>
      <c r="G8138" s="6">
        <v>13</v>
      </c>
      <c r="H8138" s="5" t="s">
        <v>120</v>
      </c>
      <c r="I8138" s="6">
        <f t="shared" si="508"/>
        <v>2.1</v>
      </c>
      <c r="J8138" s="5" t="str">
        <f>IF(H8138="否","不适用",IF(AND(ISNUMBER(E8138),ISNUMBER(F8138)),IF(I8138&gt;规则与名单!$B$2,"是","否"),"未判定"))</f>
        <v>不适用</v>
      </c>
      <c r="K8138" s="5" t="str">
        <f t="shared" si="509"/>
        <v>非测试日纯氢</v>
      </c>
      <c r="L8138" s="6">
        <f t="shared" si="510"/>
        <v>13</v>
      </c>
      <c r="M8138" s="5">
        <f t="shared" si="511"/>
        <v>0</v>
      </c>
      <c r="N8138" s="5" t="s">
        <v>27756</v>
      </c>
      <c r="O8138" s="5" t="s">
        <v>27757</v>
      </c>
      <c r="P8138" s="5" t="s">
        <v>27758</v>
      </c>
    </row>
    <row r="8139" ht="19" customHeight="1" spans="1:16">
      <c r="A8139" s="5">
        <v>318</v>
      </c>
      <c r="B8139" s="5" t="s">
        <v>768</v>
      </c>
      <c r="C8139" s="5" t="s">
        <v>82</v>
      </c>
      <c r="D8139" s="8" t="s">
        <v>644</v>
      </c>
      <c r="E8139" s="6">
        <v>70.6</v>
      </c>
      <c r="F8139" s="6">
        <v>65.7</v>
      </c>
      <c r="G8139" s="6">
        <v>29.6</v>
      </c>
      <c r="H8139" s="5" t="s">
        <v>120</v>
      </c>
      <c r="I8139" s="6">
        <f t="shared" si="508"/>
        <v>4.89999999999999</v>
      </c>
      <c r="J8139" s="5" t="str">
        <f>IF(H8139="否","不适用",IF(AND(ISNUMBER(E8139),ISNUMBER(F8139)),IF(I8139&gt;规则与名单!$B$2,"是","否"),"未判定"))</f>
        <v>不适用</v>
      </c>
      <c r="K8139" s="5" t="str">
        <f t="shared" si="509"/>
        <v>非测试日纯氢</v>
      </c>
      <c r="L8139" s="6">
        <f t="shared" si="510"/>
        <v>29.6</v>
      </c>
      <c r="M8139" s="5">
        <f t="shared" si="511"/>
        <v>0</v>
      </c>
      <c r="N8139" s="5" t="s">
        <v>27759</v>
      </c>
      <c r="O8139" s="5" t="s">
        <v>27760</v>
      </c>
      <c r="P8139" s="5" t="s">
        <v>27761</v>
      </c>
    </row>
    <row r="8140" ht="19" customHeight="1" spans="1:16">
      <c r="A8140" s="5">
        <v>318</v>
      </c>
      <c r="B8140" s="5" t="s">
        <v>768</v>
      </c>
      <c r="C8140" s="5" t="s">
        <v>82</v>
      </c>
      <c r="D8140" s="8" t="s">
        <v>3418</v>
      </c>
      <c r="E8140" s="6">
        <v>63.1</v>
      </c>
      <c r="F8140" s="6">
        <v>58.9</v>
      </c>
      <c r="G8140" s="6">
        <v>17.4</v>
      </c>
      <c r="H8140" s="5" t="s">
        <v>120</v>
      </c>
      <c r="I8140" s="6">
        <f t="shared" si="508"/>
        <v>4.2</v>
      </c>
      <c r="J8140" s="5" t="str">
        <f>IF(H8140="否","不适用",IF(AND(ISNUMBER(E8140),ISNUMBER(F8140)),IF(I8140&gt;规则与名单!$B$2,"是","否"),"未判定"))</f>
        <v>不适用</v>
      </c>
      <c r="K8140" s="5" t="str">
        <f t="shared" si="509"/>
        <v>非测试日纯氢</v>
      </c>
      <c r="L8140" s="6">
        <f t="shared" si="510"/>
        <v>17.4</v>
      </c>
      <c r="M8140" s="5">
        <f t="shared" si="511"/>
        <v>0</v>
      </c>
      <c r="N8140" s="5" t="s">
        <v>27762</v>
      </c>
      <c r="O8140" s="5" t="s">
        <v>27763</v>
      </c>
      <c r="P8140" s="5" t="s">
        <v>27764</v>
      </c>
    </row>
    <row r="8141" ht="19" customHeight="1" spans="1:16">
      <c r="A8141" s="5">
        <v>318</v>
      </c>
      <c r="B8141" s="5" t="s">
        <v>768</v>
      </c>
      <c r="C8141" s="5" t="s">
        <v>82</v>
      </c>
      <c r="D8141" s="8" t="s">
        <v>3422</v>
      </c>
      <c r="E8141" s="6">
        <v>67.9</v>
      </c>
      <c r="F8141" s="6">
        <v>63.4</v>
      </c>
      <c r="G8141" s="6">
        <v>26.5</v>
      </c>
      <c r="H8141" s="5" t="s">
        <v>120</v>
      </c>
      <c r="I8141" s="6">
        <f t="shared" si="508"/>
        <v>4.50000000000001</v>
      </c>
      <c r="J8141" s="5" t="str">
        <f>IF(H8141="否","不适用",IF(AND(ISNUMBER(E8141),ISNUMBER(F8141)),IF(I8141&gt;规则与名单!$B$2,"是","否"),"未判定"))</f>
        <v>不适用</v>
      </c>
      <c r="K8141" s="5" t="str">
        <f t="shared" si="509"/>
        <v>非测试日纯氢</v>
      </c>
      <c r="L8141" s="6">
        <f t="shared" si="510"/>
        <v>26.5</v>
      </c>
      <c r="M8141" s="5">
        <f t="shared" si="511"/>
        <v>0</v>
      </c>
      <c r="N8141" s="5" t="s">
        <v>27765</v>
      </c>
      <c r="O8141" s="5" t="s">
        <v>27766</v>
      </c>
      <c r="P8141" s="5" t="s">
        <v>27767</v>
      </c>
    </row>
    <row r="8142" ht="19" customHeight="1" spans="1:16">
      <c r="A8142" s="5">
        <v>318</v>
      </c>
      <c r="B8142" s="5" t="s">
        <v>768</v>
      </c>
      <c r="C8142" s="5" t="s">
        <v>82</v>
      </c>
      <c r="D8142" s="8" t="s">
        <v>336</v>
      </c>
      <c r="E8142" s="6">
        <v>55.7</v>
      </c>
      <c r="F8142" s="6">
        <v>52</v>
      </c>
      <c r="G8142" s="6">
        <v>17.4</v>
      </c>
      <c r="H8142" s="5" t="s">
        <v>120</v>
      </c>
      <c r="I8142" s="6">
        <f t="shared" si="508"/>
        <v>3.7</v>
      </c>
      <c r="J8142" s="5" t="str">
        <f>IF(H8142="否","不适用",IF(AND(ISNUMBER(E8142),ISNUMBER(F8142)),IF(I8142&gt;规则与名单!$B$2,"是","否"),"未判定"))</f>
        <v>不适用</v>
      </c>
      <c r="K8142" s="5" t="str">
        <f t="shared" si="509"/>
        <v>非测试日纯氢</v>
      </c>
      <c r="L8142" s="6">
        <f t="shared" si="510"/>
        <v>17.4</v>
      </c>
      <c r="M8142" s="5">
        <f t="shared" si="511"/>
        <v>0</v>
      </c>
      <c r="N8142" s="5" t="s">
        <v>27768</v>
      </c>
      <c r="O8142" s="5" t="s">
        <v>27769</v>
      </c>
      <c r="P8142" s="5" t="s">
        <v>27770</v>
      </c>
    </row>
    <row r="8143" ht="19" customHeight="1" spans="1:16">
      <c r="A8143" s="5">
        <v>318</v>
      </c>
      <c r="B8143" s="5" t="s">
        <v>768</v>
      </c>
      <c r="C8143" s="5" t="s">
        <v>82</v>
      </c>
      <c r="D8143" s="8" t="s">
        <v>653</v>
      </c>
      <c r="E8143" s="6">
        <v>39.1</v>
      </c>
      <c r="F8143" s="6">
        <v>36.8</v>
      </c>
      <c r="G8143" s="6">
        <v>16.2</v>
      </c>
      <c r="H8143" s="5" t="s">
        <v>120</v>
      </c>
      <c r="I8143" s="6">
        <f t="shared" si="508"/>
        <v>2.3</v>
      </c>
      <c r="J8143" s="5" t="str">
        <f>IF(H8143="否","不适用",IF(AND(ISNUMBER(E8143),ISNUMBER(F8143)),IF(I8143&gt;规则与名单!$B$2,"是","否"),"未判定"))</f>
        <v>不适用</v>
      </c>
      <c r="K8143" s="5" t="str">
        <f t="shared" si="509"/>
        <v>非测试日纯氢</v>
      </c>
      <c r="L8143" s="6">
        <f t="shared" si="510"/>
        <v>16.2</v>
      </c>
      <c r="M8143" s="5">
        <f t="shared" si="511"/>
        <v>0</v>
      </c>
      <c r="N8143" s="5" t="s">
        <v>27771</v>
      </c>
      <c r="O8143" s="5" t="s">
        <v>27772</v>
      </c>
      <c r="P8143" s="5" t="s">
        <v>27773</v>
      </c>
    </row>
    <row r="8144" ht="19" customHeight="1" spans="1:16">
      <c r="A8144" s="5">
        <v>318</v>
      </c>
      <c r="B8144" s="5" t="s">
        <v>768</v>
      </c>
      <c r="C8144" s="5" t="s">
        <v>82</v>
      </c>
      <c r="D8144" s="8" t="s">
        <v>140</v>
      </c>
      <c r="E8144" s="6">
        <v>44.6</v>
      </c>
      <c r="F8144" s="6">
        <v>41.7</v>
      </c>
      <c r="G8144" s="6">
        <v>15.1</v>
      </c>
      <c r="H8144" s="5" t="s">
        <v>120</v>
      </c>
      <c r="I8144" s="6">
        <f t="shared" si="508"/>
        <v>2.9</v>
      </c>
      <c r="J8144" s="5" t="str">
        <f>IF(H8144="否","不适用",IF(AND(ISNUMBER(E8144),ISNUMBER(F8144)),IF(I8144&gt;规则与名单!$B$2,"是","否"),"未判定"))</f>
        <v>不适用</v>
      </c>
      <c r="K8144" s="5" t="str">
        <f t="shared" si="509"/>
        <v>非测试日纯氢</v>
      </c>
      <c r="L8144" s="6">
        <f t="shared" si="510"/>
        <v>15.1</v>
      </c>
      <c r="M8144" s="5">
        <f t="shared" si="511"/>
        <v>0</v>
      </c>
      <c r="N8144" s="5" t="s">
        <v>27774</v>
      </c>
      <c r="O8144" s="5" t="s">
        <v>27775</v>
      </c>
      <c r="P8144" s="5" t="s">
        <v>27776</v>
      </c>
    </row>
    <row r="8145" ht="19" customHeight="1" spans="1:16">
      <c r="A8145" s="5">
        <v>318</v>
      </c>
      <c r="B8145" s="5" t="s">
        <v>768</v>
      </c>
      <c r="C8145" s="5" t="s">
        <v>82</v>
      </c>
      <c r="D8145" s="8" t="s">
        <v>115</v>
      </c>
      <c r="E8145" s="6">
        <v>46.5</v>
      </c>
      <c r="F8145" s="6">
        <v>43.2</v>
      </c>
      <c r="G8145" s="6">
        <v>14.3</v>
      </c>
      <c r="H8145" s="5" t="s">
        <v>120</v>
      </c>
      <c r="I8145" s="6">
        <f t="shared" si="508"/>
        <v>3.3</v>
      </c>
      <c r="J8145" s="5" t="str">
        <f>IF(H8145="否","不适用",IF(AND(ISNUMBER(E8145),ISNUMBER(F8145)),IF(I8145&gt;规则与名单!$B$2,"是","否"),"未判定"))</f>
        <v>不适用</v>
      </c>
      <c r="K8145" s="5" t="str">
        <f t="shared" si="509"/>
        <v>非测试日纯氢</v>
      </c>
      <c r="L8145" s="6">
        <f t="shared" si="510"/>
        <v>14.3</v>
      </c>
      <c r="M8145" s="5">
        <f t="shared" si="511"/>
        <v>0</v>
      </c>
      <c r="N8145" s="5" t="s">
        <v>27777</v>
      </c>
      <c r="O8145" s="5" t="s">
        <v>27778</v>
      </c>
      <c r="P8145" s="5" t="s">
        <v>27779</v>
      </c>
    </row>
    <row r="8146" ht="19" customHeight="1" spans="1:16">
      <c r="A8146" s="5">
        <v>319</v>
      </c>
      <c r="B8146" s="5" t="s">
        <v>770</v>
      </c>
      <c r="C8146" s="5" t="s">
        <v>82</v>
      </c>
      <c r="D8146" s="8" t="s">
        <v>114</v>
      </c>
      <c r="E8146" s="6">
        <v>56.5</v>
      </c>
      <c r="F8146" s="6">
        <v>54.2</v>
      </c>
      <c r="G8146" s="6">
        <v>21.4</v>
      </c>
      <c r="H8146" s="5" t="s">
        <v>120</v>
      </c>
      <c r="I8146" s="6">
        <f t="shared" si="508"/>
        <v>2.3</v>
      </c>
      <c r="J8146" s="5" t="str">
        <f>IF(H8146="否","不适用",IF(AND(ISNUMBER(E8146),ISNUMBER(F8146)),IF(I8146&gt;规则与名单!$B$2,"是","否"),"未判定"))</f>
        <v>不适用</v>
      </c>
      <c r="K8146" s="5" t="str">
        <f t="shared" si="509"/>
        <v>非测试日纯氢</v>
      </c>
      <c r="L8146" s="6">
        <f t="shared" si="510"/>
        <v>21.4</v>
      </c>
      <c r="M8146" s="5">
        <f t="shared" si="511"/>
        <v>0</v>
      </c>
      <c r="N8146" s="5" t="s">
        <v>27780</v>
      </c>
      <c r="O8146" s="5" t="s">
        <v>27781</v>
      </c>
      <c r="P8146" s="5" t="s">
        <v>27782</v>
      </c>
    </row>
    <row r="8147" ht="19" customHeight="1" spans="1:16">
      <c r="A8147" s="5">
        <v>319</v>
      </c>
      <c r="B8147" s="5" t="s">
        <v>770</v>
      </c>
      <c r="C8147" s="5" t="s">
        <v>82</v>
      </c>
      <c r="D8147" s="8" t="s">
        <v>605</v>
      </c>
      <c r="E8147" s="6">
        <v>59.8</v>
      </c>
      <c r="F8147" s="6">
        <v>77.4</v>
      </c>
      <c r="G8147" s="6">
        <v>0.5</v>
      </c>
      <c r="H8147" s="5" t="s">
        <v>120</v>
      </c>
      <c r="I8147" s="6">
        <f t="shared" si="508"/>
        <v>-17.6</v>
      </c>
      <c r="J8147" s="5" t="str">
        <f>IF(H8147="否","不适用",IF(AND(ISNUMBER(E8147),ISNUMBER(F8147)),IF(I8147&gt;规则与名单!$B$2,"是","否"),"未判定"))</f>
        <v>不适用</v>
      </c>
      <c r="K8147" s="5" t="str">
        <f t="shared" si="509"/>
        <v>非测试日纯氢</v>
      </c>
      <c r="L8147" s="6">
        <f t="shared" si="510"/>
        <v>0.5</v>
      </c>
      <c r="M8147" s="5">
        <f t="shared" si="511"/>
        <v>0</v>
      </c>
      <c r="N8147" s="5" t="s">
        <v>27783</v>
      </c>
      <c r="O8147" s="5" t="s">
        <v>27784</v>
      </c>
      <c r="P8147" s="5" t="s">
        <v>27785</v>
      </c>
    </row>
    <row r="8148" ht="19" customHeight="1" spans="1:16">
      <c r="A8148" s="5">
        <v>319</v>
      </c>
      <c r="B8148" s="5" t="s">
        <v>770</v>
      </c>
      <c r="C8148" s="5" t="s">
        <v>82</v>
      </c>
      <c r="D8148" s="8" t="s">
        <v>186</v>
      </c>
      <c r="E8148" s="6">
        <v>85.4</v>
      </c>
      <c r="F8148" s="6">
        <v>61.1</v>
      </c>
      <c r="G8148" s="6">
        <v>4.6</v>
      </c>
      <c r="H8148" s="5" t="s">
        <v>120</v>
      </c>
      <c r="I8148" s="6">
        <f t="shared" si="508"/>
        <v>24.3</v>
      </c>
      <c r="J8148" s="5" t="str">
        <f>IF(H8148="否","不适用",IF(AND(ISNUMBER(E8148),ISNUMBER(F8148)),IF(I8148&gt;规则与名单!$B$2,"是","否"),"未判定"))</f>
        <v>不适用</v>
      </c>
      <c r="K8148" s="5" t="str">
        <f t="shared" si="509"/>
        <v>非测试日纯氢</v>
      </c>
      <c r="L8148" s="6">
        <f t="shared" si="510"/>
        <v>4.6</v>
      </c>
      <c r="M8148" s="5">
        <f t="shared" si="511"/>
        <v>0</v>
      </c>
      <c r="N8148" s="5" t="s">
        <v>27786</v>
      </c>
      <c r="O8148" s="5" t="s">
        <v>27787</v>
      </c>
      <c r="P8148" s="5" t="s">
        <v>27788</v>
      </c>
    </row>
    <row r="8149" ht="19" customHeight="1" spans="1:16">
      <c r="A8149" s="5">
        <v>319</v>
      </c>
      <c r="B8149" s="5" t="s">
        <v>770</v>
      </c>
      <c r="C8149" s="5" t="s">
        <v>82</v>
      </c>
      <c r="D8149" s="8" t="s">
        <v>165</v>
      </c>
      <c r="E8149" s="6">
        <v>67.8</v>
      </c>
      <c r="F8149" s="6">
        <v>64.7</v>
      </c>
      <c r="G8149" s="6">
        <v>5.5</v>
      </c>
      <c r="H8149" s="5" t="s">
        <v>120</v>
      </c>
      <c r="I8149" s="6">
        <f t="shared" si="508"/>
        <v>3.09999999999999</v>
      </c>
      <c r="J8149" s="5" t="str">
        <f>IF(H8149="否","不适用",IF(AND(ISNUMBER(E8149),ISNUMBER(F8149)),IF(I8149&gt;规则与名单!$B$2,"是","否"),"未判定"))</f>
        <v>不适用</v>
      </c>
      <c r="K8149" s="5" t="str">
        <f t="shared" si="509"/>
        <v>非测试日纯氢</v>
      </c>
      <c r="L8149" s="6">
        <f t="shared" si="510"/>
        <v>5.5</v>
      </c>
      <c r="M8149" s="5">
        <f t="shared" si="511"/>
        <v>0</v>
      </c>
      <c r="N8149" s="5" t="s">
        <v>27789</v>
      </c>
      <c r="O8149" s="5" t="s">
        <v>27790</v>
      </c>
      <c r="P8149" s="5" t="s">
        <v>27791</v>
      </c>
    </row>
    <row r="8150" ht="19" customHeight="1" spans="1:16">
      <c r="A8150" s="5">
        <v>319</v>
      </c>
      <c r="B8150" s="5" t="s">
        <v>770</v>
      </c>
      <c r="C8150" s="5" t="s">
        <v>82</v>
      </c>
      <c r="D8150" s="8" t="s">
        <v>151</v>
      </c>
      <c r="E8150" s="6">
        <v>38.3</v>
      </c>
      <c r="F8150" s="6">
        <v>63.5</v>
      </c>
      <c r="G8150" s="6">
        <v>0</v>
      </c>
      <c r="H8150" s="5" t="s">
        <v>120</v>
      </c>
      <c r="I8150" s="6">
        <f t="shared" si="508"/>
        <v>-25.2</v>
      </c>
      <c r="J8150" s="5" t="str">
        <f>IF(H8150="否","不适用",IF(AND(ISNUMBER(E8150),ISNUMBER(F8150)),IF(I8150&gt;规则与名单!$B$2,"是","否"),"未判定"))</f>
        <v>不适用</v>
      </c>
      <c r="K8150" s="5" t="str">
        <f t="shared" si="509"/>
        <v>非测试日纯氢</v>
      </c>
      <c r="L8150" s="6">
        <f t="shared" si="510"/>
        <v>0</v>
      </c>
      <c r="M8150" s="5">
        <f t="shared" si="511"/>
        <v>0</v>
      </c>
      <c r="N8150" s="5" t="s">
        <v>27792</v>
      </c>
      <c r="O8150" s="5" t="s">
        <v>27793</v>
      </c>
      <c r="P8150" s="5" t="s">
        <v>27794</v>
      </c>
    </row>
    <row r="8151" ht="19" customHeight="1" spans="1:16">
      <c r="A8151" s="5">
        <v>319</v>
      </c>
      <c r="B8151" s="5" t="s">
        <v>770</v>
      </c>
      <c r="C8151" s="5" t="s">
        <v>82</v>
      </c>
      <c r="D8151" s="8" t="s">
        <v>3358</v>
      </c>
      <c r="E8151" s="6">
        <v>99.7</v>
      </c>
      <c r="F8151" s="6">
        <v>67.9</v>
      </c>
      <c r="G8151" s="6">
        <v>0.8</v>
      </c>
      <c r="H8151" s="5" t="s">
        <v>120</v>
      </c>
      <c r="I8151" s="6">
        <f t="shared" si="508"/>
        <v>31.8</v>
      </c>
      <c r="J8151" s="5" t="str">
        <f>IF(H8151="否","不适用",IF(AND(ISNUMBER(E8151),ISNUMBER(F8151)),IF(I8151&gt;规则与名单!$B$2,"是","否"),"未判定"))</f>
        <v>不适用</v>
      </c>
      <c r="K8151" s="5" t="str">
        <f t="shared" si="509"/>
        <v>非测试日纯氢</v>
      </c>
      <c r="L8151" s="6">
        <f t="shared" si="510"/>
        <v>0.8</v>
      </c>
      <c r="M8151" s="5">
        <f t="shared" si="511"/>
        <v>0</v>
      </c>
      <c r="N8151" s="5" t="s">
        <v>27795</v>
      </c>
      <c r="O8151" s="5" t="s">
        <v>27796</v>
      </c>
      <c r="P8151" s="5" t="s">
        <v>27797</v>
      </c>
    </row>
    <row r="8152" ht="19" customHeight="1" spans="1:16">
      <c r="A8152" s="5">
        <v>319</v>
      </c>
      <c r="B8152" s="5" t="s">
        <v>770</v>
      </c>
      <c r="C8152" s="5" t="s">
        <v>82</v>
      </c>
      <c r="D8152" s="8" t="s">
        <v>272</v>
      </c>
      <c r="E8152" s="6">
        <v>61.9</v>
      </c>
      <c r="F8152" s="6">
        <v>59</v>
      </c>
      <c r="G8152" s="6">
        <v>2.5</v>
      </c>
      <c r="H8152" s="5" t="s">
        <v>120</v>
      </c>
      <c r="I8152" s="6">
        <f t="shared" si="508"/>
        <v>2.9</v>
      </c>
      <c r="J8152" s="5" t="str">
        <f>IF(H8152="否","不适用",IF(AND(ISNUMBER(E8152),ISNUMBER(F8152)),IF(I8152&gt;规则与名单!$B$2,"是","否"),"未判定"))</f>
        <v>不适用</v>
      </c>
      <c r="K8152" s="5" t="str">
        <f t="shared" si="509"/>
        <v>非测试日纯氢</v>
      </c>
      <c r="L8152" s="6">
        <f t="shared" si="510"/>
        <v>2.5</v>
      </c>
      <c r="M8152" s="5">
        <f t="shared" si="511"/>
        <v>0</v>
      </c>
      <c r="N8152" s="5" t="s">
        <v>27798</v>
      </c>
      <c r="O8152" s="5" t="s">
        <v>27799</v>
      </c>
      <c r="P8152" s="5" t="s">
        <v>27800</v>
      </c>
    </row>
    <row r="8153" ht="19" customHeight="1" spans="1:16">
      <c r="A8153" s="5">
        <v>319</v>
      </c>
      <c r="B8153" s="5" t="s">
        <v>770</v>
      </c>
      <c r="C8153" s="5" t="s">
        <v>82</v>
      </c>
      <c r="D8153" s="8" t="s">
        <v>506</v>
      </c>
      <c r="E8153" s="6">
        <v>80.7</v>
      </c>
      <c r="F8153" s="6">
        <v>76.6</v>
      </c>
      <c r="G8153" s="6">
        <v>1.1</v>
      </c>
      <c r="H8153" s="5" t="s">
        <v>120</v>
      </c>
      <c r="I8153" s="6">
        <f t="shared" si="508"/>
        <v>4.10000000000001</v>
      </c>
      <c r="J8153" s="5" t="str">
        <f>IF(H8153="否","不适用",IF(AND(ISNUMBER(E8153),ISNUMBER(F8153)),IF(I8153&gt;规则与名单!$B$2,"是","否"),"未判定"))</f>
        <v>不适用</v>
      </c>
      <c r="K8153" s="5" t="str">
        <f t="shared" si="509"/>
        <v>非测试日纯氢</v>
      </c>
      <c r="L8153" s="6">
        <f t="shared" si="510"/>
        <v>1.1</v>
      </c>
      <c r="M8153" s="5">
        <f t="shared" si="511"/>
        <v>0</v>
      </c>
      <c r="N8153" s="5" t="s">
        <v>27801</v>
      </c>
      <c r="O8153" s="5" t="s">
        <v>27802</v>
      </c>
      <c r="P8153" s="5" t="s">
        <v>27803</v>
      </c>
    </row>
    <row r="8154" ht="19" customHeight="1" spans="1:16">
      <c r="A8154" s="5">
        <v>319</v>
      </c>
      <c r="B8154" s="5" t="s">
        <v>770</v>
      </c>
      <c r="C8154" s="5" t="s">
        <v>82</v>
      </c>
      <c r="D8154" s="8" t="s">
        <v>673</v>
      </c>
      <c r="E8154" s="6">
        <v>110.3</v>
      </c>
      <c r="F8154" s="6">
        <v>104.4</v>
      </c>
      <c r="G8154" s="6">
        <v>6.3</v>
      </c>
      <c r="H8154" s="5" t="s">
        <v>120</v>
      </c>
      <c r="I8154" s="6">
        <f t="shared" si="508"/>
        <v>5.89999999999999</v>
      </c>
      <c r="J8154" s="5" t="str">
        <f>IF(H8154="否","不适用",IF(AND(ISNUMBER(E8154),ISNUMBER(F8154)),IF(I8154&gt;规则与名单!$B$2,"是","否"),"未判定"))</f>
        <v>不适用</v>
      </c>
      <c r="K8154" s="5" t="str">
        <f t="shared" si="509"/>
        <v>非测试日纯氢</v>
      </c>
      <c r="L8154" s="6">
        <f t="shared" si="510"/>
        <v>6.3</v>
      </c>
      <c r="M8154" s="5">
        <f t="shared" si="511"/>
        <v>0</v>
      </c>
      <c r="N8154" s="5" t="s">
        <v>27804</v>
      </c>
      <c r="O8154" s="5" t="s">
        <v>27805</v>
      </c>
      <c r="P8154" s="5" t="s">
        <v>27806</v>
      </c>
    </row>
    <row r="8155" ht="19" customHeight="1" spans="1:16">
      <c r="A8155" s="5">
        <v>319</v>
      </c>
      <c r="B8155" s="5" t="s">
        <v>770</v>
      </c>
      <c r="C8155" s="5" t="s">
        <v>82</v>
      </c>
      <c r="D8155" s="8" t="s">
        <v>183</v>
      </c>
      <c r="E8155" s="6">
        <v>105</v>
      </c>
      <c r="F8155" s="6">
        <v>99.3</v>
      </c>
      <c r="G8155" s="6">
        <v>4.6</v>
      </c>
      <c r="H8155" s="5" t="s">
        <v>120</v>
      </c>
      <c r="I8155" s="6">
        <f t="shared" si="508"/>
        <v>5.7</v>
      </c>
      <c r="J8155" s="5" t="str">
        <f>IF(H8155="否","不适用",IF(AND(ISNUMBER(E8155),ISNUMBER(F8155)),IF(I8155&gt;规则与名单!$B$2,"是","否"),"未判定"))</f>
        <v>不适用</v>
      </c>
      <c r="K8155" s="5" t="str">
        <f t="shared" si="509"/>
        <v>非测试日纯氢</v>
      </c>
      <c r="L8155" s="6">
        <f t="shared" si="510"/>
        <v>4.6</v>
      </c>
      <c r="M8155" s="5">
        <f t="shared" si="511"/>
        <v>0</v>
      </c>
      <c r="N8155" s="5" t="s">
        <v>27807</v>
      </c>
      <c r="O8155" s="5" t="s">
        <v>27808</v>
      </c>
      <c r="P8155" s="5" t="s">
        <v>27809</v>
      </c>
    </row>
    <row r="8156" ht="19" customHeight="1" spans="1:16">
      <c r="A8156" s="5">
        <v>319</v>
      </c>
      <c r="B8156" s="5" t="s">
        <v>770</v>
      </c>
      <c r="C8156" s="5" t="s">
        <v>82</v>
      </c>
      <c r="D8156" s="8" t="s">
        <v>431</v>
      </c>
      <c r="E8156" s="6">
        <v>104.5</v>
      </c>
      <c r="F8156" s="6">
        <v>98.9</v>
      </c>
      <c r="G8156" s="6">
        <v>16.4</v>
      </c>
      <c r="H8156" s="5" t="s">
        <v>120</v>
      </c>
      <c r="I8156" s="6">
        <f t="shared" si="508"/>
        <v>5.59999999999999</v>
      </c>
      <c r="J8156" s="5" t="str">
        <f>IF(H8156="否","不适用",IF(AND(ISNUMBER(E8156),ISNUMBER(F8156)),IF(I8156&gt;规则与名单!$B$2,"是","否"),"未判定"))</f>
        <v>不适用</v>
      </c>
      <c r="K8156" s="5" t="str">
        <f t="shared" si="509"/>
        <v>非测试日纯氢</v>
      </c>
      <c r="L8156" s="6">
        <f t="shared" si="510"/>
        <v>16.4</v>
      </c>
      <c r="M8156" s="5">
        <f t="shared" si="511"/>
        <v>0</v>
      </c>
      <c r="N8156" s="5" t="s">
        <v>27810</v>
      </c>
      <c r="O8156" s="5" t="s">
        <v>27811</v>
      </c>
      <c r="P8156" s="5" t="s">
        <v>27812</v>
      </c>
    </row>
    <row r="8157" ht="19" customHeight="1" spans="1:16">
      <c r="A8157" s="5">
        <v>319</v>
      </c>
      <c r="B8157" s="5" t="s">
        <v>770</v>
      </c>
      <c r="C8157" s="5" t="s">
        <v>82</v>
      </c>
      <c r="D8157" s="8" t="s">
        <v>3377</v>
      </c>
      <c r="E8157" s="6">
        <v>81</v>
      </c>
      <c r="F8157" s="6">
        <v>96.1</v>
      </c>
      <c r="G8157" s="6">
        <v>6.2</v>
      </c>
      <c r="H8157" s="5" t="s">
        <v>120</v>
      </c>
      <c r="I8157" s="6">
        <f t="shared" si="508"/>
        <v>-15.1</v>
      </c>
      <c r="J8157" s="5" t="str">
        <f>IF(H8157="否","不适用",IF(AND(ISNUMBER(E8157),ISNUMBER(F8157)),IF(I8157&gt;规则与名单!$B$2,"是","否"),"未判定"))</f>
        <v>不适用</v>
      </c>
      <c r="K8157" s="5" t="str">
        <f t="shared" si="509"/>
        <v>非测试日纯氢</v>
      </c>
      <c r="L8157" s="6">
        <f t="shared" si="510"/>
        <v>6.2</v>
      </c>
      <c r="M8157" s="5">
        <f t="shared" si="511"/>
        <v>0</v>
      </c>
      <c r="N8157" s="5" t="s">
        <v>27813</v>
      </c>
      <c r="O8157" s="5" t="s">
        <v>27814</v>
      </c>
      <c r="P8157" s="5" t="s">
        <v>27815</v>
      </c>
    </row>
    <row r="8158" ht="19" customHeight="1" spans="1:16">
      <c r="A8158" s="5">
        <v>319</v>
      </c>
      <c r="B8158" s="5" t="s">
        <v>770</v>
      </c>
      <c r="C8158" s="5" t="s">
        <v>82</v>
      </c>
      <c r="D8158" s="8" t="s">
        <v>407</v>
      </c>
      <c r="E8158" s="6">
        <v>115.5</v>
      </c>
      <c r="F8158" s="6">
        <v>90.7</v>
      </c>
      <c r="G8158" s="6">
        <v>4.9</v>
      </c>
      <c r="H8158" s="5" t="s">
        <v>120</v>
      </c>
      <c r="I8158" s="6">
        <f t="shared" si="508"/>
        <v>24.8</v>
      </c>
      <c r="J8158" s="5" t="str">
        <f>IF(H8158="否","不适用",IF(AND(ISNUMBER(E8158),ISNUMBER(F8158)),IF(I8158&gt;规则与名单!$B$2,"是","否"),"未判定"))</f>
        <v>不适用</v>
      </c>
      <c r="K8158" s="5" t="str">
        <f t="shared" si="509"/>
        <v>非测试日纯氢</v>
      </c>
      <c r="L8158" s="6">
        <f t="shared" si="510"/>
        <v>4.9</v>
      </c>
      <c r="M8158" s="5">
        <f t="shared" si="511"/>
        <v>0</v>
      </c>
      <c r="N8158" s="5" t="s">
        <v>27816</v>
      </c>
      <c r="O8158" s="5" t="s">
        <v>27817</v>
      </c>
      <c r="P8158" s="5" t="s">
        <v>27818</v>
      </c>
    </row>
    <row r="8159" ht="19" customHeight="1" spans="1:16">
      <c r="A8159" s="5">
        <v>319</v>
      </c>
      <c r="B8159" s="5" t="s">
        <v>770</v>
      </c>
      <c r="C8159" s="5" t="s">
        <v>82</v>
      </c>
      <c r="D8159" s="8" t="s">
        <v>411</v>
      </c>
      <c r="E8159" s="6">
        <v>94.9</v>
      </c>
      <c r="F8159" s="6">
        <v>90.1</v>
      </c>
      <c r="G8159" s="6">
        <v>5.2</v>
      </c>
      <c r="H8159" s="5" t="s">
        <v>120</v>
      </c>
      <c r="I8159" s="6">
        <f t="shared" si="508"/>
        <v>4.80000000000001</v>
      </c>
      <c r="J8159" s="5" t="str">
        <f>IF(H8159="否","不适用",IF(AND(ISNUMBER(E8159),ISNUMBER(F8159)),IF(I8159&gt;规则与名单!$B$2,"是","否"),"未判定"))</f>
        <v>不适用</v>
      </c>
      <c r="K8159" s="5" t="str">
        <f t="shared" si="509"/>
        <v>非测试日纯氢</v>
      </c>
      <c r="L8159" s="6">
        <f t="shared" si="510"/>
        <v>5.2</v>
      </c>
      <c r="M8159" s="5">
        <f t="shared" si="511"/>
        <v>0</v>
      </c>
      <c r="N8159" s="5" t="s">
        <v>27819</v>
      </c>
      <c r="O8159" s="5" t="s">
        <v>27820</v>
      </c>
      <c r="P8159" s="5" t="s">
        <v>27821</v>
      </c>
    </row>
    <row r="8160" ht="19" customHeight="1" spans="1:16">
      <c r="A8160" s="5">
        <v>319</v>
      </c>
      <c r="B8160" s="5" t="s">
        <v>770</v>
      </c>
      <c r="C8160" s="5" t="s">
        <v>82</v>
      </c>
      <c r="D8160" s="8" t="s">
        <v>251</v>
      </c>
      <c r="E8160" s="6">
        <v>115.1</v>
      </c>
      <c r="F8160" s="6">
        <v>109.2</v>
      </c>
      <c r="G8160" s="6">
        <v>7</v>
      </c>
      <c r="H8160" s="5" t="s">
        <v>120</v>
      </c>
      <c r="I8160" s="6">
        <f t="shared" si="508"/>
        <v>5.89999999999999</v>
      </c>
      <c r="J8160" s="5" t="str">
        <f>IF(H8160="否","不适用",IF(AND(ISNUMBER(E8160),ISNUMBER(F8160)),IF(I8160&gt;规则与名单!$B$2,"是","否"),"未判定"))</f>
        <v>不适用</v>
      </c>
      <c r="K8160" s="5" t="str">
        <f t="shared" si="509"/>
        <v>非测试日纯氢</v>
      </c>
      <c r="L8160" s="6">
        <f t="shared" si="510"/>
        <v>7</v>
      </c>
      <c r="M8160" s="5">
        <f t="shared" si="511"/>
        <v>0</v>
      </c>
      <c r="N8160" s="5" t="s">
        <v>27822</v>
      </c>
      <c r="O8160" s="5" t="s">
        <v>27823</v>
      </c>
      <c r="P8160" s="5" t="s">
        <v>27824</v>
      </c>
    </row>
    <row r="8161" ht="19" customHeight="1" spans="1:16">
      <c r="A8161" s="5">
        <v>319</v>
      </c>
      <c r="B8161" s="5" t="s">
        <v>770</v>
      </c>
      <c r="C8161" s="5" t="s">
        <v>82</v>
      </c>
      <c r="D8161" s="8" t="s">
        <v>472</v>
      </c>
      <c r="E8161" s="6">
        <v>85.7</v>
      </c>
      <c r="F8161" s="6">
        <v>82.8</v>
      </c>
      <c r="G8161" s="6">
        <v>9.3</v>
      </c>
      <c r="H8161" s="5" t="s">
        <v>120</v>
      </c>
      <c r="I8161" s="6">
        <f t="shared" si="508"/>
        <v>2.90000000000001</v>
      </c>
      <c r="J8161" s="5" t="str">
        <f>IF(H8161="否","不适用",IF(AND(ISNUMBER(E8161),ISNUMBER(F8161)),IF(I8161&gt;规则与名单!$B$2,"是","否"),"未判定"))</f>
        <v>不适用</v>
      </c>
      <c r="K8161" s="5" t="str">
        <f t="shared" si="509"/>
        <v>非测试日纯氢</v>
      </c>
      <c r="L8161" s="6">
        <f t="shared" si="510"/>
        <v>9.3</v>
      </c>
      <c r="M8161" s="5">
        <f t="shared" si="511"/>
        <v>0</v>
      </c>
      <c r="N8161" s="5" t="s">
        <v>27825</v>
      </c>
      <c r="O8161" s="5" t="s">
        <v>27826</v>
      </c>
      <c r="P8161" s="5" t="s">
        <v>27827</v>
      </c>
    </row>
    <row r="8162" ht="19" customHeight="1" spans="1:16">
      <c r="A8162" s="5">
        <v>319</v>
      </c>
      <c r="B8162" s="5" t="s">
        <v>770</v>
      </c>
      <c r="C8162" s="5" t="s">
        <v>82</v>
      </c>
      <c r="D8162" s="8" t="s">
        <v>466</v>
      </c>
      <c r="E8162" s="6">
        <v>109.8</v>
      </c>
      <c r="F8162" s="6">
        <v>104.1</v>
      </c>
      <c r="G8162" s="6">
        <v>5.4</v>
      </c>
      <c r="H8162" s="5" t="s">
        <v>120</v>
      </c>
      <c r="I8162" s="6">
        <f t="shared" si="508"/>
        <v>5.7</v>
      </c>
      <c r="J8162" s="5" t="str">
        <f>IF(H8162="否","不适用",IF(AND(ISNUMBER(E8162),ISNUMBER(F8162)),IF(I8162&gt;规则与名单!$B$2,"是","否"),"未判定"))</f>
        <v>不适用</v>
      </c>
      <c r="K8162" s="5" t="str">
        <f t="shared" si="509"/>
        <v>非测试日纯氢</v>
      </c>
      <c r="L8162" s="6">
        <f t="shared" si="510"/>
        <v>5.4</v>
      </c>
      <c r="M8162" s="5">
        <f t="shared" si="511"/>
        <v>0</v>
      </c>
      <c r="N8162" s="5" t="s">
        <v>27828</v>
      </c>
      <c r="O8162" s="5" t="s">
        <v>27829</v>
      </c>
      <c r="P8162" s="5" t="s">
        <v>27830</v>
      </c>
    </row>
    <row r="8163" ht="19" customHeight="1" spans="1:16">
      <c r="A8163" s="5">
        <v>319</v>
      </c>
      <c r="B8163" s="5" t="s">
        <v>770</v>
      </c>
      <c r="C8163" s="5" t="s">
        <v>82</v>
      </c>
      <c r="D8163" s="8" t="s">
        <v>333</v>
      </c>
      <c r="E8163" s="6">
        <v>92.7</v>
      </c>
      <c r="F8163" s="6">
        <v>88</v>
      </c>
      <c r="G8163" s="6">
        <v>4.1</v>
      </c>
      <c r="H8163" s="5" t="s">
        <v>120</v>
      </c>
      <c r="I8163" s="6">
        <f t="shared" si="508"/>
        <v>4.7</v>
      </c>
      <c r="J8163" s="5" t="str">
        <f>IF(H8163="否","不适用",IF(AND(ISNUMBER(E8163),ISNUMBER(F8163)),IF(I8163&gt;规则与名单!$B$2,"是","否"),"未判定"))</f>
        <v>不适用</v>
      </c>
      <c r="K8163" s="5" t="str">
        <f t="shared" si="509"/>
        <v>非测试日纯氢</v>
      </c>
      <c r="L8163" s="6">
        <f t="shared" si="510"/>
        <v>4.1</v>
      </c>
      <c r="M8163" s="5">
        <f t="shared" si="511"/>
        <v>0</v>
      </c>
      <c r="N8163" s="5" t="s">
        <v>27831</v>
      </c>
      <c r="O8163" s="5" t="s">
        <v>27832</v>
      </c>
      <c r="P8163" s="5" t="s">
        <v>27833</v>
      </c>
    </row>
    <row r="8164" ht="19" customHeight="1" spans="1:16">
      <c r="A8164" s="5">
        <v>319</v>
      </c>
      <c r="B8164" s="5" t="s">
        <v>770</v>
      </c>
      <c r="C8164" s="5" t="s">
        <v>82</v>
      </c>
      <c r="D8164" s="8" t="s">
        <v>175</v>
      </c>
      <c r="E8164" s="6">
        <v>102.2</v>
      </c>
      <c r="F8164" s="6">
        <v>97</v>
      </c>
      <c r="G8164" s="6">
        <v>11</v>
      </c>
      <c r="H8164" s="5" t="s">
        <v>120</v>
      </c>
      <c r="I8164" s="6">
        <f t="shared" si="508"/>
        <v>5.2</v>
      </c>
      <c r="J8164" s="5" t="str">
        <f>IF(H8164="否","不适用",IF(AND(ISNUMBER(E8164),ISNUMBER(F8164)),IF(I8164&gt;规则与名单!$B$2,"是","否"),"未判定"))</f>
        <v>不适用</v>
      </c>
      <c r="K8164" s="5" t="str">
        <f t="shared" si="509"/>
        <v>非测试日纯氢</v>
      </c>
      <c r="L8164" s="6">
        <f t="shared" si="510"/>
        <v>11</v>
      </c>
      <c r="M8164" s="5">
        <f t="shared" si="511"/>
        <v>0</v>
      </c>
      <c r="N8164" s="5" t="s">
        <v>27834</v>
      </c>
      <c r="O8164" s="5" t="s">
        <v>27835</v>
      </c>
      <c r="P8164" s="5" t="s">
        <v>27836</v>
      </c>
    </row>
    <row r="8165" ht="19" customHeight="1" spans="1:16">
      <c r="A8165" s="5">
        <v>319</v>
      </c>
      <c r="B8165" s="5" t="s">
        <v>770</v>
      </c>
      <c r="C8165" s="5" t="s">
        <v>82</v>
      </c>
      <c r="D8165" s="8" t="s">
        <v>3402</v>
      </c>
      <c r="E8165" s="6">
        <v>80</v>
      </c>
      <c r="F8165" s="6">
        <v>76</v>
      </c>
      <c r="G8165" s="6">
        <v>47.6</v>
      </c>
      <c r="H8165" s="5" t="s">
        <v>120</v>
      </c>
      <c r="I8165" s="6">
        <f t="shared" si="508"/>
        <v>4</v>
      </c>
      <c r="J8165" s="5" t="str">
        <f>IF(H8165="否","不适用",IF(AND(ISNUMBER(E8165),ISNUMBER(F8165)),IF(I8165&gt;规则与名单!$B$2,"是","否"),"未判定"))</f>
        <v>不适用</v>
      </c>
      <c r="K8165" s="5" t="str">
        <f t="shared" si="509"/>
        <v>非测试日纯氢</v>
      </c>
      <c r="L8165" s="6">
        <f t="shared" si="510"/>
        <v>47.6</v>
      </c>
      <c r="M8165" s="5">
        <f t="shared" si="511"/>
        <v>0</v>
      </c>
      <c r="N8165" s="5" t="s">
        <v>27837</v>
      </c>
      <c r="O8165" s="5" t="s">
        <v>27838</v>
      </c>
      <c r="P8165" s="5" t="s">
        <v>27839</v>
      </c>
    </row>
    <row r="8166" ht="19" customHeight="1" spans="1:16">
      <c r="A8166" s="5">
        <v>319</v>
      </c>
      <c r="B8166" s="5" t="s">
        <v>770</v>
      </c>
      <c r="C8166" s="5" t="s">
        <v>82</v>
      </c>
      <c r="D8166" s="8" t="s">
        <v>487</v>
      </c>
      <c r="E8166" s="6">
        <v>144.8</v>
      </c>
      <c r="F8166" s="6">
        <v>136.9</v>
      </c>
      <c r="G8166" s="6">
        <v>19.5</v>
      </c>
      <c r="H8166" s="5" t="s">
        <v>120</v>
      </c>
      <c r="I8166" s="6">
        <f t="shared" si="508"/>
        <v>7.90000000000001</v>
      </c>
      <c r="J8166" s="5" t="str">
        <f>IF(H8166="否","不适用",IF(AND(ISNUMBER(E8166),ISNUMBER(F8166)),IF(I8166&gt;规则与名单!$B$2,"是","否"),"未判定"))</f>
        <v>不适用</v>
      </c>
      <c r="K8166" s="5" t="str">
        <f t="shared" si="509"/>
        <v>非测试日纯氢</v>
      </c>
      <c r="L8166" s="6">
        <f t="shared" si="510"/>
        <v>19.5</v>
      </c>
      <c r="M8166" s="5">
        <f t="shared" si="511"/>
        <v>0</v>
      </c>
      <c r="N8166" s="5" t="s">
        <v>27840</v>
      </c>
      <c r="O8166" s="5" t="s">
        <v>27841</v>
      </c>
      <c r="P8166" s="5" t="s">
        <v>27842</v>
      </c>
    </row>
    <row r="8167" ht="19" customHeight="1" spans="1:16">
      <c r="A8167" s="5">
        <v>319</v>
      </c>
      <c r="B8167" s="5" t="s">
        <v>770</v>
      </c>
      <c r="C8167" s="5" t="s">
        <v>82</v>
      </c>
      <c r="D8167" s="8" t="s">
        <v>121</v>
      </c>
      <c r="E8167" s="6">
        <v>102.3</v>
      </c>
      <c r="F8167" s="6">
        <v>96.8</v>
      </c>
      <c r="G8167" s="6">
        <v>29.6</v>
      </c>
      <c r="H8167" s="5" t="s">
        <v>120</v>
      </c>
      <c r="I8167" s="6">
        <f t="shared" si="508"/>
        <v>5.5</v>
      </c>
      <c r="J8167" s="5" t="str">
        <f>IF(H8167="否","不适用",IF(AND(ISNUMBER(E8167),ISNUMBER(F8167)),IF(I8167&gt;规则与名单!$B$2,"是","否"),"未判定"))</f>
        <v>不适用</v>
      </c>
      <c r="K8167" s="5" t="str">
        <f t="shared" si="509"/>
        <v>非测试日纯氢</v>
      </c>
      <c r="L8167" s="6">
        <f t="shared" si="510"/>
        <v>29.6</v>
      </c>
      <c r="M8167" s="5">
        <f t="shared" si="511"/>
        <v>0</v>
      </c>
      <c r="N8167" s="5" t="s">
        <v>27843</v>
      </c>
      <c r="O8167" s="5" t="s">
        <v>27844</v>
      </c>
      <c r="P8167" s="5" t="s">
        <v>27845</v>
      </c>
    </row>
    <row r="8168" ht="19" customHeight="1" spans="1:16">
      <c r="A8168" s="5">
        <v>319</v>
      </c>
      <c r="B8168" s="5" t="s">
        <v>770</v>
      </c>
      <c r="C8168" s="5" t="s">
        <v>82</v>
      </c>
      <c r="D8168" s="8" t="s">
        <v>170</v>
      </c>
      <c r="E8168" s="6">
        <v>128.4</v>
      </c>
      <c r="F8168" s="6">
        <v>121.5</v>
      </c>
      <c r="G8168" s="6">
        <v>14.4</v>
      </c>
      <c r="H8168" s="5" t="s">
        <v>120</v>
      </c>
      <c r="I8168" s="6">
        <f t="shared" si="508"/>
        <v>6.90000000000001</v>
      </c>
      <c r="J8168" s="5" t="str">
        <f>IF(H8168="否","不适用",IF(AND(ISNUMBER(E8168),ISNUMBER(F8168)),IF(I8168&gt;规则与名单!$B$2,"是","否"),"未判定"))</f>
        <v>不适用</v>
      </c>
      <c r="K8168" s="5" t="str">
        <f t="shared" si="509"/>
        <v>非测试日纯氢</v>
      </c>
      <c r="L8168" s="6">
        <f t="shared" si="510"/>
        <v>14.4</v>
      </c>
      <c r="M8168" s="5">
        <f t="shared" si="511"/>
        <v>0</v>
      </c>
      <c r="N8168" s="5" t="s">
        <v>27846</v>
      </c>
      <c r="O8168" s="5" t="s">
        <v>27847</v>
      </c>
      <c r="P8168" s="5" t="s">
        <v>27848</v>
      </c>
    </row>
    <row r="8169" ht="19" customHeight="1" spans="1:16">
      <c r="A8169" s="5">
        <v>319</v>
      </c>
      <c r="B8169" s="5" t="s">
        <v>770</v>
      </c>
      <c r="C8169" s="5" t="s">
        <v>82</v>
      </c>
      <c r="D8169" s="8" t="s">
        <v>644</v>
      </c>
      <c r="E8169" s="6">
        <v>88.7</v>
      </c>
      <c r="F8169" s="6">
        <v>84.2</v>
      </c>
      <c r="G8169" s="6">
        <v>6.4</v>
      </c>
      <c r="H8169" s="5" t="s">
        <v>120</v>
      </c>
      <c r="I8169" s="6">
        <f t="shared" si="508"/>
        <v>4.5</v>
      </c>
      <c r="J8169" s="5" t="str">
        <f>IF(H8169="否","不适用",IF(AND(ISNUMBER(E8169),ISNUMBER(F8169)),IF(I8169&gt;规则与名单!$B$2,"是","否"),"未判定"))</f>
        <v>不适用</v>
      </c>
      <c r="K8169" s="5" t="str">
        <f t="shared" si="509"/>
        <v>非测试日纯氢</v>
      </c>
      <c r="L8169" s="6">
        <f t="shared" si="510"/>
        <v>6.4</v>
      </c>
      <c r="M8169" s="5">
        <f t="shared" si="511"/>
        <v>0</v>
      </c>
      <c r="N8169" s="5" t="s">
        <v>27849</v>
      </c>
      <c r="O8169" s="5" t="s">
        <v>27850</v>
      </c>
      <c r="P8169" s="5" t="s">
        <v>27851</v>
      </c>
    </row>
    <row r="8170" ht="19" customHeight="1" spans="1:16">
      <c r="A8170" s="5">
        <v>319</v>
      </c>
      <c r="B8170" s="5" t="s">
        <v>770</v>
      </c>
      <c r="C8170" s="5" t="s">
        <v>82</v>
      </c>
      <c r="D8170" s="8" t="s">
        <v>3418</v>
      </c>
      <c r="E8170" s="6">
        <v>128.4</v>
      </c>
      <c r="F8170" s="6">
        <v>122.1</v>
      </c>
      <c r="G8170" s="6">
        <v>11.2</v>
      </c>
      <c r="H8170" s="5" t="s">
        <v>120</v>
      </c>
      <c r="I8170" s="6">
        <f t="shared" si="508"/>
        <v>6.30000000000001</v>
      </c>
      <c r="J8170" s="5" t="str">
        <f>IF(H8170="否","不适用",IF(AND(ISNUMBER(E8170),ISNUMBER(F8170)),IF(I8170&gt;规则与名单!$B$2,"是","否"),"未判定"))</f>
        <v>不适用</v>
      </c>
      <c r="K8170" s="5" t="str">
        <f t="shared" si="509"/>
        <v>非测试日纯氢</v>
      </c>
      <c r="L8170" s="6">
        <f t="shared" si="510"/>
        <v>11.2</v>
      </c>
      <c r="M8170" s="5">
        <f t="shared" si="511"/>
        <v>0</v>
      </c>
      <c r="N8170" s="5" t="s">
        <v>27852</v>
      </c>
      <c r="O8170" s="5" t="s">
        <v>27853</v>
      </c>
      <c r="P8170" s="5" t="s">
        <v>27854</v>
      </c>
    </row>
    <row r="8171" ht="19" customHeight="1" spans="1:16">
      <c r="A8171" s="5">
        <v>319</v>
      </c>
      <c r="B8171" s="5" t="s">
        <v>770</v>
      </c>
      <c r="C8171" s="5" t="s">
        <v>82</v>
      </c>
      <c r="D8171" s="8" t="s">
        <v>3422</v>
      </c>
      <c r="E8171" s="6">
        <v>80.6</v>
      </c>
      <c r="F8171" s="6">
        <v>76.6</v>
      </c>
      <c r="G8171" s="6">
        <v>6.5</v>
      </c>
      <c r="H8171" s="5" t="s">
        <v>120</v>
      </c>
      <c r="I8171" s="6">
        <f t="shared" si="508"/>
        <v>4</v>
      </c>
      <c r="J8171" s="5" t="str">
        <f>IF(H8171="否","不适用",IF(AND(ISNUMBER(E8171),ISNUMBER(F8171)),IF(I8171&gt;规则与名单!$B$2,"是","否"),"未判定"))</f>
        <v>不适用</v>
      </c>
      <c r="K8171" s="5" t="str">
        <f t="shared" si="509"/>
        <v>非测试日纯氢</v>
      </c>
      <c r="L8171" s="6">
        <f t="shared" si="510"/>
        <v>6.5</v>
      </c>
      <c r="M8171" s="5">
        <f t="shared" si="511"/>
        <v>0</v>
      </c>
      <c r="N8171" s="5" t="s">
        <v>27855</v>
      </c>
      <c r="O8171" s="5" t="s">
        <v>27856</v>
      </c>
      <c r="P8171" s="5" t="s">
        <v>27857</v>
      </c>
    </row>
    <row r="8172" ht="19" customHeight="1" spans="1:16">
      <c r="A8172" s="5">
        <v>319</v>
      </c>
      <c r="B8172" s="5" t="s">
        <v>770</v>
      </c>
      <c r="C8172" s="5" t="s">
        <v>82</v>
      </c>
      <c r="D8172" s="8" t="s">
        <v>336</v>
      </c>
      <c r="E8172" s="6">
        <v>77.7</v>
      </c>
      <c r="F8172" s="6">
        <v>73.9</v>
      </c>
      <c r="G8172" s="6">
        <v>8.5</v>
      </c>
      <c r="H8172" s="5" t="s">
        <v>120</v>
      </c>
      <c r="I8172" s="6">
        <f t="shared" si="508"/>
        <v>3.8</v>
      </c>
      <c r="J8172" s="5" t="str">
        <f>IF(H8172="否","不适用",IF(AND(ISNUMBER(E8172),ISNUMBER(F8172)),IF(I8172&gt;规则与名单!$B$2,"是","否"),"未判定"))</f>
        <v>不适用</v>
      </c>
      <c r="K8172" s="5" t="str">
        <f t="shared" si="509"/>
        <v>非测试日纯氢</v>
      </c>
      <c r="L8172" s="6">
        <f t="shared" si="510"/>
        <v>8.5</v>
      </c>
      <c r="M8172" s="5">
        <f t="shared" si="511"/>
        <v>0</v>
      </c>
      <c r="N8172" s="5" t="s">
        <v>27858</v>
      </c>
      <c r="O8172" s="5" t="s">
        <v>27859</v>
      </c>
      <c r="P8172" s="5" t="s">
        <v>27860</v>
      </c>
    </row>
    <row r="8173" ht="19" customHeight="1" spans="1:16">
      <c r="A8173" s="5">
        <v>319</v>
      </c>
      <c r="B8173" s="5" t="s">
        <v>770</v>
      </c>
      <c r="C8173" s="5" t="s">
        <v>82</v>
      </c>
      <c r="D8173" s="8" t="s">
        <v>653</v>
      </c>
      <c r="E8173" s="6">
        <v>77.3</v>
      </c>
      <c r="F8173" s="6">
        <v>73.6</v>
      </c>
      <c r="G8173" s="6">
        <v>9.3</v>
      </c>
      <c r="H8173" s="5" t="s">
        <v>120</v>
      </c>
      <c r="I8173" s="6">
        <f t="shared" si="508"/>
        <v>3.7</v>
      </c>
      <c r="J8173" s="5" t="str">
        <f>IF(H8173="否","不适用",IF(AND(ISNUMBER(E8173),ISNUMBER(F8173)),IF(I8173&gt;规则与名单!$B$2,"是","否"),"未判定"))</f>
        <v>不适用</v>
      </c>
      <c r="K8173" s="5" t="str">
        <f t="shared" si="509"/>
        <v>非测试日纯氢</v>
      </c>
      <c r="L8173" s="6">
        <f t="shared" si="510"/>
        <v>9.3</v>
      </c>
      <c r="M8173" s="5">
        <f t="shared" si="511"/>
        <v>0</v>
      </c>
      <c r="N8173" s="5" t="s">
        <v>27861</v>
      </c>
      <c r="O8173" s="5" t="s">
        <v>27862</v>
      </c>
      <c r="P8173" s="5" t="s">
        <v>27863</v>
      </c>
    </row>
    <row r="8174" ht="19" customHeight="1" spans="1:16">
      <c r="A8174" s="5">
        <v>319</v>
      </c>
      <c r="B8174" s="5" t="s">
        <v>770</v>
      </c>
      <c r="C8174" s="5" t="s">
        <v>82</v>
      </c>
      <c r="D8174" s="8" t="s">
        <v>140</v>
      </c>
      <c r="E8174" s="6">
        <v>120.5</v>
      </c>
      <c r="F8174" s="6">
        <v>114.6</v>
      </c>
      <c r="G8174" s="6">
        <v>8.8</v>
      </c>
      <c r="H8174" s="5" t="s">
        <v>120</v>
      </c>
      <c r="I8174" s="6">
        <f t="shared" si="508"/>
        <v>5.90000000000001</v>
      </c>
      <c r="J8174" s="5" t="str">
        <f>IF(H8174="否","不适用",IF(AND(ISNUMBER(E8174),ISNUMBER(F8174)),IF(I8174&gt;规则与名单!$B$2,"是","否"),"未判定"))</f>
        <v>不适用</v>
      </c>
      <c r="K8174" s="5" t="str">
        <f t="shared" si="509"/>
        <v>非测试日纯氢</v>
      </c>
      <c r="L8174" s="6">
        <f t="shared" si="510"/>
        <v>8.8</v>
      </c>
      <c r="M8174" s="5">
        <f t="shared" si="511"/>
        <v>0</v>
      </c>
      <c r="N8174" s="5" t="s">
        <v>27864</v>
      </c>
      <c r="O8174" s="5" t="s">
        <v>27865</v>
      </c>
      <c r="P8174" s="5" t="s">
        <v>27866</v>
      </c>
    </row>
    <row r="8175" ht="19" customHeight="1" spans="1:16">
      <c r="A8175" s="5">
        <v>319</v>
      </c>
      <c r="B8175" s="5" t="s">
        <v>770</v>
      </c>
      <c r="C8175" s="5" t="s">
        <v>82</v>
      </c>
      <c r="D8175" s="8" t="s">
        <v>115</v>
      </c>
      <c r="E8175" s="6">
        <v>76.7</v>
      </c>
      <c r="F8175" s="6">
        <v>73.3</v>
      </c>
      <c r="G8175" s="6">
        <v>7.2</v>
      </c>
      <c r="H8175" s="5" t="s">
        <v>120</v>
      </c>
      <c r="I8175" s="6">
        <f t="shared" si="508"/>
        <v>3.40000000000001</v>
      </c>
      <c r="J8175" s="5" t="str">
        <f>IF(H8175="否","不适用",IF(AND(ISNUMBER(E8175),ISNUMBER(F8175)),IF(I8175&gt;规则与名单!$B$2,"是","否"),"未判定"))</f>
        <v>不适用</v>
      </c>
      <c r="K8175" s="5" t="str">
        <f t="shared" si="509"/>
        <v>非测试日纯氢</v>
      </c>
      <c r="L8175" s="6">
        <f t="shared" si="510"/>
        <v>7.2</v>
      </c>
      <c r="M8175" s="5">
        <f t="shared" si="511"/>
        <v>0</v>
      </c>
      <c r="N8175" s="5" t="s">
        <v>27867</v>
      </c>
      <c r="O8175" s="5" t="s">
        <v>27868</v>
      </c>
      <c r="P8175" s="5" t="s">
        <v>27869</v>
      </c>
    </row>
    <row r="8176" ht="19" customHeight="1" spans="1:16">
      <c r="A8176" s="5">
        <v>320</v>
      </c>
      <c r="B8176" s="5" t="s">
        <v>771</v>
      </c>
      <c r="C8176" s="5" t="s">
        <v>82</v>
      </c>
      <c r="D8176" s="8" t="s">
        <v>114</v>
      </c>
      <c r="E8176" s="6">
        <v>118.6</v>
      </c>
      <c r="F8176" s="6">
        <v>113.1</v>
      </c>
      <c r="G8176" s="6">
        <v>118.3</v>
      </c>
      <c r="H8176" s="5" t="s">
        <v>120</v>
      </c>
      <c r="I8176" s="6">
        <f t="shared" si="508"/>
        <v>5.5</v>
      </c>
      <c r="J8176" s="5" t="str">
        <f>IF(H8176="否","不适用",IF(AND(ISNUMBER(E8176),ISNUMBER(F8176)),IF(I8176&gt;规则与名单!$B$2,"是","否"),"未判定"))</f>
        <v>不适用</v>
      </c>
      <c r="K8176" s="5" t="str">
        <f t="shared" si="509"/>
        <v>非测试日纯氢</v>
      </c>
      <c r="L8176" s="6">
        <f t="shared" si="510"/>
        <v>118.3</v>
      </c>
      <c r="M8176" s="5">
        <f t="shared" si="511"/>
        <v>0</v>
      </c>
      <c r="N8176" s="5" t="s">
        <v>27870</v>
      </c>
      <c r="O8176" s="5" t="s">
        <v>27871</v>
      </c>
      <c r="P8176" s="5" t="s">
        <v>27872</v>
      </c>
    </row>
    <row r="8177" ht="19" customHeight="1" spans="1:16">
      <c r="A8177" s="5">
        <v>320</v>
      </c>
      <c r="B8177" s="5" t="s">
        <v>771</v>
      </c>
      <c r="C8177" s="5" t="s">
        <v>82</v>
      </c>
      <c r="D8177" s="8" t="s">
        <v>605</v>
      </c>
      <c r="E8177" s="6"/>
      <c r="F8177" s="6">
        <v>0</v>
      </c>
      <c r="G8177" s="6"/>
      <c r="H8177" s="5" t="s">
        <v>120</v>
      </c>
      <c r="I8177" s="6" t="str">
        <f t="shared" si="508"/>
        <v/>
      </c>
      <c r="J8177" s="5" t="str">
        <f>IF(H8177="否","不适用",IF(AND(ISNUMBER(E8177),ISNUMBER(F8177)),IF(I8177&gt;规则与名单!$B$2,"是","否"),"未判定"))</f>
        <v>不适用</v>
      </c>
      <c r="K8177" s="5" t="str">
        <f t="shared" si="509"/>
        <v>缺失</v>
      </c>
      <c r="L8177" s="6" t="str">
        <f t="shared" si="510"/>
        <v/>
      </c>
      <c r="M8177" s="5">
        <f t="shared" si="511"/>
        <v>1</v>
      </c>
      <c r="N8177" s="5" t="s">
        <v>27873</v>
      </c>
      <c r="O8177" s="5" t="s">
        <v>27874</v>
      </c>
      <c r="P8177" s="5" t="s">
        <v>27875</v>
      </c>
    </row>
    <row r="8178" ht="19" customHeight="1" spans="1:16">
      <c r="A8178" s="5">
        <v>320</v>
      </c>
      <c r="B8178" s="5" t="s">
        <v>771</v>
      </c>
      <c r="C8178" s="5" t="s">
        <v>82</v>
      </c>
      <c r="D8178" s="8" t="s">
        <v>186</v>
      </c>
      <c r="E8178" s="6"/>
      <c r="F8178" s="6">
        <v>0</v>
      </c>
      <c r="G8178" s="6"/>
      <c r="H8178" s="5" t="s">
        <v>120</v>
      </c>
      <c r="I8178" s="6" t="str">
        <f t="shared" si="508"/>
        <v/>
      </c>
      <c r="J8178" s="5" t="str">
        <f>IF(H8178="否","不适用",IF(AND(ISNUMBER(E8178),ISNUMBER(F8178)),IF(I8178&gt;规则与名单!$B$2,"是","否"),"未判定"))</f>
        <v>不适用</v>
      </c>
      <c r="K8178" s="5" t="str">
        <f t="shared" si="509"/>
        <v>缺失</v>
      </c>
      <c r="L8178" s="6" t="str">
        <f t="shared" si="510"/>
        <v/>
      </c>
      <c r="M8178" s="5">
        <f t="shared" si="511"/>
        <v>1</v>
      </c>
      <c r="N8178" s="5" t="s">
        <v>27876</v>
      </c>
      <c r="O8178" s="5" t="s">
        <v>27877</v>
      </c>
      <c r="P8178" s="5" t="s">
        <v>27878</v>
      </c>
    </row>
    <row r="8179" ht="19" customHeight="1" spans="1:16">
      <c r="A8179" s="5">
        <v>320</v>
      </c>
      <c r="B8179" s="5" t="s">
        <v>771</v>
      </c>
      <c r="C8179" s="5" t="s">
        <v>82</v>
      </c>
      <c r="D8179" s="8" t="s">
        <v>165</v>
      </c>
      <c r="E8179" s="6"/>
      <c r="F8179" s="6">
        <v>0</v>
      </c>
      <c r="G8179" s="6"/>
      <c r="H8179" s="5" t="s">
        <v>120</v>
      </c>
      <c r="I8179" s="6" t="str">
        <f t="shared" si="508"/>
        <v/>
      </c>
      <c r="J8179" s="5" t="str">
        <f>IF(H8179="否","不适用",IF(AND(ISNUMBER(E8179),ISNUMBER(F8179)),IF(I8179&gt;规则与名单!$B$2,"是","否"),"未判定"))</f>
        <v>不适用</v>
      </c>
      <c r="K8179" s="5" t="str">
        <f t="shared" si="509"/>
        <v>缺失</v>
      </c>
      <c r="L8179" s="6" t="str">
        <f t="shared" si="510"/>
        <v/>
      </c>
      <c r="M8179" s="5">
        <f t="shared" si="511"/>
        <v>1</v>
      </c>
      <c r="N8179" s="5" t="s">
        <v>27879</v>
      </c>
      <c r="O8179" s="5" t="s">
        <v>27880</v>
      </c>
      <c r="P8179" s="5" t="s">
        <v>27881</v>
      </c>
    </row>
    <row r="8180" ht="19" customHeight="1" spans="1:16">
      <c r="A8180" s="5">
        <v>320</v>
      </c>
      <c r="B8180" s="5" t="s">
        <v>771</v>
      </c>
      <c r="C8180" s="5" t="s">
        <v>82</v>
      </c>
      <c r="D8180" s="8" t="s">
        <v>151</v>
      </c>
      <c r="E8180" s="6"/>
      <c r="F8180" s="6">
        <v>0</v>
      </c>
      <c r="G8180" s="6"/>
      <c r="H8180" s="5" t="s">
        <v>120</v>
      </c>
      <c r="I8180" s="6" t="str">
        <f t="shared" si="508"/>
        <v/>
      </c>
      <c r="J8180" s="5" t="str">
        <f>IF(H8180="否","不适用",IF(AND(ISNUMBER(E8180),ISNUMBER(F8180)),IF(I8180&gt;规则与名单!$B$2,"是","否"),"未判定"))</f>
        <v>不适用</v>
      </c>
      <c r="K8180" s="5" t="str">
        <f t="shared" si="509"/>
        <v>缺失</v>
      </c>
      <c r="L8180" s="6" t="str">
        <f t="shared" si="510"/>
        <v/>
      </c>
      <c r="M8180" s="5">
        <f t="shared" si="511"/>
        <v>1</v>
      </c>
      <c r="N8180" s="5" t="s">
        <v>27882</v>
      </c>
      <c r="O8180" s="5" t="s">
        <v>27883</v>
      </c>
      <c r="P8180" s="5" t="s">
        <v>27884</v>
      </c>
    </row>
    <row r="8181" ht="19" customHeight="1" spans="1:16">
      <c r="A8181" s="5">
        <v>320</v>
      </c>
      <c r="B8181" s="5" t="s">
        <v>771</v>
      </c>
      <c r="C8181" s="5" t="s">
        <v>82</v>
      </c>
      <c r="D8181" s="8" t="s">
        <v>3358</v>
      </c>
      <c r="E8181" s="6"/>
      <c r="F8181" s="6">
        <v>0</v>
      </c>
      <c r="G8181" s="6"/>
      <c r="H8181" s="5" t="s">
        <v>120</v>
      </c>
      <c r="I8181" s="6" t="str">
        <f t="shared" si="508"/>
        <v/>
      </c>
      <c r="J8181" s="5" t="str">
        <f>IF(H8181="否","不适用",IF(AND(ISNUMBER(E8181),ISNUMBER(F8181)),IF(I8181&gt;规则与名单!$B$2,"是","否"),"未判定"))</f>
        <v>不适用</v>
      </c>
      <c r="K8181" s="5" t="str">
        <f t="shared" si="509"/>
        <v>缺失</v>
      </c>
      <c r="L8181" s="6" t="str">
        <f t="shared" si="510"/>
        <v/>
      </c>
      <c r="M8181" s="5">
        <f t="shared" si="511"/>
        <v>1</v>
      </c>
      <c r="N8181" s="5" t="s">
        <v>27885</v>
      </c>
      <c r="O8181" s="5" t="s">
        <v>27886</v>
      </c>
      <c r="P8181" s="5" t="s">
        <v>27887</v>
      </c>
    </row>
    <row r="8182" ht="19" customHeight="1" spans="1:16">
      <c r="A8182" s="5">
        <v>320</v>
      </c>
      <c r="B8182" s="5" t="s">
        <v>771</v>
      </c>
      <c r="C8182" s="5" t="s">
        <v>82</v>
      </c>
      <c r="D8182" s="8" t="s">
        <v>272</v>
      </c>
      <c r="E8182" s="6">
        <v>137.4</v>
      </c>
      <c r="F8182" s="6">
        <v>130.8</v>
      </c>
      <c r="G8182" s="6">
        <v>136.9</v>
      </c>
      <c r="H8182" s="5" t="s">
        <v>120</v>
      </c>
      <c r="I8182" s="6">
        <f t="shared" si="508"/>
        <v>6.59999999999999</v>
      </c>
      <c r="J8182" s="5" t="str">
        <f>IF(H8182="否","不适用",IF(AND(ISNUMBER(E8182),ISNUMBER(F8182)),IF(I8182&gt;规则与名单!$B$2,"是","否"),"未判定"))</f>
        <v>不适用</v>
      </c>
      <c r="K8182" s="5" t="str">
        <f t="shared" si="509"/>
        <v>非测试日纯氢</v>
      </c>
      <c r="L8182" s="6">
        <f t="shared" si="510"/>
        <v>136.9</v>
      </c>
      <c r="M8182" s="5">
        <f t="shared" si="511"/>
        <v>0</v>
      </c>
      <c r="N8182" s="5" t="s">
        <v>27888</v>
      </c>
      <c r="O8182" s="5" t="s">
        <v>27889</v>
      </c>
      <c r="P8182" s="5" t="s">
        <v>27890</v>
      </c>
    </row>
    <row r="8183" ht="19" customHeight="1" spans="1:16">
      <c r="A8183" s="5">
        <v>320</v>
      </c>
      <c r="B8183" s="5" t="s">
        <v>771</v>
      </c>
      <c r="C8183" s="5" t="s">
        <v>82</v>
      </c>
      <c r="D8183" s="8" t="s">
        <v>506</v>
      </c>
      <c r="E8183" s="6">
        <v>183.6</v>
      </c>
      <c r="F8183" s="6">
        <v>174.4</v>
      </c>
      <c r="G8183" s="6">
        <v>173.9</v>
      </c>
      <c r="H8183" s="5" t="s">
        <v>120</v>
      </c>
      <c r="I8183" s="6">
        <f t="shared" si="508"/>
        <v>9.19999999999999</v>
      </c>
      <c r="J8183" s="5" t="str">
        <f>IF(H8183="否","不适用",IF(AND(ISNUMBER(E8183),ISNUMBER(F8183)),IF(I8183&gt;规则与名单!$B$2,"是","否"),"未判定"))</f>
        <v>不适用</v>
      </c>
      <c r="K8183" s="5" t="str">
        <f t="shared" si="509"/>
        <v>非测试日纯氢</v>
      </c>
      <c r="L8183" s="6">
        <f t="shared" si="510"/>
        <v>173.9</v>
      </c>
      <c r="M8183" s="5">
        <f t="shared" si="511"/>
        <v>0</v>
      </c>
      <c r="N8183" s="5" t="s">
        <v>27891</v>
      </c>
      <c r="O8183" s="5" t="s">
        <v>27892</v>
      </c>
      <c r="P8183" s="5" t="s">
        <v>27893</v>
      </c>
    </row>
    <row r="8184" ht="19" customHeight="1" spans="1:16">
      <c r="A8184" s="5">
        <v>320</v>
      </c>
      <c r="B8184" s="5" t="s">
        <v>771</v>
      </c>
      <c r="C8184" s="5" t="s">
        <v>82</v>
      </c>
      <c r="D8184" s="8" t="s">
        <v>673</v>
      </c>
      <c r="E8184" s="6">
        <v>183.3</v>
      </c>
      <c r="F8184" s="6">
        <v>174.2</v>
      </c>
      <c r="G8184" s="6">
        <v>182.7</v>
      </c>
      <c r="H8184" s="5" t="s">
        <v>120</v>
      </c>
      <c r="I8184" s="6">
        <f t="shared" si="508"/>
        <v>9.10000000000002</v>
      </c>
      <c r="J8184" s="5" t="str">
        <f>IF(H8184="否","不适用",IF(AND(ISNUMBER(E8184),ISNUMBER(F8184)),IF(I8184&gt;规则与名单!$B$2,"是","否"),"未判定"))</f>
        <v>不适用</v>
      </c>
      <c r="K8184" s="5" t="str">
        <f t="shared" si="509"/>
        <v>非测试日纯氢</v>
      </c>
      <c r="L8184" s="6">
        <f t="shared" si="510"/>
        <v>182.7</v>
      </c>
      <c r="M8184" s="5">
        <f t="shared" si="511"/>
        <v>0</v>
      </c>
      <c r="N8184" s="5" t="s">
        <v>27894</v>
      </c>
      <c r="O8184" s="5" t="s">
        <v>27895</v>
      </c>
      <c r="P8184" s="5" t="s">
        <v>27896</v>
      </c>
    </row>
    <row r="8185" ht="19" customHeight="1" spans="1:16">
      <c r="A8185" s="5">
        <v>320</v>
      </c>
      <c r="B8185" s="5" t="s">
        <v>771</v>
      </c>
      <c r="C8185" s="5" t="s">
        <v>82</v>
      </c>
      <c r="D8185" s="8" t="s">
        <v>183</v>
      </c>
      <c r="E8185" s="6">
        <v>537.1</v>
      </c>
      <c r="F8185" s="6">
        <v>508.2</v>
      </c>
      <c r="G8185" s="6">
        <v>526.5</v>
      </c>
      <c r="H8185" s="5" t="s">
        <v>120</v>
      </c>
      <c r="I8185" s="6">
        <f t="shared" si="508"/>
        <v>28.9</v>
      </c>
      <c r="J8185" s="5" t="str">
        <f>IF(H8185="否","不适用",IF(AND(ISNUMBER(E8185),ISNUMBER(F8185)),IF(I8185&gt;规则与名单!$B$2,"是","否"),"未判定"))</f>
        <v>不适用</v>
      </c>
      <c r="K8185" s="5" t="str">
        <f t="shared" si="509"/>
        <v>非测试日纯氢</v>
      </c>
      <c r="L8185" s="6">
        <f t="shared" si="510"/>
        <v>526.5</v>
      </c>
      <c r="M8185" s="5">
        <f t="shared" si="511"/>
        <v>0</v>
      </c>
      <c r="N8185" s="5" t="s">
        <v>27897</v>
      </c>
      <c r="O8185" s="5" t="s">
        <v>27898</v>
      </c>
      <c r="P8185" s="5" t="s">
        <v>27899</v>
      </c>
    </row>
    <row r="8186" ht="19" customHeight="1" spans="1:16">
      <c r="A8186" s="5">
        <v>320</v>
      </c>
      <c r="B8186" s="5" t="s">
        <v>771</v>
      </c>
      <c r="C8186" s="5" t="s">
        <v>82</v>
      </c>
      <c r="D8186" s="8" t="s">
        <v>431</v>
      </c>
      <c r="E8186" s="6">
        <v>457.9</v>
      </c>
      <c r="F8186" s="6">
        <v>486.6</v>
      </c>
      <c r="G8186" s="6">
        <v>512.6</v>
      </c>
      <c r="H8186" s="5" t="s">
        <v>120</v>
      </c>
      <c r="I8186" s="6">
        <f t="shared" si="508"/>
        <v>-28.7</v>
      </c>
      <c r="J8186" s="5" t="str">
        <f>IF(H8186="否","不适用",IF(AND(ISNUMBER(E8186),ISNUMBER(F8186)),IF(I8186&gt;规则与名单!$B$2,"是","否"),"未判定"))</f>
        <v>不适用</v>
      </c>
      <c r="K8186" s="5" t="str">
        <f t="shared" si="509"/>
        <v>非测试日纯氢</v>
      </c>
      <c r="L8186" s="6">
        <f t="shared" si="510"/>
        <v>512.6</v>
      </c>
      <c r="M8186" s="5">
        <f t="shared" si="511"/>
        <v>0</v>
      </c>
      <c r="N8186" s="5" t="s">
        <v>27900</v>
      </c>
      <c r="O8186" s="5" t="s">
        <v>27901</v>
      </c>
      <c r="P8186" s="5" t="s">
        <v>27902</v>
      </c>
    </row>
    <row r="8187" ht="19" customHeight="1" spans="1:16">
      <c r="A8187" s="5">
        <v>320</v>
      </c>
      <c r="B8187" s="5" t="s">
        <v>771</v>
      </c>
      <c r="C8187" s="5" t="s">
        <v>82</v>
      </c>
      <c r="D8187" s="8" t="s">
        <v>3377</v>
      </c>
      <c r="E8187" s="6">
        <v>612.1</v>
      </c>
      <c r="F8187" s="6">
        <v>681.6</v>
      </c>
      <c r="G8187" s="6">
        <v>719.7</v>
      </c>
      <c r="H8187" s="5" t="s">
        <v>120</v>
      </c>
      <c r="I8187" s="6">
        <f t="shared" si="508"/>
        <v>-69.5</v>
      </c>
      <c r="J8187" s="5" t="str">
        <f>IF(H8187="否","不适用",IF(AND(ISNUMBER(E8187),ISNUMBER(F8187)),IF(I8187&gt;规则与名单!$B$2,"是","否"),"未判定"))</f>
        <v>不适用</v>
      </c>
      <c r="K8187" s="5" t="str">
        <f t="shared" si="509"/>
        <v>非测试日纯氢</v>
      </c>
      <c r="L8187" s="6">
        <f t="shared" si="510"/>
        <v>719.7</v>
      </c>
      <c r="M8187" s="5">
        <f t="shared" si="511"/>
        <v>0</v>
      </c>
      <c r="N8187" s="5" t="s">
        <v>27903</v>
      </c>
      <c r="O8187" s="5" t="s">
        <v>27904</v>
      </c>
      <c r="P8187" s="5" t="s">
        <v>27905</v>
      </c>
    </row>
    <row r="8188" ht="19" customHeight="1" spans="1:16">
      <c r="A8188" s="5">
        <v>320</v>
      </c>
      <c r="B8188" s="5" t="s">
        <v>771</v>
      </c>
      <c r="C8188" s="5" t="s">
        <v>82</v>
      </c>
      <c r="D8188" s="8" t="s">
        <v>407</v>
      </c>
      <c r="E8188" s="6">
        <v>612.6</v>
      </c>
      <c r="F8188" s="6">
        <v>425.6</v>
      </c>
      <c r="G8188" s="6">
        <v>448.5</v>
      </c>
      <c r="H8188" s="5" t="s">
        <v>120</v>
      </c>
      <c r="I8188" s="6">
        <f t="shared" si="508"/>
        <v>187</v>
      </c>
      <c r="J8188" s="5" t="str">
        <f>IF(H8188="否","不适用",IF(AND(ISNUMBER(E8188),ISNUMBER(F8188)),IF(I8188&gt;规则与名单!$B$2,"是","否"),"未判定"))</f>
        <v>不适用</v>
      </c>
      <c r="K8188" s="5" t="str">
        <f t="shared" si="509"/>
        <v>非测试日纯氢</v>
      </c>
      <c r="L8188" s="6">
        <f t="shared" si="510"/>
        <v>448.5</v>
      </c>
      <c r="M8188" s="5">
        <f t="shared" si="511"/>
        <v>0</v>
      </c>
      <c r="N8188" s="5" t="s">
        <v>27906</v>
      </c>
      <c r="O8188" s="5" t="s">
        <v>27907</v>
      </c>
      <c r="P8188" s="5" t="s">
        <v>27908</v>
      </c>
    </row>
    <row r="8189" ht="19" customHeight="1" spans="1:16">
      <c r="A8189" s="5">
        <v>320</v>
      </c>
      <c r="B8189" s="5" t="s">
        <v>771</v>
      </c>
      <c r="C8189" s="5" t="s">
        <v>82</v>
      </c>
      <c r="D8189" s="8" t="s">
        <v>411</v>
      </c>
      <c r="E8189" s="6">
        <v>326.3</v>
      </c>
      <c r="F8189" s="6">
        <v>309.5</v>
      </c>
      <c r="G8189" s="6">
        <v>308.1</v>
      </c>
      <c r="H8189" s="5" t="s">
        <v>120</v>
      </c>
      <c r="I8189" s="6">
        <f t="shared" si="508"/>
        <v>16.8</v>
      </c>
      <c r="J8189" s="5" t="str">
        <f>IF(H8189="否","不适用",IF(AND(ISNUMBER(E8189),ISNUMBER(F8189)),IF(I8189&gt;规则与名单!$B$2,"是","否"),"未判定"))</f>
        <v>不适用</v>
      </c>
      <c r="K8189" s="5" t="str">
        <f t="shared" si="509"/>
        <v>非测试日纯氢</v>
      </c>
      <c r="L8189" s="6">
        <f t="shared" si="510"/>
        <v>308.1</v>
      </c>
      <c r="M8189" s="5">
        <f t="shared" si="511"/>
        <v>0</v>
      </c>
      <c r="N8189" s="5" t="s">
        <v>27909</v>
      </c>
      <c r="O8189" s="5" t="s">
        <v>27910</v>
      </c>
      <c r="P8189" s="5" t="s">
        <v>27911</v>
      </c>
    </row>
    <row r="8190" ht="19" customHeight="1" spans="1:16">
      <c r="A8190" s="5">
        <v>320</v>
      </c>
      <c r="B8190" s="5" t="s">
        <v>771</v>
      </c>
      <c r="C8190" s="5" t="s">
        <v>82</v>
      </c>
      <c r="D8190" s="8" t="s">
        <v>251</v>
      </c>
      <c r="E8190" s="6">
        <v>592</v>
      </c>
      <c r="F8190" s="6">
        <v>560.5</v>
      </c>
      <c r="G8190" s="6">
        <v>586.7</v>
      </c>
      <c r="H8190" s="5" t="s">
        <v>120</v>
      </c>
      <c r="I8190" s="6">
        <f t="shared" si="508"/>
        <v>31.5</v>
      </c>
      <c r="J8190" s="5" t="str">
        <f>IF(H8190="否","不适用",IF(AND(ISNUMBER(E8190),ISNUMBER(F8190)),IF(I8190&gt;规则与名单!$B$2,"是","否"),"未判定"))</f>
        <v>不适用</v>
      </c>
      <c r="K8190" s="5" t="str">
        <f t="shared" si="509"/>
        <v>非测试日纯氢</v>
      </c>
      <c r="L8190" s="6">
        <f t="shared" si="510"/>
        <v>586.7</v>
      </c>
      <c r="M8190" s="5">
        <f t="shared" si="511"/>
        <v>0</v>
      </c>
      <c r="N8190" s="5" t="s">
        <v>27912</v>
      </c>
      <c r="O8190" s="5" t="s">
        <v>27913</v>
      </c>
      <c r="P8190" s="5" t="s">
        <v>27914</v>
      </c>
    </row>
    <row r="8191" ht="19" customHeight="1" spans="1:16">
      <c r="A8191" s="5">
        <v>320</v>
      </c>
      <c r="B8191" s="5" t="s">
        <v>771</v>
      </c>
      <c r="C8191" s="5" t="s">
        <v>82</v>
      </c>
      <c r="D8191" s="8" t="s">
        <v>472</v>
      </c>
      <c r="E8191" s="6">
        <v>99.7</v>
      </c>
      <c r="F8191" s="6">
        <v>94.5</v>
      </c>
      <c r="G8191" s="6">
        <v>98.7</v>
      </c>
      <c r="H8191" s="5" t="s">
        <v>120</v>
      </c>
      <c r="I8191" s="6">
        <f t="shared" si="508"/>
        <v>5.2</v>
      </c>
      <c r="J8191" s="5" t="str">
        <f>IF(H8191="否","不适用",IF(AND(ISNUMBER(E8191),ISNUMBER(F8191)),IF(I8191&gt;规则与名单!$B$2,"是","否"),"未判定"))</f>
        <v>不适用</v>
      </c>
      <c r="K8191" s="5" t="str">
        <f t="shared" si="509"/>
        <v>非测试日纯氢</v>
      </c>
      <c r="L8191" s="6">
        <f t="shared" si="510"/>
        <v>98.7</v>
      </c>
      <c r="M8191" s="5">
        <f t="shared" si="511"/>
        <v>0</v>
      </c>
      <c r="N8191" s="5" t="s">
        <v>27915</v>
      </c>
      <c r="O8191" s="5" t="s">
        <v>27916</v>
      </c>
      <c r="P8191" s="5" t="s">
        <v>27917</v>
      </c>
    </row>
    <row r="8192" ht="19" customHeight="1" spans="1:16">
      <c r="A8192" s="5">
        <v>320</v>
      </c>
      <c r="B8192" s="5" t="s">
        <v>771</v>
      </c>
      <c r="C8192" s="5" t="s">
        <v>82</v>
      </c>
      <c r="D8192" s="8" t="s">
        <v>466</v>
      </c>
      <c r="E8192" s="6">
        <v>204.4</v>
      </c>
      <c r="F8192" s="6">
        <v>193.9</v>
      </c>
      <c r="G8192" s="6">
        <v>203.2</v>
      </c>
      <c r="H8192" s="5" t="s">
        <v>120</v>
      </c>
      <c r="I8192" s="6">
        <f t="shared" si="508"/>
        <v>10.5</v>
      </c>
      <c r="J8192" s="5" t="str">
        <f>IF(H8192="否","不适用",IF(AND(ISNUMBER(E8192),ISNUMBER(F8192)),IF(I8192&gt;规则与名单!$B$2,"是","否"),"未判定"))</f>
        <v>不适用</v>
      </c>
      <c r="K8192" s="5" t="str">
        <f t="shared" si="509"/>
        <v>非测试日纯氢</v>
      </c>
      <c r="L8192" s="6">
        <f t="shared" si="510"/>
        <v>203.2</v>
      </c>
      <c r="M8192" s="5">
        <f t="shared" si="511"/>
        <v>0</v>
      </c>
      <c r="N8192" s="5" t="s">
        <v>27918</v>
      </c>
      <c r="O8192" s="5" t="s">
        <v>27919</v>
      </c>
      <c r="P8192" s="5" t="s">
        <v>27920</v>
      </c>
    </row>
    <row r="8193" ht="19" customHeight="1" spans="1:16">
      <c r="A8193" s="5">
        <v>320</v>
      </c>
      <c r="B8193" s="5" t="s">
        <v>771</v>
      </c>
      <c r="C8193" s="5" t="s">
        <v>82</v>
      </c>
      <c r="D8193" s="8" t="s">
        <v>333</v>
      </c>
      <c r="E8193" s="6">
        <v>197.9</v>
      </c>
      <c r="F8193" s="6">
        <v>188</v>
      </c>
      <c r="G8193" s="6">
        <v>159.4</v>
      </c>
      <c r="H8193" s="5" t="s">
        <v>120</v>
      </c>
      <c r="I8193" s="6">
        <f t="shared" si="508"/>
        <v>9.90000000000001</v>
      </c>
      <c r="J8193" s="5" t="str">
        <f>IF(H8193="否","不适用",IF(AND(ISNUMBER(E8193),ISNUMBER(F8193)),IF(I8193&gt;规则与名单!$B$2,"是","否"),"未判定"))</f>
        <v>不适用</v>
      </c>
      <c r="K8193" s="5" t="str">
        <f t="shared" si="509"/>
        <v>非测试日纯氢</v>
      </c>
      <c r="L8193" s="6">
        <f t="shared" si="510"/>
        <v>159.4</v>
      </c>
      <c r="M8193" s="5">
        <f t="shared" si="511"/>
        <v>0</v>
      </c>
      <c r="N8193" s="5" t="s">
        <v>27921</v>
      </c>
      <c r="O8193" s="5" t="s">
        <v>27922</v>
      </c>
      <c r="P8193" s="5" t="s">
        <v>27923</v>
      </c>
    </row>
    <row r="8194" ht="19" customHeight="1" spans="1:16">
      <c r="A8194" s="5">
        <v>320</v>
      </c>
      <c r="B8194" s="5" t="s">
        <v>771</v>
      </c>
      <c r="C8194" s="5" t="s">
        <v>82</v>
      </c>
      <c r="D8194" s="8" t="s">
        <v>175</v>
      </c>
      <c r="E8194" s="6">
        <v>249.7</v>
      </c>
      <c r="F8194" s="6">
        <v>236.7</v>
      </c>
      <c r="G8194" s="6">
        <v>249</v>
      </c>
      <c r="H8194" s="5" t="s">
        <v>120</v>
      </c>
      <c r="I8194" s="6">
        <f t="shared" ref="I8194:I8257" si="512">IF(AND(ISNUMBER(E8194),ISNUMBER(F8194)),E8194-F8194,"")</f>
        <v>13</v>
      </c>
      <c r="J8194" s="5" t="str">
        <f>IF(H8194="否","不适用",IF(AND(ISNUMBER(E8194),ISNUMBER(F8194)),IF(I8194&gt;规则与名单!$B$2,"是","否"),"未判定"))</f>
        <v>不适用</v>
      </c>
      <c r="K8194" s="5" t="str">
        <f t="shared" ref="K8194:K8257" si="513">IF(J8194="是",IF(ISNUMBER(F8194),"测试日GPS","缺失"),IF(ISNUMBER(G8194),"非测试日纯氢",IF(AND(H8194="是",J8194="未判定"),IF(ISNUMBER(F8194),"测试名单无纯氢GPS","缺失"),IF(ISNUMBER(E8194),"非测试日仪表","缺失"))))</f>
        <v>非测试日纯氢</v>
      </c>
      <c r="L8194" s="6">
        <f t="shared" ref="L8194:L8257" si="514">IF(K8194="缺失","",IF(K8194="非测试日纯氢",G8194,IF(K8194="非测试日仪表",E8194,F8194)))</f>
        <v>249</v>
      </c>
      <c r="M8194" s="5">
        <f t="shared" ref="M8194:M8257" si="515">IF(K8194="缺失",1,0)</f>
        <v>0</v>
      </c>
      <c r="N8194" s="5" t="s">
        <v>27924</v>
      </c>
      <c r="O8194" s="5" t="s">
        <v>27925</v>
      </c>
      <c r="P8194" s="5" t="s">
        <v>27926</v>
      </c>
    </row>
    <row r="8195" ht="19" customHeight="1" spans="1:16">
      <c r="A8195" s="5">
        <v>320</v>
      </c>
      <c r="B8195" s="5" t="s">
        <v>771</v>
      </c>
      <c r="C8195" s="5" t="s">
        <v>82</v>
      </c>
      <c r="D8195" s="8" t="s">
        <v>3402</v>
      </c>
      <c r="E8195" s="6">
        <v>224.6</v>
      </c>
      <c r="F8195" s="6">
        <v>213.4</v>
      </c>
      <c r="G8195" s="6">
        <v>223</v>
      </c>
      <c r="H8195" s="5" t="s">
        <v>120</v>
      </c>
      <c r="I8195" s="6">
        <f t="shared" si="512"/>
        <v>11.2</v>
      </c>
      <c r="J8195" s="5" t="str">
        <f>IF(H8195="否","不适用",IF(AND(ISNUMBER(E8195),ISNUMBER(F8195)),IF(I8195&gt;规则与名单!$B$2,"是","否"),"未判定"))</f>
        <v>不适用</v>
      </c>
      <c r="K8195" s="5" t="str">
        <f t="shared" si="513"/>
        <v>非测试日纯氢</v>
      </c>
      <c r="L8195" s="6">
        <f t="shared" si="514"/>
        <v>223</v>
      </c>
      <c r="M8195" s="5">
        <f t="shared" si="515"/>
        <v>0</v>
      </c>
      <c r="N8195" s="5" t="s">
        <v>27927</v>
      </c>
      <c r="O8195" s="5" t="s">
        <v>27928</v>
      </c>
      <c r="P8195" s="5" t="s">
        <v>27929</v>
      </c>
    </row>
    <row r="8196" ht="19" customHeight="1" spans="1:16">
      <c r="A8196" s="5">
        <v>320</v>
      </c>
      <c r="B8196" s="5" t="s">
        <v>771</v>
      </c>
      <c r="C8196" s="5" t="s">
        <v>82</v>
      </c>
      <c r="D8196" s="8" t="s">
        <v>487</v>
      </c>
      <c r="E8196" s="6">
        <v>220.8</v>
      </c>
      <c r="F8196" s="6">
        <v>209.3</v>
      </c>
      <c r="G8196" s="6">
        <v>220.4</v>
      </c>
      <c r="H8196" s="5" t="s">
        <v>120</v>
      </c>
      <c r="I8196" s="6">
        <f t="shared" si="512"/>
        <v>11.5</v>
      </c>
      <c r="J8196" s="5" t="str">
        <f>IF(H8196="否","不适用",IF(AND(ISNUMBER(E8196),ISNUMBER(F8196)),IF(I8196&gt;规则与名单!$B$2,"是","否"),"未判定"))</f>
        <v>不适用</v>
      </c>
      <c r="K8196" s="5" t="str">
        <f t="shared" si="513"/>
        <v>非测试日纯氢</v>
      </c>
      <c r="L8196" s="6">
        <f t="shared" si="514"/>
        <v>220.4</v>
      </c>
      <c r="M8196" s="5">
        <f t="shared" si="515"/>
        <v>0</v>
      </c>
      <c r="N8196" s="5" t="s">
        <v>27930</v>
      </c>
      <c r="O8196" s="5" t="s">
        <v>27931</v>
      </c>
      <c r="P8196" s="5" t="s">
        <v>27932</v>
      </c>
    </row>
    <row r="8197" ht="19" customHeight="1" spans="1:16">
      <c r="A8197" s="5">
        <v>320</v>
      </c>
      <c r="B8197" s="5" t="s">
        <v>771</v>
      </c>
      <c r="C8197" s="5" t="s">
        <v>82</v>
      </c>
      <c r="D8197" s="8" t="s">
        <v>121</v>
      </c>
      <c r="E8197" s="6">
        <v>341</v>
      </c>
      <c r="F8197" s="6">
        <v>322.4</v>
      </c>
      <c r="G8197" s="6">
        <v>249.5</v>
      </c>
      <c r="H8197" s="5" t="s">
        <v>120</v>
      </c>
      <c r="I8197" s="6">
        <f t="shared" si="512"/>
        <v>18.6</v>
      </c>
      <c r="J8197" s="5" t="str">
        <f>IF(H8197="否","不适用",IF(AND(ISNUMBER(E8197),ISNUMBER(F8197)),IF(I8197&gt;规则与名单!$B$2,"是","否"),"未判定"))</f>
        <v>不适用</v>
      </c>
      <c r="K8197" s="5" t="str">
        <f t="shared" si="513"/>
        <v>非测试日纯氢</v>
      </c>
      <c r="L8197" s="6">
        <f t="shared" si="514"/>
        <v>249.5</v>
      </c>
      <c r="M8197" s="5">
        <f t="shared" si="515"/>
        <v>0</v>
      </c>
      <c r="N8197" s="5" t="s">
        <v>27933</v>
      </c>
      <c r="O8197" s="5" t="s">
        <v>27934</v>
      </c>
      <c r="P8197" s="5" t="s">
        <v>27935</v>
      </c>
    </row>
    <row r="8198" ht="19" customHeight="1" spans="1:16">
      <c r="A8198" s="5">
        <v>320</v>
      </c>
      <c r="B8198" s="5" t="s">
        <v>771</v>
      </c>
      <c r="C8198" s="5" t="s">
        <v>82</v>
      </c>
      <c r="D8198" s="8" t="s">
        <v>170</v>
      </c>
      <c r="E8198" s="6">
        <v>265.6</v>
      </c>
      <c r="F8198" s="6">
        <v>251.2</v>
      </c>
      <c r="G8198" s="6">
        <v>265.3</v>
      </c>
      <c r="H8198" s="5" t="s">
        <v>120</v>
      </c>
      <c r="I8198" s="6">
        <f t="shared" si="512"/>
        <v>14.4</v>
      </c>
      <c r="J8198" s="5" t="str">
        <f>IF(H8198="否","不适用",IF(AND(ISNUMBER(E8198),ISNUMBER(F8198)),IF(I8198&gt;规则与名单!$B$2,"是","否"),"未判定"))</f>
        <v>不适用</v>
      </c>
      <c r="K8198" s="5" t="str">
        <f t="shared" si="513"/>
        <v>非测试日纯氢</v>
      </c>
      <c r="L8198" s="6">
        <f t="shared" si="514"/>
        <v>265.3</v>
      </c>
      <c r="M8198" s="5">
        <f t="shared" si="515"/>
        <v>0</v>
      </c>
      <c r="N8198" s="5" t="s">
        <v>27936</v>
      </c>
      <c r="O8198" s="5" t="s">
        <v>27937</v>
      </c>
      <c r="P8198" s="5" t="s">
        <v>27938</v>
      </c>
    </row>
    <row r="8199" ht="19" customHeight="1" spans="1:16">
      <c r="A8199" s="5">
        <v>320</v>
      </c>
      <c r="B8199" s="5" t="s">
        <v>771</v>
      </c>
      <c r="C8199" s="5" t="s">
        <v>82</v>
      </c>
      <c r="D8199" s="8" t="s">
        <v>644</v>
      </c>
      <c r="E8199" s="6">
        <v>185</v>
      </c>
      <c r="F8199" s="6">
        <v>175.3</v>
      </c>
      <c r="G8199" s="6">
        <v>184.5</v>
      </c>
      <c r="H8199" s="5" t="s">
        <v>120</v>
      </c>
      <c r="I8199" s="6">
        <f t="shared" si="512"/>
        <v>9.69999999999999</v>
      </c>
      <c r="J8199" s="5" t="str">
        <f>IF(H8199="否","不适用",IF(AND(ISNUMBER(E8199),ISNUMBER(F8199)),IF(I8199&gt;规则与名单!$B$2,"是","否"),"未判定"))</f>
        <v>不适用</v>
      </c>
      <c r="K8199" s="5" t="str">
        <f t="shared" si="513"/>
        <v>非测试日纯氢</v>
      </c>
      <c r="L8199" s="6">
        <f t="shared" si="514"/>
        <v>184.5</v>
      </c>
      <c r="M8199" s="5">
        <f t="shared" si="515"/>
        <v>0</v>
      </c>
      <c r="N8199" s="5" t="s">
        <v>27939</v>
      </c>
      <c r="O8199" s="5" t="s">
        <v>27940</v>
      </c>
      <c r="P8199" s="5" t="s">
        <v>27941</v>
      </c>
    </row>
    <row r="8200" ht="19" customHeight="1" spans="1:16">
      <c r="A8200" s="5">
        <v>320</v>
      </c>
      <c r="B8200" s="5" t="s">
        <v>771</v>
      </c>
      <c r="C8200" s="5" t="s">
        <v>82</v>
      </c>
      <c r="D8200" s="8" t="s">
        <v>3418</v>
      </c>
      <c r="E8200" s="6"/>
      <c r="F8200" s="6">
        <v>0</v>
      </c>
      <c r="G8200" s="6"/>
      <c r="H8200" s="5" t="s">
        <v>120</v>
      </c>
      <c r="I8200" s="6" t="str">
        <f t="shared" si="512"/>
        <v/>
      </c>
      <c r="J8200" s="5" t="str">
        <f>IF(H8200="否","不适用",IF(AND(ISNUMBER(E8200),ISNUMBER(F8200)),IF(I8200&gt;规则与名单!$B$2,"是","否"),"未判定"))</f>
        <v>不适用</v>
      </c>
      <c r="K8200" s="5" t="str">
        <f t="shared" si="513"/>
        <v>缺失</v>
      </c>
      <c r="L8200" s="6" t="str">
        <f t="shared" si="514"/>
        <v/>
      </c>
      <c r="M8200" s="5">
        <f t="shared" si="515"/>
        <v>1</v>
      </c>
      <c r="N8200" s="5" t="s">
        <v>27942</v>
      </c>
      <c r="O8200" s="5" t="s">
        <v>27943</v>
      </c>
      <c r="P8200" s="5" t="s">
        <v>27944</v>
      </c>
    </row>
    <row r="8201" ht="19" customHeight="1" spans="1:16">
      <c r="A8201" s="5">
        <v>320</v>
      </c>
      <c r="B8201" s="5" t="s">
        <v>771</v>
      </c>
      <c r="C8201" s="5" t="s">
        <v>82</v>
      </c>
      <c r="D8201" s="8" t="s">
        <v>3422</v>
      </c>
      <c r="E8201" s="6">
        <v>295</v>
      </c>
      <c r="F8201" s="6">
        <v>280</v>
      </c>
      <c r="G8201" s="6">
        <v>293.2</v>
      </c>
      <c r="H8201" s="5" t="s">
        <v>120</v>
      </c>
      <c r="I8201" s="6">
        <f t="shared" si="512"/>
        <v>15</v>
      </c>
      <c r="J8201" s="5" t="str">
        <f>IF(H8201="否","不适用",IF(AND(ISNUMBER(E8201),ISNUMBER(F8201)),IF(I8201&gt;规则与名单!$B$2,"是","否"),"未判定"))</f>
        <v>不适用</v>
      </c>
      <c r="K8201" s="5" t="str">
        <f t="shared" si="513"/>
        <v>非测试日纯氢</v>
      </c>
      <c r="L8201" s="6">
        <f t="shared" si="514"/>
        <v>293.2</v>
      </c>
      <c r="M8201" s="5">
        <f t="shared" si="515"/>
        <v>0</v>
      </c>
      <c r="N8201" s="5" t="s">
        <v>27945</v>
      </c>
      <c r="O8201" s="5" t="s">
        <v>27946</v>
      </c>
      <c r="P8201" s="5" t="s">
        <v>27947</v>
      </c>
    </row>
    <row r="8202" ht="19" customHeight="1" spans="1:16">
      <c r="A8202" s="5">
        <v>320</v>
      </c>
      <c r="B8202" s="5" t="s">
        <v>771</v>
      </c>
      <c r="C8202" s="5" t="s">
        <v>82</v>
      </c>
      <c r="D8202" s="8" t="s">
        <v>336</v>
      </c>
      <c r="E8202" s="6">
        <v>188.5</v>
      </c>
      <c r="F8202" s="6">
        <v>178.8</v>
      </c>
      <c r="G8202" s="6">
        <v>187.7</v>
      </c>
      <c r="H8202" s="5" t="s">
        <v>120</v>
      </c>
      <c r="I8202" s="6">
        <f t="shared" si="512"/>
        <v>9.69999999999999</v>
      </c>
      <c r="J8202" s="5" t="str">
        <f>IF(H8202="否","不适用",IF(AND(ISNUMBER(E8202),ISNUMBER(F8202)),IF(I8202&gt;规则与名单!$B$2,"是","否"),"未判定"))</f>
        <v>不适用</v>
      </c>
      <c r="K8202" s="5" t="str">
        <f t="shared" si="513"/>
        <v>非测试日纯氢</v>
      </c>
      <c r="L8202" s="6">
        <f t="shared" si="514"/>
        <v>187.7</v>
      </c>
      <c r="M8202" s="5">
        <f t="shared" si="515"/>
        <v>0</v>
      </c>
      <c r="N8202" s="5" t="s">
        <v>27948</v>
      </c>
      <c r="O8202" s="5" t="s">
        <v>27949</v>
      </c>
      <c r="P8202" s="5" t="s">
        <v>27950</v>
      </c>
    </row>
    <row r="8203" ht="19" customHeight="1" spans="1:16">
      <c r="A8203" s="5">
        <v>320</v>
      </c>
      <c r="B8203" s="5" t="s">
        <v>771</v>
      </c>
      <c r="C8203" s="5" t="s">
        <v>82</v>
      </c>
      <c r="D8203" s="8" t="s">
        <v>653</v>
      </c>
      <c r="E8203" s="6">
        <v>497.6</v>
      </c>
      <c r="F8203" s="6">
        <v>471.7</v>
      </c>
      <c r="G8203" s="6">
        <v>494.7</v>
      </c>
      <c r="H8203" s="5" t="s">
        <v>120</v>
      </c>
      <c r="I8203" s="6">
        <f t="shared" si="512"/>
        <v>25.9</v>
      </c>
      <c r="J8203" s="5" t="str">
        <f>IF(H8203="否","不适用",IF(AND(ISNUMBER(E8203),ISNUMBER(F8203)),IF(I8203&gt;规则与名单!$B$2,"是","否"),"未判定"))</f>
        <v>不适用</v>
      </c>
      <c r="K8203" s="5" t="str">
        <f t="shared" si="513"/>
        <v>非测试日纯氢</v>
      </c>
      <c r="L8203" s="6">
        <f t="shared" si="514"/>
        <v>494.7</v>
      </c>
      <c r="M8203" s="5">
        <f t="shared" si="515"/>
        <v>0</v>
      </c>
      <c r="N8203" s="5" t="s">
        <v>27951</v>
      </c>
      <c r="O8203" s="5" t="s">
        <v>27952</v>
      </c>
      <c r="P8203" s="5" t="s">
        <v>27953</v>
      </c>
    </row>
    <row r="8204" ht="19" customHeight="1" spans="1:16">
      <c r="A8204" s="5">
        <v>320</v>
      </c>
      <c r="B8204" s="5" t="s">
        <v>771</v>
      </c>
      <c r="C8204" s="5" t="s">
        <v>82</v>
      </c>
      <c r="D8204" s="8" t="s">
        <v>140</v>
      </c>
      <c r="E8204" s="6">
        <v>247.6</v>
      </c>
      <c r="F8204" s="6">
        <v>235.1</v>
      </c>
      <c r="G8204" s="6">
        <v>247.2</v>
      </c>
      <c r="H8204" s="5" t="s">
        <v>120</v>
      </c>
      <c r="I8204" s="6">
        <f t="shared" si="512"/>
        <v>12.5</v>
      </c>
      <c r="J8204" s="5" t="str">
        <f>IF(H8204="否","不适用",IF(AND(ISNUMBER(E8204),ISNUMBER(F8204)),IF(I8204&gt;规则与名单!$B$2,"是","否"),"未判定"))</f>
        <v>不适用</v>
      </c>
      <c r="K8204" s="5" t="str">
        <f t="shared" si="513"/>
        <v>非测试日纯氢</v>
      </c>
      <c r="L8204" s="6">
        <f t="shared" si="514"/>
        <v>247.2</v>
      </c>
      <c r="M8204" s="5">
        <f t="shared" si="515"/>
        <v>0</v>
      </c>
      <c r="N8204" s="5" t="s">
        <v>27954</v>
      </c>
      <c r="O8204" s="5" t="s">
        <v>27955</v>
      </c>
      <c r="P8204" s="5" t="s">
        <v>27956</v>
      </c>
    </row>
    <row r="8205" ht="19" customHeight="1" spans="1:16">
      <c r="A8205" s="5">
        <v>320</v>
      </c>
      <c r="B8205" s="5" t="s">
        <v>771</v>
      </c>
      <c r="C8205" s="5" t="s">
        <v>82</v>
      </c>
      <c r="D8205" s="8" t="s">
        <v>115</v>
      </c>
      <c r="E8205" s="6">
        <v>404.1</v>
      </c>
      <c r="F8205" s="6">
        <v>383.5</v>
      </c>
      <c r="G8205" s="6">
        <v>403.9</v>
      </c>
      <c r="H8205" s="5" t="s">
        <v>120</v>
      </c>
      <c r="I8205" s="6">
        <f t="shared" si="512"/>
        <v>20.6</v>
      </c>
      <c r="J8205" s="5" t="str">
        <f>IF(H8205="否","不适用",IF(AND(ISNUMBER(E8205),ISNUMBER(F8205)),IF(I8205&gt;规则与名单!$B$2,"是","否"),"未判定"))</f>
        <v>不适用</v>
      </c>
      <c r="K8205" s="5" t="str">
        <f t="shared" si="513"/>
        <v>非测试日纯氢</v>
      </c>
      <c r="L8205" s="6">
        <f t="shared" si="514"/>
        <v>403.9</v>
      </c>
      <c r="M8205" s="5">
        <f t="shared" si="515"/>
        <v>0</v>
      </c>
      <c r="N8205" s="5" t="s">
        <v>27957</v>
      </c>
      <c r="O8205" s="5" t="s">
        <v>27958</v>
      </c>
      <c r="P8205" s="5" t="s">
        <v>27959</v>
      </c>
    </row>
    <row r="8206" ht="19" customHeight="1" spans="1:16">
      <c r="A8206" s="5">
        <v>321</v>
      </c>
      <c r="B8206" s="5" t="s">
        <v>772</v>
      </c>
      <c r="C8206" s="5" t="s">
        <v>82</v>
      </c>
      <c r="D8206" s="8" t="s">
        <v>114</v>
      </c>
      <c r="E8206" s="6">
        <v>282.2</v>
      </c>
      <c r="F8206" s="6">
        <v>265.7</v>
      </c>
      <c r="G8206" s="6">
        <v>229.8</v>
      </c>
      <c r="H8206" s="5" t="s">
        <v>120</v>
      </c>
      <c r="I8206" s="6">
        <f t="shared" si="512"/>
        <v>16.5</v>
      </c>
      <c r="J8206" s="5" t="str">
        <f>IF(H8206="否","不适用",IF(AND(ISNUMBER(E8206),ISNUMBER(F8206)),IF(I8206&gt;规则与名单!$B$2,"是","否"),"未判定"))</f>
        <v>不适用</v>
      </c>
      <c r="K8206" s="5" t="str">
        <f t="shared" si="513"/>
        <v>非测试日纯氢</v>
      </c>
      <c r="L8206" s="6">
        <f t="shared" si="514"/>
        <v>229.8</v>
      </c>
      <c r="M8206" s="5">
        <f t="shared" si="515"/>
        <v>0</v>
      </c>
      <c r="N8206" s="5" t="s">
        <v>27960</v>
      </c>
      <c r="O8206" s="5" t="s">
        <v>27961</v>
      </c>
      <c r="P8206" s="5" t="s">
        <v>27962</v>
      </c>
    </row>
    <row r="8207" ht="19" customHeight="1" spans="1:16">
      <c r="A8207" s="5">
        <v>321</v>
      </c>
      <c r="B8207" s="5" t="s">
        <v>772</v>
      </c>
      <c r="C8207" s="5" t="s">
        <v>82</v>
      </c>
      <c r="D8207" s="8" t="s">
        <v>605</v>
      </c>
      <c r="E8207" s="6">
        <v>535.5</v>
      </c>
      <c r="F8207" s="6">
        <v>504.7</v>
      </c>
      <c r="G8207" s="6">
        <v>222.7</v>
      </c>
      <c r="H8207" s="5" t="s">
        <v>120</v>
      </c>
      <c r="I8207" s="6">
        <f t="shared" si="512"/>
        <v>30.8</v>
      </c>
      <c r="J8207" s="5" t="str">
        <f>IF(H8207="否","不适用",IF(AND(ISNUMBER(E8207),ISNUMBER(F8207)),IF(I8207&gt;规则与名单!$B$2,"是","否"),"未判定"))</f>
        <v>不适用</v>
      </c>
      <c r="K8207" s="5" t="str">
        <f t="shared" si="513"/>
        <v>非测试日纯氢</v>
      </c>
      <c r="L8207" s="6">
        <f t="shared" si="514"/>
        <v>222.7</v>
      </c>
      <c r="M8207" s="5">
        <f t="shared" si="515"/>
        <v>0</v>
      </c>
      <c r="N8207" s="5" t="s">
        <v>27963</v>
      </c>
      <c r="O8207" s="5" t="s">
        <v>27964</v>
      </c>
      <c r="P8207" s="5" t="s">
        <v>27965</v>
      </c>
    </row>
    <row r="8208" ht="19" customHeight="1" spans="1:16">
      <c r="A8208" s="5">
        <v>321</v>
      </c>
      <c r="B8208" s="5" t="s">
        <v>772</v>
      </c>
      <c r="C8208" s="5" t="s">
        <v>82</v>
      </c>
      <c r="D8208" s="8" t="s">
        <v>186</v>
      </c>
      <c r="E8208" s="6">
        <v>295.4</v>
      </c>
      <c r="F8208" s="6">
        <v>278.1</v>
      </c>
      <c r="G8208" s="6">
        <v>90.1</v>
      </c>
      <c r="H8208" s="5" t="s">
        <v>120</v>
      </c>
      <c r="I8208" s="6">
        <f t="shared" si="512"/>
        <v>17.3</v>
      </c>
      <c r="J8208" s="5" t="str">
        <f>IF(H8208="否","不适用",IF(AND(ISNUMBER(E8208),ISNUMBER(F8208)),IF(I8208&gt;规则与名单!$B$2,"是","否"),"未判定"))</f>
        <v>不适用</v>
      </c>
      <c r="K8208" s="5" t="str">
        <f t="shared" si="513"/>
        <v>非测试日纯氢</v>
      </c>
      <c r="L8208" s="6">
        <f t="shared" si="514"/>
        <v>90.1</v>
      </c>
      <c r="M8208" s="5">
        <f t="shared" si="515"/>
        <v>0</v>
      </c>
      <c r="N8208" s="5" t="s">
        <v>27966</v>
      </c>
      <c r="O8208" s="5" t="s">
        <v>27967</v>
      </c>
      <c r="P8208" s="5" t="s">
        <v>27968</v>
      </c>
    </row>
    <row r="8209" ht="19" customHeight="1" spans="1:16">
      <c r="A8209" s="5">
        <v>321</v>
      </c>
      <c r="B8209" s="5" t="s">
        <v>772</v>
      </c>
      <c r="C8209" s="5" t="s">
        <v>82</v>
      </c>
      <c r="D8209" s="8" t="s">
        <v>165</v>
      </c>
      <c r="E8209" s="6">
        <v>481.1</v>
      </c>
      <c r="F8209" s="6">
        <v>460.6</v>
      </c>
      <c r="G8209" s="6">
        <v>303.9</v>
      </c>
      <c r="H8209" s="5" t="s">
        <v>120</v>
      </c>
      <c r="I8209" s="6">
        <f t="shared" si="512"/>
        <v>20.5</v>
      </c>
      <c r="J8209" s="5" t="str">
        <f>IF(H8209="否","不适用",IF(AND(ISNUMBER(E8209),ISNUMBER(F8209)),IF(I8209&gt;规则与名单!$B$2,"是","否"),"未判定"))</f>
        <v>不适用</v>
      </c>
      <c r="K8209" s="5" t="str">
        <f t="shared" si="513"/>
        <v>非测试日纯氢</v>
      </c>
      <c r="L8209" s="6">
        <f t="shared" si="514"/>
        <v>303.9</v>
      </c>
      <c r="M8209" s="5">
        <f t="shared" si="515"/>
        <v>0</v>
      </c>
      <c r="N8209" s="5" t="s">
        <v>27969</v>
      </c>
      <c r="O8209" s="5" t="s">
        <v>27970</v>
      </c>
      <c r="P8209" s="5" t="s">
        <v>27971</v>
      </c>
    </row>
    <row r="8210" ht="19" customHeight="1" spans="1:16">
      <c r="A8210" s="5">
        <v>321</v>
      </c>
      <c r="B8210" s="5" t="s">
        <v>772</v>
      </c>
      <c r="C8210" s="5" t="s">
        <v>82</v>
      </c>
      <c r="D8210" s="8" t="s">
        <v>151</v>
      </c>
      <c r="E8210" s="6">
        <v>35.7</v>
      </c>
      <c r="F8210" s="6">
        <v>95</v>
      </c>
      <c r="G8210" s="6">
        <v>13.9</v>
      </c>
      <c r="H8210" s="5" t="s">
        <v>120</v>
      </c>
      <c r="I8210" s="6">
        <f t="shared" si="512"/>
        <v>-59.3</v>
      </c>
      <c r="J8210" s="5" t="str">
        <f>IF(H8210="否","不适用",IF(AND(ISNUMBER(E8210),ISNUMBER(F8210)),IF(I8210&gt;规则与名单!$B$2,"是","否"),"未判定"))</f>
        <v>不适用</v>
      </c>
      <c r="K8210" s="5" t="str">
        <f t="shared" si="513"/>
        <v>非测试日纯氢</v>
      </c>
      <c r="L8210" s="6">
        <f t="shared" si="514"/>
        <v>13.9</v>
      </c>
      <c r="M8210" s="5">
        <f t="shared" si="515"/>
        <v>0</v>
      </c>
      <c r="N8210" s="5" t="s">
        <v>27972</v>
      </c>
      <c r="O8210" s="5" t="s">
        <v>27973</v>
      </c>
      <c r="P8210" s="5" t="s">
        <v>27974</v>
      </c>
    </row>
    <row r="8211" ht="19" customHeight="1" spans="1:16">
      <c r="A8211" s="5">
        <v>321</v>
      </c>
      <c r="B8211" s="5" t="s">
        <v>772</v>
      </c>
      <c r="C8211" s="5" t="s">
        <v>82</v>
      </c>
      <c r="D8211" s="8" t="s">
        <v>3358</v>
      </c>
      <c r="E8211" s="6">
        <v>451.5</v>
      </c>
      <c r="F8211" s="6">
        <v>355.1</v>
      </c>
      <c r="G8211" s="6">
        <v>131.3</v>
      </c>
      <c r="H8211" s="5" t="s">
        <v>120</v>
      </c>
      <c r="I8211" s="6">
        <f t="shared" si="512"/>
        <v>96.4</v>
      </c>
      <c r="J8211" s="5" t="str">
        <f>IF(H8211="否","不适用",IF(AND(ISNUMBER(E8211),ISNUMBER(F8211)),IF(I8211&gt;规则与名单!$B$2,"是","否"),"未判定"))</f>
        <v>不适用</v>
      </c>
      <c r="K8211" s="5" t="str">
        <f t="shared" si="513"/>
        <v>非测试日纯氢</v>
      </c>
      <c r="L8211" s="6">
        <f t="shared" si="514"/>
        <v>131.3</v>
      </c>
      <c r="M8211" s="5">
        <f t="shared" si="515"/>
        <v>0</v>
      </c>
      <c r="N8211" s="5" t="s">
        <v>27975</v>
      </c>
      <c r="O8211" s="5" t="s">
        <v>27976</v>
      </c>
      <c r="P8211" s="5" t="s">
        <v>27977</v>
      </c>
    </row>
    <row r="8212" ht="19" customHeight="1" spans="1:16">
      <c r="A8212" s="5">
        <v>321</v>
      </c>
      <c r="B8212" s="5" t="s">
        <v>772</v>
      </c>
      <c r="C8212" s="5" t="s">
        <v>82</v>
      </c>
      <c r="D8212" s="8" t="s">
        <v>272</v>
      </c>
      <c r="E8212" s="6">
        <v>295.7</v>
      </c>
      <c r="F8212" s="6">
        <v>278.7</v>
      </c>
      <c r="G8212" s="6">
        <v>55.8</v>
      </c>
      <c r="H8212" s="5" t="s">
        <v>120</v>
      </c>
      <c r="I8212" s="6">
        <f t="shared" si="512"/>
        <v>17</v>
      </c>
      <c r="J8212" s="5" t="str">
        <f>IF(H8212="否","不适用",IF(AND(ISNUMBER(E8212),ISNUMBER(F8212)),IF(I8212&gt;规则与名单!$B$2,"是","否"),"未判定"))</f>
        <v>不适用</v>
      </c>
      <c r="K8212" s="5" t="str">
        <f t="shared" si="513"/>
        <v>非测试日纯氢</v>
      </c>
      <c r="L8212" s="6">
        <f t="shared" si="514"/>
        <v>55.8</v>
      </c>
      <c r="M8212" s="5">
        <f t="shared" si="515"/>
        <v>0</v>
      </c>
      <c r="N8212" s="5" t="s">
        <v>27978</v>
      </c>
      <c r="O8212" s="5" t="s">
        <v>27979</v>
      </c>
      <c r="P8212" s="5" t="s">
        <v>27980</v>
      </c>
    </row>
    <row r="8213" ht="19" customHeight="1" spans="1:16">
      <c r="A8213" s="5">
        <v>321</v>
      </c>
      <c r="B8213" s="5" t="s">
        <v>772</v>
      </c>
      <c r="C8213" s="5" t="s">
        <v>82</v>
      </c>
      <c r="D8213" s="8" t="s">
        <v>506</v>
      </c>
      <c r="E8213" s="6">
        <v>384.8</v>
      </c>
      <c r="F8213" s="6">
        <v>362.5</v>
      </c>
      <c r="G8213" s="6">
        <v>144.1</v>
      </c>
      <c r="H8213" s="5" t="s">
        <v>120</v>
      </c>
      <c r="I8213" s="6">
        <f t="shared" si="512"/>
        <v>22.3</v>
      </c>
      <c r="J8213" s="5" t="str">
        <f>IF(H8213="否","不适用",IF(AND(ISNUMBER(E8213),ISNUMBER(F8213)),IF(I8213&gt;规则与名单!$B$2,"是","否"),"未判定"))</f>
        <v>不适用</v>
      </c>
      <c r="K8213" s="5" t="str">
        <f t="shared" si="513"/>
        <v>非测试日纯氢</v>
      </c>
      <c r="L8213" s="6">
        <f t="shared" si="514"/>
        <v>144.1</v>
      </c>
      <c r="M8213" s="5">
        <f t="shared" si="515"/>
        <v>0</v>
      </c>
      <c r="N8213" s="5" t="s">
        <v>27981</v>
      </c>
      <c r="O8213" s="5" t="s">
        <v>27982</v>
      </c>
      <c r="P8213" s="5" t="s">
        <v>27983</v>
      </c>
    </row>
    <row r="8214" ht="19" customHeight="1" spans="1:16">
      <c r="A8214" s="5">
        <v>321</v>
      </c>
      <c r="B8214" s="5" t="s">
        <v>772</v>
      </c>
      <c r="C8214" s="5" t="s">
        <v>82</v>
      </c>
      <c r="D8214" s="8" t="s">
        <v>673</v>
      </c>
      <c r="E8214" s="6">
        <v>472.6</v>
      </c>
      <c r="F8214" s="6">
        <v>444.9</v>
      </c>
      <c r="G8214" s="6">
        <v>230.4</v>
      </c>
      <c r="H8214" s="5" t="s">
        <v>120</v>
      </c>
      <c r="I8214" s="6">
        <f t="shared" si="512"/>
        <v>27.7</v>
      </c>
      <c r="J8214" s="5" t="str">
        <f>IF(H8214="否","不适用",IF(AND(ISNUMBER(E8214),ISNUMBER(F8214)),IF(I8214&gt;规则与名单!$B$2,"是","否"),"未判定"))</f>
        <v>不适用</v>
      </c>
      <c r="K8214" s="5" t="str">
        <f t="shared" si="513"/>
        <v>非测试日纯氢</v>
      </c>
      <c r="L8214" s="6">
        <f t="shared" si="514"/>
        <v>230.4</v>
      </c>
      <c r="M8214" s="5">
        <f t="shared" si="515"/>
        <v>0</v>
      </c>
      <c r="N8214" s="5" t="s">
        <v>27984</v>
      </c>
      <c r="O8214" s="5" t="s">
        <v>27985</v>
      </c>
      <c r="P8214" s="5" t="s">
        <v>27986</v>
      </c>
    </row>
    <row r="8215" ht="19" customHeight="1" spans="1:16">
      <c r="A8215" s="5">
        <v>321</v>
      </c>
      <c r="B8215" s="5" t="s">
        <v>772</v>
      </c>
      <c r="C8215" s="5" t="s">
        <v>82</v>
      </c>
      <c r="D8215" s="8" t="s">
        <v>183</v>
      </c>
      <c r="E8215" s="6">
        <v>314</v>
      </c>
      <c r="F8215" s="6">
        <v>295.5</v>
      </c>
      <c r="G8215" s="6">
        <v>35.5</v>
      </c>
      <c r="H8215" s="5" t="s">
        <v>120</v>
      </c>
      <c r="I8215" s="6">
        <f t="shared" si="512"/>
        <v>18.5</v>
      </c>
      <c r="J8215" s="5" t="str">
        <f>IF(H8215="否","不适用",IF(AND(ISNUMBER(E8215),ISNUMBER(F8215)),IF(I8215&gt;规则与名单!$B$2,"是","否"),"未判定"))</f>
        <v>不适用</v>
      </c>
      <c r="K8215" s="5" t="str">
        <f t="shared" si="513"/>
        <v>非测试日纯氢</v>
      </c>
      <c r="L8215" s="6">
        <f t="shared" si="514"/>
        <v>35.5</v>
      </c>
      <c r="M8215" s="5">
        <f t="shared" si="515"/>
        <v>0</v>
      </c>
      <c r="N8215" s="5" t="s">
        <v>27987</v>
      </c>
      <c r="O8215" s="5" t="s">
        <v>27988</v>
      </c>
      <c r="P8215" s="5" t="s">
        <v>27989</v>
      </c>
    </row>
    <row r="8216" ht="19" customHeight="1" spans="1:16">
      <c r="A8216" s="5">
        <v>321</v>
      </c>
      <c r="B8216" s="5" t="s">
        <v>772</v>
      </c>
      <c r="C8216" s="5" t="s">
        <v>82</v>
      </c>
      <c r="D8216" s="8" t="s">
        <v>431</v>
      </c>
      <c r="E8216" s="6"/>
      <c r="F8216" s="6">
        <v>0</v>
      </c>
      <c r="G8216" s="6"/>
      <c r="H8216" s="5" t="s">
        <v>120</v>
      </c>
      <c r="I8216" s="6" t="str">
        <f t="shared" si="512"/>
        <v/>
      </c>
      <c r="J8216" s="5" t="str">
        <f>IF(H8216="否","不适用",IF(AND(ISNUMBER(E8216),ISNUMBER(F8216)),IF(I8216&gt;规则与名单!$B$2,"是","否"),"未判定"))</f>
        <v>不适用</v>
      </c>
      <c r="K8216" s="5" t="str">
        <f t="shared" si="513"/>
        <v>缺失</v>
      </c>
      <c r="L8216" s="6" t="str">
        <f t="shared" si="514"/>
        <v/>
      </c>
      <c r="M8216" s="5">
        <f t="shared" si="515"/>
        <v>1</v>
      </c>
      <c r="N8216" s="5" t="s">
        <v>27990</v>
      </c>
      <c r="O8216" s="5" t="s">
        <v>27991</v>
      </c>
      <c r="P8216" s="5" t="s">
        <v>27992</v>
      </c>
    </row>
    <row r="8217" ht="19" customHeight="1" spans="1:16">
      <c r="A8217" s="5">
        <v>321</v>
      </c>
      <c r="B8217" s="5" t="s">
        <v>772</v>
      </c>
      <c r="C8217" s="5" t="s">
        <v>82</v>
      </c>
      <c r="D8217" s="8" t="s">
        <v>3377</v>
      </c>
      <c r="E8217" s="6">
        <v>335</v>
      </c>
      <c r="F8217" s="6">
        <v>391.6</v>
      </c>
      <c r="G8217" s="6">
        <v>116</v>
      </c>
      <c r="H8217" s="5" t="s">
        <v>120</v>
      </c>
      <c r="I8217" s="6">
        <f t="shared" si="512"/>
        <v>-56.6</v>
      </c>
      <c r="J8217" s="5" t="str">
        <f>IF(H8217="否","不适用",IF(AND(ISNUMBER(E8217),ISNUMBER(F8217)),IF(I8217&gt;规则与名单!$B$2,"是","否"),"未判定"))</f>
        <v>不适用</v>
      </c>
      <c r="K8217" s="5" t="str">
        <f t="shared" si="513"/>
        <v>非测试日纯氢</v>
      </c>
      <c r="L8217" s="6">
        <f t="shared" si="514"/>
        <v>116</v>
      </c>
      <c r="M8217" s="5">
        <f t="shared" si="515"/>
        <v>0</v>
      </c>
      <c r="N8217" s="5" t="s">
        <v>27993</v>
      </c>
      <c r="O8217" s="5" t="s">
        <v>27994</v>
      </c>
      <c r="P8217" s="5" t="s">
        <v>27995</v>
      </c>
    </row>
    <row r="8218" ht="19" customHeight="1" spans="1:16">
      <c r="A8218" s="5">
        <v>321</v>
      </c>
      <c r="B8218" s="5" t="s">
        <v>772</v>
      </c>
      <c r="C8218" s="5" t="s">
        <v>82</v>
      </c>
      <c r="D8218" s="8" t="s">
        <v>407</v>
      </c>
      <c r="E8218" s="6">
        <v>370.2</v>
      </c>
      <c r="F8218" s="6">
        <v>273.2</v>
      </c>
      <c r="G8218" s="6">
        <v>59.2</v>
      </c>
      <c r="H8218" s="5" t="s">
        <v>120</v>
      </c>
      <c r="I8218" s="6">
        <f t="shared" si="512"/>
        <v>97</v>
      </c>
      <c r="J8218" s="5" t="str">
        <f>IF(H8218="否","不适用",IF(AND(ISNUMBER(E8218),ISNUMBER(F8218)),IF(I8218&gt;规则与名单!$B$2,"是","否"),"未判定"))</f>
        <v>不适用</v>
      </c>
      <c r="K8218" s="5" t="str">
        <f t="shared" si="513"/>
        <v>非测试日纯氢</v>
      </c>
      <c r="L8218" s="6">
        <f t="shared" si="514"/>
        <v>59.2</v>
      </c>
      <c r="M8218" s="5">
        <f t="shared" si="515"/>
        <v>0</v>
      </c>
      <c r="N8218" s="5" t="s">
        <v>27996</v>
      </c>
      <c r="O8218" s="5" t="s">
        <v>27997</v>
      </c>
      <c r="P8218" s="5" t="s">
        <v>27998</v>
      </c>
    </row>
    <row r="8219" ht="19" customHeight="1" spans="1:16">
      <c r="A8219" s="5">
        <v>321</v>
      </c>
      <c r="B8219" s="5" t="s">
        <v>772</v>
      </c>
      <c r="C8219" s="5" t="s">
        <v>82</v>
      </c>
      <c r="D8219" s="8" t="s">
        <v>411</v>
      </c>
      <c r="E8219" s="6">
        <v>270.2</v>
      </c>
      <c r="F8219" s="6">
        <v>254.7</v>
      </c>
      <c r="G8219" s="6">
        <v>28</v>
      </c>
      <c r="H8219" s="5" t="s">
        <v>120</v>
      </c>
      <c r="I8219" s="6">
        <f t="shared" si="512"/>
        <v>15.5</v>
      </c>
      <c r="J8219" s="5" t="str">
        <f>IF(H8219="否","不适用",IF(AND(ISNUMBER(E8219),ISNUMBER(F8219)),IF(I8219&gt;规则与名单!$B$2,"是","否"),"未判定"))</f>
        <v>不适用</v>
      </c>
      <c r="K8219" s="5" t="str">
        <f t="shared" si="513"/>
        <v>非测试日纯氢</v>
      </c>
      <c r="L8219" s="6">
        <f t="shared" si="514"/>
        <v>28</v>
      </c>
      <c r="M8219" s="5">
        <f t="shared" si="515"/>
        <v>0</v>
      </c>
      <c r="N8219" s="5" t="s">
        <v>27999</v>
      </c>
      <c r="O8219" s="5" t="s">
        <v>28000</v>
      </c>
      <c r="P8219" s="5" t="s">
        <v>28001</v>
      </c>
    </row>
    <row r="8220" ht="19" customHeight="1" spans="1:16">
      <c r="A8220" s="5">
        <v>321</v>
      </c>
      <c r="B8220" s="5" t="s">
        <v>772</v>
      </c>
      <c r="C8220" s="5" t="s">
        <v>82</v>
      </c>
      <c r="D8220" s="8" t="s">
        <v>251</v>
      </c>
      <c r="E8220" s="6">
        <v>599.8</v>
      </c>
      <c r="F8220" s="6">
        <v>565.7</v>
      </c>
      <c r="G8220" s="6">
        <v>407.9</v>
      </c>
      <c r="H8220" s="5" t="s">
        <v>120</v>
      </c>
      <c r="I8220" s="6">
        <f t="shared" si="512"/>
        <v>34.0999999999999</v>
      </c>
      <c r="J8220" s="5" t="str">
        <f>IF(H8220="否","不适用",IF(AND(ISNUMBER(E8220),ISNUMBER(F8220)),IF(I8220&gt;规则与名单!$B$2,"是","否"),"未判定"))</f>
        <v>不适用</v>
      </c>
      <c r="K8220" s="5" t="str">
        <f t="shared" si="513"/>
        <v>非测试日纯氢</v>
      </c>
      <c r="L8220" s="6">
        <f t="shared" si="514"/>
        <v>407.9</v>
      </c>
      <c r="M8220" s="5">
        <f t="shared" si="515"/>
        <v>0</v>
      </c>
      <c r="N8220" s="5" t="s">
        <v>28002</v>
      </c>
      <c r="O8220" s="5" t="s">
        <v>28003</v>
      </c>
      <c r="P8220" s="5" t="s">
        <v>28004</v>
      </c>
    </row>
    <row r="8221" ht="19" customHeight="1" spans="1:16">
      <c r="A8221" s="5">
        <v>321</v>
      </c>
      <c r="B8221" s="5" t="s">
        <v>772</v>
      </c>
      <c r="C8221" s="5" t="s">
        <v>82</v>
      </c>
      <c r="D8221" s="8" t="s">
        <v>472</v>
      </c>
      <c r="E8221" s="6">
        <v>316.7</v>
      </c>
      <c r="F8221" s="6">
        <v>298.3</v>
      </c>
      <c r="G8221" s="6">
        <v>90.5</v>
      </c>
      <c r="H8221" s="5" t="s">
        <v>120</v>
      </c>
      <c r="I8221" s="6">
        <f t="shared" si="512"/>
        <v>18.4</v>
      </c>
      <c r="J8221" s="5" t="str">
        <f>IF(H8221="否","不适用",IF(AND(ISNUMBER(E8221),ISNUMBER(F8221)),IF(I8221&gt;规则与名单!$B$2,"是","否"),"未判定"))</f>
        <v>不适用</v>
      </c>
      <c r="K8221" s="5" t="str">
        <f t="shared" si="513"/>
        <v>非测试日纯氢</v>
      </c>
      <c r="L8221" s="6">
        <f t="shared" si="514"/>
        <v>90.5</v>
      </c>
      <c r="M8221" s="5">
        <f t="shared" si="515"/>
        <v>0</v>
      </c>
      <c r="N8221" s="5" t="s">
        <v>28005</v>
      </c>
      <c r="O8221" s="5" t="s">
        <v>28006</v>
      </c>
      <c r="P8221" s="5" t="s">
        <v>28007</v>
      </c>
    </row>
    <row r="8222" ht="19" customHeight="1" spans="1:16">
      <c r="A8222" s="5">
        <v>321</v>
      </c>
      <c r="B8222" s="5" t="s">
        <v>772</v>
      </c>
      <c r="C8222" s="5" t="s">
        <v>82</v>
      </c>
      <c r="D8222" s="8" t="s">
        <v>466</v>
      </c>
      <c r="E8222" s="6">
        <v>513.3</v>
      </c>
      <c r="F8222" s="6">
        <v>483.8</v>
      </c>
      <c r="G8222" s="6">
        <v>268.9</v>
      </c>
      <c r="H8222" s="5" t="s">
        <v>120</v>
      </c>
      <c r="I8222" s="6">
        <f t="shared" si="512"/>
        <v>29.4999999999999</v>
      </c>
      <c r="J8222" s="5" t="str">
        <f>IF(H8222="否","不适用",IF(AND(ISNUMBER(E8222),ISNUMBER(F8222)),IF(I8222&gt;规则与名单!$B$2,"是","否"),"未判定"))</f>
        <v>不适用</v>
      </c>
      <c r="K8222" s="5" t="str">
        <f t="shared" si="513"/>
        <v>非测试日纯氢</v>
      </c>
      <c r="L8222" s="6">
        <f t="shared" si="514"/>
        <v>268.9</v>
      </c>
      <c r="M8222" s="5">
        <f t="shared" si="515"/>
        <v>0</v>
      </c>
      <c r="N8222" s="5" t="s">
        <v>28008</v>
      </c>
      <c r="O8222" s="5" t="s">
        <v>28009</v>
      </c>
      <c r="P8222" s="5" t="s">
        <v>28010</v>
      </c>
    </row>
    <row r="8223" ht="19" customHeight="1" spans="1:16">
      <c r="A8223" s="5">
        <v>321</v>
      </c>
      <c r="B8223" s="5" t="s">
        <v>772</v>
      </c>
      <c r="C8223" s="5" t="s">
        <v>82</v>
      </c>
      <c r="D8223" s="8" t="s">
        <v>333</v>
      </c>
      <c r="E8223" s="6">
        <v>227.5</v>
      </c>
      <c r="F8223" s="6">
        <v>213.3</v>
      </c>
      <c r="G8223" s="6">
        <v>152.2</v>
      </c>
      <c r="H8223" s="5" t="s">
        <v>120</v>
      </c>
      <c r="I8223" s="6">
        <f t="shared" si="512"/>
        <v>14.2</v>
      </c>
      <c r="J8223" s="5" t="str">
        <f>IF(H8223="否","不适用",IF(AND(ISNUMBER(E8223),ISNUMBER(F8223)),IF(I8223&gt;规则与名单!$B$2,"是","否"),"未判定"))</f>
        <v>不适用</v>
      </c>
      <c r="K8223" s="5" t="str">
        <f t="shared" si="513"/>
        <v>非测试日纯氢</v>
      </c>
      <c r="L8223" s="6">
        <f t="shared" si="514"/>
        <v>152.2</v>
      </c>
      <c r="M8223" s="5">
        <f t="shared" si="515"/>
        <v>0</v>
      </c>
      <c r="N8223" s="5" t="s">
        <v>28011</v>
      </c>
      <c r="O8223" s="5" t="s">
        <v>28012</v>
      </c>
      <c r="P8223" s="5" t="s">
        <v>28013</v>
      </c>
    </row>
    <row r="8224" ht="19" customHeight="1" spans="1:16">
      <c r="A8224" s="5">
        <v>321</v>
      </c>
      <c r="B8224" s="5" t="s">
        <v>772</v>
      </c>
      <c r="C8224" s="5" t="s">
        <v>82</v>
      </c>
      <c r="D8224" s="8" t="s">
        <v>175</v>
      </c>
      <c r="E8224" s="6">
        <v>129.5</v>
      </c>
      <c r="F8224" s="6">
        <v>121.7</v>
      </c>
      <c r="G8224" s="6">
        <v>17.6</v>
      </c>
      <c r="H8224" s="5" t="s">
        <v>120</v>
      </c>
      <c r="I8224" s="6">
        <f t="shared" si="512"/>
        <v>7.8</v>
      </c>
      <c r="J8224" s="5" t="str">
        <f>IF(H8224="否","不适用",IF(AND(ISNUMBER(E8224),ISNUMBER(F8224)),IF(I8224&gt;规则与名单!$B$2,"是","否"),"未判定"))</f>
        <v>不适用</v>
      </c>
      <c r="K8224" s="5" t="str">
        <f t="shared" si="513"/>
        <v>非测试日纯氢</v>
      </c>
      <c r="L8224" s="6">
        <f t="shared" si="514"/>
        <v>17.6</v>
      </c>
      <c r="M8224" s="5">
        <f t="shared" si="515"/>
        <v>0</v>
      </c>
      <c r="N8224" s="5" t="s">
        <v>28014</v>
      </c>
      <c r="O8224" s="5" t="s">
        <v>28015</v>
      </c>
      <c r="P8224" s="5" t="s">
        <v>28016</v>
      </c>
    </row>
    <row r="8225" ht="19" customHeight="1" spans="1:16">
      <c r="A8225" s="5">
        <v>321</v>
      </c>
      <c r="B8225" s="5" t="s">
        <v>772</v>
      </c>
      <c r="C8225" s="5" t="s">
        <v>82</v>
      </c>
      <c r="D8225" s="8" t="s">
        <v>3402</v>
      </c>
      <c r="E8225" s="6">
        <v>433.3</v>
      </c>
      <c r="F8225" s="6">
        <v>406.8</v>
      </c>
      <c r="G8225" s="6">
        <v>291.5</v>
      </c>
      <c r="H8225" s="5" t="s">
        <v>120</v>
      </c>
      <c r="I8225" s="6">
        <f t="shared" si="512"/>
        <v>26.5</v>
      </c>
      <c r="J8225" s="5" t="str">
        <f>IF(H8225="否","不适用",IF(AND(ISNUMBER(E8225),ISNUMBER(F8225)),IF(I8225&gt;规则与名单!$B$2,"是","否"),"未判定"))</f>
        <v>不适用</v>
      </c>
      <c r="K8225" s="5" t="str">
        <f t="shared" si="513"/>
        <v>非测试日纯氢</v>
      </c>
      <c r="L8225" s="6">
        <f t="shared" si="514"/>
        <v>291.5</v>
      </c>
      <c r="M8225" s="5">
        <f t="shared" si="515"/>
        <v>0</v>
      </c>
      <c r="N8225" s="5" t="s">
        <v>28017</v>
      </c>
      <c r="O8225" s="5" t="s">
        <v>28018</v>
      </c>
      <c r="P8225" s="5" t="s">
        <v>28019</v>
      </c>
    </row>
    <row r="8226" ht="19" customHeight="1" spans="1:16">
      <c r="A8226" s="5">
        <v>321</v>
      </c>
      <c r="B8226" s="5" t="s">
        <v>772</v>
      </c>
      <c r="C8226" s="5" t="s">
        <v>82</v>
      </c>
      <c r="D8226" s="8" t="s">
        <v>487</v>
      </c>
      <c r="E8226" s="6">
        <v>116.1</v>
      </c>
      <c r="F8226" s="6">
        <v>109</v>
      </c>
      <c r="G8226" s="6">
        <v>58.6</v>
      </c>
      <c r="H8226" s="5" t="s">
        <v>120</v>
      </c>
      <c r="I8226" s="6">
        <f t="shared" si="512"/>
        <v>7.09999999999999</v>
      </c>
      <c r="J8226" s="5" t="str">
        <f>IF(H8226="否","不适用",IF(AND(ISNUMBER(E8226),ISNUMBER(F8226)),IF(I8226&gt;规则与名单!$B$2,"是","否"),"未判定"))</f>
        <v>不适用</v>
      </c>
      <c r="K8226" s="5" t="str">
        <f t="shared" si="513"/>
        <v>非测试日纯氢</v>
      </c>
      <c r="L8226" s="6">
        <f t="shared" si="514"/>
        <v>58.6</v>
      </c>
      <c r="M8226" s="5">
        <f t="shared" si="515"/>
        <v>0</v>
      </c>
      <c r="N8226" s="5" t="s">
        <v>28020</v>
      </c>
      <c r="O8226" s="5" t="s">
        <v>28021</v>
      </c>
      <c r="P8226" s="5" t="s">
        <v>28022</v>
      </c>
    </row>
    <row r="8227" ht="19" customHeight="1" spans="1:16">
      <c r="A8227" s="5">
        <v>321</v>
      </c>
      <c r="B8227" s="5" t="s">
        <v>772</v>
      </c>
      <c r="C8227" s="5" t="s">
        <v>82</v>
      </c>
      <c r="D8227" s="8" t="s">
        <v>121</v>
      </c>
      <c r="E8227" s="6">
        <v>217</v>
      </c>
      <c r="F8227" s="6">
        <v>204.3</v>
      </c>
      <c r="G8227" s="6">
        <v>204</v>
      </c>
      <c r="H8227" s="5" t="s">
        <v>120</v>
      </c>
      <c r="I8227" s="6">
        <f t="shared" si="512"/>
        <v>12.7</v>
      </c>
      <c r="J8227" s="5" t="str">
        <f>IF(H8227="否","不适用",IF(AND(ISNUMBER(E8227),ISNUMBER(F8227)),IF(I8227&gt;规则与名单!$B$2,"是","否"),"未判定"))</f>
        <v>不适用</v>
      </c>
      <c r="K8227" s="5" t="str">
        <f t="shared" si="513"/>
        <v>非测试日纯氢</v>
      </c>
      <c r="L8227" s="6">
        <f t="shared" si="514"/>
        <v>204</v>
      </c>
      <c r="M8227" s="5">
        <f t="shared" si="515"/>
        <v>0</v>
      </c>
      <c r="N8227" s="5" t="s">
        <v>28023</v>
      </c>
      <c r="O8227" s="5" t="s">
        <v>28024</v>
      </c>
      <c r="P8227" s="5" t="s">
        <v>28025</v>
      </c>
    </row>
    <row r="8228" ht="19" customHeight="1" spans="1:16">
      <c r="A8228" s="5">
        <v>321</v>
      </c>
      <c r="B8228" s="5" t="s">
        <v>772</v>
      </c>
      <c r="C8228" s="5" t="s">
        <v>82</v>
      </c>
      <c r="D8228" s="8" t="s">
        <v>170</v>
      </c>
      <c r="E8228" s="6">
        <v>134</v>
      </c>
      <c r="F8228" s="6">
        <v>126.6</v>
      </c>
      <c r="G8228" s="6">
        <v>85.5</v>
      </c>
      <c r="H8228" s="5" t="s">
        <v>120</v>
      </c>
      <c r="I8228" s="6">
        <f t="shared" si="512"/>
        <v>7.40000000000001</v>
      </c>
      <c r="J8228" s="5" t="str">
        <f>IF(H8228="否","不适用",IF(AND(ISNUMBER(E8228),ISNUMBER(F8228)),IF(I8228&gt;规则与名单!$B$2,"是","否"),"未判定"))</f>
        <v>不适用</v>
      </c>
      <c r="K8228" s="5" t="str">
        <f t="shared" si="513"/>
        <v>非测试日纯氢</v>
      </c>
      <c r="L8228" s="6">
        <f t="shared" si="514"/>
        <v>85.5</v>
      </c>
      <c r="M8228" s="5">
        <f t="shared" si="515"/>
        <v>0</v>
      </c>
      <c r="N8228" s="5" t="s">
        <v>28026</v>
      </c>
      <c r="O8228" s="5" t="s">
        <v>28027</v>
      </c>
      <c r="P8228" s="5" t="s">
        <v>28028</v>
      </c>
    </row>
    <row r="8229" ht="19" customHeight="1" spans="1:16">
      <c r="A8229" s="5">
        <v>321</v>
      </c>
      <c r="B8229" s="5" t="s">
        <v>772</v>
      </c>
      <c r="C8229" s="5" t="s">
        <v>82</v>
      </c>
      <c r="D8229" s="8" t="s">
        <v>644</v>
      </c>
      <c r="E8229" s="6">
        <v>155.6</v>
      </c>
      <c r="F8229" s="6">
        <v>146.4</v>
      </c>
      <c r="G8229" s="6">
        <v>108.2</v>
      </c>
      <c r="H8229" s="5" t="s">
        <v>120</v>
      </c>
      <c r="I8229" s="6">
        <f t="shared" si="512"/>
        <v>9.19999999999999</v>
      </c>
      <c r="J8229" s="5" t="str">
        <f>IF(H8229="否","不适用",IF(AND(ISNUMBER(E8229),ISNUMBER(F8229)),IF(I8229&gt;规则与名单!$B$2,"是","否"),"未判定"))</f>
        <v>不适用</v>
      </c>
      <c r="K8229" s="5" t="str">
        <f t="shared" si="513"/>
        <v>非测试日纯氢</v>
      </c>
      <c r="L8229" s="6">
        <f t="shared" si="514"/>
        <v>108.2</v>
      </c>
      <c r="M8229" s="5">
        <f t="shared" si="515"/>
        <v>0</v>
      </c>
      <c r="N8229" s="5" t="s">
        <v>28029</v>
      </c>
      <c r="O8229" s="5" t="s">
        <v>28030</v>
      </c>
      <c r="P8229" s="5" t="s">
        <v>28031</v>
      </c>
    </row>
    <row r="8230" ht="19" customHeight="1" spans="1:16">
      <c r="A8230" s="5">
        <v>321</v>
      </c>
      <c r="B8230" s="5" t="s">
        <v>772</v>
      </c>
      <c r="C8230" s="5" t="s">
        <v>82</v>
      </c>
      <c r="D8230" s="8" t="s">
        <v>3418</v>
      </c>
      <c r="E8230" s="6">
        <v>122.3</v>
      </c>
      <c r="F8230" s="6">
        <v>115.3</v>
      </c>
      <c r="G8230" s="6">
        <v>60.3</v>
      </c>
      <c r="H8230" s="5" t="s">
        <v>120</v>
      </c>
      <c r="I8230" s="6">
        <f t="shared" si="512"/>
        <v>7</v>
      </c>
      <c r="J8230" s="5" t="str">
        <f>IF(H8230="否","不适用",IF(AND(ISNUMBER(E8230),ISNUMBER(F8230)),IF(I8230&gt;规则与名单!$B$2,"是","否"),"未判定"))</f>
        <v>不适用</v>
      </c>
      <c r="K8230" s="5" t="str">
        <f t="shared" si="513"/>
        <v>非测试日纯氢</v>
      </c>
      <c r="L8230" s="6">
        <f t="shared" si="514"/>
        <v>60.3</v>
      </c>
      <c r="M8230" s="5">
        <f t="shared" si="515"/>
        <v>0</v>
      </c>
      <c r="N8230" s="5" t="s">
        <v>28032</v>
      </c>
      <c r="O8230" s="5" t="s">
        <v>28033</v>
      </c>
      <c r="P8230" s="5" t="s">
        <v>28034</v>
      </c>
    </row>
    <row r="8231" ht="19" customHeight="1" spans="1:16">
      <c r="A8231" s="5">
        <v>321</v>
      </c>
      <c r="B8231" s="5" t="s">
        <v>772</v>
      </c>
      <c r="C8231" s="5" t="s">
        <v>82</v>
      </c>
      <c r="D8231" s="8" t="s">
        <v>3422</v>
      </c>
      <c r="E8231" s="6">
        <v>355.4</v>
      </c>
      <c r="F8231" s="6">
        <v>334.4</v>
      </c>
      <c r="G8231" s="6">
        <v>274.4</v>
      </c>
      <c r="H8231" s="5" t="s">
        <v>120</v>
      </c>
      <c r="I8231" s="6">
        <f t="shared" si="512"/>
        <v>21</v>
      </c>
      <c r="J8231" s="5" t="str">
        <f>IF(H8231="否","不适用",IF(AND(ISNUMBER(E8231),ISNUMBER(F8231)),IF(I8231&gt;规则与名单!$B$2,"是","否"),"未判定"))</f>
        <v>不适用</v>
      </c>
      <c r="K8231" s="5" t="str">
        <f t="shared" si="513"/>
        <v>非测试日纯氢</v>
      </c>
      <c r="L8231" s="6">
        <f t="shared" si="514"/>
        <v>274.4</v>
      </c>
      <c r="M8231" s="5">
        <f t="shared" si="515"/>
        <v>0</v>
      </c>
      <c r="N8231" s="5" t="s">
        <v>28035</v>
      </c>
      <c r="O8231" s="5" t="s">
        <v>28036</v>
      </c>
      <c r="P8231" s="5" t="s">
        <v>28037</v>
      </c>
    </row>
    <row r="8232" ht="19" customHeight="1" spans="1:16">
      <c r="A8232" s="5">
        <v>321</v>
      </c>
      <c r="B8232" s="5" t="s">
        <v>772</v>
      </c>
      <c r="C8232" s="5" t="s">
        <v>82</v>
      </c>
      <c r="D8232" s="8" t="s">
        <v>336</v>
      </c>
      <c r="E8232" s="6">
        <v>376.3</v>
      </c>
      <c r="F8232" s="6">
        <v>354.2</v>
      </c>
      <c r="G8232" s="6">
        <v>251.2</v>
      </c>
      <c r="H8232" s="5" t="s">
        <v>120</v>
      </c>
      <c r="I8232" s="6">
        <f t="shared" si="512"/>
        <v>22.1</v>
      </c>
      <c r="J8232" s="5" t="str">
        <f>IF(H8232="否","不适用",IF(AND(ISNUMBER(E8232),ISNUMBER(F8232)),IF(I8232&gt;规则与名单!$B$2,"是","否"),"未判定"))</f>
        <v>不适用</v>
      </c>
      <c r="K8232" s="5" t="str">
        <f t="shared" si="513"/>
        <v>非测试日纯氢</v>
      </c>
      <c r="L8232" s="6">
        <f t="shared" si="514"/>
        <v>251.2</v>
      </c>
      <c r="M8232" s="5">
        <f t="shared" si="515"/>
        <v>0</v>
      </c>
      <c r="N8232" s="5" t="s">
        <v>28038</v>
      </c>
      <c r="O8232" s="5" t="s">
        <v>28039</v>
      </c>
      <c r="P8232" s="5" t="s">
        <v>28040</v>
      </c>
    </row>
    <row r="8233" ht="19" customHeight="1" spans="1:16">
      <c r="A8233" s="5">
        <v>321</v>
      </c>
      <c r="B8233" s="5" t="s">
        <v>772</v>
      </c>
      <c r="C8233" s="5" t="s">
        <v>82</v>
      </c>
      <c r="D8233" s="8" t="s">
        <v>653</v>
      </c>
      <c r="E8233" s="6">
        <v>273.9</v>
      </c>
      <c r="F8233" s="6">
        <v>257.7</v>
      </c>
      <c r="G8233" s="6">
        <v>107.9</v>
      </c>
      <c r="H8233" s="5" t="s">
        <v>120</v>
      </c>
      <c r="I8233" s="6">
        <f t="shared" si="512"/>
        <v>16.2</v>
      </c>
      <c r="J8233" s="5" t="str">
        <f>IF(H8233="否","不适用",IF(AND(ISNUMBER(E8233),ISNUMBER(F8233)),IF(I8233&gt;规则与名单!$B$2,"是","否"),"未判定"))</f>
        <v>不适用</v>
      </c>
      <c r="K8233" s="5" t="str">
        <f t="shared" si="513"/>
        <v>非测试日纯氢</v>
      </c>
      <c r="L8233" s="6">
        <f t="shared" si="514"/>
        <v>107.9</v>
      </c>
      <c r="M8233" s="5">
        <f t="shared" si="515"/>
        <v>0</v>
      </c>
      <c r="N8233" s="5" t="s">
        <v>28041</v>
      </c>
      <c r="O8233" s="5" t="s">
        <v>28042</v>
      </c>
      <c r="P8233" s="5" t="s">
        <v>28043</v>
      </c>
    </row>
    <row r="8234" ht="19" customHeight="1" spans="1:16">
      <c r="A8234" s="5">
        <v>321</v>
      </c>
      <c r="B8234" s="5" t="s">
        <v>772</v>
      </c>
      <c r="C8234" s="5" t="s">
        <v>82</v>
      </c>
      <c r="D8234" s="8" t="s">
        <v>140</v>
      </c>
      <c r="E8234" s="6">
        <v>492.9</v>
      </c>
      <c r="F8234" s="6">
        <v>463.5</v>
      </c>
      <c r="G8234" s="6">
        <v>359.1</v>
      </c>
      <c r="H8234" s="5" t="s">
        <v>120</v>
      </c>
      <c r="I8234" s="6">
        <f t="shared" si="512"/>
        <v>29.4</v>
      </c>
      <c r="J8234" s="5" t="str">
        <f>IF(H8234="否","不适用",IF(AND(ISNUMBER(E8234),ISNUMBER(F8234)),IF(I8234&gt;规则与名单!$B$2,"是","否"),"未判定"))</f>
        <v>不适用</v>
      </c>
      <c r="K8234" s="5" t="str">
        <f t="shared" si="513"/>
        <v>非测试日纯氢</v>
      </c>
      <c r="L8234" s="6">
        <f t="shared" si="514"/>
        <v>359.1</v>
      </c>
      <c r="M8234" s="5">
        <f t="shared" si="515"/>
        <v>0</v>
      </c>
      <c r="N8234" s="5" t="s">
        <v>28044</v>
      </c>
      <c r="O8234" s="5" t="s">
        <v>28045</v>
      </c>
      <c r="P8234" s="5" t="s">
        <v>28046</v>
      </c>
    </row>
    <row r="8235" ht="19" customHeight="1" spans="1:16">
      <c r="A8235" s="5">
        <v>321</v>
      </c>
      <c r="B8235" s="5" t="s">
        <v>772</v>
      </c>
      <c r="C8235" s="5" t="s">
        <v>82</v>
      </c>
      <c r="D8235" s="8" t="s">
        <v>115</v>
      </c>
      <c r="E8235" s="6">
        <v>387.1</v>
      </c>
      <c r="F8235" s="6">
        <v>363.6</v>
      </c>
      <c r="G8235" s="6">
        <v>219.9</v>
      </c>
      <c r="H8235" s="5" t="s">
        <v>120</v>
      </c>
      <c r="I8235" s="6">
        <f t="shared" si="512"/>
        <v>23.5</v>
      </c>
      <c r="J8235" s="5" t="str">
        <f>IF(H8235="否","不适用",IF(AND(ISNUMBER(E8235),ISNUMBER(F8235)),IF(I8235&gt;规则与名单!$B$2,"是","否"),"未判定"))</f>
        <v>不适用</v>
      </c>
      <c r="K8235" s="5" t="str">
        <f t="shared" si="513"/>
        <v>非测试日纯氢</v>
      </c>
      <c r="L8235" s="6">
        <f t="shared" si="514"/>
        <v>219.9</v>
      </c>
      <c r="M8235" s="5">
        <f t="shared" si="515"/>
        <v>0</v>
      </c>
      <c r="N8235" s="5" t="s">
        <v>28047</v>
      </c>
      <c r="O8235" s="5" t="s">
        <v>28048</v>
      </c>
      <c r="P8235" s="5" t="s">
        <v>28049</v>
      </c>
    </row>
    <row r="8236" ht="19" customHeight="1" spans="1:16">
      <c r="A8236" s="5">
        <v>322</v>
      </c>
      <c r="B8236" s="5" t="s">
        <v>773</v>
      </c>
      <c r="C8236" s="5" t="s">
        <v>82</v>
      </c>
      <c r="D8236" s="8" t="s">
        <v>114</v>
      </c>
      <c r="E8236" s="6">
        <v>235.5</v>
      </c>
      <c r="F8236" s="6">
        <v>221.3</v>
      </c>
      <c r="G8236" s="6">
        <v>235.5</v>
      </c>
      <c r="H8236" s="5" t="s">
        <v>120</v>
      </c>
      <c r="I8236" s="6">
        <f t="shared" si="512"/>
        <v>14.2</v>
      </c>
      <c r="J8236" s="5" t="str">
        <f>IF(H8236="否","不适用",IF(AND(ISNUMBER(E8236),ISNUMBER(F8236)),IF(I8236&gt;规则与名单!$B$2,"是","否"),"未判定"))</f>
        <v>不适用</v>
      </c>
      <c r="K8236" s="5" t="str">
        <f t="shared" si="513"/>
        <v>非测试日纯氢</v>
      </c>
      <c r="L8236" s="6">
        <f t="shared" si="514"/>
        <v>235.5</v>
      </c>
      <c r="M8236" s="5">
        <f t="shared" si="515"/>
        <v>0</v>
      </c>
      <c r="N8236" s="5" t="s">
        <v>28050</v>
      </c>
      <c r="O8236" s="5" t="s">
        <v>28051</v>
      </c>
      <c r="P8236" s="5" t="s">
        <v>28052</v>
      </c>
    </row>
    <row r="8237" ht="19" customHeight="1" spans="1:16">
      <c r="A8237" s="5">
        <v>322</v>
      </c>
      <c r="B8237" s="5" t="s">
        <v>773</v>
      </c>
      <c r="C8237" s="5" t="s">
        <v>82</v>
      </c>
      <c r="D8237" s="8" t="s">
        <v>605</v>
      </c>
      <c r="E8237" s="6">
        <v>389.1</v>
      </c>
      <c r="F8237" s="6">
        <v>365.7</v>
      </c>
      <c r="G8237" s="6">
        <v>389.1</v>
      </c>
      <c r="H8237" s="5" t="s">
        <v>120</v>
      </c>
      <c r="I8237" s="6">
        <f t="shared" si="512"/>
        <v>23.4</v>
      </c>
      <c r="J8237" s="5" t="str">
        <f>IF(H8237="否","不适用",IF(AND(ISNUMBER(E8237),ISNUMBER(F8237)),IF(I8237&gt;规则与名单!$B$2,"是","否"),"未判定"))</f>
        <v>不适用</v>
      </c>
      <c r="K8237" s="5" t="str">
        <f t="shared" si="513"/>
        <v>非测试日纯氢</v>
      </c>
      <c r="L8237" s="6">
        <f t="shared" si="514"/>
        <v>389.1</v>
      </c>
      <c r="M8237" s="5">
        <f t="shared" si="515"/>
        <v>0</v>
      </c>
      <c r="N8237" s="5" t="s">
        <v>28053</v>
      </c>
      <c r="O8237" s="5" t="s">
        <v>28054</v>
      </c>
      <c r="P8237" s="5" t="s">
        <v>28055</v>
      </c>
    </row>
    <row r="8238" ht="19" customHeight="1" spans="1:16">
      <c r="A8238" s="5">
        <v>322</v>
      </c>
      <c r="B8238" s="5" t="s">
        <v>773</v>
      </c>
      <c r="C8238" s="5" t="s">
        <v>82</v>
      </c>
      <c r="D8238" s="8" t="s">
        <v>186</v>
      </c>
      <c r="E8238" s="6">
        <v>390.9</v>
      </c>
      <c r="F8238" s="6">
        <v>366.6</v>
      </c>
      <c r="G8238" s="6">
        <v>390.9</v>
      </c>
      <c r="H8238" s="5" t="s">
        <v>120</v>
      </c>
      <c r="I8238" s="6">
        <f t="shared" si="512"/>
        <v>24.3</v>
      </c>
      <c r="J8238" s="5" t="str">
        <f>IF(H8238="否","不适用",IF(AND(ISNUMBER(E8238),ISNUMBER(F8238)),IF(I8238&gt;规则与名单!$B$2,"是","否"),"未判定"))</f>
        <v>不适用</v>
      </c>
      <c r="K8238" s="5" t="str">
        <f t="shared" si="513"/>
        <v>非测试日纯氢</v>
      </c>
      <c r="L8238" s="6">
        <f t="shared" si="514"/>
        <v>390.9</v>
      </c>
      <c r="M8238" s="5">
        <f t="shared" si="515"/>
        <v>0</v>
      </c>
      <c r="N8238" s="5" t="s">
        <v>28056</v>
      </c>
      <c r="O8238" s="5" t="s">
        <v>28057</v>
      </c>
      <c r="P8238" s="5" t="s">
        <v>28058</v>
      </c>
    </row>
    <row r="8239" ht="19" customHeight="1" spans="1:16">
      <c r="A8239" s="5">
        <v>322</v>
      </c>
      <c r="B8239" s="5" t="s">
        <v>773</v>
      </c>
      <c r="C8239" s="5" t="s">
        <v>82</v>
      </c>
      <c r="D8239" s="8" t="s">
        <v>165</v>
      </c>
      <c r="E8239" s="6">
        <v>306.8</v>
      </c>
      <c r="F8239" s="6">
        <v>347.3</v>
      </c>
      <c r="G8239" s="6">
        <v>369.7</v>
      </c>
      <c r="H8239" s="5" t="s">
        <v>120</v>
      </c>
      <c r="I8239" s="6">
        <f t="shared" si="512"/>
        <v>-40.5</v>
      </c>
      <c r="J8239" s="5" t="str">
        <f>IF(H8239="否","不适用",IF(AND(ISNUMBER(E8239),ISNUMBER(F8239)),IF(I8239&gt;规则与名单!$B$2,"是","否"),"未判定"))</f>
        <v>不适用</v>
      </c>
      <c r="K8239" s="5" t="str">
        <f t="shared" si="513"/>
        <v>非测试日纯氢</v>
      </c>
      <c r="L8239" s="6">
        <f t="shared" si="514"/>
        <v>369.7</v>
      </c>
      <c r="M8239" s="5">
        <f t="shared" si="515"/>
        <v>0</v>
      </c>
      <c r="N8239" s="5" t="s">
        <v>28059</v>
      </c>
      <c r="O8239" s="5" t="s">
        <v>28060</v>
      </c>
      <c r="P8239" s="5" t="s">
        <v>28061</v>
      </c>
    </row>
    <row r="8240" ht="19" customHeight="1" spans="1:16">
      <c r="A8240" s="5">
        <v>322</v>
      </c>
      <c r="B8240" s="5" t="s">
        <v>773</v>
      </c>
      <c r="C8240" s="5" t="s">
        <v>82</v>
      </c>
      <c r="D8240" s="8" t="s">
        <v>151</v>
      </c>
      <c r="E8240" s="6">
        <v>83.3</v>
      </c>
      <c r="F8240" s="6">
        <v>19.2</v>
      </c>
      <c r="G8240" s="6">
        <v>20.2</v>
      </c>
      <c r="H8240" s="5" t="s">
        <v>120</v>
      </c>
      <c r="I8240" s="6">
        <f t="shared" si="512"/>
        <v>64.1</v>
      </c>
      <c r="J8240" s="5" t="str">
        <f>IF(H8240="否","不适用",IF(AND(ISNUMBER(E8240),ISNUMBER(F8240)),IF(I8240&gt;规则与名单!$B$2,"是","否"),"未判定"))</f>
        <v>不适用</v>
      </c>
      <c r="K8240" s="5" t="str">
        <f t="shared" si="513"/>
        <v>非测试日纯氢</v>
      </c>
      <c r="L8240" s="6">
        <f t="shared" si="514"/>
        <v>20.2</v>
      </c>
      <c r="M8240" s="5">
        <f t="shared" si="515"/>
        <v>0</v>
      </c>
      <c r="N8240" s="5" t="s">
        <v>28062</v>
      </c>
      <c r="O8240" s="5" t="s">
        <v>28063</v>
      </c>
      <c r="P8240" s="5" t="s">
        <v>28064</v>
      </c>
    </row>
    <row r="8241" ht="19" customHeight="1" spans="1:16">
      <c r="A8241" s="5">
        <v>322</v>
      </c>
      <c r="B8241" s="5" t="s">
        <v>773</v>
      </c>
      <c r="C8241" s="5" t="s">
        <v>82</v>
      </c>
      <c r="D8241" s="8" t="s">
        <v>3358</v>
      </c>
      <c r="E8241" s="6"/>
      <c r="F8241" s="6">
        <v>0</v>
      </c>
      <c r="G8241" s="6"/>
      <c r="H8241" s="5" t="s">
        <v>120</v>
      </c>
      <c r="I8241" s="6" t="str">
        <f t="shared" si="512"/>
        <v/>
      </c>
      <c r="J8241" s="5" t="str">
        <f>IF(H8241="否","不适用",IF(AND(ISNUMBER(E8241),ISNUMBER(F8241)),IF(I8241&gt;规则与名单!$B$2,"是","否"),"未判定"))</f>
        <v>不适用</v>
      </c>
      <c r="K8241" s="5" t="str">
        <f t="shared" si="513"/>
        <v>缺失</v>
      </c>
      <c r="L8241" s="6" t="str">
        <f t="shared" si="514"/>
        <v/>
      </c>
      <c r="M8241" s="5">
        <f t="shared" si="515"/>
        <v>1</v>
      </c>
      <c r="N8241" s="5" t="s">
        <v>28065</v>
      </c>
      <c r="O8241" s="5" t="s">
        <v>28066</v>
      </c>
      <c r="P8241" s="5" t="s">
        <v>28067</v>
      </c>
    </row>
    <row r="8242" ht="19" customHeight="1" spans="1:16">
      <c r="A8242" s="5">
        <v>322</v>
      </c>
      <c r="B8242" s="5" t="s">
        <v>773</v>
      </c>
      <c r="C8242" s="5" t="s">
        <v>82</v>
      </c>
      <c r="D8242" s="8" t="s">
        <v>272</v>
      </c>
      <c r="E8242" s="6">
        <v>412.7</v>
      </c>
      <c r="F8242" s="6">
        <v>387.9</v>
      </c>
      <c r="G8242" s="6">
        <v>400.3</v>
      </c>
      <c r="H8242" s="5" t="s">
        <v>120</v>
      </c>
      <c r="I8242" s="6">
        <f t="shared" si="512"/>
        <v>24.8</v>
      </c>
      <c r="J8242" s="5" t="str">
        <f>IF(H8242="否","不适用",IF(AND(ISNUMBER(E8242),ISNUMBER(F8242)),IF(I8242&gt;规则与名单!$B$2,"是","否"),"未判定"))</f>
        <v>不适用</v>
      </c>
      <c r="K8242" s="5" t="str">
        <f t="shared" si="513"/>
        <v>非测试日纯氢</v>
      </c>
      <c r="L8242" s="6">
        <f t="shared" si="514"/>
        <v>400.3</v>
      </c>
      <c r="M8242" s="5">
        <f t="shared" si="515"/>
        <v>0</v>
      </c>
      <c r="N8242" s="5" t="s">
        <v>28068</v>
      </c>
      <c r="O8242" s="5" t="s">
        <v>28069</v>
      </c>
      <c r="P8242" s="5" t="s">
        <v>28070</v>
      </c>
    </row>
    <row r="8243" ht="19" customHeight="1" spans="1:16">
      <c r="A8243" s="5">
        <v>322</v>
      </c>
      <c r="B8243" s="5" t="s">
        <v>773</v>
      </c>
      <c r="C8243" s="5" t="s">
        <v>82</v>
      </c>
      <c r="D8243" s="8" t="s">
        <v>506</v>
      </c>
      <c r="E8243" s="6">
        <v>404.4</v>
      </c>
      <c r="F8243" s="6">
        <v>379.1</v>
      </c>
      <c r="G8243" s="6">
        <v>404.3</v>
      </c>
      <c r="H8243" s="5" t="s">
        <v>120</v>
      </c>
      <c r="I8243" s="6">
        <f t="shared" si="512"/>
        <v>25.3</v>
      </c>
      <c r="J8243" s="5" t="str">
        <f>IF(H8243="否","不适用",IF(AND(ISNUMBER(E8243),ISNUMBER(F8243)),IF(I8243&gt;规则与名单!$B$2,"是","否"),"未判定"))</f>
        <v>不适用</v>
      </c>
      <c r="K8243" s="5" t="str">
        <f t="shared" si="513"/>
        <v>非测试日纯氢</v>
      </c>
      <c r="L8243" s="6">
        <f t="shared" si="514"/>
        <v>404.3</v>
      </c>
      <c r="M8243" s="5">
        <f t="shared" si="515"/>
        <v>0</v>
      </c>
      <c r="N8243" s="5" t="s">
        <v>28071</v>
      </c>
      <c r="O8243" s="5" t="s">
        <v>28072</v>
      </c>
      <c r="P8243" s="5" t="s">
        <v>28073</v>
      </c>
    </row>
    <row r="8244" ht="19" customHeight="1" spans="1:16">
      <c r="A8244" s="5">
        <v>322</v>
      </c>
      <c r="B8244" s="5" t="s">
        <v>773</v>
      </c>
      <c r="C8244" s="5" t="s">
        <v>82</v>
      </c>
      <c r="D8244" s="8" t="s">
        <v>673</v>
      </c>
      <c r="E8244" s="6">
        <v>442.7</v>
      </c>
      <c r="F8244" s="6">
        <v>415.9</v>
      </c>
      <c r="G8244" s="6">
        <v>442.3</v>
      </c>
      <c r="H8244" s="5" t="s">
        <v>120</v>
      </c>
      <c r="I8244" s="6">
        <f t="shared" si="512"/>
        <v>26.8</v>
      </c>
      <c r="J8244" s="5" t="str">
        <f>IF(H8244="否","不适用",IF(AND(ISNUMBER(E8244),ISNUMBER(F8244)),IF(I8244&gt;规则与名单!$B$2,"是","否"),"未判定"))</f>
        <v>不适用</v>
      </c>
      <c r="K8244" s="5" t="str">
        <f t="shared" si="513"/>
        <v>非测试日纯氢</v>
      </c>
      <c r="L8244" s="6">
        <f t="shared" si="514"/>
        <v>442.3</v>
      </c>
      <c r="M8244" s="5">
        <f t="shared" si="515"/>
        <v>0</v>
      </c>
      <c r="N8244" s="5" t="s">
        <v>28074</v>
      </c>
      <c r="O8244" s="5" t="s">
        <v>28075</v>
      </c>
      <c r="P8244" s="5" t="s">
        <v>28076</v>
      </c>
    </row>
    <row r="8245" ht="19" customHeight="1" spans="1:16">
      <c r="A8245" s="5">
        <v>322</v>
      </c>
      <c r="B8245" s="5" t="s">
        <v>773</v>
      </c>
      <c r="C8245" s="5" t="s">
        <v>82</v>
      </c>
      <c r="D8245" s="8" t="s">
        <v>183</v>
      </c>
      <c r="E8245" s="6">
        <v>411.5</v>
      </c>
      <c r="F8245" s="6">
        <v>386.3</v>
      </c>
      <c r="G8245" s="6">
        <v>411.4</v>
      </c>
      <c r="H8245" s="5" t="s">
        <v>120</v>
      </c>
      <c r="I8245" s="6">
        <f t="shared" si="512"/>
        <v>25.2</v>
      </c>
      <c r="J8245" s="5" t="str">
        <f>IF(H8245="否","不适用",IF(AND(ISNUMBER(E8245),ISNUMBER(F8245)),IF(I8245&gt;规则与名单!$B$2,"是","否"),"未判定"))</f>
        <v>不适用</v>
      </c>
      <c r="K8245" s="5" t="str">
        <f t="shared" si="513"/>
        <v>非测试日纯氢</v>
      </c>
      <c r="L8245" s="6">
        <f t="shared" si="514"/>
        <v>411.4</v>
      </c>
      <c r="M8245" s="5">
        <f t="shared" si="515"/>
        <v>0</v>
      </c>
      <c r="N8245" s="5" t="s">
        <v>28077</v>
      </c>
      <c r="O8245" s="5" t="s">
        <v>28078</v>
      </c>
      <c r="P8245" s="5" t="s">
        <v>28079</v>
      </c>
    </row>
    <row r="8246" ht="19" customHeight="1" spans="1:16">
      <c r="A8246" s="5">
        <v>322</v>
      </c>
      <c r="B8246" s="5" t="s">
        <v>773</v>
      </c>
      <c r="C8246" s="5" t="s">
        <v>82</v>
      </c>
      <c r="D8246" s="8" t="s">
        <v>431</v>
      </c>
      <c r="E8246" s="6">
        <v>412.2</v>
      </c>
      <c r="F8246" s="6">
        <v>387.8</v>
      </c>
      <c r="G8246" s="6">
        <v>412</v>
      </c>
      <c r="H8246" s="5" t="s">
        <v>120</v>
      </c>
      <c r="I8246" s="6">
        <f t="shared" si="512"/>
        <v>24.4</v>
      </c>
      <c r="J8246" s="5" t="str">
        <f>IF(H8246="否","不适用",IF(AND(ISNUMBER(E8246),ISNUMBER(F8246)),IF(I8246&gt;规则与名单!$B$2,"是","否"),"未判定"))</f>
        <v>不适用</v>
      </c>
      <c r="K8246" s="5" t="str">
        <f t="shared" si="513"/>
        <v>非测试日纯氢</v>
      </c>
      <c r="L8246" s="6">
        <f t="shared" si="514"/>
        <v>412</v>
      </c>
      <c r="M8246" s="5">
        <f t="shared" si="515"/>
        <v>0</v>
      </c>
      <c r="N8246" s="5" t="s">
        <v>28080</v>
      </c>
      <c r="O8246" s="5" t="s">
        <v>28081</v>
      </c>
      <c r="P8246" s="5" t="s">
        <v>28082</v>
      </c>
    </row>
    <row r="8247" ht="19" customHeight="1" spans="1:16">
      <c r="A8247" s="5">
        <v>322</v>
      </c>
      <c r="B8247" s="5" t="s">
        <v>773</v>
      </c>
      <c r="C8247" s="5" t="s">
        <v>82</v>
      </c>
      <c r="D8247" s="8" t="s">
        <v>3377</v>
      </c>
      <c r="E8247" s="6"/>
      <c r="F8247" s="6">
        <v>0.2</v>
      </c>
      <c r="G8247" s="6">
        <v>0.1</v>
      </c>
      <c r="H8247" s="5" t="s">
        <v>120</v>
      </c>
      <c r="I8247" s="6" t="str">
        <f t="shared" si="512"/>
        <v/>
      </c>
      <c r="J8247" s="5" t="str">
        <f>IF(H8247="否","不适用",IF(AND(ISNUMBER(E8247),ISNUMBER(F8247)),IF(I8247&gt;规则与名单!$B$2,"是","否"),"未判定"))</f>
        <v>不适用</v>
      </c>
      <c r="K8247" s="5" t="str">
        <f t="shared" si="513"/>
        <v>非测试日纯氢</v>
      </c>
      <c r="L8247" s="6">
        <f t="shared" si="514"/>
        <v>0.1</v>
      </c>
      <c r="M8247" s="5">
        <f t="shared" si="515"/>
        <v>0</v>
      </c>
      <c r="N8247" s="5" t="s">
        <v>28083</v>
      </c>
      <c r="O8247" s="5" t="s">
        <v>28084</v>
      </c>
      <c r="P8247" s="5" t="s">
        <v>28085</v>
      </c>
    </row>
    <row r="8248" ht="19" customHeight="1" spans="1:16">
      <c r="A8248" s="5">
        <v>322</v>
      </c>
      <c r="B8248" s="5" t="s">
        <v>773</v>
      </c>
      <c r="C8248" s="5" t="s">
        <v>82</v>
      </c>
      <c r="D8248" s="8" t="s">
        <v>407</v>
      </c>
      <c r="E8248" s="6"/>
      <c r="F8248" s="6">
        <v>0</v>
      </c>
      <c r="G8248" s="6"/>
      <c r="H8248" s="5" t="s">
        <v>120</v>
      </c>
      <c r="I8248" s="6" t="str">
        <f t="shared" si="512"/>
        <v/>
      </c>
      <c r="J8248" s="5" t="str">
        <f>IF(H8248="否","不适用",IF(AND(ISNUMBER(E8248),ISNUMBER(F8248)),IF(I8248&gt;规则与名单!$B$2,"是","否"),"未判定"))</f>
        <v>不适用</v>
      </c>
      <c r="K8248" s="5" t="str">
        <f t="shared" si="513"/>
        <v>缺失</v>
      </c>
      <c r="L8248" s="6" t="str">
        <f t="shared" si="514"/>
        <v/>
      </c>
      <c r="M8248" s="5">
        <f t="shared" si="515"/>
        <v>1</v>
      </c>
      <c r="N8248" s="5" t="s">
        <v>28086</v>
      </c>
      <c r="O8248" s="5" t="s">
        <v>28087</v>
      </c>
      <c r="P8248" s="5" t="s">
        <v>28088</v>
      </c>
    </row>
    <row r="8249" ht="19" customHeight="1" spans="1:16">
      <c r="A8249" s="5">
        <v>322</v>
      </c>
      <c r="B8249" s="5" t="s">
        <v>773</v>
      </c>
      <c r="C8249" s="5" t="s">
        <v>82</v>
      </c>
      <c r="D8249" s="8" t="s">
        <v>411</v>
      </c>
      <c r="E8249" s="6">
        <v>413.9</v>
      </c>
      <c r="F8249" s="6">
        <v>386.1</v>
      </c>
      <c r="G8249" s="6">
        <v>394.2</v>
      </c>
      <c r="H8249" s="5" t="s">
        <v>120</v>
      </c>
      <c r="I8249" s="6">
        <f t="shared" si="512"/>
        <v>27.8</v>
      </c>
      <c r="J8249" s="5" t="str">
        <f>IF(H8249="否","不适用",IF(AND(ISNUMBER(E8249),ISNUMBER(F8249)),IF(I8249&gt;规则与名单!$B$2,"是","否"),"未判定"))</f>
        <v>不适用</v>
      </c>
      <c r="K8249" s="5" t="str">
        <f t="shared" si="513"/>
        <v>非测试日纯氢</v>
      </c>
      <c r="L8249" s="6">
        <f t="shared" si="514"/>
        <v>394.2</v>
      </c>
      <c r="M8249" s="5">
        <f t="shared" si="515"/>
        <v>0</v>
      </c>
      <c r="N8249" s="5" t="s">
        <v>28089</v>
      </c>
      <c r="O8249" s="5" t="s">
        <v>28090</v>
      </c>
      <c r="P8249" s="5" t="s">
        <v>28091</v>
      </c>
    </row>
    <row r="8250" ht="19" customHeight="1" spans="1:16">
      <c r="A8250" s="5">
        <v>322</v>
      </c>
      <c r="B8250" s="5" t="s">
        <v>773</v>
      </c>
      <c r="C8250" s="5" t="s">
        <v>82</v>
      </c>
      <c r="D8250" s="8" t="s">
        <v>251</v>
      </c>
      <c r="E8250" s="6">
        <v>440.4</v>
      </c>
      <c r="F8250" s="6">
        <v>411.6</v>
      </c>
      <c r="G8250" s="6">
        <v>440.1</v>
      </c>
      <c r="H8250" s="5" t="s">
        <v>120</v>
      </c>
      <c r="I8250" s="6">
        <f t="shared" si="512"/>
        <v>28.8</v>
      </c>
      <c r="J8250" s="5" t="str">
        <f>IF(H8250="否","不适用",IF(AND(ISNUMBER(E8250),ISNUMBER(F8250)),IF(I8250&gt;规则与名单!$B$2,"是","否"),"未判定"))</f>
        <v>不适用</v>
      </c>
      <c r="K8250" s="5" t="str">
        <f t="shared" si="513"/>
        <v>非测试日纯氢</v>
      </c>
      <c r="L8250" s="6">
        <f t="shared" si="514"/>
        <v>440.1</v>
      </c>
      <c r="M8250" s="5">
        <f t="shared" si="515"/>
        <v>0</v>
      </c>
      <c r="N8250" s="5" t="s">
        <v>28092</v>
      </c>
      <c r="O8250" s="5" t="s">
        <v>28093</v>
      </c>
      <c r="P8250" s="5" t="s">
        <v>28094</v>
      </c>
    </row>
    <row r="8251" ht="19" customHeight="1" spans="1:16">
      <c r="A8251" s="5">
        <v>322</v>
      </c>
      <c r="B8251" s="5" t="s">
        <v>773</v>
      </c>
      <c r="C8251" s="5" t="s">
        <v>82</v>
      </c>
      <c r="D8251" s="8" t="s">
        <v>472</v>
      </c>
      <c r="E8251" s="6">
        <v>385.4</v>
      </c>
      <c r="F8251" s="6">
        <v>362.4</v>
      </c>
      <c r="G8251" s="6">
        <v>385.3</v>
      </c>
      <c r="H8251" s="5" t="s">
        <v>120</v>
      </c>
      <c r="I8251" s="6">
        <f t="shared" si="512"/>
        <v>23</v>
      </c>
      <c r="J8251" s="5" t="str">
        <f>IF(H8251="否","不适用",IF(AND(ISNUMBER(E8251),ISNUMBER(F8251)),IF(I8251&gt;规则与名单!$B$2,"是","否"),"未判定"))</f>
        <v>不适用</v>
      </c>
      <c r="K8251" s="5" t="str">
        <f t="shared" si="513"/>
        <v>非测试日纯氢</v>
      </c>
      <c r="L8251" s="6">
        <f t="shared" si="514"/>
        <v>385.3</v>
      </c>
      <c r="M8251" s="5">
        <f t="shared" si="515"/>
        <v>0</v>
      </c>
      <c r="N8251" s="5" t="s">
        <v>28095</v>
      </c>
      <c r="O8251" s="5" t="s">
        <v>28096</v>
      </c>
      <c r="P8251" s="5" t="s">
        <v>28097</v>
      </c>
    </row>
    <row r="8252" ht="19" customHeight="1" spans="1:16">
      <c r="A8252" s="5">
        <v>322</v>
      </c>
      <c r="B8252" s="5" t="s">
        <v>773</v>
      </c>
      <c r="C8252" s="5" t="s">
        <v>82</v>
      </c>
      <c r="D8252" s="8" t="s">
        <v>466</v>
      </c>
      <c r="E8252" s="6">
        <v>427.3</v>
      </c>
      <c r="F8252" s="6">
        <v>401.9</v>
      </c>
      <c r="G8252" s="6">
        <v>426.9</v>
      </c>
      <c r="H8252" s="5" t="s">
        <v>120</v>
      </c>
      <c r="I8252" s="6">
        <f t="shared" si="512"/>
        <v>25.4</v>
      </c>
      <c r="J8252" s="5" t="str">
        <f>IF(H8252="否","不适用",IF(AND(ISNUMBER(E8252),ISNUMBER(F8252)),IF(I8252&gt;规则与名单!$B$2,"是","否"),"未判定"))</f>
        <v>不适用</v>
      </c>
      <c r="K8252" s="5" t="str">
        <f t="shared" si="513"/>
        <v>非测试日纯氢</v>
      </c>
      <c r="L8252" s="6">
        <f t="shared" si="514"/>
        <v>426.9</v>
      </c>
      <c r="M8252" s="5">
        <f t="shared" si="515"/>
        <v>0</v>
      </c>
      <c r="N8252" s="5" t="s">
        <v>28098</v>
      </c>
      <c r="O8252" s="5" t="s">
        <v>28099</v>
      </c>
      <c r="P8252" s="5" t="s">
        <v>28100</v>
      </c>
    </row>
    <row r="8253" ht="19" customHeight="1" spans="1:16">
      <c r="A8253" s="5">
        <v>322</v>
      </c>
      <c r="B8253" s="5" t="s">
        <v>773</v>
      </c>
      <c r="C8253" s="5" t="s">
        <v>82</v>
      </c>
      <c r="D8253" s="8" t="s">
        <v>333</v>
      </c>
      <c r="E8253" s="6">
        <v>222.2</v>
      </c>
      <c r="F8253" s="6">
        <v>208.5</v>
      </c>
      <c r="G8253" s="6">
        <v>160.5</v>
      </c>
      <c r="H8253" s="5" t="s">
        <v>120</v>
      </c>
      <c r="I8253" s="6">
        <f t="shared" si="512"/>
        <v>13.7</v>
      </c>
      <c r="J8253" s="5" t="str">
        <f>IF(H8253="否","不适用",IF(AND(ISNUMBER(E8253),ISNUMBER(F8253)),IF(I8253&gt;规则与名单!$B$2,"是","否"),"未判定"))</f>
        <v>不适用</v>
      </c>
      <c r="K8253" s="5" t="str">
        <f t="shared" si="513"/>
        <v>非测试日纯氢</v>
      </c>
      <c r="L8253" s="6">
        <f t="shared" si="514"/>
        <v>160.5</v>
      </c>
      <c r="M8253" s="5">
        <f t="shared" si="515"/>
        <v>0</v>
      </c>
      <c r="N8253" s="5" t="s">
        <v>28101</v>
      </c>
      <c r="O8253" s="5" t="s">
        <v>28102</v>
      </c>
      <c r="P8253" s="5" t="s">
        <v>28103</v>
      </c>
    </row>
    <row r="8254" ht="19" customHeight="1" spans="1:16">
      <c r="A8254" s="5">
        <v>322</v>
      </c>
      <c r="B8254" s="5" t="s">
        <v>773</v>
      </c>
      <c r="C8254" s="5" t="s">
        <v>82</v>
      </c>
      <c r="D8254" s="8" t="s">
        <v>175</v>
      </c>
      <c r="E8254" s="6">
        <v>20</v>
      </c>
      <c r="F8254" s="6">
        <v>18.8</v>
      </c>
      <c r="G8254" s="6">
        <v>20</v>
      </c>
      <c r="H8254" s="5" t="s">
        <v>120</v>
      </c>
      <c r="I8254" s="6">
        <f t="shared" si="512"/>
        <v>1.2</v>
      </c>
      <c r="J8254" s="5" t="str">
        <f>IF(H8254="否","不适用",IF(AND(ISNUMBER(E8254),ISNUMBER(F8254)),IF(I8254&gt;规则与名单!$B$2,"是","否"),"未判定"))</f>
        <v>不适用</v>
      </c>
      <c r="K8254" s="5" t="str">
        <f t="shared" si="513"/>
        <v>非测试日纯氢</v>
      </c>
      <c r="L8254" s="6">
        <f t="shared" si="514"/>
        <v>20</v>
      </c>
      <c r="M8254" s="5">
        <f t="shared" si="515"/>
        <v>0</v>
      </c>
      <c r="N8254" s="5" t="s">
        <v>28104</v>
      </c>
      <c r="O8254" s="5" t="s">
        <v>28105</v>
      </c>
      <c r="P8254" s="5" t="s">
        <v>28106</v>
      </c>
    </row>
    <row r="8255" ht="19" customHeight="1" spans="1:16">
      <c r="A8255" s="5">
        <v>322</v>
      </c>
      <c r="B8255" s="5" t="s">
        <v>773</v>
      </c>
      <c r="C8255" s="5" t="s">
        <v>82</v>
      </c>
      <c r="D8255" s="8" t="s">
        <v>3402</v>
      </c>
      <c r="E8255" s="6">
        <v>246.5</v>
      </c>
      <c r="F8255" s="6">
        <v>238.9</v>
      </c>
      <c r="G8255" s="6">
        <v>254.2</v>
      </c>
      <c r="H8255" s="5" t="s">
        <v>120</v>
      </c>
      <c r="I8255" s="6">
        <f t="shared" si="512"/>
        <v>7.59999999999999</v>
      </c>
      <c r="J8255" s="5" t="str">
        <f>IF(H8255="否","不适用",IF(AND(ISNUMBER(E8255),ISNUMBER(F8255)),IF(I8255&gt;规则与名单!$B$2,"是","否"),"未判定"))</f>
        <v>不适用</v>
      </c>
      <c r="K8255" s="5" t="str">
        <f t="shared" si="513"/>
        <v>非测试日纯氢</v>
      </c>
      <c r="L8255" s="6">
        <f t="shared" si="514"/>
        <v>254.2</v>
      </c>
      <c r="M8255" s="5">
        <f t="shared" si="515"/>
        <v>0</v>
      </c>
      <c r="N8255" s="5" t="s">
        <v>28107</v>
      </c>
      <c r="O8255" s="5" t="s">
        <v>28108</v>
      </c>
      <c r="P8255" s="5" t="s">
        <v>28109</v>
      </c>
    </row>
    <row r="8256" ht="19" customHeight="1" spans="1:16">
      <c r="A8256" s="5">
        <v>322</v>
      </c>
      <c r="B8256" s="5" t="s">
        <v>773</v>
      </c>
      <c r="C8256" s="5" t="s">
        <v>82</v>
      </c>
      <c r="D8256" s="8" t="s">
        <v>487</v>
      </c>
      <c r="E8256" s="6">
        <v>222.3</v>
      </c>
      <c r="F8256" s="6">
        <v>201.3</v>
      </c>
      <c r="G8256" s="6">
        <v>204</v>
      </c>
      <c r="H8256" s="5" t="s">
        <v>120</v>
      </c>
      <c r="I8256" s="6">
        <f t="shared" si="512"/>
        <v>21</v>
      </c>
      <c r="J8256" s="5" t="str">
        <f>IF(H8256="否","不适用",IF(AND(ISNUMBER(E8256),ISNUMBER(F8256)),IF(I8256&gt;规则与名单!$B$2,"是","否"),"未判定"))</f>
        <v>不适用</v>
      </c>
      <c r="K8256" s="5" t="str">
        <f t="shared" si="513"/>
        <v>非测试日纯氢</v>
      </c>
      <c r="L8256" s="6">
        <f t="shared" si="514"/>
        <v>204</v>
      </c>
      <c r="M8256" s="5">
        <f t="shared" si="515"/>
        <v>0</v>
      </c>
      <c r="N8256" s="5" t="s">
        <v>28110</v>
      </c>
      <c r="O8256" s="5" t="s">
        <v>28111</v>
      </c>
      <c r="P8256" s="5" t="s">
        <v>28112</v>
      </c>
    </row>
    <row r="8257" ht="19" customHeight="1" spans="1:16">
      <c r="A8257" s="5">
        <v>322</v>
      </c>
      <c r="B8257" s="5" t="s">
        <v>773</v>
      </c>
      <c r="C8257" s="5" t="s">
        <v>82</v>
      </c>
      <c r="D8257" s="8" t="s">
        <v>121</v>
      </c>
      <c r="E8257" s="6">
        <v>249.2</v>
      </c>
      <c r="F8257" s="6">
        <v>234</v>
      </c>
      <c r="G8257" s="6">
        <v>249.1</v>
      </c>
      <c r="H8257" s="5" t="s">
        <v>120</v>
      </c>
      <c r="I8257" s="6">
        <f t="shared" si="512"/>
        <v>15.2</v>
      </c>
      <c r="J8257" s="5" t="str">
        <f>IF(H8257="否","不适用",IF(AND(ISNUMBER(E8257),ISNUMBER(F8257)),IF(I8257&gt;规则与名单!$B$2,"是","否"),"未判定"))</f>
        <v>不适用</v>
      </c>
      <c r="K8257" s="5" t="str">
        <f t="shared" si="513"/>
        <v>非测试日纯氢</v>
      </c>
      <c r="L8257" s="6">
        <f t="shared" si="514"/>
        <v>249.1</v>
      </c>
      <c r="M8257" s="5">
        <f t="shared" si="515"/>
        <v>0</v>
      </c>
      <c r="N8257" s="5" t="s">
        <v>28113</v>
      </c>
      <c r="O8257" s="5" t="s">
        <v>28114</v>
      </c>
      <c r="P8257" s="5" t="s">
        <v>28115</v>
      </c>
    </row>
    <row r="8258" ht="19" customHeight="1" spans="1:16">
      <c r="A8258" s="5">
        <v>322</v>
      </c>
      <c r="B8258" s="5" t="s">
        <v>773</v>
      </c>
      <c r="C8258" s="5" t="s">
        <v>82</v>
      </c>
      <c r="D8258" s="8" t="s">
        <v>170</v>
      </c>
      <c r="E8258" s="6">
        <v>214.3</v>
      </c>
      <c r="F8258" s="6">
        <v>201.4</v>
      </c>
      <c r="G8258" s="6">
        <v>194.9</v>
      </c>
      <c r="H8258" s="5" t="s">
        <v>120</v>
      </c>
      <c r="I8258" s="6">
        <f t="shared" ref="I8258:I8321" si="516">IF(AND(ISNUMBER(E8258),ISNUMBER(F8258)),E8258-F8258,"")</f>
        <v>12.9</v>
      </c>
      <c r="J8258" s="5" t="str">
        <f>IF(H8258="否","不适用",IF(AND(ISNUMBER(E8258),ISNUMBER(F8258)),IF(I8258&gt;规则与名单!$B$2,"是","否"),"未判定"))</f>
        <v>不适用</v>
      </c>
      <c r="K8258" s="5" t="str">
        <f t="shared" ref="K8258:K8321" si="517">IF(J8258="是",IF(ISNUMBER(F8258),"测试日GPS","缺失"),IF(ISNUMBER(G8258),"非测试日纯氢",IF(AND(H8258="是",J8258="未判定"),IF(ISNUMBER(F8258),"测试名单无纯氢GPS","缺失"),IF(ISNUMBER(E8258),"非测试日仪表","缺失"))))</f>
        <v>非测试日纯氢</v>
      </c>
      <c r="L8258" s="6">
        <f t="shared" ref="L8258:L8321" si="518">IF(K8258="缺失","",IF(K8258="非测试日纯氢",G8258,IF(K8258="非测试日仪表",E8258,F8258)))</f>
        <v>194.9</v>
      </c>
      <c r="M8258" s="5">
        <f t="shared" ref="M8258:M8321" si="519">IF(K8258="缺失",1,0)</f>
        <v>0</v>
      </c>
      <c r="N8258" s="5" t="s">
        <v>28116</v>
      </c>
      <c r="O8258" s="5" t="s">
        <v>28117</v>
      </c>
      <c r="P8258" s="5" t="s">
        <v>28118</v>
      </c>
    </row>
    <row r="8259" ht="19" customHeight="1" spans="1:16">
      <c r="A8259" s="5">
        <v>322</v>
      </c>
      <c r="B8259" s="5" t="s">
        <v>773</v>
      </c>
      <c r="C8259" s="5" t="s">
        <v>82</v>
      </c>
      <c r="D8259" s="8" t="s">
        <v>644</v>
      </c>
      <c r="E8259" s="6">
        <v>136.7</v>
      </c>
      <c r="F8259" s="6">
        <v>128.3</v>
      </c>
      <c r="G8259" s="6">
        <v>52.8</v>
      </c>
      <c r="H8259" s="5" t="s">
        <v>120</v>
      </c>
      <c r="I8259" s="6">
        <f t="shared" si="516"/>
        <v>8.39999999999998</v>
      </c>
      <c r="J8259" s="5" t="str">
        <f>IF(H8259="否","不适用",IF(AND(ISNUMBER(E8259),ISNUMBER(F8259)),IF(I8259&gt;规则与名单!$B$2,"是","否"),"未判定"))</f>
        <v>不适用</v>
      </c>
      <c r="K8259" s="5" t="str">
        <f t="shared" si="517"/>
        <v>非测试日纯氢</v>
      </c>
      <c r="L8259" s="6">
        <f t="shared" si="518"/>
        <v>52.8</v>
      </c>
      <c r="M8259" s="5">
        <f t="shared" si="519"/>
        <v>0</v>
      </c>
      <c r="N8259" s="5" t="s">
        <v>28119</v>
      </c>
      <c r="O8259" s="5" t="s">
        <v>28120</v>
      </c>
      <c r="P8259" s="5" t="s">
        <v>28121</v>
      </c>
    </row>
    <row r="8260" ht="19" customHeight="1" spans="1:16">
      <c r="A8260" s="5">
        <v>322</v>
      </c>
      <c r="B8260" s="5" t="s">
        <v>773</v>
      </c>
      <c r="C8260" s="5" t="s">
        <v>82</v>
      </c>
      <c r="D8260" s="8" t="s">
        <v>3418</v>
      </c>
      <c r="E8260" s="6"/>
      <c r="F8260" s="6">
        <v>0</v>
      </c>
      <c r="G8260" s="6"/>
      <c r="H8260" s="5" t="s">
        <v>120</v>
      </c>
      <c r="I8260" s="6" t="str">
        <f t="shared" si="516"/>
        <v/>
      </c>
      <c r="J8260" s="5" t="str">
        <f>IF(H8260="否","不适用",IF(AND(ISNUMBER(E8260),ISNUMBER(F8260)),IF(I8260&gt;规则与名单!$B$2,"是","否"),"未判定"))</f>
        <v>不适用</v>
      </c>
      <c r="K8260" s="5" t="str">
        <f t="shared" si="517"/>
        <v>缺失</v>
      </c>
      <c r="L8260" s="6" t="str">
        <f t="shared" si="518"/>
        <v/>
      </c>
      <c r="M8260" s="5">
        <f t="shared" si="519"/>
        <v>1</v>
      </c>
      <c r="N8260" s="5" t="s">
        <v>28122</v>
      </c>
      <c r="O8260" s="5" t="s">
        <v>28123</v>
      </c>
      <c r="P8260" s="5" t="s">
        <v>28124</v>
      </c>
    </row>
    <row r="8261" ht="19" customHeight="1" spans="1:16">
      <c r="A8261" s="5">
        <v>322</v>
      </c>
      <c r="B8261" s="5" t="s">
        <v>773</v>
      </c>
      <c r="C8261" s="5" t="s">
        <v>82</v>
      </c>
      <c r="D8261" s="8" t="s">
        <v>3422</v>
      </c>
      <c r="E8261" s="6"/>
      <c r="F8261" s="6">
        <v>0</v>
      </c>
      <c r="G8261" s="6"/>
      <c r="H8261" s="5" t="s">
        <v>120</v>
      </c>
      <c r="I8261" s="6" t="str">
        <f t="shared" si="516"/>
        <v/>
      </c>
      <c r="J8261" s="5" t="str">
        <f>IF(H8261="否","不适用",IF(AND(ISNUMBER(E8261),ISNUMBER(F8261)),IF(I8261&gt;规则与名单!$B$2,"是","否"),"未判定"))</f>
        <v>不适用</v>
      </c>
      <c r="K8261" s="5" t="str">
        <f t="shared" si="517"/>
        <v>缺失</v>
      </c>
      <c r="L8261" s="6" t="str">
        <f t="shared" si="518"/>
        <v/>
      </c>
      <c r="M8261" s="5">
        <f t="shared" si="519"/>
        <v>1</v>
      </c>
      <c r="N8261" s="5" t="s">
        <v>28125</v>
      </c>
      <c r="O8261" s="5" t="s">
        <v>28126</v>
      </c>
      <c r="P8261" s="5" t="s">
        <v>28127</v>
      </c>
    </row>
    <row r="8262" ht="19" customHeight="1" spans="1:16">
      <c r="A8262" s="5">
        <v>322</v>
      </c>
      <c r="B8262" s="5" t="s">
        <v>773</v>
      </c>
      <c r="C8262" s="5" t="s">
        <v>82</v>
      </c>
      <c r="D8262" s="8" t="s">
        <v>336</v>
      </c>
      <c r="E8262" s="6"/>
      <c r="F8262" s="6">
        <v>0</v>
      </c>
      <c r="G8262" s="6"/>
      <c r="H8262" s="5" t="s">
        <v>120</v>
      </c>
      <c r="I8262" s="6" t="str">
        <f t="shared" si="516"/>
        <v/>
      </c>
      <c r="J8262" s="5" t="str">
        <f>IF(H8262="否","不适用",IF(AND(ISNUMBER(E8262),ISNUMBER(F8262)),IF(I8262&gt;规则与名单!$B$2,"是","否"),"未判定"))</f>
        <v>不适用</v>
      </c>
      <c r="K8262" s="5" t="str">
        <f t="shared" si="517"/>
        <v>缺失</v>
      </c>
      <c r="L8262" s="6" t="str">
        <f t="shared" si="518"/>
        <v/>
      </c>
      <c r="M8262" s="5">
        <f t="shared" si="519"/>
        <v>1</v>
      </c>
      <c r="N8262" s="5" t="s">
        <v>28128</v>
      </c>
      <c r="O8262" s="5" t="s">
        <v>28129</v>
      </c>
      <c r="P8262" s="5" t="s">
        <v>28130</v>
      </c>
    </row>
    <row r="8263" ht="19" customHeight="1" spans="1:16">
      <c r="A8263" s="5">
        <v>322</v>
      </c>
      <c r="B8263" s="5" t="s">
        <v>773</v>
      </c>
      <c r="C8263" s="5" t="s">
        <v>82</v>
      </c>
      <c r="D8263" s="8" t="s">
        <v>653</v>
      </c>
      <c r="E8263" s="6"/>
      <c r="F8263" s="6">
        <v>0</v>
      </c>
      <c r="G8263" s="6"/>
      <c r="H8263" s="5" t="s">
        <v>120</v>
      </c>
      <c r="I8263" s="6" t="str">
        <f t="shared" si="516"/>
        <v/>
      </c>
      <c r="J8263" s="5" t="str">
        <f>IF(H8263="否","不适用",IF(AND(ISNUMBER(E8263),ISNUMBER(F8263)),IF(I8263&gt;规则与名单!$B$2,"是","否"),"未判定"))</f>
        <v>不适用</v>
      </c>
      <c r="K8263" s="5" t="str">
        <f t="shared" si="517"/>
        <v>缺失</v>
      </c>
      <c r="L8263" s="6" t="str">
        <f t="shared" si="518"/>
        <v/>
      </c>
      <c r="M8263" s="5">
        <f t="shared" si="519"/>
        <v>1</v>
      </c>
      <c r="N8263" s="5" t="s">
        <v>28131</v>
      </c>
      <c r="O8263" s="5" t="s">
        <v>28132</v>
      </c>
      <c r="P8263" s="5" t="s">
        <v>28133</v>
      </c>
    </row>
    <row r="8264" ht="19" customHeight="1" spans="1:16">
      <c r="A8264" s="5">
        <v>322</v>
      </c>
      <c r="B8264" s="5" t="s">
        <v>773</v>
      </c>
      <c r="C8264" s="5" t="s">
        <v>82</v>
      </c>
      <c r="D8264" s="8" t="s">
        <v>140</v>
      </c>
      <c r="E8264" s="6"/>
      <c r="F8264" s="6">
        <v>0</v>
      </c>
      <c r="G8264" s="6"/>
      <c r="H8264" s="5" t="s">
        <v>120</v>
      </c>
      <c r="I8264" s="6" t="str">
        <f t="shared" si="516"/>
        <v/>
      </c>
      <c r="J8264" s="5" t="str">
        <f>IF(H8264="否","不适用",IF(AND(ISNUMBER(E8264),ISNUMBER(F8264)),IF(I8264&gt;规则与名单!$B$2,"是","否"),"未判定"))</f>
        <v>不适用</v>
      </c>
      <c r="K8264" s="5" t="str">
        <f t="shared" si="517"/>
        <v>缺失</v>
      </c>
      <c r="L8264" s="6" t="str">
        <f t="shared" si="518"/>
        <v/>
      </c>
      <c r="M8264" s="5">
        <f t="shared" si="519"/>
        <v>1</v>
      </c>
      <c r="N8264" s="5" t="s">
        <v>28134</v>
      </c>
      <c r="O8264" s="5" t="s">
        <v>28135</v>
      </c>
      <c r="P8264" s="5" t="s">
        <v>28136</v>
      </c>
    </row>
    <row r="8265" ht="19" customHeight="1" spans="1:16">
      <c r="A8265" s="5">
        <v>322</v>
      </c>
      <c r="B8265" s="5" t="s">
        <v>773</v>
      </c>
      <c r="C8265" s="5" t="s">
        <v>82</v>
      </c>
      <c r="D8265" s="8" t="s">
        <v>115</v>
      </c>
      <c r="E8265" s="6"/>
      <c r="F8265" s="6">
        <v>0</v>
      </c>
      <c r="G8265" s="6"/>
      <c r="H8265" s="5" t="s">
        <v>120</v>
      </c>
      <c r="I8265" s="6" t="str">
        <f t="shared" si="516"/>
        <v/>
      </c>
      <c r="J8265" s="5" t="str">
        <f>IF(H8265="否","不适用",IF(AND(ISNUMBER(E8265),ISNUMBER(F8265)),IF(I8265&gt;规则与名单!$B$2,"是","否"),"未判定"))</f>
        <v>不适用</v>
      </c>
      <c r="K8265" s="5" t="str">
        <f t="shared" si="517"/>
        <v>缺失</v>
      </c>
      <c r="L8265" s="6" t="str">
        <f t="shared" si="518"/>
        <v/>
      </c>
      <c r="M8265" s="5">
        <f t="shared" si="519"/>
        <v>1</v>
      </c>
      <c r="N8265" s="5" t="s">
        <v>28137</v>
      </c>
      <c r="O8265" s="5" t="s">
        <v>28138</v>
      </c>
      <c r="P8265" s="5" t="s">
        <v>28139</v>
      </c>
    </row>
    <row r="8266" ht="19" customHeight="1" spans="1:16">
      <c r="A8266" s="5">
        <v>323</v>
      </c>
      <c r="B8266" s="5" t="s">
        <v>776</v>
      </c>
      <c r="C8266" s="5" t="s">
        <v>82</v>
      </c>
      <c r="D8266" s="8" t="s">
        <v>114</v>
      </c>
      <c r="E8266" s="6"/>
      <c r="F8266" s="6">
        <v>0</v>
      </c>
      <c r="G8266" s="6"/>
      <c r="H8266" s="5" t="s">
        <v>120</v>
      </c>
      <c r="I8266" s="6" t="str">
        <f t="shared" si="516"/>
        <v/>
      </c>
      <c r="J8266" s="5" t="str">
        <f>IF(H8266="否","不适用",IF(AND(ISNUMBER(E8266),ISNUMBER(F8266)),IF(I8266&gt;规则与名单!$B$2,"是","否"),"未判定"))</f>
        <v>不适用</v>
      </c>
      <c r="K8266" s="5" t="str">
        <f t="shared" si="517"/>
        <v>缺失</v>
      </c>
      <c r="L8266" s="6" t="str">
        <f t="shared" si="518"/>
        <v/>
      </c>
      <c r="M8266" s="5">
        <f t="shared" si="519"/>
        <v>1</v>
      </c>
      <c r="N8266" s="5" t="s">
        <v>28140</v>
      </c>
      <c r="O8266" s="5" t="s">
        <v>28141</v>
      </c>
      <c r="P8266" s="5" t="s">
        <v>28142</v>
      </c>
    </row>
    <row r="8267" ht="19" customHeight="1" spans="1:16">
      <c r="A8267" s="5">
        <v>323</v>
      </c>
      <c r="B8267" s="5" t="s">
        <v>776</v>
      </c>
      <c r="C8267" s="5" t="s">
        <v>82</v>
      </c>
      <c r="D8267" s="8" t="s">
        <v>605</v>
      </c>
      <c r="E8267" s="6">
        <v>244.7</v>
      </c>
      <c r="F8267" s="6">
        <v>231</v>
      </c>
      <c r="G8267" s="6">
        <v>244.6</v>
      </c>
      <c r="H8267" s="5" t="s">
        <v>120</v>
      </c>
      <c r="I8267" s="6">
        <f t="shared" si="516"/>
        <v>13.7</v>
      </c>
      <c r="J8267" s="5" t="str">
        <f>IF(H8267="否","不适用",IF(AND(ISNUMBER(E8267),ISNUMBER(F8267)),IF(I8267&gt;规则与名单!$B$2,"是","否"),"未判定"))</f>
        <v>不适用</v>
      </c>
      <c r="K8267" s="5" t="str">
        <f t="shared" si="517"/>
        <v>非测试日纯氢</v>
      </c>
      <c r="L8267" s="6">
        <f t="shared" si="518"/>
        <v>244.6</v>
      </c>
      <c r="M8267" s="5">
        <f t="shared" si="519"/>
        <v>0</v>
      </c>
      <c r="N8267" s="5" t="s">
        <v>28143</v>
      </c>
      <c r="O8267" s="5" t="s">
        <v>28144</v>
      </c>
      <c r="P8267" s="5" t="s">
        <v>28145</v>
      </c>
    </row>
    <row r="8268" ht="19" customHeight="1" spans="1:16">
      <c r="A8268" s="5">
        <v>323</v>
      </c>
      <c r="B8268" s="5" t="s">
        <v>776</v>
      </c>
      <c r="C8268" s="5" t="s">
        <v>82</v>
      </c>
      <c r="D8268" s="8" t="s">
        <v>186</v>
      </c>
      <c r="E8268" s="6">
        <v>85.2</v>
      </c>
      <c r="F8268" s="6">
        <v>80.5</v>
      </c>
      <c r="G8268" s="6">
        <v>84.4</v>
      </c>
      <c r="H8268" s="5" t="s">
        <v>120</v>
      </c>
      <c r="I8268" s="6">
        <f t="shared" si="516"/>
        <v>4.7</v>
      </c>
      <c r="J8268" s="5" t="str">
        <f>IF(H8268="否","不适用",IF(AND(ISNUMBER(E8268),ISNUMBER(F8268)),IF(I8268&gt;规则与名单!$B$2,"是","否"),"未判定"))</f>
        <v>不适用</v>
      </c>
      <c r="K8268" s="5" t="str">
        <f t="shared" si="517"/>
        <v>非测试日纯氢</v>
      </c>
      <c r="L8268" s="6">
        <f t="shared" si="518"/>
        <v>84.4</v>
      </c>
      <c r="M8268" s="5">
        <f t="shared" si="519"/>
        <v>0</v>
      </c>
      <c r="N8268" s="5" t="s">
        <v>28146</v>
      </c>
      <c r="O8268" s="5" t="s">
        <v>28147</v>
      </c>
      <c r="P8268" s="5" t="s">
        <v>28148</v>
      </c>
    </row>
    <row r="8269" ht="19" customHeight="1" spans="1:16">
      <c r="A8269" s="5">
        <v>323</v>
      </c>
      <c r="B8269" s="5" t="s">
        <v>776</v>
      </c>
      <c r="C8269" s="5" t="s">
        <v>82</v>
      </c>
      <c r="D8269" s="8" t="s">
        <v>165</v>
      </c>
      <c r="E8269" s="6">
        <v>65.8</v>
      </c>
      <c r="F8269" s="6">
        <v>121.6</v>
      </c>
      <c r="G8269" s="6">
        <v>129.2</v>
      </c>
      <c r="H8269" s="5" t="s">
        <v>120</v>
      </c>
      <c r="I8269" s="6">
        <f t="shared" si="516"/>
        <v>-55.8</v>
      </c>
      <c r="J8269" s="5" t="str">
        <f>IF(H8269="否","不适用",IF(AND(ISNUMBER(E8269),ISNUMBER(F8269)),IF(I8269&gt;规则与名单!$B$2,"是","否"),"未判定"))</f>
        <v>不适用</v>
      </c>
      <c r="K8269" s="5" t="str">
        <f t="shared" si="517"/>
        <v>非测试日纯氢</v>
      </c>
      <c r="L8269" s="6">
        <f t="shared" si="518"/>
        <v>129.2</v>
      </c>
      <c r="M8269" s="5">
        <f t="shared" si="519"/>
        <v>0</v>
      </c>
      <c r="N8269" s="5" t="s">
        <v>28149</v>
      </c>
      <c r="O8269" s="5" t="s">
        <v>28150</v>
      </c>
      <c r="P8269" s="5" t="s">
        <v>28151</v>
      </c>
    </row>
    <row r="8270" ht="19" customHeight="1" spans="1:16">
      <c r="A8270" s="5">
        <v>323</v>
      </c>
      <c r="B8270" s="5" t="s">
        <v>776</v>
      </c>
      <c r="C8270" s="5" t="s">
        <v>82</v>
      </c>
      <c r="D8270" s="8" t="s">
        <v>151</v>
      </c>
      <c r="E8270" s="6">
        <v>135</v>
      </c>
      <c r="F8270" s="6">
        <v>67.6</v>
      </c>
      <c r="G8270" s="6">
        <v>71.2</v>
      </c>
      <c r="H8270" s="5" t="s">
        <v>120</v>
      </c>
      <c r="I8270" s="6">
        <f t="shared" si="516"/>
        <v>67.4</v>
      </c>
      <c r="J8270" s="5" t="str">
        <f>IF(H8270="否","不适用",IF(AND(ISNUMBER(E8270),ISNUMBER(F8270)),IF(I8270&gt;规则与名单!$B$2,"是","否"),"未判定"))</f>
        <v>不适用</v>
      </c>
      <c r="K8270" s="5" t="str">
        <f t="shared" si="517"/>
        <v>非测试日纯氢</v>
      </c>
      <c r="L8270" s="6">
        <f t="shared" si="518"/>
        <v>71.2</v>
      </c>
      <c r="M8270" s="5">
        <f t="shared" si="519"/>
        <v>0</v>
      </c>
      <c r="N8270" s="5" t="s">
        <v>28152</v>
      </c>
      <c r="O8270" s="5" t="s">
        <v>28153</v>
      </c>
      <c r="P8270" s="5" t="s">
        <v>28154</v>
      </c>
    </row>
    <row r="8271" ht="19" customHeight="1" spans="1:16">
      <c r="A8271" s="5">
        <v>323</v>
      </c>
      <c r="B8271" s="5" t="s">
        <v>776</v>
      </c>
      <c r="C8271" s="5" t="s">
        <v>82</v>
      </c>
      <c r="D8271" s="8" t="s">
        <v>3358</v>
      </c>
      <c r="E8271" s="6">
        <v>60.5</v>
      </c>
      <c r="F8271" s="6">
        <v>56.9</v>
      </c>
      <c r="G8271" s="6">
        <v>60.4</v>
      </c>
      <c r="H8271" s="5" t="s">
        <v>120</v>
      </c>
      <c r="I8271" s="6">
        <f t="shared" si="516"/>
        <v>3.6</v>
      </c>
      <c r="J8271" s="5" t="str">
        <f>IF(H8271="否","不适用",IF(AND(ISNUMBER(E8271),ISNUMBER(F8271)),IF(I8271&gt;规则与名单!$B$2,"是","否"),"未判定"))</f>
        <v>不适用</v>
      </c>
      <c r="K8271" s="5" t="str">
        <f t="shared" si="517"/>
        <v>非测试日纯氢</v>
      </c>
      <c r="L8271" s="6">
        <f t="shared" si="518"/>
        <v>60.4</v>
      </c>
      <c r="M8271" s="5">
        <f t="shared" si="519"/>
        <v>0</v>
      </c>
      <c r="N8271" s="5" t="s">
        <v>28155</v>
      </c>
      <c r="O8271" s="5" t="s">
        <v>28156</v>
      </c>
      <c r="P8271" s="5" t="s">
        <v>28157</v>
      </c>
    </row>
    <row r="8272" ht="19" customHeight="1" spans="1:16">
      <c r="A8272" s="5">
        <v>323</v>
      </c>
      <c r="B8272" s="5" t="s">
        <v>776</v>
      </c>
      <c r="C8272" s="5" t="s">
        <v>82</v>
      </c>
      <c r="D8272" s="8" t="s">
        <v>272</v>
      </c>
      <c r="E8272" s="6">
        <v>289.5</v>
      </c>
      <c r="F8272" s="6">
        <v>273.5</v>
      </c>
      <c r="G8272" s="6">
        <v>285.4</v>
      </c>
      <c r="H8272" s="5" t="s">
        <v>120</v>
      </c>
      <c r="I8272" s="6">
        <f t="shared" si="516"/>
        <v>16</v>
      </c>
      <c r="J8272" s="5" t="str">
        <f>IF(H8272="否","不适用",IF(AND(ISNUMBER(E8272),ISNUMBER(F8272)),IF(I8272&gt;规则与名单!$B$2,"是","否"),"未判定"))</f>
        <v>不适用</v>
      </c>
      <c r="K8272" s="5" t="str">
        <f t="shared" si="517"/>
        <v>非测试日纯氢</v>
      </c>
      <c r="L8272" s="6">
        <f t="shared" si="518"/>
        <v>285.4</v>
      </c>
      <c r="M8272" s="5">
        <f t="shared" si="519"/>
        <v>0</v>
      </c>
      <c r="N8272" s="5" t="s">
        <v>28158</v>
      </c>
      <c r="O8272" s="5" t="s">
        <v>28159</v>
      </c>
      <c r="P8272" s="5" t="s">
        <v>28160</v>
      </c>
    </row>
    <row r="8273" ht="19" customHeight="1" spans="1:16">
      <c r="A8273" s="5">
        <v>323</v>
      </c>
      <c r="B8273" s="5" t="s">
        <v>776</v>
      </c>
      <c r="C8273" s="5" t="s">
        <v>82</v>
      </c>
      <c r="D8273" s="8" t="s">
        <v>506</v>
      </c>
      <c r="E8273" s="6">
        <v>76.2</v>
      </c>
      <c r="F8273" s="6">
        <v>71.8</v>
      </c>
      <c r="G8273" s="6">
        <v>76</v>
      </c>
      <c r="H8273" s="5" t="s">
        <v>120</v>
      </c>
      <c r="I8273" s="6">
        <f t="shared" si="516"/>
        <v>4.40000000000001</v>
      </c>
      <c r="J8273" s="5" t="str">
        <f>IF(H8273="否","不适用",IF(AND(ISNUMBER(E8273),ISNUMBER(F8273)),IF(I8273&gt;规则与名单!$B$2,"是","否"),"未判定"))</f>
        <v>不适用</v>
      </c>
      <c r="K8273" s="5" t="str">
        <f t="shared" si="517"/>
        <v>非测试日纯氢</v>
      </c>
      <c r="L8273" s="6">
        <f t="shared" si="518"/>
        <v>76</v>
      </c>
      <c r="M8273" s="5">
        <f t="shared" si="519"/>
        <v>0</v>
      </c>
      <c r="N8273" s="5" t="s">
        <v>28161</v>
      </c>
      <c r="O8273" s="5" t="s">
        <v>28162</v>
      </c>
      <c r="P8273" s="5" t="s">
        <v>28163</v>
      </c>
    </row>
    <row r="8274" ht="19" customHeight="1" spans="1:16">
      <c r="A8274" s="5">
        <v>323</v>
      </c>
      <c r="B8274" s="5" t="s">
        <v>776</v>
      </c>
      <c r="C8274" s="5" t="s">
        <v>82</v>
      </c>
      <c r="D8274" s="8" t="s">
        <v>673</v>
      </c>
      <c r="E8274" s="6">
        <v>67.3</v>
      </c>
      <c r="F8274" s="6">
        <v>63</v>
      </c>
      <c r="G8274" s="6">
        <v>66.7</v>
      </c>
      <c r="H8274" s="5" t="s">
        <v>120</v>
      </c>
      <c r="I8274" s="6">
        <f t="shared" si="516"/>
        <v>4.3</v>
      </c>
      <c r="J8274" s="5" t="str">
        <f>IF(H8274="否","不适用",IF(AND(ISNUMBER(E8274),ISNUMBER(F8274)),IF(I8274&gt;规则与名单!$B$2,"是","否"),"未判定"))</f>
        <v>不适用</v>
      </c>
      <c r="K8274" s="5" t="str">
        <f t="shared" si="517"/>
        <v>非测试日纯氢</v>
      </c>
      <c r="L8274" s="6">
        <f t="shared" si="518"/>
        <v>66.7</v>
      </c>
      <c r="M8274" s="5">
        <f t="shared" si="519"/>
        <v>0</v>
      </c>
      <c r="N8274" s="5" t="s">
        <v>28164</v>
      </c>
      <c r="O8274" s="5" t="s">
        <v>28165</v>
      </c>
      <c r="P8274" s="5" t="s">
        <v>28166</v>
      </c>
    </row>
    <row r="8275" ht="19" customHeight="1" spans="1:16">
      <c r="A8275" s="5">
        <v>323</v>
      </c>
      <c r="B8275" s="5" t="s">
        <v>776</v>
      </c>
      <c r="C8275" s="5" t="s">
        <v>82</v>
      </c>
      <c r="D8275" s="8" t="s">
        <v>183</v>
      </c>
      <c r="E8275" s="6">
        <v>58.1</v>
      </c>
      <c r="F8275" s="6">
        <v>54.6</v>
      </c>
      <c r="G8275" s="6">
        <v>57.6</v>
      </c>
      <c r="H8275" s="5" t="s">
        <v>120</v>
      </c>
      <c r="I8275" s="6">
        <f t="shared" si="516"/>
        <v>3.5</v>
      </c>
      <c r="J8275" s="5" t="str">
        <f>IF(H8275="否","不适用",IF(AND(ISNUMBER(E8275),ISNUMBER(F8275)),IF(I8275&gt;规则与名单!$B$2,"是","否"),"未判定"))</f>
        <v>不适用</v>
      </c>
      <c r="K8275" s="5" t="str">
        <f t="shared" si="517"/>
        <v>非测试日纯氢</v>
      </c>
      <c r="L8275" s="6">
        <f t="shared" si="518"/>
        <v>57.6</v>
      </c>
      <c r="M8275" s="5">
        <f t="shared" si="519"/>
        <v>0</v>
      </c>
      <c r="N8275" s="5" t="s">
        <v>28167</v>
      </c>
      <c r="O8275" s="5" t="s">
        <v>28168</v>
      </c>
      <c r="P8275" s="5" t="s">
        <v>28169</v>
      </c>
    </row>
    <row r="8276" ht="19" customHeight="1" spans="1:16">
      <c r="A8276" s="5">
        <v>323</v>
      </c>
      <c r="B8276" s="5" t="s">
        <v>776</v>
      </c>
      <c r="C8276" s="5" t="s">
        <v>82</v>
      </c>
      <c r="D8276" s="8" t="s">
        <v>431</v>
      </c>
      <c r="E8276" s="6">
        <v>53</v>
      </c>
      <c r="F8276" s="6">
        <v>65.3</v>
      </c>
      <c r="G8276" s="6">
        <v>69.2</v>
      </c>
      <c r="H8276" s="5" t="s">
        <v>120</v>
      </c>
      <c r="I8276" s="6">
        <f t="shared" si="516"/>
        <v>-12.3</v>
      </c>
      <c r="J8276" s="5" t="str">
        <f>IF(H8276="否","不适用",IF(AND(ISNUMBER(E8276),ISNUMBER(F8276)),IF(I8276&gt;规则与名单!$B$2,"是","否"),"未判定"))</f>
        <v>不适用</v>
      </c>
      <c r="K8276" s="5" t="str">
        <f t="shared" si="517"/>
        <v>非测试日纯氢</v>
      </c>
      <c r="L8276" s="6">
        <f t="shared" si="518"/>
        <v>69.2</v>
      </c>
      <c r="M8276" s="5">
        <f t="shared" si="519"/>
        <v>0</v>
      </c>
      <c r="N8276" s="5" t="s">
        <v>28170</v>
      </c>
      <c r="O8276" s="5" t="s">
        <v>28171</v>
      </c>
      <c r="P8276" s="5" t="s">
        <v>28172</v>
      </c>
    </row>
    <row r="8277" ht="19" customHeight="1" spans="1:16">
      <c r="A8277" s="5">
        <v>323</v>
      </c>
      <c r="B8277" s="5" t="s">
        <v>776</v>
      </c>
      <c r="C8277" s="5" t="s">
        <v>82</v>
      </c>
      <c r="D8277" s="8" t="s">
        <v>3377</v>
      </c>
      <c r="E8277" s="6">
        <v>34.7</v>
      </c>
      <c r="F8277" s="6">
        <v>17.3</v>
      </c>
      <c r="G8277" s="6">
        <v>18.2</v>
      </c>
      <c r="H8277" s="5" t="s">
        <v>120</v>
      </c>
      <c r="I8277" s="6">
        <f t="shared" si="516"/>
        <v>17.4</v>
      </c>
      <c r="J8277" s="5" t="str">
        <f>IF(H8277="否","不适用",IF(AND(ISNUMBER(E8277),ISNUMBER(F8277)),IF(I8277&gt;规则与名单!$B$2,"是","否"),"未判定"))</f>
        <v>不适用</v>
      </c>
      <c r="K8277" s="5" t="str">
        <f t="shared" si="517"/>
        <v>非测试日纯氢</v>
      </c>
      <c r="L8277" s="6">
        <f t="shared" si="518"/>
        <v>18.2</v>
      </c>
      <c r="M8277" s="5">
        <f t="shared" si="519"/>
        <v>0</v>
      </c>
      <c r="N8277" s="5" t="s">
        <v>28173</v>
      </c>
      <c r="O8277" s="5" t="s">
        <v>28174</v>
      </c>
      <c r="P8277" s="5" t="s">
        <v>28175</v>
      </c>
    </row>
    <row r="8278" ht="19" customHeight="1" spans="1:16">
      <c r="A8278" s="5">
        <v>323</v>
      </c>
      <c r="B8278" s="5" t="s">
        <v>776</v>
      </c>
      <c r="C8278" s="5" t="s">
        <v>82</v>
      </c>
      <c r="D8278" s="8" t="s">
        <v>407</v>
      </c>
      <c r="E8278" s="6">
        <v>31.4</v>
      </c>
      <c r="F8278" s="6">
        <v>52.1</v>
      </c>
      <c r="G8278" s="6">
        <v>55.3</v>
      </c>
      <c r="H8278" s="5" t="s">
        <v>120</v>
      </c>
      <c r="I8278" s="6">
        <f t="shared" si="516"/>
        <v>-20.7</v>
      </c>
      <c r="J8278" s="5" t="str">
        <f>IF(H8278="否","不适用",IF(AND(ISNUMBER(E8278),ISNUMBER(F8278)),IF(I8278&gt;规则与名单!$B$2,"是","否"),"未判定"))</f>
        <v>不适用</v>
      </c>
      <c r="K8278" s="5" t="str">
        <f t="shared" si="517"/>
        <v>非测试日纯氢</v>
      </c>
      <c r="L8278" s="6">
        <f t="shared" si="518"/>
        <v>55.3</v>
      </c>
      <c r="M8278" s="5">
        <f t="shared" si="519"/>
        <v>0</v>
      </c>
      <c r="N8278" s="5" t="s">
        <v>28176</v>
      </c>
      <c r="O8278" s="5" t="s">
        <v>28177</v>
      </c>
      <c r="P8278" s="5" t="s">
        <v>28178</v>
      </c>
    </row>
    <row r="8279" ht="19" customHeight="1" spans="1:16">
      <c r="A8279" s="5">
        <v>323</v>
      </c>
      <c r="B8279" s="5" t="s">
        <v>776</v>
      </c>
      <c r="C8279" s="5" t="s">
        <v>82</v>
      </c>
      <c r="D8279" s="8" t="s">
        <v>411</v>
      </c>
      <c r="E8279" s="6">
        <v>113.6</v>
      </c>
      <c r="F8279" s="6">
        <v>106</v>
      </c>
      <c r="G8279" s="6">
        <v>111</v>
      </c>
      <c r="H8279" s="5" t="s">
        <v>120</v>
      </c>
      <c r="I8279" s="6">
        <f t="shared" si="516"/>
        <v>7.59999999999999</v>
      </c>
      <c r="J8279" s="5" t="str">
        <f>IF(H8279="否","不适用",IF(AND(ISNUMBER(E8279),ISNUMBER(F8279)),IF(I8279&gt;规则与名单!$B$2,"是","否"),"未判定"))</f>
        <v>不适用</v>
      </c>
      <c r="K8279" s="5" t="str">
        <f t="shared" si="517"/>
        <v>非测试日纯氢</v>
      </c>
      <c r="L8279" s="6">
        <f t="shared" si="518"/>
        <v>111</v>
      </c>
      <c r="M8279" s="5">
        <f t="shared" si="519"/>
        <v>0</v>
      </c>
      <c r="N8279" s="5" t="s">
        <v>28179</v>
      </c>
      <c r="O8279" s="5" t="s">
        <v>28180</v>
      </c>
      <c r="P8279" s="5" t="s">
        <v>28181</v>
      </c>
    </row>
    <row r="8280" ht="19" customHeight="1" spans="1:16">
      <c r="A8280" s="5">
        <v>323</v>
      </c>
      <c r="B8280" s="5" t="s">
        <v>776</v>
      </c>
      <c r="C8280" s="5" t="s">
        <v>82</v>
      </c>
      <c r="D8280" s="8" t="s">
        <v>251</v>
      </c>
      <c r="E8280" s="6">
        <v>172.6</v>
      </c>
      <c r="F8280" s="6">
        <v>139.3</v>
      </c>
      <c r="G8280" s="6">
        <v>147.5</v>
      </c>
      <c r="H8280" s="5" t="s">
        <v>120</v>
      </c>
      <c r="I8280" s="6">
        <f t="shared" si="516"/>
        <v>33.3</v>
      </c>
      <c r="J8280" s="5" t="str">
        <f>IF(H8280="否","不适用",IF(AND(ISNUMBER(E8280),ISNUMBER(F8280)),IF(I8280&gt;规则与名单!$B$2,"是","否"),"未判定"))</f>
        <v>不适用</v>
      </c>
      <c r="K8280" s="5" t="str">
        <f t="shared" si="517"/>
        <v>非测试日纯氢</v>
      </c>
      <c r="L8280" s="6">
        <f t="shared" si="518"/>
        <v>147.5</v>
      </c>
      <c r="M8280" s="5">
        <f t="shared" si="519"/>
        <v>0</v>
      </c>
      <c r="N8280" s="5" t="s">
        <v>28182</v>
      </c>
      <c r="O8280" s="5" t="s">
        <v>28183</v>
      </c>
      <c r="P8280" s="5" t="s">
        <v>28184</v>
      </c>
    </row>
    <row r="8281" ht="19" customHeight="1" spans="1:16">
      <c r="A8281" s="5">
        <v>323</v>
      </c>
      <c r="B8281" s="5" t="s">
        <v>776</v>
      </c>
      <c r="C8281" s="5" t="s">
        <v>82</v>
      </c>
      <c r="D8281" s="8" t="s">
        <v>472</v>
      </c>
      <c r="E8281" s="6">
        <v>107.7</v>
      </c>
      <c r="F8281" s="6">
        <v>100.6</v>
      </c>
      <c r="G8281" s="6">
        <v>106.6</v>
      </c>
      <c r="H8281" s="5" t="s">
        <v>120</v>
      </c>
      <c r="I8281" s="6">
        <f t="shared" si="516"/>
        <v>7.10000000000001</v>
      </c>
      <c r="J8281" s="5" t="str">
        <f>IF(H8281="否","不适用",IF(AND(ISNUMBER(E8281),ISNUMBER(F8281)),IF(I8281&gt;规则与名单!$B$2,"是","否"),"未判定"))</f>
        <v>不适用</v>
      </c>
      <c r="K8281" s="5" t="str">
        <f t="shared" si="517"/>
        <v>非测试日纯氢</v>
      </c>
      <c r="L8281" s="6">
        <f t="shared" si="518"/>
        <v>106.6</v>
      </c>
      <c r="M8281" s="5">
        <f t="shared" si="519"/>
        <v>0</v>
      </c>
      <c r="N8281" s="5" t="s">
        <v>28185</v>
      </c>
      <c r="O8281" s="5" t="s">
        <v>28186</v>
      </c>
      <c r="P8281" s="5" t="s">
        <v>28187</v>
      </c>
    </row>
    <row r="8282" ht="19" customHeight="1" spans="1:16">
      <c r="A8282" s="5">
        <v>323</v>
      </c>
      <c r="B8282" s="5" t="s">
        <v>776</v>
      </c>
      <c r="C8282" s="5" t="s">
        <v>82</v>
      </c>
      <c r="D8282" s="8" t="s">
        <v>466</v>
      </c>
      <c r="E8282" s="6">
        <v>58.1</v>
      </c>
      <c r="F8282" s="6">
        <v>53.9</v>
      </c>
      <c r="G8282" s="6">
        <v>55.7</v>
      </c>
      <c r="H8282" s="5" t="s">
        <v>120</v>
      </c>
      <c r="I8282" s="6">
        <f t="shared" si="516"/>
        <v>4.2</v>
      </c>
      <c r="J8282" s="5" t="str">
        <f>IF(H8282="否","不适用",IF(AND(ISNUMBER(E8282),ISNUMBER(F8282)),IF(I8282&gt;规则与名单!$B$2,"是","否"),"未判定"))</f>
        <v>不适用</v>
      </c>
      <c r="K8282" s="5" t="str">
        <f t="shared" si="517"/>
        <v>非测试日纯氢</v>
      </c>
      <c r="L8282" s="6">
        <f t="shared" si="518"/>
        <v>55.7</v>
      </c>
      <c r="M8282" s="5">
        <f t="shared" si="519"/>
        <v>0</v>
      </c>
      <c r="N8282" s="5" t="s">
        <v>28188</v>
      </c>
      <c r="O8282" s="5" t="s">
        <v>28189</v>
      </c>
      <c r="P8282" s="5" t="s">
        <v>28190</v>
      </c>
    </row>
    <row r="8283" ht="19" customHeight="1" spans="1:16">
      <c r="A8283" s="5">
        <v>323</v>
      </c>
      <c r="B8283" s="5" t="s">
        <v>776</v>
      </c>
      <c r="C8283" s="5" t="s">
        <v>82</v>
      </c>
      <c r="D8283" s="8" t="s">
        <v>333</v>
      </c>
      <c r="E8283" s="6">
        <v>149.8</v>
      </c>
      <c r="F8283" s="6">
        <v>140.4</v>
      </c>
      <c r="G8283" s="6">
        <v>95.2</v>
      </c>
      <c r="H8283" s="5" t="s">
        <v>120</v>
      </c>
      <c r="I8283" s="6">
        <f t="shared" si="516"/>
        <v>9.40000000000001</v>
      </c>
      <c r="J8283" s="5" t="str">
        <f>IF(H8283="否","不适用",IF(AND(ISNUMBER(E8283),ISNUMBER(F8283)),IF(I8283&gt;规则与名单!$B$2,"是","否"),"未判定"))</f>
        <v>不适用</v>
      </c>
      <c r="K8283" s="5" t="str">
        <f t="shared" si="517"/>
        <v>非测试日纯氢</v>
      </c>
      <c r="L8283" s="6">
        <f t="shared" si="518"/>
        <v>95.2</v>
      </c>
      <c r="M8283" s="5">
        <f t="shared" si="519"/>
        <v>0</v>
      </c>
      <c r="N8283" s="5" t="s">
        <v>28191</v>
      </c>
      <c r="O8283" s="5" t="s">
        <v>28192</v>
      </c>
      <c r="P8283" s="5" t="s">
        <v>28193</v>
      </c>
    </row>
    <row r="8284" ht="19" customHeight="1" spans="1:16">
      <c r="A8284" s="5">
        <v>323</v>
      </c>
      <c r="B8284" s="5" t="s">
        <v>776</v>
      </c>
      <c r="C8284" s="5" t="s">
        <v>82</v>
      </c>
      <c r="D8284" s="8" t="s">
        <v>175</v>
      </c>
      <c r="E8284" s="6">
        <v>17.8</v>
      </c>
      <c r="F8284" s="6">
        <v>16.8</v>
      </c>
      <c r="G8284" s="6">
        <v>17.6</v>
      </c>
      <c r="H8284" s="5" t="s">
        <v>120</v>
      </c>
      <c r="I8284" s="6">
        <f t="shared" si="516"/>
        <v>1</v>
      </c>
      <c r="J8284" s="5" t="str">
        <f>IF(H8284="否","不适用",IF(AND(ISNUMBER(E8284),ISNUMBER(F8284)),IF(I8284&gt;规则与名单!$B$2,"是","否"),"未判定"))</f>
        <v>不适用</v>
      </c>
      <c r="K8284" s="5" t="str">
        <f t="shared" si="517"/>
        <v>非测试日纯氢</v>
      </c>
      <c r="L8284" s="6">
        <f t="shared" si="518"/>
        <v>17.6</v>
      </c>
      <c r="M8284" s="5">
        <f t="shared" si="519"/>
        <v>0</v>
      </c>
      <c r="N8284" s="5" t="s">
        <v>28194</v>
      </c>
      <c r="O8284" s="5" t="s">
        <v>28195</v>
      </c>
      <c r="P8284" s="5" t="s">
        <v>28196</v>
      </c>
    </row>
    <row r="8285" ht="19" customHeight="1" spans="1:16">
      <c r="A8285" s="5">
        <v>323</v>
      </c>
      <c r="B8285" s="5" t="s">
        <v>776</v>
      </c>
      <c r="C8285" s="5" t="s">
        <v>82</v>
      </c>
      <c r="D8285" s="8" t="s">
        <v>3402</v>
      </c>
      <c r="E8285" s="6">
        <v>85.1</v>
      </c>
      <c r="F8285" s="6">
        <v>80</v>
      </c>
      <c r="G8285" s="6">
        <v>83.4</v>
      </c>
      <c r="H8285" s="5" t="s">
        <v>120</v>
      </c>
      <c r="I8285" s="6">
        <f t="shared" si="516"/>
        <v>5.09999999999999</v>
      </c>
      <c r="J8285" s="5" t="str">
        <f>IF(H8285="否","不适用",IF(AND(ISNUMBER(E8285),ISNUMBER(F8285)),IF(I8285&gt;规则与名单!$B$2,"是","否"),"未判定"))</f>
        <v>不适用</v>
      </c>
      <c r="K8285" s="5" t="str">
        <f t="shared" si="517"/>
        <v>非测试日纯氢</v>
      </c>
      <c r="L8285" s="6">
        <f t="shared" si="518"/>
        <v>83.4</v>
      </c>
      <c r="M8285" s="5">
        <f t="shared" si="519"/>
        <v>0</v>
      </c>
      <c r="N8285" s="5" t="s">
        <v>28197</v>
      </c>
      <c r="O8285" s="5" t="s">
        <v>28198</v>
      </c>
      <c r="P8285" s="5" t="s">
        <v>28199</v>
      </c>
    </row>
    <row r="8286" ht="19" customHeight="1" spans="1:16">
      <c r="A8286" s="5">
        <v>323</v>
      </c>
      <c r="B8286" s="5" t="s">
        <v>776</v>
      </c>
      <c r="C8286" s="5" t="s">
        <v>82</v>
      </c>
      <c r="D8286" s="8" t="s">
        <v>487</v>
      </c>
      <c r="E8286" s="6">
        <v>103.8</v>
      </c>
      <c r="F8286" s="6">
        <v>97.2</v>
      </c>
      <c r="G8286" s="6">
        <v>101.8</v>
      </c>
      <c r="H8286" s="5" t="s">
        <v>120</v>
      </c>
      <c r="I8286" s="6">
        <f t="shared" si="516"/>
        <v>6.59999999999999</v>
      </c>
      <c r="J8286" s="5" t="str">
        <f>IF(H8286="否","不适用",IF(AND(ISNUMBER(E8286),ISNUMBER(F8286)),IF(I8286&gt;规则与名单!$B$2,"是","否"),"未判定"))</f>
        <v>不适用</v>
      </c>
      <c r="K8286" s="5" t="str">
        <f t="shared" si="517"/>
        <v>非测试日纯氢</v>
      </c>
      <c r="L8286" s="6">
        <f t="shared" si="518"/>
        <v>101.8</v>
      </c>
      <c r="M8286" s="5">
        <f t="shared" si="519"/>
        <v>0</v>
      </c>
      <c r="N8286" s="5" t="s">
        <v>28200</v>
      </c>
      <c r="O8286" s="5" t="s">
        <v>28201</v>
      </c>
      <c r="P8286" s="5" t="s">
        <v>28202</v>
      </c>
    </row>
    <row r="8287" ht="19" customHeight="1" spans="1:16">
      <c r="A8287" s="5">
        <v>323</v>
      </c>
      <c r="B8287" s="5" t="s">
        <v>776</v>
      </c>
      <c r="C8287" s="5" t="s">
        <v>82</v>
      </c>
      <c r="D8287" s="8" t="s">
        <v>121</v>
      </c>
      <c r="E8287" s="6">
        <v>119.3</v>
      </c>
      <c r="F8287" s="6">
        <v>111.6</v>
      </c>
      <c r="G8287" s="6">
        <v>117</v>
      </c>
      <c r="H8287" s="5" t="s">
        <v>120</v>
      </c>
      <c r="I8287" s="6">
        <f t="shared" si="516"/>
        <v>7.7</v>
      </c>
      <c r="J8287" s="5" t="str">
        <f>IF(H8287="否","不适用",IF(AND(ISNUMBER(E8287),ISNUMBER(F8287)),IF(I8287&gt;规则与名单!$B$2,"是","否"),"未判定"))</f>
        <v>不适用</v>
      </c>
      <c r="K8287" s="5" t="str">
        <f t="shared" si="517"/>
        <v>非测试日纯氢</v>
      </c>
      <c r="L8287" s="6">
        <f t="shared" si="518"/>
        <v>117</v>
      </c>
      <c r="M8287" s="5">
        <f t="shared" si="519"/>
        <v>0</v>
      </c>
      <c r="N8287" s="5" t="s">
        <v>28203</v>
      </c>
      <c r="O8287" s="5" t="s">
        <v>28204</v>
      </c>
      <c r="P8287" s="5" t="s">
        <v>28205</v>
      </c>
    </row>
    <row r="8288" ht="19" customHeight="1" spans="1:16">
      <c r="A8288" s="5">
        <v>323</v>
      </c>
      <c r="B8288" s="5" t="s">
        <v>776</v>
      </c>
      <c r="C8288" s="5" t="s">
        <v>82</v>
      </c>
      <c r="D8288" s="8" t="s">
        <v>170</v>
      </c>
      <c r="E8288" s="6">
        <v>61.8</v>
      </c>
      <c r="F8288" s="6">
        <v>56.9</v>
      </c>
      <c r="G8288" s="6">
        <v>61.2</v>
      </c>
      <c r="H8288" s="5" t="s">
        <v>120</v>
      </c>
      <c r="I8288" s="6">
        <f t="shared" si="516"/>
        <v>4.9</v>
      </c>
      <c r="J8288" s="5" t="str">
        <f>IF(H8288="否","不适用",IF(AND(ISNUMBER(E8288),ISNUMBER(F8288)),IF(I8288&gt;规则与名单!$B$2,"是","否"),"未判定"))</f>
        <v>不适用</v>
      </c>
      <c r="K8288" s="5" t="str">
        <f t="shared" si="517"/>
        <v>非测试日纯氢</v>
      </c>
      <c r="L8288" s="6">
        <f t="shared" si="518"/>
        <v>61.2</v>
      </c>
      <c r="M8288" s="5">
        <f t="shared" si="519"/>
        <v>0</v>
      </c>
      <c r="N8288" s="5" t="s">
        <v>28206</v>
      </c>
      <c r="O8288" s="5" t="s">
        <v>28207</v>
      </c>
      <c r="P8288" s="5" t="s">
        <v>28208</v>
      </c>
    </row>
    <row r="8289" ht="19" customHeight="1" spans="1:16">
      <c r="A8289" s="5">
        <v>323</v>
      </c>
      <c r="B8289" s="5" t="s">
        <v>776</v>
      </c>
      <c r="C8289" s="5" t="s">
        <v>82</v>
      </c>
      <c r="D8289" s="8" t="s">
        <v>644</v>
      </c>
      <c r="E8289" s="6">
        <v>109</v>
      </c>
      <c r="F8289" s="6">
        <v>101.5</v>
      </c>
      <c r="G8289" s="6">
        <v>82</v>
      </c>
      <c r="H8289" s="5" t="s">
        <v>120</v>
      </c>
      <c r="I8289" s="6">
        <f t="shared" si="516"/>
        <v>7.5</v>
      </c>
      <c r="J8289" s="5" t="str">
        <f>IF(H8289="否","不适用",IF(AND(ISNUMBER(E8289),ISNUMBER(F8289)),IF(I8289&gt;规则与名单!$B$2,"是","否"),"未判定"))</f>
        <v>不适用</v>
      </c>
      <c r="K8289" s="5" t="str">
        <f t="shared" si="517"/>
        <v>非测试日纯氢</v>
      </c>
      <c r="L8289" s="6">
        <f t="shared" si="518"/>
        <v>82</v>
      </c>
      <c r="M8289" s="5">
        <f t="shared" si="519"/>
        <v>0</v>
      </c>
      <c r="N8289" s="5" t="s">
        <v>28209</v>
      </c>
      <c r="O8289" s="5" t="s">
        <v>28210</v>
      </c>
      <c r="P8289" s="5" t="s">
        <v>28211</v>
      </c>
    </row>
    <row r="8290" ht="19" customHeight="1" spans="1:16">
      <c r="A8290" s="5">
        <v>323</v>
      </c>
      <c r="B8290" s="5" t="s">
        <v>776</v>
      </c>
      <c r="C8290" s="5" t="s">
        <v>82</v>
      </c>
      <c r="D8290" s="8" t="s">
        <v>3418</v>
      </c>
      <c r="E8290" s="6"/>
      <c r="F8290" s="6">
        <v>0</v>
      </c>
      <c r="G8290" s="6"/>
      <c r="H8290" s="5" t="s">
        <v>120</v>
      </c>
      <c r="I8290" s="6" t="str">
        <f t="shared" si="516"/>
        <v/>
      </c>
      <c r="J8290" s="5" t="str">
        <f>IF(H8290="否","不适用",IF(AND(ISNUMBER(E8290),ISNUMBER(F8290)),IF(I8290&gt;规则与名单!$B$2,"是","否"),"未判定"))</f>
        <v>不适用</v>
      </c>
      <c r="K8290" s="5" t="str">
        <f t="shared" si="517"/>
        <v>缺失</v>
      </c>
      <c r="L8290" s="6" t="str">
        <f t="shared" si="518"/>
        <v/>
      </c>
      <c r="M8290" s="5">
        <f t="shared" si="519"/>
        <v>1</v>
      </c>
      <c r="N8290" s="5" t="s">
        <v>28212</v>
      </c>
      <c r="O8290" s="5" t="s">
        <v>28213</v>
      </c>
      <c r="P8290" s="5" t="s">
        <v>28214</v>
      </c>
    </row>
    <row r="8291" ht="19" customHeight="1" spans="1:16">
      <c r="A8291" s="5">
        <v>323</v>
      </c>
      <c r="B8291" s="5" t="s">
        <v>776</v>
      </c>
      <c r="C8291" s="5" t="s">
        <v>82</v>
      </c>
      <c r="D8291" s="8" t="s">
        <v>3422</v>
      </c>
      <c r="E8291" s="6"/>
      <c r="F8291" s="6">
        <v>0</v>
      </c>
      <c r="G8291" s="6"/>
      <c r="H8291" s="5" t="s">
        <v>120</v>
      </c>
      <c r="I8291" s="6" t="str">
        <f t="shared" si="516"/>
        <v/>
      </c>
      <c r="J8291" s="5" t="str">
        <f>IF(H8291="否","不适用",IF(AND(ISNUMBER(E8291),ISNUMBER(F8291)),IF(I8291&gt;规则与名单!$B$2,"是","否"),"未判定"))</f>
        <v>不适用</v>
      </c>
      <c r="K8291" s="5" t="str">
        <f t="shared" si="517"/>
        <v>缺失</v>
      </c>
      <c r="L8291" s="6" t="str">
        <f t="shared" si="518"/>
        <v/>
      </c>
      <c r="M8291" s="5">
        <f t="shared" si="519"/>
        <v>1</v>
      </c>
      <c r="N8291" s="5" t="s">
        <v>28215</v>
      </c>
      <c r="O8291" s="5" t="s">
        <v>28216</v>
      </c>
      <c r="P8291" s="5" t="s">
        <v>28217</v>
      </c>
    </row>
    <row r="8292" ht="19" customHeight="1" spans="1:16">
      <c r="A8292" s="5">
        <v>323</v>
      </c>
      <c r="B8292" s="5" t="s">
        <v>776</v>
      </c>
      <c r="C8292" s="5" t="s">
        <v>82</v>
      </c>
      <c r="D8292" s="8" t="s">
        <v>336</v>
      </c>
      <c r="E8292" s="6">
        <v>84.1</v>
      </c>
      <c r="F8292" s="6">
        <v>79.2</v>
      </c>
      <c r="G8292" s="6">
        <v>82.3</v>
      </c>
      <c r="H8292" s="5" t="s">
        <v>120</v>
      </c>
      <c r="I8292" s="6">
        <f t="shared" si="516"/>
        <v>4.89999999999999</v>
      </c>
      <c r="J8292" s="5" t="str">
        <f>IF(H8292="否","不适用",IF(AND(ISNUMBER(E8292),ISNUMBER(F8292)),IF(I8292&gt;规则与名单!$B$2,"是","否"),"未判定"))</f>
        <v>不适用</v>
      </c>
      <c r="K8292" s="5" t="str">
        <f t="shared" si="517"/>
        <v>非测试日纯氢</v>
      </c>
      <c r="L8292" s="6">
        <f t="shared" si="518"/>
        <v>82.3</v>
      </c>
      <c r="M8292" s="5">
        <f t="shared" si="519"/>
        <v>0</v>
      </c>
      <c r="N8292" s="5" t="s">
        <v>28218</v>
      </c>
      <c r="O8292" s="5" t="s">
        <v>28219</v>
      </c>
      <c r="P8292" s="5" t="s">
        <v>28220</v>
      </c>
    </row>
    <row r="8293" ht="19" customHeight="1" spans="1:16">
      <c r="A8293" s="5">
        <v>323</v>
      </c>
      <c r="B8293" s="5" t="s">
        <v>776</v>
      </c>
      <c r="C8293" s="5" t="s">
        <v>82</v>
      </c>
      <c r="D8293" s="8" t="s">
        <v>653</v>
      </c>
      <c r="E8293" s="6">
        <v>117.5</v>
      </c>
      <c r="F8293" s="6">
        <v>110.4</v>
      </c>
      <c r="G8293" s="6">
        <v>116.8</v>
      </c>
      <c r="H8293" s="5" t="s">
        <v>120</v>
      </c>
      <c r="I8293" s="6">
        <f t="shared" si="516"/>
        <v>7.09999999999999</v>
      </c>
      <c r="J8293" s="5" t="str">
        <f>IF(H8293="否","不适用",IF(AND(ISNUMBER(E8293),ISNUMBER(F8293)),IF(I8293&gt;规则与名单!$B$2,"是","否"),"未判定"))</f>
        <v>不适用</v>
      </c>
      <c r="K8293" s="5" t="str">
        <f t="shared" si="517"/>
        <v>非测试日纯氢</v>
      </c>
      <c r="L8293" s="6">
        <f t="shared" si="518"/>
        <v>116.8</v>
      </c>
      <c r="M8293" s="5">
        <f t="shared" si="519"/>
        <v>0</v>
      </c>
      <c r="N8293" s="5" t="s">
        <v>28221</v>
      </c>
      <c r="O8293" s="5" t="s">
        <v>28222</v>
      </c>
      <c r="P8293" s="5" t="s">
        <v>28223</v>
      </c>
    </row>
    <row r="8294" ht="19" customHeight="1" spans="1:16">
      <c r="A8294" s="5">
        <v>323</v>
      </c>
      <c r="B8294" s="5" t="s">
        <v>776</v>
      </c>
      <c r="C8294" s="5" t="s">
        <v>82</v>
      </c>
      <c r="D8294" s="8" t="s">
        <v>140</v>
      </c>
      <c r="E8294" s="6">
        <v>60.3</v>
      </c>
      <c r="F8294" s="6">
        <v>56</v>
      </c>
      <c r="G8294" s="6">
        <v>59.9</v>
      </c>
      <c r="H8294" s="5" t="s">
        <v>120</v>
      </c>
      <c r="I8294" s="6">
        <f t="shared" si="516"/>
        <v>4.3</v>
      </c>
      <c r="J8294" s="5" t="str">
        <f>IF(H8294="否","不适用",IF(AND(ISNUMBER(E8294),ISNUMBER(F8294)),IF(I8294&gt;规则与名单!$B$2,"是","否"),"未判定"))</f>
        <v>不适用</v>
      </c>
      <c r="K8294" s="5" t="str">
        <f t="shared" si="517"/>
        <v>非测试日纯氢</v>
      </c>
      <c r="L8294" s="6">
        <f t="shared" si="518"/>
        <v>59.9</v>
      </c>
      <c r="M8294" s="5">
        <f t="shared" si="519"/>
        <v>0</v>
      </c>
      <c r="N8294" s="5" t="s">
        <v>28224</v>
      </c>
      <c r="O8294" s="5" t="s">
        <v>28225</v>
      </c>
      <c r="P8294" s="5" t="s">
        <v>28226</v>
      </c>
    </row>
    <row r="8295" ht="19" customHeight="1" spans="1:16">
      <c r="A8295" s="5">
        <v>323</v>
      </c>
      <c r="B8295" s="5" t="s">
        <v>776</v>
      </c>
      <c r="C8295" s="5" t="s">
        <v>82</v>
      </c>
      <c r="D8295" s="8" t="s">
        <v>115</v>
      </c>
      <c r="E8295" s="6">
        <v>106.9</v>
      </c>
      <c r="F8295" s="6">
        <v>98.9</v>
      </c>
      <c r="G8295" s="6">
        <v>106.1</v>
      </c>
      <c r="H8295" s="5" t="s">
        <v>120</v>
      </c>
      <c r="I8295" s="6">
        <f t="shared" si="516"/>
        <v>8</v>
      </c>
      <c r="J8295" s="5" t="str">
        <f>IF(H8295="否","不适用",IF(AND(ISNUMBER(E8295),ISNUMBER(F8295)),IF(I8295&gt;规则与名单!$B$2,"是","否"),"未判定"))</f>
        <v>不适用</v>
      </c>
      <c r="K8295" s="5" t="str">
        <f t="shared" si="517"/>
        <v>非测试日纯氢</v>
      </c>
      <c r="L8295" s="6">
        <f t="shared" si="518"/>
        <v>106.1</v>
      </c>
      <c r="M8295" s="5">
        <f t="shared" si="519"/>
        <v>0</v>
      </c>
      <c r="N8295" s="5" t="s">
        <v>28227</v>
      </c>
      <c r="O8295" s="5" t="s">
        <v>28228</v>
      </c>
      <c r="P8295" s="5" t="s">
        <v>28229</v>
      </c>
    </row>
    <row r="8296" ht="19" customHeight="1" spans="1:16">
      <c r="A8296" s="5">
        <v>324</v>
      </c>
      <c r="B8296" s="5" t="s">
        <v>299</v>
      </c>
      <c r="C8296" s="5" t="s">
        <v>82</v>
      </c>
      <c r="D8296" s="8" t="s">
        <v>170</v>
      </c>
      <c r="E8296" s="6">
        <v>519.3</v>
      </c>
      <c r="F8296" s="6">
        <v>491.3</v>
      </c>
      <c r="G8296" s="6">
        <v>474.1</v>
      </c>
      <c r="H8296" s="5" t="s">
        <v>120</v>
      </c>
      <c r="I8296" s="6">
        <f t="shared" si="516"/>
        <v>27.9999999999999</v>
      </c>
      <c r="J8296" s="5" t="str">
        <f>IF(H8296="否","不适用",IF(AND(ISNUMBER(E8296),ISNUMBER(F8296)),IF(I8296&gt;规则与名单!$B$2,"是","否"),"未判定"))</f>
        <v>不适用</v>
      </c>
      <c r="K8296" s="5" t="str">
        <f t="shared" si="517"/>
        <v>非测试日纯氢</v>
      </c>
      <c r="L8296" s="6">
        <f t="shared" si="518"/>
        <v>474.1</v>
      </c>
      <c r="M8296" s="5">
        <f t="shared" si="519"/>
        <v>0</v>
      </c>
      <c r="N8296" s="5" t="s">
        <v>28230</v>
      </c>
      <c r="O8296" s="5" t="s">
        <v>28231</v>
      </c>
      <c r="P8296" s="5" t="s">
        <v>28232</v>
      </c>
    </row>
    <row r="8297" ht="19" customHeight="1" spans="1:16">
      <c r="A8297" s="5">
        <v>324</v>
      </c>
      <c r="B8297" s="5" t="s">
        <v>299</v>
      </c>
      <c r="C8297" s="5" t="s">
        <v>82</v>
      </c>
      <c r="D8297" s="8" t="s">
        <v>644</v>
      </c>
      <c r="E8297" s="6">
        <v>681.6</v>
      </c>
      <c r="F8297" s="6">
        <v>644.1</v>
      </c>
      <c r="G8297" s="6">
        <v>412.3</v>
      </c>
      <c r="H8297" s="5" t="s">
        <v>120</v>
      </c>
      <c r="I8297" s="6">
        <f t="shared" si="516"/>
        <v>37.5</v>
      </c>
      <c r="J8297" s="5" t="str">
        <f>IF(H8297="否","不适用",IF(AND(ISNUMBER(E8297),ISNUMBER(F8297)),IF(I8297&gt;规则与名单!$B$2,"是","否"),"未判定"))</f>
        <v>不适用</v>
      </c>
      <c r="K8297" s="5" t="str">
        <f t="shared" si="517"/>
        <v>非测试日纯氢</v>
      </c>
      <c r="L8297" s="6">
        <f t="shared" si="518"/>
        <v>412.3</v>
      </c>
      <c r="M8297" s="5">
        <f t="shared" si="519"/>
        <v>0</v>
      </c>
      <c r="N8297" s="5" t="s">
        <v>28233</v>
      </c>
      <c r="O8297" s="5" t="s">
        <v>28234</v>
      </c>
      <c r="P8297" s="5" t="s">
        <v>28235</v>
      </c>
    </row>
    <row r="8298" ht="19" customHeight="1" spans="1:16">
      <c r="A8298" s="5">
        <v>324</v>
      </c>
      <c r="B8298" s="5" t="s">
        <v>299</v>
      </c>
      <c r="C8298" s="5" t="s">
        <v>82</v>
      </c>
      <c r="D8298" s="8" t="s">
        <v>3418</v>
      </c>
      <c r="E8298" s="6">
        <v>14.9</v>
      </c>
      <c r="F8298" s="6">
        <v>14.8</v>
      </c>
      <c r="G8298" s="6">
        <v>5</v>
      </c>
      <c r="H8298" s="5" t="s">
        <v>120</v>
      </c>
      <c r="I8298" s="6">
        <f t="shared" si="516"/>
        <v>0.0999999999999996</v>
      </c>
      <c r="J8298" s="5" t="str">
        <f>IF(H8298="否","不适用",IF(AND(ISNUMBER(E8298),ISNUMBER(F8298)),IF(I8298&gt;规则与名单!$B$2,"是","否"),"未判定"))</f>
        <v>不适用</v>
      </c>
      <c r="K8298" s="5" t="str">
        <f t="shared" si="517"/>
        <v>非测试日纯氢</v>
      </c>
      <c r="L8298" s="6">
        <f t="shared" si="518"/>
        <v>5</v>
      </c>
      <c r="M8298" s="5">
        <f t="shared" si="519"/>
        <v>0</v>
      </c>
      <c r="N8298" s="5" t="s">
        <v>28236</v>
      </c>
      <c r="O8298" s="5" t="s">
        <v>28237</v>
      </c>
      <c r="P8298" s="5" t="s">
        <v>28238</v>
      </c>
    </row>
    <row r="8299" ht="19" customHeight="1" spans="1:16">
      <c r="A8299" s="5">
        <v>324</v>
      </c>
      <c r="B8299" s="5" t="s">
        <v>299</v>
      </c>
      <c r="C8299" s="5" t="s">
        <v>82</v>
      </c>
      <c r="D8299" s="8" t="s">
        <v>3422</v>
      </c>
      <c r="E8299" s="6">
        <v>23.6</v>
      </c>
      <c r="F8299" s="6">
        <v>22.7</v>
      </c>
      <c r="G8299" s="6">
        <v>7.2</v>
      </c>
      <c r="H8299" s="5" t="s">
        <v>120</v>
      </c>
      <c r="I8299" s="6">
        <f t="shared" si="516"/>
        <v>0.900000000000002</v>
      </c>
      <c r="J8299" s="5" t="str">
        <f>IF(H8299="否","不适用",IF(AND(ISNUMBER(E8299),ISNUMBER(F8299)),IF(I8299&gt;规则与名单!$B$2,"是","否"),"未判定"))</f>
        <v>不适用</v>
      </c>
      <c r="K8299" s="5" t="str">
        <f t="shared" si="517"/>
        <v>非测试日纯氢</v>
      </c>
      <c r="L8299" s="6">
        <f t="shared" si="518"/>
        <v>7.2</v>
      </c>
      <c r="M8299" s="5">
        <f t="shared" si="519"/>
        <v>0</v>
      </c>
      <c r="N8299" s="5" t="s">
        <v>28239</v>
      </c>
      <c r="O8299" s="5" t="s">
        <v>28240</v>
      </c>
      <c r="P8299" s="5" t="s">
        <v>28241</v>
      </c>
    </row>
    <row r="8300" ht="19" customHeight="1" spans="1:16">
      <c r="A8300" s="5">
        <v>324</v>
      </c>
      <c r="B8300" s="5" t="s">
        <v>299</v>
      </c>
      <c r="C8300" s="5" t="s">
        <v>82</v>
      </c>
      <c r="D8300" s="8" t="s">
        <v>336</v>
      </c>
      <c r="E8300" s="6">
        <v>8.1</v>
      </c>
      <c r="F8300" s="6">
        <v>7.9</v>
      </c>
      <c r="G8300" s="6">
        <v>3.7</v>
      </c>
      <c r="H8300" s="5" t="s">
        <v>120</v>
      </c>
      <c r="I8300" s="6">
        <f t="shared" si="516"/>
        <v>0.199999999999999</v>
      </c>
      <c r="J8300" s="5" t="str">
        <f>IF(H8300="否","不适用",IF(AND(ISNUMBER(E8300),ISNUMBER(F8300)),IF(I8300&gt;规则与名单!$B$2,"是","否"),"未判定"))</f>
        <v>不适用</v>
      </c>
      <c r="K8300" s="5" t="str">
        <f t="shared" si="517"/>
        <v>非测试日纯氢</v>
      </c>
      <c r="L8300" s="6">
        <f t="shared" si="518"/>
        <v>3.7</v>
      </c>
      <c r="M8300" s="5">
        <f t="shared" si="519"/>
        <v>0</v>
      </c>
      <c r="N8300" s="5" t="s">
        <v>28242</v>
      </c>
      <c r="O8300" s="5" t="s">
        <v>28243</v>
      </c>
      <c r="P8300" s="5" t="s">
        <v>28244</v>
      </c>
    </row>
    <row r="8301" ht="19" customHeight="1" spans="1:16">
      <c r="A8301" s="5">
        <v>324</v>
      </c>
      <c r="B8301" s="5" t="s">
        <v>299</v>
      </c>
      <c r="C8301" s="5" t="s">
        <v>82</v>
      </c>
      <c r="D8301" s="8" t="s">
        <v>653</v>
      </c>
      <c r="E8301" s="6">
        <v>21.2</v>
      </c>
      <c r="F8301" s="6">
        <v>20.6</v>
      </c>
      <c r="G8301" s="6">
        <v>7</v>
      </c>
      <c r="H8301" s="5" t="s">
        <v>120</v>
      </c>
      <c r="I8301" s="6">
        <f t="shared" si="516"/>
        <v>0.599999999999998</v>
      </c>
      <c r="J8301" s="5" t="str">
        <f>IF(H8301="否","不适用",IF(AND(ISNUMBER(E8301),ISNUMBER(F8301)),IF(I8301&gt;规则与名单!$B$2,"是","否"),"未判定"))</f>
        <v>不适用</v>
      </c>
      <c r="K8301" s="5" t="str">
        <f t="shared" si="517"/>
        <v>非测试日纯氢</v>
      </c>
      <c r="L8301" s="6">
        <f t="shared" si="518"/>
        <v>7</v>
      </c>
      <c r="M8301" s="5">
        <f t="shared" si="519"/>
        <v>0</v>
      </c>
      <c r="N8301" s="5" t="s">
        <v>28245</v>
      </c>
      <c r="O8301" s="5" t="s">
        <v>28246</v>
      </c>
      <c r="P8301" s="5" t="s">
        <v>28247</v>
      </c>
    </row>
    <row r="8302" ht="19" customHeight="1" spans="1:16">
      <c r="A8302" s="5">
        <v>324</v>
      </c>
      <c r="B8302" s="5" t="s">
        <v>299</v>
      </c>
      <c r="C8302" s="5" t="s">
        <v>82</v>
      </c>
      <c r="D8302" s="8" t="s">
        <v>140</v>
      </c>
      <c r="E8302" s="6">
        <v>10.4</v>
      </c>
      <c r="F8302" s="6">
        <v>10.4</v>
      </c>
      <c r="G8302" s="6">
        <v>2.8</v>
      </c>
      <c r="H8302" s="5" t="s">
        <v>120</v>
      </c>
      <c r="I8302" s="6">
        <f t="shared" si="516"/>
        <v>0</v>
      </c>
      <c r="J8302" s="5" t="str">
        <f>IF(H8302="否","不适用",IF(AND(ISNUMBER(E8302),ISNUMBER(F8302)),IF(I8302&gt;规则与名单!$B$2,"是","否"),"未判定"))</f>
        <v>不适用</v>
      </c>
      <c r="K8302" s="5" t="str">
        <f t="shared" si="517"/>
        <v>非测试日纯氢</v>
      </c>
      <c r="L8302" s="6">
        <f t="shared" si="518"/>
        <v>2.8</v>
      </c>
      <c r="M8302" s="5">
        <f t="shared" si="519"/>
        <v>0</v>
      </c>
      <c r="N8302" s="5" t="s">
        <v>28248</v>
      </c>
      <c r="O8302" s="5" t="s">
        <v>28249</v>
      </c>
      <c r="P8302" s="5" t="s">
        <v>28250</v>
      </c>
    </row>
    <row r="8303" ht="19" customHeight="1" spans="1:16">
      <c r="A8303" s="5">
        <v>324</v>
      </c>
      <c r="B8303" s="5" t="s">
        <v>299</v>
      </c>
      <c r="C8303" s="5" t="s">
        <v>82</v>
      </c>
      <c r="D8303" s="8" t="s">
        <v>115</v>
      </c>
      <c r="E8303" s="6">
        <v>6</v>
      </c>
      <c r="F8303" s="6">
        <v>6.3</v>
      </c>
      <c r="G8303" s="6">
        <v>1.8</v>
      </c>
      <c r="H8303" s="5" t="s">
        <v>120</v>
      </c>
      <c r="I8303" s="6">
        <f t="shared" si="516"/>
        <v>-0.3</v>
      </c>
      <c r="J8303" s="5" t="str">
        <f>IF(H8303="否","不适用",IF(AND(ISNUMBER(E8303),ISNUMBER(F8303)),IF(I8303&gt;规则与名单!$B$2,"是","否"),"未判定"))</f>
        <v>不适用</v>
      </c>
      <c r="K8303" s="5" t="str">
        <f t="shared" si="517"/>
        <v>非测试日纯氢</v>
      </c>
      <c r="L8303" s="6">
        <f t="shared" si="518"/>
        <v>1.8</v>
      </c>
      <c r="M8303" s="5">
        <f t="shared" si="519"/>
        <v>0</v>
      </c>
      <c r="N8303" s="5" t="s">
        <v>28251</v>
      </c>
      <c r="O8303" s="5" t="s">
        <v>28252</v>
      </c>
      <c r="P8303" s="5" t="s">
        <v>28253</v>
      </c>
    </row>
    <row r="8304" ht="19" customHeight="1" spans="1:16">
      <c r="A8304" s="5">
        <v>325</v>
      </c>
      <c r="B8304" s="5" t="s">
        <v>778</v>
      </c>
      <c r="C8304" s="5" t="s">
        <v>82</v>
      </c>
      <c r="D8304" s="8" t="s">
        <v>114</v>
      </c>
      <c r="E8304" s="6">
        <v>133.8</v>
      </c>
      <c r="F8304" s="6">
        <v>126.7</v>
      </c>
      <c r="G8304" s="6">
        <v>130.4</v>
      </c>
      <c r="H8304" s="5" t="s">
        <v>120</v>
      </c>
      <c r="I8304" s="6">
        <f t="shared" si="516"/>
        <v>7.10000000000001</v>
      </c>
      <c r="J8304" s="5" t="str">
        <f>IF(H8304="否","不适用",IF(AND(ISNUMBER(E8304),ISNUMBER(F8304)),IF(I8304&gt;规则与名单!$B$2,"是","否"),"未判定"))</f>
        <v>不适用</v>
      </c>
      <c r="K8304" s="5" t="str">
        <f t="shared" si="517"/>
        <v>非测试日纯氢</v>
      </c>
      <c r="L8304" s="6">
        <f t="shared" si="518"/>
        <v>130.4</v>
      </c>
      <c r="M8304" s="5">
        <f t="shared" si="519"/>
        <v>0</v>
      </c>
      <c r="N8304" s="5" t="s">
        <v>28254</v>
      </c>
      <c r="O8304" s="5" t="s">
        <v>28255</v>
      </c>
      <c r="P8304" s="5" t="s">
        <v>28256</v>
      </c>
    </row>
    <row r="8305" ht="19" customHeight="1" spans="1:16">
      <c r="A8305" s="5">
        <v>325</v>
      </c>
      <c r="B8305" s="5" t="s">
        <v>778</v>
      </c>
      <c r="C8305" s="5" t="s">
        <v>82</v>
      </c>
      <c r="D8305" s="8" t="s">
        <v>605</v>
      </c>
      <c r="E8305" s="6">
        <v>119.1</v>
      </c>
      <c r="F8305" s="6">
        <v>112.8</v>
      </c>
      <c r="G8305" s="6">
        <v>116.2</v>
      </c>
      <c r="H8305" s="5" t="s">
        <v>120</v>
      </c>
      <c r="I8305" s="6">
        <f t="shared" si="516"/>
        <v>6.3</v>
      </c>
      <c r="J8305" s="5" t="str">
        <f>IF(H8305="否","不适用",IF(AND(ISNUMBER(E8305),ISNUMBER(F8305)),IF(I8305&gt;规则与名单!$B$2,"是","否"),"未判定"))</f>
        <v>不适用</v>
      </c>
      <c r="K8305" s="5" t="str">
        <f t="shared" si="517"/>
        <v>非测试日纯氢</v>
      </c>
      <c r="L8305" s="6">
        <f t="shared" si="518"/>
        <v>116.2</v>
      </c>
      <c r="M8305" s="5">
        <f t="shared" si="519"/>
        <v>0</v>
      </c>
      <c r="N8305" s="5" t="s">
        <v>28257</v>
      </c>
      <c r="O8305" s="5" t="s">
        <v>28258</v>
      </c>
      <c r="P8305" s="5" t="s">
        <v>28259</v>
      </c>
    </row>
    <row r="8306" ht="19" customHeight="1" spans="1:16">
      <c r="A8306" s="5">
        <v>325</v>
      </c>
      <c r="B8306" s="5" t="s">
        <v>778</v>
      </c>
      <c r="C8306" s="5" t="s">
        <v>82</v>
      </c>
      <c r="D8306" s="8" t="s">
        <v>186</v>
      </c>
      <c r="E8306" s="6">
        <v>63.4</v>
      </c>
      <c r="F8306" s="6">
        <v>60</v>
      </c>
      <c r="G8306" s="6">
        <v>56.3</v>
      </c>
      <c r="H8306" s="5" t="s">
        <v>120</v>
      </c>
      <c r="I8306" s="6">
        <f t="shared" si="516"/>
        <v>3.4</v>
      </c>
      <c r="J8306" s="5" t="str">
        <f>IF(H8306="否","不适用",IF(AND(ISNUMBER(E8306),ISNUMBER(F8306)),IF(I8306&gt;规则与名单!$B$2,"是","否"),"未判定"))</f>
        <v>不适用</v>
      </c>
      <c r="K8306" s="5" t="str">
        <f t="shared" si="517"/>
        <v>非测试日纯氢</v>
      </c>
      <c r="L8306" s="6">
        <f t="shared" si="518"/>
        <v>56.3</v>
      </c>
      <c r="M8306" s="5">
        <f t="shared" si="519"/>
        <v>0</v>
      </c>
      <c r="N8306" s="5" t="s">
        <v>28260</v>
      </c>
      <c r="O8306" s="5" t="s">
        <v>28261</v>
      </c>
      <c r="P8306" s="5" t="s">
        <v>28262</v>
      </c>
    </row>
    <row r="8307" ht="19" customHeight="1" spans="1:16">
      <c r="A8307" s="5">
        <v>326</v>
      </c>
      <c r="B8307" s="5" t="s">
        <v>778</v>
      </c>
      <c r="C8307" s="5" t="s">
        <v>82</v>
      </c>
      <c r="D8307" s="8" t="s">
        <v>170</v>
      </c>
      <c r="E8307" s="6">
        <v>518.8</v>
      </c>
      <c r="F8307" s="6">
        <v>491.3</v>
      </c>
      <c r="G8307" s="6">
        <v>452.9</v>
      </c>
      <c r="H8307" s="5" t="s">
        <v>120</v>
      </c>
      <c r="I8307" s="6">
        <f t="shared" si="516"/>
        <v>27.4999999999999</v>
      </c>
      <c r="J8307" s="5" t="str">
        <f>IF(H8307="否","不适用",IF(AND(ISNUMBER(E8307),ISNUMBER(F8307)),IF(I8307&gt;规则与名单!$B$2,"是","否"),"未判定"))</f>
        <v>不适用</v>
      </c>
      <c r="K8307" s="5" t="str">
        <f t="shared" si="517"/>
        <v>非测试日纯氢</v>
      </c>
      <c r="L8307" s="6">
        <f t="shared" si="518"/>
        <v>452.9</v>
      </c>
      <c r="M8307" s="5">
        <f t="shared" si="519"/>
        <v>0</v>
      </c>
      <c r="N8307" s="5" t="s">
        <v>28263</v>
      </c>
      <c r="O8307" s="5" t="s">
        <v>28264</v>
      </c>
      <c r="P8307" s="5" t="s">
        <v>28265</v>
      </c>
    </row>
    <row r="8308" ht="19" customHeight="1" spans="1:16">
      <c r="A8308" s="5">
        <v>326</v>
      </c>
      <c r="B8308" s="5" t="s">
        <v>778</v>
      </c>
      <c r="C8308" s="5" t="s">
        <v>82</v>
      </c>
      <c r="D8308" s="8" t="s">
        <v>644</v>
      </c>
      <c r="E8308" s="6">
        <v>677.5</v>
      </c>
      <c r="F8308" s="6">
        <v>642</v>
      </c>
      <c r="G8308" s="6">
        <v>425.5</v>
      </c>
      <c r="H8308" s="5" t="s">
        <v>120</v>
      </c>
      <c r="I8308" s="6">
        <f t="shared" si="516"/>
        <v>35.5</v>
      </c>
      <c r="J8308" s="5" t="str">
        <f>IF(H8308="否","不适用",IF(AND(ISNUMBER(E8308),ISNUMBER(F8308)),IF(I8308&gt;规则与名单!$B$2,"是","否"),"未判定"))</f>
        <v>不适用</v>
      </c>
      <c r="K8308" s="5" t="str">
        <f t="shared" si="517"/>
        <v>非测试日纯氢</v>
      </c>
      <c r="L8308" s="6">
        <f t="shared" si="518"/>
        <v>425.5</v>
      </c>
      <c r="M8308" s="5">
        <f t="shared" si="519"/>
        <v>0</v>
      </c>
      <c r="N8308" s="5" t="s">
        <v>28266</v>
      </c>
      <c r="O8308" s="5" t="s">
        <v>28267</v>
      </c>
      <c r="P8308" s="5" t="s">
        <v>28268</v>
      </c>
    </row>
    <row r="8309" ht="19" customHeight="1" spans="1:16">
      <c r="A8309" s="5">
        <v>326</v>
      </c>
      <c r="B8309" s="5" t="s">
        <v>778</v>
      </c>
      <c r="C8309" s="5" t="s">
        <v>82</v>
      </c>
      <c r="D8309" s="8" t="s">
        <v>3418</v>
      </c>
      <c r="E8309" s="6">
        <v>10.2</v>
      </c>
      <c r="F8309" s="6">
        <v>9.9</v>
      </c>
      <c r="G8309" s="6">
        <v>3.6</v>
      </c>
      <c r="H8309" s="5" t="s">
        <v>120</v>
      </c>
      <c r="I8309" s="6">
        <f t="shared" si="516"/>
        <v>0.299999999999999</v>
      </c>
      <c r="J8309" s="5" t="str">
        <f>IF(H8309="否","不适用",IF(AND(ISNUMBER(E8309),ISNUMBER(F8309)),IF(I8309&gt;规则与名单!$B$2,"是","否"),"未判定"))</f>
        <v>不适用</v>
      </c>
      <c r="K8309" s="5" t="str">
        <f t="shared" si="517"/>
        <v>非测试日纯氢</v>
      </c>
      <c r="L8309" s="6">
        <f t="shared" si="518"/>
        <v>3.6</v>
      </c>
      <c r="M8309" s="5">
        <f t="shared" si="519"/>
        <v>0</v>
      </c>
      <c r="N8309" s="5" t="s">
        <v>28269</v>
      </c>
      <c r="O8309" s="5" t="s">
        <v>28270</v>
      </c>
      <c r="P8309" s="5" t="s">
        <v>28271</v>
      </c>
    </row>
    <row r="8310" ht="19" customHeight="1" spans="1:16">
      <c r="A8310" s="5">
        <v>326</v>
      </c>
      <c r="B8310" s="5" t="s">
        <v>778</v>
      </c>
      <c r="C8310" s="5" t="s">
        <v>82</v>
      </c>
      <c r="D8310" s="8" t="s">
        <v>3422</v>
      </c>
      <c r="E8310" s="6">
        <v>38.6</v>
      </c>
      <c r="F8310" s="6">
        <v>36.8</v>
      </c>
      <c r="G8310" s="6">
        <v>6.7</v>
      </c>
      <c r="H8310" s="5" t="s">
        <v>120</v>
      </c>
      <c r="I8310" s="6">
        <f t="shared" si="516"/>
        <v>1.8</v>
      </c>
      <c r="J8310" s="5" t="str">
        <f>IF(H8310="否","不适用",IF(AND(ISNUMBER(E8310),ISNUMBER(F8310)),IF(I8310&gt;规则与名单!$B$2,"是","否"),"未判定"))</f>
        <v>不适用</v>
      </c>
      <c r="K8310" s="5" t="str">
        <f t="shared" si="517"/>
        <v>非测试日纯氢</v>
      </c>
      <c r="L8310" s="6">
        <f t="shared" si="518"/>
        <v>6.7</v>
      </c>
      <c r="M8310" s="5">
        <f t="shared" si="519"/>
        <v>0</v>
      </c>
      <c r="N8310" s="5" t="s">
        <v>28272</v>
      </c>
      <c r="O8310" s="5" t="s">
        <v>28273</v>
      </c>
      <c r="P8310" s="5" t="s">
        <v>28274</v>
      </c>
    </row>
    <row r="8311" ht="19" customHeight="1" spans="1:16">
      <c r="A8311" s="5">
        <v>326</v>
      </c>
      <c r="B8311" s="5" t="s">
        <v>778</v>
      </c>
      <c r="C8311" s="5" t="s">
        <v>82</v>
      </c>
      <c r="D8311" s="8" t="s">
        <v>336</v>
      </c>
      <c r="E8311" s="6">
        <v>27.6</v>
      </c>
      <c r="F8311" s="6">
        <v>26.2</v>
      </c>
      <c r="G8311" s="6">
        <v>1.8</v>
      </c>
      <c r="H8311" s="5" t="s">
        <v>120</v>
      </c>
      <c r="I8311" s="6">
        <f t="shared" si="516"/>
        <v>1.4</v>
      </c>
      <c r="J8311" s="5" t="str">
        <f>IF(H8311="否","不适用",IF(AND(ISNUMBER(E8311),ISNUMBER(F8311)),IF(I8311&gt;规则与名单!$B$2,"是","否"),"未判定"))</f>
        <v>不适用</v>
      </c>
      <c r="K8311" s="5" t="str">
        <f t="shared" si="517"/>
        <v>非测试日纯氢</v>
      </c>
      <c r="L8311" s="6">
        <f t="shared" si="518"/>
        <v>1.8</v>
      </c>
      <c r="M8311" s="5">
        <f t="shared" si="519"/>
        <v>0</v>
      </c>
      <c r="N8311" s="5" t="s">
        <v>28275</v>
      </c>
      <c r="O8311" s="5" t="s">
        <v>28276</v>
      </c>
      <c r="P8311" s="5" t="s">
        <v>28277</v>
      </c>
    </row>
    <row r="8312" ht="19" customHeight="1" spans="1:16">
      <c r="A8312" s="5">
        <v>326</v>
      </c>
      <c r="B8312" s="5" t="s">
        <v>778</v>
      </c>
      <c r="C8312" s="5" t="s">
        <v>82</v>
      </c>
      <c r="D8312" s="8" t="s">
        <v>653</v>
      </c>
      <c r="E8312" s="6">
        <v>49.4</v>
      </c>
      <c r="F8312" s="6">
        <v>47.1</v>
      </c>
      <c r="G8312" s="6">
        <v>9.4</v>
      </c>
      <c r="H8312" s="5" t="s">
        <v>120</v>
      </c>
      <c r="I8312" s="6">
        <f t="shared" si="516"/>
        <v>2.3</v>
      </c>
      <c r="J8312" s="5" t="str">
        <f>IF(H8312="否","不适用",IF(AND(ISNUMBER(E8312),ISNUMBER(F8312)),IF(I8312&gt;规则与名单!$B$2,"是","否"),"未判定"))</f>
        <v>不适用</v>
      </c>
      <c r="K8312" s="5" t="str">
        <f t="shared" si="517"/>
        <v>非测试日纯氢</v>
      </c>
      <c r="L8312" s="6">
        <f t="shared" si="518"/>
        <v>9.4</v>
      </c>
      <c r="M8312" s="5">
        <f t="shared" si="519"/>
        <v>0</v>
      </c>
      <c r="N8312" s="5" t="s">
        <v>28278</v>
      </c>
      <c r="O8312" s="5" t="s">
        <v>28279</v>
      </c>
      <c r="P8312" s="5" t="s">
        <v>28280</v>
      </c>
    </row>
    <row r="8313" ht="19" customHeight="1" spans="1:16">
      <c r="A8313" s="5">
        <v>326</v>
      </c>
      <c r="B8313" s="5" t="s">
        <v>778</v>
      </c>
      <c r="C8313" s="5" t="s">
        <v>82</v>
      </c>
      <c r="D8313" s="8" t="s">
        <v>140</v>
      </c>
      <c r="E8313" s="6">
        <v>43</v>
      </c>
      <c r="F8313" s="6">
        <v>40.7</v>
      </c>
      <c r="G8313" s="6">
        <v>2.3</v>
      </c>
      <c r="H8313" s="5" t="s">
        <v>120</v>
      </c>
      <c r="I8313" s="6">
        <f t="shared" si="516"/>
        <v>2.3</v>
      </c>
      <c r="J8313" s="5" t="str">
        <f>IF(H8313="否","不适用",IF(AND(ISNUMBER(E8313),ISNUMBER(F8313)),IF(I8313&gt;规则与名单!$B$2,"是","否"),"未判定"))</f>
        <v>不适用</v>
      </c>
      <c r="K8313" s="5" t="str">
        <f t="shared" si="517"/>
        <v>非测试日纯氢</v>
      </c>
      <c r="L8313" s="6">
        <f t="shared" si="518"/>
        <v>2.3</v>
      </c>
      <c r="M8313" s="5">
        <f t="shared" si="519"/>
        <v>0</v>
      </c>
      <c r="N8313" s="5" t="s">
        <v>28281</v>
      </c>
      <c r="O8313" s="5" t="s">
        <v>28282</v>
      </c>
      <c r="P8313" s="5" t="s">
        <v>28283</v>
      </c>
    </row>
    <row r="8314" ht="19" customHeight="1" spans="1:16">
      <c r="A8314" s="5">
        <v>326</v>
      </c>
      <c r="B8314" s="5" t="s">
        <v>778</v>
      </c>
      <c r="C8314" s="5" t="s">
        <v>82</v>
      </c>
      <c r="D8314" s="8" t="s">
        <v>115</v>
      </c>
      <c r="E8314" s="6">
        <v>62.4</v>
      </c>
      <c r="F8314" s="6">
        <v>59.5</v>
      </c>
      <c r="G8314" s="6">
        <v>19.8</v>
      </c>
      <c r="H8314" s="5" t="s">
        <v>120</v>
      </c>
      <c r="I8314" s="6">
        <f t="shared" si="516"/>
        <v>2.9</v>
      </c>
      <c r="J8314" s="5" t="str">
        <f>IF(H8314="否","不适用",IF(AND(ISNUMBER(E8314),ISNUMBER(F8314)),IF(I8314&gt;规则与名单!$B$2,"是","否"),"未判定"))</f>
        <v>不适用</v>
      </c>
      <c r="K8314" s="5" t="str">
        <f t="shared" si="517"/>
        <v>非测试日纯氢</v>
      </c>
      <c r="L8314" s="6">
        <f t="shared" si="518"/>
        <v>19.8</v>
      </c>
      <c r="M8314" s="5">
        <f t="shared" si="519"/>
        <v>0</v>
      </c>
      <c r="N8314" s="5" t="s">
        <v>28284</v>
      </c>
      <c r="O8314" s="5" t="s">
        <v>28285</v>
      </c>
      <c r="P8314" s="5" t="s">
        <v>28286</v>
      </c>
    </row>
    <row r="8315" ht="19" customHeight="1" spans="1:16">
      <c r="A8315" s="5">
        <v>327</v>
      </c>
      <c r="B8315" s="5" t="s">
        <v>779</v>
      </c>
      <c r="C8315" s="5" t="s">
        <v>82</v>
      </c>
      <c r="D8315" s="8" t="s">
        <v>165</v>
      </c>
      <c r="E8315" s="6">
        <v>256</v>
      </c>
      <c r="F8315" s="6">
        <v>241.6</v>
      </c>
      <c r="G8315" s="6">
        <v>251.4</v>
      </c>
      <c r="H8315" s="5" t="s">
        <v>120</v>
      </c>
      <c r="I8315" s="6">
        <f t="shared" si="516"/>
        <v>14.4</v>
      </c>
      <c r="J8315" s="5" t="str">
        <f>IF(H8315="否","不适用",IF(AND(ISNUMBER(E8315),ISNUMBER(F8315)),IF(I8315&gt;规则与名单!$B$2,"是","否"),"未判定"))</f>
        <v>不适用</v>
      </c>
      <c r="K8315" s="5" t="str">
        <f t="shared" si="517"/>
        <v>非测试日纯氢</v>
      </c>
      <c r="L8315" s="6">
        <f t="shared" si="518"/>
        <v>251.4</v>
      </c>
      <c r="M8315" s="5">
        <f t="shared" si="519"/>
        <v>0</v>
      </c>
      <c r="N8315" s="5" t="s">
        <v>28287</v>
      </c>
      <c r="O8315" s="5" t="s">
        <v>28288</v>
      </c>
      <c r="P8315" s="5" t="s">
        <v>28289</v>
      </c>
    </row>
    <row r="8316" ht="19" customHeight="1" spans="1:16">
      <c r="A8316" s="5">
        <v>327</v>
      </c>
      <c r="B8316" s="5" t="s">
        <v>779</v>
      </c>
      <c r="C8316" s="5" t="s">
        <v>82</v>
      </c>
      <c r="D8316" s="8" t="s">
        <v>151</v>
      </c>
      <c r="E8316" s="6">
        <v>116.8</v>
      </c>
      <c r="F8316" s="6">
        <v>116.5</v>
      </c>
      <c r="G8316" s="6">
        <v>21.1</v>
      </c>
      <c r="H8316" s="5" t="s">
        <v>120</v>
      </c>
      <c r="I8316" s="6">
        <f t="shared" si="516"/>
        <v>0.299999999999997</v>
      </c>
      <c r="J8316" s="5" t="str">
        <f>IF(H8316="否","不适用",IF(AND(ISNUMBER(E8316),ISNUMBER(F8316)),IF(I8316&gt;规则与名单!$B$2,"是","否"),"未判定"))</f>
        <v>不适用</v>
      </c>
      <c r="K8316" s="5" t="str">
        <f t="shared" si="517"/>
        <v>非测试日纯氢</v>
      </c>
      <c r="L8316" s="6">
        <f t="shared" si="518"/>
        <v>21.1</v>
      </c>
      <c r="M8316" s="5">
        <f t="shared" si="519"/>
        <v>0</v>
      </c>
      <c r="N8316" s="5" t="s">
        <v>28290</v>
      </c>
      <c r="O8316" s="5" t="s">
        <v>28291</v>
      </c>
      <c r="P8316" s="5" t="s">
        <v>28292</v>
      </c>
    </row>
    <row r="8317" ht="19" customHeight="1" spans="1:16">
      <c r="A8317" s="5">
        <v>327</v>
      </c>
      <c r="B8317" s="5" t="s">
        <v>779</v>
      </c>
      <c r="C8317" s="5" t="s">
        <v>82</v>
      </c>
      <c r="D8317" s="8" t="s">
        <v>3358</v>
      </c>
      <c r="E8317" s="6">
        <v>247.9</v>
      </c>
      <c r="F8317" s="6">
        <v>228</v>
      </c>
      <c r="G8317" s="6">
        <v>212</v>
      </c>
      <c r="H8317" s="5" t="s">
        <v>120</v>
      </c>
      <c r="I8317" s="6">
        <f t="shared" si="516"/>
        <v>19.9</v>
      </c>
      <c r="J8317" s="5" t="str">
        <f>IF(H8317="否","不适用",IF(AND(ISNUMBER(E8317),ISNUMBER(F8317)),IF(I8317&gt;规则与名单!$B$2,"是","否"),"未判定"))</f>
        <v>不适用</v>
      </c>
      <c r="K8317" s="5" t="str">
        <f t="shared" si="517"/>
        <v>非测试日纯氢</v>
      </c>
      <c r="L8317" s="6">
        <f t="shared" si="518"/>
        <v>212</v>
      </c>
      <c r="M8317" s="5">
        <f t="shared" si="519"/>
        <v>0</v>
      </c>
      <c r="N8317" s="5" t="s">
        <v>28293</v>
      </c>
      <c r="O8317" s="5" t="s">
        <v>28294</v>
      </c>
      <c r="P8317" s="5" t="s">
        <v>28295</v>
      </c>
    </row>
    <row r="8318" ht="19" customHeight="1" spans="1:16">
      <c r="A8318" s="5">
        <v>327</v>
      </c>
      <c r="B8318" s="5" t="s">
        <v>779</v>
      </c>
      <c r="C8318" s="5" t="s">
        <v>82</v>
      </c>
      <c r="D8318" s="8" t="s">
        <v>272</v>
      </c>
      <c r="E8318" s="6">
        <v>259.4</v>
      </c>
      <c r="F8318" s="6">
        <v>244.5</v>
      </c>
      <c r="G8318" s="6">
        <v>180.8</v>
      </c>
      <c r="H8318" s="5" t="s">
        <v>120</v>
      </c>
      <c r="I8318" s="6">
        <f t="shared" si="516"/>
        <v>14.9</v>
      </c>
      <c r="J8318" s="5" t="str">
        <f>IF(H8318="否","不适用",IF(AND(ISNUMBER(E8318),ISNUMBER(F8318)),IF(I8318&gt;规则与名单!$B$2,"是","否"),"未判定"))</f>
        <v>不适用</v>
      </c>
      <c r="K8318" s="5" t="str">
        <f t="shared" si="517"/>
        <v>非测试日纯氢</v>
      </c>
      <c r="L8318" s="6">
        <f t="shared" si="518"/>
        <v>180.8</v>
      </c>
      <c r="M8318" s="5">
        <f t="shared" si="519"/>
        <v>0</v>
      </c>
      <c r="N8318" s="5" t="s">
        <v>28296</v>
      </c>
      <c r="O8318" s="5" t="s">
        <v>28297</v>
      </c>
      <c r="P8318" s="5" t="s">
        <v>28298</v>
      </c>
    </row>
    <row r="8319" ht="19" customHeight="1" spans="1:16">
      <c r="A8319" s="5">
        <v>327</v>
      </c>
      <c r="B8319" s="5" t="s">
        <v>779</v>
      </c>
      <c r="C8319" s="5" t="s">
        <v>82</v>
      </c>
      <c r="D8319" s="8" t="s">
        <v>506</v>
      </c>
      <c r="E8319" s="6">
        <v>325.9</v>
      </c>
      <c r="F8319" s="6">
        <v>307.5</v>
      </c>
      <c r="G8319" s="6">
        <v>246.1</v>
      </c>
      <c r="H8319" s="5" t="s">
        <v>120</v>
      </c>
      <c r="I8319" s="6">
        <f t="shared" si="516"/>
        <v>18.4</v>
      </c>
      <c r="J8319" s="5" t="str">
        <f>IF(H8319="否","不适用",IF(AND(ISNUMBER(E8319),ISNUMBER(F8319)),IF(I8319&gt;规则与名单!$B$2,"是","否"),"未判定"))</f>
        <v>不适用</v>
      </c>
      <c r="K8319" s="5" t="str">
        <f t="shared" si="517"/>
        <v>非测试日纯氢</v>
      </c>
      <c r="L8319" s="6">
        <f t="shared" si="518"/>
        <v>246.1</v>
      </c>
      <c r="M8319" s="5">
        <f t="shared" si="519"/>
        <v>0</v>
      </c>
      <c r="N8319" s="5" t="s">
        <v>28299</v>
      </c>
      <c r="O8319" s="5" t="s">
        <v>28300</v>
      </c>
      <c r="P8319" s="5" t="s">
        <v>28301</v>
      </c>
    </row>
    <row r="8320" ht="19" customHeight="1" spans="1:16">
      <c r="A8320" s="5">
        <v>327</v>
      </c>
      <c r="B8320" s="5" t="s">
        <v>779</v>
      </c>
      <c r="C8320" s="5" t="s">
        <v>82</v>
      </c>
      <c r="D8320" s="8" t="s">
        <v>673</v>
      </c>
      <c r="E8320" s="6">
        <v>342.4</v>
      </c>
      <c r="F8320" s="6">
        <v>322.7</v>
      </c>
      <c r="G8320" s="6">
        <v>289.9</v>
      </c>
      <c r="H8320" s="5" t="s">
        <v>120</v>
      </c>
      <c r="I8320" s="6">
        <f t="shared" si="516"/>
        <v>19.7</v>
      </c>
      <c r="J8320" s="5" t="str">
        <f>IF(H8320="否","不适用",IF(AND(ISNUMBER(E8320),ISNUMBER(F8320)),IF(I8320&gt;规则与名单!$B$2,"是","否"),"未判定"))</f>
        <v>不适用</v>
      </c>
      <c r="K8320" s="5" t="str">
        <f t="shared" si="517"/>
        <v>非测试日纯氢</v>
      </c>
      <c r="L8320" s="6">
        <f t="shared" si="518"/>
        <v>289.9</v>
      </c>
      <c r="M8320" s="5">
        <f t="shared" si="519"/>
        <v>0</v>
      </c>
      <c r="N8320" s="5" t="s">
        <v>28302</v>
      </c>
      <c r="O8320" s="5" t="s">
        <v>28303</v>
      </c>
      <c r="P8320" s="5" t="s">
        <v>28304</v>
      </c>
    </row>
    <row r="8321" ht="19" customHeight="1" spans="1:16">
      <c r="A8321" s="5">
        <v>327</v>
      </c>
      <c r="B8321" s="5" t="s">
        <v>779</v>
      </c>
      <c r="C8321" s="5" t="s">
        <v>82</v>
      </c>
      <c r="D8321" s="8" t="s">
        <v>183</v>
      </c>
      <c r="E8321" s="6">
        <v>272.3</v>
      </c>
      <c r="F8321" s="6">
        <v>257</v>
      </c>
      <c r="G8321" s="6">
        <v>189.1</v>
      </c>
      <c r="H8321" s="5" t="s">
        <v>120</v>
      </c>
      <c r="I8321" s="6">
        <f t="shared" si="516"/>
        <v>15.3</v>
      </c>
      <c r="J8321" s="5" t="str">
        <f>IF(H8321="否","不适用",IF(AND(ISNUMBER(E8321),ISNUMBER(F8321)),IF(I8321&gt;规则与名单!$B$2,"是","否"),"未判定"))</f>
        <v>不适用</v>
      </c>
      <c r="K8321" s="5" t="str">
        <f t="shared" si="517"/>
        <v>非测试日纯氢</v>
      </c>
      <c r="L8321" s="6">
        <f t="shared" si="518"/>
        <v>189.1</v>
      </c>
      <c r="M8321" s="5">
        <f t="shared" si="519"/>
        <v>0</v>
      </c>
      <c r="N8321" s="5" t="s">
        <v>28305</v>
      </c>
      <c r="O8321" s="5" t="s">
        <v>28306</v>
      </c>
      <c r="P8321" s="5" t="s">
        <v>28307</v>
      </c>
    </row>
    <row r="8322" ht="19" customHeight="1" spans="1:16">
      <c r="A8322" s="5">
        <v>327</v>
      </c>
      <c r="B8322" s="5" t="s">
        <v>779</v>
      </c>
      <c r="C8322" s="5" t="s">
        <v>82</v>
      </c>
      <c r="D8322" s="8" t="s">
        <v>431</v>
      </c>
      <c r="E8322" s="6">
        <v>428.5</v>
      </c>
      <c r="F8322" s="6">
        <v>403.9</v>
      </c>
      <c r="G8322" s="6">
        <v>414.9</v>
      </c>
      <c r="H8322" s="5" t="s">
        <v>120</v>
      </c>
      <c r="I8322" s="6">
        <f t="shared" ref="I8322:I8385" si="520">IF(AND(ISNUMBER(E8322),ISNUMBER(F8322)),E8322-F8322,"")</f>
        <v>24.6</v>
      </c>
      <c r="J8322" s="5" t="str">
        <f>IF(H8322="否","不适用",IF(AND(ISNUMBER(E8322),ISNUMBER(F8322)),IF(I8322&gt;规则与名单!$B$2,"是","否"),"未判定"))</f>
        <v>不适用</v>
      </c>
      <c r="K8322" s="5" t="str">
        <f t="shared" ref="K8322:K8385" si="521">IF(J8322="是",IF(ISNUMBER(F8322),"测试日GPS","缺失"),IF(ISNUMBER(G8322),"非测试日纯氢",IF(AND(H8322="是",J8322="未判定"),IF(ISNUMBER(F8322),"测试名单无纯氢GPS","缺失"),IF(ISNUMBER(E8322),"非测试日仪表","缺失"))))</f>
        <v>非测试日纯氢</v>
      </c>
      <c r="L8322" s="6">
        <f t="shared" ref="L8322:L8385" si="522">IF(K8322="缺失","",IF(K8322="非测试日纯氢",G8322,IF(K8322="非测试日仪表",E8322,F8322)))</f>
        <v>414.9</v>
      </c>
      <c r="M8322" s="5">
        <f t="shared" ref="M8322:M8385" si="523">IF(K8322="缺失",1,0)</f>
        <v>0</v>
      </c>
      <c r="N8322" s="5" t="s">
        <v>28308</v>
      </c>
      <c r="O8322" s="5" t="s">
        <v>28309</v>
      </c>
      <c r="P8322" s="5" t="s">
        <v>28310</v>
      </c>
    </row>
    <row r="8323" ht="19" customHeight="1" spans="1:16">
      <c r="A8323" s="5">
        <v>327</v>
      </c>
      <c r="B8323" s="5" t="s">
        <v>779</v>
      </c>
      <c r="C8323" s="5" t="s">
        <v>82</v>
      </c>
      <c r="D8323" s="8" t="s">
        <v>3377</v>
      </c>
      <c r="E8323" s="6">
        <v>26.7</v>
      </c>
      <c r="F8323" s="6">
        <v>25.4</v>
      </c>
      <c r="G8323" s="6">
        <v>20.4</v>
      </c>
      <c r="H8323" s="5" t="s">
        <v>120</v>
      </c>
      <c r="I8323" s="6">
        <f t="shared" si="520"/>
        <v>1.3</v>
      </c>
      <c r="J8323" s="5" t="str">
        <f>IF(H8323="否","不适用",IF(AND(ISNUMBER(E8323),ISNUMBER(F8323)),IF(I8323&gt;规则与名单!$B$2,"是","否"),"未判定"))</f>
        <v>不适用</v>
      </c>
      <c r="K8323" s="5" t="str">
        <f t="shared" si="521"/>
        <v>非测试日纯氢</v>
      </c>
      <c r="L8323" s="6">
        <f t="shared" si="522"/>
        <v>20.4</v>
      </c>
      <c r="M8323" s="5">
        <f t="shared" si="523"/>
        <v>0</v>
      </c>
      <c r="N8323" s="5" t="s">
        <v>28311</v>
      </c>
      <c r="O8323" s="5" t="s">
        <v>28312</v>
      </c>
      <c r="P8323" s="5" t="s">
        <v>28313</v>
      </c>
    </row>
    <row r="8324" ht="19" customHeight="1" spans="1:16">
      <c r="A8324" s="5">
        <v>327</v>
      </c>
      <c r="B8324" s="5" t="s">
        <v>779</v>
      </c>
      <c r="C8324" s="5" t="s">
        <v>82</v>
      </c>
      <c r="D8324" s="8" t="s">
        <v>407</v>
      </c>
      <c r="E8324" s="6">
        <v>197.1</v>
      </c>
      <c r="F8324" s="6">
        <v>186.1</v>
      </c>
      <c r="G8324" s="6">
        <v>124.2</v>
      </c>
      <c r="H8324" s="5" t="s">
        <v>120</v>
      </c>
      <c r="I8324" s="6">
        <f t="shared" si="520"/>
        <v>11</v>
      </c>
      <c r="J8324" s="5" t="str">
        <f>IF(H8324="否","不适用",IF(AND(ISNUMBER(E8324),ISNUMBER(F8324)),IF(I8324&gt;规则与名单!$B$2,"是","否"),"未判定"))</f>
        <v>不适用</v>
      </c>
      <c r="K8324" s="5" t="str">
        <f t="shared" si="521"/>
        <v>非测试日纯氢</v>
      </c>
      <c r="L8324" s="6">
        <f t="shared" si="522"/>
        <v>124.2</v>
      </c>
      <c r="M8324" s="5">
        <f t="shared" si="523"/>
        <v>0</v>
      </c>
      <c r="N8324" s="5" t="s">
        <v>28314</v>
      </c>
      <c r="O8324" s="5" t="s">
        <v>28315</v>
      </c>
      <c r="P8324" s="5" t="s">
        <v>28316</v>
      </c>
    </row>
    <row r="8325" ht="19" customHeight="1" spans="1:16">
      <c r="A8325" s="5">
        <v>327</v>
      </c>
      <c r="B8325" s="5" t="s">
        <v>779</v>
      </c>
      <c r="C8325" s="5" t="s">
        <v>82</v>
      </c>
      <c r="D8325" s="8" t="s">
        <v>411</v>
      </c>
      <c r="E8325" s="6">
        <v>317.2</v>
      </c>
      <c r="F8325" s="6">
        <v>299</v>
      </c>
      <c r="G8325" s="6">
        <v>314.4</v>
      </c>
      <c r="H8325" s="5" t="s">
        <v>120</v>
      </c>
      <c r="I8325" s="6">
        <f t="shared" si="520"/>
        <v>18.2</v>
      </c>
      <c r="J8325" s="5" t="str">
        <f>IF(H8325="否","不适用",IF(AND(ISNUMBER(E8325),ISNUMBER(F8325)),IF(I8325&gt;规则与名单!$B$2,"是","否"),"未判定"))</f>
        <v>不适用</v>
      </c>
      <c r="K8325" s="5" t="str">
        <f t="shared" si="521"/>
        <v>非测试日纯氢</v>
      </c>
      <c r="L8325" s="6">
        <f t="shared" si="522"/>
        <v>314.4</v>
      </c>
      <c r="M8325" s="5">
        <f t="shared" si="523"/>
        <v>0</v>
      </c>
      <c r="N8325" s="5" t="s">
        <v>28317</v>
      </c>
      <c r="O8325" s="5" t="s">
        <v>28318</v>
      </c>
      <c r="P8325" s="5" t="s">
        <v>28319</v>
      </c>
    </row>
    <row r="8326" ht="19" customHeight="1" spans="1:16">
      <c r="A8326" s="5">
        <v>327</v>
      </c>
      <c r="B8326" s="5" t="s">
        <v>779</v>
      </c>
      <c r="C8326" s="5" t="s">
        <v>82</v>
      </c>
      <c r="D8326" s="8" t="s">
        <v>251</v>
      </c>
      <c r="E8326" s="6">
        <v>248.2</v>
      </c>
      <c r="F8326" s="6">
        <v>233.2</v>
      </c>
      <c r="G8326" s="6">
        <v>159.1</v>
      </c>
      <c r="H8326" s="5" t="s">
        <v>120</v>
      </c>
      <c r="I8326" s="6">
        <f t="shared" si="520"/>
        <v>15</v>
      </c>
      <c r="J8326" s="5" t="str">
        <f>IF(H8326="否","不适用",IF(AND(ISNUMBER(E8326),ISNUMBER(F8326)),IF(I8326&gt;规则与名单!$B$2,"是","否"),"未判定"))</f>
        <v>不适用</v>
      </c>
      <c r="K8326" s="5" t="str">
        <f t="shared" si="521"/>
        <v>非测试日纯氢</v>
      </c>
      <c r="L8326" s="6">
        <f t="shared" si="522"/>
        <v>159.1</v>
      </c>
      <c r="M8326" s="5">
        <f t="shared" si="523"/>
        <v>0</v>
      </c>
      <c r="N8326" s="5" t="s">
        <v>28320</v>
      </c>
      <c r="O8326" s="5" t="s">
        <v>28321</v>
      </c>
      <c r="P8326" s="5" t="s">
        <v>28322</v>
      </c>
    </row>
    <row r="8327" ht="19" customHeight="1" spans="1:16">
      <c r="A8327" s="5">
        <v>327</v>
      </c>
      <c r="B8327" s="5" t="s">
        <v>779</v>
      </c>
      <c r="C8327" s="5" t="s">
        <v>82</v>
      </c>
      <c r="D8327" s="8" t="s">
        <v>472</v>
      </c>
      <c r="E8327" s="6">
        <v>398.9</v>
      </c>
      <c r="F8327" s="6">
        <v>375.9</v>
      </c>
      <c r="G8327" s="6">
        <v>348.8</v>
      </c>
      <c r="H8327" s="5" t="s">
        <v>120</v>
      </c>
      <c r="I8327" s="6">
        <f t="shared" si="520"/>
        <v>23</v>
      </c>
      <c r="J8327" s="5" t="str">
        <f>IF(H8327="否","不适用",IF(AND(ISNUMBER(E8327),ISNUMBER(F8327)),IF(I8327&gt;规则与名单!$B$2,"是","否"),"未判定"))</f>
        <v>不适用</v>
      </c>
      <c r="K8327" s="5" t="str">
        <f t="shared" si="521"/>
        <v>非测试日纯氢</v>
      </c>
      <c r="L8327" s="6">
        <f t="shared" si="522"/>
        <v>348.8</v>
      </c>
      <c r="M8327" s="5">
        <f t="shared" si="523"/>
        <v>0</v>
      </c>
      <c r="N8327" s="5" t="s">
        <v>28323</v>
      </c>
      <c r="O8327" s="5" t="s">
        <v>28324</v>
      </c>
      <c r="P8327" s="5" t="s">
        <v>28325</v>
      </c>
    </row>
    <row r="8328" ht="19" customHeight="1" spans="1:16">
      <c r="A8328" s="5">
        <v>327</v>
      </c>
      <c r="B8328" s="5" t="s">
        <v>779</v>
      </c>
      <c r="C8328" s="5" t="s">
        <v>82</v>
      </c>
      <c r="D8328" s="8" t="s">
        <v>466</v>
      </c>
      <c r="E8328" s="6">
        <v>240.9</v>
      </c>
      <c r="F8328" s="6">
        <v>227.1</v>
      </c>
      <c r="G8328" s="6">
        <v>194.3</v>
      </c>
      <c r="H8328" s="5" t="s">
        <v>120</v>
      </c>
      <c r="I8328" s="6">
        <f t="shared" si="520"/>
        <v>13.8</v>
      </c>
      <c r="J8328" s="5" t="str">
        <f>IF(H8328="否","不适用",IF(AND(ISNUMBER(E8328),ISNUMBER(F8328)),IF(I8328&gt;规则与名单!$B$2,"是","否"),"未判定"))</f>
        <v>不适用</v>
      </c>
      <c r="K8328" s="5" t="str">
        <f t="shared" si="521"/>
        <v>非测试日纯氢</v>
      </c>
      <c r="L8328" s="6">
        <f t="shared" si="522"/>
        <v>194.3</v>
      </c>
      <c r="M8328" s="5">
        <f t="shared" si="523"/>
        <v>0</v>
      </c>
      <c r="N8328" s="5" t="s">
        <v>28326</v>
      </c>
      <c r="O8328" s="5" t="s">
        <v>28327</v>
      </c>
      <c r="P8328" s="5" t="s">
        <v>28328</v>
      </c>
    </row>
    <row r="8329" ht="19" customHeight="1" spans="1:16">
      <c r="A8329" s="5">
        <v>327</v>
      </c>
      <c r="B8329" s="5" t="s">
        <v>779</v>
      </c>
      <c r="C8329" s="5" t="s">
        <v>82</v>
      </c>
      <c r="D8329" s="8" t="s">
        <v>333</v>
      </c>
      <c r="E8329" s="6">
        <v>307.7</v>
      </c>
      <c r="F8329" s="6">
        <v>289.6</v>
      </c>
      <c r="G8329" s="6">
        <v>299.1</v>
      </c>
      <c r="H8329" s="5" t="s">
        <v>120</v>
      </c>
      <c r="I8329" s="6">
        <f t="shared" si="520"/>
        <v>18.1</v>
      </c>
      <c r="J8329" s="5" t="str">
        <f>IF(H8329="否","不适用",IF(AND(ISNUMBER(E8329),ISNUMBER(F8329)),IF(I8329&gt;规则与名单!$B$2,"是","否"),"未判定"))</f>
        <v>不适用</v>
      </c>
      <c r="K8329" s="5" t="str">
        <f t="shared" si="521"/>
        <v>非测试日纯氢</v>
      </c>
      <c r="L8329" s="6">
        <f t="shared" si="522"/>
        <v>299.1</v>
      </c>
      <c r="M8329" s="5">
        <f t="shared" si="523"/>
        <v>0</v>
      </c>
      <c r="N8329" s="5" t="s">
        <v>28329</v>
      </c>
      <c r="O8329" s="5" t="s">
        <v>28330</v>
      </c>
      <c r="P8329" s="5" t="s">
        <v>28331</v>
      </c>
    </row>
    <row r="8330" ht="19" customHeight="1" spans="1:16">
      <c r="A8330" s="5">
        <v>327</v>
      </c>
      <c r="B8330" s="5" t="s">
        <v>779</v>
      </c>
      <c r="C8330" s="5" t="s">
        <v>82</v>
      </c>
      <c r="D8330" s="8" t="s">
        <v>175</v>
      </c>
      <c r="E8330" s="6">
        <v>126.5</v>
      </c>
      <c r="F8330" s="6">
        <v>120</v>
      </c>
      <c r="G8330" s="6">
        <v>126</v>
      </c>
      <c r="H8330" s="5" t="s">
        <v>120</v>
      </c>
      <c r="I8330" s="6">
        <f t="shared" si="520"/>
        <v>6.5</v>
      </c>
      <c r="J8330" s="5" t="str">
        <f>IF(H8330="否","不适用",IF(AND(ISNUMBER(E8330),ISNUMBER(F8330)),IF(I8330&gt;规则与名单!$B$2,"是","否"),"未判定"))</f>
        <v>不适用</v>
      </c>
      <c r="K8330" s="5" t="str">
        <f t="shared" si="521"/>
        <v>非测试日纯氢</v>
      </c>
      <c r="L8330" s="6">
        <f t="shared" si="522"/>
        <v>126</v>
      </c>
      <c r="M8330" s="5">
        <f t="shared" si="523"/>
        <v>0</v>
      </c>
      <c r="N8330" s="5" t="s">
        <v>28332</v>
      </c>
      <c r="O8330" s="5" t="s">
        <v>28333</v>
      </c>
      <c r="P8330" s="5" t="s">
        <v>28334</v>
      </c>
    </row>
    <row r="8331" ht="19" customHeight="1" spans="1:16">
      <c r="A8331" s="5">
        <v>327</v>
      </c>
      <c r="B8331" s="5" t="s">
        <v>779</v>
      </c>
      <c r="C8331" s="5" t="s">
        <v>82</v>
      </c>
      <c r="D8331" s="8" t="s">
        <v>3402</v>
      </c>
      <c r="E8331" s="6">
        <v>295.2</v>
      </c>
      <c r="F8331" s="6">
        <v>278.3</v>
      </c>
      <c r="G8331" s="6">
        <v>263.4</v>
      </c>
      <c r="H8331" s="5" t="s">
        <v>120</v>
      </c>
      <c r="I8331" s="6">
        <f t="shared" si="520"/>
        <v>16.9</v>
      </c>
      <c r="J8331" s="5" t="str">
        <f>IF(H8331="否","不适用",IF(AND(ISNUMBER(E8331),ISNUMBER(F8331)),IF(I8331&gt;规则与名单!$B$2,"是","否"),"未判定"))</f>
        <v>不适用</v>
      </c>
      <c r="K8331" s="5" t="str">
        <f t="shared" si="521"/>
        <v>非测试日纯氢</v>
      </c>
      <c r="L8331" s="6">
        <f t="shared" si="522"/>
        <v>263.4</v>
      </c>
      <c r="M8331" s="5">
        <f t="shared" si="523"/>
        <v>0</v>
      </c>
      <c r="N8331" s="5" t="s">
        <v>28335</v>
      </c>
      <c r="O8331" s="5" t="s">
        <v>28336</v>
      </c>
      <c r="P8331" s="5" t="s">
        <v>28337</v>
      </c>
    </row>
    <row r="8332" ht="19" customHeight="1" spans="1:16">
      <c r="A8332" s="5">
        <v>327</v>
      </c>
      <c r="B8332" s="5" t="s">
        <v>779</v>
      </c>
      <c r="C8332" s="5" t="s">
        <v>82</v>
      </c>
      <c r="D8332" s="8" t="s">
        <v>487</v>
      </c>
      <c r="E8332" s="6">
        <v>284.4</v>
      </c>
      <c r="F8332" s="6">
        <v>268</v>
      </c>
      <c r="G8332" s="6">
        <v>246.9</v>
      </c>
      <c r="H8332" s="5" t="s">
        <v>120</v>
      </c>
      <c r="I8332" s="6">
        <f t="shared" si="520"/>
        <v>16.4</v>
      </c>
      <c r="J8332" s="5" t="str">
        <f>IF(H8332="否","不适用",IF(AND(ISNUMBER(E8332),ISNUMBER(F8332)),IF(I8332&gt;规则与名单!$B$2,"是","否"),"未判定"))</f>
        <v>不适用</v>
      </c>
      <c r="K8332" s="5" t="str">
        <f t="shared" si="521"/>
        <v>非测试日纯氢</v>
      </c>
      <c r="L8332" s="6">
        <f t="shared" si="522"/>
        <v>246.9</v>
      </c>
      <c r="M8332" s="5">
        <f t="shared" si="523"/>
        <v>0</v>
      </c>
      <c r="N8332" s="5" t="s">
        <v>28338</v>
      </c>
      <c r="O8332" s="5" t="s">
        <v>28339</v>
      </c>
      <c r="P8332" s="5" t="s">
        <v>28340</v>
      </c>
    </row>
    <row r="8333" ht="19" customHeight="1" spans="1:16">
      <c r="A8333" s="5">
        <v>327</v>
      </c>
      <c r="B8333" s="5" t="s">
        <v>779</v>
      </c>
      <c r="C8333" s="5" t="s">
        <v>82</v>
      </c>
      <c r="D8333" s="8" t="s">
        <v>121</v>
      </c>
      <c r="E8333" s="6">
        <v>152.8</v>
      </c>
      <c r="F8333" s="6">
        <v>144</v>
      </c>
      <c r="G8333" s="6">
        <v>152.8</v>
      </c>
      <c r="H8333" s="5" t="s">
        <v>120</v>
      </c>
      <c r="I8333" s="6">
        <f t="shared" si="520"/>
        <v>8.80000000000001</v>
      </c>
      <c r="J8333" s="5" t="str">
        <f>IF(H8333="否","不适用",IF(AND(ISNUMBER(E8333),ISNUMBER(F8333)),IF(I8333&gt;规则与名单!$B$2,"是","否"),"未判定"))</f>
        <v>不适用</v>
      </c>
      <c r="K8333" s="5" t="str">
        <f t="shared" si="521"/>
        <v>非测试日纯氢</v>
      </c>
      <c r="L8333" s="6">
        <f t="shared" si="522"/>
        <v>152.8</v>
      </c>
      <c r="M8333" s="5">
        <f t="shared" si="523"/>
        <v>0</v>
      </c>
      <c r="N8333" s="5" t="s">
        <v>28341</v>
      </c>
      <c r="O8333" s="5" t="s">
        <v>28342</v>
      </c>
      <c r="P8333" s="5" t="s">
        <v>28343</v>
      </c>
    </row>
    <row r="8334" ht="19" customHeight="1" spans="1:16">
      <c r="A8334" s="5">
        <v>327</v>
      </c>
      <c r="B8334" s="5" t="s">
        <v>779</v>
      </c>
      <c r="C8334" s="5" t="s">
        <v>82</v>
      </c>
      <c r="D8334" s="8" t="s">
        <v>170</v>
      </c>
      <c r="E8334" s="6">
        <v>500.3</v>
      </c>
      <c r="F8334" s="6">
        <v>471.4</v>
      </c>
      <c r="G8334" s="6">
        <v>444.1</v>
      </c>
      <c r="H8334" s="5" t="s">
        <v>120</v>
      </c>
      <c r="I8334" s="6">
        <f t="shared" si="520"/>
        <v>28.9</v>
      </c>
      <c r="J8334" s="5" t="str">
        <f>IF(H8334="否","不适用",IF(AND(ISNUMBER(E8334),ISNUMBER(F8334)),IF(I8334&gt;规则与名单!$B$2,"是","否"),"未判定"))</f>
        <v>不适用</v>
      </c>
      <c r="K8334" s="5" t="str">
        <f t="shared" si="521"/>
        <v>非测试日纯氢</v>
      </c>
      <c r="L8334" s="6">
        <f t="shared" si="522"/>
        <v>444.1</v>
      </c>
      <c r="M8334" s="5">
        <f t="shared" si="523"/>
        <v>0</v>
      </c>
      <c r="N8334" s="5" t="s">
        <v>28344</v>
      </c>
      <c r="O8334" s="5" t="s">
        <v>28345</v>
      </c>
      <c r="P8334" s="5" t="s">
        <v>28346</v>
      </c>
    </row>
    <row r="8335" ht="19" customHeight="1" spans="1:16">
      <c r="A8335" s="5">
        <v>327</v>
      </c>
      <c r="B8335" s="5" t="s">
        <v>779</v>
      </c>
      <c r="C8335" s="5" t="s">
        <v>82</v>
      </c>
      <c r="D8335" s="8" t="s">
        <v>644</v>
      </c>
      <c r="E8335" s="6">
        <v>22.9</v>
      </c>
      <c r="F8335" s="6">
        <v>21.7</v>
      </c>
      <c r="G8335" s="6">
        <v>16.6</v>
      </c>
      <c r="H8335" s="5" t="s">
        <v>120</v>
      </c>
      <c r="I8335" s="6">
        <f t="shared" si="520"/>
        <v>1.2</v>
      </c>
      <c r="J8335" s="5" t="str">
        <f>IF(H8335="否","不适用",IF(AND(ISNUMBER(E8335),ISNUMBER(F8335)),IF(I8335&gt;规则与名单!$B$2,"是","否"),"未判定"))</f>
        <v>不适用</v>
      </c>
      <c r="K8335" s="5" t="str">
        <f t="shared" si="521"/>
        <v>非测试日纯氢</v>
      </c>
      <c r="L8335" s="6">
        <f t="shared" si="522"/>
        <v>16.6</v>
      </c>
      <c r="M8335" s="5">
        <f t="shared" si="523"/>
        <v>0</v>
      </c>
      <c r="N8335" s="5" t="s">
        <v>28347</v>
      </c>
      <c r="O8335" s="5" t="s">
        <v>28348</v>
      </c>
      <c r="P8335" s="5" t="s">
        <v>28349</v>
      </c>
    </row>
    <row r="8336" ht="19" customHeight="1" spans="1:16">
      <c r="A8336" s="5">
        <v>327</v>
      </c>
      <c r="B8336" s="5" t="s">
        <v>779</v>
      </c>
      <c r="C8336" s="5" t="s">
        <v>82</v>
      </c>
      <c r="D8336" s="8" t="s">
        <v>3418</v>
      </c>
      <c r="E8336" s="6"/>
      <c r="F8336" s="6">
        <v>0</v>
      </c>
      <c r="G8336" s="6"/>
      <c r="H8336" s="5" t="s">
        <v>120</v>
      </c>
      <c r="I8336" s="6" t="str">
        <f t="shared" si="520"/>
        <v/>
      </c>
      <c r="J8336" s="5" t="str">
        <f>IF(H8336="否","不适用",IF(AND(ISNUMBER(E8336),ISNUMBER(F8336)),IF(I8336&gt;规则与名单!$B$2,"是","否"),"未判定"))</f>
        <v>不适用</v>
      </c>
      <c r="K8336" s="5" t="str">
        <f t="shared" si="521"/>
        <v>缺失</v>
      </c>
      <c r="L8336" s="6" t="str">
        <f t="shared" si="522"/>
        <v/>
      </c>
      <c r="M8336" s="5">
        <f t="shared" si="523"/>
        <v>1</v>
      </c>
      <c r="N8336" s="5" t="s">
        <v>28350</v>
      </c>
      <c r="O8336" s="5" t="s">
        <v>28351</v>
      </c>
      <c r="P8336" s="5" t="s">
        <v>28352</v>
      </c>
    </row>
    <row r="8337" ht="19" customHeight="1" spans="1:16">
      <c r="A8337" s="5">
        <v>327</v>
      </c>
      <c r="B8337" s="5" t="s">
        <v>779</v>
      </c>
      <c r="C8337" s="5" t="s">
        <v>82</v>
      </c>
      <c r="D8337" s="8" t="s">
        <v>3422</v>
      </c>
      <c r="E8337" s="6">
        <v>122.5</v>
      </c>
      <c r="F8337" s="6">
        <v>115.4</v>
      </c>
      <c r="G8337" s="6">
        <v>84.3</v>
      </c>
      <c r="H8337" s="5" t="s">
        <v>120</v>
      </c>
      <c r="I8337" s="6">
        <f t="shared" si="520"/>
        <v>7.09999999999999</v>
      </c>
      <c r="J8337" s="5" t="str">
        <f>IF(H8337="否","不适用",IF(AND(ISNUMBER(E8337),ISNUMBER(F8337)),IF(I8337&gt;规则与名单!$B$2,"是","否"),"未判定"))</f>
        <v>不适用</v>
      </c>
      <c r="K8337" s="5" t="str">
        <f t="shared" si="521"/>
        <v>非测试日纯氢</v>
      </c>
      <c r="L8337" s="6">
        <f t="shared" si="522"/>
        <v>84.3</v>
      </c>
      <c r="M8337" s="5">
        <f t="shared" si="523"/>
        <v>0</v>
      </c>
      <c r="N8337" s="5" t="s">
        <v>28353</v>
      </c>
      <c r="O8337" s="5" t="s">
        <v>28354</v>
      </c>
      <c r="P8337" s="5" t="s">
        <v>28355</v>
      </c>
    </row>
    <row r="8338" ht="19" customHeight="1" spans="1:16">
      <c r="A8338" s="5">
        <v>327</v>
      </c>
      <c r="B8338" s="5" t="s">
        <v>779</v>
      </c>
      <c r="C8338" s="5" t="s">
        <v>82</v>
      </c>
      <c r="D8338" s="8" t="s">
        <v>336</v>
      </c>
      <c r="E8338" s="6">
        <v>62</v>
      </c>
      <c r="F8338" s="6">
        <v>58.3</v>
      </c>
      <c r="G8338" s="6">
        <v>47.2</v>
      </c>
      <c r="H8338" s="5" t="s">
        <v>120</v>
      </c>
      <c r="I8338" s="6">
        <f t="shared" si="520"/>
        <v>3.7</v>
      </c>
      <c r="J8338" s="5" t="str">
        <f>IF(H8338="否","不适用",IF(AND(ISNUMBER(E8338),ISNUMBER(F8338)),IF(I8338&gt;规则与名单!$B$2,"是","否"),"未判定"))</f>
        <v>不适用</v>
      </c>
      <c r="K8338" s="5" t="str">
        <f t="shared" si="521"/>
        <v>非测试日纯氢</v>
      </c>
      <c r="L8338" s="6">
        <f t="shared" si="522"/>
        <v>47.2</v>
      </c>
      <c r="M8338" s="5">
        <f t="shared" si="523"/>
        <v>0</v>
      </c>
      <c r="N8338" s="5" t="s">
        <v>28356</v>
      </c>
      <c r="O8338" s="5" t="s">
        <v>28357</v>
      </c>
      <c r="P8338" s="5" t="s">
        <v>28358</v>
      </c>
    </row>
    <row r="8339" ht="19" customHeight="1" spans="1:16">
      <c r="A8339" s="5">
        <v>327</v>
      </c>
      <c r="B8339" s="5" t="s">
        <v>779</v>
      </c>
      <c r="C8339" s="5" t="s">
        <v>82</v>
      </c>
      <c r="D8339" s="8" t="s">
        <v>653</v>
      </c>
      <c r="E8339" s="6">
        <v>403.5</v>
      </c>
      <c r="F8339" s="6">
        <v>379.7</v>
      </c>
      <c r="G8339" s="6">
        <v>377.1</v>
      </c>
      <c r="H8339" s="5" t="s">
        <v>120</v>
      </c>
      <c r="I8339" s="6">
        <f t="shared" si="520"/>
        <v>23.8</v>
      </c>
      <c r="J8339" s="5" t="str">
        <f>IF(H8339="否","不适用",IF(AND(ISNUMBER(E8339),ISNUMBER(F8339)),IF(I8339&gt;规则与名单!$B$2,"是","否"),"未判定"))</f>
        <v>不适用</v>
      </c>
      <c r="K8339" s="5" t="str">
        <f t="shared" si="521"/>
        <v>非测试日纯氢</v>
      </c>
      <c r="L8339" s="6">
        <f t="shared" si="522"/>
        <v>377.1</v>
      </c>
      <c r="M8339" s="5">
        <f t="shared" si="523"/>
        <v>0</v>
      </c>
      <c r="N8339" s="5" t="s">
        <v>28359</v>
      </c>
      <c r="O8339" s="5" t="s">
        <v>28360</v>
      </c>
      <c r="P8339" s="5" t="s">
        <v>28361</v>
      </c>
    </row>
    <row r="8340" ht="19" customHeight="1" spans="1:16">
      <c r="A8340" s="5">
        <v>327</v>
      </c>
      <c r="B8340" s="5" t="s">
        <v>779</v>
      </c>
      <c r="C8340" s="5" t="s">
        <v>82</v>
      </c>
      <c r="D8340" s="8" t="s">
        <v>140</v>
      </c>
      <c r="E8340" s="6">
        <v>398.3</v>
      </c>
      <c r="F8340" s="6">
        <v>375.1</v>
      </c>
      <c r="G8340" s="6">
        <v>364</v>
      </c>
      <c r="H8340" s="5" t="s">
        <v>120</v>
      </c>
      <c r="I8340" s="6">
        <f t="shared" si="520"/>
        <v>23.2</v>
      </c>
      <c r="J8340" s="5" t="str">
        <f>IF(H8340="否","不适用",IF(AND(ISNUMBER(E8340),ISNUMBER(F8340)),IF(I8340&gt;规则与名单!$B$2,"是","否"),"未判定"))</f>
        <v>不适用</v>
      </c>
      <c r="K8340" s="5" t="str">
        <f t="shared" si="521"/>
        <v>非测试日纯氢</v>
      </c>
      <c r="L8340" s="6">
        <f t="shared" si="522"/>
        <v>364</v>
      </c>
      <c r="M8340" s="5">
        <f t="shared" si="523"/>
        <v>0</v>
      </c>
      <c r="N8340" s="5" t="s">
        <v>28362</v>
      </c>
      <c r="O8340" s="5" t="s">
        <v>28363</v>
      </c>
      <c r="P8340" s="5" t="s">
        <v>28364</v>
      </c>
    </row>
    <row r="8341" ht="19" customHeight="1" spans="1:16">
      <c r="A8341" s="5">
        <v>327</v>
      </c>
      <c r="B8341" s="5" t="s">
        <v>779</v>
      </c>
      <c r="C8341" s="5" t="s">
        <v>82</v>
      </c>
      <c r="D8341" s="8" t="s">
        <v>115</v>
      </c>
      <c r="E8341" s="6">
        <v>245.5</v>
      </c>
      <c r="F8341" s="6">
        <v>231.6</v>
      </c>
      <c r="G8341" s="6">
        <v>209.8</v>
      </c>
      <c r="H8341" s="5" t="s">
        <v>120</v>
      </c>
      <c r="I8341" s="6">
        <f t="shared" si="520"/>
        <v>13.9</v>
      </c>
      <c r="J8341" s="5" t="str">
        <f>IF(H8341="否","不适用",IF(AND(ISNUMBER(E8341),ISNUMBER(F8341)),IF(I8341&gt;规则与名单!$B$2,"是","否"),"未判定"))</f>
        <v>不适用</v>
      </c>
      <c r="K8341" s="5" t="str">
        <f t="shared" si="521"/>
        <v>非测试日纯氢</v>
      </c>
      <c r="L8341" s="6">
        <f t="shared" si="522"/>
        <v>209.8</v>
      </c>
      <c r="M8341" s="5">
        <f t="shared" si="523"/>
        <v>0</v>
      </c>
      <c r="N8341" s="5" t="s">
        <v>28365</v>
      </c>
      <c r="O8341" s="5" t="s">
        <v>28366</v>
      </c>
      <c r="P8341" s="5" t="s">
        <v>28367</v>
      </c>
    </row>
    <row r="8342" ht="19" customHeight="1" spans="1:16">
      <c r="A8342" s="5">
        <v>328</v>
      </c>
      <c r="B8342" s="5" t="s">
        <v>781</v>
      </c>
      <c r="C8342" s="5" t="s">
        <v>82</v>
      </c>
      <c r="D8342" s="8" t="s">
        <v>114</v>
      </c>
      <c r="E8342" s="6">
        <v>325.6</v>
      </c>
      <c r="F8342" s="6">
        <v>308.9</v>
      </c>
      <c r="G8342" s="6">
        <v>234.5</v>
      </c>
      <c r="H8342" s="5" t="s">
        <v>120</v>
      </c>
      <c r="I8342" s="6">
        <f t="shared" si="520"/>
        <v>16.7</v>
      </c>
      <c r="J8342" s="5" t="str">
        <f>IF(H8342="否","不适用",IF(AND(ISNUMBER(E8342),ISNUMBER(F8342)),IF(I8342&gt;规则与名单!$B$2,"是","否"),"未判定"))</f>
        <v>不适用</v>
      </c>
      <c r="K8342" s="5" t="str">
        <f t="shared" si="521"/>
        <v>非测试日纯氢</v>
      </c>
      <c r="L8342" s="6">
        <f t="shared" si="522"/>
        <v>234.5</v>
      </c>
      <c r="M8342" s="5">
        <f t="shared" si="523"/>
        <v>0</v>
      </c>
      <c r="N8342" s="5" t="s">
        <v>28368</v>
      </c>
      <c r="O8342" s="5" t="s">
        <v>28369</v>
      </c>
      <c r="P8342" s="5" t="s">
        <v>28370</v>
      </c>
    </row>
    <row r="8343" ht="19" customHeight="1" spans="1:16">
      <c r="A8343" s="5">
        <v>328</v>
      </c>
      <c r="B8343" s="5" t="s">
        <v>781</v>
      </c>
      <c r="C8343" s="5" t="s">
        <v>82</v>
      </c>
      <c r="D8343" s="8" t="s">
        <v>605</v>
      </c>
      <c r="E8343" s="6">
        <v>406.6</v>
      </c>
      <c r="F8343" s="6">
        <v>384.2</v>
      </c>
      <c r="G8343" s="6">
        <v>362.3</v>
      </c>
      <c r="H8343" s="5" t="s">
        <v>120</v>
      </c>
      <c r="I8343" s="6">
        <f t="shared" si="520"/>
        <v>22.4</v>
      </c>
      <c r="J8343" s="5" t="str">
        <f>IF(H8343="否","不适用",IF(AND(ISNUMBER(E8343),ISNUMBER(F8343)),IF(I8343&gt;规则与名单!$B$2,"是","否"),"未判定"))</f>
        <v>不适用</v>
      </c>
      <c r="K8343" s="5" t="str">
        <f t="shared" si="521"/>
        <v>非测试日纯氢</v>
      </c>
      <c r="L8343" s="6">
        <f t="shared" si="522"/>
        <v>362.3</v>
      </c>
      <c r="M8343" s="5">
        <f t="shared" si="523"/>
        <v>0</v>
      </c>
      <c r="N8343" s="5" t="s">
        <v>28371</v>
      </c>
      <c r="O8343" s="5" t="s">
        <v>28372</v>
      </c>
      <c r="P8343" s="5" t="s">
        <v>28373</v>
      </c>
    </row>
    <row r="8344" ht="19" customHeight="1" spans="1:16">
      <c r="A8344" s="5">
        <v>328</v>
      </c>
      <c r="B8344" s="5" t="s">
        <v>781</v>
      </c>
      <c r="C8344" s="5" t="s">
        <v>82</v>
      </c>
      <c r="D8344" s="8" t="s">
        <v>186</v>
      </c>
      <c r="E8344" s="6">
        <v>224.7</v>
      </c>
      <c r="F8344" s="6">
        <v>212.5</v>
      </c>
      <c r="G8344" s="6">
        <v>209.3</v>
      </c>
      <c r="H8344" s="5" t="s">
        <v>120</v>
      </c>
      <c r="I8344" s="6">
        <f t="shared" si="520"/>
        <v>12.2</v>
      </c>
      <c r="J8344" s="5" t="str">
        <f>IF(H8344="否","不适用",IF(AND(ISNUMBER(E8344),ISNUMBER(F8344)),IF(I8344&gt;规则与名单!$B$2,"是","否"),"未判定"))</f>
        <v>不适用</v>
      </c>
      <c r="K8344" s="5" t="str">
        <f t="shared" si="521"/>
        <v>非测试日纯氢</v>
      </c>
      <c r="L8344" s="6">
        <f t="shared" si="522"/>
        <v>209.3</v>
      </c>
      <c r="M8344" s="5">
        <f t="shared" si="523"/>
        <v>0</v>
      </c>
      <c r="N8344" s="5" t="s">
        <v>28374</v>
      </c>
      <c r="O8344" s="5" t="s">
        <v>28375</v>
      </c>
      <c r="P8344" s="5" t="s">
        <v>28376</v>
      </c>
    </row>
    <row r="8345" ht="19" customHeight="1" spans="1:16">
      <c r="A8345" s="5">
        <v>328</v>
      </c>
      <c r="B8345" s="5" t="s">
        <v>781</v>
      </c>
      <c r="C8345" s="5" t="s">
        <v>82</v>
      </c>
      <c r="D8345" s="8" t="s">
        <v>165</v>
      </c>
      <c r="E8345" s="6">
        <v>198.7</v>
      </c>
      <c r="F8345" s="6">
        <v>305</v>
      </c>
      <c r="G8345" s="6">
        <v>266.7</v>
      </c>
      <c r="H8345" s="5" t="s">
        <v>120</v>
      </c>
      <c r="I8345" s="6">
        <f t="shared" si="520"/>
        <v>-106.3</v>
      </c>
      <c r="J8345" s="5" t="str">
        <f>IF(H8345="否","不适用",IF(AND(ISNUMBER(E8345),ISNUMBER(F8345)),IF(I8345&gt;规则与名单!$B$2,"是","否"),"未判定"))</f>
        <v>不适用</v>
      </c>
      <c r="K8345" s="5" t="str">
        <f t="shared" si="521"/>
        <v>非测试日纯氢</v>
      </c>
      <c r="L8345" s="6">
        <f t="shared" si="522"/>
        <v>266.7</v>
      </c>
      <c r="M8345" s="5">
        <f t="shared" si="523"/>
        <v>0</v>
      </c>
      <c r="N8345" s="5" t="s">
        <v>28377</v>
      </c>
      <c r="O8345" s="5" t="s">
        <v>28378</v>
      </c>
      <c r="P8345" s="5" t="s">
        <v>28379</v>
      </c>
    </row>
    <row r="8346" ht="19" customHeight="1" spans="1:16">
      <c r="A8346" s="5">
        <v>328</v>
      </c>
      <c r="B8346" s="5" t="s">
        <v>781</v>
      </c>
      <c r="C8346" s="5" t="s">
        <v>82</v>
      </c>
      <c r="D8346" s="8" t="s">
        <v>151</v>
      </c>
      <c r="E8346" s="6">
        <v>311.7</v>
      </c>
      <c r="F8346" s="6">
        <v>224.6</v>
      </c>
      <c r="G8346" s="6">
        <v>202.2</v>
      </c>
      <c r="H8346" s="5" t="s">
        <v>120</v>
      </c>
      <c r="I8346" s="6">
        <f t="shared" si="520"/>
        <v>87.1</v>
      </c>
      <c r="J8346" s="5" t="str">
        <f>IF(H8346="否","不适用",IF(AND(ISNUMBER(E8346),ISNUMBER(F8346)),IF(I8346&gt;规则与名单!$B$2,"是","否"),"未判定"))</f>
        <v>不适用</v>
      </c>
      <c r="K8346" s="5" t="str">
        <f t="shared" si="521"/>
        <v>非测试日纯氢</v>
      </c>
      <c r="L8346" s="6">
        <f t="shared" si="522"/>
        <v>202.2</v>
      </c>
      <c r="M8346" s="5">
        <f t="shared" si="523"/>
        <v>0</v>
      </c>
      <c r="N8346" s="5" t="s">
        <v>28380</v>
      </c>
      <c r="O8346" s="5" t="s">
        <v>28381</v>
      </c>
      <c r="P8346" s="5" t="s">
        <v>28382</v>
      </c>
    </row>
    <row r="8347" ht="19" customHeight="1" spans="1:16">
      <c r="A8347" s="5">
        <v>328</v>
      </c>
      <c r="B8347" s="5" t="s">
        <v>781</v>
      </c>
      <c r="C8347" s="5" t="s">
        <v>82</v>
      </c>
      <c r="D8347" s="8" t="s">
        <v>3358</v>
      </c>
      <c r="E8347" s="6">
        <v>335.8</v>
      </c>
      <c r="F8347" s="6">
        <v>270.4</v>
      </c>
      <c r="G8347" s="6">
        <v>248</v>
      </c>
      <c r="H8347" s="5" t="s">
        <v>120</v>
      </c>
      <c r="I8347" s="6">
        <f t="shared" si="520"/>
        <v>65.4</v>
      </c>
      <c r="J8347" s="5" t="str">
        <f>IF(H8347="否","不适用",IF(AND(ISNUMBER(E8347),ISNUMBER(F8347)),IF(I8347&gt;规则与名单!$B$2,"是","否"),"未判定"))</f>
        <v>不适用</v>
      </c>
      <c r="K8347" s="5" t="str">
        <f t="shared" si="521"/>
        <v>非测试日纯氢</v>
      </c>
      <c r="L8347" s="6">
        <f t="shared" si="522"/>
        <v>248</v>
      </c>
      <c r="M8347" s="5">
        <f t="shared" si="523"/>
        <v>0</v>
      </c>
      <c r="N8347" s="5" t="s">
        <v>28383</v>
      </c>
      <c r="O8347" s="5" t="s">
        <v>28384</v>
      </c>
      <c r="P8347" s="5" t="s">
        <v>28385</v>
      </c>
    </row>
    <row r="8348" ht="19" customHeight="1" spans="1:16">
      <c r="A8348" s="5">
        <v>328</v>
      </c>
      <c r="B8348" s="5" t="s">
        <v>781</v>
      </c>
      <c r="C8348" s="5" t="s">
        <v>82</v>
      </c>
      <c r="D8348" s="8" t="s">
        <v>272</v>
      </c>
      <c r="E8348" s="6">
        <v>415</v>
      </c>
      <c r="F8348" s="6">
        <v>392.9</v>
      </c>
      <c r="G8348" s="6">
        <v>361.6</v>
      </c>
      <c r="H8348" s="5" t="s">
        <v>120</v>
      </c>
      <c r="I8348" s="6">
        <f t="shared" si="520"/>
        <v>22.1</v>
      </c>
      <c r="J8348" s="5" t="str">
        <f>IF(H8348="否","不适用",IF(AND(ISNUMBER(E8348),ISNUMBER(F8348)),IF(I8348&gt;规则与名单!$B$2,"是","否"),"未判定"))</f>
        <v>不适用</v>
      </c>
      <c r="K8348" s="5" t="str">
        <f t="shared" si="521"/>
        <v>非测试日纯氢</v>
      </c>
      <c r="L8348" s="6">
        <f t="shared" si="522"/>
        <v>361.6</v>
      </c>
      <c r="M8348" s="5">
        <f t="shared" si="523"/>
        <v>0</v>
      </c>
      <c r="N8348" s="5" t="s">
        <v>28386</v>
      </c>
      <c r="O8348" s="5" t="s">
        <v>28387</v>
      </c>
      <c r="P8348" s="5" t="s">
        <v>28388</v>
      </c>
    </row>
    <row r="8349" ht="19" customHeight="1" spans="1:16">
      <c r="A8349" s="5">
        <v>328</v>
      </c>
      <c r="B8349" s="5" t="s">
        <v>781</v>
      </c>
      <c r="C8349" s="5" t="s">
        <v>82</v>
      </c>
      <c r="D8349" s="8" t="s">
        <v>506</v>
      </c>
      <c r="E8349" s="6">
        <v>79.2</v>
      </c>
      <c r="F8349" s="6">
        <v>75.4</v>
      </c>
      <c r="G8349" s="6">
        <v>13.6</v>
      </c>
      <c r="H8349" s="5" t="s">
        <v>120</v>
      </c>
      <c r="I8349" s="6">
        <f t="shared" si="520"/>
        <v>3.8</v>
      </c>
      <c r="J8349" s="5" t="str">
        <f>IF(H8349="否","不适用",IF(AND(ISNUMBER(E8349),ISNUMBER(F8349)),IF(I8349&gt;规则与名单!$B$2,"是","否"),"未判定"))</f>
        <v>不适用</v>
      </c>
      <c r="K8349" s="5" t="str">
        <f t="shared" si="521"/>
        <v>非测试日纯氢</v>
      </c>
      <c r="L8349" s="6">
        <f t="shared" si="522"/>
        <v>13.6</v>
      </c>
      <c r="M8349" s="5">
        <f t="shared" si="523"/>
        <v>0</v>
      </c>
      <c r="N8349" s="5" t="s">
        <v>28389</v>
      </c>
      <c r="O8349" s="5" t="s">
        <v>28390</v>
      </c>
      <c r="P8349" s="5" t="s">
        <v>28391</v>
      </c>
    </row>
    <row r="8350" ht="19" customHeight="1" spans="1:16">
      <c r="A8350" s="5">
        <v>328</v>
      </c>
      <c r="B8350" s="5" t="s">
        <v>781</v>
      </c>
      <c r="C8350" s="5" t="s">
        <v>82</v>
      </c>
      <c r="D8350" s="8" t="s">
        <v>673</v>
      </c>
      <c r="E8350" s="6">
        <v>440.3</v>
      </c>
      <c r="F8350" s="6">
        <v>416.3</v>
      </c>
      <c r="G8350" s="6">
        <v>373.7</v>
      </c>
      <c r="H8350" s="5" t="s">
        <v>120</v>
      </c>
      <c r="I8350" s="6">
        <f t="shared" si="520"/>
        <v>24</v>
      </c>
      <c r="J8350" s="5" t="str">
        <f>IF(H8350="否","不适用",IF(AND(ISNUMBER(E8350),ISNUMBER(F8350)),IF(I8350&gt;规则与名单!$B$2,"是","否"),"未判定"))</f>
        <v>不适用</v>
      </c>
      <c r="K8350" s="5" t="str">
        <f t="shared" si="521"/>
        <v>非测试日纯氢</v>
      </c>
      <c r="L8350" s="6">
        <f t="shared" si="522"/>
        <v>373.7</v>
      </c>
      <c r="M8350" s="5">
        <f t="shared" si="523"/>
        <v>0</v>
      </c>
      <c r="N8350" s="5" t="s">
        <v>28392</v>
      </c>
      <c r="O8350" s="5" t="s">
        <v>28393</v>
      </c>
      <c r="P8350" s="5" t="s">
        <v>28394</v>
      </c>
    </row>
    <row r="8351" ht="19" customHeight="1" spans="1:16">
      <c r="A8351" s="5">
        <v>328</v>
      </c>
      <c r="B8351" s="5" t="s">
        <v>781</v>
      </c>
      <c r="C8351" s="5" t="s">
        <v>82</v>
      </c>
      <c r="D8351" s="8" t="s">
        <v>183</v>
      </c>
      <c r="E8351" s="6">
        <v>430.6</v>
      </c>
      <c r="F8351" s="6">
        <v>405</v>
      </c>
      <c r="G8351" s="6">
        <v>319.5</v>
      </c>
      <c r="H8351" s="5" t="s">
        <v>120</v>
      </c>
      <c r="I8351" s="6">
        <f t="shared" si="520"/>
        <v>25.6</v>
      </c>
      <c r="J8351" s="5" t="str">
        <f>IF(H8351="否","不适用",IF(AND(ISNUMBER(E8351),ISNUMBER(F8351)),IF(I8351&gt;规则与名单!$B$2,"是","否"),"未判定"))</f>
        <v>不适用</v>
      </c>
      <c r="K8351" s="5" t="str">
        <f t="shared" si="521"/>
        <v>非测试日纯氢</v>
      </c>
      <c r="L8351" s="6">
        <f t="shared" si="522"/>
        <v>319.5</v>
      </c>
      <c r="M8351" s="5">
        <f t="shared" si="523"/>
        <v>0</v>
      </c>
      <c r="N8351" s="5" t="s">
        <v>28395</v>
      </c>
      <c r="O8351" s="5" t="s">
        <v>28396</v>
      </c>
      <c r="P8351" s="5" t="s">
        <v>28397</v>
      </c>
    </row>
    <row r="8352" ht="19" customHeight="1" spans="1:16">
      <c r="A8352" s="5">
        <v>328</v>
      </c>
      <c r="B8352" s="5" t="s">
        <v>781</v>
      </c>
      <c r="C8352" s="5" t="s">
        <v>82</v>
      </c>
      <c r="D8352" s="8" t="s">
        <v>431</v>
      </c>
      <c r="E8352" s="6">
        <v>185.2</v>
      </c>
      <c r="F8352" s="6">
        <v>224.9</v>
      </c>
      <c r="G8352" s="6">
        <v>178.8</v>
      </c>
      <c r="H8352" s="5" t="s">
        <v>120</v>
      </c>
      <c r="I8352" s="6">
        <f t="shared" si="520"/>
        <v>-39.7</v>
      </c>
      <c r="J8352" s="5" t="str">
        <f>IF(H8352="否","不适用",IF(AND(ISNUMBER(E8352),ISNUMBER(F8352)),IF(I8352&gt;规则与名单!$B$2,"是","否"),"未判定"))</f>
        <v>不适用</v>
      </c>
      <c r="K8352" s="5" t="str">
        <f t="shared" si="521"/>
        <v>非测试日纯氢</v>
      </c>
      <c r="L8352" s="6">
        <f t="shared" si="522"/>
        <v>178.8</v>
      </c>
      <c r="M8352" s="5">
        <f t="shared" si="523"/>
        <v>0</v>
      </c>
      <c r="N8352" s="5" t="s">
        <v>28398</v>
      </c>
      <c r="O8352" s="5" t="s">
        <v>28399</v>
      </c>
      <c r="P8352" s="5" t="s">
        <v>28400</v>
      </c>
    </row>
    <row r="8353" ht="19" customHeight="1" spans="1:16">
      <c r="A8353" s="5">
        <v>328</v>
      </c>
      <c r="B8353" s="5" t="s">
        <v>781</v>
      </c>
      <c r="C8353" s="5" t="s">
        <v>82</v>
      </c>
      <c r="D8353" s="8" t="s">
        <v>3377</v>
      </c>
      <c r="E8353" s="6">
        <v>332</v>
      </c>
      <c r="F8353" s="6">
        <v>353.7</v>
      </c>
      <c r="G8353" s="6">
        <v>308.4</v>
      </c>
      <c r="H8353" s="5" t="s">
        <v>120</v>
      </c>
      <c r="I8353" s="6">
        <f t="shared" si="520"/>
        <v>-21.7</v>
      </c>
      <c r="J8353" s="5" t="str">
        <f>IF(H8353="否","不适用",IF(AND(ISNUMBER(E8353),ISNUMBER(F8353)),IF(I8353&gt;规则与名单!$B$2,"是","否"),"未判定"))</f>
        <v>不适用</v>
      </c>
      <c r="K8353" s="5" t="str">
        <f t="shared" si="521"/>
        <v>非测试日纯氢</v>
      </c>
      <c r="L8353" s="6">
        <f t="shared" si="522"/>
        <v>308.4</v>
      </c>
      <c r="M8353" s="5">
        <f t="shared" si="523"/>
        <v>0</v>
      </c>
      <c r="N8353" s="5" t="s">
        <v>28401</v>
      </c>
      <c r="O8353" s="5" t="s">
        <v>28402</v>
      </c>
      <c r="P8353" s="5" t="s">
        <v>28403</v>
      </c>
    </row>
    <row r="8354" ht="19" customHeight="1" spans="1:16">
      <c r="A8354" s="5">
        <v>328</v>
      </c>
      <c r="B8354" s="5" t="s">
        <v>781</v>
      </c>
      <c r="C8354" s="5" t="s">
        <v>82</v>
      </c>
      <c r="D8354" s="8" t="s">
        <v>407</v>
      </c>
      <c r="E8354" s="6">
        <v>410.7</v>
      </c>
      <c r="F8354" s="6">
        <v>296.5</v>
      </c>
      <c r="G8354" s="6">
        <v>252.6</v>
      </c>
      <c r="H8354" s="5" t="s">
        <v>120</v>
      </c>
      <c r="I8354" s="6">
        <f t="shared" si="520"/>
        <v>114.2</v>
      </c>
      <c r="J8354" s="5" t="str">
        <f>IF(H8354="否","不适用",IF(AND(ISNUMBER(E8354),ISNUMBER(F8354)),IF(I8354&gt;规则与名单!$B$2,"是","否"),"未判定"))</f>
        <v>不适用</v>
      </c>
      <c r="K8354" s="5" t="str">
        <f t="shared" si="521"/>
        <v>非测试日纯氢</v>
      </c>
      <c r="L8354" s="6">
        <f t="shared" si="522"/>
        <v>252.6</v>
      </c>
      <c r="M8354" s="5">
        <f t="shared" si="523"/>
        <v>0</v>
      </c>
      <c r="N8354" s="5" t="s">
        <v>28404</v>
      </c>
      <c r="O8354" s="5" t="s">
        <v>28405</v>
      </c>
      <c r="P8354" s="5" t="s">
        <v>28406</v>
      </c>
    </row>
    <row r="8355" ht="19" customHeight="1" spans="1:16">
      <c r="A8355" s="5">
        <v>328</v>
      </c>
      <c r="B8355" s="5" t="s">
        <v>781</v>
      </c>
      <c r="C8355" s="5" t="s">
        <v>82</v>
      </c>
      <c r="D8355" s="8" t="s">
        <v>411</v>
      </c>
      <c r="E8355" s="6">
        <v>310.8</v>
      </c>
      <c r="F8355" s="6">
        <v>490</v>
      </c>
      <c r="G8355" s="6">
        <v>223.5</v>
      </c>
      <c r="H8355" s="5" t="s">
        <v>120</v>
      </c>
      <c r="I8355" s="6">
        <f t="shared" si="520"/>
        <v>-179.2</v>
      </c>
      <c r="J8355" s="5" t="str">
        <f>IF(H8355="否","不适用",IF(AND(ISNUMBER(E8355),ISNUMBER(F8355)),IF(I8355&gt;规则与名单!$B$2,"是","否"),"未判定"))</f>
        <v>不适用</v>
      </c>
      <c r="K8355" s="5" t="str">
        <f t="shared" si="521"/>
        <v>非测试日纯氢</v>
      </c>
      <c r="L8355" s="6">
        <f t="shared" si="522"/>
        <v>223.5</v>
      </c>
      <c r="M8355" s="5">
        <f t="shared" si="523"/>
        <v>0</v>
      </c>
      <c r="N8355" s="5" t="s">
        <v>28407</v>
      </c>
      <c r="O8355" s="5" t="s">
        <v>28408</v>
      </c>
      <c r="P8355" s="5" t="s">
        <v>28409</v>
      </c>
    </row>
    <row r="8356" ht="19" customHeight="1" spans="1:16">
      <c r="A8356" s="5">
        <v>328</v>
      </c>
      <c r="B8356" s="5" t="s">
        <v>781</v>
      </c>
      <c r="C8356" s="5" t="s">
        <v>82</v>
      </c>
      <c r="D8356" s="8" t="s">
        <v>251</v>
      </c>
      <c r="E8356" s="6">
        <v>184.3</v>
      </c>
      <c r="F8356" s="6">
        <v>172.5</v>
      </c>
      <c r="G8356" s="6">
        <v>154.7</v>
      </c>
      <c r="H8356" s="5" t="s">
        <v>120</v>
      </c>
      <c r="I8356" s="6">
        <f t="shared" si="520"/>
        <v>11.8</v>
      </c>
      <c r="J8356" s="5" t="str">
        <f>IF(H8356="否","不适用",IF(AND(ISNUMBER(E8356),ISNUMBER(F8356)),IF(I8356&gt;规则与名单!$B$2,"是","否"),"未判定"))</f>
        <v>不适用</v>
      </c>
      <c r="K8356" s="5" t="str">
        <f t="shared" si="521"/>
        <v>非测试日纯氢</v>
      </c>
      <c r="L8356" s="6">
        <f t="shared" si="522"/>
        <v>154.7</v>
      </c>
      <c r="M8356" s="5">
        <f t="shared" si="523"/>
        <v>0</v>
      </c>
      <c r="N8356" s="5" t="s">
        <v>28410</v>
      </c>
      <c r="O8356" s="5" t="s">
        <v>28411</v>
      </c>
      <c r="P8356" s="5" t="s">
        <v>28412</v>
      </c>
    </row>
    <row r="8357" ht="19" customHeight="1" spans="1:16">
      <c r="A8357" s="5">
        <v>328</v>
      </c>
      <c r="B8357" s="5" t="s">
        <v>781</v>
      </c>
      <c r="C8357" s="5" t="s">
        <v>82</v>
      </c>
      <c r="D8357" s="8" t="s">
        <v>472</v>
      </c>
      <c r="E8357" s="6">
        <v>446.9</v>
      </c>
      <c r="F8357" s="6">
        <v>422</v>
      </c>
      <c r="G8357" s="6">
        <v>373.6</v>
      </c>
      <c r="H8357" s="5" t="s">
        <v>120</v>
      </c>
      <c r="I8357" s="6">
        <f t="shared" si="520"/>
        <v>24.9</v>
      </c>
      <c r="J8357" s="5" t="str">
        <f>IF(H8357="否","不适用",IF(AND(ISNUMBER(E8357),ISNUMBER(F8357)),IF(I8357&gt;规则与名单!$B$2,"是","否"),"未判定"))</f>
        <v>不适用</v>
      </c>
      <c r="K8357" s="5" t="str">
        <f t="shared" si="521"/>
        <v>非测试日纯氢</v>
      </c>
      <c r="L8357" s="6">
        <f t="shared" si="522"/>
        <v>373.6</v>
      </c>
      <c r="M8357" s="5">
        <f t="shared" si="523"/>
        <v>0</v>
      </c>
      <c r="N8357" s="5" t="s">
        <v>28413</v>
      </c>
      <c r="O8357" s="5" t="s">
        <v>28414</v>
      </c>
      <c r="P8357" s="5" t="s">
        <v>28415</v>
      </c>
    </row>
    <row r="8358" ht="19" customHeight="1" spans="1:16">
      <c r="A8358" s="5">
        <v>328</v>
      </c>
      <c r="B8358" s="5" t="s">
        <v>781</v>
      </c>
      <c r="C8358" s="5" t="s">
        <v>82</v>
      </c>
      <c r="D8358" s="8" t="s">
        <v>466</v>
      </c>
      <c r="E8358" s="6">
        <v>276.3</v>
      </c>
      <c r="F8358" s="6">
        <v>261.1</v>
      </c>
      <c r="G8358" s="6">
        <v>209.9</v>
      </c>
      <c r="H8358" s="5" t="s">
        <v>120</v>
      </c>
      <c r="I8358" s="6">
        <f t="shared" si="520"/>
        <v>15.2</v>
      </c>
      <c r="J8358" s="5" t="str">
        <f>IF(H8358="否","不适用",IF(AND(ISNUMBER(E8358),ISNUMBER(F8358)),IF(I8358&gt;规则与名单!$B$2,"是","否"),"未判定"))</f>
        <v>不适用</v>
      </c>
      <c r="K8358" s="5" t="str">
        <f t="shared" si="521"/>
        <v>非测试日纯氢</v>
      </c>
      <c r="L8358" s="6">
        <f t="shared" si="522"/>
        <v>209.9</v>
      </c>
      <c r="M8358" s="5">
        <f t="shared" si="523"/>
        <v>0</v>
      </c>
      <c r="N8358" s="5" t="s">
        <v>28416</v>
      </c>
      <c r="O8358" s="5" t="s">
        <v>28417</v>
      </c>
      <c r="P8358" s="5" t="s">
        <v>28418</v>
      </c>
    </row>
    <row r="8359" ht="19" customHeight="1" spans="1:16">
      <c r="A8359" s="5">
        <v>328</v>
      </c>
      <c r="B8359" s="5" t="s">
        <v>781</v>
      </c>
      <c r="C8359" s="5" t="s">
        <v>82</v>
      </c>
      <c r="D8359" s="8" t="s">
        <v>333</v>
      </c>
      <c r="E8359" s="6">
        <v>648.3</v>
      </c>
      <c r="F8359" s="6">
        <v>612.1</v>
      </c>
      <c r="G8359" s="6">
        <v>315.7</v>
      </c>
      <c r="H8359" s="5" t="s">
        <v>120</v>
      </c>
      <c r="I8359" s="6">
        <f t="shared" si="520"/>
        <v>36.1999999999999</v>
      </c>
      <c r="J8359" s="5" t="str">
        <f>IF(H8359="否","不适用",IF(AND(ISNUMBER(E8359),ISNUMBER(F8359)),IF(I8359&gt;规则与名单!$B$2,"是","否"),"未判定"))</f>
        <v>不适用</v>
      </c>
      <c r="K8359" s="5" t="str">
        <f t="shared" si="521"/>
        <v>非测试日纯氢</v>
      </c>
      <c r="L8359" s="6">
        <f t="shared" si="522"/>
        <v>315.7</v>
      </c>
      <c r="M8359" s="5">
        <f t="shared" si="523"/>
        <v>0</v>
      </c>
      <c r="N8359" s="5" t="s">
        <v>28419</v>
      </c>
      <c r="O8359" s="5" t="s">
        <v>28420</v>
      </c>
      <c r="P8359" s="5" t="s">
        <v>28421</v>
      </c>
    </row>
    <row r="8360" ht="19" customHeight="1" spans="1:16">
      <c r="A8360" s="5">
        <v>328</v>
      </c>
      <c r="B8360" s="5" t="s">
        <v>781</v>
      </c>
      <c r="C8360" s="5" t="s">
        <v>82</v>
      </c>
      <c r="D8360" s="8" t="s">
        <v>175</v>
      </c>
      <c r="E8360" s="6">
        <v>94.8</v>
      </c>
      <c r="F8360" s="6">
        <v>88.7</v>
      </c>
      <c r="G8360" s="6">
        <v>64.8</v>
      </c>
      <c r="H8360" s="5" t="s">
        <v>120</v>
      </c>
      <c r="I8360" s="6">
        <f t="shared" si="520"/>
        <v>6.09999999999999</v>
      </c>
      <c r="J8360" s="5" t="str">
        <f>IF(H8360="否","不适用",IF(AND(ISNUMBER(E8360),ISNUMBER(F8360)),IF(I8360&gt;规则与名单!$B$2,"是","否"),"未判定"))</f>
        <v>不适用</v>
      </c>
      <c r="K8360" s="5" t="str">
        <f t="shared" si="521"/>
        <v>非测试日纯氢</v>
      </c>
      <c r="L8360" s="6">
        <f t="shared" si="522"/>
        <v>64.8</v>
      </c>
      <c r="M8360" s="5">
        <f t="shared" si="523"/>
        <v>0</v>
      </c>
      <c r="N8360" s="5" t="s">
        <v>28422</v>
      </c>
      <c r="O8360" s="5" t="s">
        <v>28423</v>
      </c>
      <c r="P8360" s="5" t="s">
        <v>28424</v>
      </c>
    </row>
    <row r="8361" ht="19" customHeight="1" spans="1:16">
      <c r="A8361" s="5">
        <v>328</v>
      </c>
      <c r="B8361" s="5" t="s">
        <v>781</v>
      </c>
      <c r="C8361" s="5" t="s">
        <v>82</v>
      </c>
      <c r="D8361" s="8" t="s">
        <v>3402</v>
      </c>
      <c r="E8361" s="6">
        <v>503.4</v>
      </c>
      <c r="F8361" s="6">
        <v>478.8</v>
      </c>
      <c r="G8361" s="6">
        <v>398.3</v>
      </c>
      <c r="H8361" s="5" t="s">
        <v>120</v>
      </c>
      <c r="I8361" s="6">
        <f t="shared" si="520"/>
        <v>24.6</v>
      </c>
      <c r="J8361" s="5" t="str">
        <f>IF(H8361="否","不适用",IF(AND(ISNUMBER(E8361),ISNUMBER(F8361)),IF(I8361&gt;规则与名单!$B$2,"是","否"),"未判定"))</f>
        <v>不适用</v>
      </c>
      <c r="K8361" s="5" t="str">
        <f t="shared" si="521"/>
        <v>非测试日纯氢</v>
      </c>
      <c r="L8361" s="6">
        <f t="shared" si="522"/>
        <v>398.3</v>
      </c>
      <c r="M8361" s="5">
        <f t="shared" si="523"/>
        <v>0</v>
      </c>
      <c r="N8361" s="5" t="s">
        <v>28425</v>
      </c>
      <c r="O8361" s="5" t="s">
        <v>28426</v>
      </c>
      <c r="P8361" s="5" t="s">
        <v>28427</v>
      </c>
    </row>
    <row r="8362" ht="19" customHeight="1" spans="1:16">
      <c r="A8362" s="5">
        <v>328</v>
      </c>
      <c r="B8362" s="5" t="s">
        <v>781</v>
      </c>
      <c r="C8362" s="5" t="s">
        <v>82</v>
      </c>
      <c r="D8362" s="8" t="s">
        <v>487</v>
      </c>
      <c r="E8362" s="6">
        <v>93.6</v>
      </c>
      <c r="F8362" s="6">
        <v>84.7</v>
      </c>
      <c r="G8362" s="6">
        <v>28.2</v>
      </c>
      <c r="H8362" s="5" t="s">
        <v>120</v>
      </c>
      <c r="I8362" s="6">
        <f t="shared" si="520"/>
        <v>8.89999999999999</v>
      </c>
      <c r="J8362" s="5" t="str">
        <f>IF(H8362="否","不适用",IF(AND(ISNUMBER(E8362),ISNUMBER(F8362)),IF(I8362&gt;规则与名单!$B$2,"是","否"),"未判定"))</f>
        <v>不适用</v>
      </c>
      <c r="K8362" s="5" t="str">
        <f t="shared" si="521"/>
        <v>非测试日纯氢</v>
      </c>
      <c r="L8362" s="6">
        <f t="shared" si="522"/>
        <v>28.2</v>
      </c>
      <c r="M8362" s="5">
        <f t="shared" si="523"/>
        <v>0</v>
      </c>
      <c r="N8362" s="5" t="s">
        <v>28428</v>
      </c>
      <c r="O8362" s="5" t="s">
        <v>28429</v>
      </c>
      <c r="P8362" s="5" t="s">
        <v>28430</v>
      </c>
    </row>
    <row r="8363" ht="19" customHeight="1" spans="1:16">
      <c r="A8363" s="5">
        <v>328</v>
      </c>
      <c r="B8363" s="5" t="s">
        <v>781</v>
      </c>
      <c r="C8363" s="5" t="s">
        <v>82</v>
      </c>
      <c r="D8363" s="8" t="s">
        <v>121</v>
      </c>
      <c r="E8363" s="6">
        <v>522</v>
      </c>
      <c r="F8363" s="6">
        <v>493.1</v>
      </c>
      <c r="G8363" s="6">
        <v>424.8</v>
      </c>
      <c r="H8363" s="5" t="s">
        <v>120</v>
      </c>
      <c r="I8363" s="6">
        <f t="shared" si="520"/>
        <v>28.9</v>
      </c>
      <c r="J8363" s="5" t="str">
        <f>IF(H8363="否","不适用",IF(AND(ISNUMBER(E8363),ISNUMBER(F8363)),IF(I8363&gt;规则与名单!$B$2,"是","否"),"未判定"))</f>
        <v>不适用</v>
      </c>
      <c r="K8363" s="5" t="str">
        <f t="shared" si="521"/>
        <v>非测试日纯氢</v>
      </c>
      <c r="L8363" s="6">
        <f t="shared" si="522"/>
        <v>424.8</v>
      </c>
      <c r="M8363" s="5">
        <f t="shared" si="523"/>
        <v>0</v>
      </c>
      <c r="N8363" s="5" t="s">
        <v>28431</v>
      </c>
      <c r="O8363" s="5" t="s">
        <v>28432</v>
      </c>
      <c r="P8363" s="5" t="s">
        <v>28433</v>
      </c>
    </row>
    <row r="8364" ht="19" customHeight="1" spans="1:16">
      <c r="A8364" s="5">
        <v>328</v>
      </c>
      <c r="B8364" s="5" t="s">
        <v>781</v>
      </c>
      <c r="C8364" s="5" t="s">
        <v>82</v>
      </c>
      <c r="D8364" s="8" t="s">
        <v>170</v>
      </c>
      <c r="E8364" s="6">
        <v>512.6</v>
      </c>
      <c r="F8364" s="6">
        <v>484.8</v>
      </c>
      <c r="G8364" s="6">
        <v>400.8</v>
      </c>
      <c r="H8364" s="5" t="s">
        <v>120</v>
      </c>
      <c r="I8364" s="6">
        <f t="shared" si="520"/>
        <v>27.8</v>
      </c>
      <c r="J8364" s="5" t="str">
        <f>IF(H8364="否","不适用",IF(AND(ISNUMBER(E8364),ISNUMBER(F8364)),IF(I8364&gt;规则与名单!$B$2,"是","否"),"未判定"))</f>
        <v>不适用</v>
      </c>
      <c r="K8364" s="5" t="str">
        <f t="shared" si="521"/>
        <v>非测试日纯氢</v>
      </c>
      <c r="L8364" s="6">
        <f t="shared" si="522"/>
        <v>400.8</v>
      </c>
      <c r="M8364" s="5">
        <f t="shared" si="523"/>
        <v>0</v>
      </c>
      <c r="N8364" s="5" t="s">
        <v>28434</v>
      </c>
      <c r="O8364" s="5" t="s">
        <v>28435</v>
      </c>
      <c r="P8364" s="5" t="s">
        <v>28436</v>
      </c>
    </row>
    <row r="8365" ht="19" customHeight="1" spans="1:16">
      <c r="A8365" s="5">
        <v>328</v>
      </c>
      <c r="B8365" s="5" t="s">
        <v>781</v>
      </c>
      <c r="C8365" s="5" t="s">
        <v>82</v>
      </c>
      <c r="D8365" s="8" t="s">
        <v>644</v>
      </c>
      <c r="E8365" s="6">
        <v>298.6</v>
      </c>
      <c r="F8365" s="6">
        <v>282.2</v>
      </c>
      <c r="G8365" s="6">
        <v>191.9</v>
      </c>
      <c r="H8365" s="5" t="s">
        <v>120</v>
      </c>
      <c r="I8365" s="6">
        <f t="shared" si="520"/>
        <v>16.4</v>
      </c>
      <c r="J8365" s="5" t="str">
        <f>IF(H8365="否","不适用",IF(AND(ISNUMBER(E8365),ISNUMBER(F8365)),IF(I8365&gt;规则与名单!$B$2,"是","否"),"未判定"))</f>
        <v>不适用</v>
      </c>
      <c r="K8365" s="5" t="str">
        <f t="shared" si="521"/>
        <v>非测试日纯氢</v>
      </c>
      <c r="L8365" s="6">
        <f t="shared" si="522"/>
        <v>191.9</v>
      </c>
      <c r="M8365" s="5">
        <f t="shared" si="523"/>
        <v>0</v>
      </c>
      <c r="N8365" s="5" t="s">
        <v>28437</v>
      </c>
      <c r="O8365" s="5" t="s">
        <v>28438</v>
      </c>
      <c r="P8365" s="5" t="s">
        <v>28439</v>
      </c>
    </row>
    <row r="8366" ht="19" customHeight="1" spans="1:16">
      <c r="A8366" s="5">
        <v>328</v>
      </c>
      <c r="B8366" s="5" t="s">
        <v>781</v>
      </c>
      <c r="C8366" s="5" t="s">
        <v>82</v>
      </c>
      <c r="D8366" s="8" t="s">
        <v>3418</v>
      </c>
      <c r="E8366" s="6">
        <v>432.8</v>
      </c>
      <c r="F8366" s="6">
        <v>409.1</v>
      </c>
      <c r="G8366" s="6">
        <v>306.2</v>
      </c>
      <c r="H8366" s="5" t="s">
        <v>120</v>
      </c>
      <c r="I8366" s="6">
        <f t="shared" si="520"/>
        <v>23.7</v>
      </c>
      <c r="J8366" s="5" t="str">
        <f>IF(H8366="否","不适用",IF(AND(ISNUMBER(E8366),ISNUMBER(F8366)),IF(I8366&gt;规则与名单!$B$2,"是","否"),"未判定"))</f>
        <v>不适用</v>
      </c>
      <c r="K8366" s="5" t="str">
        <f t="shared" si="521"/>
        <v>非测试日纯氢</v>
      </c>
      <c r="L8366" s="6">
        <f t="shared" si="522"/>
        <v>306.2</v>
      </c>
      <c r="M8366" s="5">
        <f t="shared" si="523"/>
        <v>0</v>
      </c>
      <c r="N8366" s="5" t="s">
        <v>28440</v>
      </c>
      <c r="O8366" s="5" t="s">
        <v>28441</v>
      </c>
      <c r="P8366" s="5" t="s">
        <v>28442</v>
      </c>
    </row>
    <row r="8367" ht="19" customHeight="1" spans="1:16">
      <c r="A8367" s="5">
        <v>328</v>
      </c>
      <c r="B8367" s="5" t="s">
        <v>781</v>
      </c>
      <c r="C8367" s="5" t="s">
        <v>82</v>
      </c>
      <c r="D8367" s="8" t="s">
        <v>3422</v>
      </c>
      <c r="E8367" s="6">
        <v>403.2</v>
      </c>
      <c r="F8367" s="6">
        <v>381</v>
      </c>
      <c r="G8367" s="6">
        <v>338.6</v>
      </c>
      <c r="H8367" s="5" t="s">
        <v>120</v>
      </c>
      <c r="I8367" s="6">
        <f t="shared" si="520"/>
        <v>22.2</v>
      </c>
      <c r="J8367" s="5" t="str">
        <f>IF(H8367="否","不适用",IF(AND(ISNUMBER(E8367),ISNUMBER(F8367)),IF(I8367&gt;规则与名单!$B$2,"是","否"),"未判定"))</f>
        <v>不适用</v>
      </c>
      <c r="K8367" s="5" t="str">
        <f t="shared" si="521"/>
        <v>非测试日纯氢</v>
      </c>
      <c r="L8367" s="6">
        <f t="shared" si="522"/>
        <v>338.6</v>
      </c>
      <c r="M8367" s="5">
        <f t="shared" si="523"/>
        <v>0</v>
      </c>
      <c r="N8367" s="5" t="s">
        <v>28443</v>
      </c>
      <c r="O8367" s="5" t="s">
        <v>28444</v>
      </c>
      <c r="P8367" s="5" t="s">
        <v>28445</v>
      </c>
    </row>
    <row r="8368" ht="19" customHeight="1" spans="1:16">
      <c r="A8368" s="5">
        <v>328</v>
      </c>
      <c r="B8368" s="5" t="s">
        <v>781</v>
      </c>
      <c r="C8368" s="5" t="s">
        <v>82</v>
      </c>
      <c r="D8368" s="8" t="s">
        <v>336</v>
      </c>
      <c r="E8368" s="6">
        <v>204.1</v>
      </c>
      <c r="F8368" s="6">
        <v>192.8</v>
      </c>
      <c r="G8368" s="6">
        <v>136.2</v>
      </c>
      <c r="H8368" s="5" t="s">
        <v>120</v>
      </c>
      <c r="I8368" s="6">
        <f t="shared" si="520"/>
        <v>11.3</v>
      </c>
      <c r="J8368" s="5" t="str">
        <f>IF(H8368="否","不适用",IF(AND(ISNUMBER(E8368),ISNUMBER(F8368)),IF(I8368&gt;规则与名单!$B$2,"是","否"),"未判定"))</f>
        <v>不适用</v>
      </c>
      <c r="K8368" s="5" t="str">
        <f t="shared" si="521"/>
        <v>非测试日纯氢</v>
      </c>
      <c r="L8368" s="6">
        <f t="shared" si="522"/>
        <v>136.2</v>
      </c>
      <c r="M8368" s="5">
        <f t="shared" si="523"/>
        <v>0</v>
      </c>
      <c r="N8368" s="5" t="s">
        <v>28446</v>
      </c>
      <c r="O8368" s="5" t="s">
        <v>28447</v>
      </c>
      <c r="P8368" s="5" t="s">
        <v>28448</v>
      </c>
    </row>
    <row r="8369" ht="19" customHeight="1" spans="1:16">
      <c r="A8369" s="5">
        <v>328</v>
      </c>
      <c r="B8369" s="5" t="s">
        <v>781</v>
      </c>
      <c r="C8369" s="5" t="s">
        <v>82</v>
      </c>
      <c r="D8369" s="8" t="s">
        <v>653</v>
      </c>
      <c r="E8369" s="6">
        <v>47.4</v>
      </c>
      <c r="F8369" s="6">
        <v>44</v>
      </c>
      <c r="G8369" s="6">
        <v>47</v>
      </c>
      <c r="H8369" s="5" t="s">
        <v>120</v>
      </c>
      <c r="I8369" s="6">
        <f t="shared" si="520"/>
        <v>3.4</v>
      </c>
      <c r="J8369" s="5" t="str">
        <f>IF(H8369="否","不适用",IF(AND(ISNUMBER(E8369),ISNUMBER(F8369)),IF(I8369&gt;规则与名单!$B$2,"是","否"),"未判定"))</f>
        <v>不适用</v>
      </c>
      <c r="K8369" s="5" t="str">
        <f t="shared" si="521"/>
        <v>非测试日纯氢</v>
      </c>
      <c r="L8369" s="6">
        <f t="shared" si="522"/>
        <v>47</v>
      </c>
      <c r="M8369" s="5">
        <f t="shared" si="523"/>
        <v>0</v>
      </c>
      <c r="N8369" s="5" t="s">
        <v>28449</v>
      </c>
      <c r="O8369" s="5" t="s">
        <v>28450</v>
      </c>
      <c r="P8369" s="5" t="s">
        <v>28451</v>
      </c>
    </row>
    <row r="8370" ht="19" customHeight="1" spans="1:16">
      <c r="A8370" s="5">
        <v>328</v>
      </c>
      <c r="B8370" s="5" t="s">
        <v>781</v>
      </c>
      <c r="C8370" s="5" t="s">
        <v>82</v>
      </c>
      <c r="D8370" s="8" t="s">
        <v>140</v>
      </c>
      <c r="E8370" s="6">
        <v>478.3</v>
      </c>
      <c r="F8370" s="6">
        <v>452.4</v>
      </c>
      <c r="G8370" s="6">
        <v>379.7</v>
      </c>
      <c r="H8370" s="5" t="s">
        <v>120</v>
      </c>
      <c r="I8370" s="6">
        <f t="shared" si="520"/>
        <v>25.9</v>
      </c>
      <c r="J8370" s="5" t="str">
        <f>IF(H8370="否","不适用",IF(AND(ISNUMBER(E8370),ISNUMBER(F8370)),IF(I8370&gt;规则与名单!$B$2,"是","否"),"未判定"))</f>
        <v>不适用</v>
      </c>
      <c r="K8370" s="5" t="str">
        <f t="shared" si="521"/>
        <v>非测试日纯氢</v>
      </c>
      <c r="L8370" s="6">
        <f t="shared" si="522"/>
        <v>379.7</v>
      </c>
      <c r="M8370" s="5">
        <f t="shared" si="523"/>
        <v>0</v>
      </c>
      <c r="N8370" s="5" t="s">
        <v>28452</v>
      </c>
      <c r="O8370" s="5" t="s">
        <v>28453</v>
      </c>
      <c r="P8370" s="5" t="s">
        <v>28454</v>
      </c>
    </row>
    <row r="8371" ht="19" customHeight="1" spans="1:16">
      <c r="A8371" s="5">
        <v>328</v>
      </c>
      <c r="B8371" s="5" t="s">
        <v>781</v>
      </c>
      <c r="C8371" s="5" t="s">
        <v>82</v>
      </c>
      <c r="D8371" s="8" t="s">
        <v>115</v>
      </c>
      <c r="E8371" s="6">
        <v>253.6</v>
      </c>
      <c r="F8371" s="6">
        <v>239.2</v>
      </c>
      <c r="G8371" s="6">
        <v>207.3</v>
      </c>
      <c r="H8371" s="5" t="s">
        <v>120</v>
      </c>
      <c r="I8371" s="6">
        <f t="shared" si="520"/>
        <v>14.4</v>
      </c>
      <c r="J8371" s="5" t="str">
        <f>IF(H8371="否","不适用",IF(AND(ISNUMBER(E8371),ISNUMBER(F8371)),IF(I8371&gt;规则与名单!$B$2,"是","否"),"未判定"))</f>
        <v>不适用</v>
      </c>
      <c r="K8371" s="5" t="str">
        <f t="shared" si="521"/>
        <v>非测试日纯氢</v>
      </c>
      <c r="L8371" s="6">
        <f t="shared" si="522"/>
        <v>207.3</v>
      </c>
      <c r="M8371" s="5">
        <f t="shared" si="523"/>
        <v>0</v>
      </c>
      <c r="N8371" s="5" t="s">
        <v>28455</v>
      </c>
      <c r="O8371" s="5" t="s">
        <v>28456</v>
      </c>
      <c r="P8371" s="5" t="s">
        <v>28457</v>
      </c>
    </row>
    <row r="8372" ht="19" customHeight="1" spans="1:16">
      <c r="A8372" s="5">
        <v>329</v>
      </c>
      <c r="B8372" s="5" t="s">
        <v>782</v>
      </c>
      <c r="C8372" s="5" t="s">
        <v>82</v>
      </c>
      <c r="D8372" s="8" t="s">
        <v>114</v>
      </c>
      <c r="E8372" s="6">
        <v>263.5</v>
      </c>
      <c r="F8372" s="6">
        <v>249.5</v>
      </c>
      <c r="G8372" s="6">
        <v>263.5</v>
      </c>
      <c r="H8372" s="5" t="s">
        <v>120</v>
      </c>
      <c r="I8372" s="6">
        <f t="shared" si="520"/>
        <v>14</v>
      </c>
      <c r="J8372" s="5" t="str">
        <f>IF(H8372="否","不适用",IF(AND(ISNUMBER(E8372),ISNUMBER(F8372)),IF(I8372&gt;规则与名单!$B$2,"是","否"),"未判定"))</f>
        <v>不适用</v>
      </c>
      <c r="K8372" s="5" t="str">
        <f t="shared" si="521"/>
        <v>非测试日纯氢</v>
      </c>
      <c r="L8372" s="6">
        <f t="shared" si="522"/>
        <v>263.5</v>
      </c>
      <c r="M8372" s="5">
        <f t="shared" si="523"/>
        <v>0</v>
      </c>
      <c r="N8372" s="5" t="s">
        <v>28458</v>
      </c>
      <c r="O8372" s="5" t="s">
        <v>28459</v>
      </c>
      <c r="P8372" s="5" t="s">
        <v>28460</v>
      </c>
    </row>
    <row r="8373" ht="19" customHeight="1" spans="1:16">
      <c r="A8373" s="5">
        <v>329</v>
      </c>
      <c r="B8373" s="5" t="s">
        <v>782</v>
      </c>
      <c r="C8373" s="5" t="s">
        <v>82</v>
      </c>
      <c r="D8373" s="8" t="s">
        <v>605</v>
      </c>
      <c r="E8373" s="6">
        <v>383.1</v>
      </c>
      <c r="F8373" s="6">
        <v>362.1</v>
      </c>
      <c r="G8373" s="6">
        <v>382.3</v>
      </c>
      <c r="H8373" s="5" t="s">
        <v>120</v>
      </c>
      <c r="I8373" s="6">
        <f t="shared" si="520"/>
        <v>21</v>
      </c>
      <c r="J8373" s="5" t="str">
        <f>IF(H8373="否","不适用",IF(AND(ISNUMBER(E8373),ISNUMBER(F8373)),IF(I8373&gt;规则与名单!$B$2,"是","否"),"未判定"))</f>
        <v>不适用</v>
      </c>
      <c r="K8373" s="5" t="str">
        <f t="shared" si="521"/>
        <v>非测试日纯氢</v>
      </c>
      <c r="L8373" s="6">
        <f t="shared" si="522"/>
        <v>382.3</v>
      </c>
      <c r="M8373" s="5">
        <f t="shared" si="523"/>
        <v>0</v>
      </c>
      <c r="N8373" s="5" t="s">
        <v>28461</v>
      </c>
      <c r="O8373" s="5" t="s">
        <v>28462</v>
      </c>
      <c r="P8373" s="5" t="s">
        <v>28463</v>
      </c>
    </row>
    <row r="8374" ht="19" customHeight="1" spans="1:16">
      <c r="A8374" s="5">
        <v>329</v>
      </c>
      <c r="B8374" s="5" t="s">
        <v>782</v>
      </c>
      <c r="C8374" s="5" t="s">
        <v>82</v>
      </c>
      <c r="D8374" s="8" t="s">
        <v>186</v>
      </c>
      <c r="E8374" s="6">
        <v>214.4</v>
      </c>
      <c r="F8374" s="6">
        <v>203</v>
      </c>
      <c r="G8374" s="6">
        <v>214.3</v>
      </c>
      <c r="H8374" s="5" t="s">
        <v>120</v>
      </c>
      <c r="I8374" s="6">
        <f t="shared" si="520"/>
        <v>11.4</v>
      </c>
      <c r="J8374" s="5" t="str">
        <f>IF(H8374="否","不适用",IF(AND(ISNUMBER(E8374),ISNUMBER(F8374)),IF(I8374&gt;规则与名单!$B$2,"是","否"),"未判定"))</f>
        <v>不适用</v>
      </c>
      <c r="K8374" s="5" t="str">
        <f t="shared" si="521"/>
        <v>非测试日纯氢</v>
      </c>
      <c r="L8374" s="6">
        <f t="shared" si="522"/>
        <v>214.3</v>
      </c>
      <c r="M8374" s="5">
        <f t="shared" si="523"/>
        <v>0</v>
      </c>
      <c r="N8374" s="5" t="s">
        <v>28464</v>
      </c>
      <c r="O8374" s="5" t="s">
        <v>28465</v>
      </c>
      <c r="P8374" s="5" t="s">
        <v>28466</v>
      </c>
    </row>
    <row r="8375" ht="19" customHeight="1" spans="1:16">
      <c r="A8375" s="5">
        <v>329</v>
      </c>
      <c r="B8375" s="5" t="s">
        <v>782</v>
      </c>
      <c r="C8375" s="5" t="s">
        <v>82</v>
      </c>
      <c r="D8375" s="8" t="s">
        <v>165</v>
      </c>
      <c r="E8375" s="6">
        <v>356.7</v>
      </c>
      <c r="F8375" s="6">
        <v>446.3</v>
      </c>
      <c r="G8375" s="6">
        <v>472.6</v>
      </c>
      <c r="H8375" s="5" t="s">
        <v>120</v>
      </c>
      <c r="I8375" s="6">
        <f t="shared" si="520"/>
        <v>-89.6</v>
      </c>
      <c r="J8375" s="5" t="str">
        <f>IF(H8375="否","不适用",IF(AND(ISNUMBER(E8375),ISNUMBER(F8375)),IF(I8375&gt;规则与名单!$B$2,"是","否"),"未判定"))</f>
        <v>不适用</v>
      </c>
      <c r="K8375" s="5" t="str">
        <f t="shared" si="521"/>
        <v>非测试日纯氢</v>
      </c>
      <c r="L8375" s="6">
        <f t="shared" si="522"/>
        <v>472.6</v>
      </c>
      <c r="M8375" s="5">
        <f t="shared" si="523"/>
        <v>0</v>
      </c>
      <c r="N8375" s="5" t="s">
        <v>28467</v>
      </c>
      <c r="O8375" s="5" t="s">
        <v>28468</v>
      </c>
      <c r="P8375" s="5" t="s">
        <v>28469</v>
      </c>
    </row>
    <row r="8376" ht="19" customHeight="1" spans="1:16">
      <c r="A8376" s="5">
        <v>329</v>
      </c>
      <c r="B8376" s="5" t="s">
        <v>782</v>
      </c>
      <c r="C8376" s="5" t="s">
        <v>82</v>
      </c>
      <c r="D8376" s="8" t="s">
        <v>151</v>
      </c>
      <c r="E8376" s="6">
        <v>387.1</v>
      </c>
      <c r="F8376" s="6">
        <v>398.5</v>
      </c>
      <c r="G8376" s="6">
        <v>421.1</v>
      </c>
      <c r="H8376" s="5" t="s">
        <v>120</v>
      </c>
      <c r="I8376" s="6">
        <f t="shared" si="520"/>
        <v>-11.4</v>
      </c>
      <c r="J8376" s="5" t="str">
        <f>IF(H8376="否","不适用",IF(AND(ISNUMBER(E8376),ISNUMBER(F8376)),IF(I8376&gt;规则与名单!$B$2,"是","否"),"未判定"))</f>
        <v>不适用</v>
      </c>
      <c r="K8376" s="5" t="str">
        <f t="shared" si="521"/>
        <v>非测试日纯氢</v>
      </c>
      <c r="L8376" s="6">
        <f t="shared" si="522"/>
        <v>421.1</v>
      </c>
      <c r="M8376" s="5">
        <f t="shared" si="523"/>
        <v>0</v>
      </c>
      <c r="N8376" s="5" t="s">
        <v>28470</v>
      </c>
      <c r="O8376" s="5" t="s">
        <v>28471</v>
      </c>
      <c r="P8376" s="5" t="s">
        <v>28472</v>
      </c>
    </row>
    <row r="8377" ht="19" customHeight="1" spans="1:16">
      <c r="A8377" s="5">
        <v>329</v>
      </c>
      <c r="B8377" s="5" t="s">
        <v>782</v>
      </c>
      <c r="C8377" s="5" t="s">
        <v>82</v>
      </c>
      <c r="D8377" s="8" t="s">
        <v>3358</v>
      </c>
      <c r="E8377" s="6">
        <v>439.2</v>
      </c>
      <c r="F8377" s="6">
        <v>272.8</v>
      </c>
      <c r="G8377" s="6">
        <v>288.3</v>
      </c>
      <c r="H8377" s="5" t="s">
        <v>120</v>
      </c>
      <c r="I8377" s="6">
        <f t="shared" si="520"/>
        <v>166.4</v>
      </c>
      <c r="J8377" s="5" t="str">
        <f>IF(H8377="否","不适用",IF(AND(ISNUMBER(E8377),ISNUMBER(F8377)),IF(I8377&gt;规则与名单!$B$2,"是","否"),"未判定"))</f>
        <v>不适用</v>
      </c>
      <c r="K8377" s="5" t="str">
        <f t="shared" si="521"/>
        <v>非测试日纯氢</v>
      </c>
      <c r="L8377" s="6">
        <f t="shared" si="522"/>
        <v>288.3</v>
      </c>
      <c r="M8377" s="5">
        <f t="shared" si="523"/>
        <v>0</v>
      </c>
      <c r="N8377" s="5" t="s">
        <v>28473</v>
      </c>
      <c r="O8377" s="5" t="s">
        <v>28474</v>
      </c>
      <c r="P8377" s="5" t="s">
        <v>28475</v>
      </c>
    </row>
    <row r="8378" ht="19" customHeight="1" spans="1:16">
      <c r="A8378" s="5">
        <v>329</v>
      </c>
      <c r="B8378" s="5" t="s">
        <v>782</v>
      </c>
      <c r="C8378" s="5" t="s">
        <v>82</v>
      </c>
      <c r="D8378" s="8" t="s">
        <v>272</v>
      </c>
      <c r="E8378" s="6">
        <v>341.5</v>
      </c>
      <c r="F8378" s="6">
        <v>322.9</v>
      </c>
      <c r="G8378" s="6">
        <v>334.4</v>
      </c>
      <c r="H8378" s="5" t="s">
        <v>120</v>
      </c>
      <c r="I8378" s="6">
        <f t="shared" si="520"/>
        <v>18.6</v>
      </c>
      <c r="J8378" s="5" t="str">
        <f>IF(H8378="否","不适用",IF(AND(ISNUMBER(E8378),ISNUMBER(F8378)),IF(I8378&gt;规则与名单!$B$2,"是","否"),"未判定"))</f>
        <v>不适用</v>
      </c>
      <c r="K8378" s="5" t="str">
        <f t="shared" si="521"/>
        <v>非测试日纯氢</v>
      </c>
      <c r="L8378" s="6">
        <f t="shared" si="522"/>
        <v>334.4</v>
      </c>
      <c r="M8378" s="5">
        <f t="shared" si="523"/>
        <v>0</v>
      </c>
      <c r="N8378" s="5" t="s">
        <v>28476</v>
      </c>
      <c r="O8378" s="5" t="s">
        <v>28477</v>
      </c>
      <c r="P8378" s="5" t="s">
        <v>28478</v>
      </c>
    </row>
    <row r="8379" ht="19" customHeight="1" spans="1:16">
      <c r="A8379" s="5">
        <v>329</v>
      </c>
      <c r="B8379" s="5" t="s">
        <v>782</v>
      </c>
      <c r="C8379" s="5" t="s">
        <v>82</v>
      </c>
      <c r="D8379" s="8" t="s">
        <v>506</v>
      </c>
      <c r="E8379" s="6">
        <v>519.5</v>
      </c>
      <c r="F8379" s="6">
        <v>491.4</v>
      </c>
      <c r="G8379" s="6">
        <v>484.8</v>
      </c>
      <c r="H8379" s="5" t="s">
        <v>120</v>
      </c>
      <c r="I8379" s="6">
        <f t="shared" si="520"/>
        <v>28.1</v>
      </c>
      <c r="J8379" s="5" t="str">
        <f>IF(H8379="否","不适用",IF(AND(ISNUMBER(E8379),ISNUMBER(F8379)),IF(I8379&gt;规则与名单!$B$2,"是","否"),"未判定"))</f>
        <v>不适用</v>
      </c>
      <c r="K8379" s="5" t="str">
        <f t="shared" si="521"/>
        <v>非测试日纯氢</v>
      </c>
      <c r="L8379" s="6">
        <f t="shared" si="522"/>
        <v>484.8</v>
      </c>
      <c r="M8379" s="5">
        <f t="shared" si="523"/>
        <v>0</v>
      </c>
      <c r="N8379" s="5" t="s">
        <v>28479</v>
      </c>
      <c r="O8379" s="5" t="s">
        <v>28480</v>
      </c>
      <c r="P8379" s="5" t="s">
        <v>28481</v>
      </c>
    </row>
    <row r="8380" ht="19" customHeight="1" spans="1:16">
      <c r="A8380" s="5">
        <v>329</v>
      </c>
      <c r="B8380" s="5" t="s">
        <v>782</v>
      </c>
      <c r="C8380" s="5" t="s">
        <v>82</v>
      </c>
      <c r="D8380" s="8" t="s">
        <v>673</v>
      </c>
      <c r="E8380" s="6">
        <v>517.5</v>
      </c>
      <c r="F8380" s="6">
        <v>489.5</v>
      </c>
      <c r="G8380" s="6">
        <v>517</v>
      </c>
      <c r="H8380" s="5" t="s">
        <v>120</v>
      </c>
      <c r="I8380" s="6">
        <f t="shared" si="520"/>
        <v>28</v>
      </c>
      <c r="J8380" s="5" t="str">
        <f>IF(H8380="否","不适用",IF(AND(ISNUMBER(E8380),ISNUMBER(F8380)),IF(I8380&gt;规则与名单!$B$2,"是","否"),"未判定"))</f>
        <v>不适用</v>
      </c>
      <c r="K8380" s="5" t="str">
        <f t="shared" si="521"/>
        <v>非测试日纯氢</v>
      </c>
      <c r="L8380" s="6">
        <f t="shared" si="522"/>
        <v>517</v>
      </c>
      <c r="M8380" s="5">
        <f t="shared" si="523"/>
        <v>0</v>
      </c>
      <c r="N8380" s="5" t="s">
        <v>28482</v>
      </c>
      <c r="O8380" s="5" t="s">
        <v>28483</v>
      </c>
      <c r="P8380" s="5" t="s">
        <v>28484</v>
      </c>
    </row>
    <row r="8381" ht="19" customHeight="1" spans="1:16">
      <c r="A8381" s="5">
        <v>329</v>
      </c>
      <c r="B8381" s="5" t="s">
        <v>782</v>
      </c>
      <c r="C8381" s="5" t="s">
        <v>82</v>
      </c>
      <c r="D8381" s="8" t="s">
        <v>183</v>
      </c>
      <c r="E8381" s="6">
        <v>384.5</v>
      </c>
      <c r="F8381" s="6">
        <v>363.2</v>
      </c>
      <c r="G8381" s="6">
        <v>383.7</v>
      </c>
      <c r="H8381" s="5" t="s">
        <v>120</v>
      </c>
      <c r="I8381" s="6">
        <f t="shared" si="520"/>
        <v>21.3</v>
      </c>
      <c r="J8381" s="5" t="str">
        <f>IF(H8381="否","不适用",IF(AND(ISNUMBER(E8381),ISNUMBER(F8381)),IF(I8381&gt;规则与名单!$B$2,"是","否"),"未判定"))</f>
        <v>不适用</v>
      </c>
      <c r="K8381" s="5" t="str">
        <f t="shared" si="521"/>
        <v>非测试日纯氢</v>
      </c>
      <c r="L8381" s="6">
        <f t="shared" si="522"/>
        <v>383.7</v>
      </c>
      <c r="M8381" s="5">
        <f t="shared" si="523"/>
        <v>0</v>
      </c>
      <c r="N8381" s="5" t="s">
        <v>28485</v>
      </c>
      <c r="O8381" s="5" t="s">
        <v>28486</v>
      </c>
      <c r="P8381" s="5" t="s">
        <v>28487</v>
      </c>
    </row>
    <row r="8382" ht="19" customHeight="1" spans="1:16">
      <c r="A8382" s="5">
        <v>329</v>
      </c>
      <c r="B8382" s="5" t="s">
        <v>782</v>
      </c>
      <c r="C8382" s="5" t="s">
        <v>82</v>
      </c>
      <c r="D8382" s="8" t="s">
        <v>431</v>
      </c>
      <c r="E8382" s="6">
        <v>334</v>
      </c>
      <c r="F8382" s="6">
        <v>369.2</v>
      </c>
      <c r="G8382" s="6">
        <v>390.7</v>
      </c>
      <c r="H8382" s="5" t="s">
        <v>120</v>
      </c>
      <c r="I8382" s="6">
        <f t="shared" si="520"/>
        <v>-35.2</v>
      </c>
      <c r="J8382" s="5" t="str">
        <f>IF(H8382="否","不适用",IF(AND(ISNUMBER(E8382),ISNUMBER(F8382)),IF(I8382&gt;规则与名单!$B$2,"是","否"),"未判定"))</f>
        <v>不适用</v>
      </c>
      <c r="K8382" s="5" t="str">
        <f t="shared" si="521"/>
        <v>非测试日纯氢</v>
      </c>
      <c r="L8382" s="6">
        <f t="shared" si="522"/>
        <v>390.7</v>
      </c>
      <c r="M8382" s="5">
        <f t="shared" si="523"/>
        <v>0</v>
      </c>
      <c r="N8382" s="5" t="s">
        <v>28488</v>
      </c>
      <c r="O8382" s="5" t="s">
        <v>28489</v>
      </c>
      <c r="P8382" s="5" t="s">
        <v>28490</v>
      </c>
    </row>
    <row r="8383" ht="19" customHeight="1" spans="1:16">
      <c r="A8383" s="5">
        <v>329</v>
      </c>
      <c r="B8383" s="5" t="s">
        <v>782</v>
      </c>
      <c r="C8383" s="5" t="s">
        <v>82</v>
      </c>
      <c r="D8383" s="8" t="s">
        <v>3377</v>
      </c>
      <c r="E8383" s="6">
        <v>448.5</v>
      </c>
      <c r="F8383" s="6">
        <v>382.1</v>
      </c>
      <c r="G8383" s="6">
        <v>403</v>
      </c>
      <c r="H8383" s="5" t="s">
        <v>120</v>
      </c>
      <c r="I8383" s="6">
        <f t="shared" si="520"/>
        <v>66.4</v>
      </c>
      <c r="J8383" s="5" t="str">
        <f>IF(H8383="否","不适用",IF(AND(ISNUMBER(E8383),ISNUMBER(F8383)),IF(I8383&gt;规则与名单!$B$2,"是","否"),"未判定"))</f>
        <v>不适用</v>
      </c>
      <c r="K8383" s="5" t="str">
        <f t="shared" si="521"/>
        <v>非测试日纯氢</v>
      </c>
      <c r="L8383" s="6">
        <f t="shared" si="522"/>
        <v>403</v>
      </c>
      <c r="M8383" s="5">
        <f t="shared" si="523"/>
        <v>0</v>
      </c>
      <c r="N8383" s="5" t="s">
        <v>28491</v>
      </c>
      <c r="O8383" s="5" t="s">
        <v>28492</v>
      </c>
      <c r="P8383" s="5" t="s">
        <v>28493</v>
      </c>
    </row>
    <row r="8384" ht="19" customHeight="1" spans="1:16">
      <c r="A8384" s="5">
        <v>329</v>
      </c>
      <c r="B8384" s="5" t="s">
        <v>782</v>
      </c>
      <c r="C8384" s="5" t="s">
        <v>82</v>
      </c>
      <c r="D8384" s="8" t="s">
        <v>407</v>
      </c>
      <c r="E8384" s="6">
        <v>307.6</v>
      </c>
      <c r="F8384" s="6">
        <v>277.9</v>
      </c>
      <c r="G8384" s="6">
        <v>293.5</v>
      </c>
      <c r="H8384" s="5" t="s">
        <v>120</v>
      </c>
      <c r="I8384" s="6">
        <f t="shared" si="520"/>
        <v>29.7</v>
      </c>
      <c r="J8384" s="5" t="str">
        <f>IF(H8384="否","不适用",IF(AND(ISNUMBER(E8384),ISNUMBER(F8384)),IF(I8384&gt;规则与名单!$B$2,"是","否"),"未判定"))</f>
        <v>不适用</v>
      </c>
      <c r="K8384" s="5" t="str">
        <f t="shared" si="521"/>
        <v>非测试日纯氢</v>
      </c>
      <c r="L8384" s="6">
        <f t="shared" si="522"/>
        <v>293.5</v>
      </c>
      <c r="M8384" s="5">
        <f t="shared" si="523"/>
        <v>0</v>
      </c>
      <c r="N8384" s="5" t="s">
        <v>28494</v>
      </c>
      <c r="O8384" s="5" t="s">
        <v>28495</v>
      </c>
      <c r="P8384" s="5" t="s">
        <v>28496</v>
      </c>
    </row>
    <row r="8385" ht="19" customHeight="1" spans="1:16">
      <c r="A8385" s="5">
        <v>329</v>
      </c>
      <c r="B8385" s="5" t="s">
        <v>782</v>
      </c>
      <c r="C8385" s="5" t="s">
        <v>82</v>
      </c>
      <c r="D8385" s="8" t="s">
        <v>411</v>
      </c>
      <c r="E8385" s="6">
        <v>415.3</v>
      </c>
      <c r="F8385" s="6">
        <v>392.7</v>
      </c>
      <c r="G8385" s="6">
        <v>414.9</v>
      </c>
      <c r="H8385" s="5" t="s">
        <v>120</v>
      </c>
      <c r="I8385" s="6">
        <f t="shared" si="520"/>
        <v>22.6</v>
      </c>
      <c r="J8385" s="5" t="str">
        <f>IF(H8385="否","不适用",IF(AND(ISNUMBER(E8385),ISNUMBER(F8385)),IF(I8385&gt;规则与名单!$B$2,"是","否"),"未判定"))</f>
        <v>不适用</v>
      </c>
      <c r="K8385" s="5" t="str">
        <f t="shared" si="521"/>
        <v>非测试日纯氢</v>
      </c>
      <c r="L8385" s="6">
        <f t="shared" si="522"/>
        <v>414.9</v>
      </c>
      <c r="M8385" s="5">
        <f t="shared" si="523"/>
        <v>0</v>
      </c>
      <c r="N8385" s="5" t="s">
        <v>28497</v>
      </c>
      <c r="O8385" s="5" t="s">
        <v>28498</v>
      </c>
      <c r="P8385" s="5" t="s">
        <v>28499</v>
      </c>
    </row>
    <row r="8386" ht="19" customHeight="1" spans="1:16">
      <c r="A8386" s="5">
        <v>329</v>
      </c>
      <c r="B8386" s="5" t="s">
        <v>782</v>
      </c>
      <c r="C8386" s="5" t="s">
        <v>82</v>
      </c>
      <c r="D8386" s="8" t="s">
        <v>251</v>
      </c>
      <c r="E8386" s="6">
        <v>357.4</v>
      </c>
      <c r="F8386" s="6">
        <v>337.6</v>
      </c>
      <c r="G8386" s="6">
        <v>356.2</v>
      </c>
      <c r="H8386" s="5" t="s">
        <v>120</v>
      </c>
      <c r="I8386" s="6">
        <f t="shared" ref="I8386:I8449" si="524">IF(AND(ISNUMBER(E8386),ISNUMBER(F8386)),E8386-F8386,"")</f>
        <v>19.8</v>
      </c>
      <c r="J8386" s="5" t="str">
        <f>IF(H8386="否","不适用",IF(AND(ISNUMBER(E8386),ISNUMBER(F8386)),IF(I8386&gt;规则与名单!$B$2,"是","否"),"未判定"))</f>
        <v>不适用</v>
      </c>
      <c r="K8386" s="5" t="str">
        <f t="shared" ref="K8386:K8449" si="525">IF(J8386="是",IF(ISNUMBER(F8386),"测试日GPS","缺失"),IF(ISNUMBER(G8386),"非测试日纯氢",IF(AND(H8386="是",J8386="未判定"),IF(ISNUMBER(F8386),"测试名单无纯氢GPS","缺失"),IF(ISNUMBER(E8386),"非测试日仪表","缺失"))))</f>
        <v>非测试日纯氢</v>
      </c>
      <c r="L8386" s="6">
        <f t="shared" ref="L8386:L8449" si="526">IF(K8386="缺失","",IF(K8386="非测试日纯氢",G8386,IF(K8386="非测试日仪表",E8386,F8386)))</f>
        <v>356.2</v>
      </c>
      <c r="M8386" s="5">
        <f t="shared" ref="M8386:M8449" si="527">IF(K8386="缺失",1,0)</f>
        <v>0</v>
      </c>
      <c r="N8386" s="5" t="s">
        <v>28500</v>
      </c>
      <c r="O8386" s="5" t="s">
        <v>28501</v>
      </c>
      <c r="P8386" s="5" t="s">
        <v>28502</v>
      </c>
    </row>
    <row r="8387" ht="19" customHeight="1" spans="1:16">
      <c r="A8387" s="5">
        <v>329</v>
      </c>
      <c r="B8387" s="5" t="s">
        <v>782</v>
      </c>
      <c r="C8387" s="5" t="s">
        <v>82</v>
      </c>
      <c r="D8387" s="8" t="s">
        <v>472</v>
      </c>
      <c r="E8387" s="6">
        <v>403.8</v>
      </c>
      <c r="F8387" s="6">
        <v>380.3</v>
      </c>
      <c r="G8387" s="6">
        <v>403.2</v>
      </c>
      <c r="H8387" s="5" t="s">
        <v>120</v>
      </c>
      <c r="I8387" s="6">
        <f t="shared" si="524"/>
        <v>23.5</v>
      </c>
      <c r="J8387" s="5" t="str">
        <f>IF(H8387="否","不适用",IF(AND(ISNUMBER(E8387),ISNUMBER(F8387)),IF(I8387&gt;规则与名单!$B$2,"是","否"),"未判定"))</f>
        <v>不适用</v>
      </c>
      <c r="K8387" s="5" t="str">
        <f t="shared" si="525"/>
        <v>非测试日纯氢</v>
      </c>
      <c r="L8387" s="6">
        <f t="shared" si="526"/>
        <v>403.2</v>
      </c>
      <c r="M8387" s="5">
        <f t="shared" si="527"/>
        <v>0</v>
      </c>
      <c r="N8387" s="5" t="s">
        <v>28503</v>
      </c>
      <c r="O8387" s="5" t="s">
        <v>28504</v>
      </c>
      <c r="P8387" s="5" t="s">
        <v>28505</v>
      </c>
    </row>
    <row r="8388" ht="19" customHeight="1" spans="1:16">
      <c r="A8388" s="5">
        <v>329</v>
      </c>
      <c r="B8388" s="5" t="s">
        <v>782</v>
      </c>
      <c r="C8388" s="5" t="s">
        <v>82</v>
      </c>
      <c r="D8388" s="8" t="s">
        <v>466</v>
      </c>
      <c r="E8388" s="6">
        <v>381.4</v>
      </c>
      <c r="F8388" s="6">
        <v>360</v>
      </c>
      <c r="G8388" s="6">
        <v>380.8</v>
      </c>
      <c r="H8388" s="5" t="s">
        <v>120</v>
      </c>
      <c r="I8388" s="6">
        <f t="shared" si="524"/>
        <v>21.4</v>
      </c>
      <c r="J8388" s="5" t="str">
        <f>IF(H8388="否","不适用",IF(AND(ISNUMBER(E8388),ISNUMBER(F8388)),IF(I8388&gt;规则与名单!$B$2,"是","否"),"未判定"))</f>
        <v>不适用</v>
      </c>
      <c r="K8388" s="5" t="str">
        <f t="shared" si="525"/>
        <v>非测试日纯氢</v>
      </c>
      <c r="L8388" s="6">
        <f t="shared" si="526"/>
        <v>380.8</v>
      </c>
      <c r="M8388" s="5">
        <f t="shared" si="527"/>
        <v>0</v>
      </c>
      <c r="N8388" s="5" t="s">
        <v>28506</v>
      </c>
      <c r="O8388" s="5" t="s">
        <v>28507</v>
      </c>
      <c r="P8388" s="5" t="s">
        <v>28508</v>
      </c>
    </row>
    <row r="8389" ht="19" customHeight="1" spans="1:16">
      <c r="A8389" s="5">
        <v>329</v>
      </c>
      <c r="B8389" s="5" t="s">
        <v>782</v>
      </c>
      <c r="C8389" s="5" t="s">
        <v>82</v>
      </c>
      <c r="D8389" s="8" t="s">
        <v>333</v>
      </c>
      <c r="E8389" s="6">
        <v>570.4</v>
      </c>
      <c r="F8389" s="6">
        <v>538.1</v>
      </c>
      <c r="G8389" s="6">
        <v>356.7</v>
      </c>
      <c r="H8389" s="5" t="s">
        <v>120</v>
      </c>
      <c r="I8389" s="6">
        <f t="shared" si="524"/>
        <v>32.3</v>
      </c>
      <c r="J8389" s="5" t="str">
        <f>IF(H8389="否","不适用",IF(AND(ISNUMBER(E8389),ISNUMBER(F8389)),IF(I8389&gt;规则与名单!$B$2,"是","否"),"未判定"))</f>
        <v>不适用</v>
      </c>
      <c r="K8389" s="5" t="str">
        <f t="shared" si="525"/>
        <v>非测试日纯氢</v>
      </c>
      <c r="L8389" s="6">
        <f t="shared" si="526"/>
        <v>356.7</v>
      </c>
      <c r="M8389" s="5">
        <f t="shared" si="527"/>
        <v>0</v>
      </c>
      <c r="N8389" s="5" t="s">
        <v>28509</v>
      </c>
      <c r="O8389" s="5" t="s">
        <v>28510</v>
      </c>
      <c r="P8389" s="5" t="s">
        <v>28511</v>
      </c>
    </row>
    <row r="8390" ht="19" customHeight="1" spans="1:16">
      <c r="A8390" s="5">
        <v>329</v>
      </c>
      <c r="B8390" s="5" t="s">
        <v>782</v>
      </c>
      <c r="C8390" s="5" t="s">
        <v>82</v>
      </c>
      <c r="D8390" s="8" t="s">
        <v>175</v>
      </c>
      <c r="E8390" s="6">
        <v>455.6</v>
      </c>
      <c r="F8390" s="6">
        <v>429.8</v>
      </c>
      <c r="G8390" s="6">
        <v>454.9</v>
      </c>
      <c r="H8390" s="5" t="s">
        <v>120</v>
      </c>
      <c r="I8390" s="6">
        <f t="shared" si="524"/>
        <v>25.8</v>
      </c>
      <c r="J8390" s="5" t="str">
        <f>IF(H8390="否","不适用",IF(AND(ISNUMBER(E8390),ISNUMBER(F8390)),IF(I8390&gt;规则与名单!$B$2,"是","否"),"未判定"))</f>
        <v>不适用</v>
      </c>
      <c r="K8390" s="5" t="str">
        <f t="shared" si="525"/>
        <v>非测试日纯氢</v>
      </c>
      <c r="L8390" s="6">
        <f t="shared" si="526"/>
        <v>454.9</v>
      </c>
      <c r="M8390" s="5">
        <f t="shared" si="527"/>
        <v>0</v>
      </c>
      <c r="N8390" s="5" t="s">
        <v>28512</v>
      </c>
      <c r="O8390" s="5" t="s">
        <v>28513</v>
      </c>
      <c r="P8390" s="5" t="s">
        <v>28514</v>
      </c>
    </row>
    <row r="8391" ht="19" customHeight="1" spans="1:16">
      <c r="A8391" s="5">
        <v>329</v>
      </c>
      <c r="B8391" s="5" t="s">
        <v>782</v>
      </c>
      <c r="C8391" s="5" t="s">
        <v>82</v>
      </c>
      <c r="D8391" s="8" t="s">
        <v>3402</v>
      </c>
      <c r="E8391" s="6">
        <v>503.4</v>
      </c>
      <c r="F8391" s="6">
        <v>474.9</v>
      </c>
      <c r="G8391" s="6">
        <v>501.7</v>
      </c>
      <c r="H8391" s="5" t="s">
        <v>120</v>
      </c>
      <c r="I8391" s="6">
        <f t="shared" si="524"/>
        <v>28.5</v>
      </c>
      <c r="J8391" s="5" t="str">
        <f>IF(H8391="否","不适用",IF(AND(ISNUMBER(E8391),ISNUMBER(F8391)),IF(I8391&gt;规则与名单!$B$2,"是","否"),"未判定"))</f>
        <v>不适用</v>
      </c>
      <c r="K8391" s="5" t="str">
        <f t="shared" si="525"/>
        <v>非测试日纯氢</v>
      </c>
      <c r="L8391" s="6">
        <f t="shared" si="526"/>
        <v>501.7</v>
      </c>
      <c r="M8391" s="5">
        <f t="shared" si="527"/>
        <v>0</v>
      </c>
      <c r="N8391" s="5" t="s">
        <v>28515</v>
      </c>
      <c r="O8391" s="5" t="s">
        <v>28516</v>
      </c>
      <c r="P8391" s="5" t="s">
        <v>28517</v>
      </c>
    </row>
    <row r="8392" ht="19" customHeight="1" spans="1:16">
      <c r="A8392" s="5">
        <v>329</v>
      </c>
      <c r="B8392" s="5" t="s">
        <v>782</v>
      </c>
      <c r="C8392" s="5" t="s">
        <v>82</v>
      </c>
      <c r="D8392" s="8" t="s">
        <v>487</v>
      </c>
      <c r="E8392" s="6">
        <v>534.7</v>
      </c>
      <c r="F8392" s="6">
        <v>503.8</v>
      </c>
      <c r="G8392" s="6">
        <v>534</v>
      </c>
      <c r="H8392" s="5" t="s">
        <v>120</v>
      </c>
      <c r="I8392" s="6">
        <f t="shared" si="524"/>
        <v>30.9</v>
      </c>
      <c r="J8392" s="5" t="str">
        <f>IF(H8392="否","不适用",IF(AND(ISNUMBER(E8392),ISNUMBER(F8392)),IF(I8392&gt;规则与名单!$B$2,"是","否"),"未判定"))</f>
        <v>不适用</v>
      </c>
      <c r="K8392" s="5" t="str">
        <f t="shared" si="525"/>
        <v>非测试日纯氢</v>
      </c>
      <c r="L8392" s="6">
        <f t="shared" si="526"/>
        <v>534</v>
      </c>
      <c r="M8392" s="5">
        <f t="shared" si="527"/>
        <v>0</v>
      </c>
      <c r="N8392" s="5" t="s">
        <v>28518</v>
      </c>
      <c r="O8392" s="5" t="s">
        <v>28519</v>
      </c>
      <c r="P8392" s="5" t="s">
        <v>28520</v>
      </c>
    </row>
    <row r="8393" ht="19" customHeight="1" spans="1:16">
      <c r="A8393" s="5">
        <v>329</v>
      </c>
      <c r="B8393" s="5" t="s">
        <v>782</v>
      </c>
      <c r="C8393" s="5" t="s">
        <v>82</v>
      </c>
      <c r="D8393" s="8" t="s">
        <v>121</v>
      </c>
      <c r="E8393" s="6">
        <v>439.3</v>
      </c>
      <c r="F8393" s="6">
        <v>413.5</v>
      </c>
      <c r="G8393" s="6">
        <v>438.7</v>
      </c>
      <c r="H8393" s="5" t="s">
        <v>120</v>
      </c>
      <c r="I8393" s="6">
        <f t="shared" si="524"/>
        <v>25.8</v>
      </c>
      <c r="J8393" s="5" t="str">
        <f>IF(H8393="否","不适用",IF(AND(ISNUMBER(E8393),ISNUMBER(F8393)),IF(I8393&gt;规则与名单!$B$2,"是","否"),"未判定"))</f>
        <v>不适用</v>
      </c>
      <c r="K8393" s="5" t="str">
        <f t="shared" si="525"/>
        <v>非测试日纯氢</v>
      </c>
      <c r="L8393" s="6">
        <f t="shared" si="526"/>
        <v>438.7</v>
      </c>
      <c r="M8393" s="5">
        <f t="shared" si="527"/>
        <v>0</v>
      </c>
      <c r="N8393" s="5" t="s">
        <v>28521</v>
      </c>
      <c r="O8393" s="5" t="s">
        <v>28522</v>
      </c>
      <c r="P8393" s="5" t="s">
        <v>28523</v>
      </c>
    </row>
    <row r="8394" ht="19" customHeight="1" spans="1:16">
      <c r="A8394" s="5">
        <v>329</v>
      </c>
      <c r="B8394" s="5" t="s">
        <v>782</v>
      </c>
      <c r="C8394" s="5" t="s">
        <v>82</v>
      </c>
      <c r="D8394" s="8" t="s">
        <v>170</v>
      </c>
      <c r="E8394" s="6">
        <v>452.7</v>
      </c>
      <c r="F8394" s="6">
        <v>426.8</v>
      </c>
      <c r="G8394" s="6">
        <v>445.6</v>
      </c>
      <c r="H8394" s="5" t="s">
        <v>120</v>
      </c>
      <c r="I8394" s="6">
        <f t="shared" si="524"/>
        <v>25.9</v>
      </c>
      <c r="J8394" s="5" t="str">
        <f>IF(H8394="否","不适用",IF(AND(ISNUMBER(E8394),ISNUMBER(F8394)),IF(I8394&gt;规则与名单!$B$2,"是","否"),"未判定"))</f>
        <v>不适用</v>
      </c>
      <c r="K8394" s="5" t="str">
        <f t="shared" si="525"/>
        <v>非测试日纯氢</v>
      </c>
      <c r="L8394" s="6">
        <f t="shared" si="526"/>
        <v>445.6</v>
      </c>
      <c r="M8394" s="5">
        <f t="shared" si="527"/>
        <v>0</v>
      </c>
      <c r="N8394" s="5" t="s">
        <v>28524</v>
      </c>
      <c r="O8394" s="5" t="s">
        <v>28525</v>
      </c>
      <c r="P8394" s="5" t="s">
        <v>28526</v>
      </c>
    </row>
    <row r="8395" ht="19" customHeight="1" spans="1:16">
      <c r="A8395" s="5">
        <v>329</v>
      </c>
      <c r="B8395" s="5" t="s">
        <v>782</v>
      </c>
      <c r="C8395" s="5" t="s">
        <v>82</v>
      </c>
      <c r="D8395" s="8" t="s">
        <v>644</v>
      </c>
      <c r="E8395" s="6">
        <v>483.8</v>
      </c>
      <c r="F8395" s="6">
        <v>455.6</v>
      </c>
      <c r="G8395" s="6">
        <v>388.8</v>
      </c>
      <c r="H8395" s="5" t="s">
        <v>120</v>
      </c>
      <c r="I8395" s="6">
        <f t="shared" si="524"/>
        <v>28.2</v>
      </c>
      <c r="J8395" s="5" t="str">
        <f>IF(H8395="否","不适用",IF(AND(ISNUMBER(E8395),ISNUMBER(F8395)),IF(I8395&gt;规则与名单!$B$2,"是","否"),"未判定"))</f>
        <v>不适用</v>
      </c>
      <c r="K8395" s="5" t="str">
        <f t="shared" si="525"/>
        <v>非测试日纯氢</v>
      </c>
      <c r="L8395" s="6">
        <f t="shared" si="526"/>
        <v>388.8</v>
      </c>
      <c r="M8395" s="5">
        <f t="shared" si="527"/>
        <v>0</v>
      </c>
      <c r="N8395" s="5" t="s">
        <v>28527</v>
      </c>
      <c r="O8395" s="5" t="s">
        <v>28528</v>
      </c>
      <c r="P8395" s="5" t="s">
        <v>28529</v>
      </c>
    </row>
    <row r="8396" ht="19" customHeight="1" spans="1:16">
      <c r="A8396" s="5">
        <v>329</v>
      </c>
      <c r="B8396" s="5" t="s">
        <v>782</v>
      </c>
      <c r="C8396" s="5" t="s">
        <v>82</v>
      </c>
      <c r="D8396" s="8" t="s">
        <v>3418</v>
      </c>
      <c r="E8396" s="6">
        <v>557.7</v>
      </c>
      <c r="F8396" s="6">
        <v>525.8</v>
      </c>
      <c r="G8396" s="6">
        <v>556.9</v>
      </c>
      <c r="H8396" s="5" t="s">
        <v>120</v>
      </c>
      <c r="I8396" s="6">
        <f t="shared" si="524"/>
        <v>31.9000000000001</v>
      </c>
      <c r="J8396" s="5" t="str">
        <f>IF(H8396="否","不适用",IF(AND(ISNUMBER(E8396),ISNUMBER(F8396)),IF(I8396&gt;规则与名单!$B$2,"是","否"),"未判定"))</f>
        <v>不适用</v>
      </c>
      <c r="K8396" s="5" t="str">
        <f t="shared" si="525"/>
        <v>非测试日纯氢</v>
      </c>
      <c r="L8396" s="6">
        <f t="shared" si="526"/>
        <v>556.9</v>
      </c>
      <c r="M8396" s="5">
        <f t="shared" si="527"/>
        <v>0</v>
      </c>
      <c r="N8396" s="5" t="s">
        <v>28530</v>
      </c>
      <c r="O8396" s="5" t="s">
        <v>28531</v>
      </c>
      <c r="P8396" s="5" t="s">
        <v>28532</v>
      </c>
    </row>
    <row r="8397" ht="19" customHeight="1" spans="1:16">
      <c r="A8397" s="5">
        <v>329</v>
      </c>
      <c r="B8397" s="5" t="s">
        <v>782</v>
      </c>
      <c r="C8397" s="5" t="s">
        <v>82</v>
      </c>
      <c r="D8397" s="8" t="s">
        <v>3422</v>
      </c>
      <c r="E8397" s="6">
        <v>474.1</v>
      </c>
      <c r="F8397" s="6">
        <v>447.8</v>
      </c>
      <c r="G8397" s="6">
        <v>473.7</v>
      </c>
      <c r="H8397" s="5" t="s">
        <v>120</v>
      </c>
      <c r="I8397" s="6">
        <f t="shared" si="524"/>
        <v>26.3</v>
      </c>
      <c r="J8397" s="5" t="str">
        <f>IF(H8397="否","不适用",IF(AND(ISNUMBER(E8397),ISNUMBER(F8397)),IF(I8397&gt;规则与名单!$B$2,"是","否"),"未判定"))</f>
        <v>不适用</v>
      </c>
      <c r="K8397" s="5" t="str">
        <f t="shared" si="525"/>
        <v>非测试日纯氢</v>
      </c>
      <c r="L8397" s="6">
        <f t="shared" si="526"/>
        <v>473.7</v>
      </c>
      <c r="M8397" s="5">
        <f t="shared" si="527"/>
        <v>0</v>
      </c>
      <c r="N8397" s="5" t="s">
        <v>28533</v>
      </c>
      <c r="O8397" s="5" t="s">
        <v>28534</v>
      </c>
      <c r="P8397" s="5" t="s">
        <v>28535</v>
      </c>
    </row>
    <row r="8398" ht="19" customHeight="1" spans="1:16">
      <c r="A8398" s="5">
        <v>329</v>
      </c>
      <c r="B8398" s="5" t="s">
        <v>782</v>
      </c>
      <c r="C8398" s="5" t="s">
        <v>82</v>
      </c>
      <c r="D8398" s="8" t="s">
        <v>336</v>
      </c>
      <c r="E8398" s="6">
        <v>540.3</v>
      </c>
      <c r="F8398" s="6">
        <v>509.7</v>
      </c>
      <c r="G8398" s="6">
        <v>538.7</v>
      </c>
      <c r="H8398" s="5" t="s">
        <v>120</v>
      </c>
      <c r="I8398" s="6">
        <f t="shared" si="524"/>
        <v>30.6</v>
      </c>
      <c r="J8398" s="5" t="str">
        <f>IF(H8398="否","不适用",IF(AND(ISNUMBER(E8398),ISNUMBER(F8398)),IF(I8398&gt;规则与名单!$B$2,"是","否"),"未判定"))</f>
        <v>不适用</v>
      </c>
      <c r="K8398" s="5" t="str">
        <f t="shared" si="525"/>
        <v>非测试日纯氢</v>
      </c>
      <c r="L8398" s="6">
        <f t="shared" si="526"/>
        <v>538.7</v>
      </c>
      <c r="M8398" s="5">
        <f t="shared" si="527"/>
        <v>0</v>
      </c>
      <c r="N8398" s="5" t="s">
        <v>28536</v>
      </c>
      <c r="O8398" s="5" t="s">
        <v>28537</v>
      </c>
      <c r="P8398" s="5" t="s">
        <v>28538</v>
      </c>
    </row>
    <row r="8399" ht="19" customHeight="1" spans="1:16">
      <c r="A8399" s="5">
        <v>329</v>
      </c>
      <c r="B8399" s="5" t="s">
        <v>782</v>
      </c>
      <c r="C8399" s="5" t="s">
        <v>82</v>
      </c>
      <c r="D8399" s="8" t="s">
        <v>653</v>
      </c>
      <c r="E8399" s="6">
        <v>508.7</v>
      </c>
      <c r="F8399" s="6">
        <v>480.6</v>
      </c>
      <c r="G8399" s="6">
        <v>507.5</v>
      </c>
      <c r="H8399" s="5" t="s">
        <v>120</v>
      </c>
      <c r="I8399" s="6">
        <f t="shared" si="524"/>
        <v>28.1</v>
      </c>
      <c r="J8399" s="5" t="str">
        <f>IF(H8399="否","不适用",IF(AND(ISNUMBER(E8399),ISNUMBER(F8399)),IF(I8399&gt;规则与名单!$B$2,"是","否"),"未判定"))</f>
        <v>不适用</v>
      </c>
      <c r="K8399" s="5" t="str">
        <f t="shared" si="525"/>
        <v>非测试日纯氢</v>
      </c>
      <c r="L8399" s="6">
        <f t="shared" si="526"/>
        <v>507.5</v>
      </c>
      <c r="M8399" s="5">
        <f t="shared" si="527"/>
        <v>0</v>
      </c>
      <c r="N8399" s="5" t="s">
        <v>28539</v>
      </c>
      <c r="O8399" s="5" t="s">
        <v>28540</v>
      </c>
      <c r="P8399" s="5" t="s">
        <v>28541</v>
      </c>
    </row>
    <row r="8400" ht="19" customHeight="1" spans="1:16">
      <c r="A8400" s="5">
        <v>329</v>
      </c>
      <c r="B8400" s="5" t="s">
        <v>782</v>
      </c>
      <c r="C8400" s="5" t="s">
        <v>82</v>
      </c>
      <c r="D8400" s="8" t="s">
        <v>140</v>
      </c>
      <c r="E8400" s="6">
        <v>532.5</v>
      </c>
      <c r="F8400" s="6">
        <v>502.9</v>
      </c>
      <c r="G8400" s="6">
        <v>530.5</v>
      </c>
      <c r="H8400" s="5" t="s">
        <v>120</v>
      </c>
      <c r="I8400" s="6">
        <f t="shared" si="524"/>
        <v>29.6</v>
      </c>
      <c r="J8400" s="5" t="str">
        <f>IF(H8400="否","不适用",IF(AND(ISNUMBER(E8400),ISNUMBER(F8400)),IF(I8400&gt;规则与名单!$B$2,"是","否"),"未判定"))</f>
        <v>不适用</v>
      </c>
      <c r="K8400" s="5" t="str">
        <f t="shared" si="525"/>
        <v>非测试日纯氢</v>
      </c>
      <c r="L8400" s="6">
        <f t="shared" si="526"/>
        <v>530.5</v>
      </c>
      <c r="M8400" s="5">
        <f t="shared" si="527"/>
        <v>0</v>
      </c>
      <c r="N8400" s="5" t="s">
        <v>28542</v>
      </c>
      <c r="O8400" s="5" t="s">
        <v>28543</v>
      </c>
      <c r="P8400" s="5" t="s">
        <v>28544</v>
      </c>
    </row>
    <row r="8401" ht="19" customHeight="1" spans="1:16">
      <c r="A8401" s="5">
        <v>329</v>
      </c>
      <c r="B8401" s="5" t="s">
        <v>782</v>
      </c>
      <c r="C8401" s="5" t="s">
        <v>82</v>
      </c>
      <c r="D8401" s="8" t="s">
        <v>115</v>
      </c>
      <c r="E8401" s="6">
        <v>417.6</v>
      </c>
      <c r="F8401" s="6">
        <v>394.6</v>
      </c>
      <c r="G8401" s="6">
        <v>415.3</v>
      </c>
      <c r="H8401" s="5" t="s">
        <v>120</v>
      </c>
      <c r="I8401" s="6">
        <f t="shared" si="524"/>
        <v>23</v>
      </c>
      <c r="J8401" s="5" t="str">
        <f>IF(H8401="否","不适用",IF(AND(ISNUMBER(E8401),ISNUMBER(F8401)),IF(I8401&gt;规则与名单!$B$2,"是","否"),"未判定"))</f>
        <v>不适用</v>
      </c>
      <c r="K8401" s="5" t="str">
        <f t="shared" si="525"/>
        <v>非测试日纯氢</v>
      </c>
      <c r="L8401" s="6">
        <f t="shared" si="526"/>
        <v>415.3</v>
      </c>
      <c r="M8401" s="5">
        <f t="shared" si="527"/>
        <v>0</v>
      </c>
      <c r="N8401" s="5" t="s">
        <v>28545</v>
      </c>
      <c r="O8401" s="5" t="s">
        <v>28546</v>
      </c>
      <c r="P8401" s="5" t="s">
        <v>28547</v>
      </c>
    </row>
    <row r="8402" ht="19" customHeight="1" spans="1:16">
      <c r="A8402" s="5">
        <v>330</v>
      </c>
      <c r="B8402" s="5" t="s">
        <v>303</v>
      </c>
      <c r="C8402" s="5" t="s">
        <v>82</v>
      </c>
      <c r="D8402" s="8" t="s">
        <v>170</v>
      </c>
      <c r="E8402" s="6">
        <v>353.1</v>
      </c>
      <c r="F8402" s="6">
        <v>334.2</v>
      </c>
      <c r="G8402" s="6">
        <v>219.3</v>
      </c>
      <c r="H8402" s="5" t="s">
        <v>113</v>
      </c>
      <c r="I8402" s="6">
        <f t="shared" si="524"/>
        <v>18.9</v>
      </c>
      <c r="J8402" s="5" t="str">
        <f>IF(H8402="否","不适用",IF(AND(ISNUMBER(E8402),ISNUMBER(F8402)),IF(I8402&gt;规则与名单!$B$2,"是","否"),"未判定"))</f>
        <v>否</v>
      </c>
      <c r="K8402" s="5" t="str">
        <f t="shared" si="525"/>
        <v>非测试日纯氢</v>
      </c>
      <c r="L8402" s="6">
        <f t="shared" si="526"/>
        <v>219.3</v>
      </c>
      <c r="M8402" s="5">
        <f t="shared" si="527"/>
        <v>0</v>
      </c>
      <c r="N8402" s="5" t="s">
        <v>28548</v>
      </c>
      <c r="O8402" s="5" t="s">
        <v>28549</v>
      </c>
      <c r="P8402" s="5" t="s">
        <v>28550</v>
      </c>
    </row>
    <row r="8403" ht="19" customHeight="1" spans="1:16">
      <c r="A8403" s="5">
        <v>330</v>
      </c>
      <c r="B8403" s="5" t="s">
        <v>303</v>
      </c>
      <c r="C8403" s="5" t="s">
        <v>82</v>
      </c>
      <c r="D8403" s="8" t="s">
        <v>644</v>
      </c>
      <c r="E8403" s="6">
        <v>679.4</v>
      </c>
      <c r="F8403" s="6">
        <v>642.4</v>
      </c>
      <c r="G8403" s="6">
        <v>568</v>
      </c>
      <c r="H8403" s="5" t="s">
        <v>113</v>
      </c>
      <c r="I8403" s="6">
        <f t="shared" si="524"/>
        <v>37</v>
      </c>
      <c r="J8403" s="5" t="str">
        <f>IF(H8403="否","不适用",IF(AND(ISNUMBER(E8403),ISNUMBER(F8403)),IF(I8403&gt;规则与名单!$B$2,"是","否"),"未判定"))</f>
        <v>否</v>
      </c>
      <c r="K8403" s="5" t="str">
        <f t="shared" si="525"/>
        <v>非测试日纯氢</v>
      </c>
      <c r="L8403" s="6">
        <f t="shared" si="526"/>
        <v>568</v>
      </c>
      <c r="M8403" s="5">
        <f t="shared" si="527"/>
        <v>0</v>
      </c>
      <c r="N8403" s="5" t="s">
        <v>28551</v>
      </c>
      <c r="O8403" s="5" t="s">
        <v>28552</v>
      </c>
      <c r="P8403" s="5" t="s">
        <v>28553</v>
      </c>
    </row>
    <row r="8404" ht="19" customHeight="1" spans="1:16">
      <c r="A8404" s="5">
        <v>330</v>
      </c>
      <c r="B8404" s="5" t="s">
        <v>303</v>
      </c>
      <c r="C8404" s="5" t="s">
        <v>82</v>
      </c>
      <c r="D8404" s="8" t="s">
        <v>3418</v>
      </c>
      <c r="E8404" s="6">
        <v>18.1</v>
      </c>
      <c r="F8404" s="6">
        <v>17.5</v>
      </c>
      <c r="G8404" s="6">
        <v>13.8</v>
      </c>
      <c r="H8404" s="5" t="s">
        <v>113</v>
      </c>
      <c r="I8404" s="6">
        <f t="shared" si="524"/>
        <v>0.600000000000001</v>
      </c>
      <c r="J8404" s="5" t="str">
        <f>IF(H8404="否","不适用",IF(AND(ISNUMBER(E8404),ISNUMBER(F8404)),IF(I8404&gt;规则与名单!$B$2,"是","否"),"未判定"))</f>
        <v>否</v>
      </c>
      <c r="K8404" s="5" t="str">
        <f t="shared" si="525"/>
        <v>非测试日纯氢</v>
      </c>
      <c r="L8404" s="6">
        <f t="shared" si="526"/>
        <v>13.8</v>
      </c>
      <c r="M8404" s="5">
        <f t="shared" si="527"/>
        <v>0</v>
      </c>
      <c r="N8404" s="5" t="s">
        <v>28554</v>
      </c>
      <c r="O8404" s="5" t="s">
        <v>28555</v>
      </c>
      <c r="P8404" s="5" t="s">
        <v>28556</v>
      </c>
    </row>
    <row r="8405" ht="19" customHeight="1" spans="1:16">
      <c r="A8405" s="5">
        <v>330</v>
      </c>
      <c r="B8405" s="5" t="s">
        <v>303</v>
      </c>
      <c r="C8405" s="5" t="s">
        <v>82</v>
      </c>
      <c r="D8405" s="8" t="s">
        <v>3422</v>
      </c>
      <c r="E8405" s="6">
        <v>246.4</v>
      </c>
      <c r="F8405" s="6">
        <v>233.3</v>
      </c>
      <c r="G8405" s="6">
        <v>218.7</v>
      </c>
      <c r="H8405" s="5" t="s">
        <v>113</v>
      </c>
      <c r="I8405" s="6">
        <f t="shared" si="524"/>
        <v>13.1</v>
      </c>
      <c r="J8405" s="5" t="str">
        <f>IF(H8405="否","不适用",IF(AND(ISNUMBER(E8405),ISNUMBER(F8405)),IF(I8405&gt;规则与名单!$B$2,"是","否"),"未判定"))</f>
        <v>否</v>
      </c>
      <c r="K8405" s="5" t="str">
        <f t="shared" si="525"/>
        <v>非测试日纯氢</v>
      </c>
      <c r="L8405" s="6">
        <f t="shared" si="526"/>
        <v>218.7</v>
      </c>
      <c r="M8405" s="5">
        <f t="shared" si="527"/>
        <v>0</v>
      </c>
      <c r="N8405" s="5" t="s">
        <v>28557</v>
      </c>
      <c r="O8405" s="5" t="s">
        <v>28558</v>
      </c>
      <c r="P8405" s="5" t="s">
        <v>28559</v>
      </c>
    </row>
    <row r="8406" ht="19" customHeight="1" spans="1:16">
      <c r="A8406" s="5">
        <v>330</v>
      </c>
      <c r="B8406" s="5" t="s">
        <v>303</v>
      </c>
      <c r="C8406" s="5" t="s">
        <v>82</v>
      </c>
      <c r="D8406" s="8" t="s">
        <v>336</v>
      </c>
      <c r="E8406" s="6">
        <v>56.4</v>
      </c>
      <c r="F8406" s="6">
        <v>53.3</v>
      </c>
      <c r="G8406" s="6">
        <v>1.8</v>
      </c>
      <c r="H8406" s="5" t="s">
        <v>113</v>
      </c>
      <c r="I8406" s="6">
        <f t="shared" si="524"/>
        <v>3.1</v>
      </c>
      <c r="J8406" s="5" t="str">
        <f>IF(H8406="否","不适用",IF(AND(ISNUMBER(E8406),ISNUMBER(F8406)),IF(I8406&gt;规则与名单!$B$2,"是","否"),"未判定"))</f>
        <v>否</v>
      </c>
      <c r="K8406" s="5" t="str">
        <f t="shared" si="525"/>
        <v>非测试日纯氢</v>
      </c>
      <c r="L8406" s="6">
        <f t="shared" si="526"/>
        <v>1.8</v>
      </c>
      <c r="M8406" s="5">
        <f t="shared" si="527"/>
        <v>0</v>
      </c>
      <c r="N8406" s="5" t="s">
        <v>28560</v>
      </c>
      <c r="O8406" s="5" t="s">
        <v>28561</v>
      </c>
      <c r="P8406" s="5" t="s">
        <v>28562</v>
      </c>
    </row>
    <row r="8407" ht="19" customHeight="1" spans="1:16">
      <c r="A8407" s="5">
        <v>330</v>
      </c>
      <c r="B8407" s="5" t="s">
        <v>303</v>
      </c>
      <c r="C8407" s="5" t="s">
        <v>82</v>
      </c>
      <c r="D8407" s="8" t="s">
        <v>653</v>
      </c>
      <c r="E8407" s="6">
        <v>57</v>
      </c>
      <c r="F8407" s="6">
        <v>53.7</v>
      </c>
      <c r="G8407" s="6">
        <v>1.1</v>
      </c>
      <c r="H8407" s="5" t="s">
        <v>113</v>
      </c>
      <c r="I8407" s="6">
        <f t="shared" si="524"/>
        <v>3.3</v>
      </c>
      <c r="J8407" s="5" t="str">
        <f>IF(H8407="否","不适用",IF(AND(ISNUMBER(E8407),ISNUMBER(F8407)),IF(I8407&gt;规则与名单!$B$2,"是","否"),"未判定"))</f>
        <v>否</v>
      </c>
      <c r="K8407" s="5" t="str">
        <f t="shared" si="525"/>
        <v>非测试日纯氢</v>
      </c>
      <c r="L8407" s="6">
        <f t="shared" si="526"/>
        <v>1.1</v>
      </c>
      <c r="M8407" s="5">
        <f t="shared" si="527"/>
        <v>0</v>
      </c>
      <c r="N8407" s="5" t="s">
        <v>28563</v>
      </c>
      <c r="O8407" s="5" t="s">
        <v>28564</v>
      </c>
      <c r="P8407" s="5" t="s">
        <v>28565</v>
      </c>
    </row>
    <row r="8408" ht="19" customHeight="1" spans="1:16">
      <c r="A8408" s="5">
        <v>330</v>
      </c>
      <c r="B8408" s="5" t="s">
        <v>303</v>
      </c>
      <c r="C8408" s="5" t="s">
        <v>82</v>
      </c>
      <c r="D8408" s="8" t="s">
        <v>140</v>
      </c>
      <c r="E8408" s="6">
        <v>74.7</v>
      </c>
      <c r="F8408" s="6">
        <v>70.4</v>
      </c>
      <c r="G8408" s="6">
        <v>0</v>
      </c>
      <c r="H8408" s="5" t="s">
        <v>113</v>
      </c>
      <c r="I8408" s="6">
        <f t="shared" si="524"/>
        <v>4.3</v>
      </c>
      <c r="J8408" s="5" t="str">
        <f>IF(H8408="否","不适用",IF(AND(ISNUMBER(E8408),ISNUMBER(F8408)),IF(I8408&gt;规则与名单!$B$2,"是","否"),"未判定"))</f>
        <v>否</v>
      </c>
      <c r="K8408" s="5" t="str">
        <f t="shared" si="525"/>
        <v>非测试日纯氢</v>
      </c>
      <c r="L8408" s="6">
        <f t="shared" si="526"/>
        <v>0</v>
      </c>
      <c r="M8408" s="5">
        <f t="shared" si="527"/>
        <v>0</v>
      </c>
      <c r="N8408" s="5" t="s">
        <v>28566</v>
      </c>
      <c r="O8408" s="5" t="s">
        <v>28567</v>
      </c>
      <c r="P8408" s="5" t="s">
        <v>28568</v>
      </c>
    </row>
    <row r="8409" ht="19" customHeight="1" spans="1:16">
      <c r="A8409" s="5">
        <v>330</v>
      </c>
      <c r="B8409" s="5" t="s">
        <v>303</v>
      </c>
      <c r="C8409" s="5" t="s">
        <v>82</v>
      </c>
      <c r="D8409" s="8" t="s">
        <v>115</v>
      </c>
      <c r="E8409" s="6">
        <v>52.9</v>
      </c>
      <c r="F8409" s="6">
        <v>50.3</v>
      </c>
      <c r="G8409" s="6">
        <v>1.4</v>
      </c>
      <c r="H8409" s="5" t="s">
        <v>113</v>
      </c>
      <c r="I8409" s="6">
        <f t="shared" si="524"/>
        <v>2.6</v>
      </c>
      <c r="J8409" s="5" t="str">
        <f>IF(H8409="否","不适用",IF(AND(ISNUMBER(E8409),ISNUMBER(F8409)),IF(I8409&gt;规则与名单!$B$2,"是","否"),"未判定"))</f>
        <v>否</v>
      </c>
      <c r="K8409" s="5" t="str">
        <f t="shared" si="525"/>
        <v>非测试日纯氢</v>
      </c>
      <c r="L8409" s="6">
        <f t="shared" si="526"/>
        <v>1.4</v>
      </c>
      <c r="M8409" s="5">
        <f t="shared" si="527"/>
        <v>0</v>
      </c>
      <c r="N8409" s="5" t="s">
        <v>28569</v>
      </c>
      <c r="O8409" s="5" t="s">
        <v>28570</v>
      </c>
      <c r="P8409" s="5" t="s">
        <v>28571</v>
      </c>
    </row>
    <row r="8410" ht="19" customHeight="1" spans="1:16">
      <c r="A8410" s="5">
        <v>331</v>
      </c>
      <c r="B8410" s="5" t="s">
        <v>783</v>
      </c>
      <c r="C8410" s="5" t="s">
        <v>82</v>
      </c>
      <c r="D8410" s="8" t="s">
        <v>114</v>
      </c>
      <c r="E8410" s="6">
        <v>21.4</v>
      </c>
      <c r="F8410" s="6">
        <v>20.4</v>
      </c>
      <c r="G8410" s="6">
        <v>21.4</v>
      </c>
      <c r="H8410" s="5" t="s">
        <v>120</v>
      </c>
      <c r="I8410" s="6">
        <f t="shared" si="524"/>
        <v>1</v>
      </c>
      <c r="J8410" s="5" t="str">
        <f>IF(H8410="否","不适用",IF(AND(ISNUMBER(E8410),ISNUMBER(F8410)),IF(I8410&gt;规则与名单!$B$2,"是","否"),"未判定"))</f>
        <v>不适用</v>
      </c>
      <c r="K8410" s="5" t="str">
        <f t="shared" si="525"/>
        <v>非测试日纯氢</v>
      </c>
      <c r="L8410" s="6">
        <f t="shared" si="526"/>
        <v>21.4</v>
      </c>
      <c r="M8410" s="5">
        <f t="shared" si="527"/>
        <v>0</v>
      </c>
      <c r="N8410" s="5" t="s">
        <v>28572</v>
      </c>
      <c r="O8410" s="5" t="s">
        <v>28573</v>
      </c>
      <c r="P8410" s="5" t="s">
        <v>28574</v>
      </c>
    </row>
    <row r="8411" ht="19" customHeight="1" spans="1:16">
      <c r="A8411" s="5">
        <v>331</v>
      </c>
      <c r="B8411" s="5" t="s">
        <v>783</v>
      </c>
      <c r="C8411" s="5" t="s">
        <v>82</v>
      </c>
      <c r="D8411" s="8" t="s">
        <v>605</v>
      </c>
      <c r="E8411" s="6">
        <v>25.7</v>
      </c>
      <c r="F8411" s="6">
        <v>24.5</v>
      </c>
      <c r="G8411" s="6">
        <v>25.6</v>
      </c>
      <c r="H8411" s="5" t="s">
        <v>120</v>
      </c>
      <c r="I8411" s="6">
        <f t="shared" si="524"/>
        <v>1.2</v>
      </c>
      <c r="J8411" s="5" t="str">
        <f>IF(H8411="否","不适用",IF(AND(ISNUMBER(E8411),ISNUMBER(F8411)),IF(I8411&gt;规则与名单!$B$2,"是","否"),"未判定"))</f>
        <v>不适用</v>
      </c>
      <c r="K8411" s="5" t="str">
        <f t="shared" si="525"/>
        <v>非测试日纯氢</v>
      </c>
      <c r="L8411" s="6">
        <f t="shared" si="526"/>
        <v>25.6</v>
      </c>
      <c r="M8411" s="5">
        <f t="shared" si="527"/>
        <v>0</v>
      </c>
      <c r="N8411" s="5" t="s">
        <v>28575</v>
      </c>
      <c r="O8411" s="5" t="s">
        <v>28576</v>
      </c>
      <c r="P8411" s="5" t="s">
        <v>28577</v>
      </c>
    </row>
    <row r="8412" ht="19" customHeight="1" spans="1:16">
      <c r="A8412" s="5">
        <v>331</v>
      </c>
      <c r="B8412" s="5" t="s">
        <v>783</v>
      </c>
      <c r="C8412" s="5" t="s">
        <v>82</v>
      </c>
      <c r="D8412" s="8" t="s">
        <v>186</v>
      </c>
      <c r="E8412" s="6">
        <v>284.9</v>
      </c>
      <c r="F8412" s="6">
        <v>269.9</v>
      </c>
      <c r="G8412" s="6">
        <v>284.9</v>
      </c>
      <c r="H8412" s="5" t="s">
        <v>120</v>
      </c>
      <c r="I8412" s="6">
        <f t="shared" si="524"/>
        <v>15</v>
      </c>
      <c r="J8412" s="5" t="str">
        <f>IF(H8412="否","不适用",IF(AND(ISNUMBER(E8412),ISNUMBER(F8412)),IF(I8412&gt;规则与名单!$B$2,"是","否"),"未判定"))</f>
        <v>不适用</v>
      </c>
      <c r="K8412" s="5" t="str">
        <f t="shared" si="525"/>
        <v>非测试日纯氢</v>
      </c>
      <c r="L8412" s="6">
        <f t="shared" si="526"/>
        <v>284.9</v>
      </c>
      <c r="M8412" s="5">
        <f t="shared" si="527"/>
        <v>0</v>
      </c>
      <c r="N8412" s="5" t="s">
        <v>28578</v>
      </c>
      <c r="O8412" s="5" t="s">
        <v>28579</v>
      </c>
      <c r="P8412" s="5" t="s">
        <v>28580</v>
      </c>
    </row>
    <row r="8413" ht="19" customHeight="1" spans="1:16">
      <c r="A8413" s="5">
        <v>331</v>
      </c>
      <c r="B8413" s="5" t="s">
        <v>783</v>
      </c>
      <c r="C8413" s="5" t="s">
        <v>82</v>
      </c>
      <c r="D8413" s="8" t="s">
        <v>165</v>
      </c>
      <c r="E8413" s="6">
        <v>287.6</v>
      </c>
      <c r="F8413" s="6">
        <v>309</v>
      </c>
      <c r="G8413" s="6">
        <v>326.6</v>
      </c>
      <c r="H8413" s="5" t="s">
        <v>120</v>
      </c>
      <c r="I8413" s="6">
        <f t="shared" si="524"/>
        <v>-21.4</v>
      </c>
      <c r="J8413" s="5" t="str">
        <f>IF(H8413="否","不适用",IF(AND(ISNUMBER(E8413),ISNUMBER(F8413)),IF(I8413&gt;规则与名单!$B$2,"是","否"),"未判定"))</f>
        <v>不适用</v>
      </c>
      <c r="K8413" s="5" t="str">
        <f t="shared" si="525"/>
        <v>非测试日纯氢</v>
      </c>
      <c r="L8413" s="6">
        <f t="shared" si="526"/>
        <v>326.6</v>
      </c>
      <c r="M8413" s="5">
        <f t="shared" si="527"/>
        <v>0</v>
      </c>
      <c r="N8413" s="5" t="s">
        <v>28581</v>
      </c>
      <c r="O8413" s="5" t="s">
        <v>28582</v>
      </c>
      <c r="P8413" s="5" t="s">
        <v>28583</v>
      </c>
    </row>
    <row r="8414" ht="19" customHeight="1" spans="1:16">
      <c r="A8414" s="5">
        <v>331</v>
      </c>
      <c r="B8414" s="5" t="s">
        <v>783</v>
      </c>
      <c r="C8414" s="5" t="s">
        <v>82</v>
      </c>
      <c r="D8414" s="8" t="s">
        <v>151</v>
      </c>
      <c r="E8414" s="6">
        <v>272.1</v>
      </c>
      <c r="F8414" s="6">
        <v>430.8</v>
      </c>
      <c r="G8414" s="6">
        <v>454</v>
      </c>
      <c r="H8414" s="5" t="s">
        <v>120</v>
      </c>
      <c r="I8414" s="6">
        <f t="shared" si="524"/>
        <v>-158.7</v>
      </c>
      <c r="J8414" s="5" t="str">
        <f>IF(H8414="否","不适用",IF(AND(ISNUMBER(E8414),ISNUMBER(F8414)),IF(I8414&gt;规则与名单!$B$2,"是","否"),"未判定"))</f>
        <v>不适用</v>
      </c>
      <c r="K8414" s="5" t="str">
        <f t="shared" si="525"/>
        <v>非测试日纯氢</v>
      </c>
      <c r="L8414" s="6">
        <f t="shared" si="526"/>
        <v>454</v>
      </c>
      <c r="M8414" s="5">
        <f t="shared" si="527"/>
        <v>0</v>
      </c>
      <c r="N8414" s="5" t="s">
        <v>28584</v>
      </c>
      <c r="O8414" s="5" t="s">
        <v>28585</v>
      </c>
      <c r="P8414" s="5" t="s">
        <v>28586</v>
      </c>
    </row>
    <row r="8415" ht="19" customHeight="1" spans="1:16">
      <c r="A8415" s="5">
        <v>331</v>
      </c>
      <c r="B8415" s="5" t="s">
        <v>783</v>
      </c>
      <c r="C8415" s="5" t="s">
        <v>82</v>
      </c>
      <c r="D8415" s="8" t="s">
        <v>3358</v>
      </c>
      <c r="E8415" s="6">
        <v>477.2</v>
      </c>
      <c r="F8415" s="6">
        <v>242.9</v>
      </c>
      <c r="G8415" s="6">
        <v>249.1</v>
      </c>
      <c r="H8415" s="5" t="s">
        <v>120</v>
      </c>
      <c r="I8415" s="6">
        <f t="shared" si="524"/>
        <v>234.3</v>
      </c>
      <c r="J8415" s="5" t="str">
        <f>IF(H8415="否","不适用",IF(AND(ISNUMBER(E8415),ISNUMBER(F8415)),IF(I8415&gt;规则与名单!$B$2,"是","否"),"未判定"))</f>
        <v>不适用</v>
      </c>
      <c r="K8415" s="5" t="str">
        <f t="shared" si="525"/>
        <v>非测试日纯氢</v>
      </c>
      <c r="L8415" s="6">
        <f t="shared" si="526"/>
        <v>249.1</v>
      </c>
      <c r="M8415" s="5">
        <f t="shared" si="527"/>
        <v>0</v>
      </c>
      <c r="N8415" s="5" t="s">
        <v>28587</v>
      </c>
      <c r="O8415" s="5" t="s">
        <v>28588</v>
      </c>
      <c r="P8415" s="5" t="s">
        <v>28589</v>
      </c>
    </row>
    <row r="8416" ht="19" customHeight="1" spans="1:16">
      <c r="A8416" s="5">
        <v>331</v>
      </c>
      <c r="B8416" s="5" t="s">
        <v>783</v>
      </c>
      <c r="C8416" s="5" t="s">
        <v>82</v>
      </c>
      <c r="D8416" s="8" t="s">
        <v>272</v>
      </c>
      <c r="E8416" s="6">
        <v>295.3</v>
      </c>
      <c r="F8416" s="6">
        <v>280.4</v>
      </c>
      <c r="G8416" s="6">
        <v>278.9</v>
      </c>
      <c r="H8416" s="5" t="s">
        <v>120</v>
      </c>
      <c r="I8416" s="6">
        <f t="shared" si="524"/>
        <v>14.9</v>
      </c>
      <c r="J8416" s="5" t="str">
        <f>IF(H8416="否","不适用",IF(AND(ISNUMBER(E8416),ISNUMBER(F8416)),IF(I8416&gt;规则与名单!$B$2,"是","否"),"未判定"))</f>
        <v>不适用</v>
      </c>
      <c r="K8416" s="5" t="str">
        <f t="shared" si="525"/>
        <v>非测试日纯氢</v>
      </c>
      <c r="L8416" s="6">
        <f t="shared" si="526"/>
        <v>278.9</v>
      </c>
      <c r="M8416" s="5">
        <f t="shared" si="527"/>
        <v>0</v>
      </c>
      <c r="N8416" s="5" t="s">
        <v>28590</v>
      </c>
      <c r="O8416" s="5" t="s">
        <v>28591</v>
      </c>
      <c r="P8416" s="5" t="s">
        <v>28592</v>
      </c>
    </row>
    <row r="8417" ht="19" customHeight="1" spans="1:16">
      <c r="A8417" s="5">
        <v>331</v>
      </c>
      <c r="B8417" s="5" t="s">
        <v>783</v>
      </c>
      <c r="C8417" s="5" t="s">
        <v>82</v>
      </c>
      <c r="D8417" s="8" t="s">
        <v>506</v>
      </c>
      <c r="E8417" s="6">
        <v>108.1</v>
      </c>
      <c r="F8417" s="6">
        <v>102.5</v>
      </c>
      <c r="G8417" s="6">
        <v>107.7</v>
      </c>
      <c r="H8417" s="5" t="s">
        <v>120</v>
      </c>
      <c r="I8417" s="6">
        <f t="shared" si="524"/>
        <v>5.59999999999999</v>
      </c>
      <c r="J8417" s="5" t="str">
        <f>IF(H8417="否","不适用",IF(AND(ISNUMBER(E8417),ISNUMBER(F8417)),IF(I8417&gt;规则与名单!$B$2,"是","否"),"未判定"))</f>
        <v>不适用</v>
      </c>
      <c r="K8417" s="5" t="str">
        <f t="shared" si="525"/>
        <v>非测试日纯氢</v>
      </c>
      <c r="L8417" s="6">
        <f t="shared" si="526"/>
        <v>107.7</v>
      </c>
      <c r="M8417" s="5">
        <f t="shared" si="527"/>
        <v>0</v>
      </c>
      <c r="N8417" s="5" t="s">
        <v>28593</v>
      </c>
      <c r="O8417" s="5" t="s">
        <v>28594</v>
      </c>
      <c r="P8417" s="5" t="s">
        <v>28595</v>
      </c>
    </row>
    <row r="8418" ht="19" customHeight="1" spans="1:16">
      <c r="A8418" s="5">
        <v>331</v>
      </c>
      <c r="B8418" s="5" t="s">
        <v>783</v>
      </c>
      <c r="C8418" s="5" t="s">
        <v>82</v>
      </c>
      <c r="D8418" s="8" t="s">
        <v>673</v>
      </c>
      <c r="E8418" s="6">
        <v>3.2</v>
      </c>
      <c r="F8418" s="6">
        <v>3.3</v>
      </c>
      <c r="G8418" s="6">
        <v>2.8</v>
      </c>
      <c r="H8418" s="5" t="s">
        <v>120</v>
      </c>
      <c r="I8418" s="6">
        <f t="shared" si="524"/>
        <v>-0.0999999999999996</v>
      </c>
      <c r="J8418" s="5" t="str">
        <f>IF(H8418="否","不适用",IF(AND(ISNUMBER(E8418),ISNUMBER(F8418)),IF(I8418&gt;规则与名单!$B$2,"是","否"),"未判定"))</f>
        <v>不适用</v>
      </c>
      <c r="K8418" s="5" t="str">
        <f t="shared" si="525"/>
        <v>非测试日纯氢</v>
      </c>
      <c r="L8418" s="6">
        <f t="shared" si="526"/>
        <v>2.8</v>
      </c>
      <c r="M8418" s="5">
        <f t="shared" si="527"/>
        <v>0</v>
      </c>
      <c r="N8418" s="5" t="s">
        <v>28596</v>
      </c>
      <c r="O8418" s="5" t="s">
        <v>28597</v>
      </c>
      <c r="P8418" s="5" t="s">
        <v>28598</v>
      </c>
    </row>
    <row r="8419" ht="19" customHeight="1" spans="1:16">
      <c r="A8419" s="5">
        <v>331</v>
      </c>
      <c r="B8419" s="5" t="s">
        <v>783</v>
      </c>
      <c r="C8419" s="5" t="s">
        <v>82</v>
      </c>
      <c r="D8419" s="8" t="s">
        <v>183</v>
      </c>
      <c r="E8419" s="6">
        <v>81.9</v>
      </c>
      <c r="F8419" s="6">
        <v>78.1</v>
      </c>
      <c r="G8419" s="6">
        <v>81.5</v>
      </c>
      <c r="H8419" s="5" t="s">
        <v>120</v>
      </c>
      <c r="I8419" s="6">
        <f t="shared" si="524"/>
        <v>3.80000000000001</v>
      </c>
      <c r="J8419" s="5" t="str">
        <f>IF(H8419="否","不适用",IF(AND(ISNUMBER(E8419),ISNUMBER(F8419)),IF(I8419&gt;规则与名单!$B$2,"是","否"),"未判定"))</f>
        <v>不适用</v>
      </c>
      <c r="K8419" s="5" t="str">
        <f t="shared" si="525"/>
        <v>非测试日纯氢</v>
      </c>
      <c r="L8419" s="6">
        <f t="shared" si="526"/>
        <v>81.5</v>
      </c>
      <c r="M8419" s="5">
        <f t="shared" si="527"/>
        <v>0</v>
      </c>
      <c r="N8419" s="5" t="s">
        <v>28599</v>
      </c>
      <c r="O8419" s="5" t="s">
        <v>28600</v>
      </c>
      <c r="P8419" s="5" t="s">
        <v>28601</v>
      </c>
    </row>
    <row r="8420" ht="19" customHeight="1" spans="1:16">
      <c r="A8420" s="5">
        <v>331</v>
      </c>
      <c r="B8420" s="5" t="s">
        <v>783</v>
      </c>
      <c r="C8420" s="5" t="s">
        <v>82</v>
      </c>
      <c r="D8420" s="8" t="s">
        <v>431</v>
      </c>
      <c r="E8420" s="6">
        <v>53.2</v>
      </c>
      <c r="F8420" s="6">
        <v>50.6</v>
      </c>
      <c r="G8420" s="6">
        <v>53.2</v>
      </c>
      <c r="H8420" s="5" t="s">
        <v>120</v>
      </c>
      <c r="I8420" s="6">
        <f t="shared" si="524"/>
        <v>2.6</v>
      </c>
      <c r="J8420" s="5" t="str">
        <f>IF(H8420="否","不适用",IF(AND(ISNUMBER(E8420),ISNUMBER(F8420)),IF(I8420&gt;规则与名单!$B$2,"是","否"),"未判定"))</f>
        <v>不适用</v>
      </c>
      <c r="K8420" s="5" t="str">
        <f t="shared" si="525"/>
        <v>非测试日纯氢</v>
      </c>
      <c r="L8420" s="6">
        <f t="shared" si="526"/>
        <v>53.2</v>
      </c>
      <c r="M8420" s="5">
        <f t="shared" si="527"/>
        <v>0</v>
      </c>
      <c r="N8420" s="5" t="s">
        <v>28602</v>
      </c>
      <c r="O8420" s="5" t="s">
        <v>28603</v>
      </c>
      <c r="P8420" s="5" t="s">
        <v>28604</v>
      </c>
    </row>
    <row r="8421" ht="19" customHeight="1" spans="1:16">
      <c r="A8421" s="5">
        <v>331</v>
      </c>
      <c r="B8421" s="5" t="s">
        <v>783</v>
      </c>
      <c r="C8421" s="5" t="s">
        <v>82</v>
      </c>
      <c r="D8421" s="8" t="s">
        <v>3377</v>
      </c>
      <c r="E8421" s="6">
        <v>129.7</v>
      </c>
      <c r="F8421" s="6">
        <v>261.6</v>
      </c>
      <c r="G8421" s="6">
        <v>276.2</v>
      </c>
      <c r="H8421" s="5" t="s">
        <v>120</v>
      </c>
      <c r="I8421" s="6">
        <f t="shared" si="524"/>
        <v>-131.9</v>
      </c>
      <c r="J8421" s="5" t="str">
        <f>IF(H8421="否","不适用",IF(AND(ISNUMBER(E8421),ISNUMBER(F8421)),IF(I8421&gt;规则与名单!$B$2,"是","否"),"未判定"))</f>
        <v>不适用</v>
      </c>
      <c r="K8421" s="5" t="str">
        <f t="shared" si="525"/>
        <v>非测试日纯氢</v>
      </c>
      <c r="L8421" s="6">
        <f t="shared" si="526"/>
        <v>276.2</v>
      </c>
      <c r="M8421" s="5">
        <f t="shared" si="527"/>
        <v>0</v>
      </c>
      <c r="N8421" s="5" t="s">
        <v>28605</v>
      </c>
      <c r="O8421" s="5" t="s">
        <v>28606</v>
      </c>
      <c r="P8421" s="5" t="s">
        <v>28607</v>
      </c>
    </row>
    <row r="8422" ht="19" customHeight="1" spans="1:16">
      <c r="A8422" s="5">
        <v>331</v>
      </c>
      <c r="B8422" s="5" t="s">
        <v>783</v>
      </c>
      <c r="C8422" s="5" t="s">
        <v>82</v>
      </c>
      <c r="D8422" s="8" t="s">
        <v>407</v>
      </c>
      <c r="E8422" s="6">
        <v>171.7</v>
      </c>
      <c r="F8422" s="6">
        <v>151.2</v>
      </c>
      <c r="G8422" s="6">
        <v>159.4</v>
      </c>
      <c r="H8422" s="5" t="s">
        <v>120</v>
      </c>
      <c r="I8422" s="6">
        <f t="shared" si="524"/>
        <v>20.5</v>
      </c>
      <c r="J8422" s="5" t="str">
        <f>IF(H8422="否","不适用",IF(AND(ISNUMBER(E8422),ISNUMBER(F8422)),IF(I8422&gt;规则与名单!$B$2,"是","否"),"未判定"))</f>
        <v>不适用</v>
      </c>
      <c r="K8422" s="5" t="str">
        <f t="shared" si="525"/>
        <v>非测试日纯氢</v>
      </c>
      <c r="L8422" s="6">
        <f t="shared" si="526"/>
        <v>159.4</v>
      </c>
      <c r="M8422" s="5">
        <f t="shared" si="527"/>
        <v>0</v>
      </c>
      <c r="N8422" s="5" t="s">
        <v>28608</v>
      </c>
      <c r="O8422" s="5" t="s">
        <v>28609</v>
      </c>
      <c r="P8422" s="5" t="s">
        <v>28610</v>
      </c>
    </row>
    <row r="8423" ht="19" customHeight="1" spans="1:16">
      <c r="A8423" s="5">
        <v>331</v>
      </c>
      <c r="B8423" s="5" t="s">
        <v>783</v>
      </c>
      <c r="C8423" s="5" t="s">
        <v>82</v>
      </c>
      <c r="D8423" s="8" t="s">
        <v>411</v>
      </c>
      <c r="E8423" s="6">
        <v>237.6</v>
      </c>
      <c r="F8423" s="6">
        <v>97.6</v>
      </c>
      <c r="G8423" s="6">
        <v>103.1</v>
      </c>
      <c r="H8423" s="5" t="s">
        <v>120</v>
      </c>
      <c r="I8423" s="6">
        <f t="shared" si="524"/>
        <v>140</v>
      </c>
      <c r="J8423" s="5" t="str">
        <f>IF(H8423="否","不适用",IF(AND(ISNUMBER(E8423),ISNUMBER(F8423)),IF(I8423&gt;规则与名单!$B$2,"是","否"),"未判定"))</f>
        <v>不适用</v>
      </c>
      <c r="K8423" s="5" t="str">
        <f t="shared" si="525"/>
        <v>非测试日纯氢</v>
      </c>
      <c r="L8423" s="6">
        <f t="shared" si="526"/>
        <v>103.1</v>
      </c>
      <c r="M8423" s="5">
        <f t="shared" si="527"/>
        <v>0</v>
      </c>
      <c r="N8423" s="5" t="s">
        <v>28611</v>
      </c>
      <c r="O8423" s="5" t="s">
        <v>28612</v>
      </c>
      <c r="P8423" s="5" t="s">
        <v>28613</v>
      </c>
    </row>
    <row r="8424" ht="19" customHeight="1" spans="1:16">
      <c r="A8424" s="5">
        <v>331</v>
      </c>
      <c r="B8424" s="5" t="s">
        <v>783</v>
      </c>
      <c r="C8424" s="5" t="s">
        <v>82</v>
      </c>
      <c r="D8424" s="8" t="s">
        <v>251</v>
      </c>
      <c r="E8424" s="6">
        <v>137</v>
      </c>
      <c r="F8424" s="6">
        <v>130.2</v>
      </c>
      <c r="G8424" s="6">
        <v>136.8</v>
      </c>
      <c r="H8424" s="5" t="s">
        <v>120</v>
      </c>
      <c r="I8424" s="6">
        <f t="shared" si="524"/>
        <v>6.80000000000001</v>
      </c>
      <c r="J8424" s="5" t="str">
        <f>IF(H8424="否","不适用",IF(AND(ISNUMBER(E8424),ISNUMBER(F8424)),IF(I8424&gt;规则与名单!$B$2,"是","否"),"未判定"))</f>
        <v>不适用</v>
      </c>
      <c r="K8424" s="5" t="str">
        <f t="shared" si="525"/>
        <v>非测试日纯氢</v>
      </c>
      <c r="L8424" s="6">
        <f t="shared" si="526"/>
        <v>136.8</v>
      </c>
      <c r="M8424" s="5">
        <f t="shared" si="527"/>
        <v>0</v>
      </c>
      <c r="N8424" s="5" t="s">
        <v>28614</v>
      </c>
      <c r="O8424" s="5" t="s">
        <v>28615</v>
      </c>
      <c r="P8424" s="5" t="s">
        <v>28616</v>
      </c>
    </row>
    <row r="8425" ht="19" customHeight="1" spans="1:16">
      <c r="A8425" s="5">
        <v>331</v>
      </c>
      <c r="B8425" s="5" t="s">
        <v>783</v>
      </c>
      <c r="C8425" s="5" t="s">
        <v>82</v>
      </c>
      <c r="D8425" s="8" t="s">
        <v>472</v>
      </c>
      <c r="E8425" s="6">
        <v>121.6</v>
      </c>
      <c r="F8425" s="6">
        <v>133.2</v>
      </c>
      <c r="G8425" s="6">
        <v>140.6</v>
      </c>
      <c r="H8425" s="5" t="s">
        <v>120</v>
      </c>
      <c r="I8425" s="6">
        <f t="shared" si="524"/>
        <v>-11.6</v>
      </c>
      <c r="J8425" s="5" t="str">
        <f>IF(H8425="否","不适用",IF(AND(ISNUMBER(E8425),ISNUMBER(F8425)),IF(I8425&gt;规则与名单!$B$2,"是","否"),"未判定"))</f>
        <v>不适用</v>
      </c>
      <c r="K8425" s="5" t="str">
        <f t="shared" si="525"/>
        <v>非测试日纯氢</v>
      </c>
      <c r="L8425" s="6">
        <f t="shared" si="526"/>
        <v>140.6</v>
      </c>
      <c r="M8425" s="5">
        <f t="shared" si="527"/>
        <v>0</v>
      </c>
      <c r="N8425" s="5" t="s">
        <v>28617</v>
      </c>
      <c r="O8425" s="5" t="s">
        <v>28618</v>
      </c>
      <c r="P8425" s="5" t="s">
        <v>28619</v>
      </c>
    </row>
    <row r="8426" ht="19" customHeight="1" spans="1:16">
      <c r="A8426" s="5">
        <v>331</v>
      </c>
      <c r="B8426" s="5" t="s">
        <v>783</v>
      </c>
      <c r="C8426" s="5" t="s">
        <v>82</v>
      </c>
      <c r="D8426" s="8" t="s">
        <v>466</v>
      </c>
      <c r="E8426" s="6">
        <v>66.7</v>
      </c>
      <c r="F8426" s="6">
        <v>45.5</v>
      </c>
      <c r="G8426" s="6">
        <v>47.6</v>
      </c>
      <c r="H8426" s="5" t="s">
        <v>120</v>
      </c>
      <c r="I8426" s="6">
        <f t="shared" si="524"/>
        <v>21.2</v>
      </c>
      <c r="J8426" s="5" t="str">
        <f>IF(H8426="否","不适用",IF(AND(ISNUMBER(E8426),ISNUMBER(F8426)),IF(I8426&gt;规则与名单!$B$2,"是","否"),"未判定"))</f>
        <v>不适用</v>
      </c>
      <c r="K8426" s="5" t="str">
        <f t="shared" si="525"/>
        <v>非测试日纯氢</v>
      </c>
      <c r="L8426" s="6">
        <f t="shared" si="526"/>
        <v>47.6</v>
      </c>
      <c r="M8426" s="5">
        <f t="shared" si="527"/>
        <v>0</v>
      </c>
      <c r="N8426" s="5" t="s">
        <v>28620</v>
      </c>
      <c r="O8426" s="5" t="s">
        <v>28621</v>
      </c>
      <c r="P8426" s="5" t="s">
        <v>28622</v>
      </c>
    </row>
    <row r="8427" ht="19" customHeight="1" spans="1:16">
      <c r="A8427" s="5">
        <v>331</v>
      </c>
      <c r="B8427" s="5" t="s">
        <v>783</v>
      </c>
      <c r="C8427" s="5" t="s">
        <v>82</v>
      </c>
      <c r="D8427" s="8" t="s">
        <v>333</v>
      </c>
      <c r="E8427" s="6">
        <v>133</v>
      </c>
      <c r="F8427" s="6">
        <v>126.6</v>
      </c>
      <c r="G8427" s="6">
        <v>124.7</v>
      </c>
      <c r="H8427" s="5" t="s">
        <v>120</v>
      </c>
      <c r="I8427" s="6">
        <f t="shared" si="524"/>
        <v>6.40000000000001</v>
      </c>
      <c r="J8427" s="5" t="str">
        <f>IF(H8427="否","不适用",IF(AND(ISNUMBER(E8427),ISNUMBER(F8427)),IF(I8427&gt;规则与名单!$B$2,"是","否"),"未判定"))</f>
        <v>不适用</v>
      </c>
      <c r="K8427" s="5" t="str">
        <f t="shared" si="525"/>
        <v>非测试日纯氢</v>
      </c>
      <c r="L8427" s="6">
        <f t="shared" si="526"/>
        <v>124.7</v>
      </c>
      <c r="M8427" s="5">
        <f t="shared" si="527"/>
        <v>0</v>
      </c>
      <c r="N8427" s="5" t="s">
        <v>28623</v>
      </c>
      <c r="O8427" s="5" t="s">
        <v>28624</v>
      </c>
      <c r="P8427" s="5" t="s">
        <v>28625</v>
      </c>
    </row>
    <row r="8428" ht="19" customHeight="1" spans="1:16">
      <c r="A8428" s="5">
        <v>331</v>
      </c>
      <c r="B8428" s="5" t="s">
        <v>783</v>
      </c>
      <c r="C8428" s="5" t="s">
        <v>82</v>
      </c>
      <c r="D8428" s="8" t="s">
        <v>175</v>
      </c>
      <c r="E8428" s="6">
        <v>76.1</v>
      </c>
      <c r="F8428" s="6">
        <v>72.1</v>
      </c>
      <c r="G8428" s="6">
        <v>76</v>
      </c>
      <c r="H8428" s="5" t="s">
        <v>120</v>
      </c>
      <c r="I8428" s="6">
        <f t="shared" si="524"/>
        <v>4</v>
      </c>
      <c r="J8428" s="5" t="str">
        <f>IF(H8428="否","不适用",IF(AND(ISNUMBER(E8428),ISNUMBER(F8428)),IF(I8428&gt;规则与名单!$B$2,"是","否"),"未判定"))</f>
        <v>不适用</v>
      </c>
      <c r="K8428" s="5" t="str">
        <f t="shared" si="525"/>
        <v>非测试日纯氢</v>
      </c>
      <c r="L8428" s="6">
        <f t="shared" si="526"/>
        <v>76</v>
      </c>
      <c r="M8428" s="5">
        <f t="shared" si="527"/>
        <v>0</v>
      </c>
      <c r="N8428" s="5" t="s">
        <v>28626</v>
      </c>
      <c r="O8428" s="5" t="s">
        <v>28627</v>
      </c>
      <c r="P8428" s="5" t="s">
        <v>28628</v>
      </c>
    </row>
    <row r="8429" ht="19" customHeight="1" spans="1:16">
      <c r="A8429" s="5">
        <v>331</v>
      </c>
      <c r="B8429" s="5" t="s">
        <v>783</v>
      </c>
      <c r="C8429" s="5" t="s">
        <v>82</v>
      </c>
      <c r="D8429" s="8" t="s">
        <v>3402</v>
      </c>
      <c r="E8429" s="6">
        <v>47.1</v>
      </c>
      <c r="F8429" s="6">
        <v>45.2</v>
      </c>
      <c r="G8429" s="6">
        <v>46.5</v>
      </c>
      <c r="H8429" s="5" t="s">
        <v>120</v>
      </c>
      <c r="I8429" s="6">
        <f t="shared" si="524"/>
        <v>1.9</v>
      </c>
      <c r="J8429" s="5" t="str">
        <f>IF(H8429="否","不适用",IF(AND(ISNUMBER(E8429),ISNUMBER(F8429)),IF(I8429&gt;规则与名单!$B$2,"是","否"),"未判定"))</f>
        <v>不适用</v>
      </c>
      <c r="K8429" s="5" t="str">
        <f t="shared" si="525"/>
        <v>非测试日纯氢</v>
      </c>
      <c r="L8429" s="6">
        <f t="shared" si="526"/>
        <v>46.5</v>
      </c>
      <c r="M8429" s="5">
        <f t="shared" si="527"/>
        <v>0</v>
      </c>
      <c r="N8429" s="5" t="s">
        <v>28629</v>
      </c>
      <c r="O8429" s="5" t="s">
        <v>28630</v>
      </c>
      <c r="P8429" s="5" t="s">
        <v>28631</v>
      </c>
    </row>
    <row r="8430" ht="19" customHeight="1" spans="1:16">
      <c r="A8430" s="5">
        <v>331</v>
      </c>
      <c r="B8430" s="5" t="s">
        <v>783</v>
      </c>
      <c r="C8430" s="5" t="s">
        <v>82</v>
      </c>
      <c r="D8430" s="8" t="s">
        <v>487</v>
      </c>
      <c r="E8430" s="6">
        <v>152.8</v>
      </c>
      <c r="F8430" s="6">
        <v>143.5</v>
      </c>
      <c r="G8430" s="6">
        <v>152.8</v>
      </c>
      <c r="H8430" s="5" t="s">
        <v>120</v>
      </c>
      <c r="I8430" s="6">
        <f t="shared" si="524"/>
        <v>9.30000000000001</v>
      </c>
      <c r="J8430" s="5" t="str">
        <f>IF(H8430="否","不适用",IF(AND(ISNUMBER(E8430),ISNUMBER(F8430)),IF(I8430&gt;规则与名单!$B$2,"是","否"),"未判定"))</f>
        <v>不适用</v>
      </c>
      <c r="K8430" s="5" t="str">
        <f t="shared" si="525"/>
        <v>非测试日纯氢</v>
      </c>
      <c r="L8430" s="6">
        <f t="shared" si="526"/>
        <v>152.8</v>
      </c>
      <c r="M8430" s="5">
        <f t="shared" si="527"/>
        <v>0</v>
      </c>
      <c r="N8430" s="5" t="s">
        <v>28632</v>
      </c>
      <c r="O8430" s="5" t="s">
        <v>28633</v>
      </c>
      <c r="P8430" s="5" t="s">
        <v>28634</v>
      </c>
    </row>
    <row r="8431" ht="19" customHeight="1" spans="1:16">
      <c r="A8431" s="5">
        <v>331</v>
      </c>
      <c r="B8431" s="5" t="s">
        <v>783</v>
      </c>
      <c r="C8431" s="5" t="s">
        <v>82</v>
      </c>
      <c r="D8431" s="8" t="s">
        <v>121</v>
      </c>
      <c r="E8431" s="6">
        <v>84</v>
      </c>
      <c r="F8431" s="6">
        <v>78.9</v>
      </c>
      <c r="G8431" s="6">
        <v>83.4</v>
      </c>
      <c r="H8431" s="5" t="s">
        <v>120</v>
      </c>
      <c r="I8431" s="6">
        <f t="shared" si="524"/>
        <v>5.09999999999999</v>
      </c>
      <c r="J8431" s="5" t="str">
        <f>IF(H8431="否","不适用",IF(AND(ISNUMBER(E8431),ISNUMBER(F8431)),IF(I8431&gt;规则与名单!$B$2,"是","否"),"未判定"))</f>
        <v>不适用</v>
      </c>
      <c r="K8431" s="5" t="str">
        <f t="shared" si="525"/>
        <v>非测试日纯氢</v>
      </c>
      <c r="L8431" s="6">
        <f t="shared" si="526"/>
        <v>83.4</v>
      </c>
      <c r="M8431" s="5">
        <f t="shared" si="527"/>
        <v>0</v>
      </c>
      <c r="N8431" s="5" t="s">
        <v>28635</v>
      </c>
      <c r="O8431" s="5" t="s">
        <v>28636</v>
      </c>
      <c r="P8431" s="5" t="s">
        <v>28637</v>
      </c>
    </row>
    <row r="8432" ht="19" customHeight="1" spans="1:16">
      <c r="A8432" s="5">
        <v>331</v>
      </c>
      <c r="B8432" s="5" t="s">
        <v>783</v>
      </c>
      <c r="C8432" s="5" t="s">
        <v>82</v>
      </c>
      <c r="D8432" s="8" t="s">
        <v>170</v>
      </c>
      <c r="E8432" s="6">
        <v>54.5</v>
      </c>
      <c r="F8432" s="6">
        <v>51.9</v>
      </c>
      <c r="G8432" s="6">
        <v>54</v>
      </c>
      <c r="H8432" s="5" t="s">
        <v>120</v>
      </c>
      <c r="I8432" s="6">
        <f t="shared" si="524"/>
        <v>2.6</v>
      </c>
      <c r="J8432" s="5" t="str">
        <f>IF(H8432="否","不适用",IF(AND(ISNUMBER(E8432),ISNUMBER(F8432)),IF(I8432&gt;规则与名单!$B$2,"是","否"),"未判定"))</f>
        <v>不适用</v>
      </c>
      <c r="K8432" s="5" t="str">
        <f t="shared" si="525"/>
        <v>非测试日纯氢</v>
      </c>
      <c r="L8432" s="6">
        <f t="shared" si="526"/>
        <v>54</v>
      </c>
      <c r="M8432" s="5">
        <f t="shared" si="527"/>
        <v>0</v>
      </c>
      <c r="N8432" s="5" t="s">
        <v>28638</v>
      </c>
      <c r="O8432" s="5" t="s">
        <v>28639</v>
      </c>
      <c r="P8432" s="5" t="s">
        <v>28640</v>
      </c>
    </row>
    <row r="8433" ht="19" customHeight="1" spans="1:16">
      <c r="A8433" s="5">
        <v>331</v>
      </c>
      <c r="B8433" s="5" t="s">
        <v>783</v>
      </c>
      <c r="C8433" s="5" t="s">
        <v>82</v>
      </c>
      <c r="D8433" s="8" t="s">
        <v>644</v>
      </c>
      <c r="E8433" s="6">
        <v>149.9</v>
      </c>
      <c r="F8433" s="6">
        <v>141.3</v>
      </c>
      <c r="G8433" s="6">
        <v>118.4</v>
      </c>
      <c r="H8433" s="5" t="s">
        <v>120</v>
      </c>
      <c r="I8433" s="6">
        <f t="shared" si="524"/>
        <v>8.59999999999999</v>
      </c>
      <c r="J8433" s="5" t="str">
        <f>IF(H8433="否","不适用",IF(AND(ISNUMBER(E8433),ISNUMBER(F8433)),IF(I8433&gt;规则与名单!$B$2,"是","否"),"未判定"))</f>
        <v>不适用</v>
      </c>
      <c r="K8433" s="5" t="str">
        <f t="shared" si="525"/>
        <v>非测试日纯氢</v>
      </c>
      <c r="L8433" s="6">
        <f t="shared" si="526"/>
        <v>118.4</v>
      </c>
      <c r="M8433" s="5">
        <f t="shared" si="527"/>
        <v>0</v>
      </c>
      <c r="N8433" s="5" t="s">
        <v>28641</v>
      </c>
      <c r="O8433" s="5" t="s">
        <v>28642</v>
      </c>
      <c r="P8433" s="5" t="s">
        <v>28643</v>
      </c>
    </row>
    <row r="8434" ht="19" customHeight="1" spans="1:16">
      <c r="A8434" s="5">
        <v>331</v>
      </c>
      <c r="B8434" s="5" t="s">
        <v>783</v>
      </c>
      <c r="C8434" s="5" t="s">
        <v>82</v>
      </c>
      <c r="D8434" s="8" t="s">
        <v>3418</v>
      </c>
      <c r="E8434" s="6"/>
      <c r="F8434" s="6">
        <v>0</v>
      </c>
      <c r="G8434" s="6"/>
      <c r="H8434" s="5" t="s">
        <v>120</v>
      </c>
      <c r="I8434" s="6" t="str">
        <f t="shared" si="524"/>
        <v/>
      </c>
      <c r="J8434" s="5" t="str">
        <f>IF(H8434="否","不适用",IF(AND(ISNUMBER(E8434),ISNUMBER(F8434)),IF(I8434&gt;规则与名单!$B$2,"是","否"),"未判定"))</f>
        <v>不适用</v>
      </c>
      <c r="K8434" s="5" t="str">
        <f t="shared" si="525"/>
        <v>缺失</v>
      </c>
      <c r="L8434" s="6" t="str">
        <f t="shared" si="526"/>
        <v/>
      </c>
      <c r="M8434" s="5">
        <f t="shared" si="527"/>
        <v>1</v>
      </c>
      <c r="N8434" s="5" t="s">
        <v>28644</v>
      </c>
      <c r="O8434" s="5" t="s">
        <v>28645</v>
      </c>
      <c r="P8434" s="5" t="s">
        <v>28646</v>
      </c>
    </row>
    <row r="8435" ht="19" customHeight="1" spans="1:16">
      <c r="A8435" s="5">
        <v>331</v>
      </c>
      <c r="B8435" s="5" t="s">
        <v>783</v>
      </c>
      <c r="C8435" s="5" t="s">
        <v>82</v>
      </c>
      <c r="D8435" s="8" t="s">
        <v>3422</v>
      </c>
      <c r="E8435" s="6"/>
      <c r="F8435" s="6">
        <v>0</v>
      </c>
      <c r="G8435" s="6"/>
      <c r="H8435" s="5" t="s">
        <v>120</v>
      </c>
      <c r="I8435" s="6" t="str">
        <f t="shared" si="524"/>
        <v/>
      </c>
      <c r="J8435" s="5" t="str">
        <f>IF(H8435="否","不适用",IF(AND(ISNUMBER(E8435),ISNUMBER(F8435)),IF(I8435&gt;规则与名单!$B$2,"是","否"),"未判定"))</f>
        <v>不适用</v>
      </c>
      <c r="K8435" s="5" t="str">
        <f t="shared" si="525"/>
        <v>缺失</v>
      </c>
      <c r="L8435" s="6" t="str">
        <f t="shared" si="526"/>
        <v/>
      </c>
      <c r="M8435" s="5">
        <f t="shared" si="527"/>
        <v>1</v>
      </c>
      <c r="N8435" s="5" t="s">
        <v>28647</v>
      </c>
      <c r="O8435" s="5" t="s">
        <v>28648</v>
      </c>
      <c r="P8435" s="5" t="s">
        <v>28649</v>
      </c>
    </row>
    <row r="8436" ht="19" customHeight="1" spans="1:16">
      <c r="A8436" s="5">
        <v>331</v>
      </c>
      <c r="B8436" s="5" t="s">
        <v>783</v>
      </c>
      <c r="C8436" s="5" t="s">
        <v>82</v>
      </c>
      <c r="D8436" s="8" t="s">
        <v>336</v>
      </c>
      <c r="E8436" s="6">
        <v>79.9</v>
      </c>
      <c r="F8436" s="6">
        <v>75.8</v>
      </c>
      <c r="G8436" s="6">
        <v>79.9</v>
      </c>
      <c r="H8436" s="5" t="s">
        <v>120</v>
      </c>
      <c r="I8436" s="6">
        <f t="shared" si="524"/>
        <v>4.10000000000001</v>
      </c>
      <c r="J8436" s="5" t="str">
        <f>IF(H8436="否","不适用",IF(AND(ISNUMBER(E8436),ISNUMBER(F8436)),IF(I8436&gt;规则与名单!$B$2,"是","否"),"未判定"))</f>
        <v>不适用</v>
      </c>
      <c r="K8436" s="5" t="str">
        <f t="shared" si="525"/>
        <v>非测试日纯氢</v>
      </c>
      <c r="L8436" s="6">
        <f t="shared" si="526"/>
        <v>79.9</v>
      </c>
      <c r="M8436" s="5">
        <f t="shared" si="527"/>
        <v>0</v>
      </c>
      <c r="N8436" s="5" t="s">
        <v>28650</v>
      </c>
      <c r="O8436" s="5" t="s">
        <v>28651</v>
      </c>
      <c r="P8436" s="5" t="s">
        <v>28652</v>
      </c>
    </row>
    <row r="8437" ht="19" customHeight="1" spans="1:16">
      <c r="A8437" s="5">
        <v>331</v>
      </c>
      <c r="B8437" s="5" t="s">
        <v>783</v>
      </c>
      <c r="C8437" s="5" t="s">
        <v>82</v>
      </c>
      <c r="D8437" s="8" t="s">
        <v>653</v>
      </c>
      <c r="E8437" s="6">
        <v>83.6</v>
      </c>
      <c r="F8437" s="6">
        <v>79.7</v>
      </c>
      <c r="G8437" s="6">
        <v>83.4</v>
      </c>
      <c r="H8437" s="5" t="s">
        <v>120</v>
      </c>
      <c r="I8437" s="6">
        <f t="shared" si="524"/>
        <v>3.89999999999999</v>
      </c>
      <c r="J8437" s="5" t="str">
        <f>IF(H8437="否","不适用",IF(AND(ISNUMBER(E8437),ISNUMBER(F8437)),IF(I8437&gt;规则与名单!$B$2,"是","否"),"未判定"))</f>
        <v>不适用</v>
      </c>
      <c r="K8437" s="5" t="str">
        <f t="shared" si="525"/>
        <v>非测试日纯氢</v>
      </c>
      <c r="L8437" s="6">
        <f t="shared" si="526"/>
        <v>83.4</v>
      </c>
      <c r="M8437" s="5">
        <f t="shared" si="527"/>
        <v>0</v>
      </c>
      <c r="N8437" s="5" t="s">
        <v>28653</v>
      </c>
      <c r="O8437" s="5" t="s">
        <v>28654</v>
      </c>
      <c r="P8437" s="5" t="s">
        <v>28655</v>
      </c>
    </row>
    <row r="8438" ht="19" customHeight="1" spans="1:16">
      <c r="A8438" s="5">
        <v>331</v>
      </c>
      <c r="B8438" s="5" t="s">
        <v>783</v>
      </c>
      <c r="C8438" s="5" t="s">
        <v>82</v>
      </c>
      <c r="D8438" s="8" t="s">
        <v>140</v>
      </c>
      <c r="E8438" s="6">
        <v>54.9</v>
      </c>
      <c r="F8438" s="6">
        <v>52.3</v>
      </c>
      <c r="G8438" s="6">
        <v>54.8</v>
      </c>
      <c r="H8438" s="5" t="s">
        <v>120</v>
      </c>
      <c r="I8438" s="6">
        <f t="shared" si="524"/>
        <v>2.6</v>
      </c>
      <c r="J8438" s="5" t="str">
        <f>IF(H8438="否","不适用",IF(AND(ISNUMBER(E8438),ISNUMBER(F8438)),IF(I8438&gt;规则与名单!$B$2,"是","否"),"未判定"))</f>
        <v>不适用</v>
      </c>
      <c r="K8438" s="5" t="str">
        <f t="shared" si="525"/>
        <v>非测试日纯氢</v>
      </c>
      <c r="L8438" s="6">
        <f t="shared" si="526"/>
        <v>54.8</v>
      </c>
      <c r="M8438" s="5">
        <f t="shared" si="527"/>
        <v>0</v>
      </c>
      <c r="N8438" s="5" t="s">
        <v>28656</v>
      </c>
      <c r="O8438" s="5" t="s">
        <v>28657</v>
      </c>
      <c r="P8438" s="5" t="s">
        <v>28658</v>
      </c>
    </row>
    <row r="8439" ht="19" customHeight="1" spans="1:16">
      <c r="A8439" s="5">
        <v>331</v>
      </c>
      <c r="B8439" s="5" t="s">
        <v>783</v>
      </c>
      <c r="C8439" s="5" t="s">
        <v>82</v>
      </c>
      <c r="D8439" s="8" t="s">
        <v>115</v>
      </c>
      <c r="E8439" s="6">
        <v>50.8</v>
      </c>
      <c r="F8439" s="6">
        <v>48.4</v>
      </c>
      <c r="G8439" s="6">
        <v>50.6</v>
      </c>
      <c r="H8439" s="5" t="s">
        <v>120</v>
      </c>
      <c r="I8439" s="6">
        <f t="shared" si="524"/>
        <v>2.4</v>
      </c>
      <c r="J8439" s="5" t="str">
        <f>IF(H8439="否","不适用",IF(AND(ISNUMBER(E8439),ISNUMBER(F8439)),IF(I8439&gt;规则与名单!$B$2,"是","否"),"未判定"))</f>
        <v>不适用</v>
      </c>
      <c r="K8439" s="5" t="str">
        <f t="shared" si="525"/>
        <v>非测试日纯氢</v>
      </c>
      <c r="L8439" s="6">
        <f t="shared" si="526"/>
        <v>50.6</v>
      </c>
      <c r="M8439" s="5">
        <f t="shared" si="527"/>
        <v>0</v>
      </c>
      <c r="N8439" s="5" t="s">
        <v>28659</v>
      </c>
      <c r="O8439" s="5" t="s">
        <v>28660</v>
      </c>
      <c r="P8439" s="5" t="s">
        <v>28661</v>
      </c>
    </row>
    <row r="8440" ht="19" customHeight="1" spans="1:16">
      <c r="A8440" s="5">
        <v>332</v>
      </c>
      <c r="B8440" s="5" t="s">
        <v>784</v>
      </c>
      <c r="C8440" s="5" t="s">
        <v>82</v>
      </c>
      <c r="D8440" s="8" t="s">
        <v>170</v>
      </c>
      <c r="E8440" s="6">
        <v>521.6</v>
      </c>
      <c r="F8440" s="6">
        <v>493.3</v>
      </c>
      <c r="G8440" s="6">
        <v>465</v>
      </c>
      <c r="H8440" s="5" t="s">
        <v>120</v>
      </c>
      <c r="I8440" s="6">
        <f t="shared" si="524"/>
        <v>28.3</v>
      </c>
      <c r="J8440" s="5" t="str">
        <f>IF(H8440="否","不适用",IF(AND(ISNUMBER(E8440),ISNUMBER(F8440)),IF(I8440&gt;规则与名单!$B$2,"是","否"),"未判定"))</f>
        <v>不适用</v>
      </c>
      <c r="K8440" s="5" t="str">
        <f t="shared" si="525"/>
        <v>非测试日纯氢</v>
      </c>
      <c r="L8440" s="6">
        <f t="shared" si="526"/>
        <v>465</v>
      </c>
      <c r="M8440" s="5">
        <f t="shared" si="527"/>
        <v>0</v>
      </c>
      <c r="N8440" s="5" t="s">
        <v>28662</v>
      </c>
      <c r="O8440" s="5" t="s">
        <v>28663</v>
      </c>
      <c r="P8440" s="5" t="s">
        <v>28664</v>
      </c>
    </row>
    <row r="8441" ht="19" customHeight="1" spans="1:16">
      <c r="A8441" s="5">
        <v>332</v>
      </c>
      <c r="B8441" s="5" t="s">
        <v>784</v>
      </c>
      <c r="C8441" s="5" t="s">
        <v>82</v>
      </c>
      <c r="D8441" s="8" t="s">
        <v>644</v>
      </c>
      <c r="E8441" s="6">
        <v>745.4</v>
      </c>
      <c r="F8441" s="6">
        <v>704.2</v>
      </c>
      <c r="G8441" s="6">
        <v>583.8</v>
      </c>
      <c r="H8441" s="5" t="s">
        <v>120</v>
      </c>
      <c r="I8441" s="6">
        <f t="shared" si="524"/>
        <v>41.1999999999999</v>
      </c>
      <c r="J8441" s="5" t="str">
        <f>IF(H8441="否","不适用",IF(AND(ISNUMBER(E8441),ISNUMBER(F8441)),IF(I8441&gt;规则与名单!$B$2,"是","否"),"未判定"))</f>
        <v>不适用</v>
      </c>
      <c r="K8441" s="5" t="str">
        <f t="shared" si="525"/>
        <v>非测试日纯氢</v>
      </c>
      <c r="L8441" s="6">
        <f t="shared" si="526"/>
        <v>583.8</v>
      </c>
      <c r="M8441" s="5">
        <f t="shared" si="527"/>
        <v>0</v>
      </c>
      <c r="N8441" s="5" t="s">
        <v>28665</v>
      </c>
      <c r="O8441" s="5" t="s">
        <v>28666</v>
      </c>
      <c r="P8441" s="5" t="s">
        <v>28667</v>
      </c>
    </row>
    <row r="8442" ht="19" customHeight="1" spans="1:16">
      <c r="A8442" s="5">
        <v>332</v>
      </c>
      <c r="B8442" s="5" t="s">
        <v>784</v>
      </c>
      <c r="C8442" s="5" t="s">
        <v>82</v>
      </c>
      <c r="D8442" s="8" t="s">
        <v>3418</v>
      </c>
      <c r="E8442" s="6">
        <v>31.7</v>
      </c>
      <c r="F8442" s="6">
        <v>30.4</v>
      </c>
      <c r="G8442" s="6">
        <v>15.4</v>
      </c>
      <c r="H8442" s="5" t="s">
        <v>120</v>
      </c>
      <c r="I8442" s="6">
        <f t="shared" si="524"/>
        <v>1.3</v>
      </c>
      <c r="J8442" s="5" t="str">
        <f>IF(H8442="否","不适用",IF(AND(ISNUMBER(E8442),ISNUMBER(F8442)),IF(I8442&gt;规则与名单!$B$2,"是","否"),"未判定"))</f>
        <v>不适用</v>
      </c>
      <c r="K8442" s="5" t="str">
        <f t="shared" si="525"/>
        <v>非测试日纯氢</v>
      </c>
      <c r="L8442" s="6">
        <f t="shared" si="526"/>
        <v>15.4</v>
      </c>
      <c r="M8442" s="5">
        <f t="shared" si="527"/>
        <v>0</v>
      </c>
      <c r="N8442" s="5" t="s">
        <v>28668</v>
      </c>
      <c r="O8442" s="5" t="s">
        <v>28669</v>
      </c>
      <c r="P8442" s="5" t="s">
        <v>28670</v>
      </c>
    </row>
    <row r="8443" ht="19" customHeight="1" spans="1:16">
      <c r="A8443" s="5">
        <v>332</v>
      </c>
      <c r="B8443" s="5" t="s">
        <v>784</v>
      </c>
      <c r="C8443" s="5" t="s">
        <v>82</v>
      </c>
      <c r="D8443" s="8" t="s">
        <v>3422</v>
      </c>
      <c r="E8443" s="6">
        <v>33.1</v>
      </c>
      <c r="F8443" s="6">
        <v>31.4</v>
      </c>
      <c r="G8443" s="6">
        <v>8.6</v>
      </c>
      <c r="H8443" s="5" t="s">
        <v>120</v>
      </c>
      <c r="I8443" s="6">
        <f t="shared" si="524"/>
        <v>1.7</v>
      </c>
      <c r="J8443" s="5" t="str">
        <f>IF(H8443="否","不适用",IF(AND(ISNUMBER(E8443),ISNUMBER(F8443)),IF(I8443&gt;规则与名单!$B$2,"是","否"),"未判定"))</f>
        <v>不适用</v>
      </c>
      <c r="K8443" s="5" t="str">
        <f t="shared" si="525"/>
        <v>非测试日纯氢</v>
      </c>
      <c r="L8443" s="6">
        <f t="shared" si="526"/>
        <v>8.6</v>
      </c>
      <c r="M8443" s="5">
        <f t="shared" si="527"/>
        <v>0</v>
      </c>
      <c r="N8443" s="5" t="s">
        <v>28671</v>
      </c>
      <c r="O8443" s="5" t="s">
        <v>28672</v>
      </c>
      <c r="P8443" s="5" t="s">
        <v>28673</v>
      </c>
    </row>
    <row r="8444" ht="19" customHeight="1" spans="1:16">
      <c r="A8444" s="5">
        <v>332</v>
      </c>
      <c r="B8444" s="5" t="s">
        <v>784</v>
      </c>
      <c r="C8444" s="5" t="s">
        <v>82</v>
      </c>
      <c r="D8444" s="8" t="s">
        <v>336</v>
      </c>
      <c r="E8444" s="6">
        <v>45.6</v>
      </c>
      <c r="F8444" s="6">
        <v>43.5</v>
      </c>
      <c r="G8444" s="6">
        <v>14.2</v>
      </c>
      <c r="H8444" s="5" t="s">
        <v>120</v>
      </c>
      <c r="I8444" s="6">
        <f t="shared" si="524"/>
        <v>2.1</v>
      </c>
      <c r="J8444" s="5" t="str">
        <f>IF(H8444="否","不适用",IF(AND(ISNUMBER(E8444),ISNUMBER(F8444)),IF(I8444&gt;规则与名单!$B$2,"是","否"),"未判定"))</f>
        <v>不适用</v>
      </c>
      <c r="K8444" s="5" t="str">
        <f t="shared" si="525"/>
        <v>非测试日纯氢</v>
      </c>
      <c r="L8444" s="6">
        <f t="shared" si="526"/>
        <v>14.2</v>
      </c>
      <c r="M8444" s="5">
        <f t="shared" si="527"/>
        <v>0</v>
      </c>
      <c r="N8444" s="5" t="s">
        <v>28674</v>
      </c>
      <c r="O8444" s="5" t="s">
        <v>28675</v>
      </c>
      <c r="P8444" s="5" t="s">
        <v>28676</v>
      </c>
    </row>
    <row r="8445" ht="19" customHeight="1" spans="1:16">
      <c r="A8445" s="5">
        <v>332</v>
      </c>
      <c r="B8445" s="5" t="s">
        <v>784</v>
      </c>
      <c r="C8445" s="5" t="s">
        <v>82</v>
      </c>
      <c r="D8445" s="8" t="s">
        <v>653</v>
      </c>
      <c r="E8445" s="6">
        <v>40</v>
      </c>
      <c r="F8445" s="6">
        <v>37.8</v>
      </c>
      <c r="G8445" s="6">
        <v>12.7</v>
      </c>
      <c r="H8445" s="5" t="s">
        <v>120</v>
      </c>
      <c r="I8445" s="6">
        <f t="shared" si="524"/>
        <v>2.2</v>
      </c>
      <c r="J8445" s="5" t="str">
        <f>IF(H8445="否","不适用",IF(AND(ISNUMBER(E8445),ISNUMBER(F8445)),IF(I8445&gt;规则与名单!$B$2,"是","否"),"未判定"))</f>
        <v>不适用</v>
      </c>
      <c r="K8445" s="5" t="str">
        <f t="shared" si="525"/>
        <v>非测试日纯氢</v>
      </c>
      <c r="L8445" s="6">
        <f t="shared" si="526"/>
        <v>12.7</v>
      </c>
      <c r="M8445" s="5">
        <f t="shared" si="527"/>
        <v>0</v>
      </c>
      <c r="N8445" s="5" t="s">
        <v>28677</v>
      </c>
      <c r="O8445" s="5" t="s">
        <v>28678</v>
      </c>
      <c r="P8445" s="5" t="s">
        <v>28679</v>
      </c>
    </row>
    <row r="8446" ht="19" customHeight="1" spans="1:16">
      <c r="A8446" s="5">
        <v>332</v>
      </c>
      <c r="B8446" s="5" t="s">
        <v>784</v>
      </c>
      <c r="C8446" s="5" t="s">
        <v>82</v>
      </c>
      <c r="D8446" s="8" t="s">
        <v>140</v>
      </c>
      <c r="E8446" s="6">
        <v>54.8</v>
      </c>
      <c r="F8446" s="6">
        <v>51.7</v>
      </c>
      <c r="G8446" s="6">
        <v>10.4</v>
      </c>
      <c r="H8446" s="5" t="s">
        <v>120</v>
      </c>
      <c r="I8446" s="6">
        <f t="shared" si="524"/>
        <v>3.09999999999999</v>
      </c>
      <c r="J8446" s="5" t="str">
        <f>IF(H8446="否","不适用",IF(AND(ISNUMBER(E8446),ISNUMBER(F8446)),IF(I8446&gt;规则与名单!$B$2,"是","否"),"未判定"))</f>
        <v>不适用</v>
      </c>
      <c r="K8446" s="5" t="str">
        <f t="shared" si="525"/>
        <v>非测试日纯氢</v>
      </c>
      <c r="L8446" s="6">
        <f t="shared" si="526"/>
        <v>10.4</v>
      </c>
      <c r="M8446" s="5">
        <f t="shared" si="527"/>
        <v>0</v>
      </c>
      <c r="N8446" s="5" t="s">
        <v>28680</v>
      </c>
      <c r="O8446" s="5" t="s">
        <v>28681</v>
      </c>
      <c r="P8446" s="5" t="s">
        <v>28682</v>
      </c>
    </row>
    <row r="8447" ht="19" customHeight="1" spans="1:16">
      <c r="A8447" s="5">
        <v>332</v>
      </c>
      <c r="B8447" s="5" t="s">
        <v>784</v>
      </c>
      <c r="C8447" s="5" t="s">
        <v>82</v>
      </c>
      <c r="D8447" s="8" t="s">
        <v>115</v>
      </c>
      <c r="E8447" s="6">
        <v>62.5</v>
      </c>
      <c r="F8447" s="6">
        <v>58.9</v>
      </c>
      <c r="G8447" s="6">
        <v>11.5</v>
      </c>
      <c r="H8447" s="5" t="s">
        <v>120</v>
      </c>
      <c r="I8447" s="6">
        <f t="shared" si="524"/>
        <v>3.6</v>
      </c>
      <c r="J8447" s="5" t="str">
        <f>IF(H8447="否","不适用",IF(AND(ISNUMBER(E8447),ISNUMBER(F8447)),IF(I8447&gt;规则与名单!$B$2,"是","否"),"未判定"))</f>
        <v>不适用</v>
      </c>
      <c r="K8447" s="5" t="str">
        <f t="shared" si="525"/>
        <v>非测试日纯氢</v>
      </c>
      <c r="L8447" s="6">
        <f t="shared" si="526"/>
        <v>11.5</v>
      </c>
      <c r="M8447" s="5">
        <f t="shared" si="527"/>
        <v>0</v>
      </c>
      <c r="N8447" s="5" t="s">
        <v>28683</v>
      </c>
      <c r="O8447" s="5" t="s">
        <v>28684</v>
      </c>
      <c r="P8447" s="5" t="s">
        <v>28685</v>
      </c>
    </row>
    <row r="8448" ht="19" customHeight="1" spans="1:16">
      <c r="A8448" s="5">
        <v>333</v>
      </c>
      <c r="B8448" s="5" t="s">
        <v>785</v>
      </c>
      <c r="C8448" s="5" t="s">
        <v>82</v>
      </c>
      <c r="D8448" s="8" t="s">
        <v>114</v>
      </c>
      <c r="E8448" s="6">
        <v>55.5</v>
      </c>
      <c r="F8448" s="6">
        <v>52.9</v>
      </c>
      <c r="G8448" s="6">
        <v>1.8</v>
      </c>
      <c r="H8448" s="5" t="s">
        <v>120</v>
      </c>
      <c r="I8448" s="6">
        <f t="shared" si="524"/>
        <v>2.6</v>
      </c>
      <c r="J8448" s="5" t="str">
        <f>IF(H8448="否","不适用",IF(AND(ISNUMBER(E8448),ISNUMBER(F8448)),IF(I8448&gt;规则与名单!$B$2,"是","否"),"未判定"))</f>
        <v>不适用</v>
      </c>
      <c r="K8448" s="5" t="str">
        <f t="shared" si="525"/>
        <v>非测试日纯氢</v>
      </c>
      <c r="L8448" s="6">
        <f t="shared" si="526"/>
        <v>1.8</v>
      </c>
      <c r="M8448" s="5">
        <f t="shared" si="527"/>
        <v>0</v>
      </c>
      <c r="N8448" s="5" t="s">
        <v>28686</v>
      </c>
      <c r="O8448" s="5" t="s">
        <v>28687</v>
      </c>
      <c r="P8448" s="5" t="s">
        <v>28688</v>
      </c>
    </row>
    <row r="8449" ht="19" customHeight="1" spans="1:16">
      <c r="A8449" s="5">
        <v>333</v>
      </c>
      <c r="B8449" s="5" t="s">
        <v>785</v>
      </c>
      <c r="C8449" s="5" t="s">
        <v>82</v>
      </c>
      <c r="D8449" s="8" t="s">
        <v>605</v>
      </c>
      <c r="E8449" s="6">
        <v>61.4</v>
      </c>
      <c r="F8449" s="6">
        <v>58.8</v>
      </c>
      <c r="G8449" s="6">
        <v>8.3</v>
      </c>
      <c r="H8449" s="5" t="s">
        <v>120</v>
      </c>
      <c r="I8449" s="6">
        <f t="shared" si="524"/>
        <v>2.6</v>
      </c>
      <c r="J8449" s="5" t="str">
        <f>IF(H8449="否","不适用",IF(AND(ISNUMBER(E8449),ISNUMBER(F8449)),IF(I8449&gt;规则与名单!$B$2,"是","否"),"未判定"))</f>
        <v>不适用</v>
      </c>
      <c r="K8449" s="5" t="str">
        <f t="shared" si="525"/>
        <v>非测试日纯氢</v>
      </c>
      <c r="L8449" s="6">
        <f t="shared" si="526"/>
        <v>8.3</v>
      </c>
      <c r="M8449" s="5">
        <f t="shared" si="527"/>
        <v>0</v>
      </c>
      <c r="N8449" s="5" t="s">
        <v>28689</v>
      </c>
      <c r="O8449" s="5" t="s">
        <v>28690</v>
      </c>
      <c r="P8449" s="5" t="s">
        <v>28691</v>
      </c>
    </row>
    <row r="8450" ht="19" customHeight="1" spans="1:16">
      <c r="A8450" s="5">
        <v>333</v>
      </c>
      <c r="B8450" s="5" t="s">
        <v>785</v>
      </c>
      <c r="C8450" s="5" t="s">
        <v>82</v>
      </c>
      <c r="D8450" s="8" t="s">
        <v>186</v>
      </c>
      <c r="E8450" s="6">
        <v>65.9</v>
      </c>
      <c r="F8450" s="6">
        <v>62.9</v>
      </c>
      <c r="G8450" s="6">
        <v>0.9</v>
      </c>
      <c r="H8450" s="5" t="s">
        <v>120</v>
      </c>
      <c r="I8450" s="6">
        <f t="shared" ref="I8450:I8513" si="528">IF(AND(ISNUMBER(E8450),ISNUMBER(F8450)),E8450-F8450,"")</f>
        <v>3.00000000000001</v>
      </c>
      <c r="J8450" s="5" t="str">
        <f>IF(H8450="否","不适用",IF(AND(ISNUMBER(E8450),ISNUMBER(F8450)),IF(I8450&gt;规则与名单!$B$2,"是","否"),"未判定"))</f>
        <v>不适用</v>
      </c>
      <c r="K8450" s="5" t="str">
        <f t="shared" ref="K8450:K8513" si="529">IF(J8450="是",IF(ISNUMBER(F8450),"测试日GPS","缺失"),IF(ISNUMBER(G8450),"非测试日纯氢",IF(AND(H8450="是",J8450="未判定"),IF(ISNUMBER(F8450),"测试名单无纯氢GPS","缺失"),IF(ISNUMBER(E8450),"非测试日仪表","缺失"))))</f>
        <v>非测试日纯氢</v>
      </c>
      <c r="L8450" s="6">
        <f t="shared" ref="L8450:L8513" si="530">IF(K8450="缺失","",IF(K8450="非测试日纯氢",G8450,IF(K8450="非测试日仪表",E8450,F8450)))</f>
        <v>0.9</v>
      </c>
      <c r="M8450" s="5">
        <f t="shared" ref="M8450:M8513" si="531">IF(K8450="缺失",1,0)</f>
        <v>0</v>
      </c>
      <c r="N8450" s="5" t="s">
        <v>28692</v>
      </c>
      <c r="O8450" s="5" t="s">
        <v>28693</v>
      </c>
      <c r="P8450" s="5" t="s">
        <v>28694</v>
      </c>
    </row>
    <row r="8451" ht="19" customHeight="1" spans="1:16">
      <c r="A8451" s="5">
        <v>333</v>
      </c>
      <c r="B8451" s="5" t="s">
        <v>785</v>
      </c>
      <c r="C8451" s="5" t="s">
        <v>82</v>
      </c>
      <c r="D8451" s="8" t="s">
        <v>165</v>
      </c>
      <c r="E8451" s="6">
        <v>38.7</v>
      </c>
      <c r="F8451" s="6">
        <v>50.9</v>
      </c>
      <c r="G8451" s="6">
        <v>0.5</v>
      </c>
      <c r="H8451" s="5" t="s">
        <v>120</v>
      </c>
      <c r="I8451" s="6">
        <f t="shared" si="528"/>
        <v>-12.2</v>
      </c>
      <c r="J8451" s="5" t="str">
        <f>IF(H8451="否","不适用",IF(AND(ISNUMBER(E8451),ISNUMBER(F8451)),IF(I8451&gt;规则与名单!$B$2,"是","否"),"未判定"))</f>
        <v>不适用</v>
      </c>
      <c r="K8451" s="5" t="str">
        <f t="shared" si="529"/>
        <v>非测试日纯氢</v>
      </c>
      <c r="L8451" s="6">
        <f t="shared" si="530"/>
        <v>0.5</v>
      </c>
      <c r="M8451" s="5">
        <f t="shared" si="531"/>
        <v>0</v>
      </c>
      <c r="N8451" s="5" t="s">
        <v>28695</v>
      </c>
      <c r="O8451" s="5" t="s">
        <v>28696</v>
      </c>
      <c r="P8451" s="5" t="s">
        <v>28697</v>
      </c>
    </row>
    <row r="8452" ht="19" customHeight="1" spans="1:16">
      <c r="A8452" s="5">
        <v>333</v>
      </c>
      <c r="B8452" s="5" t="s">
        <v>785</v>
      </c>
      <c r="C8452" s="5" t="s">
        <v>82</v>
      </c>
      <c r="D8452" s="8" t="s">
        <v>151</v>
      </c>
      <c r="E8452" s="6">
        <v>59.4</v>
      </c>
      <c r="F8452" s="6">
        <v>69.8</v>
      </c>
      <c r="G8452" s="6">
        <v>3.5</v>
      </c>
      <c r="H8452" s="5" t="s">
        <v>120</v>
      </c>
      <c r="I8452" s="6">
        <f t="shared" si="528"/>
        <v>-10.4</v>
      </c>
      <c r="J8452" s="5" t="str">
        <f>IF(H8452="否","不适用",IF(AND(ISNUMBER(E8452),ISNUMBER(F8452)),IF(I8452&gt;规则与名单!$B$2,"是","否"),"未判定"))</f>
        <v>不适用</v>
      </c>
      <c r="K8452" s="5" t="str">
        <f t="shared" si="529"/>
        <v>非测试日纯氢</v>
      </c>
      <c r="L8452" s="6">
        <f t="shared" si="530"/>
        <v>3.5</v>
      </c>
      <c r="M8452" s="5">
        <f t="shared" si="531"/>
        <v>0</v>
      </c>
      <c r="N8452" s="5" t="s">
        <v>28698</v>
      </c>
      <c r="O8452" s="5" t="s">
        <v>28699</v>
      </c>
      <c r="P8452" s="5" t="s">
        <v>28700</v>
      </c>
    </row>
    <row r="8453" ht="19" customHeight="1" spans="1:16">
      <c r="A8453" s="5">
        <v>333</v>
      </c>
      <c r="B8453" s="5" t="s">
        <v>785</v>
      </c>
      <c r="C8453" s="5" t="s">
        <v>82</v>
      </c>
      <c r="D8453" s="8" t="s">
        <v>3358</v>
      </c>
      <c r="E8453" s="6">
        <v>115.8</v>
      </c>
      <c r="F8453" s="6">
        <v>83.5</v>
      </c>
      <c r="G8453" s="6">
        <v>1.5</v>
      </c>
      <c r="H8453" s="5" t="s">
        <v>120</v>
      </c>
      <c r="I8453" s="6">
        <f t="shared" si="528"/>
        <v>32.3</v>
      </c>
      <c r="J8453" s="5" t="str">
        <f>IF(H8453="否","不适用",IF(AND(ISNUMBER(E8453),ISNUMBER(F8453)),IF(I8453&gt;规则与名单!$B$2,"是","否"),"未判定"))</f>
        <v>不适用</v>
      </c>
      <c r="K8453" s="5" t="str">
        <f t="shared" si="529"/>
        <v>非测试日纯氢</v>
      </c>
      <c r="L8453" s="6">
        <f t="shared" si="530"/>
        <v>1.5</v>
      </c>
      <c r="M8453" s="5">
        <f t="shared" si="531"/>
        <v>0</v>
      </c>
      <c r="N8453" s="5" t="s">
        <v>28701</v>
      </c>
      <c r="O8453" s="5" t="s">
        <v>28702</v>
      </c>
      <c r="P8453" s="5" t="s">
        <v>28703</v>
      </c>
    </row>
    <row r="8454" ht="19" customHeight="1" spans="1:16">
      <c r="A8454" s="5">
        <v>333</v>
      </c>
      <c r="B8454" s="5" t="s">
        <v>785</v>
      </c>
      <c r="C8454" s="5" t="s">
        <v>82</v>
      </c>
      <c r="D8454" s="8" t="s">
        <v>272</v>
      </c>
      <c r="E8454" s="6">
        <v>77.6</v>
      </c>
      <c r="F8454" s="6">
        <v>74.1</v>
      </c>
      <c r="G8454" s="6">
        <v>1.1</v>
      </c>
      <c r="H8454" s="5" t="s">
        <v>120</v>
      </c>
      <c r="I8454" s="6">
        <f t="shared" si="528"/>
        <v>3.5</v>
      </c>
      <c r="J8454" s="5" t="str">
        <f>IF(H8454="否","不适用",IF(AND(ISNUMBER(E8454),ISNUMBER(F8454)),IF(I8454&gt;规则与名单!$B$2,"是","否"),"未判定"))</f>
        <v>不适用</v>
      </c>
      <c r="K8454" s="5" t="str">
        <f t="shared" si="529"/>
        <v>非测试日纯氢</v>
      </c>
      <c r="L8454" s="6">
        <f t="shared" si="530"/>
        <v>1.1</v>
      </c>
      <c r="M8454" s="5">
        <f t="shared" si="531"/>
        <v>0</v>
      </c>
      <c r="N8454" s="5" t="s">
        <v>28704</v>
      </c>
      <c r="O8454" s="5" t="s">
        <v>28705</v>
      </c>
      <c r="P8454" s="5" t="s">
        <v>28706</v>
      </c>
    </row>
    <row r="8455" ht="19" customHeight="1" spans="1:16">
      <c r="A8455" s="5">
        <v>333</v>
      </c>
      <c r="B8455" s="5" t="s">
        <v>785</v>
      </c>
      <c r="C8455" s="5" t="s">
        <v>82</v>
      </c>
      <c r="D8455" s="8" t="s">
        <v>506</v>
      </c>
      <c r="E8455" s="6">
        <v>63.7</v>
      </c>
      <c r="F8455" s="6">
        <v>60.8</v>
      </c>
      <c r="G8455" s="6">
        <v>2.2</v>
      </c>
      <c r="H8455" s="5" t="s">
        <v>120</v>
      </c>
      <c r="I8455" s="6">
        <f t="shared" si="528"/>
        <v>2.90000000000001</v>
      </c>
      <c r="J8455" s="5" t="str">
        <f>IF(H8455="否","不适用",IF(AND(ISNUMBER(E8455),ISNUMBER(F8455)),IF(I8455&gt;规则与名单!$B$2,"是","否"),"未判定"))</f>
        <v>不适用</v>
      </c>
      <c r="K8455" s="5" t="str">
        <f t="shared" si="529"/>
        <v>非测试日纯氢</v>
      </c>
      <c r="L8455" s="6">
        <f t="shared" si="530"/>
        <v>2.2</v>
      </c>
      <c r="M8455" s="5">
        <f t="shared" si="531"/>
        <v>0</v>
      </c>
      <c r="N8455" s="5" t="s">
        <v>28707</v>
      </c>
      <c r="O8455" s="5" t="s">
        <v>28708</v>
      </c>
      <c r="P8455" s="5" t="s">
        <v>28709</v>
      </c>
    </row>
    <row r="8456" ht="19" customHeight="1" spans="1:16">
      <c r="A8456" s="5">
        <v>333</v>
      </c>
      <c r="B8456" s="5" t="s">
        <v>785</v>
      </c>
      <c r="C8456" s="5" t="s">
        <v>82</v>
      </c>
      <c r="D8456" s="8" t="s">
        <v>673</v>
      </c>
      <c r="E8456" s="6">
        <v>63.2</v>
      </c>
      <c r="F8456" s="6">
        <v>60.4</v>
      </c>
      <c r="G8456" s="6">
        <v>2.3</v>
      </c>
      <c r="H8456" s="5" t="s">
        <v>120</v>
      </c>
      <c r="I8456" s="6">
        <f t="shared" si="528"/>
        <v>2.8</v>
      </c>
      <c r="J8456" s="5" t="str">
        <f>IF(H8456="否","不适用",IF(AND(ISNUMBER(E8456),ISNUMBER(F8456)),IF(I8456&gt;规则与名单!$B$2,"是","否"),"未判定"))</f>
        <v>不适用</v>
      </c>
      <c r="K8456" s="5" t="str">
        <f t="shared" si="529"/>
        <v>非测试日纯氢</v>
      </c>
      <c r="L8456" s="6">
        <f t="shared" si="530"/>
        <v>2.3</v>
      </c>
      <c r="M8456" s="5">
        <f t="shared" si="531"/>
        <v>0</v>
      </c>
      <c r="N8456" s="5" t="s">
        <v>28710</v>
      </c>
      <c r="O8456" s="5" t="s">
        <v>28711</v>
      </c>
      <c r="P8456" s="5" t="s">
        <v>28712</v>
      </c>
    </row>
    <row r="8457" ht="19" customHeight="1" spans="1:16">
      <c r="A8457" s="5">
        <v>333</v>
      </c>
      <c r="B8457" s="5" t="s">
        <v>785</v>
      </c>
      <c r="C8457" s="5" t="s">
        <v>82</v>
      </c>
      <c r="D8457" s="8" t="s">
        <v>183</v>
      </c>
      <c r="E8457" s="6">
        <v>59.9</v>
      </c>
      <c r="F8457" s="6">
        <v>57.1</v>
      </c>
      <c r="G8457" s="6">
        <v>2.7</v>
      </c>
      <c r="H8457" s="5" t="s">
        <v>120</v>
      </c>
      <c r="I8457" s="6">
        <f t="shared" si="528"/>
        <v>2.8</v>
      </c>
      <c r="J8457" s="5" t="str">
        <f>IF(H8457="否","不适用",IF(AND(ISNUMBER(E8457),ISNUMBER(F8457)),IF(I8457&gt;规则与名单!$B$2,"是","否"),"未判定"))</f>
        <v>不适用</v>
      </c>
      <c r="K8457" s="5" t="str">
        <f t="shared" si="529"/>
        <v>非测试日纯氢</v>
      </c>
      <c r="L8457" s="6">
        <f t="shared" si="530"/>
        <v>2.7</v>
      </c>
      <c r="M8457" s="5">
        <f t="shared" si="531"/>
        <v>0</v>
      </c>
      <c r="N8457" s="5" t="s">
        <v>28713</v>
      </c>
      <c r="O8457" s="5" t="s">
        <v>28714</v>
      </c>
      <c r="P8457" s="5" t="s">
        <v>28715</v>
      </c>
    </row>
    <row r="8458" ht="19" customHeight="1" spans="1:16">
      <c r="A8458" s="5">
        <v>333</v>
      </c>
      <c r="B8458" s="5" t="s">
        <v>785</v>
      </c>
      <c r="C8458" s="5" t="s">
        <v>82</v>
      </c>
      <c r="D8458" s="8" t="s">
        <v>431</v>
      </c>
      <c r="E8458" s="6">
        <v>68.1</v>
      </c>
      <c r="F8458" s="6">
        <v>64.9</v>
      </c>
      <c r="G8458" s="6">
        <v>1.7</v>
      </c>
      <c r="H8458" s="5" t="s">
        <v>120</v>
      </c>
      <c r="I8458" s="6">
        <f t="shared" si="528"/>
        <v>3.19999999999999</v>
      </c>
      <c r="J8458" s="5" t="str">
        <f>IF(H8458="否","不适用",IF(AND(ISNUMBER(E8458),ISNUMBER(F8458)),IF(I8458&gt;规则与名单!$B$2,"是","否"),"未判定"))</f>
        <v>不适用</v>
      </c>
      <c r="K8458" s="5" t="str">
        <f t="shared" si="529"/>
        <v>非测试日纯氢</v>
      </c>
      <c r="L8458" s="6">
        <f t="shared" si="530"/>
        <v>1.7</v>
      </c>
      <c r="M8458" s="5">
        <f t="shared" si="531"/>
        <v>0</v>
      </c>
      <c r="N8458" s="5" t="s">
        <v>28716</v>
      </c>
      <c r="O8458" s="5" t="s">
        <v>28717</v>
      </c>
      <c r="P8458" s="5" t="s">
        <v>28718</v>
      </c>
    </row>
    <row r="8459" ht="19" customHeight="1" spans="1:16">
      <c r="A8459" s="5">
        <v>333</v>
      </c>
      <c r="B8459" s="5" t="s">
        <v>785</v>
      </c>
      <c r="C8459" s="5" t="s">
        <v>82</v>
      </c>
      <c r="D8459" s="8" t="s">
        <v>3377</v>
      </c>
      <c r="E8459" s="6">
        <v>72.8</v>
      </c>
      <c r="F8459" s="6">
        <v>77.2</v>
      </c>
      <c r="G8459" s="6">
        <v>3.4</v>
      </c>
      <c r="H8459" s="5" t="s">
        <v>120</v>
      </c>
      <c r="I8459" s="6">
        <f t="shared" si="528"/>
        <v>-4.40000000000001</v>
      </c>
      <c r="J8459" s="5" t="str">
        <f>IF(H8459="否","不适用",IF(AND(ISNUMBER(E8459),ISNUMBER(F8459)),IF(I8459&gt;规则与名单!$B$2,"是","否"),"未判定"))</f>
        <v>不适用</v>
      </c>
      <c r="K8459" s="5" t="str">
        <f t="shared" si="529"/>
        <v>非测试日纯氢</v>
      </c>
      <c r="L8459" s="6">
        <f t="shared" si="530"/>
        <v>3.4</v>
      </c>
      <c r="M8459" s="5">
        <f t="shared" si="531"/>
        <v>0</v>
      </c>
      <c r="N8459" s="5" t="s">
        <v>28719</v>
      </c>
      <c r="O8459" s="5" t="s">
        <v>28720</v>
      </c>
      <c r="P8459" s="5" t="s">
        <v>28721</v>
      </c>
    </row>
    <row r="8460" ht="19" customHeight="1" spans="1:16">
      <c r="A8460" s="5">
        <v>333</v>
      </c>
      <c r="B8460" s="5" t="s">
        <v>785</v>
      </c>
      <c r="C8460" s="5" t="s">
        <v>82</v>
      </c>
      <c r="D8460" s="8" t="s">
        <v>407</v>
      </c>
      <c r="E8460" s="6">
        <v>75.2</v>
      </c>
      <c r="F8460" s="6">
        <v>63.8</v>
      </c>
      <c r="G8460" s="6">
        <v>0</v>
      </c>
      <c r="H8460" s="5" t="s">
        <v>120</v>
      </c>
      <c r="I8460" s="6">
        <f t="shared" si="528"/>
        <v>11.4</v>
      </c>
      <c r="J8460" s="5" t="str">
        <f>IF(H8460="否","不适用",IF(AND(ISNUMBER(E8460),ISNUMBER(F8460)),IF(I8460&gt;规则与名单!$B$2,"是","否"),"未判定"))</f>
        <v>不适用</v>
      </c>
      <c r="K8460" s="5" t="str">
        <f t="shared" si="529"/>
        <v>非测试日纯氢</v>
      </c>
      <c r="L8460" s="6">
        <f t="shared" si="530"/>
        <v>0</v>
      </c>
      <c r="M8460" s="5">
        <f t="shared" si="531"/>
        <v>0</v>
      </c>
      <c r="N8460" s="5" t="s">
        <v>28722</v>
      </c>
      <c r="O8460" s="5" t="s">
        <v>28723</v>
      </c>
      <c r="P8460" s="5" t="s">
        <v>28724</v>
      </c>
    </row>
    <row r="8461" ht="19" customHeight="1" spans="1:16">
      <c r="A8461" s="5">
        <v>333</v>
      </c>
      <c r="B8461" s="5" t="s">
        <v>785</v>
      </c>
      <c r="C8461" s="5" t="s">
        <v>82</v>
      </c>
      <c r="D8461" s="8" t="s">
        <v>411</v>
      </c>
      <c r="E8461" s="6">
        <v>95.4</v>
      </c>
      <c r="F8461" s="6">
        <v>90.4</v>
      </c>
      <c r="G8461" s="6">
        <v>0</v>
      </c>
      <c r="H8461" s="5" t="s">
        <v>120</v>
      </c>
      <c r="I8461" s="6">
        <f t="shared" si="528"/>
        <v>5</v>
      </c>
      <c r="J8461" s="5" t="str">
        <f>IF(H8461="否","不适用",IF(AND(ISNUMBER(E8461),ISNUMBER(F8461)),IF(I8461&gt;规则与名单!$B$2,"是","否"),"未判定"))</f>
        <v>不适用</v>
      </c>
      <c r="K8461" s="5" t="str">
        <f t="shared" si="529"/>
        <v>非测试日纯氢</v>
      </c>
      <c r="L8461" s="6">
        <f t="shared" si="530"/>
        <v>0</v>
      </c>
      <c r="M8461" s="5">
        <f t="shared" si="531"/>
        <v>0</v>
      </c>
      <c r="N8461" s="5" t="s">
        <v>28725</v>
      </c>
      <c r="O8461" s="5" t="s">
        <v>28726</v>
      </c>
      <c r="P8461" s="5" t="s">
        <v>28727</v>
      </c>
    </row>
    <row r="8462" ht="19" customHeight="1" spans="1:16">
      <c r="A8462" s="5">
        <v>333</v>
      </c>
      <c r="B8462" s="5" t="s">
        <v>785</v>
      </c>
      <c r="C8462" s="5" t="s">
        <v>82</v>
      </c>
      <c r="D8462" s="8" t="s">
        <v>251</v>
      </c>
      <c r="E8462" s="6">
        <v>68.5</v>
      </c>
      <c r="F8462" s="6">
        <v>65.1</v>
      </c>
      <c r="G8462" s="6">
        <v>0.3</v>
      </c>
      <c r="H8462" s="5" t="s">
        <v>120</v>
      </c>
      <c r="I8462" s="6">
        <f t="shared" si="528"/>
        <v>3.40000000000001</v>
      </c>
      <c r="J8462" s="5" t="str">
        <f>IF(H8462="否","不适用",IF(AND(ISNUMBER(E8462),ISNUMBER(F8462)),IF(I8462&gt;规则与名单!$B$2,"是","否"),"未判定"))</f>
        <v>不适用</v>
      </c>
      <c r="K8462" s="5" t="str">
        <f t="shared" si="529"/>
        <v>非测试日纯氢</v>
      </c>
      <c r="L8462" s="6">
        <f t="shared" si="530"/>
        <v>0.3</v>
      </c>
      <c r="M8462" s="5">
        <f t="shared" si="531"/>
        <v>0</v>
      </c>
      <c r="N8462" s="5" t="s">
        <v>28728</v>
      </c>
      <c r="O8462" s="5" t="s">
        <v>28729</v>
      </c>
      <c r="P8462" s="5" t="s">
        <v>28730</v>
      </c>
    </row>
    <row r="8463" ht="19" customHeight="1" spans="1:16">
      <c r="A8463" s="5">
        <v>333</v>
      </c>
      <c r="B8463" s="5" t="s">
        <v>785</v>
      </c>
      <c r="C8463" s="5" t="s">
        <v>82</v>
      </c>
      <c r="D8463" s="8" t="s">
        <v>472</v>
      </c>
      <c r="E8463" s="6">
        <v>62.9</v>
      </c>
      <c r="F8463" s="6">
        <v>59.8</v>
      </c>
      <c r="G8463" s="6">
        <v>2.9</v>
      </c>
      <c r="H8463" s="5" t="s">
        <v>120</v>
      </c>
      <c r="I8463" s="6">
        <f t="shared" si="528"/>
        <v>3.1</v>
      </c>
      <c r="J8463" s="5" t="str">
        <f>IF(H8463="否","不适用",IF(AND(ISNUMBER(E8463),ISNUMBER(F8463)),IF(I8463&gt;规则与名单!$B$2,"是","否"),"未判定"))</f>
        <v>不适用</v>
      </c>
      <c r="K8463" s="5" t="str">
        <f t="shared" si="529"/>
        <v>非测试日纯氢</v>
      </c>
      <c r="L8463" s="6">
        <f t="shared" si="530"/>
        <v>2.9</v>
      </c>
      <c r="M8463" s="5">
        <f t="shared" si="531"/>
        <v>0</v>
      </c>
      <c r="N8463" s="5" t="s">
        <v>28731</v>
      </c>
      <c r="O8463" s="5" t="s">
        <v>28732</v>
      </c>
      <c r="P8463" s="5" t="s">
        <v>28733</v>
      </c>
    </row>
    <row r="8464" ht="19" customHeight="1" spans="1:16">
      <c r="A8464" s="5">
        <v>333</v>
      </c>
      <c r="B8464" s="5" t="s">
        <v>785</v>
      </c>
      <c r="C8464" s="5" t="s">
        <v>82</v>
      </c>
      <c r="D8464" s="8" t="s">
        <v>466</v>
      </c>
      <c r="E8464" s="6">
        <v>85.3</v>
      </c>
      <c r="F8464" s="6">
        <v>81.2</v>
      </c>
      <c r="G8464" s="6">
        <v>2.4</v>
      </c>
      <c r="H8464" s="5" t="s">
        <v>120</v>
      </c>
      <c r="I8464" s="6">
        <f t="shared" si="528"/>
        <v>4.09999999999999</v>
      </c>
      <c r="J8464" s="5" t="str">
        <f>IF(H8464="否","不适用",IF(AND(ISNUMBER(E8464),ISNUMBER(F8464)),IF(I8464&gt;规则与名单!$B$2,"是","否"),"未判定"))</f>
        <v>不适用</v>
      </c>
      <c r="K8464" s="5" t="str">
        <f t="shared" si="529"/>
        <v>非测试日纯氢</v>
      </c>
      <c r="L8464" s="6">
        <f t="shared" si="530"/>
        <v>2.4</v>
      </c>
      <c r="M8464" s="5">
        <f t="shared" si="531"/>
        <v>0</v>
      </c>
      <c r="N8464" s="5" t="s">
        <v>28734</v>
      </c>
      <c r="O8464" s="5" t="s">
        <v>28735</v>
      </c>
      <c r="P8464" s="5" t="s">
        <v>28736</v>
      </c>
    </row>
    <row r="8465" ht="19" customHeight="1" spans="1:16">
      <c r="A8465" s="5">
        <v>333</v>
      </c>
      <c r="B8465" s="5" t="s">
        <v>785</v>
      </c>
      <c r="C8465" s="5" t="s">
        <v>82</v>
      </c>
      <c r="D8465" s="8" t="s">
        <v>333</v>
      </c>
      <c r="E8465" s="6">
        <v>76.6</v>
      </c>
      <c r="F8465" s="6">
        <v>72.9</v>
      </c>
      <c r="G8465" s="6">
        <v>0.9</v>
      </c>
      <c r="H8465" s="5" t="s">
        <v>120</v>
      </c>
      <c r="I8465" s="6">
        <f t="shared" si="528"/>
        <v>3.69999999999999</v>
      </c>
      <c r="J8465" s="5" t="str">
        <f>IF(H8465="否","不适用",IF(AND(ISNUMBER(E8465),ISNUMBER(F8465)),IF(I8465&gt;规则与名单!$B$2,"是","否"),"未判定"))</f>
        <v>不适用</v>
      </c>
      <c r="K8465" s="5" t="str">
        <f t="shared" si="529"/>
        <v>非测试日纯氢</v>
      </c>
      <c r="L8465" s="6">
        <f t="shared" si="530"/>
        <v>0.9</v>
      </c>
      <c r="M8465" s="5">
        <f t="shared" si="531"/>
        <v>0</v>
      </c>
      <c r="N8465" s="5" t="s">
        <v>28737</v>
      </c>
      <c r="O8465" s="5" t="s">
        <v>28738</v>
      </c>
      <c r="P8465" s="5" t="s">
        <v>28739</v>
      </c>
    </row>
    <row r="8466" ht="19" customHeight="1" spans="1:16">
      <c r="A8466" s="5">
        <v>333</v>
      </c>
      <c r="B8466" s="5" t="s">
        <v>785</v>
      </c>
      <c r="C8466" s="5" t="s">
        <v>82</v>
      </c>
      <c r="D8466" s="8" t="s">
        <v>175</v>
      </c>
      <c r="E8466" s="6">
        <v>66.8</v>
      </c>
      <c r="F8466" s="6">
        <v>63.6</v>
      </c>
      <c r="G8466" s="6">
        <v>6.5</v>
      </c>
      <c r="H8466" s="5" t="s">
        <v>120</v>
      </c>
      <c r="I8466" s="6">
        <f t="shared" si="528"/>
        <v>3.2</v>
      </c>
      <c r="J8466" s="5" t="str">
        <f>IF(H8466="否","不适用",IF(AND(ISNUMBER(E8466),ISNUMBER(F8466)),IF(I8466&gt;规则与名单!$B$2,"是","否"),"未判定"))</f>
        <v>不适用</v>
      </c>
      <c r="K8466" s="5" t="str">
        <f t="shared" si="529"/>
        <v>非测试日纯氢</v>
      </c>
      <c r="L8466" s="6">
        <f t="shared" si="530"/>
        <v>6.5</v>
      </c>
      <c r="M8466" s="5">
        <f t="shared" si="531"/>
        <v>0</v>
      </c>
      <c r="N8466" s="5" t="s">
        <v>28740</v>
      </c>
      <c r="O8466" s="5" t="s">
        <v>28741</v>
      </c>
      <c r="P8466" s="5" t="s">
        <v>28742</v>
      </c>
    </row>
    <row r="8467" ht="19" customHeight="1" spans="1:16">
      <c r="A8467" s="5">
        <v>333</v>
      </c>
      <c r="B8467" s="5" t="s">
        <v>785</v>
      </c>
      <c r="C8467" s="5" t="s">
        <v>82</v>
      </c>
      <c r="D8467" s="8" t="s">
        <v>3402</v>
      </c>
      <c r="E8467" s="6">
        <v>76.3</v>
      </c>
      <c r="F8467" s="6">
        <v>72.5</v>
      </c>
      <c r="G8467" s="6">
        <v>2.5</v>
      </c>
      <c r="H8467" s="5" t="s">
        <v>120</v>
      </c>
      <c r="I8467" s="6">
        <f t="shared" si="528"/>
        <v>3.8</v>
      </c>
      <c r="J8467" s="5" t="str">
        <f>IF(H8467="否","不适用",IF(AND(ISNUMBER(E8467),ISNUMBER(F8467)),IF(I8467&gt;规则与名单!$B$2,"是","否"),"未判定"))</f>
        <v>不适用</v>
      </c>
      <c r="K8467" s="5" t="str">
        <f t="shared" si="529"/>
        <v>非测试日纯氢</v>
      </c>
      <c r="L8467" s="6">
        <f t="shared" si="530"/>
        <v>2.5</v>
      </c>
      <c r="M8467" s="5">
        <f t="shared" si="531"/>
        <v>0</v>
      </c>
      <c r="N8467" s="5" t="s">
        <v>28743</v>
      </c>
      <c r="O8467" s="5" t="s">
        <v>28744</v>
      </c>
      <c r="P8467" s="5" t="s">
        <v>28745</v>
      </c>
    </row>
    <row r="8468" ht="19" customHeight="1" spans="1:16">
      <c r="A8468" s="5">
        <v>333</v>
      </c>
      <c r="B8468" s="5" t="s">
        <v>785</v>
      </c>
      <c r="C8468" s="5" t="s">
        <v>82</v>
      </c>
      <c r="D8468" s="8" t="s">
        <v>487</v>
      </c>
      <c r="E8468" s="6">
        <v>91.9</v>
      </c>
      <c r="F8468" s="6">
        <v>87.1</v>
      </c>
      <c r="G8468" s="6">
        <v>3.7</v>
      </c>
      <c r="H8468" s="5" t="s">
        <v>120</v>
      </c>
      <c r="I8468" s="6">
        <f t="shared" si="528"/>
        <v>4.80000000000001</v>
      </c>
      <c r="J8468" s="5" t="str">
        <f>IF(H8468="否","不适用",IF(AND(ISNUMBER(E8468),ISNUMBER(F8468)),IF(I8468&gt;规则与名单!$B$2,"是","否"),"未判定"))</f>
        <v>不适用</v>
      </c>
      <c r="K8468" s="5" t="str">
        <f t="shared" si="529"/>
        <v>非测试日纯氢</v>
      </c>
      <c r="L8468" s="6">
        <f t="shared" si="530"/>
        <v>3.7</v>
      </c>
      <c r="M8468" s="5">
        <f t="shared" si="531"/>
        <v>0</v>
      </c>
      <c r="N8468" s="5" t="s">
        <v>28746</v>
      </c>
      <c r="O8468" s="5" t="s">
        <v>28747</v>
      </c>
      <c r="P8468" s="5" t="s">
        <v>28748</v>
      </c>
    </row>
    <row r="8469" ht="19" customHeight="1" spans="1:16">
      <c r="A8469" s="5">
        <v>333</v>
      </c>
      <c r="B8469" s="5" t="s">
        <v>785</v>
      </c>
      <c r="C8469" s="5" t="s">
        <v>82</v>
      </c>
      <c r="D8469" s="8" t="s">
        <v>121</v>
      </c>
      <c r="E8469" s="6">
        <v>70.3</v>
      </c>
      <c r="F8469" s="6">
        <v>67</v>
      </c>
      <c r="G8469" s="6">
        <v>9.4</v>
      </c>
      <c r="H8469" s="5" t="s">
        <v>120</v>
      </c>
      <c r="I8469" s="6">
        <f t="shared" si="528"/>
        <v>3.3</v>
      </c>
      <c r="J8469" s="5" t="str">
        <f>IF(H8469="否","不适用",IF(AND(ISNUMBER(E8469),ISNUMBER(F8469)),IF(I8469&gt;规则与名单!$B$2,"是","否"),"未判定"))</f>
        <v>不适用</v>
      </c>
      <c r="K8469" s="5" t="str">
        <f t="shared" si="529"/>
        <v>非测试日纯氢</v>
      </c>
      <c r="L8469" s="6">
        <f t="shared" si="530"/>
        <v>9.4</v>
      </c>
      <c r="M8469" s="5">
        <f t="shared" si="531"/>
        <v>0</v>
      </c>
      <c r="N8469" s="5" t="s">
        <v>28749</v>
      </c>
      <c r="O8469" s="5" t="s">
        <v>28750</v>
      </c>
      <c r="P8469" s="5" t="s">
        <v>28751</v>
      </c>
    </row>
    <row r="8470" ht="19" customHeight="1" spans="1:16">
      <c r="A8470" s="5">
        <v>333</v>
      </c>
      <c r="B8470" s="5" t="s">
        <v>785</v>
      </c>
      <c r="C8470" s="5" t="s">
        <v>82</v>
      </c>
      <c r="D8470" s="8" t="s">
        <v>170</v>
      </c>
      <c r="E8470" s="6">
        <v>70.8</v>
      </c>
      <c r="F8470" s="6">
        <v>67.4</v>
      </c>
      <c r="G8470" s="6">
        <v>1.8</v>
      </c>
      <c r="H8470" s="5" t="s">
        <v>120</v>
      </c>
      <c r="I8470" s="6">
        <f t="shared" si="528"/>
        <v>3.39999999999999</v>
      </c>
      <c r="J8470" s="5" t="str">
        <f>IF(H8470="否","不适用",IF(AND(ISNUMBER(E8470),ISNUMBER(F8470)),IF(I8470&gt;规则与名单!$B$2,"是","否"),"未判定"))</f>
        <v>不适用</v>
      </c>
      <c r="K8470" s="5" t="str">
        <f t="shared" si="529"/>
        <v>非测试日纯氢</v>
      </c>
      <c r="L8470" s="6">
        <f t="shared" si="530"/>
        <v>1.8</v>
      </c>
      <c r="M8470" s="5">
        <f t="shared" si="531"/>
        <v>0</v>
      </c>
      <c r="N8470" s="5" t="s">
        <v>28752</v>
      </c>
      <c r="O8470" s="5" t="s">
        <v>28753</v>
      </c>
      <c r="P8470" s="5" t="s">
        <v>28754</v>
      </c>
    </row>
    <row r="8471" ht="19" customHeight="1" spans="1:16">
      <c r="A8471" s="5">
        <v>333</v>
      </c>
      <c r="B8471" s="5" t="s">
        <v>785</v>
      </c>
      <c r="C8471" s="5" t="s">
        <v>82</v>
      </c>
      <c r="D8471" s="8" t="s">
        <v>644</v>
      </c>
      <c r="E8471" s="6">
        <v>57.9</v>
      </c>
      <c r="F8471" s="6">
        <v>55.1</v>
      </c>
      <c r="G8471" s="6">
        <v>1.9</v>
      </c>
      <c r="H8471" s="5" t="s">
        <v>120</v>
      </c>
      <c r="I8471" s="6">
        <f t="shared" si="528"/>
        <v>2.8</v>
      </c>
      <c r="J8471" s="5" t="str">
        <f>IF(H8471="否","不适用",IF(AND(ISNUMBER(E8471),ISNUMBER(F8471)),IF(I8471&gt;规则与名单!$B$2,"是","否"),"未判定"))</f>
        <v>不适用</v>
      </c>
      <c r="K8471" s="5" t="str">
        <f t="shared" si="529"/>
        <v>非测试日纯氢</v>
      </c>
      <c r="L8471" s="6">
        <f t="shared" si="530"/>
        <v>1.9</v>
      </c>
      <c r="M8471" s="5">
        <f t="shared" si="531"/>
        <v>0</v>
      </c>
      <c r="N8471" s="5" t="s">
        <v>28755</v>
      </c>
      <c r="O8471" s="5" t="s">
        <v>28756</v>
      </c>
      <c r="P8471" s="5" t="s">
        <v>28757</v>
      </c>
    </row>
    <row r="8472" ht="19" customHeight="1" spans="1:16">
      <c r="A8472" s="5">
        <v>333</v>
      </c>
      <c r="B8472" s="5" t="s">
        <v>785</v>
      </c>
      <c r="C8472" s="5" t="s">
        <v>82</v>
      </c>
      <c r="D8472" s="8" t="s">
        <v>3418</v>
      </c>
      <c r="E8472" s="6">
        <v>86.5</v>
      </c>
      <c r="F8472" s="6">
        <v>82</v>
      </c>
      <c r="G8472" s="6">
        <v>4.9</v>
      </c>
      <c r="H8472" s="5" t="s">
        <v>120</v>
      </c>
      <c r="I8472" s="6">
        <f t="shared" si="528"/>
        <v>4.5</v>
      </c>
      <c r="J8472" s="5" t="str">
        <f>IF(H8472="否","不适用",IF(AND(ISNUMBER(E8472),ISNUMBER(F8472)),IF(I8472&gt;规则与名单!$B$2,"是","否"),"未判定"))</f>
        <v>不适用</v>
      </c>
      <c r="K8472" s="5" t="str">
        <f t="shared" si="529"/>
        <v>非测试日纯氢</v>
      </c>
      <c r="L8472" s="6">
        <f t="shared" si="530"/>
        <v>4.9</v>
      </c>
      <c r="M8472" s="5">
        <f t="shared" si="531"/>
        <v>0</v>
      </c>
      <c r="N8472" s="5" t="s">
        <v>28758</v>
      </c>
      <c r="O8472" s="5" t="s">
        <v>28759</v>
      </c>
      <c r="P8472" s="5" t="s">
        <v>28760</v>
      </c>
    </row>
    <row r="8473" ht="19" customHeight="1" spans="1:16">
      <c r="A8473" s="5">
        <v>333</v>
      </c>
      <c r="B8473" s="5" t="s">
        <v>785</v>
      </c>
      <c r="C8473" s="5" t="s">
        <v>82</v>
      </c>
      <c r="D8473" s="8" t="s">
        <v>3422</v>
      </c>
      <c r="E8473" s="6">
        <v>74</v>
      </c>
      <c r="F8473" s="6">
        <v>70.8</v>
      </c>
      <c r="G8473" s="6">
        <v>1.6</v>
      </c>
      <c r="H8473" s="5" t="s">
        <v>120</v>
      </c>
      <c r="I8473" s="6">
        <f t="shared" si="528"/>
        <v>3.2</v>
      </c>
      <c r="J8473" s="5" t="str">
        <f>IF(H8473="否","不适用",IF(AND(ISNUMBER(E8473),ISNUMBER(F8473)),IF(I8473&gt;规则与名单!$B$2,"是","否"),"未判定"))</f>
        <v>不适用</v>
      </c>
      <c r="K8473" s="5" t="str">
        <f t="shared" si="529"/>
        <v>非测试日纯氢</v>
      </c>
      <c r="L8473" s="6">
        <f t="shared" si="530"/>
        <v>1.6</v>
      </c>
      <c r="M8473" s="5">
        <f t="shared" si="531"/>
        <v>0</v>
      </c>
      <c r="N8473" s="5" t="s">
        <v>28761</v>
      </c>
      <c r="O8473" s="5" t="s">
        <v>28762</v>
      </c>
      <c r="P8473" s="5" t="s">
        <v>28763</v>
      </c>
    </row>
    <row r="8474" ht="19" customHeight="1" spans="1:16">
      <c r="A8474" s="5">
        <v>333</v>
      </c>
      <c r="B8474" s="5" t="s">
        <v>785</v>
      </c>
      <c r="C8474" s="5" t="s">
        <v>82</v>
      </c>
      <c r="D8474" s="8" t="s">
        <v>336</v>
      </c>
      <c r="E8474" s="6">
        <v>78.5</v>
      </c>
      <c r="F8474" s="6">
        <v>74.5</v>
      </c>
      <c r="G8474" s="6">
        <v>4.5</v>
      </c>
      <c r="H8474" s="5" t="s">
        <v>120</v>
      </c>
      <c r="I8474" s="6">
        <f t="shared" si="528"/>
        <v>4</v>
      </c>
      <c r="J8474" s="5" t="str">
        <f>IF(H8474="否","不适用",IF(AND(ISNUMBER(E8474),ISNUMBER(F8474)),IF(I8474&gt;规则与名单!$B$2,"是","否"),"未判定"))</f>
        <v>不适用</v>
      </c>
      <c r="K8474" s="5" t="str">
        <f t="shared" si="529"/>
        <v>非测试日纯氢</v>
      </c>
      <c r="L8474" s="6">
        <f t="shared" si="530"/>
        <v>4.5</v>
      </c>
      <c r="M8474" s="5">
        <f t="shared" si="531"/>
        <v>0</v>
      </c>
      <c r="N8474" s="5" t="s">
        <v>28764</v>
      </c>
      <c r="O8474" s="5" t="s">
        <v>28765</v>
      </c>
      <c r="P8474" s="5" t="s">
        <v>28766</v>
      </c>
    </row>
    <row r="8475" ht="19" customHeight="1" spans="1:16">
      <c r="A8475" s="5">
        <v>333</v>
      </c>
      <c r="B8475" s="5" t="s">
        <v>785</v>
      </c>
      <c r="C8475" s="5" t="s">
        <v>82</v>
      </c>
      <c r="D8475" s="8" t="s">
        <v>653</v>
      </c>
      <c r="E8475" s="6">
        <v>88.3</v>
      </c>
      <c r="F8475" s="6">
        <v>83.8</v>
      </c>
      <c r="G8475" s="6">
        <v>1.9</v>
      </c>
      <c r="H8475" s="5" t="s">
        <v>120</v>
      </c>
      <c r="I8475" s="6">
        <f t="shared" si="528"/>
        <v>4.5</v>
      </c>
      <c r="J8475" s="5" t="str">
        <f>IF(H8475="否","不适用",IF(AND(ISNUMBER(E8475),ISNUMBER(F8475)),IF(I8475&gt;规则与名单!$B$2,"是","否"),"未判定"))</f>
        <v>不适用</v>
      </c>
      <c r="K8475" s="5" t="str">
        <f t="shared" si="529"/>
        <v>非测试日纯氢</v>
      </c>
      <c r="L8475" s="6">
        <f t="shared" si="530"/>
        <v>1.9</v>
      </c>
      <c r="M8475" s="5">
        <f t="shared" si="531"/>
        <v>0</v>
      </c>
      <c r="N8475" s="5" t="s">
        <v>28767</v>
      </c>
      <c r="O8475" s="5" t="s">
        <v>28768</v>
      </c>
      <c r="P8475" s="5" t="s">
        <v>28769</v>
      </c>
    </row>
    <row r="8476" ht="19" customHeight="1" spans="1:16">
      <c r="A8476" s="5">
        <v>333</v>
      </c>
      <c r="B8476" s="5" t="s">
        <v>785</v>
      </c>
      <c r="C8476" s="5" t="s">
        <v>82</v>
      </c>
      <c r="D8476" s="8" t="s">
        <v>140</v>
      </c>
      <c r="E8476" s="6">
        <v>98.7</v>
      </c>
      <c r="F8476" s="6">
        <v>93.5</v>
      </c>
      <c r="G8476" s="6">
        <v>3.3</v>
      </c>
      <c r="H8476" s="5" t="s">
        <v>120</v>
      </c>
      <c r="I8476" s="6">
        <f t="shared" si="528"/>
        <v>5.2</v>
      </c>
      <c r="J8476" s="5" t="str">
        <f>IF(H8476="否","不适用",IF(AND(ISNUMBER(E8476),ISNUMBER(F8476)),IF(I8476&gt;规则与名单!$B$2,"是","否"),"未判定"))</f>
        <v>不适用</v>
      </c>
      <c r="K8476" s="5" t="str">
        <f t="shared" si="529"/>
        <v>非测试日纯氢</v>
      </c>
      <c r="L8476" s="6">
        <f t="shared" si="530"/>
        <v>3.3</v>
      </c>
      <c r="M8476" s="5">
        <f t="shared" si="531"/>
        <v>0</v>
      </c>
      <c r="N8476" s="5" t="s">
        <v>28770</v>
      </c>
      <c r="O8476" s="5" t="s">
        <v>28771</v>
      </c>
      <c r="P8476" s="5" t="s">
        <v>28772</v>
      </c>
    </row>
    <row r="8477" ht="19" customHeight="1" spans="1:16">
      <c r="A8477" s="5">
        <v>333</v>
      </c>
      <c r="B8477" s="5" t="s">
        <v>785</v>
      </c>
      <c r="C8477" s="5" t="s">
        <v>82</v>
      </c>
      <c r="D8477" s="8" t="s">
        <v>115</v>
      </c>
      <c r="E8477" s="6">
        <v>95</v>
      </c>
      <c r="F8477" s="6">
        <v>90.3</v>
      </c>
      <c r="G8477" s="6">
        <v>3.3</v>
      </c>
      <c r="H8477" s="5" t="s">
        <v>120</v>
      </c>
      <c r="I8477" s="6">
        <f t="shared" si="528"/>
        <v>4.7</v>
      </c>
      <c r="J8477" s="5" t="str">
        <f>IF(H8477="否","不适用",IF(AND(ISNUMBER(E8477),ISNUMBER(F8477)),IF(I8477&gt;规则与名单!$B$2,"是","否"),"未判定"))</f>
        <v>不适用</v>
      </c>
      <c r="K8477" s="5" t="str">
        <f t="shared" si="529"/>
        <v>非测试日纯氢</v>
      </c>
      <c r="L8477" s="6">
        <f t="shared" si="530"/>
        <v>3.3</v>
      </c>
      <c r="M8477" s="5">
        <f t="shared" si="531"/>
        <v>0</v>
      </c>
      <c r="N8477" s="5" t="s">
        <v>28773</v>
      </c>
      <c r="O8477" s="5" t="s">
        <v>28774</v>
      </c>
      <c r="P8477" s="5" t="s">
        <v>28775</v>
      </c>
    </row>
    <row r="8478" ht="19" customHeight="1" spans="1:16">
      <c r="A8478" s="5">
        <v>334</v>
      </c>
      <c r="B8478" s="5" t="s">
        <v>786</v>
      </c>
      <c r="C8478" s="5" t="s">
        <v>82</v>
      </c>
      <c r="D8478" s="8" t="s">
        <v>114</v>
      </c>
      <c r="E8478" s="6">
        <v>369.2</v>
      </c>
      <c r="F8478" s="6">
        <v>348.3</v>
      </c>
      <c r="G8478" s="6">
        <v>121.6</v>
      </c>
      <c r="H8478" s="5" t="s">
        <v>113</v>
      </c>
      <c r="I8478" s="6">
        <f t="shared" si="528"/>
        <v>20.9</v>
      </c>
      <c r="J8478" s="5" t="str">
        <f>IF(H8478="否","不适用",IF(AND(ISNUMBER(E8478),ISNUMBER(F8478)),IF(I8478&gt;规则与名单!$B$2,"是","否"),"未判定"))</f>
        <v>否</v>
      </c>
      <c r="K8478" s="5" t="str">
        <f t="shared" si="529"/>
        <v>非测试日纯氢</v>
      </c>
      <c r="L8478" s="6">
        <f t="shared" si="530"/>
        <v>121.6</v>
      </c>
      <c r="M8478" s="5">
        <f t="shared" si="531"/>
        <v>0</v>
      </c>
      <c r="N8478" s="5" t="s">
        <v>28776</v>
      </c>
      <c r="O8478" s="5" t="s">
        <v>28777</v>
      </c>
      <c r="P8478" s="5" t="s">
        <v>28778</v>
      </c>
    </row>
    <row r="8479" ht="19" customHeight="1" spans="1:16">
      <c r="A8479" s="5">
        <v>334</v>
      </c>
      <c r="B8479" s="5" t="s">
        <v>786</v>
      </c>
      <c r="C8479" s="5" t="s">
        <v>82</v>
      </c>
      <c r="D8479" s="8" t="s">
        <v>605</v>
      </c>
      <c r="E8479" s="6">
        <v>170</v>
      </c>
      <c r="F8479" s="6">
        <v>160</v>
      </c>
      <c r="G8479" s="6">
        <v>40.8</v>
      </c>
      <c r="H8479" s="5" t="s">
        <v>113</v>
      </c>
      <c r="I8479" s="6">
        <f t="shared" si="528"/>
        <v>10</v>
      </c>
      <c r="J8479" s="5" t="str">
        <f>IF(H8479="否","不适用",IF(AND(ISNUMBER(E8479),ISNUMBER(F8479)),IF(I8479&gt;规则与名单!$B$2,"是","否"),"未判定"))</f>
        <v>否</v>
      </c>
      <c r="K8479" s="5" t="str">
        <f t="shared" si="529"/>
        <v>非测试日纯氢</v>
      </c>
      <c r="L8479" s="6">
        <f t="shared" si="530"/>
        <v>40.8</v>
      </c>
      <c r="M8479" s="5">
        <f t="shared" si="531"/>
        <v>0</v>
      </c>
      <c r="N8479" s="5" t="s">
        <v>28779</v>
      </c>
      <c r="O8479" s="5" t="s">
        <v>28780</v>
      </c>
      <c r="P8479" s="5" t="s">
        <v>28781</v>
      </c>
    </row>
    <row r="8480" ht="19" customHeight="1" spans="1:16">
      <c r="A8480" s="5">
        <v>334</v>
      </c>
      <c r="B8480" s="5" t="s">
        <v>786</v>
      </c>
      <c r="C8480" s="5" t="s">
        <v>82</v>
      </c>
      <c r="D8480" s="8" t="s">
        <v>186</v>
      </c>
      <c r="E8480" s="6">
        <v>283.7</v>
      </c>
      <c r="F8480" s="6">
        <v>267.2</v>
      </c>
      <c r="G8480" s="6">
        <v>164.1</v>
      </c>
      <c r="H8480" s="5" t="s">
        <v>113</v>
      </c>
      <c r="I8480" s="6">
        <f t="shared" si="528"/>
        <v>16.5</v>
      </c>
      <c r="J8480" s="5" t="str">
        <f>IF(H8480="否","不适用",IF(AND(ISNUMBER(E8480),ISNUMBER(F8480)),IF(I8480&gt;规则与名单!$B$2,"是","否"),"未判定"))</f>
        <v>否</v>
      </c>
      <c r="K8480" s="5" t="str">
        <f t="shared" si="529"/>
        <v>非测试日纯氢</v>
      </c>
      <c r="L8480" s="6">
        <f t="shared" si="530"/>
        <v>164.1</v>
      </c>
      <c r="M8480" s="5">
        <f t="shared" si="531"/>
        <v>0</v>
      </c>
      <c r="N8480" s="5" t="s">
        <v>28782</v>
      </c>
      <c r="O8480" s="5" t="s">
        <v>28783</v>
      </c>
      <c r="P8480" s="5" t="s">
        <v>28784</v>
      </c>
    </row>
    <row r="8481" ht="19" customHeight="1" spans="1:16">
      <c r="A8481" s="5">
        <v>334</v>
      </c>
      <c r="B8481" s="5" t="s">
        <v>786</v>
      </c>
      <c r="C8481" s="5" t="s">
        <v>82</v>
      </c>
      <c r="D8481" s="8" t="s">
        <v>165</v>
      </c>
      <c r="E8481" s="6">
        <v>179.7</v>
      </c>
      <c r="F8481" s="6">
        <v>225.8</v>
      </c>
      <c r="G8481" s="6">
        <v>127.8</v>
      </c>
      <c r="H8481" s="5" t="s">
        <v>113</v>
      </c>
      <c r="I8481" s="6">
        <f t="shared" si="528"/>
        <v>-46.1</v>
      </c>
      <c r="J8481" s="5" t="str">
        <f>IF(H8481="否","不适用",IF(AND(ISNUMBER(E8481),ISNUMBER(F8481)),IF(I8481&gt;规则与名单!$B$2,"是","否"),"未判定"))</f>
        <v>否</v>
      </c>
      <c r="K8481" s="5" t="str">
        <f t="shared" si="529"/>
        <v>非测试日纯氢</v>
      </c>
      <c r="L8481" s="6">
        <f t="shared" si="530"/>
        <v>127.8</v>
      </c>
      <c r="M8481" s="5">
        <f t="shared" si="531"/>
        <v>0</v>
      </c>
      <c r="N8481" s="5" t="s">
        <v>28785</v>
      </c>
      <c r="O8481" s="5" t="s">
        <v>28786</v>
      </c>
      <c r="P8481" s="5" t="s">
        <v>28787</v>
      </c>
    </row>
    <row r="8482" ht="19" customHeight="1" spans="1:16">
      <c r="A8482" s="5">
        <v>334</v>
      </c>
      <c r="B8482" s="5" t="s">
        <v>786</v>
      </c>
      <c r="C8482" s="5" t="s">
        <v>82</v>
      </c>
      <c r="D8482" s="8" t="s">
        <v>151</v>
      </c>
      <c r="E8482" s="6">
        <v>229.8</v>
      </c>
      <c r="F8482" s="6">
        <v>274.4</v>
      </c>
      <c r="G8482" s="6">
        <v>157.2</v>
      </c>
      <c r="H8482" s="5" t="s">
        <v>113</v>
      </c>
      <c r="I8482" s="6">
        <f t="shared" si="528"/>
        <v>-44.6</v>
      </c>
      <c r="J8482" s="5" t="str">
        <f>IF(H8482="否","不适用",IF(AND(ISNUMBER(E8482),ISNUMBER(F8482)),IF(I8482&gt;规则与名单!$B$2,"是","否"),"未判定"))</f>
        <v>否</v>
      </c>
      <c r="K8482" s="5" t="str">
        <f t="shared" si="529"/>
        <v>非测试日纯氢</v>
      </c>
      <c r="L8482" s="6">
        <f t="shared" si="530"/>
        <v>157.2</v>
      </c>
      <c r="M8482" s="5">
        <f t="shared" si="531"/>
        <v>0</v>
      </c>
      <c r="N8482" s="5" t="s">
        <v>28788</v>
      </c>
      <c r="O8482" s="5" t="s">
        <v>28789</v>
      </c>
      <c r="P8482" s="5" t="s">
        <v>28790</v>
      </c>
    </row>
    <row r="8483" ht="19" customHeight="1" spans="1:16">
      <c r="A8483" s="5">
        <v>334</v>
      </c>
      <c r="B8483" s="5" t="s">
        <v>786</v>
      </c>
      <c r="C8483" s="5" t="s">
        <v>82</v>
      </c>
      <c r="D8483" s="8" t="s">
        <v>3358</v>
      </c>
      <c r="E8483" s="6">
        <v>558.9</v>
      </c>
      <c r="F8483" s="6">
        <v>412.1</v>
      </c>
      <c r="G8483" s="6">
        <v>146.8</v>
      </c>
      <c r="H8483" s="5" t="s">
        <v>113</v>
      </c>
      <c r="I8483" s="6">
        <f t="shared" si="528"/>
        <v>146.8</v>
      </c>
      <c r="J8483" s="5" t="str">
        <f>IF(H8483="否","不适用",IF(AND(ISNUMBER(E8483),ISNUMBER(F8483)),IF(I8483&gt;规则与名单!$B$2,"是","否"),"未判定"))</f>
        <v>是</v>
      </c>
      <c r="K8483" s="5" t="str">
        <f t="shared" si="529"/>
        <v>测试日GPS</v>
      </c>
      <c r="L8483" s="6">
        <f t="shared" si="530"/>
        <v>412.1</v>
      </c>
      <c r="M8483" s="5">
        <f t="shared" si="531"/>
        <v>0</v>
      </c>
      <c r="N8483" s="5" t="s">
        <v>28791</v>
      </c>
      <c r="O8483" s="5" t="s">
        <v>28792</v>
      </c>
      <c r="P8483" s="5" t="s">
        <v>28793</v>
      </c>
    </row>
    <row r="8484" ht="19" customHeight="1" spans="1:16">
      <c r="A8484" s="5">
        <v>334</v>
      </c>
      <c r="B8484" s="5" t="s">
        <v>786</v>
      </c>
      <c r="C8484" s="5" t="s">
        <v>82</v>
      </c>
      <c r="D8484" s="8" t="s">
        <v>272</v>
      </c>
      <c r="E8484" s="6">
        <v>87.1</v>
      </c>
      <c r="F8484" s="6">
        <v>82.2</v>
      </c>
      <c r="G8484" s="6">
        <v>70.7</v>
      </c>
      <c r="H8484" s="5" t="s">
        <v>113</v>
      </c>
      <c r="I8484" s="6">
        <f t="shared" si="528"/>
        <v>4.89999999999999</v>
      </c>
      <c r="J8484" s="5" t="str">
        <f>IF(H8484="否","不适用",IF(AND(ISNUMBER(E8484),ISNUMBER(F8484)),IF(I8484&gt;规则与名单!$B$2,"是","否"),"未判定"))</f>
        <v>否</v>
      </c>
      <c r="K8484" s="5" t="str">
        <f t="shared" si="529"/>
        <v>非测试日纯氢</v>
      </c>
      <c r="L8484" s="6">
        <f t="shared" si="530"/>
        <v>70.7</v>
      </c>
      <c r="M8484" s="5">
        <f t="shared" si="531"/>
        <v>0</v>
      </c>
      <c r="N8484" s="5" t="s">
        <v>28794</v>
      </c>
      <c r="O8484" s="5" t="s">
        <v>28795</v>
      </c>
      <c r="P8484" s="5" t="s">
        <v>28796</v>
      </c>
    </row>
    <row r="8485" ht="19" customHeight="1" spans="1:16">
      <c r="A8485" s="5">
        <v>334</v>
      </c>
      <c r="B8485" s="5" t="s">
        <v>786</v>
      </c>
      <c r="C8485" s="5" t="s">
        <v>82</v>
      </c>
      <c r="D8485" s="8" t="s">
        <v>506</v>
      </c>
      <c r="E8485" s="6">
        <v>348</v>
      </c>
      <c r="F8485" s="6">
        <v>327.3</v>
      </c>
      <c r="G8485" s="6">
        <v>160.9</v>
      </c>
      <c r="H8485" s="5" t="s">
        <v>113</v>
      </c>
      <c r="I8485" s="6">
        <f t="shared" si="528"/>
        <v>20.7</v>
      </c>
      <c r="J8485" s="5" t="str">
        <f>IF(H8485="否","不适用",IF(AND(ISNUMBER(E8485),ISNUMBER(F8485)),IF(I8485&gt;规则与名单!$B$2,"是","否"),"未判定"))</f>
        <v>否</v>
      </c>
      <c r="K8485" s="5" t="str">
        <f t="shared" si="529"/>
        <v>非测试日纯氢</v>
      </c>
      <c r="L8485" s="6">
        <f t="shared" si="530"/>
        <v>160.9</v>
      </c>
      <c r="M8485" s="5">
        <f t="shared" si="531"/>
        <v>0</v>
      </c>
      <c r="N8485" s="5" t="s">
        <v>28797</v>
      </c>
      <c r="O8485" s="5" t="s">
        <v>28798</v>
      </c>
      <c r="P8485" s="5" t="s">
        <v>28799</v>
      </c>
    </row>
    <row r="8486" ht="19" customHeight="1" spans="1:16">
      <c r="A8486" s="5">
        <v>334</v>
      </c>
      <c r="B8486" s="5" t="s">
        <v>786</v>
      </c>
      <c r="C8486" s="5" t="s">
        <v>82</v>
      </c>
      <c r="D8486" s="8" t="s">
        <v>673</v>
      </c>
      <c r="E8486" s="6">
        <v>290.5</v>
      </c>
      <c r="F8486" s="6">
        <v>274.1</v>
      </c>
      <c r="G8486" s="6">
        <v>176.6</v>
      </c>
      <c r="H8486" s="5" t="s">
        <v>113</v>
      </c>
      <c r="I8486" s="6">
        <f t="shared" si="528"/>
        <v>16.4</v>
      </c>
      <c r="J8486" s="5" t="str">
        <f>IF(H8486="否","不适用",IF(AND(ISNUMBER(E8486),ISNUMBER(F8486)),IF(I8486&gt;规则与名单!$B$2,"是","否"),"未判定"))</f>
        <v>否</v>
      </c>
      <c r="K8486" s="5" t="str">
        <f t="shared" si="529"/>
        <v>非测试日纯氢</v>
      </c>
      <c r="L8486" s="6">
        <f t="shared" si="530"/>
        <v>176.6</v>
      </c>
      <c r="M8486" s="5">
        <f t="shared" si="531"/>
        <v>0</v>
      </c>
      <c r="N8486" s="5" t="s">
        <v>28800</v>
      </c>
      <c r="O8486" s="5" t="s">
        <v>28801</v>
      </c>
      <c r="P8486" s="5" t="s">
        <v>28802</v>
      </c>
    </row>
    <row r="8487" ht="19" customHeight="1" spans="1:16">
      <c r="A8487" s="5">
        <v>334</v>
      </c>
      <c r="B8487" s="5" t="s">
        <v>786</v>
      </c>
      <c r="C8487" s="5" t="s">
        <v>82</v>
      </c>
      <c r="D8487" s="8" t="s">
        <v>183</v>
      </c>
      <c r="E8487" s="6">
        <v>187.2</v>
      </c>
      <c r="F8487" s="6">
        <v>176.5</v>
      </c>
      <c r="G8487" s="6">
        <v>16.4</v>
      </c>
      <c r="H8487" s="5" t="s">
        <v>113</v>
      </c>
      <c r="I8487" s="6">
        <f t="shared" si="528"/>
        <v>10.7</v>
      </c>
      <c r="J8487" s="5" t="str">
        <f>IF(H8487="否","不适用",IF(AND(ISNUMBER(E8487),ISNUMBER(F8487)),IF(I8487&gt;规则与名单!$B$2,"是","否"),"未判定"))</f>
        <v>否</v>
      </c>
      <c r="K8487" s="5" t="str">
        <f t="shared" si="529"/>
        <v>非测试日纯氢</v>
      </c>
      <c r="L8487" s="6">
        <f t="shared" si="530"/>
        <v>16.4</v>
      </c>
      <c r="M8487" s="5">
        <f t="shared" si="531"/>
        <v>0</v>
      </c>
      <c r="N8487" s="5" t="s">
        <v>28803</v>
      </c>
      <c r="O8487" s="5" t="s">
        <v>28804</v>
      </c>
      <c r="P8487" s="5" t="s">
        <v>28805</v>
      </c>
    </row>
    <row r="8488" ht="19" customHeight="1" spans="1:16">
      <c r="A8488" s="5">
        <v>334</v>
      </c>
      <c r="B8488" s="5" t="s">
        <v>786</v>
      </c>
      <c r="C8488" s="5" t="s">
        <v>82</v>
      </c>
      <c r="D8488" s="8" t="s">
        <v>431</v>
      </c>
      <c r="E8488" s="6">
        <v>780.3</v>
      </c>
      <c r="F8488" s="6">
        <v>16</v>
      </c>
      <c r="G8488" s="6">
        <v>911.3</v>
      </c>
      <c r="H8488" s="5" t="s">
        <v>113</v>
      </c>
      <c r="I8488" s="6">
        <f t="shared" si="528"/>
        <v>764.3</v>
      </c>
      <c r="J8488" s="5" t="str">
        <f>IF(H8488="否","不适用",IF(AND(ISNUMBER(E8488),ISNUMBER(F8488)),IF(I8488&gt;规则与名单!$B$2,"是","否"),"未判定"))</f>
        <v>是</v>
      </c>
      <c r="K8488" s="5" t="str">
        <f t="shared" si="529"/>
        <v>测试日GPS</v>
      </c>
      <c r="L8488" s="6">
        <f t="shared" si="530"/>
        <v>16</v>
      </c>
      <c r="M8488" s="5">
        <f t="shared" si="531"/>
        <v>0</v>
      </c>
      <c r="N8488" s="5" t="s">
        <v>28806</v>
      </c>
      <c r="O8488" s="5" t="s">
        <v>28807</v>
      </c>
      <c r="P8488" s="5" t="s">
        <v>28808</v>
      </c>
    </row>
    <row r="8489" ht="19" customHeight="1" spans="1:16">
      <c r="A8489" s="5">
        <v>334</v>
      </c>
      <c r="B8489" s="5" t="s">
        <v>786</v>
      </c>
      <c r="C8489" s="5" t="s">
        <v>82</v>
      </c>
      <c r="D8489" s="8" t="s">
        <v>3377</v>
      </c>
      <c r="E8489" s="6">
        <v>2147.5</v>
      </c>
      <c r="F8489" s="6">
        <v>0.2</v>
      </c>
      <c r="G8489" s="6">
        <v>2080.1</v>
      </c>
      <c r="H8489" s="5" t="s">
        <v>113</v>
      </c>
      <c r="I8489" s="6">
        <f t="shared" si="528"/>
        <v>2147.3</v>
      </c>
      <c r="J8489" s="5" t="str">
        <f>IF(H8489="否","不适用",IF(AND(ISNUMBER(E8489),ISNUMBER(F8489)),IF(I8489&gt;规则与名单!$B$2,"是","否"),"未判定"))</f>
        <v>是</v>
      </c>
      <c r="K8489" s="5" t="str">
        <f t="shared" si="529"/>
        <v>测试日GPS</v>
      </c>
      <c r="L8489" s="6">
        <f t="shared" si="530"/>
        <v>0.2</v>
      </c>
      <c r="M8489" s="5">
        <f t="shared" si="531"/>
        <v>0</v>
      </c>
      <c r="N8489" s="5" t="s">
        <v>28809</v>
      </c>
      <c r="O8489" s="5" t="s">
        <v>28810</v>
      </c>
      <c r="P8489" s="5" t="s">
        <v>28811</v>
      </c>
    </row>
    <row r="8490" ht="19" customHeight="1" spans="1:16">
      <c r="A8490" s="5">
        <v>334</v>
      </c>
      <c r="B8490" s="5" t="s">
        <v>786</v>
      </c>
      <c r="C8490" s="5" t="s">
        <v>82</v>
      </c>
      <c r="D8490" s="8" t="s">
        <v>407</v>
      </c>
      <c r="E8490" s="6">
        <v>1824.9</v>
      </c>
      <c r="F8490" s="6">
        <v>0.1</v>
      </c>
      <c r="G8490" s="6">
        <v>1508.9</v>
      </c>
      <c r="H8490" s="5" t="s">
        <v>113</v>
      </c>
      <c r="I8490" s="6">
        <f t="shared" si="528"/>
        <v>1824.8</v>
      </c>
      <c r="J8490" s="5" t="str">
        <f>IF(H8490="否","不适用",IF(AND(ISNUMBER(E8490),ISNUMBER(F8490)),IF(I8490&gt;规则与名单!$B$2,"是","否"),"未判定"))</f>
        <v>是</v>
      </c>
      <c r="K8490" s="5" t="str">
        <f t="shared" si="529"/>
        <v>测试日GPS</v>
      </c>
      <c r="L8490" s="6">
        <f t="shared" si="530"/>
        <v>0.1</v>
      </c>
      <c r="M8490" s="5">
        <f t="shared" si="531"/>
        <v>0</v>
      </c>
      <c r="N8490" s="5" t="s">
        <v>28812</v>
      </c>
      <c r="O8490" s="5" t="s">
        <v>28813</v>
      </c>
      <c r="P8490" s="5" t="s">
        <v>28814</v>
      </c>
    </row>
    <row r="8491" ht="19" customHeight="1" spans="1:16">
      <c r="A8491" s="5">
        <v>334</v>
      </c>
      <c r="B8491" s="5" t="s">
        <v>786</v>
      </c>
      <c r="C8491" s="5" t="s">
        <v>82</v>
      </c>
      <c r="D8491" s="8" t="s">
        <v>411</v>
      </c>
      <c r="E8491" s="6">
        <v>732.6</v>
      </c>
      <c r="F8491" s="6">
        <v>0</v>
      </c>
      <c r="G8491" s="6">
        <v>692.9</v>
      </c>
      <c r="H8491" s="5" t="s">
        <v>113</v>
      </c>
      <c r="I8491" s="6">
        <f t="shared" si="528"/>
        <v>732.6</v>
      </c>
      <c r="J8491" s="5" t="str">
        <f>IF(H8491="否","不适用",IF(AND(ISNUMBER(E8491),ISNUMBER(F8491)),IF(I8491&gt;规则与名单!$B$2,"是","否"),"未判定"))</f>
        <v>是</v>
      </c>
      <c r="K8491" s="5" t="str">
        <f t="shared" si="529"/>
        <v>测试日GPS</v>
      </c>
      <c r="L8491" s="6">
        <f t="shared" si="530"/>
        <v>0</v>
      </c>
      <c r="M8491" s="5">
        <f t="shared" si="531"/>
        <v>0</v>
      </c>
      <c r="N8491" s="5" t="s">
        <v>28815</v>
      </c>
      <c r="O8491" s="5" t="s">
        <v>28816</v>
      </c>
      <c r="P8491" s="5" t="s">
        <v>28817</v>
      </c>
    </row>
    <row r="8492" ht="19" customHeight="1" spans="1:16">
      <c r="A8492" s="5">
        <v>334</v>
      </c>
      <c r="B8492" s="5" t="s">
        <v>786</v>
      </c>
      <c r="C8492" s="5" t="s">
        <v>82</v>
      </c>
      <c r="D8492" s="8" t="s">
        <v>251</v>
      </c>
      <c r="E8492" s="6">
        <v>399.1</v>
      </c>
      <c r="F8492" s="6">
        <v>23.2</v>
      </c>
      <c r="G8492" s="6">
        <v>392.8</v>
      </c>
      <c r="H8492" s="5" t="s">
        <v>113</v>
      </c>
      <c r="I8492" s="6">
        <f t="shared" si="528"/>
        <v>375.9</v>
      </c>
      <c r="J8492" s="5" t="str">
        <f>IF(H8492="否","不适用",IF(AND(ISNUMBER(E8492),ISNUMBER(F8492)),IF(I8492&gt;规则与名单!$B$2,"是","否"),"未判定"))</f>
        <v>是</v>
      </c>
      <c r="K8492" s="5" t="str">
        <f t="shared" si="529"/>
        <v>测试日GPS</v>
      </c>
      <c r="L8492" s="6">
        <f t="shared" si="530"/>
        <v>23.2</v>
      </c>
      <c r="M8492" s="5">
        <f t="shared" si="531"/>
        <v>0</v>
      </c>
      <c r="N8492" s="5" t="s">
        <v>28818</v>
      </c>
      <c r="O8492" s="5" t="s">
        <v>28819</v>
      </c>
      <c r="P8492" s="5" t="s">
        <v>28820</v>
      </c>
    </row>
    <row r="8493" ht="19" customHeight="1" spans="1:16">
      <c r="A8493" s="5">
        <v>334</v>
      </c>
      <c r="B8493" s="5" t="s">
        <v>786</v>
      </c>
      <c r="C8493" s="5" t="s">
        <v>82</v>
      </c>
      <c r="D8493" s="8" t="s">
        <v>472</v>
      </c>
      <c r="E8493" s="6">
        <v>912.1</v>
      </c>
      <c r="F8493" s="6">
        <v>12.1</v>
      </c>
      <c r="G8493" s="6">
        <v>873.8</v>
      </c>
      <c r="H8493" s="5" t="s">
        <v>113</v>
      </c>
      <c r="I8493" s="6">
        <f t="shared" si="528"/>
        <v>900</v>
      </c>
      <c r="J8493" s="5" t="str">
        <f>IF(H8493="否","不适用",IF(AND(ISNUMBER(E8493),ISNUMBER(F8493)),IF(I8493&gt;规则与名单!$B$2,"是","否"),"未判定"))</f>
        <v>是</v>
      </c>
      <c r="K8493" s="5" t="str">
        <f t="shared" si="529"/>
        <v>测试日GPS</v>
      </c>
      <c r="L8493" s="6">
        <f t="shared" si="530"/>
        <v>12.1</v>
      </c>
      <c r="M8493" s="5">
        <f t="shared" si="531"/>
        <v>0</v>
      </c>
      <c r="N8493" s="5" t="s">
        <v>28821</v>
      </c>
      <c r="O8493" s="5" t="s">
        <v>28822</v>
      </c>
      <c r="P8493" s="5" t="s">
        <v>28823</v>
      </c>
    </row>
    <row r="8494" ht="19" customHeight="1" spans="1:16">
      <c r="A8494" s="5">
        <v>334</v>
      </c>
      <c r="B8494" s="5" t="s">
        <v>786</v>
      </c>
      <c r="C8494" s="5" t="s">
        <v>82</v>
      </c>
      <c r="D8494" s="8" t="s">
        <v>466</v>
      </c>
      <c r="E8494" s="6">
        <v>2147.7</v>
      </c>
      <c r="F8494" s="6">
        <v>0.2</v>
      </c>
      <c r="G8494" s="6">
        <v>2025</v>
      </c>
      <c r="H8494" s="5" t="s">
        <v>113</v>
      </c>
      <c r="I8494" s="6">
        <f t="shared" si="528"/>
        <v>2147.5</v>
      </c>
      <c r="J8494" s="5" t="str">
        <f>IF(H8494="否","不适用",IF(AND(ISNUMBER(E8494),ISNUMBER(F8494)),IF(I8494&gt;规则与名单!$B$2,"是","否"),"未判定"))</f>
        <v>是</v>
      </c>
      <c r="K8494" s="5" t="str">
        <f t="shared" si="529"/>
        <v>测试日GPS</v>
      </c>
      <c r="L8494" s="6">
        <f t="shared" si="530"/>
        <v>0.2</v>
      </c>
      <c r="M8494" s="5">
        <f t="shared" si="531"/>
        <v>0</v>
      </c>
      <c r="N8494" s="5" t="s">
        <v>28824</v>
      </c>
      <c r="O8494" s="5" t="s">
        <v>28825</v>
      </c>
      <c r="P8494" s="5" t="s">
        <v>28826</v>
      </c>
    </row>
    <row r="8495" ht="19" customHeight="1" spans="1:16">
      <c r="A8495" s="5">
        <v>334</v>
      </c>
      <c r="B8495" s="5" t="s">
        <v>786</v>
      </c>
      <c r="C8495" s="5" t="s">
        <v>82</v>
      </c>
      <c r="D8495" s="8" t="s">
        <v>333</v>
      </c>
      <c r="E8495" s="6">
        <v>2007.3</v>
      </c>
      <c r="F8495" s="6">
        <v>0.3</v>
      </c>
      <c r="G8495" s="6">
        <v>1173.1</v>
      </c>
      <c r="H8495" s="5" t="s">
        <v>113</v>
      </c>
      <c r="I8495" s="6">
        <f t="shared" si="528"/>
        <v>2007</v>
      </c>
      <c r="J8495" s="5" t="str">
        <f>IF(H8495="否","不适用",IF(AND(ISNUMBER(E8495),ISNUMBER(F8495)),IF(I8495&gt;规则与名单!$B$2,"是","否"),"未判定"))</f>
        <v>是</v>
      </c>
      <c r="K8495" s="5" t="str">
        <f t="shared" si="529"/>
        <v>测试日GPS</v>
      </c>
      <c r="L8495" s="6">
        <f t="shared" si="530"/>
        <v>0.3</v>
      </c>
      <c r="M8495" s="5">
        <f t="shared" si="531"/>
        <v>0</v>
      </c>
      <c r="N8495" s="5" t="s">
        <v>28827</v>
      </c>
      <c r="O8495" s="5" t="s">
        <v>28828</v>
      </c>
      <c r="P8495" s="5" t="s">
        <v>28829</v>
      </c>
    </row>
    <row r="8496" ht="19" customHeight="1" spans="1:16">
      <c r="A8496" s="5">
        <v>334</v>
      </c>
      <c r="B8496" s="5" t="s">
        <v>786</v>
      </c>
      <c r="C8496" s="5" t="s">
        <v>82</v>
      </c>
      <c r="D8496" s="8" t="s">
        <v>175</v>
      </c>
      <c r="E8496" s="6">
        <v>1767.8</v>
      </c>
      <c r="F8496" s="6">
        <v>19</v>
      </c>
      <c r="G8496" s="6">
        <v>1674.2</v>
      </c>
      <c r="H8496" s="5" t="s">
        <v>113</v>
      </c>
      <c r="I8496" s="6">
        <f t="shared" si="528"/>
        <v>1748.8</v>
      </c>
      <c r="J8496" s="5" t="str">
        <f>IF(H8496="否","不适用",IF(AND(ISNUMBER(E8496),ISNUMBER(F8496)),IF(I8496&gt;规则与名单!$B$2,"是","否"),"未判定"))</f>
        <v>是</v>
      </c>
      <c r="K8496" s="5" t="str">
        <f t="shared" si="529"/>
        <v>测试日GPS</v>
      </c>
      <c r="L8496" s="6">
        <f t="shared" si="530"/>
        <v>19</v>
      </c>
      <c r="M8496" s="5">
        <f t="shared" si="531"/>
        <v>0</v>
      </c>
      <c r="N8496" s="5" t="s">
        <v>28830</v>
      </c>
      <c r="O8496" s="5" t="s">
        <v>28831</v>
      </c>
      <c r="P8496" s="5" t="s">
        <v>28832</v>
      </c>
    </row>
    <row r="8497" ht="19" customHeight="1" spans="1:16">
      <c r="A8497" s="5">
        <v>334</v>
      </c>
      <c r="B8497" s="5" t="s">
        <v>786</v>
      </c>
      <c r="C8497" s="5" t="s">
        <v>82</v>
      </c>
      <c r="D8497" s="8" t="s">
        <v>3402</v>
      </c>
      <c r="E8497" s="6">
        <v>2214.2</v>
      </c>
      <c r="F8497" s="6">
        <v>0.17</v>
      </c>
      <c r="G8497" s="6">
        <v>2075.4</v>
      </c>
      <c r="H8497" s="5" t="s">
        <v>113</v>
      </c>
      <c r="I8497" s="6">
        <f t="shared" si="528"/>
        <v>2214.03</v>
      </c>
      <c r="J8497" s="5" t="str">
        <f>IF(H8497="否","不适用",IF(AND(ISNUMBER(E8497),ISNUMBER(F8497)),IF(I8497&gt;规则与名单!$B$2,"是","否"),"未判定"))</f>
        <v>是</v>
      </c>
      <c r="K8497" s="5" t="str">
        <f t="shared" si="529"/>
        <v>测试日GPS</v>
      </c>
      <c r="L8497" s="6">
        <f t="shared" si="530"/>
        <v>0.17</v>
      </c>
      <c r="M8497" s="5">
        <f t="shared" si="531"/>
        <v>0</v>
      </c>
      <c r="N8497" s="5" t="s">
        <v>28833</v>
      </c>
      <c r="O8497" s="5" t="s">
        <v>28834</v>
      </c>
      <c r="P8497" s="5" t="s">
        <v>28835</v>
      </c>
    </row>
    <row r="8498" ht="19" customHeight="1" spans="1:16">
      <c r="A8498" s="5">
        <v>334</v>
      </c>
      <c r="B8498" s="5" t="s">
        <v>786</v>
      </c>
      <c r="C8498" s="5" t="s">
        <v>82</v>
      </c>
      <c r="D8498" s="8" t="s">
        <v>487</v>
      </c>
      <c r="E8498" s="6">
        <v>2139.4</v>
      </c>
      <c r="F8498" s="6">
        <v>19.1</v>
      </c>
      <c r="G8498" s="6">
        <v>2034.3</v>
      </c>
      <c r="H8498" s="5" t="s">
        <v>113</v>
      </c>
      <c r="I8498" s="6">
        <f t="shared" si="528"/>
        <v>2120.3</v>
      </c>
      <c r="J8498" s="5" t="str">
        <f>IF(H8498="否","不适用",IF(AND(ISNUMBER(E8498),ISNUMBER(F8498)),IF(I8498&gt;规则与名单!$B$2,"是","否"),"未判定"))</f>
        <v>是</v>
      </c>
      <c r="K8498" s="5" t="str">
        <f t="shared" si="529"/>
        <v>测试日GPS</v>
      </c>
      <c r="L8498" s="6">
        <f t="shared" si="530"/>
        <v>19.1</v>
      </c>
      <c r="M8498" s="5">
        <f t="shared" si="531"/>
        <v>0</v>
      </c>
      <c r="N8498" s="5" t="s">
        <v>28836</v>
      </c>
      <c r="O8498" s="5" t="s">
        <v>28837</v>
      </c>
      <c r="P8498" s="5" t="s">
        <v>28838</v>
      </c>
    </row>
    <row r="8499" ht="19" customHeight="1" spans="1:16">
      <c r="A8499" s="5">
        <v>334</v>
      </c>
      <c r="B8499" s="5" t="s">
        <v>786</v>
      </c>
      <c r="C8499" s="5" t="s">
        <v>82</v>
      </c>
      <c r="D8499" s="8" t="s">
        <v>121</v>
      </c>
      <c r="E8499" s="6">
        <v>2212</v>
      </c>
      <c r="F8499" s="6">
        <v>0.2</v>
      </c>
      <c r="G8499" s="6">
        <v>2093.7</v>
      </c>
      <c r="H8499" s="5" t="s">
        <v>113</v>
      </c>
      <c r="I8499" s="6">
        <f t="shared" si="528"/>
        <v>2211.8</v>
      </c>
      <c r="J8499" s="5" t="str">
        <f>IF(H8499="否","不适用",IF(AND(ISNUMBER(E8499),ISNUMBER(F8499)),IF(I8499&gt;规则与名单!$B$2,"是","否"),"未判定"))</f>
        <v>是</v>
      </c>
      <c r="K8499" s="5" t="str">
        <f t="shared" si="529"/>
        <v>测试日GPS</v>
      </c>
      <c r="L8499" s="6">
        <f t="shared" si="530"/>
        <v>0.2</v>
      </c>
      <c r="M8499" s="5">
        <f t="shared" si="531"/>
        <v>0</v>
      </c>
      <c r="N8499" s="5" t="s">
        <v>28839</v>
      </c>
      <c r="O8499" s="5" t="s">
        <v>28840</v>
      </c>
      <c r="P8499" s="5" t="s">
        <v>28841</v>
      </c>
    </row>
    <row r="8500" ht="19" customHeight="1" spans="1:16">
      <c r="A8500" s="5">
        <v>334</v>
      </c>
      <c r="B8500" s="5" t="s">
        <v>786</v>
      </c>
      <c r="C8500" s="5" t="s">
        <v>82</v>
      </c>
      <c r="D8500" s="8" t="s">
        <v>170</v>
      </c>
      <c r="E8500" s="6">
        <v>2218.3</v>
      </c>
      <c r="F8500" s="6">
        <v>0</v>
      </c>
      <c r="G8500" s="6">
        <v>2101.3</v>
      </c>
      <c r="H8500" s="5" t="s">
        <v>113</v>
      </c>
      <c r="I8500" s="6">
        <f t="shared" si="528"/>
        <v>2218.3</v>
      </c>
      <c r="J8500" s="5" t="str">
        <f>IF(H8500="否","不适用",IF(AND(ISNUMBER(E8500),ISNUMBER(F8500)),IF(I8500&gt;规则与名单!$B$2,"是","否"),"未判定"))</f>
        <v>是</v>
      </c>
      <c r="K8500" s="5" t="str">
        <f t="shared" si="529"/>
        <v>测试日GPS</v>
      </c>
      <c r="L8500" s="6">
        <f t="shared" si="530"/>
        <v>0</v>
      </c>
      <c r="M8500" s="5">
        <f t="shared" si="531"/>
        <v>0</v>
      </c>
      <c r="N8500" s="5" t="s">
        <v>28842</v>
      </c>
      <c r="O8500" s="5" t="s">
        <v>28843</v>
      </c>
      <c r="P8500" s="5" t="s">
        <v>28844</v>
      </c>
    </row>
    <row r="8501" ht="19" customHeight="1" spans="1:16">
      <c r="A8501" s="5">
        <v>334</v>
      </c>
      <c r="B8501" s="5" t="s">
        <v>786</v>
      </c>
      <c r="C8501" s="5" t="s">
        <v>82</v>
      </c>
      <c r="D8501" s="8" t="s">
        <v>644</v>
      </c>
      <c r="E8501" s="6">
        <v>935.1</v>
      </c>
      <c r="F8501" s="6">
        <v>120.4</v>
      </c>
      <c r="G8501" s="6">
        <v>490.9</v>
      </c>
      <c r="H8501" s="5" t="s">
        <v>113</v>
      </c>
      <c r="I8501" s="6">
        <f t="shared" si="528"/>
        <v>814.7</v>
      </c>
      <c r="J8501" s="5" t="str">
        <f>IF(H8501="否","不适用",IF(AND(ISNUMBER(E8501),ISNUMBER(F8501)),IF(I8501&gt;规则与名单!$B$2,"是","否"),"未判定"))</f>
        <v>是</v>
      </c>
      <c r="K8501" s="5" t="str">
        <f t="shared" si="529"/>
        <v>测试日GPS</v>
      </c>
      <c r="L8501" s="6">
        <f t="shared" si="530"/>
        <v>120.4</v>
      </c>
      <c r="M8501" s="5">
        <f t="shared" si="531"/>
        <v>0</v>
      </c>
      <c r="N8501" s="5" t="s">
        <v>28845</v>
      </c>
      <c r="O8501" s="5" t="s">
        <v>28846</v>
      </c>
      <c r="P8501" s="5" t="s">
        <v>28847</v>
      </c>
    </row>
    <row r="8502" ht="19" customHeight="1" spans="1:16">
      <c r="A8502" s="5">
        <v>334</v>
      </c>
      <c r="B8502" s="5" t="s">
        <v>786</v>
      </c>
      <c r="C8502" s="5" t="s">
        <v>82</v>
      </c>
      <c r="D8502" s="8" t="s">
        <v>3418</v>
      </c>
      <c r="E8502" s="6"/>
      <c r="F8502" s="6">
        <v>0</v>
      </c>
      <c r="G8502" s="6"/>
      <c r="H8502" s="5" t="s">
        <v>113</v>
      </c>
      <c r="I8502" s="6" t="str">
        <f t="shared" si="528"/>
        <v/>
      </c>
      <c r="J8502" s="5" t="str">
        <f>IF(H8502="否","不适用",IF(AND(ISNUMBER(E8502),ISNUMBER(F8502)),IF(I8502&gt;规则与名单!$B$2,"是","否"),"未判定"))</f>
        <v>未判定</v>
      </c>
      <c r="K8502" s="5" t="str">
        <f t="shared" si="529"/>
        <v>测试名单无纯氢GPS</v>
      </c>
      <c r="L8502" s="6">
        <f t="shared" si="530"/>
        <v>0</v>
      </c>
      <c r="M8502" s="5">
        <f t="shared" si="531"/>
        <v>0</v>
      </c>
      <c r="N8502" s="5" t="s">
        <v>28848</v>
      </c>
      <c r="O8502" s="5" t="s">
        <v>28849</v>
      </c>
      <c r="P8502" s="5" t="s">
        <v>28850</v>
      </c>
    </row>
    <row r="8503" ht="19" customHeight="1" spans="1:16">
      <c r="A8503" s="5">
        <v>334</v>
      </c>
      <c r="B8503" s="5" t="s">
        <v>786</v>
      </c>
      <c r="C8503" s="5" t="s">
        <v>82</v>
      </c>
      <c r="D8503" s="8" t="s">
        <v>3422</v>
      </c>
      <c r="E8503" s="6"/>
      <c r="F8503" s="6">
        <v>0</v>
      </c>
      <c r="G8503" s="6"/>
      <c r="H8503" s="5" t="s">
        <v>113</v>
      </c>
      <c r="I8503" s="6" t="str">
        <f t="shared" si="528"/>
        <v/>
      </c>
      <c r="J8503" s="5" t="str">
        <f>IF(H8503="否","不适用",IF(AND(ISNUMBER(E8503),ISNUMBER(F8503)),IF(I8503&gt;规则与名单!$B$2,"是","否"),"未判定"))</f>
        <v>未判定</v>
      </c>
      <c r="K8503" s="5" t="str">
        <f t="shared" si="529"/>
        <v>测试名单无纯氢GPS</v>
      </c>
      <c r="L8503" s="6">
        <f t="shared" si="530"/>
        <v>0</v>
      </c>
      <c r="M8503" s="5">
        <f t="shared" si="531"/>
        <v>0</v>
      </c>
      <c r="N8503" s="5" t="s">
        <v>28851</v>
      </c>
      <c r="O8503" s="5" t="s">
        <v>28852</v>
      </c>
      <c r="P8503" s="5" t="s">
        <v>28853</v>
      </c>
    </row>
    <row r="8504" ht="19" customHeight="1" spans="1:16">
      <c r="A8504" s="5">
        <v>334</v>
      </c>
      <c r="B8504" s="5" t="s">
        <v>786</v>
      </c>
      <c r="C8504" s="5" t="s">
        <v>82</v>
      </c>
      <c r="D8504" s="8" t="s">
        <v>336</v>
      </c>
      <c r="E8504" s="6"/>
      <c r="F8504" s="6">
        <v>0</v>
      </c>
      <c r="G8504" s="6"/>
      <c r="H8504" s="5" t="s">
        <v>113</v>
      </c>
      <c r="I8504" s="6" t="str">
        <f t="shared" si="528"/>
        <v/>
      </c>
      <c r="J8504" s="5" t="str">
        <f>IF(H8504="否","不适用",IF(AND(ISNUMBER(E8504),ISNUMBER(F8504)),IF(I8504&gt;规则与名单!$B$2,"是","否"),"未判定"))</f>
        <v>未判定</v>
      </c>
      <c r="K8504" s="5" t="str">
        <f t="shared" si="529"/>
        <v>测试名单无纯氢GPS</v>
      </c>
      <c r="L8504" s="6">
        <f t="shared" si="530"/>
        <v>0</v>
      </c>
      <c r="M8504" s="5">
        <f t="shared" si="531"/>
        <v>0</v>
      </c>
      <c r="N8504" s="5" t="s">
        <v>28854</v>
      </c>
      <c r="O8504" s="5" t="s">
        <v>28855</v>
      </c>
      <c r="P8504" s="5" t="s">
        <v>28856</v>
      </c>
    </row>
    <row r="8505" ht="19" customHeight="1" spans="1:16">
      <c r="A8505" s="5">
        <v>334</v>
      </c>
      <c r="B8505" s="5" t="s">
        <v>786</v>
      </c>
      <c r="C8505" s="5" t="s">
        <v>82</v>
      </c>
      <c r="D8505" s="8" t="s">
        <v>653</v>
      </c>
      <c r="E8505" s="6"/>
      <c r="F8505" s="6">
        <v>0</v>
      </c>
      <c r="G8505" s="6"/>
      <c r="H8505" s="5" t="s">
        <v>113</v>
      </c>
      <c r="I8505" s="6" t="str">
        <f t="shared" si="528"/>
        <v/>
      </c>
      <c r="J8505" s="5" t="str">
        <f>IF(H8505="否","不适用",IF(AND(ISNUMBER(E8505),ISNUMBER(F8505)),IF(I8505&gt;规则与名单!$B$2,"是","否"),"未判定"))</f>
        <v>未判定</v>
      </c>
      <c r="K8505" s="5" t="str">
        <f t="shared" si="529"/>
        <v>测试名单无纯氢GPS</v>
      </c>
      <c r="L8505" s="6">
        <f t="shared" si="530"/>
        <v>0</v>
      </c>
      <c r="M8505" s="5">
        <f t="shared" si="531"/>
        <v>0</v>
      </c>
      <c r="N8505" s="5" t="s">
        <v>28857</v>
      </c>
      <c r="O8505" s="5" t="s">
        <v>28858</v>
      </c>
      <c r="P8505" s="5" t="s">
        <v>28859</v>
      </c>
    </row>
    <row r="8506" ht="19" customHeight="1" spans="1:16">
      <c r="A8506" s="5">
        <v>334</v>
      </c>
      <c r="B8506" s="5" t="s">
        <v>786</v>
      </c>
      <c r="C8506" s="5" t="s">
        <v>82</v>
      </c>
      <c r="D8506" s="8" t="s">
        <v>140</v>
      </c>
      <c r="E8506" s="6"/>
      <c r="F8506" s="6">
        <v>0</v>
      </c>
      <c r="G8506" s="6"/>
      <c r="H8506" s="5" t="s">
        <v>113</v>
      </c>
      <c r="I8506" s="6" t="str">
        <f t="shared" si="528"/>
        <v/>
      </c>
      <c r="J8506" s="5" t="str">
        <f>IF(H8506="否","不适用",IF(AND(ISNUMBER(E8506),ISNUMBER(F8506)),IF(I8506&gt;规则与名单!$B$2,"是","否"),"未判定"))</f>
        <v>未判定</v>
      </c>
      <c r="K8506" s="5" t="str">
        <f t="shared" si="529"/>
        <v>测试名单无纯氢GPS</v>
      </c>
      <c r="L8506" s="6">
        <f t="shared" si="530"/>
        <v>0</v>
      </c>
      <c r="M8506" s="5">
        <f t="shared" si="531"/>
        <v>0</v>
      </c>
      <c r="N8506" s="5" t="s">
        <v>28860</v>
      </c>
      <c r="O8506" s="5" t="s">
        <v>28861</v>
      </c>
      <c r="P8506" s="5" t="s">
        <v>28862</v>
      </c>
    </row>
    <row r="8507" ht="19" customHeight="1" spans="1:16">
      <c r="A8507" s="5">
        <v>334</v>
      </c>
      <c r="B8507" s="5" t="s">
        <v>786</v>
      </c>
      <c r="C8507" s="5" t="s">
        <v>82</v>
      </c>
      <c r="D8507" s="8" t="s">
        <v>115</v>
      </c>
      <c r="E8507" s="6">
        <v>0</v>
      </c>
      <c r="F8507" s="6">
        <v>0.04</v>
      </c>
      <c r="G8507" s="6"/>
      <c r="H8507" s="5" t="s">
        <v>113</v>
      </c>
      <c r="I8507" s="6">
        <f t="shared" si="528"/>
        <v>-0.04</v>
      </c>
      <c r="J8507" s="5" t="str">
        <f>IF(H8507="否","不适用",IF(AND(ISNUMBER(E8507),ISNUMBER(F8507)),IF(I8507&gt;规则与名单!$B$2,"是","否"),"未判定"))</f>
        <v>否</v>
      </c>
      <c r="K8507" s="5" t="str">
        <f t="shared" si="529"/>
        <v>非测试日仪表</v>
      </c>
      <c r="L8507" s="6">
        <f t="shared" si="530"/>
        <v>0</v>
      </c>
      <c r="M8507" s="5">
        <f t="shared" si="531"/>
        <v>0</v>
      </c>
      <c r="N8507" s="5" t="s">
        <v>28863</v>
      </c>
      <c r="O8507" s="5" t="s">
        <v>28864</v>
      </c>
      <c r="P8507" s="5" t="s">
        <v>28865</v>
      </c>
    </row>
    <row r="8508" ht="19" customHeight="1" spans="1:16">
      <c r="A8508" s="5">
        <v>335</v>
      </c>
      <c r="B8508" s="5" t="s">
        <v>788</v>
      </c>
      <c r="C8508" s="5" t="s">
        <v>82</v>
      </c>
      <c r="D8508" s="8" t="s">
        <v>114</v>
      </c>
      <c r="E8508" s="6">
        <v>61.4</v>
      </c>
      <c r="F8508" s="6">
        <v>59.1</v>
      </c>
      <c r="G8508" s="6">
        <v>9.4</v>
      </c>
      <c r="H8508" s="5" t="s">
        <v>120</v>
      </c>
      <c r="I8508" s="6">
        <f t="shared" si="528"/>
        <v>2.3</v>
      </c>
      <c r="J8508" s="5" t="str">
        <f>IF(H8508="否","不适用",IF(AND(ISNUMBER(E8508),ISNUMBER(F8508)),IF(I8508&gt;规则与名单!$B$2,"是","否"),"未判定"))</f>
        <v>不适用</v>
      </c>
      <c r="K8508" s="5" t="str">
        <f t="shared" si="529"/>
        <v>非测试日纯氢</v>
      </c>
      <c r="L8508" s="6">
        <f t="shared" si="530"/>
        <v>9.4</v>
      </c>
      <c r="M8508" s="5">
        <f t="shared" si="531"/>
        <v>0</v>
      </c>
      <c r="N8508" s="5" t="s">
        <v>28866</v>
      </c>
      <c r="O8508" s="5" t="s">
        <v>28867</v>
      </c>
      <c r="P8508" s="5" t="s">
        <v>28868</v>
      </c>
    </row>
    <row r="8509" ht="19" customHeight="1" spans="1:16">
      <c r="A8509" s="5">
        <v>335</v>
      </c>
      <c r="B8509" s="5" t="s">
        <v>788</v>
      </c>
      <c r="C8509" s="5" t="s">
        <v>82</v>
      </c>
      <c r="D8509" s="8" t="s">
        <v>605</v>
      </c>
      <c r="E8509" s="6">
        <v>99.5</v>
      </c>
      <c r="F8509" s="6">
        <v>95</v>
      </c>
      <c r="G8509" s="6">
        <v>2.2</v>
      </c>
      <c r="H8509" s="5" t="s">
        <v>120</v>
      </c>
      <c r="I8509" s="6">
        <f t="shared" si="528"/>
        <v>4.5</v>
      </c>
      <c r="J8509" s="5" t="str">
        <f>IF(H8509="否","不适用",IF(AND(ISNUMBER(E8509),ISNUMBER(F8509)),IF(I8509&gt;规则与名单!$B$2,"是","否"),"未判定"))</f>
        <v>不适用</v>
      </c>
      <c r="K8509" s="5" t="str">
        <f t="shared" si="529"/>
        <v>非测试日纯氢</v>
      </c>
      <c r="L8509" s="6">
        <f t="shared" si="530"/>
        <v>2.2</v>
      </c>
      <c r="M8509" s="5">
        <f t="shared" si="531"/>
        <v>0</v>
      </c>
      <c r="N8509" s="5" t="s">
        <v>28869</v>
      </c>
      <c r="O8509" s="5" t="s">
        <v>28870</v>
      </c>
      <c r="P8509" s="5" t="s">
        <v>28871</v>
      </c>
    </row>
    <row r="8510" ht="19" customHeight="1" spans="1:16">
      <c r="A8510" s="5">
        <v>335</v>
      </c>
      <c r="B8510" s="5" t="s">
        <v>788</v>
      </c>
      <c r="C8510" s="5" t="s">
        <v>82</v>
      </c>
      <c r="D8510" s="8" t="s">
        <v>186</v>
      </c>
      <c r="E8510" s="6">
        <v>86.8</v>
      </c>
      <c r="F8510" s="6">
        <v>83.6</v>
      </c>
      <c r="G8510" s="6">
        <v>4.4</v>
      </c>
      <c r="H8510" s="5" t="s">
        <v>120</v>
      </c>
      <c r="I8510" s="6">
        <f t="shared" si="528"/>
        <v>3.2</v>
      </c>
      <c r="J8510" s="5" t="str">
        <f>IF(H8510="否","不适用",IF(AND(ISNUMBER(E8510),ISNUMBER(F8510)),IF(I8510&gt;规则与名单!$B$2,"是","否"),"未判定"))</f>
        <v>不适用</v>
      </c>
      <c r="K8510" s="5" t="str">
        <f t="shared" si="529"/>
        <v>非测试日纯氢</v>
      </c>
      <c r="L8510" s="6">
        <f t="shared" si="530"/>
        <v>4.4</v>
      </c>
      <c r="M8510" s="5">
        <f t="shared" si="531"/>
        <v>0</v>
      </c>
      <c r="N8510" s="5" t="s">
        <v>28872</v>
      </c>
      <c r="O8510" s="5" t="s">
        <v>28873</v>
      </c>
      <c r="P8510" s="5" t="s">
        <v>28874</v>
      </c>
    </row>
    <row r="8511" ht="19" customHeight="1" spans="1:16">
      <c r="A8511" s="5">
        <v>335</v>
      </c>
      <c r="B8511" s="5" t="s">
        <v>788</v>
      </c>
      <c r="C8511" s="5" t="s">
        <v>82</v>
      </c>
      <c r="D8511" s="8" t="s">
        <v>165</v>
      </c>
      <c r="E8511" s="6">
        <v>62.1</v>
      </c>
      <c r="F8511" s="6">
        <v>79.8</v>
      </c>
      <c r="G8511" s="6">
        <v>6.3</v>
      </c>
      <c r="H8511" s="5" t="s">
        <v>120</v>
      </c>
      <c r="I8511" s="6">
        <f t="shared" si="528"/>
        <v>-17.7</v>
      </c>
      <c r="J8511" s="5" t="str">
        <f>IF(H8511="否","不适用",IF(AND(ISNUMBER(E8511),ISNUMBER(F8511)),IF(I8511&gt;规则与名单!$B$2,"是","否"),"未判定"))</f>
        <v>不适用</v>
      </c>
      <c r="K8511" s="5" t="str">
        <f t="shared" si="529"/>
        <v>非测试日纯氢</v>
      </c>
      <c r="L8511" s="6">
        <f t="shared" si="530"/>
        <v>6.3</v>
      </c>
      <c r="M8511" s="5">
        <f t="shared" si="531"/>
        <v>0</v>
      </c>
      <c r="N8511" s="5" t="s">
        <v>28875</v>
      </c>
      <c r="O8511" s="5" t="s">
        <v>28876</v>
      </c>
      <c r="P8511" s="5" t="s">
        <v>28877</v>
      </c>
    </row>
    <row r="8512" ht="19" customHeight="1" spans="1:16">
      <c r="A8512" s="5">
        <v>335</v>
      </c>
      <c r="B8512" s="5" t="s">
        <v>788</v>
      </c>
      <c r="C8512" s="5" t="s">
        <v>82</v>
      </c>
      <c r="D8512" s="8" t="s">
        <v>151</v>
      </c>
      <c r="E8512" s="6">
        <v>79.8</v>
      </c>
      <c r="F8512" s="6">
        <v>75.4</v>
      </c>
      <c r="G8512" s="6">
        <v>3.6</v>
      </c>
      <c r="H8512" s="5" t="s">
        <v>120</v>
      </c>
      <c r="I8512" s="6">
        <f t="shared" si="528"/>
        <v>4.39999999999999</v>
      </c>
      <c r="J8512" s="5" t="str">
        <f>IF(H8512="否","不适用",IF(AND(ISNUMBER(E8512),ISNUMBER(F8512)),IF(I8512&gt;规则与名单!$B$2,"是","否"),"未判定"))</f>
        <v>不适用</v>
      </c>
      <c r="K8512" s="5" t="str">
        <f t="shared" si="529"/>
        <v>非测试日纯氢</v>
      </c>
      <c r="L8512" s="6">
        <f t="shared" si="530"/>
        <v>3.6</v>
      </c>
      <c r="M8512" s="5">
        <f t="shared" si="531"/>
        <v>0</v>
      </c>
      <c r="N8512" s="5" t="s">
        <v>28878</v>
      </c>
      <c r="O8512" s="5" t="s">
        <v>28879</v>
      </c>
      <c r="P8512" s="5" t="s">
        <v>28880</v>
      </c>
    </row>
    <row r="8513" ht="19" customHeight="1" spans="1:16">
      <c r="A8513" s="5">
        <v>335</v>
      </c>
      <c r="B8513" s="5" t="s">
        <v>788</v>
      </c>
      <c r="C8513" s="5" t="s">
        <v>82</v>
      </c>
      <c r="D8513" s="8" t="s">
        <v>3358</v>
      </c>
      <c r="E8513" s="6">
        <v>86.4</v>
      </c>
      <c r="F8513" s="6">
        <v>64.1</v>
      </c>
      <c r="G8513" s="6">
        <v>5.6</v>
      </c>
      <c r="H8513" s="5" t="s">
        <v>120</v>
      </c>
      <c r="I8513" s="6">
        <f t="shared" si="528"/>
        <v>22.3</v>
      </c>
      <c r="J8513" s="5" t="str">
        <f>IF(H8513="否","不适用",IF(AND(ISNUMBER(E8513),ISNUMBER(F8513)),IF(I8513&gt;规则与名单!$B$2,"是","否"),"未判定"))</f>
        <v>不适用</v>
      </c>
      <c r="K8513" s="5" t="str">
        <f t="shared" si="529"/>
        <v>非测试日纯氢</v>
      </c>
      <c r="L8513" s="6">
        <f t="shared" si="530"/>
        <v>5.6</v>
      </c>
      <c r="M8513" s="5">
        <f t="shared" si="531"/>
        <v>0</v>
      </c>
      <c r="N8513" s="5" t="s">
        <v>28881</v>
      </c>
      <c r="O8513" s="5" t="s">
        <v>28882</v>
      </c>
      <c r="P8513" s="5" t="s">
        <v>28883</v>
      </c>
    </row>
    <row r="8514" ht="19" customHeight="1" spans="1:16">
      <c r="A8514" s="5">
        <v>335</v>
      </c>
      <c r="B8514" s="5" t="s">
        <v>788</v>
      </c>
      <c r="C8514" s="5" t="s">
        <v>82</v>
      </c>
      <c r="D8514" s="8" t="s">
        <v>272</v>
      </c>
      <c r="E8514" s="6">
        <v>64.8</v>
      </c>
      <c r="F8514" s="6">
        <v>61.5</v>
      </c>
      <c r="G8514" s="6">
        <v>5.6</v>
      </c>
      <c r="H8514" s="5" t="s">
        <v>120</v>
      </c>
      <c r="I8514" s="6">
        <f t="shared" ref="I8514:I8577" si="532">IF(AND(ISNUMBER(E8514),ISNUMBER(F8514)),E8514-F8514,"")</f>
        <v>3.3</v>
      </c>
      <c r="J8514" s="5" t="str">
        <f>IF(H8514="否","不适用",IF(AND(ISNUMBER(E8514),ISNUMBER(F8514)),IF(I8514&gt;规则与名单!$B$2,"是","否"),"未判定"))</f>
        <v>不适用</v>
      </c>
      <c r="K8514" s="5" t="str">
        <f t="shared" ref="K8514:K8577" si="533">IF(J8514="是",IF(ISNUMBER(F8514),"测试日GPS","缺失"),IF(ISNUMBER(G8514),"非测试日纯氢",IF(AND(H8514="是",J8514="未判定"),IF(ISNUMBER(F8514),"测试名单无纯氢GPS","缺失"),IF(ISNUMBER(E8514),"非测试日仪表","缺失"))))</f>
        <v>非测试日纯氢</v>
      </c>
      <c r="L8514" s="6">
        <f t="shared" ref="L8514:L8577" si="534">IF(K8514="缺失","",IF(K8514="非测试日纯氢",G8514,IF(K8514="非测试日仪表",E8514,F8514)))</f>
        <v>5.6</v>
      </c>
      <c r="M8514" s="5">
        <f t="shared" ref="M8514:M8577" si="535">IF(K8514="缺失",1,0)</f>
        <v>0</v>
      </c>
      <c r="N8514" s="5" t="s">
        <v>28884</v>
      </c>
      <c r="O8514" s="5" t="s">
        <v>28885</v>
      </c>
      <c r="P8514" s="5" t="s">
        <v>28886</v>
      </c>
    </row>
    <row r="8515" ht="19" customHeight="1" spans="1:16">
      <c r="A8515" s="5">
        <v>335</v>
      </c>
      <c r="B8515" s="5" t="s">
        <v>788</v>
      </c>
      <c r="C8515" s="5" t="s">
        <v>82</v>
      </c>
      <c r="D8515" s="8" t="s">
        <v>506</v>
      </c>
      <c r="E8515" s="6">
        <v>86.1</v>
      </c>
      <c r="F8515" s="6">
        <v>80.8</v>
      </c>
      <c r="G8515" s="6">
        <v>12.2</v>
      </c>
      <c r="H8515" s="5" t="s">
        <v>120</v>
      </c>
      <c r="I8515" s="6">
        <f t="shared" si="532"/>
        <v>5.3</v>
      </c>
      <c r="J8515" s="5" t="str">
        <f>IF(H8515="否","不适用",IF(AND(ISNUMBER(E8515),ISNUMBER(F8515)),IF(I8515&gt;规则与名单!$B$2,"是","否"),"未判定"))</f>
        <v>不适用</v>
      </c>
      <c r="K8515" s="5" t="str">
        <f t="shared" si="533"/>
        <v>非测试日纯氢</v>
      </c>
      <c r="L8515" s="6">
        <f t="shared" si="534"/>
        <v>12.2</v>
      </c>
      <c r="M8515" s="5">
        <f t="shared" si="535"/>
        <v>0</v>
      </c>
      <c r="N8515" s="5" t="s">
        <v>28887</v>
      </c>
      <c r="O8515" s="5" t="s">
        <v>28888</v>
      </c>
      <c r="P8515" s="5" t="s">
        <v>28889</v>
      </c>
    </row>
    <row r="8516" ht="19" customHeight="1" spans="1:16">
      <c r="A8516" s="5">
        <v>335</v>
      </c>
      <c r="B8516" s="5" t="s">
        <v>788</v>
      </c>
      <c r="C8516" s="5" t="s">
        <v>82</v>
      </c>
      <c r="D8516" s="8" t="s">
        <v>673</v>
      </c>
      <c r="E8516" s="6">
        <v>80.6</v>
      </c>
      <c r="F8516" s="6">
        <v>76.7</v>
      </c>
      <c r="G8516" s="6">
        <v>3</v>
      </c>
      <c r="H8516" s="5" t="s">
        <v>120</v>
      </c>
      <c r="I8516" s="6">
        <f t="shared" si="532"/>
        <v>3.89999999999999</v>
      </c>
      <c r="J8516" s="5" t="str">
        <f>IF(H8516="否","不适用",IF(AND(ISNUMBER(E8516),ISNUMBER(F8516)),IF(I8516&gt;规则与名单!$B$2,"是","否"),"未判定"))</f>
        <v>不适用</v>
      </c>
      <c r="K8516" s="5" t="str">
        <f t="shared" si="533"/>
        <v>非测试日纯氢</v>
      </c>
      <c r="L8516" s="6">
        <f t="shared" si="534"/>
        <v>3</v>
      </c>
      <c r="M8516" s="5">
        <f t="shared" si="535"/>
        <v>0</v>
      </c>
      <c r="N8516" s="5" t="s">
        <v>28890</v>
      </c>
      <c r="O8516" s="5" t="s">
        <v>28891</v>
      </c>
      <c r="P8516" s="5" t="s">
        <v>28892</v>
      </c>
    </row>
    <row r="8517" ht="19" customHeight="1" spans="1:16">
      <c r="A8517" s="5">
        <v>335</v>
      </c>
      <c r="B8517" s="5" t="s">
        <v>788</v>
      </c>
      <c r="C8517" s="5" t="s">
        <v>82</v>
      </c>
      <c r="D8517" s="8" t="s">
        <v>183</v>
      </c>
      <c r="E8517" s="6">
        <v>85.6</v>
      </c>
      <c r="F8517" s="6">
        <v>81.9</v>
      </c>
      <c r="G8517" s="6">
        <v>11.6</v>
      </c>
      <c r="H8517" s="5" t="s">
        <v>120</v>
      </c>
      <c r="I8517" s="6">
        <f t="shared" si="532"/>
        <v>3.69999999999999</v>
      </c>
      <c r="J8517" s="5" t="str">
        <f>IF(H8517="否","不适用",IF(AND(ISNUMBER(E8517),ISNUMBER(F8517)),IF(I8517&gt;规则与名单!$B$2,"是","否"),"未判定"))</f>
        <v>不适用</v>
      </c>
      <c r="K8517" s="5" t="str">
        <f t="shared" si="533"/>
        <v>非测试日纯氢</v>
      </c>
      <c r="L8517" s="6">
        <f t="shared" si="534"/>
        <v>11.6</v>
      </c>
      <c r="M8517" s="5">
        <f t="shared" si="535"/>
        <v>0</v>
      </c>
      <c r="N8517" s="5" t="s">
        <v>28893</v>
      </c>
      <c r="O8517" s="5" t="s">
        <v>28894</v>
      </c>
      <c r="P8517" s="5" t="s">
        <v>28895</v>
      </c>
    </row>
    <row r="8518" ht="19" customHeight="1" spans="1:16">
      <c r="A8518" s="5">
        <v>335</v>
      </c>
      <c r="B8518" s="5" t="s">
        <v>788</v>
      </c>
      <c r="C8518" s="5" t="s">
        <v>82</v>
      </c>
      <c r="D8518" s="8" t="s">
        <v>431</v>
      </c>
      <c r="E8518" s="6">
        <v>57</v>
      </c>
      <c r="F8518" s="6">
        <v>58.3</v>
      </c>
      <c r="G8518" s="6">
        <v>5.3</v>
      </c>
      <c r="H8518" s="5" t="s">
        <v>120</v>
      </c>
      <c r="I8518" s="6">
        <f t="shared" si="532"/>
        <v>-1.3</v>
      </c>
      <c r="J8518" s="5" t="str">
        <f>IF(H8518="否","不适用",IF(AND(ISNUMBER(E8518),ISNUMBER(F8518)),IF(I8518&gt;规则与名单!$B$2,"是","否"),"未判定"))</f>
        <v>不适用</v>
      </c>
      <c r="K8518" s="5" t="str">
        <f t="shared" si="533"/>
        <v>非测试日纯氢</v>
      </c>
      <c r="L8518" s="6">
        <f t="shared" si="534"/>
        <v>5.3</v>
      </c>
      <c r="M8518" s="5">
        <f t="shared" si="535"/>
        <v>0</v>
      </c>
      <c r="N8518" s="5" t="s">
        <v>28896</v>
      </c>
      <c r="O8518" s="5" t="s">
        <v>28897</v>
      </c>
      <c r="P8518" s="5" t="s">
        <v>28898</v>
      </c>
    </row>
    <row r="8519" ht="19" customHeight="1" spans="1:16">
      <c r="A8519" s="5">
        <v>335</v>
      </c>
      <c r="B8519" s="5" t="s">
        <v>788</v>
      </c>
      <c r="C8519" s="5" t="s">
        <v>82</v>
      </c>
      <c r="D8519" s="8" t="s">
        <v>3377</v>
      </c>
      <c r="E8519" s="6">
        <v>65.4</v>
      </c>
      <c r="F8519" s="6">
        <v>72.4</v>
      </c>
      <c r="G8519" s="6">
        <v>4.5</v>
      </c>
      <c r="H8519" s="5" t="s">
        <v>120</v>
      </c>
      <c r="I8519" s="6">
        <f t="shared" si="532"/>
        <v>-7</v>
      </c>
      <c r="J8519" s="5" t="str">
        <f>IF(H8519="否","不适用",IF(AND(ISNUMBER(E8519),ISNUMBER(F8519)),IF(I8519&gt;规则与名单!$B$2,"是","否"),"未判定"))</f>
        <v>不适用</v>
      </c>
      <c r="K8519" s="5" t="str">
        <f t="shared" si="533"/>
        <v>非测试日纯氢</v>
      </c>
      <c r="L8519" s="6">
        <f t="shared" si="534"/>
        <v>4.5</v>
      </c>
      <c r="M8519" s="5">
        <f t="shared" si="535"/>
        <v>0</v>
      </c>
      <c r="N8519" s="5" t="s">
        <v>28899</v>
      </c>
      <c r="O8519" s="5" t="s">
        <v>28900</v>
      </c>
      <c r="P8519" s="5" t="s">
        <v>28901</v>
      </c>
    </row>
    <row r="8520" ht="19" customHeight="1" spans="1:16">
      <c r="A8520" s="5">
        <v>335</v>
      </c>
      <c r="B8520" s="5" t="s">
        <v>788</v>
      </c>
      <c r="C8520" s="5" t="s">
        <v>82</v>
      </c>
      <c r="D8520" s="8" t="s">
        <v>407</v>
      </c>
      <c r="E8520" s="6">
        <v>72.7</v>
      </c>
      <c r="F8520" s="6">
        <v>56.3</v>
      </c>
      <c r="G8520" s="6">
        <v>2.3</v>
      </c>
      <c r="H8520" s="5" t="s">
        <v>120</v>
      </c>
      <c r="I8520" s="6">
        <f t="shared" si="532"/>
        <v>16.4</v>
      </c>
      <c r="J8520" s="5" t="str">
        <f>IF(H8520="否","不适用",IF(AND(ISNUMBER(E8520),ISNUMBER(F8520)),IF(I8520&gt;规则与名单!$B$2,"是","否"),"未判定"))</f>
        <v>不适用</v>
      </c>
      <c r="K8520" s="5" t="str">
        <f t="shared" si="533"/>
        <v>非测试日纯氢</v>
      </c>
      <c r="L8520" s="6">
        <f t="shared" si="534"/>
        <v>2.3</v>
      </c>
      <c r="M8520" s="5">
        <f t="shared" si="535"/>
        <v>0</v>
      </c>
      <c r="N8520" s="5" t="s">
        <v>28902</v>
      </c>
      <c r="O8520" s="5" t="s">
        <v>28903</v>
      </c>
      <c r="P8520" s="5" t="s">
        <v>28904</v>
      </c>
    </row>
    <row r="8521" ht="19" customHeight="1" spans="1:16">
      <c r="A8521" s="5">
        <v>335</v>
      </c>
      <c r="B8521" s="5" t="s">
        <v>788</v>
      </c>
      <c r="C8521" s="5" t="s">
        <v>82</v>
      </c>
      <c r="D8521" s="8" t="s">
        <v>411</v>
      </c>
      <c r="E8521" s="6">
        <v>57.7</v>
      </c>
      <c r="F8521" s="6">
        <v>55.2</v>
      </c>
      <c r="G8521" s="6">
        <v>1.4</v>
      </c>
      <c r="H8521" s="5" t="s">
        <v>120</v>
      </c>
      <c r="I8521" s="6">
        <f t="shared" si="532"/>
        <v>2.5</v>
      </c>
      <c r="J8521" s="5" t="str">
        <f>IF(H8521="否","不适用",IF(AND(ISNUMBER(E8521),ISNUMBER(F8521)),IF(I8521&gt;规则与名单!$B$2,"是","否"),"未判定"))</f>
        <v>不适用</v>
      </c>
      <c r="K8521" s="5" t="str">
        <f t="shared" si="533"/>
        <v>非测试日纯氢</v>
      </c>
      <c r="L8521" s="6">
        <f t="shared" si="534"/>
        <v>1.4</v>
      </c>
      <c r="M8521" s="5">
        <f t="shared" si="535"/>
        <v>0</v>
      </c>
      <c r="N8521" s="5" t="s">
        <v>28905</v>
      </c>
      <c r="O8521" s="5" t="s">
        <v>28906</v>
      </c>
      <c r="P8521" s="5" t="s">
        <v>28907</v>
      </c>
    </row>
    <row r="8522" ht="19" customHeight="1" spans="1:16">
      <c r="A8522" s="5">
        <v>335</v>
      </c>
      <c r="B8522" s="5" t="s">
        <v>788</v>
      </c>
      <c r="C8522" s="5" t="s">
        <v>82</v>
      </c>
      <c r="D8522" s="8" t="s">
        <v>251</v>
      </c>
      <c r="E8522" s="6">
        <v>50.3</v>
      </c>
      <c r="F8522" s="6">
        <v>48.1</v>
      </c>
      <c r="G8522" s="6">
        <v>3</v>
      </c>
      <c r="H8522" s="5" t="s">
        <v>120</v>
      </c>
      <c r="I8522" s="6">
        <f t="shared" si="532"/>
        <v>2.2</v>
      </c>
      <c r="J8522" s="5" t="str">
        <f>IF(H8522="否","不适用",IF(AND(ISNUMBER(E8522),ISNUMBER(F8522)),IF(I8522&gt;规则与名单!$B$2,"是","否"),"未判定"))</f>
        <v>不适用</v>
      </c>
      <c r="K8522" s="5" t="str">
        <f t="shared" si="533"/>
        <v>非测试日纯氢</v>
      </c>
      <c r="L8522" s="6">
        <f t="shared" si="534"/>
        <v>3</v>
      </c>
      <c r="M8522" s="5">
        <f t="shared" si="535"/>
        <v>0</v>
      </c>
      <c r="N8522" s="5" t="s">
        <v>28908</v>
      </c>
      <c r="O8522" s="5" t="s">
        <v>28909</v>
      </c>
      <c r="P8522" s="5" t="s">
        <v>28910</v>
      </c>
    </row>
    <row r="8523" ht="19" customHeight="1" spans="1:16">
      <c r="A8523" s="5">
        <v>335</v>
      </c>
      <c r="B8523" s="5" t="s">
        <v>788</v>
      </c>
      <c r="C8523" s="5" t="s">
        <v>82</v>
      </c>
      <c r="D8523" s="8" t="s">
        <v>472</v>
      </c>
      <c r="E8523" s="6">
        <v>30.8</v>
      </c>
      <c r="F8523" s="6">
        <v>29.4</v>
      </c>
      <c r="G8523" s="6">
        <v>1</v>
      </c>
      <c r="H8523" s="5" t="s">
        <v>120</v>
      </c>
      <c r="I8523" s="6">
        <f t="shared" si="532"/>
        <v>1.4</v>
      </c>
      <c r="J8523" s="5" t="str">
        <f>IF(H8523="否","不适用",IF(AND(ISNUMBER(E8523),ISNUMBER(F8523)),IF(I8523&gt;规则与名单!$B$2,"是","否"),"未判定"))</f>
        <v>不适用</v>
      </c>
      <c r="K8523" s="5" t="str">
        <f t="shared" si="533"/>
        <v>非测试日纯氢</v>
      </c>
      <c r="L8523" s="6">
        <f t="shared" si="534"/>
        <v>1</v>
      </c>
      <c r="M8523" s="5">
        <f t="shared" si="535"/>
        <v>0</v>
      </c>
      <c r="N8523" s="5" t="s">
        <v>28911</v>
      </c>
      <c r="O8523" s="5" t="s">
        <v>28912</v>
      </c>
      <c r="P8523" s="5" t="s">
        <v>28913</v>
      </c>
    </row>
    <row r="8524" ht="19" customHeight="1" spans="1:16">
      <c r="A8524" s="5">
        <v>335</v>
      </c>
      <c r="B8524" s="5" t="s">
        <v>788</v>
      </c>
      <c r="C8524" s="5" t="s">
        <v>82</v>
      </c>
      <c r="D8524" s="8" t="s">
        <v>466</v>
      </c>
      <c r="E8524" s="6">
        <v>48.1</v>
      </c>
      <c r="F8524" s="6">
        <v>45.5</v>
      </c>
      <c r="G8524" s="6">
        <v>0.5</v>
      </c>
      <c r="H8524" s="5" t="s">
        <v>120</v>
      </c>
      <c r="I8524" s="6">
        <f t="shared" si="532"/>
        <v>2.6</v>
      </c>
      <c r="J8524" s="5" t="str">
        <f>IF(H8524="否","不适用",IF(AND(ISNUMBER(E8524),ISNUMBER(F8524)),IF(I8524&gt;规则与名单!$B$2,"是","否"),"未判定"))</f>
        <v>不适用</v>
      </c>
      <c r="K8524" s="5" t="str">
        <f t="shared" si="533"/>
        <v>非测试日纯氢</v>
      </c>
      <c r="L8524" s="6">
        <f t="shared" si="534"/>
        <v>0.5</v>
      </c>
      <c r="M8524" s="5">
        <f t="shared" si="535"/>
        <v>0</v>
      </c>
      <c r="N8524" s="5" t="s">
        <v>28914</v>
      </c>
      <c r="O8524" s="5" t="s">
        <v>28915</v>
      </c>
      <c r="P8524" s="5" t="s">
        <v>28916</v>
      </c>
    </row>
    <row r="8525" ht="19" customHeight="1" spans="1:16">
      <c r="A8525" s="5">
        <v>335</v>
      </c>
      <c r="B8525" s="5" t="s">
        <v>788</v>
      </c>
      <c r="C8525" s="5" t="s">
        <v>82</v>
      </c>
      <c r="D8525" s="8" t="s">
        <v>333</v>
      </c>
      <c r="E8525" s="6">
        <v>83.5</v>
      </c>
      <c r="F8525" s="6">
        <v>79.4</v>
      </c>
      <c r="G8525" s="6">
        <v>1.5</v>
      </c>
      <c r="H8525" s="5" t="s">
        <v>120</v>
      </c>
      <c r="I8525" s="6">
        <f t="shared" si="532"/>
        <v>4.09999999999999</v>
      </c>
      <c r="J8525" s="5" t="str">
        <f>IF(H8525="否","不适用",IF(AND(ISNUMBER(E8525),ISNUMBER(F8525)),IF(I8525&gt;规则与名单!$B$2,"是","否"),"未判定"))</f>
        <v>不适用</v>
      </c>
      <c r="K8525" s="5" t="str">
        <f t="shared" si="533"/>
        <v>非测试日纯氢</v>
      </c>
      <c r="L8525" s="6">
        <f t="shared" si="534"/>
        <v>1.5</v>
      </c>
      <c r="M8525" s="5">
        <f t="shared" si="535"/>
        <v>0</v>
      </c>
      <c r="N8525" s="5" t="s">
        <v>28917</v>
      </c>
      <c r="O8525" s="5" t="s">
        <v>28918</v>
      </c>
      <c r="P8525" s="5" t="s">
        <v>28919</v>
      </c>
    </row>
    <row r="8526" ht="19" customHeight="1" spans="1:16">
      <c r="A8526" s="5">
        <v>335</v>
      </c>
      <c r="B8526" s="5" t="s">
        <v>788</v>
      </c>
      <c r="C8526" s="5" t="s">
        <v>82</v>
      </c>
      <c r="D8526" s="8" t="s">
        <v>175</v>
      </c>
      <c r="E8526" s="6">
        <v>104.9</v>
      </c>
      <c r="F8526" s="6">
        <v>99.9</v>
      </c>
      <c r="G8526" s="6">
        <v>4.9</v>
      </c>
      <c r="H8526" s="5" t="s">
        <v>120</v>
      </c>
      <c r="I8526" s="6">
        <f t="shared" si="532"/>
        <v>5</v>
      </c>
      <c r="J8526" s="5" t="str">
        <f>IF(H8526="否","不适用",IF(AND(ISNUMBER(E8526),ISNUMBER(F8526)),IF(I8526&gt;规则与名单!$B$2,"是","否"),"未判定"))</f>
        <v>不适用</v>
      </c>
      <c r="K8526" s="5" t="str">
        <f t="shared" si="533"/>
        <v>非测试日纯氢</v>
      </c>
      <c r="L8526" s="6">
        <f t="shared" si="534"/>
        <v>4.9</v>
      </c>
      <c r="M8526" s="5">
        <f t="shared" si="535"/>
        <v>0</v>
      </c>
      <c r="N8526" s="5" t="s">
        <v>28920</v>
      </c>
      <c r="O8526" s="5" t="s">
        <v>28921</v>
      </c>
      <c r="P8526" s="5" t="s">
        <v>28922</v>
      </c>
    </row>
    <row r="8527" ht="19" customHeight="1" spans="1:16">
      <c r="A8527" s="5">
        <v>335</v>
      </c>
      <c r="B8527" s="5" t="s">
        <v>788</v>
      </c>
      <c r="C8527" s="5" t="s">
        <v>82</v>
      </c>
      <c r="D8527" s="8" t="s">
        <v>3402</v>
      </c>
      <c r="E8527" s="6">
        <v>82.7</v>
      </c>
      <c r="F8527" s="6">
        <v>79</v>
      </c>
      <c r="G8527" s="6">
        <v>3.5</v>
      </c>
      <c r="H8527" s="5" t="s">
        <v>120</v>
      </c>
      <c r="I8527" s="6">
        <f t="shared" si="532"/>
        <v>3.7</v>
      </c>
      <c r="J8527" s="5" t="str">
        <f>IF(H8527="否","不适用",IF(AND(ISNUMBER(E8527),ISNUMBER(F8527)),IF(I8527&gt;规则与名单!$B$2,"是","否"),"未判定"))</f>
        <v>不适用</v>
      </c>
      <c r="K8527" s="5" t="str">
        <f t="shared" si="533"/>
        <v>非测试日纯氢</v>
      </c>
      <c r="L8527" s="6">
        <f t="shared" si="534"/>
        <v>3.5</v>
      </c>
      <c r="M8527" s="5">
        <f t="shared" si="535"/>
        <v>0</v>
      </c>
      <c r="N8527" s="5" t="s">
        <v>28923</v>
      </c>
      <c r="O8527" s="5" t="s">
        <v>28924</v>
      </c>
      <c r="P8527" s="5" t="s">
        <v>28925</v>
      </c>
    </row>
    <row r="8528" ht="19" customHeight="1" spans="1:16">
      <c r="A8528" s="5">
        <v>335</v>
      </c>
      <c r="B8528" s="5" t="s">
        <v>788</v>
      </c>
      <c r="C8528" s="5" t="s">
        <v>82</v>
      </c>
      <c r="D8528" s="8" t="s">
        <v>487</v>
      </c>
      <c r="E8528" s="6">
        <v>109.9</v>
      </c>
      <c r="F8528" s="6">
        <v>104.1</v>
      </c>
      <c r="G8528" s="6">
        <v>13.6</v>
      </c>
      <c r="H8528" s="5" t="s">
        <v>120</v>
      </c>
      <c r="I8528" s="6">
        <f t="shared" si="532"/>
        <v>5.80000000000001</v>
      </c>
      <c r="J8528" s="5" t="str">
        <f>IF(H8528="否","不适用",IF(AND(ISNUMBER(E8528),ISNUMBER(F8528)),IF(I8528&gt;规则与名单!$B$2,"是","否"),"未判定"))</f>
        <v>不适用</v>
      </c>
      <c r="K8528" s="5" t="str">
        <f t="shared" si="533"/>
        <v>非测试日纯氢</v>
      </c>
      <c r="L8528" s="6">
        <f t="shared" si="534"/>
        <v>13.6</v>
      </c>
      <c r="M8528" s="5">
        <f t="shared" si="535"/>
        <v>0</v>
      </c>
      <c r="N8528" s="5" t="s">
        <v>28926</v>
      </c>
      <c r="O8528" s="5" t="s">
        <v>28927</v>
      </c>
      <c r="P8528" s="5" t="s">
        <v>28928</v>
      </c>
    </row>
    <row r="8529" ht="19" customHeight="1" spans="1:16">
      <c r="A8529" s="5">
        <v>335</v>
      </c>
      <c r="B8529" s="5" t="s">
        <v>788</v>
      </c>
      <c r="C8529" s="5" t="s">
        <v>82</v>
      </c>
      <c r="D8529" s="8" t="s">
        <v>121</v>
      </c>
      <c r="E8529" s="6">
        <v>75.9</v>
      </c>
      <c r="F8529" s="6">
        <v>72.2</v>
      </c>
      <c r="G8529" s="6">
        <v>4.6</v>
      </c>
      <c r="H8529" s="5" t="s">
        <v>120</v>
      </c>
      <c r="I8529" s="6">
        <f t="shared" si="532"/>
        <v>3.7</v>
      </c>
      <c r="J8529" s="5" t="str">
        <f>IF(H8529="否","不适用",IF(AND(ISNUMBER(E8529),ISNUMBER(F8529)),IF(I8529&gt;规则与名单!$B$2,"是","否"),"未判定"))</f>
        <v>不适用</v>
      </c>
      <c r="K8529" s="5" t="str">
        <f t="shared" si="533"/>
        <v>非测试日纯氢</v>
      </c>
      <c r="L8529" s="6">
        <f t="shared" si="534"/>
        <v>4.6</v>
      </c>
      <c r="M8529" s="5">
        <f t="shared" si="535"/>
        <v>0</v>
      </c>
      <c r="N8529" s="5" t="s">
        <v>28929</v>
      </c>
      <c r="O8529" s="5" t="s">
        <v>28930</v>
      </c>
      <c r="P8529" s="5" t="s">
        <v>28931</v>
      </c>
    </row>
    <row r="8530" ht="19" customHeight="1" spans="1:16">
      <c r="A8530" s="5">
        <v>335</v>
      </c>
      <c r="B8530" s="5" t="s">
        <v>788</v>
      </c>
      <c r="C8530" s="5" t="s">
        <v>82</v>
      </c>
      <c r="D8530" s="8" t="s">
        <v>170</v>
      </c>
      <c r="E8530" s="6">
        <v>115.6</v>
      </c>
      <c r="F8530" s="6">
        <v>112.5</v>
      </c>
      <c r="G8530" s="6">
        <v>6.1</v>
      </c>
      <c r="H8530" s="5" t="s">
        <v>120</v>
      </c>
      <c r="I8530" s="6">
        <f t="shared" si="532"/>
        <v>3.09999999999999</v>
      </c>
      <c r="J8530" s="5" t="str">
        <f>IF(H8530="否","不适用",IF(AND(ISNUMBER(E8530),ISNUMBER(F8530)),IF(I8530&gt;规则与名单!$B$2,"是","否"),"未判定"))</f>
        <v>不适用</v>
      </c>
      <c r="K8530" s="5" t="str">
        <f t="shared" si="533"/>
        <v>非测试日纯氢</v>
      </c>
      <c r="L8530" s="6">
        <f t="shared" si="534"/>
        <v>6.1</v>
      </c>
      <c r="M8530" s="5">
        <f t="shared" si="535"/>
        <v>0</v>
      </c>
      <c r="N8530" s="5" t="s">
        <v>28932</v>
      </c>
      <c r="O8530" s="5" t="s">
        <v>28933</v>
      </c>
      <c r="P8530" s="5" t="s">
        <v>28934</v>
      </c>
    </row>
    <row r="8531" ht="19" customHeight="1" spans="1:16">
      <c r="A8531" s="5">
        <v>335</v>
      </c>
      <c r="B8531" s="5" t="s">
        <v>788</v>
      </c>
      <c r="C8531" s="5" t="s">
        <v>82</v>
      </c>
      <c r="D8531" s="8" t="s">
        <v>644</v>
      </c>
      <c r="E8531" s="6">
        <v>0</v>
      </c>
      <c r="F8531" s="6">
        <v>0</v>
      </c>
      <c r="G8531" s="6"/>
      <c r="H8531" s="5" t="s">
        <v>120</v>
      </c>
      <c r="I8531" s="6">
        <f t="shared" si="532"/>
        <v>0</v>
      </c>
      <c r="J8531" s="5" t="str">
        <f>IF(H8531="否","不适用",IF(AND(ISNUMBER(E8531),ISNUMBER(F8531)),IF(I8531&gt;规则与名单!$B$2,"是","否"),"未判定"))</f>
        <v>不适用</v>
      </c>
      <c r="K8531" s="5" t="str">
        <f t="shared" si="533"/>
        <v>非测试日仪表</v>
      </c>
      <c r="L8531" s="6">
        <f t="shared" si="534"/>
        <v>0</v>
      </c>
      <c r="M8531" s="5">
        <f t="shared" si="535"/>
        <v>0</v>
      </c>
      <c r="N8531" s="5" t="s">
        <v>28935</v>
      </c>
      <c r="O8531" s="5" t="s">
        <v>28936</v>
      </c>
      <c r="P8531" s="5" t="s">
        <v>28937</v>
      </c>
    </row>
    <row r="8532" ht="19" customHeight="1" spans="1:16">
      <c r="A8532" s="5">
        <v>335</v>
      </c>
      <c r="B8532" s="5" t="s">
        <v>788</v>
      </c>
      <c r="C8532" s="5" t="s">
        <v>82</v>
      </c>
      <c r="D8532" s="8" t="s">
        <v>3418</v>
      </c>
      <c r="E8532" s="6">
        <v>0.1</v>
      </c>
      <c r="F8532" s="6">
        <v>0</v>
      </c>
      <c r="G8532" s="6">
        <v>0.1</v>
      </c>
      <c r="H8532" s="5" t="s">
        <v>120</v>
      </c>
      <c r="I8532" s="6">
        <f t="shared" si="532"/>
        <v>0.1</v>
      </c>
      <c r="J8532" s="5" t="str">
        <f>IF(H8532="否","不适用",IF(AND(ISNUMBER(E8532),ISNUMBER(F8532)),IF(I8532&gt;规则与名单!$B$2,"是","否"),"未判定"))</f>
        <v>不适用</v>
      </c>
      <c r="K8532" s="5" t="str">
        <f t="shared" si="533"/>
        <v>非测试日纯氢</v>
      </c>
      <c r="L8532" s="6">
        <f t="shared" si="534"/>
        <v>0.1</v>
      </c>
      <c r="M8532" s="5">
        <f t="shared" si="535"/>
        <v>0</v>
      </c>
      <c r="N8532" s="5" t="s">
        <v>28938</v>
      </c>
      <c r="O8532" s="5" t="s">
        <v>28939</v>
      </c>
      <c r="P8532" s="5" t="s">
        <v>28940</v>
      </c>
    </row>
    <row r="8533" ht="19" customHeight="1" spans="1:16">
      <c r="A8533" s="5">
        <v>335</v>
      </c>
      <c r="B8533" s="5" t="s">
        <v>788</v>
      </c>
      <c r="C8533" s="5" t="s">
        <v>82</v>
      </c>
      <c r="D8533" s="8" t="s">
        <v>3422</v>
      </c>
      <c r="E8533" s="6"/>
      <c r="F8533" s="6">
        <v>0</v>
      </c>
      <c r="G8533" s="6"/>
      <c r="H8533" s="5" t="s">
        <v>120</v>
      </c>
      <c r="I8533" s="6" t="str">
        <f t="shared" si="532"/>
        <v/>
      </c>
      <c r="J8533" s="5" t="str">
        <f>IF(H8533="否","不适用",IF(AND(ISNUMBER(E8533),ISNUMBER(F8533)),IF(I8533&gt;规则与名单!$B$2,"是","否"),"未判定"))</f>
        <v>不适用</v>
      </c>
      <c r="K8533" s="5" t="str">
        <f t="shared" si="533"/>
        <v>缺失</v>
      </c>
      <c r="L8533" s="6" t="str">
        <f t="shared" si="534"/>
        <v/>
      </c>
      <c r="M8533" s="5">
        <f t="shared" si="535"/>
        <v>1</v>
      </c>
      <c r="N8533" s="5" t="s">
        <v>28941</v>
      </c>
      <c r="O8533" s="5" t="s">
        <v>28942</v>
      </c>
      <c r="P8533" s="5" t="s">
        <v>28943</v>
      </c>
    </row>
    <row r="8534" ht="19" customHeight="1" spans="1:16">
      <c r="A8534" s="5">
        <v>335</v>
      </c>
      <c r="B8534" s="5" t="s">
        <v>788</v>
      </c>
      <c r="C8534" s="5" t="s">
        <v>82</v>
      </c>
      <c r="D8534" s="8" t="s">
        <v>336</v>
      </c>
      <c r="E8534" s="6">
        <v>105.7</v>
      </c>
      <c r="F8534" s="6">
        <v>95.1</v>
      </c>
      <c r="G8534" s="6">
        <v>7.6</v>
      </c>
      <c r="H8534" s="5" t="s">
        <v>120</v>
      </c>
      <c r="I8534" s="6">
        <f t="shared" si="532"/>
        <v>10.6</v>
      </c>
      <c r="J8534" s="5" t="str">
        <f>IF(H8534="否","不适用",IF(AND(ISNUMBER(E8534),ISNUMBER(F8534)),IF(I8534&gt;规则与名单!$B$2,"是","否"),"未判定"))</f>
        <v>不适用</v>
      </c>
      <c r="K8534" s="5" t="str">
        <f t="shared" si="533"/>
        <v>非测试日纯氢</v>
      </c>
      <c r="L8534" s="6">
        <f t="shared" si="534"/>
        <v>7.6</v>
      </c>
      <c r="M8534" s="5">
        <f t="shared" si="535"/>
        <v>0</v>
      </c>
      <c r="N8534" s="5" t="s">
        <v>28944</v>
      </c>
      <c r="O8534" s="5" t="s">
        <v>28945</v>
      </c>
      <c r="P8534" s="5" t="s">
        <v>28946</v>
      </c>
    </row>
    <row r="8535" ht="19" customHeight="1" spans="1:16">
      <c r="A8535" s="5">
        <v>335</v>
      </c>
      <c r="B8535" s="5" t="s">
        <v>788</v>
      </c>
      <c r="C8535" s="5" t="s">
        <v>82</v>
      </c>
      <c r="D8535" s="8" t="s">
        <v>653</v>
      </c>
      <c r="E8535" s="6">
        <v>54.1</v>
      </c>
      <c r="F8535" s="6">
        <v>52.2</v>
      </c>
      <c r="G8535" s="6">
        <v>2.6</v>
      </c>
      <c r="H8535" s="5" t="s">
        <v>120</v>
      </c>
      <c r="I8535" s="6">
        <f t="shared" si="532"/>
        <v>1.9</v>
      </c>
      <c r="J8535" s="5" t="str">
        <f>IF(H8535="否","不适用",IF(AND(ISNUMBER(E8535),ISNUMBER(F8535)),IF(I8535&gt;规则与名单!$B$2,"是","否"),"未判定"))</f>
        <v>不适用</v>
      </c>
      <c r="K8535" s="5" t="str">
        <f t="shared" si="533"/>
        <v>非测试日纯氢</v>
      </c>
      <c r="L8535" s="6">
        <f t="shared" si="534"/>
        <v>2.6</v>
      </c>
      <c r="M8535" s="5">
        <f t="shared" si="535"/>
        <v>0</v>
      </c>
      <c r="N8535" s="5" t="s">
        <v>28947</v>
      </c>
      <c r="O8535" s="5" t="s">
        <v>28948</v>
      </c>
      <c r="P8535" s="5" t="s">
        <v>28949</v>
      </c>
    </row>
    <row r="8536" ht="19" customHeight="1" spans="1:16">
      <c r="A8536" s="5">
        <v>335</v>
      </c>
      <c r="B8536" s="5" t="s">
        <v>788</v>
      </c>
      <c r="C8536" s="5" t="s">
        <v>82</v>
      </c>
      <c r="D8536" s="8" t="s">
        <v>140</v>
      </c>
      <c r="E8536" s="6">
        <v>100</v>
      </c>
      <c r="F8536" s="6">
        <v>96.3</v>
      </c>
      <c r="G8536" s="6">
        <v>8.4</v>
      </c>
      <c r="H8536" s="5" t="s">
        <v>120</v>
      </c>
      <c r="I8536" s="6">
        <f t="shared" si="532"/>
        <v>3.7</v>
      </c>
      <c r="J8536" s="5" t="str">
        <f>IF(H8536="否","不适用",IF(AND(ISNUMBER(E8536),ISNUMBER(F8536)),IF(I8536&gt;规则与名单!$B$2,"是","否"),"未判定"))</f>
        <v>不适用</v>
      </c>
      <c r="K8536" s="5" t="str">
        <f t="shared" si="533"/>
        <v>非测试日纯氢</v>
      </c>
      <c r="L8536" s="6">
        <f t="shared" si="534"/>
        <v>8.4</v>
      </c>
      <c r="M8536" s="5">
        <f t="shared" si="535"/>
        <v>0</v>
      </c>
      <c r="N8536" s="5" t="s">
        <v>28950</v>
      </c>
      <c r="O8536" s="5" t="s">
        <v>28951</v>
      </c>
      <c r="P8536" s="5" t="s">
        <v>28952</v>
      </c>
    </row>
    <row r="8537" ht="19" customHeight="1" spans="1:16">
      <c r="A8537" s="5">
        <v>335</v>
      </c>
      <c r="B8537" s="5" t="s">
        <v>788</v>
      </c>
      <c r="C8537" s="5" t="s">
        <v>82</v>
      </c>
      <c r="D8537" s="8" t="s">
        <v>115</v>
      </c>
      <c r="E8537" s="6">
        <v>60.1</v>
      </c>
      <c r="F8537" s="6">
        <v>56.4</v>
      </c>
      <c r="G8537" s="6">
        <v>4.2</v>
      </c>
      <c r="H8537" s="5" t="s">
        <v>120</v>
      </c>
      <c r="I8537" s="6">
        <f t="shared" si="532"/>
        <v>3.7</v>
      </c>
      <c r="J8537" s="5" t="str">
        <f>IF(H8537="否","不适用",IF(AND(ISNUMBER(E8537),ISNUMBER(F8537)),IF(I8537&gt;规则与名单!$B$2,"是","否"),"未判定"))</f>
        <v>不适用</v>
      </c>
      <c r="K8537" s="5" t="str">
        <f t="shared" si="533"/>
        <v>非测试日纯氢</v>
      </c>
      <c r="L8537" s="6">
        <f t="shared" si="534"/>
        <v>4.2</v>
      </c>
      <c r="M8537" s="5">
        <f t="shared" si="535"/>
        <v>0</v>
      </c>
      <c r="N8537" s="5" t="s">
        <v>28953</v>
      </c>
      <c r="O8537" s="5" t="s">
        <v>28954</v>
      </c>
      <c r="P8537" s="5" t="s">
        <v>28955</v>
      </c>
    </row>
    <row r="8538" ht="19" customHeight="1" spans="1:16">
      <c r="A8538" s="5">
        <v>336</v>
      </c>
      <c r="B8538" s="5" t="s">
        <v>789</v>
      </c>
      <c r="C8538" s="5" t="s">
        <v>82</v>
      </c>
      <c r="D8538" s="8" t="s">
        <v>183</v>
      </c>
      <c r="E8538" s="6">
        <v>77</v>
      </c>
      <c r="F8538" s="6">
        <v>72.2</v>
      </c>
      <c r="G8538" s="6">
        <v>0</v>
      </c>
      <c r="H8538" s="5" t="s">
        <v>120</v>
      </c>
      <c r="I8538" s="6">
        <f t="shared" si="532"/>
        <v>4.8</v>
      </c>
      <c r="J8538" s="5" t="str">
        <f>IF(H8538="否","不适用",IF(AND(ISNUMBER(E8538),ISNUMBER(F8538)),IF(I8538&gt;规则与名单!$B$2,"是","否"),"未判定"))</f>
        <v>不适用</v>
      </c>
      <c r="K8538" s="5" t="str">
        <f t="shared" si="533"/>
        <v>非测试日纯氢</v>
      </c>
      <c r="L8538" s="6">
        <f t="shared" si="534"/>
        <v>0</v>
      </c>
      <c r="M8538" s="5">
        <f t="shared" si="535"/>
        <v>0</v>
      </c>
      <c r="N8538" s="5" t="s">
        <v>28956</v>
      </c>
      <c r="O8538" s="5" t="s">
        <v>28957</v>
      </c>
      <c r="P8538" s="5" t="s">
        <v>28958</v>
      </c>
    </row>
    <row r="8539" ht="19" customHeight="1" spans="1:16">
      <c r="A8539" s="5">
        <v>336</v>
      </c>
      <c r="B8539" s="5" t="s">
        <v>789</v>
      </c>
      <c r="C8539" s="5" t="s">
        <v>82</v>
      </c>
      <c r="D8539" s="8" t="s">
        <v>431</v>
      </c>
      <c r="E8539" s="6">
        <v>367.5</v>
      </c>
      <c r="F8539" s="6">
        <v>345.6</v>
      </c>
      <c r="G8539" s="6">
        <v>290</v>
      </c>
      <c r="H8539" s="5" t="s">
        <v>120</v>
      </c>
      <c r="I8539" s="6">
        <f t="shared" si="532"/>
        <v>21.9</v>
      </c>
      <c r="J8539" s="5" t="str">
        <f>IF(H8539="否","不适用",IF(AND(ISNUMBER(E8539),ISNUMBER(F8539)),IF(I8539&gt;规则与名单!$B$2,"是","否"),"未判定"))</f>
        <v>不适用</v>
      </c>
      <c r="K8539" s="5" t="str">
        <f t="shared" si="533"/>
        <v>非测试日纯氢</v>
      </c>
      <c r="L8539" s="6">
        <f t="shared" si="534"/>
        <v>290</v>
      </c>
      <c r="M8539" s="5">
        <f t="shared" si="535"/>
        <v>0</v>
      </c>
      <c r="N8539" s="5" t="s">
        <v>28959</v>
      </c>
      <c r="O8539" s="5" t="s">
        <v>28960</v>
      </c>
      <c r="P8539" s="5" t="s">
        <v>28961</v>
      </c>
    </row>
    <row r="8540" ht="19" customHeight="1" spans="1:16">
      <c r="A8540" s="5">
        <v>336</v>
      </c>
      <c r="B8540" s="5" t="s">
        <v>789</v>
      </c>
      <c r="C8540" s="5" t="s">
        <v>82</v>
      </c>
      <c r="D8540" s="8" t="s">
        <v>3377</v>
      </c>
      <c r="E8540" s="6">
        <v>108.7</v>
      </c>
      <c r="F8540" s="6">
        <v>103.4</v>
      </c>
      <c r="G8540" s="6">
        <v>5.4</v>
      </c>
      <c r="H8540" s="5" t="s">
        <v>120</v>
      </c>
      <c r="I8540" s="6">
        <f t="shared" si="532"/>
        <v>5.3</v>
      </c>
      <c r="J8540" s="5" t="str">
        <f>IF(H8540="否","不适用",IF(AND(ISNUMBER(E8540),ISNUMBER(F8540)),IF(I8540&gt;规则与名单!$B$2,"是","否"),"未判定"))</f>
        <v>不适用</v>
      </c>
      <c r="K8540" s="5" t="str">
        <f t="shared" si="533"/>
        <v>非测试日纯氢</v>
      </c>
      <c r="L8540" s="6">
        <f t="shared" si="534"/>
        <v>5.4</v>
      </c>
      <c r="M8540" s="5">
        <f t="shared" si="535"/>
        <v>0</v>
      </c>
      <c r="N8540" s="5" t="s">
        <v>28962</v>
      </c>
      <c r="O8540" s="5" t="s">
        <v>28963</v>
      </c>
      <c r="P8540" s="5" t="s">
        <v>28964</v>
      </c>
    </row>
    <row r="8541" ht="19" customHeight="1" spans="1:16">
      <c r="A8541" s="5">
        <v>336</v>
      </c>
      <c r="B8541" s="5" t="s">
        <v>789</v>
      </c>
      <c r="C8541" s="5" t="s">
        <v>82</v>
      </c>
      <c r="D8541" s="8" t="s">
        <v>407</v>
      </c>
      <c r="E8541" s="6">
        <v>160.4</v>
      </c>
      <c r="F8541" s="6">
        <v>151.4</v>
      </c>
      <c r="G8541" s="6">
        <v>29.6</v>
      </c>
      <c r="H8541" s="5" t="s">
        <v>120</v>
      </c>
      <c r="I8541" s="6">
        <f t="shared" si="532"/>
        <v>9</v>
      </c>
      <c r="J8541" s="5" t="str">
        <f>IF(H8541="否","不适用",IF(AND(ISNUMBER(E8541),ISNUMBER(F8541)),IF(I8541&gt;规则与名单!$B$2,"是","否"),"未判定"))</f>
        <v>不适用</v>
      </c>
      <c r="K8541" s="5" t="str">
        <f t="shared" si="533"/>
        <v>非测试日纯氢</v>
      </c>
      <c r="L8541" s="6">
        <f t="shared" si="534"/>
        <v>29.6</v>
      </c>
      <c r="M8541" s="5">
        <f t="shared" si="535"/>
        <v>0</v>
      </c>
      <c r="N8541" s="5" t="s">
        <v>28965</v>
      </c>
      <c r="O8541" s="5" t="s">
        <v>28966</v>
      </c>
      <c r="P8541" s="5" t="s">
        <v>28967</v>
      </c>
    </row>
    <row r="8542" ht="19" customHeight="1" spans="1:16">
      <c r="A8542" s="5">
        <v>336</v>
      </c>
      <c r="B8542" s="5" t="s">
        <v>789</v>
      </c>
      <c r="C8542" s="5" t="s">
        <v>82</v>
      </c>
      <c r="D8542" s="8" t="s">
        <v>411</v>
      </c>
      <c r="E8542" s="6">
        <v>521.2</v>
      </c>
      <c r="F8542" s="6">
        <v>491.9</v>
      </c>
      <c r="G8542" s="6">
        <v>253.3</v>
      </c>
      <c r="H8542" s="5" t="s">
        <v>120</v>
      </c>
      <c r="I8542" s="6">
        <f t="shared" si="532"/>
        <v>29.3000000000001</v>
      </c>
      <c r="J8542" s="5" t="str">
        <f>IF(H8542="否","不适用",IF(AND(ISNUMBER(E8542),ISNUMBER(F8542)),IF(I8542&gt;规则与名单!$B$2,"是","否"),"未判定"))</f>
        <v>不适用</v>
      </c>
      <c r="K8542" s="5" t="str">
        <f t="shared" si="533"/>
        <v>非测试日纯氢</v>
      </c>
      <c r="L8542" s="6">
        <f t="shared" si="534"/>
        <v>253.3</v>
      </c>
      <c r="M8542" s="5">
        <f t="shared" si="535"/>
        <v>0</v>
      </c>
      <c r="N8542" s="5" t="s">
        <v>28968</v>
      </c>
      <c r="O8542" s="5" t="s">
        <v>28969</v>
      </c>
      <c r="P8542" s="5" t="s">
        <v>28970</v>
      </c>
    </row>
    <row r="8543" ht="19" customHeight="1" spans="1:16">
      <c r="A8543" s="5">
        <v>336</v>
      </c>
      <c r="B8543" s="5" t="s">
        <v>789</v>
      </c>
      <c r="C8543" s="5" t="s">
        <v>82</v>
      </c>
      <c r="D8543" s="8" t="s">
        <v>251</v>
      </c>
      <c r="E8543" s="6">
        <v>362</v>
      </c>
      <c r="F8543" s="6">
        <v>341.4</v>
      </c>
      <c r="G8543" s="6">
        <v>100.3</v>
      </c>
      <c r="H8543" s="5" t="s">
        <v>120</v>
      </c>
      <c r="I8543" s="6">
        <f t="shared" si="532"/>
        <v>20.6</v>
      </c>
      <c r="J8543" s="5" t="str">
        <f>IF(H8543="否","不适用",IF(AND(ISNUMBER(E8543),ISNUMBER(F8543)),IF(I8543&gt;规则与名单!$B$2,"是","否"),"未判定"))</f>
        <v>不适用</v>
      </c>
      <c r="K8543" s="5" t="str">
        <f t="shared" si="533"/>
        <v>非测试日纯氢</v>
      </c>
      <c r="L8543" s="6">
        <f t="shared" si="534"/>
        <v>100.3</v>
      </c>
      <c r="M8543" s="5">
        <f t="shared" si="535"/>
        <v>0</v>
      </c>
      <c r="N8543" s="5" t="s">
        <v>28971</v>
      </c>
      <c r="O8543" s="5" t="s">
        <v>28972</v>
      </c>
      <c r="P8543" s="5" t="s">
        <v>28973</v>
      </c>
    </row>
    <row r="8544" ht="19" customHeight="1" spans="1:16">
      <c r="A8544" s="5">
        <v>336</v>
      </c>
      <c r="B8544" s="5" t="s">
        <v>789</v>
      </c>
      <c r="C8544" s="5" t="s">
        <v>82</v>
      </c>
      <c r="D8544" s="8" t="s">
        <v>472</v>
      </c>
      <c r="E8544" s="6">
        <v>431.9</v>
      </c>
      <c r="F8544" s="6">
        <v>406.4</v>
      </c>
      <c r="G8544" s="6">
        <v>210.7</v>
      </c>
      <c r="H8544" s="5" t="s">
        <v>120</v>
      </c>
      <c r="I8544" s="6">
        <f t="shared" si="532"/>
        <v>25.5</v>
      </c>
      <c r="J8544" s="5" t="str">
        <f>IF(H8544="否","不适用",IF(AND(ISNUMBER(E8544),ISNUMBER(F8544)),IF(I8544&gt;规则与名单!$B$2,"是","否"),"未判定"))</f>
        <v>不适用</v>
      </c>
      <c r="K8544" s="5" t="str">
        <f t="shared" si="533"/>
        <v>非测试日纯氢</v>
      </c>
      <c r="L8544" s="6">
        <f t="shared" si="534"/>
        <v>210.7</v>
      </c>
      <c r="M8544" s="5">
        <f t="shared" si="535"/>
        <v>0</v>
      </c>
      <c r="N8544" s="5" t="s">
        <v>28974</v>
      </c>
      <c r="O8544" s="5" t="s">
        <v>28975</v>
      </c>
      <c r="P8544" s="5" t="s">
        <v>28976</v>
      </c>
    </row>
    <row r="8545" ht="19" customHeight="1" spans="1:16">
      <c r="A8545" s="5">
        <v>336</v>
      </c>
      <c r="B8545" s="5" t="s">
        <v>789</v>
      </c>
      <c r="C8545" s="5" t="s">
        <v>82</v>
      </c>
      <c r="D8545" s="8" t="s">
        <v>466</v>
      </c>
      <c r="E8545" s="6">
        <v>223.1</v>
      </c>
      <c r="F8545" s="6">
        <v>210.4</v>
      </c>
      <c r="G8545" s="6">
        <v>12.4</v>
      </c>
      <c r="H8545" s="5" t="s">
        <v>120</v>
      </c>
      <c r="I8545" s="6">
        <f t="shared" si="532"/>
        <v>12.7</v>
      </c>
      <c r="J8545" s="5" t="str">
        <f>IF(H8545="否","不适用",IF(AND(ISNUMBER(E8545),ISNUMBER(F8545)),IF(I8545&gt;规则与名单!$B$2,"是","否"),"未判定"))</f>
        <v>不适用</v>
      </c>
      <c r="K8545" s="5" t="str">
        <f t="shared" si="533"/>
        <v>非测试日纯氢</v>
      </c>
      <c r="L8545" s="6">
        <f t="shared" si="534"/>
        <v>12.4</v>
      </c>
      <c r="M8545" s="5">
        <f t="shared" si="535"/>
        <v>0</v>
      </c>
      <c r="N8545" s="5" t="s">
        <v>28977</v>
      </c>
      <c r="O8545" s="5" t="s">
        <v>28978</v>
      </c>
      <c r="P8545" s="5" t="s">
        <v>28979</v>
      </c>
    </row>
    <row r="8546" ht="19" customHeight="1" spans="1:16">
      <c r="A8546" s="5">
        <v>336</v>
      </c>
      <c r="B8546" s="5" t="s">
        <v>789</v>
      </c>
      <c r="C8546" s="5" t="s">
        <v>82</v>
      </c>
      <c r="D8546" s="8" t="s">
        <v>333</v>
      </c>
      <c r="E8546" s="6">
        <v>122.6</v>
      </c>
      <c r="F8546" s="6">
        <v>116</v>
      </c>
      <c r="G8546" s="6">
        <v>0</v>
      </c>
      <c r="H8546" s="5" t="s">
        <v>120</v>
      </c>
      <c r="I8546" s="6">
        <f t="shared" si="532"/>
        <v>6.59999999999999</v>
      </c>
      <c r="J8546" s="5" t="str">
        <f>IF(H8546="否","不适用",IF(AND(ISNUMBER(E8546),ISNUMBER(F8546)),IF(I8546&gt;规则与名单!$B$2,"是","否"),"未判定"))</f>
        <v>不适用</v>
      </c>
      <c r="K8546" s="5" t="str">
        <f t="shared" si="533"/>
        <v>非测试日纯氢</v>
      </c>
      <c r="L8546" s="6">
        <f t="shared" si="534"/>
        <v>0</v>
      </c>
      <c r="M8546" s="5">
        <f t="shared" si="535"/>
        <v>0</v>
      </c>
      <c r="N8546" s="5" t="s">
        <v>28980</v>
      </c>
      <c r="O8546" s="5" t="s">
        <v>28981</v>
      </c>
      <c r="P8546" s="5" t="s">
        <v>28982</v>
      </c>
    </row>
    <row r="8547" ht="19" customHeight="1" spans="1:16">
      <c r="A8547" s="5">
        <v>336</v>
      </c>
      <c r="B8547" s="5" t="s">
        <v>789</v>
      </c>
      <c r="C8547" s="5" t="s">
        <v>82</v>
      </c>
      <c r="D8547" s="8" t="s">
        <v>175</v>
      </c>
      <c r="E8547" s="6">
        <v>315.7</v>
      </c>
      <c r="F8547" s="6">
        <v>572.5</v>
      </c>
      <c r="G8547" s="6">
        <v>166.6</v>
      </c>
      <c r="H8547" s="5" t="s">
        <v>120</v>
      </c>
      <c r="I8547" s="6">
        <f t="shared" si="532"/>
        <v>-256.8</v>
      </c>
      <c r="J8547" s="5" t="str">
        <f>IF(H8547="否","不适用",IF(AND(ISNUMBER(E8547),ISNUMBER(F8547)),IF(I8547&gt;规则与名单!$B$2,"是","否"),"未判定"))</f>
        <v>不适用</v>
      </c>
      <c r="K8547" s="5" t="str">
        <f t="shared" si="533"/>
        <v>非测试日纯氢</v>
      </c>
      <c r="L8547" s="6">
        <f t="shared" si="534"/>
        <v>166.6</v>
      </c>
      <c r="M8547" s="5">
        <f t="shared" si="535"/>
        <v>0</v>
      </c>
      <c r="N8547" s="5" t="s">
        <v>28983</v>
      </c>
      <c r="O8547" s="5" t="s">
        <v>28984</v>
      </c>
      <c r="P8547" s="5" t="s">
        <v>28985</v>
      </c>
    </row>
    <row r="8548" ht="19" customHeight="1" spans="1:16">
      <c r="A8548" s="5">
        <v>336</v>
      </c>
      <c r="B8548" s="5" t="s">
        <v>789</v>
      </c>
      <c r="C8548" s="5" t="s">
        <v>82</v>
      </c>
      <c r="D8548" s="8" t="s">
        <v>3402</v>
      </c>
      <c r="E8548" s="6">
        <v>220.9</v>
      </c>
      <c r="F8548" s="6">
        <v>209.6</v>
      </c>
      <c r="G8548" s="6">
        <v>145.2</v>
      </c>
      <c r="H8548" s="5" t="s">
        <v>120</v>
      </c>
      <c r="I8548" s="6">
        <f t="shared" si="532"/>
        <v>11.3</v>
      </c>
      <c r="J8548" s="5" t="str">
        <f>IF(H8548="否","不适用",IF(AND(ISNUMBER(E8548),ISNUMBER(F8548)),IF(I8548&gt;规则与名单!$B$2,"是","否"),"未判定"))</f>
        <v>不适用</v>
      </c>
      <c r="K8548" s="5" t="str">
        <f t="shared" si="533"/>
        <v>非测试日纯氢</v>
      </c>
      <c r="L8548" s="6">
        <f t="shared" si="534"/>
        <v>145.2</v>
      </c>
      <c r="M8548" s="5">
        <f t="shared" si="535"/>
        <v>0</v>
      </c>
      <c r="N8548" s="5" t="s">
        <v>28986</v>
      </c>
      <c r="O8548" s="5" t="s">
        <v>28987</v>
      </c>
      <c r="P8548" s="5" t="s">
        <v>28988</v>
      </c>
    </row>
    <row r="8549" ht="19" customHeight="1" spans="1:16">
      <c r="A8549" s="5">
        <v>336</v>
      </c>
      <c r="B8549" s="5" t="s">
        <v>789</v>
      </c>
      <c r="C8549" s="5" t="s">
        <v>82</v>
      </c>
      <c r="D8549" s="8" t="s">
        <v>487</v>
      </c>
      <c r="E8549" s="6">
        <v>205</v>
      </c>
      <c r="F8549" s="6">
        <v>193</v>
      </c>
      <c r="G8549" s="6">
        <v>36.9</v>
      </c>
      <c r="H8549" s="5" t="s">
        <v>120</v>
      </c>
      <c r="I8549" s="6">
        <f t="shared" si="532"/>
        <v>12</v>
      </c>
      <c r="J8549" s="5" t="str">
        <f>IF(H8549="否","不适用",IF(AND(ISNUMBER(E8549),ISNUMBER(F8549)),IF(I8549&gt;规则与名单!$B$2,"是","否"),"未判定"))</f>
        <v>不适用</v>
      </c>
      <c r="K8549" s="5" t="str">
        <f t="shared" si="533"/>
        <v>非测试日纯氢</v>
      </c>
      <c r="L8549" s="6">
        <f t="shared" si="534"/>
        <v>36.9</v>
      </c>
      <c r="M8549" s="5">
        <f t="shared" si="535"/>
        <v>0</v>
      </c>
      <c r="N8549" s="5" t="s">
        <v>28989</v>
      </c>
      <c r="O8549" s="5" t="s">
        <v>28990</v>
      </c>
      <c r="P8549" s="5" t="s">
        <v>28991</v>
      </c>
    </row>
    <row r="8550" ht="19" customHeight="1" spans="1:16">
      <c r="A8550" s="5">
        <v>336</v>
      </c>
      <c r="B8550" s="5" t="s">
        <v>789</v>
      </c>
      <c r="C8550" s="5" t="s">
        <v>82</v>
      </c>
      <c r="D8550" s="8" t="s">
        <v>121</v>
      </c>
      <c r="E8550" s="6">
        <v>119.2</v>
      </c>
      <c r="F8550" s="6">
        <v>113.1</v>
      </c>
      <c r="G8550" s="6">
        <v>22.1</v>
      </c>
      <c r="H8550" s="5" t="s">
        <v>120</v>
      </c>
      <c r="I8550" s="6">
        <f t="shared" si="532"/>
        <v>6.10000000000001</v>
      </c>
      <c r="J8550" s="5" t="str">
        <f>IF(H8550="否","不适用",IF(AND(ISNUMBER(E8550),ISNUMBER(F8550)),IF(I8550&gt;规则与名单!$B$2,"是","否"),"未判定"))</f>
        <v>不适用</v>
      </c>
      <c r="K8550" s="5" t="str">
        <f t="shared" si="533"/>
        <v>非测试日纯氢</v>
      </c>
      <c r="L8550" s="6">
        <f t="shared" si="534"/>
        <v>22.1</v>
      </c>
      <c r="M8550" s="5">
        <f t="shared" si="535"/>
        <v>0</v>
      </c>
      <c r="N8550" s="5" t="s">
        <v>28992</v>
      </c>
      <c r="O8550" s="5" t="s">
        <v>28993</v>
      </c>
      <c r="P8550" s="5" t="s">
        <v>28994</v>
      </c>
    </row>
    <row r="8551" ht="19" customHeight="1" spans="1:16">
      <c r="A8551" s="5">
        <v>336</v>
      </c>
      <c r="B8551" s="5" t="s">
        <v>789</v>
      </c>
      <c r="C8551" s="5" t="s">
        <v>82</v>
      </c>
      <c r="D8551" s="8" t="s">
        <v>170</v>
      </c>
      <c r="E8551" s="6">
        <v>210.5</v>
      </c>
      <c r="F8551" s="6">
        <v>199.1</v>
      </c>
      <c r="G8551" s="6">
        <v>56</v>
      </c>
      <c r="H8551" s="5" t="s">
        <v>120</v>
      </c>
      <c r="I8551" s="6">
        <f t="shared" si="532"/>
        <v>11.4</v>
      </c>
      <c r="J8551" s="5" t="str">
        <f>IF(H8551="否","不适用",IF(AND(ISNUMBER(E8551),ISNUMBER(F8551)),IF(I8551&gt;规则与名单!$B$2,"是","否"),"未判定"))</f>
        <v>不适用</v>
      </c>
      <c r="K8551" s="5" t="str">
        <f t="shared" si="533"/>
        <v>非测试日纯氢</v>
      </c>
      <c r="L8551" s="6">
        <f t="shared" si="534"/>
        <v>56</v>
      </c>
      <c r="M8551" s="5">
        <f t="shared" si="535"/>
        <v>0</v>
      </c>
      <c r="N8551" s="5" t="s">
        <v>28995</v>
      </c>
      <c r="O8551" s="5" t="s">
        <v>28996</v>
      </c>
      <c r="P8551" s="5" t="s">
        <v>28997</v>
      </c>
    </row>
    <row r="8552" ht="19" customHeight="1" spans="1:16">
      <c r="A8552" s="5">
        <v>336</v>
      </c>
      <c r="B8552" s="5" t="s">
        <v>789</v>
      </c>
      <c r="C8552" s="5" t="s">
        <v>82</v>
      </c>
      <c r="D8552" s="8" t="s">
        <v>644</v>
      </c>
      <c r="E8552" s="6">
        <v>427.7</v>
      </c>
      <c r="F8552" s="6">
        <v>403.2</v>
      </c>
      <c r="G8552" s="6">
        <v>198.8</v>
      </c>
      <c r="H8552" s="5" t="s">
        <v>120</v>
      </c>
      <c r="I8552" s="6">
        <f t="shared" si="532"/>
        <v>24.5</v>
      </c>
      <c r="J8552" s="5" t="str">
        <f>IF(H8552="否","不适用",IF(AND(ISNUMBER(E8552),ISNUMBER(F8552)),IF(I8552&gt;规则与名单!$B$2,"是","否"),"未判定"))</f>
        <v>不适用</v>
      </c>
      <c r="K8552" s="5" t="str">
        <f t="shared" si="533"/>
        <v>非测试日纯氢</v>
      </c>
      <c r="L8552" s="6">
        <f t="shared" si="534"/>
        <v>198.8</v>
      </c>
      <c r="M8552" s="5">
        <f t="shared" si="535"/>
        <v>0</v>
      </c>
      <c r="N8552" s="5" t="s">
        <v>28998</v>
      </c>
      <c r="O8552" s="5" t="s">
        <v>28999</v>
      </c>
      <c r="P8552" s="5" t="s">
        <v>29000</v>
      </c>
    </row>
    <row r="8553" ht="19" customHeight="1" spans="1:16">
      <c r="A8553" s="5">
        <v>336</v>
      </c>
      <c r="B8553" s="5" t="s">
        <v>789</v>
      </c>
      <c r="C8553" s="5" t="s">
        <v>82</v>
      </c>
      <c r="D8553" s="8" t="s">
        <v>3418</v>
      </c>
      <c r="E8553" s="6"/>
      <c r="F8553" s="6">
        <v>0</v>
      </c>
      <c r="G8553" s="6"/>
      <c r="H8553" s="5" t="s">
        <v>120</v>
      </c>
      <c r="I8553" s="6" t="str">
        <f t="shared" si="532"/>
        <v/>
      </c>
      <c r="J8553" s="5" t="str">
        <f>IF(H8553="否","不适用",IF(AND(ISNUMBER(E8553),ISNUMBER(F8553)),IF(I8553&gt;规则与名单!$B$2,"是","否"),"未判定"))</f>
        <v>不适用</v>
      </c>
      <c r="K8553" s="5" t="str">
        <f t="shared" si="533"/>
        <v>缺失</v>
      </c>
      <c r="L8553" s="6" t="str">
        <f t="shared" si="534"/>
        <v/>
      </c>
      <c r="M8553" s="5">
        <f t="shared" si="535"/>
        <v>1</v>
      </c>
      <c r="N8553" s="5" t="s">
        <v>29001</v>
      </c>
      <c r="O8553" s="5" t="s">
        <v>29002</v>
      </c>
      <c r="P8553" s="5" t="s">
        <v>29003</v>
      </c>
    </row>
    <row r="8554" ht="19" customHeight="1" spans="1:16">
      <c r="A8554" s="5">
        <v>336</v>
      </c>
      <c r="B8554" s="5" t="s">
        <v>789</v>
      </c>
      <c r="C8554" s="5" t="s">
        <v>82</v>
      </c>
      <c r="D8554" s="8" t="s">
        <v>3422</v>
      </c>
      <c r="E8554" s="6">
        <v>0</v>
      </c>
      <c r="F8554" s="6">
        <v>0</v>
      </c>
      <c r="G8554" s="6"/>
      <c r="H8554" s="5" t="s">
        <v>120</v>
      </c>
      <c r="I8554" s="6">
        <f t="shared" si="532"/>
        <v>0</v>
      </c>
      <c r="J8554" s="5" t="str">
        <f>IF(H8554="否","不适用",IF(AND(ISNUMBER(E8554),ISNUMBER(F8554)),IF(I8554&gt;规则与名单!$B$2,"是","否"),"未判定"))</f>
        <v>不适用</v>
      </c>
      <c r="K8554" s="5" t="str">
        <f t="shared" si="533"/>
        <v>非测试日仪表</v>
      </c>
      <c r="L8554" s="6">
        <f t="shared" si="534"/>
        <v>0</v>
      </c>
      <c r="M8554" s="5">
        <f t="shared" si="535"/>
        <v>0</v>
      </c>
      <c r="N8554" s="5" t="s">
        <v>29004</v>
      </c>
      <c r="O8554" s="5" t="s">
        <v>29005</v>
      </c>
      <c r="P8554" s="5" t="s">
        <v>29006</v>
      </c>
    </row>
    <row r="8555" ht="19" customHeight="1" spans="1:16">
      <c r="A8555" s="5">
        <v>336</v>
      </c>
      <c r="B8555" s="5" t="s">
        <v>789</v>
      </c>
      <c r="C8555" s="5" t="s">
        <v>82</v>
      </c>
      <c r="D8555" s="8" t="s">
        <v>336</v>
      </c>
      <c r="E8555" s="6">
        <v>359.6</v>
      </c>
      <c r="F8555" s="6">
        <v>340.1</v>
      </c>
      <c r="G8555" s="6">
        <v>52.2</v>
      </c>
      <c r="H8555" s="5" t="s">
        <v>120</v>
      </c>
      <c r="I8555" s="6">
        <f t="shared" si="532"/>
        <v>19.5</v>
      </c>
      <c r="J8555" s="5" t="str">
        <f>IF(H8555="否","不适用",IF(AND(ISNUMBER(E8555),ISNUMBER(F8555)),IF(I8555&gt;规则与名单!$B$2,"是","否"),"未判定"))</f>
        <v>不适用</v>
      </c>
      <c r="K8555" s="5" t="str">
        <f t="shared" si="533"/>
        <v>非测试日纯氢</v>
      </c>
      <c r="L8555" s="6">
        <f t="shared" si="534"/>
        <v>52.2</v>
      </c>
      <c r="M8555" s="5">
        <f t="shared" si="535"/>
        <v>0</v>
      </c>
      <c r="N8555" s="5" t="s">
        <v>29007</v>
      </c>
      <c r="O8555" s="5" t="s">
        <v>29008</v>
      </c>
      <c r="P8555" s="5" t="s">
        <v>29009</v>
      </c>
    </row>
    <row r="8556" ht="19" customHeight="1" spans="1:16">
      <c r="A8556" s="5">
        <v>336</v>
      </c>
      <c r="B8556" s="5" t="s">
        <v>789</v>
      </c>
      <c r="C8556" s="5" t="s">
        <v>82</v>
      </c>
      <c r="D8556" s="8" t="s">
        <v>653</v>
      </c>
      <c r="E8556" s="6">
        <v>173.4</v>
      </c>
      <c r="F8556" s="6">
        <v>163.7</v>
      </c>
      <c r="G8556" s="6">
        <v>9.2</v>
      </c>
      <c r="H8556" s="5" t="s">
        <v>120</v>
      </c>
      <c r="I8556" s="6">
        <f t="shared" si="532"/>
        <v>9.70000000000002</v>
      </c>
      <c r="J8556" s="5" t="str">
        <f>IF(H8556="否","不适用",IF(AND(ISNUMBER(E8556),ISNUMBER(F8556)),IF(I8556&gt;规则与名单!$B$2,"是","否"),"未判定"))</f>
        <v>不适用</v>
      </c>
      <c r="K8556" s="5" t="str">
        <f t="shared" si="533"/>
        <v>非测试日纯氢</v>
      </c>
      <c r="L8556" s="6">
        <f t="shared" si="534"/>
        <v>9.2</v>
      </c>
      <c r="M8556" s="5">
        <f t="shared" si="535"/>
        <v>0</v>
      </c>
      <c r="N8556" s="5" t="s">
        <v>29010</v>
      </c>
      <c r="O8556" s="5" t="s">
        <v>29011</v>
      </c>
      <c r="P8556" s="5" t="s">
        <v>29012</v>
      </c>
    </row>
    <row r="8557" ht="19" customHeight="1" spans="1:16">
      <c r="A8557" s="5">
        <v>336</v>
      </c>
      <c r="B8557" s="5" t="s">
        <v>789</v>
      </c>
      <c r="C8557" s="5" t="s">
        <v>82</v>
      </c>
      <c r="D8557" s="8" t="s">
        <v>140</v>
      </c>
      <c r="E8557" s="6">
        <v>161.7</v>
      </c>
      <c r="F8557" s="6">
        <v>153.2</v>
      </c>
      <c r="G8557" s="6">
        <v>0</v>
      </c>
      <c r="H8557" s="5" t="s">
        <v>120</v>
      </c>
      <c r="I8557" s="6">
        <f t="shared" si="532"/>
        <v>8.5</v>
      </c>
      <c r="J8557" s="5" t="str">
        <f>IF(H8557="否","不适用",IF(AND(ISNUMBER(E8557),ISNUMBER(F8557)),IF(I8557&gt;规则与名单!$B$2,"是","否"),"未判定"))</f>
        <v>不适用</v>
      </c>
      <c r="K8557" s="5" t="str">
        <f t="shared" si="533"/>
        <v>非测试日纯氢</v>
      </c>
      <c r="L8557" s="6">
        <f t="shared" si="534"/>
        <v>0</v>
      </c>
      <c r="M8557" s="5">
        <f t="shared" si="535"/>
        <v>0</v>
      </c>
      <c r="N8557" s="5" t="s">
        <v>29013</v>
      </c>
      <c r="O8557" s="5" t="s">
        <v>29014</v>
      </c>
      <c r="P8557" s="5" t="s">
        <v>29015</v>
      </c>
    </row>
    <row r="8558" ht="19" customHeight="1" spans="1:16">
      <c r="A8558" s="5">
        <v>336</v>
      </c>
      <c r="B8558" s="5" t="s">
        <v>789</v>
      </c>
      <c r="C8558" s="5" t="s">
        <v>82</v>
      </c>
      <c r="D8558" s="8" t="s">
        <v>115</v>
      </c>
      <c r="E8558" s="6">
        <v>353.9</v>
      </c>
      <c r="F8558" s="6">
        <v>333</v>
      </c>
      <c r="G8558" s="6">
        <v>109.8</v>
      </c>
      <c r="H8558" s="5" t="s">
        <v>120</v>
      </c>
      <c r="I8558" s="6">
        <f t="shared" si="532"/>
        <v>20.9</v>
      </c>
      <c r="J8558" s="5" t="str">
        <f>IF(H8558="否","不适用",IF(AND(ISNUMBER(E8558),ISNUMBER(F8558)),IF(I8558&gt;规则与名单!$B$2,"是","否"),"未判定"))</f>
        <v>不适用</v>
      </c>
      <c r="K8558" s="5" t="str">
        <f t="shared" si="533"/>
        <v>非测试日纯氢</v>
      </c>
      <c r="L8558" s="6">
        <f t="shared" si="534"/>
        <v>109.8</v>
      </c>
      <c r="M8558" s="5">
        <f t="shared" si="535"/>
        <v>0</v>
      </c>
      <c r="N8558" s="5" t="s">
        <v>29016</v>
      </c>
      <c r="O8558" s="5" t="s">
        <v>29017</v>
      </c>
      <c r="P8558" s="5" t="s">
        <v>29018</v>
      </c>
    </row>
    <row r="8559" ht="19" customHeight="1" spans="1:16">
      <c r="A8559" s="5">
        <v>337</v>
      </c>
      <c r="B8559" s="5" t="s">
        <v>791</v>
      </c>
      <c r="C8559" s="5" t="s">
        <v>82</v>
      </c>
      <c r="D8559" s="8" t="s">
        <v>114</v>
      </c>
      <c r="E8559" s="6">
        <v>75</v>
      </c>
      <c r="F8559" s="6">
        <v>71.3</v>
      </c>
      <c r="G8559" s="6">
        <v>16.6</v>
      </c>
      <c r="H8559" s="5" t="s">
        <v>120</v>
      </c>
      <c r="I8559" s="6">
        <f t="shared" si="532"/>
        <v>3.7</v>
      </c>
      <c r="J8559" s="5" t="str">
        <f>IF(H8559="否","不适用",IF(AND(ISNUMBER(E8559),ISNUMBER(F8559)),IF(I8559&gt;规则与名单!$B$2,"是","否"),"未判定"))</f>
        <v>不适用</v>
      </c>
      <c r="K8559" s="5" t="str">
        <f t="shared" si="533"/>
        <v>非测试日纯氢</v>
      </c>
      <c r="L8559" s="6">
        <f t="shared" si="534"/>
        <v>16.6</v>
      </c>
      <c r="M8559" s="5">
        <f t="shared" si="535"/>
        <v>0</v>
      </c>
      <c r="N8559" s="5" t="s">
        <v>29019</v>
      </c>
      <c r="O8559" s="5" t="s">
        <v>29020</v>
      </c>
      <c r="P8559" s="5" t="s">
        <v>29021</v>
      </c>
    </row>
    <row r="8560" ht="19" customHeight="1" spans="1:16">
      <c r="A8560" s="5">
        <v>337</v>
      </c>
      <c r="B8560" s="5" t="s">
        <v>791</v>
      </c>
      <c r="C8560" s="5" t="s">
        <v>82</v>
      </c>
      <c r="D8560" s="8" t="s">
        <v>605</v>
      </c>
      <c r="E8560" s="6">
        <v>86</v>
      </c>
      <c r="F8560" s="6">
        <v>81.2</v>
      </c>
      <c r="G8560" s="6">
        <v>18.7</v>
      </c>
      <c r="H8560" s="5" t="s">
        <v>120</v>
      </c>
      <c r="I8560" s="6">
        <f t="shared" si="532"/>
        <v>4.8</v>
      </c>
      <c r="J8560" s="5" t="str">
        <f>IF(H8560="否","不适用",IF(AND(ISNUMBER(E8560),ISNUMBER(F8560)),IF(I8560&gt;规则与名单!$B$2,"是","否"),"未判定"))</f>
        <v>不适用</v>
      </c>
      <c r="K8560" s="5" t="str">
        <f t="shared" si="533"/>
        <v>非测试日纯氢</v>
      </c>
      <c r="L8560" s="6">
        <f t="shared" si="534"/>
        <v>18.7</v>
      </c>
      <c r="M8560" s="5">
        <f t="shared" si="535"/>
        <v>0</v>
      </c>
      <c r="N8560" s="5" t="s">
        <v>29022</v>
      </c>
      <c r="O8560" s="5" t="s">
        <v>29023</v>
      </c>
      <c r="P8560" s="5" t="s">
        <v>29024</v>
      </c>
    </row>
    <row r="8561" ht="19" customHeight="1" spans="1:16">
      <c r="A8561" s="5">
        <v>337</v>
      </c>
      <c r="B8561" s="5" t="s">
        <v>791</v>
      </c>
      <c r="C8561" s="5" t="s">
        <v>82</v>
      </c>
      <c r="D8561" s="8" t="s">
        <v>186</v>
      </c>
      <c r="E8561" s="6">
        <v>79.9</v>
      </c>
      <c r="F8561" s="6">
        <v>76.3</v>
      </c>
      <c r="G8561" s="6">
        <v>21.8</v>
      </c>
      <c r="H8561" s="5" t="s">
        <v>120</v>
      </c>
      <c r="I8561" s="6">
        <f t="shared" si="532"/>
        <v>3.60000000000001</v>
      </c>
      <c r="J8561" s="5" t="str">
        <f>IF(H8561="否","不适用",IF(AND(ISNUMBER(E8561),ISNUMBER(F8561)),IF(I8561&gt;规则与名单!$B$2,"是","否"),"未判定"))</f>
        <v>不适用</v>
      </c>
      <c r="K8561" s="5" t="str">
        <f t="shared" si="533"/>
        <v>非测试日纯氢</v>
      </c>
      <c r="L8561" s="6">
        <f t="shared" si="534"/>
        <v>21.8</v>
      </c>
      <c r="M8561" s="5">
        <f t="shared" si="535"/>
        <v>0</v>
      </c>
      <c r="N8561" s="5" t="s">
        <v>29025</v>
      </c>
      <c r="O8561" s="5" t="s">
        <v>29026</v>
      </c>
      <c r="P8561" s="5" t="s">
        <v>29027</v>
      </c>
    </row>
    <row r="8562" ht="19" customHeight="1" spans="1:16">
      <c r="A8562" s="5">
        <v>337</v>
      </c>
      <c r="B8562" s="5" t="s">
        <v>791</v>
      </c>
      <c r="C8562" s="5" t="s">
        <v>82</v>
      </c>
      <c r="D8562" s="8" t="s">
        <v>165</v>
      </c>
      <c r="E8562" s="6">
        <v>80.7</v>
      </c>
      <c r="F8562" s="6">
        <v>94.2</v>
      </c>
      <c r="G8562" s="6">
        <v>28.2</v>
      </c>
      <c r="H8562" s="5" t="s">
        <v>120</v>
      </c>
      <c r="I8562" s="6">
        <f t="shared" si="532"/>
        <v>-13.5</v>
      </c>
      <c r="J8562" s="5" t="str">
        <f>IF(H8562="否","不适用",IF(AND(ISNUMBER(E8562),ISNUMBER(F8562)),IF(I8562&gt;规则与名单!$B$2,"是","否"),"未判定"))</f>
        <v>不适用</v>
      </c>
      <c r="K8562" s="5" t="str">
        <f t="shared" si="533"/>
        <v>非测试日纯氢</v>
      </c>
      <c r="L8562" s="6">
        <f t="shared" si="534"/>
        <v>28.2</v>
      </c>
      <c r="M8562" s="5">
        <f t="shared" si="535"/>
        <v>0</v>
      </c>
      <c r="N8562" s="5" t="s">
        <v>29028</v>
      </c>
      <c r="O8562" s="5" t="s">
        <v>29029</v>
      </c>
      <c r="P8562" s="5" t="s">
        <v>29030</v>
      </c>
    </row>
    <row r="8563" ht="19" customHeight="1" spans="1:16">
      <c r="A8563" s="5">
        <v>337</v>
      </c>
      <c r="B8563" s="5" t="s">
        <v>791</v>
      </c>
      <c r="C8563" s="5" t="s">
        <v>82</v>
      </c>
      <c r="D8563" s="8" t="s">
        <v>151</v>
      </c>
      <c r="E8563" s="6">
        <v>87.7</v>
      </c>
      <c r="F8563" s="6">
        <v>100</v>
      </c>
      <c r="G8563" s="6">
        <v>33.9</v>
      </c>
      <c r="H8563" s="5" t="s">
        <v>120</v>
      </c>
      <c r="I8563" s="6">
        <f t="shared" si="532"/>
        <v>-12.3</v>
      </c>
      <c r="J8563" s="5" t="str">
        <f>IF(H8563="否","不适用",IF(AND(ISNUMBER(E8563),ISNUMBER(F8563)),IF(I8563&gt;规则与名单!$B$2,"是","否"),"未判定"))</f>
        <v>不适用</v>
      </c>
      <c r="K8563" s="5" t="str">
        <f t="shared" si="533"/>
        <v>非测试日纯氢</v>
      </c>
      <c r="L8563" s="6">
        <f t="shared" si="534"/>
        <v>33.9</v>
      </c>
      <c r="M8563" s="5">
        <f t="shared" si="535"/>
        <v>0</v>
      </c>
      <c r="N8563" s="5" t="s">
        <v>29031</v>
      </c>
      <c r="O8563" s="5" t="s">
        <v>29032</v>
      </c>
      <c r="P8563" s="5" t="s">
        <v>29033</v>
      </c>
    </row>
    <row r="8564" ht="19" customHeight="1" spans="1:16">
      <c r="A8564" s="5">
        <v>337</v>
      </c>
      <c r="B8564" s="5" t="s">
        <v>791</v>
      </c>
      <c r="C8564" s="5" t="s">
        <v>82</v>
      </c>
      <c r="D8564" s="8" t="s">
        <v>3358</v>
      </c>
      <c r="E8564" s="6">
        <v>147.9</v>
      </c>
      <c r="F8564" s="6">
        <v>104.6</v>
      </c>
      <c r="G8564" s="6">
        <v>32.6</v>
      </c>
      <c r="H8564" s="5" t="s">
        <v>120</v>
      </c>
      <c r="I8564" s="6">
        <f t="shared" si="532"/>
        <v>43.3</v>
      </c>
      <c r="J8564" s="5" t="str">
        <f>IF(H8564="否","不适用",IF(AND(ISNUMBER(E8564),ISNUMBER(F8564)),IF(I8564&gt;规则与名单!$B$2,"是","否"),"未判定"))</f>
        <v>不适用</v>
      </c>
      <c r="K8564" s="5" t="str">
        <f t="shared" si="533"/>
        <v>非测试日纯氢</v>
      </c>
      <c r="L8564" s="6">
        <f t="shared" si="534"/>
        <v>32.6</v>
      </c>
      <c r="M8564" s="5">
        <f t="shared" si="535"/>
        <v>0</v>
      </c>
      <c r="N8564" s="5" t="s">
        <v>29034</v>
      </c>
      <c r="O8564" s="5" t="s">
        <v>29035</v>
      </c>
      <c r="P8564" s="5" t="s">
        <v>29036</v>
      </c>
    </row>
    <row r="8565" ht="19" customHeight="1" spans="1:16">
      <c r="A8565" s="5">
        <v>337</v>
      </c>
      <c r="B8565" s="5" t="s">
        <v>791</v>
      </c>
      <c r="C8565" s="5" t="s">
        <v>82</v>
      </c>
      <c r="D8565" s="8" t="s">
        <v>272</v>
      </c>
      <c r="E8565" s="6">
        <v>111.1</v>
      </c>
      <c r="F8565" s="6">
        <v>105.9</v>
      </c>
      <c r="G8565" s="6">
        <v>28.1</v>
      </c>
      <c r="H8565" s="5" t="s">
        <v>120</v>
      </c>
      <c r="I8565" s="6">
        <f t="shared" si="532"/>
        <v>5.19999999999999</v>
      </c>
      <c r="J8565" s="5" t="str">
        <f>IF(H8565="否","不适用",IF(AND(ISNUMBER(E8565),ISNUMBER(F8565)),IF(I8565&gt;规则与名单!$B$2,"是","否"),"未判定"))</f>
        <v>不适用</v>
      </c>
      <c r="K8565" s="5" t="str">
        <f t="shared" si="533"/>
        <v>非测试日纯氢</v>
      </c>
      <c r="L8565" s="6">
        <f t="shared" si="534"/>
        <v>28.1</v>
      </c>
      <c r="M8565" s="5">
        <f t="shared" si="535"/>
        <v>0</v>
      </c>
      <c r="N8565" s="5" t="s">
        <v>29037</v>
      </c>
      <c r="O8565" s="5" t="s">
        <v>29038</v>
      </c>
      <c r="P8565" s="5" t="s">
        <v>29039</v>
      </c>
    </row>
    <row r="8566" ht="19" customHeight="1" spans="1:16">
      <c r="A8566" s="5">
        <v>337</v>
      </c>
      <c r="B8566" s="5" t="s">
        <v>791</v>
      </c>
      <c r="C8566" s="5" t="s">
        <v>82</v>
      </c>
      <c r="D8566" s="8" t="s">
        <v>506</v>
      </c>
      <c r="E8566" s="6">
        <v>118.6</v>
      </c>
      <c r="F8566" s="6">
        <v>112.2</v>
      </c>
      <c r="G8566" s="6">
        <v>32.7</v>
      </c>
      <c r="H8566" s="5" t="s">
        <v>120</v>
      </c>
      <c r="I8566" s="6">
        <f t="shared" si="532"/>
        <v>6.39999999999999</v>
      </c>
      <c r="J8566" s="5" t="str">
        <f>IF(H8566="否","不适用",IF(AND(ISNUMBER(E8566),ISNUMBER(F8566)),IF(I8566&gt;规则与名单!$B$2,"是","否"),"未判定"))</f>
        <v>不适用</v>
      </c>
      <c r="K8566" s="5" t="str">
        <f t="shared" si="533"/>
        <v>非测试日纯氢</v>
      </c>
      <c r="L8566" s="6">
        <f t="shared" si="534"/>
        <v>32.7</v>
      </c>
      <c r="M8566" s="5">
        <f t="shared" si="535"/>
        <v>0</v>
      </c>
      <c r="N8566" s="5" t="s">
        <v>29040</v>
      </c>
      <c r="O8566" s="5" t="s">
        <v>29041</v>
      </c>
      <c r="P8566" s="5" t="s">
        <v>29042</v>
      </c>
    </row>
    <row r="8567" ht="19" customHeight="1" spans="1:16">
      <c r="A8567" s="5">
        <v>337</v>
      </c>
      <c r="B8567" s="5" t="s">
        <v>791</v>
      </c>
      <c r="C8567" s="5" t="s">
        <v>82</v>
      </c>
      <c r="D8567" s="8" t="s">
        <v>673</v>
      </c>
      <c r="E8567" s="6">
        <v>104.8</v>
      </c>
      <c r="F8567" s="6">
        <v>99.2</v>
      </c>
      <c r="G8567" s="6">
        <v>30.6</v>
      </c>
      <c r="H8567" s="5" t="s">
        <v>120</v>
      </c>
      <c r="I8567" s="6">
        <f t="shared" si="532"/>
        <v>5.59999999999999</v>
      </c>
      <c r="J8567" s="5" t="str">
        <f>IF(H8567="否","不适用",IF(AND(ISNUMBER(E8567),ISNUMBER(F8567)),IF(I8567&gt;规则与名单!$B$2,"是","否"),"未判定"))</f>
        <v>不适用</v>
      </c>
      <c r="K8567" s="5" t="str">
        <f t="shared" si="533"/>
        <v>非测试日纯氢</v>
      </c>
      <c r="L8567" s="6">
        <f t="shared" si="534"/>
        <v>30.6</v>
      </c>
      <c r="M8567" s="5">
        <f t="shared" si="535"/>
        <v>0</v>
      </c>
      <c r="N8567" s="5" t="s">
        <v>29043</v>
      </c>
      <c r="O8567" s="5" t="s">
        <v>29044</v>
      </c>
      <c r="P8567" s="5" t="s">
        <v>29045</v>
      </c>
    </row>
    <row r="8568" ht="19" customHeight="1" spans="1:16">
      <c r="A8568" s="5">
        <v>337</v>
      </c>
      <c r="B8568" s="5" t="s">
        <v>791</v>
      </c>
      <c r="C8568" s="5" t="s">
        <v>82</v>
      </c>
      <c r="D8568" s="8" t="s">
        <v>183</v>
      </c>
      <c r="E8568" s="6">
        <v>104.8</v>
      </c>
      <c r="F8568" s="6">
        <v>98.5</v>
      </c>
      <c r="G8568" s="6">
        <v>30.1</v>
      </c>
      <c r="H8568" s="5" t="s">
        <v>120</v>
      </c>
      <c r="I8568" s="6">
        <f t="shared" si="532"/>
        <v>6.3</v>
      </c>
      <c r="J8568" s="5" t="str">
        <f>IF(H8568="否","不适用",IF(AND(ISNUMBER(E8568),ISNUMBER(F8568)),IF(I8568&gt;规则与名单!$B$2,"是","否"),"未判定"))</f>
        <v>不适用</v>
      </c>
      <c r="K8568" s="5" t="str">
        <f t="shared" si="533"/>
        <v>非测试日纯氢</v>
      </c>
      <c r="L8568" s="6">
        <f t="shared" si="534"/>
        <v>30.1</v>
      </c>
      <c r="M8568" s="5">
        <f t="shared" si="535"/>
        <v>0</v>
      </c>
      <c r="N8568" s="5" t="s">
        <v>29046</v>
      </c>
      <c r="O8568" s="5" t="s">
        <v>29047</v>
      </c>
      <c r="P8568" s="5" t="s">
        <v>29048</v>
      </c>
    </row>
    <row r="8569" ht="19" customHeight="1" spans="1:16">
      <c r="A8569" s="5">
        <v>337</v>
      </c>
      <c r="B8569" s="5" t="s">
        <v>791</v>
      </c>
      <c r="C8569" s="5" t="s">
        <v>82</v>
      </c>
      <c r="D8569" s="8" t="s">
        <v>431</v>
      </c>
      <c r="E8569" s="6">
        <v>112.2</v>
      </c>
      <c r="F8569" s="6">
        <v>106.3</v>
      </c>
      <c r="G8569" s="6">
        <v>32.8</v>
      </c>
      <c r="H8569" s="5" t="s">
        <v>120</v>
      </c>
      <c r="I8569" s="6">
        <f t="shared" si="532"/>
        <v>5.90000000000001</v>
      </c>
      <c r="J8569" s="5" t="str">
        <f>IF(H8569="否","不适用",IF(AND(ISNUMBER(E8569),ISNUMBER(F8569)),IF(I8569&gt;规则与名单!$B$2,"是","否"),"未判定"))</f>
        <v>不适用</v>
      </c>
      <c r="K8569" s="5" t="str">
        <f t="shared" si="533"/>
        <v>非测试日纯氢</v>
      </c>
      <c r="L8569" s="6">
        <f t="shared" si="534"/>
        <v>32.8</v>
      </c>
      <c r="M8569" s="5">
        <f t="shared" si="535"/>
        <v>0</v>
      </c>
      <c r="N8569" s="5" t="s">
        <v>29049</v>
      </c>
      <c r="O8569" s="5" t="s">
        <v>29050</v>
      </c>
      <c r="P8569" s="5" t="s">
        <v>29051</v>
      </c>
    </row>
    <row r="8570" ht="19" customHeight="1" spans="1:16">
      <c r="A8570" s="5">
        <v>337</v>
      </c>
      <c r="B8570" s="5" t="s">
        <v>791</v>
      </c>
      <c r="C8570" s="5" t="s">
        <v>82</v>
      </c>
      <c r="D8570" s="8" t="s">
        <v>3377</v>
      </c>
      <c r="E8570" s="6">
        <v>112.3</v>
      </c>
      <c r="F8570" s="6">
        <v>106.9</v>
      </c>
      <c r="G8570" s="6">
        <v>34.8</v>
      </c>
      <c r="H8570" s="5" t="s">
        <v>120</v>
      </c>
      <c r="I8570" s="6">
        <f t="shared" si="532"/>
        <v>5.39999999999999</v>
      </c>
      <c r="J8570" s="5" t="str">
        <f>IF(H8570="否","不适用",IF(AND(ISNUMBER(E8570),ISNUMBER(F8570)),IF(I8570&gt;规则与名单!$B$2,"是","否"),"未判定"))</f>
        <v>不适用</v>
      </c>
      <c r="K8570" s="5" t="str">
        <f t="shared" si="533"/>
        <v>非测试日纯氢</v>
      </c>
      <c r="L8570" s="6">
        <f t="shared" si="534"/>
        <v>34.8</v>
      </c>
      <c r="M8570" s="5">
        <f t="shared" si="535"/>
        <v>0</v>
      </c>
      <c r="N8570" s="5" t="s">
        <v>29052</v>
      </c>
      <c r="O8570" s="5" t="s">
        <v>29053</v>
      </c>
      <c r="P8570" s="5" t="s">
        <v>29054</v>
      </c>
    </row>
    <row r="8571" ht="19" customHeight="1" spans="1:16">
      <c r="A8571" s="5">
        <v>337</v>
      </c>
      <c r="B8571" s="5" t="s">
        <v>791</v>
      </c>
      <c r="C8571" s="5" t="s">
        <v>82</v>
      </c>
      <c r="D8571" s="8" t="s">
        <v>407</v>
      </c>
      <c r="E8571" s="6">
        <v>112.8</v>
      </c>
      <c r="F8571" s="6">
        <v>105.1</v>
      </c>
      <c r="G8571" s="6">
        <v>32.7</v>
      </c>
      <c r="H8571" s="5" t="s">
        <v>120</v>
      </c>
      <c r="I8571" s="6">
        <f t="shared" si="532"/>
        <v>7.7</v>
      </c>
      <c r="J8571" s="5" t="str">
        <f>IF(H8571="否","不适用",IF(AND(ISNUMBER(E8571),ISNUMBER(F8571)),IF(I8571&gt;规则与名单!$B$2,"是","否"),"未判定"))</f>
        <v>不适用</v>
      </c>
      <c r="K8571" s="5" t="str">
        <f t="shared" si="533"/>
        <v>非测试日纯氢</v>
      </c>
      <c r="L8571" s="6">
        <f t="shared" si="534"/>
        <v>32.7</v>
      </c>
      <c r="M8571" s="5">
        <f t="shared" si="535"/>
        <v>0</v>
      </c>
      <c r="N8571" s="5" t="s">
        <v>29055</v>
      </c>
      <c r="O8571" s="5" t="s">
        <v>29056</v>
      </c>
      <c r="P8571" s="5" t="s">
        <v>29057</v>
      </c>
    </row>
    <row r="8572" ht="19" customHeight="1" spans="1:16">
      <c r="A8572" s="5">
        <v>337</v>
      </c>
      <c r="B8572" s="5" t="s">
        <v>791</v>
      </c>
      <c r="C8572" s="5" t="s">
        <v>82</v>
      </c>
      <c r="D8572" s="8" t="s">
        <v>411</v>
      </c>
      <c r="E8572" s="6">
        <v>90.3</v>
      </c>
      <c r="F8572" s="6">
        <v>85.6</v>
      </c>
      <c r="G8572" s="6">
        <v>21.6</v>
      </c>
      <c r="H8572" s="5" t="s">
        <v>120</v>
      </c>
      <c r="I8572" s="6">
        <f t="shared" si="532"/>
        <v>4.7</v>
      </c>
      <c r="J8572" s="5" t="str">
        <f>IF(H8572="否","不适用",IF(AND(ISNUMBER(E8572),ISNUMBER(F8572)),IF(I8572&gt;规则与名单!$B$2,"是","否"),"未判定"))</f>
        <v>不适用</v>
      </c>
      <c r="K8572" s="5" t="str">
        <f t="shared" si="533"/>
        <v>非测试日纯氢</v>
      </c>
      <c r="L8572" s="6">
        <f t="shared" si="534"/>
        <v>21.6</v>
      </c>
      <c r="M8572" s="5">
        <f t="shared" si="535"/>
        <v>0</v>
      </c>
      <c r="N8572" s="5" t="s">
        <v>29058</v>
      </c>
      <c r="O8572" s="5" t="s">
        <v>29059</v>
      </c>
      <c r="P8572" s="5" t="s">
        <v>29060</v>
      </c>
    </row>
    <row r="8573" ht="19" customHeight="1" spans="1:16">
      <c r="A8573" s="5">
        <v>337</v>
      </c>
      <c r="B8573" s="5" t="s">
        <v>791</v>
      </c>
      <c r="C8573" s="5" t="s">
        <v>82</v>
      </c>
      <c r="D8573" s="8" t="s">
        <v>251</v>
      </c>
      <c r="E8573" s="6">
        <v>80.2</v>
      </c>
      <c r="F8573" s="6">
        <v>75.8</v>
      </c>
      <c r="G8573" s="6">
        <v>24.9</v>
      </c>
      <c r="H8573" s="5" t="s">
        <v>120</v>
      </c>
      <c r="I8573" s="6">
        <f t="shared" si="532"/>
        <v>4.40000000000001</v>
      </c>
      <c r="J8573" s="5" t="str">
        <f>IF(H8573="否","不适用",IF(AND(ISNUMBER(E8573),ISNUMBER(F8573)),IF(I8573&gt;规则与名单!$B$2,"是","否"),"未判定"))</f>
        <v>不适用</v>
      </c>
      <c r="K8573" s="5" t="str">
        <f t="shared" si="533"/>
        <v>非测试日纯氢</v>
      </c>
      <c r="L8573" s="6">
        <f t="shared" si="534"/>
        <v>24.9</v>
      </c>
      <c r="M8573" s="5">
        <f t="shared" si="535"/>
        <v>0</v>
      </c>
      <c r="N8573" s="5" t="s">
        <v>29061</v>
      </c>
      <c r="O8573" s="5" t="s">
        <v>29062</v>
      </c>
      <c r="P8573" s="5" t="s">
        <v>29063</v>
      </c>
    </row>
    <row r="8574" ht="19" customHeight="1" spans="1:16">
      <c r="A8574" s="5">
        <v>337</v>
      </c>
      <c r="B8574" s="5" t="s">
        <v>791</v>
      </c>
      <c r="C8574" s="5" t="s">
        <v>82</v>
      </c>
      <c r="D8574" s="8" t="s">
        <v>472</v>
      </c>
      <c r="E8574" s="6">
        <v>87</v>
      </c>
      <c r="F8574" s="6">
        <v>83.7</v>
      </c>
      <c r="G8574" s="6">
        <v>24.7</v>
      </c>
      <c r="H8574" s="5" t="s">
        <v>120</v>
      </c>
      <c r="I8574" s="6">
        <f t="shared" si="532"/>
        <v>3.3</v>
      </c>
      <c r="J8574" s="5" t="str">
        <f>IF(H8574="否","不适用",IF(AND(ISNUMBER(E8574),ISNUMBER(F8574)),IF(I8574&gt;规则与名单!$B$2,"是","否"),"未判定"))</f>
        <v>不适用</v>
      </c>
      <c r="K8574" s="5" t="str">
        <f t="shared" si="533"/>
        <v>非测试日纯氢</v>
      </c>
      <c r="L8574" s="6">
        <f t="shared" si="534"/>
        <v>24.7</v>
      </c>
      <c r="M8574" s="5">
        <f t="shared" si="535"/>
        <v>0</v>
      </c>
      <c r="N8574" s="5" t="s">
        <v>29064</v>
      </c>
      <c r="O8574" s="5" t="s">
        <v>29065</v>
      </c>
      <c r="P8574" s="5" t="s">
        <v>29066</v>
      </c>
    </row>
    <row r="8575" ht="19" customHeight="1" spans="1:16">
      <c r="A8575" s="5">
        <v>337</v>
      </c>
      <c r="B8575" s="5" t="s">
        <v>791</v>
      </c>
      <c r="C8575" s="5" t="s">
        <v>82</v>
      </c>
      <c r="D8575" s="8" t="s">
        <v>466</v>
      </c>
      <c r="E8575" s="6">
        <v>81.2</v>
      </c>
      <c r="F8575" s="6">
        <v>75.1</v>
      </c>
      <c r="G8575" s="6">
        <v>18</v>
      </c>
      <c r="H8575" s="5" t="s">
        <v>120</v>
      </c>
      <c r="I8575" s="6">
        <f t="shared" si="532"/>
        <v>6.10000000000001</v>
      </c>
      <c r="J8575" s="5" t="str">
        <f>IF(H8575="否","不适用",IF(AND(ISNUMBER(E8575),ISNUMBER(F8575)),IF(I8575&gt;规则与名单!$B$2,"是","否"),"未判定"))</f>
        <v>不适用</v>
      </c>
      <c r="K8575" s="5" t="str">
        <f t="shared" si="533"/>
        <v>非测试日纯氢</v>
      </c>
      <c r="L8575" s="6">
        <f t="shared" si="534"/>
        <v>18</v>
      </c>
      <c r="M8575" s="5">
        <f t="shared" si="535"/>
        <v>0</v>
      </c>
      <c r="N8575" s="5" t="s">
        <v>29067</v>
      </c>
      <c r="O8575" s="5" t="s">
        <v>29068</v>
      </c>
      <c r="P8575" s="5" t="s">
        <v>29069</v>
      </c>
    </row>
    <row r="8576" ht="19" customHeight="1" spans="1:16">
      <c r="A8576" s="5">
        <v>337</v>
      </c>
      <c r="B8576" s="5" t="s">
        <v>791</v>
      </c>
      <c r="C8576" s="5" t="s">
        <v>82</v>
      </c>
      <c r="D8576" s="8" t="s">
        <v>333</v>
      </c>
      <c r="E8576" s="6">
        <v>85.1</v>
      </c>
      <c r="F8576" s="6">
        <v>80.5</v>
      </c>
      <c r="G8576" s="6">
        <v>14</v>
      </c>
      <c r="H8576" s="5" t="s">
        <v>120</v>
      </c>
      <c r="I8576" s="6">
        <f t="shared" si="532"/>
        <v>4.59999999999999</v>
      </c>
      <c r="J8576" s="5" t="str">
        <f>IF(H8576="否","不适用",IF(AND(ISNUMBER(E8576),ISNUMBER(F8576)),IF(I8576&gt;规则与名单!$B$2,"是","否"),"未判定"))</f>
        <v>不适用</v>
      </c>
      <c r="K8576" s="5" t="str">
        <f t="shared" si="533"/>
        <v>非测试日纯氢</v>
      </c>
      <c r="L8576" s="6">
        <f t="shared" si="534"/>
        <v>14</v>
      </c>
      <c r="M8576" s="5">
        <f t="shared" si="535"/>
        <v>0</v>
      </c>
      <c r="N8576" s="5" t="s">
        <v>29070</v>
      </c>
      <c r="O8576" s="5" t="s">
        <v>29071</v>
      </c>
      <c r="P8576" s="5" t="s">
        <v>29072</v>
      </c>
    </row>
    <row r="8577" ht="19" customHeight="1" spans="1:16">
      <c r="A8577" s="5">
        <v>337</v>
      </c>
      <c r="B8577" s="5" t="s">
        <v>791</v>
      </c>
      <c r="C8577" s="5" t="s">
        <v>82</v>
      </c>
      <c r="D8577" s="8" t="s">
        <v>175</v>
      </c>
      <c r="E8577" s="6">
        <v>101.4</v>
      </c>
      <c r="F8577" s="6">
        <v>95.7</v>
      </c>
      <c r="G8577" s="6">
        <v>27.1</v>
      </c>
      <c r="H8577" s="5" t="s">
        <v>120</v>
      </c>
      <c r="I8577" s="6">
        <f t="shared" si="532"/>
        <v>5.7</v>
      </c>
      <c r="J8577" s="5" t="str">
        <f>IF(H8577="否","不适用",IF(AND(ISNUMBER(E8577),ISNUMBER(F8577)),IF(I8577&gt;规则与名单!$B$2,"是","否"),"未判定"))</f>
        <v>不适用</v>
      </c>
      <c r="K8577" s="5" t="str">
        <f t="shared" si="533"/>
        <v>非测试日纯氢</v>
      </c>
      <c r="L8577" s="6">
        <f t="shared" si="534"/>
        <v>27.1</v>
      </c>
      <c r="M8577" s="5">
        <f t="shared" si="535"/>
        <v>0</v>
      </c>
      <c r="N8577" s="5" t="s">
        <v>29073</v>
      </c>
      <c r="O8577" s="5" t="s">
        <v>29074</v>
      </c>
      <c r="P8577" s="5" t="s">
        <v>29075</v>
      </c>
    </row>
    <row r="8578" ht="19" customHeight="1" spans="1:16">
      <c r="A8578" s="5">
        <v>337</v>
      </c>
      <c r="B8578" s="5" t="s">
        <v>791</v>
      </c>
      <c r="C8578" s="5" t="s">
        <v>82</v>
      </c>
      <c r="D8578" s="8" t="s">
        <v>3402</v>
      </c>
      <c r="E8578" s="6">
        <v>84.9</v>
      </c>
      <c r="F8578" s="6">
        <v>80</v>
      </c>
      <c r="G8578" s="6">
        <v>23.3</v>
      </c>
      <c r="H8578" s="5" t="s">
        <v>120</v>
      </c>
      <c r="I8578" s="6">
        <f t="shared" ref="I8578:I8641" si="536">IF(AND(ISNUMBER(E8578),ISNUMBER(F8578)),E8578-F8578,"")</f>
        <v>4.90000000000001</v>
      </c>
      <c r="J8578" s="5" t="str">
        <f>IF(H8578="否","不适用",IF(AND(ISNUMBER(E8578),ISNUMBER(F8578)),IF(I8578&gt;规则与名单!$B$2,"是","否"),"未判定"))</f>
        <v>不适用</v>
      </c>
      <c r="K8578" s="5" t="str">
        <f t="shared" ref="K8578:K8641" si="537">IF(J8578="是",IF(ISNUMBER(F8578),"测试日GPS","缺失"),IF(ISNUMBER(G8578),"非测试日纯氢",IF(AND(H8578="是",J8578="未判定"),IF(ISNUMBER(F8578),"测试名单无纯氢GPS","缺失"),IF(ISNUMBER(E8578),"非测试日仪表","缺失"))))</f>
        <v>非测试日纯氢</v>
      </c>
      <c r="L8578" s="6">
        <f t="shared" ref="L8578:L8641" si="538">IF(K8578="缺失","",IF(K8578="非测试日纯氢",G8578,IF(K8578="非测试日仪表",E8578,F8578)))</f>
        <v>23.3</v>
      </c>
      <c r="M8578" s="5">
        <f t="shared" ref="M8578:M8641" si="539">IF(K8578="缺失",1,0)</f>
        <v>0</v>
      </c>
      <c r="N8578" s="5" t="s">
        <v>29076</v>
      </c>
      <c r="O8578" s="5" t="s">
        <v>29077</v>
      </c>
      <c r="P8578" s="5" t="s">
        <v>29078</v>
      </c>
    </row>
    <row r="8579" ht="19" customHeight="1" spans="1:16">
      <c r="A8579" s="5">
        <v>337</v>
      </c>
      <c r="B8579" s="5" t="s">
        <v>791</v>
      </c>
      <c r="C8579" s="5" t="s">
        <v>82</v>
      </c>
      <c r="D8579" s="8" t="s">
        <v>487</v>
      </c>
      <c r="E8579" s="6">
        <v>87.1</v>
      </c>
      <c r="F8579" s="6">
        <v>82.3</v>
      </c>
      <c r="G8579" s="6">
        <v>23.6</v>
      </c>
      <c r="H8579" s="5" t="s">
        <v>120</v>
      </c>
      <c r="I8579" s="6">
        <f t="shared" si="536"/>
        <v>4.8</v>
      </c>
      <c r="J8579" s="5" t="str">
        <f>IF(H8579="否","不适用",IF(AND(ISNUMBER(E8579),ISNUMBER(F8579)),IF(I8579&gt;规则与名单!$B$2,"是","否"),"未判定"))</f>
        <v>不适用</v>
      </c>
      <c r="K8579" s="5" t="str">
        <f t="shared" si="537"/>
        <v>非测试日纯氢</v>
      </c>
      <c r="L8579" s="6">
        <f t="shared" si="538"/>
        <v>23.6</v>
      </c>
      <c r="M8579" s="5">
        <f t="shared" si="539"/>
        <v>0</v>
      </c>
      <c r="N8579" s="5" t="s">
        <v>29079</v>
      </c>
      <c r="O8579" s="5" t="s">
        <v>29080</v>
      </c>
      <c r="P8579" s="5" t="s">
        <v>29081</v>
      </c>
    </row>
    <row r="8580" ht="19" customHeight="1" spans="1:16">
      <c r="A8580" s="5">
        <v>337</v>
      </c>
      <c r="B8580" s="5" t="s">
        <v>791</v>
      </c>
      <c r="C8580" s="5" t="s">
        <v>82</v>
      </c>
      <c r="D8580" s="8" t="s">
        <v>121</v>
      </c>
      <c r="E8580" s="6">
        <v>103.8</v>
      </c>
      <c r="F8580" s="6">
        <v>97.9</v>
      </c>
      <c r="G8580" s="6">
        <v>26.2</v>
      </c>
      <c r="H8580" s="5" t="s">
        <v>120</v>
      </c>
      <c r="I8580" s="6">
        <f t="shared" si="536"/>
        <v>5.89999999999999</v>
      </c>
      <c r="J8580" s="5" t="str">
        <f>IF(H8580="否","不适用",IF(AND(ISNUMBER(E8580),ISNUMBER(F8580)),IF(I8580&gt;规则与名单!$B$2,"是","否"),"未判定"))</f>
        <v>不适用</v>
      </c>
      <c r="K8580" s="5" t="str">
        <f t="shared" si="537"/>
        <v>非测试日纯氢</v>
      </c>
      <c r="L8580" s="6">
        <f t="shared" si="538"/>
        <v>26.2</v>
      </c>
      <c r="M8580" s="5">
        <f t="shared" si="539"/>
        <v>0</v>
      </c>
      <c r="N8580" s="5" t="s">
        <v>29082</v>
      </c>
      <c r="O8580" s="5" t="s">
        <v>29083</v>
      </c>
      <c r="P8580" s="5" t="s">
        <v>29084</v>
      </c>
    </row>
    <row r="8581" ht="19" customHeight="1" spans="1:16">
      <c r="A8581" s="5">
        <v>337</v>
      </c>
      <c r="B8581" s="5" t="s">
        <v>791</v>
      </c>
      <c r="C8581" s="5" t="s">
        <v>82</v>
      </c>
      <c r="D8581" s="8" t="s">
        <v>170</v>
      </c>
      <c r="E8581" s="6">
        <v>90.6</v>
      </c>
      <c r="F8581" s="6">
        <v>85.3</v>
      </c>
      <c r="G8581" s="6">
        <v>24.2</v>
      </c>
      <c r="H8581" s="5" t="s">
        <v>120</v>
      </c>
      <c r="I8581" s="6">
        <f t="shared" si="536"/>
        <v>5.3</v>
      </c>
      <c r="J8581" s="5" t="str">
        <f>IF(H8581="否","不适用",IF(AND(ISNUMBER(E8581),ISNUMBER(F8581)),IF(I8581&gt;规则与名单!$B$2,"是","否"),"未判定"))</f>
        <v>不适用</v>
      </c>
      <c r="K8581" s="5" t="str">
        <f t="shared" si="537"/>
        <v>非测试日纯氢</v>
      </c>
      <c r="L8581" s="6">
        <f t="shared" si="538"/>
        <v>24.2</v>
      </c>
      <c r="M8581" s="5">
        <f t="shared" si="539"/>
        <v>0</v>
      </c>
      <c r="N8581" s="5" t="s">
        <v>29085</v>
      </c>
      <c r="O8581" s="5" t="s">
        <v>29086</v>
      </c>
      <c r="P8581" s="5" t="s">
        <v>29087</v>
      </c>
    </row>
    <row r="8582" ht="19" customHeight="1" spans="1:16">
      <c r="A8582" s="5">
        <v>337</v>
      </c>
      <c r="B8582" s="5" t="s">
        <v>791</v>
      </c>
      <c r="C8582" s="5" t="s">
        <v>82</v>
      </c>
      <c r="D8582" s="8" t="s">
        <v>644</v>
      </c>
      <c r="E8582" s="6">
        <v>87.5</v>
      </c>
      <c r="F8582" s="6">
        <v>82.6</v>
      </c>
      <c r="G8582" s="6">
        <v>19.7</v>
      </c>
      <c r="H8582" s="5" t="s">
        <v>120</v>
      </c>
      <c r="I8582" s="6">
        <f t="shared" si="536"/>
        <v>4.90000000000001</v>
      </c>
      <c r="J8582" s="5" t="str">
        <f>IF(H8582="否","不适用",IF(AND(ISNUMBER(E8582),ISNUMBER(F8582)),IF(I8582&gt;规则与名单!$B$2,"是","否"),"未判定"))</f>
        <v>不适用</v>
      </c>
      <c r="K8582" s="5" t="str">
        <f t="shared" si="537"/>
        <v>非测试日纯氢</v>
      </c>
      <c r="L8582" s="6">
        <f t="shared" si="538"/>
        <v>19.7</v>
      </c>
      <c r="M8582" s="5">
        <f t="shared" si="539"/>
        <v>0</v>
      </c>
      <c r="N8582" s="5" t="s">
        <v>29088</v>
      </c>
      <c r="O8582" s="5" t="s">
        <v>29089</v>
      </c>
      <c r="P8582" s="5" t="s">
        <v>29090</v>
      </c>
    </row>
    <row r="8583" ht="19" customHeight="1" spans="1:16">
      <c r="A8583" s="5">
        <v>337</v>
      </c>
      <c r="B8583" s="5" t="s">
        <v>791</v>
      </c>
      <c r="C8583" s="5" t="s">
        <v>82</v>
      </c>
      <c r="D8583" s="8" t="s">
        <v>3418</v>
      </c>
      <c r="E8583" s="6">
        <v>87.2</v>
      </c>
      <c r="F8583" s="6">
        <v>82.3</v>
      </c>
      <c r="G8583" s="6">
        <v>29.6</v>
      </c>
      <c r="H8583" s="5" t="s">
        <v>120</v>
      </c>
      <c r="I8583" s="6">
        <f t="shared" si="536"/>
        <v>4.90000000000001</v>
      </c>
      <c r="J8583" s="5" t="str">
        <f>IF(H8583="否","不适用",IF(AND(ISNUMBER(E8583),ISNUMBER(F8583)),IF(I8583&gt;规则与名单!$B$2,"是","否"),"未判定"))</f>
        <v>不适用</v>
      </c>
      <c r="K8583" s="5" t="str">
        <f t="shared" si="537"/>
        <v>非测试日纯氢</v>
      </c>
      <c r="L8583" s="6">
        <f t="shared" si="538"/>
        <v>29.6</v>
      </c>
      <c r="M8583" s="5">
        <f t="shared" si="539"/>
        <v>0</v>
      </c>
      <c r="N8583" s="5" t="s">
        <v>29091</v>
      </c>
      <c r="O8583" s="5" t="s">
        <v>29092</v>
      </c>
      <c r="P8583" s="5" t="s">
        <v>29093</v>
      </c>
    </row>
    <row r="8584" ht="19" customHeight="1" spans="1:16">
      <c r="A8584" s="5">
        <v>337</v>
      </c>
      <c r="B8584" s="5" t="s">
        <v>791</v>
      </c>
      <c r="C8584" s="5" t="s">
        <v>82</v>
      </c>
      <c r="D8584" s="8" t="s">
        <v>3422</v>
      </c>
      <c r="E8584" s="6">
        <v>87.4</v>
      </c>
      <c r="F8584" s="6">
        <v>82.8</v>
      </c>
      <c r="G8584" s="6">
        <v>14.5</v>
      </c>
      <c r="H8584" s="5" t="s">
        <v>120</v>
      </c>
      <c r="I8584" s="6">
        <f t="shared" si="536"/>
        <v>4.60000000000001</v>
      </c>
      <c r="J8584" s="5" t="str">
        <f>IF(H8584="否","不适用",IF(AND(ISNUMBER(E8584),ISNUMBER(F8584)),IF(I8584&gt;规则与名单!$B$2,"是","否"),"未判定"))</f>
        <v>不适用</v>
      </c>
      <c r="K8584" s="5" t="str">
        <f t="shared" si="537"/>
        <v>非测试日纯氢</v>
      </c>
      <c r="L8584" s="6">
        <f t="shared" si="538"/>
        <v>14.5</v>
      </c>
      <c r="M8584" s="5">
        <f t="shared" si="539"/>
        <v>0</v>
      </c>
      <c r="N8584" s="5" t="s">
        <v>29094</v>
      </c>
      <c r="O8584" s="5" t="s">
        <v>29095</v>
      </c>
      <c r="P8584" s="5" t="s">
        <v>29096</v>
      </c>
    </row>
    <row r="8585" ht="19" customHeight="1" spans="1:16">
      <c r="A8585" s="5">
        <v>337</v>
      </c>
      <c r="B8585" s="5" t="s">
        <v>791</v>
      </c>
      <c r="C8585" s="5" t="s">
        <v>82</v>
      </c>
      <c r="D8585" s="8" t="s">
        <v>336</v>
      </c>
      <c r="E8585" s="6">
        <v>17</v>
      </c>
      <c r="F8585" s="6">
        <v>16.2</v>
      </c>
      <c r="G8585" s="6">
        <v>3.6</v>
      </c>
      <c r="H8585" s="5" t="s">
        <v>120</v>
      </c>
      <c r="I8585" s="6">
        <f t="shared" si="536"/>
        <v>0.800000000000001</v>
      </c>
      <c r="J8585" s="5" t="str">
        <f>IF(H8585="否","不适用",IF(AND(ISNUMBER(E8585),ISNUMBER(F8585)),IF(I8585&gt;规则与名单!$B$2,"是","否"),"未判定"))</f>
        <v>不适用</v>
      </c>
      <c r="K8585" s="5" t="str">
        <f t="shared" si="537"/>
        <v>非测试日纯氢</v>
      </c>
      <c r="L8585" s="6">
        <f t="shared" si="538"/>
        <v>3.6</v>
      </c>
      <c r="M8585" s="5">
        <f t="shared" si="539"/>
        <v>0</v>
      </c>
      <c r="N8585" s="5" t="s">
        <v>29097</v>
      </c>
      <c r="O8585" s="5" t="s">
        <v>29098</v>
      </c>
      <c r="P8585" s="5" t="s">
        <v>29099</v>
      </c>
    </row>
    <row r="8586" ht="19" customHeight="1" spans="1:16">
      <c r="A8586" s="5">
        <v>337</v>
      </c>
      <c r="B8586" s="5" t="s">
        <v>791</v>
      </c>
      <c r="C8586" s="5" t="s">
        <v>82</v>
      </c>
      <c r="D8586" s="8" t="s">
        <v>653</v>
      </c>
      <c r="E8586" s="6">
        <v>67</v>
      </c>
      <c r="F8586" s="6">
        <v>63.1</v>
      </c>
      <c r="G8586" s="6">
        <v>0.7</v>
      </c>
      <c r="H8586" s="5" t="s">
        <v>120</v>
      </c>
      <c r="I8586" s="6">
        <f t="shared" si="536"/>
        <v>3.9</v>
      </c>
      <c r="J8586" s="5" t="str">
        <f>IF(H8586="否","不适用",IF(AND(ISNUMBER(E8586),ISNUMBER(F8586)),IF(I8586&gt;规则与名单!$B$2,"是","否"),"未判定"))</f>
        <v>不适用</v>
      </c>
      <c r="K8586" s="5" t="str">
        <f t="shared" si="537"/>
        <v>非测试日纯氢</v>
      </c>
      <c r="L8586" s="6">
        <f t="shared" si="538"/>
        <v>0.7</v>
      </c>
      <c r="M8586" s="5">
        <f t="shared" si="539"/>
        <v>0</v>
      </c>
      <c r="N8586" s="5" t="s">
        <v>29100</v>
      </c>
      <c r="O8586" s="5" t="s">
        <v>29101</v>
      </c>
      <c r="P8586" s="5" t="s">
        <v>29102</v>
      </c>
    </row>
    <row r="8587" ht="19" customHeight="1" spans="1:16">
      <c r="A8587" s="5">
        <v>337</v>
      </c>
      <c r="B8587" s="5" t="s">
        <v>791</v>
      </c>
      <c r="C8587" s="5" t="s">
        <v>82</v>
      </c>
      <c r="D8587" s="8" t="s">
        <v>140</v>
      </c>
      <c r="E8587" s="6">
        <v>53.6</v>
      </c>
      <c r="F8587" s="6">
        <v>5940.4</v>
      </c>
      <c r="G8587" s="6">
        <v>0.1</v>
      </c>
      <c r="H8587" s="5" t="s">
        <v>120</v>
      </c>
      <c r="I8587" s="6">
        <f t="shared" si="536"/>
        <v>-5886.8</v>
      </c>
      <c r="J8587" s="5" t="str">
        <f>IF(H8587="否","不适用",IF(AND(ISNUMBER(E8587),ISNUMBER(F8587)),IF(I8587&gt;规则与名单!$B$2,"是","否"),"未判定"))</f>
        <v>不适用</v>
      </c>
      <c r="K8587" s="5" t="str">
        <f t="shared" si="537"/>
        <v>非测试日纯氢</v>
      </c>
      <c r="L8587" s="6">
        <f t="shared" si="538"/>
        <v>0.1</v>
      </c>
      <c r="M8587" s="5">
        <f t="shared" si="539"/>
        <v>0</v>
      </c>
      <c r="N8587" s="5" t="s">
        <v>29103</v>
      </c>
      <c r="O8587" s="5" t="s">
        <v>29104</v>
      </c>
      <c r="P8587" s="5" t="s">
        <v>29105</v>
      </c>
    </row>
    <row r="8588" ht="19" customHeight="1" spans="1:16">
      <c r="A8588" s="5">
        <v>337</v>
      </c>
      <c r="B8588" s="5" t="s">
        <v>791</v>
      </c>
      <c r="C8588" s="5" t="s">
        <v>82</v>
      </c>
      <c r="D8588" s="8" t="s">
        <v>115</v>
      </c>
      <c r="E8588" s="6">
        <v>76</v>
      </c>
      <c r="F8588" s="6">
        <v>71.2</v>
      </c>
      <c r="G8588" s="6">
        <v>1.1</v>
      </c>
      <c r="H8588" s="5" t="s">
        <v>120</v>
      </c>
      <c r="I8588" s="6">
        <f t="shared" si="536"/>
        <v>4.8</v>
      </c>
      <c r="J8588" s="5" t="str">
        <f>IF(H8588="否","不适用",IF(AND(ISNUMBER(E8588),ISNUMBER(F8588)),IF(I8588&gt;规则与名单!$B$2,"是","否"),"未判定"))</f>
        <v>不适用</v>
      </c>
      <c r="K8588" s="5" t="str">
        <f t="shared" si="537"/>
        <v>非测试日纯氢</v>
      </c>
      <c r="L8588" s="6">
        <f t="shared" si="538"/>
        <v>1.1</v>
      </c>
      <c r="M8588" s="5">
        <f t="shared" si="539"/>
        <v>0</v>
      </c>
      <c r="N8588" s="5" t="s">
        <v>29106</v>
      </c>
      <c r="O8588" s="5" t="s">
        <v>29107</v>
      </c>
      <c r="P8588" s="5" t="s">
        <v>29108</v>
      </c>
    </row>
    <row r="8589" ht="19" customHeight="1" spans="1:16">
      <c r="A8589" s="5">
        <v>338</v>
      </c>
      <c r="B8589" s="5" t="s">
        <v>81</v>
      </c>
      <c r="C8589" s="5" t="s">
        <v>82</v>
      </c>
      <c r="D8589" s="8" t="s">
        <v>114</v>
      </c>
      <c r="E8589" s="6">
        <v>383.5</v>
      </c>
      <c r="F8589" s="6">
        <v>392.5</v>
      </c>
      <c r="G8589" s="6">
        <v>368.2</v>
      </c>
      <c r="H8589" s="5" t="s">
        <v>120</v>
      </c>
      <c r="I8589" s="6">
        <f t="shared" si="536"/>
        <v>-9</v>
      </c>
      <c r="J8589" s="5" t="str">
        <f>IF(H8589="否","不适用",IF(AND(ISNUMBER(E8589),ISNUMBER(F8589)),IF(I8589&gt;规则与名单!$B$2,"是","否"),"未判定"))</f>
        <v>不适用</v>
      </c>
      <c r="K8589" s="5" t="str">
        <f t="shared" si="537"/>
        <v>非测试日纯氢</v>
      </c>
      <c r="L8589" s="6">
        <f t="shared" si="538"/>
        <v>368.2</v>
      </c>
      <c r="M8589" s="5">
        <f t="shared" si="539"/>
        <v>0</v>
      </c>
      <c r="N8589" s="5" t="s">
        <v>29109</v>
      </c>
      <c r="O8589" s="5" t="s">
        <v>29110</v>
      </c>
      <c r="P8589" s="5" t="s">
        <v>29111</v>
      </c>
    </row>
    <row r="8590" ht="19" customHeight="1" spans="1:16">
      <c r="A8590" s="5">
        <v>338</v>
      </c>
      <c r="B8590" s="5" t="s">
        <v>81</v>
      </c>
      <c r="C8590" s="5" t="s">
        <v>82</v>
      </c>
      <c r="D8590" s="8" t="s">
        <v>605</v>
      </c>
      <c r="E8590" s="6">
        <v>599.3</v>
      </c>
      <c r="F8590" s="6">
        <v>608.1</v>
      </c>
      <c r="G8590" s="6">
        <v>564.1</v>
      </c>
      <c r="H8590" s="5" t="s">
        <v>120</v>
      </c>
      <c r="I8590" s="6">
        <f t="shared" si="536"/>
        <v>-8.80000000000007</v>
      </c>
      <c r="J8590" s="5" t="str">
        <f>IF(H8590="否","不适用",IF(AND(ISNUMBER(E8590),ISNUMBER(F8590)),IF(I8590&gt;规则与名单!$B$2,"是","否"),"未判定"))</f>
        <v>不适用</v>
      </c>
      <c r="K8590" s="5" t="str">
        <f t="shared" si="537"/>
        <v>非测试日纯氢</v>
      </c>
      <c r="L8590" s="6">
        <f t="shared" si="538"/>
        <v>564.1</v>
      </c>
      <c r="M8590" s="5">
        <f t="shared" si="539"/>
        <v>0</v>
      </c>
      <c r="N8590" s="5" t="s">
        <v>29112</v>
      </c>
      <c r="O8590" s="5" t="s">
        <v>29113</v>
      </c>
      <c r="P8590" s="5" t="s">
        <v>29114</v>
      </c>
    </row>
    <row r="8591" ht="19" customHeight="1" spans="1:16">
      <c r="A8591" s="5">
        <v>338</v>
      </c>
      <c r="B8591" s="5" t="s">
        <v>81</v>
      </c>
      <c r="C8591" s="5" t="s">
        <v>82</v>
      </c>
      <c r="D8591" s="8" t="s">
        <v>186</v>
      </c>
      <c r="E8591" s="6">
        <v>573.5</v>
      </c>
      <c r="F8591" s="6">
        <v>580.2</v>
      </c>
      <c r="G8591" s="6">
        <v>516.6</v>
      </c>
      <c r="H8591" s="5" t="s">
        <v>120</v>
      </c>
      <c r="I8591" s="6">
        <f t="shared" si="536"/>
        <v>-6.70000000000005</v>
      </c>
      <c r="J8591" s="5" t="str">
        <f>IF(H8591="否","不适用",IF(AND(ISNUMBER(E8591),ISNUMBER(F8591)),IF(I8591&gt;规则与名单!$B$2,"是","否"),"未判定"))</f>
        <v>不适用</v>
      </c>
      <c r="K8591" s="5" t="str">
        <f t="shared" si="537"/>
        <v>非测试日纯氢</v>
      </c>
      <c r="L8591" s="6">
        <f t="shared" si="538"/>
        <v>516.6</v>
      </c>
      <c r="M8591" s="5">
        <f t="shared" si="539"/>
        <v>0</v>
      </c>
      <c r="N8591" s="5" t="s">
        <v>29115</v>
      </c>
      <c r="O8591" s="5" t="s">
        <v>29116</v>
      </c>
      <c r="P8591" s="5" t="s">
        <v>29117</v>
      </c>
    </row>
    <row r="8592" ht="19" customHeight="1" spans="1:16">
      <c r="A8592" s="5">
        <v>338</v>
      </c>
      <c r="B8592" s="5" t="s">
        <v>81</v>
      </c>
      <c r="C8592" s="5" t="s">
        <v>82</v>
      </c>
      <c r="D8592" s="8" t="s">
        <v>165</v>
      </c>
      <c r="E8592" s="6">
        <v>626.7</v>
      </c>
      <c r="F8592" s="6">
        <v>634.5</v>
      </c>
      <c r="G8592" s="6">
        <v>613.5</v>
      </c>
      <c r="H8592" s="5" t="s">
        <v>120</v>
      </c>
      <c r="I8592" s="6">
        <f t="shared" si="536"/>
        <v>-7.79999999999995</v>
      </c>
      <c r="J8592" s="5" t="str">
        <f>IF(H8592="否","不适用",IF(AND(ISNUMBER(E8592),ISNUMBER(F8592)),IF(I8592&gt;规则与名单!$B$2,"是","否"),"未判定"))</f>
        <v>不适用</v>
      </c>
      <c r="K8592" s="5" t="str">
        <f t="shared" si="537"/>
        <v>非测试日纯氢</v>
      </c>
      <c r="L8592" s="6">
        <f t="shared" si="538"/>
        <v>613.5</v>
      </c>
      <c r="M8592" s="5">
        <f t="shared" si="539"/>
        <v>0</v>
      </c>
      <c r="N8592" s="5" t="s">
        <v>29118</v>
      </c>
      <c r="O8592" s="5" t="s">
        <v>29119</v>
      </c>
      <c r="P8592" s="5" t="s">
        <v>29120</v>
      </c>
    </row>
    <row r="8593" ht="19" customHeight="1" spans="1:16">
      <c r="A8593" s="5">
        <v>338</v>
      </c>
      <c r="B8593" s="5" t="s">
        <v>81</v>
      </c>
      <c r="C8593" s="5" t="s">
        <v>82</v>
      </c>
      <c r="D8593" s="8" t="s">
        <v>151</v>
      </c>
      <c r="E8593" s="6">
        <v>286.1</v>
      </c>
      <c r="F8593" s="6">
        <v>290.2</v>
      </c>
      <c r="G8593" s="6">
        <v>282.3</v>
      </c>
      <c r="H8593" s="5" t="s">
        <v>120</v>
      </c>
      <c r="I8593" s="6">
        <f t="shared" si="536"/>
        <v>-4.09999999999997</v>
      </c>
      <c r="J8593" s="5" t="str">
        <f>IF(H8593="否","不适用",IF(AND(ISNUMBER(E8593),ISNUMBER(F8593)),IF(I8593&gt;规则与名单!$B$2,"是","否"),"未判定"))</f>
        <v>不适用</v>
      </c>
      <c r="K8593" s="5" t="str">
        <f t="shared" si="537"/>
        <v>非测试日纯氢</v>
      </c>
      <c r="L8593" s="6">
        <f t="shared" si="538"/>
        <v>282.3</v>
      </c>
      <c r="M8593" s="5">
        <f t="shared" si="539"/>
        <v>0</v>
      </c>
      <c r="N8593" s="5" t="s">
        <v>29121</v>
      </c>
      <c r="O8593" s="5" t="s">
        <v>29122</v>
      </c>
      <c r="P8593" s="5" t="s">
        <v>29123</v>
      </c>
    </row>
    <row r="8594" ht="19" customHeight="1" spans="1:16">
      <c r="A8594" s="5">
        <v>338</v>
      </c>
      <c r="B8594" s="5" t="s">
        <v>81</v>
      </c>
      <c r="C8594" s="5" t="s">
        <v>82</v>
      </c>
      <c r="D8594" s="8" t="s">
        <v>3358</v>
      </c>
      <c r="E8594" s="6">
        <v>147.5</v>
      </c>
      <c r="F8594" s="6">
        <v>149.5</v>
      </c>
      <c r="G8594" s="6">
        <v>147.5</v>
      </c>
      <c r="H8594" s="5" t="s">
        <v>120</v>
      </c>
      <c r="I8594" s="6">
        <f t="shared" si="536"/>
        <v>-2</v>
      </c>
      <c r="J8594" s="5" t="str">
        <f>IF(H8594="否","不适用",IF(AND(ISNUMBER(E8594),ISNUMBER(F8594)),IF(I8594&gt;规则与名单!$B$2,"是","否"),"未判定"))</f>
        <v>不适用</v>
      </c>
      <c r="K8594" s="5" t="str">
        <f t="shared" si="537"/>
        <v>非测试日纯氢</v>
      </c>
      <c r="L8594" s="6">
        <f t="shared" si="538"/>
        <v>147.5</v>
      </c>
      <c r="M8594" s="5">
        <f t="shared" si="539"/>
        <v>0</v>
      </c>
      <c r="N8594" s="5" t="s">
        <v>29124</v>
      </c>
      <c r="O8594" s="5" t="s">
        <v>29125</v>
      </c>
      <c r="P8594" s="5" t="s">
        <v>29126</v>
      </c>
    </row>
    <row r="8595" ht="19" customHeight="1" spans="1:16">
      <c r="A8595" s="5">
        <v>338</v>
      </c>
      <c r="B8595" s="5" t="s">
        <v>81</v>
      </c>
      <c r="C8595" s="5" t="s">
        <v>82</v>
      </c>
      <c r="D8595" s="8" t="s">
        <v>272</v>
      </c>
      <c r="E8595" s="6">
        <v>386.5</v>
      </c>
      <c r="F8595" s="6">
        <v>393.8</v>
      </c>
      <c r="G8595" s="6">
        <v>340</v>
      </c>
      <c r="H8595" s="5" t="s">
        <v>120</v>
      </c>
      <c r="I8595" s="6">
        <f t="shared" si="536"/>
        <v>-7.30000000000001</v>
      </c>
      <c r="J8595" s="5" t="str">
        <f>IF(H8595="否","不适用",IF(AND(ISNUMBER(E8595),ISNUMBER(F8595)),IF(I8595&gt;规则与名单!$B$2,"是","否"),"未判定"))</f>
        <v>不适用</v>
      </c>
      <c r="K8595" s="5" t="str">
        <f t="shared" si="537"/>
        <v>非测试日纯氢</v>
      </c>
      <c r="L8595" s="6">
        <f t="shared" si="538"/>
        <v>340</v>
      </c>
      <c r="M8595" s="5">
        <f t="shared" si="539"/>
        <v>0</v>
      </c>
      <c r="N8595" s="5" t="s">
        <v>29127</v>
      </c>
      <c r="O8595" s="5" t="s">
        <v>29128</v>
      </c>
      <c r="P8595" s="5" t="s">
        <v>29129</v>
      </c>
    </row>
    <row r="8596" ht="19" customHeight="1" spans="1:16">
      <c r="A8596" s="5">
        <v>338</v>
      </c>
      <c r="B8596" s="5" t="s">
        <v>81</v>
      </c>
      <c r="C8596" s="5" t="s">
        <v>82</v>
      </c>
      <c r="D8596" s="8" t="s">
        <v>506</v>
      </c>
      <c r="E8596" s="6">
        <v>73.5</v>
      </c>
      <c r="F8596" s="6">
        <v>370.6</v>
      </c>
      <c r="G8596" s="6">
        <v>361.5</v>
      </c>
      <c r="H8596" s="5" t="s">
        <v>120</v>
      </c>
      <c r="I8596" s="6">
        <f t="shared" si="536"/>
        <v>-297.1</v>
      </c>
      <c r="J8596" s="5" t="str">
        <f>IF(H8596="否","不适用",IF(AND(ISNUMBER(E8596),ISNUMBER(F8596)),IF(I8596&gt;规则与名单!$B$2,"是","否"),"未判定"))</f>
        <v>不适用</v>
      </c>
      <c r="K8596" s="5" t="str">
        <f t="shared" si="537"/>
        <v>非测试日纯氢</v>
      </c>
      <c r="L8596" s="6">
        <f t="shared" si="538"/>
        <v>361.5</v>
      </c>
      <c r="M8596" s="5">
        <f t="shared" si="539"/>
        <v>0</v>
      </c>
      <c r="N8596" s="5" t="s">
        <v>29130</v>
      </c>
      <c r="O8596" s="5" t="s">
        <v>29131</v>
      </c>
      <c r="P8596" s="5" t="s">
        <v>29132</v>
      </c>
    </row>
    <row r="8597" ht="19" customHeight="1" spans="1:16">
      <c r="A8597" s="5">
        <v>338</v>
      </c>
      <c r="B8597" s="5" t="s">
        <v>81</v>
      </c>
      <c r="C8597" s="5" t="s">
        <v>82</v>
      </c>
      <c r="D8597" s="8" t="s">
        <v>673</v>
      </c>
      <c r="E8597" s="6">
        <v>688.7</v>
      </c>
      <c r="F8597" s="6">
        <v>405.3</v>
      </c>
      <c r="G8597" s="6">
        <v>388.6</v>
      </c>
      <c r="H8597" s="5" t="s">
        <v>120</v>
      </c>
      <c r="I8597" s="6">
        <f t="shared" si="536"/>
        <v>283.4</v>
      </c>
      <c r="J8597" s="5" t="str">
        <f>IF(H8597="否","不适用",IF(AND(ISNUMBER(E8597),ISNUMBER(F8597)),IF(I8597&gt;规则与名单!$B$2,"是","否"),"未判定"))</f>
        <v>不适用</v>
      </c>
      <c r="K8597" s="5" t="str">
        <f t="shared" si="537"/>
        <v>非测试日纯氢</v>
      </c>
      <c r="L8597" s="6">
        <f t="shared" si="538"/>
        <v>388.6</v>
      </c>
      <c r="M8597" s="5">
        <f t="shared" si="539"/>
        <v>0</v>
      </c>
      <c r="N8597" s="5" t="s">
        <v>29133</v>
      </c>
      <c r="O8597" s="5" t="s">
        <v>29134</v>
      </c>
      <c r="P8597" s="5" t="s">
        <v>29135</v>
      </c>
    </row>
    <row r="8598" ht="19" customHeight="1" spans="1:16">
      <c r="A8598" s="5">
        <v>338</v>
      </c>
      <c r="B8598" s="5" t="s">
        <v>81</v>
      </c>
      <c r="C8598" s="5" t="s">
        <v>82</v>
      </c>
      <c r="D8598" s="8" t="s">
        <v>183</v>
      </c>
      <c r="E8598" s="6">
        <v>440.2</v>
      </c>
      <c r="F8598" s="6">
        <v>446.3</v>
      </c>
      <c r="G8598" s="6">
        <v>430.8</v>
      </c>
      <c r="H8598" s="5" t="s">
        <v>120</v>
      </c>
      <c r="I8598" s="6">
        <f t="shared" si="536"/>
        <v>-6.10000000000002</v>
      </c>
      <c r="J8598" s="5" t="str">
        <f>IF(H8598="否","不适用",IF(AND(ISNUMBER(E8598),ISNUMBER(F8598)),IF(I8598&gt;规则与名单!$B$2,"是","否"),"未判定"))</f>
        <v>不适用</v>
      </c>
      <c r="K8598" s="5" t="str">
        <f t="shared" si="537"/>
        <v>非测试日纯氢</v>
      </c>
      <c r="L8598" s="6">
        <f t="shared" si="538"/>
        <v>430.8</v>
      </c>
      <c r="M8598" s="5">
        <f t="shared" si="539"/>
        <v>0</v>
      </c>
      <c r="N8598" s="5" t="s">
        <v>29136</v>
      </c>
      <c r="O8598" s="5" t="s">
        <v>29137</v>
      </c>
      <c r="P8598" s="5" t="s">
        <v>29138</v>
      </c>
    </row>
    <row r="8599" ht="19" customHeight="1" spans="1:16">
      <c r="A8599" s="5">
        <v>338</v>
      </c>
      <c r="B8599" s="5" t="s">
        <v>81</v>
      </c>
      <c r="C8599" s="5" t="s">
        <v>82</v>
      </c>
      <c r="D8599" s="8" t="s">
        <v>431</v>
      </c>
      <c r="E8599" s="6">
        <v>124</v>
      </c>
      <c r="F8599" s="6">
        <v>129</v>
      </c>
      <c r="G8599" s="6">
        <v>52.1</v>
      </c>
      <c r="H8599" s="5" t="s">
        <v>120</v>
      </c>
      <c r="I8599" s="6">
        <f t="shared" si="536"/>
        <v>-5</v>
      </c>
      <c r="J8599" s="5" t="str">
        <f>IF(H8599="否","不适用",IF(AND(ISNUMBER(E8599),ISNUMBER(F8599)),IF(I8599&gt;规则与名单!$B$2,"是","否"),"未判定"))</f>
        <v>不适用</v>
      </c>
      <c r="K8599" s="5" t="str">
        <f t="shared" si="537"/>
        <v>非测试日纯氢</v>
      </c>
      <c r="L8599" s="6">
        <f t="shared" si="538"/>
        <v>52.1</v>
      </c>
      <c r="M8599" s="5">
        <f t="shared" si="539"/>
        <v>0</v>
      </c>
      <c r="N8599" s="5" t="s">
        <v>29139</v>
      </c>
      <c r="O8599" s="5" t="s">
        <v>29140</v>
      </c>
      <c r="P8599" s="5" t="s">
        <v>29141</v>
      </c>
    </row>
    <row r="8600" ht="19" customHeight="1" spans="1:16">
      <c r="A8600" s="5">
        <v>338</v>
      </c>
      <c r="B8600" s="5" t="s">
        <v>81</v>
      </c>
      <c r="C8600" s="5" t="s">
        <v>82</v>
      </c>
      <c r="D8600" s="8" t="s">
        <v>3377</v>
      </c>
      <c r="E8600" s="6">
        <v>243.4</v>
      </c>
      <c r="F8600" s="6">
        <v>335.4</v>
      </c>
      <c r="G8600" s="6">
        <v>210.9</v>
      </c>
      <c r="H8600" s="5" t="s">
        <v>120</v>
      </c>
      <c r="I8600" s="6">
        <f t="shared" si="536"/>
        <v>-92</v>
      </c>
      <c r="J8600" s="5" t="str">
        <f>IF(H8600="否","不适用",IF(AND(ISNUMBER(E8600),ISNUMBER(F8600)),IF(I8600&gt;规则与名单!$B$2,"是","否"),"未判定"))</f>
        <v>不适用</v>
      </c>
      <c r="K8600" s="5" t="str">
        <f t="shared" si="537"/>
        <v>非测试日纯氢</v>
      </c>
      <c r="L8600" s="6">
        <f t="shared" si="538"/>
        <v>210.9</v>
      </c>
      <c r="M8600" s="5">
        <f t="shared" si="539"/>
        <v>0</v>
      </c>
      <c r="N8600" s="5" t="s">
        <v>29142</v>
      </c>
      <c r="O8600" s="5" t="s">
        <v>29143</v>
      </c>
      <c r="P8600" s="5" t="s">
        <v>29144</v>
      </c>
    </row>
    <row r="8601" ht="19" customHeight="1" spans="1:16">
      <c r="A8601" s="5">
        <v>338</v>
      </c>
      <c r="B8601" s="5" t="s">
        <v>81</v>
      </c>
      <c r="C8601" s="5" t="s">
        <v>82</v>
      </c>
      <c r="D8601" s="8" t="s">
        <v>407</v>
      </c>
      <c r="E8601" s="6">
        <v>358.5</v>
      </c>
      <c r="F8601" s="6">
        <v>276.2</v>
      </c>
      <c r="G8601" s="6">
        <v>241.1</v>
      </c>
      <c r="H8601" s="5" t="s">
        <v>120</v>
      </c>
      <c r="I8601" s="6">
        <f t="shared" si="536"/>
        <v>82.3</v>
      </c>
      <c r="J8601" s="5" t="str">
        <f>IF(H8601="否","不适用",IF(AND(ISNUMBER(E8601),ISNUMBER(F8601)),IF(I8601&gt;规则与名单!$B$2,"是","否"),"未判定"))</f>
        <v>不适用</v>
      </c>
      <c r="K8601" s="5" t="str">
        <f t="shared" si="537"/>
        <v>非测试日纯氢</v>
      </c>
      <c r="L8601" s="6">
        <f t="shared" si="538"/>
        <v>241.1</v>
      </c>
      <c r="M8601" s="5">
        <f t="shared" si="539"/>
        <v>0</v>
      </c>
      <c r="N8601" s="5" t="s">
        <v>29145</v>
      </c>
      <c r="O8601" s="5" t="s">
        <v>29146</v>
      </c>
      <c r="P8601" s="5" t="s">
        <v>29147</v>
      </c>
    </row>
    <row r="8602" ht="19" customHeight="1" spans="1:16">
      <c r="A8602" s="5">
        <v>338</v>
      </c>
      <c r="B8602" s="5" t="s">
        <v>81</v>
      </c>
      <c r="C8602" s="5" t="s">
        <v>82</v>
      </c>
      <c r="D8602" s="8" t="s">
        <v>411</v>
      </c>
      <c r="E8602" s="6">
        <v>599.4</v>
      </c>
      <c r="F8602" s="6">
        <v>608.7</v>
      </c>
      <c r="G8602" s="6">
        <v>481.8</v>
      </c>
      <c r="H8602" s="5" t="s">
        <v>120</v>
      </c>
      <c r="I8602" s="6">
        <f t="shared" si="536"/>
        <v>-9.30000000000007</v>
      </c>
      <c r="J8602" s="5" t="str">
        <f>IF(H8602="否","不适用",IF(AND(ISNUMBER(E8602),ISNUMBER(F8602)),IF(I8602&gt;规则与名单!$B$2,"是","否"),"未判定"))</f>
        <v>不适用</v>
      </c>
      <c r="K8602" s="5" t="str">
        <f t="shared" si="537"/>
        <v>非测试日纯氢</v>
      </c>
      <c r="L8602" s="6">
        <f t="shared" si="538"/>
        <v>481.8</v>
      </c>
      <c r="M8602" s="5">
        <f t="shared" si="539"/>
        <v>0</v>
      </c>
      <c r="N8602" s="5" t="s">
        <v>29148</v>
      </c>
      <c r="O8602" s="5" t="s">
        <v>29149</v>
      </c>
      <c r="P8602" s="5" t="s">
        <v>29150</v>
      </c>
    </row>
    <row r="8603" ht="19" customHeight="1" spans="1:16">
      <c r="A8603" s="5">
        <v>338</v>
      </c>
      <c r="B8603" s="5" t="s">
        <v>81</v>
      </c>
      <c r="C8603" s="5" t="s">
        <v>82</v>
      </c>
      <c r="D8603" s="8" t="s">
        <v>251</v>
      </c>
      <c r="E8603" s="6">
        <v>272.9</v>
      </c>
      <c r="F8603" s="6">
        <v>276.3</v>
      </c>
      <c r="G8603" s="6">
        <v>253.6</v>
      </c>
      <c r="H8603" s="5" t="s">
        <v>120</v>
      </c>
      <c r="I8603" s="6">
        <f t="shared" si="536"/>
        <v>-3.40000000000003</v>
      </c>
      <c r="J8603" s="5" t="str">
        <f>IF(H8603="否","不适用",IF(AND(ISNUMBER(E8603),ISNUMBER(F8603)),IF(I8603&gt;规则与名单!$B$2,"是","否"),"未判定"))</f>
        <v>不适用</v>
      </c>
      <c r="K8603" s="5" t="str">
        <f t="shared" si="537"/>
        <v>非测试日纯氢</v>
      </c>
      <c r="L8603" s="6">
        <f t="shared" si="538"/>
        <v>253.6</v>
      </c>
      <c r="M8603" s="5">
        <f t="shared" si="539"/>
        <v>0</v>
      </c>
      <c r="N8603" s="5" t="s">
        <v>29151</v>
      </c>
      <c r="O8603" s="5" t="s">
        <v>29152</v>
      </c>
      <c r="P8603" s="5" t="s">
        <v>29153</v>
      </c>
    </row>
    <row r="8604" ht="19" customHeight="1" spans="1:16">
      <c r="A8604" s="5">
        <v>338</v>
      </c>
      <c r="B8604" s="5" t="s">
        <v>81</v>
      </c>
      <c r="C8604" s="5" t="s">
        <v>82</v>
      </c>
      <c r="D8604" s="8" t="s">
        <v>472</v>
      </c>
      <c r="E8604" s="6">
        <v>322.8</v>
      </c>
      <c r="F8604" s="6">
        <v>330.6</v>
      </c>
      <c r="G8604" s="6">
        <v>311.9</v>
      </c>
      <c r="H8604" s="5" t="s">
        <v>120</v>
      </c>
      <c r="I8604" s="6">
        <f t="shared" si="536"/>
        <v>-7.80000000000001</v>
      </c>
      <c r="J8604" s="5" t="str">
        <f>IF(H8604="否","不适用",IF(AND(ISNUMBER(E8604),ISNUMBER(F8604)),IF(I8604&gt;规则与名单!$B$2,"是","否"),"未判定"))</f>
        <v>不适用</v>
      </c>
      <c r="K8604" s="5" t="str">
        <f t="shared" si="537"/>
        <v>非测试日纯氢</v>
      </c>
      <c r="L8604" s="6">
        <f t="shared" si="538"/>
        <v>311.9</v>
      </c>
      <c r="M8604" s="5">
        <f t="shared" si="539"/>
        <v>0</v>
      </c>
      <c r="N8604" s="5" t="s">
        <v>29154</v>
      </c>
      <c r="O8604" s="5" t="s">
        <v>29155</v>
      </c>
      <c r="P8604" s="5" t="s">
        <v>29156</v>
      </c>
    </row>
    <row r="8605" ht="19" customHeight="1" spans="1:16">
      <c r="A8605" s="5">
        <v>338</v>
      </c>
      <c r="B8605" s="5" t="s">
        <v>81</v>
      </c>
      <c r="C8605" s="5" t="s">
        <v>82</v>
      </c>
      <c r="D8605" s="8" t="s">
        <v>466</v>
      </c>
      <c r="E8605" s="6">
        <v>187.2</v>
      </c>
      <c r="F8605" s="6">
        <v>188.4</v>
      </c>
      <c r="G8605" s="6">
        <v>187.1</v>
      </c>
      <c r="H8605" s="5" t="s">
        <v>120</v>
      </c>
      <c r="I8605" s="6">
        <f t="shared" si="536"/>
        <v>-1.20000000000002</v>
      </c>
      <c r="J8605" s="5" t="str">
        <f>IF(H8605="否","不适用",IF(AND(ISNUMBER(E8605),ISNUMBER(F8605)),IF(I8605&gt;规则与名单!$B$2,"是","否"),"未判定"))</f>
        <v>不适用</v>
      </c>
      <c r="K8605" s="5" t="str">
        <f t="shared" si="537"/>
        <v>非测试日纯氢</v>
      </c>
      <c r="L8605" s="6">
        <f t="shared" si="538"/>
        <v>187.1</v>
      </c>
      <c r="M8605" s="5">
        <f t="shared" si="539"/>
        <v>0</v>
      </c>
      <c r="N8605" s="5" t="s">
        <v>29157</v>
      </c>
      <c r="O8605" s="5" t="s">
        <v>29158</v>
      </c>
      <c r="P8605" s="5" t="s">
        <v>29159</v>
      </c>
    </row>
    <row r="8606" ht="19" customHeight="1" spans="1:16">
      <c r="A8606" s="5">
        <v>338</v>
      </c>
      <c r="B8606" s="5" t="s">
        <v>81</v>
      </c>
      <c r="C8606" s="5" t="s">
        <v>82</v>
      </c>
      <c r="D8606" s="8" t="s">
        <v>333</v>
      </c>
      <c r="E8606" s="6"/>
      <c r="F8606" s="6">
        <v>0</v>
      </c>
      <c r="G8606" s="6"/>
      <c r="H8606" s="5" t="s">
        <v>120</v>
      </c>
      <c r="I8606" s="6" t="str">
        <f t="shared" si="536"/>
        <v/>
      </c>
      <c r="J8606" s="5" t="str">
        <f>IF(H8606="否","不适用",IF(AND(ISNUMBER(E8606),ISNUMBER(F8606)),IF(I8606&gt;规则与名单!$B$2,"是","否"),"未判定"))</f>
        <v>不适用</v>
      </c>
      <c r="K8606" s="5" t="str">
        <f t="shared" si="537"/>
        <v>缺失</v>
      </c>
      <c r="L8606" s="6" t="str">
        <f t="shared" si="538"/>
        <v/>
      </c>
      <c r="M8606" s="5">
        <f t="shared" si="539"/>
        <v>1</v>
      </c>
      <c r="N8606" s="5" t="s">
        <v>29160</v>
      </c>
      <c r="O8606" s="5" t="s">
        <v>29161</v>
      </c>
      <c r="P8606" s="5" t="s">
        <v>29162</v>
      </c>
    </row>
    <row r="8607" ht="19" customHeight="1" spans="1:16">
      <c r="A8607" s="5">
        <v>338</v>
      </c>
      <c r="B8607" s="5" t="s">
        <v>81</v>
      </c>
      <c r="C8607" s="5" t="s">
        <v>82</v>
      </c>
      <c r="D8607" s="8" t="s">
        <v>175</v>
      </c>
      <c r="E8607" s="6"/>
      <c r="F8607" s="6">
        <v>0</v>
      </c>
      <c r="G8607" s="6"/>
      <c r="H8607" s="5" t="s">
        <v>120</v>
      </c>
      <c r="I8607" s="6" t="str">
        <f t="shared" si="536"/>
        <v/>
      </c>
      <c r="J8607" s="5" t="str">
        <f>IF(H8607="否","不适用",IF(AND(ISNUMBER(E8607),ISNUMBER(F8607)),IF(I8607&gt;规则与名单!$B$2,"是","否"),"未判定"))</f>
        <v>不适用</v>
      </c>
      <c r="K8607" s="5" t="str">
        <f t="shared" si="537"/>
        <v>缺失</v>
      </c>
      <c r="L8607" s="6" t="str">
        <f t="shared" si="538"/>
        <v/>
      </c>
      <c r="M8607" s="5">
        <f t="shared" si="539"/>
        <v>1</v>
      </c>
      <c r="N8607" s="5" t="s">
        <v>29163</v>
      </c>
      <c r="O8607" s="5" t="s">
        <v>29164</v>
      </c>
      <c r="P8607" s="5" t="s">
        <v>29165</v>
      </c>
    </row>
    <row r="8608" ht="19" customHeight="1" spans="1:16">
      <c r="A8608" s="5">
        <v>338</v>
      </c>
      <c r="B8608" s="5" t="s">
        <v>81</v>
      </c>
      <c r="C8608" s="5" t="s">
        <v>82</v>
      </c>
      <c r="D8608" s="8" t="s">
        <v>3402</v>
      </c>
      <c r="E8608" s="6">
        <v>1.8</v>
      </c>
      <c r="F8608" s="6">
        <v>2.4</v>
      </c>
      <c r="G8608" s="6">
        <v>1.3</v>
      </c>
      <c r="H8608" s="5" t="s">
        <v>120</v>
      </c>
      <c r="I8608" s="6">
        <f t="shared" si="536"/>
        <v>-0.6</v>
      </c>
      <c r="J8608" s="5" t="str">
        <f>IF(H8608="否","不适用",IF(AND(ISNUMBER(E8608),ISNUMBER(F8608)),IF(I8608&gt;规则与名单!$B$2,"是","否"),"未判定"))</f>
        <v>不适用</v>
      </c>
      <c r="K8608" s="5" t="str">
        <f t="shared" si="537"/>
        <v>非测试日纯氢</v>
      </c>
      <c r="L8608" s="6">
        <f t="shared" si="538"/>
        <v>1.3</v>
      </c>
      <c r="M8608" s="5">
        <f t="shared" si="539"/>
        <v>0</v>
      </c>
      <c r="N8608" s="5" t="s">
        <v>29166</v>
      </c>
      <c r="O8608" s="5" t="s">
        <v>29167</v>
      </c>
      <c r="P8608" s="5" t="s">
        <v>29168</v>
      </c>
    </row>
    <row r="8609" ht="19" customHeight="1" spans="1:16">
      <c r="A8609" s="5">
        <v>338</v>
      </c>
      <c r="B8609" s="5" t="s">
        <v>81</v>
      </c>
      <c r="C8609" s="5" t="s">
        <v>82</v>
      </c>
      <c r="D8609" s="8" t="s">
        <v>487</v>
      </c>
      <c r="E8609" s="6"/>
      <c r="F8609" s="6">
        <v>0</v>
      </c>
      <c r="G8609" s="6"/>
      <c r="H8609" s="5" t="s">
        <v>120</v>
      </c>
      <c r="I8609" s="6" t="str">
        <f t="shared" si="536"/>
        <v/>
      </c>
      <c r="J8609" s="5" t="str">
        <f>IF(H8609="否","不适用",IF(AND(ISNUMBER(E8609),ISNUMBER(F8609)),IF(I8609&gt;规则与名单!$B$2,"是","否"),"未判定"))</f>
        <v>不适用</v>
      </c>
      <c r="K8609" s="5" t="str">
        <f t="shared" si="537"/>
        <v>缺失</v>
      </c>
      <c r="L8609" s="6" t="str">
        <f t="shared" si="538"/>
        <v/>
      </c>
      <c r="M8609" s="5">
        <f t="shared" si="539"/>
        <v>1</v>
      </c>
      <c r="N8609" s="5" t="s">
        <v>29169</v>
      </c>
      <c r="O8609" s="5" t="s">
        <v>29170</v>
      </c>
      <c r="P8609" s="5" t="s">
        <v>29171</v>
      </c>
    </row>
    <row r="8610" ht="19" customHeight="1" spans="1:16">
      <c r="A8610" s="5">
        <v>338</v>
      </c>
      <c r="B8610" s="5" t="s">
        <v>81</v>
      </c>
      <c r="C8610" s="5" t="s">
        <v>82</v>
      </c>
      <c r="D8610" s="8" t="s">
        <v>121</v>
      </c>
      <c r="E8610" s="6"/>
      <c r="F8610" s="6">
        <v>0</v>
      </c>
      <c r="G8610" s="6"/>
      <c r="H8610" s="5" t="s">
        <v>120</v>
      </c>
      <c r="I8610" s="6" t="str">
        <f t="shared" si="536"/>
        <v/>
      </c>
      <c r="J8610" s="5" t="str">
        <f>IF(H8610="否","不适用",IF(AND(ISNUMBER(E8610),ISNUMBER(F8610)),IF(I8610&gt;规则与名单!$B$2,"是","否"),"未判定"))</f>
        <v>不适用</v>
      </c>
      <c r="K8610" s="5" t="str">
        <f t="shared" si="537"/>
        <v>缺失</v>
      </c>
      <c r="L8610" s="6" t="str">
        <f t="shared" si="538"/>
        <v/>
      </c>
      <c r="M8610" s="5">
        <f t="shared" si="539"/>
        <v>1</v>
      </c>
      <c r="N8610" s="5" t="s">
        <v>29172</v>
      </c>
      <c r="O8610" s="5" t="s">
        <v>29173</v>
      </c>
      <c r="P8610" s="5" t="s">
        <v>29174</v>
      </c>
    </row>
    <row r="8611" ht="19" customHeight="1" spans="1:16">
      <c r="A8611" s="5">
        <v>338</v>
      </c>
      <c r="B8611" s="5" t="s">
        <v>81</v>
      </c>
      <c r="C8611" s="5" t="s">
        <v>82</v>
      </c>
      <c r="D8611" s="8" t="s">
        <v>170</v>
      </c>
      <c r="E8611" s="6">
        <v>94.1</v>
      </c>
      <c r="F8611" s="6">
        <v>95.8</v>
      </c>
      <c r="G8611" s="6">
        <v>91.3</v>
      </c>
      <c r="H8611" s="5" t="s">
        <v>120</v>
      </c>
      <c r="I8611" s="6">
        <f t="shared" si="536"/>
        <v>-1.7</v>
      </c>
      <c r="J8611" s="5" t="str">
        <f>IF(H8611="否","不适用",IF(AND(ISNUMBER(E8611),ISNUMBER(F8611)),IF(I8611&gt;规则与名单!$B$2,"是","否"),"未判定"))</f>
        <v>不适用</v>
      </c>
      <c r="K8611" s="5" t="str">
        <f t="shared" si="537"/>
        <v>非测试日纯氢</v>
      </c>
      <c r="L8611" s="6">
        <f t="shared" si="538"/>
        <v>91.3</v>
      </c>
      <c r="M8611" s="5">
        <f t="shared" si="539"/>
        <v>0</v>
      </c>
      <c r="N8611" s="5" t="s">
        <v>29175</v>
      </c>
      <c r="O8611" s="5" t="s">
        <v>29176</v>
      </c>
      <c r="P8611" s="5" t="s">
        <v>29177</v>
      </c>
    </row>
    <row r="8612" ht="19" customHeight="1" spans="1:16">
      <c r="A8612" s="5">
        <v>338</v>
      </c>
      <c r="B8612" s="5" t="s">
        <v>81</v>
      </c>
      <c r="C8612" s="5" t="s">
        <v>82</v>
      </c>
      <c r="D8612" s="8" t="s">
        <v>644</v>
      </c>
      <c r="E8612" s="6">
        <v>513.3</v>
      </c>
      <c r="F8612" s="6">
        <v>522.1</v>
      </c>
      <c r="G8612" s="6">
        <v>486.8</v>
      </c>
      <c r="H8612" s="5" t="s">
        <v>120</v>
      </c>
      <c r="I8612" s="6">
        <f t="shared" si="536"/>
        <v>-8.80000000000007</v>
      </c>
      <c r="J8612" s="5" t="str">
        <f>IF(H8612="否","不适用",IF(AND(ISNUMBER(E8612),ISNUMBER(F8612)),IF(I8612&gt;规则与名单!$B$2,"是","否"),"未判定"))</f>
        <v>不适用</v>
      </c>
      <c r="K8612" s="5" t="str">
        <f t="shared" si="537"/>
        <v>非测试日纯氢</v>
      </c>
      <c r="L8612" s="6">
        <f t="shared" si="538"/>
        <v>486.8</v>
      </c>
      <c r="M8612" s="5">
        <f t="shared" si="539"/>
        <v>0</v>
      </c>
      <c r="N8612" s="5" t="s">
        <v>29178</v>
      </c>
      <c r="O8612" s="5" t="s">
        <v>29179</v>
      </c>
      <c r="P8612" s="5" t="s">
        <v>29180</v>
      </c>
    </row>
    <row r="8613" ht="19" customHeight="1" spans="1:16">
      <c r="A8613" s="5">
        <v>338</v>
      </c>
      <c r="B8613" s="5" t="s">
        <v>81</v>
      </c>
      <c r="C8613" s="5" t="s">
        <v>82</v>
      </c>
      <c r="D8613" s="8" t="s">
        <v>3418</v>
      </c>
      <c r="E8613" s="6">
        <v>220.2</v>
      </c>
      <c r="F8613" s="6">
        <v>222.7</v>
      </c>
      <c r="G8613" s="6">
        <v>204</v>
      </c>
      <c r="H8613" s="5" t="s">
        <v>120</v>
      </c>
      <c r="I8613" s="6">
        <f t="shared" si="536"/>
        <v>-2.5</v>
      </c>
      <c r="J8613" s="5" t="str">
        <f>IF(H8613="否","不适用",IF(AND(ISNUMBER(E8613),ISNUMBER(F8613)),IF(I8613&gt;规则与名单!$B$2,"是","否"),"未判定"))</f>
        <v>不适用</v>
      </c>
      <c r="K8613" s="5" t="str">
        <f t="shared" si="537"/>
        <v>非测试日纯氢</v>
      </c>
      <c r="L8613" s="6">
        <f t="shared" si="538"/>
        <v>204</v>
      </c>
      <c r="M8613" s="5">
        <f t="shared" si="539"/>
        <v>0</v>
      </c>
      <c r="N8613" s="5" t="s">
        <v>29181</v>
      </c>
      <c r="O8613" s="5" t="s">
        <v>29182</v>
      </c>
      <c r="P8613" s="5" t="s">
        <v>29183</v>
      </c>
    </row>
    <row r="8614" ht="19" customHeight="1" spans="1:16">
      <c r="A8614" s="5">
        <v>338</v>
      </c>
      <c r="B8614" s="5" t="s">
        <v>81</v>
      </c>
      <c r="C8614" s="5" t="s">
        <v>82</v>
      </c>
      <c r="D8614" s="8" t="s">
        <v>3422</v>
      </c>
      <c r="E8614" s="6">
        <v>198.6</v>
      </c>
      <c r="F8614" s="6">
        <v>203.1</v>
      </c>
      <c r="G8614" s="6">
        <v>153.2</v>
      </c>
      <c r="H8614" s="5" t="s">
        <v>120</v>
      </c>
      <c r="I8614" s="6">
        <f t="shared" si="536"/>
        <v>-4.5</v>
      </c>
      <c r="J8614" s="5" t="str">
        <f>IF(H8614="否","不适用",IF(AND(ISNUMBER(E8614),ISNUMBER(F8614)),IF(I8614&gt;规则与名单!$B$2,"是","否"),"未判定"))</f>
        <v>不适用</v>
      </c>
      <c r="K8614" s="5" t="str">
        <f t="shared" si="537"/>
        <v>非测试日纯氢</v>
      </c>
      <c r="L8614" s="6">
        <f t="shared" si="538"/>
        <v>153.2</v>
      </c>
      <c r="M8614" s="5">
        <f t="shared" si="539"/>
        <v>0</v>
      </c>
      <c r="N8614" s="5" t="s">
        <v>29184</v>
      </c>
      <c r="O8614" s="5" t="s">
        <v>29185</v>
      </c>
      <c r="P8614" s="5" t="s">
        <v>29186</v>
      </c>
    </row>
    <row r="8615" ht="19" customHeight="1" spans="1:16">
      <c r="A8615" s="5">
        <v>338</v>
      </c>
      <c r="B8615" s="5" t="s">
        <v>81</v>
      </c>
      <c r="C8615" s="5" t="s">
        <v>82</v>
      </c>
      <c r="D8615" s="8" t="s">
        <v>336</v>
      </c>
      <c r="E8615" s="6">
        <v>150.1</v>
      </c>
      <c r="F8615" s="6">
        <v>156.3</v>
      </c>
      <c r="G8615" s="6">
        <v>143.8</v>
      </c>
      <c r="H8615" s="5" t="s">
        <v>120</v>
      </c>
      <c r="I8615" s="6">
        <f t="shared" si="536"/>
        <v>-6.20000000000002</v>
      </c>
      <c r="J8615" s="5" t="str">
        <f>IF(H8615="否","不适用",IF(AND(ISNUMBER(E8615),ISNUMBER(F8615)),IF(I8615&gt;规则与名单!$B$2,"是","否"),"未判定"))</f>
        <v>不适用</v>
      </c>
      <c r="K8615" s="5" t="str">
        <f t="shared" si="537"/>
        <v>非测试日纯氢</v>
      </c>
      <c r="L8615" s="6">
        <f t="shared" si="538"/>
        <v>143.8</v>
      </c>
      <c r="M8615" s="5">
        <f t="shared" si="539"/>
        <v>0</v>
      </c>
      <c r="N8615" s="5" t="s">
        <v>29187</v>
      </c>
      <c r="O8615" s="5" t="s">
        <v>29188</v>
      </c>
      <c r="P8615" s="5" t="s">
        <v>29189</v>
      </c>
    </row>
    <row r="8616" ht="19" customHeight="1" spans="1:16">
      <c r="A8616" s="5">
        <v>338</v>
      </c>
      <c r="B8616" s="5" t="s">
        <v>81</v>
      </c>
      <c r="C8616" s="5" t="s">
        <v>82</v>
      </c>
      <c r="D8616" s="8" t="s">
        <v>653</v>
      </c>
      <c r="E8616" s="6">
        <v>83.6</v>
      </c>
      <c r="F8616" s="6">
        <v>87.9</v>
      </c>
      <c r="G8616" s="6">
        <v>83.6</v>
      </c>
      <c r="H8616" s="5" t="s">
        <v>120</v>
      </c>
      <c r="I8616" s="6">
        <f t="shared" si="536"/>
        <v>-4.30000000000001</v>
      </c>
      <c r="J8616" s="5" t="str">
        <f>IF(H8616="否","不适用",IF(AND(ISNUMBER(E8616),ISNUMBER(F8616)),IF(I8616&gt;规则与名单!$B$2,"是","否"),"未判定"))</f>
        <v>不适用</v>
      </c>
      <c r="K8616" s="5" t="str">
        <f t="shared" si="537"/>
        <v>非测试日纯氢</v>
      </c>
      <c r="L8616" s="6">
        <f t="shared" si="538"/>
        <v>83.6</v>
      </c>
      <c r="M8616" s="5">
        <f t="shared" si="539"/>
        <v>0</v>
      </c>
      <c r="N8616" s="5" t="s">
        <v>29190</v>
      </c>
      <c r="O8616" s="5" t="s">
        <v>29191</v>
      </c>
      <c r="P8616" s="5" t="s">
        <v>29192</v>
      </c>
    </row>
    <row r="8617" ht="19" customHeight="1" spans="1:16">
      <c r="A8617" s="5">
        <v>338</v>
      </c>
      <c r="B8617" s="5" t="s">
        <v>81</v>
      </c>
      <c r="C8617" s="5" t="s">
        <v>82</v>
      </c>
      <c r="D8617" s="8" t="s">
        <v>140</v>
      </c>
      <c r="E8617" s="6">
        <v>145.6</v>
      </c>
      <c r="F8617" s="6">
        <v>151.7</v>
      </c>
      <c r="G8617" s="6">
        <v>138.3</v>
      </c>
      <c r="H8617" s="5" t="s">
        <v>120</v>
      </c>
      <c r="I8617" s="6">
        <f t="shared" si="536"/>
        <v>-6.09999999999999</v>
      </c>
      <c r="J8617" s="5" t="str">
        <f>IF(H8617="否","不适用",IF(AND(ISNUMBER(E8617),ISNUMBER(F8617)),IF(I8617&gt;规则与名单!$B$2,"是","否"),"未判定"))</f>
        <v>不适用</v>
      </c>
      <c r="K8617" s="5" t="str">
        <f t="shared" si="537"/>
        <v>非测试日纯氢</v>
      </c>
      <c r="L8617" s="6">
        <f t="shared" si="538"/>
        <v>138.3</v>
      </c>
      <c r="M8617" s="5">
        <f t="shared" si="539"/>
        <v>0</v>
      </c>
      <c r="N8617" s="5" t="s">
        <v>29193</v>
      </c>
      <c r="O8617" s="5" t="s">
        <v>29194</v>
      </c>
      <c r="P8617" s="5" t="s">
        <v>29195</v>
      </c>
    </row>
    <row r="8618" ht="19" customHeight="1" spans="1:16">
      <c r="A8618" s="5">
        <v>338</v>
      </c>
      <c r="B8618" s="5" t="s">
        <v>81</v>
      </c>
      <c r="C8618" s="5" t="s">
        <v>82</v>
      </c>
      <c r="D8618" s="8" t="s">
        <v>115</v>
      </c>
      <c r="E8618" s="6">
        <v>90</v>
      </c>
      <c r="F8618" s="6">
        <v>94.2</v>
      </c>
      <c r="G8618" s="6">
        <v>89.2</v>
      </c>
      <c r="H8618" s="5" t="s">
        <v>120</v>
      </c>
      <c r="I8618" s="6">
        <f t="shared" si="536"/>
        <v>-4.2</v>
      </c>
      <c r="J8618" s="5" t="str">
        <f>IF(H8618="否","不适用",IF(AND(ISNUMBER(E8618),ISNUMBER(F8618)),IF(I8618&gt;规则与名单!$B$2,"是","否"),"未判定"))</f>
        <v>不适用</v>
      </c>
      <c r="K8618" s="5" t="str">
        <f t="shared" si="537"/>
        <v>非测试日纯氢</v>
      </c>
      <c r="L8618" s="6">
        <f t="shared" si="538"/>
        <v>89.2</v>
      </c>
      <c r="M8618" s="5">
        <f t="shared" si="539"/>
        <v>0</v>
      </c>
      <c r="N8618" s="5" t="s">
        <v>29196</v>
      </c>
      <c r="O8618" s="5" t="s">
        <v>29197</v>
      </c>
      <c r="P8618" s="5" t="s">
        <v>29198</v>
      </c>
    </row>
    <row r="8619" ht="19" customHeight="1" spans="1:16">
      <c r="A8619" s="5">
        <v>339</v>
      </c>
      <c r="B8619" s="5" t="s">
        <v>794</v>
      </c>
      <c r="C8619" s="5" t="s">
        <v>82</v>
      </c>
      <c r="D8619" s="8" t="s">
        <v>114</v>
      </c>
      <c r="E8619" s="6">
        <v>448.8</v>
      </c>
      <c r="F8619" s="6">
        <v>452.3</v>
      </c>
      <c r="G8619" s="6">
        <v>434</v>
      </c>
      <c r="H8619" s="5" t="s">
        <v>120</v>
      </c>
      <c r="I8619" s="6">
        <f t="shared" si="536"/>
        <v>-3.5</v>
      </c>
      <c r="J8619" s="5" t="str">
        <f>IF(H8619="否","不适用",IF(AND(ISNUMBER(E8619),ISNUMBER(F8619)),IF(I8619&gt;规则与名单!$B$2,"是","否"),"未判定"))</f>
        <v>不适用</v>
      </c>
      <c r="K8619" s="5" t="str">
        <f t="shared" si="537"/>
        <v>非测试日纯氢</v>
      </c>
      <c r="L8619" s="6">
        <f t="shared" si="538"/>
        <v>434</v>
      </c>
      <c r="M8619" s="5">
        <f t="shared" si="539"/>
        <v>0</v>
      </c>
      <c r="N8619" s="5" t="s">
        <v>29199</v>
      </c>
      <c r="O8619" s="5" t="s">
        <v>29200</v>
      </c>
      <c r="P8619" s="5" t="s">
        <v>29201</v>
      </c>
    </row>
    <row r="8620" ht="19" customHeight="1" spans="1:16">
      <c r="A8620" s="5">
        <v>339</v>
      </c>
      <c r="B8620" s="5" t="s">
        <v>794</v>
      </c>
      <c r="C8620" s="5" t="s">
        <v>82</v>
      </c>
      <c r="D8620" s="8" t="s">
        <v>605</v>
      </c>
      <c r="E8620" s="6">
        <v>557.6</v>
      </c>
      <c r="F8620" s="6">
        <v>563.4</v>
      </c>
      <c r="G8620" s="6">
        <v>543</v>
      </c>
      <c r="H8620" s="5" t="s">
        <v>120</v>
      </c>
      <c r="I8620" s="6">
        <f t="shared" si="536"/>
        <v>-5.79999999999995</v>
      </c>
      <c r="J8620" s="5" t="str">
        <f>IF(H8620="否","不适用",IF(AND(ISNUMBER(E8620),ISNUMBER(F8620)),IF(I8620&gt;规则与名单!$B$2,"是","否"),"未判定"))</f>
        <v>不适用</v>
      </c>
      <c r="K8620" s="5" t="str">
        <f t="shared" si="537"/>
        <v>非测试日纯氢</v>
      </c>
      <c r="L8620" s="6">
        <f t="shared" si="538"/>
        <v>543</v>
      </c>
      <c r="M8620" s="5">
        <f t="shared" si="539"/>
        <v>0</v>
      </c>
      <c r="N8620" s="5" t="s">
        <v>29202</v>
      </c>
      <c r="O8620" s="5" t="s">
        <v>29203</v>
      </c>
      <c r="P8620" s="5" t="s">
        <v>29204</v>
      </c>
    </row>
    <row r="8621" ht="19" customHeight="1" spans="1:16">
      <c r="A8621" s="5">
        <v>339</v>
      </c>
      <c r="B8621" s="5" t="s">
        <v>794</v>
      </c>
      <c r="C8621" s="5" t="s">
        <v>82</v>
      </c>
      <c r="D8621" s="8" t="s">
        <v>186</v>
      </c>
      <c r="E8621" s="6">
        <v>521.3</v>
      </c>
      <c r="F8621" s="6">
        <v>525</v>
      </c>
      <c r="G8621" s="6">
        <v>447.3</v>
      </c>
      <c r="H8621" s="5" t="s">
        <v>120</v>
      </c>
      <c r="I8621" s="6">
        <f t="shared" si="536"/>
        <v>-3.70000000000005</v>
      </c>
      <c r="J8621" s="5" t="str">
        <f>IF(H8621="否","不适用",IF(AND(ISNUMBER(E8621),ISNUMBER(F8621)),IF(I8621&gt;规则与名单!$B$2,"是","否"),"未判定"))</f>
        <v>不适用</v>
      </c>
      <c r="K8621" s="5" t="str">
        <f t="shared" si="537"/>
        <v>非测试日纯氢</v>
      </c>
      <c r="L8621" s="6">
        <f t="shared" si="538"/>
        <v>447.3</v>
      </c>
      <c r="M8621" s="5">
        <f t="shared" si="539"/>
        <v>0</v>
      </c>
      <c r="N8621" s="5" t="s">
        <v>29205</v>
      </c>
      <c r="O8621" s="5" t="s">
        <v>29206</v>
      </c>
      <c r="P8621" s="5" t="s">
        <v>29207</v>
      </c>
    </row>
    <row r="8622" ht="19" customHeight="1" spans="1:16">
      <c r="A8622" s="5">
        <v>339</v>
      </c>
      <c r="B8622" s="5" t="s">
        <v>794</v>
      </c>
      <c r="C8622" s="5" t="s">
        <v>82</v>
      </c>
      <c r="D8622" s="8" t="s">
        <v>165</v>
      </c>
      <c r="E8622" s="6">
        <v>518.5</v>
      </c>
      <c r="F8622" s="6">
        <v>524.7</v>
      </c>
      <c r="G8622" s="6">
        <v>513.6</v>
      </c>
      <c r="H8622" s="5" t="s">
        <v>120</v>
      </c>
      <c r="I8622" s="6">
        <f t="shared" si="536"/>
        <v>-6.20000000000005</v>
      </c>
      <c r="J8622" s="5" t="str">
        <f>IF(H8622="否","不适用",IF(AND(ISNUMBER(E8622),ISNUMBER(F8622)),IF(I8622&gt;规则与名单!$B$2,"是","否"),"未判定"))</f>
        <v>不适用</v>
      </c>
      <c r="K8622" s="5" t="str">
        <f t="shared" si="537"/>
        <v>非测试日纯氢</v>
      </c>
      <c r="L8622" s="6">
        <f t="shared" si="538"/>
        <v>513.6</v>
      </c>
      <c r="M8622" s="5">
        <f t="shared" si="539"/>
        <v>0</v>
      </c>
      <c r="N8622" s="5" t="s">
        <v>29208</v>
      </c>
      <c r="O8622" s="5" t="s">
        <v>29209</v>
      </c>
      <c r="P8622" s="5" t="s">
        <v>29210</v>
      </c>
    </row>
    <row r="8623" ht="19" customHeight="1" spans="1:16">
      <c r="A8623" s="5">
        <v>339</v>
      </c>
      <c r="B8623" s="5" t="s">
        <v>794</v>
      </c>
      <c r="C8623" s="5" t="s">
        <v>82</v>
      </c>
      <c r="D8623" s="8" t="s">
        <v>151</v>
      </c>
      <c r="E8623" s="6">
        <v>525.3</v>
      </c>
      <c r="F8623" s="6">
        <v>530.4</v>
      </c>
      <c r="G8623" s="6">
        <v>521.2</v>
      </c>
      <c r="H8623" s="5" t="s">
        <v>120</v>
      </c>
      <c r="I8623" s="6">
        <f t="shared" si="536"/>
        <v>-5.10000000000002</v>
      </c>
      <c r="J8623" s="5" t="str">
        <f>IF(H8623="否","不适用",IF(AND(ISNUMBER(E8623),ISNUMBER(F8623)),IF(I8623&gt;规则与名单!$B$2,"是","否"),"未判定"))</f>
        <v>不适用</v>
      </c>
      <c r="K8623" s="5" t="str">
        <f t="shared" si="537"/>
        <v>非测试日纯氢</v>
      </c>
      <c r="L8623" s="6">
        <f t="shared" si="538"/>
        <v>521.2</v>
      </c>
      <c r="M8623" s="5">
        <f t="shared" si="539"/>
        <v>0</v>
      </c>
      <c r="N8623" s="5" t="s">
        <v>29211</v>
      </c>
      <c r="O8623" s="5" t="s">
        <v>29212</v>
      </c>
      <c r="P8623" s="5" t="s">
        <v>29213</v>
      </c>
    </row>
    <row r="8624" ht="19" customHeight="1" spans="1:16">
      <c r="A8624" s="5">
        <v>339</v>
      </c>
      <c r="B8624" s="5" t="s">
        <v>794</v>
      </c>
      <c r="C8624" s="5" t="s">
        <v>82</v>
      </c>
      <c r="D8624" s="8" t="s">
        <v>3358</v>
      </c>
      <c r="E8624" s="6">
        <v>118.7</v>
      </c>
      <c r="F8624" s="6">
        <v>119.6</v>
      </c>
      <c r="G8624" s="6">
        <v>118.7</v>
      </c>
      <c r="H8624" s="5" t="s">
        <v>120</v>
      </c>
      <c r="I8624" s="6">
        <f t="shared" si="536"/>
        <v>-0.899999999999991</v>
      </c>
      <c r="J8624" s="5" t="str">
        <f>IF(H8624="否","不适用",IF(AND(ISNUMBER(E8624),ISNUMBER(F8624)),IF(I8624&gt;规则与名单!$B$2,"是","否"),"未判定"))</f>
        <v>不适用</v>
      </c>
      <c r="K8624" s="5" t="str">
        <f t="shared" si="537"/>
        <v>非测试日纯氢</v>
      </c>
      <c r="L8624" s="6">
        <f t="shared" si="538"/>
        <v>118.7</v>
      </c>
      <c r="M8624" s="5">
        <f t="shared" si="539"/>
        <v>0</v>
      </c>
      <c r="N8624" s="5" t="s">
        <v>29214</v>
      </c>
      <c r="O8624" s="5" t="s">
        <v>29215</v>
      </c>
      <c r="P8624" s="5" t="s">
        <v>29216</v>
      </c>
    </row>
    <row r="8625" ht="19" customHeight="1" spans="1:16">
      <c r="A8625" s="5">
        <v>339</v>
      </c>
      <c r="B8625" s="5" t="s">
        <v>794</v>
      </c>
      <c r="C8625" s="5" t="s">
        <v>82</v>
      </c>
      <c r="D8625" s="8" t="s">
        <v>272</v>
      </c>
      <c r="E8625" s="6">
        <v>409.1</v>
      </c>
      <c r="F8625" s="6">
        <v>410.8</v>
      </c>
      <c r="G8625" s="6">
        <v>374.2</v>
      </c>
      <c r="H8625" s="5" t="s">
        <v>120</v>
      </c>
      <c r="I8625" s="6">
        <f t="shared" si="536"/>
        <v>-1.69999999999999</v>
      </c>
      <c r="J8625" s="5" t="str">
        <f>IF(H8625="否","不适用",IF(AND(ISNUMBER(E8625),ISNUMBER(F8625)),IF(I8625&gt;规则与名单!$B$2,"是","否"),"未判定"))</f>
        <v>不适用</v>
      </c>
      <c r="K8625" s="5" t="str">
        <f t="shared" si="537"/>
        <v>非测试日纯氢</v>
      </c>
      <c r="L8625" s="6">
        <f t="shared" si="538"/>
        <v>374.2</v>
      </c>
      <c r="M8625" s="5">
        <f t="shared" si="539"/>
        <v>0</v>
      </c>
      <c r="N8625" s="5" t="s">
        <v>29217</v>
      </c>
      <c r="O8625" s="5" t="s">
        <v>29218</v>
      </c>
      <c r="P8625" s="5" t="s">
        <v>29219</v>
      </c>
    </row>
    <row r="8626" ht="19" customHeight="1" spans="1:16">
      <c r="A8626" s="5">
        <v>339</v>
      </c>
      <c r="B8626" s="5" t="s">
        <v>794</v>
      </c>
      <c r="C8626" s="5" t="s">
        <v>82</v>
      </c>
      <c r="D8626" s="8" t="s">
        <v>506</v>
      </c>
      <c r="E8626" s="6">
        <v>500</v>
      </c>
      <c r="F8626" s="6">
        <v>503</v>
      </c>
      <c r="G8626" s="6">
        <v>490.7</v>
      </c>
      <c r="H8626" s="5" t="s">
        <v>120</v>
      </c>
      <c r="I8626" s="6">
        <f t="shared" si="536"/>
        <v>-3</v>
      </c>
      <c r="J8626" s="5" t="str">
        <f>IF(H8626="否","不适用",IF(AND(ISNUMBER(E8626),ISNUMBER(F8626)),IF(I8626&gt;规则与名单!$B$2,"是","否"),"未判定"))</f>
        <v>不适用</v>
      </c>
      <c r="K8626" s="5" t="str">
        <f t="shared" si="537"/>
        <v>非测试日纯氢</v>
      </c>
      <c r="L8626" s="6">
        <f t="shared" si="538"/>
        <v>490.7</v>
      </c>
      <c r="M8626" s="5">
        <f t="shared" si="539"/>
        <v>0</v>
      </c>
      <c r="N8626" s="5" t="s">
        <v>29220</v>
      </c>
      <c r="O8626" s="5" t="s">
        <v>29221</v>
      </c>
      <c r="P8626" s="5" t="s">
        <v>29222</v>
      </c>
    </row>
    <row r="8627" ht="19" customHeight="1" spans="1:16">
      <c r="A8627" s="5">
        <v>339</v>
      </c>
      <c r="B8627" s="5" t="s">
        <v>794</v>
      </c>
      <c r="C8627" s="5" t="s">
        <v>82</v>
      </c>
      <c r="D8627" s="8" t="s">
        <v>673</v>
      </c>
      <c r="E8627" s="6">
        <v>518.5</v>
      </c>
      <c r="F8627" s="6">
        <v>523.1</v>
      </c>
      <c r="G8627" s="6">
        <v>502.2</v>
      </c>
      <c r="H8627" s="5" t="s">
        <v>120</v>
      </c>
      <c r="I8627" s="6">
        <f t="shared" si="536"/>
        <v>-4.60000000000002</v>
      </c>
      <c r="J8627" s="5" t="str">
        <f>IF(H8627="否","不适用",IF(AND(ISNUMBER(E8627),ISNUMBER(F8627)),IF(I8627&gt;规则与名单!$B$2,"是","否"),"未判定"))</f>
        <v>不适用</v>
      </c>
      <c r="K8627" s="5" t="str">
        <f t="shared" si="537"/>
        <v>非测试日纯氢</v>
      </c>
      <c r="L8627" s="6">
        <f t="shared" si="538"/>
        <v>502.2</v>
      </c>
      <c r="M8627" s="5">
        <f t="shared" si="539"/>
        <v>0</v>
      </c>
      <c r="N8627" s="5" t="s">
        <v>29223</v>
      </c>
      <c r="O8627" s="5" t="s">
        <v>29224</v>
      </c>
      <c r="P8627" s="5" t="s">
        <v>29225</v>
      </c>
    </row>
    <row r="8628" ht="19" customHeight="1" spans="1:16">
      <c r="A8628" s="5">
        <v>339</v>
      </c>
      <c r="B8628" s="5" t="s">
        <v>794</v>
      </c>
      <c r="C8628" s="5" t="s">
        <v>82</v>
      </c>
      <c r="D8628" s="8" t="s">
        <v>183</v>
      </c>
      <c r="E8628" s="6">
        <v>514.6</v>
      </c>
      <c r="F8628" s="6">
        <v>519.1</v>
      </c>
      <c r="G8628" s="6">
        <v>512.1</v>
      </c>
      <c r="H8628" s="5" t="s">
        <v>120</v>
      </c>
      <c r="I8628" s="6">
        <f t="shared" si="536"/>
        <v>-4.5</v>
      </c>
      <c r="J8628" s="5" t="str">
        <f>IF(H8628="否","不适用",IF(AND(ISNUMBER(E8628),ISNUMBER(F8628)),IF(I8628&gt;规则与名单!$B$2,"是","否"),"未判定"))</f>
        <v>不适用</v>
      </c>
      <c r="K8628" s="5" t="str">
        <f t="shared" si="537"/>
        <v>非测试日纯氢</v>
      </c>
      <c r="L8628" s="6">
        <f t="shared" si="538"/>
        <v>512.1</v>
      </c>
      <c r="M8628" s="5">
        <f t="shared" si="539"/>
        <v>0</v>
      </c>
      <c r="N8628" s="5" t="s">
        <v>29226</v>
      </c>
      <c r="O8628" s="5" t="s">
        <v>29227</v>
      </c>
      <c r="P8628" s="5" t="s">
        <v>29228</v>
      </c>
    </row>
    <row r="8629" ht="19" customHeight="1" spans="1:16">
      <c r="A8629" s="5">
        <v>339</v>
      </c>
      <c r="B8629" s="5" t="s">
        <v>794</v>
      </c>
      <c r="C8629" s="5" t="s">
        <v>82</v>
      </c>
      <c r="D8629" s="8" t="s">
        <v>431</v>
      </c>
      <c r="E8629" s="6">
        <v>471.9</v>
      </c>
      <c r="F8629" s="6">
        <v>494.7</v>
      </c>
      <c r="G8629" s="6">
        <v>218.3</v>
      </c>
      <c r="H8629" s="5" t="s">
        <v>120</v>
      </c>
      <c r="I8629" s="6">
        <f t="shared" si="536"/>
        <v>-22.8</v>
      </c>
      <c r="J8629" s="5" t="str">
        <f>IF(H8629="否","不适用",IF(AND(ISNUMBER(E8629),ISNUMBER(F8629)),IF(I8629&gt;规则与名单!$B$2,"是","否"),"未判定"))</f>
        <v>不适用</v>
      </c>
      <c r="K8629" s="5" t="str">
        <f t="shared" si="537"/>
        <v>非测试日纯氢</v>
      </c>
      <c r="L8629" s="6">
        <f t="shared" si="538"/>
        <v>218.3</v>
      </c>
      <c r="M8629" s="5">
        <f t="shared" si="539"/>
        <v>0</v>
      </c>
      <c r="N8629" s="5" t="s">
        <v>29229</v>
      </c>
      <c r="O8629" s="5" t="s">
        <v>29230</v>
      </c>
      <c r="P8629" s="5" t="s">
        <v>29231</v>
      </c>
    </row>
    <row r="8630" ht="19" customHeight="1" spans="1:16">
      <c r="A8630" s="5">
        <v>339</v>
      </c>
      <c r="B8630" s="5" t="s">
        <v>794</v>
      </c>
      <c r="C8630" s="5" t="s">
        <v>82</v>
      </c>
      <c r="D8630" s="8" t="s">
        <v>3377</v>
      </c>
      <c r="E8630" s="6">
        <v>128.5</v>
      </c>
      <c r="F8630" s="6">
        <v>223.7</v>
      </c>
      <c r="G8630" s="6">
        <v>73.7</v>
      </c>
      <c r="H8630" s="5" t="s">
        <v>120</v>
      </c>
      <c r="I8630" s="6">
        <f t="shared" si="536"/>
        <v>-95.2</v>
      </c>
      <c r="J8630" s="5" t="str">
        <f>IF(H8630="否","不适用",IF(AND(ISNUMBER(E8630),ISNUMBER(F8630)),IF(I8630&gt;规则与名单!$B$2,"是","否"),"未判定"))</f>
        <v>不适用</v>
      </c>
      <c r="K8630" s="5" t="str">
        <f t="shared" si="537"/>
        <v>非测试日纯氢</v>
      </c>
      <c r="L8630" s="6">
        <f t="shared" si="538"/>
        <v>73.7</v>
      </c>
      <c r="M8630" s="5">
        <f t="shared" si="539"/>
        <v>0</v>
      </c>
      <c r="N8630" s="5" t="s">
        <v>29232</v>
      </c>
      <c r="O8630" s="5" t="s">
        <v>29233</v>
      </c>
      <c r="P8630" s="5" t="s">
        <v>29234</v>
      </c>
    </row>
    <row r="8631" ht="19" customHeight="1" spans="1:16">
      <c r="A8631" s="5">
        <v>339</v>
      </c>
      <c r="B8631" s="5" t="s">
        <v>794</v>
      </c>
      <c r="C8631" s="5" t="s">
        <v>82</v>
      </c>
      <c r="D8631" s="8" t="s">
        <v>407</v>
      </c>
      <c r="E8631" s="6">
        <v>224.3</v>
      </c>
      <c r="F8631" s="6">
        <v>121</v>
      </c>
      <c r="G8631" s="6">
        <v>98.6</v>
      </c>
      <c r="H8631" s="5" t="s">
        <v>120</v>
      </c>
      <c r="I8631" s="6">
        <f t="shared" si="536"/>
        <v>103.3</v>
      </c>
      <c r="J8631" s="5" t="str">
        <f>IF(H8631="否","不适用",IF(AND(ISNUMBER(E8631),ISNUMBER(F8631)),IF(I8631&gt;规则与名单!$B$2,"是","否"),"未判定"))</f>
        <v>不适用</v>
      </c>
      <c r="K8631" s="5" t="str">
        <f t="shared" si="537"/>
        <v>非测试日纯氢</v>
      </c>
      <c r="L8631" s="6">
        <f t="shared" si="538"/>
        <v>98.6</v>
      </c>
      <c r="M8631" s="5">
        <f t="shared" si="539"/>
        <v>0</v>
      </c>
      <c r="N8631" s="5" t="s">
        <v>29235</v>
      </c>
      <c r="O8631" s="5" t="s">
        <v>29236</v>
      </c>
      <c r="P8631" s="5" t="s">
        <v>29237</v>
      </c>
    </row>
    <row r="8632" ht="19" customHeight="1" spans="1:16">
      <c r="A8632" s="5">
        <v>339</v>
      </c>
      <c r="B8632" s="5" t="s">
        <v>794</v>
      </c>
      <c r="C8632" s="5" t="s">
        <v>82</v>
      </c>
      <c r="D8632" s="8" t="s">
        <v>411</v>
      </c>
      <c r="E8632" s="6">
        <v>380.1</v>
      </c>
      <c r="F8632" s="6">
        <v>375.6</v>
      </c>
      <c r="G8632" s="6">
        <v>339.7</v>
      </c>
      <c r="H8632" s="5" t="s">
        <v>120</v>
      </c>
      <c r="I8632" s="6">
        <f t="shared" si="536"/>
        <v>4.5</v>
      </c>
      <c r="J8632" s="5" t="str">
        <f>IF(H8632="否","不适用",IF(AND(ISNUMBER(E8632),ISNUMBER(F8632)),IF(I8632&gt;规则与名单!$B$2,"是","否"),"未判定"))</f>
        <v>不适用</v>
      </c>
      <c r="K8632" s="5" t="str">
        <f t="shared" si="537"/>
        <v>非测试日纯氢</v>
      </c>
      <c r="L8632" s="6">
        <f t="shared" si="538"/>
        <v>339.7</v>
      </c>
      <c r="M8632" s="5">
        <f t="shared" si="539"/>
        <v>0</v>
      </c>
      <c r="N8632" s="5" t="s">
        <v>29238</v>
      </c>
      <c r="O8632" s="5" t="s">
        <v>29239</v>
      </c>
      <c r="P8632" s="5" t="s">
        <v>29240</v>
      </c>
    </row>
    <row r="8633" ht="19" customHeight="1" spans="1:16">
      <c r="A8633" s="5">
        <v>339</v>
      </c>
      <c r="B8633" s="5" t="s">
        <v>794</v>
      </c>
      <c r="C8633" s="5" t="s">
        <v>82</v>
      </c>
      <c r="D8633" s="8" t="s">
        <v>251</v>
      </c>
      <c r="E8633" s="6">
        <v>528</v>
      </c>
      <c r="F8633" s="6">
        <v>533.3</v>
      </c>
      <c r="G8633" s="6">
        <v>505.2</v>
      </c>
      <c r="H8633" s="5" t="s">
        <v>120</v>
      </c>
      <c r="I8633" s="6">
        <f t="shared" si="536"/>
        <v>-5.29999999999995</v>
      </c>
      <c r="J8633" s="5" t="str">
        <f>IF(H8633="否","不适用",IF(AND(ISNUMBER(E8633),ISNUMBER(F8633)),IF(I8633&gt;规则与名单!$B$2,"是","否"),"未判定"))</f>
        <v>不适用</v>
      </c>
      <c r="K8633" s="5" t="str">
        <f t="shared" si="537"/>
        <v>非测试日纯氢</v>
      </c>
      <c r="L8633" s="6">
        <f t="shared" si="538"/>
        <v>505.2</v>
      </c>
      <c r="M8633" s="5">
        <f t="shared" si="539"/>
        <v>0</v>
      </c>
      <c r="N8633" s="5" t="s">
        <v>29241</v>
      </c>
      <c r="O8633" s="5" t="s">
        <v>29242</v>
      </c>
      <c r="P8633" s="5" t="s">
        <v>29243</v>
      </c>
    </row>
    <row r="8634" ht="19" customHeight="1" spans="1:16">
      <c r="A8634" s="5">
        <v>339</v>
      </c>
      <c r="B8634" s="5" t="s">
        <v>794</v>
      </c>
      <c r="C8634" s="5" t="s">
        <v>82</v>
      </c>
      <c r="D8634" s="8" t="s">
        <v>472</v>
      </c>
      <c r="E8634" s="6">
        <v>504.4</v>
      </c>
      <c r="F8634" s="6">
        <v>510.3</v>
      </c>
      <c r="G8634" s="6">
        <v>466.4</v>
      </c>
      <c r="H8634" s="5" t="s">
        <v>120</v>
      </c>
      <c r="I8634" s="6">
        <f t="shared" si="536"/>
        <v>-5.90000000000003</v>
      </c>
      <c r="J8634" s="5" t="str">
        <f>IF(H8634="否","不适用",IF(AND(ISNUMBER(E8634),ISNUMBER(F8634)),IF(I8634&gt;规则与名单!$B$2,"是","否"),"未判定"))</f>
        <v>不适用</v>
      </c>
      <c r="K8634" s="5" t="str">
        <f t="shared" si="537"/>
        <v>非测试日纯氢</v>
      </c>
      <c r="L8634" s="6">
        <f t="shared" si="538"/>
        <v>466.4</v>
      </c>
      <c r="M8634" s="5">
        <f t="shared" si="539"/>
        <v>0</v>
      </c>
      <c r="N8634" s="5" t="s">
        <v>29244</v>
      </c>
      <c r="O8634" s="5" t="s">
        <v>29245</v>
      </c>
      <c r="P8634" s="5" t="s">
        <v>29246</v>
      </c>
    </row>
    <row r="8635" ht="19" customHeight="1" spans="1:16">
      <c r="A8635" s="5">
        <v>339</v>
      </c>
      <c r="B8635" s="5" t="s">
        <v>794</v>
      </c>
      <c r="C8635" s="5" t="s">
        <v>82</v>
      </c>
      <c r="D8635" s="8" t="s">
        <v>466</v>
      </c>
      <c r="E8635" s="6">
        <v>493.3</v>
      </c>
      <c r="F8635" s="6">
        <v>497.5</v>
      </c>
      <c r="G8635" s="6">
        <v>488.7</v>
      </c>
      <c r="H8635" s="5" t="s">
        <v>120</v>
      </c>
      <c r="I8635" s="6">
        <f t="shared" si="536"/>
        <v>-4.19999999999999</v>
      </c>
      <c r="J8635" s="5" t="str">
        <f>IF(H8635="否","不适用",IF(AND(ISNUMBER(E8635),ISNUMBER(F8635)),IF(I8635&gt;规则与名单!$B$2,"是","否"),"未判定"))</f>
        <v>不适用</v>
      </c>
      <c r="K8635" s="5" t="str">
        <f t="shared" si="537"/>
        <v>非测试日纯氢</v>
      </c>
      <c r="L8635" s="6">
        <f t="shared" si="538"/>
        <v>488.7</v>
      </c>
      <c r="M8635" s="5">
        <f t="shared" si="539"/>
        <v>0</v>
      </c>
      <c r="N8635" s="5" t="s">
        <v>29247</v>
      </c>
      <c r="O8635" s="5" t="s">
        <v>29248</v>
      </c>
      <c r="P8635" s="5" t="s">
        <v>29249</v>
      </c>
    </row>
    <row r="8636" ht="19" customHeight="1" spans="1:16">
      <c r="A8636" s="5">
        <v>339</v>
      </c>
      <c r="B8636" s="5" t="s">
        <v>794</v>
      </c>
      <c r="C8636" s="5" t="s">
        <v>82</v>
      </c>
      <c r="D8636" s="8" t="s">
        <v>333</v>
      </c>
      <c r="E8636" s="6">
        <v>137.8</v>
      </c>
      <c r="F8636" s="6">
        <v>140</v>
      </c>
      <c r="G8636" s="6">
        <v>132.3</v>
      </c>
      <c r="H8636" s="5" t="s">
        <v>120</v>
      </c>
      <c r="I8636" s="6">
        <f t="shared" si="536"/>
        <v>-2.19999999999999</v>
      </c>
      <c r="J8636" s="5" t="str">
        <f>IF(H8636="否","不适用",IF(AND(ISNUMBER(E8636),ISNUMBER(F8636)),IF(I8636&gt;规则与名单!$B$2,"是","否"),"未判定"))</f>
        <v>不适用</v>
      </c>
      <c r="K8636" s="5" t="str">
        <f t="shared" si="537"/>
        <v>非测试日纯氢</v>
      </c>
      <c r="L8636" s="6">
        <f t="shared" si="538"/>
        <v>132.3</v>
      </c>
      <c r="M8636" s="5">
        <f t="shared" si="539"/>
        <v>0</v>
      </c>
      <c r="N8636" s="5" t="s">
        <v>29250</v>
      </c>
      <c r="O8636" s="5" t="s">
        <v>29251</v>
      </c>
      <c r="P8636" s="5" t="s">
        <v>29252</v>
      </c>
    </row>
    <row r="8637" ht="19" customHeight="1" spans="1:16">
      <c r="A8637" s="5">
        <v>339</v>
      </c>
      <c r="B8637" s="5" t="s">
        <v>794</v>
      </c>
      <c r="C8637" s="5" t="s">
        <v>82</v>
      </c>
      <c r="D8637" s="8" t="s">
        <v>175</v>
      </c>
      <c r="E8637" s="6">
        <v>19.2</v>
      </c>
      <c r="F8637" s="6">
        <v>18.8</v>
      </c>
      <c r="G8637" s="6">
        <v>19</v>
      </c>
      <c r="H8637" s="5" t="s">
        <v>120</v>
      </c>
      <c r="I8637" s="6">
        <f t="shared" si="536"/>
        <v>0.399999999999999</v>
      </c>
      <c r="J8637" s="5" t="str">
        <f>IF(H8637="否","不适用",IF(AND(ISNUMBER(E8637),ISNUMBER(F8637)),IF(I8637&gt;规则与名单!$B$2,"是","否"),"未判定"))</f>
        <v>不适用</v>
      </c>
      <c r="K8637" s="5" t="str">
        <f t="shared" si="537"/>
        <v>非测试日纯氢</v>
      </c>
      <c r="L8637" s="6">
        <f t="shared" si="538"/>
        <v>19</v>
      </c>
      <c r="M8637" s="5">
        <f t="shared" si="539"/>
        <v>0</v>
      </c>
      <c r="N8637" s="5" t="s">
        <v>29253</v>
      </c>
      <c r="O8637" s="5" t="s">
        <v>29254</v>
      </c>
      <c r="P8637" s="5" t="s">
        <v>29255</v>
      </c>
    </row>
    <row r="8638" ht="19" customHeight="1" spans="1:16">
      <c r="A8638" s="5">
        <v>339</v>
      </c>
      <c r="B8638" s="5" t="s">
        <v>794</v>
      </c>
      <c r="C8638" s="5" t="s">
        <v>82</v>
      </c>
      <c r="D8638" s="8" t="s">
        <v>3402</v>
      </c>
      <c r="E8638" s="6">
        <v>372.8</v>
      </c>
      <c r="F8638" s="6">
        <v>375.2</v>
      </c>
      <c r="G8638" s="6">
        <v>297.6</v>
      </c>
      <c r="H8638" s="5" t="s">
        <v>120</v>
      </c>
      <c r="I8638" s="6">
        <f t="shared" si="536"/>
        <v>-2.39999999999998</v>
      </c>
      <c r="J8638" s="5" t="str">
        <f>IF(H8638="否","不适用",IF(AND(ISNUMBER(E8638),ISNUMBER(F8638)),IF(I8638&gt;规则与名单!$B$2,"是","否"),"未判定"))</f>
        <v>不适用</v>
      </c>
      <c r="K8638" s="5" t="str">
        <f t="shared" si="537"/>
        <v>非测试日纯氢</v>
      </c>
      <c r="L8638" s="6">
        <f t="shared" si="538"/>
        <v>297.6</v>
      </c>
      <c r="M8638" s="5">
        <f t="shared" si="539"/>
        <v>0</v>
      </c>
      <c r="N8638" s="5" t="s">
        <v>29256</v>
      </c>
      <c r="O8638" s="5" t="s">
        <v>29257</v>
      </c>
      <c r="P8638" s="5" t="s">
        <v>29258</v>
      </c>
    </row>
    <row r="8639" ht="19" customHeight="1" spans="1:16">
      <c r="A8639" s="5">
        <v>339</v>
      </c>
      <c r="B8639" s="5" t="s">
        <v>794</v>
      </c>
      <c r="C8639" s="5" t="s">
        <v>82</v>
      </c>
      <c r="D8639" s="8" t="s">
        <v>487</v>
      </c>
      <c r="E8639" s="6">
        <v>545.9</v>
      </c>
      <c r="F8639" s="6">
        <v>554.1</v>
      </c>
      <c r="G8639" s="6">
        <v>379.4</v>
      </c>
      <c r="H8639" s="5" t="s">
        <v>120</v>
      </c>
      <c r="I8639" s="6">
        <f t="shared" si="536"/>
        <v>-8.20000000000005</v>
      </c>
      <c r="J8639" s="5" t="str">
        <f>IF(H8639="否","不适用",IF(AND(ISNUMBER(E8639),ISNUMBER(F8639)),IF(I8639&gt;规则与名单!$B$2,"是","否"),"未判定"))</f>
        <v>不适用</v>
      </c>
      <c r="K8639" s="5" t="str">
        <f t="shared" si="537"/>
        <v>非测试日纯氢</v>
      </c>
      <c r="L8639" s="6">
        <f t="shared" si="538"/>
        <v>379.4</v>
      </c>
      <c r="M8639" s="5">
        <f t="shared" si="539"/>
        <v>0</v>
      </c>
      <c r="N8639" s="5" t="s">
        <v>29259</v>
      </c>
      <c r="O8639" s="5" t="s">
        <v>29260</v>
      </c>
      <c r="P8639" s="5" t="s">
        <v>29261</v>
      </c>
    </row>
    <row r="8640" ht="19" customHeight="1" spans="1:16">
      <c r="A8640" s="5">
        <v>339</v>
      </c>
      <c r="B8640" s="5" t="s">
        <v>794</v>
      </c>
      <c r="C8640" s="5" t="s">
        <v>82</v>
      </c>
      <c r="D8640" s="8" t="s">
        <v>121</v>
      </c>
      <c r="E8640" s="6">
        <v>506.8</v>
      </c>
      <c r="F8640" s="6">
        <v>512.5</v>
      </c>
      <c r="G8640" s="6">
        <v>485</v>
      </c>
      <c r="H8640" s="5" t="s">
        <v>120</v>
      </c>
      <c r="I8640" s="6">
        <f t="shared" si="536"/>
        <v>-5.69999999999999</v>
      </c>
      <c r="J8640" s="5" t="str">
        <f>IF(H8640="否","不适用",IF(AND(ISNUMBER(E8640),ISNUMBER(F8640)),IF(I8640&gt;规则与名单!$B$2,"是","否"),"未判定"))</f>
        <v>不适用</v>
      </c>
      <c r="K8640" s="5" t="str">
        <f t="shared" si="537"/>
        <v>非测试日纯氢</v>
      </c>
      <c r="L8640" s="6">
        <f t="shared" si="538"/>
        <v>485</v>
      </c>
      <c r="M8640" s="5">
        <f t="shared" si="539"/>
        <v>0</v>
      </c>
      <c r="N8640" s="5" t="s">
        <v>29262</v>
      </c>
      <c r="O8640" s="5" t="s">
        <v>29263</v>
      </c>
      <c r="P8640" s="5" t="s">
        <v>29264</v>
      </c>
    </row>
    <row r="8641" ht="19" customHeight="1" spans="1:16">
      <c r="A8641" s="5">
        <v>339</v>
      </c>
      <c r="B8641" s="5" t="s">
        <v>794</v>
      </c>
      <c r="C8641" s="5" t="s">
        <v>82</v>
      </c>
      <c r="D8641" s="8" t="s">
        <v>170</v>
      </c>
      <c r="E8641" s="6">
        <v>491.2</v>
      </c>
      <c r="F8641" s="6">
        <v>495.1</v>
      </c>
      <c r="G8641" s="6">
        <v>473.5</v>
      </c>
      <c r="H8641" s="5" t="s">
        <v>120</v>
      </c>
      <c r="I8641" s="6">
        <f t="shared" si="536"/>
        <v>-3.90000000000003</v>
      </c>
      <c r="J8641" s="5" t="str">
        <f>IF(H8641="否","不适用",IF(AND(ISNUMBER(E8641),ISNUMBER(F8641)),IF(I8641&gt;规则与名单!$B$2,"是","否"),"未判定"))</f>
        <v>不适用</v>
      </c>
      <c r="K8641" s="5" t="str">
        <f t="shared" si="537"/>
        <v>非测试日纯氢</v>
      </c>
      <c r="L8641" s="6">
        <f t="shared" si="538"/>
        <v>473.5</v>
      </c>
      <c r="M8641" s="5">
        <f t="shared" si="539"/>
        <v>0</v>
      </c>
      <c r="N8641" s="5" t="s">
        <v>29265</v>
      </c>
      <c r="O8641" s="5" t="s">
        <v>29266</v>
      </c>
      <c r="P8641" s="5" t="s">
        <v>29267</v>
      </c>
    </row>
    <row r="8642" ht="19" customHeight="1" spans="1:16">
      <c r="A8642" s="5">
        <v>339</v>
      </c>
      <c r="B8642" s="5" t="s">
        <v>794</v>
      </c>
      <c r="C8642" s="5" t="s">
        <v>82</v>
      </c>
      <c r="D8642" s="8" t="s">
        <v>644</v>
      </c>
      <c r="E8642" s="6">
        <v>414.4</v>
      </c>
      <c r="F8642" s="6">
        <v>417.8</v>
      </c>
      <c r="G8642" s="6">
        <v>395.1</v>
      </c>
      <c r="H8642" s="5" t="s">
        <v>120</v>
      </c>
      <c r="I8642" s="6">
        <f t="shared" ref="I8642:I8705" si="540">IF(AND(ISNUMBER(E8642),ISNUMBER(F8642)),E8642-F8642,"")</f>
        <v>-3.40000000000003</v>
      </c>
      <c r="J8642" s="5" t="str">
        <f>IF(H8642="否","不适用",IF(AND(ISNUMBER(E8642),ISNUMBER(F8642)),IF(I8642&gt;规则与名单!$B$2,"是","否"),"未判定"))</f>
        <v>不适用</v>
      </c>
      <c r="K8642" s="5" t="str">
        <f t="shared" ref="K8642:K8705" si="541">IF(J8642="是",IF(ISNUMBER(F8642),"测试日GPS","缺失"),IF(ISNUMBER(G8642),"非测试日纯氢",IF(AND(H8642="是",J8642="未判定"),IF(ISNUMBER(F8642),"测试名单无纯氢GPS","缺失"),IF(ISNUMBER(E8642),"非测试日仪表","缺失"))))</f>
        <v>非测试日纯氢</v>
      </c>
      <c r="L8642" s="6">
        <f t="shared" ref="L8642:L8705" si="542">IF(K8642="缺失","",IF(K8642="非测试日纯氢",G8642,IF(K8642="非测试日仪表",E8642,F8642)))</f>
        <v>395.1</v>
      </c>
      <c r="M8642" s="5">
        <f t="shared" ref="M8642:M8705" si="543">IF(K8642="缺失",1,0)</f>
        <v>0</v>
      </c>
      <c r="N8642" s="5" t="s">
        <v>29268</v>
      </c>
      <c r="O8642" s="5" t="s">
        <v>29269</v>
      </c>
      <c r="P8642" s="5" t="s">
        <v>29270</v>
      </c>
    </row>
    <row r="8643" ht="19" customHeight="1" spans="1:16">
      <c r="A8643" s="5">
        <v>339</v>
      </c>
      <c r="B8643" s="5" t="s">
        <v>794</v>
      </c>
      <c r="C8643" s="5" t="s">
        <v>82</v>
      </c>
      <c r="D8643" s="8" t="s">
        <v>3418</v>
      </c>
      <c r="E8643" s="6">
        <v>234</v>
      </c>
      <c r="F8643" s="6">
        <v>235.8</v>
      </c>
      <c r="G8643" s="6">
        <v>233.8</v>
      </c>
      <c r="H8643" s="5" t="s">
        <v>120</v>
      </c>
      <c r="I8643" s="6">
        <f t="shared" si="540"/>
        <v>-1.80000000000001</v>
      </c>
      <c r="J8643" s="5" t="str">
        <f>IF(H8643="否","不适用",IF(AND(ISNUMBER(E8643),ISNUMBER(F8643)),IF(I8643&gt;规则与名单!$B$2,"是","否"),"未判定"))</f>
        <v>不适用</v>
      </c>
      <c r="K8643" s="5" t="str">
        <f t="shared" si="541"/>
        <v>非测试日纯氢</v>
      </c>
      <c r="L8643" s="6">
        <f t="shared" si="542"/>
        <v>233.8</v>
      </c>
      <c r="M8643" s="5">
        <f t="shared" si="543"/>
        <v>0</v>
      </c>
      <c r="N8643" s="5" t="s">
        <v>29271</v>
      </c>
      <c r="O8643" s="5" t="s">
        <v>29272</v>
      </c>
      <c r="P8643" s="5" t="s">
        <v>29273</v>
      </c>
    </row>
    <row r="8644" ht="19" customHeight="1" spans="1:16">
      <c r="A8644" s="5">
        <v>339</v>
      </c>
      <c r="B8644" s="5" t="s">
        <v>794</v>
      </c>
      <c r="C8644" s="5" t="s">
        <v>82</v>
      </c>
      <c r="D8644" s="8" t="s">
        <v>3422</v>
      </c>
      <c r="E8644" s="6"/>
      <c r="F8644" s="6">
        <v>0</v>
      </c>
      <c r="G8644" s="6"/>
      <c r="H8644" s="5" t="s">
        <v>120</v>
      </c>
      <c r="I8644" s="6" t="str">
        <f t="shared" si="540"/>
        <v/>
      </c>
      <c r="J8644" s="5" t="str">
        <f>IF(H8644="否","不适用",IF(AND(ISNUMBER(E8644),ISNUMBER(F8644)),IF(I8644&gt;规则与名单!$B$2,"是","否"),"未判定"))</f>
        <v>不适用</v>
      </c>
      <c r="K8644" s="5" t="str">
        <f t="shared" si="541"/>
        <v>缺失</v>
      </c>
      <c r="L8644" s="6" t="str">
        <f t="shared" si="542"/>
        <v/>
      </c>
      <c r="M8644" s="5">
        <f t="shared" si="543"/>
        <v>1</v>
      </c>
      <c r="N8644" s="5" t="s">
        <v>29274</v>
      </c>
      <c r="O8644" s="5" t="s">
        <v>29275</v>
      </c>
      <c r="P8644" s="5" t="s">
        <v>29276</v>
      </c>
    </row>
    <row r="8645" ht="19" customHeight="1" spans="1:16">
      <c r="A8645" s="5">
        <v>339</v>
      </c>
      <c r="B8645" s="5" t="s">
        <v>794</v>
      </c>
      <c r="C8645" s="5" t="s">
        <v>82</v>
      </c>
      <c r="D8645" s="8" t="s">
        <v>336</v>
      </c>
      <c r="E8645" s="6">
        <v>348.8</v>
      </c>
      <c r="F8645" s="6">
        <v>350.3</v>
      </c>
      <c r="G8645" s="6">
        <v>337.4</v>
      </c>
      <c r="H8645" s="5" t="s">
        <v>120</v>
      </c>
      <c r="I8645" s="6">
        <f t="shared" si="540"/>
        <v>-1.5</v>
      </c>
      <c r="J8645" s="5" t="str">
        <f>IF(H8645="否","不适用",IF(AND(ISNUMBER(E8645),ISNUMBER(F8645)),IF(I8645&gt;规则与名单!$B$2,"是","否"),"未判定"))</f>
        <v>不适用</v>
      </c>
      <c r="K8645" s="5" t="str">
        <f t="shared" si="541"/>
        <v>非测试日纯氢</v>
      </c>
      <c r="L8645" s="6">
        <f t="shared" si="542"/>
        <v>337.4</v>
      </c>
      <c r="M8645" s="5">
        <f t="shared" si="543"/>
        <v>0</v>
      </c>
      <c r="N8645" s="5" t="s">
        <v>29277</v>
      </c>
      <c r="O8645" s="5" t="s">
        <v>29278</v>
      </c>
      <c r="P8645" s="5" t="s">
        <v>29279</v>
      </c>
    </row>
    <row r="8646" ht="19" customHeight="1" spans="1:16">
      <c r="A8646" s="5">
        <v>339</v>
      </c>
      <c r="B8646" s="5" t="s">
        <v>794</v>
      </c>
      <c r="C8646" s="5" t="s">
        <v>82</v>
      </c>
      <c r="D8646" s="8" t="s">
        <v>653</v>
      </c>
      <c r="E8646" s="6">
        <v>509.8</v>
      </c>
      <c r="F8646" s="6">
        <v>513.2</v>
      </c>
      <c r="G8646" s="6">
        <v>501.7</v>
      </c>
      <c r="H8646" s="5" t="s">
        <v>120</v>
      </c>
      <c r="I8646" s="6">
        <f t="shared" si="540"/>
        <v>-3.40000000000003</v>
      </c>
      <c r="J8646" s="5" t="str">
        <f>IF(H8646="否","不适用",IF(AND(ISNUMBER(E8646),ISNUMBER(F8646)),IF(I8646&gt;规则与名单!$B$2,"是","否"),"未判定"))</f>
        <v>不适用</v>
      </c>
      <c r="K8646" s="5" t="str">
        <f t="shared" si="541"/>
        <v>非测试日纯氢</v>
      </c>
      <c r="L8646" s="6">
        <f t="shared" si="542"/>
        <v>501.7</v>
      </c>
      <c r="M8646" s="5">
        <f t="shared" si="543"/>
        <v>0</v>
      </c>
      <c r="N8646" s="5" t="s">
        <v>29280</v>
      </c>
      <c r="O8646" s="5" t="s">
        <v>29281</v>
      </c>
      <c r="P8646" s="5" t="s">
        <v>29282</v>
      </c>
    </row>
    <row r="8647" ht="19" customHeight="1" spans="1:16">
      <c r="A8647" s="5">
        <v>339</v>
      </c>
      <c r="B8647" s="5" t="s">
        <v>794</v>
      </c>
      <c r="C8647" s="5" t="s">
        <v>82</v>
      </c>
      <c r="D8647" s="8" t="s">
        <v>140</v>
      </c>
      <c r="E8647" s="6">
        <v>552.7</v>
      </c>
      <c r="F8647" s="6">
        <v>558.7</v>
      </c>
      <c r="G8647" s="6">
        <v>550</v>
      </c>
      <c r="H8647" s="5" t="s">
        <v>120</v>
      </c>
      <c r="I8647" s="6">
        <f t="shared" si="540"/>
        <v>-6</v>
      </c>
      <c r="J8647" s="5" t="str">
        <f>IF(H8647="否","不适用",IF(AND(ISNUMBER(E8647),ISNUMBER(F8647)),IF(I8647&gt;规则与名单!$B$2,"是","否"),"未判定"))</f>
        <v>不适用</v>
      </c>
      <c r="K8647" s="5" t="str">
        <f t="shared" si="541"/>
        <v>非测试日纯氢</v>
      </c>
      <c r="L8647" s="6">
        <f t="shared" si="542"/>
        <v>550</v>
      </c>
      <c r="M8647" s="5">
        <f t="shared" si="543"/>
        <v>0</v>
      </c>
      <c r="N8647" s="5" t="s">
        <v>29283</v>
      </c>
      <c r="O8647" s="5" t="s">
        <v>29284</v>
      </c>
      <c r="P8647" s="5" t="s">
        <v>29285</v>
      </c>
    </row>
    <row r="8648" ht="19" customHeight="1" spans="1:16">
      <c r="A8648" s="5">
        <v>339</v>
      </c>
      <c r="B8648" s="5" t="s">
        <v>794</v>
      </c>
      <c r="C8648" s="5" t="s">
        <v>82</v>
      </c>
      <c r="D8648" s="8" t="s">
        <v>115</v>
      </c>
      <c r="E8648" s="6">
        <v>511</v>
      </c>
      <c r="F8648" s="6">
        <v>512.5</v>
      </c>
      <c r="G8648" s="6">
        <v>510.9</v>
      </c>
      <c r="H8648" s="5" t="s">
        <v>120</v>
      </c>
      <c r="I8648" s="6">
        <f t="shared" si="540"/>
        <v>-1.5</v>
      </c>
      <c r="J8648" s="5" t="str">
        <f>IF(H8648="否","不适用",IF(AND(ISNUMBER(E8648),ISNUMBER(F8648)),IF(I8648&gt;规则与名单!$B$2,"是","否"),"未判定"))</f>
        <v>不适用</v>
      </c>
      <c r="K8648" s="5" t="str">
        <f t="shared" si="541"/>
        <v>非测试日纯氢</v>
      </c>
      <c r="L8648" s="6">
        <f t="shared" si="542"/>
        <v>510.9</v>
      </c>
      <c r="M8648" s="5">
        <f t="shared" si="543"/>
        <v>0</v>
      </c>
      <c r="N8648" s="5" t="s">
        <v>29286</v>
      </c>
      <c r="O8648" s="5" t="s">
        <v>29287</v>
      </c>
      <c r="P8648" s="5" t="s">
        <v>29288</v>
      </c>
    </row>
    <row r="8649" ht="19" customHeight="1" spans="1:16">
      <c r="A8649" s="5">
        <v>340</v>
      </c>
      <c r="B8649" s="5" t="s">
        <v>797</v>
      </c>
      <c r="C8649" s="5" t="s">
        <v>82</v>
      </c>
      <c r="D8649" s="8" t="s">
        <v>114</v>
      </c>
      <c r="E8649" s="6">
        <v>534.9</v>
      </c>
      <c r="F8649" s="6">
        <v>540.6</v>
      </c>
      <c r="G8649" s="6">
        <v>527.9</v>
      </c>
      <c r="H8649" s="5" t="s">
        <v>120</v>
      </c>
      <c r="I8649" s="6">
        <f t="shared" si="540"/>
        <v>-5.70000000000005</v>
      </c>
      <c r="J8649" s="5" t="str">
        <f>IF(H8649="否","不适用",IF(AND(ISNUMBER(E8649),ISNUMBER(F8649)),IF(I8649&gt;规则与名单!$B$2,"是","否"),"未判定"))</f>
        <v>不适用</v>
      </c>
      <c r="K8649" s="5" t="str">
        <f t="shared" si="541"/>
        <v>非测试日纯氢</v>
      </c>
      <c r="L8649" s="6">
        <f t="shared" si="542"/>
        <v>527.9</v>
      </c>
      <c r="M8649" s="5">
        <f t="shared" si="543"/>
        <v>0</v>
      </c>
      <c r="N8649" s="5" t="s">
        <v>29289</v>
      </c>
      <c r="O8649" s="5" t="s">
        <v>29290</v>
      </c>
      <c r="P8649" s="5" t="s">
        <v>29291</v>
      </c>
    </row>
    <row r="8650" ht="19" customHeight="1" spans="1:16">
      <c r="A8650" s="5">
        <v>340</v>
      </c>
      <c r="B8650" s="5" t="s">
        <v>797</v>
      </c>
      <c r="C8650" s="5" t="s">
        <v>82</v>
      </c>
      <c r="D8650" s="8" t="s">
        <v>605</v>
      </c>
      <c r="E8650" s="6">
        <v>554.3</v>
      </c>
      <c r="F8650" s="6">
        <v>560</v>
      </c>
      <c r="G8650" s="6">
        <v>538.8</v>
      </c>
      <c r="H8650" s="5" t="s">
        <v>120</v>
      </c>
      <c r="I8650" s="6">
        <f t="shared" si="540"/>
        <v>-5.70000000000005</v>
      </c>
      <c r="J8650" s="5" t="str">
        <f>IF(H8650="否","不适用",IF(AND(ISNUMBER(E8650),ISNUMBER(F8650)),IF(I8650&gt;规则与名单!$B$2,"是","否"),"未判定"))</f>
        <v>不适用</v>
      </c>
      <c r="K8650" s="5" t="str">
        <f t="shared" si="541"/>
        <v>非测试日纯氢</v>
      </c>
      <c r="L8650" s="6">
        <f t="shared" si="542"/>
        <v>538.8</v>
      </c>
      <c r="M8650" s="5">
        <f t="shared" si="543"/>
        <v>0</v>
      </c>
      <c r="N8650" s="5" t="s">
        <v>29292</v>
      </c>
      <c r="O8650" s="5" t="s">
        <v>29293</v>
      </c>
      <c r="P8650" s="5" t="s">
        <v>29294</v>
      </c>
    </row>
    <row r="8651" ht="19" customHeight="1" spans="1:16">
      <c r="A8651" s="5">
        <v>340</v>
      </c>
      <c r="B8651" s="5" t="s">
        <v>797</v>
      </c>
      <c r="C8651" s="5" t="s">
        <v>82</v>
      </c>
      <c r="D8651" s="8" t="s">
        <v>186</v>
      </c>
      <c r="E8651" s="6">
        <v>547.5</v>
      </c>
      <c r="F8651" s="6">
        <v>555.7</v>
      </c>
      <c r="G8651" s="6">
        <v>407.8</v>
      </c>
      <c r="H8651" s="5" t="s">
        <v>120</v>
      </c>
      <c r="I8651" s="6">
        <f t="shared" si="540"/>
        <v>-8.20000000000005</v>
      </c>
      <c r="J8651" s="5" t="str">
        <f>IF(H8651="否","不适用",IF(AND(ISNUMBER(E8651),ISNUMBER(F8651)),IF(I8651&gt;规则与名单!$B$2,"是","否"),"未判定"))</f>
        <v>不适用</v>
      </c>
      <c r="K8651" s="5" t="str">
        <f t="shared" si="541"/>
        <v>非测试日纯氢</v>
      </c>
      <c r="L8651" s="6">
        <f t="shared" si="542"/>
        <v>407.8</v>
      </c>
      <c r="M8651" s="5">
        <f t="shared" si="543"/>
        <v>0</v>
      </c>
      <c r="N8651" s="5" t="s">
        <v>29295</v>
      </c>
      <c r="O8651" s="5" t="s">
        <v>29296</v>
      </c>
      <c r="P8651" s="5" t="s">
        <v>29297</v>
      </c>
    </row>
    <row r="8652" ht="19" customHeight="1" spans="1:16">
      <c r="A8652" s="5">
        <v>340</v>
      </c>
      <c r="B8652" s="5" t="s">
        <v>797</v>
      </c>
      <c r="C8652" s="5" t="s">
        <v>82</v>
      </c>
      <c r="D8652" s="8" t="s">
        <v>165</v>
      </c>
      <c r="E8652" s="6">
        <v>568.9</v>
      </c>
      <c r="F8652" s="6">
        <v>577.9</v>
      </c>
      <c r="G8652" s="6">
        <v>566.2</v>
      </c>
      <c r="H8652" s="5" t="s">
        <v>120</v>
      </c>
      <c r="I8652" s="6">
        <f t="shared" si="540"/>
        <v>-9</v>
      </c>
      <c r="J8652" s="5" t="str">
        <f>IF(H8652="否","不适用",IF(AND(ISNUMBER(E8652),ISNUMBER(F8652)),IF(I8652&gt;规则与名单!$B$2,"是","否"),"未判定"))</f>
        <v>不适用</v>
      </c>
      <c r="K8652" s="5" t="str">
        <f t="shared" si="541"/>
        <v>非测试日纯氢</v>
      </c>
      <c r="L8652" s="6">
        <f t="shared" si="542"/>
        <v>566.2</v>
      </c>
      <c r="M8652" s="5">
        <f t="shared" si="543"/>
        <v>0</v>
      </c>
      <c r="N8652" s="5" t="s">
        <v>29298</v>
      </c>
      <c r="O8652" s="5" t="s">
        <v>29299</v>
      </c>
      <c r="P8652" s="5" t="s">
        <v>29300</v>
      </c>
    </row>
    <row r="8653" ht="19" customHeight="1" spans="1:16">
      <c r="A8653" s="5">
        <v>340</v>
      </c>
      <c r="B8653" s="5" t="s">
        <v>797</v>
      </c>
      <c r="C8653" s="5" t="s">
        <v>82</v>
      </c>
      <c r="D8653" s="8" t="s">
        <v>151</v>
      </c>
      <c r="E8653" s="6">
        <v>523.9</v>
      </c>
      <c r="F8653" s="6">
        <v>536.2</v>
      </c>
      <c r="G8653" s="6">
        <v>483.3</v>
      </c>
      <c r="H8653" s="5" t="s">
        <v>120</v>
      </c>
      <c r="I8653" s="6">
        <f t="shared" si="540"/>
        <v>-12.3000000000001</v>
      </c>
      <c r="J8653" s="5" t="str">
        <f>IF(H8653="否","不适用",IF(AND(ISNUMBER(E8653),ISNUMBER(F8653)),IF(I8653&gt;规则与名单!$B$2,"是","否"),"未判定"))</f>
        <v>不适用</v>
      </c>
      <c r="K8653" s="5" t="str">
        <f t="shared" si="541"/>
        <v>非测试日纯氢</v>
      </c>
      <c r="L8653" s="6">
        <f t="shared" si="542"/>
        <v>483.3</v>
      </c>
      <c r="M8653" s="5">
        <f t="shared" si="543"/>
        <v>0</v>
      </c>
      <c r="N8653" s="5" t="s">
        <v>29301</v>
      </c>
      <c r="O8653" s="5" t="s">
        <v>29302</v>
      </c>
      <c r="P8653" s="5" t="s">
        <v>29303</v>
      </c>
    </row>
    <row r="8654" ht="19" customHeight="1" spans="1:16">
      <c r="A8654" s="5">
        <v>340</v>
      </c>
      <c r="B8654" s="5" t="s">
        <v>797</v>
      </c>
      <c r="C8654" s="5" t="s">
        <v>82</v>
      </c>
      <c r="D8654" s="8" t="s">
        <v>3358</v>
      </c>
      <c r="E8654" s="6">
        <v>152.9</v>
      </c>
      <c r="F8654" s="6">
        <v>155.4</v>
      </c>
      <c r="G8654" s="6">
        <v>152.8</v>
      </c>
      <c r="H8654" s="5" t="s">
        <v>120</v>
      </c>
      <c r="I8654" s="6">
        <f t="shared" si="540"/>
        <v>-2.5</v>
      </c>
      <c r="J8654" s="5" t="str">
        <f>IF(H8654="否","不适用",IF(AND(ISNUMBER(E8654),ISNUMBER(F8654)),IF(I8654&gt;规则与名单!$B$2,"是","否"),"未判定"))</f>
        <v>不适用</v>
      </c>
      <c r="K8654" s="5" t="str">
        <f t="shared" si="541"/>
        <v>非测试日纯氢</v>
      </c>
      <c r="L8654" s="6">
        <f t="shared" si="542"/>
        <v>152.8</v>
      </c>
      <c r="M8654" s="5">
        <f t="shared" si="543"/>
        <v>0</v>
      </c>
      <c r="N8654" s="5" t="s">
        <v>29304</v>
      </c>
      <c r="O8654" s="5" t="s">
        <v>29305</v>
      </c>
      <c r="P8654" s="5" t="s">
        <v>29306</v>
      </c>
    </row>
    <row r="8655" ht="19" customHeight="1" spans="1:16">
      <c r="A8655" s="5">
        <v>340</v>
      </c>
      <c r="B8655" s="5" t="s">
        <v>797</v>
      </c>
      <c r="C8655" s="5" t="s">
        <v>82</v>
      </c>
      <c r="D8655" s="8" t="s">
        <v>272</v>
      </c>
      <c r="E8655" s="6">
        <v>386.1</v>
      </c>
      <c r="F8655" s="6">
        <v>391.7</v>
      </c>
      <c r="G8655" s="6">
        <v>366.9</v>
      </c>
      <c r="H8655" s="5" t="s">
        <v>120</v>
      </c>
      <c r="I8655" s="6">
        <f t="shared" si="540"/>
        <v>-5.59999999999997</v>
      </c>
      <c r="J8655" s="5" t="str">
        <f>IF(H8655="否","不适用",IF(AND(ISNUMBER(E8655),ISNUMBER(F8655)),IF(I8655&gt;规则与名单!$B$2,"是","否"),"未判定"))</f>
        <v>不适用</v>
      </c>
      <c r="K8655" s="5" t="str">
        <f t="shared" si="541"/>
        <v>非测试日纯氢</v>
      </c>
      <c r="L8655" s="6">
        <f t="shared" si="542"/>
        <v>366.9</v>
      </c>
      <c r="M8655" s="5">
        <f t="shared" si="543"/>
        <v>0</v>
      </c>
      <c r="N8655" s="5" t="s">
        <v>29307</v>
      </c>
      <c r="O8655" s="5" t="s">
        <v>29308</v>
      </c>
      <c r="P8655" s="5" t="s">
        <v>29309</v>
      </c>
    </row>
    <row r="8656" ht="19" customHeight="1" spans="1:16">
      <c r="A8656" s="5">
        <v>340</v>
      </c>
      <c r="B8656" s="5" t="s">
        <v>797</v>
      </c>
      <c r="C8656" s="5" t="s">
        <v>82</v>
      </c>
      <c r="D8656" s="8" t="s">
        <v>506</v>
      </c>
      <c r="E8656" s="6">
        <v>520.2</v>
      </c>
      <c r="F8656" s="6">
        <v>530.4</v>
      </c>
      <c r="G8656" s="6">
        <v>412.6</v>
      </c>
      <c r="H8656" s="5" t="s">
        <v>120</v>
      </c>
      <c r="I8656" s="6">
        <f t="shared" si="540"/>
        <v>-10.1999999999999</v>
      </c>
      <c r="J8656" s="5" t="str">
        <f>IF(H8656="否","不适用",IF(AND(ISNUMBER(E8656),ISNUMBER(F8656)),IF(I8656&gt;规则与名单!$B$2,"是","否"),"未判定"))</f>
        <v>不适用</v>
      </c>
      <c r="K8656" s="5" t="str">
        <f t="shared" si="541"/>
        <v>非测试日纯氢</v>
      </c>
      <c r="L8656" s="6">
        <f t="shared" si="542"/>
        <v>412.6</v>
      </c>
      <c r="M8656" s="5">
        <f t="shared" si="543"/>
        <v>0</v>
      </c>
      <c r="N8656" s="5" t="s">
        <v>29310</v>
      </c>
      <c r="O8656" s="5" t="s">
        <v>29311</v>
      </c>
      <c r="P8656" s="5" t="s">
        <v>29312</v>
      </c>
    </row>
    <row r="8657" ht="19" customHeight="1" spans="1:16">
      <c r="A8657" s="5">
        <v>340</v>
      </c>
      <c r="B8657" s="5" t="s">
        <v>797</v>
      </c>
      <c r="C8657" s="5" t="s">
        <v>82</v>
      </c>
      <c r="D8657" s="8" t="s">
        <v>673</v>
      </c>
      <c r="E8657" s="6">
        <v>625.4</v>
      </c>
      <c r="F8657" s="6">
        <v>631.3</v>
      </c>
      <c r="G8657" s="6">
        <v>516.1</v>
      </c>
      <c r="H8657" s="5" t="s">
        <v>120</v>
      </c>
      <c r="I8657" s="6">
        <f t="shared" si="540"/>
        <v>-5.89999999999998</v>
      </c>
      <c r="J8657" s="5" t="str">
        <f>IF(H8657="否","不适用",IF(AND(ISNUMBER(E8657),ISNUMBER(F8657)),IF(I8657&gt;规则与名单!$B$2,"是","否"),"未判定"))</f>
        <v>不适用</v>
      </c>
      <c r="K8657" s="5" t="str">
        <f t="shared" si="541"/>
        <v>非测试日纯氢</v>
      </c>
      <c r="L8657" s="6">
        <f t="shared" si="542"/>
        <v>516.1</v>
      </c>
      <c r="M8657" s="5">
        <f t="shared" si="543"/>
        <v>0</v>
      </c>
      <c r="N8657" s="5" t="s">
        <v>29313</v>
      </c>
      <c r="O8657" s="5" t="s">
        <v>29314</v>
      </c>
      <c r="P8657" s="5" t="s">
        <v>29315</v>
      </c>
    </row>
    <row r="8658" ht="19" customHeight="1" spans="1:16">
      <c r="A8658" s="5">
        <v>340</v>
      </c>
      <c r="B8658" s="5" t="s">
        <v>797</v>
      </c>
      <c r="C8658" s="5" t="s">
        <v>82</v>
      </c>
      <c r="D8658" s="8" t="s">
        <v>183</v>
      </c>
      <c r="E8658" s="6">
        <v>559.3</v>
      </c>
      <c r="F8658" s="6">
        <v>565.7</v>
      </c>
      <c r="G8658" s="6">
        <v>551.6</v>
      </c>
      <c r="H8658" s="5" t="s">
        <v>120</v>
      </c>
      <c r="I8658" s="6">
        <f t="shared" si="540"/>
        <v>-6.40000000000009</v>
      </c>
      <c r="J8658" s="5" t="str">
        <f>IF(H8658="否","不适用",IF(AND(ISNUMBER(E8658),ISNUMBER(F8658)),IF(I8658&gt;规则与名单!$B$2,"是","否"),"未判定"))</f>
        <v>不适用</v>
      </c>
      <c r="K8658" s="5" t="str">
        <f t="shared" si="541"/>
        <v>非测试日纯氢</v>
      </c>
      <c r="L8658" s="6">
        <f t="shared" si="542"/>
        <v>551.6</v>
      </c>
      <c r="M8658" s="5">
        <f t="shared" si="543"/>
        <v>0</v>
      </c>
      <c r="N8658" s="5" t="s">
        <v>29316</v>
      </c>
      <c r="O8658" s="5" t="s">
        <v>29317</v>
      </c>
      <c r="P8658" s="5" t="s">
        <v>29318</v>
      </c>
    </row>
    <row r="8659" ht="19" customHeight="1" spans="1:16">
      <c r="A8659" s="5">
        <v>340</v>
      </c>
      <c r="B8659" s="5" t="s">
        <v>797</v>
      </c>
      <c r="C8659" s="5" t="s">
        <v>82</v>
      </c>
      <c r="D8659" s="8" t="s">
        <v>431</v>
      </c>
      <c r="E8659" s="6">
        <v>340.1</v>
      </c>
      <c r="F8659" s="6">
        <v>445</v>
      </c>
      <c r="G8659" s="6">
        <v>198</v>
      </c>
      <c r="H8659" s="5" t="s">
        <v>120</v>
      </c>
      <c r="I8659" s="6">
        <f t="shared" si="540"/>
        <v>-104.9</v>
      </c>
      <c r="J8659" s="5" t="str">
        <f>IF(H8659="否","不适用",IF(AND(ISNUMBER(E8659),ISNUMBER(F8659)),IF(I8659&gt;规则与名单!$B$2,"是","否"),"未判定"))</f>
        <v>不适用</v>
      </c>
      <c r="K8659" s="5" t="str">
        <f t="shared" si="541"/>
        <v>非测试日纯氢</v>
      </c>
      <c r="L8659" s="6">
        <f t="shared" si="542"/>
        <v>198</v>
      </c>
      <c r="M8659" s="5">
        <f t="shared" si="543"/>
        <v>0</v>
      </c>
      <c r="N8659" s="5" t="s">
        <v>29319</v>
      </c>
      <c r="O8659" s="5" t="s">
        <v>29320</v>
      </c>
      <c r="P8659" s="5" t="s">
        <v>29321</v>
      </c>
    </row>
    <row r="8660" ht="19" customHeight="1" spans="1:16">
      <c r="A8660" s="5">
        <v>340</v>
      </c>
      <c r="B8660" s="5" t="s">
        <v>797</v>
      </c>
      <c r="C8660" s="5" t="s">
        <v>82</v>
      </c>
      <c r="D8660" s="8" t="s">
        <v>3377</v>
      </c>
      <c r="E8660" s="6">
        <v>423.5</v>
      </c>
      <c r="F8660" s="6">
        <v>431</v>
      </c>
      <c r="G8660" s="6">
        <v>253.5</v>
      </c>
      <c r="H8660" s="5" t="s">
        <v>120</v>
      </c>
      <c r="I8660" s="6">
        <f t="shared" si="540"/>
        <v>-7.5</v>
      </c>
      <c r="J8660" s="5" t="str">
        <f>IF(H8660="否","不适用",IF(AND(ISNUMBER(E8660),ISNUMBER(F8660)),IF(I8660&gt;规则与名单!$B$2,"是","否"),"未判定"))</f>
        <v>不适用</v>
      </c>
      <c r="K8660" s="5" t="str">
        <f t="shared" si="541"/>
        <v>非测试日纯氢</v>
      </c>
      <c r="L8660" s="6">
        <f t="shared" si="542"/>
        <v>253.5</v>
      </c>
      <c r="M8660" s="5">
        <f t="shared" si="543"/>
        <v>0</v>
      </c>
      <c r="N8660" s="5" t="s">
        <v>29322</v>
      </c>
      <c r="O8660" s="5" t="s">
        <v>29323</v>
      </c>
      <c r="P8660" s="5" t="s">
        <v>29324</v>
      </c>
    </row>
    <row r="8661" ht="19" customHeight="1" spans="1:16">
      <c r="A8661" s="5">
        <v>340</v>
      </c>
      <c r="B8661" s="5" t="s">
        <v>797</v>
      </c>
      <c r="C8661" s="5" t="s">
        <v>82</v>
      </c>
      <c r="D8661" s="8" t="s">
        <v>407</v>
      </c>
      <c r="E8661" s="6">
        <v>234.7</v>
      </c>
      <c r="F8661" s="6">
        <v>140.5</v>
      </c>
      <c r="G8661" s="6">
        <v>107.5</v>
      </c>
      <c r="H8661" s="5" t="s">
        <v>120</v>
      </c>
      <c r="I8661" s="6">
        <f t="shared" si="540"/>
        <v>94.2</v>
      </c>
      <c r="J8661" s="5" t="str">
        <f>IF(H8661="否","不适用",IF(AND(ISNUMBER(E8661),ISNUMBER(F8661)),IF(I8661&gt;规则与名单!$B$2,"是","否"),"未判定"))</f>
        <v>不适用</v>
      </c>
      <c r="K8661" s="5" t="str">
        <f t="shared" si="541"/>
        <v>非测试日纯氢</v>
      </c>
      <c r="L8661" s="6">
        <f t="shared" si="542"/>
        <v>107.5</v>
      </c>
      <c r="M8661" s="5">
        <f t="shared" si="543"/>
        <v>0</v>
      </c>
      <c r="N8661" s="5" t="s">
        <v>29325</v>
      </c>
      <c r="O8661" s="5" t="s">
        <v>29326</v>
      </c>
      <c r="P8661" s="5" t="s">
        <v>29327</v>
      </c>
    </row>
    <row r="8662" ht="19" customHeight="1" spans="1:16">
      <c r="A8662" s="5">
        <v>340</v>
      </c>
      <c r="B8662" s="5" t="s">
        <v>797</v>
      </c>
      <c r="C8662" s="5" t="s">
        <v>82</v>
      </c>
      <c r="D8662" s="8" t="s">
        <v>411</v>
      </c>
      <c r="E8662" s="6">
        <v>353.2</v>
      </c>
      <c r="F8662" s="6">
        <v>355.1</v>
      </c>
      <c r="G8662" s="6">
        <v>322.4</v>
      </c>
      <c r="H8662" s="5" t="s">
        <v>120</v>
      </c>
      <c r="I8662" s="6">
        <f t="shared" si="540"/>
        <v>-1.90000000000003</v>
      </c>
      <c r="J8662" s="5" t="str">
        <f>IF(H8662="否","不适用",IF(AND(ISNUMBER(E8662),ISNUMBER(F8662)),IF(I8662&gt;规则与名单!$B$2,"是","否"),"未判定"))</f>
        <v>不适用</v>
      </c>
      <c r="K8662" s="5" t="str">
        <f t="shared" si="541"/>
        <v>非测试日纯氢</v>
      </c>
      <c r="L8662" s="6">
        <f t="shared" si="542"/>
        <v>322.4</v>
      </c>
      <c r="M8662" s="5">
        <f t="shared" si="543"/>
        <v>0</v>
      </c>
      <c r="N8662" s="5" t="s">
        <v>29328</v>
      </c>
      <c r="O8662" s="5" t="s">
        <v>29329</v>
      </c>
      <c r="P8662" s="5" t="s">
        <v>29330</v>
      </c>
    </row>
    <row r="8663" ht="19" customHeight="1" spans="1:16">
      <c r="A8663" s="5">
        <v>340</v>
      </c>
      <c r="B8663" s="5" t="s">
        <v>797</v>
      </c>
      <c r="C8663" s="5" t="s">
        <v>82</v>
      </c>
      <c r="D8663" s="8" t="s">
        <v>251</v>
      </c>
      <c r="E8663" s="6">
        <v>585.1</v>
      </c>
      <c r="F8663" s="6">
        <v>588</v>
      </c>
      <c r="G8663" s="6">
        <v>551.7</v>
      </c>
      <c r="H8663" s="5" t="s">
        <v>120</v>
      </c>
      <c r="I8663" s="6">
        <f t="shared" si="540"/>
        <v>-2.89999999999998</v>
      </c>
      <c r="J8663" s="5" t="str">
        <f>IF(H8663="否","不适用",IF(AND(ISNUMBER(E8663),ISNUMBER(F8663)),IF(I8663&gt;规则与名单!$B$2,"是","否"),"未判定"))</f>
        <v>不适用</v>
      </c>
      <c r="K8663" s="5" t="str">
        <f t="shared" si="541"/>
        <v>非测试日纯氢</v>
      </c>
      <c r="L8663" s="6">
        <f t="shared" si="542"/>
        <v>551.7</v>
      </c>
      <c r="M8663" s="5">
        <f t="shared" si="543"/>
        <v>0</v>
      </c>
      <c r="N8663" s="5" t="s">
        <v>29331</v>
      </c>
      <c r="O8663" s="5" t="s">
        <v>29332</v>
      </c>
      <c r="P8663" s="5" t="s">
        <v>29333</v>
      </c>
    </row>
    <row r="8664" ht="19" customHeight="1" spans="1:16">
      <c r="A8664" s="5">
        <v>340</v>
      </c>
      <c r="B8664" s="5" t="s">
        <v>797</v>
      </c>
      <c r="C8664" s="5" t="s">
        <v>82</v>
      </c>
      <c r="D8664" s="8" t="s">
        <v>472</v>
      </c>
      <c r="E8664" s="6">
        <v>520.5</v>
      </c>
      <c r="F8664" s="6">
        <v>529.8</v>
      </c>
      <c r="G8664" s="6">
        <v>489.6</v>
      </c>
      <c r="H8664" s="5" t="s">
        <v>120</v>
      </c>
      <c r="I8664" s="6">
        <f t="shared" si="540"/>
        <v>-9.29999999999995</v>
      </c>
      <c r="J8664" s="5" t="str">
        <f>IF(H8664="否","不适用",IF(AND(ISNUMBER(E8664),ISNUMBER(F8664)),IF(I8664&gt;规则与名单!$B$2,"是","否"),"未判定"))</f>
        <v>不适用</v>
      </c>
      <c r="K8664" s="5" t="str">
        <f t="shared" si="541"/>
        <v>非测试日纯氢</v>
      </c>
      <c r="L8664" s="6">
        <f t="shared" si="542"/>
        <v>489.6</v>
      </c>
      <c r="M8664" s="5">
        <f t="shared" si="543"/>
        <v>0</v>
      </c>
      <c r="N8664" s="5" t="s">
        <v>29334</v>
      </c>
      <c r="O8664" s="5" t="s">
        <v>29335</v>
      </c>
      <c r="P8664" s="5" t="s">
        <v>29336</v>
      </c>
    </row>
    <row r="8665" ht="19" customHeight="1" spans="1:16">
      <c r="A8665" s="5">
        <v>340</v>
      </c>
      <c r="B8665" s="5" t="s">
        <v>797</v>
      </c>
      <c r="C8665" s="5" t="s">
        <v>82</v>
      </c>
      <c r="D8665" s="8" t="s">
        <v>466</v>
      </c>
      <c r="E8665" s="6">
        <v>553.2</v>
      </c>
      <c r="F8665" s="6">
        <v>558.4</v>
      </c>
      <c r="G8665" s="6">
        <v>521.6</v>
      </c>
      <c r="H8665" s="5" t="s">
        <v>120</v>
      </c>
      <c r="I8665" s="6">
        <f t="shared" si="540"/>
        <v>-5.19999999999993</v>
      </c>
      <c r="J8665" s="5" t="str">
        <f>IF(H8665="否","不适用",IF(AND(ISNUMBER(E8665),ISNUMBER(F8665)),IF(I8665&gt;规则与名单!$B$2,"是","否"),"未判定"))</f>
        <v>不适用</v>
      </c>
      <c r="K8665" s="5" t="str">
        <f t="shared" si="541"/>
        <v>非测试日纯氢</v>
      </c>
      <c r="L8665" s="6">
        <f t="shared" si="542"/>
        <v>521.6</v>
      </c>
      <c r="M8665" s="5">
        <f t="shared" si="543"/>
        <v>0</v>
      </c>
      <c r="N8665" s="5" t="s">
        <v>29337</v>
      </c>
      <c r="O8665" s="5" t="s">
        <v>29338</v>
      </c>
      <c r="P8665" s="5" t="s">
        <v>29339</v>
      </c>
    </row>
    <row r="8666" ht="19" customHeight="1" spans="1:16">
      <c r="A8666" s="5">
        <v>340</v>
      </c>
      <c r="B8666" s="5" t="s">
        <v>797</v>
      </c>
      <c r="C8666" s="5" t="s">
        <v>82</v>
      </c>
      <c r="D8666" s="8" t="s">
        <v>333</v>
      </c>
      <c r="E8666" s="6">
        <v>187.1</v>
      </c>
      <c r="F8666" s="6">
        <v>189.6</v>
      </c>
      <c r="G8666" s="6">
        <v>105.1</v>
      </c>
      <c r="H8666" s="5" t="s">
        <v>120</v>
      </c>
      <c r="I8666" s="6">
        <f t="shared" si="540"/>
        <v>-2.5</v>
      </c>
      <c r="J8666" s="5" t="str">
        <f>IF(H8666="否","不适用",IF(AND(ISNUMBER(E8666),ISNUMBER(F8666)),IF(I8666&gt;规则与名单!$B$2,"是","否"),"未判定"))</f>
        <v>不适用</v>
      </c>
      <c r="K8666" s="5" t="str">
        <f t="shared" si="541"/>
        <v>非测试日纯氢</v>
      </c>
      <c r="L8666" s="6">
        <f t="shared" si="542"/>
        <v>105.1</v>
      </c>
      <c r="M8666" s="5">
        <f t="shared" si="543"/>
        <v>0</v>
      </c>
      <c r="N8666" s="5" t="s">
        <v>29340</v>
      </c>
      <c r="O8666" s="5" t="s">
        <v>29341</v>
      </c>
      <c r="P8666" s="5" t="s">
        <v>29342</v>
      </c>
    </row>
    <row r="8667" ht="19" customHeight="1" spans="1:16">
      <c r="A8667" s="5">
        <v>340</v>
      </c>
      <c r="B8667" s="5" t="s">
        <v>797</v>
      </c>
      <c r="C8667" s="5" t="s">
        <v>82</v>
      </c>
      <c r="D8667" s="8" t="s">
        <v>175</v>
      </c>
      <c r="E8667" s="6">
        <v>19.1</v>
      </c>
      <c r="F8667" s="6">
        <v>18.8</v>
      </c>
      <c r="G8667" s="6">
        <v>17.8</v>
      </c>
      <c r="H8667" s="5" t="s">
        <v>120</v>
      </c>
      <c r="I8667" s="6">
        <f t="shared" si="540"/>
        <v>0.300000000000001</v>
      </c>
      <c r="J8667" s="5" t="str">
        <f>IF(H8667="否","不适用",IF(AND(ISNUMBER(E8667),ISNUMBER(F8667)),IF(I8667&gt;规则与名单!$B$2,"是","否"),"未判定"))</f>
        <v>不适用</v>
      </c>
      <c r="K8667" s="5" t="str">
        <f t="shared" si="541"/>
        <v>非测试日纯氢</v>
      </c>
      <c r="L8667" s="6">
        <f t="shared" si="542"/>
        <v>17.8</v>
      </c>
      <c r="M8667" s="5">
        <f t="shared" si="543"/>
        <v>0</v>
      </c>
      <c r="N8667" s="5" t="s">
        <v>29343</v>
      </c>
      <c r="O8667" s="5" t="s">
        <v>29344</v>
      </c>
      <c r="P8667" s="5" t="s">
        <v>29345</v>
      </c>
    </row>
    <row r="8668" ht="19" customHeight="1" spans="1:16">
      <c r="A8668" s="5">
        <v>340</v>
      </c>
      <c r="B8668" s="5" t="s">
        <v>797</v>
      </c>
      <c r="C8668" s="5" t="s">
        <v>82</v>
      </c>
      <c r="D8668" s="8" t="s">
        <v>3402</v>
      </c>
      <c r="E8668" s="6">
        <v>390.6</v>
      </c>
      <c r="F8668" s="6">
        <v>397.8</v>
      </c>
      <c r="G8668" s="6">
        <v>330.9</v>
      </c>
      <c r="H8668" s="5" t="s">
        <v>120</v>
      </c>
      <c r="I8668" s="6">
        <f t="shared" si="540"/>
        <v>-7.19999999999999</v>
      </c>
      <c r="J8668" s="5" t="str">
        <f>IF(H8668="否","不适用",IF(AND(ISNUMBER(E8668),ISNUMBER(F8668)),IF(I8668&gt;规则与名单!$B$2,"是","否"),"未判定"))</f>
        <v>不适用</v>
      </c>
      <c r="K8668" s="5" t="str">
        <f t="shared" si="541"/>
        <v>非测试日纯氢</v>
      </c>
      <c r="L8668" s="6">
        <f t="shared" si="542"/>
        <v>330.9</v>
      </c>
      <c r="M8668" s="5">
        <f t="shared" si="543"/>
        <v>0</v>
      </c>
      <c r="N8668" s="5" t="s">
        <v>29346</v>
      </c>
      <c r="O8668" s="5" t="s">
        <v>29347</v>
      </c>
      <c r="P8668" s="5" t="s">
        <v>29348</v>
      </c>
    </row>
    <row r="8669" ht="19" customHeight="1" spans="1:16">
      <c r="A8669" s="5">
        <v>340</v>
      </c>
      <c r="B8669" s="5" t="s">
        <v>797</v>
      </c>
      <c r="C8669" s="5" t="s">
        <v>82</v>
      </c>
      <c r="D8669" s="8" t="s">
        <v>487</v>
      </c>
      <c r="E8669" s="6">
        <v>531.2</v>
      </c>
      <c r="F8669" s="6">
        <v>538.8</v>
      </c>
      <c r="G8669" s="6">
        <v>397.8</v>
      </c>
      <c r="H8669" s="5" t="s">
        <v>120</v>
      </c>
      <c r="I8669" s="6">
        <f t="shared" si="540"/>
        <v>-7.59999999999991</v>
      </c>
      <c r="J8669" s="5" t="str">
        <f>IF(H8669="否","不适用",IF(AND(ISNUMBER(E8669),ISNUMBER(F8669)),IF(I8669&gt;规则与名单!$B$2,"是","否"),"未判定"))</f>
        <v>不适用</v>
      </c>
      <c r="K8669" s="5" t="str">
        <f t="shared" si="541"/>
        <v>非测试日纯氢</v>
      </c>
      <c r="L8669" s="6">
        <f t="shared" si="542"/>
        <v>397.8</v>
      </c>
      <c r="M8669" s="5">
        <f t="shared" si="543"/>
        <v>0</v>
      </c>
      <c r="N8669" s="5" t="s">
        <v>29349</v>
      </c>
      <c r="O8669" s="5" t="s">
        <v>29350</v>
      </c>
      <c r="P8669" s="5" t="s">
        <v>29351</v>
      </c>
    </row>
    <row r="8670" ht="19" customHeight="1" spans="1:16">
      <c r="A8670" s="5">
        <v>340</v>
      </c>
      <c r="B8670" s="5" t="s">
        <v>797</v>
      </c>
      <c r="C8670" s="5" t="s">
        <v>82</v>
      </c>
      <c r="D8670" s="8" t="s">
        <v>121</v>
      </c>
      <c r="E8670" s="6">
        <v>599.1</v>
      </c>
      <c r="F8670" s="6">
        <v>609.4</v>
      </c>
      <c r="G8670" s="6">
        <v>580</v>
      </c>
      <c r="H8670" s="5" t="s">
        <v>120</v>
      </c>
      <c r="I8670" s="6">
        <f t="shared" si="540"/>
        <v>-10.3</v>
      </c>
      <c r="J8670" s="5" t="str">
        <f>IF(H8670="否","不适用",IF(AND(ISNUMBER(E8670),ISNUMBER(F8670)),IF(I8670&gt;规则与名单!$B$2,"是","否"),"未判定"))</f>
        <v>不适用</v>
      </c>
      <c r="K8670" s="5" t="str">
        <f t="shared" si="541"/>
        <v>非测试日纯氢</v>
      </c>
      <c r="L8670" s="6">
        <f t="shared" si="542"/>
        <v>580</v>
      </c>
      <c r="M8670" s="5">
        <f t="shared" si="543"/>
        <v>0</v>
      </c>
      <c r="N8670" s="5" t="s">
        <v>29352</v>
      </c>
      <c r="O8670" s="5" t="s">
        <v>29353</v>
      </c>
      <c r="P8670" s="5" t="s">
        <v>29354</v>
      </c>
    </row>
    <row r="8671" ht="19" customHeight="1" spans="1:16">
      <c r="A8671" s="5">
        <v>340</v>
      </c>
      <c r="B8671" s="5" t="s">
        <v>797</v>
      </c>
      <c r="C8671" s="5" t="s">
        <v>82</v>
      </c>
      <c r="D8671" s="8" t="s">
        <v>170</v>
      </c>
      <c r="E8671" s="6">
        <v>498.3</v>
      </c>
      <c r="F8671" s="6">
        <v>505.2</v>
      </c>
      <c r="G8671" s="6">
        <v>479.1</v>
      </c>
      <c r="H8671" s="5" t="s">
        <v>120</v>
      </c>
      <c r="I8671" s="6">
        <f t="shared" si="540"/>
        <v>-6.89999999999998</v>
      </c>
      <c r="J8671" s="5" t="str">
        <f>IF(H8671="否","不适用",IF(AND(ISNUMBER(E8671),ISNUMBER(F8671)),IF(I8671&gt;规则与名单!$B$2,"是","否"),"未判定"))</f>
        <v>不适用</v>
      </c>
      <c r="K8671" s="5" t="str">
        <f t="shared" si="541"/>
        <v>非测试日纯氢</v>
      </c>
      <c r="L8671" s="6">
        <f t="shared" si="542"/>
        <v>479.1</v>
      </c>
      <c r="M8671" s="5">
        <f t="shared" si="543"/>
        <v>0</v>
      </c>
      <c r="N8671" s="5" t="s">
        <v>29355</v>
      </c>
      <c r="O8671" s="5" t="s">
        <v>29356</v>
      </c>
      <c r="P8671" s="5" t="s">
        <v>29357</v>
      </c>
    </row>
    <row r="8672" ht="19" customHeight="1" spans="1:16">
      <c r="A8672" s="5">
        <v>340</v>
      </c>
      <c r="B8672" s="5" t="s">
        <v>797</v>
      </c>
      <c r="C8672" s="5" t="s">
        <v>82</v>
      </c>
      <c r="D8672" s="8" t="s">
        <v>644</v>
      </c>
      <c r="E8672" s="6">
        <v>541</v>
      </c>
      <c r="F8672" s="6">
        <v>550.3</v>
      </c>
      <c r="G8672" s="6">
        <v>519.8</v>
      </c>
      <c r="H8672" s="5" t="s">
        <v>120</v>
      </c>
      <c r="I8672" s="6">
        <f t="shared" si="540"/>
        <v>-9.29999999999995</v>
      </c>
      <c r="J8672" s="5" t="str">
        <f>IF(H8672="否","不适用",IF(AND(ISNUMBER(E8672),ISNUMBER(F8672)),IF(I8672&gt;规则与名单!$B$2,"是","否"),"未判定"))</f>
        <v>不适用</v>
      </c>
      <c r="K8672" s="5" t="str">
        <f t="shared" si="541"/>
        <v>非测试日纯氢</v>
      </c>
      <c r="L8672" s="6">
        <f t="shared" si="542"/>
        <v>519.8</v>
      </c>
      <c r="M8672" s="5">
        <f t="shared" si="543"/>
        <v>0</v>
      </c>
      <c r="N8672" s="5" t="s">
        <v>29358</v>
      </c>
      <c r="O8672" s="5" t="s">
        <v>29359</v>
      </c>
      <c r="P8672" s="5" t="s">
        <v>29360</v>
      </c>
    </row>
    <row r="8673" ht="19" customHeight="1" spans="1:16">
      <c r="A8673" s="5">
        <v>340</v>
      </c>
      <c r="B8673" s="5" t="s">
        <v>797</v>
      </c>
      <c r="C8673" s="5" t="s">
        <v>82</v>
      </c>
      <c r="D8673" s="8" t="s">
        <v>3418</v>
      </c>
      <c r="E8673" s="6">
        <v>197.9</v>
      </c>
      <c r="F8673" s="6">
        <v>199.5</v>
      </c>
      <c r="G8673" s="6">
        <v>197.6</v>
      </c>
      <c r="H8673" s="5" t="s">
        <v>120</v>
      </c>
      <c r="I8673" s="6">
        <f t="shared" si="540"/>
        <v>-1.59999999999999</v>
      </c>
      <c r="J8673" s="5" t="str">
        <f>IF(H8673="否","不适用",IF(AND(ISNUMBER(E8673),ISNUMBER(F8673)),IF(I8673&gt;规则与名单!$B$2,"是","否"),"未判定"))</f>
        <v>不适用</v>
      </c>
      <c r="K8673" s="5" t="str">
        <f t="shared" si="541"/>
        <v>非测试日纯氢</v>
      </c>
      <c r="L8673" s="6">
        <f t="shared" si="542"/>
        <v>197.6</v>
      </c>
      <c r="M8673" s="5">
        <f t="shared" si="543"/>
        <v>0</v>
      </c>
      <c r="N8673" s="5" t="s">
        <v>29361</v>
      </c>
      <c r="O8673" s="5" t="s">
        <v>29362</v>
      </c>
      <c r="P8673" s="5" t="s">
        <v>29363</v>
      </c>
    </row>
    <row r="8674" ht="19" customHeight="1" spans="1:16">
      <c r="A8674" s="5">
        <v>340</v>
      </c>
      <c r="B8674" s="5" t="s">
        <v>797</v>
      </c>
      <c r="C8674" s="5" t="s">
        <v>82</v>
      </c>
      <c r="D8674" s="8" t="s">
        <v>3422</v>
      </c>
      <c r="E8674" s="6"/>
      <c r="F8674" s="6">
        <v>0</v>
      </c>
      <c r="G8674" s="6"/>
      <c r="H8674" s="5" t="s">
        <v>120</v>
      </c>
      <c r="I8674" s="6" t="str">
        <f t="shared" si="540"/>
        <v/>
      </c>
      <c r="J8674" s="5" t="str">
        <f>IF(H8674="否","不适用",IF(AND(ISNUMBER(E8674),ISNUMBER(F8674)),IF(I8674&gt;规则与名单!$B$2,"是","否"),"未判定"))</f>
        <v>不适用</v>
      </c>
      <c r="K8674" s="5" t="str">
        <f t="shared" si="541"/>
        <v>缺失</v>
      </c>
      <c r="L8674" s="6" t="str">
        <f t="shared" si="542"/>
        <v/>
      </c>
      <c r="M8674" s="5">
        <f t="shared" si="543"/>
        <v>1</v>
      </c>
      <c r="N8674" s="5" t="s">
        <v>29364</v>
      </c>
      <c r="O8674" s="5" t="s">
        <v>29365</v>
      </c>
      <c r="P8674" s="5" t="s">
        <v>29366</v>
      </c>
    </row>
    <row r="8675" ht="19" customHeight="1" spans="1:16">
      <c r="A8675" s="5">
        <v>340</v>
      </c>
      <c r="B8675" s="5" t="s">
        <v>797</v>
      </c>
      <c r="C8675" s="5" t="s">
        <v>82</v>
      </c>
      <c r="D8675" s="8" t="s">
        <v>336</v>
      </c>
      <c r="E8675" s="6">
        <v>344.2</v>
      </c>
      <c r="F8675" s="6">
        <v>347.5</v>
      </c>
      <c r="G8675" s="6">
        <v>337.6</v>
      </c>
      <c r="H8675" s="5" t="s">
        <v>120</v>
      </c>
      <c r="I8675" s="6">
        <f t="shared" si="540"/>
        <v>-3.30000000000001</v>
      </c>
      <c r="J8675" s="5" t="str">
        <f>IF(H8675="否","不适用",IF(AND(ISNUMBER(E8675),ISNUMBER(F8675)),IF(I8675&gt;规则与名单!$B$2,"是","否"),"未判定"))</f>
        <v>不适用</v>
      </c>
      <c r="K8675" s="5" t="str">
        <f t="shared" si="541"/>
        <v>非测试日纯氢</v>
      </c>
      <c r="L8675" s="6">
        <f t="shared" si="542"/>
        <v>337.6</v>
      </c>
      <c r="M8675" s="5">
        <f t="shared" si="543"/>
        <v>0</v>
      </c>
      <c r="N8675" s="5" t="s">
        <v>29367</v>
      </c>
      <c r="O8675" s="5" t="s">
        <v>29368</v>
      </c>
      <c r="P8675" s="5" t="s">
        <v>29369</v>
      </c>
    </row>
    <row r="8676" ht="19" customHeight="1" spans="1:16">
      <c r="A8676" s="5">
        <v>340</v>
      </c>
      <c r="B8676" s="5" t="s">
        <v>797</v>
      </c>
      <c r="C8676" s="5" t="s">
        <v>82</v>
      </c>
      <c r="D8676" s="8" t="s">
        <v>653</v>
      </c>
      <c r="E8676" s="6">
        <v>565.4</v>
      </c>
      <c r="F8676" s="6">
        <v>572.2</v>
      </c>
      <c r="G8676" s="6">
        <v>562.2</v>
      </c>
      <c r="H8676" s="5" t="s">
        <v>120</v>
      </c>
      <c r="I8676" s="6">
        <f t="shared" si="540"/>
        <v>-6.80000000000007</v>
      </c>
      <c r="J8676" s="5" t="str">
        <f>IF(H8676="否","不适用",IF(AND(ISNUMBER(E8676),ISNUMBER(F8676)),IF(I8676&gt;规则与名单!$B$2,"是","否"),"未判定"))</f>
        <v>不适用</v>
      </c>
      <c r="K8676" s="5" t="str">
        <f t="shared" si="541"/>
        <v>非测试日纯氢</v>
      </c>
      <c r="L8676" s="6">
        <f t="shared" si="542"/>
        <v>562.2</v>
      </c>
      <c r="M8676" s="5">
        <f t="shared" si="543"/>
        <v>0</v>
      </c>
      <c r="N8676" s="5" t="s">
        <v>29370</v>
      </c>
      <c r="O8676" s="5" t="s">
        <v>29371</v>
      </c>
      <c r="P8676" s="5" t="s">
        <v>29372</v>
      </c>
    </row>
    <row r="8677" ht="19" customHeight="1" spans="1:16">
      <c r="A8677" s="5">
        <v>340</v>
      </c>
      <c r="B8677" s="5" t="s">
        <v>797</v>
      </c>
      <c r="C8677" s="5" t="s">
        <v>82</v>
      </c>
      <c r="D8677" s="8" t="s">
        <v>140</v>
      </c>
      <c r="E8677" s="6">
        <v>598.5</v>
      </c>
      <c r="F8677" s="6">
        <v>609.7</v>
      </c>
      <c r="G8677" s="6">
        <v>598.5</v>
      </c>
      <c r="H8677" s="5" t="s">
        <v>120</v>
      </c>
      <c r="I8677" s="6">
        <f t="shared" si="540"/>
        <v>-11.2</v>
      </c>
      <c r="J8677" s="5" t="str">
        <f>IF(H8677="否","不适用",IF(AND(ISNUMBER(E8677),ISNUMBER(F8677)),IF(I8677&gt;规则与名单!$B$2,"是","否"),"未判定"))</f>
        <v>不适用</v>
      </c>
      <c r="K8677" s="5" t="str">
        <f t="shared" si="541"/>
        <v>非测试日纯氢</v>
      </c>
      <c r="L8677" s="6">
        <f t="shared" si="542"/>
        <v>598.5</v>
      </c>
      <c r="M8677" s="5">
        <f t="shared" si="543"/>
        <v>0</v>
      </c>
      <c r="N8677" s="5" t="s">
        <v>29373</v>
      </c>
      <c r="O8677" s="5" t="s">
        <v>29374</v>
      </c>
      <c r="P8677" s="5" t="s">
        <v>29375</v>
      </c>
    </row>
    <row r="8678" ht="19" customHeight="1" spans="1:16">
      <c r="A8678" s="5">
        <v>340</v>
      </c>
      <c r="B8678" s="5" t="s">
        <v>797</v>
      </c>
      <c r="C8678" s="5" t="s">
        <v>82</v>
      </c>
      <c r="D8678" s="8" t="s">
        <v>115</v>
      </c>
      <c r="E8678" s="6">
        <v>556.6</v>
      </c>
      <c r="F8678" s="6">
        <v>550.6</v>
      </c>
      <c r="G8678" s="6">
        <v>556.4</v>
      </c>
      <c r="H8678" s="5" t="s">
        <v>120</v>
      </c>
      <c r="I8678" s="6">
        <f t="shared" si="540"/>
        <v>6</v>
      </c>
      <c r="J8678" s="5" t="str">
        <f>IF(H8678="否","不适用",IF(AND(ISNUMBER(E8678),ISNUMBER(F8678)),IF(I8678&gt;规则与名单!$B$2,"是","否"),"未判定"))</f>
        <v>不适用</v>
      </c>
      <c r="K8678" s="5" t="str">
        <f t="shared" si="541"/>
        <v>非测试日纯氢</v>
      </c>
      <c r="L8678" s="6">
        <f t="shared" si="542"/>
        <v>556.4</v>
      </c>
      <c r="M8678" s="5">
        <f t="shared" si="543"/>
        <v>0</v>
      </c>
      <c r="N8678" s="5" t="s">
        <v>29376</v>
      </c>
      <c r="O8678" s="5" t="s">
        <v>29377</v>
      </c>
      <c r="P8678" s="5" t="s">
        <v>29378</v>
      </c>
    </row>
    <row r="8679" ht="19" customHeight="1" spans="1:16">
      <c r="A8679" s="5">
        <v>341</v>
      </c>
      <c r="B8679" s="5" t="s">
        <v>84</v>
      </c>
      <c r="C8679" s="5" t="s">
        <v>82</v>
      </c>
      <c r="D8679" s="8" t="s">
        <v>114</v>
      </c>
      <c r="E8679" s="6">
        <v>41.9</v>
      </c>
      <c r="F8679" s="6">
        <v>42.9</v>
      </c>
      <c r="G8679" s="6">
        <v>41.9</v>
      </c>
      <c r="H8679" s="5" t="s">
        <v>120</v>
      </c>
      <c r="I8679" s="6">
        <f t="shared" si="540"/>
        <v>-1</v>
      </c>
      <c r="J8679" s="5" t="str">
        <f>IF(H8679="否","不适用",IF(AND(ISNUMBER(E8679),ISNUMBER(F8679)),IF(I8679&gt;规则与名单!$B$2,"是","否"),"未判定"))</f>
        <v>不适用</v>
      </c>
      <c r="K8679" s="5" t="str">
        <f t="shared" si="541"/>
        <v>非测试日纯氢</v>
      </c>
      <c r="L8679" s="6">
        <f t="shared" si="542"/>
        <v>41.9</v>
      </c>
      <c r="M8679" s="5">
        <f t="shared" si="543"/>
        <v>0</v>
      </c>
      <c r="N8679" s="5" t="s">
        <v>29379</v>
      </c>
      <c r="O8679" s="5" t="s">
        <v>29380</v>
      </c>
      <c r="P8679" s="5" t="s">
        <v>29381</v>
      </c>
    </row>
    <row r="8680" ht="19" customHeight="1" spans="1:16">
      <c r="A8680" s="5">
        <v>341</v>
      </c>
      <c r="B8680" s="5" t="s">
        <v>84</v>
      </c>
      <c r="C8680" s="5" t="s">
        <v>82</v>
      </c>
      <c r="D8680" s="8" t="s">
        <v>605</v>
      </c>
      <c r="E8680" s="6">
        <v>35.1</v>
      </c>
      <c r="F8680" s="6">
        <v>36.3</v>
      </c>
      <c r="G8680" s="6">
        <v>34.2</v>
      </c>
      <c r="H8680" s="5" t="s">
        <v>120</v>
      </c>
      <c r="I8680" s="6">
        <f t="shared" si="540"/>
        <v>-1.2</v>
      </c>
      <c r="J8680" s="5" t="str">
        <f>IF(H8680="否","不适用",IF(AND(ISNUMBER(E8680),ISNUMBER(F8680)),IF(I8680&gt;规则与名单!$B$2,"是","否"),"未判定"))</f>
        <v>不适用</v>
      </c>
      <c r="K8680" s="5" t="str">
        <f t="shared" si="541"/>
        <v>非测试日纯氢</v>
      </c>
      <c r="L8680" s="6">
        <f t="shared" si="542"/>
        <v>34.2</v>
      </c>
      <c r="M8680" s="5">
        <f t="shared" si="543"/>
        <v>0</v>
      </c>
      <c r="N8680" s="5" t="s">
        <v>29382</v>
      </c>
      <c r="O8680" s="5" t="s">
        <v>29383</v>
      </c>
      <c r="P8680" s="5" t="s">
        <v>29384</v>
      </c>
    </row>
    <row r="8681" ht="19" customHeight="1" spans="1:16">
      <c r="A8681" s="5">
        <v>341</v>
      </c>
      <c r="B8681" s="5" t="s">
        <v>84</v>
      </c>
      <c r="C8681" s="5" t="s">
        <v>82</v>
      </c>
      <c r="D8681" s="8" t="s">
        <v>186</v>
      </c>
      <c r="E8681" s="6">
        <v>0.1</v>
      </c>
      <c r="F8681" s="6">
        <v>0.4</v>
      </c>
      <c r="G8681" s="6"/>
      <c r="H8681" s="5" t="s">
        <v>120</v>
      </c>
      <c r="I8681" s="6">
        <f t="shared" si="540"/>
        <v>-0.3</v>
      </c>
      <c r="J8681" s="5" t="str">
        <f>IF(H8681="否","不适用",IF(AND(ISNUMBER(E8681),ISNUMBER(F8681)),IF(I8681&gt;规则与名单!$B$2,"是","否"),"未判定"))</f>
        <v>不适用</v>
      </c>
      <c r="K8681" s="5" t="str">
        <f t="shared" si="541"/>
        <v>非测试日仪表</v>
      </c>
      <c r="L8681" s="6">
        <f t="shared" si="542"/>
        <v>0.1</v>
      </c>
      <c r="M8681" s="5">
        <f t="shared" si="543"/>
        <v>0</v>
      </c>
      <c r="N8681" s="5" t="s">
        <v>29385</v>
      </c>
      <c r="O8681" s="5" t="s">
        <v>29386</v>
      </c>
      <c r="P8681" s="5" t="s">
        <v>29387</v>
      </c>
    </row>
    <row r="8682" ht="19" customHeight="1" spans="1:16">
      <c r="A8682" s="5">
        <v>341</v>
      </c>
      <c r="B8682" s="5" t="s">
        <v>84</v>
      </c>
      <c r="C8682" s="5" t="s">
        <v>82</v>
      </c>
      <c r="D8682" s="8" t="s">
        <v>165</v>
      </c>
      <c r="E8682" s="6"/>
      <c r="F8682" s="6">
        <v>0</v>
      </c>
      <c r="G8682" s="6"/>
      <c r="H8682" s="5" t="s">
        <v>120</v>
      </c>
      <c r="I8682" s="6" t="str">
        <f t="shared" si="540"/>
        <v/>
      </c>
      <c r="J8682" s="5" t="str">
        <f>IF(H8682="否","不适用",IF(AND(ISNUMBER(E8682),ISNUMBER(F8682)),IF(I8682&gt;规则与名单!$B$2,"是","否"),"未判定"))</f>
        <v>不适用</v>
      </c>
      <c r="K8682" s="5" t="str">
        <f t="shared" si="541"/>
        <v>缺失</v>
      </c>
      <c r="L8682" s="6" t="str">
        <f t="shared" si="542"/>
        <v/>
      </c>
      <c r="M8682" s="5">
        <f t="shared" si="543"/>
        <v>1</v>
      </c>
      <c r="N8682" s="5" t="s">
        <v>29388</v>
      </c>
      <c r="O8682" s="5" t="s">
        <v>29389</v>
      </c>
      <c r="P8682" s="5" t="s">
        <v>29390</v>
      </c>
    </row>
    <row r="8683" ht="19" customHeight="1" spans="1:16">
      <c r="A8683" s="5">
        <v>341</v>
      </c>
      <c r="B8683" s="5" t="s">
        <v>84</v>
      </c>
      <c r="C8683" s="5" t="s">
        <v>82</v>
      </c>
      <c r="D8683" s="8" t="s">
        <v>151</v>
      </c>
      <c r="E8683" s="6">
        <v>5.2</v>
      </c>
      <c r="F8683" s="6">
        <v>5.6</v>
      </c>
      <c r="G8683" s="6">
        <v>5.1</v>
      </c>
      <c r="H8683" s="5" t="s">
        <v>120</v>
      </c>
      <c r="I8683" s="6">
        <f t="shared" si="540"/>
        <v>-0.399999999999999</v>
      </c>
      <c r="J8683" s="5" t="str">
        <f>IF(H8683="否","不适用",IF(AND(ISNUMBER(E8683),ISNUMBER(F8683)),IF(I8683&gt;规则与名单!$B$2,"是","否"),"未判定"))</f>
        <v>不适用</v>
      </c>
      <c r="K8683" s="5" t="str">
        <f t="shared" si="541"/>
        <v>非测试日纯氢</v>
      </c>
      <c r="L8683" s="6">
        <f t="shared" si="542"/>
        <v>5.1</v>
      </c>
      <c r="M8683" s="5">
        <f t="shared" si="543"/>
        <v>0</v>
      </c>
      <c r="N8683" s="5" t="s">
        <v>29391</v>
      </c>
      <c r="O8683" s="5" t="s">
        <v>29392</v>
      </c>
      <c r="P8683" s="5" t="s">
        <v>29393</v>
      </c>
    </row>
    <row r="8684" ht="19" customHeight="1" spans="1:16">
      <c r="A8684" s="5">
        <v>341</v>
      </c>
      <c r="B8684" s="5" t="s">
        <v>84</v>
      </c>
      <c r="C8684" s="5" t="s">
        <v>82</v>
      </c>
      <c r="D8684" s="8" t="s">
        <v>3358</v>
      </c>
      <c r="E8684" s="6">
        <v>0</v>
      </c>
      <c r="F8684" s="6">
        <v>0.01</v>
      </c>
      <c r="G8684" s="6"/>
      <c r="H8684" s="5" t="s">
        <v>120</v>
      </c>
      <c r="I8684" s="6">
        <f t="shared" si="540"/>
        <v>-0.01</v>
      </c>
      <c r="J8684" s="5" t="str">
        <f>IF(H8684="否","不适用",IF(AND(ISNUMBER(E8684),ISNUMBER(F8684)),IF(I8684&gt;规则与名单!$B$2,"是","否"),"未判定"))</f>
        <v>不适用</v>
      </c>
      <c r="K8684" s="5" t="str">
        <f t="shared" si="541"/>
        <v>非测试日仪表</v>
      </c>
      <c r="L8684" s="6">
        <f t="shared" si="542"/>
        <v>0</v>
      </c>
      <c r="M8684" s="5">
        <f t="shared" si="543"/>
        <v>0</v>
      </c>
      <c r="N8684" s="5" t="s">
        <v>29394</v>
      </c>
      <c r="O8684" s="5" t="s">
        <v>29395</v>
      </c>
      <c r="P8684" s="5" t="s">
        <v>29396</v>
      </c>
    </row>
    <row r="8685" ht="19" customHeight="1" spans="1:16">
      <c r="A8685" s="5">
        <v>341</v>
      </c>
      <c r="B8685" s="5" t="s">
        <v>84</v>
      </c>
      <c r="C8685" s="5" t="s">
        <v>82</v>
      </c>
      <c r="D8685" s="8" t="s">
        <v>272</v>
      </c>
      <c r="E8685" s="6">
        <v>4.4</v>
      </c>
      <c r="F8685" s="6">
        <v>4.4</v>
      </c>
      <c r="G8685" s="6">
        <v>4.2</v>
      </c>
      <c r="H8685" s="5" t="s">
        <v>120</v>
      </c>
      <c r="I8685" s="6">
        <f t="shared" si="540"/>
        <v>0</v>
      </c>
      <c r="J8685" s="5" t="str">
        <f>IF(H8685="否","不适用",IF(AND(ISNUMBER(E8685),ISNUMBER(F8685)),IF(I8685&gt;规则与名单!$B$2,"是","否"),"未判定"))</f>
        <v>不适用</v>
      </c>
      <c r="K8685" s="5" t="str">
        <f t="shared" si="541"/>
        <v>非测试日纯氢</v>
      </c>
      <c r="L8685" s="6">
        <f t="shared" si="542"/>
        <v>4.2</v>
      </c>
      <c r="M8685" s="5">
        <f t="shared" si="543"/>
        <v>0</v>
      </c>
      <c r="N8685" s="5" t="s">
        <v>29397</v>
      </c>
      <c r="O8685" s="5" t="s">
        <v>29398</v>
      </c>
      <c r="P8685" s="5" t="s">
        <v>29399</v>
      </c>
    </row>
    <row r="8686" ht="19" customHeight="1" spans="1:16">
      <c r="A8686" s="5">
        <v>341</v>
      </c>
      <c r="B8686" s="5" t="s">
        <v>84</v>
      </c>
      <c r="C8686" s="5" t="s">
        <v>82</v>
      </c>
      <c r="D8686" s="8" t="s">
        <v>506</v>
      </c>
      <c r="E8686" s="6">
        <v>0.1</v>
      </c>
      <c r="F8686" s="6">
        <v>0.02</v>
      </c>
      <c r="G8686" s="6"/>
      <c r="H8686" s="5" t="s">
        <v>120</v>
      </c>
      <c r="I8686" s="6">
        <f t="shared" si="540"/>
        <v>0.08</v>
      </c>
      <c r="J8686" s="5" t="str">
        <f>IF(H8686="否","不适用",IF(AND(ISNUMBER(E8686),ISNUMBER(F8686)),IF(I8686&gt;规则与名单!$B$2,"是","否"),"未判定"))</f>
        <v>不适用</v>
      </c>
      <c r="K8686" s="5" t="str">
        <f t="shared" si="541"/>
        <v>非测试日仪表</v>
      </c>
      <c r="L8686" s="6">
        <f t="shared" si="542"/>
        <v>0.1</v>
      </c>
      <c r="M8686" s="5">
        <f t="shared" si="543"/>
        <v>0</v>
      </c>
      <c r="N8686" s="5" t="s">
        <v>29400</v>
      </c>
      <c r="O8686" s="5" t="s">
        <v>29401</v>
      </c>
      <c r="P8686" s="5" t="s">
        <v>29402</v>
      </c>
    </row>
    <row r="8687" ht="19" customHeight="1" spans="1:16">
      <c r="A8687" s="5">
        <v>341</v>
      </c>
      <c r="B8687" s="5" t="s">
        <v>84</v>
      </c>
      <c r="C8687" s="5" t="s">
        <v>82</v>
      </c>
      <c r="D8687" s="8" t="s">
        <v>673</v>
      </c>
      <c r="E8687" s="6">
        <v>226.9</v>
      </c>
      <c r="F8687" s="6">
        <v>232</v>
      </c>
      <c r="G8687" s="6">
        <v>221.7</v>
      </c>
      <c r="H8687" s="5" t="s">
        <v>120</v>
      </c>
      <c r="I8687" s="6">
        <f t="shared" si="540"/>
        <v>-5.09999999999999</v>
      </c>
      <c r="J8687" s="5" t="str">
        <f>IF(H8687="否","不适用",IF(AND(ISNUMBER(E8687),ISNUMBER(F8687)),IF(I8687&gt;规则与名单!$B$2,"是","否"),"未判定"))</f>
        <v>不适用</v>
      </c>
      <c r="K8687" s="5" t="str">
        <f t="shared" si="541"/>
        <v>非测试日纯氢</v>
      </c>
      <c r="L8687" s="6">
        <f t="shared" si="542"/>
        <v>221.7</v>
      </c>
      <c r="M8687" s="5">
        <f t="shared" si="543"/>
        <v>0</v>
      </c>
      <c r="N8687" s="5" t="s">
        <v>29403</v>
      </c>
      <c r="O8687" s="5" t="s">
        <v>29404</v>
      </c>
      <c r="P8687" s="5" t="s">
        <v>29405</v>
      </c>
    </row>
    <row r="8688" ht="19" customHeight="1" spans="1:16">
      <c r="A8688" s="5">
        <v>341</v>
      </c>
      <c r="B8688" s="5" t="s">
        <v>84</v>
      </c>
      <c r="C8688" s="5" t="s">
        <v>82</v>
      </c>
      <c r="D8688" s="8" t="s">
        <v>183</v>
      </c>
      <c r="E8688" s="6">
        <v>523</v>
      </c>
      <c r="F8688" s="6">
        <v>531.6</v>
      </c>
      <c r="G8688" s="6">
        <v>522.6</v>
      </c>
      <c r="H8688" s="5" t="s">
        <v>120</v>
      </c>
      <c r="I8688" s="6">
        <f t="shared" si="540"/>
        <v>-8.60000000000002</v>
      </c>
      <c r="J8688" s="5" t="str">
        <f>IF(H8688="否","不适用",IF(AND(ISNUMBER(E8688),ISNUMBER(F8688)),IF(I8688&gt;规则与名单!$B$2,"是","否"),"未判定"))</f>
        <v>不适用</v>
      </c>
      <c r="K8688" s="5" t="str">
        <f t="shared" si="541"/>
        <v>非测试日纯氢</v>
      </c>
      <c r="L8688" s="6">
        <f t="shared" si="542"/>
        <v>522.6</v>
      </c>
      <c r="M8688" s="5">
        <f t="shared" si="543"/>
        <v>0</v>
      </c>
      <c r="N8688" s="5" t="s">
        <v>29406</v>
      </c>
      <c r="O8688" s="5" t="s">
        <v>29407</v>
      </c>
      <c r="P8688" s="5" t="s">
        <v>29408</v>
      </c>
    </row>
    <row r="8689" ht="19" customHeight="1" spans="1:16">
      <c r="A8689" s="5">
        <v>341</v>
      </c>
      <c r="B8689" s="5" t="s">
        <v>84</v>
      </c>
      <c r="C8689" s="5" t="s">
        <v>82</v>
      </c>
      <c r="D8689" s="8" t="s">
        <v>431</v>
      </c>
      <c r="E8689" s="6"/>
      <c r="F8689" s="6">
        <v>0</v>
      </c>
      <c r="G8689" s="6"/>
      <c r="H8689" s="5" t="s">
        <v>120</v>
      </c>
      <c r="I8689" s="6" t="str">
        <f t="shared" si="540"/>
        <v/>
      </c>
      <c r="J8689" s="5" t="str">
        <f>IF(H8689="否","不适用",IF(AND(ISNUMBER(E8689),ISNUMBER(F8689)),IF(I8689&gt;规则与名单!$B$2,"是","否"),"未判定"))</f>
        <v>不适用</v>
      </c>
      <c r="K8689" s="5" t="str">
        <f t="shared" si="541"/>
        <v>缺失</v>
      </c>
      <c r="L8689" s="6" t="str">
        <f t="shared" si="542"/>
        <v/>
      </c>
      <c r="M8689" s="5">
        <f t="shared" si="543"/>
        <v>1</v>
      </c>
      <c r="N8689" s="5" t="s">
        <v>29409</v>
      </c>
      <c r="O8689" s="5" t="s">
        <v>29410</v>
      </c>
      <c r="P8689" s="5" t="s">
        <v>29411</v>
      </c>
    </row>
    <row r="8690" ht="19" customHeight="1" spans="1:16">
      <c r="A8690" s="5">
        <v>341</v>
      </c>
      <c r="B8690" s="5" t="s">
        <v>84</v>
      </c>
      <c r="C8690" s="5" t="s">
        <v>82</v>
      </c>
      <c r="D8690" s="8" t="s">
        <v>3377</v>
      </c>
      <c r="E8690" s="6">
        <v>184.4</v>
      </c>
      <c r="F8690" s="6">
        <v>246.5</v>
      </c>
      <c r="G8690" s="6">
        <v>167.3</v>
      </c>
      <c r="H8690" s="5" t="s">
        <v>120</v>
      </c>
      <c r="I8690" s="6">
        <f t="shared" si="540"/>
        <v>-62.1</v>
      </c>
      <c r="J8690" s="5" t="str">
        <f>IF(H8690="否","不适用",IF(AND(ISNUMBER(E8690),ISNUMBER(F8690)),IF(I8690&gt;规则与名单!$B$2,"是","否"),"未判定"))</f>
        <v>不适用</v>
      </c>
      <c r="K8690" s="5" t="str">
        <f t="shared" si="541"/>
        <v>非测试日纯氢</v>
      </c>
      <c r="L8690" s="6">
        <f t="shared" si="542"/>
        <v>167.3</v>
      </c>
      <c r="M8690" s="5">
        <f t="shared" si="543"/>
        <v>0</v>
      </c>
      <c r="N8690" s="5" t="s">
        <v>29412</v>
      </c>
      <c r="O8690" s="5" t="s">
        <v>29413</v>
      </c>
      <c r="P8690" s="5" t="s">
        <v>29414</v>
      </c>
    </row>
    <row r="8691" ht="19" customHeight="1" spans="1:16">
      <c r="A8691" s="5">
        <v>341</v>
      </c>
      <c r="B8691" s="5" t="s">
        <v>84</v>
      </c>
      <c r="C8691" s="5" t="s">
        <v>82</v>
      </c>
      <c r="D8691" s="8" t="s">
        <v>407</v>
      </c>
      <c r="E8691" s="6">
        <v>519.4</v>
      </c>
      <c r="F8691" s="6">
        <v>466.1</v>
      </c>
      <c r="G8691" s="6">
        <v>372</v>
      </c>
      <c r="H8691" s="5" t="s">
        <v>120</v>
      </c>
      <c r="I8691" s="6">
        <f t="shared" si="540"/>
        <v>53.3</v>
      </c>
      <c r="J8691" s="5" t="str">
        <f>IF(H8691="否","不适用",IF(AND(ISNUMBER(E8691),ISNUMBER(F8691)),IF(I8691&gt;规则与名单!$B$2,"是","否"),"未判定"))</f>
        <v>不适用</v>
      </c>
      <c r="K8691" s="5" t="str">
        <f t="shared" si="541"/>
        <v>非测试日纯氢</v>
      </c>
      <c r="L8691" s="6">
        <f t="shared" si="542"/>
        <v>372</v>
      </c>
      <c r="M8691" s="5">
        <f t="shared" si="543"/>
        <v>0</v>
      </c>
      <c r="N8691" s="5" t="s">
        <v>29415</v>
      </c>
      <c r="O8691" s="5" t="s">
        <v>29416</v>
      </c>
      <c r="P8691" s="5" t="s">
        <v>29417</v>
      </c>
    </row>
    <row r="8692" ht="19" customHeight="1" spans="1:16">
      <c r="A8692" s="5">
        <v>341</v>
      </c>
      <c r="B8692" s="5" t="s">
        <v>84</v>
      </c>
      <c r="C8692" s="5" t="s">
        <v>82</v>
      </c>
      <c r="D8692" s="8" t="s">
        <v>411</v>
      </c>
      <c r="E8692" s="6">
        <v>33.1</v>
      </c>
      <c r="F8692" s="6">
        <v>33.3</v>
      </c>
      <c r="G8692" s="6">
        <v>33.1</v>
      </c>
      <c r="H8692" s="5" t="s">
        <v>120</v>
      </c>
      <c r="I8692" s="6">
        <f t="shared" si="540"/>
        <v>-0.199999999999996</v>
      </c>
      <c r="J8692" s="5" t="str">
        <f>IF(H8692="否","不适用",IF(AND(ISNUMBER(E8692),ISNUMBER(F8692)),IF(I8692&gt;规则与名单!$B$2,"是","否"),"未判定"))</f>
        <v>不适用</v>
      </c>
      <c r="K8692" s="5" t="str">
        <f t="shared" si="541"/>
        <v>非测试日纯氢</v>
      </c>
      <c r="L8692" s="6">
        <f t="shared" si="542"/>
        <v>33.1</v>
      </c>
      <c r="M8692" s="5">
        <f t="shared" si="543"/>
        <v>0</v>
      </c>
      <c r="N8692" s="5" t="s">
        <v>29418</v>
      </c>
      <c r="O8692" s="5" t="s">
        <v>29419</v>
      </c>
      <c r="P8692" s="5" t="s">
        <v>29420</v>
      </c>
    </row>
    <row r="8693" ht="19" customHeight="1" spans="1:16">
      <c r="A8693" s="5">
        <v>341</v>
      </c>
      <c r="B8693" s="5" t="s">
        <v>84</v>
      </c>
      <c r="C8693" s="5" t="s">
        <v>82</v>
      </c>
      <c r="D8693" s="8" t="s">
        <v>251</v>
      </c>
      <c r="E8693" s="6"/>
      <c r="F8693" s="6">
        <v>0</v>
      </c>
      <c r="G8693" s="6"/>
      <c r="H8693" s="5" t="s">
        <v>120</v>
      </c>
      <c r="I8693" s="6" t="str">
        <f t="shared" si="540"/>
        <v/>
      </c>
      <c r="J8693" s="5" t="str">
        <f>IF(H8693="否","不适用",IF(AND(ISNUMBER(E8693),ISNUMBER(F8693)),IF(I8693&gt;规则与名单!$B$2,"是","否"),"未判定"))</f>
        <v>不适用</v>
      </c>
      <c r="K8693" s="5" t="str">
        <f t="shared" si="541"/>
        <v>缺失</v>
      </c>
      <c r="L8693" s="6" t="str">
        <f t="shared" si="542"/>
        <v/>
      </c>
      <c r="M8693" s="5">
        <f t="shared" si="543"/>
        <v>1</v>
      </c>
      <c r="N8693" s="5" t="s">
        <v>29421</v>
      </c>
      <c r="O8693" s="5" t="s">
        <v>29422</v>
      </c>
      <c r="P8693" s="5" t="s">
        <v>29423</v>
      </c>
    </row>
    <row r="8694" ht="19" customHeight="1" spans="1:16">
      <c r="A8694" s="5">
        <v>341</v>
      </c>
      <c r="B8694" s="5" t="s">
        <v>84</v>
      </c>
      <c r="C8694" s="5" t="s">
        <v>82</v>
      </c>
      <c r="D8694" s="8" t="s">
        <v>472</v>
      </c>
      <c r="E8694" s="6">
        <v>87.7</v>
      </c>
      <c r="F8694" s="6">
        <v>144.4</v>
      </c>
      <c r="G8694" s="6">
        <v>120.7</v>
      </c>
      <c r="H8694" s="5" t="s">
        <v>120</v>
      </c>
      <c r="I8694" s="6">
        <f t="shared" si="540"/>
        <v>-56.7</v>
      </c>
      <c r="J8694" s="5" t="str">
        <f>IF(H8694="否","不适用",IF(AND(ISNUMBER(E8694),ISNUMBER(F8694)),IF(I8694&gt;规则与名单!$B$2,"是","否"),"未判定"))</f>
        <v>不适用</v>
      </c>
      <c r="K8694" s="5" t="str">
        <f t="shared" si="541"/>
        <v>非测试日纯氢</v>
      </c>
      <c r="L8694" s="6">
        <f t="shared" si="542"/>
        <v>120.7</v>
      </c>
      <c r="M8694" s="5">
        <f t="shared" si="543"/>
        <v>0</v>
      </c>
      <c r="N8694" s="5" t="s">
        <v>29424</v>
      </c>
      <c r="O8694" s="5" t="s">
        <v>29425</v>
      </c>
      <c r="P8694" s="5" t="s">
        <v>29426</v>
      </c>
    </row>
    <row r="8695" ht="19" customHeight="1" spans="1:16">
      <c r="A8695" s="5">
        <v>341</v>
      </c>
      <c r="B8695" s="5" t="s">
        <v>84</v>
      </c>
      <c r="C8695" s="5" t="s">
        <v>82</v>
      </c>
      <c r="D8695" s="8" t="s">
        <v>466</v>
      </c>
      <c r="E8695" s="6">
        <v>427.1</v>
      </c>
      <c r="F8695" s="6">
        <v>379.7</v>
      </c>
      <c r="G8695" s="6">
        <v>282.1</v>
      </c>
      <c r="H8695" s="5" t="s">
        <v>120</v>
      </c>
      <c r="I8695" s="6">
        <f t="shared" si="540"/>
        <v>47.4</v>
      </c>
      <c r="J8695" s="5" t="str">
        <f>IF(H8695="否","不适用",IF(AND(ISNUMBER(E8695),ISNUMBER(F8695)),IF(I8695&gt;规则与名单!$B$2,"是","否"),"未判定"))</f>
        <v>不适用</v>
      </c>
      <c r="K8695" s="5" t="str">
        <f t="shared" si="541"/>
        <v>非测试日纯氢</v>
      </c>
      <c r="L8695" s="6">
        <f t="shared" si="542"/>
        <v>282.1</v>
      </c>
      <c r="M8695" s="5">
        <f t="shared" si="543"/>
        <v>0</v>
      </c>
      <c r="N8695" s="5" t="s">
        <v>29427</v>
      </c>
      <c r="O8695" s="5" t="s">
        <v>29428</v>
      </c>
      <c r="P8695" s="5" t="s">
        <v>29429</v>
      </c>
    </row>
    <row r="8696" ht="19" customHeight="1" spans="1:16">
      <c r="A8696" s="5">
        <v>341</v>
      </c>
      <c r="B8696" s="5" t="s">
        <v>84</v>
      </c>
      <c r="C8696" s="5" t="s">
        <v>82</v>
      </c>
      <c r="D8696" s="8" t="s">
        <v>333</v>
      </c>
      <c r="E8696" s="6">
        <v>287.1</v>
      </c>
      <c r="F8696" s="6">
        <v>307.7</v>
      </c>
      <c r="G8696" s="6">
        <v>268.1</v>
      </c>
      <c r="H8696" s="5" t="s">
        <v>120</v>
      </c>
      <c r="I8696" s="6">
        <f t="shared" si="540"/>
        <v>-20.6</v>
      </c>
      <c r="J8696" s="5" t="str">
        <f>IF(H8696="否","不适用",IF(AND(ISNUMBER(E8696),ISNUMBER(F8696)),IF(I8696&gt;规则与名单!$B$2,"是","否"),"未判定"))</f>
        <v>不适用</v>
      </c>
      <c r="K8696" s="5" t="str">
        <f t="shared" si="541"/>
        <v>非测试日纯氢</v>
      </c>
      <c r="L8696" s="6">
        <f t="shared" si="542"/>
        <v>268.1</v>
      </c>
      <c r="M8696" s="5">
        <f t="shared" si="543"/>
        <v>0</v>
      </c>
      <c r="N8696" s="5" t="s">
        <v>29430</v>
      </c>
      <c r="O8696" s="5" t="s">
        <v>29431</v>
      </c>
      <c r="P8696" s="5" t="s">
        <v>29432</v>
      </c>
    </row>
    <row r="8697" ht="19" customHeight="1" spans="1:16">
      <c r="A8697" s="5">
        <v>341</v>
      </c>
      <c r="B8697" s="5" t="s">
        <v>84</v>
      </c>
      <c r="C8697" s="5" t="s">
        <v>82</v>
      </c>
      <c r="D8697" s="8" t="s">
        <v>175</v>
      </c>
      <c r="E8697" s="6">
        <v>161.7</v>
      </c>
      <c r="F8697" s="6">
        <v>147</v>
      </c>
      <c r="G8697" s="6">
        <v>145.7</v>
      </c>
      <c r="H8697" s="5" t="s">
        <v>120</v>
      </c>
      <c r="I8697" s="6">
        <f t="shared" si="540"/>
        <v>14.7</v>
      </c>
      <c r="J8697" s="5" t="str">
        <f>IF(H8697="否","不适用",IF(AND(ISNUMBER(E8697),ISNUMBER(F8697)),IF(I8697&gt;规则与名单!$B$2,"是","否"),"未判定"))</f>
        <v>不适用</v>
      </c>
      <c r="K8697" s="5" t="str">
        <f t="shared" si="541"/>
        <v>非测试日纯氢</v>
      </c>
      <c r="L8697" s="6">
        <f t="shared" si="542"/>
        <v>145.7</v>
      </c>
      <c r="M8697" s="5">
        <f t="shared" si="543"/>
        <v>0</v>
      </c>
      <c r="N8697" s="5" t="s">
        <v>29433</v>
      </c>
      <c r="O8697" s="5" t="s">
        <v>29434</v>
      </c>
      <c r="P8697" s="5" t="s">
        <v>29435</v>
      </c>
    </row>
    <row r="8698" ht="19" customHeight="1" spans="1:16">
      <c r="A8698" s="5">
        <v>341</v>
      </c>
      <c r="B8698" s="5" t="s">
        <v>84</v>
      </c>
      <c r="C8698" s="5" t="s">
        <v>82</v>
      </c>
      <c r="D8698" s="8" t="s">
        <v>3402</v>
      </c>
      <c r="E8698" s="6">
        <v>9.5</v>
      </c>
      <c r="F8698" s="6">
        <v>11.8</v>
      </c>
      <c r="G8698" s="6">
        <v>9.2</v>
      </c>
      <c r="H8698" s="5" t="s">
        <v>120</v>
      </c>
      <c r="I8698" s="6">
        <f t="shared" si="540"/>
        <v>-2.3</v>
      </c>
      <c r="J8698" s="5" t="str">
        <f>IF(H8698="否","不适用",IF(AND(ISNUMBER(E8698),ISNUMBER(F8698)),IF(I8698&gt;规则与名单!$B$2,"是","否"),"未判定"))</f>
        <v>不适用</v>
      </c>
      <c r="K8698" s="5" t="str">
        <f t="shared" si="541"/>
        <v>非测试日纯氢</v>
      </c>
      <c r="L8698" s="6">
        <f t="shared" si="542"/>
        <v>9.2</v>
      </c>
      <c r="M8698" s="5">
        <f t="shared" si="543"/>
        <v>0</v>
      </c>
      <c r="N8698" s="5" t="s">
        <v>29436</v>
      </c>
      <c r="O8698" s="5" t="s">
        <v>29437</v>
      </c>
      <c r="P8698" s="5" t="s">
        <v>29438</v>
      </c>
    </row>
    <row r="8699" ht="19" customHeight="1" spans="1:16">
      <c r="A8699" s="5">
        <v>341</v>
      </c>
      <c r="B8699" s="5" t="s">
        <v>84</v>
      </c>
      <c r="C8699" s="5" t="s">
        <v>82</v>
      </c>
      <c r="D8699" s="8" t="s">
        <v>487</v>
      </c>
      <c r="E8699" s="6">
        <v>0</v>
      </c>
      <c r="F8699" s="6">
        <v>0.04</v>
      </c>
      <c r="G8699" s="6"/>
      <c r="H8699" s="5" t="s">
        <v>120</v>
      </c>
      <c r="I8699" s="6">
        <f t="shared" si="540"/>
        <v>-0.04</v>
      </c>
      <c r="J8699" s="5" t="str">
        <f>IF(H8699="否","不适用",IF(AND(ISNUMBER(E8699),ISNUMBER(F8699)),IF(I8699&gt;规则与名单!$B$2,"是","否"),"未判定"))</f>
        <v>不适用</v>
      </c>
      <c r="K8699" s="5" t="str">
        <f t="shared" si="541"/>
        <v>非测试日仪表</v>
      </c>
      <c r="L8699" s="6">
        <f t="shared" si="542"/>
        <v>0</v>
      </c>
      <c r="M8699" s="5">
        <f t="shared" si="543"/>
        <v>0</v>
      </c>
      <c r="N8699" s="5" t="s">
        <v>29439</v>
      </c>
      <c r="O8699" s="5" t="s">
        <v>29440</v>
      </c>
      <c r="P8699" s="5" t="s">
        <v>29441</v>
      </c>
    </row>
    <row r="8700" ht="19" customHeight="1" spans="1:16">
      <c r="A8700" s="5">
        <v>341</v>
      </c>
      <c r="B8700" s="5" t="s">
        <v>84</v>
      </c>
      <c r="C8700" s="5" t="s">
        <v>82</v>
      </c>
      <c r="D8700" s="8" t="s">
        <v>121</v>
      </c>
      <c r="E8700" s="6"/>
      <c r="F8700" s="6">
        <v>0</v>
      </c>
      <c r="G8700" s="6"/>
      <c r="H8700" s="5" t="s">
        <v>120</v>
      </c>
      <c r="I8700" s="6" t="str">
        <f t="shared" si="540"/>
        <v/>
      </c>
      <c r="J8700" s="5" t="str">
        <f>IF(H8700="否","不适用",IF(AND(ISNUMBER(E8700),ISNUMBER(F8700)),IF(I8700&gt;规则与名单!$B$2,"是","否"),"未判定"))</f>
        <v>不适用</v>
      </c>
      <c r="K8700" s="5" t="str">
        <f t="shared" si="541"/>
        <v>缺失</v>
      </c>
      <c r="L8700" s="6" t="str">
        <f t="shared" si="542"/>
        <v/>
      </c>
      <c r="M8700" s="5">
        <f t="shared" si="543"/>
        <v>1</v>
      </c>
      <c r="N8700" s="5" t="s">
        <v>29442</v>
      </c>
      <c r="O8700" s="5" t="s">
        <v>29443</v>
      </c>
      <c r="P8700" s="5" t="s">
        <v>29444</v>
      </c>
    </row>
    <row r="8701" ht="19" customHeight="1" spans="1:16">
      <c r="A8701" s="5">
        <v>341</v>
      </c>
      <c r="B8701" s="5" t="s">
        <v>84</v>
      </c>
      <c r="C8701" s="5" t="s">
        <v>82</v>
      </c>
      <c r="D8701" s="8" t="s">
        <v>170</v>
      </c>
      <c r="E8701" s="6">
        <v>48.7</v>
      </c>
      <c r="F8701" s="6">
        <v>50.9</v>
      </c>
      <c r="G8701" s="6">
        <v>38.5</v>
      </c>
      <c r="H8701" s="5" t="s">
        <v>120</v>
      </c>
      <c r="I8701" s="6">
        <f t="shared" si="540"/>
        <v>-2.2</v>
      </c>
      <c r="J8701" s="5" t="str">
        <f>IF(H8701="否","不适用",IF(AND(ISNUMBER(E8701),ISNUMBER(F8701)),IF(I8701&gt;规则与名单!$B$2,"是","否"),"未判定"))</f>
        <v>不适用</v>
      </c>
      <c r="K8701" s="5" t="str">
        <f t="shared" si="541"/>
        <v>非测试日纯氢</v>
      </c>
      <c r="L8701" s="6">
        <f t="shared" si="542"/>
        <v>38.5</v>
      </c>
      <c r="M8701" s="5">
        <f t="shared" si="543"/>
        <v>0</v>
      </c>
      <c r="N8701" s="5" t="s">
        <v>29445</v>
      </c>
      <c r="O8701" s="5" t="s">
        <v>29446</v>
      </c>
      <c r="P8701" s="5" t="s">
        <v>29447</v>
      </c>
    </row>
    <row r="8702" ht="19" customHeight="1" spans="1:16">
      <c r="A8702" s="5">
        <v>341</v>
      </c>
      <c r="B8702" s="5" t="s">
        <v>84</v>
      </c>
      <c r="C8702" s="5" t="s">
        <v>82</v>
      </c>
      <c r="D8702" s="8" t="s">
        <v>644</v>
      </c>
      <c r="E8702" s="6">
        <v>0</v>
      </c>
      <c r="F8702" s="6">
        <v>0</v>
      </c>
      <c r="G8702" s="6"/>
      <c r="H8702" s="5" t="s">
        <v>120</v>
      </c>
      <c r="I8702" s="6">
        <f t="shared" si="540"/>
        <v>0</v>
      </c>
      <c r="J8702" s="5" t="str">
        <f>IF(H8702="否","不适用",IF(AND(ISNUMBER(E8702),ISNUMBER(F8702)),IF(I8702&gt;规则与名单!$B$2,"是","否"),"未判定"))</f>
        <v>不适用</v>
      </c>
      <c r="K8702" s="5" t="str">
        <f t="shared" si="541"/>
        <v>非测试日仪表</v>
      </c>
      <c r="L8702" s="6">
        <f t="shared" si="542"/>
        <v>0</v>
      </c>
      <c r="M8702" s="5">
        <f t="shared" si="543"/>
        <v>0</v>
      </c>
      <c r="N8702" s="5" t="s">
        <v>29448</v>
      </c>
      <c r="O8702" s="5" t="s">
        <v>29449</v>
      </c>
      <c r="P8702" s="5" t="s">
        <v>29450</v>
      </c>
    </row>
    <row r="8703" ht="19" customHeight="1" spans="1:16">
      <c r="A8703" s="5">
        <v>341</v>
      </c>
      <c r="B8703" s="5" t="s">
        <v>84</v>
      </c>
      <c r="C8703" s="5" t="s">
        <v>82</v>
      </c>
      <c r="D8703" s="8" t="s">
        <v>3418</v>
      </c>
      <c r="E8703" s="6">
        <v>0</v>
      </c>
      <c r="F8703" s="6">
        <v>0.3</v>
      </c>
      <c r="G8703" s="6"/>
      <c r="H8703" s="5" t="s">
        <v>120</v>
      </c>
      <c r="I8703" s="6">
        <f t="shared" si="540"/>
        <v>-0.3</v>
      </c>
      <c r="J8703" s="5" t="str">
        <f>IF(H8703="否","不适用",IF(AND(ISNUMBER(E8703),ISNUMBER(F8703)),IF(I8703&gt;规则与名单!$B$2,"是","否"),"未判定"))</f>
        <v>不适用</v>
      </c>
      <c r="K8703" s="5" t="str">
        <f t="shared" si="541"/>
        <v>非测试日仪表</v>
      </c>
      <c r="L8703" s="6">
        <f t="shared" si="542"/>
        <v>0</v>
      </c>
      <c r="M8703" s="5">
        <f t="shared" si="543"/>
        <v>0</v>
      </c>
      <c r="N8703" s="5" t="s">
        <v>29451</v>
      </c>
      <c r="O8703" s="5" t="s">
        <v>29452</v>
      </c>
      <c r="P8703" s="5" t="s">
        <v>29453</v>
      </c>
    </row>
    <row r="8704" ht="19" customHeight="1" spans="1:16">
      <c r="A8704" s="5">
        <v>341</v>
      </c>
      <c r="B8704" s="5" t="s">
        <v>84</v>
      </c>
      <c r="C8704" s="5" t="s">
        <v>82</v>
      </c>
      <c r="D8704" s="8" t="s">
        <v>3422</v>
      </c>
      <c r="E8704" s="6">
        <v>0.1</v>
      </c>
      <c r="F8704" s="6">
        <v>0.03</v>
      </c>
      <c r="G8704" s="6"/>
      <c r="H8704" s="5" t="s">
        <v>120</v>
      </c>
      <c r="I8704" s="6">
        <f t="shared" si="540"/>
        <v>0.07</v>
      </c>
      <c r="J8704" s="5" t="str">
        <f>IF(H8704="否","不适用",IF(AND(ISNUMBER(E8704),ISNUMBER(F8704)),IF(I8704&gt;规则与名单!$B$2,"是","否"),"未判定"))</f>
        <v>不适用</v>
      </c>
      <c r="K8704" s="5" t="str">
        <f t="shared" si="541"/>
        <v>非测试日仪表</v>
      </c>
      <c r="L8704" s="6">
        <f t="shared" si="542"/>
        <v>0.1</v>
      </c>
      <c r="M8704" s="5">
        <f t="shared" si="543"/>
        <v>0</v>
      </c>
      <c r="N8704" s="5" t="s">
        <v>29454</v>
      </c>
      <c r="O8704" s="5" t="s">
        <v>29455</v>
      </c>
      <c r="P8704" s="5" t="s">
        <v>29456</v>
      </c>
    </row>
    <row r="8705" ht="19" customHeight="1" spans="1:16">
      <c r="A8705" s="5">
        <v>341</v>
      </c>
      <c r="B8705" s="5" t="s">
        <v>84</v>
      </c>
      <c r="C8705" s="5" t="s">
        <v>82</v>
      </c>
      <c r="D8705" s="8" t="s">
        <v>336</v>
      </c>
      <c r="E8705" s="6">
        <v>0.1</v>
      </c>
      <c r="F8705" s="6">
        <v>0.1</v>
      </c>
      <c r="G8705" s="6">
        <v>0.1</v>
      </c>
      <c r="H8705" s="5" t="s">
        <v>120</v>
      </c>
      <c r="I8705" s="6">
        <f t="shared" si="540"/>
        <v>0</v>
      </c>
      <c r="J8705" s="5" t="str">
        <f>IF(H8705="否","不适用",IF(AND(ISNUMBER(E8705),ISNUMBER(F8705)),IF(I8705&gt;规则与名单!$B$2,"是","否"),"未判定"))</f>
        <v>不适用</v>
      </c>
      <c r="K8705" s="5" t="str">
        <f t="shared" si="541"/>
        <v>非测试日纯氢</v>
      </c>
      <c r="L8705" s="6">
        <f t="shared" si="542"/>
        <v>0.1</v>
      </c>
      <c r="M8705" s="5">
        <f t="shared" si="543"/>
        <v>0</v>
      </c>
      <c r="N8705" s="5" t="s">
        <v>29457</v>
      </c>
      <c r="O8705" s="5" t="s">
        <v>29458</v>
      </c>
      <c r="P8705" s="5" t="s">
        <v>29459</v>
      </c>
    </row>
    <row r="8706" ht="19" customHeight="1" spans="1:16">
      <c r="A8706" s="5">
        <v>341</v>
      </c>
      <c r="B8706" s="5" t="s">
        <v>84</v>
      </c>
      <c r="C8706" s="5" t="s">
        <v>82</v>
      </c>
      <c r="D8706" s="8" t="s">
        <v>653</v>
      </c>
      <c r="E8706" s="6"/>
      <c r="F8706" s="6">
        <v>0</v>
      </c>
      <c r="G8706" s="6"/>
      <c r="H8706" s="5" t="s">
        <v>120</v>
      </c>
      <c r="I8706" s="6" t="str">
        <f t="shared" ref="I8706:I8738" si="544">IF(AND(ISNUMBER(E8706),ISNUMBER(F8706)),E8706-F8706,"")</f>
        <v/>
      </c>
      <c r="J8706" s="5" t="str">
        <f>IF(H8706="否","不适用",IF(AND(ISNUMBER(E8706),ISNUMBER(F8706)),IF(I8706&gt;规则与名单!$B$2,"是","否"),"未判定"))</f>
        <v>不适用</v>
      </c>
      <c r="K8706" s="5" t="str">
        <f t="shared" ref="K8706:K8738" si="545">IF(J8706="是",IF(ISNUMBER(F8706),"测试日GPS","缺失"),IF(ISNUMBER(G8706),"非测试日纯氢",IF(AND(H8706="是",J8706="未判定"),IF(ISNUMBER(F8706),"测试名单无纯氢GPS","缺失"),IF(ISNUMBER(E8706),"非测试日仪表","缺失"))))</f>
        <v>缺失</v>
      </c>
      <c r="L8706" s="6" t="str">
        <f t="shared" ref="L8706:L8738" si="546">IF(K8706="缺失","",IF(K8706="非测试日纯氢",G8706,IF(K8706="非测试日仪表",E8706,F8706)))</f>
        <v/>
      </c>
      <c r="M8706" s="5">
        <f t="shared" ref="M8706:M8738" si="547">IF(K8706="缺失",1,0)</f>
        <v>1</v>
      </c>
      <c r="N8706" s="5" t="s">
        <v>29460</v>
      </c>
      <c r="O8706" s="5" t="s">
        <v>29461</v>
      </c>
      <c r="P8706" s="5" t="s">
        <v>29462</v>
      </c>
    </row>
    <row r="8707" ht="19" customHeight="1" spans="1:16">
      <c r="A8707" s="5">
        <v>341</v>
      </c>
      <c r="B8707" s="5" t="s">
        <v>84</v>
      </c>
      <c r="C8707" s="5" t="s">
        <v>82</v>
      </c>
      <c r="D8707" s="8" t="s">
        <v>140</v>
      </c>
      <c r="E8707" s="6">
        <v>81.2</v>
      </c>
      <c r="F8707" s="6">
        <v>84.7</v>
      </c>
      <c r="G8707" s="6">
        <v>72.1</v>
      </c>
      <c r="H8707" s="5" t="s">
        <v>120</v>
      </c>
      <c r="I8707" s="6">
        <f t="shared" si="544"/>
        <v>-3.5</v>
      </c>
      <c r="J8707" s="5" t="str">
        <f>IF(H8707="否","不适用",IF(AND(ISNUMBER(E8707),ISNUMBER(F8707)),IF(I8707&gt;规则与名单!$B$2,"是","否"),"未判定"))</f>
        <v>不适用</v>
      </c>
      <c r="K8707" s="5" t="str">
        <f t="shared" si="545"/>
        <v>非测试日纯氢</v>
      </c>
      <c r="L8707" s="6">
        <f t="shared" si="546"/>
        <v>72.1</v>
      </c>
      <c r="M8707" s="5">
        <f t="shared" si="547"/>
        <v>0</v>
      </c>
      <c r="N8707" s="5" t="s">
        <v>29463</v>
      </c>
      <c r="O8707" s="5" t="s">
        <v>29464</v>
      </c>
      <c r="P8707" s="5" t="s">
        <v>29465</v>
      </c>
    </row>
    <row r="8708" ht="19" customHeight="1" spans="1:16">
      <c r="A8708" s="5">
        <v>341</v>
      </c>
      <c r="B8708" s="5" t="s">
        <v>84</v>
      </c>
      <c r="C8708" s="5" t="s">
        <v>82</v>
      </c>
      <c r="D8708" s="8" t="s">
        <v>115</v>
      </c>
      <c r="E8708" s="6">
        <v>110</v>
      </c>
      <c r="F8708" s="6">
        <v>113.8</v>
      </c>
      <c r="G8708" s="6">
        <v>109.9</v>
      </c>
      <c r="H8708" s="5" t="s">
        <v>120</v>
      </c>
      <c r="I8708" s="6">
        <f t="shared" si="544"/>
        <v>-3.8</v>
      </c>
      <c r="J8708" s="5" t="str">
        <f>IF(H8708="否","不适用",IF(AND(ISNUMBER(E8708),ISNUMBER(F8708)),IF(I8708&gt;规则与名单!$B$2,"是","否"),"未判定"))</f>
        <v>不适用</v>
      </c>
      <c r="K8708" s="5" t="str">
        <f t="shared" si="545"/>
        <v>非测试日纯氢</v>
      </c>
      <c r="L8708" s="6">
        <f t="shared" si="546"/>
        <v>109.9</v>
      </c>
      <c r="M8708" s="5">
        <f t="shared" si="547"/>
        <v>0</v>
      </c>
      <c r="N8708" s="5" t="s">
        <v>29466</v>
      </c>
      <c r="O8708" s="5" t="s">
        <v>29467</v>
      </c>
      <c r="P8708" s="5" t="s">
        <v>29468</v>
      </c>
    </row>
    <row r="8709" ht="19" customHeight="1" spans="1:16">
      <c r="A8709" s="5">
        <v>342</v>
      </c>
      <c r="B8709" s="5" t="s">
        <v>85</v>
      </c>
      <c r="C8709" s="5" t="s">
        <v>82</v>
      </c>
      <c r="D8709" s="8" t="s">
        <v>114</v>
      </c>
      <c r="E8709" s="6"/>
      <c r="F8709" s="6">
        <v>0</v>
      </c>
      <c r="G8709" s="6"/>
      <c r="H8709" s="5" t="s">
        <v>120</v>
      </c>
      <c r="I8709" s="6" t="str">
        <f t="shared" si="544"/>
        <v/>
      </c>
      <c r="J8709" s="5" t="str">
        <f>IF(H8709="否","不适用",IF(AND(ISNUMBER(E8709),ISNUMBER(F8709)),IF(I8709&gt;规则与名单!$B$2,"是","否"),"未判定"))</f>
        <v>不适用</v>
      </c>
      <c r="K8709" s="5" t="str">
        <f t="shared" si="545"/>
        <v>缺失</v>
      </c>
      <c r="L8709" s="6" t="str">
        <f t="shared" si="546"/>
        <v/>
      </c>
      <c r="M8709" s="5">
        <f t="shared" si="547"/>
        <v>1</v>
      </c>
      <c r="N8709" s="5" t="s">
        <v>29469</v>
      </c>
      <c r="O8709" s="5" t="s">
        <v>29470</v>
      </c>
      <c r="P8709" s="5" t="s">
        <v>29471</v>
      </c>
    </row>
    <row r="8710" ht="19" customHeight="1" spans="1:16">
      <c r="A8710" s="5">
        <v>342</v>
      </c>
      <c r="B8710" s="5" t="s">
        <v>85</v>
      </c>
      <c r="C8710" s="5" t="s">
        <v>82</v>
      </c>
      <c r="D8710" s="8" t="s">
        <v>605</v>
      </c>
      <c r="E8710" s="6">
        <v>6.3</v>
      </c>
      <c r="F8710" s="6">
        <v>8.1</v>
      </c>
      <c r="G8710" s="6">
        <v>6.7</v>
      </c>
      <c r="H8710" s="5" t="s">
        <v>120</v>
      </c>
      <c r="I8710" s="6">
        <f t="shared" si="544"/>
        <v>-1.8</v>
      </c>
      <c r="J8710" s="5" t="str">
        <f>IF(H8710="否","不适用",IF(AND(ISNUMBER(E8710),ISNUMBER(F8710)),IF(I8710&gt;规则与名单!$B$2,"是","否"),"未判定"))</f>
        <v>不适用</v>
      </c>
      <c r="K8710" s="5" t="str">
        <f t="shared" si="545"/>
        <v>非测试日纯氢</v>
      </c>
      <c r="L8710" s="6">
        <f t="shared" si="546"/>
        <v>6.7</v>
      </c>
      <c r="M8710" s="5">
        <f t="shared" si="547"/>
        <v>0</v>
      </c>
      <c r="N8710" s="5" t="s">
        <v>29472</v>
      </c>
      <c r="O8710" s="5" t="s">
        <v>29473</v>
      </c>
      <c r="P8710" s="5" t="s">
        <v>29474</v>
      </c>
    </row>
    <row r="8711" ht="19" customHeight="1" spans="1:16">
      <c r="A8711" s="5">
        <v>342</v>
      </c>
      <c r="B8711" s="5" t="s">
        <v>85</v>
      </c>
      <c r="C8711" s="5" t="s">
        <v>82</v>
      </c>
      <c r="D8711" s="8" t="s">
        <v>186</v>
      </c>
      <c r="E8711" s="6">
        <v>394.7</v>
      </c>
      <c r="F8711" s="6">
        <v>572.3</v>
      </c>
      <c r="G8711" s="6">
        <v>482.4</v>
      </c>
      <c r="H8711" s="5" t="s">
        <v>120</v>
      </c>
      <c r="I8711" s="6">
        <f t="shared" si="544"/>
        <v>-177.6</v>
      </c>
      <c r="J8711" s="5" t="str">
        <f>IF(H8711="否","不适用",IF(AND(ISNUMBER(E8711),ISNUMBER(F8711)),IF(I8711&gt;规则与名单!$B$2,"是","否"),"未判定"))</f>
        <v>不适用</v>
      </c>
      <c r="K8711" s="5" t="str">
        <f t="shared" si="545"/>
        <v>非测试日纯氢</v>
      </c>
      <c r="L8711" s="6">
        <f t="shared" si="546"/>
        <v>482.4</v>
      </c>
      <c r="M8711" s="5">
        <f t="shared" si="547"/>
        <v>0</v>
      </c>
      <c r="N8711" s="5" t="s">
        <v>29475</v>
      </c>
      <c r="O8711" s="5" t="s">
        <v>29476</v>
      </c>
      <c r="P8711" s="5" t="s">
        <v>29477</v>
      </c>
    </row>
    <row r="8712" ht="19" customHeight="1" spans="1:16">
      <c r="A8712" s="5">
        <v>342</v>
      </c>
      <c r="B8712" s="5" t="s">
        <v>85</v>
      </c>
      <c r="C8712" s="5" t="s">
        <v>82</v>
      </c>
      <c r="D8712" s="8" t="s">
        <v>165</v>
      </c>
      <c r="E8712" s="6">
        <v>548.5</v>
      </c>
      <c r="F8712" s="6">
        <v>378</v>
      </c>
      <c r="G8712" s="6">
        <v>374.5</v>
      </c>
      <c r="H8712" s="5" t="s">
        <v>120</v>
      </c>
      <c r="I8712" s="6">
        <f t="shared" si="544"/>
        <v>170.5</v>
      </c>
      <c r="J8712" s="5" t="str">
        <f>IF(H8712="否","不适用",IF(AND(ISNUMBER(E8712),ISNUMBER(F8712)),IF(I8712&gt;规则与名单!$B$2,"是","否"),"未判定"))</f>
        <v>不适用</v>
      </c>
      <c r="K8712" s="5" t="str">
        <f t="shared" si="545"/>
        <v>非测试日纯氢</v>
      </c>
      <c r="L8712" s="6">
        <f t="shared" si="546"/>
        <v>374.5</v>
      </c>
      <c r="M8712" s="5">
        <f t="shared" si="547"/>
        <v>0</v>
      </c>
      <c r="N8712" s="5" t="s">
        <v>29478</v>
      </c>
      <c r="O8712" s="5" t="s">
        <v>29479</v>
      </c>
      <c r="P8712" s="5" t="s">
        <v>29480</v>
      </c>
    </row>
    <row r="8713" ht="19" customHeight="1" spans="1:16">
      <c r="A8713" s="5">
        <v>342</v>
      </c>
      <c r="B8713" s="5" t="s">
        <v>85</v>
      </c>
      <c r="C8713" s="5" t="s">
        <v>82</v>
      </c>
      <c r="D8713" s="8" t="s">
        <v>151</v>
      </c>
      <c r="E8713" s="6">
        <v>41.6</v>
      </c>
      <c r="F8713" s="6">
        <v>42.1</v>
      </c>
      <c r="G8713" s="6">
        <v>41.5</v>
      </c>
      <c r="H8713" s="5" t="s">
        <v>120</v>
      </c>
      <c r="I8713" s="6">
        <f t="shared" si="544"/>
        <v>-0.5</v>
      </c>
      <c r="J8713" s="5" t="str">
        <f>IF(H8713="否","不适用",IF(AND(ISNUMBER(E8713),ISNUMBER(F8713)),IF(I8713&gt;规则与名单!$B$2,"是","否"),"未判定"))</f>
        <v>不适用</v>
      </c>
      <c r="K8713" s="5" t="str">
        <f t="shared" si="545"/>
        <v>非测试日纯氢</v>
      </c>
      <c r="L8713" s="6">
        <f t="shared" si="546"/>
        <v>41.5</v>
      </c>
      <c r="M8713" s="5">
        <f t="shared" si="547"/>
        <v>0</v>
      </c>
      <c r="N8713" s="5" t="s">
        <v>29481</v>
      </c>
      <c r="O8713" s="5" t="s">
        <v>29482</v>
      </c>
      <c r="P8713" s="5" t="s">
        <v>29483</v>
      </c>
    </row>
    <row r="8714" ht="19" customHeight="1" spans="1:16">
      <c r="A8714" s="5">
        <v>342</v>
      </c>
      <c r="B8714" s="5" t="s">
        <v>85</v>
      </c>
      <c r="C8714" s="5" t="s">
        <v>82</v>
      </c>
      <c r="D8714" s="8" t="s">
        <v>3358</v>
      </c>
      <c r="E8714" s="6">
        <v>367.2</v>
      </c>
      <c r="F8714" s="6">
        <v>407.6</v>
      </c>
      <c r="G8714" s="6">
        <v>394.5</v>
      </c>
      <c r="H8714" s="5" t="s">
        <v>120</v>
      </c>
      <c r="I8714" s="6">
        <f t="shared" si="544"/>
        <v>-40.4</v>
      </c>
      <c r="J8714" s="5" t="str">
        <f>IF(H8714="否","不适用",IF(AND(ISNUMBER(E8714),ISNUMBER(F8714)),IF(I8714&gt;规则与名单!$B$2,"是","否"),"未判定"))</f>
        <v>不适用</v>
      </c>
      <c r="K8714" s="5" t="str">
        <f t="shared" si="545"/>
        <v>非测试日纯氢</v>
      </c>
      <c r="L8714" s="6">
        <f t="shared" si="546"/>
        <v>394.5</v>
      </c>
      <c r="M8714" s="5">
        <f t="shared" si="547"/>
        <v>0</v>
      </c>
      <c r="N8714" s="5" t="s">
        <v>29484</v>
      </c>
      <c r="O8714" s="5" t="s">
        <v>29485</v>
      </c>
      <c r="P8714" s="5" t="s">
        <v>29486</v>
      </c>
    </row>
    <row r="8715" ht="19" customHeight="1" spans="1:16">
      <c r="A8715" s="5">
        <v>342</v>
      </c>
      <c r="B8715" s="5" t="s">
        <v>85</v>
      </c>
      <c r="C8715" s="5" t="s">
        <v>82</v>
      </c>
      <c r="D8715" s="8" t="s">
        <v>272</v>
      </c>
      <c r="E8715" s="6">
        <v>256.4</v>
      </c>
      <c r="F8715" s="6">
        <v>228.8</v>
      </c>
      <c r="G8715" s="6">
        <v>216.3</v>
      </c>
      <c r="H8715" s="5" t="s">
        <v>120</v>
      </c>
      <c r="I8715" s="6">
        <f t="shared" si="544"/>
        <v>27.6</v>
      </c>
      <c r="J8715" s="5" t="str">
        <f>IF(H8715="否","不适用",IF(AND(ISNUMBER(E8715),ISNUMBER(F8715)),IF(I8715&gt;规则与名单!$B$2,"是","否"),"未判定"))</f>
        <v>不适用</v>
      </c>
      <c r="K8715" s="5" t="str">
        <f t="shared" si="545"/>
        <v>非测试日纯氢</v>
      </c>
      <c r="L8715" s="6">
        <f t="shared" si="546"/>
        <v>216.3</v>
      </c>
      <c r="M8715" s="5">
        <f t="shared" si="547"/>
        <v>0</v>
      </c>
      <c r="N8715" s="5" t="s">
        <v>29487</v>
      </c>
      <c r="O8715" s="5" t="s">
        <v>29488</v>
      </c>
      <c r="P8715" s="5" t="s">
        <v>29489</v>
      </c>
    </row>
    <row r="8716" ht="19" customHeight="1" spans="1:16">
      <c r="A8716" s="5">
        <v>342</v>
      </c>
      <c r="B8716" s="5" t="s">
        <v>85</v>
      </c>
      <c r="C8716" s="5" t="s">
        <v>82</v>
      </c>
      <c r="D8716" s="8" t="s">
        <v>506</v>
      </c>
      <c r="E8716" s="6">
        <v>583.1</v>
      </c>
      <c r="F8716" s="6">
        <v>641.3</v>
      </c>
      <c r="G8716" s="6">
        <v>630.1</v>
      </c>
      <c r="H8716" s="5" t="s">
        <v>120</v>
      </c>
      <c r="I8716" s="6">
        <f t="shared" si="544"/>
        <v>-58.1999999999999</v>
      </c>
      <c r="J8716" s="5" t="str">
        <f>IF(H8716="否","不适用",IF(AND(ISNUMBER(E8716),ISNUMBER(F8716)),IF(I8716&gt;规则与名单!$B$2,"是","否"),"未判定"))</f>
        <v>不适用</v>
      </c>
      <c r="K8716" s="5" t="str">
        <f t="shared" si="545"/>
        <v>非测试日纯氢</v>
      </c>
      <c r="L8716" s="6">
        <f t="shared" si="546"/>
        <v>630.1</v>
      </c>
      <c r="M8716" s="5">
        <f t="shared" si="547"/>
        <v>0</v>
      </c>
      <c r="N8716" s="5" t="s">
        <v>29490</v>
      </c>
      <c r="O8716" s="5" t="s">
        <v>29491</v>
      </c>
      <c r="P8716" s="5" t="s">
        <v>29492</v>
      </c>
    </row>
    <row r="8717" ht="19" customHeight="1" spans="1:16">
      <c r="A8717" s="5">
        <v>342</v>
      </c>
      <c r="B8717" s="5" t="s">
        <v>85</v>
      </c>
      <c r="C8717" s="5" t="s">
        <v>82</v>
      </c>
      <c r="D8717" s="8" t="s">
        <v>673</v>
      </c>
      <c r="E8717" s="6">
        <v>384.1</v>
      </c>
      <c r="F8717" s="6">
        <v>338.1</v>
      </c>
      <c r="G8717" s="6">
        <v>297.3</v>
      </c>
      <c r="H8717" s="5" t="s">
        <v>120</v>
      </c>
      <c r="I8717" s="6">
        <f t="shared" si="544"/>
        <v>46</v>
      </c>
      <c r="J8717" s="5" t="str">
        <f>IF(H8717="否","不适用",IF(AND(ISNUMBER(E8717),ISNUMBER(F8717)),IF(I8717&gt;规则与名单!$B$2,"是","否"),"未判定"))</f>
        <v>不适用</v>
      </c>
      <c r="K8717" s="5" t="str">
        <f t="shared" si="545"/>
        <v>非测试日纯氢</v>
      </c>
      <c r="L8717" s="6">
        <f t="shared" si="546"/>
        <v>297.3</v>
      </c>
      <c r="M8717" s="5">
        <f t="shared" si="547"/>
        <v>0</v>
      </c>
      <c r="N8717" s="5" t="s">
        <v>29493</v>
      </c>
      <c r="O8717" s="5" t="s">
        <v>29494</v>
      </c>
      <c r="P8717" s="5" t="s">
        <v>29495</v>
      </c>
    </row>
    <row r="8718" ht="19" customHeight="1" spans="1:16">
      <c r="A8718" s="5">
        <v>342</v>
      </c>
      <c r="B8718" s="5" t="s">
        <v>85</v>
      </c>
      <c r="C8718" s="5" t="s">
        <v>82</v>
      </c>
      <c r="D8718" s="8" t="s">
        <v>183</v>
      </c>
      <c r="E8718" s="6">
        <v>366.6</v>
      </c>
      <c r="F8718" s="6">
        <v>439.4</v>
      </c>
      <c r="G8718" s="6">
        <v>409.6</v>
      </c>
      <c r="H8718" s="5" t="s">
        <v>120</v>
      </c>
      <c r="I8718" s="6">
        <f t="shared" si="544"/>
        <v>-72.8</v>
      </c>
      <c r="J8718" s="5" t="str">
        <f>IF(H8718="否","不适用",IF(AND(ISNUMBER(E8718),ISNUMBER(F8718)),IF(I8718&gt;规则与名单!$B$2,"是","否"),"未判定"))</f>
        <v>不适用</v>
      </c>
      <c r="K8718" s="5" t="str">
        <f t="shared" si="545"/>
        <v>非测试日纯氢</v>
      </c>
      <c r="L8718" s="6">
        <f t="shared" si="546"/>
        <v>409.6</v>
      </c>
      <c r="M8718" s="5">
        <f t="shared" si="547"/>
        <v>0</v>
      </c>
      <c r="N8718" s="5" t="s">
        <v>29496</v>
      </c>
      <c r="O8718" s="5" t="s">
        <v>29497</v>
      </c>
      <c r="P8718" s="5" t="s">
        <v>29498</v>
      </c>
    </row>
    <row r="8719" ht="19" customHeight="1" spans="1:16">
      <c r="A8719" s="5">
        <v>342</v>
      </c>
      <c r="B8719" s="5" t="s">
        <v>85</v>
      </c>
      <c r="C8719" s="5" t="s">
        <v>82</v>
      </c>
      <c r="D8719" s="8" t="s">
        <v>431</v>
      </c>
      <c r="E8719" s="6">
        <v>600.2</v>
      </c>
      <c r="F8719" s="6">
        <v>555.9</v>
      </c>
      <c r="G8719" s="6">
        <v>276.7</v>
      </c>
      <c r="H8719" s="5" t="s">
        <v>120</v>
      </c>
      <c r="I8719" s="6">
        <f t="shared" si="544"/>
        <v>44.3000000000001</v>
      </c>
      <c r="J8719" s="5" t="str">
        <f>IF(H8719="否","不适用",IF(AND(ISNUMBER(E8719),ISNUMBER(F8719)),IF(I8719&gt;规则与名单!$B$2,"是","否"),"未判定"))</f>
        <v>不适用</v>
      </c>
      <c r="K8719" s="5" t="str">
        <f t="shared" si="545"/>
        <v>非测试日纯氢</v>
      </c>
      <c r="L8719" s="6">
        <f t="shared" si="546"/>
        <v>276.7</v>
      </c>
      <c r="M8719" s="5">
        <f t="shared" si="547"/>
        <v>0</v>
      </c>
      <c r="N8719" s="5" t="s">
        <v>29499</v>
      </c>
      <c r="O8719" s="5" t="s">
        <v>29500</v>
      </c>
      <c r="P8719" s="5" t="s">
        <v>29501</v>
      </c>
    </row>
    <row r="8720" ht="19" customHeight="1" spans="1:16">
      <c r="A8720" s="5">
        <v>342</v>
      </c>
      <c r="B8720" s="5" t="s">
        <v>85</v>
      </c>
      <c r="C8720" s="5" t="s">
        <v>82</v>
      </c>
      <c r="D8720" s="8" t="s">
        <v>3377</v>
      </c>
      <c r="E8720" s="6">
        <v>275.7</v>
      </c>
      <c r="F8720" s="6">
        <v>262.5</v>
      </c>
      <c r="G8720" s="6">
        <v>182.2</v>
      </c>
      <c r="H8720" s="5" t="s">
        <v>120</v>
      </c>
      <c r="I8720" s="6">
        <f t="shared" si="544"/>
        <v>13.2</v>
      </c>
      <c r="J8720" s="5" t="str">
        <f>IF(H8720="否","不适用",IF(AND(ISNUMBER(E8720),ISNUMBER(F8720)),IF(I8720&gt;规则与名单!$B$2,"是","否"),"未判定"))</f>
        <v>不适用</v>
      </c>
      <c r="K8720" s="5" t="str">
        <f t="shared" si="545"/>
        <v>非测试日纯氢</v>
      </c>
      <c r="L8720" s="6">
        <f t="shared" si="546"/>
        <v>182.2</v>
      </c>
      <c r="M8720" s="5">
        <f t="shared" si="547"/>
        <v>0</v>
      </c>
      <c r="N8720" s="5" t="s">
        <v>29502</v>
      </c>
      <c r="O8720" s="5" t="s">
        <v>29503</v>
      </c>
      <c r="P8720" s="5" t="s">
        <v>29504</v>
      </c>
    </row>
    <row r="8721" ht="19" customHeight="1" spans="1:16">
      <c r="A8721" s="5">
        <v>342</v>
      </c>
      <c r="B8721" s="5" t="s">
        <v>85</v>
      </c>
      <c r="C8721" s="5" t="s">
        <v>82</v>
      </c>
      <c r="D8721" s="8" t="s">
        <v>407</v>
      </c>
      <c r="E8721" s="6">
        <v>398.8</v>
      </c>
      <c r="F8721" s="6">
        <v>406.3</v>
      </c>
      <c r="G8721" s="6">
        <v>380.3</v>
      </c>
      <c r="H8721" s="5" t="s">
        <v>120</v>
      </c>
      <c r="I8721" s="6">
        <f t="shared" si="544"/>
        <v>-7.5</v>
      </c>
      <c r="J8721" s="5" t="str">
        <f>IF(H8721="否","不适用",IF(AND(ISNUMBER(E8721),ISNUMBER(F8721)),IF(I8721&gt;规则与名单!$B$2,"是","否"),"未判定"))</f>
        <v>不适用</v>
      </c>
      <c r="K8721" s="5" t="str">
        <f t="shared" si="545"/>
        <v>非测试日纯氢</v>
      </c>
      <c r="L8721" s="6">
        <f t="shared" si="546"/>
        <v>380.3</v>
      </c>
      <c r="M8721" s="5">
        <f t="shared" si="547"/>
        <v>0</v>
      </c>
      <c r="N8721" s="5" t="s">
        <v>29505</v>
      </c>
      <c r="O8721" s="5" t="s">
        <v>29506</v>
      </c>
      <c r="P8721" s="5" t="s">
        <v>29507</v>
      </c>
    </row>
    <row r="8722" ht="19" customHeight="1" spans="1:16">
      <c r="A8722" s="5">
        <v>342</v>
      </c>
      <c r="B8722" s="5" t="s">
        <v>85</v>
      </c>
      <c r="C8722" s="5" t="s">
        <v>82</v>
      </c>
      <c r="D8722" s="8" t="s">
        <v>411</v>
      </c>
      <c r="E8722" s="6">
        <v>444</v>
      </c>
      <c r="F8722" s="6">
        <v>450.1</v>
      </c>
      <c r="G8722" s="6">
        <v>366.7</v>
      </c>
      <c r="H8722" s="5" t="s">
        <v>120</v>
      </c>
      <c r="I8722" s="6">
        <f t="shared" si="544"/>
        <v>-6.10000000000002</v>
      </c>
      <c r="J8722" s="5" t="str">
        <f>IF(H8722="否","不适用",IF(AND(ISNUMBER(E8722),ISNUMBER(F8722)),IF(I8722&gt;规则与名单!$B$2,"是","否"),"未判定"))</f>
        <v>不适用</v>
      </c>
      <c r="K8722" s="5" t="str">
        <f t="shared" si="545"/>
        <v>非测试日纯氢</v>
      </c>
      <c r="L8722" s="6">
        <f t="shared" si="546"/>
        <v>366.7</v>
      </c>
      <c r="M8722" s="5">
        <f t="shared" si="547"/>
        <v>0</v>
      </c>
      <c r="N8722" s="5" t="s">
        <v>29508</v>
      </c>
      <c r="O8722" s="5" t="s">
        <v>29509</v>
      </c>
      <c r="P8722" s="5" t="s">
        <v>29510</v>
      </c>
    </row>
    <row r="8723" ht="19" customHeight="1" spans="1:16">
      <c r="A8723" s="5">
        <v>342</v>
      </c>
      <c r="B8723" s="5" t="s">
        <v>85</v>
      </c>
      <c r="C8723" s="5" t="s">
        <v>82</v>
      </c>
      <c r="D8723" s="8" t="s">
        <v>251</v>
      </c>
      <c r="E8723" s="6"/>
      <c r="F8723" s="6">
        <v>0</v>
      </c>
      <c r="G8723" s="6"/>
      <c r="H8723" s="5" t="s">
        <v>120</v>
      </c>
      <c r="I8723" s="6" t="str">
        <f t="shared" si="544"/>
        <v/>
      </c>
      <c r="J8723" s="5" t="str">
        <f>IF(H8723="否","不适用",IF(AND(ISNUMBER(E8723),ISNUMBER(F8723)),IF(I8723&gt;规则与名单!$B$2,"是","否"),"未判定"))</f>
        <v>不适用</v>
      </c>
      <c r="K8723" s="5" t="str">
        <f t="shared" si="545"/>
        <v>缺失</v>
      </c>
      <c r="L8723" s="6" t="str">
        <f t="shared" si="546"/>
        <v/>
      </c>
      <c r="M8723" s="5">
        <f t="shared" si="547"/>
        <v>1</v>
      </c>
      <c r="N8723" s="5" t="s">
        <v>29511</v>
      </c>
      <c r="O8723" s="5" t="s">
        <v>29512</v>
      </c>
      <c r="P8723" s="5" t="s">
        <v>29513</v>
      </c>
    </row>
    <row r="8724" ht="19" customHeight="1" spans="1:16">
      <c r="A8724" s="5">
        <v>342</v>
      </c>
      <c r="B8724" s="5" t="s">
        <v>85</v>
      </c>
      <c r="C8724" s="5" t="s">
        <v>82</v>
      </c>
      <c r="D8724" s="8" t="s">
        <v>472</v>
      </c>
      <c r="E8724" s="6">
        <v>412.5</v>
      </c>
      <c r="F8724" s="6">
        <v>419.9</v>
      </c>
      <c r="G8724" s="6">
        <v>412</v>
      </c>
      <c r="H8724" s="5" t="s">
        <v>120</v>
      </c>
      <c r="I8724" s="6">
        <f t="shared" si="544"/>
        <v>-7.39999999999998</v>
      </c>
      <c r="J8724" s="5" t="str">
        <f>IF(H8724="否","不适用",IF(AND(ISNUMBER(E8724),ISNUMBER(F8724)),IF(I8724&gt;规则与名单!$B$2,"是","否"),"未判定"))</f>
        <v>不适用</v>
      </c>
      <c r="K8724" s="5" t="str">
        <f t="shared" si="545"/>
        <v>非测试日纯氢</v>
      </c>
      <c r="L8724" s="6">
        <f t="shared" si="546"/>
        <v>412</v>
      </c>
      <c r="M8724" s="5">
        <f t="shared" si="547"/>
        <v>0</v>
      </c>
      <c r="N8724" s="5" t="s">
        <v>29514</v>
      </c>
      <c r="O8724" s="5" t="s">
        <v>29515</v>
      </c>
      <c r="P8724" s="5" t="s">
        <v>29516</v>
      </c>
    </row>
    <row r="8725" ht="19" customHeight="1" spans="1:16">
      <c r="A8725" s="5">
        <v>342</v>
      </c>
      <c r="B8725" s="5" t="s">
        <v>85</v>
      </c>
      <c r="C8725" s="5" t="s">
        <v>82</v>
      </c>
      <c r="D8725" s="8" t="s">
        <v>466</v>
      </c>
      <c r="E8725" s="6">
        <v>209.3</v>
      </c>
      <c r="F8725" s="6">
        <v>210.4</v>
      </c>
      <c r="G8725" s="6">
        <v>205.1</v>
      </c>
      <c r="H8725" s="5" t="s">
        <v>120</v>
      </c>
      <c r="I8725" s="6">
        <f t="shared" si="544"/>
        <v>-1.09999999999999</v>
      </c>
      <c r="J8725" s="5" t="str">
        <f>IF(H8725="否","不适用",IF(AND(ISNUMBER(E8725),ISNUMBER(F8725)),IF(I8725&gt;规则与名单!$B$2,"是","否"),"未判定"))</f>
        <v>不适用</v>
      </c>
      <c r="K8725" s="5" t="str">
        <f t="shared" si="545"/>
        <v>非测试日纯氢</v>
      </c>
      <c r="L8725" s="6">
        <f t="shared" si="546"/>
        <v>205.1</v>
      </c>
      <c r="M8725" s="5">
        <f t="shared" si="547"/>
        <v>0</v>
      </c>
      <c r="N8725" s="5" t="s">
        <v>29517</v>
      </c>
      <c r="O8725" s="5" t="s">
        <v>29518</v>
      </c>
      <c r="P8725" s="5" t="s">
        <v>29519</v>
      </c>
    </row>
    <row r="8726" ht="19" customHeight="1" spans="1:16">
      <c r="A8726" s="5">
        <v>342</v>
      </c>
      <c r="B8726" s="5" t="s">
        <v>85</v>
      </c>
      <c r="C8726" s="5" t="s">
        <v>82</v>
      </c>
      <c r="D8726" s="8" t="s">
        <v>333</v>
      </c>
      <c r="E8726" s="6">
        <v>248.9</v>
      </c>
      <c r="F8726" s="6">
        <v>253.1</v>
      </c>
      <c r="G8726" s="6">
        <v>196.1</v>
      </c>
      <c r="H8726" s="5" t="s">
        <v>120</v>
      </c>
      <c r="I8726" s="6">
        <f t="shared" si="544"/>
        <v>-4.19999999999999</v>
      </c>
      <c r="J8726" s="5" t="str">
        <f>IF(H8726="否","不适用",IF(AND(ISNUMBER(E8726),ISNUMBER(F8726)),IF(I8726&gt;规则与名单!$B$2,"是","否"),"未判定"))</f>
        <v>不适用</v>
      </c>
      <c r="K8726" s="5" t="str">
        <f t="shared" si="545"/>
        <v>非测试日纯氢</v>
      </c>
      <c r="L8726" s="6">
        <f t="shared" si="546"/>
        <v>196.1</v>
      </c>
      <c r="M8726" s="5">
        <f t="shared" si="547"/>
        <v>0</v>
      </c>
      <c r="N8726" s="5" t="s">
        <v>29520</v>
      </c>
      <c r="O8726" s="5" t="s">
        <v>29521</v>
      </c>
      <c r="P8726" s="5" t="s">
        <v>29522</v>
      </c>
    </row>
    <row r="8727" ht="19" customHeight="1" spans="1:16">
      <c r="A8727" s="5">
        <v>342</v>
      </c>
      <c r="B8727" s="5" t="s">
        <v>85</v>
      </c>
      <c r="C8727" s="5" t="s">
        <v>82</v>
      </c>
      <c r="D8727" s="8" t="s">
        <v>175</v>
      </c>
      <c r="E8727" s="6"/>
      <c r="F8727" s="6">
        <v>0</v>
      </c>
      <c r="G8727" s="6"/>
      <c r="H8727" s="5" t="s">
        <v>120</v>
      </c>
      <c r="I8727" s="6" t="str">
        <f t="shared" si="544"/>
        <v/>
      </c>
      <c r="J8727" s="5" t="str">
        <f>IF(H8727="否","不适用",IF(AND(ISNUMBER(E8727),ISNUMBER(F8727)),IF(I8727&gt;规则与名单!$B$2,"是","否"),"未判定"))</f>
        <v>不适用</v>
      </c>
      <c r="K8727" s="5" t="str">
        <f t="shared" si="545"/>
        <v>缺失</v>
      </c>
      <c r="L8727" s="6" t="str">
        <f t="shared" si="546"/>
        <v/>
      </c>
      <c r="M8727" s="5">
        <f t="shared" si="547"/>
        <v>1</v>
      </c>
      <c r="N8727" s="5" t="s">
        <v>29523</v>
      </c>
      <c r="O8727" s="5" t="s">
        <v>29524</v>
      </c>
      <c r="P8727" s="5" t="s">
        <v>29525</v>
      </c>
    </row>
    <row r="8728" ht="19" customHeight="1" spans="1:16">
      <c r="A8728" s="5">
        <v>342</v>
      </c>
      <c r="B8728" s="5" t="s">
        <v>85</v>
      </c>
      <c r="C8728" s="5" t="s">
        <v>82</v>
      </c>
      <c r="D8728" s="8" t="s">
        <v>3402</v>
      </c>
      <c r="E8728" s="6"/>
      <c r="F8728" s="6">
        <v>0</v>
      </c>
      <c r="G8728" s="6"/>
      <c r="H8728" s="5" t="s">
        <v>120</v>
      </c>
      <c r="I8728" s="6" t="str">
        <f t="shared" si="544"/>
        <v/>
      </c>
      <c r="J8728" s="5" t="str">
        <f>IF(H8728="否","不适用",IF(AND(ISNUMBER(E8728),ISNUMBER(F8728)),IF(I8728&gt;规则与名单!$B$2,"是","否"),"未判定"))</f>
        <v>不适用</v>
      </c>
      <c r="K8728" s="5" t="str">
        <f t="shared" si="545"/>
        <v>缺失</v>
      </c>
      <c r="L8728" s="6" t="str">
        <f t="shared" si="546"/>
        <v/>
      </c>
      <c r="M8728" s="5">
        <f t="shared" si="547"/>
        <v>1</v>
      </c>
      <c r="N8728" s="5" t="s">
        <v>29526</v>
      </c>
      <c r="O8728" s="5" t="s">
        <v>29527</v>
      </c>
      <c r="P8728" s="5" t="s">
        <v>29528</v>
      </c>
    </row>
    <row r="8729" ht="19" customHeight="1" spans="1:16">
      <c r="A8729" s="5">
        <v>342</v>
      </c>
      <c r="B8729" s="5" t="s">
        <v>85</v>
      </c>
      <c r="C8729" s="5" t="s">
        <v>82</v>
      </c>
      <c r="D8729" s="8" t="s">
        <v>487</v>
      </c>
      <c r="E8729" s="6">
        <v>411.9</v>
      </c>
      <c r="F8729" s="6">
        <v>420.3</v>
      </c>
      <c r="G8729" s="6">
        <v>299.6</v>
      </c>
      <c r="H8729" s="5" t="s">
        <v>120</v>
      </c>
      <c r="I8729" s="6">
        <f t="shared" si="544"/>
        <v>-8.40000000000003</v>
      </c>
      <c r="J8729" s="5" t="str">
        <f>IF(H8729="否","不适用",IF(AND(ISNUMBER(E8729),ISNUMBER(F8729)),IF(I8729&gt;规则与名单!$B$2,"是","否"),"未判定"))</f>
        <v>不适用</v>
      </c>
      <c r="K8729" s="5" t="str">
        <f t="shared" si="545"/>
        <v>非测试日纯氢</v>
      </c>
      <c r="L8729" s="6">
        <f t="shared" si="546"/>
        <v>299.6</v>
      </c>
      <c r="M8729" s="5">
        <f t="shared" si="547"/>
        <v>0</v>
      </c>
      <c r="N8729" s="5" t="s">
        <v>29529</v>
      </c>
      <c r="O8729" s="5" t="s">
        <v>29530</v>
      </c>
      <c r="P8729" s="5" t="s">
        <v>29531</v>
      </c>
    </row>
    <row r="8730" ht="19" customHeight="1" spans="1:16">
      <c r="A8730" s="5">
        <v>342</v>
      </c>
      <c r="B8730" s="5" t="s">
        <v>85</v>
      </c>
      <c r="C8730" s="5" t="s">
        <v>82</v>
      </c>
      <c r="D8730" s="8" t="s">
        <v>121</v>
      </c>
      <c r="E8730" s="6">
        <v>465.3</v>
      </c>
      <c r="F8730" s="6">
        <v>466.6</v>
      </c>
      <c r="G8730" s="6">
        <v>429.4</v>
      </c>
      <c r="H8730" s="5" t="s">
        <v>120</v>
      </c>
      <c r="I8730" s="6">
        <f t="shared" si="544"/>
        <v>-1.30000000000001</v>
      </c>
      <c r="J8730" s="5" t="str">
        <f>IF(H8730="否","不适用",IF(AND(ISNUMBER(E8730),ISNUMBER(F8730)),IF(I8730&gt;规则与名单!$B$2,"是","否"),"未判定"))</f>
        <v>不适用</v>
      </c>
      <c r="K8730" s="5" t="str">
        <f t="shared" si="545"/>
        <v>非测试日纯氢</v>
      </c>
      <c r="L8730" s="6">
        <f t="shared" si="546"/>
        <v>429.4</v>
      </c>
      <c r="M8730" s="5">
        <f t="shared" si="547"/>
        <v>0</v>
      </c>
      <c r="N8730" s="5" t="s">
        <v>29532</v>
      </c>
      <c r="O8730" s="5" t="s">
        <v>29533</v>
      </c>
      <c r="P8730" s="5" t="s">
        <v>29534</v>
      </c>
    </row>
    <row r="8731" ht="19" customHeight="1" spans="1:16">
      <c r="A8731" s="5">
        <v>342</v>
      </c>
      <c r="B8731" s="5" t="s">
        <v>85</v>
      </c>
      <c r="C8731" s="5" t="s">
        <v>82</v>
      </c>
      <c r="D8731" s="8" t="s">
        <v>170</v>
      </c>
      <c r="E8731" s="6">
        <v>166.3</v>
      </c>
      <c r="F8731" s="6">
        <v>166.4</v>
      </c>
      <c r="G8731" s="6">
        <v>157</v>
      </c>
      <c r="H8731" s="5" t="s">
        <v>120</v>
      </c>
      <c r="I8731" s="6">
        <f t="shared" si="544"/>
        <v>-0.0999999999999943</v>
      </c>
      <c r="J8731" s="5" t="str">
        <f>IF(H8731="否","不适用",IF(AND(ISNUMBER(E8731),ISNUMBER(F8731)),IF(I8731&gt;规则与名单!$B$2,"是","否"),"未判定"))</f>
        <v>不适用</v>
      </c>
      <c r="K8731" s="5" t="str">
        <f t="shared" si="545"/>
        <v>非测试日纯氢</v>
      </c>
      <c r="L8731" s="6">
        <f t="shared" si="546"/>
        <v>157</v>
      </c>
      <c r="M8731" s="5">
        <f t="shared" si="547"/>
        <v>0</v>
      </c>
      <c r="N8731" s="5" t="s">
        <v>29535</v>
      </c>
      <c r="O8731" s="5" t="s">
        <v>29536</v>
      </c>
      <c r="P8731" s="5" t="s">
        <v>29537</v>
      </c>
    </row>
    <row r="8732" ht="19" customHeight="1" spans="1:16">
      <c r="A8732" s="5">
        <v>342</v>
      </c>
      <c r="B8732" s="5" t="s">
        <v>85</v>
      </c>
      <c r="C8732" s="5" t="s">
        <v>82</v>
      </c>
      <c r="D8732" s="8" t="s">
        <v>644</v>
      </c>
      <c r="E8732" s="6">
        <v>64.2</v>
      </c>
      <c r="F8732" s="6">
        <v>65.3</v>
      </c>
      <c r="G8732" s="6">
        <v>63.9</v>
      </c>
      <c r="H8732" s="5" t="s">
        <v>120</v>
      </c>
      <c r="I8732" s="6">
        <f t="shared" si="544"/>
        <v>-1.09999999999999</v>
      </c>
      <c r="J8732" s="5" t="str">
        <f>IF(H8732="否","不适用",IF(AND(ISNUMBER(E8732),ISNUMBER(F8732)),IF(I8732&gt;规则与名单!$B$2,"是","否"),"未判定"))</f>
        <v>不适用</v>
      </c>
      <c r="K8732" s="5" t="str">
        <f t="shared" si="545"/>
        <v>非测试日纯氢</v>
      </c>
      <c r="L8732" s="6">
        <f t="shared" si="546"/>
        <v>63.9</v>
      </c>
      <c r="M8732" s="5">
        <f t="shared" si="547"/>
        <v>0</v>
      </c>
      <c r="N8732" s="5" t="s">
        <v>29538</v>
      </c>
      <c r="O8732" s="5" t="s">
        <v>29539</v>
      </c>
      <c r="P8732" s="5" t="s">
        <v>29540</v>
      </c>
    </row>
    <row r="8733" ht="19" customHeight="1" spans="1:16">
      <c r="A8733" s="5">
        <v>342</v>
      </c>
      <c r="B8733" s="5" t="s">
        <v>85</v>
      </c>
      <c r="C8733" s="5" t="s">
        <v>82</v>
      </c>
      <c r="D8733" s="8" t="s">
        <v>3418</v>
      </c>
      <c r="E8733" s="6">
        <v>208.2</v>
      </c>
      <c r="F8733" s="6">
        <v>212</v>
      </c>
      <c r="G8733" s="6">
        <v>206.1</v>
      </c>
      <c r="H8733" s="5" t="s">
        <v>120</v>
      </c>
      <c r="I8733" s="6">
        <f t="shared" si="544"/>
        <v>-3.80000000000001</v>
      </c>
      <c r="J8733" s="5" t="str">
        <f>IF(H8733="否","不适用",IF(AND(ISNUMBER(E8733),ISNUMBER(F8733)),IF(I8733&gt;规则与名单!$B$2,"是","否"),"未判定"))</f>
        <v>不适用</v>
      </c>
      <c r="K8733" s="5" t="str">
        <f t="shared" si="545"/>
        <v>非测试日纯氢</v>
      </c>
      <c r="L8733" s="6">
        <f t="shared" si="546"/>
        <v>206.1</v>
      </c>
      <c r="M8733" s="5">
        <f t="shared" si="547"/>
        <v>0</v>
      </c>
      <c r="N8733" s="5" t="s">
        <v>29541</v>
      </c>
      <c r="O8733" s="5" t="s">
        <v>29542</v>
      </c>
      <c r="P8733" s="5" t="s">
        <v>29543</v>
      </c>
    </row>
    <row r="8734" ht="19" customHeight="1" spans="1:16">
      <c r="A8734" s="5">
        <v>342</v>
      </c>
      <c r="B8734" s="5" t="s">
        <v>85</v>
      </c>
      <c r="C8734" s="5" t="s">
        <v>82</v>
      </c>
      <c r="D8734" s="8" t="s">
        <v>3422</v>
      </c>
      <c r="E8734" s="6">
        <v>136.2</v>
      </c>
      <c r="F8734" s="6">
        <v>140.9</v>
      </c>
      <c r="G8734" s="6">
        <v>134.8</v>
      </c>
      <c r="H8734" s="5" t="s">
        <v>120</v>
      </c>
      <c r="I8734" s="6">
        <f t="shared" si="544"/>
        <v>-4.70000000000002</v>
      </c>
      <c r="J8734" s="5" t="str">
        <f>IF(H8734="否","不适用",IF(AND(ISNUMBER(E8734),ISNUMBER(F8734)),IF(I8734&gt;规则与名单!$B$2,"是","否"),"未判定"))</f>
        <v>不适用</v>
      </c>
      <c r="K8734" s="5" t="str">
        <f t="shared" si="545"/>
        <v>非测试日纯氢</v>
      </c>
      <c r="L8734" s="6">
        <f t="shared" si="546"/>
        <v>134.8</v>
      </c>
      <c r="M8734" s="5">
        <f t="shared" si="547"/>
        <v>0</v>
      </c>
      <c r="N8734" s="5" t="s">
        <v>29544</v>
      </c>
      <c r="O8734" s="5" t="s">
        <v>29545</v>
      </c>
      <c r="P8734" s="5" t="s">
        <v>29546</v>
      </c>
    </row>
    <row r="8735" ht="19" customHeight="1" spans="1:16">
      <c r="A8735" s="5">
        <v>342</v>
      </c>
      <c r="B8735" s="5" t="s">
        <v>85</v>
      </c>
      <c r="C8735" s="5" t="s">
        <v>82</v>
      </c>
      <c r="D8735" s="8" t="s">
        <v>336</v>
      </c>
      <c r="E8735" s="6">
        <v>206</v>
      </c>
      <c r="F8735" s="6">
        <v>209.2</v>
      </c>
      <c r="G8735" s="6">
        <v>205.9</v>
      </c>
      <c r="H8735" s="5" t="s">
        <v>120</v>
      </c>
      <c r="I8735" s="6">
        <f t="shared" si="544"/>
        <v>-3.19999999999999</v>
      </c>
      <c r="J8735" s="5" t="str">
        <f>IF(H8735="否","不适用",IF(AND(ISNUMBER(E8735),ISNUMBER(F8735)),IF(I8735&gt;规则与名单!$B$2,"是","否"),"未判定"))</f>
        <v>不适用</v>
      </c>
      <c r="K8735" s="5" t="str">
        <f t="shared" si="545"/>
        <v>非测试日纯氢</v>
      </c>
      <c r="L8735" s="6">
        <f t="shared" si="546"/>
        <v>205.9</v>
      </c>
      <c r="M8735" s="5">
        <f t="shared" si="547"/>
        <v>0</v>
      </c>
      <c r="N8735" s="5" t="s">
        <v>29547</v>
      </c>
      <c r="O8735" s="5" t="s">
        <v>29548</v>
      </c>
      <c r="P8735" s="5" t="s">
        <v>29549</v>
      </c>
    </row>
    <row r="8736" ht="19" customHeight="1" spans="1:16">
      <c r="A8736" s="5">
        <v>342</v>
      </c>
      <c r="B8736" s="5" t="s">
        <v>85</v>
      </c>
      <c r="C8736" s="5" t="s">
        <v>82</v>
      </c>
      <c r="D8736" s="8" t="s">
        <v>653</v>
      </c>
      <c r="E8736" s="6">
        <v>144.3</v>
      </c>
      <c r="F8736" s="6">
        <v>147.9</v>
      </c>
      <c r="G8736" s="6">
        <v>144.3</v>
      </c>
      <c r="H8736" s="5" t="s">
        <v>120</v>
      </c>
      <c r="I8736" s="6">
        <f t="shared" si="544"/>
        <v>-3.59999999999999</v>
      </c>
      <c r="J8736" s="5" t="str">
        <f>IF(H8736="否","不适用",IF(AND(ISNUMBER(E8736),ISNUMBER(F8736)),IF(I8736&gt;规则与名单!$B$2,"是","否"),"未判定"))</f>
        <v>不适用</v>
      </c>
      <c r="K8736" s="5" t="str">
        <f t="shared" si="545"/>
        <v>非测试日纯氢</v>
      </c>
      <c r="L8736" s="6">
        <f t="shared" si="546"/>
        <v>144.3</v>
      </c>
      <c r="M8736" s="5">
        <f t="shared" si="547"/>
        <v>0</v>
      </c>
      <c r="N8736" s="5" t="s">
        <v>29550</v>
      </c>
      <c r="O8736" s="5" t="s">
        <v>29551</v>
      </c>
      <c r="P8736" s="5" t="s">
        <v>29552</v>
      </c>
    </row>
    <row r="8737" ht="19" customHeight="1" spans="1:16">
      <c r="A8737" s="5">
        <v>342</v>
      </c>
      <c r="B8737" s="5" t="s">
        <v>85</v>
      </c>
      <c r="C8737" s="5" t="s">
        <v>82</v>
      </c>
      <c r="D8737" s="8" t="s">
        <v>140</v>
      </c>
      <c r="E8737" s="6">
        <v>242.1</v>
      </c>
      <c r="F8737" s="6">
        <v>247.9</v>
      </c>
      <c r="G8737" s="6">
        <v>242.1</v>
      </c>
      <c r="H8737" s="5" t="s">
        <v>120</v>
      </c>
      <c r="I8737" s="6">
        <f t="shared" si="544"/>
        <v>-5.80000000000001</v>
      </c>
      <c r="J8737" s="5" t="str">
        <f>IF(H8737="否","不适用",IF(AND(ISNUMBER(E8737),ISNUMBER(F8737)),IF(I8737&gt;规则与名单!$B$2,"是","否"),"未判定"))</f>
        <v>不适用</v>
      </c>
      <c r="K8737" s="5" t="str">
        <f t="shared" si="545"/>
        <v>非测试日纯氢</v>
      </c>
      <c r="L8737" s="6">
        <f t="shared" si="546"/>
        <v>242.1</v>
      </c>
      <c r="M8737" s="5">
        <f t="shared" si="547"/>
        <v>0</v>
      </c>
      <c r="N8737" s="5" t="s">
        <v>29553</v>
      </c>
      <c r="O8737" s="5" t="s">
        <v>29554</v>
      </c>
      <c r="P8737" s="5" t="s">
        <v>29555</v>
      </c>
    </row>
    <row r="8738" ht="19" customHeight="1" spans="1:16">
      <c r="A8738" s="5">
        <v>342</v>
      </c>
      <c r="B8738" s="5" t="s">
        <v>85</v>
      </c>
      <c r="C8738" s="5" t="s">
        <v>82</v>
      </c>
      <c r="D8738" s="8" t="s">
        <v>115</v>
      </c>
      <c r="E8738" s="6">
        <v>71.8</v>
      </c>
      <c r="F8738" s="6">
        <v>73.1</v>
      </c>
      <c r="G8738" s="6">
        <v>71.7</v>
      </c>
      <c r="H8738" s="5" t="s">
        <v>120</v>
      </c>
      <c r="I8738" s="6">
        <f t="shared" si="544"/>
        <v>-1.3</v>
      </c>
      <c r="J8738" s="5" t="str">
        <f>IF(H8738="否","不适用",IF(AND(ISNUMBER(E8738),ISNUMBER(F8738)),IF(I8738&gt;规则与名单!$B$2,"是","否"),"未判定"))</f>
        <v>不适用</v>
      </c>
      <c r="K8738" s="5" t="str">
        <f t="shared" si="545"/>
        <v>非测试日纯氢</v>
      </c>
      <c r="L8738" s="6">
        <f t="shared" si="546"/>
        <v>71.7</v>
      </c>
      <c r="M8738" s="5">
        <f t="shared" si="547"/>
        <v>0</v>
      </c>
      <c r="N8738" s="5" t="s">
        <v>29556</v>
      </c>
      <c r="O8738" s="5" t="s">
        <v>29557</v>
      </c>
      <c r="P8738" s="5" t="s">
        <v>29558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8" customWidth="1"/>
    <col min="2" max="2" width="16" customWidth="1"/>
    <col min="3" max="4" width="17" customWidth="1"/>
    <col min="5" max="5" width="15" customWidth="1"/>
    <col min="6" max="8" width="18" customWidth="1"/>
    <col min="9" max="9" width="16" customWidth="1"/>
    <col min="10" max="10" width="68" customWidth="1"/>
  </cols>
  <sheetData>
    <row r="1" ht="34" customHeight="1" spans="1:10">
      <c r="A1" s="4" t="s">
        <v>86</v>
      </c>
      <c r="B1" s="4" t="s">
        <v>3330</v>
      </c>
      <c r="C1" s="4" t="s">
        <v>3331</v>
      </c>
      <c r="D1" s="4" t="s">
        <v>33</v>
      </c>
      <c r="E1" s="4" t="s">
        <v>29559</v>
      </c>
      <c r="F1" s="4" t="s">
        <v>3332</v>
      </c>
      <c r="G1" s="4" t="s">
        <v>3333</v>
      </c>
      <c r="H1" s="4" t="s">
        <v>3334</v>
      </c>
      <c r="I1" s="4" t="s">
        <v>3041</v>
      </c>
      <c r="J1" s="4" t="s">
        <v>29560</v>
      </c>
    </row>
    <row r="2" ht="19" customHeight="1" spans="1:10">
      <c r="A2" s="5" t="s">
        <v>41</v>
      </c>
      <c r="B2" s="5" t="s">
        <v>38</v>
      </c>
      <c r="C2" s="8" t="s">
        <v>3358</v>
      </c>
      <c r="D2" s="5">
        <v>6</v>
      </c>
      <c r="E2" s="5" t="s">
        <v>29561</v>
      </c>
      <c r="F2" s="6"/>
      <c r="G2" s="6">
        <v>0</v>
      </c>
      <c r="H2" s="6"/>
      <c r="I2" s="5" t="s">
        <v>120</v>
      </c>
      <c r="J2" s="5" t="s">
        <v>29562</v>
      </c>
    </row>
    <row r="3" ht="19" customHeight="1" spans="1:10">
      <c r="A3" s="5" t="s">
        <v>42</v>
      </c>
      <c r="B3" s="5" t="s">
        <v>38</v>
      </c>
      <c r="C3" s="8" t="s">
        <v>3358</v>
      </c>
      <c r="D3" s="5">
        <v>7</v>
      </c>
      <c r="E3" s="5" t="s">
        <v>29561</v>
      </c>
      <c r="F3" s="6"/>
      <c r="G3" s="6">
        <v>0</v>
      </c>
      <c r="H3" s="6"/>
      <c r="I3" s="5" t="s">
        <v>120</v>
      </c>
      <c r="J3" s="5" t="s">
        <v>29562</v>
      </c>
    </row>
    <row r="4" ht="19" customHeight="1" spans="1:10">
      <c r="A4" s="5" t="s">
        <v>42</v>
      </c>
      <c r="B4" s="5" t="s">
        <v>38</v>
      </c>
      <c r="C4" s="8" t="s">
        <v>3377</v>
      </c>
      <c r="D4" s="5">
        <v>7</v>
      </c>
      <c r="E4" s="5" t="s">
        <v>29561</v>
      </c>
      <c r="F4" s="6"/>
      <c r="G4" s="6">
        <v>0</v>
      </c>
      <c r="H4" s="6"/>
      <c r="I4" s="5" t="s">
        <v>120</v>
      </c>
      <c r="J4" s="5" t="s">
        <v>29562</v>
      </c>
    </row>
    <row r="5" ht="19" customHeight="1" spans="1:10">
      <c r="A5" s="5" t="s">
        <v>42</v>
      </c>
      <c r="B5" s="5" t="s">
        <v>38</v>
      </c>
      <c r="C5" s="8" t="s">
        <v>407</v>
      </c>
      <c r="D5" s="5">
        <v>7</v>
      </c>
      <c r="E5" s="5" t="s">
        <v>29561</v>
      </c>
      <c r="F5" s="6"/>
      <c r="G5" s="6">
        <v>0</v>
      </c>
      <c r="H5" s="6"/>
      <c r="I5" s="5" t="s">
        <v>120</v>
      </c>
      <c r="J5" s="5" t="s">
        <v>29562</v>
      </c>
    </row>
    <row r="6" ht="19" customHeight="1" spans="1:10">
      <c r="A6" s="5" t="s">
        <v>43</v>
      </c>
      <c r="B6" s="5" t="s">
        <v>38</v>
      </c>
      <c r="C6" s="8" t="s">
        <v>3418</v>
      </c>
      <c r="D6" s="5">
        <v>8</v>
      </c>
      <c r="E6" s="5" t="s">
        <v>29561</v>
      </c>
      <c r="F6" s="6"/>
      <c r="G6" s="6">
        <v>0</v>
      </c>
      <c r="H6" s="6"/>
      <c r="I6" s="5" t="s">
        <v>120</v>
      </c>
      <c r="J6" s="5" t="s">
        <v>29562</v>
      </c>
    </row>
    <row r="7" ht="19" customHeight="1" spans="1:10">
      <c r="A7" s="5" t="s">
        <v>127</v>
      </c>
      <c r="B7" s="5" t="s">
        <v>38</v>
      </c>
      <c r="C7" s="8" t="s">
        <v>644</v>
      </c>
      <c r="D7" s="5">
        <v>9</v>
      </c>
      <c r="E7" s="5" t="s">
        <v>29561</v>
      </c>
      <c r="F7" s="6"/>
      <c r="G7" s="6">
        <v>0</v>
      </c>
      <c r="H7" s="6"/>
      <c r="I7" s="5" t="s">
        <v>120</v>
      </c>
      <c r="J7" s="5" t="s">
        <v>29562</v>
      </c>
    </row>
    <row r="8" ht="19" customHeight="1" spans="1:10">
      <c r="A8" s="5" t="s">
        <v>129</v>
      </c>
      <c r="B8" s="5" t="s">
        <v>38</v>
      </c>
      <c r="C8" s="8" t="s">
        <v>644</v>
      </c>
      <c r="D8" s="5">
        <v>10</v>
      </c>
      <c r="E8" s="5" t="s">
        <v>29561</v>
      </c>
      <c r="F8" s="6"/>
      <c r="G8" s="6">
        <v>1238.4</v>
      </c>
      <c r="H8" s="6"/>
      <c r="I8" s="5" t="s">
        <v>120</v>
      </c>
      <c r="J8" s="5" t="s">
        <v>29562</v>
      </c>
    </row>
    <row r="9" ht="19" customHeight="1" spans="1:10">
      <c r="A9" s="5" t="s">
        <v>129</v>
      </c>
      <c r="B9" s="5" t="s">
        <v>38</v>
      </c>
      <c r="C9" s="8" t="s">
        <v>653</v>
      </c>
      <c r="D9" s="5">
        <v>10</v>
      </c>
      <c r="E9" s="5" t="s">
        <v>29561</v>
      </c>
      <c r="F9" s="6"/>
      <c r="G9" s="6">
        <v>1238.5</v>
      </c>
      <c r="H9" s="6"/>
      <c r="I9" s="5" t="s">
        <v>120</v>
      </c>
      <c r="J9" s="5" t="s">
        <v>29562</v>
      </c>
    </row>
    <row r="10" ht="19" customHeight="1" spans="1:10">
      <c r="A10" s="5" t="s">
        <v>44</v>
      </c>
      <c r="B10" s="5" t="s">
        <v>38</v>
      </c>
      <c r="C10" s="8" t="s">
        <v>3358</v>
      </c>
      <c r="D10" s="5">
        <v>11</v>
      </c>
      <c r="E10" s="5" t="s">
        <v>29561</v>
      </c>
      <c r="F10" s="6"/>
      <c r="G10" s="6">
        <v>0</v>
      </c>
      <c r="H10" s="6"/>
      <c r="I10" s="5" t="s">
        <v>120</v>
      </c>
      <c r="J10" s="5" t="s">
        <v>29562</v>
      </c>
    </row>
    <row r="11" ht="19" customHeight="1" spans="1:10">
      <c r="A11" s="5" t="s">
        <v>44</v>
      </c>
      <c r="B11" s="5" t="s">
        <v>38</v>
      </c>
      <c r="C11" s="8" t="s">
        <v>673</v>
      </c>
      <c r="D11" s="5">
        <v>11</v>
      </c>
      <c r="E11" s="5" t="s">
        <v>29561</v>
      </c>
      <c r="F11" s="6"/>
      <c r="G11" s="6">
        <v>0</v>
      </c>
      <c r="H11" s="6"/>
      <c r="I11" s="5" t="s">
        <v>120</v>
      </c>
      <c r="J11" s="5" t="s">
        <v>29562</v>
      </c>
    </row>
    <row r="12" ht="19" customHeight="1" spans="1:10">
      <c r="A12" s="5" t="s">
        <v>44</v>
      </c>
      <c r="B12" s="5" t="s">
        <v>38</v>
      </c>
      <c r="C12" s="8" t="s">
        <v>466</v>
      </c>
      <c r="D12" s="5">
        <v>11</v>
      </c>
      <c r="E12" s="5" t="s">
        <v>29561</v>
      </c>
      <c r="F12" s="6"/>
      <c r="G12" s="6">
        <v>0</v>
      </c>
      <c r="H12" s="6"/>
      <c r="I12" s="5" t="s">
        <v>120</v>
      </c>
      <c r="J12" s="5" t="s">
        <v>29562</v>
      </c>
    </row>
    <row r="13" ht="19" customHeight="1" spans="1:10">
      <c r="A13" s="5" t="s">
        <v>132</v>
      </c>
      <c r="B13" s="5" t="s">
        <v>38</v>
      </c>
      <c r="C13" s="8" t="s">
        <v>644</v>
      </c>
      <c r="D13" s="5">
        <v>13</v>
      </c>
      <c r="E13" s="5" t="s">
        <v>29561</v>
      </c>
      <c r="F13" s="6"/>
      <c r="G13" s="6">
        <v>0</v>
      </c>
      <c r="H13" s="6"/>
      <c r="I13" s="5" t="s">
        <v>120</v>
      </c>
      <c r="J13" s="5" t="s">
        <v>29562</v>
      </c>
    </row>
    <row r="14" ht="19" customHeight="1" spans="1:10">
      <c r="A14" s="5" t="s">
        <v>132</v>
      </c>
      <c r="B14" s="5" t="s">
        <v>38</v>
      </c>
      <c r="C14" s="8" t="s">
        <v>336</v>
      </c>
      <c r="D14" s="5">
        <v>13</v>
      </c>
      <c r="E14" s="5" t="s">
        <v>29561</v>
      </c>
      <c r="F14" s="6"/>
      <c r="G14" s="6">
        <v>0.01</v>
      </c>
      <c r="H14" s="6"/>
      <c r="I14" s="5" t="s">
        <v>120</v>
      </c>
      <c r="J14" s="5" t="s">
        <v>29562</v>
      </c>
    </row>
    <row r="15" ht="19" customHeight="1" spans="1:10">
      <c r="A15" s="5" t="s">
        <v>132</v>
      </c>
      <c r="B15" s="5" t="s">
        <v>38</v>
      </c>
      <c r="C15" s="8" t="s">
        <v>653</v>
      </c>
      <c r="D15" s="5">
        <v>13</v>
      </c>
      <c r="E15" s="5" t="s">
        <v>29561</v>
      </c>
      <c r="F15" s="6"/>
      <c r="G15" s="6">
        <v>0</v>
      </c>
      <c r="H15" s="6"/>
      <c r="I15" s="5" t="s">
        <v>120</v>
      </c>
      <c r="J15" s="5" t="s">
        <v>29562</v>
      </c>
    </row>
    <row r="16" ht="19" customHeight="1" spans="1:10">
      <c r="A16" s="5" t="s">
        <v>46</v>
      </c>
      <c r="B16" s="5" t="s">
        <v>38</v>
      </c>
      <c r="C16" s="8" t="s">
        <v>3358</v>
      </c>
      <c r="D16" s="5">
        <v>14</v>
      </c>
      <c r="E16" s="5" t="s">
        <v>29561</v>
      </c>
      <c r="F16" s="6"/>
      <c r="G16" s="6">
        <v>0</v>
      </c>
      <c r="H16" s="6"/>
      <c r="I16" s="5" t="s">
        <v>120</v>
      </c>
      <c r="J16" s="5" t="s">
        <v>29562</v>
      </c>
    </row>
    <row r="17" ht="19" customHeight="1" spans="1:10">
      <c r="A17" s="5" t="s">
        <v>46</v>
      </c>
      <c r="B17" s="5" t="s">
        <v>38</v>
      </c>
      <c r="C17" s="8" t="s">
        <v>3377</v>
      </c>
      <c r="D17" s="5">
        <v>14</v>
      </c>
      <c r="E17" s="5" t="s">
        <v>29561</v>
      </c>
      <c r="F17" s="6"/>
      <c r="G17" s="6">
        <v>0</v>
      </c>
      <c r="H17" s="6"/>
      <c r="I17" s="5" t="s">
        <v>120</v>
      </c>
      <c r="J17" s="5" t="s">
        <v>29562</v>
      </c>
    </row>
    <row r="18" ht="19" customHeight="1" spans="1:10">
      <c r="A18" s="5" t="s">
        <v>46</v>
      </c>
      <c r="B18" s="5" t="s">
        <v>38</v>
      </c>
      <c r="C18" s="8" t="s">
        <v>466</v>
      </c>
      <c r="D18" s="5">
        <v>14</v>
      </c>
      <c r="E18" s="5" t="s">
        <v>29561</v>
      </c>
      <c r="F18" s="6"/>
      <c r="G18" s="6">
        <v>0</v>
      </c>
      <c r="H18" s="6"/>
      <c r="I18" s="5" t="s">
        <v>120</v>
      </c>
      <c r="J18" s="5" t="s">
        <v>29562</v>
      </c>
    </row>
    <row r="19" ht="19" customHeight="1" spans="1:10">
      <c r="A19" s="5" t="s">
        <v>152</v>
      </c>
      <c r="B19" s="5" t="s">
        <v>142</v>
      </c>
      <c r="C19" s="8" t="s">
        <v>186</v>
      </c>
      <c r="D19" s="5">
        <v>19</v>
      </c>
      <c r="E19" s="5" t="s">
        <v>29561</v>
      </c>
      <c r="F19" s="6"/>
      <c r="G19" s="6">
        <v>0</v>
      </c>
      <c r="H19" s="6"/>
      <c r="I19" s="5" t="s">
        <v>120</v>
      </c>
      <c r="J19" s="5" t="s">
        <v>29562</v>
      </c>
    </row>
    <row r="20" ht="19" customHeight="1" spans="1:10">
      <c r="A20" s="5" t="s">
        <v>152</v>
      </c>
      <c r="B20" s="5" t="s">
        <v>142</v>
      </c>
      <c r="C20" s="8" t="s">
        <v>151</v>
      </c>
      <c r="D20" s="5">
        <v>19</v>
      </c>
      <c r="E20" s="5" t="s">
        <v>29561</v>
      </c>
      <c r="F20" s="6"/>
      <c r="G20" s="6">
        <v>0</v>
      </c>
      <c r="H20" s="6"/>
      <c r="I20" s="5" t="s">
        <v>120</v>
      </c>
      <c r="J20" s="5" t="s">
        <v>29562</v>
      </c>
    </row>
    <row r="21" ht="19" customHeight="1" spans="1:10">
      <c r="A21" s="5" t="s">
        <v>152</v>
      </c>
      <c r="B21" s="5" t="s">
        <v>142</v>
      </c>
      <c r="C21" s="8" t="s">
        <v>3358</v>
      </c>
      <c r="D21" s="5">
        <v>19</v>
      </c>
      <c r="E21" s="5" t="s">
        <v>29561</v>
      </c>
      <c r="F21" s="6"/>
      <c r="G21" s="6">
        <v>0</v>
      </c>
      <c r="H21" s="6"/>
      <c r="I21" s="5" t="s">
        <v>120</v>
      </c>
      <c r="J21" s="5" t="s">
        <v>29562</v>
      </c>
    </row>
    <row r="22" ht="19" customHeight="1" spans="1:10">
      <c r="A22" s="5" t="s">
        <v>152</v>
      </c>
      <c r="B22" s="5" t="s">
        <v>142</v>
      </c>
      <c r="C22" s="8" t="s">
        <v>506</v>
      </c>
      <c r="D22" s="5">
        <v>19</v>
      </c>
      <c r="E22" s="5" t="s">
        <v>29561</v>
      </c>
      <c r="F22" s="6"/>
      <c r="G22" s="6">
        <v>0</v>
      </c>
      <c r="H22" s="6"/>
      <c r="I22" s="5" t="s">
        <v>120</v>
      </c>
      <c r="J22" s="5" t="s">
        <v>29562</v>
      </c>
    </row>
    <row r="23" ht="19" customHeight="1" spans="1:10">
      <c r="A23" s="5" t="s">
        <v>152</v>
      </c>
      <c r="B23" s="5" t="s">
        <v>142</v>
      </c>
      <c r="C23" s="8" t="s">
        <v>183</v>
      </c>
      <c r="D23" s="5">
        <v>19</v>
      </c>
      <c r="E23" s="5" t="s">
        <v>29561</v>
      </c>
      <c r="F23" s="6"/>
      <c r="G23" s="6">
        <v>0</v>
      </c>
      <c r="H23" s="6"/>
      <c r="I23" s="5" t="s">
        <v>120</v>
      </c>
      <c r="J23" s="5" t="s">
        <v>29562</v>
      </c>
    </row>
    <row r="24" ht="19" customHeight="1" spans="1:10">
      <c r="A24" s="5" t="s">
        <v>152</v>
      </c>
      <c r="B24" s="5" t="s">
        <v>142</v>
      </c>
      <c r="C24" s="8" t="s">
        <v>3377</v>
      </c>
      <c r="D24" s="5">
        <v>19</v>
      </c>
      <c r="E24" s="5" t="s">
        <v>29561</v>
      </c>
      <c r="F24" s="6"/>
      <c r="G24" s="6">
        <v>0</v>
      </c>
      <c r="H24" s="6"/>
      <c r="I24" s="5" t="s">
        <v>120</v>
      </c>
      <c r="J24" s="5" t="s">
        <v>29562</v>
      </c>
    </row>
    <row r="25" ht="19" customHeight="1" spans="1:10">
      <c r="A25" s="5" t="s">
        <v>152</v>
      </c>
      <c r="B25" s="5" t="s">
        <v>142</v>
      </c>
      <c r="C25" s="8" t="s">
        <v>466</v>
      </c>
      <c r="D25" s="5">
        <v>19</v>
      </c>
      <c r="E25" s="5" t="s">
        <v>29561</v>
      </c>
      <c r="F25" s="6"/>
      <c r="G25" s="6">
        <v>0</v>
      </c>
      <c r="H25" s="6"/>
      <c r="I25" s="5" t="s">
        <v>120</v>
      </c>
      <c r="J25" s="5" t="s">
        <v>29562</v>
      </c>
    </row>
    <row r="26" ht="19" customHeight="1" spans="1:10">
      <c r="A26" s="5" t="s">
        <v>152</v>
      </c>
      <c r="B26" s="5" t="s">
        <v>142</v>
      </c>
      <c r="C26" s="8" t="s">
        <v>175</v>
      </c>
      <c r="D26" s="5">
        <v>19</v>
      </c>
      <c r="E26" s="5" t="s">
        <v>29561</v>
      </c>
      <c r="F26" s="6"/>
      <c r="G26" s="6">
        <v>0</v>
      </c>
      <c r="H26" s="6"/>
      <c r="I26" s="5" t="s">
        <v>120</v>
      </c>
      <c r="J26" s="5" t="s">
        <v>29562</v>
      </c>
    </row>
    <row r="27" ht="19" customHeight="1" spans="1:10">
      <c r="A27" s="5" t="s">
        <v>152</v>
      </c>
      <c r="B27" s="5" t="s">
        <v>142</v>
      </c>
      <c r="C27" s="8" t="s">
        <v>3402</v>
      </c>
      <c r="D27" s="5">
        <v>19</v>
      </c>
      <c r="E27" s="5" t="s">
        <v>29561</v>
      </c>
      <c r="F27" s="6"/>
      <c r="G27" s="6">
        <v>0</v>
      </c>
      <c r="H27" s="6"/>
      <c r="I27" s="5" t="s">
        <v>120</v>
      </c>
      <c r="J27" s="5" t="s">
        <v>29562</v>
      </c>
    </row>
    <row r="28" ht="19" customHeight="1" spans="1:10">
      <c r="A28" s="5" t="s">
        <v>152</v>
      </c>
      <c r="B28" s="5" t="s">
        <v>142</v>
      </c>
      <c r="C28" s="8" t="s">
        <v>121</v>
      </c>
      <c r="D28" s="5">
        <v>19</v>
      </c>
      <c r="E28" s="5" t="s">
        <v>29561</v>
      </c>
      <c r="F28" s="6"/>
      <c r="G28" s="6">
        <v>0</v>
      </c>
      <c r="H28" s="6"/>
      <c r="I28" s="5" t="s">
        <v>120</v>
      </c>
      <c r="J28" s="5" t="s">
        <v>29562</v>
      </c>
    </row>
    <row r="29" ht="19" customHeight="1" spans="1:10">
      <c r="A29" s="5" t="s">
        <v>152</v>
      </c>
      <c r="B29" s="5" t="s">
        <v>142</v>
      </c>
      <c r="C29" s="8" t="s">
        <v>3422</v>
      </c>
      <c r="D29" s="5">
        <v>19</v>
      </c>
      <c r="E29" s="5" t="s">
        <v>29561</v>
      </c>
      <c r="F29" s="6"/>
      <c r="G29" s="6">
        <v>0</v>
      </c>
      <c r="H29" s="6"/>
      <c r="I29" s="5" t="s">
        <v>120</v>
      </c>
      <c r="J29" s="5" t="s">
        <v>29562</v>
      </c>
    </row>
    <row r="30" ht="19" customHeight="1" spans="1:10">
      <c r="A30" s="5" t="s">
        <v>160</v>
      </c>
      <c r="B30" s="5" t="s">
        <v>142</v>
      </c>
      <c r="C30" s="8" t="s">
        <v>3418</v>
      </c>
      <c r="D30" s="5">
        <v>25</v>
      </c>
      <c r="E30" s="5" t="s">
        <v>29561</v>
      </c>
      <c r="F30" s="6"/>
      <c r="G30" s="6">
        <v>0</v>
      </c>
      <c r="H30" s="6"/>
      <c r="I30" s="5" t="s">
        <v>120</v>
      </c>
      <c r="J30" s="5" t="s">
        <v>29562</v>
      </c>
    </row>
    <row r="31" ht="19" customHeight="1" spans="1:10">
      <c r="A31" s="5" t="s">
        <v>176</v>
      </c>
      <c r="B31" s="5" t="s">
        <v>49</v>
      </c>
      <c r="C31" s="8" t="s">
        <v>3418</v>
      </c>
      <c r="D31" s="5">
        <v>30</v>
      </c>
      <c r="E31" s="5" t="s">
        <v>29561</v>
      </c>
      <c r="F31" s="6"/>
      <c r="G31" s="6">
        <v>0</v>
      </c>
      <c r="H31" s="6"/>
      <c r="I31" s="5" t="s">
        <v>120</v>
      </c>
      <c r="J31" s="5" t="s">
        <v>29562</v>
      </c>
    </row>
    <row r="32" ht="19" customHeight="1" spans="1:10">
      <c r="A32" s="5" t="s">
        <v>176</v>
      </c>
      <c r="B32" s="5" t="s">
        <v>49</v>
      </c>
      <c r="C32" s="8" t="s">
        <v>3422</v>
      </c>
      <c r="D32" s="5">
        <v>30</v>
      </c>
      <c r="E32" s="5" t="s">
        <v>29561</v>
      </c>
      <c r="F32" s="6"/>
      <c r="G32" s="6">
        <v>0</v>
      </c>
      <c r="H32" s="6"/>
      <c r="I32" s="5" t="s">
        <v>120</v>
      </c>
      <c r="J32" s="5" t="s">
        <v>29562</v>
      </c>
    </row>
    <row r="33" ht="19" customHeight="1" spans="1:10">
      <c r="A33" s="5" t="s">
        <v>176</v>
      </c>
      <c r="B33" s="5" t="s">
        <v>49</v>
      </c>
      <c r="C33" s="8" t="s">
        <v>336</v>
      </c>
      <c r="D33" s="5">
        <v>30</v>
      </c>
      <c r="E33" s="5" t="s">
        <v>29561</v>
      </c>
      <c r="F33" s="6"/>
      <c r="G33" s="6">
        <v>0</v>
      </c>
      <c r="H33" s="6"/>
      <c r="I33" s="5" t="s">
        <v>120</v>
      </c>
      <c r="J33" s="5" t="s">
        <v>29562</v>
      </c>
    </row>
    <row r="34" ht="19" customHeight="1" spans="1:10">
      <c r="A34" s="5" t="s">
        <v>188</v>
      </c>
      <c r="B34" s="5" t="s">
        <v>49</v>
      </c>
      <c r="C34" s="8" t="s">
        <v>336</v>
      </c>
      <c r="D34" s="5">
        <v>35</v>
      </c>
      <c r="E34" s="5" t="s">
        <v>29561</v>
      </c>
      <c r="F34" s="6"/>
      <c r="G34" s="6">
        <v>0</v>
      </c>
      <c r="H34" s="6"/>
      <c r="I34" s="5" t="s">
        <v>120</v>
      </c>
      <c r="J34" s="5" t="s">
        <v>29562</v>
      </c>
    </row>
    <row r="35" ht="19" customHeight="1" spans="1:10">
      <c r="A35" s="5" t="s">
        <v>199</v>
      </c>
      <c r="B35" s="5" t="s">
        <v>49</v>
      </c>
      <c r="C35" s="8" t="s">
        <v>151</v>
      </c>
      <c r="D35" s="5">
        <v>40</v>
      </c>
      <c r="E35" s="5" t="s">
        <v>29561</v>
      </c>
      <c r="F35" s="6"/>
      <c r="G35" s="6">
        <v>0</v>
      </c>
      <c r="H35" s="6"/>
      <c r="I35" s="5" t="s">
        <v>120</v>
      </c>
      <c r="J35" s="5" t="s">
        <v>29562</v>
      </c>
    </row>
    <row r="36" ht="19" customHeight="1" spans="1:10">
      <c r="A36" s="5" t="s">
        <v>202</v>
      </c>
      <c r="B36" s="5" t="s">
        <v>49</v>
      </c>
      <c r="C36" s="8" t="s">
        <v>3422</v>
      </c>
      <c r="D36" s="5">
        <v>42</v>
      </c>
      <c r="E36" s="5" t="s">
        <v>29561</v>
      </c>
      <c r="F36" s="6"/>
      <c r="G36" s="6">
        <v>0</v>
      </c>
      <c r="H36" s="6"/>
      <c r="I36" s="5" t="s">
        <v>120</v>
      </c>
      <c r="J36" s="5" t="s">
        <v>29562</v>
      </c>
    </row>
    <row r="37" ht="19" customHeight="1" spans="1:10">
      <c r="A37" s="5" t="s">
        <v>205</v>
      </c>
      <c r="B37" s="5" t="s">
        <v>49</v>
      </c>
      <c r="C37" s="8" t="s">
        <v>3358</v>
      </c>
      <c r="D37" s="5">
        <v>45</v>
      </c>
      <c r="E37" s="5" t="s">
        <v>29561</v>
      </c>
      <c r="F37" s="6"/>
      <c r="G37" s="6">
        <v>0</v>
      </c>
      <c r="H37" s="6"/>
      <c r="I37" s="5" t="s">
        <v>120</v>
      </c>
      <c r="J37" s="5" t="s">
        <v>29562</v>
      </c>
    </row>
    <row r="38" ht="19" customHeight="1" spans="1:10">
      <c r="A38" s="5" t="s">
        <v>210</v>
      </c>
      <c r="B38" s="5" t="s">
        <v>49</v>
      </c>
      <c r="C38" s="8" t="s">
        <v>3402</v>
      </c>
      <c r="D38" s="5">
        <v>49</v>
      </c>
      <c r="E38" s="5" t="s">
        <v>29561</v>
      </c>
      <c r="F38" s="6"/>
      <c r="G38" s="6">
        <v>0</v>
      </c>
      <c r="H38" s="6"/>
      <c r="I38" s="5" t="s">
        <v>120</v>
      </c>
      <c r="J38" s="5" t="s">
        <v>29562</v>
      </c>
    </row>
    <row r="39" ht="19" customHeight="1" spans="1:10">
      <c r="A39" s="5" t="s">
        <v>211</v>
      </c>
      <c r="B39" s="5" t="s">
        <v>49</v>
      </c>
      <c r="C39" s="8" t="s">
        <v>3418</v>
      </c>
      <c r="D39" s="5">
        <v>50</v>
      </c>
      <c r="E39" s="5" t="s">
        <v>29561</v>
      </c>
      <c r="F39" s="6"/>
      <c r="G39" s="6">
        <v>0</v>
      </c>
      <c r="H39" s="6"/>
      <c r="I39" s="5" t="s">
        <v>120</v>
      </c>
      <c r="J39" s="5" t="s">
        <v>29562</v>
      </c>
    </row>
    <row r="40" ht="19" customHeight="1" spans="1:10">
      <c r="A40" s="5" t="s">
        <v>213</v>
      </c>
      <c r="B40" s="5" t="s">
        <v>49</v>
      </c>
      <c r="C40" s="8" t="s">
        <v>114</v>
      </c>
      <c r="D40" s="5">
        <v>52</v>
      </c>
      <c r="E40" s="5" t="s">
        <v>29561</v>
      </c>
      <c r="F40" s="6"/>
      <c r="G40" s="6">
        <v>0</v>
      </c>
      <c r="H40" s="6"/>
      <c r="I40" s="5" t="s">
        <v>120</v>
      </c>
      <c r="J40" s="5" t="s">
        <v>29562</v>
      </c>
    </row>
    <row r="41" ht="19" customHeight="1" spans="1:10">
      <c r="A41" s="5" t="s">
        <v>213</v>
      </c>
      <c r="B41" s="5" t="s">
        <v>49</v>
      </c>
      <c r="C41" s="8" t="s">
        <v>605</v>
      </c>
      <c r="D41" s="5">
        <v>52</v>
      </c>
      <c r="E41" s="5" t="s">
        <v>29561</v>
      </c>
      <c r="F41" s="6"/>
      <c r="G41" s="6">
        <v>0</v>
      </c>
      <c r="H41" s="6"/>
      <c r="I41" s="5" t="s">
        <v>120</v>
      </c>
      <c r="J41" s="5" t="s">
        <v>29562</v>
      </c>
    </row>
    <row r="42" ht="19" customHeight="1" spans="1:10">
      <c r="A42" s="5" t="s">
        <v>213</v>
      </c>
      <c r="B42" s="5" t="s">
        <v>49</v>
      </c>
      <c r="C42" s="8" t="s">
        <v>165</v>
      </c>
      <c r="D42" s="5">
        <v>52</v>
      </c>
      <c r="E42" s="5" t="s">
        <v>29561</v>
      </c>
      <c r="F42" s="6"/>
      <c r="G42" s="6">
        <v>0</v>
      </c>
      <c r="H42" s="6"/>
      <c r="I42" s="5" t="s">
        <v>120</v>
      </c>
      <c r="J42" s="5" t="s">
        <v>29562</v>
      </c>
    </row>
    <row r="43" ht="19" customHeight="1" spans="1:10">
      <c r="A43" s="5" t="s">
        <v>217</v>
      </c>
      <c r="B43" s="5" t="s">
        <v>49</v>
      </c>
      <c r="C43" s="8" t="s">
        <v>165</v>
      </c>
      <c r="D43" s="5">
        <v>53</v>
      </c>
      <c r="E43" s="5" t="s">
        <v>29561</v>
      </c>
      <c r="F43" s="6"/>
      <c r="G43" s="6">
        <v>0</v>
      </c>
      <c r="H43" s="6"/>
      <c r="I43" s="5" t="s">
        <v>120</v>
      </c>
      <c r="J43" s="5" t="s">
        <v>29562</v>
      </c>
    </row>
    <row r="44" ht="19" customHeight="1" spans="1:10">
      <c r="A44" s="5" t="s">
        <v>217</v>
      </c>
      <c r="B44" s="5" t="s">
        <v>49</v>
      </c>
      <c r="C44" s="8" t="s">
        <v>151</v>
      </c>
      <c r="D44" s="5">
        <v>53</v>
      </c>
      <c r="E44" s="5" t="s">
        <v>29561</v>
      </c>
      <c r="F44" s="6"/>
      <c r="G44" s="6">
        <v>0</v>
      </c>
      <c r="H44" s="6"/>
      <c r="I44" s="5" t="s">
        <v>120</v>
      </c>
      <c r="J44" s="5" t="s">
        <v>29562</v>
      </c>
    </row>
    <row r="45" ht="19" customHeight="1" spans="1:10">
      <c r="A45" s="5" t="s">
        <v>217</v>
      </c>
      <c r="B45" s="5" t="s">
        <v>49</v>
      </c>
      <c r="C45" s="8" t="s">
        <v>3358</v>
      </c>
      <c r="D45" s="5">
        <v>53</v>
      </c>
      <c r="E45" s="5" t="s">
        <v>29561</v>
      </c>
      <c r="F45" s="6"/>
      <c r="G45" s="6">
        <v>0</v>
      </c>
      <c r="H45" s="6"/>
      <c r="I45" s="5" t="s">
        <v>120</v>
      </c>
      <c r="J45" s="5" t="s">
        <v>29562</v>
      </c>
    </row>
    <row r="46" ht="19" customHeight="1" spans="1:10">
      <c r="A46" s="5" t="s">
        <v>217</v>
      </c>
      <c r="B46" s="5" t="s">
        <v>49</v>
      </c>
      <c r="C46" s="8" t="s">
        <v>673</v>
      </c>
      <c r="D46" s="5">
        <v>53</v>
      </c>
      <c r="E46" s="5" t="s">
        <v>29561</v>
      </c>
      <c r="F46" s="6"/>
      <c r="G46" s="6">
        <v>0</v>
      </c>
      <c r="H46" s="6"/>
      <c r="I46" s="5" t="s">
        <v>120</v>
      </c>
      <c r="J46" s="5" t="s">
        <v>29562</v>
      </c>
    </row>
    <row r="47" ht="19" customHeight="1" spans="1:10">
      <c r="A47" s="5" t="s">
        <v>217</v>
      </c>
      <c r="B47" s="5" t="s">
        <v>49</v>
      </c>
      <c r="C47" s="8" t="s">
        <v>183</v>
      </c>
      <c r="D47" s="5">
        <v>53</v>
      </c>
      <c r="E47" s="5" t="s">
        <v>29561</v>
      </c>
      <c r="F47" s="6"/>
      <c r="G47" s="6">
        <v>0</v>
      </c>
      <c r="H47" s="6"/>
      <c r="I47" s="5" t="s">
        <v>120</v>
      </c>
      <c r="J47" s="5" t="s">
        <v>29562</v>
      </c>
    </row>
    <row r="48" ht="19" customHeight="1" spans="1:10">
      <c r="A48" s="5" t="s">
        <v>217</v>
      </c>
      <c r="B48" s="5" t="s">
        <v>49</v>
      </c>
      <c r="C48" s="8" t="s">
        <v>431</v>
      </c>
      <c r="D48" s="5">
        <v>53</v>
      </c>
      <c r="E48" s="5" t="s">
        <v>29561</v>
      </c>
      <c r="F48" s="6"/>
      <c r="G48" s="6">
        <v>0.9</v>
      </c>
      <c r="H48" s="6"/>
      <c r="I48" s="5" t="s">
        <v>120</v>
      </c>
      <c r="J48" s="5" t="s">
        <v>29562</v>
      </c>
    </row>
    <row r="49" ht="19" customHeight="1" spans="1:10">
      <c r="A49" s="5" t="s">
        <v>217</v>
      </c>
      <c r="B49" s="5" t="s">
        <v>49</v>
      </c>
      <c r="C49" s="8" t="s">
        <v>644</v>
      </c>
      <c r="D49" s="5">
        <v>53</v>
      </c>
      <c r="E49" s="5" t="s">
        <v>29561</v>
      </c>
      <c r="F49" s="6"/>
      <c r="G49" s="6">
        <v>0</v>
      </c>
      <c r="H49" s="6"/>
      <c r="I49" s="5" t="s">
        <v>120</v>
      </c>
      <c r="J49" s="5" t="s">
        <v>29562</v>
      </c>
    </row>
    <row r="50" ht="19" customHeight="1" spans="1:10">
      <c r="A50" s="5" t="s">
        <v>217</v>
      </c>
      <c r="B50" s="5" t="s">
        <v>49</v>
      </c>
      <c r="C50" s="8" t="s">
        <v>3422</v>
      </c>
      <c r="D50" s="5">
        <v>53</v>
      </c>
      <c r="E50" s="5" t="s">
        <v>29561</v>
      </c>
      <c r="F50" s="6"/>
      <c r="G50" s="6">
        <v>0</v>
      </c>
      <c r="H50" s="6"/>
      <c r="I50" s="5" t="s">
        <v>120</v>
      </c>
      <c r="J50" s="5" t="s">
        <v>29562</v>
      </c>
    </row>
    <row r="51" ht="19" customHeight="1" spans="1:10">
      <c r="A51" s="5" t="s">
        <v>217</v>
      </c>
      <c r="B51" s="5" t="s">
        <v>49</v>
      </c>
      <c r="C51" s="8" t="s">
        <v>336</v>
      </c>
      <c r="D51" s="5">
        <v>53</v>
      </c>
      <c r="E51" s="5" t="s">
        <v>29561</v>
      </c>
      <c r="F51" s="6"/>
      <c r="G51" s="6">
        <v>0</v>
      </c>
      <c r="H51" s="6"/>
      <c r="I51" s="5" t="s">
        <v>120</v>
      </c>
      <c r="J51" s="5" t="s">
        <v>29562</v>
      </c>
    </row>
    <row r="52" ht="19" customHeight="1" spans="1:10">
      <c r="A52" s="5" t="s">
        <v>217</v>
      </c>
      <c r="B52" s="5" t="s">
        <v>49</v>
      </c>
      <c r="C52" s="8" t="s">
        <v>140</v>
      </c>
      <c r="D52" s="5">
        <v>53</v>
      </c>
      <c r="E52" s="5" t="s">
        <v>29561</v>
      </c>
      <c r="F52" s="6"/>
      <c r="G52" s="6">
        <v>0</v>
      </c>
      <c r="H52" s="6"/>
      <c r="I52" s="5" t="s">
        <v>120</v>
      </c>
      <c r="J52" s="5" t="s">
        <v>29562</v>
      </c>
    </row>
    <row r="53" ht="19" customHeight="1" spans="1:10">
      <c r="A53" s="5" t="s">
        <v>228</v>
      </c>
      <c r="B53" s="5" t="s">
        <v>49</v>
      </c>
      <c r="C53" s="8" t="s">
        <v>333</v>
      </c>
      <c r="D53" s="5">
        <v>60</v>
      </c>
      <c r="E53" s="5" t="s">
        <v>29561</v>
      </c>
      <c r="F53" s="6"/>
      <c r="G53" s="6">
        <v>0</v>
      </c>
      <c r="H53" s="6"/>
      <c r="I53" s="5" t="s">
        <v>120</v>
      </c>
      <c r="J53" s="5" t="s">
        <v>29562</v>
      </c>
    </row>
    <row r="54" ht="19" customHeight="1" spans="1:10">
      <c r="A54" s="5" t="s">
        <v>233</v>
      </c>
      <c r="B54" s="5" t="s">
        <v>49</v>
      </c>
      <c r="C54" s="8" t="s">
        <v>151</v>
      </c>
      <c r="D54" s="5">
        <v>62</v>
      </c>
      <c r="E54" s="5" t="s">
        <v>29561</v>
      </c>
      <c r="F54" s="6"/>
      <c r="G54" s="6">
        <v>0</v>
      </c>
      <c r="H54" s="6"/>
      <c r="I54" s="5" t="s">
        <v>120</v>
      </c>
      <c r="J54" s="5" t="s">
        <v>29562</v>
      </c>
    </row>
    <row r="55" ht="19" customHeight="1" spans="1:10">
      <c r="A55" s="5" t="s">
        <v>233</v>
      </c>
      <c r="B55" s="5" t="s">
        <v>49</v>
      </c>
      <c r="C55" s="8" t="s">
        <v>3358</v>
      </c>
      <c r="D55" s="5">
        <v>62</v>
      </c>
      <c r="E55" s="5" t="s">
        <v>29561</v>
      </c>
      <c r="F55" s="6"/>
      <c r="G55" s="6">
        <v>0</v>
      </c>
      <c r="H55" s="6"/>
      <c r="I55" s="5" t="s">
        <v>120</v>
      </c>
      <c r="J55" s="5" t="s">
        <v>29562</v>
      </c>
    </row>
    <row r="56" ht="19" customHeight="1" spans="1:10">
      <c r="A56" s="5" t="s">
        <v>233</v>
      </c>
      <c r="B56" s="5" t="s">
        <v>49</v>
      </c>
      <c r="C56" s="8" t="s">
        <v>3422</v>
      </c>
      <c r="D56" s="5">
        <v>62</v>
      </c>
      <c r="E56" s="5" t="s">
        <v>29561</v>
      </c>
      <c r="F56" s="6"/>
      <c r="G56" s="6">
        <v>0</v>
      </c>
      <c r="H56" s="6"/>
      <c r="I56" s="5" t="s">
        <v>120</v>
      </c>
      <c r="J56" s="5" t="s">
        <v>29562</v>
      </c>
    </row>
    <row r="57" ht="19" customHeight="1" spans="1:10">
      <c r="A57" s="5" t="s">
        <v>233</v>
      </c>
      <c r="B57" s="5" t="s">
        <v>49</v>
      </c>
      <c r="C57" s="8" t="s">
        <v>336</v>
      </c>
      <c r="D57" s="5">
        <v>62</v>
      </c>
      <c r="E57" s="5" t="s">
        <v>29561</v>
      </c>
      <c r="F57" s="6"/>
      <c r="G57" s="6">
        <v>0</v>
      </c>
      <c r="H57" s="6"/>
      <c r="I57" s="5" t="s">
        <v>120</v>
      </c>
      <c r="J57" s="5" t="s">
        <v>29562</v>
      </c>
    </row>
    <row r="58" ht="19" customHeight="1" spans="1:10">
      <c r="A58" s="5" t="s">
        <v>235</v>
      </c>
      <c r="B58" s="5" t="s">
        <v>49</v>
      </c>
      <c r="C58" s="8" t="s">
        <v>605</v>
      </c>
      <c r="D58" s="5">
        <v>63</v>
      </c>
      <c r="E58" s="5" t="s">
        <v>29561</v>
      </c>
      <c r="F58" s="6"/>
      <c r="G58" s="6">
        <v>0</v>
      </c>
      <c r="H58" s="6"/>
      <c r="I58" s="5" t="s">
        <v>120</v>
      </c>
      <c r="J58" s="5" t="s">
        <v>29562</v>
      </c>
    </row>
    <row r="59" ht="19" customHeight="1" spans="1:10">
      <c r="A59" s="5" t="s">
        <v>235</v>
      </c>
      <c r="B59" s="5" t="s">
        <v>49</v>
      </c>
      <c r="C59" s="8" t="s">
        <v>183</v>
      </c>
      <c r="D59" s="5">
        <v>63</v>
      </c>
      <c r="E59" s="5" t="s">
        <v>29561</v>
      </c>
      <c r="F59" s="6"/>
      <c r="G59" s="6">
        <v>0</v>
      </c>
      <c r="H59" s="6"/>
      <c r="I59" s="5" t="s">
        <v>120</v>
      </c>
      <c r="J59" s="5" t="s">
        <v>29562</v>
      </c>
    </row>
    <row r="60" ht="19" customHeight="1" spans="1:10">
      <c r="A60" s="5" t="s">
        <v>237</v>
      </c>
      <c r="B60" s="5" t="s">
        <v>49</v>
      </c>
      <c r="C60" s="8" t="s">
        <v>673</v>
      </c>
      <c r="D60" s="5">
        <v>64</v>
      </c>
      <c r="E60" s="5" t="s">
        <v>29561</v>
      </c>
      <c r="F60" s="6"/>
      <c r="G60" s="6">
        <v>0</v>
      </c>
      <c r="H60" s="6"/>
      <c r="I60" s="5" t="s">
        <v>120</v>
      </c>
      <c r="J60" s="5" t="s">
        <v>29562</v>
      </c>
    </row>
    <row r="61" ht="19" customHeight="1" spans="1:10">
      <c r="A61" s="5" t="s">
        <v>240</v>
      </c>
      <c r="B61" s="5" t="s">
        <v>49</v>
      </c>
      <c r="C61" s="8" t="s">
        <v>114</v>
      </c>
      <c r="D61" s="5">
        <v>66</v>
      </c>
      <c r="E61" s="5" t="s">
        <v>29561</v>
      </c>
      <c r="F61" s="6"/>
      <c r="G61" s="6">
        <v>0</v>
      </c>
      <c r="H61" s="6"/>
      <c r="I61" s="5" t="s">
        <v>120</v>
      </c>
      <c r="J61" s="5" t="s">
        <v>29562</v>
      </c>
    </row>
    <row r="62" ht="19" customHeight="1" spans="1:10">
      <c r="A62" s="5" t="s">
        <v>240</v>
      </c>
      <c r="B62" s="5" t="s">
        <v>49</v>
      </c>
      <c r="C62" s="8" t="s">
        <v>3402</v>
      </c>
      <c r="D62" s="5">
        <v>66</v>
      </c>
      <c r="E62" s="5" t="s">
        <v>29561</v>
      </c>
      <c r="F62" s="6"/>
      <c r="G62" s="6">
        <v>0</v>
      </c>
      <c r="H62" s="6"/>
      <c r="I62" s="5" t="s">
        <v>120</v>
      </c>
      <c r="J62" s="5" t="s">
        <v>29562</v>
      </c>
    </row>
    <row r="63" ht="19" customHeight="1" spans="1:10">
      <c r="A63" s="5" t="s">
        <v>240</v>
      </c>
      <c r="B63" s="5" t="s">
        <v>49</v>
      </c>
      <c r="C63" s="8" t="s">
        <v>3422</v>
      </c>
      <c r="D63" s="5">
        <v>66</v>
      </c>
      <c r="E63" s="5" t="s">
        <v>29561</v>
      </c>
      <c r="F63" s="6"/>
      <c r="G63" s="6">
        <v>0</v>
      </c>
      <c r="H63" s="6"/>
      <c r="I63" s="5" t="s">
        <v>120</v>
      </c>
      <c r="J63" s="5" t="s">
        <v>29562</v>
      </c>
    </row>
    <row r="64" ht="19" customHeight="1" spans="1:10">
      <c r="A64" s="5" t="s">
        <v>248</v>
      </c>
      <c r="B64" s="5" t="s">
        <v>49</v>
      </c>
      <c r="C64" s="8" t="s">
        <v>407</v>
      </c>
      <c r="D64" s="5">
        <v>71</v>
      </c>
      <c r="E64" s="5" t="s">
        <v>29561</v>
      </c>
      <c r="F64" s="6"/>
      <c r="G64" s="6">
        <v>0</v>
      </c>
      <c r="H64" s="6"/>
      <c r="I64" s="5" t="s">
        <v>120</v>
      </c>
      <c r="J64" s="5" t="s">
        <v>29562</v>
      </c>
    </row>
    <row r="65" ht="19" customHeight="1" spans="1:10">
      <c r="A65" s="5" t="s">
        <v>248</v>
      </c>
      <c r="B65" s="5" t="s">
        <v>49</v>
      </c>
      <c r="C65" s="8" t="s">
        <v>411</v>
      </c>
      <c r="D65" s="5">
        <v>71</v>
      </c>
      <c r="E65" s="5" t="s">
        <v>29561</v>
      </c>
      <c r="F65" s="6"/>
      <c r="G65" s="6">
        <v>0</v>
      </c>
      <c r="H65" s="6"/>
      <c r="I65" s="5" t="s">
        <v>120</v>
      </c>
      <c r="J65" s="5" t="s">
        <v>29562</v>
      </c>
    </row>
    <row r="66" ht="19" customHeight="1" spans="1:10">
      <c r="A66" s="5" t="s">
        <v>248</v>
      </c>
      <c r="B66" s="5" t="s">
        <v>49</v>
      </c>
      <c r="C66" s="8" t="s">
        <v>251</v>
      </c>
      <c r="D66" s="5">
        <v>71</v>
      </c>
      <c r="E66" s="5" t="s">
        <v>29561</v>
      </c>
      <c r="F66" s="6"/>
      <c r="G66" s="6">
        <v>0</v>
      </c>
      <c r="H66" s="6"/>
      <c r="I66" s="5" t="s">
        <v>120</v>
      </c>
      <c r="J66" s="5" t="s">
        <v>29562</v>
      </c>
    </row>
    <row r="67" ht="19" customHeight="1" spans="1:10">
      <c r="A67" s="5" t="s">
        <v>252</v>
      </c>
      <c r="B67" s="5" t="s">
        <v>253</v>
      </c>
      <c r="C67" s="8" t="s">
        <v>114</v>
      </c>
      <c r="D67" s="5">
        <v>72</v>
      </c>
      <c r="E67" s="5" t="s">
        <v>29561</v>
      </c>
      <c r="F67" s="6"/>
      <c r="G67" s="6">
        <v>0</v>
      </c>
      <c r="H67" s="6"/>
      <c r="I67" s="5" t="s">
        <v>120</v>
      </c>
      <c r="J67" s="5" t="s">
        <v>29562</v>
      </c>
    </row>
    <row r="68" ht="19" customHeight="1" spans="1:10">
      <c r="A68" s="5" t="s">
        <v>252</v>
      </c>
      <c r="B68" s="5" t="s">
        <v>253</v>
      </c>
      <c r="C68" s="8" t="s">
        <v>605</v>
      </c>
      <c r="D68" s="5">
        <v>72</v>
      </c>
      <c r="E68" s="5" t="s">
        <v>29561</v>
      </c>
      <c r="F68" s="6"/>
      <c r="G68" s="6">
        <v>0</v>
      </c>
      <c r="H68" s="6"/>
      <c r="I68" s="5" t="s">
        <v>120</v>
      </c>
      <c r="J68" s="5" t="s">
        <v>29562</v>
      </c>
    </row>
    <row r="69" ht="19" customHeight="1" spans="1:10">
      <c r="A69" s="5" t="s">
        <v>252</v>
      </c>
      <c r="B69" s="5" t="s">
        <v>253</v>
      </c>
      <c r="C69" s="8" t="s">
        <v>186</v>
      </c>
      <c r="D69" s="5">
        <v>72</v>
      </c>
      <c r="E69" s="5" t="s">
        <v>29561</v>
      </c>
      <c r="F69" s="6"/>
      <c r="G69" s="6">
        <v>0</v>
      </c>
      <c r="H69" s="6"/>
      <c r="I69" s="5" t="s">
        <v>120</v>
      </c>
      <c r="J69" s="5" t="s">
        <v>29562</v>
      </c>
    </row>
    <row r="70" ht="19" customHeight="1" spans="1:10">
      <c r="A70" s="5" t="s">
        <v>252</v>
      </c>
      <c r="B70" s="5" t="s">
        <v>253</v>
      </c>
      <c r="C70" s="8" t="s">
        <v>165</v>
      </c>
      <c r="D70" s="5">
        <v>72</v>
      </c>
      <c r="E70" s="5" t="s">
        <v>29561</v>
      </c>
      <c r="F70" s="6"/>
      <c r="G70" s="6">
        <v>0</v>
      </c>
      <c r="H70" s="6"/>
      <c r="I70" s="5" t="s">
        <v>120</v>
      </c>
      <c r="J70" s="5" t="s">
        <v>29562</v>
      </c>
    </row>
    <row r="71" ht="19" customHeight="1" spans="1:10">
      <c r="A71" s="5" t="s">
        <v>252</v>
      </c>
      <c r="B71" s="5" t="s">
        <v>253</v>
      </c>
      <c r="C71" s="8" t="s">
        <v>151</v>
      </c>
      <c r="D71" s="5">
        <v>72</v>
      </c>
      <c r="E71" s="5" t="s">
        <v>29561</v>
      </c>
      <c r="F71" s="6"/>
      <c r="G71" s="6">
        <v>0</v>
      </c>
      <c r="H71" s="6"/>
      <c r="I71" s="5" t="s">
        <v>120</v>
      </c>
      <c r="J71" s="5" t="s">
        <v>29562</v>
      </c>
    </row>
    <row r="72" ht="19" customHeight="1" spans="1:10">
      <c r="A72" s="5" t="s">
        <v>252</v>
      </c>
      <c r="B72" s="5" t="s">
        <v>253</v>
      </c>
      <c r="C72" s="8" t="s">
        <v>3358</v>
      </c>
      <c r="D72" s="5">
        <v>72</v>
      </c>
      <c r="E72" s="5" t="s">
        <v>29561</v>
      </c>
      <c r="F72" s="6"/>
      <c r="G72" s="6">
        <v>0</v>
      </c>
      <c r="H72" s="6"/>
      <c r="I72" s="5" t="s">
        <v>120</v>
      </c>
      <c r="J72" s="5" t="s">
        <v>29562</v>
      </c>
    </row>
    <row r="73" ht="19" customHeight="1" spans="1:10">
      <c r="A73" s="5" t="s">
        <v>257</v>
      </c>
      <c r="B73" s="5" t="s">
        <v>253</v>
      </c>
      <c r="C73" s="8" t="s">
        <v>605</v>
      </c>
      <c r="D73" s="5">
        <v>73</v>
      </c>
      <c r="E73" s="5" t="s">
        <v>29561</v>
      </c>
      <c r="F73" s="6"/>
      <c r="G73" s="6">
        <v>0</v>
      </c>
      <c r="H73" s="6"/>
      <c r="I73" s="5" t="s">
        <v>120</v>
      </c>
      <c r="J73" s="5" t="s">
        <v>29562</v>
      </c>
    </row>
    <row r="74" ht="19" customHeight="1" spans="1:10">
      <c r="A74" s="5" t="s">
        <v>257</v>
      </c>
      <c r="B74" s="5" t="s">
        <v>253</v>
      </c>
      <c r="C74" s="8" t="s">
        <v>3358</v>
      </c>
      <c r="D74" s="5">
        <v>73</v>
      </c>
      <c r="E74" s="5" t="s">
        <v>29561</v>
      </c>
      <c r="F74" s="6"/>
      <c r="G74" s="6">
        <v>0</v>
      </c>
      <c r="H74" s="6"/>
      <c r="I74" s="5" t="s">
        <v>120</v>
      </c>
      <c r="J74" s="5" t="s">
        <v>29562</v>
      </c>
    </row>
    <row r="75" ht="19" customHeight="1" spans="1:10">
      <c r="A75" s="5" t="s">
        <v>257</v>
      </c>
      <c r="B75" s="5" t="s">
        <v>253</v>
      </c>
      <c r="C75" s="8" t="s">
        <v>333</v>
      </c>
      <c r="D75" s="5">
        <v>73</v>
      </c>
      <c r="E75" s="5" t="s">
        <v>29561</v>
      </c>
      <c r="F75" s="6"/>
      <c r="G75" s="6">
        <v>0</v>
      </c>
      <c r="H75" s="6"/>
      <c r="I75" s="5" t="s">
        <v>120</v>
      </c>
      <c r="J75" s="5" t="s">
        <v>29562</v>
      </c>
    </row>
    <row r="76" ht="19" customHeight="1" spans="1:10">
      <c r="A76" s="5" t="s">
        <v>260</v>
      </c>
      <c r="B76" s="5" t="s">
        <v>253</v>
      </c>
      <c r="C76" s="8" t="s">
        <v>114</v>
      </c>
      <c r="D76" s="5">
        <v>74</v>
      </c>
      <c r="E76" s="5" t="s">
        <v>29561</v>
      </c>
      <c r="F76" s="6"/>
      <c r="G76" s="6">
        <v>0</v>
      </c>
      <c r="H76" s="6"/>
      <c r="I76" s="5" t="s">
        <v>120</v>
      </c>
      <c r="J76" s="5" t="s">
        <v>29562</v>
      </c>
    </row>
    <row r="77" ht="19" customHeight="1" spans="1:10">
      <c r="A77" s="5" t="s">
        <v>263</v>
      </c>
      <c r="B77" s="5" t="s">
        <v>253</v>
      </c>
      <c r="C77" s="8" t="s">
        <v>3358</v>
      </c>
      <c r="D77" s="5">
        <v>75</v>
      </c>
      <c r="E77" s="5" t="s">
        <v>29561</v>
      </c>
      <c r="F77" s="6"/>
      <c r="G77" s="6">
        <v>0</v>
      </c>
      <c r="H77" s="6"/>
      <c r="I77" s="5" t="s">
        <v>120</v>
      </c>
      <c r="J77" s="5" t="s">
        <v>29562</v>
      </c>
    </row>
    <row r="78" ht="19" customHeight="1" spans="1:10">
      <c r="A78" s="5" t="s">
        <v>263</v>
      </c>
      <c r="B78" s="5" t="s">
        <v>253</v>
      </c>
      <c r="C78" s="8" t="s">
        <v>407</v>
      </c>
      <c r="D78" s="5">
        <v>75</v>
      </c>
      <c r="E78" s="5" t="s">
        <v>29561</v>
      </c>
      <c r="F78" s="6"/>
      <c r="G78" s="6">
        <v>0</v>
      </c>
      <c r="H78" s="6"/>
      <c r="I78" s="5" t="s">
        <v>120</v>
      </c>
      <c r="J78" s="5" t="s">
        <v>29562</v>
      </c>
    </row>
    <row r="79" ht="19" customHeight="1" spans="1:10">
      <c r="A79" s="5" t="s">
        <v>263</v>
      </c>
      <c r="B79" s="5" t="s">
        <v>253</v>
      </c>
      <c r="C79" s="8" t="s">
        <v>3418</v>
      </c>
      <c r="D79" s="5">
        <v>75</v>
      </c>
      <c r="E79" s="5" t="s">
        <v>29561</v>
      </c>
      <c r="F79" s="6"/>
      <c r="G79" s="6">
        <v>0</v>
      </c>
      <c r="H79" s="6"/>
      <c r="I79" s="5" t="s">
        <v>120</v>
      </c>
      <c r="J79" s="5" t="s">
        <v>29562</v>
      </c>
    </row>
    <row r="80" ht="19" customHeight="1" spans="1:10">
      <c r="A80" s="5" t="s">
        <v>266</v>
      </c>
      <c r="B80" s="5" t="s">
        <v>253</v>
      </c>
      <c r="C80" s="8" t="s">
        <v>3358</v>
      </c>
      <c r="D80" s="5">
        <v>76</v>
      </c>
      <c r="E80" s="5" t="s">
        <v>29561</v>
      </c>
      <c r="F80" s="6"/>
      <c r="G80" s="6">
        <v>0</v>
      </c>
      <c r="H80" s="6"/>
      <c r="I80" s="5" t="s">
        <v>120</v>
      </c>
      <c r="J80" s="5" t="s">
        <v>29562</v>
      </c>
    </row>
    <row r="81" ht="19" customHeight="1" spans="1:10">
      <c r="A81" s="5" t="s">
        <v>266</v>
      </c>
      <c r="B81" s="5" t="s">
        <v>253</v>
      </c>
      <c r="C81" s="8" t="s">
        <v>407</v>
      </c>
      <c r="D81" s="5">
        <v>76</v>
      </c>
      <c r="E81" s="5" t="s">
        <v>29561</v>
      </c>
      <c r="F81" s="6"/>
      <c r="G81" s="6">
        <v>0</v>
      </c>
      <c r="H81" s="6"/>
      <c r="I81" s="5" t="s">
        <v>120</v>
      </c>
      <c r="J81" s="5" t="s">
        <v>29562</v>
      </c>
    </row>
    <row r="82" ht="19" customHeight="1" spans="1:10">
      <c r="A82" s="5" t="s">
        <v>266</v>
      </c>
      <c r="B82" s="5" t="s">
        <v>253</v>
      </c>
      <c r="C82" s="8" t="s">
        <v>3418</v>
      </c>
      <c r="D82" s="5">
        <v>76</v>
      </c>
      <c r="E82" s="5" t="s">
        <v>29561</v>
      </c>
      <c r="F82" s="6"/>
      <c r="G82" s="6">
        <v>0</v>
      </c>
      <c r="H82" s="6"/>
      <c r="I82" s="5" t="s">
        <v>120</v>
      </c>
      <c r="J82" s="5" t="s">
        <v>29562</v>
      </c>
    </row>
    <row r="83" ht="19" customHeight="1" spans="1:10">
      <c r="A83" s="5" t="s">
        <v>268</v>
      </c>
      <c r="B83" s="5" t="s">
        <v>253</v>
      </c>
      <c r="C83" s="8" t="s">
        <v>407</v>
      </c>
      <c r="D83" s="5">
        <v>77</v>
      </c>
      <c r="E83" s="5" t="s">
        <v>29561</v>
      </c>
      <c r="F83" s="6"/>
      <c r="G83" s="6">
        <v>0</v>
      </c>
      <c r="H83" s="6"/>
      <c r="I83" s="5" t="s">
        <v>120</v>
      </c>
      <c r="J83" s="5" t="s">
        <v>29562</v>
      </c>
    </row>
    <row r="84" ht="19" customHeight="1" spans="1:10">
      <c r="A84" s="5" t="s">
        <v>268</v>
      </c>
      <c r="B84" s="5" t="s">
        <v>253</v>
      </c>
      <c r="C84" s="8" t="s">
        <v>115</v>
      </c>
      <c r="D84" s="5">
        <v>77</v>
      </c>
      <c r="E84" s="5" t="s">
        <v>29561</v>
      </c>
      <c r="F84" s="6"/>
      <c r="G84" s="6">
        <v>0</v>
      </c>
      <c r="H84" s="6"/>
      <c r="I84" s="5" t="s">
        <v>120</v>
      </c>
      <c r="J84" s="5" t="s">
        <v>29562</v>
      </c>
    </row>
    <row r="85" ht="19" customHeight="1" spans="1:10">
      <c r="A85" s="5" t="s">
        <v>273</v>
      </c>
      <c r="B85" s="5" t="s">
        <v>253</v>
      </c>
      <c r="C85" s="8" t="s">
        <v>115</v>
      </c>
      <c r="D85" s="5">
        <v>79</v>
      </c>
      <c r="E85" s="5" t="s">
        <v>29561</v>
      </c>
      <c r="F85" s="6"/>
      <c r="G85" s="6">
        <v>166.9</v>
      </c>
      <c r="H85" s="6"/>
      <c r="I85" s="5" t="s">
        <v>120</v>
      </c>
      <c r="J85" s="5" t="s">
        <v>29562</v>
      </c>
    </row>
    <row r="86" ht="19" customHeight="1" spans="1:10">
      <c r="A86" s="5" t="s">
        <v>274</v>
      </c>
      <c r="B86" s="5" t="s">
        <v>253</v>
      </c>
      <c r="C86" s="8" t="s">
        <v>407</v>
      </c>
      <c r="D86" s="5">
        <v>80</v>
      </c>
      <c r="E86" s="5" t="s">
        <v>29561</v>
      </c>
      <c r="F86" s="6"/>
      <c r="G86" s="6">
        <v>0</v>
      </c>
      <c r="H86" s="6"/>
      <c r="I86" s="5" t="s">
        <v>120</v>
      </c>
      <c r="J86" s="5" t="s">
        <v>29562</v>
      </c>
    </row>
    <row r="87" ht="19" customHeight="1" spans="1:10">
      <c r="A87" s="5" t="s">
        <v>274</v>
      </c>
      <c r="B87" s="5" t="s">
        <v>253</v>
      </c>
      <c r="C87" s="8" t="s">
        <v>3402</v>
      </c>
      <c r="D87" s="5">
        <v>80</v>
      </c>
      <c r="E87" s="5" t="s">
        <v>29561</v>
      </c>
      <c r="F87" s="6"/>
      <c r="G87" s="6">
        <v>0</v>
      </c>
      <c r="H87" s="6"/>
      <c r="I87" s="5" t="s">
        <v>120</v>
      </c>
      <c r="J87" s="5" t="s">
        <v>29562</v>
      </c>
    </row>
    <row r="88" ht="19" customHeight="1" spans="1:10">
      <c r="A88" s="5" t="s">
        <v>274</v>
      </c>
      <c r="B88" s="5" t="s">
        <v>253</v>
      </c>
      <c r="C88" s="8" t="s">
        <v>336</v>
      </c>
      <c r="D88" s="5">
        <v>80</v>
      </c>
      <c r="E88" s="5" t="s">
        <v>29561</v>
      </c>
      <c r="F88" s="6"/>
      <c r="G88" s="6">
        <v>0</v>
      </c>
      <c r="H88" s="6"/>
      <c r="I88" s="5" t="s">
        <v>120</v>
      </c>
      <c r="J88" s="5" t="s">
        <v>29562</v>
      </c>
    </row>
    <row r="89" ht="19" customHeight="1" spans="1:10">
      <c r="A89" s="5" t="s">
        <v>274</v>
      </c>
      <c r="B89" s="5" t="s">
        <v>253</v>
      </c>
      <c r="C89" s="8" t="s">
        <v>653</v>
      </c>
      <c r="D89" s="5">
        <v>80</v>
      </c>
      <c r="E89" s="5" t="s">
        <v>29561</v>
      </c>
      <c r="F89" s="6"/>
      <c r="G89" s="6">
        <v>0</v>
      </c>
      <c r="H89" s="6"/>
      <c r="I89" s="5" t="s">
        <v>120</v>
      </c>
      <c r="J89" s="5" t="s">
        <v>29562</v>
      </c>
    </row>
    <row r="90" ht="19" customHeight="1" spans="1:10">
      <c r="A90" s="5" t="s">
        <v>274</v>
      </c>
      <c r="B90" s="5" t="s">
        <v>253</v>
      </c>
      <c r="C90" s="8" t="s">
        <v>115</v>
      </c>
      <c r="D90" s="5">
        <v>80</v>
      </c>
      <c r="E90" s="5" t="s">
        <v>29561</v>
      </c>
      <c r="F90" s="6"/>
      <c r="G90" s="6">
        <v>0</v>
      </c>
      <c r="H90" s="6"/>
      <c r="I90" s="5" t="s">
        <v>120</v>
      </c>
      <c r="J90" s="5" t="s">
        <v>29562</v>
      </c>
    </row>
    <row r="91" ht="19" customHeight="1" spans="1:10">
      <c r="A91" s="5" t="s">
        <v>283</v>
      </c>
      <c r="B91" s="5" t="s">
        <v>253</v>
      </c>
      <c r="C91" s="8" t="s">
        <v>407</v>
      </c>
      <c r="D91" s="5">
        <v>83</v>
      </c>
      <c r="E91" s="5" t="s">
        <v>29561</v>
      </c>
      <c r="F91" s="6"/>
      <c r="G91" s="6">
        <v>0</v>
      </c>
      <c r="H91" s="6"/>
      <c r="I91" s="5" t="s">
        <v>120</v>
      </c>
      <c r="J91" s="5" t="s">
        <v>29562</v>
      </c>
    </row>
    <row r="92" ht="19" customHeight="1" spans="1:10">
      <c r="A92" s="5" t="s">
        <v>287</v>
      </c>
      <c r="B92" s="5" t="s">
        <v>253</v>
      </c>
      <c r="C92" s="8" t="s">
        <v>3377</v>
      </c>
      <c r="D92" s="5">
        <v>85</v>
      </c>
      <c r="E92" s="5" t="s">
        <v>29561</v>
      </c>
      <c r="F92" s="6"/>
      <c r="G92" s="6">
        <v>0</v>
      </c>
      <c r="H92" s="6"/>
      <c r="I92" s="5" t="s">
        <v>120</v>
      </c>
      <c r="J92" s="5" t="s">
        <v>29562</v>
      </c>
    </row>
    <row r="93" ht="19" customHeight="1" spans="1:10">
      <c r="A93" s="5" t="s">
        <v>287</v>
      </c>
      <c r="B93" s="5" t="s">
        <v>253</v>
      </c>
      <c r="C93" s="8" t="s">
        <v>407</v>
      </c>
      <c r="D93" s="5">
        <v>85</v>
      </c>
      <c r="E93" s="5" t="s">
        <v>29561</v>
      </c>
      <c r="F93" s="6"/>
      <c r="G93" s="6">
        <v>0</v>
      </c>
      <c r="H93" s="6"/>
      <c r="I93" s="5" t="s">
        <v>120</v>
      </c>
      <c r="J93" s="5" t="s">
        <v>29562</v>
      </c>
    </row>
    <row r="94" ht="19" customHeight="1" spans="1:10">
      <c r="A94" s="5" t="s">
        <v>287</v>
      </c>
      <c r="B94" s="5" t="s">
        <v>253</v>
      </c>
      <c r="C94" s="8" t="s">
        <v>115</v>
      </c>
      <c r="D94" s="5">
        <v>85</v>
      </c>
      <c r="E94" s="5" t="s">
        <v>29561</v>
      </c>
      <c r="F94" s="6"/>
      <c r="G94" s="6">
        <v>8.5</v>
      </c>
      <c r="H94" s="6"/>
      <c r="I94" s="5" t="s">
        <v>120</v>
      </c>
      <c r="J94" s="5" t="s">
        <v>29562</v>
      </c>
    </row>
    <row r="95" ht="19" customHeight="1" spans="1:10">
      <c r="A95" s="5" t="s">
        <v>292</v>
      </c>
      <c r="B95" s="5" t="s">
        <v>253</v>
      </c>
      <c r="C95" s="8" t="s">
        <v>407</v>
      </c>
      <c r="D95" s="5">
        <v>87</v>
      </c>
      <c r="E95" s="5" t="s">
        <v>29561</v>
      </c>
      <c r="F95" s="6"/>
      <c r="G95" s="6">
        <v>0</v>
      </c>
      <c r="H95" s="6"/>
      <c r="I95" s="5" t="s">
        <v>120</v>
      </c>
      <c r="J95" s="5" t="s">
        <v>29562</v>
      </c>
    </row>
    <row r="96" ht="19" customHeight="1" spans="1:10">
      <c r="A96" s="5" t="s">
        <v>293</v>
      </c>
      <c r="B96" s="5" t="s">
        <v>253</v>
      </c>
      <c r="C96" s="8" t="s">
        <v>3358</v>
      </c>
      <c r="D96" s="5">
        <v>89</v>
      </c>
      <c r="E96" s="5" t="s">
        <v>29561</v>
      </c>
      <c r="F96" s="6"/>
      <c r="G96" s="6">
        <v>0</v>
      </c>
      <c r="H96" s="6"/>
      <c r="I96" s="5" t="s">
        <v>120</v>
      </c>
      <c r="J96" s="5" t="s">
        <v>29562</v>
      </c>
    </row>
    <row r="97" ht="19" customHeight="1" spans="1:10">
      <c r="A97" s="5" t="s">
        <v>293</v>
      </c>
      <c r="B97" s="5" t="s">
        <v>253</v>
      </c>
      <c r="C97" s="8" t="s">
        <v>3377</v>
      </c>
      <c r="D97" s="5">
        <v>89</v>
      </c>
      <c r="E97" s="5" t="s">
        <v>29561</v>
      </c>
      <c r="F97" s="6"/>
      <c r="G97" s="6">
        <v>0</v>
      </c>
      <c r="H97" s="6"/>
      <c r="I97" s="5" t="s">
        <v>120</v>
      </c>
      <c r="J97" s="5" t="s">
        <v>29562</v>
      </c>
    </row>
    <row r="98" ht="19" customHeight="1" spans="1:10">
      <c r="A98" s="5" t="s">
        <v>293</v>
      </c>
      <c r="B98" s="5" t="s">
        <v>253</v>
      </c>
      <c r="C98" s="8" t="s">
        <v>407</v>
      </c>
      <c r="D98" s="5">
        <v>89</v>
      </c>
      <c r="E98" s="5" t="s">
        <v>29561</v>
      </c>
      <c r="F98" s="6"/>
      <c r="G98" s="6">
        <v>0</v>
      </c>
      <c r="H98" s="6"/>
      <c r="I98" s="5" t="s">
        <v>120</v>
      </c>
      <c r="J98" s="5" t="s">
        <v>29562</v>
      </c>
    </row>
    <row r="99" ht="19" customHeight="1" spans="1:10">
      <c r="A99" s="5" t="s">
        <v>293</v>
      </c>
      <c r="B99" s="5" t="s">
        <v>253</v>
      </c>
      <c r="C99" s="8" t="s">
        <v>175</v>
      </c>
      <c r="D99" s="5">
        <v>89</v>
      </c>
      <c r="E99" s="5" t="s">
        <v>29561</v>
      </c>
      <c r="F99" s="6"/>
      <c r="G99" s="6">
        <v>0</v>
      </c>
      <c r="H99" s="6"/>
      <c r="I99" s="5" t="s">
        <v>120</v>
      </c>
      <c r="J99" s="5" t="s">
        <v>29562</v>
      </c>
    </row>
    <row r="100" ht="19" customHeight="1" spans="1:10">
      <c r="A100" s="5" t="s">
        <v>293</v>
      </c>
      <c r="B100" s="5" t="s">
        <v>253</v>
      </c>
      <c r="C100" s="8" t="s">
        <v>3402</v>
      </c>
      <c r="D100" s="5">
        <v>89</v>
      </c>
      <c r="E100" s="5" t="s">
        <v>29561</v>
      </c>
      <c r="F100" s="6"/>
      <c r="G100" s="6">
        <v>0</v>
      </c>
      <c r="H100" s="6"/>
      <c r="I100" s="5" t="s">
        <v>120</v>
      </c>
      <c r="J100" s="5" t="s">
        <v>29562</v>
      </c>
    </row>
    <row r="101" ht="19" customHeight="1" spans="1:10">
      <c r="A101" s="5" t="s">
        <v>293</v>
      </c>
      <c r="B101" s="5" t="s">
        <v>253</v>
      </c>
      <c r="C101" s="8" t="s">
        <v>3418</v>
      </c>
      <c r="D101" s="5">
        <v>89</v>
      </c>
      <c r="E101" s="5" t="s">
        <v>29561</v>
      </c>
      <c r="F101" s="6"/>
      <c r="G101" s="6">
        <v>0</v>
      </c>
      <c r="H101" s="6"/>
      <c r="I101" s="5" t="s">
        <v>120</v>
      </c>
      <c r="J101" s="5" t="s">
        <v>29562</v>
      </c>
    </row>
    <row r="102" ht="19" customHeight="1" spans="1:10">
      <c r="A102" s="5" t="s">
        <v>295</v>
      </c>
      <c r="B102" s="5" t="s">
        <v>253</v>
      </c>
      <c r="C102" s="8" t="s">
        <v>165</v>
      </c>
      <c r="D102" s="5">
        <v>90</v>
      </c>
      <c r="E102" s="5" t="s">
        <v>29561</v>
      </c>
      <c r="F102" s="6"/>
      <c r="G102" s="6">
        <v>0</v>
      </c>
      <c r="H102" s="6"/>
      <c r="I102" s="5" t="s">
        <v>120</v>
      </c>
      <c r="J102" s="5" t="s">
        <v>29562</v>
      </c>
    </row>
    <row r="103" ht="19" customHeight="1" spans="1:10">
      <c r="A103" s="5" t="s">
        <v>295</v>
      </c>
      <c r="B103" s="5" t="s">
        <v>253</v>
      </c>
      <c r="C103" s="8" t="s">
        <v>151</v>
      </c>
      <c r="D103" s="5">
        <v>90</v>
      </c>
      <c r="E103" s="5" t="s">
        <v>29561</v>
      </c>
      <c r="F103" s="6"/>
      <c r="G103" s="6">
        <v>0</v>
      </c>
      <c r="H103" s="6"/>
      <c r="I103" s="5" t="s">
        <v>120</v>
      </c>
      <c r="J103" s="5" t="s">
        <v>29562</v>
      </c>
    </row>
    <row r="104" ht="19" customHeight="1" spans="1:10">
      <c r="A104" s="5" t="s">
        <v>295</v>
      </c>
      <c r="B104" s="5" t="s">
        <v>253</v>
      </c>
      <c r="C104" s="8" t="s">
        <v>3402</v>
      </c>
      <c r="D104" s="5">
        <v>90</v>
      </c>
      <c r="E104" s="5" t="s">
        <v>29561</v>
      </c>
      <c r="F104" s="6"/>
      <c r="G104" s="6">
        <v>0</v>
      </c>
      <c r="H104" s="6"/>
      <c r="I104" s="5" t="s">
        <v>120</v>
      </c>
      <c r="J104" s="5" t="s">
        <v>29562</v>
      </c>
    </row>
    <row r="105" ht="19" customHeight="1" spans="1:10">
      <c r="A105" s="5" t="s">
        <v>295</v>
      </c>
      <c r="B105" s="5" t="s">
        <v>253</v>
      </c>
      <c r="C105" s="8" t="s">
        <v>3418</v>
      </c>
      <c r="D105" s="5">
        <v>90</v>
      </c>
      <c r="E105" s="5" t="s">
        <v>29561</v>
      </c>
      <c r="F105" s="6"/>
      <c r="G105" s="6">
        <v>0</v>
      </c>
      <c r="H105" s="6"/>
      <c r="I105" s="5" t="s">
        <v>120</v>
      </c>
      <c r="J105" s="5" t="s">
        <v>29562</v>
      </c>
    </row>
    <row r="106" ht="19" customHeight="1" spans="1:10">
      <c r="A106" s="5" t="s">
        <v>305</v>
      </c>
      <c r="B106" s="5" t="s">
        <v>253</v>
      </c>
      <c r="C106" s="8" t="s">
        <v>151</v>
      </c>
      <c r="D106" s="5">
        <v>93</v>
      </c>
      <c r="E106" s="5" t="s">
        <v>29561</v>
      </c>
      <c r="F106" s="6"/>
      <c r="G106" s="6">
        <v>0</v>
      </c>
      <c r="H106" s="6"/>
      <c r="I106" s="5" t="s">
        <v>120</v>
      </c>
      <c r="J106" s="5" t="s">
        <v>29562</v>
      </c>
    </row>
    <row r="107" ht="19" customHeight="1" spans="1:10">
      <c r="A107" s="5" t="s">
        <v>305</v>
      </c>
      <c r="B107" s="5" t="s">
        <v>253</v>
      </c>
      <c r="C107" s="8" t="s">
        <v>3358</v>
      </c>
      <c r="D107" s="5">
        <v>93</v>
      </c>
      <c r="E107" s="5" t="s">
        <v>29561</v>
      </c>
      <c r="F107" s="6"/>
      <c r="G107" s="6">
        <v>0</v>
      </c>
      <c r="H107" s="6"/>
      <c r="I107" s="5" t="s">
        <v>120</v>
      </c>
      <c r="J107" s="5" t="s">
        <v>29562</v>
      </c>
    </row>
    <row r="108" ht="19" customHeight="1" spans="1:10">
      <c r="A108" s="5" t="s">
        <v>305</v>
      </c>
      <c r="B108" s="5" t="s">
        <v>253</v>
      </c>
      <c r="C108" s="8" t="s">
        <v>431</v>
      </c>
      <c r="D108" s="5">
        <v>93</v>
      </c>
      <c r="E108" s="5" t="s">
        <v>29561</v>
      </c>
      <c r="F108" s="6"/>
      <c r="G108" s="6">
        <v>0</v>
      </c>
      <c r="H108" s="6"/>
      <c r="I108" s="5" t="s">
        <v>120</v>
      </c>
      <c r="J108" s="5" t="s">
        <v>29562</v>
      </c>
    </row>
    <row r="109" ht="19" customHeight="1" spans="1:10">
      <c r="A109" s="5" t="s">
        <v>305</v>
      </c>
      <c r="B109" s="5" t="s">
        <v>253</v>
      </c>
      <c r="C109" s="8" t="s">
        <v>407</v>
      </c>
      <c r="D109" s="5">
        <v>93</v>
      </c>
      <c r="E109" s="5" t="s">
        <v>29561</v>
      </c>
      <c r="F109" s="6"/>
      <c r="G109" s="6">
        <v>0</v>
      </c>
      <c r="H109" s="6"/>
      <c r="I109" s="5" t="s">
        <v>120</v>
      </c>
      <c r="J109" s="5" t="s">
        <v>29562</v>
      </c>
    </row>
    <row r="110" ht="19" customHeight="1" spans="1:10">
      <c r="A110" s="5" t="s">
        <v>307</v>
      </c>
      <c r="B110" s="5" t="s">
        <v>253</v>
      </c>
      <c r="C110" s="8" t="s">
        <v>3377</v>
      </c>
      <c r="D110" s="5">
        <v>94</v>
      </c>
      <c r="E110" s="5" t="s">
        <v>29561</v>
      </c>
      <c r="F110" s="6"/>
      <c r="G110" s="6">
        <v>0</v>
      </c>
      <c r="H110" s="6"/>
      <c r="I110" s="5" t="s">
        <v>120</v>
      </c>
      <c r="J110" s="5" t="s">
        <v>29562</v>
      </c>
    </row>
    <row r="111" ht="19" customHeight="1" spans="1:10">
      <c r="A111" s="5" t="s">
        <v>307</v>
      </c>
      <c r="B111" s="5" t="s">
        <v>253</v>
      </c>
      <c r="C111" s="8" t="s">
        <v>407</v>
      </c>
      <c r="D111" s="5">
        <v>94</v>
      </c>
      <c r="E111" s="5" t="s">
        <v>29561</v>
      </c>
      <c r="F111" s="6"/>
      <c r="G111" s="6">
        <v>0</v>
      </c>
      <c r="H111" s="6"/>
      <c r="I111" s="5" t="s">
        <v>120</v>
      </c>
      <c r="J111" s="5" t="s">
        <v>29562</v>
      </c>
    </row>
    <row r="112" ht="19" customHeight="1" spans="1:10">
      <c r="A112" s="5" t="s">
        <v>307</v>
      </c>
      <c r="B112" s="5" t="s">
        <v>253</v>
      </c>
      <c r="C112" s="8" t="s">
        <v>3418</v>
      </c>
      <c r="D112" s="5">
        <v>94</v>
      </c>
      <c r="E112" s="5" t="s">
        <v>29561</v>
      </c>
      <c r="F112" s="6"/>
      <c r="G112" s="6">
        <v>0</v>
      </c>
      <c r="H112" s="6"/>
      <c r="I112" s="5" t="s">
        <v>120</v>
      </c>
      <c r="J112" s="5" t="s">
        <v>29562</v>
      </c>
    </row>
    <row r="113" ht="19" customHeight="1" spans="1:10">
      <c r="A113" s="5" t="s">
        <v>309</v>
      </c>
      <c r="B113" s="5" t="s">
        <v>253</v>
      </c>
      <c r="C113" s="8" t="s">
        <v>114</v>
      </c>
      <c r="D113" s="5">
        <v>95</v>
      </c>
      <c r="E113" s="5" t="s">
        <v>29561</v>
      </c>
      <c r="F113" s="6"/>
      <c r="G113" s="6">
        <v>0</v>
      </c>
      <c r="H113" s="6"/>
      <c r="I113" s="5" t="s">
        <v>120</v>
      </c>
      <c r="J113" s="5" t="s">
        <v>29562</v>
      </c>
    </row>
    <row r="114" ht="19" customHeight="1" spans="1:10">
      <c r="A114" s="5" t="s">
        <v>326</v>
      </c>
      <c r="B114" s="5" t="s">
        <v>253</v>
      </c>
      <c r="C114" s="8" t="s">
        <v>3358</v>
      </c>
      <c r="D114" s="5">
        <v>101</v>
      </c>
      <c r="E114" s="5" t="s">
        <v>29561</v>
      </c>
      <c r="F114" s="6"/>
      <c r="G114" s="6">
        <v>0</v>
      </c>
      <c r="H114" s="6"/>
      <c r="I114" s="5" t="s">
        <v>120</v>
      </c>
      <c r="J114" s="5" t="s">
        <v>29562</v>
      </c>
    </row>
    <row r="115" ht="19" customHeight="1" spans="1:10">
      <c r="A115" s="5" t="s">
        <v>326</v>
      </c>
      <c r="B115" s="5" t="s">
        <v>253</v>
      </c>
      <c r="C115" s="8" t="s">
        <v>506</v>
      </c>
      <c r="D115" s="5">
        <v>101</v>
      </c>
      <c r="E115" s="5" t="s">
        <v>29561</v>
      </c>
      <c r="F115" s="6"/>
      <c r="G115" s="6">
        <v>0</v>
      </c>
      <c r="H115" s="6"/>
      <c r="I115" s="5" t="s">
        <v>120</v>
      </c>
      <c r="J115" s="5" t="s">
        <v>29562</v>
      </c>
    </row>
    <row r="116" ht="19" customHeight="1" spans="1:10">
      <c r="A116" s="5" t="s">
        <v>326</v>
      </c>
      <c r="B116" s="5" t="s">
        <v>253</v>
      </c>
      <c r="C116" s="8" t="s">
        <v>3377</v>
      </c>
      <c r="D116" s="5">
        <v>101</v>
      </c>
      <c r="E116" s="5" t="s">
        <v>29561</v>
      </c>
      <c r="F116" s="6"/>
      <c r="G116" s="6">
        <v>0</v>
      </c>
      <c r="H116" s="6"/>
      <c r="I116" s="5" t="s">
        <v>120</v>
      </c>
      <c r="J116" s="5" t="s">
        <v>29562</v>
      </c>
    </row>
    <row r="117" ht="19" customHeight="1" spans="1:10">
      <c r="A117" s="5" t="s">
        <v>326</v>
      </c>
      <c r="B117" s="5" t="s">
        <v>253</v>
      </c>
      <c r="C117" s="8" t="s">
        <v>3418</v>
      </c>
      <c r="D117" s="5">
        <v>101</v>
      </c>
      <c r="E117" s="5" t="s">
        <v>29561</v>
      </c>
      <c r="F117" s="6"/>
      <c r="G117" s="6">
        <v>0</v>
      </c>
      <c r="H117" s="6"/>
      <c r="I117" s="5" t="s">
        <v>120</v>
      </c>
      <c r="J117" s="5" t="s">
        <v>29562</v>
      </c>
    </row>
    <row r="118" ht="19" customHeight="1" spans="1:10">
      <c r="A118" s="5" t="s">
        <v>334</v>
      </c>
      <c r="B118" s="5" t="s">
        <v>253</v>
      </c>
      <c r="C118" s="8" t="s">
        <v>3422</v>
      </c>
      <c r="D118" s="5">
        <v>103</v>
      </c>
      <c r="E118" s="5" t="s">
        <v>29561</v>
      </c>
      <c r="F118" s="6"/>
      <c r="G118" s="6">
        <v>0</v>
      </c>
      <c r="H118" s="6"/>
      <c r="I118" s="5" t="s">
        <v>120</v>
      </c>
      <c r="J118" s="5" t="s">
        <v>29562</v>
      </c>
    </row>
    <row r="119" ht="19" customHeight="1" spans="1:10">
      <c r="A119" s="5" t="s">
        <v>342</v>
      </c>
      <c r="B119" s="5" t="s">
        <v>253</v>
      </c>
      <c r="C119" s="8" t="s">
        <v>151</v>
      </c>
      <c r="D119" s="5">
        <v>107</v>
      </c>
      <c r="E119" s="5" t="s">
        <v>29561</v>
      </c>
      <c r="F119" s="6"/>
      <c r="G119" s="6">
        <v>0</v>
      </c>
      <c r="H119" s="6"/>
      <c r="I119" s="5" t="s">
        <v>120</v>
      </c>
      <c r="J119" s="5" t="s">
        <v>29562</v>
      </c>
    </row>
    <row r="120" ht="19" customHeight="1" spans="1:10">
      <c r="A120" s="5" t="s">
        <v>342</v>
      </c>
      <c r="B120" s="5" t="s">
        <v>253</v>
      </c>
      <c r="C120" s="8" t="s">
        <v>3377</v>
      </c>
      <c r="D120" s="5">
        <v>107</v>
      </c>
      <c r="E120" s="5" t="s">
        <v>29561</v>
      </c>
      <c r="F120" s="6"/>
      <c r="G120" s="6">
        <v>0</v>
      </c>
      <c r="H120" s="6"/>
      <c r="I120" s="5" t="s">
        <v>120</v>
      </c>
      <c r="J120" s="5" t="s">
        <v>29562</v>
      </c>
    </row>
    <row r="121" ht="19" customHeight="1" spans="1:10">
      <c r="A121" s="5" t="s">
        <v>342</v>
      </c>
      <c r="B121" s="5" t="s">
        <v>253</v>
      </c>
      <c r="C121" s="8" t="s">
        <v>3418</v>
      </c>
      <c r="D121" s="5">
        <v>107</v>
      </c>
      <c r="E121" s="5" t="s">
        <v>29561</v>
      </c>
      <c r="F121" s="6"/>
      <c r="G121" s="6">
        <v>0</v>
      </c>
      <c r="H121" s="6"/>
      <c r="I121" s="5" t="s">
        <v>120</v>
      </c>
      <c r="J121" s="5" t="s">
        <v>29562</v>
      </c>
    </row>
    <row r="122" ht="19" customHeight="1" spans="1:10">
      <c r="A122" s="5" t="s">
        <v>342</v>
      </c>
      <c r="B122" s="5" t="s">
        <v>253</v>
      </c>
      <c r="C122" s="8" t="s">
        <v>3422</v>
      </c>
      <c r="D122" s="5">
        <v>107</v>
      </c>
      <c r="E122" s="5" t="s">
        <v>29561</v>
      </c>
      <c r="F122" s="6"/>
      <c r="G122" s="6">
        <v>0</v>
      </c>
      <c r="H122" s="6"/>
      <c r="I122" s="5" t="s">
        <v>120</v>
      </c>
      <c r="J122" s="5" t="s">
        <v>29562</v>
      </c>
    </row>
    <row r="123" ht="19" customHeight="1" spans="1:10">
      <c r="A123" s="5" t="s">
        <v>348</v>
      </c>
      <c r="B123" s="5" t="s">
        <v>253</v>
      </c>
      <c r="C123" s="8" t="s">
        <v>407</v>
      </c>
      <c r="D123" s="5">
        <v>110</v>
      </c>
      <c r="E123" s="5" t="s">
        <v>29561</v>
      </c>
      <c r="F123" s="6"/>
      <c r="G123" s="6">
        <v>0</v>
      </c>
      <c r="H123" s="6"/>
      <c r="I123" s="5" t="s">
        <v>120</v>
      </c>
      <c r="J123" s="5" t="s">
        <v>29562</v>
      </c>
    </row>
    <row r="124" ht="19" customHeight="1" spans="1:10">
      <c r="A124" s="5" t="s">
        <v>348</v>
      </c>
      <c r="B124" s="5" t="s">
        <v>253</v>
      </c>
      <c r="C124" s="8" t="s">
        <v>336</v>
      </c>
      <c r="D124" s="5">
        <v>110</v>
      </c>
      <c r="E124" s="5" t="s">
        <v>29561</v>
      </c>
      <c r="F124" s="6"/>
      <c r="G124" s="6">
        <v>0</v>
      </c>
      <c r="H124" s="6"/>
      <c r="I124" s="5" t="s">
        <v>120</v>
      </c>
      <c r="J124" s="5" t="s">
        <v>29562</v>
      </c>
    </row>
    <row r="125" ht="19" customHeight="1" spans="1:10">
      <c r="A125" s="5" t="s">
        <v>351</v>
      </c>
      <c r="B125" s="5" t="s">
        <v>52</v>
      </c>
      <c r="C125" s="8" t="s">
        <v>3358</v>
      </c>
      <c r="D125" s="5">
        <v>111</v>
      </c>
      <c r="E125" s="5" t="s">
        <v>29561</v>
      </c>
      <c r="F125" s="6"/>
      <c r="G125" s="6">
        <v>0</v>
      </c>
      <c r="H125" s="6"/>
      <c r="I125" s="5" t="s">
        <v>120</v>
      </c>
      <c r="J125" s="5" t="s">
        <v>29562</v>
      </c>
    </row>
    <row r="126" ht="19" customHeight="1" spans="1:10">
      <c r="A126" s="5" t="s">
        <v>351</v>
      </c>
      <c r="B126" s="5" t="s">
        <v>52</v>
      </c>
      <c r="C126" s="8" t="s">
        <v>407</v>
      </c>
      <c r="D126" s="5">
        <v>111</v>
      </c>
      <c r="E126" s="5" t="s">
        <v>29561</v>
      </c>
      <c r="F126" s="6"/>
      <c r="G126" s="6">
        <v>0</v>
      </c>
      <c r="H126" s="6"/>
      <c r="I126" s="5" t="s">
        <v>120</v>
      </c>
      <c r="J126" s="5" t="s">
        <v>29562</v>
      </c>
    </row>
    <row r="127" ht="19" customHeight="1" spans="1:10">
      <c r="A127" s="5" t="s">
        <v>351</v>
      </c>
      <c r="B127" s="5" t="s">
        <v>52</v>
      </c>
      <c r="C127" s="8" t="s">
        <v>3418</v>
      </c>
      <c r="D127" s="5">
        <v>111</v>
      </c>
      <c r="E127" s="5" t="s">
        <v>29561</v>
      </c>
      <c r="F127" s="6"/>
      <c r="G127" s="6">
        <v>0</v>
      </c>
      <c r="H127" s="6"/>
      <c r="I127" s="5" t="s">
        <v>120</v>
      </c>
      <c r="J127" s="5" t="s">
        <v>29562</v>
      </c>
    </row>
    <row r="128" ht="19" customHeight="1" spans="1:10">
      <c r="A128" s="5" t="s">
        <v>351</v>
      </c>
      <c r="B128" s="5" t="s">
        <v>52</v>
      </c>
      <c r="C128" s="8" t="s">
        <v>3422</v>
      </c>
      <c r="D128" s="5">
        <v>111</v>
      </c>
      <c r="E128" s="5" t="s">
        <v>29561</v>
      </c>
      <c r="F128" s="6"/>
      <c r="G128" s="6">
        <v>0</v>
      </c>
      <c r="H128" s="6"/>
      <c r="I128" s="5" t="s">
        <v>120</v>
      </c>
      <c r="J128" s="5" t="s">
        <v>29562</v>
      </c>
    </row>
    <row r="129" ht="19" customHeight="1" spans="1:10">
      <c r="A129" s="5" t="s">
        <v>354</v>
      </c>
      <c r="B129" s="5" t="s">
        <v>52</v>
      </c>
      <c r="C129" s="8" t="s">
        <v>3418</v>
      </c>
      <c r="D129" s="5">
        <v>112</v>
      </c>
      <c r="E129" s="5" t="s">
        <v>29561</v>
      </c>
      <c r="F129" s="6"/>
      <c r="G129" s="6"/>
      <c r="H129" s="6"/>
      <c r="I129" s="5" t="s">
        <v>120</v>
      </c>
      <c r="J129" s="5" t="s">
        <v>29562</v>
      </c>
    </row>
    <row r="130" ht="19" customHeight="1" spans="1:10">
      <c r="A130" s="5" t="s">
        <v>363</v>
      </c>
      <c r="B130" s="5" t="s">
        <v>52</v>
      </c>
      <c r="C130" s="8" t="s">
        <v>3358</v>
      </c>
      <c r="D130" s="5">
        <v>115</v>
      </c>
      <c r="E130" s="5" t="s">
        <v>29561</v>
      </c>
      <c r="F130" s="6"/>
      <c r="G130" s="6"/>
      <c r="H130" s="6"/>
      <c r="I130" s="5" t="s">
        <v>120</v>
      </c>
      <c r="J130" s="5" t="s">
        <v>29562</v>
      </c>
    </row>
    <row r="131" ht="19" customHeight="1" spans="1:10">
      <c r="A131" s="5" t="s">
        <v>363</v>
      </c>
      <c r="B131" s="5" t="s">
        <v>52</v>
      </c>
      <c r="C131" s="8" t="s">
        <v>431</v>
      </c>
      <c r="D131" s="5">
        <v>115</v>
      </c>
      <c r="E131" s="5" t="s">
        <v>29561</v>
      </c>
      <c r="F131" s="6"/>
      <c r="G131" s="6"/>
      <c r="H131" s="6"/>
      <c r="I131" s="5" t="s">
        <v>120</v>
      </c>
      <c r="J131" s="5" t="s">
        <v>29562</v>
      </c>
    </row>
    <row r="132" ht="19" customHeight="1" spans="1:10">
      <c r="A132" s="5" t="s">
        <v>363</v>
      </c>
      <c r="B132" s="5" t="s">
        <v>52</v>
      </c>
      <c r="C132" s="8" t="s">
        <v>251</v>
      </c>
      <c r="D132" s="5">
        <v>115</v>
      </c>
      <c r="E132" s="5" t="s">
        <v>29561</v>
      </c>
      <c r="F132" s="6"/>
      <c r="G132" s="6"/>
      <c r="H132" s="6"/>
      <c r="I132" s="5" t="s">
        <v>120</v>
      </c>
      <c r="J132" s="5" t="s">
        <v>29562</v>
      </c>
    </row>
    <row r="133" ht="19" customHeight="1" spans="1:10">
      <c r="A133" s="5" t="s">
        <v>363</v>
      </c>
      <c r="B133" s="5" t="s">
        <v>52</v>
      </c>
      <c r="C133" s="8" t="s">
        <v>653</v>
      </c>
      <c r="D133" s="5">
        <v>115</v>
      </c>
      <c r="E133" s="5" t="s">
        <v>29561</v>
      </c>
      <c r="F133" s="6"/>
      <c r="G133" s="6"/>
      <c r="H133" s="6"/>
      <c r="I133" s="5" t="s">
        <v>120</v>
      </c>
      <c r="J133" s="5" t="s">
        <v>29562</v>
      </c>
    </row>
    <row r="134" ht="19" customHeight="1" spans="1:10">
      <c r="A134" s="5" t="s">
        <v>370</v>
      </c>
      <c r="B134" s="5" t="s">
        <v>52</v>
      </c>
      <c r="C134" s="8" t="s">
        <v>165</v>
      </c>
      <c r="D134" s="5">
        <v>119</v>
      </c>
      <c r="E134" s="5" t="s">
        <v>29561</v>
      </c>
      <c r="F134" s="6"/>
      <c r="G134" s="6">
        <v>0</v>
      </c>
      <c r="H134" s="6"/>
      <c r="I134" s="5" t="s">
        <v>120</v>
      </c>
      <c r="J134" s="5" t="s">
        <v>29562</v>
      </c>
    </row>
    <row r="135" ht="19" customHeight="1" spans="1:10">
      <c r="A135" s="5" t="s">
        <v>370</v>
      </c>
      <c r="B135" s="5" t="s">
        <v>52</v>
      </c>
      <c r="C135" s="8" t="s">
        <v>3418</v>
      </c>
      <c r="D135" s="5">
        <v>119</v>
      </c>
      <c r="E135" s="5" t="s">
        <v>29561</v>
      </c>
      <c r="F135" s="6"/>
      <c r="G135" s="6">
        <v>0</v>
      </c>
      <c r="H135" s="6"/>
      <c r="I135" s="5" t="s">
        <v>120</v>
      </c>
      <c r="J135" s="5" t="s">
        <v>29562</v>
      </c>
    </row>
    <row r="136" ht="19" customHeight="1" spans="1:10">
      <c r="A136" s="5" t="s">
        <v>372</v>
      </c>
      <c r="B136" s="5" t="s">
        <v>52</v>
      </c>
      <c r="C136" s="8" t="s">
        <v>3418</v>
      </c>
      <c r="D136" s="5">
        <v>120</v>
      </c>
      <c r="E136" s="5" t="s">
        <v>29561</v>
      </c>
      <c r="F136" s="6"/>
      <c r="G136" s="6">
        <v>0</v>
      </c>
      <c r="H136" s="6"/>
      <c r="I136" s="5" t="s">
        <v>120</v>
      </c>
      <c r="J136" s="5" t="s">
        <v>29562</v>
      </c>
    </row>
    <row r="137" ht="19" customHeight="1" spans="1:10">
      <c r="A137" s="5" t="s">
        <v>382</v>
      </c>
      <c r="B137" s="5" t="s">
        <v>52</v>
      </c>
      <c r="C137" s="8" t="s">
        <v>114</v>
      </c>
      <c r="D137" s="5">
        <v>126</v>
      </c>
      <c r="E137" s="5" t="s">
        <v>29561</v>
      </c>
      <c r="F137" s="6"/>
      <c r="G137" s="6">
        <v>0</v>
      </c>
      <c r="H137" s="6"/>
      <c r="I137" s="5" t="s">
        <v>120</v>
      </c>
      <c r="J137" s="5" t="s">
        <v>29562</v>
      </c>
    </row>
    <row r="138" ht="19" customHeight="1" spans="1:10">
      <c r="A138" s="5" t="s">
        <v>382</v>
      </c>
      <c r="B138" s="5" t="s">
        <v>52</v>
      </c>
      <c r="C138" s="8" t="s">
        <v>272</v>
      </c>
      <c r="D138" s="5">
        <v>126</v>
      </c>
      <c r="E138" s="5" t="s">
        <v>29561</v>
      </c>
      <c r="F138" s="6"/>
      <c r="G138" s="6">
        <v>0</v>
      </c>
      <c r="H138" s="6"/>
      <c r="I138" s="5" t="s">
        <v>120</v>
      </c>
      <c r="J138" s="5" t="s">
        <v>29562</v>
      </c>
    </row>
    <row r="139" ht="19" customHeight="1" spans="1:10">
      <c r="A139" s="5" t="s">
        <v>382</v>
      </c>
      <c r="B139" s="5" t="s">
        <v>52</v>
      </c>
      <c r="C139" s="8" t="s">
        <v>673</v>
      </c>
      <c r="D139" s="5">
        <v>126</v>
      </c>
      <c r="E139" s="5" t="s">
        <v>29561</v>
      </c>
      <c r="F139" s="6"/>
      <c r="G139" s="6">
        <v>0</v>
      </c>
      <c r="H139" s="6"/>
      <c r="I139" s="5" t="s">
        <v>120</v>
      </c>
      <c r="J139" s="5" t="s">
        <v>29562</v>
      </c>
    </row>
    <row r="140" ht="19" customHeight="1" spans="1:10">
      <c r="A140" s="5" t="s">
        <v>382</v>
      </c>
      <c r="B140" s="5" t="s">
        <v>52</v>
      </c>
      <c r="C140" s="8" t="s">
        <v>183</v>
      </c>
      <c r="D140" s="5">
        <v>126</v>
      </c>
      <c r="E140" s="5" t="s">
        <v>29561</v>
      </c>
      <c r="F140" s="6"/>
      <c r="G140" s="6">
        <v>0</v>
      </c>
      <c r="H140" s="6"/>
      <c r="I140" s="5" t="s">
        <v>120</v>
      </c>
      <c r="J140" s="5" t="s">
        <v>29562</v>
      </c>
    </row>
    <row r="141" ht="19" customHeight="1" spans="1:10">
      <c r="A141" s="5" t="s">
        <v>382</v>
      </c>
      <c r="B141" s="5" t="s">
        <v>52</v>
      </c>
      <c r="C141" s="8" t="s">
        <v>407</v>
      </c>
      <c r="D141" s="5">
        <v>126</v>
      </c>
      <c r="E141" s="5" t="s">
        <v>29561</v>
      </c>
      <c r="F141" s="6"/>
      <c r="G141" s="6">
        <v>0</v>
      </c>
      <c r="H141" s="6"/>
      <c r="I141" s="5" t="s">
        <v>120</v>
      </c>
      <c r="J141" s="5" t="s">
        <v>29562</v>
      </c>
    </row>
    <row r="142" ht="19" customHeight="1" spans="1:10">
      <c r="A142" s="5" t="s">
        <v>382</v>
      </c>
      <c r="B142" s="5" t="s">
        <v>52</v>
      </c>
      <c r="C142" s="8" t="s">
        <v>472</v>
      </c>
      <c r="D142" s="5">
        <v>126</v>
      </c>
      <c r="E142" s="5" t="s">
        <v>29561</v>
      </c>
      <c r="F142" s="6"/>
      <c r="G142" s="6">
        <v>0</v>
      </c>
      <c r="H142" s="6"/>
      <c r="I142" s="5" t="s">
        <v>120</v>
      </c>
      <c r="J142" s="5" t="s">
        <v>29562</v>
      </c>
    </row>
    <row r="143" ht="19" customHeight="1" spans="1:10">
      <c r="A143" s="5" t="s">
        <v>382</v>
      </c>
      <c r="B143" s="5" t="s">
        <v>52</v>
      </c>
      <c r="C143" s="8" t="s">
        <v>333</v>
      </c>
      <c r="D143" s="5">
        <v>126</v>
      </c>
      <c r="E143" s="5" t="s">
        <v>29561</v>
      </c>
      <c r="F143" s="6"/>
      <c r="G143" s="6">
        <v>0</v>
      </c>
      <c r="H143" s="6"/>
      <c r="I143" s="5" t="s">
        <v>120</v>
      </c>
      <c r="J143" s="5" t="s">
        <v>29562</v>
      </c>
    </row>
    <row r="144" ht="19" customHeight="1" spans="1:10">
      <c r="A144" s="5" t="s">
        <v>382</v>
      </c>
      <c r="B144" s="5" t="s">
        <v>52</v>
      </c>
      <c r="C144" s="8" t="s">
        <v>170</v>
      </c>
      <c r="D144" s="5">
        <v>126</v>
      </c>
      <c r="E144" s="5" t="s">
        <v>29561</v>
      </c>
      <c r="F144" s="6"/>
      <c r="G144" s="6">
        <v>0</v>
      </c>
      <c r="H144" s="6"/>
      <c r="I144" s="5" t="s">
        <v>120</v>
      </c>
      <c r="J144" s="5" t="s">
        <v>29562</v>
      </c>
    </row>
    <row r="145" ht="19" customHeight="1" spans="1:10">
      <c r="A145" s="5" t="s">
        <v>382</v>
      </c>
      <c r="B145" s="5" t="s">
        <v>52</v>
      </c>
      <c r="C145" s="8" t="s">
        <v>3418</v>
      </c>
      <c r="D145" s="5">
        <v>126</v>
      </c>
      <c r="E145" s="5" t="s">
        <v>29561</v>
      </c>
      <c r="F145" s="6"/>
      <c r="G145" s="6">
        <v>0</v>
      </c>
      <c r="H145" s="6"/>
      <c r="I145" s="5" t="s">
        <v>120</v>
      </c>
      <c r="J145" s="5" t="s">
        <v>29562</v>
      </c>
    </row>
    <row r="146" ht="19" customHeight="1" spans="1:10">
      <c r="A146" s="5" t="s">
        <v>389</v>
      </c>
      <c r="B146" s="5" t="s">
        <v>52</v>
      </c>
      <c r="C146" s="8" t="s">
        <v>605</v>
      </c>
      <c r="D146" s="5">
        <v>129</v>
      </c>
      <c r="E146" s="5" t="s">
        <v>29561</v>
      </c>
      <c r="F146" s="6"/>
      <c r="G146" s="6">
        <v>0</v>
      </c>
      <c r="H146" s="6"/>
      <c r="I146" s="5" t="s">
        <v>120</v>
      </c>
      <c r="J146" s="5" t="s">
        <v>29562</v>
      </c>
    </row>
    <row r="147" ht="19" customHeight="1" spans="1:10">
      <c r="A147" s="5" t="s">
        <v>389</v>
      </c>
      <c r="B147" s="5" t="s">
        <v>52</v>
      </c>
      <c r="C147" s="8" t="s">
        <v>186</v>
      </c>
      <c r="D147" s="5">
        <v>129</v>
      </c>
      <c r="E147" s="5" t="s">
        <v>29561</v>
      </c>
      <c r="F147" s="6"/>
      <c r="G147" s="6">
        <v>0</v>
      </c>
      <c r="H147" s="6"/>
      <c r="I147" s="5" t="s">
        <v>120</v>
      </c>
      <c r="J147" s="5" t="s">
        <v>29562</v>
      </c>
    </row>
    <row r="148" ht="19" customHeight="1" spans="1:10">
      <c r="A148" s="5" t="s">
        <v>389</v>
      </c>
      <c r="B148" s="5" t="s">
        <v>52</v>
      </c>
      <c r="C148" s="8" t="s">
        <v>165</v>
      </c>
      <c r="D148" s="5">
        <v>129</v>
      </c>
      <c r="E148" s="5" t="s">
        <v>29561</v>
      </c>
      <c r="F148" s="6"/>
      <c r="G148" s="6">
        <v>0</v>
      </c>
      <c r="H148" s="6"/>
      <c r="I148" s="5" t="s">
        <v>120</v>
      </c>
      <c r="J148" s="5" t="s">
        <v>29562</v>
      </c>
    </row>
    <row r="149" ht="19" customHeight="1" spans="1:10">
      <c r="A149" s="5" t="s">
        <v>389</v>
      </c>
      <c r="B149" s="5" t="s">
        <v>52</v>
      </c>
      <c r="C149" s="8" t="s">
        <v>151</v>
      </c>
      <c r="D149" s="5">
        <v>129</v>
      </c>
      <c r="E149" s="5" t="s">
        <v>29561</v>
      </c>
      <c r="F149" s="6"/>
      <c r="G149" s="6">
        <v>0</v>
      </c>
      <c r="H149" s="6"/>
      <c r="I149" s="5" t="s">
        <v>120</v>
      </c>
      <c r="J149" s="5" t="s">
        <v>29562</v>
      </c>
    </row>
    <row r="150" ht="19" customHeight="1" spans="1:10">
      <c r="A150" s="5" t="s">
        <v>389</v>
      </c>
      <c r="B150" s="5" t="s">
        <v>52</v>
      </c>
      <c r="C150" s="8" t="s">
        <v>3358</v>
      </c>
      <c r="D150" s="5">
        <v>129</v>
      </c>
      <c r="E150" s="5" t="s">
        <v>29561</v>
      </c>
      <c r="F150" s="6"/>
      <c r="G150" s="6">
        <v>0</v>
      </c>
      <c r="H150" s="6"/>
      <c r="I150" s="5" t="s">
        <v>120</v>
      </c>
      <c r="J150" s="5" t="s">
        <v>29562</v>
      </c>
    </row>
    <row r="151" ht="19" customHeight="1" spans="1:10">
      <c r="A151" s="5" t="s">
        <v>389</v>
      </c>
      <c r="B151" s="5" t="s">
        <v>52</v>
      </c>
      <c r="C151" s="8" t="s">
        <v>272</v>
      </c>
      <c r="D151" s="5">
        <v>129</v>
      </c>
      <c r="E151" s="5" t="s">
        <v>29561</v>
      </c>
      <c r="F151" s="6"/>
      <c r="G151" s="6">
        <v>0</v>
      </c>
      <c r="H151" s="6"/>
      <c r="I151" s="5" t="s">
        <v>120</v>
      </c>
      <c r="J151" s="5" t="s">
        <v>29562</v>
      </c>
    </row>
    <row r="152" ht="19" customHeight="1" spans="1:10">
      <c r="A152" s="5" t="s">
        <v>389</v>
      </c>
      <c r="B152" s="5" t="s">
        <v>52</v>
      </c>
      <c r="C152" s="8" t="s">
        <v>506</v>
      </c>
      <c r="D152" s="5">
        <v>129</v>
      </c>
      <c r="E152" s="5" t="s">
        <v>29561</v>
      </c>
      <c r="F152" s="6"/>
      <c r="G152" s="6">
        <v>0</v>
      </c>
      <c r="H152" s="6"/>
      <c r="I152" s="5" t="s">
        <v>120</v>
      </c>
      <c r="J152" s="5" t="s">
        <v>29562</v>
      </c>
    </row>
    <row r="153" ht="19" customHeight="1" spans="1:10">
      <c r="A153" s="5" t="s">
        <v>389</v>
      </c>
      <c r="B153" s="5" t="s">
        <v>52</v>
      </c>
      <c r="C153" s="8" t="s">
        <v>673</v>
      </c>
      <c r="D153" s="5">
        <v>129</v>
      </c>
      <c r="E153" s="5" t="s">
        <v>29561</v>
      </c>
      <c r="F153" s="6"/>
      <c r="G153" s="6">
        <v>0</v>
      </c>
      <c r="H153" s="6"/>
      <c r="I153" s="5" t="s">
        <v>120</v>
      </c>
      <c r="J153" s="5" t="s">
        <v>29562</v>
      </c>
    </row>
    <row r="154" ht="19" customHeight="1" spans="1:10">
      <c r="A154" s="5" t="s">
        <v>389</v>
      </c>
      <c r="B154" s="5" t="s">
        <v>52</v>
      </c>
      <c r="C154" s="8" t="s">
        <v>183</v>
      </c>
      <c r="D154" s="5">
        <v>129</v>
      </c>
      <c r="E154" s="5" t="s">
        <v>29561</v>
      </c>
      <c r="F154" s="6"/>
      <c r="G154" s="6">
        <v>0</v>
      </c>
      <c r="H154" s="6"/>
      <c r="I154" s="5" t="s">
        <v>120</v>
      </c>
      <c r="J154" s="5" t="s">
        <v>29562</v>
      </c>
    </row>
    <row r="155" ht="19" customHeight="1" spans="1:10">
      <c r="A155" s="5" t="s">
        <v>389</v>
      </c>
      <c r="B155" s="5" t="s">
        <v>52</v>
      </c>
      <c r="C155" s="8" t="s">
        <v>431</v>
      </c>
      <c r="D155" s="5">
        <v>129</v>
      </c>
      <c r="E155" s="5" t="s">
        <v>29561</v>
      </c>
      <c r="F155" s="6"/>
      <c r="G155" s="6">
        <v>0</v>
      </c>
      <c r="H155" s="6"/>
      <c r="I155" s="5" t="s">
        <v>120</v>
      </c>
      <c r="J155" s="5" t="s">
        <v>29562</v>
      </c>
    </row>
    <row r="156" ht="19" customHeight="1" spans="1:10">
      <c r="A156" s="5" t="s">
        <v>389</v>
      </c>
      <c r="B156" s="5" t="s">
        <v>52</v>
      </c>
      <c r="C156" s="8" t="s">
        <v>3377</v>
      </c>
      <c r="D156" s="5">
        <v>129</v>
      </c>
      <c r="E156" s="5" t="s">
        <v>29561</v>
      </c>
      <c r="F156" s="6"/>
      <c r="G156" s="6">
        <v>0</v>
      </c>
      <c r="H156" s="6"/>
      <c r="I156" s="5" t="s">
        <v>120</v>
      </c>
      <c r="J156" s="5" t="s">
        <v>29562</v>
      </c>
    </row>
    <row r="157" ht="19" customHeight="1" spans="1:10">
      <c r="A157" s="5" t="s">
        <v>389</v>
      </c>
      <c r="B157" s="5" t="s">
        <v>52</v>
      </c>
      <c r="C157" s="8" t="s">
        <v>407</v>
      </c>
      <c r="D157" s="5">
        <v>129</v>
      </c>
      <c r="E157" s="5" t="s">
        <v>29561</v>
      </c>
      <c r="F157" s="6"/>
      <c r="G157" s="6">
        <v>0</v>
      </c>
      <c r="H157" s="6"/>
      <c r="I157" s="5" t="s">
        <v>120</v>
      </c>
      <c r="J157" s="5" t="s">
        <v>29562</v>
      </c>
    </row>
    <row r="158" ht="19" customHeight="1" spans="1:10">
      <c r="A158" s="5" t="s">
        <v>389</v>
      </c>
      <c r="B158" s="5" t="s">
        <v>52</v>
      </c>
      <c r="C158" s="8" t="s">
        <v>411</v>
      </c>
      <c r="D158" s="5">
        <v>129</v>
      </c>
      <c r="E158" s="5" t="s">
        <v>29561</v>
      </c>
      <c r="F158" s="6"/>
      <c r="G158" s="6">
        <v>0</v>
      </c>
      <c r="H158" s="6"/>
      <c r="I158" s="5" t="s">
        <v>120</v>
      </c>
      <c r="J158" s="5" t="s">
        <v>29562</v>
      </c>
    </row>
    <row r="159" ht="19" customHeight="1" spans="1:10">
      <c r="A159" s="5" t="s">
        <v>389</v>
      </c>
      <c r="B159" s="5" t="s">
        <v>52</v>
      </c>
      <c r="C159" s="8" t="s">
        <v>251</v>
      </c>
      <c r="D159" s="5">
        <v>129</v>
      </c>
      <c r="E159" s="5" t="s">
        <v>29561</v>
      </c>
      <c r="F159" s="6"/>
      <c r="G159" s="6">
        <v>0</v>
      </c>
      <c r="H159" s="6"/>
      <c r="I159" s="5" t="s">
        <v>120</v>
      </c>
      <c r="J159" s="5" t="s">
        <v>29562</v>
      </c>
    </row>
    <row r="160" ht="19" customHeight="1" spans="1:10">
      <c r="A160" s="5" t="s">
        <v>389</v>
      </c>
      <c r="B160" s="5" t="s">
        <v>52</v>
      </c>
      <c r="C160" s="8" t="s">
        <v>472</v>
      </c>
      <c r="D160" s="5">
        <v>129</v>
      </c>
      <c r="E160" s="5" t="s">
        <v>29561</v>
      </c>
      <c r="F160" s="6"/>
      <c r="G160" s="6">
        <v>0</v>
      </c>
      <c r="H160" s="6"/>
      <c r="I160" s="5" t="s">
        <v>120</v>
      </c>
      <c r="J160" s="5" t="s">
        <v>29562</v>
      </c>
    </row>
    <row r="161" ht="19" customHeight="1" spans="1:10">
      <c r="A161" s="5" t="s">
        <v>389</v>
      </c>
      <c r="B161" s="5" t="s">
        <v>52</v>
      </c>
      <c r="C161" s="8" t="s">
        <v>466</v>
      </c>
      <c r="D161" s="5">
        <v>129</v>
      </c>
      <c r="E161" s="5" t="s">
        <v>29561</v>
      </c>
      <c r="F161" s="6"/>
      <c r="G161" s="6">
        <v>0</v>
      </c>
      <c r="H161" s="6"/>
      <c r="I161" s="5" t="s">
        <v>120</v>
      </c>
      <c r="J161" s="5" t="s">
        <v>29562</v>
      </c>
    </row>
    <row r="162" ht="19" customHeight="1" spans="1:10">
      <c r="A162" s="5" t="s">
        <v>389</v>
      </c>
      <c r="B162" s="5" t="s">
        <v>52</v>
      </c>
      <c r="C162" s="8" t="s">
        <v>333</v>
      </c>
      <c r="D162" s="5">
        <v>129</v>
      </c>
      <c r="E162" s="5" t="s">
        <v>29561</v>
      </c>
      <c r="F162" s="6"/>
      <c r="G162" s="6">
        <v>0</v>
      </c>
      <c r="H162" s="6"/>
      <c r="I162" s="5" t="s">
        <v>120</v>
      </c>
      <c r="J162" s="5" t="s">
        <v>29562</v>
      </c>
    </row>
    <row r="163" ht="19" customHeight="1" spans="1:10">
      <c r="A163" s="5" t="s">
        <v>389</v>
      </c>
      <c r="B163" s="5" t="s">
        <v>52</v>
      </c>
      <c r="C163" s="8" t="s">
        <v>175</v>
      </c>
      <c r="D163" s="5">
        <v>129</v>
      </c>
      <c r="E163" s="5" t="s">
        <v>29561</v>
      </c>
      <c r="F163" s="6"/>
      <c r="G163" s="6">
        <v>0</v>
      </c>
      <c r="H163" s="6"/>
      <c r="I163" s="5" t="s">
        <v>120</v>
      </c>
      <c r="J163" s="5" t="s">
        <v>29562</v>
      </c>
    </row>
    <row r="164" ht="19" customHeight="1" spans="1:10">
      <c r="A164" s="5" t="s">
        <v>389</v>
      </c>
      <c r="B164" s="5" t="s">
        <v>52</v>
      </c>
      <c r="C164" s="8" t="s">
        <v>3402</v>
      </c>
      <c r="D164" s="5">
        <v>129</v>
      </c>
      <c r="E164" s="5" t="s">
        <v>29561</v>
      </c>
      <c r="F164" s="6"/>
      <c r="G164" s="6">
        <v>0</v>
      </c>
      <c r="H164" s="6"/>
      <c r="I164" s="5" t="s">
        <v>120</v>
      </c>
      <c r="J164" s="5" t="s">
        <v>29562</v>
      </c>
    </row>
    <row r="165" ht="19" customHeight="1" spans="1:10">
      <c r="A165" s="5" t="s">
        <v>389</v>
      </c>
      <c r="B165" s="5" t="s">
        <v>52</v>
      </c>
      <c r="C165" s="8" t="s">
        <v>487</v>
      </c>
      <c r="D165" s="5">
        <v>129</v>
      </c>
      <c r="E165" s="5" t="s">
        <v>29561</v>
      </c>
      <c r="F165" s="6"/>
      <c r="G165" s="6">
        <v>0</v>
      </c>
      <c r="H165" s="6"/>
      <c r="I165" s="5" t="s">
        <v>120</v>
      </c>
      <c r="J165" s="5" t="s">
        <v>29562</v>
      </c>
    </row>
    <row r="166" ht="19" customHeight="1" spans="1:10">
      <c r="A166" s="5" t="s">
        <v>389</v>
      </c>
      <c r="B166" s="5" t="s">
        <v>52</v>
      </c>
      <c r="C166" s="8" t="s">
        <v>121</v>
      </c>
      <c r="D166" s="5">
        <v>129</v>
      </c>
      <c r="E166" s="5" t="s">
        <v>29561</v>
      </c>
      <c r="F166" s="6"/>
      <c r="G166" s="6">
        <v>0</v>
      </c>
      <c r="H166" s="6"/>
      <c r="I166" s="5" t="s">
        <v>120</v>
      </c>
      <c r="J166" s="5" t="s">
        <v>29562</v>
      </c>
    </row>
    <row r="167" ht="19" customHeight="1" spans="1:10">
      <c r="A167" s="5" t="s">
        <v>389</v>
      </c>
      <c r="B167" s="5" t="s">
        <v>52</v>
      </c>
      <c r="C167" s="8" t="s">
        <v>170</v>
      </c>
      <c r="D167" s="5">
        <v>129</v>
      </c>
      <c r="E167" s="5" t="s">
        <v>29561</v>
      </c>
      <c r="F167" s="6"/>
      <c r="G167" s="6">
        <v>0</v>
      </c>
      <c r="H167" s="6"/>
      <c r="I167" s="5" t="s">
        <v>120</v>
      </c>
      <c r="J167" s="5" t="s">
        <v>29562</v>
      </c>
    </row>
    <row r="168" ht="19" customHeight="1" spans="1:10">
      <c r="A168" s="5" t="s">
        <v>389</v>
      </c>
      <c r="B168" s="5" t="s">
        <v>52</v>
      </c>
      <c r="C168" s="8" t="s">
        <v>644</v>
      </c>
      <c r="D168" s="5">
        <v>129</v>
      </c>
      <c r="E168" s="5" t="s">
        <v>29561</v>
      </c>
      <c r="F168" s="6"/>
      <c r="G168" s="6">
        <v>0</v>
      </c>
      <c r="H168" s="6"/>
      <c r="I168" s="5" t="s">
        <v>120</v>
      </c>
      <c r="J168" s="5" t="s">
        <v>29562</v>
      </c>
    </row>
    <row r="169" ht="19" customHeight="1" spans="1:10">
      <c r="A169" s="5" t="s">
        <v>389</v>
      </c>
      <c r="B169" s="5" t="s">
        <v>52</v>
      </c>
      <c r="C169" s="8" t="s">
        <v>3418</v>
      </c>
      <c r="D169" s="5">
        <v>129</v>
      </c>
      <c r="E169" s="5" t="s">
        <v>29561</v>
      </c>
      <c r="F169" s="6"/>
      <c r="G169" s="6">
        <v>0</v>
      </c>
      <c r="H169" s="6"/>
      <c r="I169" s="5" t="s">
        <v>120</v>
      </c>
      <c r="J169" s="5" t="s">
        <v>29562</v>
      </c>
    </row>
    <row r="170" ht="19" customHeight="1" spans="1:10">
      <c r="A170" s="5" t="s">
        <v>389</v>
      </c>
      <c r="B170" s="5" t="s">
        <v>52</v>
      </c>
      <c r="C170" s="8" t="s">
        <v>3422</v>
      </c>
      <c r="D170" s="5">
        <v>129</v>
      </c>
      <c r="E170" s="5" t="s">
        <v>29561</v>
      </c>
      <c r="F170" s="6"/>
      <c r="G170" s="6">
        <v>0</v>
      </c>
      <c r="H170" s="6"/>
      <c r="I170" s="5" t="s">
        <v>120</v>
      </c>
      <c r="J170" s="5" t="s">
        <v>29562</v>
      </c>
    </row>
    <row r="171" ht="19" customHeight="1" spans="1:10">
      <c r="A171" s="5" t="s">
        <v>389</v>
      </c>
      <c r="B171" s="5" t="s">
        <v>52</v>
      </c>
      <c r="C171" s="8" t="s">
        <v>336</v>
      </c>
      <c r="D171" s="5">
        <v>129</v>
      </c>
      <c r="E171" s="5" t="s">
        <v>29561</v>
      </c>
      <c r="F171" s="6"/>
      <c r="G171" s="6">
        <v>0</v>
      </c>
      <c r="H171" s="6"/>
      <c r="I171" s="5" t="s">
        <v>120</v>
      </c>
      <c r="J171" s="5" t="s">
        <v>29562</v>
      </c>
    </row>
    <row r="172" ht="19" customHeight="1" spans="1:10">
      <c r="A172" s="5" t="s">
        <v>389</v>
      </c>
      <c r="B172" s="5" t="s">
        <v>52</v>
      </c>
      <c r="C172" s="8" t="s">
        <v>653</v>
      </c>
      <c r="D172" s="5">
        <v>129</v>
      </c>
      <c r="E172" s="5" t="s">
        <v>29561</v>
      </c>
      <c r="F172" s="6"/>
      <c r="G172" s="6">
        <v>0</v>
      </c>
      <c r="H172" s="6"/>
      <c r="I172" s="5" t="s">
        <v>120</v>
      </c>
      <c r="J172" s="5" t="s">
        <v>29562</v>
      </c>
    </row>
    <row r="173" ht="19" customHeight="1" spans="1:10">
      <c r="A173" s="5" t="s">
        <v>389</v>
      </c>
      <c r="B173" s="5" t="s">
        <v>52</v>
      </c>
      <c r="C173" s="8" t="s">
        <v>140</v>
      </c>
      <c r="D173" s="5">
        <v>129</v>
      </c>
      <c r="E173" s="5" t="s">
        <v>29561</v>
      </c>
      <c r="F173" s="6"/>
      <c r="G173" s="6">
        <v>0</v>
      </c>
      <c r="H173" s="6"/>
      <c r="I173" s="5" t="s">
        <v>120</v>
      </c>
      <c r="J173" s="5" t="s">
        <v>29562</v>
      </c>
    </row>
    <row r="174" ht="19" customHeight="1" spans="1:10">
      <c r="A174" s="5" t="s">
        <v>391</v>
      </c>
      <c r="B174" s="5" t="s">
        <v>52</v>
      </c>
      <c r="C174" s="8" t="s">
        <v>3418</v>
      </c>
      <c r="D174" s="5">
        <v>130</v>
      </c>
      <c r="E174" s="5" t="s">
        <v>29561</v>
      </c>
      <c r="F174" s="6"/>
      <c r="G174" s="6">
        <v>0</v>
      </c>
      <c r="H174" s="6"/>
      <c r="I174" s="5" t="s">
        <v>120</v>
      </c>
      <c r="J174" s="5" t="s">
        <v>29562</v>
      </c>
    </row>
    <row r="175" ht="19" customHeight="1" spans="1:10">
      <c r="A175" s="5" t="s">
        <v>394</v>
      </c>
      <c r="B175" s="5" t="s">
        <v>52</v>
      </c>
      <c r="C175" s="8" t="s">
        <v>3418</v>
      </c>
      <c r="D175" s="5">
        <v>132</v>
      </c>
      <c r="E175" s="5" t="s">
        <v>29561</v>
      </c>
      <c r="F175" s="6"/>
      <c r="G175" s="6">
        <v>0</v>
      </c>
      <c r="H175" s="6"/>
      <c r="I175" s="5" t="s">
        <v>120</v>
      </c>
      <c r="J175" s="5" t="s">
        <v>29562</v>
      </c>
    </row>
    <row r="176" ht="19" customHeight="1" spans="1:10">
      <c r="A176" s="5" t="s">
        <v>395</v>
      </c>
      <c r="B176" s="5" t="s">
        <v>52</v>
      </c>
      <c r="C176" s="8" t="s">
        <v>151</v>
      </c>
      <c r="D176" s="5">
        <v>133</v>
      </c>
      <c r="E176" s="5" t="s">
        <v>29561</v>
      </c>
      <c r="F176" s="6"/>
      <c r="G176" s="6">
        <v>0</v>
      </c>
      <c r="H176" s="6"/>
      <c r="I176" s="5" t="s">
        <v>120</v>
      </c>
      <c r="J176" s="5" t="s">
        <v>29562</v>
      </c>
    </row>
    <row r="177" ht="19" customHeight="1" spans="1:10">
      <c r="A177" s="5" t="s">
        <v>395</v>
      </c>
      <c r="B177" s="5" t="s">
        <v>52</v>
      </c>
      <c r="C177" s="8" t="s">
        <v>407</v>
      </c>
      <c r="D177" s="5">
        <v>133</v>
      </c>
      <c r="E177" s="5" t="s">
        <v>29561</v>
      </c>
      <c r="F177" s="6"/>
      <c r="G177" s="6">
        <v>0</v>
      </c>
      <c r="H177" s="6"/>
      <c r="I177" s="5" t="s">
        <v>120</v>
      </c>
      <c r="J177" s="5" t="s">
        <v>29562</v>
      </c>
    </row>
    <row r="178" ht="19" customHeight="1" spans="1:10">
      <c r="A178" s="5" t="s">
        <v>395</v>
      </c>
      <c r="B178" s="5" t="s">
        <v>52</v>
      </c>
      <c r="C178" s="8" t="s">
        <v>336</v>
      </c>
      <c r="D178" s="5">
        <v>133</v>
      </c>
      <c r="E178" s="5" t="s">
        <v>29561</v>
      </c>
      <c r="F178" s="6"/>
      <c r="G178" s="6">
        <v>0</v>
      </c>
      <c r="H178" s="6"/>
      <c r="I178" s="5" t="s">
        <v>120</v>
      </c>
      <c r="J178" s="5" t="s">
        <v>29562</v>
      </c>
    </row>
    <row r="179" ht="19" customHeight="1" spans="1:10">
      <c r="A179" s="5" t="s">
        <v>397</v>
      </c>
      <c r="B179" s="5" t="s">
        <v>52</v>
      </c>
      <c r="C179" s="8" t="s">
        <v>151</v>
      </c>
      <c r="D179" s="5">
        <v>134</v>
      </c>
      <c r="E179" s="5" t="s">
        <v>29561</v>
      </c>
      <c r="F179" s="6"/>
      <c r="G179" s="6">
        <v>0</v>
      </c>
      <c r="H179" s="6"/>
      <c r="I179" s="5" t="s">
        <v>120</v>
      </c>
      <c r="J179" s="5" t="s">
        <v>29562</v>
      </c>
    </row>
    <row r="180" ht="19" customHeight="1" spans="1:10">
      <c r="A180" s="5" t="s">
        <v>397</v>
      </c>
      <c r="B180" s="5" t="s">
        <v>52</v>
      </c>
      <c r="C180" s="8" t="s">
        <v>3377</v>
      </c>
      <c r="D180" s="5">
        <v>134</v>
      </c>
      <c r="E180" s="5" t="s">
        <v>29561</v>
      </c>
      <c r="F180" s="6"/>
      <c r="G180" s="6">
        <v>0</v>
      </c>
      <c r="H180" s="6"/>
      <c r="I180" s="5" t="s">
        <v>120</v>
      </c>
      <c r="J180" s="5" t="s">
        <v>29562</v>
      </c>
    </row>
    <row r="181" ht="19" customHeight="1" spans="1:10">
      <c r="A181" s="5" t="s">
        <v>397</v>
      </c>
      <c r="B181" s="5" t="s">
        <v>52</v>
      </c>
      <c r="C181" s="8" t="s">
        <v>407</v>
      </c>
      <c r="D181" s="5">
        <v>134</v>
      </c>
      <c r="E181" s="5" t="s">
        <v>29561</v>
      </c>
      <c r="F181" s="6"/>
      <c r="G181" s="6">
        <v>0</v>
      </c>
      <c r="H181" s="6"/>
      <c r="I181" s="5" t="s">
        <v>120</v>
      </c>
      <c r="J181" s="5" t="s">
        <v>29562</v>
      </c>
    </row>
    <row r="182" ht="19" customHeight="1" spans="1:10">
      <c r="A182" s="5" t="s">
        <v>397</v>
      </c>
      <c r="B182" s="5" t="s">
        <v>52</v>
      </c>
      <c r="C182" s="8" t="s">
        <v>3418</v>
      </c>
      <c r="D182" s="5">
        <v>134</v>
      </c>
      <c r="E182" s="5" t="s">
        <v>29561</v>
      </c>
      <c r="F182" s="6"/>
      <c r="G182" s="6">
        <v>0</v>
      </c>
      <c r="H182" s="6"/>
      <c r="I182" s="5" t="s">
        <v>120</v>
      </c>
      <c r="J182" s="5" t="s">
        <v>29562</v>
      </c>
    </row>
    <row r="183" ht="19" customHeight="1" spans="1:10">
      <c r="A183" s="5" t="s">
        <v>397</v>
      </c>
      <c r="B183" s="5" t="s">
        <v>52</v>
      </c>
      <c r="C183" s="8" t="s">
        <v>3422</v>
      </c>
      <c r="D183" s="5">
        <v>134</v>
      </c>
      <c r="E183" s="5" t="s">
        <v>29561</v>
      </c>
      <c r="F183" s="6"/>
      <c r="G183" s="6">
        <v>0</v>
      </c>
      <c r="H183" s="6"/>
      <c r="I183" s="5" t="s">
        <v>120</v>
      </c>
      <c r="J183" s="5" t="s">
        <v>29562</v>
      </c>
    </row>
    <row r="184" ht="19" customHeight="1" spans="1:10">
      <c r="A184" s="5" t="s">
        <v>397</v>
      </c>
      <c r="B184" s="5" t="s">
        <v>52</v>
      </c>
      <c r="C184" s="8" t="s">
        <v>336</v>
      </c>
      <c r="D184" s="5">
        <v>134</v>
      </c>
      <c r="E184" s="5" t="s">
        <v>29561</v>
      </c>
      <c r="F184" s="6"/>
      <c r="G184" s="6">
        <v>0</v>
      </c>
      <c r="H184" s="6"/>
      <c r="I184" s="5" t="s">
        <v>120</v>
      </c>
      <c r="J184" s="5" t="s">
        <v>29562</v>
      </c>
    </row>
    <row r="185" ht="19" customHeight="1" spans="1:10">
      <c r="A185" s="5" t="s">
        <v>404</v>
      </c>
      <c r="B185" s="5" t="s">
        <v>52</v>
      </c>
      <c r="C185" s="8" t="s">
        <v>3418</v>
      </c>
      <c r="D185" s="5">
        <v>137</v>
      </c>
      <c r="E185" s="5" t="s">
        <v>29561</v>
      </c>
      <c r="F185" s="6"/>
      <c r="G185" s="6">
        <v>0</v>
      </c>
      <c r="H185" s="6"/>
      <c r="I185" s="5" t="s">
        <v>120</v>
      </c>
      <c r="J185" s="5" t="s">
        <v>29562</v>
      </c>
    </row>
    <row r="186" ht="19" customHeight="1" spans="1:10">
      <c r="A186" s="5" t="s">
        <v>412</v>
      </c>
      <c r="B186" s="5" t="s">
        <v>52</v>
      </c>
      <c r="C186" s="8" t="s">
        <v>3358</v>
      </c>
      <c r="D186" s="5">
        <v>138</v>
      </c>
      <c r="E186" s="5" t="s">
        <v>29561</v>
      </c>
      <c r="F186" s="6"/>
      <c r="G186" s="6">
        <v>0</v>
      </c>
      <c r="H186" s="6"/>
      <c r="I186" s="5" t="s">
        <v>120</v>
      </c>
      <c r="J186" s="5" t="s">
        <v>29562</v>
      </c>
    </row>
    <row r="187" ht="19" customHeight="1" spans="1:10">
      <c r="A187" s="5" t="s">
        <v>412</v>
      </c>
      <c r="B187" s="5" t="s">
        <v>52</v>
      </c>
      <c r="C187" s="8" t="s">
        <v>3377</v>
      </c>
      <c r="D187" s="5">
        <v>138</v>
      </c>
      <c r="E187" s="5" t="s">
        <v>29561</v>
      </c>
      <c r="F187" s="6"/>
      <c r="G187" s="6">
        <v>0.02</v>
      </c>
      <c r="H187" s="6"/>
      <c r="I187" s="5" t="s">
        <v>120</v>
      </c>
      <c r="J187" s="5" t="s">
        <v>29562</v>
      </c>
    </row>
    <row r="188" ht="19" customHeight="1" spans="1:10">
      <c r="A188" s="5" t="s">
        <v>416</v>
      </c>
      <c r="B188" s="5" t="s">
        <v>52</v>
      </c>
      <c r="C188" s="8" t="s">
        <v>114</v>
      </c>
      <c r="D188" s="5">
        <v>139</v>
      </c>
      <c r="E188" s="5" t="s">
        <v>29561</v>
      </c>
      <c r="F188" s="6"/>
      <c r="G188" s="6">
        <v>0</v>
      </c>
      <c r="H188" s="6"/>
      <c r="I188" s="5" t="s">
        <v>120</v>
      </c>
      <c r="J188" s="5" t="s">
        <v>29562</v>
      </c>
    </row>
    <row r="189" ht="19" customHeight="1" spans="1:10">
      <c r="A189" s="5" t="s">
        <v>416</v>
      </c>
      <c r="B189" s="5" t="s">
        <v>52</v>
      </c>
      <c r="C189" s="8" t="s">
        <v>605</v>
      </c>
      <c r="D189" s="5">
        <v>139</v>
      </c>
      <c r="E189" s="5" t="s">
        <v>29561</v>
      </c>
      <c r="F189" s="6"/>
      <c r="G189" s="6">
        <v>0</v>
      </c>
      <c r="H189" s="6"/>
      <c r="I189" s="5" t="s">
        <v>120</v>
      </c>
      <c r="J189" s="5" t="s">
        <v>29562</v>
      </c>
    </row>
    <row r="190" ht="19" customHeight="1" spans="1:10">
      <c r="A190" s="5" t="s">
        <v>416</v>
      </c>
      <c r="B190" s="5" t="s">
        <v>52</v>
      </c>
      <c r="C190" s="8" t="s">
        <v>3358</v>
      </c>
      <c r="D190" s="5">
        <v>139</v>
      </c>
      <c r="E190" s="5" t="s">
        <v>29561</v>
      </c>
      <c r="F190" s="6"/>
      <c r="G190" s="6">
        <v>0</v>
      </c>
      <c r="H190" s="6"/>
      <c r="I190" s="5" t="s">
        <v>120</v>
      </c>
      <c r="J190" s="5" t="s">
        <v>29562</v>
      </c>
    </row>
    <row r="191" ht="19" customHeight="1" spans="1:10">
      <c r="A191" s="5" t="s">
        <v>416</v>
      </c>
      <c r="B191" s="5" t="s">
        <v>52</v>
      </c>
      <c r="C191" s="8" t="s">
        <v>407</v>
      </c>
      <c r="D191" s="5">
        <v>139</v>
      </c>
      <c r="E191" s="5" t="s">
        <v>29561</v>
      </c>
      <c r="F191" s="6"/>
      <c r="G191" s="6">
        <v>0</v>
      </c>
      <c r="H191" s="6"/>
      <c r="I191" s="5" t="s">
        <v>120</v>
      </c>
      <c r="J191" s="5" t="s">
        <v>29562</v>
      </c>
    </row>
    <row r="192" ht="19" customHeight="1" spans="1:10">
      <c r="A192" s="5" t="s">
        <v>416</v>
      </c>
      <c r="B192" s="5" t="s">
        <v>52</v>
      </c>
      <c r="C192" s="8" t="s">
        <v>3422</v>
      </c>
      <c r="D192" s="5">
        <v>139</v>
      </c>
      <c r="E192" s="5" t="s">
        <v>29561</v>
      </c>
      <c r="F192" s="6"/>
      <c r="G192" s="6">
        <v>0</v>
      </c>
      <c r="H192" s="6"/>
      <c r="I192" s="5" t="s">
        <v>120</v>
      </c>
      <c r="J192" s="5" t="s">
        <v>29562</v>
      </c>
    </row>
    <row r="193" ht="19" customHeight="1" spans="1:10">
      <c r="A193" s="5" t="s">
        <v>420</v>
      </c>
      <c r="B193" s="5" t="s">
        <v>52</v>
      </c>
      <c r="C193" s="8" t="s">
        <v>506</v>
      </c>
      <c r="D193" s="5">
        <v>140</v>
      </c>
      <c r="E193" s="5" t="s">
        <v>29561</v>
      </c>
      <c r="F193" s="6"/>
      <c r="G193" s="6">
        <v>0</v>
      </c>
      <c r="H193" s="6"/>
      <c r="I193" s="5" t="s">
        <v>120</v>
      </c>
      <c r="J193" s="5" t="s">
        <v>29562</v>
      </c>
    </row>
    <row r="194" ht="19" customHeight="1" spans="1:10">
      <c r="A194" s="5" t="s">
        <v>420</v>
      </c>
      <c r="B194" s="5" t="s">
        <v>52</v>
      </c>
      <c r="C194" s="8" t="s">
        <v>407</v>
      </c>
      <c r="D194" s="5">
        <v>140</v>
      </c>
      <c r="E194" s="5" t="s">
        <v>29561</v>
      </c>
      <c r="F194" s="6"/>
      <c r="G194" s="6">
        <v>0</v>
      </c>
      <c r="H194" s="6"/>
      <c r="I194" s="5" t="s">
        <v>120</v>
      </c>
      <c r="J194" s="5" t="s">
        <v>29562</v>
      </c>
    </row>
    <row r="195" ht="19" customHeight="1" spans="1:10">
      <c r="A195" s="5" t="s">
        <v>424</v>
      </c>
      <c r="B195" s="5" t="s">
        <v>52</v>
      </c>
      <c r="C195" s="8" t="s">
        <v>151</v>
      </c>
      <c r="D195" s="5">
        <v>141</v>
      </c>
      <c r="E195" s="5" t="s">
        <v>29561</v>
      </c>
      <c r="F195" s="6"/>
      <c r="G195" s="6">
        <v>0</v>
      </c>
      <c r="H195" s="6"/>
      <c r="I195" s="5" t="s">
        <v>120</v>
      </c>
      <c r="J195" s="5" t="s">
        <v>29562</v>
      </c>
    </row>
    <row r="196" ht="19" customHeight="1" spans="1:10">
      <c r="A196" s="5" t="s">
        <v>53</v>
      </c>
      <c r="B196" s="5" t="s">
        <v>52</v>
      </c>
      <c r="C196" s="8" t="s">
        <v>3418</v>
      </c>
      <c r="D196" s="5">
        <v>146</v>
      </c>
      <c r="E196" s="5" t="s">
        <v>29561</v>
      </c>
      <c r="F196" s="6"/>
      <c r="G196" s="6">
        <v>0</v>
      </c>
      <c r="H196" s="6"/>
      <c r="I196" s="5" t="s">
        <v>120</v>
      </c>
      <c r="J196" s="5" t="s">
        <v>29562</v>
      </c>
    </row>
    <row r="197" ht="19" customHeight="1" spans="1:10">
      <c r="A197" s="5" t="s">
        <v>53</v>
      </c>
      <c r="B197" s="5" t="s">
        <v>52</v>
      </c>
      <c r="C197" s="8" t="s">
        <v>3422</v>
      </c>
      <c r="D197" s="5">
        <v>146</v>
      </c>
      <c r="E197" s="5" t="s">
        <v>29561</v>
      </c>
      <c r="F197" s="6"/>
      <c r="G197" s="6">
        <v>0</v>
      </c>
      <c r="H197" s="6"/>
      <c r="I197" s="5" t="s">
        <v>120</v>
      </c>
      <c r="J197" s="5" t="s">
        <v>29562</v>
      </c>
    </row>
    <row r="198" ht="19" customHeight="1" spans="1:10">
      <c r="A198" s="5" t="s">
        <v>54</v>
      </c>
      <c r="B198" s="5" t="s">
        <v>52</v>
      </c>
      <c r="C198" s="8" t="s">
        <v>3377</v>
      </c>
      <c r="D198" s="5">
        <v>147</v>
      </c>
      <c r="E198" s="5" t="s">
        <v>29561</v>
      </c>
      <c r="F198" s="6"/>
      <c r="G198" s="6">
        <v>0</v>
      </c>
      <c r="H198" s="6"/>
      <c r="I198" s="5" t="s">
        <v>120</v>
      </c>
      <c r="J198" s="5" t="s">
        <v>29562</v>
      </c>
    </row>
    <row r="199" ht="19" customHeight="1" spans="1:10">
      <c r="A199" s="5" t="s">
        <v>54</v>
      </c>
      <c r="B199" s="5" t="s">
        <v>52</v>
      </c>
      <c r="C199" s="8" t="s">
        <v>175</v>
      </c>
      <c r="D199" s="5">
        <v>147</v>
      </c>
      <c r="E199" s="5" t="s">
        <v>29561</v>
      </c>
      <c r="F199" s="6"/>
      <c r="G199" s="6">
        <v>0</v>
      </c>
      <c r="H199" s="6"/>
      <c r="I199" s="5" t="s">
        <v>120</v>
      </c>
      <c r="J199" s="5" t="s">
        <v>29562</v>
      </c>
    </row>
    <row r="200" ht="19" customHeight="1" spans="1:10">
      <c r="A200" s="5" t="s">
        <v>446</v>
      </c>
      <c r="B200" s="5" t="s">
        <v>52</v>
      </c>
      <c r="C200" s="8" t="s">
        <v>3377</v>
      </c>
      <c r="D200" s="5">
        <v>149</v>
      </c>
      <c r="E200" s="5" t="s">
        <v>29561</v>
      </c>
      <c r="F200" s="6"/>
      <c r="G200" s="6">
        <v>0</v>
      </c>
      <c r="H200" s="6"/>
      <c r="I200" s="5" t="s">
        <v>120</v>
      </c>
      <c r="J200" s="5" t="s">
        <v>29562</v>
      </c>
    </row>
    <row r="201" ht="19" customHeight="1" spans="1:10">
      <c r="A201" s="5" t="s">
        <v>446</v>
      </c>
      <c r="B201" s="5" t="s">
        <v>52</v>
      </c>
      <c r="C201" s="8" t="s">
        <v>407</v>
      </c>
      <c r="D201" s="5">
        <v>149</v>
      </c>
      <c r="E201" s="5" t="s">
        <v>29561</v>
      </c>
      <c r="F201" s="6"/>
      <c r="G201" s="6">
        <v>0</v>
      </c>
      <c r="H201" s="6"/>
      <c r="I201" s="5" t="s">
        <v>120</v>
      </c>
      <c r="J201" s="5" t="s">
        <v>29562</v>
      </c>
    </row>
    <row r="202" ht="19" customHeight="1" spans="1:10">
      <c r="A202" s="5" t="s">
        <v>446</v>
      </c>
      <c r="B202" s="5" t="s">
        <v>52</v>
      </c>
      <c r="C202" s="8" t="s">
        <v>175</v>
      </c>
      <c r="D202" s="5">
        <v>149</v>
      </c>
      <c r="E202" s="5" t="s">
        <v>29561</v>
      </c>
      <c r="F202" s="6"/>
      <c r="G202" s="6">
        <v>0</v>
      </c>
      <c r="H202" s="6"/>
      <c r="I202" s="5" t="s">
        <v>120</v>
      </c>
      <c r="J202" s="5" t="s">
        <v>29562</v>
      </c>
    </row>
    <row r="203" ht="19" customHeight="1" spans="1:10">
      <c r="A203" s="5" t="s">
        <v>446</v>
      </c>
      <c r="B203" s="5" t="s">
        <v>52</v>
      </c>
      <c r="C203" s="8" t="s">
        <v>3418</v>
      </c>
      <c r="D203" s="5">
        <v>149</v>
      </c>
      <c r="E203" s="5" t="s">
        <v>29561</v>
      </c>
      <c r="F203" s="6"/>
      <c r="G203" s="6">
        <v>0</v>
      </c>
      <c r="H203" s="6"/>
      <c r="I203" s="5" t="s">
        <v>120</v>
      </c>
      <c r="J203" s="5" t="s">
        <v>29562</v>
      </c>
    </row>
    <row r="204" ht="19" customHeight="1" spans="1:10">
      <c r="A204" s="5" t="s">
        <v>446</v>
      </c>
      <c r="B204" s="5" t="s">
        <v>52</v>
      </c>
      <c r="C204" s="8" t="s">
        <v>3422</v>
      </c>
      <c r="D204" s="5">
        <v>149</v>
      </c>
      <c r="E204" s="5" t="s">
        <v>29561</v>
      </c>
      <c r="F204" s="6"/>
      <c r="G204" s="6">
        <v>0</v>
      </c>
      <c r="H204" s="6"/>
      <c r="I204" s="5" t="s">
        <v>120</v>
      </c>
      <c r="J204" s="5" t="s">
        <v>29562</v>
      </c>
    </row>
    <row r="205" ht="19" customHeight="1" spans="1:10">
      <c r="A205" s="5" t="s">
        <v>446</v>
      </c>
      <c r="B205" s="5" t="s">
        <v>52</v>
      </c>
      <c r="C205" s="8" t="s">
        <v>336</v>
      </c>
      <c r="D205" s="5">
        <v>149</v>
      </c>
      <c r="E205" s="5" t="s">
        <v>29561</v>
      </c>
      <c r="F205" s="6"/>
      <c r="G205" s="6">
        <v>0</v>
      </c>
      <c r="H205" s="6"/>
      <c r="I205" s="5" t="s">
        <v>120</v>
      </c>
      <c r="J205" s="5" t="s">
        <v>29562</v>
      </c>
    </row>
    <row r="206" ht="19" customHeight="1" spans="1:10">
      <c r="A206" s="5" t="s">
        <v>55</v>
      </c>
      <c r="B206" s="5" t="s">
        <v>52</v>
      </c>
      <c r="C206" s="8" t="s">
        <v>3422</v>
      </c>
      <c r="D206" s="5">
        <v>151</v>
      </c>
      <c r="E206" s="5" t="s">
        <v>29561</v>
      </c>
      <c r="F206" s="6"/>
      <c r="G206" s="6">
        <v>0</v>
      </c>
      <c r="H206" s="6"/>
      <c r="I206" s="5" t="s">
        <v>120</v>
      </c>
      <c r="J206" s="5" t="s">
        <v>29562</v>
      </c>
    </row>
    <row r="207" ht="19" customHeight="1" spans="1:10">
      <c r="A207" s="5" t="s">
        <v>55</v>
      </c>
      <c r="B207" s="5" t="s">
        <v>52</v>
      </c>
      <c r="C207" s="8" t="s">
        <v>336</v>
      </c>
      <c r="D207" s="5">
        <v>151</v>
      </c>
      <c r="E207" s="5" t="s">
        <v>29561</v>
      </c>
      <c r="F207" s="6"/>
      <c r="G207" s="6">
        <v>0</v>
      </c>
      <c r="H207" s="6"/>
      <c r="I207" s="5" t="s">
        <v>120</v>
      </c>
      <c r="J207" s="5" t="s">
        <v>29562</v>
      </c>
    </row>
    <row r="208" ht="19" customHeight="1" spans="1:10">
      <c r="A208" s="5" t="s">
        <v>55</v>
      </c>
      <c r="B208" s="5" t="s">
        <v>52</v>
      </c>
      <c r="C208" s="8" t="s">
        <v>653</v>
      </c>
      <c r="D208" s="5">
        <v>151</v>
      </c>
      <c r="E208" s="5" t="s">
        <v>29561</v>
      </c>
      <c r="F208" s="6"/>
      <c r="G208" s="6">
        <v>0</v>
      </c>
      <c r="H208" s="6"/>
      <c r="I208" s="5" t="s">
        <v>120</v>
      </c>
      <c r="J208" s="5" t="s">
        <v>29562</v>
      </c>
    </row>
    <row r="209" ht="19" customHeight="1" spans="1:10">
      <c r="A209" s="5" t="s">
        <v>55</v>
      </c>
      <c r="B209" s="5" t="s">
        <v>52</v>
      </c>
      <c r="C209" s="8" t="s">
        <v>140</v>
      </c>
      <c r="D209" s="5">
        <v>151</v>
      </c>
      <c r="E209" s="5" t="s">
        <v>29561</v>
      </c>
      <c r="F209" s="6"/>
      <c r="G209" s="6">
        <v>0</v>
      </c>
      <c r="H209" s="6"/>
      <c r="I209" s="5" t="s">
        <v>120</v>
      </c>
      <c r="J209" s="5" t="s">
        <v>29562</v>
      </c>
    </row>
    <row r="210" ht="19" customHeight="1" spans="1:10">
      <c r="A210" s="5" t="s">
        <v>55</v>
      </c>
      <c r="B210" s="5" t="s">
        <v>52</v>
      </c>
      <c r="C210" s="8" t="s">
        <v>115</v>
      </c>
      <c r="D210" s="5">
        <v>151</v>
      </c>
      <c r="E210" s="5" t="s">
        <v>29561</v>
      </c>
      <c r="F210" s="6"/>
      <c r="G210" s="6">
        <v>0</v>
      </c>
      <c r="H210" s="6"/>
      <c r="I210" s="5" t="s">
        <v>120</v>
      </c>
      <c r="J210" s="5" t="s">
        <v>29562</v>
      </c>
    </row>
    <row r="211" ht="19" customHeight="1" spans="1:10">
      <c r="A211" s="5" t="s">
        <v>454</v>
      </c>
      <c r="B211" s="5" t="s">
        <v>52</v>
      </c>
      <c r="C211" s="8" t="s">
        <v>3418</v>
      </c>
      <c r="D211" s="5">
        <v>153</v>
      </c>
      <c r="E211" s="5" t="s">
        <v>29561</v>
      </c>
      <c r="F211" s="6"/>
      <c r="G211" s="6">
        <v>0</v>
      </c>
      <c r="H211" s="6"/>
      <c r="I211" s="5" t="s">
        <v>120</v>
      </c>
      <c r="J211" s="5" t="s">
        <v>29562</v>
      </c>
    </row>
    <row r="212" ht="19" customHeight="1" spans="1:10">
      <c r="A212" s="5" t="s">
        <v>458</v>
      </c>
      <c r="B212" s="5" t="s">
        <v>52</v>
      </c>
      <c r="C212" s="8" t="s">
        <v>151</v>
      </c>
      <c r="D212" s="5">
        <v>155</v>
      </c>
      <c r="E212" s="5" t="s">
        <v>29561</v>
      </c>
      <c r="F212" s="6"/>
      <c r="G212" s="6">
        <v>0</v>
      </c>
      <c r="H212" s="6"/>
      <c r="I212" s="5" t="s">
        <v>120</v>
      </c>
      <c r="J212" s="5" t="s">
        <v>29562</v>
      </c>
    </row>
    <row r="213" ht="19" customHeight="1" spans="1:10">
      <c r="A213" s="5" t="s">
        <v>458</v>
      </c>
      <c r="B213" s="5" t="s">
        <v>52</v>
      </c>
      <c r="C213" s="8" t="s">
        <v>3358</v>
      </c>
      <c r="D213" s="5">
        <v>155</v>
      </c>
      <c r="E213" s="5" t="s">
        <v>29561</v>
      </c>
      <c r="F213" s="6"/>
      <c r="G213" s="6">
        <v>0</v>
      </c>
      <c r="H213" s="6"/>
      <c r="I213" s="5" t="s">
        <v>120</v>
      </c>
      <c r="J213" s="5" t="s">
        <v>29562</v>
      </c>
    </row>
    <row r="214" ht="19" customHeight="1" spans="1:10">
      <c r="A214" s="5" t="s">
        <v>458</v>
      </c>
      <c r="B214" s="5" t="s">
        <v>52</v>
      </c>
      <c r="C214" s="8" t="s">
        <v>3377</v>
      </c>
      <c r="D214" s="5">
        <v>155</v>
      </c>
      <c r="E214" s="5" t="s">
        <v>29561</v>
      </c>
      <c r="F214" s="6"/>
      <c r="G214" s="6">
        <v>0</v>
      </c>
      <c r="H214" s="6"/>
      <c r="I214" s="5" t="s">
        <v>120</v>
      </c>
      <c r="J214" s="5" t="s">
        <v>29562</v>
      </c>
    </row>
    <row r="215" ht="19" customHeight="1" spans="1:10">
      <c r="A215" s="5" t="s">
        <v>458</v>
      </c>
      <c r="B215" s="5" t="s">
        <v>52</v>
      </c>
      <c r="C215" s="8" t="s">
        <v>407</v>
      </c>
      <c r="D215" s="5">
        <v>155</v>
      </c>
      <c r="E215" s="5" t="s">
        <v>29561</v>
      </c>
      <c r="F215" s="6"/>
      <c r="G215" s="6">
        <v>0</v>
      </c>
      <c r="H215" s="6"/>
      <c r="I215" s="5" t="s">
        <v>120</v>
      </c>
      <c r="J215" s="5" t="s">
        <v>29562</v>
      </c>
    </row>
    <row r="216" ht="19" customHeight="1" spans="1:10">
      <c r="A216" s="5" t="s">
        <v>458</v>
      </c>
      <c r="B216" s="5" t="s">
        <v>52</v>
      </c>
      <c r="C216" s="8" t="s">
        <v>175</v>
      </c>
      <c r="D216" s="5">
        <v>155</v>
      </c>
      <c r="E216" s="5" t="s">
        <v>29561</v>
      </c>
      <c r="F216" s="6"/>
      <c r="G216" s="6">
        <v>0</v>
      </c>
      <c r="H216" s="6"/>
      <c r="I216" s="5" t="s">
        <v>120</v>
      </c>
      <c r="J216" s="5" t="s">
        <v>29562</v>
      </c>
    </row>
    <row r="217" ht="19" customHeight="1" spans="1:10">
      <c r="A217" s="5" t="s">
        <v>458</v>
      </c>
      <c r="B217" s="5" t="s">
        <v>52</v>
      </c>
      <c r="C217" s="8" t="s">
        <v>3418</v>
      </c>
      <c r="D217" s="5">
        <v>155</v>
      </c>
      <c r="E217" s="5" t="s">
        <v>29561</v>
      </c>
      <c r="F217" s="6"/>
      <c r="G217" s="6">
        <v>0</v>
      </c>
      <c r="H217" s="6"/>
      <c r="I217" s="5" t="s">
        <v>120</v>
      </c>
      <c r="J217" s="5" t="s">
        <v>29562</v>
      </c>
    </row>
    <row r="218" ht="19" customHeight="1" spans="1:10">
      <c r="A218" s="5" t="s">
        <v>458</v>
      </c>
      <c r="B218" s="5" t="s">
        <v>52</v>
      </c>
      <c r="C218" s="8" t="s">
        <v>3422</v>
      </c>
      <c r="D218" s="5">
        <v>155</v>
      </c>
      <c r="E218" s="5" t="s">
        <v>29561</v>
      </c>
      <c r="F218" s="6"/>
      <c r="G218" s="6">
        <v>0</v>
      </c>
      <c r="H218" s="6"/>
      <c r="I218" s="5" t="s">
        <v>120</v>
      </c>
      <c r="J218" s="5" t="s">
        <v>29562</v>
      </c>
    </row>
    <row r="219" ht="19" customHeight="1" spans="1:10">
      <c r="A219" s="5" t="s">
        <v>460</v>
      </c>
      <c r="B219" s="5" t="s">
        <v>52</v>
      </c>
      <c r="C219" s="8" t="s">
        <v>175</v>
      </c>
      <c r="D219" s="5">
        <v>156</v>
      </c>
      <c r="E219" s="5" t="s">
        <v>29561</v>
      </c>
      <c r="F219" s="6"/>
      <c r="G219" s="6">
        <v>0</v>
      </c>
      <c r="H219" s="6"/>
      <c r="I219" s="5" t="s">
        <v>120</v>
      </c>
      <c r="J219" s="5" t="s">
        <v>29562</v>
      </c>
    </row>
    <row r="220" ht="19" customHeight="1" spans="1:10">
      <c r="A220" s="5" t="s">
        <v>460</v>
      </c>
      <c r="B220" s="5" t="s">
        <v>52</v>
      </c>
      <c r="C220" s="8" t="s">
        <v>3418</v>
      </c>
      <c r="D220" s="5">
        <v>156</v>
      </c>
      <c r="E220" s="5" t="s">
        <v>29561</v>
      </c>
      <c r="F220" s="6"/>
      <c r="G220" s="6">
        <v>0</v>
      </c>
      <c r="H220" s="6"/>
      <c r="I220" s="5" t="s">
        <v>120</v>
      </c>
      <c r="J220" s="5" t="s">
        <v>29562</v>
      </c>
    </row>
    <row r="221" ht="19" customHeight="1" spans="1:10">
      <c r="A221" s="5" t="s">
        <v>56</v>
      </c>
      <c r="B221" s="5" t="s">
        <v>52</v>
      </c>
      <c r="C221" s="8" t="s">
        <v>3358</v>
      </c>
      <c r="D221" s="5">
        <v>159</v>
      </c>
      <c r="E221" s="5" t="s">
        <v>29561</v>
      </c>
      <c r="F221" s="6"/>
      <c r="G221" s="6">
        <v>0</v>
      </c>
      <c r="H221" s="6"/>
      <c r="I221" s="5" t="s">
        <v>120</v>
      </c>
      <c r="J221" s="5" t="s">
        <v>29562</v>
      </c>
    </row>
    <row r="222" ht="19" customHeight="1" spans="1:10">
      <c r="A222" s="5" t="s">
        <v>56</v>
      </c>
      <c r="B222" s="5" t="s">
        <v>52</v>
      </c>
      <c r="C222" s="8" t="s">
        <v>3377</v>
      </c>
      <c r="D222" s="5">
        <v>159</v>
      </c>
      <c r="E222" s="5" t="s">
        <v>29561</v>
      </c>
      <c r="F222" s="6"/>
      <c r="G222" s="6">
        <v>0</v>
      </c>
      <c r="H222" s="6"/>
      <c r="I222" s="5" t="s">
        <v>120</v>
      </c>
      <c r="J222" s="5" t="s">
        <v>29562</v>
      </c>
    </row>
    <row r="223" ht="19" customHeight="1" spans="1:10">
      <c r="A223" s="5" t="s">
        <v>56</v>
      </c>
      <c r="B223" s="5" t="s">
        <v>52</v>
      </c>
      <c r="C223" s="8" t="s">
        <v>407</v>
      </c>
      <c r="D223" s="5">
        <v>159</v>
      </c>
      <c r="E223" s="5" t="s">
        <v>29561</v>
      </c>
      <c r="F223" s="6"/>
      <c r="G223" s="6">
        <v>0</v>
      </c>
      <c r="H223" s="6"/>
      <c r="I223" s="5" t="s">
        <v>120</v>
      </c>
      <c r="J223" s="5" t="s">
        <v>29562</v>
      </c>
    </row>
    <row r="224" ht="19" customHeight="1" spans="1:10">
      <c r="A224" s="5" t="s">
        <v>56</v>
      </c>
      <c r="B224" s="5" t="s">
        <v>52</v>
      </c>
      <c r="C224" s="8" t="s">
        <v>175</v>
      </c>
      <c r="D224" s="5">
        <v>159</v>
      </c>
      <c r="E224" s="5" t="s">
        <v>29561</v>
      </c>
      <c r="F224" s="6"/>
      <c r="G224" s="6">
        <v>0</v>
      </c>
      <c r="H224" s="6"/>
      <c r="I224" s="5" t="s">
        <v>120</v>
      </c>
      <c r="J224" s="5" t="s">
        <v>29562</v>
      </c>
    </row>
    <row r="225" ht="19" customHeight="1" spans="1:10">
      <c r="A225" s="5" t="s">
        <v>56</v>
      </c>
      <c r="B225" s="5" t="s">
        <v>52</v>
      </c>
      <c r="C225" s="8" t="s">
        <v>3418</v>
      </c>
      <c r="D225" s="5">
        <v>159</v>
      </c>
      <c r="E225" s="5" t="s">
        <v>29561</v>
      </c>
      <c r="F225" s="6"/>
      <c r="G225" s="6">
        <v>0</v>
      </c>
      <c r="H225" s="6"/>
      <c r="I225" s="5" t="s">
        <v>120</v>
      </c>
      <c r="J225" s="5" t="s">
        <v>29562</v>
      </c>
    </row>
    <row r="226" ht="19" customHeight="1" spans="1:10">
      <c r="A226" s="5" t="s">
        <v>56</v>
      </c>
      <c r="B226" s="5" t="s">
        <v>52</v>
      </c>
      <c r="C226" s="8" t="s">
        <v>115</v>
      </c>
      <c r="D226" s="5">
        <v>159</v>
      </c>
      <c r="E226" s="5" t="s">
        <v>29561</v>
      </c>
      <c r="F226" s="6"/>
      <c r="G226" s="6">
        <v>0</v>
      </c>
      <c r="H226" s="6"/>
      <c r="I226" s="5" t="s">
        <v>120</v>
      </c>
      <c r="J226" s="5" t="s">
        <v>29562</v>
      </c>
    </row>
    <row r="227" ht="19" customHeight="1" spans="1:10">
      <c r="A227" s="5" t="s">
        <v>57</v>
      </c>
      <c r="B227" s="5" t="s">
        <v>52</v>
      </c>
      <c r="C227" s="8" t="s">
        <v>3377</v>
      </c>
      <c r="D227" s="5">
        <v>162</v>
      </c>
      <c r="E227" s="5" t="s">
        <v>29561</v>
      </c>
      <c r="F227" s="6"/>
      <c r="G227" s="6">
        <v>0</v>
      </c>
      <c r="H227" s="6"/>
      <c r="I227" s="5" t="s">
        <v>120</v>
      </c>
      <c r="J227" s="5" t="s">
        <v>29562</v>
      </c>
    </row>
    <row r="228" ht="19" customHeight="1" spans="1:10">
      <c r="A228" s="5" t="s">
        <v>57</v>
      </c>
      <c r="B228" s="5" t="s">
        <v>52</v>
      </c>
      <c r="C228" s="8" t="s">
        <v>407</v>
      </c>
      <c r="D228" s="5">
        <v>162</v>
      </c>
      <c r="E228" s="5" t="s">
        <v>29561</v>
      </c>
      <c r="F228" s="6"/>
      <c r="G228" s="6">
        <v>0</v>
      </c>
      <c r="H228" s="6"/>
      <c r="I228" s="5" t="s">
        <v>120</v>
      </c>
      <c r="J228" s="5" t="s">
        <v>29562</v>
      </c>
    </row>
    <row r="229" ht="19" customHeight="1" spans="1:10">
      <c r="A229" s="5" t="s">
        <v>57</v>
      </c>
      <c r="B229" s="5" t="s">
        <v>52</v>
      </c>
      <c r="C229" s="8" t="s">
        <v>3422</v>
      </c>
      <c r="D229" s="5">
        <v>162</v>
      </c>
      <c r="E229" s="5" t="s">
        <v>29561</v>
      </c>
      <c r="F229" s="6"/>
      <c r="G229" s="6">
        <v>0.01</v>
      </c>
      <c r="H229" s="6"/>
      <c r="I229" s="5" t="s">
        <v>120</v>
      </c>
      <c r="J229" s="5" t="s">
        <v>29562</v>
      </c>
    </row>
    <row r="230" ht="19" customHeight="1" spans="1:10">
      <c r="A230" s="5" t="s">
        <v>57</v>
      </c>
      <c r="B230" s="5" t="s">
        <v>52</v>
      </c>
      <c r="C230" s="8" t="s">
        <v>336</v>
      </c>
      <c r="D230" s="5">
        <v>162</v>
      </c>
      <c r="E230" s="5" t="s">
        <v>29561</v>
      </c>
      <c r="F230" s="6"/>
      <c r="G230" s="6">
        <v>0</v>
      </c>
      <c r="H230" s="6"/>
      <c r="I230" s="5" t="s">
        <v>120</v>
      </c>
      <c r="J230" s="5" t="s">
        <v>29562</v>
      </c>
    </row>
    <row r="231" ht="19" customHeight="1" spans="1:10">
      <c r="A231" s="5" t="s">
        <v>480</v>
      </c>
      <c r="B231" s="5" t="s">
        <v>52</v>
      </c>
      <c r="C231" s="8" t="s">
        <v>3422</v>
      </c>
      <c r="D231" s="5">
        <v>165</v>
      </c>
      <c r="E231" s="5" t="s">
        <v>29561</v>
      </c>
      <c r="F231" s="6"/>
      <c r="G231" s="6">
        <v>0</v>
      </c>
      <c r="H231" s="6"/>
      <c r="I231" s="5" t="s">
        <v>120</v>
      </c>
      <c r="J231" s="5" t="s">
        <v>29562</v>
      </c>
    </row>
    <row r="232" ht="19" customHeight="1" spans="1:10">
      <c r="A232" s="5" t="s">
        <v>480</v>
      </c>
      <c r="B232" s="5" t="s">
        <v>52</v>
      </c>
      <c r="C232" s="8" t="s">
        <v>336</v>
      </c>
      <c r="D232" s="5">
        <v>165</v>
      </c>
      <c r="E232" s="5" t="s">
        <v>29561</v>
      </c>
      <c r="F232" s="6"/>
      <c r="G232" s="6">
        <v>0</v>
      </c>
      <c r="H232" s="6"/>
      <c r="I232" s="5" t="s">
        <v>120</v>
      </c>
      <c r="J232" s="5" t="s">
        <v>29562</v>
      </c>
    </row>
    <row r="233" ht="19" customHeight="1" spans="1:10">
      <c r="A233" s="5" t="s">
        <v>484</v>
      </c>
      <c r="B233" s="5" t="s">
        <v>52</v>
      </c>
      <c r="C233" s="8" t="s">
        <v>3377</v>
      </c>
      <c r="D233" s="5">
        <v>167</v>
      </c>
      <c r="E233" s="5" t="s">
        <v>29561</v>
      </c>
      <c r="F233" s="6"/>
      <c r="G233" s="6">
        <v>0</v>
      </c>
      <c r="H233" s="6"/>
      <c r="I233" s="5" t="s">
        <v>120</v>
      </c>
      <c r="J233" s="5" t="s">
        <v>29562</v>
      </c>
    </row>
    <row r="234" ht="19" customHeight="1" spans="1:10">
      <c r="A234" s="5" t="s">
        <v>485</v>
      </c>
      <c r="B234" s="5" t="s">
        <v>52</v>
      </c>
      <c r="C234" s="8" t="s">
        <v>151</v>
      </c>
      <c r="D234" s="5">
        <v>168</v>
      </c>
      <c r="E234" s="5" t="s">
        <v>29561</v>
      </c>
      <c r="F234" s="6"/>
      <c r="G234" s="6">
        <v>0</v>
      </c>
      <c r="H234" s="6"/>
      <c r="I234" s="5" t="s">
        <v>120</v>
      </c>
      <c r="J234" s="5" t="s">
        <v>29562</v>
      </c>
    </row>
    <row r="235" ht="19" customHeight="1" spans="1:10">
      <c r="A235" s="5" t="s">
        <v>485</v>
      </c>
      <c r="B235" s="5" t="s">
        <v>52</v>
      </c>
      <c r="C235" s="8" t="s">
        <v>3358</v>
      </c>
      <c r="D235" s="5">
        <v>168</v>
      </c>
      <c r="E235" s="5" t="s">
        <v>29561</v>
      </c>
      <c r="F235" s="6"/>
      <c r="G235" s="6">
        <v>0</v>
      </c>
      <c r="H235" s="6"/>
      <c r="I235" s="5" t="s">
        <v>120</v>
      </c>
      <c r="J235" s="5" t="s">
        <v>29562</v>
      </c>
    </row>
    <row r="236" ht="19" customHeight="1" spans="1:10">
      <c r="A236" s="5" t="s">
        <v>485</v>
      </c>
      <c r="B236" s="5" t="s">
        <v>52</v>
      </c>
      <c r="C236" s="8" t="s">
        <v>3377</v>
      </c>
      <c r="D236" s="5">
        <v>168</v>
      </c>
      <c r="E236" s="5" t="s">
        <v>29561</v>
      </c>
      <c r="F236" s="6"/>
      <c r="G236" s="6">
        <v>0</v>
      </c>
      <c r="H236" s="6"/>
      <c r="I236" s="5" t="s">
        <v>120</v>
      </c>
      <c r="J236" s="5" t="s">
        <v>29562</v>
      </c>
    </row>
    <row r="237" ht="19" customHeight="1" spans="1:10">
      <c r="A237" s="5" t="s">
        <v>485</v>
      </c>
      <c r="B237" s="5" t="s">
        <v>52</v>
      </c>
      <c r="C237" s="8" t="s">
        <v>407</v>
      </c>
      <c r="D237" s="5">
        <v>168</v>
      </c>
      <c r="E237" s="5" t="s">
        <v>29561</v>
      </c>
      <c r="F237" s="6"/>
      <c r="G237" s="6">
        <v>0</v>
      </c>
      <c r="H237" s="6"/>
      <c r="I237" s="5" t="s">
        <v>120</v>
      </c>
      <c r="J237" s="5" t="s">
        <v>29562</v>
      </c>
    </row>
    <row r="238" ht="19" customHeight="1" spans="1:10">
      <c r="A238" s="5" t="s">
        <v>485</v>
      </c>
      <c r="B238" s="5" t="s">
        <v>52</v>
      </c>
      <c r="C238" s="8" t="s">
        <v>175</v>
      </c>
      <c r="D238" s="5">
        <v>168</v>
      </c>
      <c r="E238" s="5" t="s">
        <v>29561</v>
      </c>
      <c r="F238" s="6"/>
      <c r="G238" s="6">
        <v>0</v>
      </c>
      <c r="H238" s="6"/>
      <c r="I238" s="5" t="s">
        <v>120</v>
      </c>
      <c r="J238" s="5" t="s">
        <v>29562</v>
      </c>
    </row>
    <row r="239" ht="19" customHeight="1" spans="1:10">
      <c r="A239" s="5" t="s">
        <v>488</v>
      </c>
      <c r="B239" s="5" t="s">
        <v>52</v>
      </c>
      <c r="C239" s="8" t="s">
        <v>151</v>
      </c>
      <c r="D239" s="5">
        <v>169</v>
      </c>
      <c r="E239" s="5" t="s">
        <v>29561</v>
      </c>
      <c r="F239" s="6"/>
      <c r="G239" s="6">
        <v>0</v>
      </c>
      <c r="H239" s="6"/>
      <c r="I239" s="5" t="s">
        <v>120</v>
      </c>
      <c r="J239" s="5" t="s">
        <v>29562</v>
      </c>
    </row>
    <row r="240" ht="19" customHeight="1" spans="1:10">
      <c r="A240" s="5" t="s">
        <v>488</v>
      </c>
      <c r="B240" s="5" t="s">
        <v>52</v>
      </c>
      <c r="C240" s="8" t="s">
        <v>3377</v>
      </c>
      <c r="D240" s="5">
        <v>169</v>
      </c>
      <c r="E240" s="5" t="s">
        <v>29561</v>
      </c>
      <c r="F240" s="6"/>
      <c r="G240" s="6">
        <v>0</v>
      </c>
      <c r="H240" s="6"/>
      <c r="I240" s="5" t="s">
        <v>120</v>
      </c>
      <c r="J240" s="5" t="s">
        <v>29562</v>
      </c>
    </row>
    <row r="241" ht="19" customHeight="1" spans="1:10">
      <c r="A241" s="5" t="s">
        <v>488</v>
      </c>
      <c r="B241" s="5" t="s">
        <v>52</v>
      </c>
      <c r="C241" s="8" t="s">
        <v>407</v>
      </c>
      <c r="D241" s="5">
        <v>169</v>
      </c>
      <c r="E241" s="5" t="s">
        <v>29561</v>
      </c>
      <c r="F241" s="6"/>
      <c r="G241" s="6">
        <v>0</v>
      </c>
      <c r="H241" s="6"/>
      <c r="I241" s="5" t="s">
        <v>120</v>
      </c>
      <c r="J241" s="5" t="s">
        <v>29562</v>
      </c>
    </row>
    <row r="242" ht="19" customHeight="1" spans="1:10">
      <c r="A242" s="5" t="s">
        <v>488</v>
      </c>
      <c r="B242" s="5" t="s">
        <v>52</v>
      </c>
      <c r="C242" s="8" t="s">
        <v>333</v>
      </c>
      <c r="D242" s="5">
        <v>169</v>
      </c>
      <c r="E242" s="5" t="s">
        <v>29561</v>
      </c>
      <c r="F242" s="6"/>
      <c r="G242" s="6">
        <v>0</v>
      </c>
      <c r="H242" s="6"/>
      <c r="I242" s="5" t="s">
        <v>120</v>
      </c>
      <c r="J242" s="5" t="s">
        <v>29562</v>
      </c>
    </row>
    <row r="243" ht="19" customHeight="1" spans="1:10">
      <c r="A243" s="5" t="s">
        <v>488</v>
      </c>
      <c r="B243" s="5" t="s">
        <v>52</v>
      </c>
      <c r="C243" s="8" t="s">
        <v>175</v>
      </c>
      <c r="D243" s="5">
        <v>169</v>
      </c>
      <c r="E243" s="5" t="s">
        <v>29561</v>
      </c>
      <c r="F243" s="6"/>
      <c r="G243" s="6">
        <v>0</v>
      </c>
      <c r="H243" s="6"/>
      <c r="I243" s="5" t="s">
        <v>120</v>
      </c>
      <c r="J243" s="5" t="s">
        <v>29562</v>
      </c>
    </row>
    <row r="244" ht="19" customHeight="1" spans="1:10">
      <c r="A244" s="5" t="s">
        <v>488</v>
      </c>
      <c r="B244" s="5" t="s">
        <v>52</v>
      </c>
      <c r="C244" s="8" t="s">
        <v>3418</v>
      </c>
      <c r="D244" s="5">
        <v>169</v>
      </c>
      <c r="E244" s="5" t="s">
        <v>29561</v>
      </c>
      <c r="F244" s="6"/>
      <c r="G244" s="6">
        <v>0</v>
      </c>
      <c r="H244" s="6"/>
      <c r="I244" s="5" t="s">
        <v>120</v>
      </c>
      <c r="J244" s="5" t="s">
        <v>29562</v>
      </c>
    </row>
    <row r="245" ht="19" customHeight="1" spans="1:10">
      <c r="A245" s="5" t="s">
        <v>488</v>
      </c>
      <c r="B245" s="5" t="s">
        <v>52</v>
      </c>
      <c r="C245" s="8" t="s">
        <v>3422</v>
      </c>
      <c r="D245" s="5">
        <v>169</v>
      </c>
      <c r="E245" s="5" t="s">
        <v>29561</v>
      </c>
      <c r="F245" s="6"/>
      <c r="G245" s="6">
        <v>0</v>
      </c>
      <c r="H245" s="6"/>
      <c r="I245" s="5" t="s">
        <v>120</v>
      </c>
      <c r="J245" s="5" t="s">
        <v>29562</v>
      </c>
    </row>
    <row r="246" ht="19" customHeight="1" spans="1:10">
      <c r="A246" s="5" t="s">
        <v>488</v>
      </c>
      <c r="B246" s="5" t="s">
        <v>52</v>
      </c>
      <c r="C246" s="8" t="s">
        <v>336</v>
      </c>
      <c r="D246" s="5">
        <v>169</v>
      </c>
      <c r="E246" s="5" t="s">
        <v>29561</v>
      </c>
      <c r="F246" s="6"/>
      <c r="G246" s="6">
        <v>0</v>
      </c>
      <c r="H246" s="6"/>
      <c r="I246" s="5" t="s">
        <v>120</v>
      </c>
      <c r="J246" s="5" t="s">
        <v>29562</v>
      </c>
    </row>
    <row r="247" ht="19" customHeight="1" spans="1:10">
      <c r="A247" s="5" t="s">
        <v>493</v>
      </c>
      <c r="B247" s="5" t="s">
        <v>52</v>
      </c>
      <c r="C247" s="8" t="s">
        <v>114</v>
      </c>
      <c r="D247" s="5">
        <v>172</v>
      </c>
      <c r="E247" s="5" t="s">
        <v>29561</v>
      </c>
      <c r="F247" s="6"/>
      <c r="G247" s="6">
        <v>0</v>
      </c>
      <c r="H247" s="6"/>
      <c r="I247" s="5" t="s">
        <v>120</v>
      </c>
      <c r="J247" s="5" t="s">
        <v>29562</v>
      </c>
    </row>
    <row r="248" ht="19" customHeight="1" spans="1:10">
      <c r="A248" s="5" t="s">
        <v>493</v>
      </c>
      <c r="B248" s="5" t="s">
        <v>52</v>
      </c>
      <c r="C248" s="8" t="s">
        <v>605</v>
      </c>
      <c r="D248" s="5">
        <v>172</v>
      </c>
      <c r="E248" s="5" t="s">
        <v>29561</v>
      </c>
      <c r="F248" s="6"/>
      <c r="G248" s="6">
        <v>0</v>
      </c>
      <c r="H248" s="6"/>
      <c r="I248" s="5" t="s">
        <v>120</v>
      </c>
      <c r="J248" s="5" t="s">
        <v>29562</v>
      </c>
    </row>
    <row r="249" ht="19" customHeight="1" spans="1:10">
      <c r="A249" s="5" t="s">
        <v>493</v>
      </c>
      <c r="B249" s="5" t="s">
        <v>52</v>
      </c>
      <c r="C249" s="8" t="s">
        <v>151</v>
      </c>
      <c r="D249" s="5">
        <v>173</v>
      </c>
      <c r="E249" s="5" t="s">
        <v>29561</v>
      </c>
      <c r="F249" s="6"/>
      <c r="G249" s="6">
        <v>0</v>
      </c>
      <c r="H249" s="6"/>
      <c r="I249" s="5" t="s">
        <v>120</v>
      </c>
      <c r="J249" s="5" t="s">
        <v>29562</v>
      </c>
    </row>
    <row r="250" ht="19" customHeight="1" spans="1:10">
      <c r="A250" s="5" t="s">
        <v>493</v>
      </c>
      <c r="B250" s="5" t="s">
        <v>52</v>
      </c>
      <c r="C250" s="8" t="s">
        <v>175</v>
      </c>
      <c r="D250" s="5">
        <v>173</v>
      </c>
      <c r="E250" s="5" t="s">
        <v>29561</v>
      </c>
      <c r="F250" s="6"/>
      <c r="G250" s="6">
        <v>0</v>
      </c>
      <c r="H250" s="6"/>
      <c r="I250" s="5" t="s">
        <v>120</v>
      </c>
      <c r="J250" s="5" t="s">
        <v>29562</v>
      </c>
    </row>
    <row r="251" ht="19" customHeight="1" spans="1:10">
      <c r="A251" s="5" t="s">
        <v>493</v>
      </c>
      <c r="B251" s="5" t="s">
        <v>52</v>
      </c>
      <c r="C251" s="8" t="s">
        <v>3418</v>
      </c>
      <c r="D251" s="5">
        <v>173</v>
      </c>
      <c r="E251" s="5" t="s">
        <v>29561</v>
      </c>
      <c r="F251" s="6"/>
      <c r="G251" s="6">
        <v>0</v>
      </c>
      <c r="H251" s="6"/>
      <c r="I251" s="5" t="s">
        <v>120</v>
      </c>
      <c r="J251" s="5" t="s">
        <v>29562</v>
      </c>
    </row>
    <row r="252" ht="19" customHeight="1" spans="1:10">
      <c r="A252" s="5" t="s">
        <v>493</v>
      </c>
      <c r="B252" s="5" t="s">
        <v>52</v>
      </c>
      <c r="C252" s="8" t="s">
        <v>3422</v>
      </c>
      <c r="D252" s="5">
        <v>173</v>
      </c>
      <c r="E252" s="5" t="s">
        <v>29561</v>
      </c>
      <c r="F252" s="6"/>
      <c r="G252" s="6">
        <v>0</v>
      </c>
      <c r="H252" s="6"/>
      <c r="I252" s="5" t="s">
        <v>120</v>
      </c>
      <c r="J252" s="5" t="s">
        <v>29562</v>
      </c>
    </row>
    <row r="253" ht="19" customHeight="1" spans="1:10">
      <c r="A253" s="5" t="s">
        <v>493</v>
      </c>
      <c r="B253" s="5" t="s">
        <v>52</v>
      </c>
      <c r="C253" s="8" t="s">
        <v>336</v>
      </c>
      <c r="D253" s="5">
        <v>173</v>
      </c>
      <c r="E253" s="5" t="s">
        <v>29561</v>
      </c>
      <c r="F253" s="6"/>
      <c r="G253" s="6">
        <v>0</v>
      </c>
      <c r="H253" s="6"/>
      <c r="I253" s="5" t="s">
        <v>120</v>
      </c>
      <c r="J253" s="5" t="s">
        <v>29562</v>
      </c>
    </row>
    <row r="254" ht="19" customHeight="1" spans="1:10">
      <c r="A254" s="5" t="s">
        <v>496</v>
      </c>
      <c r="B254" s="5" t="s">
        <v>52</v>
      </c>
      <c r="C254" s="8" t="s">
        <v>151</v>
      </c>
      <c r="D254" s="5">
        <v>174</v>
      </c>
      <c r="E254" s="5" t="s">
        <v>29561</v>
      </c>
      <c r="F254" s="6"/>
      <c r="G254" s="6">
        <v>0</v>
      </c>
      <c r="H254" s="6"/>
      <c r="I254" s="5" t="s">
        <v>120</v>
      </c>
      <c r="J254" s="5" t="s">
        <v>29562</v>
      </c>
    </row>
    <row r="255" ht="19" customHeight="1" spans="1:10">
      <c r="A255" s="5" t="s">
        <v>496</v>
      </c>
      <c r="B255" s="5" t="s">
        <v>52</v>
      </c>
      <c r="C255" s="8" t="s">
        <v>3358</v>
      </c>
      <c r="D255" s="5">
        <v>174</v>
      </c>
      <c r="E255" s="5" t="s">
        <v>29561</v>
      </c>
      <c r="F255" s="6"/>
      <c r="G255" s="6">
        <v>0</v>
      </c>
      <c r="H255" s="6"/>
      <c r="I255" s="5" t="s">
        <v>120</v>
      </c>
      <c r="J255" s="5" t="s">
        <v>29562</v>
      </c>
    </row>
    <row r="256" ht="19" customHeight="1" spans="1:10">
      <c r="A256" s="5" t="s">
        <v>496</v>
      </c>
      <c r="B256" s="5" t="s">
        <v>52</v>
      </c>
      <c r="C256" s="8" t="s">
        <v>3377</v>
      </c>
      <c r="D256" s="5">
        <v>174</v>
      </c>
      <c r="E256" s="5" t="s">
        <v>29561</v>
      </c>
      <c r="F256" s="6"/>
      <c r="G256" s="6">
        <v>0</v>
      </c>
      <c r="H256" s="6"/>
      <c r="I256" s="5" t="s">
        <v>120</v>
      </c>
      <c r="J256" s="5" t="s">
        <v>29562</v>
      </c>
    </row>
    <row r="257" ht="19" customHeight="1" spans="1:10">
      <c r="A257" s="5" t="s">
        <v>496</v>
      </c>
      <c r="B257" s="5" t="s">
        <v>52</v>
      </c>
      <c r="C257" s="8" t="s">
        <v>407</v>
      </c>
      <c r="D257" s="5">
        <v>174</v>
      </c>
      <c r="E257" s="5" t="s">
        <v>29561</v>
      </c>
      <c r="F257" s="6"/>
      <c r="G257" s="6">
        <v>0</v>
      </c>
      <c r="H257" s="6"/>
      <c r="I257" s="5" t="s">
        <v>120</v>
      </c>
      <c r="J257" s="5" t="s">
        <v>29562</v>
      </c>
    </row>
    <row r="258" ht="19" customHeight="1" spans="1:10">
      <c r="A258" s="5" t="s">
        <v>496</v>
      </c>
      <c r="B258" s="5" t="s">
        <v>52</v>
      </c>
      <c r="C258" s="8" t="s">
        <v>175</v>
      </c>
      <c r="D258" s="5">
        <v>174</v>
      </c>
      <c r="E258" s="5" t="s">
        <v>29561</v>
      </c>
      <c r="F258" s="6"/>
      <c r="G258" s="6">
        <v>0</v>
      </c>
      <c r="H258" s="6"/>
      <c r="I258" s="5" t="s">
        <v>120</v>
      </c>
      <c r="J258" s="5" t="s">
        <v>29562</v>
      </c>
    </row>
    <row r="259" ht="19" customHeight="1" spans="1:10">
      <c r="A259" s="5" t="s">
        <v>496</v>
      </c>
      <c r="B259" s="5" t="s">
        <v>52</v>
      </c>
      <c r="C259" s="8" t="s">
        <v>3418</v>
      </c>
      <c r="D259" s="5">
        <v>174</v>
      </c>
      <c r="E259" s="5" t="s">
        <v>29561</v>
      </c>
      <c r="F259" s="6"/>
      <c r="G259" s="6">
        <v>0</v>
      </c>
      <c r="H259" s="6"/>
      <c r="I259" s="5" t="s">
        <v>120</v>
      </c>
      <c r="J259" s="5" t="s">
        <v>29562</v>
      </c>
    </row>
    <row r="260" ht="19" customHeight="1" spans="1:10">
      <c r="A260" s="5" t="s">
        <v>496</v>
      </c>
      <c r="B260" s="5" t="s">
        <v>52</v>
      </c>
      <c r="C260" s="8" t="s">
        <v>3422</v>
      </c>
      <c r="D260" s="5">
        <v>174</v>
      </c>
      <c r="E260" s="5" t="s">
        <v>29561</v>
      </c>
      <c r="F260" s="6"/>
      <c r="G260" s="6">
        <v>0</v>
      </c>
      <c r="H260" s="6"/>
      <c r="I260" s="5" t="s">
        <v>120</v>
      </c>
      <c r="J260" s="5" t="s">
        <v>29562</v>
      </c>
    </row>
    <row r="261" ht="19" customHeight="1" spans="1:10">
      <c r="A261" s="5" t="s">
        <v>496</v>
      </c>
      <c r="B261" s="5" t="s">
        <v>52</v>
      </c>
      <c r="C261" s="8" t="s">
        <v>336</v>
      </c>
      <c r="D261" s="5">
        <v>174</v>
      </c>
      <c r="E261" s="5" t="s">
        <v>29561</v>
      </c>
      <c r="F261" s="6"/>
      <c r="G261" s="6">
        <v>0</v>
      </c>
      <c r="H261" s="6"/>
      <c r="I261" s="5" t="s">
        <v>120</v>
      </c>
      <c r="J261" s="5" t="s">
        <v>29562</v>
      </c>
    </row>
    <row r="262" ht="19" customHeight="1" spans="1:10">
      <c r="A262" s="5" t="s">
        <v>497</v>
      </c>
      <c r="B262" s="5" t="s">
        <v>52</v>
      </c>
      <c r="C262" s="8" t="s">
        <v>3358</v>
      </c>
      <c r="D262" s="5">
        <v>176</v>
      </c>
      <c r="E262" s="5" t="s">
        <v>29561</v>
      </c>
      <c r="F262" s="6"/>
      <c r="G262" s="6">
        <v>0</v>
      </c>
      <c r="H262" s="6"/>
      <c r="I262" s="5" t="s">
        <v>120</v>
      </c>
      <c r="J262" s="5" t="s">
        <v>29562</v>
      </c>
    </row>
    <row r="263" ht="19" customHeight="1" spans="1:10">
      <c r="A263" s="5" t="s">
        <v>497</v>
      </c>
      <c r="B263" s="5" t="s">
        <v>52</v>
      </c>
      <c r="C263" s="8" t="s">
        <v>407</v>
      </c>
      <c r="D263" s="5">
        <v>176</v>
      </c>
      <c r="E263" s="5" t="s">
        <v>29561</v>
      </c>
      <c r="F263" s="6"/>
      <c r="G263" s="6">
        <v>0.04</v>
      </c>
      <c r="H263" s="6"/>
      <c r="I263" s="5" t="s">
        <v>120</v>
      </c>
      <c r="J263" s="5" t="s">
        <v>29562</v>
      </c>
    </row>
    <row r="264" ht="19" customHeight="1" spans="1:10">
      <c r="A264" s="5" t="s">
        <v>497</v>
      </c>
      <c r="B264" s="5" t="s">
        <v>52</v>
      </c>
      <c r="C264" s="8" t="s">
        <v>3422</v>
      </c>
      <c r="D264" s="5">
        <v>176</v>
      </c>
      <c r="E264" s="5" t="s">
        <v>29561</v>
      </c>
      <c r="F264" s="6"/>
      <c r="G264" s="6">
        <v>0</v>
      </c>
      <c r="H264" s="6"/>
      <c r="I264" s="5" t="s">
        <v>120</v>
      </c>
      <c r="J264" s="5" t="s">
        <v>29562</v>
      </c>
    </row>
    <row r="265" ht="19" customHeight="1" spans="1:10">
      <c r="A265" s="5" t="s">
        <v>499</v>
      </c>
      <c r="B265" s="5" t="s">
        <v>52</v>
      </c>
      <c r="C265" s="8" t="s">
        <v>407</v>
      </c>
      <c r="D265" s="5">
        <v>177</v>
      </c>
      <c r="E265" s="5" t="s">
        <v>29561</v>
      </c>
      <c r="F265" s="6"/>
      <c r="G265" s="6">
        <v>0</v>
      </c>
      <c r="H265" s="6"/>
      <c r="I265" s="5" t="s">
        <v>120</v>
      </c>
      <c r="J265" s="5" t="s">
        <v>29562</v>
      </c>
    </row>
    <row r="266" ht="19" customHeight="1" spans="1:10">
      <c r="A266" s="5" t="s">
        <v>503</v>
      </c>
      <c r="B266" s="5" t="s">
        <v>52</v>
      </c>
      <c r="C266" s="8" t="s">
        <v>605</v>
      </c>
      <c r="D266" s="5">
        <v>180</v>
      </c>
      <c r="E266" s="5" t="s">
        <v>29561</v>
      </c>
      <c r="F266" s="6"/>
      <c r="G266" s="6">
        <v>0</v>
      </c>
      <c r="H266" s="6"/>
      <c r="I266" s="5" t="s">
        <v>120</v>
      </c>
      <c r="J266" s="5" t="s">
        <v>29562</v>
      </c>
    </row>
    <row r="267" ht="19" customHeight="1" spans="1:10">
      <c r="A267" s="5" t="s">
        <v>503</v>
      </c>
      <c r="B267" s="5" t="s">
        <v>52</v>
      </c>
      <c r="C267" s="8" t="s">
        <v>186</v>
      </c>
      <c r="D267" s="5">
        <v>180</v>
      </c>
      <c r="E267" s="5" t="s">
        <v>29561</v>
      </c>
      <c r="F267" s="6"/>
      <c r="G267" s="6">
        <v>0</v>
      </c>
      <c r="H267" s="6"/>
      <c r="I267" s="5" t="s">
        <v>120</v>
      </c>
      <c r="J267" s="5" t="s">
        <v>29562</v>
      </c>
    </row>
    <row r="268" ht="19" customHeight="1" spans="1:10">
      <c r="A268" s="5" t="s">
        <v>503</v>
      </c>
      <c r="B268" s="5" t="s">
        <v>52</v>
      </c>
      <c r="C268" s="8" t="s">
        <v>165</v>
      </c>
      <c r="D268" s="5">
        <v>180</v>
      </c>
      <c r="E268" s="5" t="s">
        <v>29561</v>
      </c>
      <c r="F268" s="6"/>
      <c r="G268" s="6">
        <v>0</v>
      </c>
      <c r="H268" s="6"/>
      <c r="I268" s="5" t="s">
        <v>120</v>
      </c>
      <c r="J268" s="5" t="s">
        <v>29562</v>
      </c>
    </row>
    <row r="269" ht="19" customHeight="1" spans="1:10">
      <c r="A269" s="5" t="s">
        <v>503</v>
      </c>
      <c r="B269" s="5" t="s">
        <v>52</v>
      </c>
      <c r="C269" s="8" t="s">
        <v>151</v>
      </c>
      <c r="D269" s="5">
        <v>180</v>
      </c>
      <c r="E269" s="5" t="s">
        <v>29561</v>
      </c>
      <c r="F269" s="6"/>
      <c r="G269" s="6">
        <v>0</v>
      </c>
      <c r="H269" s="6"/>
      <c r="I269" s="5" t="s">
        <v>120</v>
      </c>
      <c r="J269" s="5" t="s">
        <v>29562</v>
      </c>
    </row>
    <row r="270" ht="19" customHeight="1" spans="1:10">
      <c r="A270" s="5" t="s">
        <v>504</v>
      </c>
      <c r="B270" s="5" t="s">
        <v>52</v>
      </c>
      <c r="C270" s="8" t="s">
        <v>3418</v>
      </c>
      <c r="D270" s="5">
        <v>181</v>
      </c>
      <c r="E270" s="5" t="s">
        <v>29561</v>
      </c>
      <c r="F270" s="6"/>
      <c r="G270" s="6">
        <v>0</v>
      </c>
      <c r="H270" s="6"/>
      <c r="I270" s="5" t="s">
        <v>120</v>
      </c>
      <c r="J270" s="5" t="s">
        <v>29562</v>
      </c>
    </row>
    <row r="271" ht="19" customHeight="1" spans="1:10">
      <c r="A271" s="5" t="s">
        <v>504</v>
      </c>
      <c r="B271" s="5" t="s">
        <v>52</v>
      </c>
      <c r="C271" s="8" t="s">
        <v>3422</v>
      </c>
      <c r="D271" s="5">
        <v>181</v>
      </c>
      <c r="E271" s="5" t="s">
        <v>29561</v>
      </c>
      <c r="F271" s="6"/>
      <c r="G271" s="6">
        <v>0</v>
      </c>
      <c r="H271" s="6"/>
      <c r="I271" s="5" t="s">
        <v>120</v>
      </c>
      <c r="J271" s="5" t="s">
        <v>29562</v>
      </c>
    </row>
    <row r="272" ht="19" customHeight="1" spans="1:10">
      <c r="A272" s="5" t="s">
        <v>504</v>
      </c>
      <c r="B272" s="5" t="s">
        <v>52</v>
      </c>
      <c r="C272" s="8" t="s">
        <v>336</v>
      </c>
      <c r="D272" s="5">
        <v>181</v>
      </c>
      <c r="E272" s="5" t="s">
        <v>29561</v>
      </c>
      <c r="F272" s="6"/>
      <c r="G272" s="6">
        <v>0</v>
      </c>
      <c r="H272" s="6"/>
      <c r="I272" s="5" t="s">
        <v>120</v>
      </c>
      <c r="J272" s="5" t="s">
        <v>29562</v>
      </c>
    </row>
    <row r="273" ht="19" customHeight="1" spans="1:10">
      <c r="A273" s="5" t="s">
        <v>507</v>
      </c>
      <c r="B273" s="5" t="s">
        <v>52</v>
      </c>
      <c r="C273" s="8" t="s">
        <v>3358</v>
      </c>
      <c r="D273" s="5">
        <v>182</v>
      </c>
      <c r="E273" s="5" t="s">
        <v>29561</v>
      </c>
      <c r="F273" s="6"/>
      <c r="G273" s="6">
        <v>0</v>
      </c>
      <c r="H273" s="6"/>
      <c r="I273" s="5" t="s">
        <v>120</v>
      </c>
      <c r="J273" s="5" t="s">
        <v>29562</v>
      </c>
    </row>
    <row r="274" ht="19" customHeight="1" spans="1:10">
      <c r="A274" s="5" t="s">
        <v>507</v>
      </c>
      <c r="B274" s="5" t="s">
        <v>52</v>
      </c>
      <c r="C274" s="8" t="s">
        <v>407</v>
      </c>
      <c r="D274" s="5">
        <v>182</v>
      </c>
      <c r="E274" s="5" t="s">
        <v>29561</v>
      </c>
      <c r="F274" s="6"/>
      <c r="G274" s="6">
        <v>0</v>
      </c>
      <c r="H274" s="6"/>
      <c r="I274" s="5" t="s">
        <v>120</v>
      </c>
      <c r="J274" s="5" t="s">
        <v>29562</v>
      </c>
    </row>
    <row r="275" ht="19" customHeight="1" spans="1:10">
      <c r="A275" s="5" t="s">
        <v>507</v>
      </c>
      <c r="B275" s="5" t="s">
        <v>52</v>
      </c>
      <c r="C275" s="8" t="s">
        <v>3422</v>
      </c>
      <c r="D275" s="5">
        <v>182</v>
      </c>
      <c r="E275" s="5" t="s">
        <v>29561</v>
      </c>
      <c r="F275" s="6"/>
      <c r="G275" s="6">
        <v>0</v>
      </c>
      <c r="H275" s="6"/>
      <c r="I275" s="5" t="s">
        <v>120</v>
      </c>
      <c r="J275" s="5" t="s">
        <v>29562</v>
      </c>
    </row>
    <row r="276" ht="19" customHeight="1" spans="1:10">
      <c r="A276" s="5" t="s">
        <v>508</v>
      </c>
      <c r="B276" s="5" t="s">
        <v>52</v>
      </c>
      <c r="C276" s="8" t="s">
        <v>165</v>
      </c>
      <c r="D276" s="5">
        <v>183</v>
      </c>
      <c r="E276" s="5" t="s">
        <v>29561</v>
      </c>
      <c r="F276" s="6"/>
      <c r="G276" s="6">
        <v>0</v>
      </c>
      <c r="H276" s="6"/>
      <c r="I276" s="5" t="s">
        <v>120</v>
      </c>
      <c r="J276" s="5" t="s">
        <v>29562</v>
      </c>
    </row>
    <row r="277" ht="19" customHeight="1" spans="1:10">
      <c r="A277" s="5" t="s">
        <v>508</v>
      </c>
      <c r="B277" s="5" t="s">
        <v>52</v>
      </c>
      <c r="C277" s="8" t="s">
        <v>151</v>
      </c>
      <c r="D277" s="5">
        <v>183</v>
      </c>
      <c r="E277" s="5" t="s">
        <v>29561</v>
      </c>
      <c r="F277" s="6"/>
      <c r="G277" s="6">
        <v>0</v>
      </c>
      <c r="H277" s="6"/>
      <c r="I277" s="5" t="s">
        <v>120</v>
      </c>
      <c r="J277" s="5" t="s">
        <v>29562</v>
      </c>
    </row>
    <row r="278" ht="19" customHeight="1" spans="1:10">
      <c r="A278" s="5" t="s">
        <v>508</v>
      </c>
      <c r="B278" s="5" t="s">
        <v>52</v>
      </c>
      <c r="C278" s="8" t="s">
        <v>431</v>
      </c>
      <c r="D278" s="5">
        <v>183</v>
      </c>
      <c r="E278" s="5" t="s">
        <v>29561</v>
      </c>
      <c r="F278" s="6"/>
      <c r="G278" s="6">
        <v>0</v>
      </c>
      <c r="H278" s="6"/>
      <c r="I278" s="5" t="s">
        <v>120</v>
      </c>
      <c r="J278" s="5" t="s">
        <v>29562</v>
      </c>
    </row>
    <row r="279" ht="19" customHeight="1" spans="1:10">
      <c r="A279" s="5" t="s">
        <v>508</v>
      </c>
      <c r="B279" s="5" t="s">
        <v>52</v>
      </c>
      <c r="C279" s="8" t="s">
        <v>411</v>
      </c>
      <c r="D279" s="5">
        <v>183</v>
      </c>
      <c r="E279" s="5" t="s">
        <v>29561</v>
      </c>
      <c r="F279" s="6"/>
      <c r="G279" s="6">
        <v>0</v>
      </c>
      <c r="H279" s="6"/>
      <c r="I279" s="5" t="s">
        <v>120</v>
      </c>
      <c r="J279" s="5" t="s">
        <v>29562</v>
      </c>
    </row>
    <row r="280" ht="19" customHeight="1" spans="1:10">
      <c r="A280" s="5" t="s">
        <v>508</v>
      </c>
      <c r="B280" s="5" t="s">
        <v>52</v>
      </c>
      <c r="C280" s="8" t="s">
        <v>466</v>
      </c>
      <c r="D280" s="5">
        <v>183</v>
      </c>
      <c r="E280" s="5" t="s">
        <v>29561</v>
      </c>
      <c r="F280" s="6"/>
      <c r="G280" s="6">
        <v>0</v>
      </c>
      <c r="H280" s="6"/>
      <c r="I280" s="5" t="s">
        <v>120</v>
      </c>
      <c r="J280" s="5" t="s">
        <v>29562</v>
      </c>
    </row>
    <row r="281" ht="19" customHeight="1" spans="1:10">
      <c r="A281" s="5" t="s">
        <v>508</v>
      </c>
      <c r="B281" s="5" t="s">
        <v>52</v>
      </c>
      <c r="C281" s="8" t="s">
        <v>140</v>
      </c>
      <c r="D281" s="5">
        <v>183</v>
      </c>
      <c r="E281" s="5" t="s">
        <v>29561</v>
      </c>
      <c r="F281" s="6"/>
      <c r="G281" s="6">
        <v>0</v>
      </c>
      <c r="H281" s="6"/>
      <c r="I281" s="5" t="s">
        <v>120</v>
      </c>
      <c r="J281" s="5" t="s">
        <v>29562</v>
      </c>
    </row>
    <row r="282" ht="19" customHeight="1" spans="1:10">
      <c r="A282" s="5" t="s">
        <v>508</v>
      </c>
      <c r="B282" s="5" t="s">
        <v>52</v>
      </c>
      <c r="C282" s="8" t="s">
        <v>115</v>
      </c>
      <c r="D282" s="5">
        <v>183</v>
      </c>
      <c r="E282" s="5" t="s">
        <v>29561</v>
      </c>
      <c r="F282" s="6"/>
      <c r="G282" s="6">
        <v>0</v>
      </c>
      <c r="H282" s="6"/>
      <c r="I282" s="5" t="s">
        <v>120</v>
      </c>
      <c r="J282" s="5" t="s">
        <v>29562</v>
      </c>
    </row>
    <row r="283" ht="19" customHeight="1" spans="1:10">
      <c r="A283" s="5" t="s">
        <v>511</v>
      </c>
      <c r="B283" s="5" t="s">
        <v>52</v>
      </c>
      <c r="C283" s="8" t="s">
        <v>3358</v>
      </c>
      <c r="D283" s="5">
        <v>184</v>
      </c>
      <c r="E283" s="5" t="s">
        <v>29561</v>
      </c>
      <c r="F283" s="6"/>
      <c r="G283" s="6">
        <v>0</v>
      </c>
      <c r="H283" s="6"/>
      <c r="I283" s="5" t="s">
        <v>120</v>
      </c>
      <c r="J283" s="5" t="s">
        <v>29562</v>
      </c>
    </row>
    <row r="284" ht="19" customHeight="1" spans="1:10">
      <c r="A284" s="5" t="s">
        <v>511</v>
      </c>
      <c r="B284" s="5" t="s">
        <v>52</v>
      </c>
      <c r="C284" s="8" t="s">
        <v>175</v>
      </c>
      <c r="D284" s="5">
        <v>184</v>
      </c>
      <c r="E284" s="5" t="s">
        <v>29561</v>
      </c>
      <c r="F284" s="6"/>
      <c r="G284" s="6">
        <v>0</v>
      </c>
      <c r="H284" s="6"/>
      <c r="I284" s="5" t="s">
        <v>120</v>
      </c>
      <c r="J284" s="5" t="s">
        <v>29562</v>
      </c>
    </row>
    <row r="285" ht="19" customHeight="1" spans="1:10">
      <c r="A285" s="5" t="s">
        <v>511</v>
      </c>
      <c r="B285" s="5" t="s">
        <v>52</v>
      </c>
      <c r="C285" s="8" t="s">
        <v>3418</v>
      </c>
      <c r="D285" s="5">
        <v>184</v>
      </c>
      <c r="E285" s="5" t="s">
        <v>29561</v>
      </c>
      <c r="F285" s="6"/>
      <c r="G285" s="6">
        <v>0</v>
      </c>
      <c r="H285" s="6"/>
      <c r="I285" s="5" t="s">
        <v>120</v>
      </c>
      <c r="J285" s="5" t="s">
        <v>29562</v>
      </c>
    </row>
    <row r="286" ht="19" customHeight="1" spans="1:10">
      <c r="A286" s="5" t="s">
        <v>511</v>
      </c>
      <c r="B286" s="5" t="s">
        <v>52</v>
      </c>
      <c r="C286" s="8" t="s">
        <v>3422</v>
      </c>
      <c r="D286" s="5">
        <v>184</v>
      </c>
      <c r="E286" s="5" t="s">
        <v>29561</v>
      </c>
      <c r="F286" s="6"/>
      <c r="G286" s="6">
        <v>0</v>
      </c>
      <c r="H286" s="6"/>
      <c r="I286" s="5" t="s">
        <v>120</v>
      </c>
      <c r="J286" s="5" t="s">
        <v>29562</v>
      </c>
    </row>
    <row r="287" ht="19" customHeight="1" spans="1:10">
      <c r="A287" s="5" t="s">
        <v>512</v>
      </c>
      <c r="B287" s="5" t="s">
        <v>52</v>
      </c>
      <c r="C287" s="8" t="s">
        <v>183</v>
      </c>
      <c r="D287" s="5">
        <v>185</v>
      </c>
      <c r="E287" s="5" t="s">
        <v>29561</v>
      </c>
      <c r="F287" s="6"/>
      <c r="G287" s="6">
        <v>0</v>
      </c>
      <c r="H287" s="6"/>
      <c r="I287" s="5" t="s">
        <v>120</v>
      </c>
      <c r="J287" s="5" t="s">
        <v>29562</v>
      </c>
    </row>
    <row r="288" ht="19" customHeight="1" spans="1:10">
      <c r="A288" s="5" t="s">
        <v>512</v>
      </c>
      <c r="B288" s="5" t="s">
        <v>52</v>
      </c>
      <c r="C288" s="8" t="s">
        <v>431</v>
      </c>
      <c r="D288" s="5">
        <v>185</v>
      </c>
      <c r="E288" s="5" t="s">
        <v>29561</v>
      </c>
      <c r="F288" s="6"/>
      <c r="G288" s="6">
        <v>0</v>
      </c>
      <c r="H288" s="6"/>
      <c r="I288" s="5" t="s">
        <v>120</v>
      </c>
      <c r="J288" s="5" t="s">
        <v>29562</v>
      </c>
    </row>
    <row r="289" ht="19" customHeight="1" spans="1:10">
      <c r="A289" s="5" t="s">
        <v>512</v>
      </c>
      <c r="B289" s="5" t="s">
        <v>52</v>
      </c>
      <c r="C289" s="8" t="s">
        <v>407</v>
      </c>
      <c r="D289" s="5">
        <v>185</v>
      </c>
      <c r="E289" s="5" t="s">
        <v>29561</v>
      </c>
      <c r="F289" s="6"/>
      <c r="G289" s="6">
        <v>0</v>
      </c>
      <c r="H289" s="6"/>
      <c r="I289" s="5" t="s">
        <v>120</v>
      </c>
      <c r="J289" s="5" t="s">
        <v>29562</v>
      </c>
    </row>
    <row r="290" ht="19" customHeight="1" spans="1:10">
      <c r="A290" s="5" t="s">
        <v>512</v>
      </c>
      <c r="B290" s="5" t="s">
        <v>52</v>
      </c>
      <c r="C290" s="8" t="s">
        <v>411</v>
      </c>
      <c r="D290" s="5">
        <v>185</v>
      </c>
      <c r="E290" s="5" t="s">
        <v>29561</v>
      </c>
      <c r="F290" s="6"/>
      <c r="G290" s="6">
        <v>0</v>
      </c>
      <c r="H290" s="6"/>
      <c r="I290" s="5" t="s">
        <v>120</v>
      </c>
      <c r="J290" s="5" t="s">
        <v>29562</v>
      </c>
    </row>
    <row r="291" ht="19" customHeight="1" spans="1:10">
      <c r="A291" s="5" t="s">
        <v>512</v>
      </c>
      <c r="B291" s="5" t="s">
        <v>52</v>
      </c>
      <c r="C291" s="8" t="s">
        <v>472</v>
      </c>
      <c r="D291" s="5">
        <v>185</v>
      </c>
      <c r="E291" s="5" t="s">
        <v>29561</v>
      </c>
      <c r="F291" s="6"/>
      <c r="G291" s="6">
        <v>0</v>
      </c>
      <c r="H291" s="6"/>
      <c r="I291" s="5" t="s">
        <v>120</v>
      </c>
      <c r="J291" s="5" t="s">
        <v>29562</v>
      </c>
    </row>
    <row r="292" ht="19" customHeight="1" spans="1:10">
      <c r="A292" s="5" t="s">
        <v>512</v>
      </c>
      <c r="B292" s="5" t="s">
        <v>52</v>
      </c>
      <c r="C292" s="8" t="s">
        <v>3418</v>
      </c>
      <c r="D292" s="5">
        <v>185</v>
      </c>
      <c r="E292" s="5" t="s">
        <v>29561</v>
      </c>
      <c r="F292" s="6"/>
      <c r="G292" s="6">
        <v>0</v>
      </c>
      <c r="H292" s="6"/>
      <c r="I292" s="5" t="s">
        <v>120</v>
      </c>
      <c r="J292" s="5" t="s">
        <v>29562</v>
      </c>
    </row>
    <row r="293" ht="19" customHeight="1" spans="1:10">
      <c r="A293" s="5" t="s">
        <v>512</v>
      </c>
      <c r="B293" s="5" t="s">
        <v>52</v>
      </c>
      <c r="C293" s="8" t="s">
        <v>3422</v>
      </c>
      <c r="D293" s="5">
        <v>185</v>
      </c>
      <c r="E293" s="5" t="s">
        <v>29561</v>
      </c>
      <c r="F293" s="6"/>
      <c r="G293" s="6">
        <v>0</v>
      </c>
      <c r="H293" s="6"/>
      <c r="I293" s="5" t="s">
        <v>120</v>
      </c>
      <c r="J293" s="5" t="s">
        <v>29562</v>
      </c>
    </row>
    <row r="294" ht="19" customHeight="1" spans="1:10">
      <c r="A294" s="5" t="s">
        <v>512</v>
      </c>
      <c r="B294" s="5" t="s">
        <v>52</v>
      </c>
      <c r="C294" s="8" t="s">
        <v>336</v>
      </c>
      <c r="D294" s="5">
        <v>185</v>
      </c>
      <c r="E294" s="5" t="s">
        <v>29561</v>
      </c>
      <c r="F294" s="6"/>
      <c r="G294" s="6">
        <v>0</v>
      </c>
      <c r="H294" s="6"/>
      <c r="I294" s="5" t="s">
        <v>120</v>
      </c>
      <c r="J294" s="5" t="s">
        <v>29562</v>
      </c>
    </row>
    <row r="295" ht="19" customHeight="1" spans="1:10">
      <c r="A295" s="5" t="s">
        <v>515</v>
      </c>
      <c r="B295" s="5" t="s">
        <v>52</v>
      </c>
      <c r="C295" s="8" t="s">
        <v>407</v>
      </c>
      <c r="D295" s="5">
        <v>187</v>
      </c>
      <c r="E295" s="5" t="s">
        <v>29561</v>
      </c>
      <c r="F295" s="6"/>
      <c r="G295" s="6">
        <v>0</v>
      </c>
      <c r="H295" s="6"/>
      <c r="I295" s="5" t="s">
        <v>120</v>
      </c>
      <c r="J295" s="5" t="s">
        <v>29562</v>
      </c>
    </row>
    <row r="296" ht="19" customHeight="1" spans="1:10">
      <c r="A296" s="5" t="s">
        <v>515</v>
      </c>
      <c r="B296" s="5" t="s">
        <v>52</v>
      </c>
      <c r="C296" s="8" t="s">
        <v>175</v>
      </c>
      <c r="D296" s="5">
        <v>187</v>
      </c>
      <c r="E296" s="5" t="s">
        <v>29561</v>
      </c>
      <c r="F296" s="6"/>
      <c r="G296" s="6">
        <v>0</v>
      </c>
      <c r="H296" s="6"/>
      <c r="I296" s="5" t="s">
        <v>120</v>
      </c>
      <c r="J296" s="5" t="s">
        <v>29562</v>
      </c>
    </row>
    <row r="297" ht="19" customHeight="1" spans="1:10">
      <c r="A297" s="5" t="s">
        <v>515</v>
      </c>
      <c r="B297" s="5" t="s">
        <v>52</v>
      </c>
      <c r="C297" s="8" t="s">
        <v>3418</v>
      </c>
      <c r="D297" s="5">
        <v>187</v>
      </c>
      <c r="E297" s="5" t="s">
        <v>29561</v>
      </c>
      <c r="F297" s="6"/>
      <c r="G297" s="6">
        <v>0</v>
      </c>
      <c r="H297" s="6"/>
      <c r="I297" s="5" t="s">
        <v>120</v>
      </c>
      <c r="J297" s="5" t="s">
        <v>29562</v>
      </c>
    </row>
    <row r="298" ht="19" customHeight="1" spans="1:10">
      <c r="A298" s="5" t="s">
        <v>515</v>
      </c>
      <c r="B298" s="5" t="s">
        <v>52</v>
      </c>
      <c r="C298" s="8" t="s">
        <v>336</v>
      </c>
      <c r="D298" s="5">
        <v>187</v>
      </c>
      <c r="E298" s="5" t="s">
        <v>29561</v>
      </c>
      <c r="F298" s="6"/>
      <c r="G298" s="6">
        <v>0</v>
      </c>
      <c r="H298" s="6"/>
      <c r="I298" s="5" t="s">
        <v>120</v>
      </c>
      <c r="J298" s="5" t="s">
        <v>29562</v>
      </c>
    </row>
    <row r="299" ht="19" customHeight="1" spans="1:10">
      <c r="A299" s="5" t="s">
        <v>60</v>
      </c>
      <c r="B299" s="5" t="s">
        <v>52</v>
      </c>
      <c r="C299" s="8" t="s">
        <v>3358</v>
      </c>
      <c r="D299" s="5">
        <v>191</v>
      </c>
      <c r="E299" s="5" t="s">
        <v>29561</v>
      </c>
      <c r="F299" s="6"/>
      <c r="G299" s="6">
        <v>0</v>
      </c>
      <c r="H299" s="6"/>
      <c r="I299" s="5" t="s">
        <v>120</v>
      </c>
      <c r="J299" s="5" t="s">
        <v>29562</v>
      </c>
    </row>
    <row r="300" ht="19" customHeight="1" spans="1:10">
      <c r="A300" s="5" t="s">
        <v>60</v>
      </c>
      <c r="B300" s="5" t="s">
        <v>52</v>
      </c>
      <c r="C300" s="8" t="s">
        <v>3377</v>
      </c>
      <c r="D300" s="5">
        <v>191</v>
      </c>
      <c r="E300" s="5" t="s">
        <v>29561</v>
      </c>
      <c r="F300" s="6"/>
      <c r="G300" s="6">
        <v>0.03</v>
      </c>
      <c r="H300" s="6"/>
      <c r="I300" s="5" t="s">
        <v>120</v>
      </c>
      <c r="J300" s="5" t="s">
        <v>29562</v>
      </c>
    </row>
    <row r="301" ht="19" customHeight="1" spans="1:10">
      <c r="A301" s="5" t="s">
        <v>60</v>
      </c>
      <c r="B301" s="5" t="s">
        <v>52</v>
      </c>
      <c r="C301" s="8" t="s">
        <v>407</v>
      </c>
      <c r="D301" s="5">
        <v>191</v>
      </c>
      <c r="E301" s="5" t="s">
        <v>29561</v>
      </c>
      <c r="F301" s="6"/>
      <c r="G301" s="6">
        <v>0</v>
      </c>
      <c r="H301" s="6"/>
      <c r="I301" s="5" t="s">
        <v>120</v>
      </c>
      <c r="J301" s="5" t="s">
        <v>29562</v>
      </c>
    </row>
    <row r="302" ht="19" customHeight="1" spans="1:10">
      <c r="A302" s="5" t="s">
        <v>60</v>
      </c>
      <c r="B302" s="5" t="s">
        <v>52</v>
      </c>
      <c r="C302" s="8" t="s">
        <v>175</v>
      </c>
      <c r="D302" s="5">
        <v>191</v>
      </c>
      <c r="E302" s="5" t="s">
        <v>29561</v>
      </c>
      <c r="F302" s="6"/>
      <c r="G302" s="6">
        <v>0</v>
      </c>
      <c r="H302" s="6"/>
      <c r="I302" s="5" t="s">
        <v>120</v>
      </c>
      <c r="J302" s="5" t="s">
        <v>29562</v>
      </c>
    </row>
    <row r="303" ht="19" customHeight="1" spans="1:10">
      <c r="A303" s="5" t="s">
        <v>60</v>
      </c>
      <c r="B303" s="5" t="s">
        <v>52</v>
      </c>
      <c r="C303" s="8" t="s">
        <v>3418</v>
      </c>
      <c r="D303" s="5">
        <v>191</v>
      </c>
      <c r="E303" s="5" t="s">
        <v>29561</v>
      </c>
      <c r="F303" s="6"/>
      <c r="G303" s="6">
        <v>0</v>
      </c>
      <c r="H303" s="6"/>
      <c r="I303" s="5" t="s">
        <v>120</v>
      </c>
      <c r="J303" s="5" t="s">
        <v>29562</v>
      </c>
    </row>
    <row r="304" ht="19" customHeight="1" spans="1:10">
      <c r="A304" s="5" t="s">
        <v>60</v>
      </c>
      <c r="B304" s="5" t="s">
        <v>52</v>
      </c>
      <c r="C304" s="8" t="s">
        <v>3422</v>
      </c>
      <c r="D304" s="5">
        <v>191</v>
      </c>
      <c r="E304" s="5" t="s">
        <v>29561</v>
      </c>
      <c r="F304" s="6"/>
      <c r="G304" s="6">
        <v>0</v>
      </c>
      <c r="H304" s="6"/>
      <c r="I304" s="5" t="s">
        <v>120</v>
      </c>
      <c r="J304" s="5" t="s">
        <v>29562</v>
      </c>
    </row>
    <row r="305" ht="19" customHeight="1" spans="1:10">
      <c r="A305" s="5" t="s">
        <v>524</v>
      </c>
      <c r="B305" s="5" t="s">
        <v>52</v>
      </c>
      <c r="C305" s="8" t="s">
        <v>3422</v>
      </c>
      <c r="D305" s="5">
        <v>192</v>
      </c>
      <c r="E305" s="5" t="s">
        <v>29561</v>
      </c>
      <c r="F305" s="6"/>
      <c r="G305" s="6">
        <v>0</v>
      </c>
      <c r="H305" s="6"/>
      <c r="I305" s="5" t="s">
        <v>120</v>
      </c>
      <c r="J305" s="5" t="s">
        <v>29562</v>
      </c>
    </row>
    <row r="306" ht="19" customHeight="1" spans="1:10">
      <c r="A306" s="5" t="s">
        <v>526</v>
      </c>
      <c r="B306" s="5" t="s">
        <v>52</v>
      </c>
      <c r="C306" s="8" t="s">
        <v>151</v>
      </c>
      <c r="D306" s="5">
        <v>193</v>
      </c>
      <c r="E306" s="5" t="s">
        <v>29561</v>
      </c>
      <c r="F306" s="6"/>
      <c r="G306" s="6">
        <v>0</v>
      </c>
      <c r="H306" s="6"/>
      <c r="I306" s="5" t="s">
        <v>120</v>
      </c>
      <c r="J306" s="5" t="s">
        <v>29562</v>
      </c>
    </row>
    <row r="307" ht="19" customHeight="1" spans="1:10">
      <c r="A307" s="5" t="s">
        <v>528</v>
      </c>
      <c r="B307" s="5" t="s">
        <v>52</v>
      </c>
      <c r="C307" s="8" t="s">
        <v>151</v>
      </c>
      <c r="D307" s="5">
        <v>195</v>
      </c>
      <c r="E307" s="5" t="s">
        <v>29561</v>
      </c>
      <c r="F307" s="6"/>
      <c r="G307" s="6">
        <v>0</v>
      </c>
      <c r="H307" s="6"/>
      <c r="I307" s="5" t="s">
        <v>120</v>
      </c>
      <c r="J307" s="5" t="s">
        <v>29562</v>
      </c>
    </row>
    <row r="308" ht="19" customHeight="1" spans="1:10">
      <c r="A308" s="5" t="s">
        <v>528</v>
      </c>
      <c r="B308" s="5" t="s">
        <v>52</v>
      </c>
      <c r="C308" s="8" t="s">
        <v>3418</v>
      </c>
      <c r="D308" s="5">
        <v>196</v>
      </c>
      <c r="E308" s="5" t="s">
        <v>29561</v>
      </c>
      <c r="F308" s="6"/>
      <c r="G308" s="6">
        <v>0</v>
      </c>
      <c r="H308" s="6"/>
      <c r="I308" s="5" t="s">
        <v>120</v>
      </c>
      <c r="J308" s="5" t="s">
        <v>29562</v>
      </c>
    </row>
    <row r="309" ht="19" customHeight="1" spans="1:10">
      <c r="A309" s="5" t="s">
        <v>528</v>
      </c>
      <c r="B309" s="5" t="s">
        <v>52</v>
      </c>
      <c r="C309" s="8" t="s">
        <v>336</v>
      </c>
      <c r="D309" s="5">
        <v>196</v>
      </c>
      <c r="E309" s="5" t="s">
        <v>29561</v>
      </c>
      <c r="F309" s="6"/>
      <c r="G309" s="6">
        <v>0</v>
      </c>
      <c r="H309" s="6"/>
      <c r="I309" s="5" t="s">
        <v>120</v>
      </c>
      <c r="J309" s="5" t="s">
        <v>29562</v>
      </c>
    </row>
    <row r="310" ht="19" customHeight="1" spans="1:10">
      <c r="A310" s="5" t="s">
        <v>531</v>
      </c>
      <c r="B310" s="5" t="s">
        <v>52</v>
      </c>
      <c r="C310" s="8" t="s">
        <v>121</v>
      </c>
      <c r="D310" s="5">
        <v>197</v>
      </c>
      <c r="E310" s="5" t="s">
        <v>29561</v>
      </c>
      <c r="F310" s="6"/>
      <c r="G310" s="6">
        <v>0</v>
      </c>
      <c r="H310" s="6"/>
      <c r="I310" s="5" t="s">
        <v>120</v>
      </c>
      <c r="J310" s="5" t="s">
        <v>29562</v>
      </c>
    </row>
    <row r="311" ht="19" customHeight="1" spans="1:10">
      <c r="A311" s="5" t="s">
        <v>531</v>
      </c>
      <c r="B311" s="5" t="s">
        <v>52</v>
      </c>
      <c r="C311" s="8" t="s">
        <v>170</v>
      </c>
      <c r="D311" s="5">
        <v>197</v>
      </c>
      <c r="E311" s="5" t="s">
        <v>29561</v>
      </c>
      <c r="F311" s="6"/>
      <c r="G311" s="6">
        <v>0</v>
      </c>
      <c r="H311" s="6"/>
      <c r="I311" s="5" t="s">
        <v>120</v>
      </c>
      <c r="J311" s="5" t="s">
        <v>29562</v>
      </c>
    </row>
    <row r="312" ht="19" customHeight="1" spans="1:10">
      <c r="A312" s="5" t="s">
        <v>531</v>
      </c>
      <c r="B312" s="5" t="s">
        <v>52</v>
      </c>
      <c r="C312" s="8" t="s">
        <v>644</v>
      </c>
      <c r="D312" s="5">
        <v>197</v>
      </c>
      <c r="E312" s="5" t="s">
        <v>29561</v>
      </c>
      <c r="F312" s="6"/>
      <c r="G312" s="6">
        <v>0</v>
      </c>
      <c r="H312" s="6"/>
      <c r="I312" s="5" t="s">
        <v>120</v>
      </c>
      <c r="J312" s="5" t="s">
        <v>29562</v>
      </c>
    </row>
    <row r="313" ht="19" customHeight="1" spans="1:10">
      <c r="A313" s="5" t="s">
        <v>531</v>
      </c>
      <c r="B313" s="5" t="s">
        <v>52</v>
      </c>
      <c r="C313" s="8" t="s">
        <v>3418</v>
      </c>
      <c r="D313" s="5">
        <v>197</v>
      </c>
      <c r="E313" s="5" t="s">
        <v>29561</v>
      </c>
      <c r="F313" s="6"/>
      <c r="G313" s="6">
        <v>0</v>
      </c>
      <c r="H313" s="6"/>
      <c r="I313" s="5" t="s">
        <v>120</v>
      </c>
      <c r="J313" s="5" t="s">
        <v>29562</v>
      </c>
    </row>
    <row r="314" ht="19" customHeight="1" spans="1:10">
      <c r="A314" s="5" t="s">
        <v>531</v>
      </c>
      <c r="B314" s="5" t="s">
        <v>52</v>
      </c>
      <c r="C314" s="8" t="s">
        <v>3422</v>
      </c>
      <c r="D314" s="5">
        <v>197</v>
      </c>
      <c r="E314" s="5" t="s">
        <v>29561</v>
      </c>
      <c r="F314" s="6"/>
      <c r="G314" s="6">
        <v>0</v>
      </c>
      <c r="H314" s="6"/>
      <c r="I314" s="5" t="s">
        <v>120</v>
      </c>
      <c r="J314" s="5" t="s">
        <v>29562</v>
      </c>
    </row>
    <row r="315" ht="19" customHeight="1" spans="1:10">
      <c r="A315" s="5" t="s">
        <v>531</v>
      </c>
      <c r="B315" s="5" t="s">
        <v>52</v>
      </c>
      <c r="C315" s="8" t="s">
        <v>336</v>
      </c>
      <c r="D315" s="5">
        <v>197</v>
      </c>
      <c r="E315" s="5" t="s">
        <v>29561</v>
      </c>
      <c r="F315" s="6"/>
      <c r="G315" s="6">
        <v>0</v>
      </c>
      <c r="H315" s="6"/>
      <c r="I315" s="5" t="s">
        <v>120</v>
      </c>
      <c r="J315" s="5" t="s">
        <v>29562</v>
      </c>
    </row>
    <row r="316" ht="19" customHeight="1" spans="1:10">
      <c r="A316" s="5" t="s">
        <v>531</v>
      </c>
      <c r="B316" s="5" t="s">
        <v>52</v>
      </c>
      <c r="C316" s="8" t="s">
        <v>115</v>
      </c>
      <c r="D316" s="5">
        <v>197</v>
      </c>
      <c r="E316" s="5" t="s">
        <v>29561</v>
      </c>
      <c r="F316" s="6"/>
      <c r="G316" s="6">
        <v>0</v>
      </c>
      <c r="H316" s="6"/>
      <c r="I316" s="5" t="s">
        <v>120</v>
      </c>
      <c r="J316" s="5" t="s">
        <v>29562</v>
      </c>
    </row>
    <row r="317" ht="19" customHeight="1" spans="1:10">
      <c r="A317" s="5" t="s">
        <v>534</v>
      </c>
      <c r="B317" s="5" t="s">
        <v>52</v>
      </c>
      <c r="C317" s="8" t="s">
        <v>3377</v>
      </c>
      <c r="D317" s="5">
        <v>199</v>
      </c>
      <c r="E317" s="5" t="s">
        <v>29561</v>
      </c>
      <c r="F317" s="6"/>
      <c r="G317" s="6">
        <v>0</v>
      </c>
      <c r="H317" s="6"/>
      <c r="I317" s="5" t="s">
        <v>120</v>
      </c>
      <c r="J317" s="5" t="s">
        <v>29562</v>
      </c>
    </row>
    <row r="318" ht="19" customHeight="1" spans="1:10">
      <c r="A318" s="5" t="s">
        <v>534</v>
      </c>
      <c r="B318" s="5" t="s">
        <v>52</v>
      </c>
      <c r="C318" s="8" t="s">
        <v>175</v>
      </c>
      <c r="D318" s="5">
        <v>199</v>
      </c>
      <c r="E318" s="5" t="s">
        <v>29561</v>
      </c>
      <c r="F318" s="6"/>
      <c r="G318" s="6">
        <v>0</v>
      </c>
      <c r="H318" s="6"/>
      <c r="I318" s="5" t="s">
        <v>120</v>
      </c>
      <c r="J318" s="5" t="s">
        <v>29562</v>
      </c>
    </row>
    <row r="319" ht="19" customHeight="1" spans="1:10">
      <c r="A319" s="5" t="s">
        <v>534</v>
      </c>
      <c r="B319" s="5" t="s">
        <v>52</v>
      </c>
      <c r="C319" s="8" t="s">
        <v>644</v>
      </c>
      <c r="D319" s="5">
        <v>199</v>
      </c>
      <c r="E319" s="5" t="s">
        <v>29561</v>
      </c>
      <c r="F319" s="6"/>
      <c r="G319" s="6">
        <v>0</v>
      </c>
      <c r="H319" s="6"/>
      <c r="I319" s="5" t="s">
        <v>120</v>
      </c>
      <c r="J319" s="5" t="s">
        <v>29562</v>
      </c>
    </row>
    <row r="320" ht="19" customHeight="1" spans="1:10">
      <c r="A320" s="5" t="s">
        <v>534</v>
      </c>
      <c r="B320" s="5" t="s">
        <v>52</v>
      </c>
      <c r="C320" s="8" t="s">
        <v>336</v>
      </c>
      <c r="D320" s="5">
        <v>199</v>
      </c>
      <c r="E320" s="5" t="s">
        <v>29561</v>
      </c>
      <c r="F320" s="6"/>
      <c r="G320" s="6">
        <v>0</v>
      </c>
      <c r="H320" s="6"/>
      <c r="I320" s="5" t="s">
        <v>120</v>
      </c>
      <c r="J320" s="5" t="s">
        <v>29562</v>
      </c>
    </row>
    <row r="321" ht="19" customHeight="1" spans="1:10">
      <c r="A321" s="5" t="s">
        <v>535</v>
      </c>
      <c r="B321" s="5" t="s">
        <v>52</v>
      </c>
      <c r="C321" s="8" t="s">
        <v>151</v>
      </c>
      <c r="D321" s="5">
        <v>200</v>
      </c>
      <c r="E321" s="5" t="s">
        <v>29561</v>
      </c>
      <c r="F321" s="6"/>
      <c r="G321" s="6">
        <v>0</v>
      </c>
      <c r="H321" s="6"/>
      <c r="I321" s="5" t="s">
        <v>120</v>
      </c>
      <c r="J321" s="5" t="s">
        <v>29562</v>
      </c>
    </row>
    <row r="322" ht="19" customHeight="1" spans="1:10">
      <c r="A322" s="5" t="s">
        <v>535</v>
      </c>
      <c r="B322" s="5" t="s">
        <v>52</v>
      </c>
      <c r="C322" s="8" t="s">
        <v>3358</v>
      </c>
      <c r="D322" s="5">
        <v>200</v>
      </c>
      <c r="E322" s="5" t="s">
        <v>29561</v>
      </c>
      <c r="F322" s="6"/>
      <c r="G322" s="6">
        <v>0</v>
      </c>
      <c r="H322" s="6"/>
      <c r="I322" s="5" t="s">
        <v>120</v>
      </c>
      <c r="J322" s="5" t="s">
        <v>29562</v>
      </c>
    </row>
    <row r="323" ht="19" customHeight="1" spans="1:10">
      <c r="A323" s="5" t="s">
        <v>535</v>
      </c>
      <c r="B323" s="5" t="s">
        <v>52</v>
      </c>
      <c r="C323" s="8" t="s">
        <v>3377</v>
      </c>
      <c r="D323" s="5">
        <v>200</v>
      </c>
      <c r="E323" s="5" t="s">
        <v>29561</v>
      </c>
      <c r="F323" s="6"/>
      <c r="G323" s="6">
        <v>0</v>
      </c>
      <c r="H323" s="6"/>
      <c r="I323" s="5" t="s">
        <v>120</v>
      </c>
      <c r="J323" s="5" t="s">
        <v>29562</v>
      </c>
    </row>
    <row r="324" ht="19" customHeight="1" spans="1:10">
      <c r="A324" s="5" t="s">
        <v>535</v>
      </c>
      <c r="B324" s="5" t="s">
        <v>52</v>
      </c>
      <c r="C324" s="8" t="s">
        <v>407</v>
      </c>
      <c r="D324" s="5">
        <v>200</v>
      </c>
      <c r="E324" s="5" t="s">
        <v>29561</v>
      </c>
      <c r="F324" s="6"/>
      <c r="G324" s="6">
        <v>0</v>
      </c>
      <c r="H324" s="6"/>
      <c r="I324" s="5" t="s">
        <v>120</v>
      </c>
      <c r="J324" s="5" t="s">
        <v>29562</v>
      </c>
    </row>
    <row r="325" ht="19" customHeight="1" spans="1:10">
      <c r="A325" s="5" t="s">
        <v>535</v>
      </c>
      <c r="B325" s="5" t="s">
        <v>52</v>
      </c>
      <c r="C325" s="8" t="s">
        <v>175</v>
      </c>
      <c r="D325" s="5">
        <v>200</v>
      </c>
      <c r="E325" s="5" t="s">
        <v>29561</v>
      </c>
      <c r="F325" s="6"/>
      <c r="G325" s="6">
        <v>0</v>
      </c>
      <c r="H325" s="6"/>
      <c r="I325" s="5" t="s">
        <v>120</v>
      </c>
      <c r="J325" s="5" t="s">
        <v>29562</v>
      </c>
    </row>
    <row r="326" ht="19" customHeight="1" spans="1:10">
      <c r="A326" s="5" t="s">
        <v>535</v>
      </c>
      <c r="B326" s="5" t="s">
        <v>52</v>
      </c>
      <c r="C326" s="8" t="s">
        <v>3418</v>
      </c>
      <c r="D326" s="5">
        <v>200</v>
      </c>
      <c r="E326" s="5" t="s">
        <v>29561</v>
      </c>
      <c r="F326" s="6"/>
      <c r="G326" s="6">
        <v>0</v>
      </c>
      <c r="H326" s="6"/>
      <c r="I326" s="5" t="s">
        <v>120</v>
      </c>
      <c r="J326" s="5" t="s">
        <v>29562</v>
      </c>
    </row>
    <row r="327" ht="19" customHeight="1" spans="1:10">
      <c r="A327" s="5" t="s">
        <v>535</v>
      </c>
      <c r="B327" s="5" t="s">
        <v>52</v>
      </c>
      <c r="C327" s="8" t="s">
        <v>3422</v>
      </c>
      <c r="D327" s="5">
        <v>200</v>
      </c>
      <c r="E327" s="5" t="s">
        <v>29561</v>
      </c>
      <c r="F327" s="6"/>
      <c r="G327" s="6">
        <v>0</v>
      </c>
      <c r="H327" s="6"/>
      <c r="I327" s="5" t="s">
        <v>120</v>
      </c>
      <c r="J327" s="5" t="s">
        <v>29562</v>
      </c>
    </row>
    <row r="328" ht="19" customHeight="1" spans="1:10">
      <c r="A328" s="5" t="s">
        <v>535</v>
      </c>
      <c r="B328" s="5" t="s">
        <v>52</v>
      </c>
      <c r="C328" s="8" t="s">
        <v>336</v>
      </c>
      <c r="D328" s="5">
        <v>200</v>
      </c>
      <c r="E328" s="5" t="s">
        <v>29561</v>
      </c>
      <c r="F328" s="6"/>
      <c r="G328" s="6">
        <v>0</v>
      </c>
      <c r="H328" s="6"/>
      <c r="I328" s="5" t="s">
        <v>120</v>
      </c>
      <c r="J328" s="5" t="s">
        <v>29562</v>
      </c>
    </row>
    <row r="329" ht="19" customHeight="1" spans="1:10">
      <c r="A329" s="5" t="s">
        <v>536</v>
      </c>
      <c r="B329" s="5" t="s">
        <v>52</v>
      </c>
      <c r="C329" s="8" t="s">
        <v>3418</v>
      </c>
      <c r="D329" s="5">
        <v>201</v>
      </c>
      <c r="E329" s="5" t="s">
        <v>29561</v>
      </c>
      <c r="F329" s="6"/>
      <c r="G329" s="6">
        <v>0</v>
      </c>
      <c r="H329" s="6"/>
      <c r="I329" s="5" t="s">
        <v>120</v>
      </c>
      <c r="J329" s="5" t="s">
        <v>29562</v>
      </c>
    </row>
    <row r="330" ht="19" customHeight="1" spans="1:10">
      <c r="A330" s="5" t="s">
        <v>536</v>
      </c>
      <c r="B330" s="5" t="s">
        <v>52</v>
      </c>
      <c r="C330" s="8" t="s">
        <v>3422</v>
      </c>
      <c r="D330" s="5">
        <v>201</v>
      </c>
      <c r="E330" s="5" t="s">
        <v>29561</v>
      </c>
      <c r="F330" s="6"/>
      <c r="G330" s="6">
        <v>0</v>
      </c>
      <c r="H330" s="6"/>
      <c r="I330" s="5" t="s">
        <v>120</v>
      </c>
      <c r="J330" s="5" t="s">
        <v>29562</v>
      </c>
    </row>
    <row r="331" ht="19" customHeight="1" spans="1:10">
      <c r="A331" s="5" t="s">
        <v>538</v>
      </c>
      <c r="B331" s="5" t="s">
        <v>52</v>
      </c>
      <c r="C331" s="8" t="s">
        <v>673</v>
      </c>
      <c r="D331" s="5">
        <v>202</v>
      </c>
      <c r="E331" s="5" t="s">
        <v>29561</v>
      </c>
      <c r="F331" s="6"/>
      <c r="G331" s="6">
        <v>0</v>
      </c>
      <c r="H331" s="6"/>
      <c r="I331" s="5" t="s">
        <v>120</v>
      </c>
      <c r="J331" s="5" t="s">
        <v>29562</v>
      </c>
    </row>
    <row r="332" ht="19" customHeight="1" spans="1:10">
      <c r="A332" s="5" t="s">
        <v>538</v>
      </c>
      <c r="B332" s="5" t="s">
        <v>52</v>
      </c>
      <c r="C332" s="8" t="s">
        <v>487</v>
      </c>
      <c r="D332" s="5">
        <v>202</v>
      </c>
      <c r="E332" s="5" t="s">
        <v>29561</v>
      </c>
      <c r="F332" s="6"/>
      <c r="G332" s="6">
        <v>0</v>
      </c>
      <c r="H332" s="6"/>
      <c r="I332" s="5" t="s">
        <v>120</v>
      </c>
      <c r="J332" s="5" t="s">
        <v>29562</v>
      </c>
    </row>
    <row r="333" ht="19" customHeight="1" spans="1:10">
      <c r="A333" s="5" t="s">
        <v>538</v>
      </c>
      <c r="B333" s="5" t="s">
        <v>52</v>
      </c>
      <c r="C333" s="8" t="s">
        <v>121</v>
      </c>
      <c r="D333" s="5">
        <v>202</v>
      </c>
      <c r="E333" s="5" t="s">
        <v>29561</v>
      </c>
      <c r="F333" s="6"/>
      <c r="G333" s="6">
        <v>0</v>
      </c>
      <c r="H333" s="6"/>
      <c r="I333" s="5" t="s">
        <v>120</v>
      </c>
      <c r="J333" s="5" t="s">
        <v>29562</v>
      </c>
    </row>
    <row r="334" ht="19" customHeight="1" spans="1:10">
      <c r="A334" s="5" t="s">
        <v>538</v>
      </c>
      <c r="B334" s="5" t="s">
        <v>52</v>
      </c>
      <c r="C334" s="8" t="s">
        <v>170</v>
      </c>
      <c r="D334" s="5">
        <v>202</v>
      </c>
      <c r="E334" s="5" t="s">
        <v>29561</v>
      </c>
      <c r="F334" s="6"/>
      <c r="G334" s="6">
        <v>0</v>
      </c>
      <c r="H334" s="6"/>
      <c r="I334" s="5" t="s">
        <v>120</v>
      </c>
      <c r="J334" s="5" t="s">
        <v>29562</v>
      </c>
    </row>
    <row r="335" ht="19" customHeight="1" spans="1:10">
      <c r="A335" s="5" t="s">
        <v>538</v>
      </c>
      <c r="B335" s="5" t="s">
        <v>52</v>
      </c>
      <c r="C335" s="8" t="s">
        <v>644</v>
      </c>
      <c r="D335" s="5">
        <v>202</v>
      </c>
      <c r="E335" s="5" t="s">
        <v>29561</v>
      </c>
      <c r="F335" s="6"/>
      <c r="G335" s="6">
        <v>0</v>
      </c>
      <c r="H335" s="6"/>
      <c r="I335" s="5" t="s">
        <v>120</v>
      </c>
      <c r="J335" s="5" t="s">
        <v>29562</v>
      </c>
    </row>
    <row r="336" ht="19" customHeight="1" spans="1:10">
      <c r="A336" s="5" t="s">
        <v>538</v>
      </c>
      <c r="B336" s="5" t="s">
        <v>52</v>
      </c>
      <c r="C336" s="8" t="s">
        <v>3418</v>
      </c>
      <c r="D336" s="5">
        <v>202</v>
      </c>
      <c r="E336" s="5" t="s">
        <v>29561</v>
      </c>
      <c r="F336" s="6"/>
      <c r="G336" s="6">
        <v>0</v>
      </c>
      <c r="H336" s="6"/>
      <c r="I336" s="5" t="s">
        <v>120</v>
      </c>
      <c r="J336" s="5" t="s">
        <v>29562</v>
      </c>
    </row>
    <row r="337" ht="19" customHeight="1" spans="1:10">
      <c r="A337" s="5" t="s">
        <v>538</v>
      </c>
      <c r="B337" s="5" t="s">
        <v>52</v>
      </c>
      <c r="C337" s="8" t="s">
        <v>3422</v>
      </c>
      <c r="D337" s="5">
        <v>202</v>
      </c>
      <c r="E337" s="5" t="s">
        <v>29561</v>
      </c>
      <c r="F337" s="6"/>
      <c r="G337" s="6">
        <v>0</v>
      </c>
      <c r="H337" s="6"/>
      <c r="I337" s="5" t="s">
        <v>120</v>
      </c>
      <c r="J337" s="5" t="s">
        <v>29562</v>
      </c>
    </row>
    <row r="338" ht="19" customHeight="1" spans="1:10">
      <c r="A338" s="5" t="s">
        <v>538</v>
      </c>
      <c r="B338" s="5" t="s">
        <v>52</v>
      </c>
      <c r="C338" s="8" t="s">
        <v>336</v>
      </c>
      <c r="D338" s="5">
        <v>202</v>
      </c>
      <c r="E338" s="5" t="s">
        <v>29561</v>
      </c>
      <c r="F338" s="6"/>
      <c r="G338" s="6">
        <v>0</v>
      </c>
      <c r="H338" s="6"/>
      <c r="I338" s="5" t="s">
        <v>120</v>
      </c>
      <c r="J338" s="5" t="s">
        <v>29562</v>
      </c>
    </row>
    <row r="339" ht="19" customHeight="1" spans="1:10">
      <c r="A339" s="5" t="s">
        <v>538</v>
      </c>
      <c r="B339" s="5" t="s">
        <v>52</v>
      </c>
      <c r="C339" s="8" t="s">
        <v>115</v>
      </c>
      <c r="D339" s="5">
        <v>202</v>
      </c>
      <c r="E339" s="5" t="s">
        <v>29561</v>
      </c>
      <c r="F339" s="6"/>
      <c r="G339" s="6">
        <v>0</v>
      </c>
      <c r="H339" s="6"/>
      <c r="I339" s="5" t="s">
        <v>120</v>
      </c>
      <c r="J339" s="5" t="s">
        <v>29562</v>
      </c>
    </row>
    <row r="340" ht="19" customHeight="1" spans="1:10">
      <c r="A340" s="5" t="s">
        <v>540</v>
      </c>
      <c r="B340" s="5" t="s">
        <v>52</v>
      </c>
      <c r="C340" s="8" t="s">
        <v>407</v>
      </c>
      <c r="D340" s="5">
        <v>204</v>
      </c>
      <c r="E340" s="5" t="s">
        <v>29561</v>
      </c>
      <c r="F340" s="6"/>
      <c r="G340" s="6">
        <v>0.03</v>
      </c>
      <c r="H340" s="6"/>
      <c r="I340" s="5" t="s">
        <v>120</v>
      </c>
      <c r="J340" s="5" t="s">
        <v>29562</v>
      </c>
    </row>
    <row r="341" ht="19" customHeight="1" spans="1:10">
      <c r="A341" s="5" t="s">
        <v>540</v>
      </c>
      <c r="B341" s="5" t="s">
        <v>52</v>
      </c>
      <c r="C341" s="8" t="s">
        <v>3418</v>
      </c>
      <c r="D341" s="5">
        <v>204</v>
      </c>
      <c r="E341" s="5" t="s">
        <v>29561</v>
      </c>
      <c r="F341" s="6"/>
      <c r="G341" s="6">
        <v>0</v>
      </c>
      <c r="H341" s="6"/>
      <c r="I341" s="5" t="s">
        <v>120</v>
      </c>
      <c r="J341" s="5" t="s">
        <v>29562</v>
      </c>
    </row>
    <row r="342" ht="19" customHeight="1" spans="1:10">
      <c r="A342" s="5" t="s">
        <v>540</v>
      </c>
      <c r="B342" s="5" t="s">
        <v>52</v>
      </c>
      <c r="C342" s="8" t="s">
        <v>3422</v>
      </c>
      <c r="D342" s="5">
        <v>204</v>
      </c>
      <c r="E342" s="5" t="s">
        <v>29561</v>
      </c>
      <c r="F342" s="6"/>
      <c r="G342" s="6">
        <v>0</v>
      </c>
      <c r="H342" s="6"/>
      <c r="I342" s="5" t="s">
        <v>120</v>
      </c>
      <c r="J342" s="5" t="s">
        <v>29562</v>
      </c>
    </row>
    <row r="343" ht="19" customHeight="1" spans="1:10">
      <c r="A343" s="5" t="s">
        <v>540</v>
      </c>
      <c r="B343" s="5" t="s">
        <v>52</v>
      </c>
      <c r="C343" s="8" t="s">
        <v>336</v>
      </c>
      <c r="D343" s="5">
        <v>204</v>
      </c>
      <c r="E343" s="5" t="s">
        <v>29561</v>
      </c>
      <c r="F343" s="6"/>
      <c r="G343" s="6">
        <v>0</v>
      </c>
      <c r="H343" s="6"/>
      <c r="I343" s="5" t="s">
        <v>120</v>
      </c>
      <c r="J343" s="5" t="s">
        <v>29562</v>
      </c>
    </row>
    <row r="344" ht="19" customHeight="1" spans="1:10">
      <c r="A344" s="5" t="s">
        <v>543</v>
      </c>
      <c r="B344" s="5" t="s">
        <v>52</v>
      </c>
      <c r="C344" s="8" t="s">
        <v>506</v>
      </c>
      <c r="D344" s="5">
        <v>206</v>
      </c>
      <c r="E344" s="5" t="s">
        <v>29561</v>
      </c>
      <c r="F344" s="6"/>
      <c r="G344" s="6">
        <v>0</v>
      </c>
      <c r="H344" s="6"/>
      <c r="I344" s="5" t="s">
        <v>120</v>
      </c>
      <c r="J344" s="5" t="s">
        <v>29562</v>
      </c>
    </row>
    <row r="345" ht="19" customHeight="1" spans="1:10">
      <c r="A345" s="5" t="s">
        <v>543</v>
      </c>
      <c r="B345" s="5" t="s">
        <v>52</v>
      </c>
      <c r="C345" s="8" t="s">
        <v>673</v>
      </c>
      <c r="D345" s="5">
        <v>206</v>
      </c>
      <c r="E345" s="5" t="s">
        <v>29561</v>
      </c>
      <c r="F345" s="6"/>
      <c r="G345" s="6">
        <v>0</v>
      </c>
      <c r="H345" s="6"/>
      <c r="I345" s="5" t="s">
        <v>120</v>
      </c>
      <c r="J345" s="5" t="s">
        <v>29562</v>
      </c>
    </row>
    <row r="346" ht="19" customHeight="1" spans="1:10">
      <c r="A346" s="5" t="s">
        <v>543</v>
      </c>
      <c r="B346" s="5" t="s">
        <v>52</v>
      </c>
      <c r="C346" s="8" t="s">
        <v>183</v>
      </c>
      <c r="D346" s="5">
        <v>206</v>
      </c>
      <c r="E346" s="5" t="s">
        <v>29561</v>
      </c>
      <c r="F346" s="6"/>
      <c r="G346" s="6">
        <v>0</v>
      </c>
      <c r="H346" s="6"/>
      <c r="I346" s="5" t="s">
        <v>120</v>
      </c>
      <c r="J346" s="5" t="s">
        <v>29562</v>
      </c>
    </row>
    <row r="347" ht="19" customHeight="1" spans="1:10">
      <c r="A347" s="5" t="s">
        <v>543</v>
      </c>
      <c r="B347" s="5" t="s">
        <v>52</v>
      </c>
      <c r="C347" s="8" t="s">
        <v>431</v>
      </c>
      <c r="D347" s="5">
        <v>206</v>
      </c>
      <c r="E347" s="5" t="s">
        <v>29561</v>
      </c>
      <c r="F347" s="6"/>
      <c r="G347" s="6">
        <v>0</v>
      </c>
      <c r="H347" s="6"/>
      <c r="I347" s="5" t="s">
        <v>120</v>
      </c>
      <c r="J347" s="5" t="s">
        <v>29562</v>
      </c>
    </row>
    <row r="348" ht="19" customHeight="1" spans="1:10">
      <c r="A348" s="5" t="s">
        <v>543</v>
      </c>
      <c r="B348" s="5" t="s">
        <v>52</v>
      </c>
      <c r="C348" s="8" t="s">
        <v>3377</v>
      </c>
      <c r="D348" s="5">
        <v>206</v>
      </c>
      <c r="E348" s="5" t="s">
        <v>29561</v>
      </c>
      <c r="F348" s="6"/>
      <c r="G348" s="6">
        <v>0</v>
      </c>
      <c r="H348" s="6"/>
      <c r="I348" s="5" t="s">
        <v>120</v>
      </c>
      <c r="J348" s="5" t="s">
        <v>29562</v>
      </c>
    </row>
    <row r="349" ht="19" customHeight="1" spans="1:10">
      <c r="A349" s="5" t="s">
        <v>62</v>
      </c>
      <c r="B349" s="5" t="s">
        <v>63</v>
      </c>
      <c r="C349" s="8" t="s">
        <v>3418</v>
      </c>
      <c r="D349" s="5">
        <v>208</v>
      </c>
      <c r="E349" s="5" t="s">
        <v>29561</v>
      </c>
      <c r="F349" s="6"/>
      <c r="G349" s="6">
        <v>0</v>
      </c>
      <c r="H349" s="6"/>
      <c r="I349" s="5" t="s">
        <v>120</v>
      </c>
      <c r="J349" s="5" t="s">
        <v>29562</v>
      </c>
    </row>
    <row r="350" ht="19" customHeight="1" spans="1:10">
      <c r="A350" s="5" t="s">
        <v>557</v>
      </c>
      <c r="B350" s="5" t="s">
        <v>558</v>
      </c>
      <c r="C350" s="8" t="s">
        <v>407</v>
      </c>
      <c r="D350" s="5">
        <v>210</v>
      </c>
      <c r="E350" s="5" t="s">
        <v>29561</v>
      </c>
      <c r="F350" s="6"/>
      <c r="G350" s="6">
        <v>0</v>
      </c>
      <c r="H350" s="6"/>
      <c r="I350" s="5" t="s">
        <v>120</v>
      </c>
      <c r="J350" s="5" t="s">
        <v>29562</v>
      </c>
    </row>
    <row r="351" ht="19" customHeight="1" spans="1:10">
      <c r="A351" s="5" t="s">
        <v>557</v>
      </c>
      <c r="B351" s="5" t="s">
        <v>558</v>
      </c>
      <c r="C351" s="8" t="s">
        <v>333</v>
      </c>
      <c r="D351" s="5">
        <v>210</v>
      </c>
      <c r="E351" s="5" t="s">
        <v>29561</v>
      </c>
      <c r="F351" s="6"/>
      <c r="G351" s="6">
        <v>0</v>
      </c>
      <c r="H351" s="6"/>
      <c r="I351" s="5" t="s">
        <v>120</v>
      </c>
      <c r="J351" s="5" t="s">
        <v>29562</v>
      </c>
    </row>
    <row r="352" ht="19" customHeight="1" spans="1:10">
      <c r="A352" s="5" t="s">
        <v>557</v>
      </c>
      <c r="B352" s="5" t="s">
        <v>558</v>
      </c>
      <c r="C352" s="8" t="s">
        <v>121</v>
      </c>
      <c r="D352" s="5">
        <v>210</v>
      </c>
      <c r="E352" s="5" t="s">
        <v>29561</v>
      </c>
      <c r="F352" s="6"/>
      <c r="G352" s="6">
        <v>0</v>
      </c>
      <c r="H352" s="6"/>
      <c r="I352" s="5" t="s">
        <v>120</v>
      </c>
      <c r="J352" s="5" t="s">
        <v>29562</v>
      </c>
    </row>
    <row r="353" ht="19" customHeight="1" spans="1:10">
      <c r="A353" s="5" t="s">
        <v>562</v>
      </c>
      <c r="B353" s="5" t="s">
        <v>558</v>
      </c>
      <c r="C353" s="8" t="s">
        <v>3358</v>
      </c>
      <c r="D353" s="5">
        <v>212</v>
      </c>
      <c r="E353" s="5" t="s">
        <v>29561</v>
      </c>
      <c r="F353" s="6"/>
      <c r="G353" s="6">
        <v>0</v>
      </c>
      <c r="H353" s="6"/>
      <c r="I353" s="5" t="s">
        <v>120</v>
      </c>
      <c r="J353" s="5" t="s">
        <v>29562</v>
      </c>
    </row>
    <row r="354" ht="19" customHeight="1" spans="1:10">
      <c r="A354" s="5" t="s">
        <v>562</v>
      </c>
      <c r="B354" s="5" t="s">
        <v>558</v>
      </c>
      <c r="C354" s="8" t="s">
        <v>251</v>
      </c>
      <c r="D354" s="5">
        <v>212</v>
      </c>
      <c r="E354" s="5" t="s">
        <v>29561</v>
      </c>
      <c r="F354" s="6"/>
      <c r="G354" s="6">
        <v>0</v>
      </c>
      <c r="H354" s="6"/>
      <c r="I354" s="5" t="s">
        <v>120</v>
      </c>
      <c r="J354" s="5" t="s">
        <v>29562</v>
      </c>
    </row>
    <row r="355" ht="19" customHeight="1" spans="1:10">
      <c r="A355" s="5" t="s">
        <v>562</v>
      </c>
      <c r="B355" s="5" t="s">
        <v>558</v>
      </c>
      <c r="C355" s="8" t="s">
        <v>3422</v>
      </c>
      <c r="D355" s="5">
        <v>212</v>
      </c>
      <c r="E355" s="5" t="s">
        <v>29561</v>
      </c>
      <c r="F355" s="6"/>
      <c r="G355" s="6">
        <v>0</v>
      </c>
      <c r="H355" s="6"/>
      <c r="I355" s="5" t="s">
        <v>120</v>
      </c>
      <c r="J355" s="5" t="s">
        <v>29562</v>
      </c>
    </row>
    <row r="356" ht="19" customHeight="1" spans="1:10">
      <c r="A356" s="5" t="s">
        <v>562</v>
      </c>
      <c r="B356" s="5" t="s">
        <v>558</v>
      </c>
      <c r="C356" s="8" t="s">
        <v>336</v>
      </c>
      <c r="D356" s="5">
        <v>212</v>
      </c>
      <c r="E356" s="5" t="s">
        <v>29561</v>
      </c>
      <c r="F356" s="6"/>
      <c r="G356" s="6">
        <v>0</v>
      </c>
      <c r="H356" s="6"/>
      <c r="I356" s="5" t="s">
        <v>120</v>
      </c>
      <c r="J356" s="5" t="s">
        <v>29562</v>
      </c>
    </row>
    <row r="357" ht="19" customHeight="1" spans="1:10">
      <c r="A357" s="5" t="s">
        <v>562</v>
      </c>
      <c r="B357" s="5" t="s">
        <v>558</v>
      </c>
      <c r="C357" s="8" t="s">
        <v>653</v>
      </c>
      <c r="D357" s="5">
        <v>212</v>
      </c>
      <c r="E357" s="5" t="s">
        <v>29561</v>
      </c>
      <c r="F357" s="6"/>
      <c r="G357" s="6">
        <v>0</v>
      </c>
      <c r="H357" s="6"/>
      <c r="I357" s="5" t="s">
        <v>120</v>
      </c>
      <c r="J357" s="5" t="s">
        <v>29562</v>
      </c>
    </row>
    <row r="358" ht="19" customHeight="1" spans="1:10">
      <c r="A358" s="5" t="s">
        <v>562</v>
      </c>
      <c r="B358" s="5" t="s">
        <v>558</v>
      </c>
      <c r="C358" s="8" t="s">
        <v>140</v>
      </c>
      <c r="D358" s="5">
        <v>212</v>
      </c>
      <c r="E358" s="5" t="s">
        <v>29561</v>
      </c>
      <c r="F358" s="6"/>
      <c r="G358" s="6">
        <v>0</v>
      </c>
      <c r="H358" s="6"/>
      <c r="I358" s="5" t="s">
        <v>120</v>
      </c>
      <c r="J358" s="5" t="s">
        <v>29562</v>
      </c>
    </row>
    <row r="359" ht="19" customHeight="1" spans="1:10">
      <c r="A359" s="5" t="s">
        <v>572</v>
      </c>
      <c r="B359" s="5" t="s">
        <v>558</v>
      </c>
      <c r="C359" s="8" t="s">
        <v>186</v>
      </c>
      <c r="D359" s="5">
        <v>215</v>
      </c>
      <c r="E359" s="5" t="s">
        <v>29561</v>
      </c>
      <c r="F359" s="6"/>
      <c r="G359" s="6">
        <v>0</v>
      </c>
      <c r="H359" s="6"/>
      <c r="I359" s="5" t="s">
        <v>120</v>
      </c>
      <c r="J359" s="5" t="s">
        <v>29562</v>
      </c>
    </row>
    <row r="360" ht="19" customHeight="1" spans="1:10">
      <c r="A360" s="5" t="s">
        <v>572</v>
      </c>
      <c r="B360" s="5" t="s">
        <v>558</v>
      </c>
      <c r="C360" s="8" t="s">
        <v>431</v>
      </c>
      <c r="D360" s="5">
        <v>215</v>
      </c>
      <c r="E360" s="5" t="s">
        <v>29561</v>
      </c>
      <c r="F360" s="6"/>
      <c r="G360" s="6">
        <v>0</v>
      </c>
      <c r="H360" s="6"/>
      <c r="I360" s="5" t="s">
        <v>120</v>
      </c>
      <c r="J360" s="5" t="s">
        <v>29562</v>
      </c>
    </row>
    <row r="361" ht="19" customHeight="1" spans="1:10">
      <c r="A361" s="5" t="s">
        <v>572</v>
      </c>
      <c r="B361" s="5" t="s">
        <v>558</v>
      </c>
      <c r="C361" s="8" t="s">
        <v>3377</v>
      </c>
      <c r="D361" s="5">
        <v>215</v>
      </c>
      <c r="E361" s="5" t="s">
        <v>29561</v>
      </c>
      <c r="F361" s="6"/>
      <c r="G361" s="6">
        <v>0</v>
      </c>
      <c r="H361" s="6"/>
      <c r="I361" s="5" t="s">
        <v>120</v>
      </c>
      <c r="J361" s="5" t="s">
        <v>29562</v>
      </c>
    </row>
    <row r="362" ht="19" customHeight="1" spans="1:10">
      <c r="A362" s="5" t="s">
        <v>572</v>
      </c>
      <c r="B362" s="5" t="s">
        <v>558</v>
      </c>
      <c r="C362" s="8" t="s">
        <v>407</v>
      </c>
      <c r="D362" s="5">
        <v>215</v>
      </c>
      <c r="E362" s="5" t="s">
        <v>29561</v>
      </c>
      <c r="F362" s="6"/>
      <c r="G362" s="6">
        <v>0</v>
      </c>
      <c r="H362" s="6"/>
      <c r="I362" s="5" t="s">
        <v>120</v>
      </c>
      <c r="J362" s="5" t="s">
        <v>29562</v>
      </c>
    </row>
    <row r="363" ht="19" customHeight="1" spans="1:10">
      <c r="A363" s="5" t="s">
        <v>572</v>
      </c>
      <c r="B363" s="5" t="s">
        <v>558</v>
      </c>
      <c r="C363" s="8" t="s">
        <v>411</v>
      </c>
      <c r="D363" s="5">
        <v>215</v>
      </c>
      <c r="E363" s="5" t="s">
        <v>29561</v>
      </c>
      <c r="F363" s="6"/>
      <c r="G363" s="6">
        <v>0</v>
      </c>
      <c r="H363" s="6"/>
      <c r="I363" s="5" t="s">
        <v>120</v>
      </c>
      <c r="J363" s="5" t="s">
        <v>29562</v>
      </c>
    </row>
    <row r="364" ht="19" customHeight="1" spans="1:10">
      <c r="A364" s="5" t="s">
        <v>572</v>
      </c>
      <c r="B364" s="5" t="s">
        <v>558</v>
      </c>
      <c r="C364" s="8" t="s">
        <v>653</v>
      </c>
      <c r="D364" s="5">
        <v>215</v>
      </c>
      <c r="E364" s="5" t="s">
        <v>29561</v>
      </c>
      <c r="F364" s="6"/>
      <c r="G364" s="6">
        <v>0</v>
      </c>
      <c r="H364" s="6"/>
      <c r="I364" s="5" t="s">
        <v>120</v>
      </c>
      <c r="J364" s="5" t="s">
        <v>29562</v>
      </c>
    </row>
    <row r="365" ht="19" customHeight="1" spans="1:10">
      <c r="A365" s="5" t="s">
        <v>575</v>
      </c>
      <c r="B365" s="5" t="s">
        <v>558</v>
      </c>
      <c r="C365" s="8" t="s">
        <v>3422</v>
      </c>
      <c r="D365" s="5">
        <v>216</v>
      </c>
      <c r="E365" s="5" t="s">
        <v>29561</v>
      </c>
      <c r="F365" s="6"/>
      <c r="G365" s="6">
        <v>0</v>
      </c>
      <c r="H365" s="6"/>
      <c r="I365" s="5" t="s">
        <v>120</v>
      </c>
      <c r="J365" s="5" t="s">
        <v>29562</v>
      </c>
    </row>
    <row r="366" ht="19" customHeight="1" spans="1:10">
      <c r="A366" s="5" t="s">
        <v>576</v>
      </c>
      <c r="B366" s="5" t="s">
        <v>558</v>
      </c>
      <c r="C366" s="8" t="s">
        <v>431</v>
      </c>
      <c r="D366" s="5">
        <v>217</v>
      </c>
      <c r="E366" s="5" t="s">
        <v>29561</v>
      </c>
      <c r="F366" s="6"/>
      <c r="G366" s="6">
        <v>0</v>
      </c>
      <c r="H366" s="6"/>
      <c r="I366" s="5" t="s">
        <v>120</v>
      </c>
      <c r="J366" s="5" t="s">
        <v>29562</v>
      </c>
    </row>
    <row r="367" ht="19" customHeight="1" spans="1:10">
      <c r="A367" s="5" t="s">
        <v>576</v>
      </c>
      <c r="B367" s="5" t="s">
        <v>558</v>
      </c>
      <c r="C367" s="8" t="s">
        <v>407</v>
      </c>
      <c r="D367" s="5">
        <v>217</v>
      </c>
      <c r="E367" s="5" t="s">
        <v>29561</v>
      </c>
      <c r="F367" s="6"/>
      <c r="G367" s="6">
        <v>62.2</v>
      </c>
      <c r="H367" s="6"/>
      <c r="I367" s="5" t="s">
        <v>120</v>
      </c>
      <c r="J367" s="5" t="s">
        <v>29562</v>
      </c>
    </row>
    <row r="368" ht="19" customHeight="1" spans="1:10">
      <c r="A368" s="5" t="s">
        <v>576</v>
      </c>
      <c r="B368" s="5" t="s">
        <v>558</v>
      </c>
      <c r="C368" s="8" t="s">
        <v>3418</v>
      </c>
      <c r="D368" s="5">
        <v>217</v>
      </c>
      <c r="E368" s="5" t="s">
        <v>29561</v>
      </c>
      <c r="F368" s="6"/>
      <c r="G368" s="6">
        <v>0</v>
      </c>
      <c r="H368" s="6"/>
      <c r="I368" s="5" t="s">
        <v>120</v>
      </c>
      <c r="J368" s="5" t="s">
        <v>29562</v>
      </c>
    </row>
    <row r="369" ht="19" customHeight="1" spans="1:10">
      <c r="A369" s="5" t="s">
        <v>576</v>
      </c>
      <c r="B369" s="5" t="s">
        <v>558</v>
      </c>
      <c r="C369" s="8" t="s">
        <v>3422</v>
      </c>
      <c r="D369" s="5">
        <v>217</v>
      </c>
      <c r="E369" s="5" t="s">
        <v>29561</v>
      </c>
      <c r="F369" s="6"/>
      <c r="G369" s="6">
        <v>0</v>
      </c>
      <c r="H369" s="6"/>
      <c r="I369" s="5" t="s">
        <v>120</v>
      </c>
      <c r="J369" s="5" t="s">
        <v>29562</v>
      </c>
    </row>
    <row r="370" ht="19" customHeight="1" spans="1:10">
      <c r="A370" s="5" t="s">
        <v>576</v>
      </c>
      <c r="B370" s="5" t="s">
        <v>558</v>
      </c>
      <c r="C370" s="8" t="s">
        <v>336</v>
      </c>
      <c r="D370" s="5">
        <v>217</v>
      </c>
      <c r="E370" s="5" t="s">
        <v>29561</v>
      </c>
      <c r="F370" s="6"/>
      <c r="G370" s="6">
        <v>0</v>
      </c>
      <c r="H370" s="6"/>
      <c r="I370" s="5" t="s">
        <v>120</v>
      </c>
      <c r="J370" s="5" t="s">
        <v>29562</v>
      </c>
    </row>
    <row r="371" ht="19" customHeight="1" spans="1:10">
      <c r="A371" s="5" t="s">
        <v>576</v>
      </c>
      <c r="B371" s="5" t="s">
        <v>558</v>
      </c>
      <c r="C371" s="8" t="s">
        <v>653</v>
      </c>
      <c r="D371" s="5">
        <v>217</v>
      </c>
      <c r="E371" s="5" t="s">
        <v>29561</v>
      </c>
      <c r="F371" s="6"/>
      <c r="G371" s="6">
        <v>0</v>
      </c>
      <c r="H371" s="6"/>
      <c r="I371" s="5" t="s">
        <v>120</v>
      </c>
      <c r="J371" s="5" t="s">
        <v>29562</v>
      </c>
    </row>
    <row r="372" ht="19" customHeight="1" spans="1:10">
      <c r="A372" s="5" t="s">
        <v>576</v>
      </c>
      <c r="B372" s="5" t="s">
        <v>558</v>
      </c>
      <c r="C372" s="8" t="s">
        <v>140</v>
      </c>
      <c r="D372" s="5">
        <v>217</v>
      </c>
      <c r="E372" s="5" t="s">
        <v>29561</v>
      </c>
      <c r="F372" s="6"/>
      <c r="G372" s="6">
        <v>0</v>
      </c>
      <c r="H372" s="6"/>
      <c r="I372" s="5" t="s">
        <v>120</v>
      </c>
      <c r="J372" s="5" t="s">
        <v>29562</v>
      </c>
    </row>
    <row r="373" ht="19" customHeight="1" spans="1:10">
      <c r="A373" s="5" t="s">
        <v>578</v>
      </c>
      <c r="B373" s="5" t="s">
        <v>558</v>
      </c>
      <c r="C373" s="8" t="s">
        <v>673</v>
      </c>
      <c r="D373" s="5">
        <v>218</v>
      </c>
      <c r="E373" s="5" t="s">
        <v>29561</v>
      </c>
      <c r="F373" s="6"/>
      <c r="G373" s="6">
        <v>0</v>
      </c>
      <c r="H373" s="6"/>
      <c r="I373" s="5" t="s">
        <v>120</v>
      </c>
      <c r="J373" s="5" t="s">
        <v>29562</v>
      </c>
    </row>
    <row r="374" ht="19" customHeight="1" spans="1:10">
      <c r="A374" s="5" t="s">
        <v>578</v>
      </c>
      <c r="B374" s="5" t="s">
        <v>558</v>
      </c>
      <c r="C374" s="8" t="s">
        <v>407</v>
      </c>
      <c r="D374" s="5">
        <v>218</v>
      </c>
      <c r="E374" s="5" t="s">
        <v>29561</v>
      </c>
      <c r="F374" s="6"/>
      <c r="G374" s="6">
        <v>0</v>
      </c>
      <c r="H374" s="6"/>
      <c r="I374" s="5" t="s">
        <v>120</v>
      </c>
      <c r="J374" s="5" t="s">
        <v>29562</v>
      </c>
    </row>
    <row r="375" ht="19" customHeight="1" spans="1:10">
      <c r="A375" s="5" t="s">
        <v>580</v>
      </c>
      <c r="B375" s="5" t="s">
        <v>558</v>
      </c>
      <c r="C375" s="8" t="s">
        <v>407</v>
      </c>
      <c r="D375" s="5">
        <v>219</v>
      </c>
      <c r="E375" s="5" t="s">
        <v>29561</v>
      </c>
      <c r="F375" s="6"/>
      <c r="G375" s="6">
        <v>107.9</v>
      </c>
      <c r="H375" s="6"/>
      <c r="I375" s="5" t="s">
        <v>120</v>
      </c>
      <c r="J375" s="5" t="s">
        <v>29562</v>
      </c>
    </row>
    <row r="376" ht="19" customHeight="1" spans="1:10">
      <c r="A376" s="5" t="s">
        <v>590</v>
      </c>
      <c r="B376" s="5" t="s">
        <v>558</v>
      </c>
      <c r="C376" s="8" t="s">
        <v>407</v>
      </c>
      <c r="D376" s="5">
        <v>223</v>
      </c>
      <c r="E376" s="5" t="s">
        <v>29561</v>
      </c>
      <c r="F376" s="6"/>
      <c r="G376" s="6">
        <v>0</v>
      </c>
      <c r="H376" s="6"/>
      <c r="I376" s="5" t="s">
        <v>120</v>
      </c>
      <c r="J376" s="5" t="s">
        <v>29562</v>
      </c>
    </row>
    <row r="377" ht="19" customHeight="1" spans="1:10">
      <c r="A377" s="5" t="s">
        <v>590</v>
      </c>
      <c r="B377" s="5" t="s">
        <v>558</v>
      </c>
      <c r="C377" s="8" t="s">
        <v>644</v>
      </c>
      <c r="D377" s="5">
        <v>223</v>
      </c>
      <c r="E377" s="5" t="s">
        <v>29561</v>
      </c>
      <c r="F377" s="6"/>
      <c r="G377" s="6">
        <v>0</v>
      </c>
      <c r="H377" s="6"/>
      <c r="I377" s="5" t="s">
        <v>120</v>
      </c>
      <c r="J377" s="5" t="s">
        <v>29562</v>
      </c>
    </row>
    <row r="378" ht="19" customHeight="1" spans="1:10">
      <c r="A378" s="5" t="s">
        <v>590</v>
      </c>
      <c r="B378" s="5" t="s">
        <v>558</v>
      </c>
      <c r="C378" s="8" t="s">
        <v>3418</v>
      </c>
      <c r="D378" s="5">
        <v>223</v>
      </c>
      <c r="E378" s="5" t="s">
        <v>29561</v>
      </c>
      <c r="F378" s="6"/>
      <c r="G378" s="6">
        <v>0.05</v>
      </c>
      <c r="H378" s="6"/>
      <c r="I378" s="5" t="s">
        <v>120</v>
      </c>
      <c r="J378" s="5" t="s">
        <v>29562</v>
      </c>
    </row>
    <row r="379" ht="19" customHeight="1" spans="1:10">
      <c r="A379" s="5" t="s">
        <v>594</v>
      </c>
      <c r="B379" s="5" t="s">
        <v>558</v>
      </c>
      <c r="C379" s="8" t="s">
        <v>272</v>
      </c>
      <c r="D379" s="5">
        <v>225</v>
      </c>
      <c r="E379" s="5" t="s">
        <v>29561</v>
      </c>
      <c r="F379" s="6"/>
      <c r="G379" s="6">
        <v>0</v>
      </c>
      <c r="H379" s="6"/>
      <c r="I379" s="5" t="s">
        <v>120</v>
      </c>
      <c r="J379" s="5" t="s">
        <v>29562</v>
      </c>
    </row>
    <row r="380" ht="19" customHeight="1" spans="1:10">
      <c r="A380" s="5" t="s">
        <v>594</v>
      </c>
      <c r="B380" s="5" t="s">
        <v>558</v>
      </c>
      <c r="C380" s="8" t="s">
        <v>336</v>
      </c>
      <c r="D380" s="5">
        <v>225</v>
      </c>
      <c r="E380" s="5" t="s">
        <v>29561</v>
      </c>
      <c r="F380" s="6"/>
      <c r="G380" s="6">
        <v>0</v>
      </c>
      <c r="H380" s="6"/>
      <c r="I380" s="5" t="s">
        <v>120</v>
      </c>
      <c r="J380" s="5" t="s">
        <v>29562</v>
      </c>
    </row>
    <row r="381" ht="19" customHeight="1" spans="1:10">
      <c r="A381" s="5" t="s">
        <v>594</v>
      </c>
      <c r="B381" s="5" t="s">
        <v>558</v>
      </c>
      <c r="C381" s="8" t="s">
        <v>653</v>
      </c>
      <c r="D381" s="5">
        <v>225</v>
      </c>
      <c r="E381" s="5" t="s">
        <v>29561</v>
      </c>
      <c r="F381" s="6"/>
      <c r="G381" s="6">
        <v>0</v>
      </c>
      <c r="H381" s="6"/>
      <c r="I381" s="5" t="s">
        <v>120</v>
      </c>
      <c r="J381" s="5" t="s">
        <v>29562</v>
      </c>
    </row>
    <row r="382" ht="19" customHeight="1" spans="1:10">
      <c r="A382" s="5" t="s">
        <v>598</v>
      </c>
      <c r="B382" s="5" t="s">
        <v>558</v>
      </c>
      <c r="C382" s="8" t="s">
        <v>114</v>
      </c>
      <c r="D382" s="5">
        <v>227</v>
      </c>
      <c r="E382" s="5" t="s">
        <v>29561</v>
      </c>
      <c r="F382" s="6"/>
      <c r="G382" s="6">
        <v>0</v>
      </c>
      <c r="H382" s="6"/>
      <c r="I382" s="5" t="s">
        <v>120</v>
      </c>
      <c r="J382" s="5" t="s">
        <v>29562</v>
      </c>
    </row>
    <row r="383" ht="19" customHeight="1" spans="1:10">
      <c r="A383" s="5" t="s">
        <v>598</v>
      </c>
      <c r="B383" s="5" t="s">
        <v>558</v>
      </c>
      <c r="C383" s="8" t="s">
        <v>605</v>
      </c>
      <c r="D383" s="5">
        <v>227</v>
      </c>
      <c r="E383" s="5" t="s">
        <v>29561</v>
      </c>
      <c r="F383" s="6"/>
      <c r="G383" s="6">
        <v>0</v>
      </c>
      <c r="H383" s="6"/>
      <c r="I383" s="5" t="s">
        <v>120</v>
      </c>
      <c r="J383" s="5" t="s">
        <v>29562</v>
      </c>
    </row>
    <row r="384" ht="19" customHeight="1" spans="1:10">
      <c r="A384" s="5" t="s">
        <v>598</v>
      </c>
      <c r="B384" s="5" t="s">
        <v>558</v>
      </c>
      <c r="C384" s="8" t="s">
        <v>186</v>
      </c>
      <c r="D384" s="5">
        <v>227</v>
      </c>
      <c r="E384" s="5" t="s">
        <v>29561</v>
      </c>
      <c r="F384" s="6"/>
      <c r="G384" s="6">
        <v>0</v>
      </c>
      <c r="H384" s="6"/>
      <c r="I384" s="5" t="s">
        <v>120</v>
      </c>
      <c r="J384" s="5" t="s">
        <v>29562</v>
      </c>
    </row>
    <row r="385" ht="19" customHeight="1" spans="1:10">
      <c r="A385" s="5" t="s">
        <v>598</v>
      </c>
      <c r="B385" s="5" t="s">
        <v>558</v>
      </c>
      <c r="C385" s="8" t="s">
        <v>165</v>
      </c>
      <c r="D385" s="5">
        <v>227</v>
      </c>
      <c r="E385" s="5" t="s">
        <v>29561</v>
      </c>
      <c r="F385" s="6"/>
      <c r="G385" s="6">
        <v>0</v>
      </c>
      <c r="H385" s="6"/>
      <c r="I385" s="5" t="s">
        <v>120</v>
      </c>
      <c r="J385" s="5" t="s">
        <v>29562</v>
      </c>
    </row>
    <row r="386" ht="19" customHeight="1" spans="1:10">
      <c r="A386" s="5" t="s">
        <v>598</v>
      </c>
      <c r="B386" s="5" t="s">
        <v>558</v>
      </c>
      <c r="C386" s="8" t="s">
        <v>151</v>
      </c>
      <c r="D386" s="5">
        <v>227</v>
      </c>
      <c r="E386" s="5" t="s">
        <v>29561</v>
      </c>
      <c r="F386" s="6"/>
      <c r="G386" s="6">
        <v>0</v>
      </c>
      <c r="H386" s="6"/>
      <c r="I386" s="5" t="s">
        <v>120</v>
      </c>
      <c r="J386" s="5" t="s">
        <v>29562</v>
      </c>
    </row>
    <row r="387" ht="19" customHeight="1" spans="1:10">
      <c r="A387" s="5" t="s">
        <v>598</v>
      </c>
      <c r="B387" s="5" t="s">
        <v>558</v>
      </c>
      <c r="C387" s="8" t="s">
        <v>3358</v>
      </c>
      <c r="D387" s="5">
        <v>227</v>
      </c>
      <c r="E387" s="5" t="s">
        <v>29561</v>
      </c>
      <c r="F387" s="6"/>
      <c r="G387" s="6">
        <v>0</v>
      </c>
      <c r="H387" s="6"/>
      <c r="I387" s="5" t="s">
        <v>120</v>
      </c>
      <c r="J387" s="5" t="s">
        <v>29562</v>
      </c>
    </row>
    <row r="388" ht="19" customHeight="1" spans="1:10">
      <c r="A388" s="5" t="s">
        <v>598</v>
      </c>
      <c r="B388" s="5" t="s">
        <v>558</v>
      </c>
      <c r="C388" s="8" t="s">
        <v>272</v>
      </c>
      <c r="D388" s="5">
        <v>227</v>
      </c>
      <c r="E388" s="5" t="s">
        <v>29561</v>
      </c>
      <c r="F388" s="6"/>
      <c r="G388" s="6">
        <v>0</v>
      </c>
      <c r="H388" s="6"/>
      <c r="I388" s="5" t="s">
        <v>120</v>
      </c>
      <c r="J388" s="5" t="s">
        <v>29562</v>
      </c>
    </row>
    <row r="389" ht="19" customHeight="1" spans="1:10">
      <c r="A389" s="5" t="s">
        <v>598</v>
      </c>
      <c r="B389" s="5" t="s">
        <v>558</v>
      </c>
      <c r="C389" s="8" t="s">
        <v>506</v>
      </c>
      <c r="D389" s="5">
        <v>227</v>
      </c>
      <c r="E389" s="5" t="s">
        <v>29561</v>
      </c>
      <c r="F389" s="6"/>
      <c r="G389" s="6">
        <v>0</v>
      </c>
      <c r="H389" s="6"/>
      <c r="I389" s="5" t="s">
        <v>120</v>
      </c>
      <c r="J389" s="5" t="s">
        <v>29562</v>
      </c>
    </row>
    <row r="390" ht="19" customHeight="1" spans="1:10">
      <c r="A390" s="5" t="s">
        <v>598</v>
      </c>
      <c r="B390" s="5" t="s">
        <v>558</v>
      </c>
      <c r="C390" s="8" t="s">
        <v>673</v>
      </c>
      <c r="D390" s="5">
        <v>227</v>
      </c>
      <c r="E390" s="5" t="s">
        <v>29561</v>
      </c>
      <c r="F390" s="6"/>
      <c r="G390" s="6">
        <v>0</v>
      </c>
      <c r="H390" s="6"/>
      <c r="I390" s="5" t="s">
        <v>120</v>
      </c>
      <c r="J390" s="5" t="s">
        <v>29562</v>
      </c>
    </row>
    <row r="391" ht="19" customHeight="1" spans="1:10">
      <c r="A391" s="5" t="s">
        <v>598</v>
      </c>
      <c r="B391" s="5" t="s">
        <v>558</v>
      </c>
      <c r="C391" s="8" t="s">
        <v>183</v>
      </c>
      <c r="D391" s="5">
        <v>227</v>
      </c>
      <c r="E391" s="5" t="s">
        <v>29561</v>
      </c>
      <c r="F391" s="6"/>
      <c r="G391" s="6">
        <v>0</v>
      </c>
      <c r="H391" s="6"/>
      <c r="I391" s="5" t="s">
        <v>120</v>
      </c>
      <c r="J391" s="5" t="s">
        <v>29562</v>
      </c>
    </row>
    <row r="392" ht="19" customHeight="1" spans="1:10">
      <c r="A392" s="5" t="s">
        <v>598</v>
      </c>
      <c r="B392" s="5" t="s">
        <v>558</v>
      </c>
      <c r="C392" s="8" t="s">
        <v>431</v>
      </c>
      <c r="D392" s="5">
        <v>227</v>
      </c>
      <c r="E392" s="5" t="s">
        <v>29561</v>
      </c>
      <c r="F392" s="6"/>
      <c r="G392" s="6">
        <v>0</v>
      </c>
      <c r="H392" s="6"/>
      <c r="I392" s="5" t="s">
        <v>120</v>
      </c>
      <c r="J392" s="5" t="s">
        <v>29562</v>
      </c>
    </row>
    <row r="393" ht="19" customHeight="1" spans="1:10">
      <c r="A393" s="5" t="s">
        <v>598</v>
      </c>
      <c r="B393" s="5" t="s">
        <v>558</v>
      </c>
      <c r="C393" s="8" t="s">
        <v>407</v>
      </c>
      <c r="D393" s="5">
        <v>227</v>
      </c>
      <c r="E393" s="5" t="s">
        <v>29561</v>
      </c>
      <c r="F393" s="6"/>
      <c r="G393" s="6">
        <v>0</v>
      </c>
      <c r="H393" s="6"/>
      <c r="I393" s="5" t="s">
        <v>120</v>
      </c>
      <c r="J393" s="5" t="s">
        <v>29562</v>
      </c>
    </row>
    <row r="394" ht="19" customHeight="1" spans="1:10">
      <c r="A394" s="5" t="s">
        <v>598</v>
      </c>
      <c r="B394" s="5" t="s">
        <v>558</v>
      </c>
      <c r="C394" s="8" t="s">
        <v>411</v>
      </c>
      <c r="D394" s="5">
        <v>227</v>
      </c>
      <c r="E394" s="5" t="s">
        <v>29561</v>
      </c>
      <c r="F394" s="6"/>
      <c r="G394" s="6">
        <v>0</v>
      </c>
      <c r="H394" s="6"/>
      <c r="I394" s="5" t="s">
        <v>120</v>
      </c>
      <c r="J394" s="5" t="s">
        <v>29562</v>
      </c>
    </row>
    <row r="395" ht="19" customHeight="1" spans="1:10">
      <c r="A395" s="5" t="s">
        <v>598</v>
      </c>
      <c r="B395" s="5" t="s">
        <v>558</v>
      </c>
      <c r="C395" s="8" t="s">
        <v>251</v>
      </c>
      <c r="D395" s="5">
        <v>227</v>
      </c>
      <c r="E395" s="5" t="s">
        <v>29561</v>
      </c>
      <c r="F395" s="6"/>
      <c r="G395" s="6">
        <v>0</v>
      </c>
      <c r="H395" s="6"/>
      <c r="I395" s="5" t="s">
        <v>120</v>
      </c>
      <c r="J395" s="5" t="s">
        <v>29562</v>
      </c>
    </row>
    <row r="396" ht="19" customHeight="1" spans="1:10">
      <c r="A396" s="5" t="s">
        <v>598</v>
      </c>
      <c r="B396" s="5" t="s">
        <v>558</v>
      </c>
      <c r="C396" s="8" t="s">
        <v>472</v>
      </c>
      <c r="D396" s="5">
        <v>227</v>
      </c>
      <c r="E396" s="5" t="s">
        <v>29561</v>
      </c>
      <c r="F396" s="6"/>
      <c r="G396" s="6">
        <v>0</v>
      </c>
      <c r="H396" s="6"/>
      <c r="I396" s="5" t="s">
        <v>120</v>
      </c>
      <c r="J396" s="5" t="s">
        <v>29562</v>
      </c>
    </row>
    <row r="397" ht="19" customHeight="1" spans="1:10">
      <c r="A397" s="5" t="s">
        <v>598</v>
      </c>
      <c r="B397" s="5" t="s">
        <v>558</v>
      </c>
      <c r="C397" s="8" t="s">
        <v>466</v>
      </c>
      <c r="D397" s="5">
        <v>227</v>
      </c>
      <c r="E397" s="5" t="s">
        <v>29561</v>
      </c>
      <c r="F397" s="6"/>
      <c r="G397" s="6">
        <v>0</v>
      </c>
      <c r="H397" s="6"/>
      <c r="I397" s="5" t="s">
        <v>120</v>
      </c>
      <c r="J397" s="5" t="s">
        <v>29562</v>
      </c>
    </row>
    <row r="398" ht="19" customHeight="1" spans="1:10">
      <c r="A398" s="5" t="s">
        <v>598</v>
      </c>
      <c r="B398" s="5" t="s">
        <v>558</v>
      </c>
      <c r="C398" s="8" t="s">
        <v>333</v>
      </c>
      <c r="D398" s="5">
        <v>227</v>
      </c>
      <c r="E398" s="5" t="s">
        <v>29561</v>
      </c>
      <c r="F398" s="6"/>
      <c r="G398" s="6">
        <v>0</v>
      </c>
      <c r="H398" s="6"/>
      <c r="I398" s="5" t="s">
        <v>120</v>
      </c>
      <c r="J398" s="5" t="s">
        <v>29562</v>
      </c>
    </row>
    <row r="399" ht="19" customHeight="1" spans="1:10">
      <c r="A399" s="5" t="s">
        <v>598</v>
      </c>
      <c r="B399" s="5" t="s">
        <v>558</v>
      </c>
      <c r="C399" s="8" t="s">
        <v>175</v>
      </c>
      <c r="D399" s="5">
        <v>227</v>
      </c>
      <c r="E399" s="5" t="s">
        <v>29561</v>
      </c>
      <c r="F399" s="6"/>
      <c r="G399" s="6">
        <v>0</v>
      </c>
      <c r="H399" s="6"/>
      <c r="I399" s="5" t="s">
        <v>120</v>
      </c>
      <c r="J399" s="5" t="s">
        <v>29562</v>
      </c>
    </row>
    <row r="400" ht="19" customHeight="1" spans="1:10">
      <c r="A400" s="5" t="s">
        <v>598</v>
      </c>
      <c r="B400" s="5" t="s">
        <v>558</v>
      </c>
      <c r="C400" s="8" t="s">
        <v>3402</v>
      </c>
      <c r="D400" s="5">
        <v>227</v>
      </c>
      <c r="E400" s="5" t="s">
        <v>29561</v>
      </c>
      <c r="F400" s="6"/>
      <c r="G400" s="6">
        <v>0</v>
      </c>
      <c r="H400" s="6"/>
      <c r="I400" s="5" t="s">
        <v>120</v>
      </c>
      <c r="J400" s="5" t="s">
        <v>29562</v>
      </c>
    </row>
    <row r="401" ht="19" customHeight="1" spans="1:10">
      <c r="A401" s="5" t="s">
        <v>598</v>
      </c>
      <c r="B401" s="5" t="s">
        <v>558</v>
      </c>
      <c r="C401" s="8" t="s">
        <v>487</v>
      </c>
      <c r="D401" s="5">
        <v>227</v>
      </c>
      <c r="E401" s="5" t="s">
        <v>29561</v>
      </c>
      <c r="F401" s="6"/>
      <c r="G401" s="6">
        <v>0</v>
      </c>
      <c r="H401" s="6"/>
      <c r="I401" s="5" t="s">
        <v>120</v>
      </c>
      <c r="J401" s="5" t="s">
        <v>29562</v>
      </c>
    </row>
    <row r="402" ht="19" customHeight="1" spans="1:10">
      <c r="A402" s="5" t="s">
        <v>598</v>
      </c>
      <c r="B402" s="5" t="s">
        <v>558</v>
      </c>
      <c r="C402" s="8" t="s">
        <v>121</v>
      </c>
      <c r="D402" s="5">
        <v>227</v>
      </c>
      <c r="E402" s="5" t="s">
        <v>29561</v>
      </c>
      <c r="F402" s="6"/>
      <c r="G402" s="6">
        <v>0</v>
      </c>
      <c r="H402" s="6"/>
      <c r="I402" s="5" t="s">
        <v>120</v>
      </c>
      <c r="J402" s="5" t="s">
        <v>29562</v>
      </c>
    </row>
    <row r="403" ht="19" customHeight="1" spans="1:10">
      <c r="A403" s="5" t="s">
        <v>598</v>
      </c>
      <c r="B403" s="5" t="s">
        <v>558</v>
      </c>
      <c r="C403" s="8" t="s">
        <v>170</v>
      </c>
      <c r="D403" s="5">
        <v>227</v>
      </c>
      <c r="E403" s="5" t="s">
        <v>29561</v>
      </c>
      <c r="F403" s="6"/>
      <c r="G403" s="6">
        <v>0</v>
      </c>
      <c r="H403" s="6"/>
      <c r="I403" s="5" t="s">
        <v>120</v>
      </c>
      <c r="J403" s="5" t="s">
        <v>29562</v>
      </c>
    </row>
    <row r="404" ht="19" customHeight="1" spans="1:10">
      <c r="A404" s="5" t="s">
        <v>598</v>
      </c>
      <c r="B404" s="5" t="s">
        <v>558</v>
      </c>
      <c r="C404" s="8" t="s">
        <v>644</v>
      </c>
      <c r="D404" s="5">
        <v>227</v>
      </c>
      <c r="E404" s="5" t="s">
        <v>29561</v>
      </c>
      <c r="F404" s="6"/>
      <c r="G404" s="6">
        <v>0</v>
      </c>
      <c r="H404" s="6"/>
      <c r="I404" s="5" t="s">
        <v>120</v>
      </c>
      <c r="J404" s="5" t="s">
        <v>29562</v>
      </c>
    </row>
    <row r="405" ht="19" customHeight="1" spans="1:10">
      <c r="A405" s="5" t="s">
        <v>598</v>
      </c>
      <c r="B405" s="5" t="s">
        <v>558</v>
      </c>
      <c r="C405" s="8" t="s">
        <v>3418</v>
      </c>
      <c r="D405" s="5">
        <v>227</v>
      </c>
      <c r="E405" s="5" t="s">
        <v>29561</v>
      </c>
      <c r="F405" s="6"/>
      <c r="G405" s="6">
        <v>0</v>
      </c>
      <c r="H405" s="6"/>
      <c r="I405" s="5" t="s">
        <v>120</v>
      </c>
      <c r="J405" s="5" t="s">
        <v>29562</v>
      </c>
    </row>
    <row r="406" ht="19" customHeight="1" spans="1:10">
      <c r="A406" s="5" t="s">
        <v>598</v>
      </c>
      <c r="B406" s="5" t="s">
        <v>558</v>
      </c>
      <c r="C406" s="8" t="s">
        <v>3422</v>
      </c>
      <c r="D406" s="5">
        <v>227</v>
      </c>
      <c r="E406" s="5" t="s">
        <v>29561</v>
      </c>
      <c r="F406" s="6"/>
      <c r="G406" s="6">
        <v>0</v>
      </c>
      <c r="H406" s="6"/>
      <c r="I406" s="5" t="s">
        <v>120</v>
      </c>
      <c r="J406" s="5" t="s">
        <v>29562</v>
      </c>
    </row>
    <row r="407" ht="19" customHeight="1" spans="1:10">
      <c r="A407" s="5" t="s">
        <v>598</v>
      </c>
      <c r="B407" s="5" t="s">
        <v>558</v>
      </c>
      <c r="C407" s="8" t="s">
        <v>336</v>
      </c>
      <c r="D407" s="5">
        <v>227</v>
      </c>
      <c r="E407" s="5" t="s">
        <v>29561</v>
      </c>
      <c r="F407" s="6"/>
      <c r="G407" s="6">
        <v>0</v>
      </c>
      <c r="H407" s="6"/>
      <c r="I407" s="5" t="s">
        <v>120</v>
      </c>
      <c r="J407" s="5" t="s">
        <v>29562</v>
      </c>
    </row>
    <row r="408" ht="19" customHeight="1" spans="1:10">
      <c r="A408" s="5" t="s">
        <v>598</v>
      </c>
      <c r="B408" s="5" t="s">
        <v>558</v>
      </c>
      <c r="C408" s="8" t="s">
        <v>653</v>
      </c>
      <c r="D408" s="5">
        <v>227</v>
      </c>
      <c r="E408" s="5" t="s">
        <v>29561</v>
      </c>
      <c r="F408" s="6"/>
      <c r="G408" s="6">
        <v>0</v>
      </c>
      <c r="H408" s="6"/>
      <c r="I408" s="5" t="s">
        <v>120</v>
      </c>
      <c r="J408" s="5" t="s">
        <v>29562</v>
      </c>
    </row>
    <row r="409" ht="19" customHeight="1" spans="1:10">
      <c r="A409" s="5" t="s">
        <v>598</v>
      </c>
      <c r="B409" s="5" t="s">
        <v>558</v>
      </c>
      <c r="C409" s="8" t="s">
        <v>115</v>
      </c>
      <c r="D409" s="5">
        <v>227</v>
      </c>
      <c r="E409" s="5" t="s">
        <v>29561</v>
      </c>
      <c r="F409" s="6"/>
      <c r="G409" s="6">
        <v>0</v>
      </c>
      <c r="H409" s="6"/>
      <c r="I409" s="5" t="s">
        <v>120</v>
      </c>
      <c r="J409" s="5" t="s">
        <v>29562</v>
      </c>
    </row>
    <row r="410" ht="19" customHeight="1" spans="1:10">
      <c r="A410" s="5" t="s">
        <v>600</v>
      </c>
      <c r="B410" s="5" t="s">
        <v>558</v>
      </c>
      <c r="C410" s="8" t="s">
        <v>3358</v>
      </c>
      <c r="D410" s="5">
        <v>228</v>
      </c>
      <c r="E410" s="5" t="s">
        <v>29561</v>
      </c>
      <c r="F410" s="6"/>
      <c r="G410" s="6">
        <v>0</v>
      </c>
      <c r="H410" s="6"/>
      <c r="I410" s="5" t="s">
        <v>120</v>
      </c>
      <c r="J410" s="5" t="s">
        <v>29562</v>
      </c>
    </row>
    <row r="411" ht="19" customHeight="1" spans="1:10">
      <c r="A411" s="5" t="s">
        <v>601</v>
      </c>
      <c r="B411" s="5" t="s">
        <v>558</v>
      </c>
      <c r="C411" s="8" t="s">
        <v>114</v>
      </c>
      <c r="D411" s="5">
        <v>229</v>
      </c>
      <c r="E411" s="5" t="s">
        <v>29561</v>
      </c>
      <c r="F411" s="6"/>
      <c r="G411" s="6">
        <v>0</v>
      </c>
      <c r="H411" s="6"/>
      <c r="I411" s="5" t="s">
        <v>120</v>
      </c>
      <c r="J411" s="5" t="s">
        <v>29562</v>
      </c>
    </row>
    <row r="412" ht="19" customHeight="1" spans="1:10">
      <c r="A412" s="5" t="s">
        <v>601</v>
      </c>
      <c r="B412" s="5" t="s">
        <v>558</v>
      </c>
      <c r="C412" s="8" t="s">
        <v>605</v>
      </c>
      <c r="D412" s="5">
        <v>229</v>
      </c>
      <c r="E412" s="5" t="s">
        <v>29561</v>
      </c>
      <c r="F412" s="6"/>
      <c r="G412" s="6">
        <v>0</v>
      </c>
      <c r="H412" s="6"/>
      <c r="I412" s="5" t="s">
        <v>120</v>
      </c>
      <c r="J412" s="5" t="s">
        <v>29562</v>
      </c>
    </row>
    <row r="413" ht="19" customHeight="1" spans="1:10">
      <c r="A413" s="5" t="s">
        <v>609</v>
      </c>
      <c r="B413" s="5" t="s">
        <v>253</v>
      </c>
      <c r="C413" s="8" t="s">
        <v>3358</v>
      </c>
      <c r="D413" s="5">
        <v>231</v>
      </c>
      <c r="E413" s="5" t="s">
        <v>29561</v>
      </c>
      <c r="F413" s="6"/>
      <c r="G413" s="6">
        <v>0</v>
      </c>
      <c r="H413" s="6"/>
      <c r="I413" s="5" t="s">
        <v>120</v>
      </c>
      <c r="J413" s="5" t="s">
        <v>29562</v>
      </c>
    </row>
    <row r="414" ht="19" customHeight="1" spans="1:10">
      <c r="A414" s="5" t="s">
        <v>609</v>
      </c>
      <c r="B414" s="5" t="s">
        <v>253</v>
      </c>
      <c r="C414" s="8" t="s">
        <v>3377</v>
      </c>
      <c r="D414" s="5">
        <v>231</v>
      </c>
      <c r="E414" s="5" t="s">
        <v>29561</v>
      </c>
      <c r="F414" s="6"/>
      <c r="G414" s="6">
        <v>0</v>
      </c>
      <c r="H414" s="6"/>
      <c r="I414" s="5" t="s">
        <v>120</v>
      </c>
      <c r="J414" s="5" t="s">
        <v>29562</v>
      </c>
    </row>
    <row r="415" ht="19" customHeight="1" spans="1:10">
      <c r="A415" s="5" t="s">
        <v>609</v>
      </c>
      <c r="B415" s="5" t="s">
        <v>253</v>
      </c>
      <c r="C415" s="8" t="s">
        <v>336</v>
      </c>
      <c r="D415" s="5">
        <v>231</v>
      </c>
      <c r="E415" s="5" t="s">
        <v>29561</v>
      </c>
      <c r="F415" s="6"/>
      <c r="G415" s="6">
        <v>0</v>
      </c>
      <c r="H415" s="6"/>
      <c r="I415" s="5" t="s">
        <v>120</v>
      </c>
      <c r="J415" s="5" t="s">
        <v>29562</v>
      </c>
    </row>
    <row r="416" ht="19" customHeight="1" spans="1:10">
      <c r="A416" s="5" t="s">
        <v>619</v>
      </c>
      <c r="B416" s="5" t="s">
        <v>65</v>
      </c>
      <c r="C416" s="8" t="s">
        <v>114</v>
      </c>
      <c r="D416" s="5">
        <v>235</v>
      </c>
      <c r="E416" s="5" t="s">
        <v>29561</v>
      </c>
      <c r="F416" s="6"/>
      <c r="G416" s="6">
        <v>0</v>
      </c>
      <c r="H416" s="6"/>
      <c r="I416" s="5" t="s">
        <v>120</v>
      </c>
      <c r="J416" s="5" t="s">
        <v>29562</v>
      </c>
    </row>
    <row r="417" ht="19" customHeight="1" spans="1:10">
      <c r="A417" s="5" t="s">
        <v>619</v>
      </c>
      <c r="B417" s="5" t="s">
        <v>65</v>
      </c>
      <c r="C417" s="8" t="s">
        <v>605</v>
      </c>
      <c r="D417" s="5">
        <v>235</v>
      </c>
      <c r="E417" s="5" t="s">
        <v>29561</v>
      </c>
      <c r="F417" s="6"/>
      <c r="G417" s="6">
        <v>0</v>
      </c>
      <c r="H417" s="6"/>
      <c r="I417" s="5" t="s">
        <v>120</v>
      </c>
      <c r="J417" s="5" t="s">
        <v>29562</v>
      </c>
    </row>
    <row r="418" ht="19" customHeight="1" spans="1:10">
      <c r="A418" s="5" t="s">
        <v>619</v>
      </c>
      <c r="B418" s="5" t="s">
        <v>65</v>
      </c>
      <c r="C418" s="8" t="s">
        <v>186</v>
      </c>
      <c r="D418" s="5">
        <v>235</v>
      </c>
      <c r="E418" s="5" t="s">
        <v>29561</v>
      </c>
      <c r="F418" s="6"/>
      <c r="G418" s="6">
        <v>0</v>
      </c>
      <c r="H418" s="6"/>
      <c r="I418" s="5" t="s">
        <v>120</v>
      </c>
      <c r="J418" s="5" t="s">
        <v>29562</v>
      </c>
    </row>
    <row r="419" ht="19" customHeight="1" spans="1:10">
      <c r="A419" s="5" t="s">
        <v>619</v>
      </c>
      <c r="B419" s="5" t="s">
        <v>65</v>
      </c>
      <c r="C419" s="8" t="s">
        <v>165</v>
      </c>
      <c r="D419" s="5">
        <v>235</v>
      </c>
      <c r="E419" s="5" t="s">
        <v>29561</v>
      </c>
      <c r="F419" s="6"/>
      <c r="G419" s="6">
        <v>0</v>
      </c>
      <c r="H419" s="6"/>
      <c r="I419" s="5" t="s">
        <v>120</v>
      </c>
      <c r="J419" s="5" t="s">
        <v>29562</v>
      </c>
    </row>
    <row r="420" ht="19" customHeight="1" spans="1:10">
      <c r="A420" s="5" t="s">
        <v>619</v>
      </c>
      <c r="B420" s="5" t="s">
        <v>65</v>
      </c>
      <c r="C420" s="8" t="s">
        <v>151</v>
      </c>
      <c r="D420" s="5">
        <v>235</v>
      </c>
      <c r="E420" s="5" t="s">
        <v>29561</v>
      </c>
      <c r="F420" s="6"/>
      <c r="G420" s="6">
        <v>0</v>
      </c>
      <c r="H420" s="6"/>
      <c r="I420" s="5" t="s">
        <v>120</v>
      </c>
      <c r="J420" s="5" t="s">
        <v>29562</v>
      </c>
    </row>
    <row r="421" ht="19" customHeight="1" spans="1:10">
      <c r="A421" s="5" t="s">
        <v>619</v>
      </c>
      <c r="B421" s="5" t="s">
        <v>65</v>
      </c>
      <c r="C421" s="8" t="s">
        <v>3358</v>
      </c>
      <c r="D421" s="5">
        <v>235</v>
      </c>
      <c r="E421" s="5" t="s">
        <v>29561</v>
      </c>
      <c r="F421" s="6"/>
      <c r="G421" s="6">
        <v>0</v>
      </c>
      <c r="H421" s="6"/>
      <c r="I421" s="5" t="s">
        <v>120</v>
      </c>
      <c r="J421" s="5" t="s">
        <v>29562</v>
      </c>
    </row>
    <row r="422" ht="19" customHeight="1" spans="1:10">
      <c r="A422" s="5" t="s">
        <v>619</v>
      </c>
      <c r="B422" s="5" t="s">
        <v>65</v>
      </c>
      <c r="C422" s="8" t="s">
        <v>272</v>
      </c>
      <c r="D422" s="5">
        <v>235</v>
      </c>
      <c r="E422" s="5" t="s">
        <v>29561</v>
      </c>
      <c r="F422" s="6"/>
      <c r="G422" s="6">
        <v>0</v>
      </c>
      <c r="H422" s="6"/>
      <c r="I422" s="5" t="s">
        <v>120</v>
      </c>
      <c r="J422" s="5" t="s">
        <v>29562</v>
      </c>
    </row>
    <row r="423" ht="19" customHeight="1" spans="1:10">
      <c r="A423" s="5" t="s">
        <v>619</v>
      </c>
      <c r="B423" s="5" t="s">
        <v>65</v>
      </c>
      <c r="C423" s="8" t="s">
        <v>506</v>
      </c>
      <c r="D423" s="5">
        <v>235</v>
      </c>
      <c r="E423" s="5" t="s">
        <v>29561</v>
      </c>
      <c r="F423" s="6"/>
      <c r="G423" s="6">
        <v>0</v>
      </c>
      <c r="H423" s="6"/>
      <c r="I423" s="5" t="s">
        <v>120</v>
      </c>
      <c r="J423" s="5" t="s">
        <v>29562</v>
      </c>
    </row>
    <row r="424" ht="19" customHeight="1" spans="1:10">
      <c r="A424" s="5" t="s">
        <v>619</v>
      </c>
      <c r="B424" s="5" t="s">
        <v>65</v>
      </c>
      <c r="C424" s="8" t="s">
        <v>673</v>
      </c>
      <c r="D424" s="5">
        <v>235</v>
      </c>
      <c r="E424" s="5" t="s">
        <v>29561</v>
      </c>
      <c r="F424" s="6"/>
      <c r="G424" s="6">
        <v>0</v>
      </c>
      <c r="H424" s="6"/>
      <c r="I424" s="5" t="s">
        <v>120</v>
      </c>
      <c r="J424" s="5" t="s">
        <v>29562</v>
      </c>
    </row>
    <row r="425" ht="19" customHeight="1" spans="1:10">
      <c r="A425" s="5" t="s">
        <v>619</v>
      </c>
      <c r="B425" s="5" t="s">
        <v>65</v>
      </c>
      <c r="C425" s="8" t="s">
        <v>183</v>
      </c>
      <c r="D425" s="5">
        <v>235</v>
      </c>
      <c r="E425" s="5" t="s">
        <v>29561</v>
      </c>
      <c r="F425" s="6"/>
      <c r="G425" s="6">
        <v>0</v>
      </c>
      <c r="H425" s="6"/>
      <c r="I425" s="5" t="s">
        <v>120</v>
      </c>
      <c r="J425" s="5" t="s">
        <v>29562</v>
      </c>
    </row>
    <row r="426" ht="19" customHeight="1" spans="1:10">
      <c r="A426" s="5" t="s">
        <v>619</v>
      </c>
      <c r="B426" s="5" t="s">
        <v>65</v>
      </c>
      <c r="C426" s="8" t="s">
        <v>431</v>
      </c>
      <c r="D426" s="5">
        <v>235</v>
      </c>
      <c r="E426" s="5" t="s">
        <v>29561</v>
      </c>
      <c r="F426" s="6"/>
      <c r="G426" s="6">
        <v>0</v>
      </c>
      <c r="H426" s="6"/>
      <c r="I426" s="5" t="s">
        <v>120</v>
      </c>
      <c r="J426" s="5" t="s">
        <v>29562</v>
      </c>
    </row>
    <row r="427" ht="19" customHeight="1" spans="1:10">
      <c r="A427" s="5" t="s">
        <v>619</v>
      </c>
      <c r="B427" s="5" t="s">
        <v>65</v>
      </c>
      <c r="C427" s="8" t="s">
        <v>3377</v>
      </c>
      <c r="D427" s="5">
        <v>235</v>
      </c>
      <c r="E427" s="5" t="s">
        <v>29561</v>
      </c>
      <c r="F427" s="6"/>
      <c r="G427" s="6">
        <v>0</v>
      </c>
      <c r="H427" s="6"/>
      <c r="I427" s="5" t="s">
        <v>120</v>
      </c>
      <c r="J427" s="5" t="s">
        <v>29562</v>
      </c>
    </row>
    <row r="428" ht="19" customHeight="1" spans="1:10">
      <c r="A428" s="5" t="s">
        <v>619</v>
      </c>
      <c r="B428" s="5" t="s">
        <v>65</v>
      </c>
      <c r="C428" s="8" t="s">
        <v>407</v>
      </c>
      <c r="D428" s="5">
        <v>235</v>
      </c>
      <c r="E428" s="5" t="s">
        <v>29561</v>
      </c>
      <c r="F428" s="6"/>
      <c r="G428" s="6">
        <v>0</v>
      </c>
      <c r="H428" s="6"/>
      <c r="I428" s="5" t="s">
        <v>120</v>
      </c>
      <c r="J428" s="5" t="s">
        <v>29562</v>
      </c>
    </row>
    <row r="429" ht="19" customHeight="1" spans="1:10">
      <c r="A429" s="5" t="s">
        <v>623</v>
      </c>
      <c r="B429" s="5" t="s">
        <v>65</v>
      </c>
      <c r="C429" s="8" t="s">
        <v>605</v>
      </c>
      <c r="D429" s="5">
        <v>236</v>
      </c>
      <c r="E429" s="5" t="s">
        <v>29561</v>
      </c>
      <c r="F429" s="6"/>
      <c r="G429" s="6">
        <v>0</v>
      </c>
      <c r="H429" s="6"/>
      <c r="I429" s="5" t="s">
        <v>120</v>
      </c>
      <c r="J429" s="5" t="s">
        <v>29562</v>
      </c>
    </row>
    <row r="430" ht="19" customHeight="1" spans="1:10">
      <c r="A430" s="5" t="s">
        <v>623</v>
      </c>
      <c r="B430" s="5" t="s">
        <v>65</v>
      </c>
      <c r="C430" s="8" t="s">
        <v>186</v>
      </c>
      <c r="D430" s="5">
        <v>236</v>
      </c>
      <c r="E430" s="5" t="s">
        <v>29561</v>
      </c>
      <c r="F430" s="6"/>
      <c r="G430" s="6">
        <v>0</v>
      </c>
      <c r="H430" s="6"/>
      <c r="I430" s="5" t="s">
        <v>120</v>
      </c>
      <c r="J430" s="5" t="s">
        <v>29562</v>
      </c>
    </row>
    <row r="431" ht="19" customHeight="1" spans="1:10">
      <c r="A431" s="5" t="s">
        <v>623</v>
      </c>
      <c r="B431" s="5" t="s">
        <v>65</v>
      </c>
      <c r="C431" s="8" t="s">
        <v>151</v>
      </c>
      <c r="D431" s="5">
        <v>236</v>
      </c>
      <c r="E431" s="5" t="s">
        <v>29561</v>
      </c>
      <c r="F431" s="6"/>
      <c r="G431" s="6">
        <v>0</v>
      </c>
      <c r="H431" s="6"/>
      <c r="I431" s="5" t="s">
        <v>120</v>
      </c>
      <c r="J431" s="5" t="s">
        <v>29562</v>
      </c>
    </row>
    <row r="432" ht="19" customHeight="1" spans="1:10">
      <c r="A432" s="5" t="s">
        <v>623</v>
      </c>
      <c r="B432" s="5" t="s">
        <v>65</v>
      </c>
      <c r="C432" s="8" t="s">
        <v>3358</v>
      </c>
      <c r="D432" s="5">
        <v>236</v>
      </c>
      <c r="E432" s="5" t="s">
        <v>29561</v>
      </c>
      <c r="F432" s="6"/>
      <c r="G432" s="6">
        <v>0</v>
      </c>
      <c r="H432" s="6"/>
      <c r="I432" s="5" t="s">
        <v>120</v>
      </c>
      <c r="J432" s="5" t="s">
        <v>29562</v>
      </c>
    </row>
    <row r="433" ht="19" customHeight="1" spans="1:10">
      <c r="A433" s="5" t="s">
        <v>623</v>
      </c>
      <c r="B433" s="5" t="s">
        <v>65</v>
      </c>
      <c r="C433" s="8" t="s">
        <v>272</v>
      </c>
      <c r="D433" s="5">
        <v>236</v>
      </c>
      <c r="E433" s="5" t="s">
        <v>29561</v>
      </c>
      <c r="F433" s="6"/>
      <c r="G433" s="6">
        <v>0</v>
      </c>
      <c r="H433" s="6"/>
      <c r="I433" s="5" t="s">
        <v>120</v>
      </c>
      <c r="J433" s="5" t="s">
        <v>29562</v>
      </c>
    </row>
    <row r="434" ht="19" customHeight="1" spans="1:10">
      <c r="A434" s="5" t="s">
        <v>623</v>
      </c>
      <c r="B434" s="5" t="s">
        <v>65</v>
      </c>
      <c r="C434" s="8" t="s">
        <v>506</v>
      </c>
      <c r="D434" s="5">
        <v>236</v>
      </c>
      <c r="E434" s="5" t="s">
        <v>29561</v>
      </c>
      <c r="F434" s="6"/>
      <c r="G434" s="6">
        <v>0</v>
      </c>
      <c r="H434" s="6"/>
      <c r="I434" s="5" t="s">
        <v>120</v>
      </c>
      <c r="J434" s="5" t="s">
        <v>29562</v>
      </c>
    </row>
    <row r="435" ht="19" customHeight="1" spans="1:10">
      <c r="A435" s="5" t="s">
        <v>623</v>
      </c>
      <c r="B435" s="5" t="s">
        <v>65</v>
      </c>
      <c r="C435" s="8" t="s">
        <v>183</v>
      </c>
      <c r="D435" s="5">
        <v>236</v>
      </c>
      <c r="E435" s="5" t="s">
        <v>29561</v>
      </c>
      <c r="F435" s="6"/>
      <c r="G435" s="6">
        <v>0</v>
      </c>
      <c r="H435" s="6"/>
      <c r="I435" s="5" t="s">
        <v>120</v>
      </c>
      <c r="J435" s="5" t="s">
        <v>29562</v>
      </c>
    </row>
    <row r="436" ht="19" customHeight="1" spans="1:10">
      <c r="A436" s="5" t="s">
        <v>623</v>
      </c>
      <c r="B436" s="5" t="s">
        <v>65</v>
      </c>
      <c r="C436" s="8" t="s">
        <v>3377</v>
      </c>
      <c r="D436" s="5">
        <v>236</v>
      </c>
      <c r="E436" s="5" t="s">
        <v>29561</v>
      </c>
      <c r="F436" s="6"/>
      <c r="G436" s="6">
        <v>0</v>
      </c>
      <c r="H436" s="6"/>
      <c r="I436" s="5" t="s">
        <v>120</v>
      </c>
      <c r="J436" s="5" t="s">
        <v>29562</v>
      </c>
    </row>
    <row r="437" ht="19" customHeight="1" spans="1:10">
      <c r="A437" s="5" t="s">
        <v>623</v>
      </c>
      <c r="B437" s="5" t="s">
        <v>65</v>
      </c>
      <c r="C437" s="8" t="s">
        <v>407</v>
      </c>
      <c r="D437" s="5">
        <v>236</v>
      </c>
      <c r="E437" s="5" t="s">
        <v>29561</v>
      </c>
      <c r="F437" s="6"/>
      <c r="G437" s="6">
        <v>0</v>
      </c>
      <c r="H437" s="6"/>
      <c r="I437" s="5" t="s">
        <v>120</v>
      </c>
      <c r="J437" s="5" t="s">
        <v>29562</v>
      </c>
    </row>
    <row r="438" ht="19" customHeight="1" spans="1:10">
      <c r="A438" s="5" t="s">
        <v>623</v>
      </c>
      <c r="B438" s="5" t="s">
        <v>65</v>
      </c>
      <c r="C438" s="8" t="s">
        <v>251</v>
      </c>
      <c r="D438" s="5">
        <v>236</v>
      </c>
      <c r="E438" s="5" t="s">
        <v>29561</v>
      </c>
      <c r="F438" s="6"/>
      <c r="G438" s="6">
        <v>0</v>
      </c>
      <c r="H438" s="6"/>
      <c r="I438" s="5" t="s">
        <v>120</v>
      </c>
      <c r="J438" s="5" t="s">
        <v>29562</v>
      </c>
    </row>
    <row r="439" ht="19" customHeight="1" spans="1:10">
      <c r="A439" s="5" t="s">
        <v>623</v>
      </c>
      <c r="B439" s="5" t="s">
        <v>65</v>
      </c>
      <c r="C439" s="8" t="s">
        <v>472</v>
      </c>
      <c r="D439" s="5">
        <v>236</v>
      </c>
      <c r="E439" s="5" t="s">
        <v>29561</v>
      </c>
      <c r="F439" s="6"/>
      <c r="G439" s="6">
        <v>0</v>
      </c>
      <c r="H439" s="6"/>
      <c r="I439" s="5" t="s">
        <v>120</v>
      </c>
      <c r="J439" s="5" t="s">
        <v>29562</v>
      </c>
    </row>
    <row r="440" ht="19" customHeight="1" spans="1:10">
      <c r="A440" s="5" t="s">
        <v>623</v>
      </c>
      <c r="B440" s="5" t="s">
        <v>65</v>
      </c>
      <c r="C440" s="8" t="s">
        <v>466</v>
      </c>
      <c r="D440" s="5">
        <v>236</v>
      </c>
      <c r="E440" s="5" t="s">
        <v>29561</v>
      </c>
      <c r="F440" s="6"/>
      <c r="G440" s="6">
        <v>0</v>
      </c>
      <c r="H440" s="6"/>
      <c r="I440" s="5" t="s">
        <v>120</v>
      </c>
      <c r="J440" s="5" t="s">
        <v>29562</v>
      </c>
    </row>
    <row r="441" ht="19" customHeight="1" spans="1:10">
      <c r="A441" s="5" t="s">
        <v>623</v>
      </c>
      <c r="B441" s="5" t="s">
        <v>65</v>
      </c>
      <c r="C441" s="8" t="s">
        <v>333</v>
      </c>
      <c r="D441" s="5">
        <v>236</v>
      </c>
      <c r="E441" s="5" t="s">
        <v>29561</v>
      </c>
      <c r="F441" s="6"/>
      <c r="G441" s="6">
        <v>0</v>
      </c>
      <c r="H441" s="6"/>
      <c r="I441" s="5" t="s">
        <v>120</v>
      </c>
      <c r="J441" s="5" t="s">
        <v>29562</v>
      </c>
    </row>
    <row r="442" ht="19" customHeight="1" spans="1:10">
      <c r="A442" s="5" t="s">
        <v>623</v>
      </c>
      <c r="B442" s="5" t="s">
        <v>65</v>
      </c>
      <c r="C442" s="8" t="s">
        <v>175</v>
      </c>
      <c r="D442" s="5">
        <v>236</v>
      </c>
      <c r="E442" s="5" t="s">
        <v>29561</v>
      </c>
      <c r="F442" s="6"/>
      <c r="G442" s="6">
        <v>0</v>
      </c>
      <c r="H442" s="6"/>
      <c r="I442" s="5" t="s">
        <v>120</v>
      </c>
      <c r="J442" s="5" t="s">
        <v>29562</v>
      </c>
    </row>
    <row r="443" ht="19" customHeight="1" spans="1:10">
      <c r="A443" s="5" t="s">
        <v>623</v>
      </c>
      <c r="B443" s="5" t="s">
        <v>65</v>
      </c>
      <c r="C443" s="8" t="s">
        <v>3402</v>
      </c>
      <c r="D443" s="5">
        <v>236</v>
      </c>
      <c r="E443" s="5" t="s">
        <v>29561</v>
      </c>
      <c r="F443" s="6"/>
      <c r="G443" s="6">
        <v>0</v>
      </c>
      <c r="H443" s="6"/>
      <c r="I443" s="5" t="s">
        <v>120</v>
      </c>
      <c r="J443" s="5" t="s">
        <v>29562</v>
      </c>
    </row>
    <row r="444" ht="19" customHeight="1" spans="1:10">
      <c r="A444" s="5" t="s">
        <v>623</v>
      </c>
      <c r="B444" s="5" t="s">
        <v>65</v>
      </c>
      <c r="C444" s="8" t="s">
        <v>487</v>
      </c>
      <c r="D444" s="5">
        <v>236</v>
      </c>
      <c r="E444" s="5" t="s">
        <v>29561</v>
      </c>
      <c r="F444" s="6"/>
      <c r="G444" s="6">
        <v>0</v>
      </c>
      <c r="H444" s="6"/>
      <c r="I444" s="5" t="s">
        <v>120</v>
      </c>
      <c r="J444" s="5" t="s">
        <v>29562</v>
      </c>
    </row>
    <row r="445" ht="19" customHeight="1" spans="1:10">
      <c r="A445" s="5" t="s">
        <v>623</v>
      </c>
      <c r="B445" s="5" t="s">
        <v>65</v>
      </c>
      <c r="C445" s="8" t="s">
        <v>121</v>
      </c>
      <c r="D445" s="5">
        <v>236</v>
      </c>
      <c r="E445" s="5" t="s">
        <v>29561</v>
      </c>
      <c r="F445" s="6"/>
      <c r="G445" s="6">
        <v>0</v>
      </c>
      <c r="H445" s="6"/>
      <c r="I445" s="5" t="s">
        <v>120</v>
      </c>
      <c r="J445" s="5" t="s">
        <v>29562</v>
      </c>
    </row>
    <row r="446" ht="19" customHeight="1" spans="1:10">
      <c r="A446" s="5" t="s">
        <v>623</v>
      </c>
      <c r="B446" s="5" t="s">
        <v>65</v>
      </c>
      <c r="C446" s="8" t="s">
        <v>170</v>
      </c>
      <c r="D446" s="5">
        <v>236</v>
      </c>
      <c r="E446" s="5" t="s">
        <v>29561</v>
      </c>
      <c r="F446" s="6"/>
      <c r="G446" s="6">
        <v>0</v>
      </c>
      <c r="H446" s="6"/>
      <c r="I446" s="5" t="s">
        <v>120</v>
      </c>
      <c r="J446" s="5" t="s">
        <v>29562</v>
      </c>
    </row>
    <row r="447" ht="19" customHeight="1" spans="1:10">
      <c r="A447" s="5" t="s">
        <v>623</v>
      </c>
      <c r="B447" s="5" t="s">
        <v>65</v>
      </c>
      <c r="C447" s="8" t="s">
        <v>644</v>
      </c>
      <c r="D447" s="5">
        <v>236</v>
      </c>
      <c r="E447" s="5" t="s">
        <v>29561</v>
      </c>
      <c r="F447" s="6"/>
      <c r="G447" s="6">
        <v>0</v>
      </c>
      <c r="H447" s="6"/>
      <c r="I447" s="5" t="s">
        <v>120</v>
      </c>
      <c r="J447" s="5" t="s">
        <v>29562</v>
      </c>
    </row>
    <row r="448" ht="19" customHeight="1" spans="1:10">
      <c r="A448" s="5" t="s">
        <v>623</v>
      </c>
      <c r="B448" s="5" t="s">
        <v>65</v>
      </c>
      <c r="C448" s="8" t="s">
        <v>3418</v>
      </c>
      <c r="D448" s="5">
        <v>236</v>
      </c>
      <c r="E448" s="5" t="s">
        <v>29561</v>
      </c>
      <c r="F448" s="6"/>
      <c r="G448" s="6">
        <v>0</v>
      </c>
      <c r="H448" s="6"/>
      <c r="I448" s="5" t="s">
        <v>120</v>
      </c>
      <c r="J448" s="5" t="s">
        <v>29562</v>
      </c>
    </row>
    <row r="449" ht="19" customHeight="1" spans="1:10">
      <c r="A449" s="5" t="s">
        <v>623</v>
      </c>
      <c r="B449" s="5" t="s">
        <v>65</v>
      </c>
      <c r="C449" s="8" t="s">
        <v>3422</v>
      </c>
      <c r="D449" s="5">
        <v>236</v>
      </c>
      <c r="E449" s="5" t="s">
        <v>29561</v>
      </c>
      <c r="F449" s="6"/>
      <c r="G449" s="6">
        <v>0</v>
      </c>
      <c r="H449" s="6"/>
      <c r="I449" s="5" t="s">
        <v>120</v>
      </c>
      <c r="J449" s="5" t="s">
        <v>29562</v>
      </c>
    </row>
    <row r="450" ht="19" customHeight="1" spans="1:10">
      <c r="A450" s="5" t="s">
        <v>623</v>
      </c>
      <c r="B450" s="5" t="s">
        <v>65</v>
      </c>
      <c r="C450" s="8" t="s">
        <v>336</v>
      </c>
      <c r="D450" s="5">
        <v>236</v>
      </c>
      <c r="E450" s="5" t="s">
        <v>29561</v>
      </c>
      <c r="F450" s="6"/>
      <c r="G450" s="6">
        <v>0</v>
      </c>
      <c r="H450" s="6"/>
      <c r="I450" s="5" t="s">
        <v>120</v>
      </c>
      <c r="J450" s="5" t="s">
        <v>29562</v>
      </c>
    </row>
    <row r="451" ht="19" customHeight="1" spans="1:10">
      <c r="A451" s="5" t="s">
        <v>623</v>
      </c>
      <c r="B451" s="5" t="s">
        <v>65</v>
      </c>
      <c r="C451" s="8" t="s">
        <v>653</v>
      </c>
      <c r="D451" s="5">
        <v>236</v>
      </c>
      <c r="E451" s="5" t="s">
        <v>29561</v>
      </c>
      <c r="F451" s="6"/>
      <c r="G451" s="6">
        <v>0</v>
      </c>
      <c r="H451" s="6"/>
      <c r="I451" s="5" t="s">
        <v>120</v>
      </c>
      <c r="J451" s="5" t="s">
        <v>29562</v>
      </c>
    </row>
    <row r="452" ht="19" customHeight="1" spans="1:10">
      <c r="A452" s="5" t="s">
        <v>623</v>
      </c>
      <c r="B452" s="5" t="s">
        <v>65</v>
      </c>
      <c r="C452" s="8" t="s">
        <v>140</v>
      </c>
      <c r="D452" s="5">
        <v>236</v>
      </c>
      <c r="E452" s="5" t="s">
        <v>29561</v>
      </c>
      <c r="F452" s="6"/>
      <c r="G452" s="6">
        <v>0</v>
      </c>
      <c r="H452" s="6"/>
      <c r="I452" s="5" t="s">
        <v>120</v>
      </c>
      <c r="J452" s="5" t="s">
        <v>29562</v>
      </c>
    </row>
    <row r="453" ht="19" customHeight="1" spans="1:10">
      <c r="A453" s="5" t="s">
        <v>623</v>
      </c>
      <c r="B453" s="5" t="s">
        <v>65</v>
      </c>
      <c r="C453" s="8" t="s">
        <v>115</v>
      </c>
      <c r="D453" s="5">
        <v>236</v>
      </c>
      <c r="E453" s="5" t="s">
        <v>29561</v>
      </c>
      <c r="F453" s="6"/>
      <c r="G453" s="6">
        <v>0</v>
      </c>
      <c r="H453" s="6"/>
      <c r="I453" s="5" t="s">
        <v>120</v>
      </c>
      <c r="J453" s="5" t="s">
        <v>29562</v>
      </c>
    </row>
    <row r="454" ht="19" customHeight="1" spans="1:10">
      <c r="A454" s="5" t="s">
        <v>631</v>
      </c>
      <c r="B454" s="5" t="s">
        <v>65</v>
      </c>
      <c r="C454" s="8" t="s">
        <v>466</v>
      </c>
      <c r="D454" s="5">
        <v>240</v>
      </c>
      <c r="E454" s="5" t="s">
        <v>29561</v>
      </c>
      <c r="F454" s="6"/>
      <c r="G454" s="6">
        <v>0.129</v>
      </c>
      <c r="H454" s="6"/>
      <c r="I454" s="5" t="s">
        <v>120</v>
      </c>
      <c r="J454" s="5" t="s">
        <v>29562</v>
      </c>
    </row>
    <row r="455" ht="19" customHeight="1" spans="1:10">
      <c r="A455" s="5" t="s">
        <v>631</v>
      </c>
      <c r="B455" s="5" t="s">
        <v>65</v>
      </c>
      <c r="C455" s="8" t="s">
        <v>333</v>
      </c>
      <c r="D455" s="5">
        <v>240</v>
      </c>
      <c r="E455" s="5" t="s">
        <v>29561</v>
      </c>
      <c r="F455" s="6"/>
      <c r="G455" s="6">
        <v>0</v>
      </c>
      <c r="H455" s="6"/>
      <c r="I455" s="5" t="s">
        <v>120</v>
      </c>
      <c r="J455" s="5" t="s">
        <v>29562</v>
      </c>
    </row>
    <row r="456" ht="19" customHeight="1" spans="1:10">
      <c r="A456" s="5" t="s">
        <v>631</v>
      </c>
      <c r="B456" s="5" t="s">
        <v>65</v>
      </c>
      <c r="C456" s="8" t="s">
        <v>175</v>
      </c>
      <c r="D456" s="5">
        <v>240</v>
      </c>
      <c r="E456" s="5" t="s">
        <v>29561</v>
      </c>
      <c r="F456" s="6"/>
      <c r="G456" s="6">
        <v>0</v>
      </c>
      <c r="H456" s="6"/>
      <c r="I456" s="5" t="s">
        <v>120</v>
      </c>
      <c r="J456" s="5" t="s">
        <v>29562</v>
      </c>
    </row>
    <row r="457" ht="19" customHeight="1" spans="1:10">
      <c r="A457" s="5" t="s">
        <v>631</v>
      </c>
      <c r="B457" s="5" t="s">
        <v>65</v>
      </c>
      <c r="C457" s="8" t="s">
        <v>3402</v>
      </c>
      <c r="D457" s="5">
        <v>240</v>
      </c>
      <c r="E457" s="5" t="s">
        <v>29561</v>
      </c>
      <c r="F457" s="6"/>
      <c r="G457" s="6">
        <v>0.09</v>
      </c>
      <c r="H457" s="6"/>
      <c r="I457" s="5" t="s">
        <v>120</v>
      </c>
      <c r="J457" s="5" t="s">
        <v>29562</v>
      </c>
    </row>
    <row r="458" ht="19" customHeight="1" spans="1:10">
      <c r="A458" s="5" t="s">
        <v>631</v>
      </c>
      <c r="B458" s="5" t="s">
        <v>65</v>
      </c>
      <c r="C458" s="8" t="s">
        <v>487</v>
      </c>
      <c r="D458" s="5">
        <v>240</v>
      </c>
      <c r="E458" s="5" t="s">
        <v>29561</v>
      </c>
      <c r="F458" s="6"/>
      <c r="G458" s="6">
        <v>0</v>
      </c>
      <c r="H458" s="6"/>
      <c r="I458" s="5" t="s">
        <v>120</v>
      </c>
      <c r="J458" s="5" t="s">
        <v>29562</v>
      </c>
    </row>
    <row r="459" ht="19" customHeight="1" spans="1:10">
      <c r="A459" s="5" t="s">
        <v>631</v>
      </c>
      <c r="B459" s="5" t="s">
        <v>65</v>
      </c>
      <c r="C459" s="8" t="s">
        <v>121</v>
      </c>
      <c r="D459" s="5">
        <v>240</v>
      </c>
      <c r="E459" s="5" t="s">
        <v>29561</v>
      </c>
      <c r="F459" s="6"/>
      <c r="G459" s="6">
        <v>0</v>
      </c>
      <c r="H459" s="6"/>
      <c r="I459" s="5" t="s">
        <v>120</v>
      </c>
      <c r="J459" s="5" t="s">
        <v>29562</v>
      </c>
    </row>
    <row r="460" ht="19" customHeight="1" spans="1:10">
      <c r="A460" s="5" t="s">
        <v>631</v>
      </c>
      <c r="B460" s="5" t="s">
        <v>65</v>
      </c>
      <c r="C460" s="8" t="s">
        <v>170</v>
      </c>
      <c r="D460" s="5">
        <v>240</v>
      </c>
      <c r="E460" s="5" t="s">
        <v>29561</v>
      </c>
      <c r="F460" s="6"/>
      <c r="G460" s="6">
        <v>0</v>
      </c>
      <c r="H460" s="6"/>
      <c r="I460" s="5" t="s">
        <v>120</v>
      </c>
      <c r="J460" s="5" t="s">
        <v>29562</v>
      </c>
    </row>
    <row r="461" ht="19" customHeight="1" spans="1:10">
      <c r="A461" s="5" t="s">
        <v>631</v>
      </c>
      <c r="B461" s="5" t="s">
        <v>65</v>
      </c>
      <c r="C461" s="8" t="s">
        <v>644</v>
      </c>
      <c r="D461" s="5">
        <v>240</v>
      </c>
      <c r="E461" s="5" t="s">
        <v>29561</v>
      </c>
      <c r="F461" s="6"/>
      <c r="G461" s="6">
        <v>0</v>
      </c>
      <c r="H461" s="6"/>
      <c r="I461" s="5" t="s">
        <v>120</v>
      </c>
      <c r="J461" s="5" t="s">
        <v>29562</v>
      </c>
    </row>
    <row r="462" ht="19" customHeight="1" spans="1:10">
      <c r="A462" s="5" t="s">
        <v>631</v>
      </c>
      <c r="B462" s="5" t="s">
        <v>65</v>
      </c>
      <c r="C462" s="8" t="s">
        <v>3418</v>
      </c>
      <c r="D462" s="5">
        <v>240</v>
      </c>
      <c r="E462" s="5" t="s">
        <v>29561</v>
      </c>
      <c r="F462" s="6"/>
      <c r="G462" s="6">
        <v>0</v>
      </c>
      <c r="H462" s="6"/>
      <c r="I462" s="5" t="s">
        <v>120</v>
      </c>
      <c r="J462" s="5" t="s">
        <v>29562</v>
      </c>
    </row>
    <row r="463" ht="19" customHeight="1" spans="1:10">
      <c r="A463" s="5" t="s">
        <v>631</v>
      </c>
      <c r="B463" s="5" t="s">
        <v>65</v>
      </c>
      <c r="C463" s="8" t="s">
        <v>3422</v>
      </c>
      <c r="D463" s="5">
        <v>240</v>
      </c>
      <c r="E463" s="5" t="s">
        <v>29561</v>
      </c>
      <c r="F463" s="6"/>
      <c r="G463" s="6">
        <v>0</v>
      </c>
      <c r="H463" s="6"/>
      <c r="I463" s="5" t="s">
        <v>120</v>
      </c>
      <c r="J463" s="5" t="s">
        <v>29562</v>
      </c>
    </row>
    <row r="464" ht="19" customHeight="1" spans="1:10">
      <c r="A464" s="5" t="s">
        <v>631</v>
      </c>
      <c r="B464" s="5" t="s">
        <v>65</v>
      </c>
      <c r="C464" s="8" t="s">
        <v>336</v>
      </c>
      <c r="D464" s="5">
        <v>240</v>
      </c>
      <c r="E464" s="5" t="s">
        <v>29561</v>
      </c>
      <c r="F464" s="6"/>
      <c r="G464" s="6">
        <v>0</v>
      </c>
      <c r="H464" s="6"/>
      <c r="I464" s="5" t="s">
        <v>120</v>
      </c>
      <c r="J464" s="5" t="s">
        <v>29562</v>
      </c>
    </row>
    <row r="465" ht="19" customHeight="1" spans="1:10">
      <c r="A465" s="5" t="s">
        <v>631</v>
      </c>
      <c r="B465" s="5" t="s">
        <v>65</v>
      </c>
      <c r="C465" s="8" t="s">
        <v>653</v>
      </c>
      <c r="D465" s="5">
        <v>240</v>
      </c>
      <c r="E465" s="5" t="s">
        <v>29561</v>
      </c>
      <c r="F465" s="6"/>
      <c r="G465" s="6">
        <v>0</v>
      </c>
      <c r="H465" s="6"/>
      <c r="I465" s="5" t="s">
        <v>120</v>
      </c>
      <c r="J465" s="5" t="s">
        <v>29562</v>
      </c>
    </row>
    <row r="466" ht="19" customHeight="1" spans="1:10">
      <c r="A466" s="5" t="s">
        <v>631</v>
      </c>
      <c r="B466" s="5" t="s">
        <v>65</v>
      </c>
      <c r="C466" s="8" t="s">
        <v>140</v>
      </c>
      <c r="D466" s="5">
        <v>240</v>
      </c>
      <c r="E466" s="5" t="s">
        <v>29561</v>
      </c>
      <c r="F466" s="6"/>
      <c r="G466" s="6">
        <v>0</v>
      </c>
      <c r="H466" s="6"/>
      <c r="I466" s="5" t="s">
        <v>120</v>
      </c>
      <c r="J466" s="5" t="s">
        <v>29562</v>
      </c>
    </row>
    <row r="467" ht="19" customHeight="1" spans="1:10">
      <c r="A467" s="5" t="s">
        <v>631</v>
      </c>
      <c r="B467" s="5" t="s">
        <v>65</v>
      </c>
      <c r="C467" s="8" t="s">
        <v>115</v>
      </c>
      <c r="D467" s="5">
        <v>240</v>
      </c>
      <c r="E467" s="5" t="s">
        <v>29561</v>
      </c>
      <c r="F467" s="6"/>
      <c r="G467" s="6">
        <v>0</v>
      </c>
      <c r="H467" s="6"/>
      <c r="I467" s="5" t="s">
        <v>120</v>
      </c>
      <c r="J467" s="5" t="s">
        <v>29562</v>
      </c>
    </row>
    <row r="468" ht="19" customHeight="1" spans="1:10">
      <c r="A468" s="5" t="s">
        <v>67</v>
      </c>
      <c r="B468" s="5" t="s">
        <v>65</v>
      </c>
      <c r="C468" s="8" t="s">
        <v>151</v>
      </c>
      <c r="D468" s="5">
        <v>241</v>
      </c>
      <c r="E468" s="5" t="s">
        <v>29561</v>
      </c>
      <c r="F468" s="6"/>
      <c r="G468" s="6">
        <v>0</v>
      </c>
      <c r="H468" s="6"/>
      <c r="I468" s="5" t="s">
        <v>120</v>
      </c>
      <c r="J468" s="5" t="s">
        <v>29562</v>
      </c>
    </row>
    <row r="469" ht="19" customHeight="1" spans="1:10">
      <c r="A469" s="5" t="s">
        <v>67</v>
      </c>
      <c r="B469" s="5" t="s">
        <v>65</v>
      </c>
      <c r="C469" s="8" t="s">
        <v>3422</v>
      </c>
      <c r="D469" s="5">
        <v>241</v>
      </c>
      <c r="E469" s="5" t="s">
        <v>29561</v>
      </c>
      <c r="F469" s="6"/>
      <c r="G469" s="6">
        <v>0</v>
      </c>
      <c r="H469" s="6"/>
      <c r="I469" s="5" t="s">
        <v>120</v>
      </c>
      <c r="J469" s="5" t="s">
        <v>29562</v>
      </c>
    </row>
    <row r="470" ht="19" customHeight="1" spans="1:10">
      <c r="A470" s="5" t="s">
        <v>67</v>
      </c>
      <c r="B470" s="5" t="s">
        <v>65</v>
      </c>
      <c r="C470" s="8" t="s">
        <v>336</v>
      </c>
      <c r="D470" s="5">
        <v>241</v>
      </c>
      <c r="E470" s="5" t="s">
        <v>29561</v>
      </c>
      <c r="F470" s="6"/>
      <c r="G470" s="6">
        <v>0</v>
      </c>
      <c r="H470" s="6"/>
      <c r="I470" s="5" t="s">
        <v>120</v>
      </c>
      <c r="J470" s="5" t="s">
        <v>29562</v>
      </c>
    </row>
    <row r="471" ht="19" customHeight="1" spans="1:10">
      <c r="A471" s="5" t="s">
        <v>68</v>
      </c>
      <c r="B471" s="5" t="s">
        <v>65</v>
      </c>
      <c r="C471" s="8" t="s">
        <v>3358</v>
      </c>
      <c r="D471" s="5">
        <v>242</v>
      </c>
      <c r="E471" s="5" t="s">
        <v>29561</v>
      </c>
      <c r="F471" s="6"/>
      <c r="G471" s="6">
        <v>0</v>
      </c>
      <c r="H471" s="6"/>
      <c r="I471" s="5" t="s">
        <v>120</v>
      </c>
      <c r="J471" s="5" t="s">
        <v>29562</v>
      </c>
    </row>
    <row r="472" ht="19" customHeight="1" spans="1:10">
      <c r="A472" s="5" t="s">
        <v>68</v>
      </c>
      <c r="B472" s="5" t="s">
        <v>65</v>
      </c>
      <c r="C472" s="8" t="s">
        <v>336</v>
      </c>
      <c r="D472" s="5">
        <v>242</v>
      </c>
      <c r="E472" s="5" t="s">
        <v>29561</v>
      </c>
      <c r="F472" s="6"/>
      <c r="G472" s="6">
        <v>0</v>
      </c>
      <c r="H472" s="6"/>
      <c r="I472" s="5" t="s">
        <v>120</v>
      </c>
      <c r="J472" s="5" t="s">
        <v>29562</v>
      </c>
    </row>
    <row r="473" ht="19" customHeight="1" spans="1:10">
      <c r="A473" s="5" t="s">
        <v>639</v>
      </c>
      <c r="B473" s="5" t="s">
        <v>640</v>
      </c>
      <c r="C473" s="8" t="s">
        <v>114</v>
      </c>
      <c r="D473" s="5">
        <v>244</v>
      </c>
      <c r="E473" s="5" t="s">
        <v>29561</v>
      </c>
      <c r="F473" s="6"/>
      <c r="G473" s="6">
        <v>0</v>
      </c>
      <c r="H473" s="6"/>
      <c r="I473" s="5" t="s">
        <v>120</v>
      </c>
      <c r="J473" s="5" t="s">
        <v>29562</v>
      </c>
    </row>
    <row r="474" ht="19" customHeight="1" spans="1:10">
      <c r="A474" s="5" t="s">
        <v>639</v>
      </c>
      <c r="B474" s="5" t="s">
        <v>640</v>
      </c>
      <c r="C474" s="8" t="s">
        <v>151</v>
      </c>
      <c r="D474" s="5">
        <v>244</v>
      </c>
      <c r="E474" s="5" t="s">
        <v>29561</v>
      </c>
      <c r="F474" s="6"/>
      <c r="G474" s="6">
        <v>0</v>
      </c>
      <c r="H474" s="6"/>
      <c r="I474" s="5" t="s">
        <v>120</v>
      </c>
      <c r="J474" s="5" t="s">
        <v>29562</v>
      </c>
    </row>
    <row r="475" ht="19" customHeight="1" spans="1:10">
      <c r="A475" s="5" t="s">
        <v>639</v>
      </c>
      <c r="B475" s="5" t="s">
        <v>640</v>
      </c>
      <c r="C475" s="8" t="s">
        <v>673</v>
      </c>
      <c r="D475" s="5">
        <v>244</v>
      </c>
      <c r="E475" s="5" t="s">
        <v>29561</v>
      </c>
      <c r="F475" s="6"/>
      <c r="G475" s="6">
        <v>0</v>
      </c>
      <c r="H475" s="6"/>
      <c r="I475" s="5" t="s">
        <v>120</v>
      </c>
      <c r="J475" s="5" t="s">
        <v>29562</v>
      </c>
    </row>
    <row r="476" ht="19" customHeight="1" spans="1:10">
      <c r="A476" s="5" t="s">
        <v>639</v>
      </c>
      <c r="B476" s="5" t="s">
        <v>640</v>
      </c>
      <c r="C476" s="8" t="s">
        <v>183</v>
      </c>
      <c r="D476" s="5">
        <v>244</v>
      </c>
      <c r="E476" s="5" t="s">
        <v>29561</v>
      </c>
      <c r="F476" s="6"/>
      <c r="G476" s="6">
        <v>13.8</v>
      </c>
      <c r="H476" s="6"/>
      <c r="I476" s="5" t="s">
        <v>120</v>
      </c>
      <c r="J476" s="5" t="s">
        <v>29562</v>
      </c>
    </row>
    <row r="477" ht="19" customHeight="1" spans="1:10">
      <c r="A477" s="5" t="s">
        <v>639</v>
      </c>
      <c r="B477" s="5" t="s">
        <v>640</v>
      </c>
      <c r="C477" s="8" t="s">
        <v>431</v>
      </c>
      <c r="D477" s="5">
        <v>244</v>
      </c>
      <c r="E477" s="5" t="s">
        <v>29561</v>
      </c>
      <c r="F477" s="6"/>
      <c r="G477" s="6">
        <v>0</v>
      </c>
      <c r="H477" s="6"/>
      <c r="I477" s="5" t="s">
        <v>120</v>
      </c>
      <c r="J477" s="5" t="s">
        <v>29562</v>
      </c>
    </row>
    <row r="478" ht="19" customHeight="1" spans="1:10">
      <c r="A478" s="5" t="s">
        <v>639</v>
      </c>
      <c r="B478" s="5" t="s">
        <v>640</v>
      </c>
      <c r="C478" s="8" t="s">
        <v>3377</v>
      </c>
      <c r="D478" s="5">
        <v>244</v>
      </c>
      <c r="E478" s="5" t="s">
        <v>29561</v>
      </c>
      <c r="F478" s="6"/>
      <c r="G478" s="6">
        <v>0</v>
      </c>
      <c r="H478" s="6"/>
      <c r="I478" s="5" t="s">
        <v>120</v>
      </c>
      <c r="J478" s="5" t="s">
        <v>29562</v>
      </c>
    </row>
    <row r="479" ht="19" customHeight="1" spans="1:10">
      <c r="A479" s="5" t="s">
        <v>639</v>
      </c>
      <c r="B479" s="5" t="s">
        <v>640</v>
      </c>
      <c r="C479" s="8" t="s">
        <v>407</v>
      </c>
      <c r="D479" s="5">
        <v>244</v>
      </c>
      <c r="E479" s="5" t="s">
        <v>29561</v>
      </c>
      <c r="F479" s="6"/>
      <c r="G479" s="6">
        <v>0</v>
      </c>
      <c r="H479" s="6"/>
      <c r="I479" s="5" t="s">
        <v>120</v>
      </c>
      <c r="J479" s="5" t="s">
        <v>29562</v>
      </c>
    </row>
    <row r="480" ht="19" customHeight="1" spans="1:10">
      <c r="A480" s="5" t="s">
        <v>639</v>
      </c>
      <c r="B480" s="5" t="s">
        <v>640</v>
      </c>
      <c r="C480" s="8" t="s">
        <v>411</v>
      </c>
      <c r="D480" s="5">
        <v>244</v>
      </c>
      <c r="E480" s="5" t="s">
        <v>29561</v>
      </c>
      <c r="F480" s="6"/>
      <c r="G480" s="6">
        <v>0</v>
      </c>
      <c r="H480" s="6"/>
      <c r="I480" s="5" t="s">
        <v>120</v>
      </c>
      <c r="J480" s="5" t="s">
        <v>29562</v>
      </c>
    </row>
    <row r="481" ht="19" customHeight="1" spans="1:10">
      <c r="A481" s="5" t="s">
        <v>639</v>
      </c>
      <c r="B481" s="5" t="s">
        <v>640</v>
      </c>
      <c r="C481" s="8" t="s">
        <v>251</v>
      </c>
      <c r="D481" s="5">
        <v>244</v>
      </c>
      <c r="E481" s="5" t="s">
        <v>29561</v>
      </c>
      <c r="F481" s="6"/>
      <c r="G481" s="6">
        <v>0</v>
      </c>
      <c r="H481" s="6"/>
      <c r="I481" s="5" t="s">
        <v>120</v>
      </c>
      <c r="J481" s="5" t="s">
        <v>29562</v>
      </c>
    </row>
    <row r="482" ht="19" customHeight="1" spans="1:10">
      <c r="A482" s="5" t="s">
        <v>639</v>
      </c>
      <c r="B482" s="5" t="s">
        <v>640</v>
      </c>
      <c r="C482" s="8" t="s">
        <v>472</v>
      </c>
      <c r="D482" s="5">
        <v>244</v>
      </c>
      <c r="E482" s="5" t="s">
        <v>29561</v>
      </c>
      <c r="F482" s="6"/>
      <c r="G482" s="6">
        <v>0</v>
      </c>
      <c r="H482" s="6"/>
      <c r="I482" s="5" t="s">
        <v>120</v>
      </c>
      <c r="J482" s="5" t="s">
        <v>29562</v>
      </c>
    </row>
    <row r="483" ht="19" customHeight="1" spans="1:10">
      <c r="A483" s="5" t="s">
        <v>639</v>
      </c>
      <c r="B483" s="5" t="s">
        <v>640</v>
      </c>
      <c r="C483" s="8" t="s">
        <v>466</v>
      </c>
      <c r="D483" s="5">
        <v>244</v>
      </c>
      <c r="E483" s="5" t="s">
        <v>29561</v>
      </c>
      <c r="F483" s="6"/>
      <c r="G483" s="6">
        <v>0</v>
      </c>
      <c r="H483" s="6"/>
      <c r="I483" s="5" t="s">
        <v>120</v>
      </c>
      <c r="J483" s="5" t="s">
        <v>29562</v>
      </c>
    </row>
    <row r="484" ht="19" customHeight="1" spans="1:10">
      <c r="A484" s="5" t="s">
        <v>639</v>
      </c>
      <c r="B484" s="5" t="s">
        <v>640</v>
      </c>
      <c r="C484" s="8" t="s">
        <v>333</v>
      </c>
      <c r="D484" s="5">
        <v>244</v>
      </c>
      <c r="E484" s="5" t="s">
        <v>29561</v>
      </c>
      <c r="F484" s="6"/>
      <c r="G484" s="6">
        <v>0</v>
      </c>
      <c r="H484" s="6"/>
      <c r="I484" s="5" t="s">
        <v>120</v>
      </c>
      <c r="J484" s="5" t="s">
        <v>29562</v>
      </c>
    </row>
    <row r="485" ht="19" customHeight="1" spans="1:10">
      <c r="A485" s="5" t="s">
        <v>639</v>
      </c>
      <c r="B485" s="5" t="s">
        <v>640</v>
      </c>
      <c r="C485" s="8" t="s">
        <v>175</v>
      </c>
      <c r="D485" s="5">
        <v>244</v>
      </c>
      <c r="E485" s="5" t="s">
        <v>29561</v>
      </c>
      <c r="F485" s="6"/>
      <c r="G485" s="6">
        <v>0</v>
      </c>
      <c r="H485" s="6"/>
      <c r="I485" s="5" t="s">
        <v>120</v>
      </c>
      <c r="J485" s="5" t="s">
        <v>29562</v>
      </c>
    </row>
    <row r="486" ht="19" customHeight="1" spans="1:10">
      <c r="A486" s="5" t="s">
        <v>639</v>
      </c>
      <c r="B486" s="5" t="s">
        <v>640</v>
      </c>
      <c r="C486" s="8" t="s">
        <v>3402</v>
      </c>
      <c r="D486" s="5">
        <v>244</v>
      </c>
      <c r="E486" s="5" t="s">
        <v>29561</v>
      </c>
      <c r="F486" s="6"/>
      <c r="G486" s="6">
        <v>0</v>
      </c>
      <c r="H486" s="6"/>
      <c r="I486" s="5" t="s">
        <v>120</v>
      </c>
      <c r="J486" s="5" t="s">
        <v>29562</v>
      </c>
    </row>
    <row r="487" ht="19" customHeight="1" spans="1:10">
      <c r="A487" s="5" t="s">
        <v>639</v>
      </c>
      <c r="B487" s="5" t="s">
        <v>640</v>
      </c>
      <c r="C487" s="8" t="s">
        <v>487</v>
      </c>
      <c r="D487" s="5">
        <v>244</v>
      </c>
      <c r="E487" s="5" t="s">
        <v>29561</v>
      </c>
      <c r="F487" s="6"/>
      <c r="G487" s="6">
        <v>0</v>
      </c>
      <c r="H487" s="6"/>
      <c r="I487" s="5" t="s">
        <v>120</v>
      </c>
      <c r="J487" s="5" t="s">
        <v>29562</v>
      </c>
    </row>
    <row r="488" ht="19" customHeight="1" spans="1:10">
      <c r="A488" s="5" t="s">
        <v>639</v>
      </c>
      <c r="B488" s="5" t="s">
        <v>640</v>
      </c>
      <c r="C488" s="8" t="s">
        <v>121</v>
      </c>
      <c r="D488" s="5">
        <v>244</v>
      </c>
      <c r="E488" s="5" t="s">
        <v>29561</v>
      </c>
      <c r="F488" s="6"/>
      <c r="G488" s="6">
        <v>0</v>
      </c>
      <c r="H488" s="6"/>
      <c r="I488" s="5" t="s">
        <v>120</v>
      </c>
      <c r="J488" s="5" t="s">
        <v>29562</v>
      </c>
    </row>
    <row r="489" ht="19" customHeight="1" spans="1:10">
      <c r="A489" s="5" t="s">
        <v>639</v>
      </c>
      <c r="B489" s="5" t="s">
        <v>640</v>
      </c>
      <c r="C489" s="8" t="s">
        <v>170</v>
      </c>
      <c r="D489" s="5">
        <v>244</v>
      </c>
      <c r="E489" s="5" t="s">
        <v>29561</v>
      </c>
      <c r="F489" s="6"/>
      <c r="G489" s="6">
        <v>0</v>
      </c>
      <c r="H489" s="6"/>
      <c r="I489" s="5" t="s">
        <v>120</v>
      </c>
      <c r="J489" s="5" t="s">
        <v>29562</v>
      </c>
    </row>
    <row r="490" ht="19" customHeight="1" spans="1:10">
      <c r="A490" s="5" t="s">
        <v>645</v>
      </c>
      <c r="B490" s="5" t="s">
        <v>70</v>
      </c>
      <c r="C490" s="8" t="s">
        <v>114</v>
      </c>
      <c r="D490" s="5">
        <v>245</v>
      </c>
      <c r="E490" s="5" t="s">
        <v>29561</v>
      </c>
      <c r="F490" s="6"/>
      <c r="G490" s="6">
        <v>0</v>
      </c>
      <c r="H490" s="6"/>
      <c r="I490" s="5" t="s">
        <v>120</v>
      </c>
      <c r="J490" s="5" t="s">
        <v>29562</v>
      </c>
    </row>
    <row r="491" ht="19" customHeight="1" spans="1:10">
      <c r="A491" s="5" t="s">
        <v>645</v>
      </c>
      <c r="B491" s="5" t="s">
        <v>70</v>
      </c>
      <c r="C491" s="8" t="s">
        <v>605</v>
      </c>
      <c r="D491" s="5">
        <v>245</v>
      </c>
      <c r="E491" s="5" t="s">
        <v>29561</v>
      </c>
      <c r="F491" s="6"/>
      <c r="G491" s="6">
        <v>0</v>
      </c>
      <c r="H491" s="6"/>
      <c r="I491" s="5" t="s">
        <v>120</v>
      </c>
      <c r="J491" s="5" t="s">
        <v>29562</v>
      </c>
    </row>
    <row r="492" ht="19" customHeight="1" spans="1:10">
      <c r="A492" s="5" t="s">
        <v>645</v>
      </c>
      <c r="B492" s="5" t="s">
        <v>70</v>
      </c>
      <c r="C492" s="8" t="s">
        <v>186</v>
      </c>
      <c r="D492" s="5">
        <v>245</v>
      </c>
      <c r="E492" s="5" t="s">
        <v>29561</v>
      </c>
      <c r="F492" s="6"/>
      <c r="G492" s="6">
        <v>0</v>
      </c>
      <c r="H492" s="6"/>
      <c r="I492" s="5" t="s">
        <v>120</v>
      </c>
      <c r="J492" s="5" t="s">
        <v>29562</v>
      </c>
    </row>
    <row r="493" ht="19" customHeight="1" spans="1:10">
      <c r="A493" s="5" t="s">
        <v>645</v>
      </c>
      <c r="B493" s="5" t="s">
        <v>70</v>
      </c>
      <c r="C493" s="8" t="s">
        <v>165</v>
      </c>
      <c r="D493" s="5">
        <v>245</v>
      </c>
      <c r="E493" s="5" t="s">
        <v>29561</v>
      </c>
      <c r="F493" s="6"/>
      <c r="G493" s="6">
        <v>0</v>
      </c>
      <c r="H493" s="6"/>
      <c r="I493" s="5" t="s">
        <v>120</v>
      </c>
      <c r="J493" s="5" t="s">
        <v>29562</v>
      </c>
    </row>
    <row r="494" ht="19" customHeight="1" spans="1:10">
      <c r="A494" s="5" t="s">
        <v>649</v>
      </c>
      <c r="B494" s="5" t="s">
        <v>70</v>
      </c>
      <c r="C494" s="8" t="s">
        <v>3418</v>
      </c>
      <c r="D494" s="5">
        <v>246</v>
      </c>
      <c r="E494" s="5" t="s">
        <v>29561</v>
      </c>
      <c r="F494" s="6"/>
      <c r="G494" s="6">
        <v>0</v>
      </c>
      <c r="H494" s="6"/>
      <c r="I494" s="5" t="s">
        <v>120</v>
      </c>
      <c r="J494" s="5" t="s">
        <v>29562</v>
      </c>
    </row>
    <row r="495" ht="19" customHeight="1" spans="1:10">
      <c r="A495" s="5" t="s">
        <v>649</v>
      </c>
      <c r="B495" s="5" t="s">
        <v>70</v>
      </c>
      <c r="C495" s="8" t="s">
        <v>3422</v>
      </c>
      <c r="D495" s="5">
        <v>246</v>
      </c>
      <c r="E495" s="5" t="s">
        <v>29561</v>
      </c>
      <c r="F495" s="6"/>
      <c r="G495" s="6">
        <v>0</v>
      </c>
      <c r="H495" s="6"/>
      <c r="I495" s="5" t="s">
        <v>120</v>
      </c>
      <c r="J495" s="5" t="s">
        <v>29562</v>
      </c>
    </row>
    <row r="496" ht="19" customHeight="1" spans="1:10">
      <c r="A496" s="5" t="s">
        <v>662</v>
      </c>
      <c r="B496" s="5" t="s">
        <v>70</v>
      </c>
      <c r="C496" s="8" t="s">
        <v>114</v>
      </c>
      <c r="D496" s="5">
        <v>250</v>
      </c>
      <c r="E496" s="5" t="s">
        <v>29561</v>
      </c>
      <c r="F496" s="6"/>
      <c r="G496" s="6"/>
      <c r="H496" s="6"/>
      <c r="I496" s="5" t="s">
        <v>120</v>
      </c>
      <c r="J496" s="5" t="s">
        <v>29562</v>
      </c>
    </row>
    <row r="497" ht="19" customHeight="1" spans="1:10">
      <c r="A497" s="5" t="s">
        <v>662</v>
      </c>
      <c r="B497" s="5" t="s">
        <v>70</v>
      </c>
      <c r="C497" s="8" t="s">
        <v>605</v>
      </c>
      <c r="D497" s="5">
        <v>250</v>
      </c>
      <c r="E497" s="5" t="s">
        <v>29561</v>
      </c>
      <c r="F497" s="6"/>
      <c r="G497" s="6"/>
      <c r="H497" s="6"/>
      <c r="I497" s="5" t="s">
        <v>120</v>
      </c>
      <c r="J497" s="5" t="s">
        <v>29562</v>
      </c>
    </row>
    <row r="498" ht="19" customHeight="1" spans="1:10">
      <c r="A498" s="5" t="s">
        <v>662</v>
      </c>
      <c r="B498" s="5" t="s">
        <v>70</v>
      </c>
      <c r="C498" s="8" t="s">
        <v>466</v>
      </c>
      <c r="D498" s="5">
        <v>250</v>
      </c>
      <c r="E498" s="5" t="s">
        <v>29561</v>
      </c>
      <c r="F498" s="6"/>
      <c r="G498" s="6"/>
      <c r="H498" s="6"/>
      <c r="I498" s="5" t="s">
        <v>120</v>
      </c>
      <c r="J498" s="5" t="s">
        <v>29562</v>
      </c>
    </row>
    <row r="499" ht="19" customHeight="1" spans="1:10">
      <c r="A499" s="5" t="s">
        <v>664</v>
      </c>
      <c r="B499" s="5" t="s">
        <v>70</v>
      </c>
      <c r="C499" s="8" t="s">
        <v>605</v>
      </c>
      <c r="D499" s="5">
        <v>251</v>
      </c>
      <c r="E499" s="5" t="s">
        <v>29561</v>
      </c>
      <c r="F499" s="6"/>
      <c r="G499" s="6"/>
      <c r="H499" s="6"/>
      <c r="I499" s="5" t="s">
        <v>120</v>
      </c>
      <c r="J499" s="5" t="s">
        <v>29562</v>
      </c>
    </row>
    <row r="500" ht="19" customHeight="1" spans="1:10">
      <c r="A500" s="5" t="s">
        <v>664</v>
      </c>
      <c r="B500" s="5" t="s">
        <v>70</v>
      </c>
      <c r="C500" s="8" t="s">
        <v>165</v>
      </c>
      <c r="D500" s="5">
        <v>251</v>
      </c>
      <c r="E500" s="5" t="s">
        <v>29561</v>
      </c>
      <c r="F500" s="6"/>
      <c r="G500" s="6"/>
      <c r="H500" s="6"/>
      <c r="I500" s="5" t="s">
        <v>120</v>
      </c>
      <c r="J500" s="5" t="s">
        <v>29562</v>
      </c>
    </row>
    <row r="501" ht="19" customHeight="1" spans="1:10">
      <c r="A501" s="5" t="s">
        <v>664</v>
      </c>
      <c r="B501" s="5" t="s">
        <v>70</v>
      </c>
      <c r="C501" s="8" t="s">
        <v>3358</v>
      </c>
      <c r="D501" s="5">
        <v>251</v>
      </c>
      <c r="E501" s="5" t="s">
        <v>29561</v>
      </c>
      <c r="F501" s="6"/>
      <c r="G501" s="6"/>
      <c r="H501" s="6"/>
      <c r="I501" s="5" t="s">
        <v>120</v>
      </c>
      <c r="J501" s="5" t="s">
        <v>29562</v>
      </c>
    </row>
    <row r="502" ht="19" customHeight="1" spans="1:10">
      <c r="A502" s="5" t="s">
        <v>664</v>
      </c>
      <c r="B502" s="5" t="s">
        <v>70</v>
      </c>
      <c r="C502" s="8" t="s">
        <v>506</v>
      </c>
      <c r="D502" s="5">
        <v>251</v>
      </c>
      <c r="E502" s="5" t="s">
        <v>29561</v>
      </c>
      <c r="F502" s="6"/>
      <c r="G502" s="6"/>
      <c r="H502" s="6"/>
      <c r="I502" s="5" t="s">
        <v>120</v>
      </c>
      <c r="J502" s="5" t="s">
        <v>29562</v>
      </c>
    </row>
    <row r="503" ht="19" customHeight="1" spans="1:10">
      <c r="A503" s="5" t="s">
        <v>664</v>
      </c>
      <c r="B503" s="5" t="s">
        <v>70</v>
      </c>
      <c r="C503" s="8" t="s">
        <v>183</v>
      </c>
      <c r="D503" s="5">
        <v>251</v>
      </c>
      <c r="E503" s="5" t="s">
        <v>29561</v>
      </c>
      <c r="F503" s="6"/>
      <c r="G503" s="6"/>
      <c r="H503" s="6"/>
      <c r="I503" s="5" t="s">
        <v>120</v>
      </c>
      <c r="J503" s="5" t="s">
        <v>29562</v>
      </c>
    </row>
    <row r="504" ht="19" customHeight="1" spans="1:10">
      <c r="A504" s="5" t="s">
        <v>664</v>
      </c>
      <c r="B504" s="5" t="s">
        <v>70</v>
      </c>
      <c r="C504" s="8" t="s">
        <v>3377</v>
      </c>
      <c r="D504" s="5">
        <v>251</v>
      </c>
      <c r="E504" s="5" t="s">
        <v>29561</v>
      </c>
      <c r="F504" s="6"/>
      <c r="G504" s="6"/>
      <c r="H504" s="6"/>
      <c r="I504" s="5" t="s">
        <v>120</v>
      </c>
      <c r="J504" s="5" t="s">
        <v>29562</v>
      </c>
    </row>
    <row r="505" ht="19" customHeight="1" spans="1:10">
      <c r="A505" s="5" t="s">
        <v>664</v>
      </c>
      <c r="B505" s="5" t="s">
        <v>70</v>
      </c>
      <c r="C505" s="8" t="s">
        <v>411</v>
      </c>
      <c r="D505" s="5">
        <v>251</v>
      </c>
      <c r="E505" s="5" t="s">
        <v>29561</v>
      </c>
      <c r="F505" s="6"/>
      <c r="G505" s="6"/>
      <c r="H505" s="6"/>
      <c r="I505" s="5" t="s">
        <v>120</v>
      </c>
      <c r="J505" s="5" t="s">
        <v>29562</v>
      </c>
    </row>
    <row r="506" ht="19" customHeight="1" spans="1:10">
      <c r="A506" s="5" t="s">
        <v>664</v>
      </c>
      <c r="B506" s="5" t="s">
        <v>70</v>
      </c>
      <c r="C506" s="8" t="s">
        <v>472</v>
      </c>
      <c r="D506" s="5">
        <v>251</v>
      </c>
      <c r="E506" s="5" t="s">
        <v>29561</v>
      </c>
      <c r="F506" s="6"/>
      <c r="G506" s="6"/>
      <c r="H506" s="6"/>
      <c r="I506" s="5" t="s">
        <v>120</v>
      </c>
      <c r="J506" s="5" t="s">
        <v>29562</v>
      </c>
    </row>
    <row r="507" ht="19" customHeight="1" spans="1:10">
      <c r="A507" s="5" t="s">
        <v>664</v>
      </c>
      <c r="B507" s="5" t="s">
        <v>70</v>
      </c>
      <c r="C507" s="8" t="s">
        <v>333</v>
      </c>
      <c r="D507" s="5">
        <v>251</v>
      </c>
      <c r="E507" s="5" t="s">
        <v>29561</v>
      </c>
      <c r="F507" s="6"/>
      <c r="G507" s="6"/>
      <c r="H507" s="6"/>
      <c r="I507" s="5" t="s">
        <v>120</v>
      </c>
      <c r="J507" s="5" t="s">
        <v>29562</v>
      </c>
    </row>
    <row r="508" ht="19" customHeight="1" spans="1:10">
      <c r="A508" s="5" t="s">
        <v>664</v>
      </c>
      <c r="B508" s="5" t="s">
        <v>70</v>
      </c>
      <c r="C508" s="8" t="s">
        <v>3402</v>
      </c>
      <c r="D508" s="5">
        <v>251</v>
      </c>
      <c r="E508" s="5" t="s">
        <v>29561</v>
      </c>
      <c r="F508" s="6"/>
      <c r="G508" s="6"/>
      <c r="H508" s="6"/>
      <c r="I508" s="5" t="s">
        <v>120</v>
      </c>
      <c r="J508" s="5" t="s">
        <v>29562</v>
      </c>
    </row>
    <row r="509" ht="19" customHeight="1" spans="1:10">
      <c r="A509" s="5" t="s">
        <v>664</v>
      </c>
      <c r="B509" s="5" t="s">
        <v>70</v>
      </c>
      <c r="C509" s="8" t="s">
        <v>121</v>
      </c>
      <c r="D509" s="5">
        <v>251</v>
      </c>
      <c r="E509" s="5" t="s">
        <v>29561</v>
      </c>
      <c r="F509" s="6"/>
      <c r="G509" s="6"/>
      <c r="H509" s="6"/>
      <c r="I509" s="5" t="s">
        <v>120</v>
      </c>
      <c r="J509" s="5" t="s">
        <v>29562</v>
      </c>
    </row>
    <row r="510" ht="19" customHeight="1" spans="1:10">
      <c r="A510" s="5" t="s">
        <v>664</v>
      </c>
      <c r="B510" s="5" t="s">
        <v>70</v>
      </c>
      <c r="C510" s="8" t="s">
        <v>3422</v>
      </c>
      <c r="D510" s="5">
        <v>251</v>
      </c>
      <c r="E510" s="5" t="s">
        <v>29561</v>
      </c>
      <c r="F510" s="6"/>
      <c r="G510" s="6"/>
      <c r="H510" s="6"/>
      <c r="I510" s="5" t="s">
        <v>120</v>
      </c>
      <c r="J510" s="5" t="s">
        <v>29562</v>
      </c>
    </row>
    <row r="511" ht="19" customHeight="1" spans="1:10">
      <c r="A511" s="5" t="s">
        <v>664</v>
      </c>
      <c r="B511" s="5" t="s">
        <v>70</v>
      </c>
      <c r="C511" s="8" t="s">
        <v>653</v>
      </c>
      <c r="D511" s="5">
        <v>251</v>
      </c>
      <c r="E511" s="5" t="s">
        <v>29561</v>
      </c>
      <c r="F511" s="6"/>
      <c r="G511" s="6"/>
      <c r="H511" s="6"/>
      <c r="I511" s="5" t="s">
        <v>120</v>
      </c>
      <c r="J511" s="5" t="s">
        <v>29562</v>
      </c>
    </row>
    <row r="512" ht="19" customHeight="1" spans="1:10">
      <c r="A512" s="5" t="s">
        <v>664</v>
      </c>
      <c r="B512" s="5" t="s">
        <v>70</v>
      </c>
      <c r="C512" s="8" t="s">
        <v>115</v>
      </c>
      <c r="D512" s="5">
        <v>251</v>
      </c>
      <c r="E512" s="5" t="s">
        <v>29561</v>
      </c>
      <c r="F512" s="6"/>
      <c r="G512" s="6"/>
      <c r="H512" s="6"/>
      <c r="I512" s="5" t="s">
        <v>120</v>
      </c>
      <c r="J512" s="5" t="s">
        <v>29562</v>
      </c>
    </row>
    <row r="513" ht="19" customHeight="1" spans="1:10">
      <c r="A513" s="5" t="s">
        <v>668</v>
      </c>
      <c r="B513" s="5" t="s">
        <v>70</v>
      </c>
      <c r="C513" s="8" t="s">
        <v>121</v>
      </c>
      <c r="D513" s="5">
        <v>252</v>
      </c>
      <c r="E513" s="5" t="s">
        <v>29561</v>
      </c>
      <c r="F513" s="6"/>
      <c r="G513" s="6"/>
      <c r="H513" s="6"/>
      <c r="I513" s="5" t="s">
        <v>120</v>
      </c>
      <c r="J513" s="5" t="s">
        <v>29562</v>
      </c>
    </row>
    <row r="514" ht="19" customHeight="1" spans="1:10">
      <c r="A514" s="5" t="s">
        <v>669</v>
      </c>
      <c r="B514" s="5" t="s">
        <v>70</v>
      </c>
      <c r="C514" s="8" t="s">
        <v>114</v>
      </c>
      <c r="D514" s="5">
        <v>253</v>
      </c>
      <c r="E514" s="5" t="s">
        <v>29563</v>
      </c>
      <c r="F514" s="6">
        <v>375.7</v>
      </c>
      <c r="G514" s="6"/>
      <c r="H514" s="6"/>
      <c r="I514" s="5" t="s">
        <v>113</v>
      </c>
      <c r="J514" s="5" t="s">
        <v>29564</v>
      </c>
    </row>
    <row r="515" ht="19" customHeight="1" spans="1:10">
      <c r="A515" s="5" t="s">
        <v>669</v>
      </c>
      <c r="B515" s="5" t="s">
        <v>70</v>
      </c>
      <c r="C515" s="8" t="s">
        <v>605</v>
      </c>
      <c r="D515" s="5">
        <v>253</v>
      </c>
      <c r="E515" s="5" t="s">
        <v>29563</v>
      </c>
      <c r="F515" s="6">
        <v>75.7</v>
      </c>
      <c r="G515" s="6"/>
      <c r="H515" s="6"/>
      <c r="I515" s="5" t="s">
        <v>113</v>
      </c>
      <c r="J515" s="5" t="s">
        <v>29564</v>
      </c>
    </row>
    <row r="516" ht="19" customHeight="1" spans="1:10">
      <c r="A516" s="5" t="s">
        <v>669</v>
      </c>
      <c r="B516" s="5" t="s">
        <v>70</v>
      </c>
      <c r="C516" s="8" t="s">
        <v>186</v>
      </c>
      <c r="D516" s="5">
        <v>253</v>
      </c>
      <c r="E516" s="5" t="s">
        <v>29563</v>
      </c>
      <c r="F516" s="6"/>
      <c r="G516" s="6"/>
      <c r="H516" s="6"/>
      <c r="I516" s="5" t="s">
        <v>113</v>
      </c>
      <c r="J516" s="5" t="s">
        <v>29564</v>
      </c>
    </row>
    <row r="517" ht="19" customHeight="1" spans="1:10">
      <c r="A517" s="5" t="s">
        <v>669</v>
      </c>
      <c r="B517" s="5" t="s">
        <v>70</v>
      </c>
      <c r="C517" s="8" t="s">
        <v>165</v>
      </c>
      <c r="D517" s="5">
        <v>253</v>
      </c>
      <c r="E517" s="5" t="s">
        <v>29563</v>
      </c>
      <c r="F517" s="6">
        <v>26.8</v>
      </c>
      <c r="G517" s="6"/>
      <c r="H517" s="6"/>
      <c r="I517" s="5" t="s">
        <v>113</v>
      </c>
      <c r="J517" s="5" t="s">
        <v>29564</v>
      </c>
    </row>
    <row r="518" ht="19" customHeight="1" spans="1:10">
      <c r="A518" s="5" t="s">
        <v>669</v>
      </c>
      <c r="B518" s="5" t="s">
        <v>70</v>
      </c>
      <c r="C518" s="8" t="s">
        <v>151</v>
      </c>
      <c r="D518" s="5">
        <v>253</v>
      </c>
      <c r="E518" s="5" t="s">
        <v>29563</v>
      </c>
      <c r="F518" s="6"/>
      <c r="G518" s="6"/>
      <c r="H518" s="6"/>
      <c r="I518" s="5" t="s">
        <v>113</v>
      </c>
      <c r="J518" s="5" t="s">
        <v>29564</v>
      </c>
    </row>
    <row r="519" ht="19" customHeight="1" spans="1:10">
      <c r="A519" s="5" t="s">
        <v>669</v>
      </c>
      <c r="B519" s="5" t="s">
        <v>70</v>
      </c>
      <c r="C519" s="8" t="s">
        <v>3358</v>
      </c>
      <c r="D519" s="5">
        <v>253</v>
      </c>
      <c r="E519" s="5" t="s">
        <v>29563</v>
      </c>
      <c r="F519" s="6"/>
      <c r="G519" s="6"/>
      <c r="H519" s="6"/>
      <c r="I519" s="5" t="s">
        <v>113</v>
      </c>
      <c r="J519" s="5" t="s">
        <v>29564</v>
      </c>
    </row>
    <row r="520" ht="19" customHeight="1" spans="1:10">
      <c r="A520" s="5" t="s">
        <v>669</v>
      </c>
      <c r="B520" s="5" t="s">
        <v>70</v>
      </c>
      <c r="C520" s="8" t="s">
        <v>272</v>
      </c>
      <c r="D520" s="5">
        <v>253</v>
      </c>
      <c r="E520" s="5" t="s">
        <v>29563</v>
      </c>
      <c r="F520" s="6"/>
      <c r="G520" s="6"/>
      <c r="H520" s="6"/>
      <c r="I520" s="5" t="s">
        <v>113</v>
      </c>
      <c r="J520" s="5" t="s">
        <v>29564</v>
      </c>
    </row>
    <row r="521" ht="19" customHeight="1" spans="1:10">
      <c r="A521" s="5" t="s">
        <v>669</v>
      </c>
      <c r="B521" s="5" t="s">
        <v>70</v>
      </c>
      <c r="C521" s="8" t="s">
        <v>506</v>
      </c>
      <c r="D521" s="5">
        <v>253</v>
      </c>
      <c r="E521" s="5" t="s">
        <v>29563</v>
      </c>
      <c r="F521" s="6">
        <v>1.1</v>
      </c>
      <c r="G521" s="6"/>
      <c r="H521" s="6"/>
      <c r="I521" s="5" t="s">
        <v>113</v>
      </c>
      <c r="J521" s="5" t="s">
        <v>29564</v>
      </c>
    </row>
    <row r="522" ht="19" customHeight="1" spans="1:10">
      <c r="A522" s="5" t="s">
        <v>669</v>
      </c>
      <c r="B522" s="5" t="s">
        <v>70</v>
      </c>
      <c r="C522" s="8" t="s">
        <v>673</v>
      </c>
      <c r="D522" s="5">
        <v>253</v>
      </c>
      <c r="E522" s="5" t="s">
        <v>29563</v>
      </c>
      <c r="F522" s="6">
        <v>26.5</v>
      </c>
      <c r="G522" s="6"/>
      <c r="H522" s="6"/>
      <c r="I522" s="5" t="s">
        <v>113</v>
      </c>
      <c r="J522" s="5" t="s">
        <v>29564</v>
      </c>
    </row>
    <row r="523" ht="19" customHeight="1" spans="1:10">
      <c r="A523" s="5" t="s">
        <v>674</v>
      </c>
      <c r="B523" s="5" t="s">
        <v>70</v>
      </c>
      <c r="C523" s="8" t="s">
        <v>333</v>
      </c>
      <c r="D523" s="5">
        <v>254</v>
      </c>
      <c r="E523" s="5" t="s">
        <v>29561</v>
      </c>
      <c r="F523" s="6"/>
      <c r="G523" s="6">
        <v>0</v>
      </c>
      <c r="H523" s="6"/>
      <c r="I523" s="5" t="s">
        <v>120</v>
      </c>
      <c r="J523" s="5" t="s">
        <v>29562</v>
      </c>
    </row>
    <row r="524" ht="19" customHeight="1" spans="1:10">
      <c r="A524" s="5" t="s">
        <v>674</v>
      </c>
      <c r="B524" s="5" t="s">
        <v>70</v>
      </c>
      <c r="C524" s="8" t="s">
        <v>175</v>
      </c>
      <c r="D524" s="5">
        <v>254</v>
      </c>
      <c r="E524" s="5" t="s">
        <v>29561</v>
      </c>
      <c r="F524" s="6"/>
      <c r="G524" s="6">
        <v>0</v>
      </c>
      <c r="H524" s="6"/>
      <c r="I524" s="5" t="s">
        <v>120</v>
      </c>
      <c r="J524" s="5" t="s">
        <v>29562</v>
      </c>
    </row>
    <row r="525" ht="19" customHeight="1" spans="1:10">
      <c r="A525" s="5" t="s">
        <v>680</v>
      </c>
      <c r="B525" s="5" t="s">
        <v>70</v>
      </c>
      <c r="C525" s="8" t="s">
        <v>151</v>
      </c>
      <c r="D525" s="5">
        <v>258</v>
      </c>
      <c r="E525" s="5" t="s">
        <v>29561</v>
      </c>
      <c r="F525" s="6"/>
      <c r="G525" s="6">
        <v>0</v>
      </c>
      <c r="H525" s="6"/>
      <c r="I525" s="5" t="s">
        <v>120</v>
      </c>
      <c r="J525" s="5" t="s">
        <v>29562</v>
      </c>
    </row>
    <row r="526" ht="19" customHeight="1" spans="1:10">
      <c r="A526" s="5" t="s">
        <v>680</v>
      </c>
      <c r="B526" s="5" t="s">
        <v>70</v>
      </c>
      <c r="C526" s="8" t="s">
        <v>3377</v>
      </c>
      <c r="D526" s="5">
        <v>258</v>
      </c>
      <c r="E526" s="5" t="s">
        <v>29561</v>
      </c>
      <c r="F526" s="6"/>
      <c r="G526" s="6">
        <v>0</v>
      </c>
      <c r="H526" s="6"/>
      <c r="I526" s="5" t="s">
        <v>120</v>
      </c>
      <c r="J526" s="5" t="s">
        <v>29562</v>
      </c>
    </row>
    <row r="527" ht="19" customHeight="1" spans="1:10">
      <c r="A527" s="5" t="s">
        <v>680</v>
      </c>
      <c r="B527" s="5" t="s">
        <v>70</v>
      </c>
      <c r="C527" s="8" t="s">
        <v>3418</v>
      </c>
      <c r="D527" s="5">
        <v>258</v>
      </c>
      <c r="E527" s="5" t="s">
        <v>29561</v>
      </c>
      <c r="F527" s="6"/>
      <c r="G527" s="6">
        <v>0</v>
      </c>
      <c r="H527" s="6"/>
      <c r="I527" s="5" t="s">
        <v>120</v>
      </c>
      <c r="J527" s="5" t="s">
        <v>29562</v>
      </c>
    </row>
    <row r="528" ht="19" customHeight="1" spans="1:10">
      <c r="A528" s="5" t="s">
        <v>680</v>
      </c>
      <c r="B528" s="5" t="s">
        <v>70</v>
      </c>
      <c r="C528" s="8" t="s">
        <v>3422</v>
      </c>
      <c r="D528" s="5">
        <v>258</v>
      </c>
      <c r="E528" s="5" t="s">
        <v>29561</v>
      </c>
      <c r="F528" s="6"/>
      <c r="G528" s="6">
        <v>0</v>
      </c>
      <c r="H528" s="6"/>
      <c r="I528" s="5" t="s">
        <v>120</v>
      </c>
      <c r="J528" s="5" t="s">
        <v>29562</v>
      </c>
    </row>
    <row r="529" ht="19" customHeight="1" spans="1:10">
      <c r="A529" s="5" t="s">
        <v>681</v>
      </c>
      <c r="B529" s="5" t="s">
        <v>70</v>
      </c>
      <c r="C529" s="8" t="s">
        <v>151</v>
      </c>
      <c r="D529" s="5">
        <v>259</v>
      </c>
      <c r="E529" s="5" t="s">
        <v>29561</v>
      </c>
      <c r="F529" s="6"/>
      <c r="G529" s="6">
        <v>0</v>
      </c>
      <c r="H529" s="6"/>
      <c r="I529" s="5" t="s">
        <v>120</v>
      </c>
      <c r="J529" s="5" t="s">
        <v>29562</v>
      </c>
    </row>
    <row r="530" ht="19" customHeight="1" spans="1:10">
      <c r="A530" s="5" t="s">
        <v>681</v>
      </c>
      <c r="B530" s="5" t="s">
        <v>70</v>
      </c>
      <c r="C530" s="8" t="s">
        <v>407</v>
      </c>
      <c r="D530" s="5">
        <v>259</v>
      </c>
      <c r="E530" s="5" t="s">
        <v>29561</v>
      </c>
      <c r="F530" s="6"/>
      <c r="G530" s="6">
        <v>0</v>
      </c>
      <c r="H530" s="6"/>
      <c r="I530" s="5" t="s">
        <v>120</v>
      </c>
      <c r="J530" s="5" t="s">
        <v>29562</v>
      </c>
    </row>
    <row r="531" ht="19" customHeight="1" spans="1:10">
      <c r="A531" s="5" t="s">
        <v>684</v>
      </c>
      <c r="B531" s="5" t="s">
        <v>70</v>
      </c>
      <c r="C531" s="8" t="s">
        <v>114</v>
      </c>
      <c r="D531" s="5">
        <v>261</v>
      </c>
      <c r="E531" s="5" t="s">
        <v>29561</v>
      </c>
      <c r="F531" s="6"/>
      <c r="G531" s="6">
        <v>0</v>
      </c>
      <c r="H531" s="6"/>
      <c r="I531" s="5" t="s">
        <v>120</v>
      </c>
      <c r="J531" s="5" t="s">
        <v>29562</v>
      </c>
    </row>
    <row r="532" ht="19" customHeight="1" spans="1:10">
      <c r="A532" s="5" t="s">
        <v>684</v>
      </c>
      <c r="B532" s="5" t="s">
        <v>70</v>
      </c>
      <c r="C532" s="8" t="s">
        <v>605</v>
      </c>
      <c r="D532" s="5">
        <v>261</v>
      </c>
      <c r="E532" s="5" t="s">
        <v>29561</v>
      </c>
      <c r="F532" s="6"/>
      <c r="G532" s="6">
        <v>0</v>
      </c>
      <c r="H532" s="6"/>
      <c r="I532" s="5" t="s">
        <v>120</v>
      </c>
      <c r="J532" s="5" t="s">
        <v>29562</v>
      </c>
    </row>
    <row r="533" ht="19" customHeight="1" spans="1:10">
      <c r="A533" s="5" t="s">
        <v>684</v>
      </c>
      <c r="B533" s="5" t="s">
        <v>70</v>
      </c>
      <c r="C533" s="8" t="s">
        <v>186</v>
      </c>
      <c r="D533" s="5">
        <v>261</v>
      </c>
      <c r="E533" s="5" t="s">
        <v>29561</v>
      </c>
      <c r="F533" s="6"/>
      <c r="G533" s="6">
        <v>0</v>
      </c>
      <c r="H533" s="6"/>
      <c r="I533" s="5" t="s">
        <v>120</v>
      </c>
      <c r="J533" s="5" t="s">
        <v>29562</v>
      </c>
    </row>
    <row r="534" ht="19" customHeight="1" spans="1:10">
      <c r="A534" s="5" t="s">
        <v>684</v>
      </c>
      <c r="B534" s="5" t="s">
        <v>70</v>
      </c>
      <c r="C534" s="8" t="s">
        <v>165</v>
      </c>
      <c r="D534" s="5">
        <v>261</v>
      </c>
      <c r="E534" s="5" t="s">
        <v>29561</v>
      </c>
      <c r="F534" s="6"/>
      <c r="G534" s="6">
        <v>0</v>
      </c>
      <c r="H534" s="6"/>
      <c r="I534" s="5" t="s">
        <v>120</v>
      </c>
      <c r="J534" s="5" t="s">
        <v>29562</v>
      </c>
    </row>
    <row r="535" ht="19" customHeight="1" spans="1:10">
      <c r="A535" s="5" t="s">
        <v>684</v>
      </c>
      <c r="B535" s="5" t="s">
        <v>70</v>
      </c>
      <c r="C535" s="8" t="s">
        <v>151</v>
      </c>
      <c r="D535" s="5">
        <v>261</v>
      </c>
      <c r="E535" s="5" t="s">
        <v>29561</v>
      </c>
      <c r="F535" s="6"/>
      <c r="G535" s="6">
        <v>0</v>
      </c>
      <c r="H535" s="6"/>
      <c r="I535" s="5" t="s">
        <v>120</v>
      </c>
      <c r="J535" s="5" t="s">
        <v>29562</v>
      </c>
    </row>
    <row r="536" ht="19" customHeight="1" spans="1:10">
      <c r="A536" s="5" t="s">
        <v>684</v>
      </c>
      <c r="B536" s="5" t="s">
        <v>70</v>
      </c>
      <c r="C536" s="8" t="s">
        <v>3358</v>
      </c>
      <c r="D536" s="5">
        <v>261</v>
      </c>
      <c r="E536" s="5" t="s">
        <v>29561</v>
      </c>
      <c r="F536" s="6"/>
      <c r="G536" s="6">
        <v>0</v>
      </c>
      <c r="H536" s="6"/>
      <c r="I536" s="5" t="s">
        <v>120</v>
      </c>
      <c r="J536" s="5" t="s">
        <v>29562</v>
      </c>
    </row>
    <row r="537" ht="19" customHeight="1" spans="1:10">
      <c r="A537" s="5" t="s">
        <v>684</v>
      </c>
      <c r="B537" s="5" t="s">
        <v>70</v>
      </c>
      <c r="C537" s="8" t="s">
        <v>272</v>
      </c>
      <c r="D537" s="5">
        <v>261</v>
      </c>
      <c r="E537" s="5" t="s">
        <v>29561</v>
      </c>
      <c r="F537" s="6"/>
      <c r="G537" s="6">
        <v>0</v>
      </c>
      <c r="H537" s="6"/>
      <c r="I537" s="5" t="s">
        <v>120</v>
      </c>
      <c r="J537" s="5" t="s">
        <v>29562</v>
      </c>
    </row>
    <row r="538" ht="19" customHeight="1" spans="1:10">
      <c r="A538" s="5" t="s">
        <v>684</v>
      </c>
      <c r="B538" s="5" t="s">
        <v>70</v>
      </c>
      <c r="C538" s="8" t="s">
        <v>506</v>
      </c>
      <c r="D538" s="5">
        <v>261</v>
      </c>
      <c r="E538" s="5" t="s">
        <v>29561</v>
      </c>
      <c r="F538" s="6"/>
      <c r="G538" s="6">
        <v>0</v>
      </c>
      <c r="H538" s="6"/>
      <c r="I538" s="5" t="s">
        <v>120</v>
      </c>
      <c r="J538" s="5" t="s">
        <v>29562</v>
      </c>
    </row>
    <row r="539" ht="19" customHeight="1" spans="1:10">
      <c r="A539" s="5" t="s">
        <v>684</v>
      </c>
      <c r="B539" s="5" t="s">
        <v>70</v>
      </c>
      <c r="C539" s="8" t="s">
        <v>673</v>
      </c>
      <c r="D539" s="5">
        <v>261</v>
      </c>
      <c r="E539" s="5" t="s">
        <v>29561</v>
      </c>
      <c r="F539" s="6"/>
      <c r="G539" s="6">
        <v>0</v>
      </c>
      <c r="H539" s="6"/>
      <c r="I539" s="5" t="s">
        <v>120</v>
      </c>
      <c r="J539" s="5" t="s">
        <v>29562</v>
      </c>
    </row>
    <row r="540" ht="19" customHeight="1" spans="1:10">
      <c r="A540" s="5" t="s">
        <v>684</v>
      </c>
      <c r="B540" s="5" t="s">
        <v>70</v>
      </c>
      <c r="C540" s="8" t="s">
        <v>183</v>
      </c>
      <c r="D540" s="5">
        <v>261</v>
      </c>
      <c r="E540" s="5" t="s">
        <v>29561</v>
      </c>
      <c r="F540" s="6"/>
      <c r="G540" s="6">
        <v>0</v>
      </c>
      <c r="H540" s="6"/>
      <c r="I540" s="5" t="s">
        <v>120</v>
      </c>
      <c r="J540" s="5" t="s">
        <v>29562</v>
      </c>
    </row>
    <row r="541" ht="19" customHeight="1" spans="1:10">
      <c r="A541" s="5" t="s">
        <v>684</v>
      </c>
      <c r="B541" s="5" t="s">
        <v>70</v>
      </c>
      <c r="C541" s="8" t="s">
        <v>431</v>
      </c>
      <c r="D541" s="5">
        <v>261</v>
      </c>
      <c r="E541" s="5" t="s">
        <v>29561</v>
      </c>
      <c r="F541" s="6"/>
      <c r="G541" s="6">
        <v>0</v>
      </c>
      <c r="H541" s="6"/>
      <c r="I541" s="5" t="s">
        <v>120</v>
      </c>
      <c r="J541" s="5" t="s">
        <v>29562</v>
      </c>
    </row>
    <row r="542" ht="19" customHeight="1" spans="1:10">
      <c r="A542" s="5" t="s">
        <v>684</v>
      </c>
      <c r="B542" s="5" t="s">
        <v>70</v>
      </c>
      <c r="C542" s="8" t="s">
        <v>3377</v>
      </c>
      <c r="D542" s="5">
        <v>261</v>
      </c>
      <c r="E542" s="5" t="s">
        <v>29561</v>
      </c>
      <c r="F542" s="6"/>
      <c r="G542" s="6">
        <v>0</v>
      </c>
      <c r="H542" s="6"/>
      <c r="I542" s="5" t="s">
        <v>120</v>
      </c>
      <c r="J542" s="5" t="s">
        <v>29562</v>
      </c>
    </row>
    <row r="543" ht="19" customHeight="1" spans="1:10">
      <c r="A543" s="5" t="s">
        <v>684</v>
      </c>
      <c r="B543" s="5" t="s">
        <v>70</v>
      </c>
      <c r="C543" s="8" t="s">
        <v>407</v>
      </c>
      <c r="D543" s="5">
        <v>261</v>
      </c>
      <c r="E543" s="5" t="s">
        <v>29561</v>
      </c>
      <c r="F543" s="6"/>
      <c r="G543" s="6">
        <v>0</v>
      </c>
      <c r="H543" s="6"/>
      <c r="I543" s="5" t="s">
        <v>120</v>
      </c>
      <c r="J543" s="5" t="s">
        <v>29562</v>
      </c>
    </row>
    <row r="544" ht="19" customHeight="1" spans="1:10">
      <c r="A544" s="5" t="s">
        <v>684</v>
      </c>
      <c r="B544" s="5" t="s">
        <v>70</v>
      </c>
      <c r="C544" s="8" t="s">
        <v>411</v>
      </c>
      <c r="D544" s="5">
        <v>261</v>
      </c>
      <c r="E544" s="5" t="s">
        <v>29561</v>
      </c>
      <c r="F544" s="6"/>
      <c r="G544" s="6">
        <v>0</v>
      </c>
      <c r="H544" s="6"/>
      <c r="I544" s="5" t="s">
        <v>120</v>
      </c>
      <c r="J544" s="5" t="s">
        <v>29562</v>
      </c>
    </row>
    <row r="545" ht="19" customHeight="1" spans="1:10">
      <c r="A545" s="5" t="s">
        <v>684</v>
      </c>
      <c r="B545" s="5" t="s">
        <v>70</v>
      </c>
      <c r="C545" s="8" t="s">
        <v>251</v>
      </c>
      <c r="D545" s="5">
        <v>261</v>
      </c>
      <c r="E545" s="5" t="s">
        <v>29561</v>
      </c>
      <c r="F545" s="6"/>
      <c r="G545" s="6">
        <v>0</v>
      </c>
      <c r="H545" s="6"/>
      <c r="I545" s="5" t="s">
        <v>120</v>
      </c>
      <c r="J545" s="5" t="s">
        <v>29562</v>
      </c>
    </row>
    <row r="546" ht="19" customHeight="1" spans="1:10">
      <c r="A546" s="5" t="s">
        <v>684</v>
      </c>
      <c r="B546" s="5" t="s">
        <v>70</v>
      </c>
      <c r="C546" s="8" t="s">
        <v>472</v>
      </c>
      <c r="D546" s="5">
        <v>261</v>
      </c>
      <c r="E546" s="5" t="s">
        <v>29561</v>
      </c>
      <c r="F546" s="6"/>
      <c r="G546" s="6">
        <v>0</v>
      </c>
      <c r="H546" s="6"/>
      <c r="I546" s="5" t="s">
        <v>120</v>
      </c>
      <c r="J546" s="5" t="s">
        <v>29562</v>
      </c>
    </row>
    <row r="547" ht="19" customHeight="1" spans="1:10">
      <c r="A547" s="5" t="s">
        <v>684</v>
      </c>
      <c r="B547" s="5" t="s">
        <v>70</v>
      </c>
      <c r="C547" s="8" t="s">
        <v>466</v>
      </c>
      <c r="D547" s="5">
        <v>261</v>
      </c>
      <c r="E547" s="5" t="s">
        <v>29561</v>
      </c>
      <c r="F547" s="6"/>
      <c r="G547" s="6">
        <v>0</v>
      </c>
      <c r="H547" s="6"/>
      <c r="I547" s="5" t="s">
        <v>120</v>
      </c>
      <c r="J547" s="5" t="s">
        <v>29562</v>
      </c>
    </row>
    <row r="548" ht="19" customHeight="1" spans="1:10">
      <c r="A548" s="5" t="s">
        <v>684</v>
      </c>
      <c r="B548" s="5" t="s">
        <v>70</v>
      </c>
      <c r="C548" s="8" t="s">
        <v>333</v>
      </c>
      <c r="D548" s="5">
        <v>261</v>
      </c>
      <c r="E548" s="5" t="s">
        <v>29561</v>
      </c>
      <c r="F548" s="6"/>
      <c r="G548" s="6">
        <v>0</v>
      </c>
      <c r="H548" s="6"/>
      <c r="I548" s="5" t="s">
        <v>120</v>
      </c>
      <c r="J548" s="5" t="s">
        <v>29562</v>
      </c>
    </row>
    <row r="549" ht="19" customHeight="1" spans="1:10">
      <c r="A549" s="5" t="s">
        <v>684</v>
      </c>
      <c r="B549" s="5" t="s">
        <v>70</v>
      </c>
      <c r="C549" s="8" t="s">
        <v>175</v>
      </c>
      <c r="D549" s="5">
        <v>261</v>
      </c>
      <c r="E549" s="5" t="s">
        <v>29561</v>
      </c>
      <c r="F549" s="6"/>
      <c r="G549" s="6">
        <v>0</v>
      </c>
      <c r="H549" s="6"/>
      <c r="I549" s="5" t="s">
        <v>120</v>
      </c>
      <c r="J549" s="5" t="s">
        <v>29562</v>
      </c>
    </row>
    <row r="550" ht="19" customHeight="1" spans="1:10">
      <c r="A550" s="5" t="s">
        <v>684</v>
      </c>
      <c r="B550" s="5" t="s">
        <v>70</v>
      </c>
      <c r="C550" s="8" t="s">
        <v>3402</v>
      </c>
      <c r="D550" s="5">
        <v>261</v>
      </c>
      <c r="E550" s="5" t="s">
        <v>29561</v>
      </c>
      <c r="F550" s="6"/>
      <c r="G550" s="6">
        <v>0</v>
      </c>
      <c r="H550" s="6"/>
      <c r="I550" s="5" t="s">
        <v>120</v>
      </c>
      <c r="J550" s="5" t="s">
        <v>29562</v>
      </c>
    </row>
    <row r="551" ht="19" customHeight="1" spans="1:10">
      <c r="A551" s="5" t="s">
        <v>684</v>
      </c>
      <c r="B551" s="5" t="s">
        <v>70</v>
      </c>
      <c r="C551" s="8" t="s">
        <v>487</v>
      </c>
      <c r="D551" s="5">
        <v>261</v>
      </c>
      <c r="E551" s="5" t="s">
        <v>29561</v>
      </c>
      <c r="F551" s="6"/>
      <c r="G551" s="6">
        <v>0</v>
      </c>
      <c r="H551" s="6"/>
      <c r="I551" s="5" t="s">
        <v>120</v>
      </c>
      <c r="J551" s="5" t="s">
        <v>29562</v>
      </c>
    </row>
    <row r="552" ht="19" customHeight="1" spans="1:10">
      <c r="A552" s="5" t="s">
        <v>684</v>
      </c>
      <c r="B552" s="5" t="s">
        <v>70</v>
      </c>
      <c r="C552" s="8" t="s">
        <v>121</v>
      </c>
      <c r="D552" s="5">
        <v>261</v>
      </c>
      <c r="E552" s="5" t="s">
        <v>29561</v>
      </c>
      <c r="F552" s="6"/>
      <c r="G552" s="6">
        <v>0</v>
      </c>
      <c r="H552" s="6"/>
      <c r="I552" s="5" t="s">
        <v>120</v>
      </c>
      <c r="J552" s="5" t="s">
        <v>29562</v>
      </c>
    </row>
    <row r="553" ht="19" customHeight="1" spans="1:10">
      <c r="A553" s="5" t="s">
        <v>684</v>
      </c>
      <c r="B553" s="5" t="s">
        <v>70</v>
      </c>
      <c r="C553" s="8" t="s">
        <v>170</v>
      </c>
      <c r="D553" s="5">
        <v>261</v>
      </c>
      <c r="E553" s="5" t="s">
        <v>29561</v>
      </c>
      <c r="F553" s="6"/>
      <c r="G553" s="6">
        <v>0</v>
      </c>
      <c r="H553" s="6"/>
      <c r="I553" s="5" t="s">
        <v>120</v>
      </c>
      <c r="J553" s="5" t="s">
        <v>29562</v>
      </c>
    </row>
    <row r="554" ht="19" customHeight="1" spans="1:10">
      <c r="A554" s="5" t="s">
        <v>684</v>
      </c>
      <c r="B554" s="5" t="s">
        <v>70</v>
      </c>
      <c r="C554" s="8" t="s">
        <v>644</v>
      </c>
      <c r="D554" s="5">
        <v>261</v>
      </c>
      <c r="E554" s="5" t="s">
        <v>29561</v>
      </c>
      <c r="F554" s="6"/>
      <c r="G554" s="6">
        <v>0</v>
      </c>
      <c r="H554" s="6"/>
      <c r="I554" s="5" t="s">
        <v>120</v>
      </c>
      <c r="J554" s="5" t="s">
        <v>29562</v>
      </c>
    </row>
    <row r="555" ht="19" customHeight="1" spans="1:10">
      <c r="A555" s="5" t="s">
        <v>684</v>
      </c>
      <c r="B555" s="5" t="s">
        <v>70</v>
      </c>
      <c r="C555" s="8" t="s">
        <v>3418</v>
      </c>
      <c r="D555" s="5">
        <v>261</v>
      </c>
      <c r="E555" s="5" t="s">
        <v>29561</v>
      </c>
      <c r="F555" s="6"/>
      <c r="G555" s="6">
        <v>0</v>
      </c>
      <c r="H555" s="6"/>
      <c r="I555" s="5" t="s">
        <v>120</v>
      </c>
      <c r="J555" s="5" t="s">
        <v>29562</v>
      </c>
    </row>
    <row r="556" ht="19" customHeight="1" spans="1:10">
      <c r="A556" s="5" t="s">
        <v>684</v>
      </c>
      <c r="B556" s="5" t="s">
        <v>70</v>
      </c>
      <c r="C556" s="8" t="s">
        <v>3422</v>
      </c>
      <c r="D556" s="5">
        <v>261</v>
      </c>
      <c r="E556" s="5" t="s">
        <v>29561</v>
      </c>
      <c r="F556" s="6"/>
      <c r="G556" s="6">
        <v>0</v>
      </c>
      <c r="H556" s="6"/>
      <c r="I556" s="5" t="s">
        <v>120</v>
      </c>
      <c r="J556" s="5" t="s">
        <v>29562</v>
      </c>
    </row>
    <row r="557" ht="19" customHeight="1" spans="1:10">
      <c r="A557" s="5" t="s">
        <v>684</v>
      </c>
      <c r="B557" s="5" t="s">
        <v>70</v>
      </c>
      <c r="C557" s="8" t="s">
        <v>336</v>
      </c>
      <c r="D557" s="5">
        <v>261</v>
      </c>
      <c r="E557" s="5" t="s">
        <v>29561</v>
      </c>
      <c r="F557" s="6"/>
      <c r="G557" s="6">
        <v>0</v>
      </c>
      <c r="H557" s="6"/>
      <c r="I557" s="5" t="s">
        <v>120</v>
      </c>
      <c r="J557" s="5" t="s">
        <v>29562</v>
      </c>
    </row>
    <row r="558" ht="19" customHeight="1" spans="1:10">
      <c r="A558" s="5" t="s">
        <v>684</v>
      </c>
      <c r="B558" s="5" t="s">
        <v>70</v>
      </c>
      <c r="C558" s="8" t="s">
        <v>653</v>
      </c>
      <c r="D558" s="5">
        <v>261</v>
      </c>
      <c r="E558" s="5" t="s">
        <v>29561</v>
      </c>
      <c r="F558" s="6"/>
      <c r="G558" s="6">
        <v>0</v>
      </c>
      <c r="H558" s="6"/>
      <c r="I558" s="5" t="s">
        <v>120</v>
      </c>
      <c r="J558" s="5" t="s">
        <v>29562</v>
      </c>
    </row>
    <row r="559" ht="19" customHeight="1" spans="1:10">
      <c r="A559" s="5" t="s">
        <v>684</v>
      </c>
      <c r="B559" s="5" t="s">
        <v>70</v>
      </c>
      <c r="C559" s="8" t="s">
        <v>140</v>
      </c>
      <c r="D559" s="5">
        <v>261</v>
      </c>
      <c r="E559" s="5" t="s">
        <v>29561</v>
      </c>
      <c r="F559" s="6"/>
      <c r="G559" s="6">
        <v>0</v>
      </c>
      <c r="H559" s="6"/>
      <c r="I559" s="5" t="s">
        <v>120</v>
      </c>
      <c r="J559" s="5" t="s">
        <v>29562</v>
      </c>
    </row>
    <row r="560" ht="19" customHeight="1" spans="1:10">
      <c r="A560" s="5" t="s">
        <v>684</v>
      </c>
      <c r="B560" s="5" t="s">
        <v>70</v>
      </c>
      <c r="C560" s="8" t="s">
        <v>115</v>
      </c>
      <c r="D560" s="5">
        <v>261</v>
      </c>
      <c r="E560" s="5" t="s">
        <v>29561</v>
      </c>
      <c r="F560" s="6"/>
      <c r="G560" s="6">
        <v>0</v>
      </c>
      <c r="H560" s="6"/>
      <c r="I560" s="5" t="s">
        <v>120</v>
      </c>
      <c r="J560" s="5" t="s">
        <v>29562</v>
      </c>
    </row>
    <row r="561" ht="19" customHeight="1" spans="1:10">
      <c r="A561" s="5" t="s">
        <v>688</v>
      </c>
      <c r="B561" s="5" t="s">
        <v>70</v>
      </c>
      <c r="C561" s="8" t="s">
        <v>114</v>
      </c>
      <c r="D561" s="5">
        <v>263</v>
      </c>
      <c r="E561" s="5" t="s">
        <v>29561</v>
      </c>
      <c r="F561" s="6"/>
      <c r="G561" s="6">
        <v>0</v>
      </c>
      <c r="H561" s="6"/>
      <c r="I561" s="5" t="s">
        <v>120</v>
      </c>
      <c r="J561" s="5" t="s">
        <v>29562</v>
      </c>
    </row>
    <row r="562" ht="19" customHeight="1" spans="1:10">
      <c r="A562" s="5" t="s">
        <v>688</v>
      </c>
      <c r="B562" s="5" t="s">
        <v>70</v>
      </c>
      <c r="C562" s="8" t="s">
        <v>605</v>
      </c>
      <c r="D562" s="5">
        <v>263</v>
      </c>
      <c r="E562" s="5" t="s">
        <v>29561</v>
      </c>
      <c r="F562" s="6"/>
      <c r="G562" s="6">
        <v>0</v>
      </c>
      <c r="H562" s="6"/>
      <c r="I562" s="5" t="s">
        <v>120</v>
      </c>
      <c r="J562" s="5" t="s">
        <v>29562</v>
      </c>
    </row>
    <row r="563" ht="19" customHeight="1" spans="1:10">
      <c r="A563" s="5" t="s">
        <v>688</v>
      </c>
      <c r="B563" s="5" t="s">
        <v>70</v>
      </c>
      <c r="C563" s="8" t="s">
        <v>165</v>
      </c>
      <c r="D563" s="5">
        <v>263</v>
      </c>
      <c r="E563" s="5" t="s">
        <v>29561</v>
      </c>
      <c r="F563" s="6"/>
      <c r="G563" s="6">
        <v>0</v>
      </c>
      <c r="H563" s="6"/>
      <c r="I563" s="5" t="s">
        <v>120</v>
      </c>
      <c r="J563" s="5" t="s">
        <v>29562</v>
      </c>
    </row>
    <row r="564" ht="19" customHeight="1" spans="1:10">
      <c r="A564" s="5" t="s">
        <v>688</v>
      </c>
      <c r="B564" s="5" t="s">
        <v>70</v>
      </c>
      <c r="C564" s="8" t="s">
        <v>151</v>
      </c>
      <c r="D564" s="5">
        <v>263</v>
      </c>
      <c r="E564" s="5" t="s">
        <v>29561</v>
      </c>
      <c r="F564" s="6"/>
      <c r="G564" s="6">
        <v>0</v>
      </c>
      <c r="H564" s="6"/>
      <c r="I564" s="5" t="s">
        <v>120</v>
      </c>
      <c r="J564" s="5" t="s">
        <v>29562</v>
      </c>
    </row>
    <row r="565" ht="19" customHeight="1" spans="1:10">
      <c r="A565" s="5" t="s">
        <v>688</v>
      </c>
      <c r="B565" s="5" t="s">
        <v>70</v>
      </c>
      <c r="C565" s="8" t="s">
        <v>3358</v>
      </c>
      <c r="D565" s="5">
        <v>263</v>
      </c>
      <c r="E565" s="5" t="s">
        <v>29561</v>
      </c>
      <c r="F565" s="6"/>
      <c r="G565" s="6">
        <v>0</v>
      </c>
      <c r="H565" s="6"/>
      <c r="I565" s="5" t="s">
        <v>120</v>
      </c>
      <c r="J565" s="5" t="s">
        <v>29562</v>
      </c>
    </row>
    <row r="566" ht="19" customHeight="1" spans="1:10">
      <c r="A566" s="5" t="s">
        <v>688</v>
      </c>
      <c r="B566" s="5" t="s">
        <v>70</v>
      </c>
      <c r="C566" s="8" t="s">
        <v>272</v>
      </c>
      <c r="D566" s="5">
        <v>263</v>
      </c>
      <c r="E566" s="5" t="s">
        <v>29561</v>
      </c>
      <c r="F566" s="6"/>
      <c r="G566" s="6">
        <v>0</v>
      </c>
      <c r="H566" s="6"/>
      <c r="I566" s="5" t="s">
        <v>120</v>
      </c>
      <c r="J566" s="5" t="s">
        <v>29562</v>
      </c>
    </row>
    <row r="567" ht="19" customHeight="1" spans="1:10">
      <c r="A567" s="5" t="s">
        <v>688</v>
      </c>
      <c r="B567" s="5" t="s">
        <v>70</v>
      </c>
      <c r="C567" s="8" t="s">
        <v>506</v>
      </c>
      <c r="D567" s="5">
        <v>263</v>
      </c>
      <c r="E567" s="5" t="s">
        <v>29561</v>
      </c>
      <c r="F567" s="6"/>
      <c r="G567" s="6">
        <v>0</v>
      </c>
      <c r="H567" s="6"/>
      <c r="I567" s="5" t="s">
        <v>120</v>
      </c>
      <c r="J567" s="5" t="s">
        <v>29562</v>
      </c>
    </row>
    <row r="568" ht="19" customHeight="1" spans="1:10">
      <c r="A568" s="5" t="s">
        <v>688</v>
      </c>
      <c r="B568" s="5" t="s">
        <v>70</v>
      </c>
      <c r="C568" s="8" t="s">
        <v>673</v>
      </c>
      <c r="D568" s="5">
        <v>263</v>
      </c>
      <c r="E568" s="5" t="s">
        <v>29561</v>
      </c>
      <c r="F568" s="6"/>
      <c r="G568" s="6">
        <v>0</v>
      </c>
      <c r="H568" s="6"/>
      <c r="I568" s="5" t="s">
        <v>120</v>
      </c>
      <c r="J568" s="5" t="s">
        <v>29562</v>
      </c>
    </row>
    <row r="569" ht="19" customHeight="1" spans="1:10">
      <c r="A569" s="5" t="s">
        <v>688</v>
      </c>
      <c r="B569" s="5" t="s">
        <v>70</v>
      </c>
      <c r="C569" s="8" t="s">
        <v>183</v>
      </c>
      <c r="D569" s="5">
        <v>263</v>
      </c>
      <c r="E569" s="5" t="s">
        <v>29561</v>
      </c>
      <c r="F569" s="6"/>
      <c r="G569" s="6">
        <v>0</v>
      </c>
      <c r="H569" s="6"/>
      <c r="I569" s="5" t="s">
        <v>120</v>
      </c>
      <c r="J569" s="5" t="s">
        <v>29562</v>
      </c>
    </row>
    <row r="570" ht="19" customHeight="1" spans="1:10">
      <c r="A570" s="5" t="s">
        <v>688</v>
      </c>
      <c r="B570" s="5" t="s">
        <v>70</v>
      </c>
      <c r="C570" s="8" t="s">
        <v>431</v>
      </c>
      <c r="D570" s="5">
        <v>263</v>
      </c>
      <c r="E570" s="5" t="s">
        <v>29561</v>
      </c>
      <c r="F570" s="6"/>
      <c r="G570" s="6">
        <v>0</v>
      </c>
      <c r="H570" s="6"/>
      <c r="I570" s="5" t="s">
        <v>120</v>
      </c>
      <c r="J570" s="5" t="s">
        <v>29562</v>
      </c>
    </row>
    <row r="571" ht="19" customHeight="1" spans="1:10">
      <c r="A571" s="5" t="s">
        <v>688</v>
      </c>
      <c r="B571" s="5" t="s">
        <v>70</v>
      </c>
      <c r="C571" s="8" t="s">
        <v>3377</v>
      </c>
      <c r="D571" s="5">
        <v>263</v>
      </c>
      <c r="E571" s="5" t="s">
        <v>29561</v>
      </c>
      <c r="F571" s="6"/>
      <c r="G571" s="6">
        <v>0</v>
      </c>
      <c r="H571" s="6"/>
      <c r="I571" s="5" t="s">
        <v>120</v>
      </c>
      <c r="J571" s="5" t="s">
        <v>29562</v>
      </c>
    </row>
    <row r="572" ht="19" customHeight="1" spans="1:10">
      <c r="A572" s="5" t="s">
        <v>688</v>
      </c>
      <c r="B572" s="5" t="s">
        <v>70</v>
      </c>
      <c r="C572" s="8" t="s">
        <v>407</v>
      </c>
      <c r="D572" s="5">
        <v>263</v>
      </c>
      <c r="E572" s="5" t="s">
        <v>29561</v>
      </c>
      <c r="F572" s="6"/>
      <c r="G572" s="6">
        <v>0</v>
      </c>
      <c r="H572" s="6"/>
      <c r="I572" s="5" t="s">
        <v>120</v>
      </c>
      <c r="J572" s="5" t="s">
        <v>29562</v>
      </c>
    </row>
    <row r="573" ht="19" customHeight="1" spans="1:10">
      <c r="A573" s="5" t="s">
        <v>688</v>
      </c>
      <c r="B573" s="5" t="s">
        <v>70</v>
      </c>
      <c r="C573" s="8" t="s">
        <v>411</v>
      </c>
      <c r="D573" s="5">
        <v>263</v>
      </c>
      <c r="E573" s="5" t="s">
        <v>29561</v>
      </c>
      <c r="F573" s="6"/>
      <c r="G573" s="6">
        <v>0</v>
      </c>
      <c r="H573" s="6"/>
      <c r="I573" s="5" t="s">
        <v>120</v>
      </c>
      <c r="J573" s="5" t="s">
        <v>29562</v>
      </c>
    </row>
    <row r="574" ht="19" customHeight="1" spans="1:10">
      <c r="A574" s="5" t="s">
        <v>688</v>
      </c>
      <c r="B574" s="5" t="s">
        <v>70</v>
      </c>
      <c r="C574" s="8" t="s">
        <v>251</v>
      </c>
      <c r="D574" s="5">
        <v>263</v>
      </c>
      <c r="E574" s="5" t="s">
        <v>29561</v>
      </c>
      <c r="F574" s="6"/>
      <c r="G574" s="6">
        <v>0</v>
      </c>
      <c r="H574" s="6"/>
      <c r="I574" s="5" t="s">
        <v>120</v>
      </c>
      <c r="J574" s="5" t="s">
        <v>29562</v>
      </c>
    </row>
    <row r="575" ht="19" customHeight="1" spans="1:10">
      <c r="A575" s="5" t="s">
        <v>688</v>
      </c>
      <c r="B575" s="5" t="s">
        <v>70</v>
      </c>
      <c r="C575" s="8" t="s">
        <v>472</v>
      </c>
      <c r="D575" s="5">
        <v>263</v>
      </c>
      <c r="E575" s="5" t="s">
        <v>29561</v>
      </c>
      <c r="F575" s="6"/>
      <c r="G575" s="6">
        <v>0</v>
      </c>
      <c r="H575" s="6"/>
      <c r="I575" s="5" t="s">
        <v>120</v>
      </c>
      <c r="J575" s="5" t="s">
        <v>29562</v>
      </c>
    </row>
    <row r="576" ht="19" customHeight="1" spans="1:10">
      <c r="A576" s="5" t="s">
        <v>688</v>
      </c>
      <c r="B576" s="5" t="s">
        <v>70</v>
      </c>
      <c r="C576" s="8" t="s">
        <v>466</v>
      </c>
      <c r="D576" s="5">
        <v>263</v>
      </c>
      <c r="E576" s="5" t="s">
        <v>29561</v>
      </c>
      <c r="F576" s="6"/>
      <c r="G576" s="6">
        <v>0</v>
      </c>
      <c r="H576" s="6"/>
      <c r="I576" s="5" t="s">
        <v>120</v>
      </c>
      <c r="J576" s="5" t="s">
        <v>29562</v>
      </c>
    </row>
    <row r="577" ht="19" customHeight="1" spans="1:10">
      <c r="A577" s="5" t="s">
        <v>688</v>
      </c>
      <c r="B577" s="5" t="s">
        <v>70</v>
      </c>
      <c r="C577" s="8" t="s">
        <v>333</v>
      </c>
      <c r="D577" s="5">
        <v>263</v>
      </c>
      <c r="E577" s="5" t="s">
        <v>29561</v>
      </c>
      <c r="F577" s="6"/>
      <c r="G577" s="6">
        <v>0</v>
      </c>
      <c r="H577" s="6"/>
      <c r="I577" s="5" t="s">
        <v>120</v>
      </c>
      <c r="J577" s="5" t="s">
        <v>29562</v>
      </c>
    </row>
    <row r="578" ht="19" customHeight="1" spans="1:10">
      <c r="A578" s="5" t="s">
        <v>688</v>
      </c>
      <c r="B578" s="5" t="s">
        <v>70</v>
      </c>
      <c r="C578" s="8" t="s">
        <v>175</v>
      </c>
      <c r="D578" s="5">
        <v>263</v>
      </c>
      <c r="E578" s="5" t="s">
        <v>29561</v>
      </c>
      <c r="F578" s="6"/>
      <c r="G578" s="6">
        <v>0</v>
      </c>
      <c r="H578" s="6"/>
      <c r="I578" s="5" t="s">
        <v>120</v>
      </c>
      <c r="J578" s="5" t="s">
        <v>29562</v>
      </c>
    </row>
    <row r="579" ht="19" customHeight="1" spans="1:10">
      <c r="A579" s="5" t="s">
        <v>688</v>
      </c>
      <c r="B579" s="5" t="s">
        <v>70</v>
      </c>
      <c r="C579" s="8" t="s">
        <v>3402</v>
      </c>
      <c r="D579" s="5">
        <v>263</v>
      </c>
      <c r="E579" s="5" t="s">
        <v>29561</v>
      </c>
      <c r="F579" s="6"/>
      <c r="G579" s="6">
        <v>0</v>
      </c>
      <c r="H579" s="6"/>
      <c r="I579" s="5" t="s">
        <v>120</v>
      </c>
      <c r="J579" s="5" t="s">
        <v>29562</v>
      </c>
    </row>
    <row r="580" ht="19" customHeight="1" spans="1:10">
      <c r="A580" s="5" t="s">
        <v>688</v>
      </c>
      <c r="B580" s="5" t="s">
        <v>70</v>
      </c>
      <c r="C580" s="8" t="s">
        <v>487</v>
      </c>
      <c r="D580" s="5">
        <v>263</v>
      </c>
      <c r="E580" s="5" t="s">
        <v>29561</v>
      </c>
      <c r="F580" s="6"/>
      <c r="G580" s="6">
        <v>0</v>
      </c>
      <c r="H580" s="6"/>
      <c r="I580" s="5" t="s">
        <v>120</v>
      </c>
      <c r="J580" s="5" t="s">
        <v>29562</v>
      </c>
    </row>
    <row r="581" ht="19" customHeight="1" spans="1:10">
      <c r="A581" s="5" t="s">
        <v>688</v>
      </c>
      <c r="B581" s="5" t="s">
        <v>70</v>
      </c>
      <c r="C581" s="8" t="s">
        <v>121</v>
      </c>
      <c r="D581" s="5">
        <v>263</v>
      </c>
      <c r="E581" s="5" t="s">
        <v>29561</v>
      </c>
      <c r="F581" s="6"/>
      <c r="G581" s="6">
        <v>0</v>
      </c>
      <c r="H581" s="6"/>
      <c r="I581" s="5" t="s">
        <v>120</v>
      </c>
      <c r="J581" s="5" t="s">
        <v>29562</v>
      </c>
    </row>
    <row r="582" ht="19" customHeight="1" spans="1:10">
      <c r="A582" s="5" t="s">
        <v>688</v>
      </c>
      <c r="B582" s="5" t="s">
        <v>70</v>
      </c>
      <c r="C582" s="8" t="s">
        <v>170</v>
      </c>
      <c r="D582" s="5">
        <v>263</v>
      </c>
      <c r="E582" s="5" t="s">
        <v>29561</v>
      </c>
      <c r="F582" s="6"/>
      <c r="G582" s="6">
        <v>0</v>
      </c>
      <c r="H582" s="6"/>
      <c r="I582" s="5" t="s">
        <v>120</v>
      </c>
      <c r="J582" s="5" t="s">
        <v>29562</v>
      </c>
    </row>
    <row r="583" ht="19" customHeight="1" spans="1:10">
      <c r="A583" s="5" t="s">
        <v>688</v>
      </c>
      <c r="B583" s="5" t="s">
        <v>70</v>
      </c>
      <c r="C583" s="8" t="s">
        <v>644</v>
      </c>
      <c r="D583" s="5">
        <v>263</v>
      </c>
      <c r="E583" s="5" t="s">
        <v>29561</v>
      </c>
      <c r="F583" s="6"/>
      <c r="G583" s="6">
        <v>0</v>
      </c>
      <c r="H583" s="6"/>
      <c r="I583" s="5" t="s">
        <v>120</v>
      </c>
      <c r="J583" s="5" t="s">
        <v>29562</v>
      </c>
    </row>
    <row r="584" ht="19" customHeight="1" spans="1:10">
      <c r="A584" s="5" t="s">
        <v>688</v>
      </c>
      <c r="B584" s="5" t="s">
        <v>70</v>
      </c>
      <c r="C584" s="8" t="s">
        <v>3418</v>
      </c>
      <c r="D584" s="5">
        <v>263</v>
      </c>
      <c r="E584" s="5" t="s">
        <v>29561</v>
      </c>
      <c r="F584" s="6"/>
      <c r="G584" s="6">
        <v>0</v>
      </c>
      <c r="H584" s="6"/>
      <c r="I584" s="5" t="s">
        <v>120</v>
      </c>
      <c r="J584" s="5" t="s">
        <v>29562</v>
      </c>
    </row>
    <row r="585" ht="19" customHeight="1" spans="1:10">
      <c r="A585" s="5" t="s">
        <v>688</v>
      </c>
      <c r="B585" s="5" t="s">
        <v>70</v>
      </c>
      <c r="C585" s="8" t="s">
        <v>3422</v>
      </c>
      <c r="D585" s="5">
        <v>263</v>
      </c>
      <c r="E585" s="5" t="s">
        <v>29561</v>
      </c>
      <c r="F585" s="6"/>
      <c r="G585" s="6">
        <v>0</v>
      </c>
      <c r="H585" s="6"/>
      <c r="I585" s="5" t="s">
        <v>120</v>
      </c>
      <c r="J585" s="5" t="s">
        <v>29562</v>
      </c>
    </row>
    <row r="586" ht="19" customHeight="1" spans="1:10">
      <c r="A586" s="5" t="s">
        <v>688</v>
      </c>
      <c r="B586" s="5" t="s">
        <v>70</v>
      </c>
      <c r="C586" s="8" t="s">
        <v>336</v>
      </c>
      <c r="D586" s="5">
        <v>263</v>
      </c>
      <c r="E586" s="5" t="s">
        <v>29561</v>
      </c>
      <c r="F586" s="6"/>
      <c r="G586" s="6">
        <v>0</v>
      </c>
      <c r="H586" s="6"/>
      <c r="I586" s="5" t="s">
        <v>120</v>
      </c>
      <c r="J586" s="5" t="s">
        <v>29562</v>
      </c>
    </row>
    <row r="587" ht="19" customHeight="1" spans="1:10">
      <c r="A587" s="5" t="s">
        <v>688</v>
      </c>
      <c r="B587" s="5" t="s">
        <v>70</v>
      </c>
      <c r="C587" s="8" t="s">
        <v>653</v>
      </c>
      <c r="D587" s="5">
        <v>263</v>
      </c>
      <c r="E587" s="5" t="s">
        <v>29561</v>
      </c>
      <c r="F587" s="6"/>
      <c r="G587" s="6">
        <v>0</v>
      </c>
      <c r="H587" s="6"/>
      <c r="I587" s="5" t="s">
        <v>120</v>
      </c>
      <c r="J587" s="5" t="s">
        <v>29562</v>
      </c>
    </row>
    <row r="588" ht="19" customHeight="1" spans="1:10">
      <c r="A588" s="5" t="s">
        <v>688</v>
      </c>
      <c r="B588" s="5" t="s">
        <v>70</v>
      </c>
      <c r="C588" s="8" t="s">
        <v>140</v>
      </c>
      <c r="D588" s="5">
        <v>263</v>
      </c>
      <c r="E588" s="5" t="s">
        <v>29561</v>
      </c>
      <c r="F588" s="6"/>
      <c r="G588" s="6">
        <v>0</v>
      </c>
      <c r="H588" s="6"/>
      <c r="I588" s="5" t="s">
        <v>120</v>
      </c>
      <c r="J588" s="5" t="s">
        <v>29562</v>
      </c>
    </row>
    <row r="589" ht="19" customHeight="1" spans="1:10">
      <c r="A589" s="5" t="s">
        <v>688</v>
      </c>
      <c r="B589" s="5" t="s">
        <v>70</v>
      </c>
      <c r="C589" s="8" t="s">
        <v>115</v>
      </c>
      <c r="D589" s="5">
        <v>263</v>
      </c>
      <c r="E589" s="5" t="s">
        <v>29561</v>
      </c>
      <c r="F589" s="6"/>
      <c r="G589" s="6">
        <v>0</v>
      </c>
      <c r="H589" s="6"/>
      <c r="I589" s="5" t="s">
        <v>120</v>
      </c>
      <c r="J589" s="5" t="s">
        <v>29562</v>
      </c>
    </row>
    <row r="590" ht="19" customHeight="1" spans="1:10">
      <c r="A590" s="5" t="s">
        <v>69</v>
      </c>
      <c r="B590" s="5" t="s">
        <v>70</v>
      </c>
      <c r="C590" s="8" t="s">
        <v>151</v>
      </c>
      <c r="D590" s="5">
        <v>264</v>
      </c>
      <c r="E590" s="5" t="s">
        <v>29561</v>
      </c>
      <c r="F590" s="6"/>
      <c r="G590" s="6">
        <v>0</v>
      </c>
      <c r="H590" s="6"/>
      <c r="I590" s="5" t="s">
        <v>120</v>
      </c>
      <c r="J590" s="5" t="s">
        <v>29562</v>
      </c>
    </row>
    <row r="591" ht="19" customHeight="1" spans="1:10">
      <c r="A591" s="5" t="s">
        <v>69</v>
      </c>
      <c r="B591" s="5" t="s">
        <v>70</v>
      </c>
      <c r="C591" s="8" t="s">
        <v>3377</v>
      </c>
      <c r="D591" s="5">
        <v>264</v>
      </c>
      <c r="E591" s="5" t="s">
        <v>29561</v>
      </c>
      <c r="F591" s="6"/>
      <c r="G591" s="6">
        <v>0</v>
      </c>
      <c r="H591" s="6"/>
      <c r="I591" s="5" t="s">
        <v>120</v>
      </c>
      <c r="J591" s="5" t="s">
        <v>29562</v>
      </c>
    </row>
    <row r="592" ht="19" customHeight="1" spans="1:10">
      <c r="A592" s="5" t="s">
        <v>69</v>
      </c>
      <c r="B592" s="5" t="s">
        <v>70</v>
      </c>
      <c r="C592" s="8" t="s">
        <v>175</v>
      </c>
      <c r="D592" s="5">
        <v>264</v>
      </c>
      <c r="E592" s="5" t="s">
        <v>29561</v>
      </c>
      <c r="F592" s="6"/>
      <c r="G592" s="6">
        <v>0</v>
      </c>
      <c r="H592" s="6"/>
      <c r="I592" s="5" t="s">
        <v>120</v>
      </c>
      <c r="J592" s="5" t="s">
        <v>29562</v>
      </c>
    </row>
    <row r="593" ht="19" customHeight="1" spans="1:10">
      <c r="A593" s="5" t="s">
        <v>69</v>
      </c>
      <c r="B593" s="5" t="s">
        <v>70</v>
      </c>
      <c r="C593" s="8" t="s">
        <v>3418</v>
      </c>
      <c r="D593" s="5">
        <v>264</v>
      </c>
      <c r="E593" s="5" t="s">
        <v>29561</v>
      </c>
      <c r="F593" s="6"/>
      <c r="G593" s="6">
        <v>0</v>
      </c>
      <c r="H593" s="6"/>
      <c r="I593" s="5" t="s">
        <v>120</v>
      </c>
      <c r="J593" s="5" t="s">
        <v>29562</v>
      </c>
    </row>
    <row r="594" ht="19" customHeight="1" spans="1:10">
      <c r="A594" s="5" t="s">
        <v>69</v>
      </c>
      <c r="B594" s="5" t="s">
        <v>70</v>
      </c>
      <c r="C594" s="8" t="s">
        <v>3422</v>
      </c>
      <c r="D594" s="5">
        <v>264</v>
      </c>
      <c r="E594" s="5" t="s">
        <v>29561</v>
      </c>
      <c r="F594" s="6"/>
      <c r="G594" s="6">
        <v>0</v>
      </c>
      <c r="H594" s="6"/>
      <c r="I594" s="5" t="s">
        <v>120</v>
      </c>
      <c r="J594" s="5" t="s">
        <v>29562</v>
      </c>
    </row>
    <row r="595" ht="19" customHeight="1" spans="1:10">
      <c r="A595" s="5" t="s">
        <v>692</v>
      </c>
      <c r="B595" s="5" t="s">
        <v>70</v>
      </c>
      <c r="C595" s="8" t="s">
        <v>3377</v>
      </c>
      <c r="D595" s="5">
        <v>265</v>
      </c>
      <c r="E595" s="5" t="s">
        <v>29561</v>
      </c>
      <c r="F595" s="6"/>
      <c r="G595" s="6">
        <v>0</v>
      </c>
      <c r="H595" s="6"/>
      <c r="I595" s="5" t="s">
        <v>120</v>
      </c>
      <c r="J595" s="5" t="s">
        <v>29562</v>
      </c>
    </row>
    <row r="596" ht="19" customHeight="1" spans="1:10">
      <c r="A596" s="5" t="s">
        <v>692</v>
      </c>
      <c r="B596" s="5" t="s">
        <v>70</v>
      </c>
      <c r="C596" s="8" t="s">
        <v>3418</v>
      </c>
      <c r="D596" s="5">
        <v>265</v>
      </c>
      <c r="E596" s="5" t="s">
        <v>29561</v>
      </c>
      <c r="F596" s="6"/>
      <c r="G596" s="6">
        <v>0</v>
      </c>
      <c r="H596" s="6"/>
      <c r="I596" s="5" t="s">
        <v>120</v>
      </c>
      <c r="J596" s="5" t="s">
        <v>29562</v>
      </c>
    </row>
    <row r="597" ht="19" customHeight="1" spans="1:10">
      <c r="A597" s="5" t="s">
        <v>72</v>
      </c>
      <c r="B597" s="5" t="s">
        <v>70</v>
      </c>
      <c r="C597" s="8" t="s">
        <v>151</v>
      </c>
      <c r="D597" s="5">
        <v>266</v>
      </c>
      <c r="E597" s="5" t="s">
        <v>29561</v>
      </c>
      <c r="F597" s="6"/>
      <c r="G597" s="6">
        <v>0</v>
      </c>
      <c r="H597" s="6"/>
      <c r="I597" s="5" t="s">
        <v>120</v>
      </c>
      <c r="J597" s="5" t="s">
        <v>29562</v>
      </c>
    </row>
    <row r="598" ht="19" customHeight="1" spans="1:10">
      <c r="A598" s="5" t="s">
        <v>72</v>
      </c>
      <c r="B598" s="5" t="s">
        <v>70</v>
      </c>
      <c r="C598" s="8" t="s">
        <v>3377</v>
      </c>
      <c r="D598" s="5">
        <v>266</v>
      </c>
      <c r="E598" s="5" t="s">
        <v>29561</v>
      </c>
      <c r="F598" s="6"/>
      <c r="G598" s="6">
        <v>0</v>
      </c>
      <c r="H598" s="6"/>
      <c r="I598" s="5" t="s">
        <v>120</v>
      </c>
      <c r="J598" s="5" t="s">
        <v>29562</v>
      </c>
    </row>
    <row r="599" ht="19" customHeight="1" spans="1:10">
      <c r="A599" s="5" t="s">
        <v>72</v>
      </c>
      <c r="B599" s="5" t="s">
        <v>70</v>
      </c>
      <c r="C599" s="8" t="s">
        <v>175</v>
      </c>
      <c r="D599" s="5">
        <v>266</v>
      </c>
      <c r="E599" s="5" t="s">
        <v>29561</v>
      </c>
      <c r="F599" s="6"/>
      <c r="G599" s="6">
        <v>0</v>
      </c>
      <c r="H599" s="6"/>
      <c r="I599" s="5" t="s">
        <v>120</v>
      </c>
      <c r="J599" s="5" t="s">
        <v>29562</v>
      </c>
    </row>
    <row r="600" ht="19" customHeight="1" spans="1:10">
      <c r="A600" s="5" t="s">
        <v>72</v>
      </c>
      <c r="B600" s="5" t="s">
        <v>70</v>
      </c>
      <c r="C600" s="8" t="s">
        <v>3418</v>
      </c>
      <c r="D600" s="5">
        <v>266</v>
      </c>
      <c r="E600" s="5" t="s">
        <v>29561</v>
      </c>
      <c r="F600" s="6"/>
      <c r="G600" s="6">
        <v>0</v>
      </c>
      <c r="H600" s="6"/>
      <c r="I600" s="5" t="s">
        <v>120</v>
      </c>
      <c r="J600" s="5" t="s">
        <v>29562</v>
      </c>
    </row>
    <row r="601" ht="19" customHeight="1" spans="1:10">
      <c r="A601" s="5" t="s">
        <v>72</v>
      </c>
      <c r="B601" s="5" t="s">
        <v>70</v>
      </c>
      <c r="C601" s="8" t="s">
        <v>3422</v>
      </c>
      <c r="D601" s="5">
        <v>266</v>
      </c>
      <c r="E601" s="5" t="s">
        <v>29561</v>
      </c>
      <c r="F601" s="6"/>
      <c r="G601" s="6">
        <v>0</v>
      </c>
      <c r="H601" s="6"/>
      <c r="I601" s="5" t="s">
        <v>120</v>
      </c>
      <c r="J601" s="5" t="s">
        <v>29562</v>
      </c>
    </row>
    <row r="602" ht="19" customHeight="1" spans="1:10">
      <c r="A602" s="5" t="s">
        <v>72</v>
      </c>
      <c r="B602" s="5" t="s">
        <v>70</v>
      </c>
      <c r="C602" s="8" t="s">
        <v>336</v>
      </c>
      <c r="D602" s="5">
        <v>266</v>
      </c>
      <c r="E602" s="5" t="s">
        <v>29561</v>
      </c>
      <c r="F602" s="6"/>
      <c r="G602" s="6">
        <v>0</v>
      </c>
      <c r="H602" s="6"/>
      <c r="I602" s="5" t="s">
        <v>120</v>
      </c>
      <c r="J602" s="5" t="s">
        <v>29562</v>
      </c>
    </row>
    <row r="603" ht="19" customHeight="1" spans="1:10">
      <c r="A603" s="5" t="s">
        <v>695</v>
      </c>
      <c r="B603" s="5" t="s">
        <v>70</v>
      </c>
      <c r="C603" s="8" t="s">
        <v>114</v>
      </c>
      <c r="D603" s="5">
        <v>267</v>
      </c>
      <c r="E603" s="5" t="s">
        <v>29561</v>
      </c>
      <c r="F603" s="6"/>
      <c r="G603" s="6">
        <v>0</v>
      </c>
      <c r="H603" s="6"/>
      <c r="I603" s="5" t="s">
        <v>120</v>
      </c>
      <c r="J603" s="5" t="s">
        <v>29562</v>
      </c>
    </row>
    <row r="604" ht="19" customHeight="1" spans="1:10">
      <c r="A604" s="5" t="s">
        <v>695</v>
      </c>
      <c r="B604" s="5" t="s">
        <v>70</v>
      </c>
      <c r="C604" s="8" t="s">
        <v>605</v>
      </c>
      <c r="D604" s="5">
        <v>267</v>
      </c>
      <c r="E604" s="5" t="s">
        <v>29561</v>
      </c>
      <c r="F604" s="6"/>
      <c r="G604" s="6">
        <v>0</v>
      </c>
      <c r="H604" s="6"/>
      <c r="I604" s="5" t="s">
        <v>120</v>
      </c>
      <c r="J604" s="5" t="s">
        <v>29562</v>
      </c>
    </row>
    <row r="605" ht="19" customHeight="1" spans="1:10">
      <c r="A605" s="5" t="s">
        <v>695</v>
      </c>
      <c r="B605" s="5" t="s">
        <v>70</v>
      </c>
      <c r="C605" s="8" t="s">
        <v>186</v>
      </c>
      <c r="D605" s="5">
        <v>267</v>
      </c>
      <c r="E605" s="5" t="s">
        <v>29561</v>
      </c>
      <c r="F605" s="6"/>
      <c r="G605" s="6">
        <v>0</v>
      </c>
      <c r="H605" s="6"/>
      <c r="I605" s="5" t="s">
        <v>120</v>
      </c>
      <c r="J605" s="5" t="s">
        <v>29562</v>
      </c>
    </row>
    <row r="606" ht="19" customHeight="1" spans="1:10">
      <c r="A606" s="5" t="s">
        <v>695</v>
      </c>
      <c r="B606" s="5" t="s">
        <v>70</v>
      </c>
      <c r="C606" s="8" t="s">
        <v>165</v>
      </c>
      <c r="D606" s="5">
        <v>267</v>
      </c>
      <c r="E606" s="5" t="s">
        <v>29561</v>
      </c>
      <c r="F606" s="6"/>
      <c r="G606" s="6">
        <v>0</v>
      </c>
      <c r="H606" s="6"/>
      <c r="I606" s="5" t="s">
        <v>120</v>
      </c>
      <c r="J606" s="5" t="s">
        <v>29562</v>
      </c>
    </row>
    <row r="607" ht="19" customHeight="1" spans="1:10">
      <c r="A607" s="5" t="s">
        <v>695</v>
      </c>
      <c r="B607" s="5" t="s">
        <v>70</v>
      </c>
      <c r="C607" s="8" t="s">
        <v>151</v>
      </c>
      <c r="D607" s="5">
        <v>267</v>
      </c>
      <c r="E607" s="5" t="s">
        <v>29561</v>
      </c>
      <c r="F607" s="6"/>
      <c r="G607" s="6">
        <v>0</v>
      </c>
      <c r="H607" s="6"/>
      <c r="I607" s="5" t="s">
        <v>120</v>
      </c>
      <c r="J607" s="5" t="s">
        <v>29562</v>
      </c>
    </row>
    <row r="608" ht="19" customHeight="1" spans="1:10">
      <c r="A608" s="5" t="s">
        <v>695</v>
      </c>
      <c r="B608" s="5" t="s">
        <v>70</v>
      </c>
      <c r="C608" s="8" t="s">
        <v>3358</v>
      </c>
      <c r="D608" s="5">
        <v>267</v>
      </c>
      <c r="E608" s="5" t="s">
        <v>29561</v>
      </c>
      <c r="F608" s="6"/>
      <c r="G608" s="6">
        <v>0</v>
      </c>
      <c r="H608" s="6"/>
      <c r="I608" s="5" t="s">
        <v>120</v>
      </c>
      <c r="J608" s="5" t="s">
        <v>29562</v>
      </c>
    </row>
    <row r="609" ht="19" customHeight="1" spans="1:10">
      <c r="A609" s="5" t="s">
        <v>695</v>
      </c>
      <c r="B609" s="5" t="s">
        <v>70</v>
      </c>
      <c r="C609" s="8" t="s">
        <v>272</v>
      </c>
      <c r="D609" s="5">
        <v>267</v>
      </c>
      <c r="E609" s="5" t="s">
        <v>29561</v>
      </c>
      <c r="F609" s="6"/>
      <c r="G609" s="6">
        <v>0</v>
      </c>
      <c r="H609" s="6"/>
      <c r="I609" s="5" t="s">
        <v>120</v>
      </c>
      <c r="J609" s="5" t="s">
        <v>29562</v>
      </c>
    </row>
    <row r="610" ht="19" customHeight="1" spans="1:10">
      <c r="A610" s="5" t="s">
        <v>695</v>
      </c>
      <c r="B610" s="5" t="s">
        <v>70</v>
      </c>
      <c r="C610" s="8" t="s">
        <v>506</v>
      </c>
      <c r="D610" s="5">
        <v>267</v>
      </c>
      <c r="E610" s="5" t="s">
        <v>29561</v>
      </c>
      <c r="F610" s="6"/>
      <c r="G610" s="6">
        <v>0</v>
      </c>
      <c r="H610" s="6"/>
      <c r="I610" s="5" t="s">
        <v>120</v>
      </c>
      <c r="J610" s="5" t="s">
        <v>29562</v>
      </c>
    </row>
    <row r="611" ht="19" customHeight="1" spans="1:10">
      <c r="A611" s="5" t="s">
        <v>695</v>
      </c>
      <c r="B611" s="5" t="s">
        <v>70</v>
      </c>
      <c r="C611" s="8" t="s">
        <v>673</v>
      </c>
      <c r="D611" s="5">
        <v>267</v>
      </c>
      <c r="E611" s="5" t="s">
        <v>29561</v>
      </c>
      <c r="F611" s="6"/>
      <c r="G611" s="6">
        <v>0</v>
      </c>
      <c r="H611" s="6"/>
      <c r="I611" s="5" t="s">
        <v>120</v>
      </c>
      <c r="J611" s="5" t="s">
        <v>29562</v>
      </c>
    </row>
    <row r="612" ht="19" customHeight="1" spans="1:10">
      <c r="A612" s="5" t="s">
        <v>695</v>
      </c>
      <c r="B612" s="5" t="s">
        <v>70</v>
      </c>
      <c r="C612" s="8" t="s">
        <v>183</v>
      </c>
      <c r="D612" s="5">
        <v>267</v>
      </c>
      <c r="E612" s="5" t="s">
        <v>29561</v>
      </c>
      <c r="F612" s="6"/>
      <c r="G612" s="6">
        <v>0</v>
      </c>
      <c r="H612" s="6"/>
      <c r="I612" s="5" t="s">
        <v>120</v>
      </c>
      <c r="J612" s="5" t="s">
        <v>29562</v>
      </c>
    </row>
    <row r="613" ht="19" customHeight="1" spans="1:10">
      <c r="A613" s="5" t="s">
        <v>695</v>
      </c>
      <c r="B613" s="5" t="s">
        <v>70</v>
      </c>
      <c r="C613" s="8" t="s">
        <v>431</v>
      </c>
      <c r="D613" s="5">
        <v>267</v>
      </c>
      <c r="E613" s="5" t="s">
        <v>29561</v>
      </c>
      <c r="F613" s="6"/>
      <c r="G613" s="6">
        <v>0</v>
      </c>
      <c r="H613" s="6"/>
      <c r="I613" s="5" t="s">
        <v>120</v>
      </c>
      <c r="J613" s="5" t="s">
        <v>29562</v>
      </c>
    </row>
    <row r="614" ht="19" customHeight="1" spans="1:10">
      <c r="A614" s="5" t="s">
        <v>695</v>
      </c>
      <c r="B614" s="5" t="s">
        <v>70</v>
      </c>
      <c r="C614" s="8" t="s">
        <v>3377</v>
      </c>
      <c r="D614" s="5">
        <v>267</v>
      </c>
      <c r="E614" s="5" t="s">
        <v>29561</v>
      </c>
      <c r="F614" s="6"/>
      <c r="G614" s="6">
        <v>0</v>
      </c>
      <c r="H614" s="6"/>
      <c r="I614" s="5" t="s">
        <v>120</v>
      </c>
      <c r="J614" s="5" t="s">
        <v>29562</v>
      </c>
    </row>
    <row r="615" ht="19" customHeight="1" spans="1:10">
      <c r="A615" s="5" t="s">
        <v>695</v>
      </c>
      <c r="B615" s="5" t="s">
        <v>70</v>
      </c>
      <c r="C615" s="8" t="s">
        <v>407</v>
      </c>
      <c r="D615" s="5">
        <v>267</v>
      </c>
      <c r="E615" s="5" t="s">
        <v>29561</v>
      </c>
      <c r="F615" s="6"/>
      <c r="G615" s="6">
        <v>0</v>
      </c>
      <c r="H615" s="6"/>
      <c r="I615" s="5" t="s">
        <v>120</v>
      </c>
      <c r="J615" s="5" t="s">
        <v>29562</v>
      </c>
    </row>
    <row r="616" ht="19" customHeight="1" spans="1:10">
      <c r="A616" s="5" t="s">
        <v>695</v>
      </c>
      <c r="B616" s="5" t="s">
        <v>70</v>
      </c>
      <c r="C616" s="8" t="s">
        <v>411</v>
      </c>
      <c r="D616" s="5">
        <v>267</v>
      </c>
      <c r="E616" s="5" t="s">
        <v>29561</v>
      </c>
      <c r="F616" s="6"/>
      <c r="G616" s="6">
        <v>0</v>
      </c>
      <c r="H616" s="6"/>
      <c r="I616" s="5" t="s">
        <v>120</v>
      </c>
      <c r="J616" s="5" t="s">
        <v>29562</v>
      </c>
    </row>
    <row r="617" ht="19" customHeight="1" spans="1:10">
      <c r="A617" s="5" t="s">
        <v>695</v>
      </c>
      <c r="B617" s="5" t="s">
        <v>70</v>
      </c>
      <c r="C617" s="8" t="s">
        <v>251</v>
      </c>
      <c r="D617" s="5">
        <v>267</v>
      </c>
      <c r="E617" s="5" t="s">
        <v>29561</v>
      </c>
      <c r="F617" s="6"/>
      <c r="G617" s="6">
        <v>0</v>
      </c>
      <c r="H617" s="6"/>
      <c r="I617" s="5" t="s">
        <v>120</v>
      </c>
      <c r="J617" s="5" t="s">
        <v>29562</v>
      </c>
    </row>
    <row r="618" ht="19" customHeight="1" spans="1:10">
      <c r="A618" s="5" t="s">
        <v>695</v>
      </c>
      <c r="B618" s="5" t="s">
        <v>70</v>
      </c>
      <c r="C618" s="8" t="s">
        <v>472</v>
      </c>
      <c r="D618" s="5">
        <v>267</v>
      </c>
      <c r="E618" s="5" t="s">
        <v>29561</v>
      </c>
      <c r="F618" s="6"/>
      <c r="G618" s="6">
        <v>0</v>
      </c>
      <c r="H618" s="6"/>
      <c r="I618" s="5" t="s">
        <v>120</v>
      </c>
      <c r="J618" s="5" t="s">
        <v>29562</v>
      </c>
    </row>
    <row r="619" ht="19" customHeight="1" spans="1:10">
      <c r="A619" s="5" t="s">
        <v>695</v>
      </c>
      <c r="B619" s="5" t="s">
        <v>70</v>
      </c>
      <c r="C619" s="8" t="s">
        <v>466</v>
      </c>
      <c r="D619" s="5">
        <v>267</v>
      </c>
      <c r="E619" s="5" t="s">
        <v>29561</v>
      </c>
      <c r="F619" s="6"/>
      <c r="G619" s="6">
        <v>0</v>
      </c>
      <c r="H619" s="6"/>
      <c r="I619" s="5" t="s">
        <v>120</v>
      </c>
      <c r="J619" s="5" t="s">
        <v>29562</v>
      </c>
    </row>
    <row r="620" ht="19" customHeight="1" spans="1:10">
      <c r="A620" s="5" t="s">
        <v>695</v>
      </c>
      <c r="B620" s="5" t="s">
        <v>70</v>
      </c>
      <c r="C620" s="8" t="s">
        <v>333</v>
      </c>
      <c r="D620" s="5">
        <v>267</v>
      </c>
      <c r="E620" s="5" t="s">
        <v>29561</v>
      </c>
      <c r="F620" s="6"/>
      <c r="G620" s="6">
        <v>0</v>
      </c>
      <c r="H620" s="6"/>
      <c r="I620" s="5" t="s">
        <v>120</v>
      </c>
      <c r="J620" s="5" t="s">
        <v>29562</v>
      </c>
    </row>
    <row r="621" ht="19" customHeight="1" spans="1:10">
      <c r="A621" s="5" t="s">
        <v>695</v>
      </c>
      <c r="B621" s="5" t="s">
        <v>70</v>
      </c>
      <c r="C621" s="8" t="s">
        <v>175</v>
      </c>
      <c r="D621" s="5">
        <v>267</v>
      </c>
      <c r="E621" s="5" t="s">
        <v>29561</v>
      </c>
      <c r="F621" s="6"/>
      <c r="G621" s="6">
        <v>0</v>
      </c>
      <c r="H621" s="6"/>
      <c r="I621" s="5" t="s">
        <v>120</v>
      </c>
      <c r="J621" s="5" t="s">
        <v>29562</v>
      </c>
    </row>
    <row r="622" ht="19" customHeight="1" spans="1:10">
      <c r="A622" s="5" t="s">
        <v>695</v>
      </c>
      <c r="B622" s="5" t="s">
        <v>70</v>
      </c>
      <c r="C622" s="8" t="s">
        <v>3402</v>
      </c>
      <c r="D622" s="5">
        <v>267</v>
      </c>
      <c r="E622" s="5" t="s">
        <v>29561</v>
      </c>
      <c r="F622" s="6"/>
      <c r="G622" s="6">
        <v>0</v>
      </c>
      <c r="H622" s="6"/>
      <c r="I622" s="5" t="s">
        <v>120</v>
      </c>
      <c r="J622" s="5" t="s">
        <v>29562</v>
      </c>
    </row>
    <row r="623" ht="19" customHeight="1" spans="1:10">
      <c r="A623" s="5" t="s">
        <v>695</v>
      </c>
      <c r="B623" s="5" t="s">
        <v>70</v>
      </c>
      <c r="C623" s="8" t="s">
        <v>487</v>
      </c>
      <c r="D623" s="5">
        <v>267</v>
      </c>
      <c r="E623" s="5" t="s">
        <v>29561</v>
      </c>
      <c r="F623" s="6"/>
      <c r="G623" s="6">
        <v>0</v>
      </c>
      <c r="H623" s="6"/>
      <c r="I623" s="5" t="s">
        <v>120</v>
      </c>
      <c r="J623" s="5" t="s">
        <v>29562</v>
      </c>
    </row>
    <row r="624" ht="19" customHeight="1" spans="1:10">
      <c r="A624" s="5" t="s">
        <v>695</v>
      </c>
      <c r="B624" s="5" t="s">
        <v>70</v>
      </c>
      <c r="C624" s="8" t="s">
        <v>121</v>
      </c>
      <c r="D624" s="5">
        <v>267</v>
      </c>
      <c r="E624" s="5" t="s">
        <v>29561</v>
      </c>
      <c r="F624" s="6"/>
      <c r="G624" s="6">
        <v>0</v>
      </c>
      <c r="H624" s="6"/>
      <c r="I624" s="5" t="s">
        <v>120</v>
      </c>
      <c r="J624" s="5" t="s">
        <v>29562</v>
      </c>
    </row>
    <row r="625" ht="19" customHeight="1" spans="1:10">
      <c r="A625" s="5" t="s">
        <v>695</v>
      </c>
      <c r="B625" s="5" t="s">
        <v>70</v>
      </c>
      <c r="C625" s="8" t="s">
        <v>170</v>
      </c>
      <c r="D625" s="5">
        <v>267</v>
      </c>
      <c r="E625" s="5" t="s">
        <v>29561</v>
      </c>
      <c r="F625" s="6"/>
      <c r="G625" s="6">
        <v>0</v>
      </c>
      <c r="H625" s="6"/>
      <c r="I625" s="5" t="s">
        <v>120</v>
      </c>
      <c r="J625" s="5" t="s">
        <v>29562</v>
      </c>
    </row>
    <row r="626" ht="19" customHeight="1" spans="1:10">
      <c r="A626" s="5" t="s">
        <v>695</v>
      </c>
      <c r="B626" s="5" t="s">
        <v>70</v>
      </c>
      <c r="C626" s="8" t="s">
        <v>644</v>
      </c>
      <c r="D626" s="5">
        <v>267</v>
      </c>
      <c r="E626" s="5" t="s">
        <v>29561</v>
      </c>
      <c r="F626" s="6"/>
      <c r="G626" s="6">
        <v>0</v>
      </c>
      <c r="H626" s="6"/>
      <c r="I626" s="5" t="s">
        <v>120</v>
      </c>
      <c r="J626" s="5" t="s">
        <v>29562</v>
      </c>
    </row>
    <row r="627" ht="19" customHeight="1" spans="1:10">
      <c r="A627" s="5" t="s">
        <v>695</v>
      </c>
      <c r="B627" s="5" t="s">
        <v>70</v>
      </c>
      <c r="C627" s="8" t="s">
        <v>3418</v>
      </c>
      <c r="D627" s="5">
        <v>267</v>
      </c>
      <c r="E627" s="5" t="s">
        <v>29561</v>
      </c>
      <c r="F627" s="6"/>
      <c r="G627" s="6">
        <v>0</v>
      </c>
      <c r="H627" s="6"/>
      <c r="I627" s="5" t="s">
        <v>120</v>
      </c>
      <c r="J627" s="5" t="s">
        <v>29562</v>
      </c>
    </row>
    <row r="628" ht="19" customHeight="1" spans="1:10">
      <c r="A628" s="5" t="s">
        <v>695</v>
      </c>
      <c r="B628" s="5" t="s">
        <v>70</v>
      </c>
      <c r="C628" s="8" t="s">
        <v>3422</v>
      </c>
      <c r="D628" s="5">
        <v>267</v>
      </c>
      <c r="E628" s="5" t="s">
        <v>29561</v>
      </c>
      <c r="F628" s="6"/>
      <c r="G628" s="6">
        <v>0</v>
      </c>
      <c r="H628" s="6"/>
      <c r="I628" s="5" t="s">
        <v>120</v>
      </c>
      <c r="J628" s="5" t="s">
        <v>29562</v>
      </c>
    </row>
    <row r="629" ht="19" customHeight="1" spans="1:10">
      <c r="A629" s="5" t="s">
        <v>695</v>
      </c>
      <c r="B629" s="5" t="s">
        <v>70</v>
      </c>
      <c r="C629" s="8" t="s">
        <v>336</v>
      </c>
      <c r="D629" s="5">
        <v>267</v>
      </c>
      <c r="E629" s="5" t="s">
        <v>29561</v>
      </c>
      <c r="F629" s="6"/>
      <c r="G629" s="6">
        <v>0</v>
      </c>
      <c r="H629" s="6"/>
      <c r="I629" s="5" t="s">
        <v>120</v>
      </c>
      <c r="J629" s="5" t="s">
        <v>29562</v>
      </c>
    </row>
    <row r="630" ht="19" customHeight="1" spans="1:10">
      <c r="A630" s="5" t="s">
        <v>695</v>
      </c>
      <c r="B630" s="5" t="s">
        <v>70</v>
      </c>
      <c r="C630" s="8" t="s">
        <v>653</v>
      </c>
      <c r="D630" s="5">
        <v>267</v>
      </c>
      <c r="E630" s="5" t="s">
        <v>29561</v>
      </c>
      <c r="F630" s="6"/>
      <c r="G630" s="6">
        <v>0</v>
      </c>
      <c r="H630" s="6"/>
      <c r="I630" s="5" t="s">
        <v>120</v>
      </c>
      <c r="J630" s="5" t="s">
        <v>29562</v>
      </c>
    </row>
    <row r="631" ht="19" customHeight="1" spans="1:10">
      <c r="A631" s="5" t="s">
        <v>695</v>
      </c>
      <c r="B631" s="5" t="s">
        <v>70</v>
      </c>
      <c r="C631" s="8" t="s">
        <v>140</v>
      </c>
      <c r="D631" s="5">
        <v>267</v>
      </c>
      <c r="E631" s="5" t="s">
        <v>29561</v>
      </c>
      <c r="F631" s="6"/>
      <c r="G631" s="6">
        <v>0</v>
      </c>
      <c r="H631" s="6"/>
      <c r="I631" s="5" t="s">
        <v>120</v>
      </c>
      <c r="J631" s="5" t="s">
        <v>29562</v>
      </c>
    </row>
    <row r="632" ht="19" customHeight="1" spans="1:10">
      <c r="A632" s="5" t="s">
        <v>695</v>
      </c>
      <c r="B632" s="5" t="s">
        <v>70</v>
      </c>
      <c r="C632" s="8" t="s">
        <v>115</v>
      </c>
      <c r="D632" s="5">
        <v>267</v>
      </c>
      <c r="E632" s="5" t="s">
        <v>29561</v>
      </c>
      <c r="F632" s="6"/>
      <c r="G632" s="6">
        <v>0</v>
      </c>
      <c r="H632" s="6"/>
      <c r="I632" s="5" t="s">
        <v>120</v>
      </c>
      <c r="J632" s="5" t="s">
        <v>29562</v>
      </c>
    </row>
    <row r="633" ht="19" customHeight="1" spans="1:10">
      <c r="A633" s="5" t="s">
        <v>696</v>
      </c>
      <c r="B633" s="5" t="s">
        <v>70</v>
      </c>
      <c r="C633" s="8" t="s">
        <v>151</v>
      </c>
      <c r="D633" s="5">
        <v>268</v>
      </c>
      <c r="E633" s="5" t="s">
        <v>29561</v>
      </c>
      <c r="F633" s="6"/>
      <c r="G633" s="6">
        <v>0</v>
      </c>
      <c r="H633" s="6"/>
      <c r="I633" s="5" t="s">
        <v>120</v>
      </c>
      <c r="J633" s="5" t="s">
        <v>29562</v>
      </c>
    </row>
    <row r="634" ht="19" customHeight="1" spans="1:10">
      <c r="A634" s="5" t="s">
        <v>696</v>
      </c>
      <c r="B634" s="5" t="s">
        <v>70</v>
      </c>
      <c r="C634" s="8" t="s">
        <v>3358</v>
      </c>
      <c r="D634" s="5">
        <v>268</v>
      </c>
      <c r="E634" s="5" t="s">
        <v>29561</v>
      </c>
      <c r="F634" s="6"/>
      <c r="G634" s="6">
        <v>0</v>
      </c>
      <c r="H634" s="6"/>
      <c r="I634" s="5" t="s">
        <v>120</v>
      </c>
      <c r="J634" s="5" t="s">
        <v>29562</v>
      </c>
    </row>
    <row r="635" ht="19" customHeight="1" spans="1:10">
      <c r="A635" s="5" t="s">
        <v>696</v>
      </c>
      <c r="B635" s="5" t="s">
        <v>70</v>
      </c>
      <c r="C635" s="8" t="s">
        <v>407</v>
      </c>
      <c r="D635" s="5">
        <v>268</v>
      </c>
      <c r="E635" s="5" t="s">
        <v>29561</v>
      </c>
      <c r="F635" s="6"/>
      <c r="G635" s="6">
        <v>0</v>
      </c>
      <c r="H635" s="6"/>
      <c r="I635" s="5" t="s">
        <v>120</v>
      </c>
      <c r="J635" s="5" t="s">
        <v>29562</v>
      </c>
    </row>
    <row r="636" ht="19" customHeight="1" spans="1:10">
      <c r="A636" s="5" t="s">
        <v>699</v>
      </c>
      <c r="B636" s="5" t="s">
        <v>70</v>
      </c>
      <c r="C636" s="8" t="s">
        <v>605</v>
      </c>
      <c r="D636" s="5">
        <v>269</v>
      </c>
      <c r="E636" s="5" t="s">
        <v>29561</v>
      </c>
      <c r="F636" s="6"/>
      <c r="G636" s="6">
        <v>0</v>
      </c>
      <c r="H636" s="6"/>
      <c r="I636" s="5" t="s">
        <v>120</v>
      </c>
      <c r="J636" s="5" t="s">
        <v>29562</v>
      </c>
    </row>
    <row r="637" ht="19" customHeight="1" spans="1:10">
      <c r="A637" s="5" t="s">
        <v>699</v>
      </c>
      <c r="B637" s="5" t="s">
        <v>70</v>
      </c>
      <c r="C637" s="8" t="s">
        <v>165</v>
      </c>
      <c r="D637" s="5">
        <v>269</v>
      </c>
      <c r="E637" s="5" t="s">
        <v>29561</v>
      </c>
      <c r="F637" s="6"/>
      <c r="G637" s="6">
        <v>0</v>
      </c>
      <c r="H637" s="6"/>
      <c r="I637" s="5" t="s">
        <v>120</v>
      </c>
      <c r="J637" s="5" t="s">
        <v>29562</v>
      </c>
    </row>
    <row r="638" ht="19" customHeight="1" spans="1:10">
      <c r="A638" s="5" t="s">
        <v>699</v>
      </c>
      <c r="B638" s="5" t="s">
        <v>70</v>
      </c>
      <c r="C638" s="8" t="s">
        <v>3358</v>
      </c>
      <c r="D638" s="5">
        <v>269</v>
      </c>
      <c r="E638" s="5" t="s">
        <v>29561</v>
      </c>
      <c r="F638" s="6"/>
      <c r="G638" s="6">
        <v>0</v>
      </c>
      <c r="H638" s="6"/>
      <c r="I638" s="5" t="s">
        <v>120</v>
      </c>
      <c r="J638" s="5" t="s">
        <v>29562</v>
      </c>
    </row>
    <row r="639" ht="19" customHeight="1" spans="1:10">
      <c r="A639" s="5" t="s">
        <v>699</v>
      </c>
      <c r="B639" s="5" t="s">
        <v>70</v>
      </c>
      <c r="C639" s="8" t="s">
        <v>272</v>
      </c>
      <c r="D639" s="5">
        <v>269</v>
      </c>
      <c r="E639" s="5" t="s">
        <v>29561</v>
      </c>
      <c r="F639" s="6"/>
      <c r="G639" s="6">
        <v>0</v>
      </c>
      <c r="H639" s="6"/>
      <c r="I639" s="5" t="s">
        <v>120</v>
      </c>
      <c r="J639" s="5" t="s">
        <v>29562</v>
      </c>
    </row>
    <row r="640" ht="19" customHeight="1" spans="1:10">
      <c r="A640" s="5" t="s">
        <v>699</v>
      </c>
      <c r="B640" s="5" t="s">
        <v>70</v>
      </c>
      <c r="C640" s="8" t="s">
        <v>673</v>
      </c>
      <c r="D640" s="5">
        <v>269</v>
      </c>
      <c r="E640" s="5" t="s">
        <v>29561</v>
      </c>
      <c r="F640" s="6"/>
      <c r="G640" s="6">
        <v>0</v>
      </c>
      <c r="H640" s="6"/>
      <c r="I640" s="5" t="s">
        <v>120</v>
      </c>
      <c r="J640" s="5" t="s">
        <v>29562</v>
      </c>
    </row>
    <row r="641" ht="19" customHeight="1" spans="1:10">
      <c r="A641" s="5" t="s">
        <v>699</v>
      </c>
      <c r="B641" s="5" t="s">
        <v>70</v>
      </c>
      <c r="C641" s="8" t="s">
        <v>183</v>
      </c>
      <c r="D641" s="5">
        <v>269</v>
      </c>
      <c r="E641" s="5" t="s">
        <v>29561</v>
      </c>
      <c r="F641" s="6"/>
      <c r="G641" s="6">
        <v>0</v>
      </c>
      <c r="H641" s="6"/>
      <c r="I641" s="5" t="s">
        <v>120</v>
      </c>
      <c r="J641" s="5" t="s">
        <v>29562</v>
      </c>
    </row>
    <row r="642" ht="19" customHeight="1" spans="1:10">
      <c r="A642" s="5" t="s">
        <v>699</v>
      </c>
      <c r="B642" s="5" t="s">
        <v>70</v>
      </c>
      <c r="C642" s="8" t="s">
        <v>431</v>
      </c>
      <c r="D642" s="5">
        <v>269</v>
      </c>
      <c r="E642" s="5" t="s">
        <v>29561</v>
      </c>
      <c r="F642" s="6"/>
      <c r="G642" s="6">
        <v>0</v>
      </c>
      <c r="H642" s="6"/>
      <c r="I642" s="5" t="s">
        <v>120</v>
      </c>
      <c r="J642" s="5" t="s">
        <v>29562</v>
      </c>
    </row>
    <row r="643" ht="19" customHeight="1" spans="1:10">
      <c r="A643" s="5" t="s">
        <v>699</v>
      </c>
      <c r="B643" s="5" t="s">
        <v>70</v>
      </c>
      <c r="C643" s="8" t="s">
        <v>3377</v>
      </c>
      <c r="D643" s="5">
        <v>269</v>
      </c>
      <c r="E643" s="5" t="s">
        <v>29561</v>
      </c>
      <c r="F643" s="6"/>
      <c r="G643" s="6">
        <v>0</v>
      </c>
      <c r="H643" s="6"/>
      <c r="I643" s="5" t="s">
        <v>120</v>
      </c>
      <c r="J643" s="5" t="s">
        <v>29562</v>
      </c>
    </row>
    <row r="644" ht="19" customHeight="1" spans="1:10">
      <c r="A644" s="5" t="s">
        <v>699</v>
      </c>
      <c r="B644" s="5" t="s">
        <v>70</v>
      </c>
      <c r="C644" s="8" t="s">
        <v>407</v>
      </c>
      <c r="D644" s="5">
        <v>269</v>
      </c>
      <c r="E644" s="5" t="s">
        <v>29561</v>
      </c>
      <c r="F644" s="6"/>
      <c r="G644" s="6">
        <v>0</v>
      </c>
      <c r="H644" s="6"/>
      <c r="I644" s="5" t="s">
        <v>120</v>
      </c>
      <c r="J644" s="5" t="s">
        <v>29562</v>
      </c>
    </row>
    <row r="645" ht="19" customHeight="1" spans="1:10">
      <c r="A645" s="5" t="s">
        <v>699</v>
      </c>
      <c r="B645" s="5" t="s">
        <v>70</v>
      </c>
      <c r="C645" s="8" t="s">
        <v>411</v>
      </c>
      <c r="D645" s="5">
        <v>269</v>
      </c>
      <c r="E645" s="5" t="s">
        <v>29561</v>
      </c>
      <c r="F645" s="6"/>
      <c r="G645" s="6">
        <v>0</v>
      </c>
      <c r="H645" s="6"/>
      <c r="I645" s="5" t="s">
        <v>120</v>
      </c>
      <c r="J645" s="5" t="s">
        <v>29562</v>
      </c>
    </row>
    <row r="646" ht="19" customHeight="1" spans="1:10">
      <c r="A646" s="5" t="s">
        <v>699</v>
      </c>
      <c r="B646" s="5" t="s">
        <v>70</v>
      </c>
      <c r="C646" s="8" t="s">
        <v>251</v>
      </c>
      <c r="D646" s="5">
        <v>269</v>
      </c>
      <c r="E646" s="5" t="s">
        <v>29561</v>
      </c>
      <c r="F646" s="6"/>
      <c r="G646" s="6">
        <v>0</v>
      </c>
      <c r="H646" s="6"/>
      <c r="I646" s="5" t="s">
        <v>120</v>
      </c>
      <c r="J646" s="5" t="s">
        <v>29562</v>
      </c>
    </row>
    <row r="647" ht="19" customHeight="1" spans="1:10">
      <c r="A647" s="5" t="s">
        <v>699</v>
      </c>
      <c r="B647" s="5" t="s">
        <v>70</v>
      </c>
      <c r="C647" s="8" t="s">
        <v>333</v>
      </c>
      <c r="D647" s="5">
        <v>269</v>
      </c>
      <c r="E647" s="5" t="s">
        <v>29561</v>
      </c>
      <c r="F647" s="6"/>
      <c r="G647" s="6">
        <v>0</v>
      </c>
      <c r="H647" s="6"/>
      <c r="I647" s="5" t="s">
        <v>120</v>
      </c>
      <c r="J647" s="5" t="s">
        <v>29562</v>
      </c>
    </row>
    <row r="648" ht="19" customHeight="1" spans="1:10">
      <c r="A648" s="5" t="s">
        <v>699</v>
      </c>
      <c r="B648" s="5" t="s">
        <v>70</v>
      </c>
      <c r="C648" s="8" t="s">
        <v>175</v>
      </c>
      <c r="D648" s="5">
        <v>269</v>
      </c>
      <c r="E648" s="5" t="s">
        <v>29561</v>
      </c>
      <c r="F648" s="6"/>
      <c r="G648" s="6">
        <v>0</v>
      </c>
      <c r="H648" s="6"/>
      <c r="I648" s="5" t="s">
        <v>120</v>
      </c>
      <c r="J648" s="5" t="s">
        <v>29562</v>
      </c>
    </row>
    <row r="649" ht="19" customHeight="1" spans="1:10">
      <c r="A649" s="5" t="s">
        <v>699</v>
      </c>
      <c r="B649" s="5" t="s">
        <v>70</v>
      </c>
      <c r="C649" s="8" t="s">
        <v>487</v>
      </c>
      <c r="D649" s="5">
        <v>269</v>
      </c>
      <c r="E649" s="5" t="s">
        <v>29561</v>
      </c>
      <c r="F649" s="6"/>
      <c r="G649" s="6">
        <v>0</v>
      </c>
      <c r="H649" s="6"/>
      <c r="I649" s="5" t="s">
        <v>120</v>
      </c>
      <c r="J649" s="5" t="s">
        <v>29562</v>
      </c>
    </row>
    <row r="650" ht="19" customHeight="1" spans="1:10">
      <c r="A650" s="5" t="s">
        <v>699</v>
      </c>
      <c r="B650" s="5" t="s">
        <v>70</v>
      </c>
      <c r="C650" s="8" t="s">
        <v>121</v>
      </c>
      <c r="D650" s="5">
        <v>269</v>
      </c>
      <c r="E650" s="5" t="s">
        <v>29561</v>
      </c>
      <c r="F650" s="6"/>
      <c r="G650" s="6">
        <v>0</v>
      </c>
      <c r="H650" s="6"/>
      <c r="I650" s="5" t="s">
        <v>120</v>
      </c>
      <c r="J650" s="5" t="s">
        <v>29562</v>
      </c>
    </row>
    <row r="651" ht="19" customHeight="1" spans="1:10">
      <c r="A651" s="5" t="s">
        <v>699</v>
      </c>
      <c r="B651" s="5" t="s">
        <v>70</v>
      </c>
      <c r="C651" s="8" t="s">
        <v>170</v>
      </c>
      <c r="D651" s="5">
        <v>269</v>
      </c>
      <c r="E651" s="5" t="s">
        <v>29561</v>
      </c>
      <c r="F651" s="6"/>
      <c r="G651" s="6">
        <v>0</v>
      </c>
      <c r="H651" s="6"/>
      <c r="I651" s="5" t="s">
        <v>120</v>
      </c>
      <c r="J651" s="5" t="s">
        <v>29562</v>
      </c>
    </row>
    <row r="652" ht="19" customHeight="1" spans="1:10">
      <c r="A652" s="5" t="s">
        <v>699</v>
      </c>
      <c r="B652" s="5" t="s">
        <v>70</v>
      </c>
      <c r="C652" s="8" t="s">
        <v>644</v>
      </c>
      <c r="D652" s="5">
        <v>269</v>
      </c>
      <c r="E652" s="5" t="s">
        <v>29561</v>
      </c>
      <c r="F652" s="6"/>
      <c r="G652" s="6">
        <v>0</v>
      </c>
      <c r="H652" s="6"/>
      <c r="I652" s="5" t="s">
        <v>120</v>
      </c>
      <c r="J652" s="5" t="s">
        <v>29562</v>
      </c>
    </row>
    <row r="653" ht="19" customHeight="1" spans="1:10">
      <c r="A653" s="5" t="s">
        <v>699</v>
      </c>
      <c r="B653" s="5" t="s">
        <v>70</v>
      </c>
      <c r="C653" s="8" t="s">
        <v>3418</v>
      </c>
      <c r="D653" s="5">
        <v>269</v>
      </c>
      <c r="E653" s="5" t="s">
        <v>29561</v>
      </c>
      <c r="F653" s="6"/>
      <c r="G653" s="6">
        <v>0</v>
      </c>
      <c r="H653" s="6"/>
      <c r="I653" s="5" t="s">
        <v>120</v>
      </c>
      <c r="J653" s="5" t="s">
        <v>29562</v>
      </c>
    </row>
    <row r="654" ht="19" customHeight="1" spans="1:10">
      <c r="A654" s="5" t="s">
        <v>699</v>
      </c>
      <c r="B654" s="5" t="s">
        <v>70</v>
      </c>
      <c r="C654" s="8" t="s">
        <v>3422</v>
      </c>
      <c r="D654" s="5">
        <v>269</v>
      </c>
      <c r="E654" s="5" t="s">
        <v>29561</v>
      </c>
      <c r="F654" s="6"/>
      <c r="G654" s="6">
        <v>0</v>
      </c>
      <c r="H654" s="6"/>
      <c r="I654" s="5" t="s">
        <v>120</v>
      </c>
      <c r="J654" s="5" t="s">
        <v>29562</v>
      </c>
    </row>
    <row r="655" ht="19" customHeight="1" spans="1:10">
      <c r="A655" s="5" t="s">
        <v>699</v>
      </c>
      <c r="B655" s="5" t="s">
        <v>70</v>
      </c>
      <c r="C655" s="8" t="s">
        <v>336</v>
      </c>
      <c r="D655" s="5">
        <v>269</v>
      </c>
      <c r="E655" s="5" t="s">
        <v>29561</v>
      </c>
      <c r="F655" s="6"/>
      <c r="G655" s="6">
        <v>0</v>
      </c>
      <c r="H655" s="6"/>
      <c r="I655" s="5" t="s">
        <v>120</v>
      </c>
      <c r="J655" s="5" t="s">
        <v>29562</v>
      </c>
    </row>
    <row r="656" ht="19" customHeight="1" spans="1:10">
      <c r="A656" s="5" t="s">
        <v>699</v>
      </c>
      <c r="B656" s="5" t="s">
        <v>70</v>
      </c>
      <c r="C656" s="8" t="s">
        <v>653</v>
      </c>
      <c r="D656" s="5">
        <v>269</v>
      </c>
      <c r="E656" s="5" t="s">
        <v>29561</v>
      </c>
      <c r="F656" s="6"/>
      <c r="G656" s="6">
        <v>0</v>
      </c>
      <c r="H656" s="6"/>
      <c r="I656" s="5" t="s">
        <v>120</v>
      </c>
      <c r="J656" s="5" t="s">
        <v>29562</v>
      </c>
    </row>
    <row r="657" ht="19" customHeight="1" spans="1:10">
      <c r="A657" s="5" t="s">
        <v>699</v>
      </c>
      <c r="B657" s="5" t="s">
        <v>70</v>
      </c>
      <c r="C657" s="8" t="s">
        <v>140</v>
      </c>
      <c r="D657" s="5">
        <v>269</v>
      </c>
      <c r="E657" s="5" t="s">
        <v>29561</v>
      </c>
      <c r="F657" s="6"/>
      <c r="G657" s="6">
        <v>0</v>
      </c>
      <c r="H657" s="6"/>
      <c r="I657" s="5" t="s">
        <v>120</v>
      </c>
      <c r="J657" s="5" t="s">
        <v>29562</v>
      </c>
    </row>
    <row r="658" ht="19" customHeight="1" spans="1:10">
      <c r="A658" s="5" t="s">
        <v>699</v>
      </c>
      <c r="B658" s="5" t="s">
        <v>70</v>
      </c>
      <c r="C658" s="8" t="s">
        <v>115</v>
      </c>
      <c r="D658" s="5">
        <v>269</v>
      </c>
      <c r="E658" s="5" t="s">
        <v>29561</v>
      </c>
      <c r="F658" s="6"/>
      <c r="G658" s="6">
        <v>0</v>
      </c>
      <c r="H658" s="6"/>
      <c r="I658" s="5" t="s">
        <v>120</v>
      </c>
      <c r="J658" s="5" t="s">
        <v>29562</v>
      </c>
    </row>
    <row r="659" ht="19" customHeight="1" spans="1:10">
      <c r="A659" s="5" t="s">
        <v>701</v>
      </c>
      <c r="B659" s="5" t="s">
        <v>70</v>
      </c>
      <c r="C659" s="8" t="s">
        <v>3377</v>
      </c>
      <c r="D659" s="5">
        <v>270</v>
      </c>
      <c r="E659" s="5" t="s">
        <v>29561</v>
      </c>
      <c r="F659" s="6"/>
      <c r="G659" s="6">
        <v>0</v>
      </c>
      <c r="H659" s="6"/>
      <c r="I659" s="5" t="s">
        <v>120</v>
      </c>
      <c r="J659" s="5" t="s">
        <v>29562</v>
      </c>
    </row>
    <row r="660" ht="19" customHeight="1" spans="1:10">
      <c r="A660" s="5" t="s">
        <v>701</v>
      </c>
      <c r="B660" s="5" t="s">
        <v>70</v>
      </c>
      <c r="C660" s="8" t="s">
        <v>3418</v>
      </c>
      <c r="D660" s="5">
        <v>270</v>
      </c>
      <c r="E660" s="5" t="s">
        <v>29561</v>
      </c>
      <c r="F660" s="6"/>
      <c r="G660" s="6">
        <v>0</v>
      </c>
      <c r="H660" s="6"/>
      <c r="I660" s="5" t="s">
        <v>120</v>
      </c>
      <c r="J660" s="5" t="s">
        <v>29562</v>
      </c>
    </row>
    <row r="661" ht="19" customHeight="1" spans="1:10">
      <c r="A661" s="5" t="s">
        <v>702</v>
      </c>
      <c r="B661" s="5" t="s">
        <v>70</v>
      </c>
      <c r="C661" s="8" t="s">
        <v>114</v>
      </c>
      <c r="D661" s="5">
        <v>271</v>
      </c>
      <c r="E661" s="5" t="s">
        <v>29561</v>
      </c>
      <c r="F661" s="6"/>
      <c r="G661" s="6">
        <v>0</v>
      </c>
      <c r="H661" s="6"/>
      <c r="I661" s="5" t="s">
        <v>120</v>
      </c>
      <c r="J661" s="5" t="s">
        <v>29562</v>
      </c>
    </row>
    <row r="662" ht="19" customHeight="1" spans="1:10">
      <c r="A662" s="5" t="s">
        <v>702</v>
      </c>
      <c r="B662" s="5" t="s">
        <v>70</v>
      </c>
      <c r="C662" s="8" t="s">
        <v>165</v>
      </c>
      <c r="D662" s="5">
        <v>271</v>
      </c>
      <c r="E662" s="5" t="s">
        <v>29561</v>
      </c>
      <c r="F662" s="6"/>
      <c r="G662" s="6">
        <v>0</v>
      </c>
      <c r="H662" s="6"/>
      <c r="I662" s="5" t="s">
        <v>120</v>
      </c>
      <c r="J662" s="5" t="s">
        <v>29562</v>
      </c>
    </row>
    <row r="663" ht="19" customHeight="1" spans="1:10">
      <c r="A663" s="5" t="s">
        <v>702</v>
      </c>
      <c r="B663" s="5" t="s">
        <v>70</v>
      </c>
      <c r="C663" s="8" t="s">
        <v>151</v>
      </c>
      <c r="D663" s="5">
        <v>271</v>
      </c>
      <c r="E663" s="5" t="s">
        <v>29561</v>
      </c>
      <c r="F663" s="6"/>
      <c r="G663" s="6">
        <v>0</v>
      </c>
      <c r="H663" s="6"/>
      <c r="I663" s="5" t="s">
        <v>120</v>
      </c>
      <c r="J663" s="5" t="s">
        <v>29562</v>
      </c>
    </row>
    <row r="664" ht="19" customHeight="1" spans="1:10">
      <c r="A664" s="5" t="s">
        <v>702</v>
      </c>
      <c r="B664" s="5" t="s">
        <v>70</v>
      </c>
      <c r="C664" s="8" t="s">
        <v>3358</v>
      </c>
      <c r="D664" s="5">
        <v>271</v>
      </c>
      <c r="E664" s="5" t="s">
        <v>29561</v>
      </c>
      <c r="F664" s="6"/>
      <c r="G664" s="6">
        <v>0</v>
      </c>
      <c r="H664" s="6"/>
      <c r="I664" s="5" t="s">
        <v>120</v>
      </c>
      <c r="J664" s="5" t="s">
        <v>29562</v>
      </c>
    </row>
    <row r="665" ht="19" customHeight="1" spans="1:10">
      <c r="A665" s="5" t="s">
        <v>702</v>
      </c>
      <c r="B665" s="5" t="s">
        <v>70</v>
      </c>
      <c r="C665" s="8" t="s">
        <v>272</v>
      </c>
      <c r="D665" s="5">
        <v>271</v>
      </c>
      <c r="E665" s="5" t="s">
        <v>29561</v>
      </c>
      <c r="F665" s="6"/>
      <c r="G665" s="6">
        <v>0</v>
      </c>
      <c r="H665" s="6"/>
      <c r="I665" s="5" t="s">
        <v>120</v>
      </c>
      <c r="J665" s="5" t="s">
        <v>29562</v>
      </c>
    </row>
    <row r="666" ht="19" customHeight="1" spans="1:10">
      <c r="A666" s="5" t="s">
        <v>702</v>
      </c>
      <c r="B666" s="5" t="s">
        <v>70</v>
      </c>
      <c r="C666" s="8" t="s">
        <v>506</v>
      </c>
      <c r="D666" s="5">
        <v>271</v>
      </c>
      <c r="E666" s="5" t="s">
        <v>29561</v>
      </c>
      <c r="F666" s="6"/>
      <c r="G666" s="6">
        <v>0</v>
      </c>
      <c r="H666" s="6"/>
      <c r="I666" s="5" t="s">
        <v>120</v>
      </c>
      <c r="J666" s="5" t="s">
        <v>29562</v>
      </c>
    </row>
    <row r="667" ht="19" customHeight="1" spans="1:10">
      <c r="A667" s="5" t="s">
        <v>702</v>
      </c>
      <c r="B667" s="5" t="s">
        <v>70</v>
      </c>
      <c r="C667" s="8" t="s">
        <v>673</v>
      </c>
      <c r="D667" s="5">
        <v>271</v>
      </c>
      <c r="E667" s="5" t="s">
        <v>29561</v>
      </c>
      <c r="F667" s="6"/>
      <c r="G667" s="6">
        <v>0</v>
      </c>
      <c r="H667" s="6"/>
      <c r="I667" s="5" t="s">
        <v>120</v>
      </c>
      <c r="J667" s="5" t="s">
        <v>29562</v>
      </c>
    </row>
    <row r="668" ht="19" customHeight="1" spans="1:10">
      <c r="A668" s="5" t="s">
        <v>702</v>
      </c>
      <c r="B668" s="5" t="s">
        <v>70</v>
      </c>
      <c r="C668" s="8" t="s">
        <v>183</v>
      </c>
      <c r="D668" s="5">
        <v>271</v>
      </c>
      <c r="E668" s="5" t="s">
        <v>29561</v>
      </c>
      <c r="F668" s="6"/>
      <c r="G668" s="6">
        <v>0</v>
      </c>
      <c r="H668" s="6"/>
      <c r="I668" s="5" t="s">
        <v>120</v>
      </c>
      <c r="J668" s="5" t="s">
        <v>29562</v>
      </c>
    </row>
    <row r="669" ht="19" customHeight="1" spans="1:10">
      <c r="A669" s="5" t="s">
        <v>702</v>
      </c>
      <c r="B669" s="5" t="s">
        <v>70</v>
      </c>
      <c r="C669" s="8" t="s">
        <v>431</v>
      </c>
      <c r="D669" s="5">
        <v>271</v>
      </c>
      <c r="E669" s="5" t="s">
        <v>29561</v>
      </c>
      <c r="F669" s="6"/>
      <c r="G669" s="6">
        <v>0</v>
      </c>
      <c r="H669" s="6"/>
      <c r="I669" s="5" t="s">
        <v>120</v>
      </c>
      <c r="J669" s="5" t="s">
        <v>29562</v>
      </c>
    </row>
    <row r="670" ht="19" customHeight="1" spans="1:10">
      <c r="A670" s="5" t="s">
        <v>702</v>
      </c>
      <c r="B670" s="5" t="s">
        <v>70</v>
      </c>
      <c r="C670" s="8" t="s">
        <v>3377</v>
      </c>
      <c r="D670" s="5">
        <v>271</v>
      </c>
      <c r="E670" s="5" t="s">
        <v>29561</v>
      </c>
      <c r="F670" s="6"/>
      <c r="G670" s="6">
        <v>0</v>
      </c>
      <c r="H670" s="6"/>
      <c r="I670" s="5" t="s">
        <v>120</v>
      </c>
      <c r="J670" s="5" t="s">
        <v>29562</v>
      </c>
    </row>
    <row r="671" ht="19" customHeight="1" spans="1:10">
      <c r="A671" s="5" t="s">
        <v>702</v>
      </c>
      <c r="B671" s="5" t="s">
        <v>70</v>
      </c>
      <c r="C671" s="8" t="s">
        <v>407</v>
      </c>
      <c r="D671" s="5">
        <v>271</v>
      </c>
      <c r="E671" s="5" t="s">
        <v>29561</v>
      </c>
      <c r="F671" s="6"/>
      <c r="G671" s="6">
        <v>0</v>
      </c>
      <c r="H671" s="6"/>
      <c r="I671" s="5" t="s">
        <v>120</v>
      </c>
      <c r="J671" s="5" t="s">
        <v>29562</v>
      </c>
    </row>
    <row r="672" ht="19" customHeight="1" spans="1:10">
      <c r="A672" s="5" t="s">
        <v>702</v>
      </c>
      <c r="B672" s="5" t="s">
        <v>70</v>
      </c>
      <c r="C672" s="8" t="s">
        <v>411</v>
      </c>
      <c r="D672" s="5">
        <v>271</v>
      </c>
      <c r="E672" s="5" t="s">
        <v>29561</v>
      </c>
      <c r="F672" s="6"/>
      <c r="G672" s="6">
        <v>0</v>
      </c>
      <c r="H672" s="6"/>
      <c r="I672" s="5" t="s">
        <v>120</v>
      </c>
      <c r="J672" s="5" t="s">
        <v>29562</v>
      </c>
    </row>
    <row r="673" ht="19" customHeight="1" spans="1:10">
      <c r="A673" s="5" t="s">
        <v>702</v>
      </c>
      <c r="B673" s="5" t="s">
        <v>70</v>
      </c>
      <c r="C673" s="8" t="s">
        <v>251</v>
      </c>
      <c r="D673" s="5">
        <v>271</v>
      </c>
      <c r="E673" s="5" t="s">
        <v>29561</v>
      </c>
      <c r="F673" s="6"/>
      <c r="G673" s="6">
        <v>0</v>
      </c>
      <c r="H673" s="6"/>
      <c r="I673" s="5" t="s">
        <v>120</v>
      </c>
      <c r="J673" s="5" t="s">
        <v>29562</v>
      </c>
    </row>
    <row r="674" ht="19" customHeight="1" spans="1:10">
      <c r="A674" s="5" t="s">
        <v>702</v>
      </c>
      <c r="B674" s="5" t="s">
        <v>70</v>
      </c>
      <c r="C674" s="8" t="s">
        <v>472</v>
      </c>
      <c r="D674" s="5">
        <v>271</v>
      </c>
      <c r="E674" s="5" t="s">
        <v>29561</v>
      </c>
      <c r="F674" s="6"/>
      <c r="G674" s="6">
        <v>0</v>
      </c>
      <c r="H674" s="6"/>
      <c r="I674" s="5" t="s">
        <v>120</v>
      </c>
      <c r="J674" s="5" t="s">
        <v>29562</v>
      </c>
    </row>
    <row r="675" ht="19" customHeight="1" spans="1:10">
      <c r="A675" s="5" t="s">
        <v>702</v>
      </c>
      <c r="B675" s="5" t="s">
        <v>70</v>
      </c>
      <c r="C675" s="8" t="s">
        <v>466</v>
      </c>
      <c r="D675" s="5">
        <v>271</v>
      </c>
      <c r="E675" s="5" t="s">
        <v>29561</v>
      </c>
      <c r="F675" s="6"/>
      <c r="G675" s="6">
        <v>0</v>
      </c>
      <c r="H675" s="6"/>
      <c r="I675" s="5" t="s">
        <v>120</v>
      </c>
      <c r="J675" s="5" t="s">
        <v>29562</v>
      </c>
    </row>
    <row r="676" ht="19" customHeight="1" spans="1:10">
      <c r="A676" s="5" t="s">
        <v>702</v>
      </c>
      <c r="B676" s="5" t="s">
        <v>70</v>
      </c>
      <c r="C676" s="8" t="s">
        <v>333</v>
      </c>
      <c r="D676" s="5">
        <v>271</v>
      </c>
      <c r="E676" s="5" t="s">
        <v>29561</v>
      </c>
      <c r="F676" s="6"/>
      <c r="G676" s="6">
        <v>0</v>
      </c>
      <c r="H676" s="6"/>
      <c r="I676" s="5" t="s">
        <v>120</v>
      </c>
      <c r="J676" s="5" t="s">
        <v>29562</v>
      </c>
    </row>
    <row r="677" ht="19" customHeight="1" spans="1:10">
      <c r="A677" s="5" t="s">
        <v>702</v>
      </c>
      <c r="B677" s="5" t="s">
        <v>70</v>
      </c>
      <c r="C677" s="8" t="s">
        <v>175</v>
      </c>
      <c r="D677" s="5">
        <v>271</v>
      </c>
      <c r="E677" s="5" t="s">
        <v>29561</v>
      </c>
      <c r="F677" s="6"/>
      <c r="G677" s="6">
        <v>0</v>
      </c>
      <c r="H677" s="6"/>
      <c r="I677" s="5" t="s">
        <v>120</v>
      </c>
      <c r="J677" s="5" t="s">
        <v>29562</v>
      </c>
    </row>
    <row r="678" ht="19" customHeight="1" spans="1:10">
      <c r="A678" s="5" t="s">
        <v>702</v>
      </c>
      <c r="B678" s="5" t="s">
        <v>70</v>
      </c>
      <c r="C678" s="8" t="s">
        <v>3422</v>
      </c>
      <c r="D678" s="5">
        <v>271</v>
      </c>
      <c r="E678" s="5" t="s">
        <v>29561</v>
      </c>
      <c r="F678" s="6"/>
      <c r="G678" s="6">
        <v>0</v>
      </c>
      <c r="H678" s="6"/>
      <c r="I678" s="5" t="s">
        <v>120</v>
      </c>
      <c r="J678" s="5" t="s">
        <v>29562</v>
      </c>
    </row>
    <row r="679" ht="19" customHeight="1" spans="1:10">
      <c r="A679" s="5" t="s">
        <v>702</v>
      </c>
      <c r="B679" s="5" t="s">
        <v>70</v>
      </c>
      <c r="C679" s="8" t="s">
        <v>653</v>
      </c>
      <c r="D679" s="5">
        <v>271</v>
      </c>
      <c r="E679" s="5" t="s">
        <v>29561</v>
      </c>
      <c r="F679" s="6"/>
      <c r="G679" s="6">
        <v>0</v>
      </c>
      <c r="H679" s="6"/>
      <c r="I679" s="5" t="s">
        <v>120</v>
      </c>
      <c r="J679" s="5" t="s">
        <v>29562</v>
      </c>
    </row>
    <row r="680" ht="19" customHeight="1" spans="1:10">
      <c r="A680" s="5" t="s">
        <v>702</v>
      </c>
      <c r="B680" s="5" t="s">
        <v>70</v>
      </c>
      <c r="C680" s="8" t="s">
        <v>140</v>
      </c>
      <c r="D680" s="5">
        <v>271</v>
      </c>
      <c r="E680" s="5" t="s">
        <v>29561</v>
      </c>
      <c r="F680" s="6"/>
      <c r="G680" s="6">
        <v>0</v>
      </c>
      <c r="H680" s="6"/>
      <c r="I680" s="5" t="s">
        <v>120</v>
      </c>
      <c r="J680" s="5" t="s">
        <v>29562</v>
      </c>
    </row>
    <row r="681" ht="19" customHeight="1" spans="1:10">
      <c r="A681" s="5" t="s">
        <v>704</v>
      </c>
      <c r="B681" s="5" t="s">
        <v>70</v>
      </c>
      <c r="C681" s="8" t="s">
        <v>114</v>
      </c>
      <c r="D681" s="5">
        <v>272</v>
      </c>
      <c r="E681" s="5" t="s">
        <v>29561</v>
      </c>
      <c r="F681" s="6"/>
      <c r="G681" s="6">
        <v>0</v>
      </c>
      <c r="H681" s="6"/>
      <c r="I681" s="5" t="s">
        <v>120</v>
      </c>
      <c r="J681" s="5" t="s">
        <v>29562</v>
      </c>
    </row>
    <row r="682" ht="19" customHeight="1" spans="1:10">
      <c r="A682" s="5" t="s">
        <v>704</v>
      </c>
      <c r="B682" s="5" t="s">
        <v>70</v>
      </c>
      <c r="C682" s="8" t="s">
        <v>605</v>
      </c>
      <c r="D682" s="5">
        <v>272</v>
      </c>
      <c r="E682" s="5" t="s">
        <v>29561</v>
      </c>
      <c r="F682" s="6"/>
      <c r="G682" s="6">
        <v>0</v>
      </c>
      <c r="H682" s="6"/>
      <c r="I682" s="5" t="s">
        <v>120</v>
      </c>
      <c r="J682" s="5" t="s">
        <v>29562</v>
      </c>
    </row>
    <row r="683" ht="19" customHeight="1" spans="1:10">
      <c r="A683" s="5" t="s">
        <v>704</v>
      </c>
      <c r="B683" s="5" t="s">
        <v>70</v>
      </c>
      <c r="C683" s="8" t="s">
        <v>165</v>
      </c>
      <c r="D683" s="5">
        <v>272</v>
      </c>
      <c r="E683" s="5" t="s">
        <v>29561</v>
      </c>
      <c r="F683" s="6"/>
      <c r="G683" s="6">
        <v>0.203</v>
      </c>
      <c r="H683" s="6"/>
      <c r="I683" s="5" t="s">
        <v>120</v>
      </c>
      <c r="J683" s="5" t="s">
        <v>29562</v>
      </c>
    </row>
    <row r="684" ht="19" customHeight="1" spans="1:10">
      <c r="A684" s="5" t="s">
        <v>704</v>
      </c>
      <c r="B684" s="5" t="s">
        <v>70</v>
      </c>
      <c r="C684" s="8" t="s">
        <v>151</v>
      </c>
      <c r="D684" s="5">
        <v>272</v>
      </c>
      <c r="E684" s="5" t="s">
        <v>29561</v>
      </c>
      <c r="F684" s="6"/>
      <c r="G684" s="6">
        <v>0.01</v>
      </c>
      <c r="H684" s="6"/>
      <c r="I684" s="5" t="s">
        <v>120</v>
      </c>
      <c r="J684" s="5" t="s">
        <v>29562</v>
      </c>
    </row>
    <row r="685" ht="19" customHeight="1" spans="1:10">
      <c r="A685" s="5" t="s">
        <v>704</v>
      </c>
      <c r="B685" s="5" t="s">
        <v>70</v>
      </c>
      <c r="C685" s="8" t="s">
        <v>3358</v>
      </c>
      <c r="D685" s="5">
        <v>272</v>
      </c>
      <c r="E685" s="5" t="s">
        <v>29561</v>
      </c>
      <c r="F685" s="6"/>
      <c r="G685" s="6">
        <v>0</v>
      </c>
      <c r="H685" s="6"/>
      <c r="I685" s="5" t="s">
        <v>120</v>
      </c>
      <c r="J685" s="5" t="s">
        <v>29562</v>
      </c>
    </row>
    <row r="686" ht="19" customHeight="1" spans="1:10">
      <c r="A686" s="5" t="s">
        <v>704</v>
      </c>
      <c r="B686" s="5" t="s">
        <v>70</v>
      </c>
      <c r="C686" s="8" t="s">
        <v>272</v>
      </c>
      <c r="D686" s="5">
        <v>272</v>
      </c>
      <c r="E686" s="5" t="s">
        <v>29561</v>
      </c>
      <c r="F686" s="6"/>
      <c r="G686" s="6">
        <v>0</v>
      </c>
      <c r="H686" s="6"/>
      <c r="I686" s="5" t="s">
        <v>120</v>
      </c>
      <c r="J686" s="5" t="s">
        <v>29562</v>
      </c>
    </row>
    <row r="687" ht="19" customHeight="1" spans="1:10">
      <c r="A687" s="5" t="s">
        <v>704</v>
      </c>
      <c r="B687" s="5" t="s">
        <v>70</v>
      </c>
      <c r="C687" s="8" t="s">
        <v>506</v>
      </c>
      <c r="D687" s="5">
        <v>272</v>
      </c>
      <c r="E687" s="5" t="s">
        <v>29561</v>
      </c>
      <c r="F687" s="6"/>
      <c r="G687" s="6">
        <v>0</v>
      </c>
      <c r="H687" s="6"/>
      <c r="I687" s="5" t="s">
        <v>120</v>
      </c>
      <c r="J687" s="5" t="s">
        <v>29562</v>
      </c>
    </row>
    <row r="688" ht="19" customHeight="1" spans="1:10">
      <c r="A688" s="5" t="s">
        <v>704</v>
      </c>
      <c r="B688" s="5" t="s">
        <v>70</v>
      </c>
      <c r="C688" s="8" t="s">
        <v>673</v>
      </c>
      <c r="D688" s="5">
        <v>272</v>
      </c>
      <c r="E688" s="5" t="s">
        <v>29561</v>
      </c>
      <c r="F688" s="6"/>
      <c r="G688" s="6">
        <v>0</v>
      </c>
      <c r="H688" s="6"/>
      <c r="I688" s="5" t="s">
        <v>120</v>
      </c>
      <c r="J688" s="5" t="s">
        <v>29562</v>
      </c>
    </row>
    <row r="689" ht="19" customHeight="1" spans="1:10">
      <c r="A689" s="5" t="s">
        <v>704</v>
      </c>
      <c r="B689" s="5" t="s">
        <v>70</v>
      </c>
      <c r="C689" s="8" t="s">
        <v>183</v>
      </c>
      <c r="D689" s="5">
        <v>272</v>
      </c>
      <c r="E689" s="5" t="s">
        <v>29561</v>
      </c>
      <c r="F689" s="6"/>
      <c r="G689" s="6">
        <v>0</v>
      </c>
      <c r="H689" s="6"/>
      <c r="I689" s="5" t="s">
        <v>120</v>
      </c>
      <c r="J689" s="5" t="s">
        <v>29562</v>
      </c>
    </row>
    <row r="690" ht="19" customHeight="1" spans="1:10">
      <c r="A690" s="5" t="s">
        <v>704</v>
      </c>
      <c r="B690" s="5" t="s">
        <v>70</v>
      </c>
      <c r="C690" s="8" t="s">
        <v>431</v>
      </c>
      <c r="D690" s="5">
        <v>272</v>
      </c>
      <c r="E690" s="5" t="s">
        <v>29561</v>
      </c>
      <c r="F690" s="6"/>
      <c r="G690" s="6">
        <v>0</v>
      </c>
      <c r="H690" s="6"/>
      <c r="I690" s="5" t="s">
        <v>120</v>
      </c>
      <c r="J690" s="5" t="s">
        <v>29562</v>
      </c>
    </row>
    <row r="691" ht="19" customHeight="1" spans="1:10">
      <c r="A691" s="5" t="s">
        <v>704</v>
      </c>
      <c r="B691" s="5" t="s">
        <v>70</v>
      </c>
      <c r="C691" s="8" t="s">
        <v>3377</v>
      </c>
      <c r="D691" s="5">
        <v>272</v>
      </c>
      <c r="E691" s="5" t="s">
        <v>29561</v>
      </c>
      <c r="F691" s="6"/>
      <c r="G691" s="6">
        <v>0</v>
      </c>
      <c r="H691" s="6"/>
      <c r="I691" s="5" t="s">
        <v>120</v>
      </c>
      <c r="J691" s="5" t="s">
        <v>29562</v>
      </c>
    </row>
    <row r="692" ht="19" customHeight="1" spans="1:10">
      <c r="A692" s="5" t="s">
        <v>704</v>
      </c>
      <c r="B692" s="5" t="s">
        <v>70</v>
      </c>
      <c r="C692" s="8" t="s">
        <v>407</v>
      </c>
      <c r="D692" s="5">
        <v>272</v>
      </c>
      <c r="E692" s="5" t="s">
        <v>29561</v>
      </c>
      <c r="F692" s="6"/>
      <c r="G692" s="6">
        <v>0</v>
      </c>
      <c r="H692" s="6"/>
      <c r="I692" s="5" t="s">
        <v>120</v>
      </c>
      <c r="J692" s="5" t="s">
        <v>29562</v>
      </c>
    </row>
    <row r="693" ht="19" customHeight="1" spans="1:10">
      <c r="A693" s="5" t="s">
        <v>704</v>
      </c>
      <c r="B693" s="5" t="s">
        <v>70</v>
      </c>
      <c r="C693" s="8" t="s">
        <v>411</v>
      </c>
      <c r="D693" s="5">
        <v>272</v>
      </c>
      <c r="E693" s="5" t="s">
        <v>29561</v>
      </c>
      <c r="F693" s="6"/>
      <c r="G693" s="6">
        <v>0</v>
      </c>
      <c r="H693" s="6"/>
      <c r="I693" s="5" t="s">
        <v>120</v>
      </c>
      <c r="J693" s="5" t="s">
        <v>29562</v>
      </c>
    </row>
    <row r="694" ht="19" customHeight="1" spans="1:10">
      <c r="A694" s="5" t="s">
        <v>704</v>
      </c>
      <c r="B694" s="5" t="s">
        <v>70</v>
      </c>
      <c r="C694" s="8" t="s">
        <v>251</v>
      </c>
      <c r="D694" s="5">
        <v>272</v>
      </c>
      <c r="E694" s="5" t="s">
        <v>29561</v>
      </c>
      <c r="F694" s="6"/>
      <c r="G694" s="6">
        <v>0</v>
      </c>
      <c r="H694" s="6"/>
      <c r="I694" s="5" t="s">
        <v>120</v>
      </c>
      <c r="J694" s="5" t="s">
        <v>29562</v>
      </c>
    </row>
    <row r="695" ht="19" customHeight="1" spans="1:10">
      <c r="A695" s="5" t="s">
        <v>704</v>
      </c>
      <c r="B695" s="5" t="s">
        <v>70</v>
      </c>
      <c r="C695" s="8" t="s">
        <v>472</v>
      </c>
      <c r="D695" s="5">
        <v>272</v>
      </c>
      <c r="E695" s="5" t="s">
        <v>29561</v>
      </c>
      <c r="F695" s="6"/>
      <c r="G695" s="6">
        <v>0</v>
      </c>
      <c r="H695" s="6"/>
      <c r="I695" s="5" t="s">
        <v>120</v>
      </c>
      <c r="J695" s="5" t="s">
        <v>29562</v>
      </c>
    </row>
    <row r="696" ht="19" customHeight="1" spans="1:10">
      <c r="A696" s="5" t="s">
        <v>704</v>
      </c>
      <c r="B696" s="5" t="s">
        <v>70</v>
      </c>
      <c r="C696" s="8" t="s">
        <v>466</v>
      </c>
      <c r="D696" s="5">
        <v>272</v>
      </c>
      <c r="E696" s="5" t="s">
        <v>29561</v>
      </c>
      <c r="F696" s="6"/>
      <c r="G696" s="6">
        <v>0</v>
      </c>
      <c r="H696" s="6"/>
      <c r="I696" s="5" t="s">
        <v>120</v>
      </c>
      <c r="J696" s="5" t="s">
        <v>29562</v>
      </c>
    </row>
    <row r="697" ht="19" customHeight="1" spans="1:10">
      <c r="A697" s="5" t="s">
        <v>704</v>
      </c>
      <c r="B697" s="5" t="s">
        <v>70</v>
      </c>
      <c r="C697" s="8" t="s">
        <v>333</v>
      </c>
      <c r="D697" s="5">
        <v>272</v>
      </c>
      <c r="E697" s="5" t="s">
        <v>29561</v>
      </c>
      <c r="F697" s="6"/>
      <c r="G697" s="6">
        <v>0</v>
      </c>
      <c r="H697" s="6"/>
      <c r="I697" s="5" t="s">
        <v>120</v>
      </c>
      <c r="J697" s="5" t="s">
        <v>29562</v>
      </c>
    </row>
    <row r="698" ht="19" customHeight="1" spans="1:10">
      <c r="A698" s="5" t="s">
        <v>704</v>
      </c>
      <c r="B698" s="5" t="s">
        <v>70</v>
      </c>
      <c r="C698" s="8" t="s">
        <v>175</v>
      </c>
      <c r="D698" s="5">
        <v>272</v>
      </c>
      <c r="E698" s="5" t="s">
        <v>29561</v>
      </c>
      <c r="F698" s="6"/>
      <c r="G698" s="6">
        <v>0</v>
      </c>
      <c r="H698" s="6"/>
      <c r="I698" s="5" t="s">
        <v>120</v>
      </c>
      <c r="J698" s="5" t="s">
        <v>29562</v>
      </c>
    </row>
    <row r="699" ht="19" customHeight="1" spans="1:10">
      <c r="A699" s="5" t="s">
        <v>704</v>
      </c>
      <c r="B699" s="5" t="s">
        <v>70</v>
      </c>
      <c r="C699" s="8" t="s">
        <v>3402</v>
      </c>
      <c r="D699" s="5">
        <v>272</v>
      </c>
      <c r="E699" s="5" t="s">
        <v>29561</v>
      </c>
      <c r="F699" s="6"/>
      <c r="G699" s="6">
        <v>0</v>
      </c>
      <c r="H699" s="6"/>
      <c r="I699" s="5" t="s">
        <v>120</v>
      </c>
      <c r="J699" s="5" t="s">
        <v>29562</v>
      </c>
    </row>
    <row r="700" ht="19" customHeight="1" spans="1:10">
      <c r="A700" s="5" t="s">
        <v>704</v>
      </c>
      <c r="B700" s="5" t="s">
        <v>70</v>
      </c>
      <c r="C700" s="8" t="s">
        <v>487</v>
      </c>
      <c r="D700" s="5">
        <v>272</v>
      </c>
      <c r="E700" s="5" t="s">
        <v>29561</v>
      </c>
      <c r="F700" s="6"/>
      <c r="G700" s="6">
        <v>0</v>
      </c>
      <c r="H700" s="6"/>
      <c r="I700" s="5" t="s">
        <v>120</v>
      </c>
      <c r="J700" s="5" t="s">
        <v>29562</v>
      </c>
    </row>
    <row r="701" ht="19" customHeight="1" spans="1:10">
      <c r="A701" s="5" t="s">
        <v>704</v>
      </c>
      <c r="B701" s="5" t="s">
        <v>70</v>
      </c>
      <c r="C701" s="8" t="s">
        <v>121</v>
      </c>
      <c r="D701" s="5">
        <v>272</v>
      </c>
      <c r="E701" s="5" t="s">
        <v>29561</v>
      </c>
      <c r="F701" s="6"/>
      <c r="G701" s="6">
        <v>0</v>
      </c>
      <c r="H701" s="6"/>
      <c r="I701" s="5" t="s">
        <v>120</v>
      </c>
      <c r="J701" s="5" t="s">
        <v>29562</v>
      </c>
    </row>
    <row r="702" ht="19" customHeight="1" spans="1:10">
      <c r="A702" s="5" t="s">
        <v>704</v>
      </c>
      <c r="B702" s="5" t="s">
        <v>70</v>
      </c>
      <c r="C702" s="8" t="s">
        <v>170</v>
      </c>
      <c r="D702" s="5">
        <v>272</v>
      </c>
      <c r="E702" s="5" t="s">
        <v>29561</v>
      </c>
      <c r="F702" s="6"/>
      <c r="G702" s="6">
        <v>0</v>
      </c>
      <c r="H702" s="6"/>
      <c r="I702" s="5" t="s">
        <v>120</v>
      </c>
      <c r="J702" s="5" t="s">
        <v>29562</v>
      </c>
    </row>
    <row r="703" ht="19" customHeight="1" spans="1:10">
      <c r="A703" s="5" t="s">
        <v>704</v>
      </c>
      <c r="B703" s="5" t="s">
        <v>70</v>
      </c>
      <c r="C703" s="8" t="s">
        <v>644</v>
      </c>
      <c r="D703" s="5">
        <v>272</v>
      </c>
      <c r="E703" s="5" t="s">
        <v>29561</v>
      </c>
      <c r="F703" s="6"/>
      <c r="G703" s="6">
        <v>0</v>
      </c>
      <c r="H703" s="6"/>
      <c r="I703" s="5" t="s">
        <v>120</v>
      </c>
      <c r="J703" s="5" t="s">
        <v>29562</v>
      </c>
    </row>
    <row r="704" ht="19" customHeight="1" spans="1:10">
      <c r="A704" s="5" t="s">
        <v>704</v>
      </c>
      <c r="B704" s="5" t="s">
        <v>70</v>
      </c>
      <c r="C704" s="8" t="s">
        <v>3418</v>
      </c>
      <c r="D704" s="5">
        <v>272</v>
      </c>
      <c r="E704" s="5" t="s">
        <v>29561</v>
      </c>
      <c r="F704" s="6"/>
      <c r="G704" s="6">
        <v>0</v>
      </c>
      <c r="H704" s="6"/>
      <c r="I704" s="5" t="s">
        <v>120</v>
      </c>
      <c r="J704" s="5" t="s">
        <v>29562</v>
      </c>
    </row>
    <row r="705" ht="19" customHeight="1" spans="1:10">
      <c r="A705" s="5" t="s">
        <v>704</v>
      </c>
      <c r="B705" s="5" t="s">
        <v>70</v>
      </c>
      <c r="C705" s="8" t="s">
        <v>3422</v>
      </c>
      <c r="D705" s="5">
        <v>272</v>
      </c>
      <c r="E705" s="5" t="s">
        <v>29561</v>
      </c>
      <c r="F705" s="6"/>
      <c r="G705" s="6">
        <v>0</v>
      </c>
      <c r="H705" s="6"/>
      <c r="I705" s="5" t="s">
        <v>120</v>
      </c>
      <c r="J705" s="5" t="s">
        <v>29562</v>
      </c>
    </row>
    <row r="706" ht="19" customHeight="1" spans="1:10">
      <c r="A706" s="5" t="s">
        <v>704</v>
      </c>
      <c r="B706" s="5" t="s">
        <v>70</v>
      </c>
      <c r="C706" s="8" t="s">
        <v>336</v>
      </c>
      <c r="D706" s="5">
        <v>272</v>
      </c>
      <c r="E706" s="5" t="s">
        <v>29561</v>
      </c>
      <c r="F706" s="6"/>
      <c r="G706" s="6">
        <v>0</v>
      </c>
      <c r="H706" s="6"/>
      <c r="I706" s="5" t="s">
        <v>120</v>
      </c>
      <c r="J706" s="5" t="s">
        <v>29562</v>
      </c>
    </row>
    <row r="707" ht="19" customHeight="1" spans="1:10">
      <c r="A707" s="5" t="s">
        <v>704</v>
      </c>
      <c r="B707" s="5" t="s">
        <v>70</v>
      </c>
      <c r="C707" s="8" t="s">
        <v>653</v>
      </c>
      <c r="D707" s="5">
        <v>272</v>
      </c>
      <c r="E707" s="5" t="s">
        <v>29561</v>
      </c>
      <c r="F707" s="6"/>
      <c r="G707" s="6">
        <v>0</v>
      </c>
      <c r="H707" s="6"/>
      <c r="I707" s="5" t="s">
        <v>120</v>
      </c>
      <c r="J707" s="5" t="s">
        <v>29562</v>
      </c>
    </row>
    <row r="708" ht="19" customHeight="1" spans="1:10">
      <c r="A708" s="5" t="s">
        <v>704</v>
      </c>
      <c r="B708" s="5" t="s">
        <v>70</v>
      </c>
      <c r="C708" s="8" t="s">
        <v>140</v>
      </c>
      <c r="D708" s="5">
        <v>272</v>
      </c>
      <c r="E708" s="5" t="s">
        <v>29561</v>
      </c>
      <c r="F708" s="6"/>
      <c r="G708" s="6">
        <v>0</v>
      </c>
      <c r="H708" s="6"/>
      <c r="I708" s="5" t="s">
        <v>120</v>
      </c>
      <c r="J708" s="5" t="s">
        <v>29562</v>
      </c>
    </row>
    <row r="709" ht="19" customHeight="1" spans="1:10">
      <c r="A709" s="5" t="s">
        <v>704</v>
      </c>
      <c r="B709" s="5" t="s">
        <v>70</v>
      </c>
      <c r="C709" s="8" t="s">
        <v>115</v>
      </c>
      <c r="D709" s="5">
        <v>272</v>
      </c>
      <c r="E709" s="5" t="s">
        <v>29561</v>
      </c>
      <c r="F709" s="6"/>
      <c r="G709" s="6">
        <v>0</v>
      </c>
      <c r="H709" s="6"/>
      <c r="I709" s="5" t="s">
        <v>120</v>
      </c>
      <c r="J709" s="5" t="s">
        <v>29562</v>
      </c>
    </row>
    <row r="710" ht="19" customHeight="1" spans="1:10">
      <c r="A710" s="5" t="s">
        <v>707</v>
      </c>
      <c r="B710" s="5" t="s">
        <v>70</v>
      </c>
      <c r="C710" s="8" t="s">
        <v>431</v>
      </c>
      <c r="D710" s="5">
        <v>274</v>
      </c>
      <c r="E710" s="5" t="s">
        <v>29561</v>
      </c>
      <c r="F710" s="6"/>
      <c r="G710" s="6">
        <v>0</v>
      </c>
      <c r="H710" s="6"/>
      <c r="I710" s="5" t="s">
        <v>120</v>
      </c>
      <c r="J710" s="5" t="s">
        <v>29562</v>
      </c>
    </row>
    <row r="711" ht="19" customHeight="1" spans="1:10">
      <c r="A711" s="5" t="s">
        <v>73</v>
      </c>
      <c r="B711" s="5" t="s">
        <v>70</v>
      </c>
      <c r="C711" s="8" t="s">
        <v>3377</v>
      </c>
      <c r="D711" s="5">
        <v>276</v>
      </c>
      <c r="E711" s="5" t="s">
        <v>29561</v>
      </c>
      <c r="F711" s="6"/>
      <c r="G711" s="6">
        <v>0</v>
      </c>
      <c r="H711" s="6"/>
      <c r="I711" s="5" t="s">
        <v>120</v>
      </c>
      <c r="J711" s="5" t="s">
        <v>29562</v>
      </c>
    </row>
    <row r="712" ht="19" customHeight="1" spans="1:10">
      <c r="A712" s="5" t="s">
        <v>73</v>
      </c>
      <c r="B712" s="5" t="s">
        <v>70</v>
      </c>
      <c r="C712" s="8" t="s">
        <v>175</v>
      </c>
      <c r="D712" s="5">
        <v>276</v>
      </c>
      <c r="E712" s="5" t="s">
        <v>29561</v>
      </c>
      <c r="F712" s="6"/>
      <c r="G712" s="6">
        <v>0</v>
      </c>
      <c r="H712" s="6"/>
      <c r="I712" s="5" t="s">
        <v>120</v>
      </c>
      <c r="J712" s="5" t="s">
        <v>29562</v>
      </c>
    </row>
    <row r="713" ht="19" customHeight="1" spans="1:10">
      <c r="A713" s="5" t="s">
        <v>73</v>
      </c>
      <c r="B713" s="5" t="s">
        <v>70</v>
      </c>
      <c r="C713" s="8" t="s">
        <v>3418</v>
      </c>
      <c r="D713" s="5">
        <v>276</v>
      </c>
      <c r="E713" s="5" t="s">
        <v>29561</v>
      </c>
      <c r="F713" s="6"/>
      <c r="G713" s="6">
        <v>0</v>
      </c>
      <c r="H713" s="6"/>
      <c r="I713" s="5" t="s">
        <v>120</v>
      </c>
      <c r="J713" s="5" t="s">
        <v>29562</v>
      </c>
    </row>
    <row r="714" ht="19" customHeight="1" spans="1:10">
      <c r="A714" s="5" t="s">
        <v>73</v>
      </c>
      <c r="B714" s="5" t="s">
        <v>70</v>
      </c>
      <c r="C714" s="8" t="s">
        <v>3422</v>
      </c>
      <c r="D714" s="5">
        <v>276</v>
      </c>
      <c r="E714" s="5" t="s">
        <v>29561</v>
      </c>
      <c r="F714" s="6"/>
      <c r="G714" s="6">
        <v>0</v>
      </c>
      <c r="H714" s="6"/>
      <c r="I714" s="5" t="s">
        <v>120</v>
      </c>
      <c r="J714" s="5" t="s">
        <v>29562</v>
      </c>
    </row>
    <row r="715" ht="19" customHeight="1" spans="1:10">
      <c r="A715" s="5" t="s">
        <v>73</v>
      </c>
      <c r="B715" s="5" t="s">
        <v>70</v>
      </c>
      <c r="C715" s="8" t="s">
        <v>336</v>
      </c>
      <c r="D715" s="5">
        <v>276</v>
      </c>
      <c r="E715" s="5" t="s">
        <v>29561</v>
      </c>
      <c r="F715" s="6"/>
      <c r="G715" s="6">
        <v>0</v>
      </c>
      <c r="H715" s="6"/>
      <c r="I715" s="5" t="s">
        <v>120</v>
      </c>
      <c r="J715" s="5" t="s">
        <v>29562</v>
      </c>
    </row>
    <row r="716" ht="19" customHeight="1" spans="1:10">
      <c r="A716" s="5" t="s">
        <v>74</v>
      </c>
      <c r="B716" s="5" t="s">
        <v>70</v>
      </c>
      <c r="C716" s="8" t="s">
        <v>151</v>
      </c>
      <c r="D716" s="5">
        <v>277</v>
      </c>
      <c r="E716" s="5" t="s">
        <v>29561</v>
      </c>
      <c r="F716" s="6"/>
      <c r="G716" s="6">
        <v>0</v>
      </c>
      <c r="H716" s="6"/>
      <c r="I716" s="5" t="s">
        <v>120</v>
      </c>
      <c r="J716" s="5" t="s">
        <v>29562</v>
      </c>
    </row>
    <row r="717" ht="19" customHeight="1" spans="1:10">
      <c r="A717" s="5" t="s">
        <v>74</v>
      </c>
      <c r="B717" s="5" t="s">
        <v>70</v>
      </c>
      <c r="C717" s="8" t="s">
        <v>3377</v>
      </c>
      <c r="D717" s="5">
        <v>277</v>
      </c>
      <c r="E717" s="5" t="s">
        <v>29561</v>
      </c>
      <c r="F717" s="6"/>
      <c r="G717" s="6">
        <v>0</v>
      </c>
      <c r="H717" s="6"/>
      <c r="I717" s="5" t="s">
        <v>120</v>
      </c>
      <c r="J717" s="5" t="s">
        <v>29562</v>
      </c>
    </row>
    <row r="718" ht="19" customHeight="1" spans="1:10">
      <c r="A718" s="5" t="s">
        <v>74</v>
      </c>
      <c r="B718" s="5" t="s">
        <v>70</v>
      </c>
      <c r="C718" s="8" t="s">
        <v>3418</v>
      </c>
      <c r="D718" s="5">
        <v>277</v>
      </c>
      <c r="E718" s="5" t="s">
        <v>29561</v>
      </c>
      <c r="F718" s="6"/>
      <c r="G718" s="6">
        <v>0</v>
      </c>
      <c r="H718" s="6"/>
      <c r="I718" s="5" t="s">
        <v>120</v>
      </c>
      <c r="J718" s="5" t="s">
        <v>29562</v>
      </c>
    </row>
    <row r="719" ht="19" customHeight="1" spans="1:10">
      <c r="A719" s="5" t="s">
        <v>74</v>
      </c>
      <c r="B719" s="5" t="s">
        <v>70</v>
      </c>
      <c r="C719" s="8" t="s">
        <v>3422</v>
      </c>
      <c r="D719" s="5">
        <v>277</v>
      </c>
      <c r="E719" s="5" t="s">
        <v>29561</v>
      </c>
      <c r="F719" s="6"/>
      <c r="G719" s="6">
        <v>0</v>
      </c>
      <c r="H719" s="6"/>
      <c r="I719" s="5" t="s">
        <v>120</v>
      </c>
      <c r="J719" s="5" t="s">
        <v>29562</v>
      </c>
    </row>
    <row r="720" ht="19" customHeight="1" spans="1:10">
      <c r="A720" s="5" t="s">
        <v>74</v>
      </c>
      <c r="B720" s="5" t="s">
        <v>70</v>
      </c>
      <c r="C720" s="8" t="s">
        <v>336</v>
      </c>
      <c r="D720" s="5">
        <v>277</v>
      </c>
      <c r="E720" s="5" t="s">
        <v>29561</v>
      </c>
      <c r="F720" s="6"/>
      <c r="G720" s="6">
        <v>0</v>
      </c>
      <c r="H720" s="6"/>
      <c r="I720" s="5" t="s">
        <v>120</v>
      </c>
      <c r="J720" s="5" t="s">
        <v>29562</v>
      </c>
    </row>
    <row r="721" ht="19" customHeight="1" spans="1:10">
      <c r="A721" s="5" t="s">
        <v>712</v>
      </c>
      <c r="B721" s="5" t="s">
        <v>70</v>
      </c>
      <c r="C721" s="8" t="s">
        <v>114</v>
      </c>
      <c r="D721" s="5">
        <v>278</v>
      </c>
      <c r="E721" s="5" t="s">
        <v>29561</v>
      </c>
      <c r="F721" s="6"/>
      <c r="G721" s="6">
        <v>0</v>
      </c>
      <c r="H721" s="6"/>
      <c r="I721" s="5" t="s">
        <v>120</v>
      </c>
      <c r="J721" s="5" t="s">
        <v>29562</v>
      </c>
    </row>
    <row r="722" ht="19" customHeight="1" spans="1:10">
      <c r="A722" s="5" t="s">
        <v>712</v>
      </c>
      <c r="B722" s="5" t="s">
        <v>70</v>
      </c>
      <c r="C722" s="8" t="s">
        <v>605</v>
      </c>
      <c r="D722" s="5">
        <v>278</v>
      </c>
      <c r="E722" s="5" t="s">
        <v>29561</v>
      </c>
      <c r="F722" s="6"/>
      <c r="G722" s="6">
        <v>0</v>
      </c>
      <c r="H722" s="6"/>
      <c r="I722" s="5" t="s">
        <v>120</v>
      </c>
      <c r="J722" s="5" t="s">
        <v>29562</v>
      </c>
    </row>
    <row r="723" ht="19" customHeight="1" spans="1:10">
      <c r="A723" s="5" t="s">
        <v>712</v>
      </c>
      <c r="B723" s="5" t="s">
        <v>70</v>
      </c>
      <c r="C723" s="8" t="s">
        <v>165</v>
      </c>
      <c r="D723" s="5">
        <v>278</v>
      </c>
      <c r="E723" s="5" t="s">
        <v>29561</v>
      </c>
      <c r="F723" s="6"/>
      <c r="G723" s="6">
        <v>0</v>
      </c>
      <c r="H723" s="6"/>
      <c r="I723" s="5" t="s">
        <v>120</v>
      </c>
      <c r="J723" s="5" t="s">
        <v>29562</v>
      </c>
    </row>
    <row r="724" ht="19" customHeight="1" spans="1:10">
      <c r="A724" s="5" t="s">
        <v>712</v>
      </c>
      <c r="B724" s="5" t="s">
        <v>70</v>
      </c>
      <c r="C724" s="8" t="s">
        <v>151</v>
      </c>
      <c r="D724" s="5">
        <v>278</v>
      </c>
      <c r="E724" s="5" t="s">
        <v>29561</v>
      </c>
      <c r="F724" s="6"/>
      <c r="G724" s="6">
        <v>0</v>
      </c>
      <c r="H724" s="6"/>
      <c r="I724" s="5" t="s">
        <v>120</v>
      </c>
      <c r="J724" s="5" t="s">
        <v>29562</v>
      </c>
    </row>
    <row r="725" ht="19" customHeight="1" spans="1:10">
      <c r="A725" s="5" t="s">
        <v>712</v>
      </c>
      <c r="B725" s="5" t="s">
        <v>70</v>
      </c>
      <c r="C725" s="8" t="s">
        <v>3358</v>
      </c>
      <c r="D725" s="5">
        <v>278</v>
      </c>
      <c r="E725" s="5" t="s">
        <v>29561</v>
      </c>
      <c r="F725" s="6"/>
      <c r="G725" s="6">
        <v>0</v>
      </c>
      <c r="H725" s="6"/>
      <c r="I725" s="5" t="s">
        <v>120</v>
      </c>
      <c r="J725" s="5" t="s">
        <v>29562</v>
      </c>
    </row>
    <row r="726" ht="19" customHeight="1" spans="1:10">
      <c r="A726" s="5" t="s">
        <v>712</v>
      </c>
      <c r="B726" s="5" t="s">
        <v>70</v>
      </c>
      <c r="C726" s="8" t="s">
        <v>673</v>
      </c>
      <c r="D726" s="5">
        <v>278</v>
      </c>
      <c r="E726" s="5" t="s">
        <v>29561</v>
      </c>
      <c r="F726" s="6"/>
      <c r="G726" s="6">
        <v>0</v>
      </c>
      <c r="H726" s="6"/>
      <c r="I726" s="5" t="s">
        <v>120</v>
      </c>
      <c r="J726" s="5" t="s">
        <v>29562</v>
      </c>
    </row>
    <row r="727" ht="19" customHeight="1" spans="1:10">
      <c r="A727" s="5" t="s">
        <v>712</v>
      </c>
      <c r="B727" s="5" t="s">
        <v>70</v>
      </c>
      <c r="C727" s="8" t="s">
        <v>183</v>
      </c>
      <c r="D727" s="5">
        <v>278</v>
      </c>
      <c r="E727" s="5" t="s">
        <v>29561</v>
      </c>
      <c r="F727" s="6"/>
      <c r="G727" s="6">
        <v>0</v>
      </c>
      <c r="H727" s="6"/>
      <c r="I727" s="5" t="s">
        <v>120</v>
      </c>
      <c r="J727" s="5" t="s">
        <v>29562</v>
      </c>
    </row>
    <row r="728" ht="19" customHeight="1" spans="1:10">
      <c r="A728" s="5" t="s">
        <v>712</v>
      </c>
      <c r="B728" s="5" t="s">
        <v>70</v>
      </c>
      <c r="C728" s="8" t="s">
        <v>431</v>
      </c>
      <c r="D728" s="5">
        <v>278</v>
      </c>
      <c r="E728" s="5" t="s">
        <v>29561</v>
      </c>
      <c r="F728" s="6"/>
      <c r="G728" s="6">
        <v>0</v>
      </c>
      <c r="H728" s="6"/>
      <c r="I728" s="5" t="s">
        <v>120</v>
      </c>
      <c r="J728" s="5" t="s">
        <v>29562</v>
      </c>
    </row>
    <row r="729" ht="19" customHeight="1" spans="1:10">
      <c r="A729" s="5" t="s">
        <v>712</v>
      </c>
      <c r="B729" s="5" t="s">
        <v>70</v>
      </c>
      <c r="C729" s="8" t="s">
        <v>3377</v>
      </c>
      <c r="D729" s="5">
        <v>278</v>
      </c>
      <c r="E729" s="5" t="s">
        <v>29561</v>
      </c>
      <c r="F729" s="6"/>
      <c r="G729" s="6">
        <v>0</v>
      </c>
      <c r="H729" s="6"/>
      <c r="I729" s="5" t="s">
        <v>120</v>
      </c>
      <c r="J729" s="5" t="s">
        <v>29562</v>
      </c>
    </row>
    <row r="730" ht="19" customHeight="1" spans="1:10">
      <c r="A730" s="5" t="s">
        <v>712</v>
      </c>
      <c r="B730" s="5" t="s">
        <v>70</v>
      </c>
      <c r="C730" s="8" t="s">
        <v>407</v>
      </c>
      <c r="D730" s="5">
        <v>278</v>
      </c>
      <c r="E730" s="5" t="s">
        <v>29561</v>
      </c>
      <c r="F730" s="6"/>
      <c r="G730" s="6">
        <v>0</v>
      </c>
      <c r="H730" s="6"/>
      <c r="I730" s="5" t="s">
        <v>120</v>
      </c>
      <c r="J730" s="5" t="s">
        <v>29562</v>
      </c>
    </row>
    <row r="731" ht="19" customHeight="1" spans="1:10">
      <c r="A731" s="5" t="s">
        <v>712</v>
      </c>
      <c r="B731" s="5" t="s">
        <v>70</v>
      </c>
      <c r="C731" s="8" t="s">
        <v>411</v>
      </c>
      <c r="D731" s="5">
        <v>278</v>
      </c>
      <c r="E731" s="5" t="s">
        <v>29561</v>
      </c>
      <c r="F731" s="6"/>
      <c r="G731" s="6">
        <v>0</v>
      </c>
      <c r="H731" s="6"/>
      <c r="I731" s="5" t="s">
        <v>120</v>
      </c>
      <c r="J731" s="5" t="s">
        <v>29562</v>
      </c>
    </row>
    <row r="732" ht="19" customHeight="1" spans="1:10">
      <c r="A732" s="5" t="s">
        <v>712</v>
      </c>
      <c r="B732" s="5" t="s">
        <v>70</v>
      </c>
      <c r="C732" s="8" t="s">
        <v>251</v>
      </c>
      <c r="D732" s="5">
        <v>278</v>
      </c>
      <c r="E732" s="5" t="s">
        <v>29561</v>
      </c>
      <c r="F732" s="6"/>
      <c r="G732" s="6">
        <v>0</v>
      </c>
      <c r="H732" s="6"/>
      <c r="I732" s="5" t="s">
        <v>120</v>
      </c>
      <c r="J732" s="5" t="s">
        <v>29562</v>
      </c>
    </row>
    <row r="733" ht="19" customHeight="1" spans="1:10">
      <c r="A733" s="5" t="s">
        <v>712</v>
      </c>
      <c r="B733" s="5" t="s">
        <v>70</v>
      </c>
      <c r="C733" s="8" t="s">
        <v>472</v>
      </c>
      <c r="D733" s="5">
        <v>278</v>
      </c>
      <c r="E733" s="5" t="s">
        <v>29561</v>
      </c>
      <c r="F733" s="6"/>
      <c r="G733" s="6">
        <v>0</v>
      </c>
      <c r="H733" s="6"/>
      <c r="I733" s="5" t="s">
        <v>120</v>
      </c>
      <c r="J733" s="5" t="s">
        <v>29562</v>
      </c>
    </row>
    <row r="734" ht="19" customHeight="1" spans="1:10">
      <c r="A734" s="5" t="s">
        <v>712</v>
      </c>
      <c r="B734" s="5" t="s">
        <v>70</v>
      </c>
      <c r="C734" s="8" t="s">
        <v>170</v>
      </c>
      <c r="D734" s="5">
        <v>278</v>
      </c>
      <c r="E734" s="5" t="s">
        <v>29561</v>
      </c>
      <c r="F734" s="6"/>
      <c r="G734" s="6">
        <v>0</v>
      </c>
      <c r="H734" s="6"/>
      <c r="I734" s="5" t="s">
        <v>120</v>
      </c>
      <c r="J734" s="5" t="s">
        <v>29562</v>
      </c>
    </row>
    <row r="735" ht="19" customHeight="1" spans="1:10">
      <c r="A735" s="5" t="s">
        <v>712</v>
      </c>
      <c r="B735" s="5" t="s">
        <v>70</v>
      </c>
      <c r="C735" s="8" t="s">
        <v>3418</v>
      </c>
      <c r="D735" s="5">
        <v>278</v>
      </c>
      <c r="E735" s="5" t="s">
        <v>29561</v>
      </c>
      <c r="F735" s="6"/>
      <c r="G735" s="6">
        <v>0</v>
      </c>
      <c r="H735" s="6"/>
      <c r="I735" s="5" t="s">
        <v>120</v>
      </c>
      <c r="J735" s="5" t="s">
        <v>29562</v>
      </c>
    </row>
    <row r="736" ht="19" customHeight="1" spans="1:10">
      <c r="A736" s="5" t="s">
        <v>712</v>
      </c>
      <c r="B736" s="5" t="s">
        <v>70</v>
      </c>
      <c r="C736" s="8" t="s">
        <v>3422</v>
      </c>
      <c r="D736" s="5">
        <v>278</v>
      </c>
      <c r="E736" s="5" t="s">
        <v>29561</v>
      </c>
      <c r="F736" s="6"/>
      <c r="G736" s="6">
        <v>0</v>
      </c>
      <c r="H736" s="6"/>
      <c r="I736" s="5" t="s">
        <v>120</v>
      </c>
      <c r="J736" s="5" t="s">
        <v>29562</v>
      </c>
    </row>
    <row r="737" ht="19" customHeight="1" spans="1:10">
      <c r="A737" s="5" t="s">
        <v>712</v>
      </c>
      <c r="B737" s="5" t="s">
        <v>70</v>
      </c>
      <c r="C737" s="8" t="s">
        <v>336</v>
      </c>
      <c r="D737" s="5">
        <v>278</v>
      </c>
      <c r="E737" s="5" t="s">
        <v>29561</v>
      </c>
      <c r="F737" s="6"/>
      <c r="G737" s="6">
        <v>0</v>
      </c>
      <c r="H737" s="6"/>
      <c r="I737" s="5" t="s">
        <v>120</v>
      </c>
      <c r="J737" s="5" t="s">
        <v>29562</v>
      </c>
    </row>
    <row r="738" ht="19" customHeight="1" spans="1:10">
      <c r="A738" s="5" t="s">
        <v>712</v>
      </c>
      <c r="B738" s="5" t="s">
        <v>70</v>
      </c>
      <c r="C738" s="8" t="s">
        <v>653</v>
      </c>
      <c r="D738" s="5">
        <v>278</v>
      </c>
      <c r="E738" s="5" t="s">
        <v>29561</v>
      </c>
      <c r="F738" s="6"/>
      <c r="G738" s="6">
        <v>0</v>
      </c>
      <c r="H738" s="6"/>
      <c r="I738" s="5" t="s">
        <v>120</v>
      </c>
      <c r="J738" s="5" t="s">
        <v>29562</v>
      </c>
    </row>
    <row r="739" ht="19" customHeight="1" spans="1:10">
      <c r="A739" s="5" t="s">
        <v>712</v>
      </c>
      <c r="B739" s="5" t="s">
        <v>70</v>
      </c>
      <c r="C739" s="8" t="s">
        <v>140</v>
      </c>
      <c r="D739" s="5">
        <v>278</v>
      </c>
      <c r="E739" s="5" t="s">
        <v>29561</v>
      </c>
      <c r="F739" s="6"/>
      <c r="G739" s="6">
        <v>0</v>
      </c>
      <c r="H739" s="6"/>
      <c r="I739" s="5" t="s">
        <v>120</v>
      </c>
      <c r="J739" s="5" t="s">
        <v>29562</v>
      </c>
    </row>
    <row r="740" ht="19" customHeight="1" spans="1:10">
      <c r="A740" s="5" t="s">
        <v>712</v>
      </c>
      <c r="B740" s="5" t="s">
        <v>70</v>
      </c>
      <c r="C740" s="8" t="s">
        <v>115</v>
      </c>
      <c r="D740" s="5">
        <v>278</v>
      </c>
      <c r="E740" s="5" t="s">
        <v>29561</v>
      </c>
      <c r="F740" s="6"/>
      <c r="G740" s="6">
        <v>0</v>
      </c>
      <c r="H740" s="6"/>
      <c r="I740" s="5" t="s">
        <v>120</v>
      </c>
      <c r="J740" s="5" t="s">
        <v>29562</v>
      </c>
    </row>
    <row r="741" ht="19" customHeight="1" spans="1:10">
      <c r="A741" s="5" t="s">
        <v>714</v>
      </c>
      <c r="B741" s="5" t="s">
        <v>70</v>
      </c>
      <c r="C741" s="8" t="s">
        <v>114</v>
      </c>
      <c r="D741" s="5">
        <v>279</v>
      </c>
      <c r="E741" s="5" t="s">
        <v>29561</v>
      </c>
      <c r="F741" s="6"/>
      <c r="G741" s="6">
        <v>0</v>
      </c>
      <c r="H741" s="6"/>
      <c r="I741" s="5" t="s">
        <v>120</v>
      </c>
      <c r="J741" s="5" t="s">
        <v>29562</v>
      </c>
    </row>
    <row r="742" ht="19" customHeight="1" spans="1:10">
      <c r="A742" s="5" t="s">
        <v>714</v>
      </c>
      <c r="B742" s="5" t="s">
        <v>70</v>
      </c>
      <c r="C742" s="8" t="s">
        <v>605</v>
      </c>
      <c r="D742" s="5">
        <v>279</v>
      </c>
      <c r="E742" s="5" t="s">
        <v>29561</v>
      </c>
      <c r="F742" s="6"/>
      <c r="G742" s="6">
        <v>0</v>
      </c>
      <c r="H742" s="6"/>
      <c r="I742" s="5" t="s">
        <v>120</v>
      </c>
      <c r="J742" s="5" t="s">
        <v>29562</v>
      </c>
    </row>
    <row r="743" ht="19" customHeight="1" spans="1:10">
      <c r="A743" s="5" t="s">
        <v>714</v>
      </c>
      <c r="B743" s="5" t="s">
        <v>70</v>
      </c>
      <c r="C743" s="8" t="s">
        <v>165</v>
      </c>
      <c r="D743" s="5">
        <v>279</v>
      </c>
      <c r="E743" s="5" t="s">
        <v>29561</v>
      </c>
      <c r="F743" s="6"/>
      <c r="G743" s="6">
        <v>0</v>
      </c>
      <c r="H743" s="6"/>
      <c r="I743" s="5" t="s">
        <v>120</v>
      </c>
      <c r="J743" s="5" t="s">
        <v>29562</v>
      </c>
    </row>
    <row r="744" ht="19" customHeight="1" spans="1:10">
      <c r="A744" s="5" t="s">
        <v>714</v>
      </c>
      <c r="B744" s="5" t="s">
        <v>70</v>
      </c>
      <c r="C744" s="8" t="s">
        <v>151</v>
      </c>
      <c r="D744" s="5">
        <v>279</v>
      </c>
      <c r="E744" s="5" t="s">
        <v>29561</v>
      </c>
      <c r="F744" s="6"/>
      <c r="G744" s="6">
        <v>0</v>
      </c>
      <c r="H744" s="6"/>
      <c r="I744" s="5" t="s">
        <v>120</v>
      </c>
      <c r="J744" s="5" t="s">
        <v>29562</v>
      </c>
    </row>
    <row r="745" ht="19" customHeight="1" spans="1:10">
      <c r="A745" s="5" t="s">
        <v>714</v>
      </c>
      <c r="B745" s="5" t="s">
        <v>70</v>
      </c>
      <c r="C745" s="8" t="s">
        <v>3358</v>
      </c>
      <c r="D745" s="5">
        <v>279</v>
      </c>
      <c r="E745" s="5" t="s">
        <v>29561</v>
      </c>
      <c r="F745" s="6"/>
      <c r="G745" s="6">
        <v>0</v>
      </c>
      <c r="H745" s="6"/>
      <c r="I745" s="5" t="s">
        <v>120</v>
      </c>
      <c r="J745" s="5" t="s">
        <v>29562</v>
      </c>
    </row>
    <row r="746" ht="19" customHeight="1" spans="1:10">
      <c r="A746" s="5" t="s">
        <v>714</v>
      </c>
      <c r="B746" s="5" t="s">
        <v>70</v>
      </c>
      <c r="C746" s="8" t="s">
        <v>506</v>
      </c>
      <c r="D746" s="5">
        <v>279</v>
      </c>
      <c r="E746" s="5" t="s">
        <v>29561</v>
      </c>
      <c r="F746" s="6"/>
      <c r="G746" s="6">
        <v>0</v>
      </c>
      <c r="H746" s="6"/>
      <c r="I746" s="5" t="s">
        <v>120</v>
      </c>
      <c r="J746" s="5" t="s">
        <v>29562</v>
      </c>
    </row>
    <row r="747" ht="19" customHeight="1" spans="1:10">
      <c r="A747" s="5" t="s">
        <v>714</v>
      </c>
      <c r="B747" s="5" t="s">
        <v>70</v>
      </c>
      <c r="C747" s="8" t="s">
        <v>673</v>
      </c>
      <c r="D747" s="5">
        <v>279</v>
      </c>
      <c r="E747" s="5" t="s">
        <v>29561</v>
      </c>
      <c r="F747" s="6"/>
      <c r="G747" s="6">
        <v>0</v>
      </c>
      <c r="H747" s="6"/>
      <c r="I747" s="5" t="s">
        <v>120</v>
      </c>
      <c r="J747" s="5" t="s">
        <v>29562</v>
      </c>
    </row>
    <row r="748" ht="19" customHeight="1" spans="1:10">
      <c r="A748" s="5" t="s">
        <v>714</v>
      </c>
      <c r="B748" s="5" t="s">
        <v>70</v>
      </c>
      <c r="C748" s="8" t="s">
        <v>183</v>
      </c>
      <c r="D748" s="5">
        <v>279</v>
      </c>
      <c r="E748" s="5" t="s">
        <v>29561</v>
      </c>
      <c r="F748" s="6"/>
      <c r="G748" s="6">
        <v>0</v>
      </c>
      <c r="H748" s="6"/>
      <c r="I748" s="5" t="s">
        <v>120</v>
      </c>
      <c r="J748" s="5" t="s">
        <v>29562</v>
      </c>
    </row>
    <row r="749" ht="19" customHeight="1" spans="1:10">
      <c r="A749" s="5" t="s">
        <v>714</v>
      </c>
      <c r="B749" s="5" t="s">
        <v>70</v>
      </c>
      <c r="C749" s="8" t="s">
        <v>431</v>
      </c>
      <c r="D749" s="5">
        <v>279</v>
      </c>
      <c r="E749" s="5" t="s">
        <v>29561</v>
      </c>
      <c r="F749" s="6"/>
      <c r="G749" s="6">
        <v>0</v>
      </c>
      <c r="H749" s="6"/>
      <c r="I749" s="5" t="s">
        <v>120</v>
      </c>
      <c r="J749" s="5" t="s">
        <v>29562</v>
      </c>
    </row>
    <row r="750" ht="19" customHeight="1" spans="1:10">
      <c r="A750" s="5" t="s">
        <v>714</v>
      </c>
      <c r="B750" s="5" t="s">
        <v>70</v>
      </c>
      <c r="C750" s="8" t="s">
        <v>3377</v>
      </c>
      <c r="D750" s="5">
        <v>279</v>
      </c>
      <c r="E750" s="5" t="s">
        <v>29561</v>
      </c>
      <c r="F750" s="6"/>
      <c r="G750" s="6">
        <v>0</v>
      </c>
      <c r="H750" s="6"/>
      <c r="I750" s="5" t="s">
        <v>120</v>
      </c>
      <c r="J750" s="5" t="s">
        <v>29562</v>
      </c>
    </row>
    <row r="751" ht="19" customHeight="1" spans="1:10">
      <c r="A751" s="5" t="s">
        <v>714</v>
      </c>
      <c r="B751" s="5" t="s">
        <v>70</v>
      </c>
      <c r="C751" s="8" t="s">
        <v>407</v>
      </c>
      <c r="D751" s="5">
        <v>279</v>
      </c>
      <c r="E751" s="5" t="s">
        <v>29561</v>
      </c>
      <c r="F751" s="6"/>
      <c r="G751" s="6">
        <v>0</v>
      </c>
      <c r="H751" s="6"/>
      <c r="I751" s="5" t="s">
        <v>120</v>
      </c>
      <c r="J751" s="5" t="s">
        <v>29562</v>
      </c>
    </row>
    <row r="752" ht="19" customHeight="1" spans="1:10">
      <c r="A752" s="5" t="s">
        <v>714</v>
      </c>
      <c r="B752" s="5" t="s">
        <v>70</v>
      </c>
      <c r="C752" s="8" t="s">
        <v>411</v>
      </c>
      <c r="D752" s="5">
        <v>279</v>
      </c>
      <c r="E752" s="5" t="s">
        <v>29561</v>
      </c>
      <c r="F752" s="6"/>
      <c r="G752" s="6">
        <v>0</v>
      </c>
      <c r="H752" s="6"/>
      <c r="I752" s="5" t="s">
        <v>120</v>
      </c>
      <c r="J752" s="5" t="s">
        <v>29562</v>
      </c>
    </row>
    <row r="753" ht="19" customHeight="1" spans="1:10">
      <c r="A753" s="5" t="s">
        <v>714</v>
      </c>
      <c r="B753" s="5" t="s">
        <v>70</v>
      </c>
      <c r="C753" s="8" t="s">
        <v>251</v>
      </c>
      <c r="D753" s="5">
        <v>279</v>
      </c>
      <c r="E753" s="5" t="s">
        <v>29561</v>
      </c>
      <c r="F753" s="6"/>
      <c r="G753" s="6">
        <v>0</v>
      </c>
      <c r="H753" s="6"/>
      <c r="I753" s="5" t="s">
        <v>120</v>
      </c>
      <c r="J753" s="5" t="s">
        <v>29562</v>
      </c>
    </row>
    <row r="754" ht="19" customHeight="1" spans="1:10">
      <c r="A754" s="5" t="s">
        <v>75</v>
      </c>
      <c r="B754" s="5" t="s">
        <v>70</v>
      </c>
      <c r="C754" s="8" t="s">
        <v>151</v>
      </c>
      <c r="D754" s="5">
        <v>280</v>
      </c>
      <c r="E754" s="5" t="s">
        <v>29561</v>
      </c>
      <c r="F754" s="6"/>
      <c r="G754" s="6">
        <v>0</v>
      </c>
      <c r="H754" s="6"/>
      <c r="I754" s="5" t="s">
        <v>120</v>
      </c>
      <c r="J754" s="5" t="s">
        <v>29562</v>
      </c>
    </row>
    <row r="755" ht="19" customHeight="1" spans="1:10">
      <c r="A755" s="5" t="s">
        <v>75</v>
      </c>
      <c r="B755" s="5" t="s">
        <v>70</v>
      </c>
      <c r="C755" s="8" t="s">
        <v>3358</v>
      </c>
      <c r="D755" s="5">
        <v>280</v>
      </c>
      <c r="E755" s="5" t="s">
        <v>29561</v>
      </c>
      <c r="F755" s="6"/>
      <c r="G755" s="6">
        <v>0</v>
      </c>
      <c r="H755" s="6"/>
      <c r="I755" s="5" t="s">
        <v>120</v>
      </c>
      <c r="J755" s="5" t="s">
        <v>29562</v>
      </c>
    </row>
    <row r="756" ht="19" customHeight="1" spans="1:10">
      <c r="A756" s="5" t="s">
        <v>75</v>
      </c>
      <c r="B756" s="5" t="s">
        <v>70</v>
      </c>
      <c r="C756" s="8" t="s">
        <v>3377</v>
      </c>
      <c r="D756" s="5">
        <v>280</v>
      </c>
      <c r="E756" s="5" t="s">
        <v>29561</v>
      </c>
      <c r="F756" s="6"/>
      <c r="G756" s="6">
        <v>0</v>
      </c>
      <c r="H756" s="6"/>
      <c r="I756" s="5" t="s">
        <v>120</v>
      </c>
      <c r="J756" s="5" t="s">
        <v>29562</v>
      </c>
    </row>
    <row r="757" ht="19" customHeight="1" spans="1:10">
      <c r="A757" s="5" t="s">
        <v>75</v>
      </c>
      <c r="B757" s="5" t="s">
        <v>70</v>
      </c>
      <c r="C757" s="8" t="s">
        <v>407</v>
      </c>
      <c r="D757" s="5">
        <v>280</v>
      </c>
      <c r="E757" s="5" t="s">
        <v>29561</v>
      </c>
      <c r="F757" s="6"/>
      <c r="G757" s="6">
        <v>23.7</v>
      </c>
      <c r="H757" s="6"/>
      <c r="I757" s="5" t="s">
        <v>120</v>
      </c>
      <c r="J757" s="5" t="s">
        <v>29562</v>
      </c>
    </row>
    <row r="758" ht="19" customHeight="1" spans="1:10">
      <c r="A758" s="5" t="s">
        <v>75</v>
      </c>
      <c r="B758" s="5" t="s">
        <v>70</v>
      </c>
      <c r="C758" s="8" t="s">
        <v>175</v>
      </c>
      <c r="D758" s="5">
        <v>280</v>
      </c>
      <c r="E758" s="5" t="s">
        <v>29561</v>
      </c>
      <c r="F758" s="6"/>
      <c r="G758" s="6">
        <v>0</v>
      </c>
      <c r="H758" s="6"/>
      <c r="I758" s="5" t="s">
        <v>120</v>
      </c>
      <c r="J758" s="5" t="s">
        <v>29562</v>
      </c>
    </row>
    <row r="759" ht="19" customHeight="1" spans="1:10">
      <c r="A759" s="5" t="s">
        <v>75</v>
      </c>
      <c r="B759" s="5" t="s">
        <v>70</v>
      </c>
      <c r="C759" s="8" t="s">
        <v>3418</v>
      </c>
      <c r="D759" s="5">
        <v>280</v>
      </c>
      <c r="E759" s="5" t="s">
        <v>29561</v>
      </c>
      <c r="F759" s="6"/>
      <c r="G759" s="6">
        <v>0</v>
      </c>
      <c r="H759" s="6"/>
      <c r="I759" s="5" t="s">
        <v>120</v>
      </c>
      <c r="J759" s="5" t="s">
        <v>29562</v>
      </c>
    </row>
    <row r="760" ht="19" customHeight="1" spans="1:10">
      <c r="A760" s="5" t="s">
        <v>75</v>
      </c>
      <c r="B760" s="5" t="s">
        <v>70</v>
      </c>
      <c r="C760" s="8" t="s">
        <v>3422</v>
      </c>
      <c r="D760" s="5">
        <v>280</v>
      </c>
      <c r="E760" s="5" t="s">
        <v>29561</v>
      </c>
      <c r="F760" s="6"/>
      <c r="G760" s="6">
        <v>0</v>
      </c>
      <c r="H760" s="6"/>
      <c r="I760" s="5" t="s">
        <v>120</v>
      </c>
      <c r="J760" s="5" t="s">
        <v>29562</v>
      </c>
    </row>
    <row r="761" ht="19" customHeight="1" spans="1:10">
      <c r="A761" s="5" t="s">
        <v>76</v>
      </c>
      <c r="B761" s="5" t="s">
        <v>70</v>
      </c>
      <c r="C761" s="8" t="s">
        <v>151</v>
      </c>
      <c r="D761" s="5">
        <v>281</v>
      </c>
      <c r="E761" s="5" t="s">
        <v>29561</v>
      </c>
      <c r="F761" s="6"/>
      <c r="G761" s="6">
        <v>0</v>
      </c>
      <c r="H761" s="6"/>
      <c r="I761" s="5" t="s">
        <v>120</v>
      </c>
      <c r="J761" s="5" t="s">
        <v>29562</v>
      </c>
    </row>
    <row r="762" ht="19" customHeight="1" spans="1:10">
      <c r="A762" s="5" t="s">
        <v>76</v>
      </c>
      <c r="B762" s="5" t="s">
        <v>70</v>
      </c>
      <c r="C762" s="8" t="s">
        <v>3418</v>
      </c>
      <c r="D762" s="5">
        <v>281</v>
      </c>
      <c r="E762" s="5" t="s">
        <v>29561</v>
      </c>
      <c r="F762" s="6"/>
      <c r="G762" s="6">
        <v>0</v>
      </c>
      <c r="H762" s="6"/>
      <c r="I762" s="5" t="s">
        <v>120</v>
      </c>
      <c r="J762" s="5" t="s">
        <v>29562</v>
      </c>
    </row>
    <row r="763" ht="19" customHeight="1" spans="1:10">
      <c r="A763" s="5" t="s">
        <v>76</v>
      </c>
      <c r="B763" s="5" t="s">
        <v>70</v>
      </c>
      <c r="C763" s="8" t="s">
        <v>3422</v>
      </c>
      <c r="D763" s="5">
        <v>281</v>
      </c>
      <c r="E763" s="5" t="s">
        <v>29561</v>
      </c>
      <c r="F763" s="6"/>
      <c r="G763" s="6">
        <v>0</v>
      </c>
      <c r="H763" s="6"/>
      <c r="I763" s="5" t="s">
        <v>120</v>
      </c>
      <c r="J763" s="5" t="s">
        <v>29562</v>
      </c>
    </row>
    <row r="764" ht="19" customHeight="1" spans="1:10">
      <c r="A764" s="5" t="s">
        <v>76</v>
      </c>
      <c r="B764" s="5" t="s">
        <v>70</v>
      </c>
      <c r="C764" s="8" t="s">
        <v>336</v>
      </c>
      <c r="D764" s="5">
        <v>281</v>
      </c>
      <c r="E764" s="5" t="s">
        <v>29561</v>
      </c>
      <c r="F764" s="6"/>
      <c r="G764" s="6">
        <v>0</v>
      </c>
      <c r="H764" s="6"/>
      <c r="I764" s="5" t="s">
        <v>120</v>
      </c>
      <c r="J764" s="5" t="s">
        <v>29562</v>
      </c>
    </row>
    <row r="765" ht="19" customHeight="1" spans="1:10">
      <c r="A765" s="5" t="s">
        <v>77</v>
      </c>
      <c r="B765" s="5" t="s">
        <v>70</v>
      </c>
      <c r="C765" s="8" t="s">
        <v>3418</v>
      </c>
      <c r="D765" s="5">
        <v>283</v>
      </c>
      <c r="E765" s="5" t="s">
        <v>29561</v>
      </c>
      <c r="F765" s="6"/>
      <c r="G765" s="6">
        <v>0</v>
      </c>
      <c r="H765" s="6"/>
      <c r="I765" s="5" t="s">
        <v>120</v>
      </c>
      <c r="J765" s="5" t="s">
        <v>29562</v>
      </c>
    </row>
    <row r="766" ht="19" customHeight="1" spans="1:10">
      <c r="A766" s="5" t="s">
        <v>77</v>
      </c>
      <c r="B766" s="5" t="s">
        <v>70</v>
      </c>
      <c r="C766" s="8" t="s">
        <v>336</v>
      </c>
      <c r="D766" s="5">
        <v>283</v>
      </c>
      <c r="E766" s="5" t="s">
        <v>29561</v>
      </c>
      <c r="F766" s="6"/>
      <c r="G766" s="6">
        <v>0</v>
      </c>
      <c r="H766" s="6"/>
      <c r="I766" s="5" t="s">
        <v>120</v>
      </c>
      <c r="J766" s="5" t="s">
        <v>29562</v>
      </c>
    </row>
    <row r="767" ht="19" customHeight="1" spans="1:10">
      <c r="A767" s="5" t="s">
        <v>717</v>
      </c>
      <c r="B767" s="5" t="s">
        <v>70</v>
      </c>
      <c r="C767" s="8" t="s">
        <v>333</v>
      </c>
      <c r="D767" s="5">
        <v>284</v>
      </c>
      <c r="E767" s="5" t="s">
        <v>29561</v>
      </c>
      <c r="F767" s="6"/>
      <c r="G767" s="6">
        <v>0</v>
      </c>
      <c r="H767" s="6"/>
      <c r="I767" s="5" t="s">
        <v>120</v>
      </c>
      <c r="J767" s="5" t="s">
        <v>29562</v>
      </c>
    </row>
    <row r="768" ht="19" customHeight="1" spans="1:10">
      <c r="A768" s="5" t="s">
        <v>717</v>
      </c>
      <c r="B768" s="5" t="s">
        <v>70</v>
      </c>
      <c r="C768" s="8" t="s">
        <v>175</v>
      </c>
      <c r="D768" s="5">
        <v>284</v>
      </c>
      <c r="E768" s="5" t="s">
        <v>29561</v>
      </c>
      <c r="F768" s="6"/>
      <c r="G768" s="6">
        <v>0</v>
      </c>
      <c r="H768" s="6"/>
      <c r="I768" s="5" t="s">
        <v>120</v>
      </c>
      <c r="J768" s="5" t="s">
        <v>29562</v>
      </c>
    </row>
    <row r="769" ht="19" customHeight="1" spans="1:10">
      <c r="A769" s="5" t="s">
        <v>717</v>
      </c>
      <c r="B769" s="5" t="s">
        <v>70</v>
      </c>
      <c r="C769" s="8" t="s">
        <v>3418</v>
      </c>
      <c r="D769" s="5">
        <v>284</v>
      </c>
      <c r="E769" s="5" t="s">
        <v>29561</v>
      </c>
      <c r="F769" s="6"/>
      <c r="G769" s="6">
        <v>0</v>
      </c>
      <c r="H769" s="6"/>
      <c r="I769" s="5" t="s">
        <v>120</v>
      </c>
      <c r="J769" s="5" t="s">
        <v>29562</v>
      </c>
    </row>
    <row r="770" ht="19" customHeight="1" spans="1:10">
      <c r="A770" s="5" t="s">
        <v>717</v>
      </c>
      <c r="B770" s="5" t="s">
        <v>70</v>
      </c>
      <c r="C770" s="8" t="s">
        <v>3422</v>
      </c>
      <c r="D770" s="5">
        <v>284</v>
      </c>
      <c r="E770" s="5" t="s">
        <v>29561</v>
      </c>
      <c r="F770" s="6"/>
      <c r="G770" s="6">
        <v>0</v>
      </c>
      <c r="H770" s="6"/>
      <c r="I770" s="5" t="s">
        <v>120</v>
      </c>
      <c r="J770" s="5" t="s">
        <v>29562</v>
      </c>
    </row>
    <row r="771" ht="19" customHeight="1" spans="1:10">
      <c r="A771" s="5" t="s">
        <v>720</v>
      </c>
      <c r="B771" s="5" t="s">
        <v>70</v>
      </c>
      <c r="C771" s="8" t="s">
        <v>3358</v>
      </c>
      <c r="D771" s="5">
        <v>285</v>
      </c>
      <c r="E771" s="5" t="s">
        <v>29561</v>
      </c>
      <c r="F771" s="6"/>
      <c r="G771" s="6">
        <v>0</v>
      </c>
      <c r="H771" s="6"/>
      <c r="I771" s="5" t="s">
        <v>120</v>
      </c>
      <c r="J771" s="5" t="s">
        <v>29562</v>
      </c>
    </row>
    <row r="772" ht="19" customHeight="1" spans="1:10">
      <c r="A772" s="5" t="s">
        <v>720</v>
      </c>
      <c r="B772" s="5" t="s">
        <v>70</v>
      </c>
      <c r="C772" s="8" t="s">
        <v>407</v>
      </c>
      <c r="D772" s="5">
        <v>285</v>
      </c>
      <c r="E772" s="5" t="s">
        <v>29561</v>
      </c>
      <c r="F772" s="6"/>
      <c r="G772" s="6">
        <v>0</v>
      </c>
      <c r="H772" s="6"/>
      <c r="I772" s="5" t="s">
        <v>120</v>
      </c>
      <c r="J772" s="5" t="s">
        <v>29562</v>
      </c>
    </row>
    <row r="773" ht="19" customHeight="1" spans="1:10">
      <c r="A773" s="5" t="s">
        <v>720</v>
      </c>
      <c r="B773" s="5" t="s">
        <v>70</v>
      </c>
      <c r="C773" s="8" t="s">
        <v>3402</v>
      </c>
      <c r="D773" s="5">
        <v>285</v>
      </c>
      <c r="E773" s="5" t="s">
        <v>29561</v>
      </c>
      <c r="F773" s="6"/>
      <c r="G773" s="6">
        <v>0</v>
      </c>
      <c r="H773" s="6"/>
      <c r="I773" s="5" t="s">
        <v>120</v>
      </c>
      <c r="J773" s="5" t="s">
        <v>29562</v>
      </c>
    </row>
    <row r="774" ht="19" customHeight="1" spans="1:10">
      <c r="A774" s="5" t="s">
        <v>720</v>
      </c>
      <c r="B774" s="5" t="s">
        <v>70</v>
      </c>
      <c r="C774" s="8" t="s">
        <v>3418</v>
      </c>
      <c r="D774" s="5">
        <v>285</v>
      </c>
      <c r="E774" s="5" t="s">
        <v>29561</v>
      </c>
      <c r="F774" s="6"/>
      <c r="G774" s="6">
        <v>0</v>
      </c>
      <c r="H774" s="6"/>
      <c r="I774" s="5" t="s">
        <v>120</v>
      </c>
      <c r="J774" s="5" t="s">
        <v>29562</v>
      </c>
    </row>
    <row r="775" ht="19" customHeight="1" spans="1:10">
      <c r="A775" s="5" t="s">
        <v>720</v>
      </c>
      <c r="B775" s="5" t="s">
        <v>70</v>
      </c>
      <c r="C775" s="8" t="s">
        <v>336</v>
      </c>
      <c r="D775" s="5">
        <v>285</v>
      </c>
      <c r="E775" s="5" t="s">
        <v>29561</v>
      </c>
      <c r="F775" s="6"/>
      <c r="G775" s="6">
        <v>0</v>
      </c>
      <c r="H775" s="6"/>
      <c r="I775" s="5" t="s">
        <v>120</v>
      </c>
      <c r="J775" s="5" t="s">
        <v>29562</v>
      </c>
    </row>
    <row r="776" ht="19" customHeight="1" spans="1:10">
      <c r="A776" s="5" t="s">
        <v>723</v>
      </c>
      <c r="B776" s="5" t="s">
        <v>70</v>
      </c>
      <c r="C776" s="8" t="s">
        <v>605</v>
      </c>
      <c r="D776" s="5">
        <v>286</v>
      </c>
      <c r="E776" s="5" t="s">
        <v>29561</v>
      </c>
      <c r="F776" s="6"/>
      <c r="G776" s="6">
        <v>0</v>
      </c>
      <c r="H776" s="6"/>
      <c r="I776" s="5" t="s">
        <v>120</v>
      </c>
      <c r="J776" s="5" t="s">
        <v>29562</v>
      </c>
    </row>
    <row r="777" ht="19" customHeight="1" spans="1:10">
      <c r="A777" s="5" t="s">
        <v>723</v>
      </c>
      <c r="B777" s="5" t="s">
        <v>70</v>
      </c>
      <c r="C777" s="8" t="s">
        <v>186</v>
      </c>
      <c r="D777" s="5">
        <v>286</v>
      </c>
      <c r="E777" s="5" t="s">
        <v>29561</v>
      </c>
      <c r="F777" s="6"/>
      <c r="G777" s="6">
        <v>0</v>
      </c>
      <c r="H777" s="6"/>
      <c r="I777" s="5" t="s">
        <v>120</v>
      </c>
      <c r="J777" s="5" t="s">
        <v>29562</v>
      </c>
    </row>
    <row r="778" ht="19" customHeight="1" spans="1:10">
      <c r="A778" s="5" t="s">
        <v>723</v>
      </c>
      <c r="B778" s="5" t="s">
        <v>70</v>
      </c>
      <c r="C778" s="8" t="s">
        <v>165</v>
      </c>
      <c r="D778" s="5">
        <v>286</v>
      </c>
      <c r="E778" s="5" t="s">
        <v>29561</v>
      </c>
      <c r="F778" s="6"/>
      <c r="G778" s="6">
        <v>0</v>
      </c>
      <c r="H778" s="6"/>
      <c r="I778" s="5" t="s">
        <v>120</v>
      </c>
      <c r="J778" s="5" t="s">
        <v>29562</v>
      </c>
    </row>
    <row r="779" ht="19" customHeight="1" spans="1:10">
      <c r="A779" s="5" t="s">
        <v>723</v>
      </c>
      <c r="B779" s="5" t="s">
        <v>70</v>
      </c>
      <c r="C779" s="8" t="s">
        <v>673</v>
      </c>
      <c r="D779" s="5">
        <v>286</v>
      </c>
      <c r="E779" s="5" t="s">
        <v>29561</v>
      </c>
      <c r="F779" s="6"/>
      <c r="G779" s="6">
        <v>0</v>
      </c>
      <c r="H779" s="6"/>
      <c r="I779" s="5" t="s">
        <v>120</v>
      </c>
      <c r="J779" s="5" t="s">
        <v>29562</v>
      </c>
    </row>
    <row r="780" ht="19" customHeight="1" spans="1:10">
      <c r="A780" s="5" t="s">
        <v>723</v>
      </c>
      <c r="B780" s="5" t="s">
        <v>70</v>
      </c>
      <c r="C780" s="8" t="s">
        <v>183</v>
      </c>
      <c r="D780" s="5">
        <v>286</v>
      </c>
      <c r="E780" s="5" t="s">
        <v>29561</v>
      </c>
      <c r="F780" s="6"/>
      <c r="G780" s="6">
        <v>0</v>
      </c>
      <c r="H780" s="6"/>
      <c r="I780" s="5" t="s">
        <v>120</v>
      </c>
      <c r="J780" s="5" t="s">
        <v>29562</v>
      </c>
    </row>
    <row r="781" ht="19" customHeight="1" spans="1:10">
      <c r="A781" s="5" t="s">
        <v>723</v>
      </c>
      <c r="B781" s="5" t="s">
        <v>70</v>
      </c>
      <c r="C781" s="8" t="s">
        <v>431</v>
      </c>
      <c r="D781" s="5">
        <v>286</v>
      </c>
      <c r="E781" s="5" t="s">
        <v>29561</v>
      </c>
      <c r="F781" s="6"/>
      <c r="G781" s="6">
        <v>0</v>
      </c>
      <c r="H781" s="6"/>
      <c r="I781" s="5" t="s">
        <v>120</v>
      </c>
      <c r="J781" s="5" t="s">
        <v>29562</v>
      </c>
    </row>
    <row r="782" ht="19" customHeight="1" spans="1:10">
      <c r="A782" s="5" t="s">
        <v>78</v>
      </c>
      <c r="B782" s="5" t="s">
        <v>70</v>
      </c>
      <c r="C782" s="8" t="s">
        <v>151</v>
      </c>
      <c r="D782" s="5">
        <v>287</v>
      </c>
      <c r="E782" s="5" t="s">
        <v>29561</v>
      </c>
      <c r="F782" s="6"/>
      <c r="G782" s="6">
        <v>0</v>
      </c>
      <c r="H782" s="6"/>
      <c r="I782" s="5" t="s">
        <v>120</v>
      </c>
      <c r="J782" s="5" t="s">
        <v>29562</v>
      </c>
    </row>
    <row r="783" ht="19" customHeight="1" spans="1:10">
      <c r="A783" s="5" t="s">
        <v>78</v>
      </c>
      <c r="B783" s="5" t="s">
        <v>70</v>
      </c>
      <c r="C783" s="8" t="s">
        <v>3377</v>
      </c>
      <c r="D783" s="5">
        <v>287</v>
      </c>
      <c r="E783" s="5" t="s">
        <v>29561</v>
      </c>
      <c r="F783" s="6"/>
      <c r="G783" s="6">
        <v>0</v>
      </c>
      <c r="H783" s="6"/>
      <c r="I783" s="5" t="s">
        <v>120</v>
      </c>
      <c r="J783" s="5" t="s">
        <v>29562</v>
      </c>
    </row>
    <row r="784" ht="19" customHeight="1" spans="1:10">
      <c r="A784" s="5" t="s">
        <v>78</v>
      </c>
      <c r="B784" s="5" t="s">
        <v>70</v>
      </c>
      <c r="C784" s="8" t="s">
        <v>407</v>
      </c>
      <c r="D784" s="5">
        <v>287</v>
      </c>
      <c r="E784" s="5" t="s">
        <v>29561</v>
      </c>
      <c r="F784" s="6"/>
      <c r="G784" s="6">
        <v>24.8</v>
      </c>
      <c r="H784" s="6"/>
      <c r="I784" s="5" t="s">
        <v>120</v>
      </c>
      <c r="J784" s="5" t="s">
        <v>29562</v>
      </c>
    </row>
    <row r="785" ht="19" customHeight="1" spans="1:10">
      <c r="A785" s="5" t="s">
        <v>78</v>
      </c>
      <c r="B785" s="5" t="s">
        <v>70</v>
      </c>
      <c r="C785" s="8" t="s">
        <v>3422</v>
      </c>
      <c r="D785" s="5">
        <v>287</v>
      </c>
      <c r="E785" s="5" t="s">
        <v>29561</v>
      </c>
      <c r="F785" s="6"/>
      <c r="G785" s="6">
        <v>0</v>
      </c>
      <c r="H785" s="6"/>
      <c r="I785" s="5" t="s">
        <v>120</v>
      </c>
      <c r="J785" s="5" t="s">
        <v>29562</v>
      </c>
    </row>
    <row r="786" ht="19" customHeight="1" spans="1:10">
      <c r="A786" s="5" t="s">
        <v>78</v>
      </c>
      <c r="B786" s="5" t="s">
        <v>70</v>
      </c>
      <c r="C786" s="8" t="s">
        <v>336</v>
      </c>
      <c r="D786" s="5">
        <v>287</v>
      </c>
      <c r="E786" s="5" t="s">
        <v>29561</v>
      </c>
      <c r="F786" s="6"/>
      <c r="G786" s="6">
        <v>0</v>
      </c>
      <c r="H786" s="6"/>
      <c r="I786" s="5" t="s">
        <v>120</v>
      </c>
      <c r="J786" s="5" t="s">
        <v>29562</v>
      </c>
    </row>
    <row r="787" ht="19" customHeight="1" spans="1:10">
      <c r="A787" s="5" t="s">
        <v>724</v>
      </c>
      <c r="B787" s="5" t="s">
        <v>70</v>
      </c>
      <c r="C787" s="8" t="s">
        <v>114</v>
      </c>
      <c r="D787" s="5">
        <v>288</v>
      </c>
      <c r="E787" s="5" t="s">
        <v>29561</v>
      </c>
      <c r="F787" s="6"/>
      <c r="G787" s="6">
        <v>0</v>
      </c>
      <c r="H787" s="6"/>
      <c r="I787" s="5" t="s">
        <v>120</v>
      </c>
      <c r="J787" s="5" t="s">
        <v>29562</v>
      </c>
    </row>
    <row r="788" ht="19" customHeight="1" spans="1:10">
      <c r="A788" s="5" t="s">
        <v>724</v>
      </c>
      <c r="B788" s="5" t="s">
        <v>70</v>
      </c>
      <c r="C788" s="8" t="s">
        <v>605</v>
      </c>
      <c r="D788" s="5">
        <v>288</v>
      </c>
      <c r="E788" s="5" t="s">
        <v>29561</v>
      </c>
      <c r="F788" s="6"/>
      <c r="G788" s="6">
        <v>0</v>
      </c>
      <c r="H788" s="6"/>
      <c r="I788" s="5" t="s">
        <v>120</v>
      </c>
      <c r="J788" s="5" t="s">
        <v>29562</v>
      </c>
    </row>
    <row r="789" ht="19" customHeight="1" spans="1:10">
      <c r="A789" s="5" t="s">
        <v>724</v>
      </c>
      <c r="B789" s="5" t="s">
        <v>70</v>
      </c>
      <c r="C789" s="8" t="s">
        <v>186</v>
      </c>
      <c r="D789" s="5">
        <v>288</v>
      </c>
      <c r="E789" s="5" t="s">
        <v>29561</v>
      </c>
      <c r="F789" s="6"/>
      <c r="G789" s="6">
        <v>0</v>
      </c>
      <c r="H789" s="6"/>
      <c r="I789" s="5" t="s">
        <v>120</v>
      </c>
      <c r="J789" s="5" t="s">
        <v>29562</v>
      </c>
    </row>
    <row r="790" ht="19" customHeight="1" spans="1:10">
      <c r="A790" s="5" t="s">
        <v>724</v>
      </c>
      <c r="B790" s="5" t="s">
        <v>70</v>
      </c>
      <c r="C790" s="8" t="s">
        <v>165</v>
      </c>
      <c r="D790" s="5">
        <v>288</v>
      </c>
      <c r="E790" s="5" t="s">
        <v>29561</v>
      </c>
      <c r="F790" s="6"/>
      <c r="G790" s="6">
        <v>0</v>
      </c>
      <c r="H790" s="6"/>
      <c r="I790" s="5" t="s">
        <v>120</v>
      </c>
      <c r="J790" s="5" t="s">
        <v>29562</v>
      </c>
    </row>
    <row r="791" ht="19" customHeight="1" spans="1:10">
      <c r="A791" s="5" t="s">
        <v>724</v>
      </c>
      <c r="B791" s="5" t="s">
        <v>70</v>
      </c>
      <c r="C791" s="8" t="s">
        <v>151</v>
      </c>
      <c r="D791" s="5">
        <v>288</v>
      </c>
      <c r="E791" s="5" t="s">
        <v>29561</v>
      </c>
      <c r="F791" s="6"/>
      <c r="G791" s="6">
        <v>0</v>
      </c>
      <c r="H791" s="6"/>
      <c r="I791" s="5" t="s">
        <v>120</v>
      </c>
      <c r="J791" s="5" t="s">
        <v>29562</v>
      </c>
    </row>
    <row r="792" ht="19" customHeight="1" spans="1:10">
      <c r="A792" s="5" t="s">
        <v>724</v>
      </c>
      <c r="B792" s="5" t="s">
        <v>70</v>
      </c>
      <c r="C792" s="8" t="s">
        <v>3358</v>
      </c>
      <c r="D792" s="5">
        <v>288</v>
      </c>
      <c r="E792" s="5" t="s">
        <v>29561</v>
      </c>
      <c r="F792" s="6"/>
      <c r="G792" s="6">
        <v>0</v>
      </c>
      <c r="H792" s="6"/>
      <c r="I792" s="5" t="s">
        <v>120</v>
      </c>
      <c r="J792" s="5" t="s">
        <v>29562</v>
      </c>
    </row>
    <row r="793" ht="19" customHeight="1" spans="1:10">
      <c r="A793" s="5" t="s">
        <v>724</v>
      </c>
      <c r="B793" s="5" t="s">
        <v>70</v>
      </c>
      <c r="C793" s="8" t="s">
        <v>272</v>
      </c>
      <c r="D793" s="5">
        <v>288</v>
      </c>
      <c r="E793" s="5" t="s">
        <v>29561</v>
      </c>
      <c r="F793" s="6"/>
      <c r="G793" s="6">
        <v>0</v>
      </c>
      <c r="H793" s="6"/>
      <c r="I793" s="5" t="s">
        <v>120</v>
      </c>
      <c r="J793" s="5" t="s">
        <v>29562</v>
      </c>
    </row>
    <row r="794" ht="19" customHeight="1" spans="1:10">
      <c r="A794" s="5" t="s">
        <v>724</v>
      </c>
      <c r="B794" s="5" t="s">
        <v>70</v>
      </c>
      <c r="C794" s="8" t="s">
        <v>506</v>
      </c>
      <c r="D794" s="5">
        <v>288</v>
      </c>
      <c r="E794" s="5" t="s">
        <v>29561</v>
      </c>
      <c r="F794" s="6"/>
      <c r="G794" s="6">
        <v>0</v>
      </c>
      <c r="H794" s="6"/>
      <c r="I794" s="5" t="s">
        <v>120</v>
      </c>
      <c r="J794" s="5" t="s">
        <v>29562</v>
      </c>
    </row>
    <row r="795" ht="19" customHeight="1" spans="1:10">
      <c r="A795" s="5" t="s">
        <v>724</v>
      </c>
      <c r="B795" s="5" t="s">
        <v>70</v>
      </c>
      <c r="C795" s="8" t="s">
        <v>673</v>
      </c>
      <c r="D795" s="5">
        <v>288</v>
      </c>
      <c r="E795" s="5" t="s">
        <v>29561</v>
      </c>
      <c r="F795" s="6"/>
      <c r="G795" s="6">
        <v>0</v>
      </c>
      <c r="H795" s="6"/>
      <c r="I795" s="5" t="s">
        <v>120</v>
      </c>
      <c r="J795" s="5" t="s">
        <v>29562</v>
      </c>
    </row>
    <row r="796" ht="19" customHeight="1" spans="1:10">
      <c r="A796" s="5" t="s">
        <v>724</v>
      </c>
      <c r="B796" s="5" t="s">
        <v>70</v>
      </c>
      <c r="C796" s="8" t="s">
        <v>183</v>
      </c>
      <c r="D796" s="5">
        <v>288</v>
      </c>
      <c r="E796" s="5" t="s">
        <v>29561</v>
      </c>
      <c r="F796" s="6"/>
      <c r="G796" s="6">
        <v>0</v>
      </c>
      <c r="H796" s="6"/>
      <c r="I796" s="5" t="s">
        <v>120</v>
      </c>
      <c r="J796" s="5" t="s">
        <v>29562</v>
      </c>
    </row>
    <row r="797" ht="19" customHeight="1" spans="1:10">
      <c r="A797" s="5" t="s">
        <v>724</v>
      </c>
      <c r="B797" s="5" t="s">
        <v>70</v>
      </c>
      <c r="C797" s="8" t="s">
        <v>431</v>
      </c>
      <c r="D797" s="5">
        <v>288</v>
      </c>
      <c r="E797" s="5" t="s">
        <v>29561</v>
      </c>
      <c r="F797" s="6"/>
      <c r="G797" s="6">
        <v>0</v>
      </c>
      <c r="H797" s="6"/>
      <c r="I797" s="5" t="s">
        <v>120</v>
      </c>
      <c r="J797" s="5" t="s">
        <v>29562</v>
      </c>
    </row>
    <row r="798" ht="19" customHeight="1" spans="1:10">
      <c r="A798" s="5" t="s">
        <v>724</v>
      </c>
      <c r="B798" s="5" t="s">
        <v>70</v>
      </c>
      <c r="C798" s="8" t="s">
        <v>3377</v>
      </c>
      <c r="D798" s="5">
        <v>288</v>
      </c>
      <c r="E798" s="5" t="s">
        <v>29561</v>
      </c>
      <c r="F798" s="6"/>
      <c r="G798" s="6">
        <v>0</v>
      </c>
      <c r="H798" s="6"/>
      <c r="I798" s="5" t="s">
        <v>120</v>
      </c>
      <c r="J798" s="5" t="s">
        <v>29562</v>
      </c>
    </row>
    <row r="799" ht="19" customHeight="1" spans="1:10">
      <c r="A799" s="5" t="s">
        <v>724</v>
      </c>
      <c r="B799" s="5" t="s">
        <v>70</v>
      </c>
      <c r="C799" s="8" t="s">
        <v>407</v>
      </c>
      <c r="D799" s="5">
        <v>288</v>
      </c>
      <c r="E799" s="5" t="s">
        <v>29561</v>
      </c>
      <c r="F799" s="6"/>
      <c r="G799" s="6">
        <v>0</v>
      </c>
      <c r="H799" s="6"/>
      <c r="I799" s="5" t="s">
        <v>120</v>
      </c>
      <c r="J799" s="5" t="s">
        <v>29562</v>
      </c>
    </row>
    <row r="800" ht="19" customHeight="1" spans="1:10">
      <c r="A800" s="5" t="s">
        <v>724</v>
      </c>
      <c r="B800" s="5" t="s">
        <v>70</v>
      </c>
      <c r="C800" s="8" t="s">
        <v>411</v>
      </c>
      <c r="D800" s="5">
        <v>288</v>
      </c>
      <c r="E800" s="5" t="s">
        <v>29561</v>
      </c>
      <c r="F800" s="6"/>
      <c r="G800" s="6">
        <v>0</v>
      </c>
      <c r="H800" s="6"/>
      <c r="I800" s="5" t="s">
        <v>120</v>
      </c>
      <c r="J800" s="5" t="s">
        <v>29562</v>
      </c>
    </row>
    <row r="801" ht="19" customHeight="1" spans="1:10">
      <c r="A801" s="5" t="s">
        <v>724</v>
      </c>
      <c r="B801" s="5" t="s">
        <v>70</v>
      </c>
      <c r="C801" s="8" t="s">
        <v>251</v>
      </c>
      <c r="D801" s="5">
        <v>288</v>
      </c>
      <c r="E801" s="5" t="s">
        <v>29561</v>
      </c>
      <c r="F801" s="6"/>
      <c r="G801" s="6">
        <v>0</v>
      </c>
      <c r="H801" s="6"/>
      <c r="I801" s="5" t="s">
        <v>120</v>
      </c>
      <c r="J801" s="5" t="s">
        <v>29562</v>
      </c>
    </row>
    <row r="802" ht="19" customHeight="1" spans="1:10">
      <c r="A802" s="5" t="s">
        <v>724</v>
      </c>
      <c r="B802" s="5" t="s">
        <v>70</v>
      </c>
      <c r="C802" s="8" t="s">
        <v>472</v>
      </c>
      <c r="D802" s="5">
        <v>288</v>
      </c>
      <c r="E802" s="5" t="s">
        <v>29561</v>
      </c>
      <c r="F802" s="6"/>
      <c r="G802" s="6">
        <v>0</v>
      </c>
      <c r="H802" s="6"/>
      <c r="I802" s="5" t="s">
        <v>120</v>
      </c>
      <c r="J802" s="5" t="s">
        <v>29562</v>
      </c>
    </row>
    <row r="803" ht="19" customHeight="1" spans="1:10">
      <c r="A803" s="5" t="s">
        <v>724</v>
      </c>
      <c r="B803" s="5" t="s">
        <v>70</v>
      </c>
      <c r="C803" s="8" t="s">
        <v>466</v>
      </c>
      <c r="D803" s="5">
        <v>288</v>
      </c>
      <c r="E803" s="5" t="s">
        <v>29561</v>
      </c>
      <c r="F803" s="6"/>
      <c r="G803" s="6">
        <v>0</v>
      </c>
      <c r="H803" s="6"/>
      <c r="I803" s="5" t="s">
        <v>120</v>
      </c>
      <c r="J803" s="5" t="s">
        <v>29562</v>
      </c>
    </row>
    <row r="804" ht="19" customHeight="1" spans="1:10">
      <c r="A804" s="5" t="s">
        <v>724</v>
      </c>
      <c r="B804" s="5" t="s">
        <v>70</v>
      </c>
      <c r="C804" s="8" t="s">
        <v>333</v>
      </c>
      <c r="D804" s="5">
        <v>288</v>
      </c>
      <c r="E804" s="5" t="s">
        <v>29561</v>
      </c>
      <c r="F804" s="6"/>
      <c r="G804" s="6">
        <v>0</v>
      </c>
      <c r="H804" s="6"/>
      <c r="I804" s="5" t="s">
        <v>120</v>
      </c>
      <c r="J804" s="5" t="s">
        <v>29562</v>
      </c>
    </row>
    <row r="805" ht="19" customHeight="1" spans="1:10">
      <c r="A805" s="5" t="s">
        <v>724</v>
      </c>
      <c r="B805" s="5" t="s">
        <v>70</v>
      </c>
      <c r="C805" s="8" t="s">
        <v>175</v>
      </c>
      <c r="D805" s="5">
        <v>288</v>
      </c>
      <c r="E805" s="5" t="s">
        <v>29561</v>
      </c>
      <c r="F805" s="6"/>
      <c r="G805" s="6">
        <v>0</v>
      </c>
      <c r="H805" s="6"/>
      <c r="I805" s="5" t="s">
        <v>120</v>
      </c>
      <c r="J805" s="5" t="s">
        <v>29562</v>
      </c>
    </row>
    <row r="806" ht="19" customHeight="1" spans="1:10">
      <c r="A806" s="5" t="s">
        <v>724</v>
      </c>
      <c r="B806" s="5" t="s">
        <v>70</v>
      </c>
      <c r="C806" s="8" t="s">
        <v>3402</v>
      </c>
      <c r="D806" s="5">
        <v>288</v>
      </c>
      <c r="E806" s="5" t="s">
        <v>29561</v>
      </c>
      <c r="F806" s="6"/>
      <c r="G806" s="6">
        <v>0</v>
      </c>
      <c r="H806" s="6"/>
      <c r="I806" s="5" t="s">
        <v>120</v>
      </c>
      <c r="J806" s="5" t="s">
        <v>29562</v>
      </c>
    </row>
    <row r="807" ht="19" customHeight="1" spans="1:10">
      <c r="A807" s="5" t="s">
        <v>724</v>
      </c>
      <c r="B807" s="5" t="s">
        <v>70</v>
      </c>
      <c r="C807" s="8" t="s">
        <v>487</v>
      </c>
      <c r="D807" s="5">
        <v>288</v>
      </c>
      <c r="E807" s="5" t="s">
        <v>29561</v>
      </c>
      <c r="F807" s="6"/>
      <c r="G807" s="6">
        <v>0</v>
      </c>
      <c r="H807" s="6"/>
      <c r="I807" s="5" t="s">
        <v>120</v>
      </c>
      <c r="J807" s="5" t="s">
        <v>29562</v>
      </c>
    </row>
    <row r="808" ht="19" customHeight="1" spans="1:10">
      <c r="A808" s="5" t="s">
        <v>724</v>
      </c>
      <c r="B808" s="5" t="s">
        <v>70</v>
      </c>
      <c r="C808" s="8" t="s">
        <v>121</v>
      </c>
      <c r="D808" s="5">
        <v>288</v>
      </c>
      <c r="E808" s="5" t="s">
        <v>29561</v>
      </c>
      <c r="F808" s="6"/>
      <c r="G808" s="6">
        <v>0</v>
      </c>
      <c r="H808" s="6"/>
      <c r="I808" s="5" t="s">
        <v>120</v>
      </c>
      <c r="J808" s="5" t="s">
        <v>29562</v>
      </c>
    </row>
    <row r="809" ht="19" customHeight="1" spans="1:10">
      <c r="A809" s="5" t="s">
        <v>724</v>
      </c>
      <c r="B809" s="5" t="s">
        <v>70</v>
      </c>
      <c r="C809" s="8" t="s">
        <v>170</v>
      </c>
      <c r="D809" s="5">
        <v>288</v>
      </c>
      <c r="E809" s="5" t="s">
        <v>29561</v>
      </c>
      <c r="F809" s="6"/>
      <c r="G809" s="6">
        <v>0</v>
      </c>
      <c r="H809" s="6"/>
      <c r="I809" s="5" t="s">
        <v>120</v>
      </c>
      <c r="J809" s="5" t="s">
        <v>29562</v>
      </c>
    </row>
    <row r="810" ht="19" customHeight="1" spans="1:10">
      <c r="A810" s="5" t="s">
        <v>724</v>
      </c>
      <c r="B810" s="5" t="s">
        <v>70</v>
      </c>
      <c r="C810" s="8" t="s">
        <v>644</v>
      </c>
      <c r="D810" s="5">
        <v>288</v>
      </c>
      <c r="E810" s="5" t="s">
        <v>29561</v>
      </c>
      <c r="F810" s="6"/>
      <c r="G810" s="6">
        <v>0</v>
      </c>
      <c r="H810" s="6"/>
      <c r="I810" s="5" t="s">
        <v>120</v>
      </c>
      <c r="J810" s="5" t="s">
        <v>29562</v>
      </c>
    </row>
    <row r="811" ht="19" customHeight="1" spans="1:10">
      <c r="A811" s="5" t="s">
        <v>724</v>
      </c>
      <c r="B811" s="5" t="s">
        <v>70</v>
      </c>
      <c r="C811" s="8" t="s">
        <v>3418</v>
      </c>
      <c r="D811" s="5">
        <v>288</v>
      </c>
      <c r="E811" s="5" t="s">
        <v>29561</v>
      </c>
      <c r="F811" s="6"/>
      <c r="G811" s="6">
        <v>0</v>
      </c>
      <c r="H811" s="6"/>
      <c r="I811" s="5" t="s">
        <v>120</v>
      </c>
      <c r="J811" s="5" t="s">
        <v>29562</v>
      </c>
    </row>
    <row r="812" ht="19" customHeight="1" spans="1:10">
      <c r="A812" s="5" t="s">
        <v>724</v>
      </c>
      <c r="B812" s="5" t="s">
        <v>70</v>
      </c>
      <c r="C812" s="8" t="s">
        <v>3422</v>
      </c>
      <c r="D812" s="5">
        <v>288</v>
      </c>
      <c r="E812" s="5" t="s">
        <v>29561</v>
      </c>
      <c r="F812" s="6"/>
      <c r="G812" s="6">
        <v>0</v>
      </c>
      <c r="H812" s="6"/>
      <c r="I812" s="5" t="s">
        <v>120</v>
      </c>
      <c r="J812" s="5" t="s">
        <v>29562</v>
      </c>
    </row>
    <row r="813" ht="19" customHeight="1" spans="1:10">
      <c r="A813" s="5" t="s">
        <v>724</v>
      </c>
      <c r="B813" s="5" t="s">
        <v>70</v>
      </c>
      <c r="C813" s="8" t="s">
        <v>336</v>
      </c>
      <c r="D813" s="5">
        <v>288</v>
      </c>
      <c r="E813" s="5" t="s">
        <v>29561</v>
      </c>
      <c r="F813" s="6"/>
      <c r="G813" s="6">
        <v>0</v>
      </c>
      <c r="H813" s="6"/>
      <c r="I813" s="5" t="s">
        <v>120</v>
      </c>
      <c r="J813" s="5" t="s">
        <v>29562</v>
      </c>
    </row>
    <row r="814" ht="19" customHeight="1" spans="1:10">
      <c r="A814" s="5" t="s">
        <v>724</v>
      </c>
      <c r="B814" s="5" t="s">
        <v>70</v>
      </c>
      <c r="C814" s="8" t="s">
        <v>653</v>
      </c>
      <c r="D814" s="5">
        <v>288</v>
      </c>
      <c r="E814" s="5" t="s">
        <v>29561</v>
      </c>
      <c r="F814" s="6"/>
      <c r="G814" s="6">
        <v>0</v>
      </c>
      <c r="H814" s="6"/>
      <c r="I814" s="5" t="s">
        <v>120</v>
      </c>
      <c r="J814" s="5" t="s">
        <v>29562</v>
      </c>
    </row>
    <row r="815" ht="19" customHeight="1" spans="1:10">
      <c r="A815" s="5" t="s">
        <v>724</v>
      </c>
      <c r="B815" s="5" t="s">
        <v>70</v>
      </c>
      <c r="C815" s="8" t="s">
        <v>140</v>
      </c>
      <c r="D815" s="5">
        <v>288</v>
      </c>
      <c r="E815" s="5" t="s">
        <v>29561</v>
      </c>
      <c r="F815" s="6"/>
      <c r="G815" s="6">
        <v>0</v>
      </c>
      <c r="H815" s="6"/>
      <c r="I815" s="5" t="s">
        <v>120</v>
      </c>
      <c r="J815" s="5" t="s">
        <v>29562</v>
      </c>
    </row>
    <row r="816" ht="19" customHeight="1" spans="1:10">
      <c r="A816" s="5" t="s">
        <v>724</v>
      </c>
      <c r="B816" s="5" t="s">
        <v>70</v>
      </c>
      <c r="C816" s="8" t="s">
        <v>115</v>
      </c>
      <c r="D816" s="5">
        <v>288</v>
      </c>
      <c r="E816" s="5" t="s">
        <v>29561</v>
      </c>
      <c r="F816" s="6"/>
      <c r="G816" s="6">
        <v>0</v>
      </c>
      <c r="H816" s="6"/>
      <c r="I816" s="5" t="s">
        <v>120</v>
      </c>
      <c r="J816" s="5" t="s">
        <v>29562</v>
      </c>
    </row>
    <row r="817" ht="19" customHeight="1" spans="1:10">
      <c r="A817" s="5" t="s">
        <v>728</v>
      </c>
      <c r="B817" s="5" t="s">
        <v>70</v>
      </c>
      <c r="C817" s="8" t="s">
        <v>140</v>
      </c>
      <c r="D817" s="5">
        <v>292</v>
      </c>
      <c r="E817" s="5" t="s">
        <v>29561</v>
      </c>
      <c r="F817" s="6"/>
      <c r="G817" s="6">
        <v>0</v>
      </c>
      <c r="H817" s="6"/>
      <c r="I817" s="5" t="s">
        <v>120</v>
      </c>
      <c r="J817" s="5" t="s">
        <v>29562</v>
      </c>
    </row>
    <row r="818" ht="19" customHeight="1" spans="1:10">
      <c r="A818" s="5" t="s">
        <v>729</v>
      </c>
      <c r="B818" s="5" t="s">
        <v>70</v>
      </c>
      <c r="C818" s="8" t="s">
        <v>3418</v>
      </c>
      <c r="D818" s="5">
        <v>293</v>
      </c>
      <c r="E818" s="5" t="s">
        <v>29561</v>
      </c>
      <c r="F818" s="6"/>
      <c r="G818" s="6">
        <v>0</v>
      </c>
      <c r="H818" s="6"/>
      <c r="I818" s="5" t="s">
        <v>120</v>
      </c>
      <c r="J818" s="5" t="s">
        <v>29562</v>
      </c>
    </row>
    <row r="819" ht="19" customHeight="1" spans="1:10">
      <c r="A819" s="5" t="s">
        <v>79</v>
      </c>
      <c r="B819" s="5" t="s">
        <v>70</v>
      </c>
      <c r="C819" s="8" t="s">
        <v>151</v>
      </c>
      <c r="D819" s="5">
        <v>294</v>
      </c>
      <c r="E819" s="5" t="s">
        <v>29561</v>
      </c>
      <c r="F819" s="6"/>
      <c r="G819" s="6">
        <v>0</v>
      </c>
      <c r="H819" s="6"/>
      <c r="I819" s="5" t="s">
        <v>120</v>
      </c>
      <c r="J819" s="5" t="s">
        <v>29562</v>
      </c>
    </row>
    <row r="820" ht="19" customHeight="1" spans="1:10">
      <c r="A820" s="5" t="s">
        <v>79</v>
      </c>
      <c r="B820" s="5" t="s">
        <v>70</v>
      </c>
      <c r="C820" s="8" t="s">
        <v>3377</v>
      </c>
      <c r="D820" s="5">
        <v>294</v>
      </c>
      <c r="E820" s="5" t="s">
        <v>29561</v>
      </c>
      <c r="F820" s="6"/>
      <c r="G820" s="6">
        <v>0</v>
      </c>
      <c r="H820" s="6"/>
      <c r="I820" s="5" t="s">
        <v>120</v>
      </c>
      <c r="J820" s="5" t="s">
        <v>29562</v>
      </c>
    </row>
    <row r="821" ht="19" customHeight="1" spans="1:10">
      <c r="A821" s="5" t="s">
        <v>79</v>
      </c>
      <c r="B821" s="5" t="s">
        <v>70</v>
      </c>
      <c r="C821" s="8" t="s">
        <v>3418</v>
      </c>
      <c r="D821" s="5">
        <v>294</v>
      </c>
      <c r="E821" s="5" t="s">
        <v>29561</v>
      </c>
      <c r="F821" s="6"/>
      <c r="G821" s="6">
        <v>0</v>
      </c>
      <c r="H821" s="6"/>
      <c r="I821" s="5" t="s">
        <v>120</v>
      </c>
      <c r="J821" s="5" t="s">
        <v>29562</v>
      </c>
    </row>
    <row r="822" ht="19" customHeight="1" spans="1:10">
      <c r="A822" s="5" t="s">
        <v>79</v>
      </c>
      <c r="B822" s="5" t="s">
        <v>70</v>
      </c>
      <c r="C822" s="8" t="s">
        <v>115</v>
      </c>
      <c r="D822" s="5">
        <v>294</v>
      </c>
      <c r="E822" s="5" t="s">
        <v>29561</v>
      </c>
      <c r="F822" s="6"/>
      <c r="G822" s="6">
        <v>0</v>
      </c>
      <c r="H822" s="6"/>
      <c r="I822" s="5" t="s">
        <v>120</v>
      </c>
      <c r="J822" s="5" t="s">
        <v>29562</v>
      </c>
    </row>
    <row r="823" ht="19" customHeight="1" spans="1:10">
      <c r="A823" s="5" t="s">
        <v>730</v>
      </c>
      <c r="B823" s="5" t="s">
        <v>70</v>
      </c>
      <c r="C823" s="8" t="s">
        <v>114</v>
      </c>
      <c r="D823" s="5">
        <v>295</v>
      </c>
      <c r="E823" s="5" t="s">
        <v>29561</v>
      </c>
      <c r="F823" s="6"/>
      <c r="G823" s="6">
        <v>0</v>
      </c>
      <c r="H823" s="6"/>
      <c r="I823" s="5" t="s">
        <v>120</v>
      </c>
      <c r="J823" s="5" t="s">
        <v>29562</v>
      </c>
    </row>
    <row r="824" ht="19" customHeight="1" spans="1:10">
      <c r="A824" s="5" t="s">
        <v>730</v>
      </c>
      <c r="B824" s="5" t="s">
        <v>70</v>
      </c>
      <c r="C824" s="8" t="s">
        <v>605</v>
      </c>
      <c r="D824" s="5">
        <v>295</v>
      </c>
      <c r="E824" s="5" t="s">
        <v>29561</v>
      </c>
      <c r="F824" s="6"/>
      <c r="G824" s="6">
        <v>0</v>
      </c>
      <c r="H824" s="6"/>
      <c r="I824" s="5" t="s">
        <v>120</v>
      </c>
      <c r="J824" s="5" t="s">
        <v>29562</v>
      </c>
    </row>
    <row r="825" ht="19" customHeight="1" spans="1:10">
      <c r="A825" s="5" t="s">
        <v>730</v>
      </c>
      <c r="B825" s="5" t="s">
        <v>70</v>
      </c>
      <c r="C825" s="8" t="s">
        <v>186</v>
      </c>
      <c r="D825" s="5">
        <v>295</v>
      </c>
      <c r="E825" s="5" t="s">
        <v>29561</v>
      </c>
      <c r="F825" s="6"/>
      <c r="G825" s="6">
        <v>0</v>
      </c>
      <c r="H825" s="6"/>
      <c r="I825" s="5" t="s">
        <v>120</v>
      </c>
      <c r="J825" s="5" t="s">
        <v>29562</v>
      </c>
    </row>
    <row r="826" ht="19" customHeight="1" spans="1:10">
      <c r="A826" s="5" t="s">
        <v>730</v>
      </c>
      <c r="B826" s="5" t="s">
        <v>70</v>
      </c>
      <c r="C826" s="8" t="s">
        <v>165</v>
      </c>
      <c r="D826" s="5">
        <v>295</v>
      </c>
      <c r="E826" s="5" t="s">
        <v>29561</v>
      </c>
      <c r="F826" s="6"/>
      <c r="G826" s="6">
        <v>0</v>
      </c>
      <c r="H826" s="6"/>
      <c r="I826" s="5" t="s">
        <v>120</v>
      </c>
      <c r="J826" s="5" t="s">
        <v>29562</v>
      </c>
    </row>
    <row r="827" ht="19" customHeight="1" spans="1:10">
      <c r="A827" s="5" t="s">
        <v>730</v>
      </c>
      <c r="B827" s="5" t="s">
        <v>70</v>
      </c>
      <c r="C827" s="8" t="s">
        <v>151</v>
      </c>
      <c r="D827" s="5">
        <v>295</v>
      </c>
      <c r="E827" s="5" t="s">
        <v>29561</v>
      </c>
      <c r="F827" s="6"/>
      <c r="G827" s="6">
        <v>0</v>
      </c>
      <c r="H827" s="6"/>
      <c r="I827" s="5" t="s">
        <v>120</v>
      </c>
      <c r="J827" s="5" t="s">
        <v>29562</v>
      </c>
    </row>
    <row r="828" ht="19" customHeight="1" spans="1:10">
      <c r="A828" s="5" t="s">
        <v>730</v>
      </c>
      <c r="B828" s="5" t="s">
        <v>70</v>
      </c>
      <c r="C828" s="8" t="s">
        <v>3358</v>
      </c>
      <c r="D828" s="5">
        <v>295</v>
      </c>
      <c r="E828" s="5" t="s">
        <v>29561</v>
      </c>
      <c r="F828" s="6"/>
      <c r="G828" s="6">
        <v>0</v>
      </c>
      <c r="H828" s="6"/>
      <c r="I828" s="5" t="s">
        <v>120</v>
      </c>
      <c r="J828" s="5" t="s">
        <v>29562</v>
      </c>
    </row>
    <row r="829" ht="19" customHeight="1" spans="1:10">
      <c r="A829" s="5" t="s">
        <v>730</v>
      </c>
      <c r="B829" s="5" t="s">
        <v>70</v>
      </c>
      <c r="C829" s="8" t="s">
        <v>272</v>
      </c>
      <c r="D829" s="5">
        <v>295</v>
      </c>
      <c r="E829" s="5" t="s">
        <v>29561</v>
      </c>
      <c r="F829" s="6"/>
      <c r="G829" s="6">
        <v>0</v>
      </c>
      <c r="H829" s="6"/>
      <c r="I829" s="5" t="s">
        <v>120</v>
      </c>
      <c r="J829" s="5" t="s">
        <v>29562</v>
      </c>
    </row>
    <row r="830" ht="19" customHeight="1" spans="1:10">
      <c r="A830" s="5" t="s">
        <v>730</v>
      </c>
      <c r="B830" s="5" t="s">
        <v>70</v>
      </c>
      <c r="C830" s="8" t="s">
        <v>506</v>
      </c>
      <c r="D830" s="5">
        <v>295</v>
      </c>
      <c r="E830" s="5" t="s">
        <v>29561</v>
      </c>
      <c r="F830" s="6"/>
      <c r="G830" s="6">
        <v>0</v>
      </c>
      <c r="H830" s="6"/>
      <c r="I830" s="5" t="s">
        <v>120</v>
      </c>
      <c r="J830" s="5" t="s">
        <v>29562</v>
      </c>
    </row>
    <row r="831" ht="19" customHeight="1" spans="1:10">
      <c r="A831" s="5" t="s">
        <v>730</v>
      </c>
      <c r="B831" s="5" t="s">
        <v>70</v>
      </c>
      <c r="C831" s="8" t="s">
        <v>673</v>
      </c>
      <c r="D831" s="5">
        <v>295</v>
      </c>
      <c r="E831" s="5" t="s">
        <v>29561</v>
      </c>
      <c r="F831" s="6"/>
      <c r="G831" s="6">
        <v>0</v>
      </c>
      <c r="H831" s="6"/>
      <c r="I831" s="5" t="s">
        <v>120</v>
      </c>
      <c r="J831" s="5" t="s">
        <v>29562</v>
      </c>
    </row>
    <row r="832" ht="19" customHeight="1" spans="1:10">
      <c r="A832" s="5" t="s">
        <v>730</v>
      </c>
      <c r="B832" s="5" t="s">
        <v>70</v>
      </c>
      <c r="C832" s="8" t="s">
        <v>183</v>
      </c>
      <c r="D832" s="5">
        <v>295</v>
      </c>
      <c r="E832" s="5" t="s">
        <v>29561</v>
      </c>
      <c r="F832" s="6"/>
      <c r="G832" s="6">
        <v>0</v>
      </c>
      <c r="H832" s="6"/>
      <c r="I832" s="5" t="s">
        <v>120</v>
      </c>
      <c r="J832" s="5" t="s">
        <v>29562</v>
      </c>
    </row>
    <row r="833" ht="19" customHeight="1" spans="1:10">
      <c r="A833" s="5" t="s">
        <v>730</v>
      </c>
      <c r="B833" s="5" t="s">
        <v>70</v>
      </c>
      <c r="C833" s="8" t="s">
        <v>431</v>
      </c>
      <c r="D833" s="5">
        <v>295</v>
      </c>
      <c r="E833" s="5" t="s">
        <v>29561</v>
      </c>
      <c r="F833" s="6"/>
      <c r="G833" s="6">
        <v>0</v>
      </c>
      <c r="H833" s="6"/>
      <c r="I833" s="5" t="s">
        <v>120</v>
      </c>
      <c r="J833" s="5" t="s">
        <v>29562</v>
      </c>
    </row>
    <row r="834" ht="19" customHeight="1" spans="1:10">
      <c r="A834" s="5" t="s">
        <v>730</v>
      </c>
      <c r="B834" s="5" t="s">
        <v>70</v>
      </c>
      <c r="C834" s="8" t="s">
        <v>3377</v>
      </c>
      <c r="D834" s="5">
        <v>295</v>
      </c>
      <c r="E834" s="5" t="s">
        <v>29561</v>
      </c>
      <c r="F834" s="6"/>
      <c r="G834" s="6">
        <v>0</v>
      </c>
      <c r="H834" s="6"/>
      <c r="I834" s="5" t="s">
        <v>120</v>
      </c>
      <c r="J834" s="5" t="s">
        <v>29562</v>
      </c>
    </row>
    <row r="835" ht="19" customHeight="1" spans="1:10">
      <c r="A835" s="5" t="s">
        <v>730</v>
      </c>
      <c r="B835" s="5" t="s">
        <v>70</v>
      </c>
      <c r="C835" s="8" t="s">
        <v>411</v>
      </c>
      <c r="D835" s="5">
        <v>295</v>
      </c>
      <c r="E835" s="5" t="s">
        <v>29561</v>
      </c>
      <c r="F835" s="6"/>
      <c r="G835" s="6">
        <v>0</v>
      </c>
      <c r="H835" s="6"/>
      <c r="I835" s="5" t="s">
        <v>120</v>
      </c>
      <c r="J835" s="5" t="s">
        <v>29562</v>
      </c>
    </row>
    <row r="836" ht="19" customHeight="1" spans="1:10">
      <c r="A836" s="5" t="s">
        <v>730</v>
      </c>
      <c r="B836" s="5" t="s">
        <v>70</v>
      </c>
      <c r="C836" s="8" t="s">
        <v>251</v>
      </c>
      <c r="D836" s="5">
        <v>295</v>
      </c>
      <c r="E836" s="5" t="s">
        <v>29561</v>
      </c>
      <c r="F836" s="6"/>
      <c r="G836" s="6">
        <v>0</v>
      </c>
      <c r="H836" s="6"/>
      <c r="I836" s="5" t="s">
        <v>120</v>
      </c>
      <c r="J836" s="5" t="s">
        <v>29562</v>
      </c>
    </row>
    <row r="837" ht="19" customHeight="1" spans="1:10">
      <c r="A837" s="5" t="s">
        <v>730</v>
      </c>
      <c r="B837" s="5" t="s">
        <v>70</v>
      </c>
      <c r="C837" s="8" t="s">
        <v>472</v>
      </c>
      <c r="D837" s="5">
        <v>295</v>
      </c>
      <c r="E837" s="5" t="s">
        <v>29561</v>
      </c>
      <c r="F837" s="6"/>
      <c r="G837" s="6">
        <v>0</v>
      </c>
      <c r="H837" s="6"/>
      <c r="I837" s="5" t="s">
        <v>120</v>
      </c>
      <c r="J837" s="5" t="s">
        <v>29562</v>
      </c>
    </row>
    <row r="838" ht="19" customHeight="1" spans="1:10">
      <c r="A838" s="5" t="s">
        <v>730</v>
      </c>
      <c r="B838" s="5" t="s">
        <v>70</v>
      </c>
      <c r="C838" s="8" t="s">
        <v>466</v>
      </c>
      <c r="D838" s="5">
        <v>295</v>
      </c>
      <c r="E838" s="5" t="s">
        <v>29561</v>
      </c>
      <c r="F838" s="6"/>
      <c r="G838" s="6">
        <v>0</v>
      </c>
      <c r="H838" s="6"/>
      <c r="I838" s="5" t="s">
        <v>120</v>
      </c>
      <c r="J838" s="5" t="s">
        <v>29562</v>
      </c>
    </row>
    <row r="839" ht="19" customHeight="1" spans="1:10">
      <c r="A839" s="5" t="s">
        <v>730</v>
      </c>
      <c r="B839" s="5" t="s">
        <v>70</v>
      </c>
      <c r="C839" s="8" t="s">
        <v>333</v>
      </c>
      <c r="D839" s="5">
        <v>295</v>
      </c>
      <c r="E839" s="5" t="s">
        <v>29561</v>
      </c>
      <c r="F839" s="6"/>
      <c r="G839" s="6">
        <v>0</v>
      </c>
      <c r="H839" s="6"/>
      <c r="I839" s="5" t="s">
        <v>120</v>
      </c>
      <c r="J839" s="5" t="s">
        <v>29562</v>
      </c>
    </row>
    <row r="840" ht="19" customHeight="1" spans="1:10">
      <c r="A840" s="5" t="s">
        <v>730</v>
      </c>
      <c r="B840" s="5" t="s">
        <v>70</v>
      </c>
      <c r="C840" s="8" t="s">
        <v>175</v>
      </c>
      <c r="D840" s="5">
        <v>295</v>
      </c>
      <c r="E840" s="5" t="s">
        <v>29561</v>
      </c>
      <c r="F840" s="6"/>
      <c r="G840" s="6">
        <v>0</v>
      </c>
      <c r="H840" s="6"/>
      <c r="I840" s="5" t="s">
        <v>120</v>
      </c>
      <c r="J840" s="5" t="s">
        <v>29562</v>
      </c>
    </row>
    <row r="841" ht="19" customHeight="1" spans="1:10">
      <c r="A841" s="5" t="s">
        <v>730</v>
      </c>
      <c r="B841" s="5" t="s">
        <v>70</v>
      </c>
      <c r="C841" s="8" t="s">
        <v>3402</v>
      </c>
      <c r="D841" s="5">
        <v>295</v>
      </c>
      <c r="E841" s="5" t="s">
        <v>29561</v>
      </c>
      <c r="F841" s="6"/>
      <c r="G841" s="6">
        <v>0</v>
      </c>
      <c r="H841" s="6"/>
      <c r="I841" s="5" t="s">
        <v>120</v>
      </c>
      <c r="J841" s="5" t="s">
        <v>29562</v>
      </c>
    </row>
    <row r="842" ht="19" customHeight="1" spans="1:10">
      <c r="A842" s="5" t="s">
        <v>730</v>
      </c>
      <c r="B842" s="5" t="s">
        <v>70</v>
      </c>
      <c r="C842" s="8" t="s">
        <v>487</v>
      </c>
      <c r="D842" s="5">
        <v>295</v>
      </c>
      <c r="E842" s="5" t="s">
        <v>29561</v>
      </c>
      <c r="F842" s="6"/>
      <c r="G842" s="6">
        <v>0</v>
      </c>
      <c r="H842" s="6"/>
      <c r="I842" s="5" t="s">
        <v>120</v>
      </c>
      <c r="J842" s="5" t="s">
        <v>29562</v>
      </c>
    </row>
    <row r="843" ht="19" customHeight="1" spans="1:10">
      <c r="A843" s="5" t="s">
        <v>732</v>
      </c>
      <c r="B843" s="5" t="s">
        <v>70</v>
      </c>
      <c r="C843" s="8" t="s">
        <v>121</v>
      </c>
      <c r="D843" s="5">
        <v>296</v>
      </c>
      <c r="E843" s="5" t="s">
        <v>29561</v>
      </c>
      <c r="F843" s="6"/>
      <c r="G843" s="6">
        <v>0</v>
      </c>
      <c r="H843" s="6"/>
      <c r="I843" s="5" t="s">
        <v>120</v>
      </c>
      <c r="J843" s="5" t="s">
        <v>29562</v>
      </c>
    </row>
    <row r="844" ht="19" customHeight="1" spans="1:10">
      <c r="A844" s="5" t="s">
        <v>732</v>
      </c>
      <c r="B844" s="5" t="s">
        <v>70</v>
      </c>
      <c r="C844" s="8" t="s">
        <v>170</v>
      </c>
      <c r="D844" s="5">
        <v>296</v>
      </c>
      <c r="E844" s="5" t="s">
        <v>29561</v>
      </c>
      <c r="F844" s="6"/>
      <c r="G844" s="6">
        <v>0</v>
      </c>
      <c r="H844" s="6"/>
      <c r="I844" s="5" t="s">
        <v>120</v>
      </c>
      <c r="J844" s="5" t="s">
        <v>29562</v>
      </c>
    </row>
    <row r="845" ht="19" customHeight="1" spans="1:10">
      <c r="A845" s="5" t="s">
        <v>732</v>
      </c>
      <c r="B845" s="5" t="s">
        <v>70</v>
      </c>
      <c r="C845" s="8" t="s">
        <v>3418</v>
      </c>
      <c r="D845" s="5">
        <v>296</v>
      </c>
      <c r="E845" s="5" t="s">
        <v>29561</v>
      </c>
      <c r="F845" s="6"/>
      <c r="G845" s="6">
        <v>0</v>
      </c>
      <c r="H845" s="6"/>
      <c r="I845" s="5" t="s">
        <v>120</v>
      </c>
      <c r="J845" s="5" t="s">
        <v>29562</v>
      </c>
    </row>
    <row r="846" ht="19" customHeight="1" spans="1:10">
      <c r="A846" s="5" t="s">
        <v>732</v>
      </c>
      <c r="B846" s="5" t="s">
        <v>70</v>
      </c>
      <c r="C846" s="8" t="s">
        <v>3422</v>
      </c>
      <c r="D846" s="5">
        <v>296</v>
      </c>
      <c r="E846" s="5" t="s">
        <v>29561</v>
      </c>
      <c r="F846" s="6"/>
      <c r="G846" s="6">
        <v>0</v>
      </c>
      <c r="H846" s="6"/>
      <c r="I846" s="5" t="s">
        <v>120</v>
      </c>
      <c r="J846" s="5" t="s">
        <v>29562</v>
      </c>
    </row>
    <row r="847" ht="19" customHeight="1" spans="1:10">
      <c r="A847" s="5" t="s">
        <v>732</v>
      </c>
      <c r="B847" s="5" t="s">
        <v>70</v>
      </c>
      <c r="C847" s="8" t="s">
        <v>336</v>
      </c>
      <c r="D847" s="5">
        <v>296</v>
      </c>
      <c r="E847" s="5" t="s">
        <v>29561</v>
      </c>
      <c r="F847" s="6"/>
      <c r="G847" s="6">
        <v>0</v>
      </c>
      <c r="H847" s="6"/>
      <c r="I847" s="5" t="s">
        <v>120</v>
      </c>
      <c r="J847" s="5" t="s">
        <v>29562</v>
      </c>
    </row>
    <row r="848" ht="19" customHeight="1" spans="1:10">
      <c r="A848" s="5" t="s">
        <v>734</v>
      </c>
      <c r="B848" s="5" t="s">
        <v>70</v>
      </c>
      <c r="C848" s="8" t="s">
        <v>114</v>
      </c>
      <c r="D848" s="5">
        <v>297</v>
      </c>
      <c r="E848" s="5" t="s">
        <v>29561</v>
      </c>
      <c r="F848" s="6"/>
      <c r="G848" s="6">
        <v>0</v>
      </c>
      <c r="H848" s="6"/>
      <c r="I848" s="5" t="s">
        <v>120</v>
      </c>
      <c r="J848" s="5" t="s">
        <v>29562</v>
      </c>
    </row>
    <row r="849" ht="19" customHeight="1" spans="1:10">
      <c r="A849" s="5" t="s">
        <v>734</v>
      </c>
      <c r="B849" s="5" t="s">
        <v>70</v>
      </c>
      <c r="C849" s="8" t="s">
        <v>605</v>
      </c>
      <c r="D849" s="5">
        <v>297</v>
      </c>
      <c r="E849" s="5" t="s">
        <v>29561</v>
      </c>
      <c r="F849" s="6"/>
      <c r="G849" s="6">
        <v>0</v>
      </c>
      <c r="H849" s="6"/>
      <c r="I849" s="5" t="s">
        <v>120</v>
      </c>
      <c r="J849" s="5" t="s">
        <v>29562</v>
      </c>
    </row>
    <row r="850" ht="19" customHeight="1" spans="1:10">
      <c r="A850" s="5" t="s">
        <v>734</v>
      </c>
      <c r="B850" s="5" t="s">
        <v>70</v>
      </c>
      <c r="C850" s="8" t="s">
        <v>186</v>
      </c>
      <c r="D850" s="5">
        <v>297</v>
      </c>
      <c r="E850" s="5" t="s">
        <v>29561</v>
      </c>
      <c r="F850" s="6"/>
      <c r="G850" s="6">
        <v>0</v>
      </c>
      <c r="H850" s="6"/>
      <c r="I850" s="5" t="s">
        <v>120</v>
      </c>
      <c r="J850" s="5" t="s">
        <v>29562</v>
      </c>
    </row>
    <row r="851" ht="19" customHeight="1" spans="1:10">
      <c r="A851" s="5" t="s">
        <v>734</v>
      </c>
      <c r="B851" s="5" t="s">
        <v>70</v>
      </c>
      <c r="C851" s="8" t="s">
        <v>165</v>
      </c>
      <c r="D851" s="5">
        <v>297</v>
      </c>
      <c r="E851" s="5" t="s">
        <v>29561</v>
      </c>
      <c r="F851" s="6"/>
      <c r="G851" s="6">
        <v>0</v>
      </c>
      <c r="H851" s="6"/>
      <c r="I851" s="5" t="s">
        <v>120</v>
      </c>
      <c r="J851" s="5" t="s">
        <v>29562</v>
      </c>
    </row>
    <row r="852" ht="19" customHeight="1" spans="1:10">
      <c r="A852" s="5" t="s">
        <v>734</v>
      </c>
      <c r="B852" s="5" t="s">
        <v>70</v>
      </c>
      <c r="C852" s="8" t="s">
        <v>151</v>
      </c>
      <c r="D852" s="5">
        <v>297</v>
      </c>
      <c r="E852" s="5" t="s">
        <v>29561</v>
      </c>
      <c r="F852" s="6"/>
      <c r="G852" s="6">
        <v>0</v>
      </c>
      <c r="H852" s="6"/>
      <c r="I852" s="5" t="s">
        <v>120</v>
      </c>
      <c r="J852" s="5" t="s">
        <v>29562</v>
      </c>
    </row>
    <row r="853" ht="19" customHeight="1" spans="1:10">
      <c r="A853" s="5" t="s">
        <v>734</v>
      </c>
      <c r="B853" s="5" t="s">
        <v>70</v>
      </c>
      <c r="C853" s="8" t="s">
        <v>3358</v>
      </c>
      <c r="D853" s="5">
        <v>297</v>
      </c>
      <c r="E853" s="5" t="s">
        <v>29561</v>
      </c>
      <c r="F853" s="6"/>
      <c r="G853" s="6">
        <v>0</v>
      </c>
      <c r="H853" s="6"/>
      <c r="I853" s="5" t="s">
        <v>120</v>
      </c>
      <c r="J853" s="5" t="s">
        <v>29562</v>
      </c>
    </row>
    <row r="854" ht="19" customHeight="1" spans="1:10">
      <c r="A854" s="5" t="s">
        <v>734</v>
      </c>
      <c r="B854" s="5" t="s">
        <v>70</v>
      </c>
      <c r="C854" s="8" t="s">
        <v>272</v>
      </c>
      <c r="D854" s="5">
        <v>297</v>
      </c>
      <c r="E854" s="5" t="s">
        <v>29561</v>
      </c>
      <c r="F854" s="6"/>
      <c r="G854" s="6">
        <v>0</v>
      </c>
      <c r="H854" s="6"/>
      <c r="I854" s="5" t="s">
        <v>120</v>
      </c>
      <c r="J854" s="5" t="s">
        <v>29562</v>
      </c>
    </row>
    <row r="855" ht="19" customHeight="1" spans="1:10">
      <c r="A855" s="5" t="s">
        <v>734</v>
      </c>
      <c r="B855" s="5" t="s">
        <v>70</v>
      </c>
      <c r="C855" s="8" t="s">
        <v>506</v>
      </c>
      <c r="D855" s="5">
        <v>297</v>
      </c>
      <c r="E855" s="5" t="s">
        <v>29561</v>
      </c>
      <c r="F855" s="6"/>
      <c r="G855" s="6">
        <v>0</v>
      </c>
      <c r="H855" s="6"/>
      <c r="I855" s="5" t="s">
        <v>120</v>
      </c>
      <c r="J855" s="5" t="s">
        <v>29562</v>
      </c>
    </row>
    <row r="856" ht="19" customHeight="1" spans="1:10">
      <c r="A856" s="5" t="s">
        <v>734</v>
      </c>
      <c r="B856" s="5" t="s">
        <v>70</v>
      </c>
      <c r="C856" s="8" t="s">
        <v>673</v>
      </c>
      <c r="D856" s="5">
        <v>297</v>
      </c>
      <c r="E856" s="5" t="s">
        <v>29561</v>
      </c>
      <c r="F856" s="6"/>
      <c r="G856" s="6">
        <v>0</v>
      </c>
      <c r="H856" s="6"/>
      <c r="I856" s="5" t="s">
        <v>120</v>
      </c>
      <c r="J856" s="5" t="s">
        <v>29562</v>
      </c>
    </row>
    <row r="857" ht="19" customHeight="1" spans="1:10">
      <c r="A857" s="5" t="s">
        <v>734</v>
      </c>
      <c r="B857" s="5" t="s">
        <v>70</v>
      </c>
      <c r="C857" s="8" t="s">
        <v>183</v>
      </c>
      <c r="D857" s="5">
        <v>297</v>
      </c>
      <c r="E857" s="5" t="s">
        <v>29561</v>
      </c>
      <c r="F857" s="6"/>
      <c r="G857" s="6">
        <v>0</v>
      </c>
      <c r="H857" s="6"/>
      <c r="I857" s="5" t="s">
        <v>120</v>
      </c>
      <c r="J857" s="5" t="s">
        <v>29562</v>
      </c>
    </row>
    <row r="858" ht="19" customHeight="1" spans="1:10">
      <c r="A858" s="5" t="s">
        <v>734</v>
      </c>
      <c r="B858" s="5" t="s">
        <v>70</v>
      </c>
      <c r="C858" s="8" t="s">
        <v>431</v>
      </c>
      <c r="D858" s="5">
        <v>297</v>
      </c>
      <c r="E858" s="5" t="s">
        <v>29561</v>
      </c>
      <c r="F858" s="6"/>
      <c r="G858" s="6">
        <v>0</v>
      </c>
      <c r="H858" s="6"/>
      <c r="I858" s="5" t="s">
        <v>120</v>
      </c>
      <c r="J858" s="5" t="s">
        <v>29562</v>
      </c>
    </row>
    <row r="859" ht="19" customHeight="1" spans="1:10">
      <c r="A859" s="5" t="s">
        <v>734</v>
      </c>
      <c r="B859" s="5" t="s">
        <v>70</v>
      </c>
      <c r="C859" s="8" t="s">
        <v>3377</v>
      </c>
      <c r="D859" s="5">
        <v>297</v>
      </c>
      <c r="E859" s="5" t="s">
        <v>29561</v>
      </c>
      <c r="F859" s="6"/>
      <c r="G859" s="6">
        <v>0</v>
      </c>
      <c r="H859" s="6"/>
      <c r="I859" s="5" t="s">
        <v>120</v>
      </c>
      <c r="J859" s="5" t="s">
        <v>29562</v>
      </c>
    </row>
    <row r="860" ht="19" customHeight="1" spans="1:10">
      <c r="A860" s="5" t="s">
        <v>734</v>
      </c>
      <c r="B860" s="5" t="s">
        <v>70</v>
      </c>
      <c r="C860" s="8" t="s">
        <v>407</v>
      </c>
      <c r="D860" s="5">
        <v>297</v>
      </c>
      <c r="E860" s="5" t="s">
        <v>29561</v>
      </c>
      <c r="F860" s="6"/>
      <c r="G860" s="6">
        <v>0</v>
      </c>
      <c r="H860" s="6"/>
      <c r="I860" s="5" t="s">
        <v>120</v>
      </c>
      <c r="J860" s="5" t="s">
        <v>29562</v>
      </c>
    </row>
    <row r="861" ht="19" customHeight="1" spans="1:10">
      <c r="A861" s="5" t="s">
        <v>734</v>
      </c>
      <c r="B861" s="5" t="s">
        <v>70</v>
      </c>
      <c r="C861" s="8" t="s">
        <v>411</v>
      </c>
      <c r="D861" s="5">
        <v>297</v>
      </c>
      <c r="E861" s="5" t="s">
        <v>29561</v>
      </c>
      <c r="F861" s="6"/>
      <c r="G861" s="6">
        <v>0</v>
      </c>
      <c r="H861" s="6"/>
      <c r="I861" s="5" t="s">
        <v>120</v>
      </c>
      <c r="J861" s="5" t="s">
        <v>29562</v>
      </c>
    </row>
    <row r="862" ht="19" customHeight="1" spans="1:10">
      <c r="A862" s="5" t="s">
        <v>734</v>
      </c>
      <c r="B862" s="5" t="s">
        <v>70</v>
      </c>
      <c r="C862" s="8" t="s">
        <v>251</v>
      </c>
      <c r="D862" s="5">
        <v>297</v>
      </c>
      <c r="E862" s="5" t="s">
        <v>29561</v>
      </c>
      <c r="F862" s="6"/>
      <c r="G862" s="6">
        <v>0</v>
      </c>
      <c r="H862" s="6"/>
      <c r="I862" s="5" t="s">
        <v>120</v>
      </c>
      <c r="J862" s="5" t="s">
        <v>29562</v>
      </c>
    </row>
    <row r="863" ht="19" customHeight="1" spans="1:10">
      <c r="A863" s="5" t="s">
        <v>734</v>
      </c>
      <c r="B863" s="5" t="s">
        <v>70</v>
      </c>
      <c r="C863" s="8" t="s">
        <v>472</v>
      </c>
      <c r="D863" s="5">
        <v>297</v>
      </c>
      <c r="E863" s="5" t="s">
        <v>29561</v>
      </c>
      <c r="F863" s="6"/>
      <c r="G863" s="6">
        <v>0</v>
      </c>
      <c r="H863" s="6"/>
      <c r="I863" s="5" t="s">
        <v>120</v>
      </c>
      <c r="J863" s="5" t="s">
        <v>29562</v>
      </c>
    </row>
    <row r="864" ht="19" customHeight="1" spans="1:10">
      <c r="A864" s="5" t="s">
        <v>734</v>
      </c>
      <c r="B864" s="5" t="s">
        <v>70</v>
      </c>
      <c r="C864" s="8" t="s">
        <v>466</v>
      </c>
      <c r="D864" s="5">
        <v>297</v>
      </c>
      <c r="E864" s="5" t="s">
        <v>29561</v>
      </c>
      <c r="F864" s="6"/>
      <c r="G864" s="6">
        <v>0</v>
      </c>
      <c r="H864" s="6"/>
      <c r="I864" s="5" t="s">
        <v>120</v>
      </c>
      <c r="J864" s="5" t="s">
        <v>29562</v>
      </c>
    </row>
    <row r="865" ht="19" customHeight="1" spans="1:10">
      <c r="A865" s="5" t="s">
        <v>734</v>
      </c>
      <c r="B865" s="5" t="s">
        <v>70</v>
      </c>
      <c r="C865" s="8" t="s">
        <v>333</v>
      </c>
      <c r="D865" s="5">
        <v>297</v>
      </c>
      <c r="E865" s="5" t="s">
        <v>29561</v>
      </c>
      <c r="F865" s="6"/>
      <c r="G865" s="6">
        <v>0</v>
      </c>
      <c r="H865" s="6"/>
      <c r="I865" s="5" t="s">
        <v>120</v>
      </c>
      <c r="J865" s="5" t="s">
        <v>29562</v>
      </c>
    </row>
    <row r="866" ht="19" customHeight="1" spans="1:10">
      <c r="A866" s="5" t="s">
        <v>734</v>
      </c>
      <c r="B866" s="5" t="s">
        <v>70</v>
      </c>
      <c r="C866" s="8" t="s">
        <v>175</v>
      </c>
      <c r="D866" s="5">
        <v>297</v>
      </c>
      <c r="E866" s="5" t="s">
        <v>29561</v>
      </c>
      <c r="F866" s="6"/>
      <c r="G866" s="6">
        <v>0</v>
      </c>
      <c r="H866" s="6"/>
      <c r="I866" s="5" t="s">
        <v>120</v>
      </c>
      <c r="J866" s="5" t="s">
        <v>29562</v>
      </c>
    </row>
    <row r="867" ht="19" customHeight="1" spans="1:10">
      <c r="A867" s="5" t="s">
        <v>734</v>
      </c>
      <c r="B867" s="5" t="s">
        <v>70</v>
      </c>
      <c r="C867" s="8" t="s">
        <v>3402</v>
      </c>
      <c r="D867" s="5">
        <v>297</v>
      </c>
      <c r="E867" s="5" t="s">
        <v>29561</v>
      </c>
      <c r="F867" s="6"/>
      <c r="G867" s="6">
        <v>0</v>
      </c>
      <c r="H867" s="6"/>
      <c r="I867" s="5" t="s">
        <v>120</v>
      </c>
      <c r="J867" s="5" t="s">
        <v>29562</v>
      </c>
    </row>
    <row r="868" ht="19" customHeight="1" spans="1:10">
      <c r="A868" s="5" t="s">
        <v>734</v>
      </c>
      <c r="B868" s="5" t="s">
        <v>70</v>
      </c>
      <c r="C868" s="8" t="s">
        <v>487</v>
      </c>
      <c r="D868" s="5">
        <v>297</v>
      </c>
      <c r="E868" s="5" t="s">
        <v>29561</v>
      </c>
      <c r="F868" s="6"/>
      <c r="G868" s="6">
        <v>0</v>
      </c>
      <c r="H868" s="6"/>
      <c r="I868" s="5" t="s">
        <v>120</v>
      </c>
      <c r="J868" s="5" t="s">
        <v>29562</v>
      </c>
    </row>
    <row r="869" ht="19" customHeight="1" spans="1:10">
      <c r="A869" s="5" t="s">
        <v>734</v>
      </c>
      <c r="B869" s="5" t="s">
        <v>70</v>
      </c>
      <c r="C869" s="8" t="s">
        <v>121</v>
      </c>
      <c r="D869" s="5">
        <v>297</v>
      </c>
      <c r="E869" s="5" t="s">
        <v>29561</v>
      </c>
      <c r="F869" s="6"/>
      <c r="G869" s="6">
        <v>0</v>
      </c>
      <c r="H869" s="6"/>
      <c r="I869" s="5" t="s">
        <v>120</v>
      </c>
      <c r="J869" s="5" t="s">
        <v>29562</v>
      </c>
    </row>
    <row r="870" ht="19" customHeight="1" spans="1:10">
      <c r="A870" s="5" t="s">
        <v>734</v>
      </c>
      <c r="B870" s="5" t="s">
        <v>70</v>
      </c>
      <c r="C870" s="8" t="s">
        <v>170</v>
      </c>
      <c r="D870" s="5">
        <v>297</v>
      </c>
      <c r="E870" s="5" t="s">
        <v>29561</v>
      </c>
      <c r="F870" s="6"/>
      <c r="G870" s="6">
        <v>0</v>
      </c>
      <c r="H870" s="6"/>
      <c r="I870" s="5" t="s">
        <v>120</v>
      </c>
      <c r="J870" s="5" t="s">
        <v>29562</v>
      </c>
    </row>
    <row r="871" ht="19" customHeight="1" spans="1:10">
      <c r="A871" s="5" t="s">
        <v>734</v>
      </c>
      <c r="B871" s="5" t="s">
        <v>70</v>
      </c>
      <c r="C871" s="8" t="s">
        <v>644</v>
      </c>
      <c r="D871" s="5">
        <v>297</v>
      </c>
      <c r="E871" s="5" t="s">
        <v>29561</v>
      </c>
      <c r="F871" s="6"/>
      <c r="G871" s="6">
        <v>0</v>
      </c>
      <c r="H871" s="6"/>
      <c r="I871" s="5" t="s">
        <v>120</v>
      </c>
      <c r="J871" s="5" t="s">
        <v>29562</v>
      </c>
    </row>
    <row r="872" ht="19" customHeight="1" spans="1:10">
      <c r="A872" s="5" t="s">
        <v>734</v>
      </c>
      <c r="B872" s="5" t="s">
        <v>70</v>
      </c>
      <c r="C872" s="8" t="s">
        <v>3418</v>
      </c>
      <c r="D872" s="5">
        <v>297</v>
      </c>
      <c r="E872" s="5" t="s">
        <v>29561</v>
      </c>
      <c r="F872" s="6"/>
      <c r="G872" s="6">
        <v>0</v>
      </c>
      <c r="H872" s="6"/>
      <c r="I872" s="5" t="s">
        <v>120</v>
      </c>
      <c r="J872" s="5" t="s">
        <v>29562</v>
      </c>
    </row>
    <row r="873" ht="19" customHeight="1" spans="1:10">
      <c r="A873" s="5" t="s">
        <v>734</v>
      </c>
      <c r="B873" s="5" t="s">
        <v>70</v>
      </c>
      <c r="C873" s="8" t="s">
        <v>3422</v>
      </c>
      <c r="D873" s="5">
        <v>297</v>
      </c>
      <c r="E873" s="5" t="s">
        <v>29561</v>
      </c>
      <c r="F873" s="6"/>
      <c r="G873" s="6">
        <v>0</v>
      </c>
      <c r="H873" s="6"/>
      <c r="I873" s="5" t="s">
        <v>120</v>
      </c>
      <c r="J873" s="5" t="s">
        <v>29562</v>
      </c>
    </row>
    <row r="874" ht="19" customHeight="1" spans="1:10">
      <c r="A874" s="5" t="s">
        <v>734</v>
      </c>
      <c r="B874" s="5" t="s">
        <v>70</v>
      </c>
      <c r="C874" s="8" t="s">
        <v>336</v>
      </c>
      <c r="D874" s="5">
        <v>297</v>
      </c>
      <c r="E874" s="5" t="s">
        <v>29561</v>
      </c>
      <c r="F874" s="6"/>
      <c r="G874" s="6">
        <v>0</v>
      </c>
      <c r="H874" s="6"/>
      <c r="I874" s="5" t="s">
        <v>120</v>
      </c>
      <c r="J874" s="5" t="s">
        <v>29562</v>
      </c>
    </row>
    <row r="875" ht="19" customHeight="1" spans="1:10">
      <c r="A875" s="5" t="s">
        <v>734</v>
      </c>
      <c r="B875" s="5" t="s">
        <v>70</v>
      </c>
      <c r="C875" s="8" t="s">
        <v>653</v>
      </c>
      <c r="D875" s="5">
        <v>297</v>
      </c>
      <c r="E875" s="5" t="s">
        <v>29561</v>
      </c>
      <c r="F875" s="6"/>
      <c r="G875" s="6">
        <v>0</v>
      </c>
      <c r="H875" s="6"/>
      <c r="I875" s="5" t="s">
        <v>120</v>
      </c>
      <c r="J875" s="5" t="s">
        <v>29562</v>
      </c>
    </row>
    <row r="876" ht="19" customHeight="1" spans="1:10">
      <c r="A876" s="5" t="s">
        <v>734</v>
      </c>
      <c r="B876" s="5" t="s">
        <v>70</v>
      </c>
      <c r="C876" s="8" t="s">
        <v>140</v>
      </c>
      <c r="D876" s="5">
        <v>297</v>
      </c>
      <c r="E876" s="5" t="s">
        <v>29561</v>
      </c>
      <c r="F876" s="6"/>
      <c r="G876" s="6">
        <v>0</v>
      </c>
      <c r="H876" s="6"/>
      <c r="I876" s="5" t="s">
        <v>120</v>
      </c>
      <c r="J876" s="5" t="s">
        <v>29562</v>
      </c>
    </row>
    <row r="877" ht="19" customHeight="1" spans="1:10">
      <c r="A877" s="5" t="s">
        <v>734</v>
      </c>
      <c r="B877" s="5" t="s">
        <v>70</v>
      </c>
      <c r="C877" s="8" t="s">
        <v>115</v>
      </c>
      <c r="D877" s="5">
        <v>297</v>
      </c>
      <c r="E877" s="5" t="s">
        <v>29561</v>
      </c>
      <c r="F877" s="6"/>
      <c r="G877" s="6">
        <v>0</v>
      </c>
      <c r="H877" s="6"/>
      <c r="I877" s="5" t="s">
        <v>120</v>
      </c>
      <c r="J877" s="5" t="s">
        <v>29562</v>
      </c>
    </row>
    <row r="878" ht="19" customHeight="1" spans="1:10">
      <c r="A878" s="5" t="s">
        <v>80</v>
      </c>
      <c r="B878" s="5" t="s">
        <v>70</v>
      </c>
      <c r="C878" s="8" t="s">
        <v>407</v>
      </c>
      <c r="D878" s="5">
        <v>298</v>
      </c>
      <c r="E878" s="5" t="s">
        <v>29561</v>
      </c>
      <c r="F878" s="6"/>
      <c r="G878" s="6">
        <v>0.155</v>
      </c>
      <c r="H878" s="6"/>
      <c r="I878" s="5" t="s">
        <v>120</v>
      </c>
      <c r="J878" s="5" t="s">
        <v>29562</v>
      </c>
    </row>
    <row r="879" ht="19" customHeight="1" spans="1:10">
      <c r="A879" s="5" t="s">
        <v>80</v>
      </c>
      <c r="B879" s="5" t="s">
        <v>70</v>
      </c>
      <c r="C879" s="8" t="s">
        <v>3418</v>
      </c>
      <c r="D879" s="5">
        <v>298</v>
      </c>
      <c r="E879" s="5" t="s">
        <v>29561</v>
      </c>
      <c r="F879" s="6"/>
      <c r="G879" s="6">
        <v>0</v>
      </c>
      <c r="H879" s="6"/>
      <c r="I879" s="5" t="s">
        <v>120</v>
      </c>
      <c r="J879" s="5" t="s">
        <v>29562</v>
      </c>
    </row>
    <row r="880" ht="19" customHeight="1" spans="1:10">
      <c r="A880" s="5" t="s">
        <v>80</v>
      </c>
      <c r="B880" s="5" t="s">
        <v>70</v>
      </c>
      <c r="C880" s="8" t="s">
        <v>3422</v>
      </c>
      <c r="D880" s="5">
        <v>298</v>
      </c>
      <c r="E880" s="5" t="s">
        <v>29561</v>
      </c>
      <c r="F880" s="6"/>
      <c r="G880" s="6">
        <v>0.02</v>
      </c>
      <c r="H880" s="6"/>
      <c r="I880" s="5" t="s">
        <v>120</v>
      </c>
      <c r="J880" s="5" t="s">
        <v>29562</v>
      </c>
    </row>
    <row r="881" ht="19" customHeight="1" spans="1:10">
      <c r="A881" s="5" t="s">
        <v>80</v>
      </c>
      <c r="B881" s="5" t="s">
        <v>70</v>
      </c>
      <c r="C881" s="8" t="s">
        <v>336</v>
      </c>
      <c r="D881" s="5">
        <v>298</v>
      </c>
      <c r="E881" s="5" t="s">
        <v>29561</v>
      </c>
      <c r="F881" s="6"/>
      <c r="G881" s="6">
        <v>0</v>
      </c>
      <c r="H881" s="6"/>
      <c r="I881" s="5" t="s">
        <v>120</v>
      </c>
      <c r="J881" s="5" t="s">
        <v>29562</v>
      </c>
    </row>
    <row r="882" ht="19" customHeight="1" spans="1:10">
      <c r="A882" s="5" t="s">
        <v>736</v>
      </c>
      <c r="B882" s="5" t="s">
        <v>70</v>
      </c>
      <c r="C882" s="8" t="s">
        <v>3358</v>
      </c>
      <c r="D882" s="5">
        <v>299</v>
      </c>
      <c r="E882" s="5" t="s">
        <v>29561</v>
      </c>
      <c r="F882" s="6"/>
      <c r="G882" s="6">
        <v>0</v>
      </c>
      <c r="H882" s="6"/>
      <c r="I882" s="5" t="s">
        <v>120</v>
      </c>
      <c r="J882" s="5" t="s">
        <v>29562</v>
      </c>
    </row>
    <row r="883" ht="19" customHeight="1" spans="1:10">
      <c r="A883" s="5" t="s">
        <v>736</v>
      </c>
      <c r="B883" s="5" t="s">
        <v>70</v>
      </c>
      <c r="C883" s="8" t="s">
        <v>272</v>
      </c>
      <c r="D883" s="5">
        <v>299</v>
      </c>
      <c r="E883" s="5" t="s">
        <v>29561</v>
      </c>
      <c r="F883" s="6"/>
      <c r="G883" s="6">
        <v>0</v>
      </c>
      <c r="H883" s="6"/>
      <c r="I883" s="5" t="s">
        <v>120</v>
      </c>
      <c r="J883" s="5" t="s">
        <v>29562</v>
      </c>
    </row>
    <row r="884" ht="19" customHeight="1" spans="1:10">
      <c r="A884" s="5" t="s">
        <v>736</v>
      </c>
      <c r="B884" s="5" t="s">
        <v>70</v>
      </c>
      <c r="C884" s="8" t="s">
        <v>506</v>
      </c>
      <c r="D884" s="5">
        <v>299</v>
      </c>
      <c r="E884" s="5" t="s">
        <v>29561</v>
      </c>
      <c r="F884" s="6"/>
      <c r="G884" s="6">
        <v>0</v>
      </c>
      <c r="H884" s="6"/>
      <c r="I884" s="5" t="s">
        <v>120</v>
      </c>
      <c r="J884" s="5" t="s">
        <v>29562</v>
      </c>
    </row>
    <row r="885" ht="19" customHeight="1" spans="1:10">
      <c r="A885" s="5" t="s">
        <v>736</v>
      </c>
      <c r="B885" s="5" t="s">
        <v>70</v>
      </c>
      <c r="C885" s="8" t="s">
        <v>673</v>
      </c>
      <c r="D885" s="5">
        <v>299</v>
      </c>
      <c r="E885" s="5" t="s">
        <v>29561</v>
      </c>
      <c r="F885" s="6"/>
      <c r="G885" s="6">
        <v>0</v>
      </c>
      <c r="H885" s="6"/>
      <c r="I885" s="5" t="s">
        <v>120</v>
      </c>
      <c r="J885" s="5" t="s">
        <v>29562</v>
      </c>
    </row>
    <row r="886" ht="19" customHeight="1" spans="1:10">
      <c r="A886" s="5" t="s">
        <v>736</v>
      </c>
      <c r="B886" s="5" t="s">
        <v>70</v>
      </c>
      <c r="C886" s="8" t="s">
        <v>183</v>
      </c>
      <c r="D886" s="5">
        <v>299</v>
      </c>
      <c r="E886" s="5" t="s">
        <v>29561</v>
      </c>
      <c r="F886" s="6"/>
      <c r="G886" s="6">
        <v>0</v>
      </c>
      <c r="H886" s="6"/>
      <c r="I886" s="5" t="s">
        <v>120</v>
      </c>
      <c r="J886" s="5" t="s">
        <v>29562</v>
      </c>
    </row>
    <row r="887" ht="19" customHeight="1" spans="1:10">
      <c r="A887" s="5" t="s">
        <v>736</v>
      </c>
      <c r="B887" s="5" t="s">
        <v>70</v>
      </c>
      <c r="C887" s="8" t="s">
        <v>431</v>
      </c>
      <c r="D887" s="5">
        <v>299</v>
      </c>
      <c r="E887" s="5" t="s">
        <v>29561</v>
      </c>
      <c r="F887" s="6"/>
      <c r="G887" s="6">
        <v>0</v>
      </c>
      <c r="H887" s="6"/>
      <c r="I887" s="5" t="s">
        <v>120</v>
      </c>
      <c r="J887" s="5" t="s">
        <v>29562</v>
      </c>
    </row>
    <row r="888" ht="19" customHeight="1" spans="1:10">
      <c r="A888" s="5" t="s">
        <v>736</v>
      </c>
      <c r="B888" s="5" t="s">
        <v>70</v>
      </c>
      <c r="C888" s="8" t="s">
        <v>3377</v>
      </c>
      <c r="D888" s="5">
        <v>299</v>
      </c>
      <c r="E888" s="5" t="s">
        <v>29561</v>
      </c>
      <c r="F888" s="6"/>
      <c r="G888" s="6">
        <v>0</v>
      </c>
      <c r="H888" s="6"/>
      <c r="I888" s="5" t="s">
        <v>120</v>
      </c>
      <c r="J888" s="5" t="s">
        <v>29562</v>
      </c>
    </row>
    <row r="889" ht="19" customHeight="1" spans="1:10">
      <c r="A889" s="5" t="s">
        <v>736</v>
      </c>
      <c r="B889" s="5" t="s">
        <v>70</v>
      </c>
      <c r="C889" s="8" t="s">
        <v>407</v>
      </c>
      <c r="D889" s="5">
        <v>299</v>
      </c>
      <c r="E889" s="5" t="s">
        <v>29561</v>
      </c>
      <c r="F889" s="6"/>
      <c r="G889" s="6">
        <v>0</v>
      </c>
      <c r="H889" s="6"/>
      <c r="I889" s="5" t="s">
        <v>120</v>
      </c>
      <c r="J889" s="5" t="s">
        <v>29562</v>
      </c>
    </row>
    <row r="890" ht="19" customHeight="1" spans="1:10">
      <c r="A890" s="5" t="s">
        <v>736</v>
      </c>
      <c r="B890" s="5" t="s">
        <v>70</v>
      </c>
      <c r="C890" s="8" t="s">
        <v>411</v>
      </c>
      <c r="D890" s="5">
        <v>299</v>
      </c>
      <c r="E890" s="5" t="s">
        <v>29561</v>
      </c>
      <c r="F890" s="6"/>
      <c r="G890" s="6">
        <v>0</v>
      </c>
      <c r="H890" s="6"/>
      <c r="I890" s="5" t="s">
        <v>120</v>
      </c>
      <c r="J890" s="5" t="s">
        <v>29562</v>
      </c>
    </row>
    <row r="891" ht="19" customHeight="1" spans="1:10">
      <c r="A891" s="5" t="s">
        <v>736</v>
      </c>
      <c r="B891" s="5" t="s">
        <v>70</v>
      </c>
      <c r="C891" s="8" t="s">
        <v>251</v>
      </c>
      <c r="D891" s="5">
        <v>299</v>
      </c>
      <c r="E891" s="5" t="s">
        <v>29561</v>
      </c>
      <c r="F891" s="6"/>
      <c r="G891" s="6">
        <v>0</v>
      </c>
      <c r="H891" s="6"/>
      <c r="I891" s="5" t="s">
        <v>120</v>
      </c>
      <c r="J891" s="5" t="s">
        <v>29562</v>
      </c>
    </row>
    <row r="892" ht="19" customHeight="1" spans="1:10">
      <c r="A892" s="5" t="s">
        <v>736</v>
      </c>
      <c r="B892" s="5" t="s">
        <v>70</v>
      </c>
      <c r="C892" s="8" t="s">
        <v>333</v>
      </c>
      <c r="D892" s="5">
        <v>299</v>
      </c>
      <c r="E892" s="5" t="s">
        <v>29561</v>
      </c>
      <c r="F892" s="6"/>
      <c r="G892" s="6">
        <v>0</v>
      </c>
      <c r="H892" s="6"/>
      <c r="I892" s="5" t="s">
        <v>120</v>
      </c>
      <c r="J892" s="5" t="s">
        <v>29562</v>
      </c>
    </row>
    <row r="893" ht="19" customHeight="1" spans="1:10">
      <c r="A893" s="5" t="s">
        <v>736</v>
      </c>
      <c r="B893" s="5" t="s">
        <v>70</v>
      </c>
      <c r="C893" s="8" t="s">
        <v>175</v>
      </c>
      <c r="D893" s="5">
        <v>299</v>
      </c>
      <c r="E893" s="5" t="s">
        <v>29561</v>
      </c>
      <c r="F893" s="6"/>
      <c r="G893" s="6">
        <v>0</v>
      </c>
      <c r="H893" s="6"/>
      <c r="I893" s="5" t="s">
        <v>120</v>
      </c>
      <c r="J893" s="5" t="s">
        <v>29562</v>
      </c>
    </row>
    <row r="894" ht="19" customHeight="1" spans="1:10">
      <c r="A894" s="5" t="s">
        <v>736</v>
      </c>
      <c r="B894" s="5" t="s">
        <v>70</v>
      </c>
      <c r="C894" s="8" t="s">
        <v>3402</v>
      </c>
      <c r="D894" s="5">
        <v>299</v>
      </c>
      <c r="E894" s="5" t="s">
        <v>29561</v>
      </c>
      <c r="F894" s="6"/>
      <c r="G894" s="6">
        <v>0</v>
      </c>
      <c r="H894" s="6"/>
      <c r="I894" s="5" t="s">
        <v>120</v>
      </c>
      <c r="J894" s="5" t="s">
        <v>29562</v>
      </c>
    </row>
    <row r="895" ht="19" customHeight="1" spans="1:10">
      <c r="A895" s="5" t="s">
        <v>736</v>
      </c>
      <c r="B895" s="5" t="s">
        <v>70</v>
      </c>
      <c r="C895" s="8" t="s">
        <v>487</v>
      </c>
      <c r="D895" s="5">
        <v>299</v>
      </c>
      <c r="E895" s="5" t="s">
        <v>29561</v>
      </c>
      <c r="F895" s="6"/>
      <c r="G895" s="6">
        <v>0</v>
      </c>
      <c r="H895" s="6"/>
      <c r="I895" s="5" t="s">
        <v>120</v>
      </c>
      <c r="J895" s="5" t="s">
        <v>29562</v>
      </c>
    </row>
    <row r="896" ht="19" customHeight="1" spans="1:10">
      <c r="A896" s="5" t="s">
        <v>736</v>
      </c>
      <c r="B896" s="5" t="s">
        <v>70</v>
      </c>
      <c r="C896" s="8" t="s">
        <v>121</v>
      </c>
      <c r="D896" s="5">
        <v>299</v>
      </c>
      <c r="E896" s="5" t="s">
        <v>29561</v>
      </c>
      <c r="F896" s="6"/>
      <c r="G896" s="6">
        <v>0</v>
      </c>
      <c r="H896" s="6"/>
      <c r="I896" s="5" t="s">
        <v>120</v>
      </c>
      <c r="J896" s="5" t="s">
        <v>29562</v>
      </c>
    </row>
    <row r="897" ht="19" customHeight="1" spans="1:10">
      <c r="A897" s="5" t="s">
        <v>736</v>
      </c>
      <c r="B897" s="5" t="s">
        <v>70</v>
      </c>
      <c r="C897" s="8" t="s">
        <v>170</v>
      </c>
      <c r="D897" s="5">
        <v>299</v>
      </c>
      <c r="E897" s="5" t="s">
        <v>29561</v>
      </c>
      <c r="F897" s="6"/>
      <c r="G897" s="6">
        <v>0</v>
      </c>
      <c r="H897" s="6"/>
      <c r="I897" s="5" t="s">
        <v>120</v>
      </c>
      <c r="J897" s="5" t="s">
        <v>29562</v>
      </c>
    </row>
    <row r="898" ht="19" customHeight="1" spans="1:10">
      <c r="A898" s="5" t="s">
        <v>736</v>
      </c>
      <c r="B898" s="5" t="s">
        <v>70</v>
      </c>
      <c r="C898" s="8" t="s">
        <v>644</v>
      </c>
      <c r="D898" s="5">
        <v>299</v>
      </c>
      <c r="E898" s="5" t="s">
        <v>29561</v>
      </c>
      <c r="F898" s="6"/>
      <c r="G898" s="6">
        <v>0</v>
      </c>
      <c r="H898" s="6"/>
      <c r="I898" s="5" t="s">
        <v>120</v>
      </c>
      <c r="J898" s="5" t="s">
        <v>29562</v>
      </c>
    </row>
    <row r="899" ht="19" customHeight="1" spans="1:10">
      <c r="A899" s="5" t="s">
        <v>736</v>
      </c>
      <c r="B899" s="5" t="s">
        <v>70</v>
      </c>
      <c r="C899" s="8" t="s">
        <v>3418</v>
      </c>
      <c r="D899" s="5">
        <v>299</v>
      </c>
      <c r="E899" s="5" t="s">
        <v>29561</v>
      </c>
      <c r="F899" s="6"/>
      <c r="G899" s="6">
        <v>0</v>
      </c>
      <c r="H899" s="6"/>
      <c r="I899" s="5" t="s">
        <v>120</v>
      </c>
      <c r="J899" s="5" t="s">
        <v>29562</v>
      </c>
    </row>
    <row r="900" ht="19" customHeight="1" spans="1:10">
      <c r="A900" s="5" t="s">
        <v>736</v>
      </c>
      <c r="B900" s="5" t="s">
        <v>70</v>
      </c>
      <c r="C900" s="8" t="s">
        <v>3422</v>
      </c>
      <c r="D900" s="5">
        <v>299</v>
      </c>
      <c r="E900" s="5" t="s">
        <v>29561</v>
      </c>
      <c r="F900" s="6"/>
      <c r="G900" s="6">
        <v>0</v>
      </c>
      <c r="H900" s="6"/>
      <c r="I900" s="5" t="s">
        <v>120</v>
      </c>
      <c r="J900" s="5" t="s">
        <v>29562</v>
      </c>
    </row>
    <row r="901" ht="19" customHeight="1" spans="1:10">
      <c r="A901" s="5" t="s">
        <v>736</v>
      </c>
      <c r="B901" s="5" t="s">
        <v>70</v>
      </c>
      <c r="C901" s="8" t="s">
        <v>336</v>
      </c>
      <c r="D901" s="5">
        <v>299</v>
      </c>
      <c r="E901" s="5" t="s">
        <v>29561</v>
      </c>
      <c r="F901" s="6"/>
      <c r="G901" s="6">
        <v>0</v>
      </c>
      <c r="H901" s="6"/>
      <c r="I901" s="5" t="s">
        <v>120</v>
      </c>
      <c r="J901" s="5" t="s">
        <v>29562</v>
      </c>
    </row>
    <row r="902" ht="19" customHeight="1" spans="1:10">
      <c r="A902" s="5" t="s">
        <v>736</v>
      </c>
      <c r="B902" s="5" t="s">
        <v>70</v>
      </c>
      <c r="C902" s="8" t="s">
        <v>653</v>
      </c>
      <c r="D902" s="5">
        <v>299</v>
      </c>
      <c r="E902" s="5" t="s">
        <v>29561</v>
      </c>
      <c r="F902" s="6"/>
      <c r="G902" s="6">
        <v>0</v>
      </c>
      <c r="H902" s="6"/>
      <c r="I902" s="5" t="s">
        <v>120</v>
      </c>
      <c r="J902" s="5" t="s">
        <v>29562</v>
      </c>
    </row>
    <row r="903" ht="19" customHeight="1" spans="1:10">
      <c r="A903" s="5" t="s">
        <v>736</v>
      </c>
      <c r="B903" s="5" t="s">
        <v>70</v>
      </c>
      <c r="C903" s="8" t="s">
        <v>140</v>
      </c>
      <c r="D903" s="5">
        <v>299</v>
      </c>
      <c r="E903" s="5" t="s">
        <v>29561</v>
      </c>
      <c r="F903" s="6"/>
      <c r="G903" s="6">
        <v>0</v>
      </c>
      <c r="H903" s="6"/>
      <c r="I903" s="5" t="s">
        <v>120</v>
      </c>
      <c r="J903" s="5" t="s">
        <v>29562</v>
      </c>
    </row>
    <row r="904" ht="19" customHeight="1" spans="1:10">
      <c r="A904" s="5" t="s">
        <v>736</v>
      </c>
      <c r="B904" s="5" t="s">
        <v>70</v>
      </c>
      <c r="C904" s="8" t="s">
        <v>115</v>
      </c>
      <c r="D904" s="5">
        <v>299</v>
      </c>
      <c r="E904" s="5" t="s">
        <v>29561</v>
      </c>
      <c r="F904" s="6"/>
      <c r="G904" s="6">
        <v>0</v>
      </c>
      <c r="H904" s="6"/>
      <c r="I904" s="5" t="s">
        <v>120</v>
      </c>
      <c r="J904" s="5" t="s">
        <v>29562</v>
      </c>
    </row>
    <row r="905" ht="19" customHeight="1" spans="1:10">
      <c r="A905" s="5" t="s">
        <v>739</v>
      </c>
      <c r="B905" s="5" t="s">
        <v>70</v>
      </c>
      <c r="C905" s="8" t="s">
        <v>114</v>
      </c>
      <c r="D905" s="5">
        <v>301</v>
      </c>
      <c r="E905" s="5" t="s">
        <v>29561</v>
      </c>
      <c r="F905" s="6"/>
      <c r="G905" s="6">
        <v>0.152</v>
      </c>
      <c r="H905" s="6"/>
      <c r="I905" s="5" t="s">
        <v>120</v>
      </c>
      <c r="J905" s="5" t="s">
        <v>29562</v>
      </c>
    </row>
    <row r="906" ht="19" customHeight="1" spans="1:10">
      <c r="A906" s="5" t="s">
        <v>739</v>
      </c>
      <c r="B906" s="5" t="s">
        <v>70</v>
      </c>
      <c r="C906" s="8" t="s">
        <v>605</v>
      </c>
      <c r="D906" s="5">
        <v>301</v>
      </c>
      <c r="E906" s="5" t="s">
        <v>29561</v>
      </c>
      <c r="F906" s="6"/>
      <c r="G906" s="6">
        <v>0</v>
      </c>
      <c r="H906" s="6"/>
      <c r="I906" s="5" t="s">
        <v>120</v>
      </c>
      <c r="J906" s="5" t="s">
        <v>29562</v>
      </c>
    </row>
    <row r="907" ht="19" customHeight="1" spans="1:10">
      <c r="A907" s="5" t="s">
        <v>739</v>
      </c>
      <c r="B907" s="5" t="s">
        <v>70</v>
      </c>
      <c r="C907" s="8" t="s">
        <v>186</v>
      </c>
      <c r="D907" s="5">
        <v>301</v>
      </c>
      <c r="E907" s="5" t="s">
        <v>29561</v>
      </c>
      <c r="F907" s="6"/>
      <c r="G907" s="6">
        <v>0</v>
      </c>
      <c r="H907" s="6"/>
      <c r="I907" s="5" t="s">
        <v>120</v>
      </c>
      <c r="J907" s="5" t="s">
        <v>29562</v>
      </c>
    </row>
    <row r="908" ht="19" customHeight="1" spans="1:10">
      <c r="A908" s="5" t="s">
        <v>739</v>
      </c>
      <c r="B908" s="5" t="s">
        <v>70</v>
      </c>
      <c r="C908" s="8" t="s">
        <v>165</v>
      </c>
      <c r="D908" s="5">
        <v>301</v>
      </c>
      <c r="E908" s="5" t="s">
        <v>29561</v>
      </c>
      <c r="F908" s="6"/>
      <c r="G908" s="6">
        <v>0</v>
      </c>
      <c r="H908" s="6"/>
      <c r="I908" s="5" t="s">
        <v>120</v>
      </c>
      <c r="J908" s="5" t="s">
        <v>29562</v>
      </c>
    </row>
    <row r="909" ht="19" customHeight="1" spans="1:10">
      <c r="A909" s="5" t="s">
        <v>739</v>
      </c>
      <c r="B909" s="5" t="s">
        <v>70</v>
      </c>
      <c r="C909" s="8" t="s">
        <v>151</v>
      </c>
      <c r="D909" s="5">
        <v>301</v>
      </c>
      <c r="E909" s="5" t="s">
        <v>29561</v>
      </c>
      <c r="F909" s="6"/>
      <c r="G909" s="6">
        <v>0</v>
      </c>
      <c r="H909" s="6"/>
      <c r="I909" s="5" t="s">
        <v>120</v>
      </c>
      <c r="J909" s="5" t="s">
        <v>29562</v>
      </c>
    </row>
    <row r="910" ht="19" customHeight="1" spans="1:10">
      <c r="A910" s="5" t="s">
        <v>739</v>
      </c>
      <c r="B910" s="5" t="s">
        <v>70</v>
      </c>
      <c r="C910" s="8" t="s">
        <v>3358</v>
      </c>
      <c r="D910" s="5">
        <v>301</v>
      </c>
      <c r="E910" s="5" t="s">
        <v>29561</v>
      </c>
      <c r="F910" s="6"/>
      <c r="G910" s="6">
        <v>0</v>
      </c>
      <c r="H910" s="6"/>
      <c r="I910" s="5" t="s">
        <v>120</v>
      </c>
      <c r="J910" s="5" t="s">
        <v>29562</v>
      </c>
    </row>
    <row r="911" ht="19" customHeight="1" spans="1:10">
      <c r="A911" s="5" t="s">
        <v>739</v>
      </c>
      <c r="B911" s="5" t="s">
        <v>70</v>
      </c>
      <c r="C911" s="8" t="s">
        <v>272</v>
      </c>
      <c r="D911" s="5">
        <v>301</v>
      </c>
      <c r="E911" s="5" t="s">
        <v>29561</v>
      </c>
      <c r="F911" s="6"/>
      <c r="G911" s="6">
        <v>0</v>
      </c>
      <c r="H911" s="6"/>
      <c r="I911" s="5" t="s">
        <v>120</v>
      </c>
      <c r="J911" s="5" t="s">
        <v>29562</v>
      </c>
    </row>
    <row r="912" ht="19" customHeight="1" spans="1:10">
      <c r="A912" s="5" t="s">
        <v>739</v>
      </c>
      <c r="B912" s="5" t="s">
        <v>70</v>
      </c>
      <c r="C912" s="8" t="s">
        <v>506</v>
      </c>
      <c r="D912" s="5">
        <v>301</v>
      </c>
      <c r="E912" s="5" t="s">
        <v>29561</v>
      </c>
      <c r="F912" s="6"/>
      <c r="G912" s="6">
        <v>0</v>
      </c>
      <c r="H912" s="6"/>
      <c r="I912" s="5" t="s">
        <v>120</v>
      </c>
      <c r="J912" s="5" t="s">
        <v>29562</v>
      </c>
    </row>
    <row r="913" ht="19" customHeight="1" spans="1:10">
      <c r="A913" s="5" t="s">
        <v>739</v>
      </c>
      <c r="B913" s="5" t="s">
        <v>70</v>
      </c>
      <c r="C913" s="8" t="s">
        <v>673</v>
      </c>
      <c r="D913" s="5">
        <v>301</v>
      </c>
      <c r="E913" s="5" t="s">
        <v>29561</v>
      </c>
      <c r="F913" s="6"/>
      <c r="G913" s="6">
        <v>0</v>
      </c>
      <c r="H913" s="6"/>
      <c r="I913" s="5" t="s">
        <v>120</v>
      </c>
      <c r="J913" s="5" t="s">
        <v>29562</v>
      </c>
    </row>
    <row r="914" ht="19" customHeight="1" spans="1:10">
      <c r="A914" s="5" t="s">
        <v>739</v>
      </c>
      <c r="B914" s="5" t="s">
        <v>70</v>
      </c>
      <c r="C914" s="8" t="s">
        <v>183</v>
      </c>
      <c r="D914" s="5">
        <v>301</v>
      </c>
      <c r="E914" s="5" t="s">
        <v>29561</v>
      </c>
      <c r="F914" s="6"/>
      <c r="G914" s="6">
        <v>0</v>
      </c>
      <c r="H914" s="6"/>
      <c r="I914" s="5" t="s">
        <v>120</v>
      </c>
      <c r="J914" s="5" t="s">
        <v>29562</v>
      </c>
    </row>
    <row r="915" ht="19" customHeight="1" spans="1:10">
      <c r="A915" s="5" t="s">
        <v>739</v>
      </c>
      <c r="B915" s="5" t="s">
        <v>70</v>
      </c>
      <c r="C915" s="8" t="s">
        <v>431</v>
      </c>
      <c r="D915" s="5">
        <v>301</v>
      </c>
      <c r="E915" s="5" t="s">
        <v>29561</v>
      </c>
      <c r="F915" s="6"/>
      <c r="G915" s="6">
        <v>0</v>
      </c>
      <c r="H915" s="6"/>
      <c r="I915" s="5" t="s">
        <v>120</v>
      </c>
      <c r="J915" s="5" t="s">
        <v>29562</v>
      </c>
    </row>
    <row r="916" ht="19" customHeight="1" spans="1:10">
      <c r="A916" s="5" t="s">
        <v>739</v>
      </c>
      <c r="B916" s="5" t="s">
        <v>70</v>
      </c>
      <c r="C916" s="8" t="s">
        <v>3377</v>
      </c>
      <c r="D916" s="5">
        <v>301</v>
      </c>
      <c r="E916" s="5" t="s">
        <v>29561</v>
      </c>
      <c r="F916" s="6"/>
      <c r="G916" s="6">
        <v>0</v>
      </c>
      <c r="H916" s="6"/>
      <c r="I916" s="5" t="s">
        <v>120</v>
      </c>
      <c r="J916" s="5" t="s">
        <v>29562</v>
      </c>
    </row>
    <row r="917" ht="19" customHeight="1" spans="1:10">
      <c r="A917" s="5" t="s">
        <v>739</v>
      </c>
      <c r="B917" s="5" t="s">
        <v>70</v>
      </c>
      <c r="C917" s="8" t="s">
        <v>407</v>
      </c>
      <c r="D917" s="5">
        <v>301</v>
      </c>
      <c r="E917" s="5" t="s">
        <v>29561</v>
      </c>
      <c r="F917" s="6"/>
      <c r="G917" s="6">
        <v>0</v>
      </c>
      <c r="H917" s="6"/>
      <c r="I917" s="5" t="s">
        <v>120</v>
      </c>
      <c r="J917" s="5" t="s">
        <v>29562</v>
      </c>
    </row>
    <row r="918" ht="19" customHeight="1" spans="1:10">
      <c r="A918" s="5" t="s">
        <v>739</v>
      </c>
      <c r="B918" s="5" t="s">
        <v>70</v>
      </c>
      <c r="C918" s="8" t="s">
        <v>411</v>
      </c>
      <c r="D918" s="5">
        <v>301</v>
      </c>
      <c r="E918" s="5" t="s">
        <v>29561</v>
      </c>
      <c r="F918" s="6"/>
      <c r="G918" s="6">
        <v>0</v>
      </c>
      <c r="H918" s="6"/>
      <c r="I918" s="5" t="s">
        <v>120</v>
      </c>
      <c r="J918" s="5" t="s">
        <v>29562</v>
      </c>
    </row>
    <row r="919" ht="19" customHeight="1" spans="1:10">
      <c r="A919" s="5" t="s">
        <v>739</v>
      </c>
      <c r="B919" s="5" t="s">
        <v>70</v>
      </c>
      <c r="C919" s="8" t="s">
        <v>251</v>
      </c>
      <c r="D919" s="5">
        <v>301</v>
      </c>
      <c r="E919" s="5" t="s">
        <v>29561</v>
      </c>
      <c r="F919" s="6"/>
      <c r="G919" s="6">
        <v>0</v>
      </c>
      <c r="H919" s="6"/>
      <c r="I919" s="5" t="s">
        <v>120</v>
      </c>
      <c r="J919" s="5" t="s">
        <v>29562</v>
      </c>
    </row>
    <row r="920" ht="19" customHeight="1" spans="1:10">
      <c r="A920" s="5" t="s">
        <v>739</v>
      </c>
      <c r="B920" s="5" t="s">
        <v>70</v>
      </c>
      <c r="C920" s="8" t="s">
        <v>472</v>
      </c>
      <c r="D920" s="5">
        <v>301</v>
      </c>
      <c r="E920" s="5" t="s">
        <v>29561</v>
      </c>
      <c r="F920" s="6"/>
      <c r="G920" s="6">
        <v>0</v>
      </c>
      <c r="H920" s="6"/>
      <c r="I920" s="5" t="s">
        <v>120</v>
      </c>
      <c r="J920" s="5" t="s">
        <v>29562</v>
      </c>
    </row>
    <row r="921" ht="19" customHeight="1" spans="1:10">
      <c r="A921" s="5" t="s">
        <v>739</v>
      </c>
      <c r="B921" s="5" t="s">
        <v>70</v>
      </c>
      <c r="C921" s="8" t="s">
        <v>466</v>
      </c>
      <c r="D921" s="5">
        <v>301</v>
      </c>
      <c r="E921" s="5" t="s">
        <v>29561</v>
      </c>
      <c r="F921" s="6"/>
      <c r="G921" s="6">
        <v>0</v>
      </c>
      <c r="H921" s="6"/>
      <c r="I921" s="5" t="s">
        <v>120</v>
      </c>
      <c r="J921" s="5" t="s">
        <v>29562</v>
      </c>
    </row>
    <row r="922" ht="19" customHeight="1" spans="1:10">
      <c r="A922" s="5" t="s">
        <v>739</v>
      </c>
      <c r="B922" s="5" t="s">
        <v>70</v>
      </c>
      <c r="C922" s="8" t="s">
        <v>333</v>
      </c>
      <c r="D922" s="5">
        <v>301</v>
      </c>
      <c r="E922" s="5" t="s">
        <v>29561</v>
      </c>
      <c r="F922" s="6"/>
      <c r="G922" s="6">
        <v>0</v>
      </c>
      <c r="H922" s="6"/>
      <c r="I922" s="5" t="s">
        <v>120</v>
      </c>
      <c r="J922" s="5" t="s">
        <v>29562</v>
      </c>
    </row>
    <row r="923" ht="19" customHeight="1" spans="1:10">
      <c r="A923" s="5" t="s">
        <v>739</v>
      </c>
      <c r="B923" s="5" t="s">
        <v>70</v>
      </c>
      <c r="C923" s="8" t="s">
        <v>175</v>
      </c>
      <c r="D923" s="5">
        <v>301</v>
      </c>
      <c r="E923" s="5" t="s">
        <v>29561</v>
      </c>
      <c r="F923" s="6"/>
      <c r="G923" s="6">
        <v>0</v>
      </c>
      <c r="H923" s="6"/>
      <c r="I923" s="5" t="s">
        <v>120</v>
      </c>
      <c r="J923" s="5" t="s">
        <v>29562</v>
      </c>
    </row>
    <row r="924" ht="19" customHeight="1" spans="1:10">
      <c r="A924" s="5" t="s">
        <v>739</v>
      </c>
      <c r="B924" s="5" t="s">
        <v>70</v>
      </c>
      <c r="C924" s="8" t="s">
        <v>3402</v>
      </c>
      <c r="D924" s="5">
        <v>301</v>
      </c>
      <c r="E924" s="5" t="s">
        <v>29561</v>
      </c>
      <c r="F924" s="6"/>
      <c r="G924" s="6">
        <v>0</v>
      </c>
      <c r="H924" s="6"/>
      <c r="I924" s="5" t="s">
        <v>120</v>
      </c>
      <c r="J924" s="5" t="s">
        <v>29562</v>
      </c>
    </row>
    <row r="925" ht="19" customHeight="1" spans="1:10">
      <c r="A925" s="5" t="s">
        <v>739</v>
      </c>
      <c r="B925" s="5" t="s">
        <v>70</v>
      </c>
      <c r="C925" s="8" t="s">
        <v>487</v>
      </c>
      <c r="D925" s="5">
        <v>301</v>
      </c>
      <c r="E925" s="5" t="s">
        <v>29561</v>
      </c>
      <c r="F925" s="6"/>
      <c r="G925" s="6">
        <v>0</v>
      </c>
      <c r="H925" s="6"/>
      <c r="I925" s="5" t="s">
        <v>120</v>
      </c>
      <c r="J925" s="5" t="s">
        <v>29562</v>
      </c>
    </row>
    <row r="926" ht="19" customHeight="1" spans="1:10">
      <c r="A926" s="5" t="s">
        <v>739</v>
      </c>
      <c r="B926" s="5" t="s">
        <v>70</v>
      </c>
      <c r="C926" s="8" t="s">
        <v>121</v>
      </c>
      <c r="D926" s="5">
        <v>301</v>
      </c>
      <c r="E926" s="5" t="s">
        <v>29561</v>
      </c>
      <c r="F926" s="6"/>
      <c r="G926" s="6">
        <v>0</v>
      </c>
      <c r="H926" s="6"/>
      <c r="I926" s="5" t="s">
        <v>120</v>
      </c>
      <c r="J926" s="5" t="s">
        <v>29562</v>
      </c>
    </row>
    <row r="927" ht="19" customHeight="1" spans="1:10">
      <c r="A927" s="5" t="s">
        <v>739</v>
      </c>
      <c r="B927" s="5" t="s">
        <v>70</v>
      </c>
      <c r="C927" s="8" t="s">
        <v>170</v>
      </c>
      <c r="D927" s="5">
        <v>301</v>
      </c>
      <c r="E927" s="5" t="s">
        <v>29561</v>
      </c>
      <c r="F927" s="6"/>
      <c r="G927" s="6">
        <v>0</v>
      </c>
      <c r="H927" s="6"/>
      <c r="I927" s="5" t="s">
        <v>120</v>
      </c>
      <c r="J927" s="5" t="s">
        <v>29562</v>
      </c>
    </row>
    <row r="928" ht="19" customHeight="1" spans="1:10">
      <c r="A928" s="5" t="s">
        <v>739</v>
      </c>
      <c r="B928" s="5" t="s">
        <v>70</v>
      </c>
      <c r="C928" s="8" t="s">
        <v>644</v>
      </c>
      <c r="D928" s="5">
        <v>301</v>
      </c>
      <c r="E928" s="5" t="s">
        <v>29561</v>
      </c>
      <c r="F928" s="6"/>
      <c r="G928" s="6">
        <v>0</v>
      </c>
      <c r="H928" s="6"/>
      <c r="I928" s="5" t="s">
        <v>120</v>
      </c>
      <c r="J928" s="5" t="s">
        <v>29562</v>
      </c>
    </row>
    <row r="929" ht="19" customHeight="1" spans="1:10">
      <c r="A929" s="5" t="s">
        <v>739</v>
      </c>
      <c r="B929" s="5" t="s">
        <v>70</v>
      </c>
      <c r="C929" s="8" t="s">
        <v>3418</v>
      </c>
      <c r="D929" s="5">
        <v>301</v>
      </c>
      <c r="E929" s="5" t="s">
        <v>29561</v>
      </c>
      <c r="F929" s="6"/>
      <c r="G929" s="6">
        <v>0</v>
      </c>
      <c r="H929" s="6"/>
      <c r="I929" s="5" t="s">
        <v>120</v>
      </c>
      <c r="J929" s="5" t="s">
        <v>29562</v>
      </c>
    </row>
    <row r="930" ht="19" customHeight="1" spans="1:10">
      <c r="A930" s="5" t="s">
        <v>739</v>
      </c>
      <c r="B930" s="5" t="s">
        <v>70</v>
      </c>
      <c r="C930" s="8" t="s">
        <v>3422</v>
      </c>
      <c r="D930" s="5">
        <v>301</v>
      </c>
      <c r="E930" s="5" t="s">
        <v>29561</v>
      </c>
      <c r="F930" s="6"/>
      <c r="G930" s="6">
        <v>0</v>
      </c>
      <c r="H930" s="6"/>
      <c r="I930" s="5" t="s">
        <v>120</v>
      </c>
      <c r="J930" s="5" t="s">
        <v>29562</v>
      </c>
    </row>
    <row r="931" ht="19" customHeight="1" spans="1:10">
      <c r="A931" s="5" t="s">
        <v>739</v>
      </c>
      <c r="B931" s="5" t="s">
        <v>70</v>
      </c>
      <c r="C931" s="8" t="s">
        <v>336</v>
      </c>
      <c r="D931" s="5">
        <v>301</v>
      </c>
      <c r="E931" s="5" t="s">
        <v>29561</v>
      </c>
      <c r="F931" s="6"/>
      <c r="G931" s="6">
        <v>0</v>
      </c>
      <c r="H931" s="6"/>
      <c r="I931" s="5" t="s">
        <v>120</v>
      </c>
      <c r="J931" s="5" t="s">
        <v>29562</v>
      </c>
    </row>
    <row r="932" ht="19" customHeight="1" spans="1:10">
      <c r="A932" s="5" t="s">
        <v>739</v>
      </c>
      <c r="B932" s="5" t="s">
        <v>70</v>
      </c>
      <c r="C932" s="8" t="s">
        <v>653</v>
      </c>
      <c r="D932" s="5">
        <v>301</v>
      </c>
      <c r="E932" s="5" t="s">
        <v>29561</v>
      </c>
      <c r="F932" s="6"/>
      <c r="G932" s="6">
        <v>0</v>
      </c>
      <c r="H932" s="6"/>
      <c r="I932" s="5" t="s">
        <v>120</v>
      </c>
      <c r="J932" s="5" t="s">
        <v>29562</v>
      </c>
    </row>
    <row r="933" ht="19" customHeight="1" spans="1:10">
      <c r="A933" s="5" t="s">
        <v>739</v>
      </c>
      <c r="B933" s="5" t="s">
        <v>70</v>
      </c>
      <c r="C933" s="8" t="s">
        <v>115</v>
      </c>
      <c r="D933" s="5">
        <v>301</v>
      </c>
      <c r="E933" s="5" t="s">
        <v>29561</v>
      </c>
      <c r="F933" s="6"/>
      <c r="G933" s="6">
        <v>0</v>
      </c>
      <c r="H933" s="6"/>
      <c r="I933" s="5" t="s">
        <v>120</v>
      </c>
      <c r="J933" s="5" t="s">
        <v>29562</v>
      </c>
    </row>
    <row r="934" ht="19" customHeight="1" spans="1:10">
      <c r="A934" s="5" t="s">
        <v>740</v>
      </c>
      <c r="B934" s="5" t="s">
        <v>70</v>
      </c>
      <c r="C934" s="8" t="s">
        <v>114</v>
      </c>
      <c r="D934" s="5">
        <v>302</v>
      </c>
      <c r="E934" s="5" t="s">
        <v>29561</v>
      </c>
      <c r="F934" s="6"/>
      <c r="G934" s="6">
        <v>0</v>
      </c>
      <c r="H934" s="6"/>
      <c r="I934" s="5" t="s">
        <v>120</v>
      </c>
      <c r="J934" s="5" t="s">
        <v>29562</v>
      </c>
    </row>
    <row r="935" ht="19" customHeight="1" spans="1:10">
      <c r="A935" s="5" t="s">
        <v>740</v>
      </c>
      <c r="B935" s="5" t="s">
        <v>70</v>
      </c>
      <c r="C935" s="8" t="s">
        <v>407</v>
      </c>
      <c r="D935" s="5">
        <v>302</v>
      </c>
      <c r="E935" s="5" t="s">
        <v>29561</v>
      </c>
      <c r="F935" s="6"/>
      <c r="G935" s="6">
        <v>0</v>
      </c>
      <c r="H935" s="6"/>
      <c r="I935" s="5" t="s">
        <v>120</v>
      </c>
      <c r="J935" s="5" t="s">
        <v>29562</v>
      </c>
    </row>
    <row r="936" ht="19" customHeight="1" spans="1:10">
      <c r="A936" s="5" t="s">
        <v>740</v>
      </c>
      <c r="B936" s="5" t="s">
        <v>70</v>
      </c>
      <c r="C936" s="8" t="s">
        <v>411</v>
      </c>
      <c r="D936" s="5">
        <v>302</v>
      </c>
      <c r="E936" s="5" t="s">
        <v>29561</v>
      </c>
      <c r="F936" s="6"/>
      <c r="G936" s="6">
        <v>0</v>
      </c>
      <c r="H936" s="6"/>
      <c r="I936" s="5" t="s">
        <v>120</v>
      </c>
      <c r="J936" s="5" t="s">
        <v>29562</v>
      </c>
    </row>
    <row r="937" ht="19" customHeight="1" spans="1:10">
      <c r="A937" s="5" t="s">
        <v>740</v>
      </c>
      <c r="B937" s="5" t="s">
        <v>70</v>
      </c>
      <c r="C937" s="8" t="s">
        <v>251</v>
      </c>
      <c r="D937" s="5">
        <v>302</v>
      </c>
      <c r="E937" s="5" t="s">
        <v>29561</v>
      </c>
      <c r="F937" s="6"/>
      <c r="G937" s="6">
        <v>0</v>
      </c>
      <c r="H937" s="6"/>
      <c r="I937" s="5" t="s">
        <v>120</v>
      </c>
      <c r="J937" s="5" t="s">
        <v>29562</v>
      </c>
    </row>
    <row r="938" ht="19" customHeight="1" spans="1:10">
      <c r="A938" s="5" t="s">
        <v>740</v>
      </c>
      <c r="B938" s="5" t="s">
        <v>70</v>
      </c>
      <c r="C938" s="8" t="s">
        <v>472</v>
      </c>
      <c r="D938" s="5">
        <v>302</v>
      </c>
      <c r="E938" s="5" t="s">
        <v>29561</v>
      </c>
      <c r="F938" s="6"/>
      <c r="G938" s="6">
        <v>0</v>
      </c>
      <c r="H938" s="6"/>
      <c r="I938" s="5" t="s">
        <v>120</v>
      </c>
      <c r="J938" s="5" t="s">
        <v>29562</v>
      </c>
    </row>
    <row r="939" ht="19" customHeight="1" spans="1:10">
      <c r="A939" s="5" t="s">
        <v>740</v>
      </c>
      <c r="B939" s="5" t="s">
        <v>70</v>
      </c>
      <c r="C939" s="8" t="s">
        <v>466</v>
      </c>
      <c r="D939" s="5">
        <v>302</v>
      </c>
      <c r="E939" s="5" t="s">
        <v>29561</v>
      </c>
      <c r="F939" s="6"/>
      <c r="G939" s="6">
        <v>0</v>
      </c>
      <c r="H939" s="6"/>
      <c r="I939" s="5" t="s">
        <v>120</v>
      </c>
      <c r="J939" s="5" t="s">
        <v>29562</v>
      </c>
    </row>
    <row r="940" ht="19" customHeight="1" spans="1:10">
      <c r="A940" s="5" t="s">
        <v>740</v>
      </c>
      <c r="B940" s="5" t="s">
        <v>70</v>
      </c>
      <c r="C940" s="8" t="s">
        <v>333</v>
      </c>
      <c r="D940" s="5">
        <v>302</v>
      </c>
      <c r="E940" s="5" t="s">
        <v>29561</v>
      </c>
      <c r="F940" s="6"/>
      <c r="G940" s="6">
        <v>0</v>
      </c>
      <c r="H940" s="6"/>
      <c r="I940" s="5" t="s">
        <v>120</v>
      </c>
      <c r="J940" s="5" t="s">
        <v>29562</v>
      </c>
    </row>
    <row r="941" ht="19" customHeight="1" spans="1:10">
      <c r="A941" s="5" t="s">
        <v>740</v>
      </c>
      <c r="B941" s="5" t="s">
        <v>70</v>
      </c>
      <c r="C941" s="8" t="s">
        <v>175</v>
      </c>
      <c r="D941" s="5">
        <v>302</v>
      </c>
      <c r="E941" s="5" t="s">
        <v>29561</v>
      </c>
      <c r="F941" s="6"/>
      <c r="G941" s="6">
        <v>0</v>
      </c>
      <c r="H941" s="6"/>
      <c r="I941" s="5" t="s">
        <v>120</v>
      </c>
      <c r="J941" s="5" t="s">
        <v>29562</v>
      </c>
    </row>
    <row r="942" ht="19" customHeight="1" spans="1:10">
      <c r="A942" s="5" t="s">
        <v>740</v>
      </c>
      <c r="B942" s="5" t="s">
        <v>70</v>
      </c>
      <c r="C942" s="8" t="s">
        <v>3402</v>
      </c>
      <c r="D942" s="5">
        <v>302</v>
      </c>
      <c r="E942" s="5" t="s">
        <v>29561</v>
      </c>
      <c r="F942" s="6"/>
      <c r="G942" s="6">
        <v>0</v>
      </c>
      <c r="H942" s="6"/>
      <c r="I942" s="5" t="s">
        <v>120</v>
      </c>
      <c r="J942" s="5" t="s">
        <v>29562</v>
      </c>
    </row>
    <row r="943" ht="19" customHeight="1" spans="1:10">
      <c r="A943" s="5" t="s">
        <v>740</v>
      </c>
      <c r="B943" s="5" t="s">
        <v>70</v>
      </c>
      <c r="C943" s="8" t="s">
        <v>487</v>
      </c>
      <c r="D943" s="5">
        <v>302</v>
      </c>
      <c r="E943" s="5" t="s">
        <v>29561</v>
      </c>
      <c r="F943" s="6"/>
      <c r="G943" s="6">
        <v>0</v>
      </c>
      <c r="H943" s="6"/>
      <c r="I943" s="5" t="s">
        <v>120</v>
      </c>
      <c r="J943" s="5" t="s">
        <v>29562</v>
      </c>
    </row>
    <row r="944" ht="19" customHeight="1" spans="1:10">
      <c r="A944" s="5" t="s">
        <v>740</v>
      </c>
      <c r="B944" s="5" t="s">
        <v>70</v>
      </c>
      <c r="C944" s="8" t="s">
        <v>121</v>
      </c>
      <c r="D944" s="5">
        <v>302</v>
      </c>
      <c r="E944" s="5" t="s">
        <v>29561</v>
      </c>
      <c r="F944" s="6"/>
      <c r="G944" s="6">
        <v>0</v>
      </c>
      <c r="H944" s="6"/>
      <c r="I944" s="5" t="s">
        <v>120</v>
      </c>
      <c r="J944" s="5" t="s">
        <v>29562</v>
      </c>
    </row>
    <row r="945" ht="19" customHeight="1" spans="1:10">
      <c r="A945" s="5" t="s">
        <v>740</v>
      </c>
      <c r="B945" s="5" t="s">
        <v>70</v>
      </c>
      <c r="C945" s="8" t="s">
        <v>170</v>
      </c>
      <c r="D945" s="5">
        <v>302</v>
      </c>
      <c r="E945" s="5" t="s">
        <v>29561</v>
      </c>
      <c r="F945" s="6"/>
      <c r="G945" s="6">
        <v>0</v>
      </c>
      <c r="H945" s="6"/>
      <c r="I945" s="5" t="s">
        <v>120</v>
      </c>
      <c r="J945" s="5" t="s">
        <v>29562</v>
      </c>
    </row>
    <row r="946" ht="19" customHeight="1" spans="1:10">
      <c r="A946" s="5" t="s">
        <v>740</v>
      </c>
      <c r="B946" s="5" t="s">
        <v>70</v>
      </c>
      <c r="C946" s="8" t="s">
        <v>644</v>
      </c>
      <c r="D946" s="5">
        <v>302</v>
      </c>
      <c r="E946" s="5" t="s">
        <v>29561</v>
      </c>
      <c r="F946" s="6"/>
      <c r="G946" s="6">
        <v>0</v>
      </c>
      <c r="H946" s="6"/>
      <c r="I946" s="5" t="s">
        <v>120</v>
      </c>
      <c r="J946" s="5" t="s">
        <v>29562</v>
      </c>
    </row>
    <row r="947" ht="19" customHeight="1" spans="1:10">
      <c r="A947" s="5" t="s">
        <v>740</v>
      </c>
      <c r="B947" s="5" t="s">
        <v>70</v>
      </c>
      <c r="C947" s="8" t="s">
        <v>3418</v>
      </c>
      <c r="D947" s="5">
        <v>302</v>
      </c>
      <c r="E947" s="5" t="s">
        <v>29561</v>
      </c>
      <c r="F947" s="6"/>
      <c r="G947" s="6">
        <v>0</v>
      </c>
      <c r="H947" s="6"/>
      <c r="I947" s="5" t="s">
        <v>120</v>
      </c>
      <c r="J947" s="5" t="s">
        <v>29562</v>
      </c>
    </row>
    <row r="948" ht="19" customHeight="1" spans="1:10">
      <c r="A948" s="5" t="s">
        <v>740</v>
      </c>
      <c r="B948" s="5" t="s">
        <v>70</v>
      </c>
      <c r="C948" s="8" t="s">
        <v>3422</v>
      </c>
      <c r="D948" s="5">
        <v>302</v>
      </c>
      <c r="E948" s="5" t="s">
        <v>29561</v>
      </c>
      <c r="F948" s="6"/>
      <c r="G948" s="6">
        <v>0</v>
      </c>
      <c r="H948" s="6"/>
      <c r="I948" s="5" t="s">
        <v>120</v>
      </c>
      <c r="J948" s="5" t="s">
        <v>29562</v>
      </c>
    </row>
    <row r="949" ht="19" customHeight="1" spans="1:10">
      <c r="A949" s="5" t="s">
        <v>740</v>
      </c>
      <c r="B949" s="5" t="s">
        <v>70</v>
      </c>
      <c r="C949" s="8" t="s">
        <v>336</v>
      </c>
      <c r="D949" s="5">
        <v>302</v>
      </c>
      <c r="E949" s="5" t="s">
        <v>29561</v>
      </c>
      <c r="F949" s="6"/>
      <c r="G949" s="6">
        <v>0</v>
      </c>
      <c r="H949" s="6"/>
      <c r="I949" s="5" t="s">
        <v>120</v>
      </c>
      <c r="J949" s="5" t="s">
        <v>29562</v>
      </c>
    </row>
    <row r="950" ht="19" customHeight="1" spans="1:10">
      <c r="A950" s="5" t="s">
        <v>740</v>
      </c>
      <c r="B950" s="5" t="s">
        <v>70</v>
      </c>
      <c r="C950" s="8" t="s">
        <v>653</v>
      </c>
      <c r="D950" s="5">
        <v>302</v>
      </c>
      <c r="E950" s="5" t="s">
        <v>29561</v>
      </c>
      <c r="F950" s="6"/>
      <c r="G950" s="6">
        <v>0</v>
      </c>
      <c r="H950" s="6"/>
      <c r="I950" s="5" t="s">
        <v>120</v>
      </c>
      <c r="J950" s="5" t="s">
        <v>29562</v>
      </c>
    </row>
    <row r="951" ht="19" customHeight="1" spans="1:10">
      <c r="A951" s="5" t="s">
        <v>740</v>
      </c>
      <c r="B951" s="5" t="s">
        <v>70</v>
      </c>
      <c r="C951" s="8" t="s">
        <v>140</v>
      </c>
      <c r="D951" s="5">
        <v>302</v>
      </c>
      <c r="E951" s="5" t="s">
        <v>29561</v>
      </c>
      <c r="F951" s="6"/>
      <c r="G951" s="6">
        <v>0</v>
      </c>
      <c r="H951" s="6"/>
      <c r="I951" s="5" t="s">
        <v>120</v>
      </c>
      <c r="J951" s="5" t="s">
        <v>29562</v>
      </c>
    </row>
    <row r="952" ht="19" customHeight="1" spans="1:10">
      <c r="A952" s="5" t="s">
        <v>746</v>
      </c>
      <c r="B952" s="5" t="s">
        <v>82</v>
      </c>
      <c r="C952" s="8" t="s">
        <v>407</v>
      </c>
      <c r="D952" s="5">
        <v>304</v>
      </c>
      <c r="E952" s="5" t="s">
        <v>29561</v>
      </c>
      <c r="F952" s="6"/>
      <c r="G952" s="6">
        <v>0</v>
      </c>
      <c r="H952" s="6"/>
      <c r="I952" s="5" t="s">
        <v>120</v>
      </c>
      <c r="J952" s="5" t="s">
        <v>29562</v>
      </c>
    </row>
    <row r="953" ht="19" customHeight="1" spans="1:10">
      <c r="A953" s="5" t="s">
        <v>746</v>
      </c>
      <c r="B953" s="5" t="s">
        <v>82</v>
      </c>
      <c r="C953" s="8" t="s">
        <v>3418</v>
      </c>
      <c r="D953" s="5">
        <v>304</v>
      </c>
      <c r="E953" s="5" t="s">
        <v>29561</v>
      </c>
      <c r="F953" s="6"/>
      <c r="G953" s="6">
        <v>0</v>
      </c>
      <c r="H953" s="6"/>
      <c r="I953" s="5" t="s">
        <v>120</v>
      </c>
      <c r="J953" s="5" t="s">
        <v>29562</v>
      </c>
    </row>
    <row r="954" ht="19" customHeight="1" spans="1:10">
      <c r="A954" s="5" t="s">
        <v>750</v>
      </c>
      <c r="B954" s="5" t="s">
        <v>82</v>
      </c>
      <c r="C954" s="8" t="s">
        <v>605</v>
      </c>
      <c r="D954" s="5">
        <v>307</v>
      </c>
      <c r="E954" s="5" t="s">
        <v>29561</v>
      </c>
      <c r="F954" s="6"/>
      <c r="G954" s="6">
        <v>0</v>
      </c>
      <c r="H954" s="6"/>
      <c r="I954" s="5" t="s">
        <v>120</v>
      </c>
      <c r="J954" s="5" t="s">
        <v>29562</v>
      </c>
    </row>
    <row r="955" ht="19" customHeight="1" spans="1:10">
      <c r="A955" s="5" t="s">
        <v>750</v>
      </c>
      <c r="B955" s="5" t="s">
        <v>82</v>
      </c>
      <c r="C955" s="8" t="s">
        <v>186</v>
      </c>
      <c r="D955" s="5">
        <v>307</v>
      </c>
      <c r="E955" s="5" t="s">
        <v>29561</v>
      </c>
      <c r="F955" s="6"/>
      <c r="G955" s="6">
        <v>0</v>
      </c>
      <c r="H955" s="6"/>
      <c r="I955" s="5" t="s">
        <v>120</v>
      </c>
      <c r="J955" s="5" t="s">
        <v>29562</v>
      </c>
    </row>
    <row r="956" ht="19" customHeight="1" spans="1:10">
      <c r="A956" s="5" t="s">
        <v>750</v>
      </c>
      <c r="B956" s="5" t="s">
        <v>82</v>
      </c>
      <c r="C956" s="8" t="s">
        <v>3358</v>
      </c>
      <c r="D956" s="5">
        <v>307</v>
      </c>
      <c r="E956" s="5" t="s">
        <v>29561</v>
      </c>
      <c r="F956" s="6"/>
      <c r="G956" s="6">
        <v>0</v>
      </c>
      <c r="H956" s="6"/>
      <c r="I956" s="5" t="s">
        <v>120</v>
      </c>
      <c r="J956" s="5" t="s">
        <v>29562</v>
      </c>
    </row>
    <row r="957" ht="19" customHeight="1" spans="1:10">
      <c r="A957" s="5" t="s">
        <v>750</v>
      </c>
      <c r="B957" s="5" t="s">
        <v>82</v>
      </c>
      <c r="C957" s="8" t="s">
        <v>272</v>
      </c>
      <c r="D957" s="5">
        <v>307</v>
      </c>
      <c r="E957" s="5" t="s">
        <v>29561</v>
      </c>
      <c r="F957" s="6"/>
      <c r="G957" s="6">
        <v>0</v>
      </c>
      <c r="H957" s="6"/>
      <c r="I957" s="5" t="s">
        <v>120</v>
      </c>
      <c r="J957" s="5" t="s">
        <v>29562</v>
      </c>
    </row>
    <row r="958" ht="19" customHeight="1" spans="1:10">
      <c r="A958" s="5" t="s">
        <v>750</v>
      </c>
      <c r="B958" s="5" t="s">
        <v>82</v>
      </c>
      <c r="C958" s="8" t="s">
        <v>506</v>
      </c>
      <c r="D958" s="5">
        <v>307</v>
      </c>
      <c r="E958" s="5" t="s">
        <v>29561</v>
      </c>
      <c r="F958" s="6"/>
      <c r="G958" s="6">
        <v>0</v>
      </c>
      <c r="H958" s="6"/>
      <c r="I958" s="5" t="s">
        <v>120</v>
      </c>
      <c r="J958" s="5" t="s">
        <v>29562</v>
      </c>
    </row>
    <row r="959" ht="19" customHeight="1" spans="1:10">
      <c r="A959" s="5" t="s">
        <v>756</v>
      </c>
      <c r="B959" s="5" t="s">
        <v>82</v>
      </c>
      <c r="C959" s="8" t="s">
        <v>3422</v>
      </c>
      <c r="D959" s="5">
        <v>311</v>
      </c>
      <c r="E959" s="5" t="s">
        <v>29561</v>
      </c>
      <c r="F959" s="6"/>
      <c r="G959" s="6">
        <v>0</v>
      </c>
      <c r="H959" s="6"/>
      <c r="I959" s="5" t="s">
        <v>120</v>
      </c>
      <c r="J959" s="5" t="s">
        <v>29562</v>
      </c>
    </row>
    <row r="960" ht="19" customHeight="1" spans="1:10">
      <c r="A960" s="5" t="s">
        <v>756</v>
      </c>
      <c r="B960" s="5" t="s">
        <v>82</v>
      </c>
      <c r="C960" s="8" t="s">
        <v>336</v>
      </c>
      <c r="D960" s="5">
        <v>311</v>
      </c>
      <c r="E960" s="5" t="s">
        <v>29561</v>
      </c>
      <c r="F960" s="6"/>
      <c r="G960" s="6">
        <v>0</v>
      </c>
      <c r="H960" s="6"/>
      <c r="I960" s="5" t="s">
        <v>120</v>
      </c>
      <c r="J960" s="5" t="s">
        <v>29562</v>
      </c>
    </row>
    <row r="961" ht="19" customHeight="1" spans="1:10">
      <c r="A961" s="5" t="s">
        <v>765</v>
      </c>
      <c r="B961" s="5" t="s">
        <v>82</v>
      </c>
      <c r="C961" s="8" t="s">
        <v>114</v>
      </c>
      <c r="D961" s="5">
        <v>315</v>
      </c>
      <c r="E961" s="5" t="s">
        <v>29561</v>
      </c>
      <c r="F961" s="6"/>
      <c r="G961" s="6">
        <v>0</v>
      </c>
      <c r="H961" s="6"/>
      <c r="I961" s="5" t="s">
        <v>120</v>
      </c>
      <c r="J961" s="5" t="s">
        <v>29562</v>
      </c>
    </row>
    <row r="962" ht="19" customHeight="1" spans="1:10">
      <c r="A962" s="5" t="s">
        <v>765</v>
      </c>
      <c r="B962" s="5" t="s">
        <v>82</v>
      </c>
      <c r="C962" s="8" t="s">
        <v>605</v>
      </c>
      <c r="D962" s="5">
        <v>315</v>
      </c>
      <c r="E962" s="5" t="s">
        <v>29561</v>
      </c>
      <c r="F962" s="6"/>
      <c r="G962" s="6">
        <v>0</v>
      </c>
      <c r="H962" s="6"/>
      <c r="I962" s="5" t="s">
        <v>120</v>
      </c>
      <c r="J962" s="5" t="s">
        <v>29562</v>
      </c>
    </row>
    <row r="963" ht="19" customHeight="1" spans="1:10">
      <c r="A963" s="5" t="s">
        <v>765</v>
      </c>
      <c r="B963" s="5" t="s">
        <v>82</v>
      </c>
      <c r="C963" s="8" t="s">
        <v>165</v>
      </c>
      <c r="D963" s="5">
        <v>315</v>
      </c>
      <c r="E963" s="5" t="s">
        <v>29561</v>
      </c>
      <c r="F963" s="6"/>
      <c r="G963" s="6">
        <v>0</v>
      </c>
      <c r="H963" s="6"/>
      <c r="I963" s="5" t="s">
        <v>120</v>
      </c>
      <c r="J963" s="5" t="s">
        <v>29562</v>
      </c>
    </row>
    <row r="964" ht="19" customHeight="1" spans="1:10">
      <c r="A964" s="5" t="s">
        <v>771</v>
      </c>
      <c r="B964" s="5" t="s">
        <v>82</v>
      </c>
      <c r="C964" s="8" t="s">
        <v>605</v>
      </c>
      <c r="D964" s="5">
        <v>320</v>
      </c>
      <c r="E964" s="5" t="s">
        <v>29561</v>
      </c>
      <c r="F964" s="6"/>
      <c r="G964" s="6">
        <v>0</v>
      </c>
      <c r="H964" s="6"/>
      <c r="I964" s="5" t="s">
        <v>120</v>
      </c>
      <c r="J964" s="5" t="s">
        <v>29562</v>
      </c>
    </row>
    <row r="965" ht="19" customHeight="1" spans="1:10">
      <c r="A965" s="5" t="s">
        <v>771</v>
      </c>
      <c r="B965" s="5" t="s">
        <v>82</v>
      </c>
      <c r="C965" s="8" t="s">
        <v>186</v>
      </c>
      <c r="D965" s="5">
        <v>320</v>
      </c>
      <c r="E965" s="5" t="s">
        <v>29561</v>
      </c>
      <c r="F965" s="6"/>
      <c r="G965" s="6">
        <v>0</v>
      </c>
      <c r="H965" s="6"/>
      <c r="I965" s="5" t="s">
        <v>120</v>
      </c>
      <c r="J965" s="5" t="s">
        <v>29562</v>
      </c>
    </row>
    <row r="966" ht="19" customHeight="1" spans="1:10">
      <c r="A966" s="5" t="s">
        <v>771</v>
      </c>
      <c r="B966" s="5" t="s">
        <v>82</v>
      </c>
      <c r="C966" s="8" t="s">
        <v>165</v>
      </c>
      <c r="D966" s="5">
        <v>320</v>
      </c>
      <c r="E966" s="5" t="s">
        <v>29561</v>
      </c>
      <c r="F966" s="6"/>
      <c r="G966" s="6">
        <v>0</v>
      </c>
      <c r="H966" s="6"/>
      <c r="I966" s="5" t="s">
        <v>120</v>
      </c>
      <c r="J966" s="5" t="s">
        <v>29562</v>
      </c>
    </row>
    <row r="967" ht="19" customHeight="1" spans="1:10">
      <c r="A967" s="5" t="s">
        <v>771</v>
      </c>
      <c r="B967" s="5" t="s">
        <v>82</v>
      </c>
      <c r="C967" s="8" t="s">
        <v>151</v>
      </c>
      <c r="D967" s="5">
        <v>320</v>
      </c>
      <c r="E967" s="5" t="s">
        <v>29561</v>
      </c>
      <c r="F967" s="6"/>
      <c r="G967" s="6">
        <v>0</v>
      </c>
      <c r="H967" s="6"/>
      <c r="I967" s="5" t="s">
        <v>120</v>
      </c>
      <c r="J967" s="5" t="s">
        <v>29562</v>
      </c>
    </row>
    <row r="968" ht="19" customHeight="1" spans="1:10">
      <c r="A968" s="5" t="s">
        <v>771</v>
      </c>
      <c r="B968" s="5" t="s">
        <v>82</v>
      </c>
      <c r="C968" s="8" t="s">
        <v>3358</v>
      </c>
      <c r="D968" s="5">
        <v>320</v>
      </c>
      <c r="E968" s="5" t="s">
        <v>29561</v>
      </c>
      <c r="F968" s="6"/>
      <c r="G968" s="6">
        <v>0</v>
      </c>
      <c r="H968" s="6"/>
      <c r="I968" s="5" t="s">
        <v>120</v>
      </c>
      <c r="J968" s="5" t="s">
        <v>29562</v>
      </c>
    </row>
    <row r="969" ht="19" customHeight="1" spans="1:10">
      <c r="A969" s="5" t="s">
        <v>771</v>
      </c>
      <c r="B969" s="5" t="s">
        <v>82</v>
      </c>
      <c r="C969" s="8" t="s">
        <v>3418</v>
      </c>
      <c r="D969" s="5">
        <v>320</v>
      </c>
      <c r="E969" s="5" t="s">
        <v>29561</v>
      </c>
      <c r="F969" s="6"/>
      <c r="G969" s="6">
        <v>0</v>
      </c>
      <c r="H969" s="6"/>
      <c r="I969" s="5" t="s">
        <v>120</v>
      </c>
      <c r="J969" s="5" t="s">
        <v>29562</v>
      </c>
    </row>
    <row r="970" ht="19" customHeight="1" spans="1:10">
      <c r="A970" s="5" t="s">
        <v>772</v>
      </c>
      <c r="B970" s="5" t="s">
        <v>82</v>
      </c>
      <c r="C970" s="8" t="s">
        <v>431</v>
      </c>
      <c r="D970" s="5">
        <v>321</v>
      </c>
      <c r="E970" s="5" t="s">
        <v>29561</v>
      </c>
      <c r="F970" s="6"/>
      <c r="G970" s="6">
        <v>0</v>
      </c>
      <c r="H970" s="6"/>
      <c r="I970" s="5" t="s">
        <v>120</v>
      </c>
      <c r="J970" s="5" t="s">
        <v>29562</v>
      </c>
    </row>
    <row r="971" ht="19" customHeight="1" spans="1:10">
      <c r="A971" s="5" t="s">
        <v>773</v>
      </c>
      <c r="B971" s="5" t="s">
        <v>82</v>
      </c>
      <c r="C971" s="8" t="s">
        <v>3358</v>
      </c>
      <c r="D971" s="5">
        <v>322</v>
      </c>
      <c r="E971" s="5" t="s">
        <v>29561</v>
      </c>
      <c r="F971" s="6"/>
      <c r="G971" s="6">
        <v>0</v>
      </c>
      <c r="H971" s="6"/>
      <c r="I971" s="5" t="s">
        <v>120</v>
      </c>
      <c r="J971" s="5" t="s">
        <v>29562</v>
      </c>
    </row>
    <row r="972" ht="19" customHeight="1" spans="1:10">
      <c r="A972" s="5" t="s">
        <v>773</v>
      </c>
      <c r="B972" s="5" t="s">
        <v>82</v>
      </c>
      <c r="C972" s="8" t="s">
        <v>407</v>
      </c>
      <c r="D972" s="5">
        <v>322</v>
      </c>
      <c r="E972" s="5" t="s">
        <v>29561</v>
      </c>
      <c r="F972" s="6"/>
      <c r="G972" s="6">
        <v>0</v>
      </c>
      <c r="H972" s="6"/>
      <c r="I972" s="5" t="s">
        <v>120</v>
      </c>
      <c r="J972" s="5" t="s">
        <v>29562</v>
      </c>
    </row>
    <row r="973" ht="19" customHeight="1" spans="1:10">
      <c r="A973" s="5" t="s">
        <v>773</v>
      </c>
      <c r="B973" s="5" t="s">
        <v>82</v>
      </c>
      <c r="C973" s="8" t="s">
        <v>3418</v>
      </c>
      <c r="D973" s="5">
        <v>322</v>
      </c>
      <c r="E973" s="5" t="s">
        <v>29561</v>
      </c>
      <c r="F973" s="6"/>
      <c r="G973" s="6">
        <v>0</v>
      </c>
      <c r="H973" s="6"/>
      <c r="I973" s="5" t="s">
        <v>120</v>
      </c>
      <c r="J973" s="5" t="s">
        <v>29562</v>
      </c>
    </row>
    <row r="974" ht="19" customHeight="1" spans="1:10">
      <c r="A974" s="5" t="s">
        <v>773</v>
      </c>
      <c r="B974" s="5" t="s">
        <v>82</v>
      </c>
      <c r="C974" s="8" t="s">
        <v>3422</v>
      </c>
      <c r="D974" s="5">
        <v>322</v>
      </c>
      <c r="E974" s="5" t="s">
        <v>29561</v>
      </c>
      <c r="F974" s="6"/>
      <c r="G974" s="6">
        <v>0</v>
      </c>
      <c r="H974" s="6"/>
      <c r="I974" s="5" t="s">
        <v>120</v>
      </c>
      <c r="J974" s="5" t="s">
        <v>29562</v>
      </c>
    </row>
    <row r="975" ht="19" customHeight="1" spans="1:10">
      <c r="A975" s="5" t="s">
        <v>773</v>
      </c>
      <c r="B975" s="5" t="s">
        <v>82</v>
      </c>
      <c r="C975" s="8" t="s">
        <v>336</v>
      </c>
      <c r="D975" s="5">
        <v>322</v>
      </c>
      <c r="E975" s="5" t="s">
        <v>29561</v>
      </c>
      <c r="F975" s="6"/>
      <c r="G975" s="6">
        <v>0</v>
      </c>
      <c r="H975" s="6"/>
      <c r="I975" s="5" t="s">
        <v>120</v>
      </c>
      <c r="J975" s="5" t="s">
        <v>29562</v>
      </c>
    </row>
    <row r="976" ht="19" customHeight="1" spans="1:10">
      <c r="A976" s="5" t="s">
        <v>773</v>
      </c>
      <c r="B976" s="5" t="s">
        <v>82</v>
      </c>
      <c r="C976" s="8" t="s">
        <v>653</v>
      </c>
      <c r="D976" s="5">
        <v>322</v>
      </c>
      <c r="E976" s="5" t="s">
        <v>29561</v>
      </c>
      <c r="F976" s="6"/>
      <c r="G976" s="6">
        <v>0</v>
      </c>
      <c r="H976" s="6"/>
      <c r="I976" s="5" t="s">
        <v>120</v>
      </c>
      <c r="J976" s="5" t="s">
        <v>29562</v>
      </c>
    </row>
    <row r="977" ht="19" customHeight="1" spans="1:10">
      <c r="A977" s="5" t="s">
        <v>773</v>
      </c>
      <c r="B977" s="5" t="s">
        <v>82</v>
      </c>
      <c r="C977" s="8" t="s">
        <v>140</v>
      </c>
      <c r="D977" s="5">
        <v>322</v>
      </c>
      <c r="E977" s="5" t="s">
        <v>29561</v>
      </c>
      <c r="F977" s="6"/>
      <c r="G977" s="6">
        <v>0</v>
      </c>
      <c r="H977" s="6"/>
      <c r="I977" s="5" t="s">
        <v>120</v>
      </c>
      <c r="J977" s="5" t="s">
        <v>29562</v>
      </c>
    </row>
    <row r="978" ht="19" customHeight="1" spans="1:10">
      <c r="A978" s="5" t="s">
        <v>773</v>
      </c>
      <c r="B978" s="5" t="s">
        <v>82</v>
      </c>
      <c r="C978" s="8" t="s">
        <v>115</v>
      </c>
      <c r="D978" s="5">
        <v>322</v>
      </c>
      <c r="E978" s="5" t="s">
        <v>29561</v>
      </c>
      <c r="F978" s="6"/>
      <c r="G978" s="6">
        <v>0</v>
      </c>
      <c r="H978" s="6"/>
      <c r="I978" s="5" t="s">
        <v>120</v>
      </c>
      <c r="J978" s="5" t="s">
        <v>29562</v>
      </c>
    </row>
    <row r="979" ht="19" customHeight="1" spans="1:10">
      <c r="A979" s="5" t="s">
        <v>776</v>
      </c>
      <c r="B979" s="5" t="s">
        <v>82</v>
      </c>
      <c r="C979" s="8" t="s">
        <v>114</v>
      </c>
      <c r="D979" s="5">
        <v>323</v>
      </c>
      <c r="E979" s="5" t="s">
        <v>29561</v>
      </c>
      <c r="F979" s="6"/>
      <c r="G979" s="6">
        <v>0</v>
      </c>
      <c r="H979" s="6"/>
      <c r="I979" s="5" t="s">
        <v>120</v>
      </c>
      <c r="J979" s="5" t="s">
        <v>29562</v>
      </c>
    </row>
    <row r="980" ht="19" customHeight="1" spans="1:10">
      <c r="A980" s="5" t="s">
        <v>776</v>
      </c>
      <c r="B980" s="5" t="s">
        <v>82</v>
      </c>
      <c r="C980" s="8" t="s">
        <v>3418</v>
      </c>
      <c r="D980" s="5">
        <v>323</v>
      </c>
      <c r="E980" s="5" t="s">
        <v>29561</v>
      </c>
      <c r="F980" s="6"/>
      <c r="G980" s="6">
        <v>0</v>
      </c>
      <c r="H980" s="6"/>
      <c r="I980" s="5" t="s">
        <v>120</v>
      </c>
      <c r="J980" s="5" t="s">
        <v>29562</v>
      </c>
    </row>
    <row r="981" ht="19" customHeight="1" spans="1:10">
      <c r="A981" s="5" t="s">
        <v>776</v>
      </c>
      <c r="B981" s="5" t="s">
        <v>82</v>
      </c>
      <c r="C981" s="8" t="s">
        <v>3422</v>
      </c>
      <c r="D981" s="5">
        <v>323</v>
      </c>
      <c r="E981" s="5" t="s">
        <v>29561</v>
      </c>
      <c r="F981" s="6"/>
      <c r="G981" s="6">
        <v>0</v>
      </c>
      <c r="H981" s="6"/>
      <c r="I981" s="5" t="s">
        <v>120</v>
      </c>
      <c r="J981" s="5" t="s">
        <v>29562</v>
      </c>
    </row>
    <row r="982" ht="19" customHeight="1" spans="1:10">
      <c r="A982" s="5" t="s">
        <v>779</v>
      </c>
      <c r="B982" s="5" t="s">
        <v>82</v>
      </c>
      <c r="C982" s="8" t="s">
        <v>3418</v>
      </c>
      <c r="D982" s="5">
        <v>327</v>
      </c>
      <c r="E982" s="5" t="s">
        <v>29561</v>
      </c>
      <c r="F982" s="6"/>
      <c r="G982" s="6">
        <v>0</v>
      </c>
      <c r="H982" s="6"/>
      <c r="I982" s="5" t="s">
        <v>120</v>
      </c>
      <c r="J982" s="5" t="s">
        <v>29562</v>
      </c>
    </row>
    <row r="983" ht="19" customHeight="1" spans="1:10">
      <c r="A983" s="5" t="s">
        <v>783</v>
      </c>
      <c r="B983" s="5" t="s">
        <v>82</v>
      </c>
      <c r="C983" s="8" t="s">
        <v>3418</v>
      </c>
      <c r="D983" s="5">
        <v>331</v>
      </c>
      <c r="E983" s="5" t="s">
        <v>29561</v>
      </c>
      <c r="F983" s="6"/>
      <c r="G983" s="6">
        <v>0</v>
      </c>
      <c r="H983" s="6"/>
      <c r="I983" s="5" t="s">
        <v>120</v>
      </c>
      <c r="J983" s="5" t="s">
        <v>29562</v>
      </c>
    </row>
    <row r="984" ht="19" customHeight="1" spans="1:10">
      <c r="A984" s="5" t="s">
        <v>783</v>
      </c>
      <c r="B984" s="5" t="s">
        <v>82</v>
      </c>
      <c r="C984" s="8" t="s">
        <v>3422</v>
      </c>
      <c r="D984" s="5">
        <v>331</v>
      </c>
      <c r="E984" s="5" t="s">
        <v>29561</v>
      </c>
      <c r="F984" s="6"/>
      <c r="G984" s="6">
        <v>0</v>
      </c>
      <c r="H984" s="6"/>
      <c r="I984" s="5" t="s">
        <v>120</v>
      </c>
      <c r="J984" s="5" t="s">
        <v>29562</v>
      </c>
    </row>
    <row r="985" ht="19" customHeight="1" spans="1:10">
      <c r="A985" s="5" t="s">
        <v>788</v>
      </c>
      <c r="B985" s="5" t="s">
        <v>82</v>
      </c>
      <c r="C985" s="8" t="s">
        <v>3422</v>
      </c>
      <c r="D985" s="5">
        <v>335</v>
      </c>
      <c r="E985" s="5" t="s">
        <v>29561</v>
      </c>
      <c r="F985" s="6"/>
      <c r="G985" s="6">
        <v>0</v>
      </c>
      <c r="H985" s="6"/>
      <c r="I985" s="5" t="s">
        <v>120</v>
      </c>
      <c r="J985" s="5" t="s">
        <v>29562</v>
      </c>
    </row>
    <row r="986" ht="19" customHeight="1" spans="1:10">
      <c r="A986" s="5" t="s">
        <v>789</v>
      </c>
      <c r="B986" s="5" t="s">
        <v>82</v>
      </c>
      <c r="C986" s="8" t="s">
        <v>3418</v>
      </c>
      <c r="D986" s="5">
        <v>336</v>
      </c>
      <c r="E986" s="5" t="s">
        <v>29561</v>
      </c>
      <c r="F986" s="6"/>
      <c r="G986" s="6">
        <v>0</v>
      </c>
      <c r="H986" s="6"/>
      <c r="I986" s="5" t="s">
        <v>120</v>
      </c>
      <c r="J986" s="5" t="s">
        <v>29562</v>
      </c>
    </row>
    <row r="987" ht="19" customHeight="1" spans="1:10">
      <c r="A987" s="5" t="s">
        <v>81</v>
      </c>
      <c r="B987" s="5" t="s">
        <v>82</v>
      </c>
      <c r="C987" s="8" t="s">
        <v>333</v>
      </c>
      <c r="D987" s="5">
        <v>338</v>
      </c>
      <c r="E987" s="5" t="s">
        <v>29561</v>
      </c>
      <c r="F987" s="6"/>
      <c r="G987" s="6">
        <v>0</v>
      </c>
      <c r="H987" s="6"/>
      <c r="I987" s="5" t="s">
        <v>120</v>
      </c>
      <c r="J987" s="5" t="s">
        <v>29562</v>
      </c>
    </row>
    <row r="988" ht="19" customHeight="1" spans="1:10">
      <c r="A988" s="5" t="s">
        <v>81</v>
      </c>
      <c r="B988" s="5" t="s">
        <v>82</v>
      </c>
      <c r="C988" s="8" t="s">
        <v>175</v>
      </c>
      <c r="D988" s="5">
        <v>338</v>
      </c>
      <c r="E988" s="5" t="s">
        <v>29561</v>
      </c>
      <c r="F988" s="6"/>
      <c r="G988" s="6">
        <v>0</v>
      </c>
      <c r="H988" s="6"/>
      <c r="I988" s="5" t="s">
        <v>120</v>
      </c>
      <c r="J988" s="5" t="s">
        <v>29562</v>
      </c>
    </row>
    <row r="989" ht="19" customHeight="1" spans="1:10">
      <c r="A989" s="5" t="s">
        <v>81</v>
      </c>
      <c r="B989" s="5" t="s">
        <v>82</v>
      </c>
      <c r="C989" s="8" t="s">
        <v>487</v>
      </c>
      <c r="D989" s="5">
        <v>338</v>
      </c>
      <c r="E989" s="5" t="s">
        <v>29561</v>
      </c>
      <c r="F989" s="6"/>
      <c r="G989" s="6">
        <v>0</v>
      </c>
      <c r="H989" s="6"/>
      <c r="I989" s="5" t="s">
        <v>120</v>
      </c>
      <c r="J989" s="5" t="s">
        <v>29562</v>
      </c>
    </row>
    <row r="990" ht="19" customHeight="1" spans="1:10">
      <c r="A990" s="5" t="s">
        <v>81</v>
      </c>
      <c r="B990" s="5" t="s">
        <v>82</v>
      </c>
      <c r="C990" s="8" t="s">
        <v>121</v>
      </c>
      <c r="D990" s="5">
        <v>338</v>
      </c>
      <c r="E990" s="5" t="s">
        <v>29561</v>
      </c>
      <c r="F990" s="6"/>
      <c r="G990" s="6">
        <v>0</v>
      </c>
      <c r="H990" s="6"/>
      <c r="I990" s="5" t="s">
        <v>120</v>
      </c>
      <c r="J990" s="5" t="s">
        <v>29562</v>
      </c>
    </row>
    <row r="991" ht="19" customHeight="1" spans="1:10">
      <c r="A991" s="5" t="s">
        <v>794</v>
      </c>
      <c r="B991" s="5" t="s">
        <v>82</v>
      </c>
      <c r="C991" s="8" t="s">
        <v>3422</v>
      </c>
      <c r="D991" s="5">
        <v>339</v>
      </c>
      <c r="E991" s="5" t="s">
        <v>29561</v>
      </c>
      <c r="F991" s="6"/>
      <c r="G991" s="6">
        <v>0</v>
      </c>
      <c r="H991" s="6"/>
      <c r="I991" s="5" t="s">
        <v>120</v>
      </c>
      <c r="J991" s="5" t="s">
        <v>29562</v>
      </c>
    </row>
    <row r="992" ht="19" customHeight="1" spans="1:10">
      <c r="A992" s="5" t="s">
        <v>797</v>
      </c>
      <c r="B992" s="5" t="s">
        <v>82</v>
      </c>
      <c r="C992" s="8" t="s">
        <v>3422</v>
      </c>
      <c r="D992" s="5">
        <v>340</v>
      </c>
      <c r="E992" s="5" t="s">
        <v>29561</v>
      </c>
      <c r="F992" s="6"/>
      <c r="G992" s="6">
        <v>0</v>
      </c>
      <c r="H992" s="6"/>
      <c r="I992" s="5" t="s">
        <v>120</v>
      </c>
      <c r="J992" s="5" t="s">
        <v>29562</v>
      </c>
    </row>
    <row r="993" ht="19" customHeight="1" spans="1:10">
      <c r="A993" s="5" t="s">
        <v>84</v>
      </c>
      <c r="B993" s="5" t="s">
        <v>82</v>
      </c>
      <c r="C993" s="8" t="s">
        <v>165</v>
      </c>
      <c r="D993" s="5">
        <v>341</v>
      </c>
      <c r="E993" s="5" t="s">
        <v>29561</v>
      </c>
      <c r="F993" s="6"/>
      <c r="G993" s="6">
        <v>0</v>
      </c>
      <c r="H993" s="6"/>
      <c r="I993" s="5" t="s">
        <v>120</v>
      </c>
      <c r="J993" s="5" t="s">
        <v>29562</v>
      </c>
    </row>
    <row r="994" ht="19" customHeight="1" spans="1:10">
      <c r="A994" s="5" t="s">
        <v>84</v>
      </c>
      <c r="B994" s="5" t="s">
        <v>82</v>
      </c>
      <c r="C994" s="8" t="s">
        <v>431</v>
      </c>
      <c r="D994" s="5">
        <v>341</v>
      </c>
      <c r="E994" s="5" t="s">
        <v>29561</v>
      </c>
      <c r="F994" s="6"/>
      <c r="G994" s="6">
        <v>0</v>
      </c>
      <c r="H994" s="6"/>
      <c r="I994" s="5" t="s">
        <v>120</v>
      </c>
      <c r="J994" s="5" t="s">
        <v>29562</v>
      </c>
    </row>
    <row r="995" ht="19" customHeight="1" spans="1:10">
      <c r="A995" s="5" t="s">
        <v>84</v>
      </c>
      <c r="B995" s="5" t="s">
        <v>82</v>
      </c>
      <c r="C995" s="8" t="s">
        <v>251</v>
      </c>
      <c r="D995" s="5">
        <v>341</v>
      </c>
      <c r="E995" s="5" t="s">
        <v>29561</v>
      </c>
      <c r="F995" s="6"/>
      <c r="G995" s="6">
        <v>0</v>
      </c>
      <c r="H995" s="6"/>
      <c r="I995" s="5" t="s">
        <v>120</v>
      </c>
      <c r="J995" s="5" t="s">
        <v>29562</v>
      </c>
    </row>
    <row r="996" ht="19" customHeight="1" spans="1:10">
      <c r="A996" s="5" t="s">
        <v>84</v>
      </c>
      <c r="B996" s="5" t="s">
        <v>82</v>
      </c>
      <c r="C996" s="8" t="s">
        <v>121</v>
      </c>
      <c r="D996" s="5">
        <v>341</v>
      </c>
      <c r="E996" s="5" t="s">
        <v>29561</v>
      </c>
      <c r="F996" s="6"/>
      <c r="G996" s="6">
        <v>0</v>
      </c>
      <c r="H996" s="6"/>
      <c r="I996" s="5" t="s">
        <v>120</v>
      </c>
      <c r="J996" s="5" t="s">
        <v>29562</v>
      </c>
    </row>
    <row r="997" ht="19" customHeight="1" spans="1:10">
      <c r="A997" s="5" t="s">
        <v>84</v>
      </c>
      <c r="B997" s="5" t="s">
        <v>82</v>
      </c>
      <c r="C997" s="8" t="s">
        <v>653</v>
      </c>
      <c r="D997" s="5">
        <v>341</v>
      </c>
      <c r="E997" s="5" t="s">
        <v>29561</v>
      </c>
      <c r="F997" s="6"/>
      <c r="G997" s="6">
        <v>0</v>
      </c>
      <c r="H997" s="6"/>
      <c r="I997" s="5" t="s">
        <v>120</v>
      </c>
      <c r="J997" s="5" t="s">
        <v>29562</v>
      </c>
    </row>
    <row r="998" ht="19" customHeight="1" spans="1:10">
      <c r="A998" s="5" t="s">
        <v>85</v>
      </c>
      <c r="B998" s="5" t="s">
        <v>82</v>
      </c>
      <c r="C998" s="8" t="s">
        <v>114</v>
      </c>
      <c r="D998" s="5">
        <v>342</v>
      </c>
      <c r="E998" s="5" t="s">
        <v>29561</v>
      </c>
      <c r="F998" s="6"/>
      <c r="G998" s="6">
        <v>0</v>
      </c>
      <c r="H998" s="6"/>
      <c r="I998" s="5" t="s">
        <v>120</v>
      </c>
      <c r="J998" s="5" t="s">
        <v>29562</v>
      </c>
    </row>
    <row r="999" ht="19" customHeight="1" spans="1:10">
      <c r="A999" s="5" t="s">
        <v>85</v>
      </c>
      <c r="B999" s="5" t="s">
        <v>82</v>
      </c>
      <c r="C999" s="8" t="s">
        <v>251</v>
      </c>
      <c r="D999" s="5">
        <v>342</v>
      </c>
      <c r="E999" s="5" t="s">
        <v>29561</v>
      </c>
      <c r="F999" s="6"/>
      <c r="G999" s="6">
        <v>0</v>
      </c>
      <c r="H999" s="6"/>
      <c r="I999" s="5" t="s">
        <v>120</v>
      </c>
      <c r="J999" s="5" t="s">
        <v>29562</v>
      </c>
    </row>
    <row r="1000" ht="19" customHeight="1" spans="1:10">
      <c r="A1000" s="5" t="s">
        <v>85</v>
      </c>
      <c r="B1000" s="5" t="s">
        <v>82</v>
      </c>
      <c r="C1000" s="8" t="s">
        <v>175</v>
      </c>
      <c r="D1000" s="5">
        <v>342</v>
      </c>
      <c r="E1000" s="5" t="s">
        <v>29561</v>
      </c>
      <c r="F1000" s="6"/>
      <c r="G1000" s="6">
        <v>0</v>
      </c>
      <c r="H1000" s="6"/>
      <c r="I1000" s="5" t="s">
        <v>120</v>
      </c>
      <c r="J1000" s="5" t="s">
        <v>29562</v>
      </c>
    </row>
    <row r="1001" ht="19" customHeight="1" spans="1:10">
      <c r="A1001" s="5" t="s">
        <v>85</v>
      </c>
      <c r="B1001" s="5" t="s">
        <v>82</v>
      </c>
      <c r="C1001" s="8" t="s">
        <v>3402</v>
      </c>
      <c r="D1001" s="5">
        <v>342</v>
      </c>
      <c r="E1001" s="5" t="s">
        <v>29561</v>
      </c>
      <c r="F1001" s="6"/>
      <c r="G1001" s="6">
        <v>0</v>
      </c>
      <c r="H1001" s="6"/>
      <c r="I1001" s="5" t="s">
        <v>120</v>
      </c>
      <c r="J1001" s="5" t="s">
        <v>29562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25" customWidth="1"/>
    <col min="2" max="2" width="91" customWidth="1"/>
    <col min="3" max="3" width="14" customWidth="1"/>
    <col min="4" max="5" width="23" customWidth="1"/>
    <col min="6" max="6" width="14" customWidth="1"/>
    <col min="7" max="7" width="25" customWidth="1"/>
    <col min="8" max="8" width="82" customWidth="1"/>
    <col min="9" max="9" width="14" customWidth="1"/>
  </cols>
  <sheetData>
    <row r="1" ht="38" customHeight="1" spans="1:9">
      <c r="A1" s="4" t="s">
        <v>29565</v>
      </c>
      <c r="B1" s="4" t="s">
        <v>29566</v>
      </c>
      <c r="C1" s="1"/>
      <c r="D1" s="7" t="s">
        <v>29567</v>
      </c>
      <c r="E1" s="7" t="s">
        <v>29568</v>
      </c>
      <c r="F1" s="1"/>
      <c r="G1" s="1" t="s">
        <v>29569</v>
      </c>
      <c r="H1" s="1" t="s">
        <v>29570</v>
      </c>
      <c r="I1" s="1"/>
    </row>
    <row r="2" ht="19" customHeight="1" spans="1:9">
      <c r="A2" s="5" t="s">
        <v>29571</v>
      </c>
      <c r="B2" s="5">
        <v>50</v>
      </c>
      <c r="C2" s="1"/>
      <c r="D2" s="1" t="s">
        <v>29572</v>
      </c>
      <c r="E2" s="1" t="s">
        <v>120</v>
      </c>
      <c r="F2" s="1"/>
      <c r="G2" s="1" t="s">
        <v>29573</v>
      </c>
      <c r="H2" s="1" t="s">
        <v>29574</v>
      </c>
      <c r="I2" s="1"/>
    </row>
    <row r="3" ht="19" customHeight="1" spans="1:9">
      <c r="A3" s="5" t="s">
        <v>29575</v>
      </c>
      <c r="B3" s="5">
        <v>30</v>
      </c>
      <c r="C3" s="1"/>
      <c r="D3" s="1" t="s">
        <v>29576</v>
      </c>
      <c r="E3" s="1" t="s">
        <v>120</v>
      </c>
      <c r="F3" s="1"/>
      <c r="G3" s="1" t="s">
        <v>29577</v>
      </c>
      <c r="H3" s="1" t="s">
        <v>29578</v>
      </c>
      <c r="I3" s="1"/>
    </row>
    <row r="4" ht="19" customHeight="1" spans="1:9">
      <c r="A4" s="5" t="s">
        <v>29579</v>
      </c>
      <c r="B4" s="5">
        <v>45065.47</v>
      </c>
      <c r="C4" s="1"/>
      <c r="D4" s="1" t="s">
        <v>29580</v>
      </c>
      <c r="E4" s="1" t="s">
        <v>120</v>
      </c>
      <c r="F4" s="1"/>
      <c r="G4" s="1" t="s">
        <v>29581</v>
      </c>
      <c r="H4" s="1" t="s">
        <v>29582</v>
      </c>
      <c r="I4" s="1"/>
    </row>
    <row r="5" ht="19" customHeight="1" spans="1:9">
      <c r="A5" s="5" t="s">
        <v>3336</v>
      </c>
      <c r="B5" s="5" t="s">
        <v>29583</v>
      </c>
      <c r="C5" s="1"/>
      <c r="D5" s="1" t="s">
        <v>29584</v>
      </c>
      <c r="E5" s="1" t="s">
        <v>120</v>
      </c>
      <c r="F5" s="1"/>
      <c r="G5" s="1" t="s">
        <v>29585</v>
      </c>
      <c r="H5" s="1" t="s">
        <v>29586</v>
      </c>
      <c r="I5" s="1"/>
    </row>
    <row r="6" ht="19" customHeight="1" spans="1:9">
      <c r="A6" s="5" t="s">
        <v>29587</v>
      </c>
      <c r="B6" s="5" t="s">
        <v>29588</v>
      </c>
      <c r="C6" s="1"/>
      <c r="D6" s="1" t="s">
        <v>29589</v>
      </c>
      <c r="E6" s="1" t="s">
        <v>120</v>
      </c>
      <c r="F6" s="1"/>
      <c r="G6" s="1" t="s">
        <v>29590</v>
      </c>
      <c r="H6" s="1" t="s">
        <v>29591</v>
      </c>
      <c r="I6" s="1"/>
    </row>
    <row r="7" ht="19" customHeight="1" spans="1:9">
      <c r="A7" s="5" t="s">
        <v>29592</v>
      </c>
      <c r="B7" s="5" t="s">
        <v>29593</v>
      </c>
      <c r="C7" s="1"/>
      <c r="D7" s="1" t="s">
        <v>29594</v>
      </c>
      <c r="E7" s="1" t="s">
        <v>120</v>
      </c>
      <c r="F7" s="1"/>
      <c r="G7" s="1" t="s">
        <v>29595</v>
      </c>
      <c r="H7" s="1" t="s">
        <v>29596</v>
      </c>
      <c r="I7" s="1"/>
    </row>
    <row r="8" ht="19" customHeight="1" spans="1:9">
      <c r="A8" s="5" t="s">
        <v>29597</v>
      </c>
      <c r="B8" s="5" t="s">
        <v>29598</v>
      </c>
      <c r="C8" s="1"/>
      <c r="D8" s="1" t="s">
        <v>669</v>
      </c>
      <c r="E8" s="1" t="s">
        <v>113</v>
      </c>
      <c r="F8" s="1"/>
      <c r="G8" s="1"/>
      <c r="H8" s="1"/>
      <c r="I8" s="1"/>
    </row>
    <row r="9" ht="19" customHeight="1" spans="1:9">
      <c r="A9" s="5" t="s">
        <v>29599</v>
      </c>
      <c r="B9" s="5" t="s">
        <v>29600</v>
      </c>
      <c r="C9" s="1"/>
      <c r="D9" s="1" t="s">
        <v>705</v>
      </c>
      <c r="E9" s="1" t="s">
        <v>113</v>
      </c>
      <c r="F9" s="1"/>
      <c r="G9" s="1"/>
      <c r="H9" s="1"/>
      <c r="I9" s="1"/>
    </row>
    <row r="10" ht="19" customHeight="1" spans="1:9">
      <c r="A10" s="5" t="s">
        <v>29601</v>
      </c>
      <c r="B10" s="5" t="s">
        <v>29602</v>
      </c>
      <c r="C10" s="1"/>
      <c r="D10" s="1" t="s">
        <v>452</v>
      </c>
      <c r="E10" s="1" t="s">
        <v>113</v>
      </c>
      <c r="F10" s="1"/>
      <c r="G10" s="1" t="s">
        <v>29603</v>
      </c>
      <c r="H10" s="1" t="s">
        <v>29604</v>
      </c>
      <c r="I10" s="1"/>
    </row>
    <row r="11" ht="19" customHeight="1" spans="1:9">
      <c r="A11" s="5" t="s">
        <v>29605</v>
      </c>
      <c r="B11" s="5" t="s">
        <v>29606</v>
      </c>
      <c r="C11" s="1"/>
      <c r="D11" s="1" t="s">
        <v>29607</v>
      </c>
      <c r="E11" s="1" t="s">
        <v>120</v>
      </c>
      <c r="F11" s="1"/>
      <c r="G11" s="1"/>
      <c r="H11" s="1"/>
      <c r="I11" s="1"/>
    </row>
    <row r="12" ht="19" customHeight="1" spans="1:9">
      <c r="A12" s="5" t="s">
        <v>29608</v>
      </c>
      <c r="B12" s="5" t="s">
        <v>29609</v>
      </c>
      <c r="C12" s="1"/>
      <c r="D12" s="1" t="s">
        <v>223</v>
      </c>
      <c r="E12" s="1" t="s">
        <v>113</v>
      </c>
      <c r="F12" s="1"/>
      <c r="G12" s="1"/>
      <c r="H12" s="1"/>
      <c r="I12" s="1"/>
    </row>
    <row r="13" ht="19" customHeight="1" spans="1:9">
      <c r="A13" s="5" t="s">
        <v>29610</v>
      </c>
      <c r="B13" s="5" t="s">
        <v>29611</v>
      </c>
      <c r="C13" s="1"/>
      <c r="D13" s="1" t="s">
        <v>29612</v>
      </c>
      <c r="E13" s="1" t="s">
        <v>120</v>
      </c>
      <c r="F13" s="1"/>
      <c r="G13" s="1"/>
      <c r="H13" s="1"/>
      <c r="I13" s="1"/>
    </row>
    <row r="14" ht="19" customHeight="1" spans="1:9">
      <c r="A14" s="5" t="s">
        <v>29613</v>
      </c>
      <c r="B14" s="5" t="s">
        <v>29614</v>
      </c>
      <c r="C14" s="1"/>
      <c r="D14" s="1" t="s">
        <v>29615</v>
      </c>
      <c r="E14" s="1" t="s">
        <v>120</v>
      </c>
      <c r="F14" s="1"/>
      <c r="G14" s="1"/>
      <c r="H14" s="1"/>
      <c r="I14" s="1"/>
    </row>
    <row r="15" ht="19" customHeight="1" spans="1:9">
      <c r="A15" s="5" t="s">
        <v>29616</v>
      </c>
      <c r="B15" s="5" t="s">
        <v>29617</v>
      </c>
      <c r="C15" s="1"/>
      <c r="D15" s="1" t="s">
        <v>29618</v>
      </c>
      <c r="E15" s="1" t="s">
        <v>120</v>
      </c>
      <c r="F15" s="1"/>
      <c r="G15" s="1"/>
      <c r="H15" s="1"/>
      <c r="I15" s="1"/>
    </row>
    <row r="16" ht="19" customHeight="1" spans="1:9">
      <c r="A16" s="5" t="s">
        <v>29619</v>
      </c>
      <c r="B16" s="5" t="s">
        <v>29620</v>
      </c>
      <c r="C16" s="1"/>
      <c r="D16" s="1" t="s">
        <v>478</v>
      </c>
      <c r="E16" s="1" t="s">
        <v>113</v>
      </c>
      <c r="F16" s="1"/>
      <c r="G16" s="1"/>
      <c r="H16" s="1"/>
      <c r="I16" s="1"/>
    </row>
    <row r="17" ht="19" customHeight="1" spans="1:9">
      <c r="A17" s="1"/>
      <c r="B17" s="1"/>
      <c r="C17" s="1"/>
      <c r="D17" s="1" t="s">
        <v>225</v>
      </c>
      <c r="E17" s="1" t="s">
        <v>113</v>
      </c>
      <c r="F17" s="1"/>
      <c r="G17" s="1"/>
      <c r="H17" s="1"/>
      <c r="I17" s="1"/>
    </row>
    <row r="18" ht="19" customHeight="1" spans="1:9">
      <c r="A18" s="1"/>
      <c r="B18" s="1"/>
      <c r="C18" s="1"/>
      <c r="D18" s="1" t="s">
        <v>29621</v>
      </c>
      <c r="E18" s="1" t="s">
        <v>120</v>
      </c>
      <c r="F18" s="1"/>
      <c r="G18" s="1"/>
      <c r="H18" s="1"/>
      <c r="I18" s="1"/>
    </row>
    <row r="19" ht="34" customHeight="1" spans="1:9">
      <c r="A19" s="4" t="s">
        <v>29622</v>
      </c>
      <c r="B19" s="4" t="s">
        <v>29623</v>
      </c>
      <c r="C19" s="1"/>
      <c r="D19" s="1" t="s">
        <v>320</v>
      </c>
      <c r="E19" s="1" t="s">
        <v>113</v>
      </c>
      <c r="F19" s="1"/>
      <c r="G19" s="1"/>
      <c r="H19" s="1"/>
      <c r="I19" s="1"/>
    </row>
    <row r="20" ht="19" customHeight="1" spans="1:9">
      <c r="A20" s="1" t="s">
        <v>6</v>
      </c>
      <c r="B20" s="1">
        <v>150</v>
      </c>
      <c r="C20" s="1"/>
      <c r="D20" s="1" t="s">
        <v>786</v>
      </c>
      <c r="E20" s="1" t="s">
        <v>113</v>
      </c>
      <c r="F20" s="1"/>
      <c r="G20" s="1"/>
      <c r="H20" s="1"/>
      <c r="I20" s="1"/>
    </row>
    <row r="21" ht="19" customHeight="1" spans="1:9">
      <c r="A21" s="1" t="s">
        <v>11</v>
      </c>
      <c r="B21" s="1">
        <v>150</v>
      </c>
      <c r="C21" s="1"/>
      <c r="D21" s="1" t="s">
        <v>231</v>
      </c>
      <c r="E21" s="1" t="s">
        <v>113</v>
      </c>
      <c r="F21" s="1"/>
      <c r="G21" s="1"/>
      <c r="H21" s="1"/>
      <c r="I21" s="1"/>
    </row>
    <row r="22" ht="19" customHeight="1" spans="1:9">
      <c r="A22" s="1" t="s">
        <v>12</v>
      </c>
      <c r="B22" s="1">
        <v>300</v>
      </c>
      <c r="C22" s="1"/>
      <c r="D22" s="1" t="s">
        <v>29624</v>
      </c>
      <c r="E22" s="1" t="s">
        <v>120</v>
      </c>
      <c r="F22" s="1"/>
      <c r="G22" s="1"/>
      <c r="H22" s="1"/>
      <c r="I22" s="1"/>
    </row>
    <row r="23" ht="19" customHeight="1" spans="1:9">
      <c r="A23" s="1" t="s">
        <v>16</v>
      </c>
      <c r="B23" s="1">
        <v>300</v>
      </c>
      <c r="C23" s="1"/>
      <c r="D23" s="1" t="s">
        <v>242</v>
      </c>
      <c r="E23" s="1" t="s">
        <v>113</v>
      </c>
      <c r="F23" s="1"/>
      <c r="G23" s="1"/>
      <c r="H23" s="1"/>
      <c r="I23" s="1"/>
    </row>
    <row r="24" ht="19" customHeight="1" spans="1:9">
      <c r="A24" s="1" t="s">
        <v>17</v>
      </c>
      <c r="B24" s="1">
        <v>150</v>
      </c>
      <c r="C24" s="1"/>
      <c r="D24" s="1" t="s">
        <v>29625</v>
      </c>
      <c r="E24" s="1" t="s">
        <v>120</v>
      </c>
      <c r="F24" s="1"/>
      <c r="G24" s="1"/>
      <c r="H24" s="1"/>
      <c r="I24" s="1"/>
    </row>
    <row r="25" ht="19" customHeight="1" spans="1:9">
      <c r="A25" s="1"/>
      <c r="B25" s="1"/>
      <c r="C25" s="1"/>
      <c r="D25" s="1" t="s">
        <v>29626</v>
      </c>
      <c r="E25" s="1" t="s">
        <v>120</v>
      </c>
      <c r="F25" s="1"/>
      <c r="G25" s="1"/>
      <c r="H25" s="1"/>
      <c r="I25" s="1"/>
    </row>
    <row r="26" ht="19" customHeight="1" spans="1:9">
      <c r="A26" s="1"/>
      <c r="B26" s="1"/>
      <c r="C26" s="1"/>
      <c r="D26" s="1" t="s">
        <v>676</v>
      </c>
      <c r="E26" s="1" t="s">
        <v>113</v>
      </c>
      <c r="F26" s="1"/>
      <c r="G26" s="1"/>
      <c r="H26" s="1"/>
      <c r="I26" s="1"/>
    </row>
    <row r="27" ht="34" customHeight="1" spans="1:9">
      <c r="A27" s="4" t="s">
        <v>29627</v>
      </c>
      <c r="B27" s="4" t="s">
        <v>29568</v>
      </c>
      <c r="C27" s="1"/>
      <c r="D27" s="1" t="s">
        <v>29628</v>
      </c>
      <c r="E27" s="1" t="s">
        <v>120</v>
      </c>
      <c r="F27" s="1"/>
      <c r="G27" s="1"/>
      <c r="H27" s="1"/>
      <c r="I27" s="1"/>
    </row>
    <row r="28" ht="19" customHeight="1" spans="1:9">
      <c r="A28" s="1" t="s">
        <v>29629</v>
      </c>
      <c r="B28" s="1" t="s">
        <v>120</v>
      </c>
      <c r="C28" s="1"/>
      <c r="D28" s="1" t="s">
        <v>29630</v>
      </c>
      <c r="E28" s="1" t="s">
        <v>120</v>
      </c>
      <c r="F28" s="1"/>
      <c r="G28" s="1"/>
      <c r="H28" s="1"/>
      <c r="I28" s="1"/>
    </row>
    <row r="29" ht="19" customHeight="1" spans="1:9">
      <c r="A29" s="1" t="s">
        <v>29631</v>
      </c>
      <c r="B29" s="1" t="s">
        <v>120</v>
      </c>
      <c r="C29" s="1"/>
      <c r="D29" s="1" t="s">
        <v>197</v>
      </c>
      <c r="E29" s="1" t="s">
        <v>113</v>
      </c>
      <c r="F29" s="1"/>
      <c r="G29" s="1"/>
      <c r="H29" s="1"/>
      <c r="I29" s="1"/>
    </row>
    <row r="30" ht="19" customHeight="1" spans="1:9">
      <c r="A30" s="1" t="s">
        <v>29632</v>
      </c>
      <c r="B30" s="1" t="s">
        <v>120</v>
      </c>
      <c r="C30" s="1"/>
      <c r="D30" s="1" t="s">
        <v>29633</v>
      </c>
      <c r="E30" s="1" t="s">
        <v>120</v>
      </c>
      <c r="F30" s="1"/>
      <c r="G30" s="1"/>
      <c r="H30" s="1"/>
      <c r="I30" s="1"/>
    </row>
    <row r="31" ht="19" customHeight="1" spans="1:9">
      <c r="A31" s="1" t="s">
        <v>37</v>
      </c>
      <c r="B31" s="1" t="s">
        <v>113</v>
      </c>
      <c r="C31" s="1"/>
      <c r="D31" s="1" t="s">
        <v>29634</v>
      </c>
      <c r="E31" s="1" t="s">
        <v>120</v>
      </c>
      <c r="F31" s="1"/>
      <c r="G31" s="1"/>
      <c r="H31" s="1"/>
      <c r="I31" s="1"/>
    </row>
    <row r="32" ht="19" customHeight="1" spans="1:9">
      <c r="A32" s="1" t="s">
        <v>47</v>
      </c>
      <c r="B32" s="1" t="s">
        <v>113</v>
      </c>
      <c r="C32" s="1"/>
      <c r="D32" s="1" t="s">
        <v>29635</v>
      </c>
      <c r="E32" s="1" t="s">
        <v>120</v>
      </c>
      <c r="F32" s="1"/>
      <c r="G32" s="1"/>
      <c r="H32" s="1"/>
      <c r="I32" s="1"/>
    </row>
    <row r="33" ht="19" customHeight="1" spans="1:9">
      <c r="A33" s="1" t="s">
        <v>40</v>
      </c>
      <c r="B33" s="1" t="s">
        <v>113</v>
      </c>
      <c r="C33" s="1"/>
      <c r="D33" s="1" t="s">
        <v>29636</v>
      </c>
      <c r="E33" s="1" t="s">
        <v>120</v>
      </c>
      <c r="F33" s="1"/>
      <c r="G33" s="1"/>
      <c r="H33" s="1"/>
      <c r="I33" s="1"/>
    </row>
    <row r="34" ht="19" customHeight="1" spans="1:9">
      <c r="A34" s="1" t="s">
        <v>41</v>
      </c>
      <c r="B34" s="1" t="s">
        <v>113</v>
      </c>
      <c r="C34" s="1"/>
      <c r="D34" s="1" t="s">
        <v>29637</v>
      </c>
      <c r="E34" s="1" t="s">
        <v>120</v>
      </c>
      <c r="F34" s="1"/>
      <c r="G34" s="1"/>
      <c r="H34" s="1"/>
      <c r="I34" s="1"/>
    </row>
    <row r="35" ht="19" customHeight="1" spans="1:9">
      <c r="A35" s="1" t="s">
        <v>42</v>
      </c>
      <c r="B35" s="1" t="s">
        <v>113</v>
      </c>
      <c r="C35" s="1"/>
      <c r="D35" s="1" t="s">
        <v>678</v>
      </c>
      <c r="E35" s="1" t="s">
        <v>113</v>
      </c>
      <c r="F35" s="1"/>
      <c r="G35" s="1"/>
      <c r="H35" s="1"/>
      <c r="I35" s="1"/>
    </row>
    <row r="36" ht="19" customHeight="1" spans="1:9">
      <c r="A36" s="1" t="s">
        <v>43</v>
      </c>
      <c r="B36" s="1" t="s">
        <v>113</v>
      </c>
      <c r="C36" s="1"/>
      <c r="D36" s="1" t="s">
        <v>29638</v>
      </c>
      <c r="E36" s="1" t="s">
        <v>120</v>
      </c>
      <c r="F36" s="1"/>
      <c r="G36" s="1"/>
      <c r="H36" s="1"/>
      <c r="I36" s="1"/>
    </row>
    <row r="37" ht="19" customHeight="1" spans="1:9">
      <c r="A37" s="1" t="s">
        <v>44</v>
      </c>
      <c r="B37" s="1" t="s">
        <v>113</v>
      </c>
      <c r="C37" s="1"/>
      <c r="D37" s="1" t="s">
        <v>832</v>
      </c>
      <c r="E37" s="1" t="s">
        <v>120</v>
      </c>
      <c r="F37" s="1"/>
      <c r="G37" s="1"/>
      <c r="H37" s="1"/>
      <c r="I37" s="1"/>
    </row>
    <row r="38" ht="19" customHeight="1" spans="1:9">
      <c r="A38" s="1" t="s">
        <v>45</v>
      </c>
      <c r="B38" s="1" t="s">
        <v>113</v>
      </c>
      <c r="C38" s="1"/>
      <c r="D38" s="1" t="s">
        <v>553</v>
      </c>
      <c r="E38" s="1" t="s">
        <v>113</v>
      </c>
      <c r="F38" s="1"/>
      <c r="G38" s="1"/>
      <c r="H38" s="1"/>
      <c r="I38" s="1"/>
    </row>
    <row r="39" ht="19" customHeight="1" spans="1:9">
      <c r="A39" s="1" t="s">
        <v>46</v>
      </c>
      <c r="B39" s="1" t="s">
        <v>113</v>
      </c>
      <c r="C39" s="1"/>
      <c r="D39" s="1" t="s">
        <v>29639</v>
      </c>
      <c r="E39" s="1" t="s">
        <v>120</v>
      </c>
      <c r="F39" s="1"/>
      <c r="G39" s="1"/>
      <c r="H39" s="1"/>
      <c r="I39" s="1"/>
    </row>
    <row r="40" ht="19" customHeight="1" spans="1:9">
      <c r="A40" s="1" t="s">
        <v>81</v>
      </c>
      <c r="B40" s="1" t="s">
        <v>113</v>
      </c>
      <c r="C40" s="1"/>
      <c r="D40" s="1" t="s">
        <v>29640</v>
      </c>
      <c r="E40" s="1" t="s">
        <v>120</v>
      </c>
      <c r="F40" s="1"/>
      <c r="G40" s="1"/>
      <c r="H40" s="1"/>
      <c r="I40" s="1"/>
    </row>
    <row r="41" ht="19" customHeight="1" spans="1:9">
      <c r="A41" s="1" t="s">
        <v>51</v>
      </c>
      <c r="B41" s="1" t="s">
        <v>113</v>
      </c>
      <c r="C41" s="1"/>
      <c r="D41" s="1" t="s">
        <v>616</v>
      </c>
      <c r="E41" s="1" t="s">
        <v>113</v>
      </c>
      <c r="F41" s="1"/>
      <c r="G41" s="1"/>
      <c r="H41" s="1"/>
      <c r="I41" s="1"/>
    </row>
    <row r="42" ht="19" customHeight="1" spans="1:9">
      <c r="A42" s="1" t="s">
        <v>53</v>
      </c>
      <c r="B42" s="1" t="s">
        <v>113</v>
      </c>
      <c r="C42" s="1"/>
      <c r="D42" s="1" t="s">
        <v>29641</v>
      </c>
      <c r="E42" s="1" t="s">
        <v>120</v>
      </c>
      <c r="F42" s="1"/>
      <c r="G42" s="1"/>
      <c r="H42" s="1"/>
      <c r="I42" s="1"/>
    </row>
    <row r="43" ht="19" customHeight="1" spans="1:9">
      <c r="A43" s="1" t="s">
        <v>54</v>
      </c>
      <c r="B43" s="1" t="s">
        <v>113</v>
      </c>
      <c r="C43" s="1"/>
      <c r="D43" s="1" t="s">
        <v>618</v>
      </c>
      <c r="E43" s="1" t="s">
        <v>113</v>
      </c>
      <c r="F43" s="1"/>
      <c r="G43" s="1"/>
      <c r="H43" s="1"/>
      <c r="I43" s="1"/>
    </row>
    <row r="44" ht="19" customHeight="1" spans="1:9">
      <c r="A44" s="1" t="s">
        <v>55</v>
      </c>
      <c r="B44" s="1" t="s">
        <v>113</v>
      </c>
      <c r="C44" s="1"/>
      <c r="D44" s="1" t="s">
        <v>834</v>
      </c>
      <c r="E44" s="1" t="s">
        <v>120</v>
      </c>
      <c r="F44" s="1"/>
      <c r="G44" s="1"/>
      <c r="H44" s="1"/>
      <c r="I44" s="1"/>
    </row>
    <row r="45" ht="19" customHeight="1" spans="1:9">
      <c r="A45" s="1" t="s">
        <v>69</v>
      </c>
      <c r="B45" s="1" t="s">
        <v>113</v>
      </c>
      <c r="C45" s="1"/>
      <c r="D45" s="1" t="s">
        <v>29642</v>
      </c>
      <c r="E45" s="1" t="s">
        <v>120</v>
      </c>
      <c r="F45" s="1"/>
      <c r="G45" s="1"/>
      <c r="H45" s="1"/>
      <c r="I45" s="1"/>
    </row>
    <row r="46" ht="19" customHeight="1" spans="1:9">
      <c r="A46" s="1" t="s">
        <v>72</v>
      </c>
      <c r="B46" s="1" t="s">
        <v>113</v>
      </c>
      <c r="C46" s="1"/>
      <c r="D46" s="1" t="s">
        <v>29643</v>
      </c>
      <c r="E46" s="1" t="s">
        <v>120</v>
      </c>
      <c r="F46" s="1"/>
      <c r="G46" s="1"/>
      <c r="H46" s="1"/>
      <c r="I46" s="1"/>
    </row>
    <row r="47" ht="19" customHeight="1" spans="1:9">
      <c r="A47" s="1" t="s">
        <v>56</v>
      </c>
      <c r="B47" s="1" t="s">
        <v>113</v>
      </c>
      <c r="C47" s="1"/>
      <c r="D47" s="1" t="s">
        <v>359</v>
      </c>
      <c r="E47" s="1" t="s">
        <v>113</v>
      </c>
      <c r="F47" s="1"/>
      <c r="G47" s="1"/>
      <c r="H47" s="1"/>
      <c r="I47" s="1"/>
    </row>
    <row r="48" ht="19" customHeight="1" spans="1:9">
      <c r="A48" s="1" t="s">
        <v>84</v>
      </c>
      <c r="B48" s="1" t="s">
        <v>113</v>
      </c>
      <c r="C48" s="1"/>
      <c r="D48" s="1" t="s">
        <v>29644</v>
      </c>
      <c r="E48" s="1" t="s">
        <v>120</v>
      </c>
      <c r="F48" s="1"/>
      <c r="G48" s="1"/>
      <c r="H48" s="1"/>
      <c r="I48" s="1"/>
    </row>
    <row r="49" ht="19" customHeight="1" spans="1:9">
      <c r="A49" s="1" t="s">
        <v>57</v>
      </c>
      <c r="B49" s="1" t="s">
        <v>113</v>
      </c>
      <c r="C49" s="1"/>
      <c r="D49" s="1" t="s">
        <v>29645</v>
      </c>
      <c r="E49" s="1" t="s">
        <v>120</v>
      </c>
      <c r="F49" s="1"/>
      <c r="G49" s="1"/>
      <c r="H49" s="1"/>
      <c r="I49" s="1"/>
    </row>
    <row r="50" ht="19" customHeight="1" spans="1:9">
      <c r="A50" s="1" t="s">
        <v>58</v>
      </c>
      <c r="B50" s="1" t="s">
        <v>113</v>
      </c>
      <c r="C50" s="1"/>
      <c r="D50" s="1" t="s">
        <v>29646</v>
      </c>
      <c r="E50" s="1" t="s">
        <v>120</v>
      </c>
      <c r="F50" s="1"/>
      <c r="G50" s="1"/>
      <c r="H50" s="1"/>
      <c r="I50" s="1"/>
    </row>
    <row r="51" ht="19" customHeight="1" spans="1:9">
      <c r="A51" s="1" t="s">
        <v>73</v>
      </c>
      <c r="B51" s="1" t="s">
        <v>113</v>
      </c>
      <c r="C51" s="1"/>
      <c r="D51" s="1" t="s">
        <v>612</v>
      </c>
      <c r="E51" s="1" t="s">
        <v>113</v>
      </c>
      <c r="F51" s="1"/>
      <c r="G51" s="1"/>
      <c r="H51" s="1"/>
      <c r="I51" s="1"/>
    </row>
    <row r="52" ht="19" customHeight="1" spans="1:9">
      <c r="A52" s="1" t="s">
        <v>74</v>
      </c>
      <c r="B52" s="1" t="s">
        <v>113</v>
      </c>
      <c r="C52" s="1"/>
      <c r="D52" s="1" t="s">
        <v>29647</v>
      </c>
      <c r="E52" s="1" t="s">
        <v>120</v>
      </c>
      <c r="F52" s="1"/>
      <c r="G52" s="1"/>
      <c r="H52" s="1"/>
      <c r="I52" s="1"/>
    </row>
    <row r="53" ht="19" customHeight="1" spans="1:9">
      <c r="A53" s="1" t="s">
        <v>64</v>
      </c>
      <c r="B53" s="1" t="s">
        <v>113</v>
      </c>
      <c r="C53" s="1"/>
      <c r="D53" s="1" t="s">
        <v>29648</v>
      </c>
      <c r="E53" s="1" t="s">
        <v>120</v>
      </c>
      <c r="F53" s="1"/>
      <c r="G53" s="1"/>
      <c r="H53" s="1"/>
      <c r="I53" s="1"/>
    </row>
    <row r="54" ht="19" customHeight="1" spans="1:9">
      <c r="A54" s="1" t="s">
        <v>75</v>
      </c>
      <c r="B54" s="1" t="s">
        <v>113</v>
      </c>
      <c r="C54" s="1"/>
      <c r="D54" s="1" t="s">
        <v>29649</v>
      </c>
      <c r="E54" s="1" t="s">
        <v>120</v>
      </c>
      <c r="F54" s="1"/>
      <c r="G54" s="1"/>
      <c r="H54" s="1"/>
      <c r="I54" s="1"/>
    </row>
    <row r="55" ht="19" customHeight="1" spans="1:9">
      <c r="A55" s="1" t="s">
        <v>59</v>
      </c>
      <c r="B55" s="1" t="s">
        <v>113</v>
      </c>
      <c r="C55" s="1"/>
      <c r="D55" s="1" t="s">
        <v>29650</v>
      </c>
      <c r="E55" s="1" t="s">
        <v>120</v>
      </c>
      <c r="F55" s="1"/>
      <c r="G55" s="1"/>
      <c r="H55" s="1"/>
      <c r="I55" s="1"/>
    </row>
    <row r="56" ht="19" customHeight="1" spans="1:9">
      <c r="A56" s="1" t="s">
        <v>62</v>
      </c>
      <c r="B56" s="1" t="s">
        <v>113</v>
      </c>
      <c r="C56" s="1"/>
      <c r="D56" s="1" t="s">
        <v>29651</v>
      </c>
      <c r="E56" s="1" t="s">
        <v>120</v>
      </c>
      <c r="F56" s="1"/>
      <c r="G56" s="1"/>
      <c r="H56" s="1"/>
      <c r="I56" s="1"/>
    </row>
    <row r="57" ht="19" customHeight="1" spans="1:9">
      <c r="A57" s="1" t="s">
        <v>85</v>
      </c>
      <c r="B57" s="1" t="s">
        <v>113</v>
      </c>
      <c r="C57" s="1"/>
      <c r="D57" s="1" t="s">
        <v>207</v>
      </c>
      <c r="E57" s="1" t="s">
        <v>113</v>
      </c>
      <c r="F57" s="1"/>
      <c r="G57" s="1"/>
      <c r="H57" s="1"/>
      <c r="I57" s="1"/>
    </row>
    <row r="58" ht="19" customHeight="1" spans="1:9">
      <c r="A58" s="1" t="s">
        <v>76</v>
      </c>
      <c r="B58" s="1" t="s">
        <v>113</v>
      </c>
      <c r="C58" s="1"/>
      <c r="D58" s="1" t="s">
        <v>29652</v>
      </c>
      <c r="E58" s="1" t="s">
        <v>120</v>
      </c>
      <c r="F58" s="1"/>
      <c r="G58" s="1"/>
      <c r="H58" s="1"/>
      <c r="I58" s="1"/>
    </row>
    <row r="59" ht="19" customHeight="1" spans="1:9">
      <c r="A59" s="1" t="s">
        <v>77</v>
      </c>
      <c r="B59" s="1" t="s">
        <v>113</v>
      </c>
      <c r="C59" s="1"/>
      <c r="D59" s="1" t="s">
        <v>157</v>
      </c>
      <c r="E59" s="1" t="s">
        <v>113</v>
      </c>
      <c r="F59" s="1"/>
      <c r="G59" s="1"/>
      <c r="H59" s="1"/>
      <c r="I59" s="1"/>
    </row>
    <row r="60" ht="19" customHeight="1" spans="1:9">
      <c r="A60" s="1" t="s">
        <v>67</v>
      </c>
      <c r="B60" s="1" t="s">
        <v>113</v>
      </c>
      <c r="C60" s="1"/>
      <c r="D60" s="1" t="s">
        <v>29653</v>
      </c>
      <c r="E60" s="1" t="s">
        <v>120</v>
      </c>
      <c r="F60" s="1"/>
      <c r="G60" s="1"/>
      <c r="H60" s="1"/>
      <c r="I60" s="1"/>
    </row>
    <row r="61" ht="19" customHeight="1" spans="1:9">
      <c r="A61" s="1" t="s">
        <v>78</v>
      </c>
      <c r="B61" s="1" t="s">
        <v>113</v>
      </c>
      <c r="C61" s="1"/>
      <c r="D61" s="1" t="s">
        <v>29654</v>
      </c>
      <c r="E61" s="1" t="s">
        <v>120</v>
      </c>
      <c r="F61" s="1"/>
      <c r="G61" s="1"/>
      <c r="H61" s="1"/>
      <c r="I61" s="1"/>
    </row>
    <row r="62" ht="19" customHeight="1" spans="1:9">
      <c r="A62" s="1" t="s">
        <v>68</v>
      </c>
      <c r="B62" s="1" t="s">
        <v>113</v>
      </c>
      <c r="C62" s="1"/>
      <c r="D62" s="1" t="s">
        <v>29655</v>
      </c>
      <c r="E62" s="1" t="s">
        <v>120</v>
      </c>
      <c r="F62" s="1"/>
      <c r="G62" s="1"/>
      <c r="H62" s="1"/>
      <c r="I62" s="1"/>
    </row>
    <row r="63" ht="19" customHeight="1" spans="1:9">
      <c r="A63" s="1" t="s">
        <v>60</v>
      </c>
      <c r="B63" s="1" t="s">
        <v>113</v>
      </c>
      <c r="C63" s="1"/>
      <c r="D63" s="1" t="s">
        <v>29656</v>
      </c>
      <c r="E63" s="1" t="s">
        <v>120</v>
      </c>
      <c r="F63" s="1"/>
      <c r="G63" s="1"/>
      <c r="H63" s="1"/>
      <c r="I63" s="1"/>
    </row>
    <row r="64" ht="19" customHeight="1" spans="1:9">
      <c r="A64" s="1" t="s">
        <v>79</v>
      </c>
      <c r="B64" s="1" t="s">
        <v>113</v>
      </c>
      <c r="C64" s="1"/>
      <c r="D64" s="1" t="s">
        <v>303</v>
      </c>
      <c r="E64" s="1" t="s">
        <v>113</v>
      </c>
      <c r="F64" s="1"/>
      <c r="G64" s="1"/>
      <c r="H64" s="1"/>
      <c r="I64" s="1"/>
    </row>
    <row r="65" ht="19" customHeight="1" spans="1:9">
      <c r="A65" s="1" t="s">
        <v>80</v>
      </c>
      <c r="B65" s="1" t="s">
        <v>113</v>
      </c>
      <c r="C65" s="1"/>
      <c r="D65" s="1" t="s">
        <v>220</v>
      </c>
      <c r="E65" s="1" t="s">
        <v>113</v>
      </c>
      <c r="F65" s="1"/>
      <c r="G65" s="1"/>
      <c r="H65" s="1"/>
      <c r="I65" s="1"/>
    </row>
    <row r="66" ht="19" customHeight="1" spans="1:9">
      <c r="A66" s="1" t="s">
        <v>61</v>
      </c>
      <c r="B66" s="1" t="s">
        <v>113</v>
      </c>
      <c r="C66" s="1"/>
      <c r="D66" s="1" t="s">
        <v>392</v>
      </c>
      <c r="E66" s="1" t="s">
        <v>113</v>
      </c>
      <c r="F66" s="1"/>
      <c r="G66" s="1"/>
      <c r="H66" s="1"/>
      <c r="I66" s="1"/>
    </row>
    <row r="67" ht="19" customHeight="1" spans="1:9">
      <c r="A67" s="1"/>
      <c r="B67" s="1"/>
      <c r="C67" s="1"/>
      <c r="D67" s="1" t="s">
        <v>29657</v>
      </c>
      <c r="E67" s="1" t="s">
        <v>120</v>
      </c>
      <c r="F67" s="1"/>
      <c r="G67" s="1"/>
      <c r="H67" s="1"/>
      <c r="I67" s="1"/>
    </row>
    <row r="68" ht="19" customHeight="1" spans="1:9">
      <c r="A68" s="1"/>
      <c r="B68" s="1"/>
      <c r="C68" s="1"/>
      <c r="D68" s="1" t="s">
        <v>625</v>
      </c>
      <c r="E68" s="1" t="s">
        <v>113</v>
      </c>
      <c r="F68" s="1"/>
      <c r="G68" s="1"/>
      <c r="H68" s="1"/>
      <c r="I68" s="1"/>
    </row>
    <row r="69" ht="19" customHeight="1" spans="1:9">
      <c r="A69" s="1"/>
      <c r="B69" s="1"/>
      <c r="C69" s="1"/>
      <c r="D69" s="1" t="s">
        <v>135</v>
      </c>
      <c r="E69" s="1" t="s">
        <v>113</v>
      </c>
      <c r="F69" s="1"/>
      <c r="G69" s="1"/>
      <c r="H69" s="1"/>
      <c r="I69" s="1"/>
    </row>
    <row r="70" ht="19" customHeight="1" spans="1:9">
      <c r="A70" s="1"/>
      <c r="B70" s="1"/>
      <c r="C70" s="1"/>
      <c r="D70" s="1" t="s">
        <v>29658</v>
      </c>
      <c r="E70" s="1" t="s">
        <v>120</v>
      </c>
      <c r="F70" s="1"/>
      <c r="G70" s="1"/>
      <c r="H70" s="1"/>
      <c r="I70" s="1"/>
    </row>
    <row r="71" ht="19" customHeight="1" spans="1:9">
      <c r="A71" s="1"/>
      <c r="B71" s="1"/>
      <c r="C71" s="1"/>
      <c r="D71" s="1" t="s">
        <v>29659</v>
      </c>
      <c r="E71" s="1" t="s">
        <v>120</v>
      </c>
      <c r="F71" s="1"/>
      <c r="G71" s="1"/>
      <c r="H71" s="1"/>
      <c r="I71" s="1"/>
    </row>
    <row r="72" ht="19" customHeight="1" spans="1:9">
      <c r="A72" s="1"/>
      <c r="B72" s="1"/>
      <c r="C72" s="1"/>
      <c r="D72" s="1" t="s">
        <v>29660</v>
      </c>
      <c r="E72" s="1" t="s">
        <v>120</v>
      </c>
      <c r="F72" s="1"/>
      <c r="G72" s="1"/>
      <c r="H72" s="1"/>
      <c r="I72" s="1"/>
    </row>
    <row r="73" ht="19" customHeight="1" spans="1:9">
      <c r="A73" s="1"/>
      <c r="B73" s="1"/>
      <c r="C73" s="1"/>
      <c r="D73" s="1" t="s">
        <v>379</v>
      </c>
      <c r="E73" s="1" t="s">
        <v>113</v>
      </c>
      <c r="F73" s="1"/>
      <c r="G73" s="1"/>
      <c r="H73" s="1"/>
      <c r="I73" s="1"/>
    </row>
    <row r="74" ht="19" customHeight="1" spans="1:9">
      <c r="A74" s="1"/>
      <c r="B74" s="1"/>
      <c r="C74" s="1"/>
      <c r="D74" s="1" t="s">
        <v>29661</v>
      </c>
      <c r="E74" s="1" t="s">
        <v>120</v>
      </c>
      <c r="F74" s="1"/>
      <c r="G74" s="1"/>
      <c r="H74" s="1"/>
      <c r="I74" s="1"/>
    </row>
    <row r="75" ht="19" customHeight="1" spans="1:9">
      <c r="A75" s="1"/>
      <c r="B75" s="1"/>
      <c r="C75" s="1"/>
      <c r="D75" s="1" t="s">
        <v>116</v>
      </c>
      <c r="E75" s="1" t="s">
        <v>113</v>
      </c>
      <c r="F75" s="1"/>
      <c r="G75" s="1"/>
      <c r="H75" s="1"/>
      <c r="I75" s="1"/>
    </row>
    <row r="76" ht="19" customHeight="1" spans="1:9">
      <c r="A76" s="1"/>
      <c r="B76" s="1"/>
      <c r="C76" s="1"/>
      <c r="D76" s="1" t="s">
        <v>29662</v>
      </c>
      <c r="E76" s="1" t="s">
        <v>120</v>
      </c>
      <c r="F76" s="1"/>
      <c r="G76" s="1"/>
      <c r="H76" s="1"/>
      <c r="I76" s="1"/>
    </row>
    <row r="77" ht="19" customHeight="1" spans="1:9">
      <c r="A77" s="1"/>
      <c r="B77" s="1"/>
      <c r="C77" s="1"/>
      <c r="D77" s="1" t="s">
        <v>29663</v>
      </c>
      <c r="E77" s="1" t="s">
        <v>120</v>
      </c>
      <c r="F77" s="1"/>
      <c r="G77" s="1"/>
      <c r="H77" s="1"/>
      <c r="I77" s="1"/>
    </row>
    <row r="78" ht="19" customHeight="1" spans="1:9">
      <c r="A78" s="1"/>
      <c r="B78" s="1"/>
      <c r="C78" s="1"/>
      <c r="D78" s="1" t="s">
        <v>244</v>
      </c>
      <c r="E78" s="1" t="s">
        <v>113</v>
      </c>
      <c r="F78" s="1"/>
      <c r="G78" s="1"/>
      <c r="H78" s="1"/>
      <c r="I78" s="1"/>
    </row>
    <row r="79" ht="19" customHeight="1" spans="1:9">
      <c r="A79" s="1"/>
      <c r="B79" s="1"/>
      <c r="C79" s="1"/>
      <c r="D79" s="1" t="s">
        <v>627</v>
      </c>
      <c r="E79" s="1" t="s">
        <v>113</v>
      </c>
      <c r="F79" s="1"/>
      <c r="G79" s="1"/>
      <c r="H79" s="1"/>
      <c r="I79" s="1"/>
    </row>
    <row r="80" ht="19" customHeight="1" spans="1:9">
      <c r="A80" s="1"/>
      <c r="B80" s="1"/>
      <c r="C80" s="1"/>
      <c r="D80" s="1" t="s">
        <v>29664</v>
      </c>
      <c r="E80" s="1" t="s">
        <v>120</v>
      </c>
      <c r="F80" s="1"/>
      <c r="G80" s="1"/>
      <c r="H80" s="1"/>
      <c r="I80" s="1"/>
    </row>
    <row r="81" ht="19" customHeight="1" spans="1:9">
      <c r="A81" s="1"/>
      <c r="B81" s="1"/>
      <c r="C81" s="1"/>
      <c r="D81" s="1" t="s">
        <v>742</v>
      </c>
      <c r="E81" s="1" t="s">
        <v>113</v>
      </c>
      <c r="F81" s="1"/>
      <c r="G81" s="1"/>
      <c r="H81" s="1"/>
      <c r="I81" s="1"/>
    </row>
    <row r="82" ht="19" customHeight="1" spans="1:9">
      <c r="A82" s="1"/>
      <c r="B82" s="1"/>
      <c r="C82" s="1"/>
      <c r="D82" s="1" t="s">
        <v>386</v>
      </c>
      <c r="E82" s="1" t="s">
        <v>113</v>
      </c>
      <c r="F82" s="1"/>
      <c r="G82" s="1"/>
      <c r="H82" s="1"/>
      <c r="I82" s="1"/>
    </row>
    <row r="83" ht="19" customHeight="1" spans="1:9">
      <c r="A83" s="1"/>
      <c r="B83" s="1"/>
      <c r="C83" s="1"/>
      <c r="D83" s="1" t="s">
        <v>29665</v>
      </c>
      <c r="E83" s="1" t="s">
        <v>120</v>
      </c>
      <c r="F83" s="1"/>
      <c r="G83" s="1"/>
      <c r="H83" s="1"/>
      <c r="I83" s="1"/>
    </row>
    <row r="84" ht="19" customHeight="1" spans="1:9">
      <c r="A84" s="1"/>
      <c r="B84" s="1"/>
      <c r="C84" s="1"/>
      <c r="D84" s="1" t="s">
        <v>29666</v>
      </c>
      <c r="E84" s="1" t="s">
        <v>120</v>
      </c>
      <c r="F84" s="1"/>
      <c r="G84" s="1"/>
      <c r="H84" s="1"/>
      <c r="I84" s="1"/>
    </row>
    <row r="85" ht="19" customHeight="1" spans="1:9">
      <c r="A85" s="1"/>
      <c r="B85" s="1"/>
      <c r="C85" s="1"/>
      <c r="D85" s="1" t="s">
        <v>29667</v>
      </c>
      <c r="E85" s="1" t="s">
        <v>120</v>
      </c>
      <c r="F85" s="1"/>
      <c r="G85" s="1"/>
      <c r="H85" s="1"/>
      <c r="I85" s="1"/>
    </row>
    <row r="86" ht="19" customHeight="1" spans="1:9">
      <c r="A86" s="1"/>
      <c r="B86" s="1"/>
      <c r="C86" s="1"/>
      <c r="D86" s="1" t="s">
        <v>171</v>
      </c>
      <c r="E86" s="1" t="s">
        <v>113</v>
      </c>
      <c r="F86" s="1"/>
      <c r="G86" s="1"/>
      <c r="H86" s="1"/>
      <c r="I86" s="1"/>
    </row>
    <row r="87" ht="19" customHeight="1" spans="1:9">
      <c r="A87" s="1"/>
      <c r="B87" s="1"/>
      <c r="C87" s="1"/>
      <c r="D87" s="1" t="s">
        <v>29668</v>
      </c>
      <c r="E87" s="1" t="s">
        <v>120</v>
      </c>
      <c r="F87" s="1"/>
      <c r="G87" s="1"/>
      <c r="H87" s="1"/>
      <c r="I87" s="1"/>
    </row>
    <row r="88" ht="19" customHeight="1" spans="1:9">
      <c r="A88" s="1"/>
      <c r="B88" s="1"/>
      <c r="C88" s="1"/>
      <c r="D88" s="1" t="s">
        <v>366</v>
      </c>
      <c r="E88" s="1" t="s">
        <v>113</v>
      </c>
      <c r="F88" s="1"/>
      <c r="G88" s="1"/>
      <c r="H88" s="1"/>
      <c r="I88" s="1"/>
    </row>
    <row r="89" ht="19" customHeight="1" spans="1:9">
      <c r="A89" s="1"/>
      <c r="B89" s="1"/>
      <c r="C89" s="1"/>
      <c r="D89" s="1" t="s">
        <v>147</v>
      </c>
      <c r="E89" s="1" t="s">
        <v>113</v>
      </c>
      <c r="F89" s="1"/>
      <c r="G89" s="1"/>
      <c r="H89" s="1"/>
      <c r="I89" s="1"/>
    </row>
    <row r="90" ht="19" customHeight="1" spans="1:9">
      <c r="A90" s="1"/>
      <c r="B90" s="1"/>
      <c r="C90" s="1"/>
      <c r="D90" s="1" t="s">
        <v>29669</v>
      </c>
      <c r="E90" s="1" t="s">
        <v>120</v>
      </c>
      <c r="F90" s="1"/>
      <c r="G90" s="1"/>
      <c r="H90" s="1"/>
      <c r="I90" s="1"/>
    </row>
    <row r="91" ht="19" customHeight="1" spans="1:9">
      <c r="A91" s="1"/>
      <c r="B91" s="1"/>
      <c r="C91" s="1"/>
      <c r="D91" s="1" t="s">
        <v>29670</v>
      </c>
      <c r="E91" s="1" t="s">
        <v>120</v>
      </c>
      <c r="F91" s="1"/>
      <c r="G91" s="1"/>
      <c r="H91" s="1"/>
      <c r="I91" s="1"/>
    </row>
    <row r="92" ht="19" customHeight="1" spans="1:9">
      <c r="A92" s="1"/>
      <c r="B92" s="1"/>
      <c r="C92" s="1"/>
      <c r="D92" s="1" t="s">
        <v>373</v>
      </c>
      <c r="E92" s="1" t="s">
        <v>113</v>
      </c>
      <c r="F92" s="1"/>
      <c r="G92" s="1"/>
      <c r="H92" s="1"/>
      <c r="I92" s="1"/>
    </row>
    <row r="93" ht="19" customHeight="1" spans="1:9">
      <c r="A93" s="1"/>
      <c r="B93" s="1"/>
      <c r="C93" s="1"/>
      <c r="D93" s="1" t="s">
        <v>29671</v>
      </c>
      <c r="E93" s="1" t="s">
        <v>120</v>
      </c>
      <c r="F93" s="1"/>
      <c r="G93" s="1"/>
      <c r="H93" s="1"/>
      <c r="I93" s="1"/>
    </row>
    <row r="94" ht="19" customHeight="1" spans="1:9">
      <c r="A94" s="1"/>
      <c r="B94" s="1"/>
      <c r="C94" s="1"/>
      <c r="D94" s="1" t="s">
        <v>173</v>
      </c>
      <c r="E94" s="1" t="s">
        <v>113</v>
      </c>
      <c r="F94" s="1"/>
      <c r="G94" s="1"/>
      <c r="H94" s="1"/>
      <c r="I94" s="1"/>
    </row>
    <row r="95" ht="19" customHeight="1" spans="1:9">
      <c r="A95" s="1"/>
      <c r="B95" s="1"/>
      <c r="C95" s="1"/>
      <c r="D95" s="1" t="s">
        <v>29672</v>
      </c>
      <c r="E95" s="1" t="s">
        <v>120</v>
      </c>
      <c r="F95" s="1"/>
      <c r="G95" s="1"/>
      <c r="H95" s="1"/>
      <c r="I95" s="1"/>
    </row>
    <row r="96" ht="19" customHeight="1" spans="1:9">
      <c r="A96" s="1"/>
      <c r="B96" s="1"/>
      <c r="C96" s="1"/>
      <c r="D96" s="1" t="s">
        <v>29673</v>
      </c>
      <c r="E96" s="1" t="s">
        <v>120</v>
      </c>
      <c r="F96" s="1"/>
      <c r="G96" s="1"/>
      <c r="H96" s="1"/>
      <c r="I96" s="1"/>
    </row>
    <row r="97" ht="19" customHeight="1" spans="1:9">
      <c r="A97" s="1"/>
      <c r="B97" s="1"/>
      <c r="C97" s="1"/>
      <c r="D97" s="1" t="s">
        <v>682</v>
      </c>
      <c r="E97" s="1" t="s">
        <v>113</v>
      </c>
      <c r="F97" s="1"/>
      <c r="G97" s="1"/>
      <c r="H97" s="1"/>
      <c r="I97" s="1"/>
    </row>
    <row r="98" ht="19" customHeight="1" spans="1:9">
      <c r="A98" s="1"/>
      <c r="B98" s="1"/>
      <c r="C98" s="1"/>
      <c r="D98" s="1" t="s">
        <v>29674</v>
      </c>
      <c r="E98" s="1" t="s">
        <v>120</v>
      </c>
      <c r="F98" s="1"/>
      <c r="G98" s="1"/>
      <c r="H98" s="1"/>
      <c r="I98" s="1"/>
    </row>
    <row r="99" ht="19" customHeight="1" spans="1:9">
      <c r="A99" s="1"/>
      <c r="B99" s="1"/>
      <c r="C99" s="1"/>
      <c r="D99" s="1" t="s">
        <v>122</v>
      </c>
      <c r="E99" s="1" t="s">
        <v>113</v>
      </c>
      <c r="F99" s="1"/>
      <c r="G99" s="1"/>
      <c r="H99" s="1"/>
      <c r="I99" s="1"/>
    </row>
    <row r="100" ht="19" customHeight="1" spans="1:9">
      <c r="A100" s="1"/>
      <c r="B100" s="1"/>
      <c r="C100" s="1"/>
      <c r="D100" s="1" t="s">
        <v>29675</v>
      </c>
      <c r="E100" s="1" t="s">
        <v>120</v>
      </c>
      <c r="F100" s="1"/>
      <c r="G100" s="1"/>
      <c r="H100" s="1"/>
      <c r="I100" s="1"/>
    </row>
    <row r="101" ht="19" customHeight="1" spans="1:9">
      <c r="A101" s="1"/>
      <c r="B101" s="1"/>
      <c r="C101" s="1"/>
      <c r="D101" s="1" t="s">
        <v>29676</v>
      </c>
      <c r="E101" s="1" t="s">
        <v>120</v>
      </c>
      <c r="F101" s="1"/>
      <c r="G101" s="1"/>
      <c r="H101" s="1"/>
      <c r="I101" s="1"/>
    </row>
    <row r="102" ht="19" customHeight="1" spans="1:9">
      <c r="A102" s="1"/>
      <c r="B102" s="1"/>
      <c r="C102" s="1"/>
      <c r="D102" s="1" t="s">
        <v>29677</v>
      </c>
      <c r="E102" s="1" t="s">
        <v>120</v>
      </c>
      <c r="F102" s="1"/>
      <c r="G102" s="1"/>
      <c r="H102" s="1"/>
      <c r="I102" s="1"/>
    </row>
    <row r="103" ht="19" customHeight="1" spans="1:9">
      <c r="A103" s="1"/>
      <c r="B103" s="1"/>
      <c r="C103" s="1"/>
      <c r="D103" s="1" t="s">
        <v>470</v>
      </c>
      <c r="E103" s="1" t="s">
        <v>113</v>
      </c>
      <c r="F103" s="1"/>
      <c r="G103" s="1"/>
      <c r="H103" s="1"/>
      <c r="I103" s="1"/>
    </row>
    <row r="104" ht="19" customHeight="1" spans="1:9">
      <c r="A104" s="1"/>
      <c r="B104" s="1"/>
      <c r="C104" s="1"/>
      <c r="D104" s="1" t="s">
        <v>637</v>
      </c>
      <c r="E104" s="1" t="s">
        <v>113</v>
      </c>
      <c r="F104" s="1"/>
      <c r="G104" s="1"/>
      <c r="H104" s="1"/>
      <c r="I104" s="1"/>
    </row>
    <row r="105" ht="19" customHeight="1" spans="1:9">
      <c r="A105" s="1"/>
      <c r="B105" s="1"/>
      <c r="C105" s="1"/>
      <c r="D105" s="1" t="s">
        <v>29678</v>
      </c>
      <c r="E105" s="1" t="s">
        <v>120</v>
      </c>
      <c r="F105" s="1"/>
      <c r="G105" s="1"/>
      <c r="H105" s="1"/>
      <c r="I105" s="1"/>
    </row>
    <row r="106" ht="19" customHeight="1" spans="1:9">
      <c r="A106" s="1"/>
      <c r="B106" s="1"/>
      <c r="C106" s="1"/>
      <c r="D106" s="1" t="s">
        <v>29679</v>
      </c>
      <c r="E106" s="1" t="s">
        <v>120</v>
      </c>
      <c r="F106" s="1"/>
      <c r="G106" s="1"/>
      <c r="H106" s="1"/>
      <c r="I106" s="1"/>
    </row>
    <row r="107" ht="19" customHeight="1" spans="1:9">
      <c r="A107" s="1"/>
      <c r="B107" s="1"/>
      <c r="C107" s="1"/>
      <c r="D107" s="1" t="s">
        <v>29680</v>
      </c>
      <c r="E107" s="1" t="s">
        <v>120</v>
      </c>
      <c r="F107" s="1"/>
      <c r="G107" s="1"/>
      <c r="H107" s="1"/>
      <c r="I107" s="1"/>
    </row>
    <row r="108" ht="19" customHeight="1" spans="1:9">
      <c r="A108" s="1"/>
      <c r="B108" s="1"/>
      <c r="C108" s="1"/>
      <c r="D108" s="1" t="s">
        <v>501</v>
      </c>
      <c r="E108" s="1" t="s">
        <v>113</v>
      </c>
      <c r="F108" s="1"/>
      <c r="G108" s="1"/>
      <c r="H108" s="1"/>
      <c r="I108" s="1"/>
    </row>
    <row r="109" ht="19" customHeight="1" spans="1:9">
      <c r="A109" s="1"/>
      <c r="B109" s="1"/>
      <c r="C109" s="1"/>
      <c r="D109" s="1" t="s">
        <v>29681</v>
      </c>
      <c r="E109" s="1" t="s">
        <v>120</v>
      </c>
      <c r="F109" s="1"/>
      <c r="G109" s="1"/>
      <c r="H109" s="1"/>
      <c r="I109" s="1"/>
    </row>
    <row r="110" ht="19" customHeight="1" spans="1:9">
      <c r="A110" s="1"/>
      <c r="B110" s="1"/>
      <c r="C110" s="1"/>
      <c r="D110" s="1" t="s">
        <v>29682</v>
      </c>
      <c r="E110" s="1" t="s">
        <v>120</v>
      </c>
      <c r="F110" s="1"/>
      <c r="G110" s="1"/>
      <c r="H110" s="1"/>
      <c r="I110" s="1"/>
    </row>
    <row r="111" ht="19" customHeight="1" spans="1:9">
      <c r="A111" s="1"/>
      <c r="B111" s="1"/>
      <c r="C111" s="1"/>
      <c r="D111" s="1" t="s">
        <v>29683</v>
      </c>
      <c r="E111" s="1" t="s">
        <v>120</v>
      </c>
      <c r="F111" s="1"/>
      <c r="G111" s="1"/>
      <c r="H111" s="1"/>
      <c r="I111" s="1"/>
    </row>
    <row r="112" ht="19" customHeight="1" spans="1:9">
      <c r="A112" s="1"/>
      <c r="B112" s="1"/>
      <c r="C112" s="1"/>
      <c r="D112" s="1" t="s">
        <v>29684</v>
      </c>
      <c r="E112" s="1" t="s">
        <v>120</v>
      </c>
      <c r="F112" s="1"/>
      <c r="G112" s="1"/>
      <c r="H112" s="1"/>
      <c r="I112" s="1"/>
    </row>
    <row r="113" ht="19" customHeight="1" spans="1:9">
      <c r="A113" s="1"/>
      <c r="B113" s="1"/>
      <c r="C113" s="1"/>
      <c r="D113" s="1" t="s">
        <v>517</v>
      </c>
      <c r="E113" s="1" t="s">
        <v>113</v>
      </c>
      <c r="F113" s="1"/>
      <c r="G113" s="1"/>
      <c r="H113" s="1"/>
      <c r="I113" s="1"/>
    </row>
    <row r="114" ht="19" customHeight="1" spans="1:9">
      <c r="A114" s="1"/>
      <c r="B114" s="1"/>
      <c r="C114" s="1"/>
      <c r="D114" s="1" t="s">
        <v>29685</v>
      </c>
      <c r="E114" s="1" t="s">
        <v>120</v>
      </c>
      <c r="F114" s="1"/>
      <c r="G114" s="1"/>
      <c r="H114" s="1"/>
      <c r="I114" s="1"/>
    </row>
    <row r="115" ht="19" customHeight="1" spans="1:9">
      <c r="A115" s="1"/>
      <c r="B115" s="1"/>
      <c r="C115" s="1"/>
      <c r="D115" s="1" t="s">
        <v>29686</v>
      </c>
      <c r="E115" s="1" t="s">
        <v>120</v>
      </c>
      <c r="F115" s="1"/>
      <c r="G115" s="1"/>
      <c r="H115" s="1"/>
      <c r="I115" s="1"/>
    </row>
    <row r="116" ht="19" customHeight="1" spans="1:9">
      <c r="A116" s="1"/>
      <c r="B116" s="1"/>
      <c r="C116" s="1"/>
      <c r="D116" s="1" t="s">
        <v>29687</v>
      </c>
      <c r="E116" s="1" t="s">
        <v>120</v>
      </c>
      <c r="F116" s="1"/>
      <c r="G116" s="1"/>
      <c r="H116" s="1"/>
      <c r="I116" s="1"/>
    </row>
    <row r="117" ht="19" customHeight="1" spans="1:9">
      <c r="A117" s="1"/>
      <c r="B117" s="1"/>
      <c r="C117" s="1"/>
      <c r="D117" s="1" t="s">
        <v>29688</v>
      </c>
      <c r="E117" s="1" t="s">
        <v>120</v>
      </c>
      <c r="F117" s="1"/>
      <c r="G117" s="1"/>
      <c r="H117" s="1"/>
      <c r="I117" s="1"/>
    </row>
    <row r="118" ht="19" customHeight="1" spans="1:9">
      <c r="A118" s="1"/>
      <c r="B118" s="1"/>
      <c r="C118" s="1"/>
      <c r="D118" s="1" t="s">
        <v>462</v>
      </c>
      <c r="E118" s="1" t="s">
        <v>113</v>
      </c>
      <c r="F118" s="1"/>
      <c r="G118" s="1"/>
      <c r="H118" s="1"/>
      <c r="I118" s="1"/>
    </row>
    <row r="119" ht="19" customHeight="1" spans="1:9">
      <c r="A119" s="1"/>
      <c r="B119" s="1"/>
      <c r="C119" s="1"/>
      <c r="D119" s="1" t="s">
        <v>29689</v>
      </c>
      <c r="E119" s="1" t="s">
        <v>120</v>
      </c>
      <c r="F119" s="1"/>
      <c r="G119" s="1"/>
      <c r="H119" s="1"/>
      <c r="I119" s="1"/>
    </row>
    <row r="120" ht="19" customHeight="1" spans="1:9">
      <c r="A120" s="1"/>
      <c r="B120" s="1"/>
      <c r="C120" s="1"/>
      <c r="D120" s="1" t="s">
        <v>29690</v>
      </c>
      <c r="E120" s="1" t="s">
        <v>120</v>
      </c>
      <c r="F120" s="1"/>
      <c r="G120" s="1"/>
      <c r="H120" s="1"/>
      <c r="I120" s="1"/>
    </row>
    <row r="121" ht="19" customHeight="1" spans="1:9">
      <c r="A121" s="1"/>
      <c r="B121" s="1"/>
      <c r="C121" s="1"/>
      <c r="D121" s="1" t="s">
        <v>29691</v>
      </c>
      <c r="E121" s="1" t="s">
        <v>120</v>
      </c>
      <c r="F121" s="1"/>
      <c r="G121" s="1"/>
      <c r="H121" s="1"/>
      <c r="I121" s="1"/>
    </row>
    <row r="122" ht="19" customHeight="1" spans="1:9">
      <c r="A122" s="1"/>
      <c r="B122" s="1"/>
      <c r="C122" s="1"/>
      <c r="D122" s="1" t="s">
        <v>346</v>
      </c>
      <c r="E122" s="1" t="s">
        <v>113</v>
      </c>
      <c r="F122" s="1"/>
      <c r="G122" s="1"/>
      <c r="H122" s="1"/>
      <c r="I122" s="1"/>
    </row>
    <row r="123" ht="19" customHeight="1" spans="1:9">
      <c r="A123" s="1"/>
      <c r="B123" s="1"/>
      <c r="C123" s="1"/>
      <c r="D123" s="1" t="s">
        <v>846</v>
      </c>
      <c r="E123" s="1" t="s">
        <v>120</v>
      </c>
      <c r="F123" s="1"/>
      <c r="G123" s="1"/>
      <c r="H123" s="1"/>
      <c r="I123" s="1"/>
    </row>
    <row r="124" ht="19" customHeight="1" spans="1:9">
      <c r="A124" s="1"/>
      <c r="B124" s="1"/>
      <c r="C124" s="1"/>
      <c r="D124" s="1" t="s">
        <v>51</v>
      </c>
      <c r="E124" s="1" t="s">
        <v>113</v>
      </c>
      <c r="F124" s="1"/>
      <c r="G124" s="1"/>
      <c r="H124" s="1"/>
      <c r="I124" s="1"/>
    </row>
    <row r="125" ht="19" customHeight="1" spans="1:9">
      <c r="A125" s="1"/>
      <c r="B125" s="1"/>
      <c r="C125" s="1"/>
      <c r="D125" s="1" t="s">
        <v>29692</v>
      </c>
      <c r="E125" s="1" t="s">
        <v>120</v>
      </c>
      <c r="F125" s="1"/>
      <c r="G125" s="1"/>
      <c r="H125" s="1"/>
      <c r="I125" s="1"/>
    </row>
    <row r="126" ht="19" customHeight="1" spans="1:9">
      <c r="A126" s="1"/>
      <c r="B126" s="1"/>
      <c r="C126" s="1"/>
      <c r="D126" s="1" t="s">
        <v>61</v>
      </c>
      <c r="E126" s="1" t="s">
        <v>113</v>
      </c>
      <c r="F126" s="1"/>
      <c r="G126" s="1"/>
      <c r="H126" s="1"/>
      <c r="I126" s="1"/>
    </row>
    <row r="127" ht="19" customHeight="1" spans="1:9">
      <c r="A127" s="1"/>
      <c r="B127" s="1"/>
      <c r="C127" s="1"/>
      <c r="D127" s="1" t="s">
        <v>29693</v>
      </c>
      <c r="E127" s="1" t="s">
        <v>120</v>
      </c>
      <c r="F127" s="1"/>
      <c r="G127" s="1"/>
      <c r="H127" s="1"/>
      <c r="I127" s="1"/>
    </row>
    <row r="128" ht="19" customHeight="1" spans="1:9">
      <c r="A128" s="1"/>
      <c r="B128" s="1"/>
      <c r="C128" s="1"/>
      <c r="D128" s="1" t="s">
        <v>29694</v>
      </c>
      <c r="E128" s="1" t="s">
        <v>120</v>
      </c>
      <c r="F128" s="1"/>
      <c r="G128" s="1"/>
      <c r="H128" s="1"/>
      <c r="I128" s="1"/>
    </row>
    <row r="129" ht="19" customHeight="1" spans="1:9">
      <c r="A129" s="1"/>
      <c r="B129" s="1"/>
      <c r="C129" s="1"/>
      <c r="D129" s="1" t="s">
        <v>434</v>
      </c>
      <c r="E129" s="1" t="s">
        <v>113</v>
      </c>
      <c r="F129" s="1"/>
      <c r="G129" s="1"/>
      <c r="H129" s="1"/>
      <c r="I129" s="1"/>
    </row>
    <row r="130" ht="19" customHeight="1" spans="1:9">
      <c r="A130" s="1"/>
      <c r="B130" s="1"/>
      <c r="C130" s="1"/>
      <c r="D130" s="1" t="s">
        <v>29695</v>
      </c>
      <c r="E130" s="1" t="s">
        <v>120</v>
      </c>
      <c r="F130" s="1"/>
      <c r="G130" s="1"/>
      <c r="H130" s="1"/>
      <c r="I130" s="1"/>
    </row>
    <row r="131" ht="19" customHeight="1" spans="1:9">
      <c r="A131" s="1"/>
      <c r="B131" s="1"/>
      <c r="C131" s="1"/>
      <c r="D131" s="1" t="s">
        <v>29696</v>
      </c>
      <c r="E131" s="1" t="s">
        <v>120</v>
      </c>
      <c r="F131" s="1"/>
      <c r="G131" s="1"/>
      <c r="H131" s="1"/>
      <c r="I131" s="1"/>
    </row>
    <row r="132" ht="19" customHeight="1" spans="1:9">
      <c r="A132" s="1"/>
      <c r="B132" s="1"/>
      <c r="C132" s="1"/>
      <c r="D132" s="1" t="s">
        <v>29697</v>
      </c>
      <c r="E132" s="1" t="s">
        <v>120</v>
      </c>
      <c r="F132" s="1"/>
      <c r="G132" s="1"/>
      <c r="H132" s="1"/>
      <c r="I132" s="1"/>
    </row>
    <row r="133" ht="19" customHeight="1" spans="1:9">
      <c r="A133" s="1"/>
      <c r="B133" s="1"/>
      <c r="C133" s="1"/>
      <c r="D133" s="1" t="s">
        <v>340</v>
      </c>
      <c r="E133" s="1" t="s">
        <v>113</v>
      </c>
      <c r="F133" s="1"/>
      <c r="G133" s="1"/>
      <c r="H133" s="1"/>
      <c r="I133" s="1"/>
    </row>
    <row r="134" ht="19" customHeight="1" spans="1:9">
      <c r="A134" s="1"/>
      <c r="B134" s="1"/>
      <c r="C134" s="1"/>
      <c r="D134" s="1" t="s">
        <v>29698</v>
      </c>
      <c r="E134" s="1" t="s">
        <v>120</v>
      </c>
      <c r="F134" s="1"/>
      <c r="G134" s="1"/>
      <c r="H134" s="1"/>
      <c r="I134" s="1"/>
    </row>
    <row r="135" ht="19" customHeight="1" spans="1:9">
      <c r="A135" s="1"/>
      <c r="B135" s="1"/>
      <c r="C135" s="1"/>
      <c r="D135" s="1" t="s">
        <v>29699</v>
      </c>
      <c r="E135" s="1" t="s">
        <v>120</v>
      </c>
      <c r="F135" s="1"/>
      <c r="G135" s="1"/>
      <c r="H135" s="1"/>
      <c r="I135" s="1"/>
    </row>
    <row r="136" ht="19" customHeight="1" spans="1:9">
      <c r="A136" s="1"/>
      <c r="B136" s="1"/>
      <c r="C136" s="1"/>
      <c r="D136" s="1" t="s">
        <v>29700</v>
      </c>
      <c r="E136" s="1" t="s">
        <v>120</v>
      </c>
      <c r="F136" s="1"/>
      <c r="G136" s="1"/>
      <c r="H136" s="1"/>
      <c r="I136" s="1"/>
    </row>
    <row r="137" ht="19" customHeight="1" spans="1:9">
      <c r="A137" s="1"/>
      <c r="B137" s="1"/>
      <c r="C137" s="1"/>
      <c r="D137" s="1" t="s">
        <v>368</v>
      </c>
      <c r="E137" s="1" t="s">
        <v>113</v>
      </c>
      <c r="F137" s="1"/>
      <c r="G137" s="1"/>
      <c r="H137" s="1"/>
      <c r="I137" s="1"/>
    </row>
    <row r="138" ht="19" customHeight="1" spans="1:9">
      <c r="A138" s="1"/>
      <c r="B138" s="1"/>
      <c r="C138" s="1"/>
      <c r="D138" s="1" t="s">
        <v>29701</v>
      </c>
      <c r="E138" s="1" t="s">
        <v>120</v>
      </c>
      <c r="F138" s="1"/>
      <c r="G138" s="1"/>
      <c r="H138" s="1"/>
      <c r="I138" s="1"/>
    </row>
    <row r="139" ht="19" customHeight="1" spans="1:9">
      <c r="A139" s="1"/>
      <c r="B139" s="1"/>
      <c r="C139" s="1"/>
      <c r="D139" s="1" t="s">
        <v>29702</v>
      </c>
      <c r="E139" s="1" t="s">
        <v>120</v>
      </c>
      <c r="F139" s="1"/>
      <c r="G139" s="1"/>
      <c r="H139" s="1"/>
      <c r="I139" s="1"/>
    </row>
    <row r="140" ht="19" customHeight="1" spans="1:9">
      <c r="A140" s="1"/>
      <c r="B140" s="1"/>
      <c r="C140" s="1"/>
      <c r="D140" s="1" t="s">
        <v>29703</v>
      </c>
      <c r="E140" s="1" t="s">
        <v>120</v>
      </c>
      <c r="F140" s="1"/>
      <c r="G140" s="1"/>
      <c r="H140" s="1"/>
      <c r="I140" s="1"/>
    </row>
    <row r="141" ht="19" customHeight="1" spans="1:9">
      <c r="A141" s="1"/>
      <c r="B141" s="1"/>
      <c r="C141" s="1"/>
      <c r="D141" s="1" t="s">
        <v>29704</v>
      </c>
      <c r="E141" s="1" t="s">
        <v>120</v>
      </c>
      <c r="F141" s="1"/>
      <c r="G141" s="1"/>
      <c r="H141" s="1"/>
      <c r="I141" s="1"/>
    </row>
    <row r="142" ht="19" customHeight="1" spans="1:9">
      <c r="A142" s="1"/>
      <c r="B142" s="1"/>
      <c r="C142" s="1"/>
      <c r="D142" s="1" t="s">
        <v>29705</v>
      </c>
      <c r="E142" s="1" t="s">
        <v>120</v>
      </c>
      <c r="F142" s="1"/>
      <c r="G142" s="1"/>
      <c r="H142" s="1"/>
      <c r="I142" s="1"/>
    </row>
    <row r="143" ht="19" customHeight="1" spans="1:9">
      <c r="A143" s="1"/>
      <c r="B143" s="1"/>
      <c r="C143" s="1"/>
      <c r="D143" s="1" t="s">
        <v>29706</v>
      </c>
      <c r="E143" s="1" t="s">
        <v>120</v>
      </c>
      <c r="F143" s="1"/>
      <c r="G143" s="1"/>
      <c r="H143" s="1"/>
      <c r="I143" s="1"/>
    </row>
    <row r="144" ht="19" customHeight="1" spans="1:9">
      <c r="A144" s="1"/>
      <c r="B144" s="1"/>
      <c r="C144" s="1"/>
      <c r="D144" s="1" t="s">
        <v>29707</v>
      </c>
      <c r="E144" s="1" t="s">
        <v>120</v>
      </c>
      <c r="F144" s="1"/>
      <c r="G144" s="1"/>
      <c r="H144" s="1"/>
      <c r="I144" s="1"/>
    </row>
    <row r="145" ht="19" customHeight="1" spans="1:9">
      <c r="A145" s="1"/>
      <c r="B145" s="1"/>
      <c r="C145" s="1"/>
      <c r="D145" s="1" t="s">
        <v>29708</v>
      </c>
      <c r="E145" s="1" t="s">
        <v>120</v>
      </c>
      <c r="F145" s="1"/>
      <c r="G145" s="1"/>
      <c r="H145" s="1"/>
      <c r="I145" s="1"/>
    </row>
    <row r="146" ht="19" customHeight="1" spans="1:9">
      <c r="A146" s="1"/>
      <c r="B146" s="1"/>
      <c r="C146" s="1"/>
      <c r="D146" s="1" t="s">
        <v>29709</v>
      </c>
      <c r="E146" s="1" t="s">
        <v>120</v>
      </c>
      <c r="F146" s="1"/>
      <c r="G146" s="1"/>
      <c r="H146" s="1"/>
      <c r="I146" s="1"/>
    </row>
    <row r="147" ht="19" customHeight="1" spans="1:9">
      <c r="A147" s="1"/>
      <c r="B147" s="1"/>
      <c r="C147" s="1"/>
      <c r="D147" s="1" t="s">
        <v>29710</v>
      </c>
      <c r="E147" s="1" t="s">
        <v>120</v>
      </c>
      <c r="F147" s="1"/>
      <c r="G147" s="1"/>
      <c r="H147" s="1"/>
      <c r="I147" s="1"/>
    </row>
    <row r="148" ht="19" customHeight="1" spans="1:9">
      <c r="A148" s="1"/>
      <c r="B148" s="1"/>
      <c r="C148" s="1"/>
      <c r="D148" s="1"/>
      <c r="E148" s="1"/>
      <c r="F148" s="1"/>
      <c r="G148" s="1"/>
      <c r="H148" s="1"/>
      <c r="I148" s="1"/>
    </row>
    <row r="149" ht="19" customHeight="1" spans="1:9">
      <c r="A149" s="1"/>
      <c r="B149" s="1"/>
      <c r="C149" s="1"/>
      <c r="D149" s="1"/>
      <c r="E149" s="1"/>
      <c r="F149" s="1"/>
      <c r="G149" s="1"/>
      <c r="H149" s="1"/>
      <c r="I149" s="1"/>
    </row>
    <row r="150" ht="19" customHeight="1" spans="1:9">
      <c r="A150" s="1"/>
      <c r="B150" s="1"/>
      <c r="C150" s="1"/>
      <c r="D150" s="1"/>
      <c r="E150" s="1"/>
      <c r="F150" s="1"/>
      <c r="G150" s="1"/>
      <c r="H150" s="1"/>
      <c r="I150" s="1"/>
    </row>
    <row r="151" ht="19" customHeight="1" spans="1:9">
      <c r="A151" s="1"/>
      <c r="B151" s="1"/>
      <c r="C151" s="1"/>
      <c r="D151" s="1"/>
      <c r="E151" s="1"/>
      <c r="F151" s="1"/>
      <c r="G151" s="1"/>
      <c r="H151" s="1"/>
      <c r="I151" s="1"/>
    </row>
    <row r="152" ht="19" customHeight="1" spans="1:9">
      <c r="A152" s="1"/>
      <c r="B152" s="1"/>
      <c r="C152" s="1"/>
      <c r="D152" s="1"/>
      <c r="E152" s="1"/>
      <c r="F152" s="1"/>
      <c r="G152" s="1"/>
      <c r="H152" s="1"/>
      <c r="I152" s="1"/>
    </row>
    <row r="153" ht="19" customHeight="1" spans="1:9">
      <c r="A153" s="1"/>
      <c r="B153" s="1"/>
      <c r="C153" s="1"/>
      <c r="D153" s="1"/>
      <c r="E153" s="1"/>
      <c r="F153" s="1"/>
      <c r="G153" s="1"/>
      <c r="H153" s="1"/>
      <c r="I153" s="1"/>
    </row>
    <row r="154" ht="19" customHeight="1" spans="1:9">
      <c r="A154" s="1"/>
      <c r="B154" s="1"/>
      <c r="C154" s="1"/>
      <c r="D154" s="1"/>
      <c r="E154" s="1"/>
      <c r="F154" s="1"/>
      <c r="G154" s="1"/>
      <c r="H154" s="1"/>
      <c r="I154" s="1"/>
    </row>
    <row r="155" ht="19" customHeight="1" spans="1:9">
      <c r="A155" s="1"/>
      <c r="B155" s="1"/>
      <c r="C155" s="1"/>
      <c r="D155" s="1"/>
      <c r="E155" s="1"/>
      <c r="F155" s="1"/>
      <c r="G155" s="1"/>
      <c r="H155" s="1"/>
      <c r="I155" s="1"/>
    </row>
    <row r="156" ht="19" customHeight="1" spans="1:9">
      <c r="A156" s="1"/>
      <c r="B156" s="1"/>
      <c r="C156" s="1"/>
      <c r="D156" s="1"/>
      <c r="E156" s="1"/>
      <c r="F156" s="1"/>
      <c r="G156" s="1"/>
      <c r="H156" s="1"/>
      <c r="I156" s="1"/>
    </row>
    <row r="157" ht="19" customHeight="1" spans="1:9">
      <c r="A157" s="1"/>
      <c r="B157" s="1"/>
      <c r="C157" s="1"/>
      <c r="D157" s="1"/>
      <c r="E157" s="1"/>
      <c r="F157" s="1"/>
      <c r="G157" s="1"/>
      <c r="H157" s="1"/>
      <c r="I157" s="1"/>
    </row>
    <row r="158" ht="19" customHeight="1" spans="1:9">
      <c r="A158" s="1"/>
      <c r="B158" s="1"/>
      <c r="C158" s="1"/>
      <c r="D158" s="1"/>
      <c r="E158" s="1"/>
      <c r="F158" s="1"/>
      <c r="G158" s="1"/>
      <c r="H158" s="1"/>
      <c r="I158" s="1"/>
    </row>
    <row r="159" ht="19" customHeight="1" spans="1:9">
      <c r="A159" s="1"/>
      <c r="B159" s="1"/>
      <c r="C159" s="1"/>
      <c r="D159" s="1"/>
      <c r="E159" s="1"/>
      <c r="F159" s="1"/>
      <c r="G159" s="1"/>
      <c r="H159" s="1"/>
      <c r="I159" s="1"/>
    </row>
    <row r="160" ht="19" customHeight="1" spans="1:9">
      <c r="A160" s="1"/>
      <c r="B160" s="1"/>
      <c r="C160" s="1"/>
      <c r="D160" s="1"/>
      <c r="E160" s="1"/>
      <c r="F160" s="1"/>
      <c r="G160" s="1"/>
      <c r="H160" s="1"/>
      <c r="I160" s="1"/>
    </row>
    <row r="161" ht="19" customHeight="1" spans="1:9">
      <c r="A161" s="1"/>
      <c r="B161" s="1"/>
      <c r="C161" s="1"/>
      <c r="D161" s="1"/>
      <c r="E161" s="1"/>
      <c r="F161" s="1"/>
      <c r="G161" s="1"/>
      <c r="H161" s="1"/>
      <c r="I161" s="1"/>
    </row>
    <row r="162" ht="19" customHeight="1" spans="1:9">
      <c r="A162" s="1"/>
      <c r="B162" s="1"/>
      <c r="C162" s="1"/>
      <c r="D162" s="1"/>
      <c r="E162" s="1"/>
      <c r="F162" s="1"/>
      <c r="G162" s="1"/>
      <c r="H162" s="1"/>
      <c r="I162" s="1"/>
    </row>
    <row r="163" ht="19" customHeight="1" spans="1:9">
      <c r="A163" s="1"/>
      <c r="B163" s="1"/>
      <c r="C163" s="1"/>
      <c r="D163" s="1"/>
      <c r="E163" s="1"/>
      <c r="F163" s="1"/>
      <c r="G163" s="1"/>
      <c r="H163" s="1"/>
      <c r="I163" s="1"/>
    </row>
    <row r="164" ht="19" customHeight="1" spans="1:9">
      <c r="A164" s="1"/>
      <c r="B164" s="1"/>
      <c r="C164" s="1"/>
      <c r="D164" s="1"/>
      <c r="E164" s="1"/>
      <c r="F164" s="1"/>
      <c r="G164" s="1"/>
      <c r="H164" s="1"/>
      <c r="I164" s="1"/>
    </row>
    <row r="165" ht="19" customHeight="1" spans="1:9">
      <c r="A165" s="1"/>
      <c r="B165" s="1"/>
      <c r="C165" s="1"/>
      <c r="D165" s="1"/>
      <c r="E165" s="1"/>
      <c r="F165" s="1"/>
      <c r="G165" s="1"/>
      <c r="H165" s="1"/>
      <c r="I165" s="1"/>
    </row>
    <row r="166" ht="19" customHeight="1" spans="1:9">
      <c r="A166" s="1"/>
      <c r="B166" s="1"/>
      <c r="C166" s="1"/>
      <c r="D166" s="1"/>
      <c r="E166" s="1"/>
      <c r="F166" s="1"/>
      <c r="G166" s="1"/>
      <c r="H166" s="1"/>
      <c r="I166" s="1"/>
    </row>
    <row r="167" ht="19" customHeight="1" spans="1:9">
      <c r="A167" s="1"/>
      <c r="B167" s="1"/>
      <c r="C167" s="1"/>
      <c r="D167" s="1"/>
      <c r="E167" s="1"/>
      <c r="F167" s="1"/>
      <c r="G167" s="1"/>
      <c r="H167" s="1"/>
      <c r="I167" s="1"/>
    </row>
    <row r="168" ht="19" customHeight="1" spans="1:9">
      <c r="A168" s="1"/>
      <c r="B168" s="1"/>
      <c r="C168" s="1"/>
      <c r="D168" s="1"/>
      <c r="E168" s="1"/>
      <c r="F168" s="1"/>
      <c r="G168" s="1"/>
      <c r="H168" s="1"/>
      <c r="I168" s="1"/>
    </row>
    <row r="169" ht="19" customHeight="1" spans="1:9">
      <c r="A169" s="1"/>
      <c r="B169" s="1"/>
      <c r="C169" s="1"/>
      <c r="D169" s="1"/>
      <c r="E169" s="1"/>
      <c r="F169" s="1"/>
      <c r="G169" s="1"/>
      <c r="H169" s="1"/>
      <c r="I169" s="1"/>
    </row>
    <row r="170" ht="19" customHeight="1" spans="1:9">
      <c r="A170" s="1"/>
      <c r="B170" s="1"/>
      <c r="C170" s="1"/>
      <c r="D170" s="1"/>
      <c r="E170" s="1"/>
      <c r="F170" s="1"/>
      <c r="G170" s="1"/>
      <c r="H170" s="1"/>
      <c r="I170" s="1"/>
    </row>
    <row r="171" ht="19" customHeight="1" spans="1:9">
      <c r="A171" s="1"/>
      <c r="B171" s="1"/>
      <c r="C171" s="1"/>
      <c r="D171" s="1"/>
      <c r="E171" s="1"/>
      <c r="F171" s="1"/>
      <c r="G171" s="1"/>
      <c r="H171" s="1"/>
      <c r="I171" s="1"/>
    </row>
    <row r="172" ht="19" customHeight="1" spans="1:9">
      <c r="A172" s="1"/>
      <c r="B172" s="1"/>
      <c r="C172" s="1"/>
      <c r="D172" s="1"/>
      <c r="E172" s="1"/>
      <c r="F172" s="1"/>
      <c r="G172" s="1"/>
      <c r="H172" s="1"/>
      <c r="I172" s="1"/>
    </row>
    <row r="173" ht="19" customHeight="1" spans="1:9">
      <c r="A173" s="1"/>
      <c r="B173" s="1"/>
      <c r="C173" s="1"/>
      <c r="D173" s="1"/>
      <c r="E173" s="1"/>
      <c r="F173" s="1"/>
      <c r="G173" s="1"/>
      <c r="H173" s="1"/>
      <c r="I173" s="1"/>
    </row>
    <row r="174" ht="19" customHeight="1" spans="1:9">
      <c r="A174" s="1"/>
      <c r="B174" s="1"/>
      <c r="C174" s="1"/>
      <c r="D174" s="1"/>
      <c r="E174" s="1"/>
      <c r="F174" s="1"/>
      <c r="G174" s="1"/>
      <c r="H174" s="1"/>
      <c r="I174" s="1"/>
    </row>
    <row r="175" ht="19" customHeight="1" spans="1:9">
      <c r="A175" s="1"/>
      <c r="B175" s="1"/>
      <c r="C175" s="1"/>
      <c r="D175" s="1"/>
      <c r="E175" s="1"/>
      <c r="F175" s="1"/>
      <c r="G175" s="1"/>
      <c r="H175" s="1"/>
      <c r="I175" s="1"/>
    </row>
    <row r="176" ht="19" customHeight="1" spans="1:9">
      <c r="A176" s="1"/>
      <c r="B176" s="1"/>
      <c r="C176" s="1"/>
      <c r="D176" s="1"/>
      <c r="E176" s="1"/>
      <c r="F176" s="1"/>
      <c r="G176" s="1"/>
      <c r="H176" s="1"/>
      <c r="I176" s="1"/>
    </row>
    <row r="177" ht="19" customHeight="1" spans="1:9">
      <c r="A177" s="1"/>
      <c r="B177" s="1"/>
      <c r="C177" s="1"/>
      <c r="D177" s="1"/>
      <c r="E177" s="1"/>
      <c r="F177" s="1"/>
      <c r="G177" s="1"/>
      <c r="H177" s="1"/>
      <c r="I177" s="1"/>
    </row>
    <row r="178" ht="19" customHeight="1" spans="1:9">
      <c r="A178" s="1"/>
      <c r="B178" s="1"/>
      <c r="C178" s="1"/>
      <c r="D178" s="1"/>
      <c r="E178" s="1"/>
      <c r="F178" s="1"/>
      <c r="G178" s="1"/>
      <c r="H178" s="1"/>
      <c r="I178" s="1"/>
    </row>
    <row r="179" ht="19" customHeight="1" spans="1:9">
      <c r="A179" s="1"/>
      <c r="B179" s="1"/>
      <c r="C179" s="1"/>
      <c r="D179" s="1"/>
      <c r="E179" s="1"/>
      <c r="F179" s="1"/>
      <c r="G179" s="1"/>
      <c r="H179" s="1"/>
      <c r="I179" s="1"/>
    </row>
    <row r="180" ht="19" customHeight="1" spans="1:9">
      <c r="A180" s="1"/>
      <c r="B180" s="1"/>
      <c r="C180" s="1"/>
      <c r="D180" s="1"/>
      <c r="E180" s="1"/>
      <c r="F180" s="1"/>
      <c r="G180" s="1"/>
      <c r="H180" s="1"/>
      <c r="I180" s="1"/>
    </row>
    <row r="181" ht="19" customHeight="1" spans="1:9">
      <c r="A181" s="1"/>
      <c r="B181" s="1"/>
      <c r="C181" s="1"/>
      <c r="D181" s="1"/>
      <c r="E181" s="1"/>
      <c r="F181" s="1"/>
      <c r="G181" s="1"/>
      <c r="H181" s="1"/>
      <c r="I181" s="1"/>
    </row>
    <row r="182" ht="19" customHeight="1" spans="1:9">
      <c r="A182" s="1"/>
      <c r="B182" s="1"/>
      <c r="C182" s="1"/>
      <c r="D182" s="1"/>
      <c r="E182" s="1"/>
      <c r="F182" s="1"/>
      <c r="G182" s="1"/>
      <c r="H182" s="1"/>
      <c r="I182" s="1"/>
    </row>
    <row r="183" ht="19" customHeight="1" spans="1:9">
      <c r="A183" s="1"/>
      <c r="B183" s="1"/>
      <c r="C183" s="1"/>
      <c r="D183" s="1"/>
      <c r="E183" s="1"/>
      <c r="F183" s="1"/>
      <c r="G183" s="1"/>
      <c r="H183" s="1"/>
      <c r="I183" s="1"/>
    </row>
    <row r="184" ht="19" customHeight="1" spans="1:9">
      <c r="A184" s="1"/>
      <c r="B184" s="1"/>
      <c r="C184" s="1"/>
      <c r="D184" s="1"/>
      <c r="E184" s="1"/>
      <c r="F184" s="1"/>
      <c r="G184" s="1"/>
      <c r="H184" s="1"/>
      <c r="I184" s="1"/>
    </row>
    <row r="185" ht="19" customHeight="1" spans="1:9">
      <c r="A185" s="1"/>
      <c r="B185" s="1"/>
      <c r="C185" s="1"/>
      <c r="D185" s="1"/>
      <c r="E185" s="1"/>
      <c r="F185" s="1"/>
      <c r="G185" s="1"/>
      <c r="H185" s="1"/>
      <c r="I185" s="1"/>
    </row>
    <row r="186" ht="19" customHeight="1" spans="1:9">
      <c r="A186" s="1"/>
      <c r="B186" s="1"/>
      <c r="C186" s="1"/>
      <c r="D186" s="1"/>
      <c r="E186" s="1"/>
      <c r="F186" s="1"/>
      <c r="G186" s="1"/>
      <c r="H186" s="1"/>
      <c r="I186" s="1"/>
    </row>
    <row r="187" ht="19" customHeight="1" spans="1:9">
      <c r="A187" s="1"/>
      <c r="B187" s="1"/>
      <c r="C187" s="1"/>
      <c r="D187" s="1"/>
      <c r="E187" s="1"/>
      <c r="F187" s="1"/>
      <c r="G187" s="1"/>
      <c r="H187" s="1"/>
      <c r="I187" s="1"/>
    </row>
    <row r="188" ht="19" customHeight="1" spans="1:9">
      <c r="A188" s="1"/>
      <c r="B188" s="1"/>
      <c r="C188" s="1"/>
      <c r="D188" s="1"/>
      <c r="E188" s="1"/>
      <c r="F188" s="1"/>
      <c r="G188" s="1"/>
      <c r="H188" s="1"/>
      <c r="I188" s="1"/>
    </row>
    <row r="189" ht="19" customHeight="1" spans="1:9">
      <c r="A189" s="1"/>
      <c r="B189" s="1"/>
      <c r="C189" s="1"/>
      <c r="D189" s="1"/>
      <c r="E189" s="1"/>
      <c r="F189" s="1"/>
      <c r="G189" s="1"/>
      <c r="H189" s="1"/>
      <c r="I189" s="1"/>
    </row>
    <row r="190" ht="19" customHeight="1" spans="1:9">
      <c r="A190" s="1"/>
      <c r="B190" s="1"/>
      <c r="C190" s="1"/>
      <c r="D190" s="1"/>
      <c r="E190" s="1"/>
      <c r="F190" s="1"/>
      <c r="G190" s="1"/>
      <c r="H190" s="1"/>
      <c r="I190" s="1"/>
    </row>
    <row r="191" ht="19" customHeight="1" spans="1:9">
      <c r="A191" s="1"/>
      <c r="B191" s="1"/>
      <c r="C191" s="1"/>
      <c r="D191" s="1"/>
      <c r="E191" s="1"/>
      <c r="F191" s="1"/>
      <c r="G191" s="1"/>
      <c r="H191" s="1"/>
      <c r="I191" s="1"/>
    </row>
    <row r="192" ht="19" customHeight="1" spans="1:9">
      <c r="A192" s="1"/>
      <c r="B192" s="1"/>
      <c r="C192" s="1"/>
      <c r="D192" s="1"/>
      <c r="E192" s="1"/>
      <c r="F192" s="1"/>
      <c r="G192" s="1"/>
      <c r="H192" s="1"/>
      <c r="I192" s="1"/>
    </row>
    <row r="193" ht="19" customHeight="1" spans="1:9">
      <c r="A193" s="1"/>
      <c r="B193" s="1"/>
      <c r="C193" s="1"/>
      <c r="D193" s="1"/>
      <c r="E193" s="1"/>
      <c r="F193" s="1"/>
      <c r="G193" s="1"/>
      <c r="H193" s="1"/>
      <c r="I193" s="1"/>
    </row>
    <row r="194" ht="19" customHeight="1" spans="1:9">
      <c r="A194" s="1"/>
      <c r="B194" s="1"/>
      <c r="C194" s="1"/>
      <c r="D194" s="1"/>
      <c r="E194" s="1"/>
      <c r="F194" s="1"/>
      <c r="G194" s="1"/>
      <c r="H194" s="1"/>
      <c r="I194" s="1"/>
    </row>
    <row r="195" ht="19" customHeight="1" spans="1:9">
      <c r="A195" s="1"/>
      <c r="B195" s="1"/>
      <c r="C195" s="1"/>
      <c r="D195" s="1"/>
      <c r="E195" s="1"/>
      <c r="F195" s="1"/>
      <c r="G195" s="1"/>
      <c r="H195" s="1"/>
      <c r="I195" s="1"/>
    </row>
    <row r="196" ht="19" customHeight="1" spans="1:9">
      <c r="A196" s="1"/>
      <c r="B196" s="1"/>
      <c r="C196" s="1"/>
      <c r="D196" s="1"/>
      <c r="E196" s="1"/>
      <c r="F196" s="1"/>
      <c r="G196" s="1"/>
      <c r="H196" s="1"/>
      <c r="I196" s="1"/>
    </row>
    <row r="197" ht="19" customHeight="1" spans="1:9">
      <c r="A197" s="1"/>
      <c r="B197" s="1"/>
      <c r="C197" s="1"/>
      <c r="D197" s="1"/>
      <c r="E197" s="1"/>
      <c r="F197" s="1"/>
      <c r="G197" s="1"/>
      <c r="H197" s="1"/>
      <c r="I197" s="1"/>
    </row>
    <row r="198" ht="19" customHeight="1" spans="1:9">
      <c r="A198" s="1"/>
      <c r="B198" s="1"/>
      <c r="C198" s="1"/>
      <c r="D198" s="1"/>
      <c r="E198" s="1"/>
      <c r="F198" s="1"/>
      <c r="G198" s="1"/>
      <c r="H198" s="1"/>
      <c r="I198" s="1"/>
    </row>
    <row r="199" ht="19" customHeight="1" spans="1:9">
      <c r="A199" s="1"/>
      <c r="B199" s="1"/>
      <c r="C199" s="1"/>
      <c r="D199" s="1"/>
      <c r="E199" s="1"/>
      <c r="F199" s="1"/>
      <c r="G199" s="1"/>
      <c r="H199" s="1"/>
      <c r="I199" s="1"/>
    </row>
    <row r="200" ht="19" customHeight="1" spans="1:9">
      <c r="A200" s="1"/>
      <c r="B200" s="1"/>
      <c r="C200" s="1"/>
      <c r="D200" s="1"/>
      <c r="E200" s="1"/>
      <c r="F200" s="1"/>
      <c r="G200" s="1"/>
      <c r="H200" s="1"/>
      <c r="I200" s="1"/>
    </row>
    <row r="201" ht="19" customHeight="1" spans="1:9">
      <c r="A201" s="1"/>
      <c r="B201" s="1"/>
      <c r="C201" s="1"/>
      <c r="D201" s="1"/>
      <c r="E201" s="1"/>
      <c r="F201" s="1"/>
      <c r="G201" s="1"/>
      <c r="H201" s="1"/>
      <c r="I201" s="1"/>
    </row>
    <row r="202" ht="19" customHeight="1" spans="1:9">
      <c r="A202" s="1"/>
      <c r="B202" s="1"/>
      <c r="C202" s="1"/>
      <c r="D202" s="1"/>
      <c r="E202" s="1"/>
      <c r="F202" s="1"/>
      <c r="G202" s="1"/>
      <c r="H202" s="1"/>
      <c r="I202" s="1"/>
    </row>
    <row r="203" ht="19" customHeight="1" spans="1:9">
      <c r="A203" s="1"/>
      <c r="B203" s="1"/>
      <c r="C203" s="1"/>
      <c r="D203" s="1"/>
      <c r="E203" s="1"/>
      <c r="F203" s="1"/>
      <c r="G203" s="1"/>
      <c r="H203" s="1"/>
      <c r="I203" s="1"/>
    </row>
    <row r="204" ht="19" customHeight="1" spans="1:9">
      <c r="A204" s="1"/>
      <c r="B204" s="1"/>
      <c r="C204" s="1"/>
      <c r="D204" s="1"/>
      <c r="E204" s="1"/>
      <c r="F204" s="1"/>
      <c r="G204" s="1"/>
      <c r="H204" s="1"/>
      <c r="I204" s="1"/>
    </row>
    <row r="205" ht="19" customHeight="1" spans="1:9">
      <c r="A205" s="1"/>
      <c r="B205" s="1"/>
      <c r="C205" s="1"/>
      <c r="D205" s="1"/>
      <c r="E205" s="1"/>
      <c r="F205" s="1"/>
      <c r="G205" s="1"/>
      <c r="H205" s="1"/>
      <c r="I205" s="1"/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3" customWidth="1"/>
    <col min="2" max="3" width="18" customWidth="1"/>
    <col min="4" max="4" width="16" customWidth="1"/>
    <col min="5" max="8" width="22" customWidth="1"/>
    <col min="9" max="9" width="48" customWidth="1"/>
  </cols>
  <sheetData>
    <row r="1" ht="34" customHeight="1" spans="1:9">
      <c r="A1" s="4" t="s">
        <v>29711</v>
      </c>
      <c r="B1" s="4" t="s">
        <v>86</v>
      </c>
      <c r="C1" s="4" t="s">
        <v>29712</v>
      </c>
      <c r="D1" s="4" t="s">
        <v>93</v>
      </c>
      <c r="E1" s="4" t="s">
        <v>29713</v>
      </c>
      <c r="F1" s="4" t="s">
        <v>29714</v>
      </c>
      <c r="G1" s="4" t="s">
        <v>29715</v>
      </c>
      <c r="H1" s="4" t="s">
        <v>29716</v>
      </c>
      <c r="I1" s="4" t="s">
        <v>29717</v>
      </c>
    </row>
    <row r="2" ht="19" customHeight="1" spans="1:9">
      <c r="A2" s="5">
        <v>1</v>
      </c>
      <c r="B2" s="5" t="s">
        <v>639</v>
      </c>
      <c r="C2" s="5" t="s">
        <v>29718</v>
      </c>
      <c r="D2" s="5">
        <v>19</v>
      </c>
      <c r="E2" s="6">
        <v>150</v>
      </c>
      <c r="F2" s="5" t="s">
        <v>113</v>
      </c>
      <c r="G2" s="6">
        <v>1838.71</v>
      </c>
      <c r="H2" s="6">
        <v>8343.2</v>
      </c>
      <c r="I2" s="5" t="s">
        <v>29719</v>
      </c>
    </row>
    <row r="3" ht="19" customHeight="1" spans="1:9">
      <c r="A3" s="5">
        <v>1</v>
      </c>
      <c r="B3" s="5" t="s">
        <v>29720</v>
      </c>
      <c r="C3" s="5" t="s">
        <v>29721</v>
      </c>
      <c r="D3" s="5">
        <v>26</v>
      </c>
      <c r="E3" s="6">
        <v>150</v>
      </c>
      <c r="F3" s="5" t="s">
        <v>113</v>
      </c>
      <c r="G3" s="6">
        <v>2516.13</v>
      </c>
      <c r="H3" s="6">
        <v>9764.4</v>
      </c>
      <c r="I3" s="5" t="s">
        <v>29719</v>
      </c>
    </row>
    <row r="4" ht="19" customHeight="1" spans="1:9">
      <c r="A4" s="5">
        <v>1</v>
      </c>
      <c r="B4" s="5" t="s">
        <v>29722</v>
      </c>
      <c r="C4" s="5" t="s">
        <v>253</v>
      </c>
      <c r="D4" s="5">
        <v>31</v>
      </c>
      <c r="E4" s="6">
        <v>150</v>
      </c>
      <c r="F4" s="5" t="s">
        <v>113</v>
      </c>
      <c r="G4" s="6">
        <v>3000</v>
      </c>
      <c r="H4" s="6">
        <v>11670.1</v>
      </c>
      <c r="I4" s="5" t="s">
        <v>29719</v>
      </c>
    </row>
    <row r="5" ht="19" customHeight="1" spans="1:9">
      <c r="A5" s="5">
        <v>1</v>
      </c>
      <c r="B5" s="5" t="s">
        <v>29723</v>
      </c>
      <c r="C5" s="5" t="s">
        <v>29721</v>
      </c>
      <c r="D5" s="5">
        <v>31</v>
      </c>
      <c r="E5" s="6">
        <v>150</v>
      </c>
      <c r="F5" s="5" t="s">
        <v>113</v>
      </c>
      <c r="G5" s="6">
        <v>3000</v>
      </c>
      <c r="H5" s="6">
        <v>10669</v>
      </c>
      <c r="I5" s="5" t="s">
        <v>29719</v>
      </c>
    </row>
    <row r="6" ht="19" customHeight="1" spans="1:9">
      <c r="A6" s="5">
        <v>1</v>
      </c>
      <c r="B6" s="5" t="s">
        <v>838</v>
      </c>
      <c r="C6" s="5" t="s">
        <v>558</v>
      </c>
      <c r="D6" s="5">
        <v>31</v>
      </c>
      <c r="E6" s="6">
        <v>150</v>
      </c>
      <c r="F6" s="5" t="s">
        <v>113</v>
      </c>
      <c r="G6" s="6">
        <v>3000</v>
      </c>
      <c r="H6" s="6">
        <v>9842.2</v>
      </c>
      <c r="I6" s="5" t="s">
        <v>29719</v>
      </c>
    </row>
    <row r="7" ht="19" customHeight="1" spans="1:9">
      <c r="A7" s="5">
        <v>1</v>
      </c>
      <c r="B7" s="5" t="s">
        <v>29724</v>
      </c>
      <c r="C7" s="5" t="s">
        <v>253</v>
      </c>
      <c r="D7" s="5">
        <v>31</v>
      </c>
      <c r="E7" s="6">
        <v>150</v>
      </c>
      <c r="F7" s="5" t="s">
        <v>113</v>
      </c>
      <c r="G7" s="6">
        <v>3000</v>
      </c>
      <c r="H7" s="6">
        <v>9645.7</v>
      </c>
      <c r="I7" s="5" t="s">
        <v>29719</v>
      </c>
    </row>
    <row r="8" ht="19" customHeight="1" spans="1:9">
      <c r="A8" s="5">
        <v>1</v>
      </c>
      <c r="B8" s="5" t="s">
        <v>29725</v>
      </c>
      <c r="C8" s="5" t="s">
        <v>253</v>
      </c>
      <c r="D8" s="5">
        <v>31</v>
      </c>
      <c r="E8" s="6">
        <v>150</v>
      </c>
      <c r="F8" s="5" t="s">
        <v>113</v>
      </c>
      <c r="G8" s="6">
        <v>3000</v>
      </c>
      <c r="H8" s="6">
        <v>9394.4</v>
      </c>
      <c r="I8" s="5" t="s">
        <v>29719</v>
      </c>
    </row>
    <row r="9" ht="19" customHeight="1" spans="1:9">
      <c r="A9" s="5">
        <v>1</v>
      </c>
      <c r="B9" s="5" t="s">
        <v>29726</v>
      </c>
      <c r="C9" s="5" t="s">
        <v>29721</v>
      </c>
      <c r="D9" s="5">
        <v>31</v>
      </c>
      <c r="E9" s="6">
        <v>150</v>
      </c>
      <c r="F9" s="5" t="s">
        <v>113</v>
      </c>
      <c r="G9" s="6">
        <v>3000</v>
      </c>
      <c r="H9" s="6">
        <v>9437.6</v>
      </c>
      <c r="I9" s="5" t="s">
        <v>29719</v>
      </c>
    </row>
    <row r="10" ht="19" customHeight="1" spans="1:9">
      <c r="A10" s="5">
        <v>1</v>
      </c>
      <c r="B10" s="5" t="s">
        <v>526</v>
      </c>
      <c r="C10" s="5" t="s">
        <v>640</v>
      </c>
      <c r="D10" s="5">
        <v>31</v>
      </c>
      <c r="E10" s="6">
        <v>150</v>
      </c>
      <c r="F10" s="5" t="s">
        <v>113</v>
      </c>
      <c r="G10" s="6">
        <v>3000</v>
      </c>
      <c r="H10" s="6">
        <v>9139.8</v>
      </c>
      <c r="I10" s="5" t="s">
        <v>29719</v>
      </c>
    </row>
    <row r="11" ht="19" customHeight="1" spans="1:9">
      <c r="A11" s="5">
        <v>1</v>
      </c>
      <c r="B11" s="5" t="s">
        <v>848</v>
      </c>
      <c r="C11" s="5" t="s">
        <v>29721</v>
      </c>
      <c r="D11" s="5">
        <v>31</v>
      </c>
      <c r="E11" s="6">
        <v>150</v>
      </c>
      <c r="F11" s="5" t="s">
        <v>113</v>
      </c>
      <c r="G11" s="6">
        <v>3000</v>
      </c>
      <c r="H11" s="6">
        <v>9005.6</v>
      </c>
      <c r="I11" s="5" t="s">
        <v>29719</v>
      </c>
    </row>
    <row r="12" ht="19" customHeight="1" spans="1:9">
      <c r="A12" s="5">
        <v>1</v>
      </c>
      <c r="B12" s="5" t="s">
        <v>586</v>
      </c>
      <c r="C12" s="5" t="s">
        <v>558</v>
      </c>
      <c r="D12" s="5">
        <v>31</v>
      </c>
      <c r="E12" s="6">
        <v>150</v>
      </c>
      <c r="F12" s="5" t="s">
        <v>113</v>
      </c>
      <c r="G12" s="6">
        <v>3000</v>
      </c>
      <c r="H12" s="6">
        <v>8623.3</v>
      </c>
      <c r="I12" s="5" t="s">
        <v>29719</v>
      </c>
    </row>
    <row r="13" ht="19" customHeight="1" spans="1:9">
      <c r="A13" s="5">
        <v>1</v>
      </c>
      <c r="B13" s="5" t="s">
        <v>841</v>
      </c>
      <c r="C13" s="5" t="s">
        <v>558</v>
      </c>
      <c r="D13" s="5">
        <v>31</v>
      </c>
      <c r="E13" s="6">
        <v>150</v>
      </c>
      <c r="F13" s="5" t="s">
        <v>113</v>
      </c>
      <c r="G13" s="6">
        <v>3000</v>
      </c>
      <c r="H13" s="6">
        <v>8293.4</v>
      </c>
      <c r="I13" s="5" t="s">
        <v>29719</v>
      </c>
    </row>
    <row r="14" ht="19" customHeight="1" spans="1:9">
      <c r="A14" s="5">
        <v>1</v>
      </c>
      <c r="B14" s="5" t="s">
        <v>68</v>
      </c>
      <c r="C14" s="5" t="s">
        <v>253</v>
      </c>
      <c r="D14" s="5">
        <v>31</v>
      </c>
      <c r="E14" s="6">
        <v>150</v>
      </c>
      <c r="F14" s="5" t="s">
        <v>113</v>
      </c>
      <c r="G14" s="6">
        <v>3000</v>
      </c>
      <c r="H14" s="6">
        <v>8356.6</v>
      </c>
      <c r="I14" s="5" t="s">
        <v>29719</v>
      </c>
    </row>
    <row r="15" ht="19" customHeight="1" spans="1:9">
      <c r="A15" s="5">
        <v>1</v>
      </c>
      <c r="B15" s="5" t="s">
        <v>830</v>
      </c>
      <c r="C15" s="5" t="s">
        <v>253</v>
      </c>
      <c r="D15" s="5">
        <v>31</v>
      </c>
      <c r="E15" s="6">
        <v>150</v>
      </c>
      <c r="F15" s="5" t="s">
        <v>113</v>
      </c>
      <c r="G15" s="6">
        <v>3000</v>
      </c>
      <c r="H15" s="6">
        <v>7948.5</v>
      </c>
      <c r="I15" s="5" t="s">
        <v>29719</v>
      </c>
    </row>
    <row r="16" ht="19" customHeight="1" spans="1:9">
      <c r="A16" s="5">
        <v>1</v>
      </c>
      <c r="B16" s="5" t="s">
        <v>29727</v>
      </c>
      <c r="C16" s="5" t="s">
        <v>253</v>
      </c>
      <c r="D16" s="5">
        <v>31</v>
      </c>
      <c r="E16" s="6">
        <v>150</v>
      </c>
      <c r="F16" s="5" t="s">
        <v>113</v>
      </c>
      <c r="G16" s="6">
        <v>3000</v>
      </c>
      <c r="H16" s="6">
        <v>7250.1</v>
      </c>
      <c r="I16" s="5" t="s">
        <v>29719</v>
      </c>
    </row>
    <row r="17" ht="19" customHeight="1" spans="1:9">
      <c r="A17" s="5">
        <v>1</v>
      </c>
      <c r="B17" s="5" t="s">
        <v>740</v>
      </c>
      <c r="C17" s="5" t="s">
        <v>52</v>
      </c>
      <c r="D17" s="5">
        <v>31</v>
      </c>
      <c r="E17" s="6">
        <v>150</v>
      </c>
      <c r="F17" s="5" t="s">
        <v>113</v>
      </c>
      <c r="G17" s="6">
        <v>3000</v>
      </c>
      <c r="H17" s="6">
        <v>7071.4</v>
      </c>
      <c r="I17" s="5" t="s">
        <v>29719</v>
      </c>
    </row>
    <row r="18" ht="19" customHeight="1" spans="1:9">
      <c r="A18" s="5">
        <v>1</v>
      </c>
      <c r="B18" s="5" t="s">
        <v>29682</v>
      </c>
      <c r="C18" s="5" t="s">
        <v>558</v>
      </c>
      <c r="D18" s="5">
        <v>31</v>
      </c>
      <c r="E18" s="6">
        <v>260</v>
      </c>
      <c r="F18" s="5" t="s">
        <v>113</v>
      </c>
      <c r="G18" s="6">
        <v>5000</v>
      </c>
      <c r="H18" s="6">
        <v>10190.4</v>
      </c>
      <c r="I18" s="5" t="s">
        <v>29719</v>
      </c>
    </row>
    <row r="19" ht="19" customHeight="1" spans="1:9">
      <c r="A19" s="5">
        <v>1</v>
      </c>
      <c r="B19" s="5" t="s">
        <v>797</v>
      </c>
      <c r="C19" s="5" t="s">
        <v>640</v>
      </c>
      <c r="D19" s="5">
        <v>31</v>
      </c>
      <c r="E19" s="6">
        <v>260</v>
      </c>
      <c r="F19" s="5" t="s">
        <v>113</v>
      </c>
      <c r="G19" s="6">
        <v>5000</v>
      </c>
      <c r="H19" s="6">
        <v>9965.7</v>
      </c>
      <c r="I19" s="5" t="s">
        <v>29719</v>
      </c>
    </row>
    <row r="20" ht="19" customHeight="1" spans="1:9">
      <c r="A20" s="5">
        <v>1</v>
      </c>
      <c r="B20" s="5" t="s">
        <v>844</v>
      </c>
      <c r="C20" s="5" t="s">
        <v>558</v>
      </c>
      <c r="D20" s="5">
        <v>31</v>
      </c>
      <c r="E20" s="6">
        <v>150</v>
      </c>
      <c r="F20" s="5" t="s">
        <v>113</v>
      </c>
      <c r="G20" s="6">
        <v>3000</v>
      </c>
      <c r="H20" s="6">
        <v>6296.1</v>
      </c>
      <c r="I20" s="5" t="s">
        <v>29719</v>
      </c>
    </row>
    <row r="21" ht="19" customHeight="1" spans="1:9">
      <c r="A21" s="5">
        <v>1</v>
      </c>
      <c r="B21" s="5" t="s">
        <v>29728</v>
      </c>
      <c r="C21" s="5" t="s">
        <v>29721</v>
      </c>
      <c r="D21" s="5">
        <v>31</v>
      </c>
      <c r="E21" s="6">
        <v>150</v>
      </c>
      <c r="F21" s="5" t="s">
        <v>113</v>
      </c>
      <c r="G21" s="6">
        <v>3000</v>
      </c>
      <c r="H21" s="6">
        <v>5956.6</v>
      </c>
      <c r="I21" s="5" t="s">
        <v>29719</v>
      </c>
    </row>
    <row r="22" ht="19" customHeight="1" spans="1:9">
      <c r="A22" s="5">
        <v>1</v>
      </c>
      <c r="B22" s="5" t="s">
        <v>29662</v>
      </c>
      <c r="C22" s="5" t="s">
        <v>845</v>
      </c>
      <c r="D22" s="5">
        <v>12</v>
      </c>
      <c r="E22" s="6">
        <v>150</v>
      </c>
      <c r="F22" s="5" t="s">
        <v>113</v>
      </c>
      <c r="G22" s="6">
        <v>1161.29</v>
      </c>
      <c r="H22" s="6">
        <v>2385</v>
      </c>
      <c r="I22" s="5" t="s">
        <v>29719</v>
      </c>
    </row>
    <row r="23" ht="19" customHeight="1" spans="1:9">
      <c r="A23" s="5">
        <v>1</v>
      </c>
      <c r="B23" s="5" t="s">
        <v>528</v>
      </c>
      <c r="C23" s="5" t="s">
        <v>29729</v>
      </c>
      <c r="D23" s="5">
        <v>31</v>
      </c>
      <c r="E23" s="6">
        <v>150</v>
      </c>
      <c r="F23" s="5" t="s">
        <v>113</v>
      </c>
      <c r="G23" s="6">
        <v>3000</v>
      </c>
      <c r="H23" s="6">
        <v>5533.7</v>
      </c>
      <c r="I23" s="5" t="s">
        <v>29719</v>
      </c>
    </row>
    <row r="24" ht="19" customHeight="1" spans="1:9">
      <c r="A24" s="5">
        <v>1</v>
      </c>
      <c r="B24" s="5" t="s">
        <v>29665</v>
      </c>
      <c r="C24" s="5" t="s">
        <v>845</v>
      </c>
      <c r="D24" s="5">
        <v>12</v>
      </c>
      <c r="E24" s="6">
        <v>150</v>
      </c>
      <c r="F24" s="5" t="s">
        <v>113</v>
      </c>
      <c r="G24" s="6">
        <v>1161.29</v>
      </c>
      <c r="H24" s="6">
        <v>2221.9</v>
      </c>
      <c r="I24" s="5" t="s">
        <v>29719</v>
      </c>
    </row>
    <row r="25" ht="19" customHeight="1" spans="1:9">
      <c r="A25" s="5">
        <v>1</v>
      </c>
      <c r="B25" s="5" t="s">
        <v>342</v>
      </c>
      <c r="C25" s="5" t="s">
        <v>558</v>
      </c>
      <c r="D25" s="5">
        <v>31</v>
      </c>
      <c r="E25" s="6">
        <v>150</v>
      </c>
      <c r="F25" s="5" t="s">
        <v>113</v>
      </c>
      <c r="G25" s="6">
        <v>3000</v>
      </c>
      <c r="H25" s="6">
        <v>5568.1</v>
      </c>
      <c r="I25" s="5" t="s">
        <v>29719</v>
      </c>
    </row>
    <row r="26" ht="19" customHeight="1" spans="1:9">
      <c r="A26" s="5">
        <v>1</v>
      </c>
      <c r="B26" s="5" t="s">
        <v>287</v>
      </c>
      <c r="C26" s="5" t="s">
        <v>253</v>
      </c>
      <c r="D26" s="5">
        <v>26</v>
      </c>
      <c r="E26" s="6">
        <v>1000</v>
      </c>
      <c r="F26" s="5" t="s">
        <v>113</v>
      </c>
      <c r="G26" s="6">
        <v>5032.26</v>
      </c>
      <c r="H26" s="6">
        <v>8877.2</v>
      </c>
      <c r="I26" s="5" t="s">
        <v>29719</v>
      </c>
    </row>
    <row r="27" ht="19" customHeight="1" spans="1:9">
      <c r="A27" s="5">
        <v>1</v>
      </c>
      <c r="B27" s="5" t="s">
        <v>631</v>
      </c>
      <c r="C27" s="5" t="s">
        <v>65</v>
      </c>
      <c r="D27" s="5">
        <v>31</v>
      </c>
      <c r="E27" s="6">
        <v>150</v>
      </c>
      <c r="F27" s="5" t="s">
        <v>113</v>
      </c>
      <c r="G27" s="6">
        <v>3000</v>
      </c>
      <c r="H27" s="6">
        <v>5575.1</v>
      </c>
      <c r="I27" s="5" t="s">
        <v>29719</v>
      </c>
    </row>
    <row r="28" ht="19" customHeight="1" spans="1:9">
      <c r="A28" s="5">
        <v>1</v>
      </c>
      <c r="B28" s="5" t="s">
        <v>771</v>
      </c>
      <c r="C28" s="5" t="s">
        <v>253</v>
      </c>
      <c r="D28" s="5">
        <v>23</v>
      </c>
      <c r="E28" s="6">
        <v>1000</v>
      </c>
      <c r="F28" s="5" t="s">
        <v>113</v>
      </c>
      <c r="G28" s="6">
        <v>4451.61</v>
      </c>
      <c r="H28" s="6">
        <v>7275.1</v>
      </c>
      <c r="I28" s="5" t="s">
        <v>29719</v>
      </c>
    </row>
    <row r="29" ht="19" customHeight="1" spans="1:9">
      <c r="A29" s="5">
        <v>1</v>
      </c>
      <c r="B29" s="5" t="s">
        <v>695</v>
      </c>
      <c r="C29" s="5" t="s">
        <v>640</v>
      </c>
      <c r="D29" s="5">
        <v>31</v>
      </c>
      <c r="E29" s="6">
        <v>150</v>
      </c>
      <c r="F29" s="5" t="s">
        <v>113</v>
      </c>
      <c r="G29" s="6">
        <v>3000</v>
      </c>
      <c r="H29" s="6">
        <v>5472.3</v>
      </c>
      <c r="I29" s="5" t="s">
        <v>29719</v>
      </c>
    </row>
    <row r="30" ht="19" customHeight="1" spans="1:9">
      <c r="A30" s="5">
        <v>1</v>
      </c>
      <c r="B30" s="5" t="s">
        <v>460</v>
      </c>
      <c r="C30" s="5" t="s">
        <v>52</v>
      </c>
      <c r="D30" s="5">
        <v>17</v>
      </c>
      <c r="E30" s="6">
        <v>150</v>
      </c>
      <c r="F30" s="5" t="s">
        <v>113</v>
      </c>
      <c r="G30" s="6">
        <v>1645.16</v>
      </c>
      <c r="H30" s="6">
        <v>2371.4</v>
      </c>
      <c r="I30" s="5" t="s">
        <v>29719</v>
      </c>
    </row>
    <row r="31" ht="19" customHeight="1" spans="1:9">
      <c r="A31" s="5">
        <v>1</v>
      </c>
      <c r="B31" s="5" t="s">
        <v>260</v>
      </c>
      <c r="C31" s="5" t="s">
        <v>253</v>
      </c>
      <c r="D31" s="5">
        <v>16</v>
      </c>
      <c r="E31" s="6">
        <v>1000</v>
      </c>
      <c r="F31" s="5" t="s">
        <v>113</v>
      </c>
      <c r="G31" s="6">
        <v>3096.77</v>
      </c>
      <c r="H31" s="6">
        <v>5432.4</v>
      </c>
      <c r="I31" s="5" t="s">
        <v>29719</v>
      </c>
    </row>
    <row r="32" ht="19" customHeight="1" spans="1:9">
      <c r="A32" s="5">
        <v>1</v>
      </c>
      <c r="B32" s="5" t="s">
        <v>75</v>
      </c>
      <c r="C32" s="5" t="s">
        <v>640</v>
      </c>
      <c r="D32" s="5">
        <v>31</v>
      </c>
      <c r="E32" s="6">
        <v>150</v>
      </c>
      <c r="F32" s="5" t="s">
        <v>113</v>
      </c>
      <c r="G32" s="6">
        <v>3000</v>
      </c>
      <c r="H32" s="6">
        <v>5062.2</v>
      </c>
      <c r="I32" s="5" t="s">
        <v>29719</v>
      </c>
    </row>
    <row r="33" ht="19" customHeight="1" spans="1:9">
      <c r="A33" s="5">
        <v>1</v>
      </c>
      <c r="B33" s="5" t="s">
        <v>829</v>
      </c>
      <c r="C33" s="5" t="s">
        <v>253</v>
      </c>
      <c r="D33" s="5">
        <v>31</v>
      </c>
      <c r="E33" s="6">
        <v>150</v>
      </c>
      <c r="F33" s="5" t="s">
        <v>113</v>
      </c>
      <c r="G33" s="6">
        <v>3000</v>
      </c>
      <c r="H33" s="6">
        <v>5177.3</v>
      </c>
      <c r="I33" s="5" t="s">
        <v>29719</v>
      </c>
    </row>
    <row r="34" ht="19" customHeight="1" spans="1:9">
      <c r="A34" s="5">
        <v>1</v>
      </c>
      <c r="B34" s="5" t="s">
        <v>840</v>
      </c>
      <c r="C34" s="5" t="s">
        <v>558</v>
      </c>
      <c r="D34" s="5">
        <v>31</v>
      </c>
      <c r="E34" s="6">
        <v>150</v>
      </c>
      <c r="F34" s="5" t="s">
        <v>113</v>
      </c>
      <c r="G34" s="6">
        <v>3000</v>
      </c>
      <c r="H34" s="6">
        <v>5149.8</v>
      </c>
      <c r="I34" s="5" t="s">
        <v>29719</v>
      </c>
    </row>
    <row r="35" ht="19" customHeight="1" spans="1:9">
      <c r="A35" s="5">
        <v>1</v>
      </c>
      <c r="B35" s="5" t="s">
        <v>29730</v>
      </c>
      <c r="C35" s="5" t="s">
        <v>558</v>
      </c>
      <c r="D35" s="5">
        <v>31</v>
      </c>
      <c r="E35" s="6">
        <v>150</v>
      </c>
      <c r="F35" s="5" t="s">
        <v>113</v>
      </c>
      <c r="G35" s="6">
        <v>3000</v>
      </c>
      <c r="H35" s="6">
        <v>5044.6</v>
      </c>
      <c r="I35" s="5" t="s">
        <v>29719</v>
      </c>
    </row>
    <row r="36" ht="19" customHeight="1" spans="1:9">
      <c r="A36" s="5">
        <v>1</v>
      </c>
      <c r="B36" s="5" t="s">
        <v>522</v>
      </c>
      <c r="C36" s="5" t="s">
        <v>52</v>
      </c>
      <c r="D36" s="5">
        <v>31</v>
      </c>
      <c r="E36" s="6">
        <v>150</v>
      </c>
      <c r="F36" s="5" t="s">
        <v>113</v>
      </c>
      <c r="G36" s="6">
        <v>3000</v>
      </c>
      <c r="H36" s="6">
        <v>5124.4</v>
      </c>
      <c r="I36" s="5" t="s">
        <v>29719</v>
      </c>
    </row>
    <row r="37" ht="19" customHeight="1" spans="1:9">
      <c r="A37" s="5">
        <v>1</v>
      </c>
      <c r="B37" s="5" t="s">
        <v>29697</v>
      </c>
      <c r="C37" s="5" t="s">
        <v>253</v>
      </c>
      <c r="D37" s="5">
        <v>31</v>
      </c>
      <c r="E37" s="6">
        <v>260</v>
      </c>
      <c r="F37" s="5" t="s">
        <v>113</v>
      </c>
      <c r="G37" s="6">
        <v>5000</v>
      </c>
      <c r="H37" s="6">
        <v>8326.1</v>
      </c>
      <c r="I37" s="5" t="s">
        <v>29719</v>
      </c>
    </row>
    <row r="38" ht="19" customHeight="1" spans="1:9">
      <c r="A38" s="5">
        <v>1</v>
      </c>
      <c r="B38" s="5" t="s">
        <v>274</v>
      </c>
      <c r="C38" s="5" t="s">
        <v>253</v>
      </c>
      <c r="D38" s="5">
        <v>15</v>
      </c>
      <c r="E38" s="6">
        <v>1000</v>
      </c>
      <c r="F38" s="5" t="s">
        <v>113</v>
      </c>
      <c r="G38" s="6">
        <v>2903.23</v>
      </c>
      <c r="H38" s="6">
        <v>4462.9</v>
      </c>
      <c r="I38" s="5" t="s">
        <v>29719</v>
      </c>
    </row>
    <row r="39" ht="19" customHeight="1" spans="1:9">
      <c r="A39" s="5">
        <v>1</v>
      </c>
      <c r="B39" s="5" t="s">
        <v>273</v>
      </c>
      <c r="C39" s="5" t="s">
        <v>253</v>
      </c>
      <c r="D39" s="5">
        <v>26</v>
      </c>
      <c r="E39" s="6">
        <v>1000</v>
      </c>
      <c r="F39" s="5" t="s">
        <v>113</v>
      </c>
      <c r="G39" s="6">
        <v>5032.26</v>
      </c>
      <c r="H39" s="6">
        <v>7545.3</v>
      </c>
      <c r="I39" s="5" t="s">
        <v>29719</v>
      </c>
    </row>
    <row r="40" ht="19" customHeight="1" spans="1:9">
      <c r="A40" s="5">
        <v>1</v>
      </c>
      <c r="B40" s="5" t="s">
        <v>758</v>
      </c>
      <c r="C40" s="5" t="s">
        <v>253</v>
      </c>
      <c r="D40" s="5">
        <v>27</v>
      </c>
      <c r="E40" s="6">
        <v>1000</v>
      </c>
      <c r="F40" s="5" t="s">
        <v>113</v>
      </c>
      <c r="G40" s="6">
        <v>5225.81</v>
      </c>
      <c r="H40" s="6">
        <v>8114.8</v>
      </c>
      <c r="I40" s="5" t="s">
        <v>29719</v>
      </c>
    </row>
    <row r="41" ht="19" customHeight="1" spans="1:9">
      <c r="A41" s="5">
        <v>1</v>
      </c>
      <c r="B41" s="5" t="s">
        <v>444</v>
      </c>
      <c r="C41" s="5" t="s">
        <v>640</v>
      </c>
      <c r="D41" s="5">
        <v>29</v>
      </c>
      <c r="E41" s="6">
        <v>260</v>
      </c>
      <c r="F41" s="5" t="s">
        <v>113</v>
      </c>
      <c r="G41" s="6">
        <v>4677.42</v>
      </c>
      <c r="H41" s="6">
        <v>7313.2</v>
      </c>
      <c r="I41" s="5" t="s">
        <v>29719</v>
      </c>
    </row>
    <row r="42" ht="19" customHeight="1" spans="1:9">
      <c r="A42" s="5">
        <v>1</v>
      </c>
      <c r="B42" s="5" t="s">
        <v>726</v>
      </c>
      <c r="C42" s="5" t="s">
        <v>640</v>
      </c>
      <c r="D42" s="5">
        <v>31</v>
      </c>
      <c r="E42" s="6">
        <v>150</v>
      </c>
      <c r="F42" s="5" t="s">
        <v>113</v>
      </c>
      <c r="G42" s="6">
        <v>3000</v>
      </c>
      <c r="H42" s="6">
        <v>4672</v>
      </c>
      <c r="I42" s="5" t="s">
        <v>29719</v>
      </c>
    </row>
    <row r="43" ht="19" customHeight="1" spans="1:9">
      <c r="A43" s="5">
        <v>1</v>
      </c>
      <c r="B43" s="5" t="s">
        <v>836</v>
      </c>
      <c r="C43" s="5" t="s">
        <v>558</v>
      </c>
      <c r="D43" s="5">
        <v>31</v>
      </c>
      <c r="E43" s="6">
        <v>150</v>
      </c>
      <c r="F43" s="5" t="s">
        <v>113</v>
      </c>
      <c r="G43" s="6">
        <v>3000</v>
      </c>
      <c r="H43" s="6">
        <v>4475.6</v>
      </c>
      <c r="I43" s="5" t="s">
        <v>29719</v>
      </c>
    </row>
    <row r="44" ht="19" customHeight="1" spans="1:9">
      <c r="A44" s="5">
        <v>1</v>
      </c>
      <c r="B44" s="5" t="s">
        <v>766</v>
      </c>
      <c r="C44" s="5" t="s">
        <v>82</v>
      </c>
      <c r="D44" s="5">
        <v>12</v>
      </c>
      <c r="E44" s="6">
        <v>1000</v>
      </c>
      <c r="F44" s="5" t="s">
        <v>113</v>
      </c>
      <c r="G44" s="6">
        <v>2322.58</v>
      </c>
      <c r="H44" s="6">
        <v>2943.8</v>
      </c>
      <c r="I44" s="5" t="s">
        <v>29719</v>
      </c>
    </row>
    <row r="45" ht="19" customHeight="1" spans="1:9">
      <c r="A45" s="5">
        <v>1</v>
      </c>
      <c r="B45" s="5" t="s">
        <v>843</v>
      </c>
      <c r="C45" s="5" t="s">
        <v>558</v>
      </c>
      <c r="D45" s="5">
        <v>31</v>
      </c>
      <c r="E45" s="6">
        <v>150</v>
      </c>
      <c r="F45" s="5" t="s">
        <v>113</v>
      </c>
      <c r="G45" s="6">
        <v>3000</v>
      </c>
      <c r="H45" s="6">
        <v>4747.7</v>
      </c>
      <c r="I45" s="5" t="s">
        <v>29719</v>
      </c>
    </row>
    <row r="46" ht="19" customHeight="1" spans="1:9">
      <c r="A46" s="5">
        <v>1</v>
      </c>
      <c r="B46" s="5" t="s">
        <v>627</v>
      </c>
      <c r="C46" s="5" t="s">
        <v>65</v>
      </c>
      <c r="D46" s="5">
        <v>31</v>
      </c>
      <c r="E46" s="6">
        <v>150</v>
      </c>
      <c r="F46" s="5" t="s">
        <v>113</v>
      </c>
      <c r="G46" s="6">
        <v>3000</v>
      </c>
      <c r="H46" s="6">
        <v>4473.6</v>
      </c>
      <c r="I46" s="5" t="s">
        <v>29719</v>
      </c>
    </row>
    <row r="47" ht="19" customHeight="1" spans="1:9">
      <c r="A47" s="5">
        <v>1</v>
      </c>
      <c r="B47" s="5" t="s">
        <v>827</v>
      </c>
      <c r="C47" s="5" t="s">
        <v>253</v>
      </c>
      <c r="D47" s="5">
        <v>31</v>
      </c>
      <c r="E47" s="6">
        <v>150</v>
      </c>
      <c r="F47" s="5" t="s">
        <v>113</v>
      </c>
      <c r="G47" s="6">
        <v>3000</v>
      </c>
      <c r="H47" s="6">
        <v>4474.7</v>
      </c>
      <c r="I47" s="5" t="s">
        <v>29719</v>
      </c>
    </row>
    <row r="48" ht="19" customHeight="1" spans="1:9">
      <c r="A48" s="5">
        <v>1</v>
      </c>
      <c r="B48" s="5" t="s">
        <v>590</v>
      </c>
      <c r="C48" s="5" t="s">
        <v>558</v>
      </c>
      <c r="D48" s="5">
        <v>31</v>
      </c>
      <c r="E48" s="6">
        <v>150</v>
      </c>
      <c r="F48" s="5" t="s">
        <v>113</v>
      </c>
      <c r="G48" s="6">
        <v>3000</v>
      </c>
      <c r="H48" s="6">
        <v>4425.6</v>
      </c>
      <c r="I48" s="5" t="s">
        <v>29719</v>
      </c>
    </row>
    <row r="49" ht="19" customHeight="1" spans="1:9">
      <c r="A49" s="5">
        <v>1</v>
      </c>
      <c r="B49" s="5" t="s">
        <v>29731</v>
      </c>
      <c r="C49" s="5" t="s">
        <v>558</v>
      </c>
      <c r="D49" s="5">
        <v>31</v>
      </c>
      <c r="E49" s="6">
        <v>150</v>
      </c>
      <c r="F49" s="5" t="s">
        <v>113</v>
      </c>
      <c r="G49" s="6">
        <v>3000</v>
      </c>
      <c r="H49" s="6">
        <v>4628.3</v>
      </c>
      <c r="I49" s="5" t="s">
        <v>29719</v>
      </c>
    </row>
    <row r="50" ht="19" customHeight="1" spans="1:9">
      <c r="A50" s="5">
        <v>1</v>
      </c>
      <c r="B50" s="5" t="s">
        <v>835</v>
      </c>
      <c r="C50" s="5" t="s">
        <v>253</v>
      </c>
      <c r="D50" s="5">
        <v>31</v>
      </c>
      <c r="E50" s="6">
        <v>260</v>
      </c>
      <c r="F50" s="5" t="s">
        <v>113</v>
      </c>
      <c r="G50" s="6">
        <v>5000</v>
      </c>
      <c r="H50" s="6">
        <v>7115.5</v>
      </c>
      <c r="I50" s="5" t="s">
        <v>29719</v>
      </c>
    </row>
    <row r="51" ht="19" customHeight="1" spans="1:9">
      <c r="A51" s="5">
        <v>1</v>
      </c>
      <c r="B51" s="5" t="s">
        <v>784</v>
      </c>
      <c r="C51" s="5" t="s">
        <v>253</v>
      </c>
      <c r="D51" s="5">
        <v>27</v>
      </c>
      <c r="E51" s="6">
        <v>1000</v>
      </c>
      <c r="F51" s="5" t="s">
        <v>113</v>
      </c>
      <c r="G51" s="6">
        <v>5225.81</v>
      </c>
      <c r="H51" s="6">
        <v>6678.9</v>
      </c>
      <c r="I51" s="5" t="s">
        <v>29719</v>
      </c>
    </row>
    <row r="52" ht="19" customHeight="1" spans="1:9">
      <c r="A52" s="5">
        <v>1</v>
      </c>
      <c r="B52" s="5" t="s">
        <v>29710</v>
      </c>
      <c r="C52" s="5" t="s">
        <v>253</v>
      </c>
      <c r="D52" s="5">
        <v>31</v>
      </c>
      <c r="E52" s="6">
        <v>260</v>
      </c>
      <c r="F52" s="5" t="s">
        <v>113</v>
      </c>
      <c r="G52" s="6">
        <v>5000</v>
      </c>
      <c r="H52" s="6">
        <v>6877.2</v>
      </c>
      <c r="I52" s="5" t="s">
        <v>29719</v>
      </c>
    </row>
    <row r="53" ht="19" customHeight="1" spans="1:9">
      <c r="A53" s="5">
        <v>1</v>
      </c>
      <c r="B53" s="5" t="s">
        <v>268</v>
      </c>
      <c r="C53" s="5" t="s">
        <v>253</v>
      </c>
      <c r="D53" s="5">
        <v>27</v>
      </c>
      <c r="E53" s="6">
        <v>1000</v>
      </c>
      <c r="F53" s="5" t="s">
        <v>113</v>
      </c>
      <c r="G53" s="6">
        <v>5225.81</v>
      </c>
      <c r="H53" s="6">
        <v>6896</v>
      </c>
      <c r="I53" s="5" t="s">
        <v>29719</v>
      </c>
    </row>
    <row r="54" ht="19" customHeight="1" spans="1:9">
      <c r="A54" s="5">
        <v>1</v>
      </c>
      <c r="B54" s="5" t="s">
        <v>674</v>
      </c>
      <c r="C54" s="5" t="s">
        <v>640</v>
      </c>
      <c r="D54" s="5">
        <v>31</v>
      </c>
      <c r="E54" s="6">
        <v>150</v>
      </c>
      <c r="F54" s="5" t="s">
        <v>113</v>
      </c>
      <c r="G54" s="6">
        <v>3000</v>
      </c>
      <c r="H54" s="6">
        <v>4550.8</v>
      </c>
      <c r="I54" s="5" t="s">
        <v>29719</v>
      </c>
    </row>
    <row r="55" ht="19" customHeight="1" spans="1:9">
      <c r="A55" s="5">
        <v>1</v>
      </c>
      <c r="B55" s="5" t="s">
        <v>29732</v>
      </c>
      <c r="C55" s="5" t="s">
        <v>640</v>
      </c>
      <c r="D55" s="5">
        <v>31</v>
      </c>
      <c r="E55" s="6">
        <v>150</v>
      </c>
      <c r="F55" s="5" t="s">
        <v>113</v>
      </c>
      <c r="G55" s="6">
        <v>3000</v>
      </c>
      <c r="H55" s="6">
        <v>4441</v>
      </c>
      <c r="I55" s="5" t="s">
        <v>29719</v>
      </c>
    </row>
    <row r="56" ht="19" customHeight="1" spans="1:9">
      <c r="A56" s="5">
        <v>1</v>
      </c>
      <c r="B56" s="5" t="s">
        <v>389</v>
      </c>
      <c r="C56" s="5" t="s">
        <v>640</v>
      </c>
      <c r="D56" s="5">
        <v>31</v>
      </c>
      <c r="E56" s="6">
        <v>150</v>
      </c>
      <c r="F56" s="5" t="s">
        <v>113</v>
      </c>
      <c r="G56" s="6">
        <v>3000</v>
      </c>
      <c r="H56" s="6">
        <v>4357.7</v>
      </c>
      <c r="I56" s="5" t="s">
        <v>29719</v>
      </c>
    </row>
    <row r="57" ht="19" customHeight="1" spans="1:9">
      <c r="A57" s="5">
        <v>1</v>
      </c>
      <c r="B57" s="5" t="s">
        <v>29709</v>
      </c>
      <c r="C57" s="5" t="s">
        <v>253</v>
      </c>
      <c r="D57" s="5">
        <v>31</v>
      </c>
      <c r="E57" s="6">
        <v>260</v>
      </c>
      <c r="F57" s="5" t="s">
        <v>113</v>
      </c>
      <c r="G57" s="6">
        <v>5000</v>
      </c>
      <c r="H57" s="6">
        <v>6337</v>
      </c>
      <c r="I57" s="5" t="s">
        <v>29719</v>
      </c>
    </row>
    <row r="58" ht="19" customHeight="1" spans="1:9">
      <c r="A58" s="5">
        <v>1</v>
      </c>
      <c r="B58" s="5" t="s">
        <v>201</v>
      </c>
      <c r="C58" s="5" t="s">
        <v>70</v>
      </c>
      <c r="D58" s="5">
        <v>1</v>
      </c>
      <c r="E58" s="6">
        <v>1000</v>
      </c>
      <c r="F58" s="5" t="s">
        <v>113</v>
      </c>
      <c r="G58" s="6">
        <v>193.55</v>
      </c>
      <c r="H58" s="6">
        <v>197.1</v>
      </c>
      <c r="I58" s="5" t="s">
        <v>29719</v>
      </c>
    </row>
    <row r="59" ht="19" customHeight="1" spans="1:9">
      <c r="A59" s="5">
        <v>1</v>
      </c>
      <c r="B59" s="5" t="s">
        <v>524</v>
      </c>
      <c r="C59" s="5" t="s">
        <v>29729</v>
      </c>
      <c r="D59" s="5">
        <v>31</v>
      </c>
      <c r="E59" s="6">
        <v>150</v>
      </c>
      <c r="F59" s="5" t="s">
        <v>113</v>
      </c>
      <c r="G59" s="6">
        <v>3000</v>
      </c>
      <c r="H59" s="6">
        <v>3787.5</v>
      </c>
      <c r="I59" s="5" t="s">
        <v>29719</v>
      </c>
    </row>
    <row r="60" ht="19" customHeight="1" spans="1:9">
      <c r="A60" s="5">
        <v>1</v>
      </c>
      <c r="B60" s="5" t="s">
        <v>702</v>
      </c>
      <c r="C60" s="5" t="s">
        <v>640</v>
      </c>
      <c r="D60" s="5">
        <v>31</v>
      </c>
      <c r="E60" s="6">
        <v>150</v>
      </c>
      <c r="F60" s="5" t="s">
        <v>113</v>
      </c>
      <c r="G60" s="6">
        <v>3000</v>
      </c>
      <c r="H60" s="6">
        <v>4019.4</v>
      </c>
      <c r="I60" s="5" t="s">
        <v>29719</v>
      </c>
    </row>
    <row r="61" ht="19" customHeight="1" spans="1:9">
      <c r="A61" s="5">
        <v>1</v>
      </c>
      <c r="B61" s="5" t="s">
        <v>637</v>
      </c>
      <c r="C61" s="5" t="s">
        <v>65</v>
      </c>
      <c r="D61" s="5">
        <v>31</v>
      </c>
      <c r="E61" s="6">
        <v>150</v>
      </c>
      <c r="F61" s="5" t="s">
        <v>113</v>
      </c>
      <c r="G61" s="6">
        <v>3000</v>
      </c>
      <c r="H61" s="6">
        <v>3919.1</v>
      </c>
      <c r="I61" s="5" t="s">
        <v>29719</v>
      </c>
    </row>
    <row r="62" ht="19" customHeight="1" spans="1:9">
      <c r="A62" s="5">
        <v>1</v>
      </c>
      <c r="B62" s="5" t="s">
        <v>29650</v>
      </c>
      <c r="C62" s="5" t="s">
        <v>29721</v>
      </c>
      <c r="D62" s="5">
        <v>20</v>
      </c>
      <c r="E62" s="6">
        <v>150</v>
      </c>
      <c r="F62" s="5" t="s">
        <v>113</v>
      </c>
      <c r="G62" s="6">
        <v>1935.48</v>
      </c>
      <c r="H62" s="6">
        <v>2485.7</v>
      </c>
      <c r="I62" s="5" t="s">
        <v>29719</v>
      </c>
    </row>
    <row r="63" ht="19" customHeight="1" spans="1:9">
      <c r="A63" s="5">
        <v>1</v>
      </c>
      <c r="B63" s="5" t="s">
        <v>730</v>
      </c>
      <c r="C63" s="5" t="s">
        <v>640</v>
      </c>
      <c r="D63" s="5">
        <v>31</v>
      </c>
      <c r="E63" s="6">
        <v>150</v>
      </c>
      <c r="F63" s="5" t="s">
        <v>113</v>
      </c>
      <c r="G63" s="6">
        <v>3000</v>
      </c>
      <c r="H63" s="6">
        <v>4117</v>
      </c>
      <c r="I63" s="5" t="s">
        <v>29719</v>
      </c>
    </row>
    <row r="64" ht="19" customHeight="1" spans="1:9">
      <c r="A64" s="5">
        <v>1</v>
      </c>
      <c r="B64" s="5" t="s">
        <v>794</v>
      </c>
      <c r="C64" s="5" t="s">
        <v>640</v>
      </c>
      <c r="D64" s="5">
        <v>31</v>
      </c>
      <c r="E64" s="6">
        <v>260</v>
      </c>
      <c r="F64" s="5" t="s">
        <v>113</v>
      </c>
      <c r="G64" s="6">
        <v>5000</v>
      </c>
      <c r="H64" s="6">
        <v>6507.5</v>
      </c>
      <c r="I64" s="5" t="s">
        <v>29719</v>
      </c>
    </row>
    <row r="65" ht="19" customHeight="1" spans="1:9">
      <c r="A65" s="5">
        <v>1</v>
      </c>
      <c r="B65" s="5" t="s">
        <v>29733</v>
      </c>
      <c r="C65" s="5" t="s">
        <v>558</v>
      </c>
      <c r="D65" s="5">
        <v>31</v>
      </c>
      <c r="E65" s="6">
        <v>150</v>
      </c>
      <c r="F65" s="5" t="s">
        <v>113</v>
      </c>
      <c r="G65" s="6">
        <v>3000</v>
      </c>
      <c r="H65" s="6">
        <v>3690.2</v>
      </c>
      <c r="I65" s="5" t="s">
        <v>29719</v>
      </c>
    </row>
    <row r="66" ht="19" customHeight="1" spans="1:9">
      <c r="A66" s="5">
        <v>1</v>
      </c>
      <c r="B66" s="5" t="s">
        <v>720</v>
      </c>
      <c r="C66" s="5" t="s">
        <v>640</v>
      </c>
      <c r="D66" s="5">
        <v>31</v>
      </c>
      <c r="E66" s="6">
        <v>150</v>
      </c>
      <c r="F66" s="5" t="s">
        <v>113</v>
      </c>
      <c r="G66" s="6">
        <v>3000</v>
      </c>
      <c r="H66" s="6">
        <v>3597.2</v>
      </c>
      <c r="I66" s="5" t="s">
        <v>29719</v>
      </c>
    </row>
    <row r="67" ht="19" customHeight="1" spans="1:9">
      <c r="A67" s="5">
        <v>1</v>
      </c>
      <c r="B67" s="5" t="s">
        <v>692</v>
      </c>
      <c r="C67" s="5" t="s">
        <v>29734</v>
      </c>
      <c r="D67" s="5">
        <v>10</v>
      </c>
      <c r="E67" s="6">
        <v>150</v>
      </c>
      <c r="F67" s="5" t="s">
        <v>113</v>
      </c>
      <c r="G67" s="6">
        <v>967.74</v>
      </c>
      <c r="H67" s="6">
        <v>1256.3</v>
      </c>
      <c r="I67" s="5" t="s">
        <v>29719</v>
      </c>
    </row>
    <row r="68" ht="19" customHeight="1" spans="1:9">
      <c r="A68" s="5">
        <v>1</v>
      </c>
      <c r="B68" s="5" t="s">
        <v>29735</v>
      </c>
      <c r="C68" s="5" t="s">
        <v>253</v>
      </c>
      <c r="D68" s="5">
        <v>20</v>
      </c>
      <c r="E68" s="6">
        <v>1000</v>
      </c>
      <c r="F68" s="5" t="s">
        <v>113</v>
      </c>
      <c r="G68" s="6">
        <v>3870.97</v>
      </c>
      <c r="H68" s="6">
        <v>5016.4</v>
      </c>
      <c r="I68" s="5" t="s">
        <v>29719</v>
      </c>
    </row>
    <row r="69" ht="19" customHeight="1" spans="1:9">
      <c r="A69" s="5">
        <v>1</v>
      </c>
      <c r="B69" s="5" t="s">
        <v>29736</v>
      </c>
      <c r="C69" s="5" t="s">
        <v>52</v>
      </c>
      <c r="D69" s="5">
        <v>31</v>
      </c>
      <c r="E69" s="6">
        <v>150</v>
      </c>
      <c r="F69" s="5" t="s">
        <v>113</v>
      </c>
      <c r="G69" s="6">
        <v>3000</v>
      </c>
      <c r="H69" s="6">
        <v>3612.1</v>
      </c>
      <c r="I69" s="5" t="s">
        <v>29719</v>
      </c>
    </row>
    <row r="70" ht="19" customHeight="1" spans="1:9">
      <c r="A70" s="5">
        <v>1</v>
      </c>
      <c r="B70" s="5" t="s">
        <v>29737</v>
      </c>
      <c r="C70" s="5" t="s">
        <v>558</v>
      </c>
      <c r="D70" s="5">
        <v>31</v>
      </c>
      <c r="E70" s="6">
        <v>260</v>
      </c>
      <c r="F70" s="5" t="s">
        <v>113</v>
      </c>
      <c r="G70" s="6">
        <v>5000</v>
      </c>
      <c r="H70" s="6">
        <v>5891.3</v>
      </c>
      <c r="I70" s="5" t="s">
        <v>29719</v>
      </c>
    </row>
    <row r="71" ht="19" customHeight="1" spans="1:9">
      <c r="A71" s="5">
        <v>1</v>
      </c>
      <c r="B71" s="5" t="s">
        <v>675</v>
      </c>
      <c r="C71" s="5" t="s">
        <v>640</v>
      </c>
      <c r="D71" s="5">
        <v>31</v>
      </c>
      <c r="E71" s="6">
        <v>150</v>
      </c>
      <c r="F71" s="5" t="s">
        <v>113</v>
      </c>
      <c r="G71" s="6">
        <v>3000</v>
      </c>
      <c r="H71" s="6">
        <v>3919.6</v>
      </c>
      <c r="I71" s="5" t="s">
        <v>29719</v>
      </c>
    </row>
    <row r="72" ht="19" customHeight="1" spans="1:9">
      <c r="A72" s="5">
        <v>1</v>
      </c>
      <c r="B72" s="5" t="s">
        <v>382</v>
      </c>
      <c r="C72" s="5" t="s">
        <v>640</v>
      </c>
      <c r="D72" s="5">
        <v>31</v>
      </c>
      <c r="E72" s="6">
        <v>150</v>
      </c>
      <c r="F72" s="5" t="s">
        <v>113</v>
      </c>
      <c r="G72" s="6">
        <v>3000</v>
      </c>
      <c r="H72" s="6">
        <v>3838.6</v>
      </c>
      <c r="I72" s="5" t="s">
        <v>29719</v>
      </c>
    </row>
    <row r="73" ht="19" customHeight="1" spans="1:9">
      <c r="A73" s="5">
        <v>1</v>
      </c>
      <c r="B73" s="5" t="s">
        <v>619</v>
      </c>
      <c r="C73" s="5" t="s">
        <v>65</v>
      </c>
      <c r="D73" s="5">
        <v>31</v>
      </c>
      <c r="E73" s="6">
        <v>150</v>
      </c>
      <c r="F73" s="5" t="s">
        <v>113</v>
      </c>
      <c r="G73" s="6">
        <v>3000</v>
      </c>
      <c r="H73" s="6">
        <v>3536.4</v>
      </c>
      <c r="I73" s="5" t="s">
        <v>29719</v>
      </c>
    </row>
    <row r="74" ht="19" customHeight="1" spans="1:9">
      <c r="A74" s="5">
        <v>1</v>
      </c>
      <c r="B74" s="5" t="s">
        <v>601</v>
      </c>
      <c r="C74" s="5" t="s">
        <v>558</v>
      </c>
      <c r="D74" s="5">
        <v>31</v>
      </c>
      <c r="E74" s="6">
        <v>150</v>
      </c>
      <c r="F74" s="5" t="s">
        <v>113</v>
      </c>
      <c r="G74" s="6">
        <v>3000</v>
      </c>
      <c r="H74" s="6">
        <v>3489.4</v>
      </c>
      <c r="I74" s="5" t="s">
        <v>29719</v>
      </c>
    </row>
    <row r="75" ht="19" customHeight="1" spans="1:9">
      <c r="A75" s="5">
        <v>1</v>
      </c>
      <c r="B75" s="5" t="s">
        <v>29738</v>
      </c>
      <c r="C75" s="5" t="s">
        <v>253</v>
      </c>
      <c r="D75" s="5">
        <v>31</v>
      </c>
      <c r="E75" s="6">
        <v>260</v>
      </c>
      <c r="F75" s="5" t="s">
        <v>113</v>
      </c>
      <c r="G75" s="6">
        <v>5000</v>
      </c>
      <c r="H75" s="6">
        <v>5840.8</v>
      </c>
      <c r="I75" s="5" t="s">
        <v>29719</v>
      </c>
    </row>
    <row r="76" ht="19" customHeight="1" spans="1:9">
      <c r="A76" s="5">
        <v>1</v>
      </c>
      <c r="B76" s="5" t="s">
        <v>457</v>
      </c>
      <c r="C76" s="5" t="s">
        <v>52</v>
      </c>
      <c r="D76" s="5">
        <v>31</v>
      </c>
      <c r="E76" s="6">
        <v>150</v>
      </c>
      <c r="F76" s="5" t="s">
        <v>113</v>
      </c>
      <c r="G76" s="6">
        <v>3000</v>
      </c>
      <c r="H76" s="6">
        <v>3266.8</v>
      </c>
      <c r="I76" s="5" t="s">
        <v>29719</v>
      </c>
    </row>
    <row r="77" ht="19" customHeight="1" spans="1:9">
      <c r="A77" s="5">
        <v>1</v>
      </c>
      <c r="B77" s="5" t="s">
        <v>401</v>
      </c>
      <c r="C77" s="5" t="s">
        <v>640</v>
      </c>
      <c r="D77" s="5">
        <v>29</v>
      </c>
      <c r="E77" s="6">
        <v>260</v>
      </c>
      <c r="F77" s="5" t="s">
        <v>113</v>
      </c>
      <c r="G77" s="6">
        <v>4677.42</v>
      </c>
      <c r="H77" s="6">
        <v>4996.8</v>
      </c>
      <c r="I77" s="5" t="s">
        <v>29719</v>
      </c>
    </row>
    <row r="78" ht="19" customHeight="1" spans="1:9">
      <c r="A78" s="5">
        <v>1</v>
      </c>
      <c r="B78" s="5" t="s">
        <v>228</v>
      </c>
      <c r="C78" s="5" t="s">
        <v>640</v>
      </c>
      <c r="D78" s="5">
        <v>30</v>
      </c>
      <c r="E78" s="6">
        <v>260</v>
      </c>
      <c r="F78" s="5" t="s">
        <v>113</v>
      </c>
      <c r="G78" s="6">
        <v>4838.71</v>
      </c>
      <c r="H78" s="6">
        <v>5094.5</v>
      </c>
      <c r="I78" s="5" t="s">
        <v>29719</v>
      </c>
    </row>
    <row r="79" ht="19" customHeight="1" spans="1:9">
      <c r="A79" s="5">
        <v>1</v>
      </c>
      <c r="B79" s="5" t="s">
        <v>473</v>
      </c>
      <c r="C79" s="5" t="s">
        <v>52</v>
      </c>
      <c r="D79" s="5">
        <v>31</v>
      </c>
      <c r="E79" s="6">
        <v>150</v>
      </c>
      <c r="F79" s="5" t="s">
        <v>113</v>
      </c>
      <c r="G79" s="6">
        <v>3000</v>
      </c>
      <c r="H79" s="6">
        <v>3276.7</v>
      </c>
      <c r="I79" s="5" t="s">
        <v>29719</v>
      </c>
    </row>
    <row r="80" ht="19" customHeight="1" spans="1:9">
      <c r="A80" s="5">
        <v>1</v>
      </c>
      <c r="B80" s="5" t="s">
        <v>535</v>
      </c>
      <c r="C80" s="5" t="s">
        <v>52</v>
      </c>
      <c r="D80" s="5">
        <v>31</v>
      </c>
      <c r="E80" s="6">
        <v>150</v>
      </c>
      <c r="F80" s="5" t="s">
        <v>113</v>
      </c>
      <c r="G80" s="6">
        <v>3000</v>
      </c>
      <c r="H80" s="6">
        <v>3165.5</v>
      </c>
      <c r="I80" s="5" t="s">
        <v>29719</v>
      </c>
    </row>
    <row r="81" ht="19" customHeight="1" spans="1:9">
      <c r="A81" s="5">
        <v>1</v>
      </c>
      <c r="B81" s="5" t="s">
        <v>484</v>
      </c>
      <c r="C81" s="5" t="s">
        <v>29734</v>
      </c>
      <c r="D81" s="5">
        <v>31</v>
      </c>
      <c r="E81" s="6">
        <v>150</v>
      </c>
      <c r="F81" s="5" t="s">
        <v>113</v>
      </c>
      <c r="G81" s="6">
        <v>3000</v>
      </c>
      <c r="H81" s="6">
        <v>2951.1</v>
      </c>
      <c r="I81" s="5" t="s">
        <v>29719</v>
      </c>
    </row>
    <row r="82" ht="19" customHeight="1" spans="1:9">
      <c r="A82" s="5">
        <v>1</v>
      </c>
      <c r="B82" s="5" t="s">
        <v>29694</v>
      </c>
      <c r="C82" s="5" t="s">
        <v>558</v>
      </c>
      <c r="D82" s="5">
        <v>31</v>
      </c>
      <c r="E82" s="6">
        <v>150</v>
      </c>
      <c r="F82" s="5" t="s">
        <v>113</v>
      </c>
      <c r="G82" s="6">
        <v>3000</v>
      </c>
      <c r="H82" s="6">
        <v>3375.2</v>
      </c>
      <c r="I82" s="5" t="s">
        <v>29719</v>
      </c>
    </row>
    <row r="83" ht="19" customHeight="1" spans="1:9">
      <c r="A83" s="5">
        <v>1</v>
      </c>
      <c r="B83" s="5" t="s">
        <v>772</v>
      </c>
      <c r="C83" s="5" t="s">
        <v>82</v>
      </c>
      <c r="D83" s="5">
        <v>3</v>
      </c>
      <c r="E83" s="6">
        <v>1000</v>
      </c>
      <c r="F83" s="5" t="s">
        <v>113</v>
      </c>
      <c r="G83" s="6">
        <v>580.65</v>
      </c>
      <c r="H83" s="6">
        <v>492.4</v>
      </c>
      <c r="I83" s="5" t="s">
        <v>29719</v>
      </c>
    </row>
    <row r="84" ht="19" customHeight="1" spans="1:9">
      <c r="A84" s="5">
        <v>1</v>
      </c>
      <c r="B84" s="5" t="s">
        <v>547</v>
      </c>
      <c r="C84" s="5" t="s">
        <v>52</v>
      </c>
      <c r="D84" s="5">
        <v>31</v>
      </c>
      <c r="E84" s="6">
        <v>150</v>
      </c>
      <c r="F84" s="5" t="s">
        <v>113</v>
      </c>
      <c r="G84" s="6">
        <v>3000</v>
      </c>
      <c r="H84" s="6">
        <v>3305.3</v>
      </c>
      <c r="I84" s="5" t="s">
        <v>29719</v>
      </c>
    </row>
    <row r="85" ht="19" customHeight="1" spans="1:9">
      <c r="A85" s="5">
        <v>1</v>
      </c>
      <c r="B85" s="5" t="s">
        <v>401</v>
      </c>
      <c r="C85" s="5" t="s">
        <v>52</v>
      </c>
      <c r="D85" s="5">
        <v>2</v>
      </c>
      <c r="E85" s="6">
        <v>260</v>
      </c>
      <c r="F85" s="5" t="s">
        <v>113</v>
      </c>
      <c r="G85" s="6">
        <v>322.58</v>
      </c>
      <c r="H85" s="6">
        <v>355</v>
      </c>
      <c r="I85" s="5" t="s">
        <v>29719</v>
      </c>
    </row>
    <row r="86" ht="19" customHeight="1" spans="1:9">
      <c r="A86" s="5">
        <v>1</v>
      </c>
      <c r="B86" s="5" t="s">
        <v>739</v>
      </c>
      <c r="C86" s="5" t="s">
        <v>52</v>
      </c>
      <c r="D86" s="5">
        <v>31</v>
      </c>
      <c r="E86" s="6">
        <v>150</v>
      </c>
      <c r="F86" s="5" t="s">
        <v>113</v>
      </c>
      <c r="G86" s="6">
        <v>3000</v>
      </c>
      <c r="H86" s="6">
        <v>3072.1</v>
      </c>
      <c r="I86" s="5" t="s">
        <v>29719</v>
      </c>
    </row>
    <row r="87" ht="19" customHeight="1" spans="1:9">
      <c r="A87" s="5">
        <v>1</v>
      </c>
      <c r="B87" s="5" t="s">
        <v>833</v>
      </c>
      <c r="C87" s="5" t="s">
        <v>558</v>
      </c>
      <c r="D87" s="5">
        <v>31</v>
      </c>
      <c r="E87" s="6">
        <v>150</v>
      </c>
      <c r="F87" s="5" t="s">
        <v>113</v>
      </c>
      <c r="G87" s="6">
        <v>3000</v>
      </c>
      <c r="H87" s="6">
        <v>2935</v>
      </c>
      <c r="I87" s="5" t="s">
        <v>29719</v>
      </c>
    </row>
    <row r="88" ht="19" customHeight="1" spans="1:9">
      <c r="A88" s="5">
        <v>1</v>
      </c>
      <c r="B88" s="5" t="s">
        <v>404</v>
      </c>
      <c r="C88" s="5" t="s">
        <v>640</v>
      </c>
      <c r="D88" s="5">
        <v>31</v>
      </c>
      <c r="E88" s="6">
        <v>260</v>
      </c>
      <c r="F88" s="5" t="s">
        <v>113</v>
      </c>
      <c r="G88" s="6">
        <v>5000</v>
      </c>
      <c r="H88" s="6">
        <v>5066.6</v>
      </c>
      <c r="I88" s="5" t="s">
        <v>29719</v>
      </c>
    </row>
    <row r="89" ht="19" customHeight="1" spans="1:9">
      <c r="A89" s="5">
        <v>1</v>
      </c>
      <c r="B89" s="5" t="s">
        <v>29739</v>
      </c>
      <c r="C89" s="5" t="s">
        <v>253</v>
      </c>
      <c r="D89" s="5">
        <v>31</v>
      </c>
      <c r="E89" s="6">
        <v>260</v>
      </c>
      <c r="F89" s="5" t="s">
        <v>113</v>
      </c>
      <c r="G89" s="6">
        <v>5000</v>
      </c>
      <c r="H89" s="6">
        <v>5188.5</v>
      </c>
      <c r="I89" s="5" t="s">
        <v>29719</v>
      </c>
    </row>
    <row r="90" ht="19" customHeight="1" spans="1:9">
      <c r="A90" s="5">
        <v>1</v>
      </c>
      <c r="B90" s="5" t="s">
        <v>598</v>
      </c>
      <c r="C90" s="5" t="s">
        <v>558</v>
      </c>
      <c r="D90" s="5">
        <v>31</v>
      </c>
      <c r="E90" s="6">
        <v>150</v>
      </c>
      <c r="F90" s="5" t="s">
        <v>113</v>
      </c>
      <c r="G90" s="6">
        <v>3000</v>
      </c>
      <c r="H90" s="6">
        <v>3095.6</v>
      </c>
      <c r="I90" s="5" t="s">
        <v>29719</v>
      </c>
    </row>
    <row r="91" ht="19" customHeight="1" spans="1:9">
      <c r="A91" s="5">
        <v>1</v>
      </c>
      <c r="B91" s="5" t="s">
        <v>562</v>
      </c>
      <c r="C91" s="5" t="s">
        <v>253</v>
      </c>
      <c r="D91" s="5">
        <v>31</v>
      </c>
      <c r="E91" s="6">
        <v>260</v>
      </c>
      <c r="F91" s="5" t="s">
        <v>113</v>
      </c>
      <c r="G91" s="6">
        <v>5000</v>
      </c>
      <c r="H91" s="6">
        <v>4947.4</v>
      </c>
      <c r="I91" s="5" t="s">
        <v>29719</v>
      </c>
    </row>
    <row r="92" ht="19" customHeight="1" spans="1:9">
      <c r="A92" s="5">
        <v>1</v>
      </c>
      <c r="B92" s="5" t="s">
        <v>56</v>
      </c>
      <c r="C92" s="5" t="s">
        <v>52</v>
      </c>
      <c r="D92" s="5">
        <v>31</v>
      </c>
      <c r="E92" s="6">
        <v>150</v>
      </c>
      <c r="F92" s="5" t="s">
        <v>113</v>
      </c>
      <c r="G92" s="6">
        <v>3000</v>
      </c>
      <c r="H92" s="6">
        <v>2893.2</v>
      </c>
      <c r="I92" s="5" t="s">
        <v>29719</v>
      </c>
    </row>
    <row r="93" ht="19" customHeight="1" spans="1:9">
      <c r="A93" s="5">
        <v>1</v>
      </c>
      <c r="B93" s="5" t="s">
        <v>725</v>
      </c>
      <c r="C93" s="5" t="s">
        <v>29734</v>
      </c>
      <c r="D93" s="5">
        <v>29</v>
      </c>
      <c r="E93" s="6">
        <v>150</v>
      </c>
      <c r="F93" s="5" t="s">
        <v>113</v>
      </c>
      <c r="G93" s="6">
        <v>2806.45</v>
      </c>
      <c r="H93" s="6">
        <v>2756.8</v>
      </c>
      <c r="I93" s="5" t="s">
        <v>29719</v>
      </c>
    </row>
    <row r="94" ht="19" customHeight="1" spans="1:9">
      <c r="A94" s="5">
        <v>1</v>
      </c>
      <c r="B94" s="5" t="s">
        <v>156</v>
      </c>
      <c r="C94" s="5" t="s">
        <v>558</v>
      </c>
      <c r="D94" s="5">
        <v>31</v>
      </c>
      <c r="E94" s="6">
        <v>150</v>
      </c>
      <c r="F94" s="5" t="s">
        <v>113</v>
      </c>
      <c r="G94" s="6">
        <v>3000</v>
      </c>
      <c r="H94" s="6">
        <v>2834.9</v>
      </c>
      <c r="I94" s="5" t="s">
        <v>29719</v>
      </c>
    </row>
    <row r="95" ht="19" customHeight="1" spans="1:9">
      <c r="A95" s="5">
        <v>1</v>
      </c>
      <c r="B95" s="5" t="s">
        <v>789</v>
      </c>
      <c r="C95" s="5" t="s">
        <v>253</v>
      </c>
      <c r="D95" s="5">
        <v>16</v>
      </c>
      <c r="E95" s="6">
        <v>1000</v>
      </c>
      <c r="F95" s="5" t="s">
        <v>113</v>
      </c>
      <c r="G95" s="6">
        <v>3096.77</v>
      </c>
      <c r="H95" s="6">
        <v>2769</v>
      </c>
      <c r="I95" s="5" t="s">
        <v>29719</v>
      </c>
    </row>
    <row r="96" ht="19" customHeight="1" spans="1:9">
      <c r="A96" s="5">
        <v>1</v>
      </c>
      <c r="B96" s="5" t="s">
        <v>716</v>
      </c>
      <c r="C96" s="5" t="s">
        <v>29729</v>
      </c>
      <c r="D96" s="5">
        <v>31</v>
      </c>
      <c r="E96" s="6">
        <v>150</v>
      </c>
      <c r="F96" s="5" t="s">
        <v>113</v>
      </c>
      <c r="G96" s="6">
        <v>3000</v>
      </c>
      <c r="H96" s="6">
        <v>2851.6</v>
      </c>
      <c r="I96" s="5" t="s">
        <v>29719</v>
      </c>
    </row>
    <row r="97" ht="19" customHeight="1" spans="1:9">
      <c r="A97" s="5">
        <v>1</v>
      </c>
      <c r="B97" s="5" t="s">
        <v>578</v>
      </c>
      <c r="C97" s="5" t="s">
        <v>253</v>
      </c>
      <c r="D97" s="5">
        <v>31</v>
      </c>
      <c r="E97" s="6">
        <v>260</v>
      </c>
      <c r="F97" s="5" t="s">
        <v>113</v>
      </c>
      <c r="G97" s="6">
        <v>5000</v>
      </c>
      <c r="H97" s="6">
        <v>4883.8</v>
      </c>
      <c r="I97" s="5" t="s">
        <v>29719</v>
      </c>
    </row>
    <row r="98" ht="19" customHeight="1" spans="1:9">
      <c r="A98" s="5">
        <v>1</v>
      </c>
      <c r="B98" s="5" t="s">
        <v>420</v>
      </c>
      <c r="C98" s="5" t="s">
        <v>29734</v>
      </c>
      <c r="D98" s="5">
        <v>31</v>
      </c>
      <c r="E98" s="6">
        <v>150</v>
      </c>
      <c r="F98" s="5" t="s">
        <v>120</v>
      </c>
      <c r="G98" s="6">
        <v>3000</v>
      </c>
      <c r="H98" s="6">
        <v>2627.7</v>
      </c>
      <c r="I98" s="5" t="s">
        <v>29740</v>
      </c>
    </row>
    <row r="99" ht="19" customHeight="1" spans="1:9">
      <c r="A99" s="5">
        <v>1</v>
      </c>
      <c r="B99" s="5" t="s">
        <v>29641</v>
      </c>
      <c r="C99" s="5" t="s">
        <v>52</v>
      </c>
      <c r="D99" s="5">
        <v>16</v>
      </c>
      <c r="E99" s="6">
        <v>150</v>
      </c>
      <c r="F99" s="5" t="s">
        <v>120</v>
      </c>
      <c r="G99" s="6">
        <v>1548.39</v>
      </c>
      <c r="H99" s="6">
        <v>1406.9</v>
      </c>
      <c r="I99" s="5" t="s">
        <v>29740</v>
      </c>
    </row>
    <row r="100" ht="19" customHeight="1" spans="1:9">
      <c r="A100" s="5">
        <v>1</v>
      </c>
      <c r="B100" s="5" t="s">
        <v>503</v>
      </c>
      <c r="C100" s="5" t="s">
        <v>52</v>
      </c>
      <c r="D100" s="5">
        <v>31</v>
      </c>
      <c r="E100" s="6">
        <v>150</v>
      </c>
      <c r="F100" s="5" t="s">
        <v>113</v>
      </c>
      <c r="G100" s="6">
        <v>3000</v>
      </c>
      <c r="H100" s="6">
        <v>2791.3</v>
      </c>
      <c r="I100" s="5" t="s">
        <v>29719</v>
      </c>
    </row>
    <row r="101" ht="19" customHeight="1" spans="1:9">
      <c r="A101" s="5">
        <v>1</v>
      </c>
      <c r="B101" s="5" t="s">
        <v>519</v>
      </c>
      <c r="C101" s="5" t="s">
        <v>52</v>
      </c>
      <c r="D101" s="5">
        <v>31</v>
      </c>
      <c r="E101" s="6">
        <v>150</v>
      </c>
      <c r="F101" s="5" t="s">
        <v>113</v>
      </c>
      <c r="G101" s="6">
        <v>3000</v>
      </c>
      <c r="H101" s="6">
        <v>2754.7</v>
      </c>
      <c r="I101" s="5" t="s">
        <v>29719</v>
      </c>
    </row>
    <row r="102" ht="19" customHeight="1" spans="1:9">
      <c r="A102" s="5">
        <v>1</v>
      </c>
      <c r="B102" s="5" t="s">
        <v>707</v>
      </c>
      <c r="C102" s="5" t="s">
        <v>52</v>
      </c>
      <c r="D102" s="5">
        <v>31</v>
      </c>
      <c r="E102" s="6">
        <v>150</v>
      </c>
      <c r="F102" s="5" t="s">
        <v>120</v>
      </c>
      <c r="G102" s="6">
        <v>3000</v>
      </c>
      <c r="H102" s="6">
        <v>2641.1</v>
      </c>
      <c r="I102" s="5" t="s">
        <v>29740</v>
      </c>
    </row>
    <row r="103" ht="19" customHeight="1" spans="1:9">
      <c r="A103" s="5">
        <v>1</v>
      </c>
      <c r="B103" s="5" t="s">
        <v>293</v>
      </c>
      <c r="C103" s="5" t="s">
        <v>82</v>
      </c>
      <c r="D103" s="5">
        <v>3</v>
      </c>
      <c r="E103" s="6">
        <v>1000</v>
      </c>
      <c r="F103" s="5" t="s">
        <v>120</v>
      </c>
      <c r="G103" s="6">
        <v>580.65</v>
      </c>
      <c r="H103" s="6">
        <v>380.2</v>
      </c>
      <c r="I103" s="5" t="s">
        <v>29740</v>
      </c>
    </row>
    <row r="104" ht="19" customHeight="1" spans="1:9">
      <c r="A104" s="5">
        <v>1</v>
      </c>
      <c r="B104" s="5" t="s">
        <v>69</v>
      </c>
      <c r="C104" s="5" t="s">
        <v>640</v>
      </c>
      <c r="D104" s="5">
        <v>31</v>
      </c>
      <c r="E104" s="6">
        <v>150</v>
      </c>
      <c r="F104" s="5" t="s">
        <v>120</v>
      </c>
      <c r="G104" s="6">
        <v>3000</v>
      </c>
      <c r="H104" s="6">
        <v>2672.8</v>
      </c>
      <c r="I104" s="5" t="s">
        <v>29740</v>
      </c>
    </row>
    <row r="105" ht="19" customHeight="1" spans="1:9">
      <c r="A105" s="5">
        <v>1</v>
      </c>
      <c r="B105" s="5" t="s">
        <v>828</v>
      </c>
      <c r="C105" s="5" t="s">
        <v>253</v>
      </c>
      <c r="D105" s="5">
        <v>31</v>
      </c>
      <c r="E105" s="6">
        <v>260</v>
      </c>
      <c r="F105" s="5" t="s">
        <v>113</v>
      </c>
      <c r="G105" s="6">
        <v>5000</v>
      </c>
      <c r="H105" s="6">
        <v>4292.8</v>
      </c>
      <c r="I105" s="5" t="s">
        <v>29719</v>
      </c>
    </row>
    <row r="106" ht="19" customHeight="1" spans="1:9">
      <c r="A106" s="5">
        <v>1</v>
      </c>
      <c r="B106" s="5" t="s">
        <v>29700</v>
      </c>
      <c r="C106" s="5" t="s">
        <v>253</v>
      </c>
      <c r="D106" s="5">
        <v>31</v>
      </c>
      <c r="E106" s="6">
        <v>260</v>
      </c>
      <c r="F106" s="5" t="s">
        <v>120</v>
      </c>
      <c r="G106" s="6">
        <v>5000</v>
      </c>
      <c r="H106" s="6">
        <v>4294.4</v>
      </c>
      <c r="I106" s="5" t="s">
        <v>29740</v>
      </c>
    </row>
    <row r="107" ht="19" customHeight="1" spans="1:9">
      <c r="A107" s="5">
        <v>1</v>
      </c>
      <c r="B107" s="5" t="s">
        <v>74</v>
      </c>
      <c r="C107" s="5" t="s">
        <v>640</v>
      </c>
      <c r="D107" s="5">
        <v>30</v>
      </c>
      <c r="E107" s="6">
        <v>260</v>
      </c>
      <c r="F107" s="5" t="s">
        <v>120</v>
      </c>
      <c r="G107" s="6">
        <v>4838.71</v>
      </c>
      <c r="H107" s="6">
        <v>4012.8</v>
      </c>
      <c r="I107" s="5" t="s">
        <v>29740</v>
      </c>
    </row>
    <row r="108" ht="19" customHeight="1" spans="1:9">
      <c r="A108" s="5">
        <v>1</v>
      </c>
      <c r="B108" s="5" t="s">
        <v>29692</v>
      </c>
      <c r="C108" s="5" t="s">
        <v>253</v>
      </c>
      <c r="D108" s="5">
        <v>31</v>
      </c>
      <c r="E108" s="6">
        <v>260</v>
      </c>
      <c r="F108" s="5" t="s">
        <v>120</v>
      </c>
      <c r="G108" s="6">
        <v>5000</v>
      </c>
      <c r="H108" s="6">
        <v>4325.4</v>
      </c>
      <c r="I108" s="5" t="s">
        <v>29740</v>
      </c>
    </row>
    <row r="109" ht="19" customHeight="1" spans="1:9">
      <c r="A109" s="5">
        <v>1</v>
      </c>
      <c r="B109" s="5" t="s">
        <v>499</v>
      </c>
      <c r="C109" s="5" t="s">
        <v>29734</v>
      </c>
      <c r="D109" s="5">
        <v>10</v>
      </c>
      <c r="E109" s="6">
        <v>150</v>
      </c>
      <c r="F109" s="5" t="s">
        <v>120</v>
      </c>
      <c r="G109" s="6">
        <v>967.74</v>
      </c>
      <c r="H109" s="6">
        <v>842.8</v>
      </c>
      <c r="I109" s="5" t="s">
        <v>29740</v>
      </c>
    </row>
    <row r="110" ht="19" customHeight="1" spans="1:9">
      <c r="A110" s="5">
        <v>1</v>
      </c>
      <c r="B110" s="5" t="s">
        <v>534</v>
      </c>
      <c r="C110" s="5" t="s">
        <v>640</v>
      </c>
      <c r="D110" s="5">
        <v>31</v>
      </c>
      <c r="E110" s="6">
        <v>150</v>
      </c>
      <c r="F110" s="5" t="s">
        <v>113</v>
      </c>
      <c r="G110" s="6">
        <v>3000</v>
      </c>
      <c r="H110" s="6">
        <v>2532.5</v>
      </c>
      <c r="I110" s="5" t="s">
        <v>29719</v>
      </c>
    </row>
    <row r="111" ht="19" customHeight="1" spans="1:9">
      <c r="A111" s="5">
        <v>1</v>
      </c>
      <c r="B111" s="5" t="s">
        <v>837</v>
      </c>
      <c r="C111" s="5" t="s">
        <v>558</v>
      </c>
      <c r="D111" s="5">
        <v>31</v>
      </c>
      <c r="E111" s="6">
        <v>150</v>
      </c>
      <c r="F111" s="5" t="s">
        <v>113</v>
      </c>
      <c r="G111" s="6">
        <v>3000</v>
      </c>
      <c r="H111" s="6">
        <v>2641.2</v>
      </c>
      <c r="I111" s="5" t="s">
        <v>29719</v>
      </c>
    </row>
    <row r="112" ht="19" customHeight="1" spans="1:9">
      <c r="A112" s="5">
        <v>1</v>
      </c>
      <c r="B112" s="5" t="s">
        <v>29708</v>
      </c>
      <c r="C112" s="5" t="s">
        <v>558</v>
      </c>
      <c r="D112" s="5">
        <v>31</v>
      </c>
      <c r="E112" s="6">
        <v>260</v>
      </c>
      <c r="F112" s="5" t="s">
        <v>113</v>
      </c>
      <c r="G112" s="6">
        <v>5000</v>
      </c>
      <c r="H112" s="6">
        <v>3859.5</v>
      </c>
      <c r="I112" s="5" t="s">
        <v>29719</v>
      </c>
    </row>
    <row r="113" ht="19" customHeight="1" spans="1:9">
      <c r="A113" s="5">
        <v>1</v>
      </c>
      <c r="B113" s="5" t="s">
        <v>141</v>
      </c>
      <c r="C113" s="5" t="s">
        <v>558</v>
      </c>
      <c r="D113" s="5">
        <v>31</v>
      </c>
      <c r="E113" s="6">
        <v>150</v>
      </c>
      <c r="F113" s="5" t="s">
        <v>113</v>
      </c>
      <c r="G113" s="6">
        <v>3000</v>
      </c>
      <c r="H113" s="6">
        <v>2694</v>
      </c>
      <c r="I113" s="5" t="s">
        <v>29719</v>
      </c>
    </row>
    <row r="114" ht="19" customHeight="1" spans="1:9">
      <c r="A114" s="5">
        <v>1</v>
      </c>
      <c r="B114" s="5" t="s">
        <v>600</v>
      </c>
      <c r="C114" s="5" t="s">
        <v>558</v>
      </c>
      <c r="D114" s="5">
        <v>31</v>
      </c>
      <c r="E114" s="6">
        <v>150</v>
      </c>
      <c r="F114" s="5" t="s">
        <v>113</v>
      </c>
      <c r="G114" s="6">
        <v>3000</v>
      </c>
      <c r="H114" s="6">
        <v>2603.3</v>
      </c>
      <c r="I114" s="5" t="s">
        <v>29719</v>
      </c>
    </row>
    <row r="115" ht="19" customHeight="1" spans="1:9">
      <c r="A115" s="5">
        <v>1</v>
      </c>
      <c r="B115" s="5" t="s">
        <v>699</v>
      </c>
      <c r="C115" s="5" t="s">
        <v>52</v>
      </c>
      <c r="D115" s="5">
        <v>31</v>
      </c>
      <c r="E115" s="6">
        <v>150</v>
      </c>
      <c r="F115" s="5" t="s">
        <v>120</v>
      </c>
      <c r="G115" s="6">
        <v>3000</v>
      </c>
      <c r="H115" s="6">
        <v>2371.2</v>
      </c>
      <c r="I115" s="5" t="s">
        <v>29740</v>
      </c>
    </row>
    <row r="116" ht="19" customHeight="1" spans="1:9">
      <c r="A116" s="5">
        <v>1</v>
      </c>
      <c r="B116" s="5" t="s">
        <v>359</v>
      </c>
      <c r="C116" s="5" t="s">
        <v>52</v>
      </c>
      <c r="D116" s="5">
        <v>31</v>
      </c>
      <c r="E116" s="6">
        <v>150</v>
      </c>
      <c r="F116" s="5" t="s">
        <v>120</v>
      </c>
      <c r="G116" s="6">
        <v>3000</v>
      </c>
      <c r="H116" s="6">
        <v>2625.6</v>
      </c>
      <c r="I116" s="5" t="s">
        <v>29740</v>
      </c>
    </row>
    <row r="117" ht="19" customHeight="1" spans="1:9">
      <c r="A117" s="5">
        <v>1</v>
      </c>
      <c r="B117" s="5" t="s">
        <v>252</v>
      </c>
      <c r="C117" s="5" t="s">
        <v>253</v>
      </c>
      <c r="D117" s="5">
        <v>26</v>
      </c>
      <c r="E117" s="6">
        <v>1000</v>
      </c>
      <c r="F117" s="5" t="s">
        <v>120</v>
      </c>
      <c r="G117" s="6">
        <v>5032.26</v>
      </c>
      <c r="H117" s="6">
        <v>3360.9</v>
      </c>
      <c r="I117" s="5" t="s">
        <v>29740</v>
      </c>
    </row>
    <row r="118" ht="19" customHeight="1" spans="1:9">
      <c r="A118" s="5">
        <v>1</v>
      </c>
      <c r="B118" s="5" t="s">
        <v>29741</v>
      </c>
      <c r="C118" s="5" t="s">
        <v>253</v>
      </c>
      <c r="D118" s="5">
        <v>31</v>
      </c>
      <c r="E118" s="6">
        <v>260</v>
      </c>
      <c r="F118" s="5" t="s">
        <v>113</v>
      </c>
      <c r="G118" s="6">
        <v>5000</v>
      </c>
      <c r="H118" s="6">
        <v>3986.8</v>
      </c>
      <c r="I118" s="5" t="s">
        <v>29719</v>
      </c>
    </row>
    <row r="119" ht="19" customHeight="1" spans="1:9">
      <c r="A119" s="5">
        <v>1</v>
      </c>
      <c r="B119" s="5" t="s">
        <v>77</v>
      </c>
      <c r="C119" s="5" t="s">
        <v>29729</v>
      </c>
      <c r="D119" s="5">
        <v>31</v>
      </c>
      <c r="E119" s="6">
        <v>260</v>
      </c>
      <c r="F119" s="5" t="s">
        <v>120</v>
      </c>
      <c r="G119" s="6">
        <v>5000</v>
      </c>
      <c r="H119" s="6">
        <v>3854.9</v>
      </c>
      <c r="I119" s="5" t="s">
        <v>29740</v>
      </c>
    </row>
    <row r="120" ht="19" customHeight="1" spans="1:9">
      <c r="A120" s="5">
        <v>1</v>
      </c>
      <c r="B120" s="5" t="s">
        <v>432</v>
      </c>
      <c r="C120" s="5" t="s">
        <v>52</v>
      </c>
      <c r="D120" s="5">
        <v>31</v>
      </c>
      <c r="E120" s="6">
        <v>150</v>
      </c>
      <c r="F120" s="5" t="s">
        <v>120</v>
      </c>
      <c r="G120" s="6">
        <v>3000</v>
      </c>
      <c r="H120" s="6">
        <v>2481.8</v>
      </c>
      <c r="I120" s="5" t="s">
        <v>29740</v>
      </c>
    </row>
    <row r="121" ht="19" customHeight="1" spans="1:9">
      <c r="A121" s="5">
        <v>1</v>
      </c>
      <c r="B121" s="5" t="s">
        <v>676</v>
      </c>
      <c r="C121" s="5" t="s">
        <v>640</v>
      </c>
      <c r="D121" s="5">
        <v>31</v>
      </c>
      <c r="E121" s="6">
        <v>150</v>
      </c>
      <c r="F121" s="5" t="s">
        <v>120</v>
      </c>
      <c r="G121" s="6">
        <v>3000</v>
      </c>
      <c r="H121" s="6">
        <v>2555.6</v>
      </c>
      <c r="I121" s="5" t="s">
        <v>29740</v>
      </c>
    </row>
    <row r="122" ht="19" customHeight="1" spans="1:9">
      <c r="A122" s="5">
        <v>1</v>
      </c>
      <c r="B122" s="5" t="s">
        <v>500</v>
      </c>
      <c r="C122" s="5" t="s">
        <v>29734</v>
      </c>
      <c r="D122" s="5">
        <v>31</v>
      </c>
      <c r="E122" s="6">
        <v>150</v>
      </c>
      <c r="F122" s="5" t="s">
        <v>120</v>
      </c>
      <c r="G122" s="6">
        <v>3000</v>
      </c>
      <c r="H122" s="6">
        <v>2265.1</v>
      </c>
      <c r="I122" s="5" t="s">
        <v>29740</v>
      </c>
    </row>
    <row r="123" ht="19" customHeight="1" spans="1:9">
      <c r="A123" s="5">
        <v>1</v>
      </c>
      <c r="B123" s="5" t="s">
        <v>370</v>
      </c>
      <c r="C123" s="5" t="s">
        <v>640</v>
      </c>
      <c r="D123" s="5">
        <v>31</v>
      </c>
      <c r="E123" s="6">
        <v>150</v>
      </c>
      <c r="F123" s="5" t="s">
        <v>120</v>
      </c>
      <c r="G123" s="6">
        <v>3000</v>
      </c>
      <c r="H123" s="6">
        <v>2472.2</v>
      </c>
      <c r="I123" s="5" t="s">
        <v>29740</v>
      </c>
    </row>
    <row r="124" ht="19" customHeight="1" spans="1:9">
      <c r="A124" s="5">
        <v>1</v>
      </c>
      <c r="B124" s="5" t="s">
        <v>583</v>
      </c>
      <c r="C124" s="5" t="s">
        <v>558</v>
      </c>
      <c r="D124" s="5">
        <v>31</v>
      </c>
      <c r="E124" s="6">
        <v>150</v>
      </c>
      <c r="F124" s="5" t="s">
        <v>120</v>
      </c>
      <c r="G124" s="6">
        <v>3000</v>
      </c>
      <c r="H124" s="6">
        <v>2365.8</v>
      </c>
      <c r="I124" s="5" t="s">
        <v>29740</v>
      </c>
    </row>
    <row r="125" ht="19" customHeight="1" spans="1:9">
      <c r="A125" s="5">
        <v>1</v>
      </c>
      <c r="B125" s="5" t="s">
        <v>54</v>
      </c>
      <c r="C125" s="5" t="s">
        <v>640</v>
      </c>
      <c r="D125" s="5">
        <v>31</v>
      </c>
      <c r="E125" s="6">
        <v>150</v>
      </c>
      <c r="F125" s="5" t="s">
        <v>120</v>
      </c>
      <c r="G125" s="6">
        <v>3000</v>
      </c>
      <c r="H125" s="6">
        <v>2175.3</v>
      </c>
      <c r="I125" s="5" t="s">
        <v>29740</v>
      </c>
    </row>
    <row r="126" ht="19" customHeight="1" spans="1:9">
      <c r="A126" s="5">
        <v>1</v>
      </c>
      <c r="B126" s="5" t="s">
        <v>51</v>
      </c>
      <c r="C126" s="5" t="s">
        <v>640</v>
      </c>
      <c r="D126" s="5">
        <v>31</v>
      </c>
      <c r="E126" s="6">
        <v>150</v>
      </c>
      <c r="F126" s="5" t="s">
        <v>120</v>
      </c>
      <c r="G126" s="6">
        <v>3000</v>
      </c>
      <c r="H126" s="6">
        <v>2086.4</v>
      </c>
      <c r="I126" s="5" t="s">
        <v>29740</v>
      </c>
    </row>
    <row r="127" ht="19" customHeight="1" spans="1:9">
      <c r="A127" s="5">
        <v>1</v>
      </c>
      <c r="B127" s="5" t="s">
        <v>732</v>
      </c>
      <c r="C127" s="5" t="s">
        <v>640</v>
      </c>
      <c r="D127" s="5">
        <v>31</v>
      </c>
      <c r="E127" s="6">
        <v>150</v>
      </c>
      <c r="F127" s="5" t="s">
        <v>120</v>
      </c>
      <c r="G127" s="6">
        <v>3000</v>
      </c>
      <c r="H127" s="6">
        <v>2077.6</v>
      </c>
      <c r="I127" s="5" t="s">
        <v>29740</v>
      </c>
    </row>
    <row r="128" ht="19" customHeight="1" spans="1:9">
      <c r="A128" s="5">
        <v>1</v>
      </c>
      <c r="B128" s="5" t="s">
        <v>623</v>
      </c>
      <c r="C128" s="5" t="s">
        <v>65</v>
      </c>
      <c r="D128" s="5">
        <v>31</v>
      </c>
      <c r="E128" s="6">
        <v>150</v>
      </c>
      <c r="F128" s="5" t="s">
        <v>113</v>
      </c>
      <c r="G128" s="6">
        <v>3000</v>
      </c>
      <c r="H128" s="6">
        <v>2217.4</v>
      </c>
      <c r="I128" s="5" t="s">
        <v>29719</v>
      </c>
    </row>
    <row r="129" ht="19" customHeight="1" spans="1:9">
      <c r="A129" s="5">
        <v>1</v>
      </c>
      <c r="B129" s="5" t="s">
        <v>736</v>
      </c>
      <c r="C129" s="5" t="s">
        <v>640</v>
      </c>
      <c r="D129" s="5">
        <v>31</v>
      </c>
      <c r="E129" s="6">
        <v>150</v>
      </c>
      <c r="F129" s="5" t="s">
        <v>113</v>
      </c>
      <c r="G129" s="6">
        <v>3000</v>
      </c>
      <c r="H129" s="6">
        <v>2257.4</v>
      </c>
      <c r="I129" s="5" t="s">
        <v>29719</v>
      </c>
    </row>
    <row r="130" ht="19" customHeight="1" spans="1:9">
      <c r="A130" s="5">
        <v>1</v>
      </c>
      <c r="B130" s="5" t="s">
        <v>592</v>
      </c>
      <c r="C130" s="5" t="s">
        <v>558</v>
      </c>
      <c r="D130" s="5">
        <v>31</v>
      </c>
      <c r="E130" s="6">
        <v>150</v>
      </c>
      <c r="F130" s="5" t="s">
        <v>120</v>
      </c>
      <c r="G130" s="6">
        <v>3000</v>
      </c>
      <c r="H130" s="6">
        <v>2293</v>
      </c>
      <c r="I130" s="5" t="s">
        <v>29740</v>
      </c>
    </row>
    <row r="131" ht="19" customHeight="1" spans="1:9">
      <c r="A131" s="5">
        <v>1</v>
      </c>
      <c r="B131" s="5" t="s">
        <v>62</v>
      </c>
      <c r="C131" s="5" t="s">
        <v>640</v>
      </c>
      <c r="D131" s="5">
        <v>31</v>
      </c>
      <c r="E131" s="6">
        <v>150</v>
      </c>
      <c r="F131" s="5" t="s">
        <v>120</v>
      </c>
      <c r="G131" s="6">
        <v>3000</v>
      </c>
      <c r="H131" s="6">
        <v>2051.5</v>
      </c>
      <c r="I131" s="5" t="s">
        <v>29740</v>
      </c>
    </row>
    <row r="132" ht="19" customHeight="1" spans="1:9">
      <c r="A132" s="5">
        <v>1</v>
      </c>
      <c r="B132" s="5" t="s">
        <v>29635</v>
      </c>
      <c r="C132" s="5" t="s">
        <v>253</v>
      </c>
      <c r="D132" s="5">
        <v>31</v>
      </c>
      <c r="E132" s="6">
        <v>150</v>
      </c>
      <c r="F132" s="5" t="s">
        <v>120</v>
      </c>
      <c r="G132" s="6">
        <v>3000</v>
      </c>
      <c r="H132" s="6">
        <v>2368</v>
      </c>
      <c r="I132" s="5" t="s">
        <v>29740</v>
      </c>
    </row>
    <row r="133" ht="19" customHeight="1" spans="1:9">
      <c r="A133" s="5">
        <v>1</v>
      </c>
      <c r="B133" s="5" t="s">
        <v>29742</v>
      </c>
      <c r="C133" s="5" t="s">
        <v>640</v>
      </c>
      <c r="D133" s="5">
        <v>31</v>
      </c>
      <c r="E133" s="6">
        <v>150</v>
      </c>
      <c r="F133" s="5" t="s">
        <v>113</v>
      </c>
      <c r="G133" s="6">
        <v>3000</v>
      </c>
      <c r="H133" s="6">
        <v>2087.3</v>
      </c>
      <c r="I133" s="5" t="s">
        <v>29719</v>
      </c>
    </row>
    <row r="134" ht="19" customHeight="1" spans="1:9">
      <c r="A134" s="5">
        <v>1</v>
      </c>
      <c r="B134" s="5" t="s">
        <v>29612</v>
      </c>
      <c r="C134" s="5" t="s">
        <v>558</v>
      </c>
      <c r="D134" s="5">
        <v>31</v>
      </c>
      <c r="E134" s="6">
        <v>260</v>
      </c>
      <c r="F134" s="5" t="s">
        <v>120</v>
      </c>
      <c r="G134" s="6">
        <v>5000</v>
      </c>
      <c r="H134" s="6">
        <v>3552.8</v>
      </c>
      <c r="I134" s="5" t="s">
        <v>29740</v>
      </c>
    </row>
    <row r="135" ht="19" customHeight="1" spans="1:9">
      <c r="A135" s="5">
        <v>1</v>
      </c>
      <c r="B135" s="5" t="s">
        <v>851</v>
      </c>
      <c r="C135" s="5" t="s">
        <v>558</v>
      </c>
      <c r="D135" s="5">
        <v>31</v>
      </c>
      <c r="E135" s="6">
        <v>150</v>
      </c>
      <c r="F135" s="5" t="s">
        <v>120</v>
      </c>
      <c r="G135" s="6">
        <v>3000</v>
      </c>
      <c r="H135" s="6">
        <v>2152.5</v>
      </c>
      <c r="I135" s="5" t="s">
        <v>29740</v>
      </c>
    </row>
    <row r="136" ht="19" customHeight="1" spans="1:9">
      <c r="A136" s="5">
        <v>1</v>
      </c>
      <c r="B136" s="5" t="s">
        <v>576</v>
      </c>
      <c r="C136" s="5" t="s">
        <v>253</v>
      </c>
      <c r="D136" s="5">
        <v>31</v>
      </c>
      <c r="E136" s="6">
        <v>260</v>
      </c>
      <c r="F136" s="5" t="s">
        <v>120</v>
      </c>
      <c r="G136" s="6">
        <v>5000</v>
      </c>
      <c r="H136" s="6">
        <v>3573.9</v>
      </c>
      <c r="I136" s="5" t="s">
        <v>29740</v>
      </c>
    </row>
    <row r="137" ht="19" customHeight="1" spans="1:9">
      <c r="A137" s="5">
        <v>1</v>
      </c>
      <c r="B137" s="5" t="s">
        <v>248</v>
      </c>
      <c r="C137" s="5" t="s">
        <v>52</v>
      </c>
      <c r="D137" s="5">
        <v>31</v>
      </c>
      <c r="E137" s="6">
        <v>150</v>
      </c>
      <c r="F137" s="5" t="s">
        <v>120</v>
      </c>
      <c r="G137" s="6">
        <v>3000</v>
      </c>
      <c r="H137" s="6">
        <v>2119.3</v>
      </c>
      <c r="I137" s="5" t="s">
        <v>29740</v>
      </c>
    </row>
    <row r="138" ht="19" customHeight="1" spans="1:9">
      <c r="A138" s="5">
        <v>1</v>
      </c>
      <c r="B138" s="5" t="s">
        <v>392</v>
      </c>
      <c r="C138" s="5" t="s">
        <v>52</v>
      </c>
      <c r="D138" s="5">
        <v>31</v>
      </c>
      <c r="E138" s="6">
        <v>150</v>
      </c>
      <c r="F138" s="5" t="s">
        <v>120</v>
      </c>
      <c r="G138" s="6">
        <v>3000</v>
      </c>
      <c r="H138" s="6">
        <v>2253.8</v>
      </c>
      <c r="I138" s="5" t="s">
        <v>29740</v>
      </c>
    </row>
    <row r="139" ht="19" customHeight="1" spans="1:9">
      <c r="A139" s="5">
        <v>1</v>
      </c>
      <c r="B139" s="5" t="s">
        <v>29693</v>
      </c>
      <c r="C139" s="5" t="s">
        <v>558</v>
      </c>
      <c r="D139" s="5">
        <v>31</v>
      </c>
      <c r="E139" s="6">
        <v>150</v>
      </c>
      <c r="F139" s="5" t="s">
        <v>113</v>
      </c>
      <c r="G139" s="6">
        <v>3000</v>
      </c>
      <c r="H139" s="6">
        <v>2136.5</v>
      </c>
      <c r="I139" s="5" t="s">
        <v>29719</v>
      </c>
    </row>
    <row r="140" ht="19" customHeight="1" spans="1:9">
      <c r="A140" s="5">
        <v>1</v>
      </c>
      <c r="B140" s="5" t="s">
        <v>159</v>
      </c>
      <c r="C140" s="5" t="s">
        <v>558</v>
      </c>
      <c r="D140" s="5">
        <v>31</v>
      </c>
      <c r="E140" s="6">
        <v>150</v>
      </c>
      <c r="F140" s="5" t="s">
        <v>120</v>
      </c>
      <c r="G140" s="6">
        <v>3000</v>
      </c>
      <c r="H140" s="6">
        <v>2020.8</v>
      </c>
      <c r="I140" s="5" t="s">
        <v>29740</v>
      </c>
    </row>
    <row r="141" ht="19" customHeight="1" spans="1:9">
      <c r="A141" s="5">
        <v>1</v>
      </c>
      <c r="B141" s="5" t="s">
        <v>688</v>
      </c>
      <c r="C141" s="5" t="s">
        <v>52</v>
      </c>
      <c r="D141" s="5">
        <v>31</v>
      </c>
      <c r="E141" s="6">
        <v>150</v>
      </c>
      <c r="F141" s="5" t="s">
        <v>120</v>
      </c>
      <c r="G141" s="6">
        <v>3000</v>
      </c>
      <c r="H141" s="6">
        <v>2005.7</v>
      </c>
      <c r="I141" s="5" t="s">
        <v>29740</v>
      </c>
    </row>
    <row r="142" ht="19" customHeight="1" spans="1:9">
      <c r="A142" s="5">
        <v>1</v>
      </c>
      <c r="B142" s="5" t="s">
        <v>155</v>
      </c>
      <c r="C142" s="5" t="s">
        <v>558</v>
      </c>
      <c r="D142" s="5">
        <v>31</v>
      </c>
      <c r="E142" s="6">
        <v>150</v>
      </c>
      <c r="F142" s="5" t="s">
        <v>120</v>
      </c>
      <c r="G142" s="6">
        <v>3000</v>
      </c>
      <c r="H142" s="6">
        <v>1999.1</v>
      </c>
      <c r="I142" s="5" t="s">
        <v>29740</v>
      </c>
    </row>
    <row r="143" ht="19" customHeight="1" spans="1:9">
      <c r="A143" s="5">
        <v>1</v>
      </c>
      <c r="B143" s="5" t="s">
        <v>29655</v>
      </c>
      <c r="C143" s="5" t="s">
        <v>253</v>
      </c>
      <c r="D143" s="5">
        <v>31</v>
      </c>
      <c r="E143" s="6">
        <v>150</v>
      </c>
      <c r="F143" s="5" t="s">
        <v>120</v>
      </c>
      <c r="G143" s="6">
        <v>3000</v>
      </c>
      <c r="H143" s="6">
        <v>2188.4</v>
      </c>
      <c r="I143" s="5" t="s">
        <v>29740</v>
      </c>
    </row>
    <row r="144" ht="19" customHeight="1" spans="1:9">
      <c r="A144" s="5">
        <v>1</v>
      </c>
      <c r="B144" s="5" t="s">
        <v>146</v>
      </c>
      <c r="C144" s="5" t="s">
        <v>558</v>
      </c>
      <c r="D144" s="5">
        <v>31</v>
      </c>
      <c r="E144" s="6">
        <v>150</v>
      </c>
      <c r="F144" s="5" t="s">
        <v>120</v>
      </c>
      <c r="G144" s="6">
        <v>3000</v>
      </c>
      <c r="H144" s="6">
        <v>1993.7</v>
      </c>
      <c r="I144" s="5" t="s">
        <v>29740</v>
      </c>
    </row>
    <row r="145" ht="19" customHeight="1" spans="1:9">
      <c r="A145" s="5">
        <v>1</v>
      </c>
      <c r="B145" s="5" t="s">
        <v>29667</v>
      </c>
      <c r="C145" s="5" t="s">
        <v>253</v>
      </c>
      <c r="D145" s="5">
        <v>23</v>
      </c>
      <c r="E145" s="6">
        <v>1000</v>
      </c>
      <c r="F145" s="5" t="s">
        <v>120</v>
      </c>
      <c r="G145" s="6">
        <v>4451.61</v>
      </c>
      <c r="H145" s="6">
        <v>2912.1</v>
      </c>
      <c r="I145" s="5" t="s">
        <v>29740</v>
      </c>
    </row>
    <row r="146" ht="19" customHeight="1" spans="1:9">
      <c r="A146" s="5">
        <v>1</v>
      </c>
      <c r="B146" s="5" t="s">
        <v>57</v>
      </c>
      <c r="C146" s="5" t="s">
        <v>52</v>
      </c>
      <c r="D146" s="5">
        <v>31</v>
      </c>
      <c r="E146" s="6">
        <v>150</v>
      </c>
      <c r="F146" s="5" t="s">
        <v>120</v>
      </c>
      <c r="G146" s="6">
        <v>3000</v>
      </c>
      <c r="H146" s="6">
        <v>1860.5</v>
      </c>
      <c r="I146" s="5" t="s">
        <v>29740</v>
      </c>
    </row>
    <row r="147" ht="19" customHeight="1" spans="1:9">
      <c r="A147" s="5">
        <v>1</v>
      </c>
      <c r="B147" s="5" t="s">
        <v>678</v>
      </c>
      <c r="C147" s="5" t="s">
        <v>640</v>
      </c>
      <c r="D147" s="5">
        <v>31</v>
      </c>
      <c r="E147" s="6">
        <v>150</v>
      </c>
      <c r="F147" s="5" t="s">
        <v>120</v>
      </c>
      <c r="G147" s="6">
        <v>3000</v>
      </c>
      <c r="H147" s="6">
        <v>2126.6</v>
      </c>
      <c r="I147" s="5" t="s">
        <v>29740</v>
      </c>
    </row>
    <row r="148" ht="19" customHeight="1" spans="1:9">
      <c r="A148" s="5">
        <v>1</v>
      </c>
      <c r="B148" s="5" t="s">
        <v>29653</v>
      </c>
      <c r="C148" s="5" t="s">
        <v>253</v>
      </c>
      <c r="D148" s="5">
        <v>31</v>
      </c>
      <c r="E148" s="6">
        <v>150</v>
      </c>
      <c r="F148" s="5" t="s">
        <v>120</v>
      </c>
      <c r="G148" s="6">
        <v>3000</v>
      </c>
      <c r="H148" s="6">
        <v>2124.1</v>
      </c>
      <c r="I148" s="5" t="s">
        <v>29740</v>
      </c>
    </row>
    <row r="149" ht="19" customHeight="1" spans="1:9">
      <c r="A149" s="5">
        <v>1</v>
      </c>
      <c r="B149" s="5" t="s">
        <v>391</v>
      </c>
      <c r="C149" s="5" t="s">
        <v>640</v>
      </c>
      <c r="D149" s="5">
        <v>31</v>
      </c>
      <c r="E149" s="6">
        <v>150</v>
      </c>
      <c r="F149" s="5" t="s">
        <v>120</v>
      </c>
      <c r="G149" s="6">
        <v>3000</v>
      </c>
      <c r="H149" s="6">
        <v>2120.4</v>
      </c>
      <c r="I149" s="5" t="s">
        <v>29740</v>
      </c>
    </row>
    <row r="150" ht="19" customHeight="1" spans="1:9">
      <c r="A150" s="5">
        <v>1</v>
      </c>
      <c r="B150" s="5" t="s">
        <v>303</v>
      </c>
      <c r="C150" s="5" t="s">
        <v>253</v>
      </c>
      <c r="D150" s="5">
        <v>27</v>
      </c>
      <c r="E150" s="6">
        <v>1000</v>
      </c>
      <c r="F150" s="5" t="s">
        <v>113</v>
      </c>
      <c r="G150" s="6">
        <v>5225.81</v>
      </c>
      <c r="H150" s="6">
        <v>2772.1</v>
      </c>
      <c r="I150" s="5" t="s">
        <v>29719</v>
      </c>
    </row>
    <row r="151" ht="19" customHeight="1" spans="1:9">
      <c r="A151" s="5">
        <v>1</v>
      </c>
      <c r="B151" s="5" t="s">
        <v>61</v>
      </c>
      <c r="C151" s="5" t="s">
        <v>29729</v>
      </c>
      <c r="D151" s="5">
        <v>31</v>
      </c>
      <c r="E151" s="6">
        <v>150</v>
      </c>
      <c r="F151" s="5" t="s">
        <v>120</v>
      </c>
      <c r="G151" s="6">
        <v>3000</v>
      </c>
      <c r="H151" s="6">
        <v>1843.2</v>
      </c>
      <c r="I151" s="5" t="s">
        <v>29740</v>
      </c>
    </row>
    <row r="152" ht="19" customHeight="1" spans="1:9">
      <c r="A152" s="5">
        <v>1</v>
      </c>
      <c r="B152" s="5" t="s">
        <v>29743</v>
      </c>
      <c r="C152" s="5" t="s">
        <v>253</v>
      </c>
      <c r="D152" s="5">
        <v>31</v>
      </c>
      <c r="E152" s="6">
        <v>150</v>
      </c>
      <c r="F152" s="5" t="s">
        <v>113</v>
      </c>
      <c r="G152" s="6">
        <v>3000</v>
      </c>
      <c r="H152" s="6">
        <v>1882.4</v>
      </c>
      <c r="I152" s="5" t="s">
        <v>29719</v>
      </c>
    </row>
    <row r="153" ht="19" customHeight="1" spans="1:9">
      <c r="A153" s="5">
        <v>1</v>
      </c>
      <c r="B153" s="5" t="s">
        <v>76</v>
      </c>
      <c r="C153" s="5" t="s">
        <v>640</v>
      </c>
      <c r="D153" s="5">
        <v>31</v>
      </c>
      <c r="E153" s="6">
        <v>150</v>
      </c>
      <c r="F153" s="5" t="s">
        <v>120</v>
      </c>
      <c r="G153" s="6">
        <v>3000</v>
      </c>
      <c r="H153" s="6">
        <v>1892.7</v>
      </c>
      <c r="I153" s="5" t="s">
        <v>29740</v>
      </c>
    </row>
    <row r="154" ht="19" customHeight="1" spans="1:9">
      <c r="A154" s="5">
        <v>1</v>
      </c>
      <c r="B154" s="5" t="s">
        <v>55</v>
      </c>
      <c r="C154" s="5" t="s">
        <v>640</v>
      </c>
      <c r="D154" s="5">
        <v>31</v>
      </c>
      <c r="E154" s="6">
        <v>150</v>
      </c>
      <c r="F154" s="5" t="s">
        <v>120</v>
      </c>
      <c r="G154" s="6">
        <v>3000</v>
      </c>
      <c r="H154" s="6">
        <v>1791.2</v>
      </c>
      <c r="I154" s="5" t="s">
        <v>29740</v>
      </c>
    </row>
    <row r="155" ht="19" customHeight="1" spans="1:9">
      <c r="A155" s="5">
        <v>1</v>
      </c>
      <c r="B155" s="5" t="s">
        <v>493</v>
      </c>
      <c r="C155" s="5" t="s">
        <v>52</v>
      </c>
      <c r="D155" s="5">
        <v>31</v>
      </c>
      <c r="E155" s="6">
        <v>150</v>
      </c>
      <c r="F155" s="5" t="s">
        <v>113</v>
      </c>
      <c r="G155" s="6">
        <v>3000</v>
      </c>
      <c r="H155" s="6">
        <v>1794.8</v>
      </c>
      <c r="I155" s="5" t="s">
        <v>29719</v>
      </c>
    </row>
    <row r="156" ht="19" customHeight="1" spans="1:9">
      <c r="A156" s="5">
        <v>1</v>
      </c>
      <c r="B156" s="5" t="s">
        <v>29630</v>
      </c>
      <c r="C156" s="5" t="s">
        <v>253</v>
      </c>
      <c r="D156" s="5">
        <v>31</v>
      </c>
      <c r="E156" s="6">
        <v>150</v>
      </c>
      <c r="F156" s="5" t="s">
        <v>120</v>
      </c>
      <c r="G156" s="6">
        <v>3000</v>
      </c>
      <c r="H156" s="6">
        <v>2011.6</v>
      </c>
      <c r="I156" s="5" t="s">
        <v>29740</v>
      </c>
    </row>
    <row r="157" ht="19" customHeight="1" spans="1:9">
      <c r="A157" s="5">
        <v>1</v>
      </c>
      <c r="B157" s="5" t="s">
        <v>462</v>
      </c>
      <c r="C157" s="5" t="s">
        <v>640</v>
      </c>
      <c r="D157" s="5">
        <v>31</v>
      </c>
      <c r="E157" s="6">
        <v>150</v>
      </c>
      <c r="F157" s="5" t="s">
        <v>120</v>
      </c>
      <c r="G157" s="6">
        <v>3000</v>
      </c>
      <c r="H157" s="6">
        <v>1767.3</v>
      </c>
      <c r="I157" s="5" t="s">
        <v>29740</v>
      </c>
    </row>
    <row r="158" ht="19" customHeight="1" spans="1:9">
      <c r="A158" s="5">
        <v>1</v>
      </c>
      <c r="B158" s="5" t="s">
        <v>839</v>
      </c>
      <c r="C158" s="5" t="s">
        <v>558</v>
      </c>
      <c r="D158" s="5">
        <v>31</v>
      </c>
      <c r="E158" s="6">
        <v>150</v>
      </c>
      <c r="F158" s="5" t="s">
        <v>113</v>
      </c>
      <c r="G158" s="6">
        <v>3000</v>
      </c>
      <c r="H158" s="6">
        <v>1867.3</v>
      </c>
      <c r="I158" s="5" t="s">
        <v>29719</v>
      </c>
    </row>
    <row r="159" ht="19" customHeight="1" spans="1:9">
      <c r="A159" s="5">
        <v>1</v>
      </c>
      <c r="B159" s="5" t="s">
        <v>684</v>
      </c>
      <c r="C159" s="5" t="s">
        <v>52</v>
      </c>
      <c r="D159" s="5">
        <v>31</v>
      </c>
      <c r="E159" s="6">
        <v>150</v>
      </c>
      <c r="F159" s="5" t="s">
        <v>120</v>
      </c>
      <c r="G159" s="6">
        <v>3000</v>
      </c>
      <c r="H159" s="6">
        <v>1834.4</v>
      </c>
      <c r="I159" s="5" t="s">
        <v>29740</v>
      </c>
    </row>
    <row r="160" ht="19" customHeight="1" spans="1:9">
      <c r="A160" s="5">
        <v>1</v>
      </c>
      <c r="B160" s="5" t="s">
        <v>696</v>
      </c>
      <c r="C160" s="5" t="s">
        <v>640</v>
      </c>
      <c r="D160" s="5">
        <v>31</v>
      </c>
      <c r="E160" s="6">
        <v>150</v>
      </c>
      <c r="F160" s="5" t="s">
        <v>113</v>
      </c>
      <c r="G160" s="6">
        <v>3000</v>
      </c>
      <c r="H160" s="6">
        <v>1741.1</v>
      </c>
      <c r="I160" s="5" t="s">
        <v>29719</v>
      </c>
    </row>
    <row r="161" ht="19" customHeight="1" spans="1:9">
      <c r="A161" s="5">
        <v>1</v>
      </c>
      <c r="B161" s="5" t="s">
        <v>29703</v>
      </c>
      <c r="C161" s="5" t="s">
        <v>558</v>
      </c>
      <c r="D161" s="5">
        <v>31</v>
      </c>
      <c r="E161" s="6">
        <v>260</v>
      </c>
      <c r="F161" s="5" t="s">
        <v>113</v>
      </c>
      <c r="G161" s="6">
        <v>5000</v>
      </c>
      <c r="H161" s="6">
        <v>2967.8</v>
      </c>
      <c r="I161" s="5" t="s">
        <v>29719</v>
      </c>
    </row>
    <row r="162" ht="19" customHeight="1" spans="1:9">
      <c r="A162" s="5">
        <v>1</v>
      </c>
      <c r="B162" s="5" t="s">
        <v>29744</v>
      </c>
      <c r="C162" s="5" t="s">
        <v>253</v>
      </c>
      <c r="D162" s="5">
        <v>31</v>
      </c>
      <c r="E162" s="6">
        <v>260</v>
      </c>
      <c r="F162" s="5" t="s">
        <v>113</v>
      </c>
      <c r="G162" s="6">
        <v>5000</v>
      </c>
      <c r="H162" s="6">
        <v>3019.5</v>
      </c>
      <c r="I162" s="5" t="s">
        <v>29719</v>
      </c>
    </row>
    <row r="163" ht="19" customHeight="1" spans="1:9">
      <c r="A163" s="5">
        <v>1</v>
      </c>
      <c r="B163" s="5" t="s">
        <v>515</v>
      </c>
      <c r="C163" s="5" t="s">
        <v>52</v>
      </c>
      <c r="D163" s="5">
        <v>31</v>
      </c>
      <c r="E163" s="6">
        <v>150</v>
      </c>
      <c r="F163" s="5" t="s">
        <v>120</v>
      </c>
      <c r="G163" s="6">
        <v>3000</v>
      </c>
      <c r="H163" s="6">
        <v>1630.4</v>
      </c>
      <c r="I163" s="5" t="s">
        <v>29740</v>
      </c>
    </row>
    <row r="164" ht="19" customHeight="1" spans="1:9">
      <c r="A164" s="5">
        <v>1</v>
      </c>
      <c r="B164" s="5" t="s">
        <v>375</v>
      </c>
      <c r="C164" s="5" t="s">
        <v>640</v>
      </c>
      <c r="D164" s="5">
        <v>31</v>
      </c>
      <c r="E164" s="6">
        <v>150</v>
      </c>
      <c r="F164" s="5" t="s">
        <v>120</v>
      </c>
      <c r="G164" s="6">
        <v>3000</v>
      </c>
      <c r="H164" s="6">
        <v>1827.4</v>
      </c>
      <c r="I164" s="5" t="s">
        <v>29740</v>
      </c>
    </row>
    <row r="165" ht="19" customHeight="1" spans="1:9">
      <c r="A165" s="5">
        <v>1</v>
      </c>
      <c r="B165" s="5" t="s">
        <v>366</v>
      </c>
      <c r="C165" s="5" t="s">
        <v>640</v>
      </c>
      <c r="D165" s="5">
        <v>31</v>
      </c>
      <c r="E165" s="6">
        <v>150</v>
      </c>
      <c r="F165" s="5" t="s">
        <v>120</v>
      </c>
      <c r="G165" s="6">
        <v>3000</v>
      </c>
      <c r="H165" s="6">
        <v>1825.9</v>
      </c>
      <c r="I165" s="5" t="s">
        <v>29740</v>
      </c>
    </row>
    <row r="166" ht="19" customHeight="1" spans="1:9">
      <c r="A166" s="5">
        <v>1</v>
      </c>
      <c r="B166" s="5" t="s">
        <v>782</v>
      </c>
      <c r="C166" s="5" t="s">
        <v>82</v>
      </c>
      <c r="D166" s="5">
        <v>22</v>
      </c>
      <c r="E166" s="6">
        <v>1000</v>
      </c>
      <c r="F166" s="5" t="s">
        <v>113</v>
      </c>
      <c r="G166" s="6">
        <v>4258.06</v>
      </c>
      <c r="H166" s="6">
        <v>2277</v>
      </c>
      <c r="I166" s="5" t="s">
        <v>29719</v>
      </c>
    </row>
    <row r="167" ht="19" customHeight="1" spans="1:9">
      <c r="A167" s="5">
        <v>1</v>
      </c>
      <c r="B167" s="5" t="s">
        <v>29745</v>
      </c>
      <c r="C167" s="5" t="s">
        <v>52</v>
      </c>
      <c r="D167" s="5">
        <v>31</v>
      </c>
      <c r="E167" s="6">
        <v>150</v>
      </c>
      <c r="F167" s="5" t="s">
        <v>120</v>
      </c>
      <c r="G167" s="6">
        <v>3000</v>
      </c>
      <c r="H167" s="6">
        <v>1796.4</v>
      </c>
      <c r="I167" s="5" t="s">
        <v>29740</v>
      </c>
    </row>
    <row r="168" ht="19" customHeight="1" spans="1:9">
      <c r="A168" s="5">
        <v>1</v>
      </c>
      <c r="B168" s="5" t="s">
        <v>728</v>
      </c>
      <c r="C168" s="5" t="s">
        <v>52</v>
      </c>
      <c r="D168" s="5">
        <v>31</v>
      </c>
      <c r="E168" s="6">
        <v>150</v>
      </c>
      <c r="F168" s="5" t="s">
        <v>120</v>
      </c>
      <c r="G168" s="6">
        <v>3000</v>
      </c>
      <c r="H168" s="6">
        <v>1561.7</v>
      </c>
      <c r="I168" s="5" t="s">
        <v>29740</v>
      </c>
    </row>
    <row r="169" ht="19" customHeight="1" spans="1:9">
      <c r="A169" s="5">
        <v>1</v>
      </c>
      <c r="B169" s="5" t="s">
        <v>536</v>
      </c>
      <c r="C169" s="5" t="s">
        <v>640</v>
      </c>
      <c r="D169" s="5">
        <v>31</v>
      </c>
      <c r="E169" s="6">
        <v>150</v>
      </c>
      <c r="F169" s="5" t="s">
        <v>120</v>
      </c>
      <c r="G169" s="6">
        <v>3000</v>
      </c>
      <c r="H169" s="6">
        <v>1632.1</v>
      </c>
      <c r="I169" s="5" t="s">
        <v>29740</v>
      </c>
    </row>
    <row r="170" ht="19" customHeight="1" spans="1:9">
      <c r="A170" s="5">
        <v>1</v>
      </c>
      <c r="B170" s="5" t="s">
        <v>714</v>
      </c>
      <c r="C170" s="5" t="s">
        <v>29729</v>
      </c>
      <c r="D170" s="5">
        <v>31</v>
      </c>
      <c r="E170" s="6">
        <v>150</v>
      </c>
      <c r="F170" s="5" t="s">
        <v>113</v>
      </c>
      <c r="G170" s="6">
        <v>3000</v>
      </c>
      <c r="H170" s="6">
        <v>1590.5</v>
      </c>
      <c r="I170" s="5" t="s">
        <v>29719</v>
      </c>
    </row>
    <row r="171" ht="19" customHeight="1" spans="1:9">
      <c r="A171" s="5">
        <v>1</v>
      </c>
      <c r="B171" s="5" t="s">
        <v>424</v>
      </c>
      <c r="C171" s="5" t="s">
        <v>29734</v>
      </c>
      <c r="D171" s="5">
        <v>31</v>
      </c>
      <c r="E171" s="6">
        <v>150</v>
      </c>
      <c r="F171" s="5" t="s">
        <v>120</v>
      </c>
      <c r="G171" s="6">
        <v>3000</v>
      </c>
      <c r="H171" s="6">
        <v>1562.2</v>
      </c>
      <c r="I171" s="5" t="s">
        <v>29740</v>
      </c>
    </row>
    <row r="172" ht="19" customHeight="1" spans="1:9">
      <c r="A172" s="5">
        <v>1</v>
      </c>
      <c r="B172" s="5" t="s">
        <v>846</v>
      </c>
      <c r="C172" s="5" t="s">
        <v>253</v>
      </c>
      <c r="D172" s="5">
        <v>31</v>
      </c>
      <c r="E172" s="6">
        <v>150</v>
      </c>
      <c r="F172" s="5" t="s">
        <v>120</v>
      </c>
      <c r="G172" s="6">
        <v>3000</v>
      </c>
      <c r="H172" s="6">
        <v>1499.3</v>
      </c>
      <c r="I172" s="5" t="s">
        <v>29740</v>
      </c>
    </row>
    <row r="173" ht="19" customHeight="1" spans="1:9">
      <c r="A173" s="5">
        <v>1</v>
      </c>
      <c r="B173" s="5" t="s">
        <v>379</v>
      </c>
      <c r="C173" s="5" t="s">
        <v>640</v>
      </c>
      <c r="D173" s="5">
        <v>31</v>
      </c>
      <c r="E173" s="6">
        <v>150</v>
      </c>
      <c r="F173" s="5" t="s">
        <v>120</v>
      </c>
      <c r="G173" s="6">
        <v>3000</v>
      </c>
      <c r="H173" s="6">
        <v>1673.1</v>
      </c>
      <c r="I173" s="5" t="s">
        <v>29740</v>
      </c>
    </row>
    <row r="174" ht="19" customHeight="1" spans="1:9">
      <c r="A174" s="5">
        <v>1</v>
      </c>
      <c r="B174" s="5" t="s">
        <v>29638</v>
      </c>
      <c r="C174" s="5" t="s">
        <v>253</v>
      </c>
      <c r="D174" s="5">
        <v>31</v>
      </c>
      <c r="E174" s="6">
        <v>150</v>
      </c>
      <c r="F174" s="5" t="s">
        <v>120</v>
      </c>
      <c r="G174" s="6">
        <v>3000</v>
      </c>
      <c r="H174" s="6">
        <v>1670.7</v>
      </c>
      <c r="I174" s="5" t="s">
        <v>29740</v>
      </c>
    </row>
    <row r="175" ht="19" customHeight="1" spans="1:9">
      <c r="A175" s="5">
        <v>1</v>
      </c>
      <c r="B175" s="5" t="s">
        <v>416</v>
      </c>
      <c r="C175" s="5" t="s">
        <v>29734</v>
      </c>
      <c r="D175" s="5">
        <v>31</v>
      </c>
      <c r="E175" s="6">
        <v>150</v>
      </c>
      <c r="F175" s="5" t="s">
        <v>120</v>
      </c>
      <c r="G175" s="6">
        <v>3000</v>
      </c>
      <c r="H175" s="6">
        <v>1455.8</v>
      </c>
      <c r="I175" s="5" t="s">
        <v>29740</v>
      </c>
    </row>
    <row r="176" ht="19" customHeight="1" spans="1:9">
      <c r="A176" s="5">
        <v>1</v>
      </c>
      <c r="B176" s="5" t="s">
        <v>292</v>
      </c>
      <c r="C176" s="5" t="s">
        <v>253</v>
      </c>
      <c r="D176" s="5">
        <v>25</v>
      </c>
      <c r="E176" s="6">
        <v>1000</v>
      </c>
      <c r="F176" s="5" t="s">
        <v>120</v>
      </c>
      <c r="G176" s="6">
        <v>4838.71</v>
      </c>
      <c r="H176" s="6">
        <v>2106.7</v>
      </c>
      <c r="I176" s="5" t="s">
        <v>29740</v>
      </c>
    </row>
    <row r="177" ht="19" customHeight="1" spans="1:9">
      <c r="A177" s="5">
        <v>1</v>
      </c>
      <c r="B177" s="5" t="s">
        <v>483</v>
      </c>
      <c r="C177" s="5" t="s">
        <v>52</v>
      </c>
      <c r="D177" s="5">
        <v>31</v>
      </c>
      <c r="E177" s="6">
        <v>150</v>
      </c>
      <c r="F177" s="5" t="s">
        <v>120</v>
      </c>
      <c r="G177" s="6">
        <v>3000</v>
      </c>
      <c r="H177" s="6">
        <v>1467</v>
      </c>
      <c r="I177" s="5" t="s">
        <v>29740</v>
      </c>
    </row>
    <row r="178" ht="19" customHeight="1" spans="1:9">
      <c r="A178" s="5">
        <v>1</v>
      </c>
      <c r="B178" s="5" t="s">
        <v>29695</v>
      </c>
      <c r="C178" s="5" t="s">
        <v>52</v>
      </c>
      <c r="D178" s="5">
        <v>31</v>
      </c>
      <c r="E178" s="6">
        <v>150</v>
      </c>
      <c r="F178" s="5" t="s">
        <v>120</v>
      </c>
      <c r="G178" s="6">
        <v>3000</v>
      </c>
      <c r="H178" s="6">
        <v>1583.3</v>
      </c>
      <c r="I178" s="5" t="s">
        <v>29740</v>
      </c>
    </row>
    <row r="179" ht="19" customHeight="1" spans="1:9">
      <c r="A179" s="5">
        <v>1</v>
      </c>
      <c r="B179" s="5" t="s">
        <v>29746</v>
      </c>
      <c r="C179" s="5" t="s">
        <v>253</v>
      </c>
      <c r="D179" s="5">
        <v>1</v>
      </c>
      <c r="E179" s="6">
        <v>260</v>
      </c>
      <c r="F179" s="5" t="s">
        <v>113</v>
      </c>
      <c r="G179" s="6">
        <v>161.29</v>
      </c>
      <c r="H179" s="6">
        <v>84</v>
      </c>
      <c r="I179" s="5" t="s">
        <v>29719</v>
      </c>
    </row>
    <row r="180" ht="19" customHeight="1" spans="1:9">
      <c r="A180" s="5">
        <v>1</v>
      </c>
      <c r="B180" s="5" t="s">
        <v>649</v>
      </c>
      <c r="C180" s="5" t="s">
        <v>640</v>
      </c>
      <c r="D180" s="5">
        <v>31</v>
      </c>
      <c r="E180" s="6">
        <v>150</v>
      </c>
      <c r="F180" s="5" t="s">
        <v>120</v>
      </c>
      <c r="G180" s="6">
        <v>3000</v>
      </c>
      <c r="H180" s="6">
        <v>1328</v>
      </c>
      <c r="I180" s="5" t="s">
        <v>29740</v>
      </c>
    </row>
    <row r="181" ht="19" customHeight="1" spans="1:9">
      <c r="A181" s="5">
        <v>1</v>
      </c>
      <c r="B181" s="5" t="s">
        <v>365</v>
      </c>
      <c r="C181" s="5" t="s">
        <v>640</v>
      </c>
      <c r="D181" s="5">
        <v>31</v>
      </c>
      <c r="E181" s="6">
        <v>150</v>
      </c>
      <c r="F181" s="5" t="s">
        <v>120</v>
      </c>
      <c r="G181" s="6">
        <v>3000</v>
      </c>
      <c r="H181" s="6">
        <v>1547.8</v>
      </c>
      <c r="I181" s="5" t="s">
        <v>29740</v>
      </c>
    </row>
    <row r="182" ht="19" customHeight="1" spans="1:9">
      <c r="A182" s="5">
        <v>1</v>
      </c>
      <c r="B182" s="5" t="s">
        <v>202</v>
      </c>
      <c r="C182" s="5" t="s">
        <v>253</v>
      </c>
      <c r="D182" s="5">
        <v>16</v>
      </c>
      <c r="E182" s="6">
        <v>1000</v>
      </c>
      <c r="F182" s="5" t="s">
        <v>120</v>
      </c>
      <c r="G182" s="6">
        <v>3096.77</v>
      </c>
      <c r="H182" s="6">
        <v>1370.1</v>
      </c>
      <c r="I182" s="5" t="s">
        <v>29740</v>
      </c>
    </row>
    <row r="183" ht="19" customHeight="1" spans="1:9">
      <c r="A183" s="5">
        <v>1</v>
      </c>
      <c r="B183" s="5" t="s">
        <v>129</v>
      </c>
      <c r="C183" s="5" t="s">
        <v>253</v>
      </c>
      <c r="D183" s="5">
        <v>16</v>
      </c>
      <c r="E183" s="6">
        <v>1000</v>
      </c>
      <c r="F183" s="5" t="s">
        <v>120</v>
      </c>
      <c r="G183" s="6">
        <v>3096.77</v>
      </c>
      <c r="H183" s="6">
        <v>796.9</v>
      </c>
      <c r="I183" s="5" t="s">
        <v>29740</v>
      </c>
    </row>
    <row r="184" ht="19" customHeight="1" spans="1:9">
      <c r="A184" s="5">
        <v>1</v>
      </c>
      <c r="B184" s="5" t="s">
        <v>501</v>
      </c>
      <c r="C184" s="5" t="s">
        <v>52</v>
      </c>
      <c r="D184" s="5">
        <v>31</v>
      </c>
      <c r="E184" s="6">
        <v>150</v>
      </c>
      <c r="F184" s="5" t="s">
        <v>120</v>
      </c>
      <c r="G184" s="6">
        <v>3000</v>
      </c>
      <c r="H184" s="6">
        <v>1364</v>
      </c>
      <c r="I184" s="5" t="s">
        <v>29740</v>
      </c>
    </row>
    <row r="185" ht="19" customHeight="1" spans="1:9">
      <c r="A185" s="5">
        <v>1</v>
      </c>
      <c r="B185" s="5" t="s">
        <v>454</v>
      </c>
      <c r="C185" s="5" t="s">
        <v>29729</v>
      </c>
      <c r="D185" s="5">
        <v>31</v>
      </c>
      <c r="E185" s="6">
        <v>150</v>
      </c>
      <c r="F185" s="5" t="s">
        <v>120</v>
      </c>
      <c r="G185" s="6">
        <v>3000</v>
      </c>
      <c r="H185" s="6">
        <v>1219.6</v>
      </c>
      <c r="I185" s="5" t="s">
        <v>29740</v>
      </c>
    </row>
    <row r="186" ht="19" customHeight="1" spans="1:9">
      <c r="A186" s="5">
        <v>1</v>
      </c>
      <c r="B186" s="5" t="s">
        <v>553</v>
      </c>
      <c r="C186" s="5" t="s">
        <v>640</v>
      </c>
      <c r="D186" s="5">
        <v>31</v>
      </c>
      <c r="E186" s="6">
        <v>150</v>
      </c>
      <c r="F186" s="5" t="s">
        <v>120</v>
      </c>
      <c r="G186" s="6">
        <v>3000</v>
      </c>
      <c r="H186" s="6">
        <v>1259.3</v>
      </c>
      <c r="I186" s="5" t="s">
        <v>29740</v>
      </c>
    </row>
    <row r="187" ht="19" customHeight="1" spans="1:9">
      <c r="A187" s="5">
        <v>1</v>
      </c>
      <c r="B187" s="5" t="s">
        <v>283</v>
      </c>
      <c r="C187" s="5" t="s">
        <v>253</v>
      </c>
      <c r="D187" s="5">
        <v>19</v>
      </c>
      <c r="E187" s="6">
        <v>1000</v>
      </c>
      <c r="F187" s="5" t="s">
        <v>120</v>
      </c>
      <c r="G187" s="6">
        <v>3677.42</v>
      </c>
      <c r="H187" s="6">
        <v>1435.6</v>
      </c>
      <c r="I187" s="5" t="s">
        <v>29740</v>
      </c>
    </row>
    <row r="188" ht="19" customHeight="1" spans="1:9">
      <c r="A188" s="5">
        <v>1</v>
      </c>
      <c r="B188" s="5" t="s">
        <v>274</v>
      </c>
      <c r="C188" s="5" t="s">
        <v>845</v>
      </c>
      <c r="D188" s="5">
        <v>14</v>
      </c>
      <c r="E188" s="6">
        <v>1000</v>
      </c>
      <c r="F188" s="5" t="s">
        <v>120</v>
      </c>
      <c r="G188" s="6">
        <v>2709.68</v>
      </c>
      <c r="H188" s="6">
        <v>932.7</v>
      </c>
      <c r="I188" s="5" t="s">
        <v>29740</v>
      </c>
    </row>
    <row r="189" ht="19" customHeight="1" spans="1:9">
      <c r="A189" s="5">
        <v>1</v>
      </c>
      <c r="B189" s="5" t="s">
        <v>60</v>
      </c>
      <c r="C189" s="5" t="s">
        <v>29729</v>
      </c>
      <c r="D189" s="5">
        <v>31</v>
      </c>
      <c r="E189" s="6">
        <v>150</v>
      </c>
      <c r="F189" s="5" t="s">
        <v>120</v>
      </c>
      <c r="G189" s="6">
        <v>3000</v>
      </c>
      <c r="H189" s="6">
        <v>1249.9</v>
      </c>
      <c r="I189" s="5" t="s">
        <v>29740</v>
      </c>
    </row>
    <row r="190" ht="19" customHeight="1" spans="1:9">
      <c r="A190" s="5">
        <v>1</v>
      </c>
      <c r="B190" s="5" t="s">
        <v>490</v>
      </c>
      <c r="C190" s="5" t="s">
        <v>29734</v>
      </c>
      <c r="D190" s="5">
        <v>31</v>
      </c>
      <c r="E190" s="6">
        <v>150</v>
      </c>
      <c r="F190" s="5" t="s">
        <v>120</v>
      </c>
      <c r="G190" s="6">
        <v>3000</v>
      </c>
      <c r="H190" s="6">
        <v>1247</v>
      </c>
      <c r="I190" s="5" t="s">
        <v>29740</v>
      </c>
    </row>
    <row r="191" ht="19" customHeight="1" spans="1:9">
      <c r="A191" s="5">
        <v>1</v>
      </c>
      <c r="B191" s="5" t="s">
        <v>29656</v>
      </c>
      <c r="C191" s="5" t="s">
        <v>558</v>
      </c>
      <c r="D191" s="5">
        <v>31</v>
      </c>
      <c r="E191" s="6">
        <v>150</v>
      </c>
      <c r="F191" s="5" t="s">
        <v>113</v>
      </c>
      <c r="G191" s="6">
        <v>3000</v>
      </c>
      <c r="H191" s="6">
        <v>1299.9</v>
      </c>
      <c r="I191" s="5" t="s">
        <v>29719</v>
      </c>
    </row>
    <row r="192" ht="19" customHeight="1" spans="1:9">
      <c r="A192" s="5">
        <v>1</v>
      </c>
      <c r="B192" s="5" t="s">
        <v>326</v>
      </c>
      <c r="C192" s="5" t="s">
        <v>253</v>
      </c>
      <c r="D192" s="5">
        <v>1</v>
      </c>
      <c r="E192" s="6">
        <v>260</v>
      </c>
      <c r="F192" s="5" t="s">
        <v>120</v>
      </c>
      <c r="G192" s="6">
        <v>161.29</v>
      </c>
      <c r="H192" s="6">
        <v>73.4</v>
      </c>
      <c r="I192" s="5" t="s">
        <v>29740</v>
      </c>
    </row>
    <row r="193" ht="19" customHeight="1" spans="1:9">
      <c r="A193" s="5">
        <v>1</v>
      </c>
      <c r="B193" s="5" t="s">
        <v>388</v>
      </c>
      <c r="C193" s="5" t="s">
        <v>640</v>
      </c>
      <c r="D193" s="5">
        <v>31</v>
      </c>
      <c r="E193" s="6">
        <v>150</v>
      </c>
      <c r="F193" s="5" t="s">
        <v>120</v>
      </c>
      <c r="G193" s="6">
        <v>3000</v>
      </c>
      <c r="H193" s="6">
        <v>1355</v>
      </c>
      <c r="I193" s="5" t="s">
        <v>29740</v>
      </c>
    </row>
    <row r="194" ht="19" customHeight="1" spans="1:9">
      <c r="A194" s="5">
        <v>1</v>
      </c>
      <c r="B194" s="5" t="s">
        <v>29654</v>
      </c>
      <c r="C194" s="5" t="s">
        <v>253</v>
      </c>
      <c r="D194" s="5">
        <v>16</v>
      </c>
      <c r="E194" s="6">
        <v>150</v>
      </c>
      <c r="F194" s="5" t="s">
        <v>120</v>
      </c>
      <c r="G194" s="6">
        <v>1548.39</v>
      </c>
      <c r="H194" s="6">
        <v>650.4</v>
      </c>
      <c r="I194" s="5" t="s">
        <v>29740</v>
      </c>
    </row>
    <row r="195" ht="19" customHeight="1" spans="1:9">
      <c r="A195" s="5">
        <v>1</v>
      </c>
      <c r="B195" s="5" t="s">
        <v>517</v>
      </c>
      <c r="C195" s="5" t="s">
        <v>640</v>
      </c>
      <c r="D195" s="5">
        <v>31</v>
      </c>
      <c r="E195" s="6">
        <v>150</v>
      </c>
      <c r="F195" s="5" t="s">
        <v>120</v>
      </c>
      <c r="G195" s="6">
        <v>3000</v>
      </c>
      <c r="H195" s="6">
        <v>1206.1</v>
      </c>
      <c r="I195" s="5" t="s">
        <v>29740</v>
      </c>
    </row>
    <row r="196" ht="19" customHeight="1" spans="1:9">
      <c r="A196" s="5">
        <v>1</v>
      </c>
      <c r="B196" s="5" t="s">
        <v>395</v>
      </c>
      <c r="C196" s="5" t="s">
        <v>29734</v>
      </c>
      <c r="D196" s="5">
        <v>31</v>
      </c>
      <c r="E196" s="6">
        <v>150</v>
      </c>
      <c r="F196" s="5" t="s">
        <v>120</v>
      </c>
      <c r="G196" s="6">
        <v>3000</v>
      </c>
      <c r="H196" s="6">
        <v>1322.2</v>
      </c>
      <c r="I196" s="5" t="s">
        <v>29740</v>
      </c>
    </row>
    <row r="197" ht="19" customHeight="1" spans="1:9">
      <c r="A197" s="5">
        <v>1</v>
      </c>
      <c r="B197" s="5" t="s">
        <v>29642</v>
      </c>
      <c r="C197" s="5" t="s">
        <v>640</v>
      </c>
      <c r="D197" s="5">
        <v>31</v>
      </c>
      <c r="E197" s="6">
        <v>150</v>
      </c>
      <c r="F197" s="5" t="s">
        <v>120</v>
      </c>
      <c r="G197" s="6">
        <v>3000</v>
      </c>
      <c r="H197" s="6">
        <v>1312.7</v>
      </c>
      <c r="I197" s="5" t="s">
        <v>29740</v>
      </c>
    </row>
    <row r="198" ht="19" customHeight="1" spans="1:9">
      <c r="A198" s="5">
        <v>1</v>
      </c>
      <c r="B198" s="5" t="s">
        <v>514</v>
      </c>
      <c r="C198" s="5" t="s">
        <v>29729</v>
      </c>
      <c r="D198" s="5">
        <v>31</v>
      </c>
      <c r="E198" s="6">
        <v>150</v>
      </c>
      <c r="F198" s="5" t="s">
        <v>113</v>
      </c>
      <c r="G198" s="6">
        <v>3000</v>
      </c>
      <c r="H198" s="6">
        <v>1127.2</v>
      </c>
      <c r="I198" s="5" t="s">
        <v>29719</v>
      </c>
    </row>
    <row r="199" ht="19" customHeight="1" spans="1:9">
      <c r="A199" s="5">
        <v>1</v>
      </c>
      <c r="B199" s="5" t="s">
        <v>832</v>
      </c>
      <c r="C199" s="5" t="s">
        <v>253</v>
      </c>
      <c r="D199" s="5">
        <v>31</v>
      </c>
      <c r="E199" s="6">
        <v>260</v>
      </c>
      <c r="F199" s="5" t="s">
        <v>120</v>
      </c>
      <c r="G199" s="6">
        <v>5000</v>
      </c>
      <c r="H199" s="6">
        <v>2012.9</v>
      </c>
      <c r="I199" s="5" t="s">
        <v>29740</v>
      </c>
    </row>
    <row r="200" ht="19" customHeight="1" spans="1:9">
      <c r="A200" s="5">
        <v>1</v>
      </c>
      <c r="B200" s="5" t="s">
        <v>572</v>
      </c>
      <c r="C200" s="5" t="s">
        <v>253</v>
      </c>
      <c r="D200" s="5">
        <v>31</v>
      </c>
      <c r="E200" s="6">
        <v>260</v>
      </c>
      <c r="F200" s="5" t="s">
        <v>113</v>
      </c>
      <c r="G200" s="6">
        <v>5000</v>
      </c>
      <c r="H200" s="6">
        <v>1941.5</v>
      </c>
      <c r="I200" s="5" t="s">
        <v>29719</v>
      </c>
    </row>
    <row r="201" ht="19" customHeight="1" spans="1:9">
      <c r="A201" s="5">
        <v>1</v>
      </c>
      <c r="B201" s="5" t="s">
        <v>412</v>
      </c>
      <c r="C201" s="5" t="s">
        <v>52</v>
      </c>
      <c r="D201" s="5">
        <v>31</v>
      </c>
      <c r="E201" s="6">
        <v>150</v>
      </c>
      <c r="F201" s="5" t="s">
        <v>120</v>
      </c>
      <c r="G201" s="6">
        <v>3000</v>
      </c>
      <c r="H201" s="6">
        <v>1179.3</v>
      </c>
      <c r="I201" s="5" t="s">
        <v>29740</v>
      </c>
    </row>
    <row r="202" ht="19" customHeight="1" spans="1:9">
      <c r="A202" s="5">
        <v>1</v>
      </c>
      <c r="B202" s="5" t="s">
        <v>847</v>
      </c>
      <c r="C202" s="5" t="s">
        <v>558</v>
      </c>
      <c r="D202" s="5">
        <v>31</v>
      </c>
      <c r="E202" s="6">
        <v>150</v>
      </c>
      <c r="F202" s="5" t="s">
        <v>120</v>
      </c>
      <c r="G202" s="6">
        <v>3000</v>
      </c>
      <c r="H202" s="6">
        <v>1198.5</v>
      </c>
      <c r="I202" s="5" t="s">
        <v>29740</v>
      </c>
    </row>
    <row r="203" ht="19" customHeight="1" spans="1:9">
      <c r="A203" s="5">
        <v>1</v>
      </c>
      <c r="B203" s="5" t="s">
        <v>338</v>
      </c>
      <c r="C203" s="5" t="s">
        <v>253</v>
      </c>
      <c r="D203" s="5">
        <v>1</v>
      </c>
      <c r="E203" s="6">
        <v>260</v>
      </c>
      <c r="F203" s="5" t="s">
        <v>120</v>
      </c>
      <c r="G203" s="6">
        <v>161.29</v>
      </c>
      <c r="H203" s="6">
        <v>69</v>
      </c>
      <c r="I203" s="5" t="s">
        <v>29740</v>
      </c>
    </row>
    <row r="204" ht="19" customHeight="1" spans="1:9">
      <c r="A204" s="5">
        <v>1</v>
      </c>
      <c r="B204" s="5" t="s">
        <v>29688</v>
      </c>
      <c r="C204" s="5" t="s">
        <v>640</v>
      </c>
      <c r="D204" s="5">
        <v>31</v>
      </c>
      <c r="E204" s="6">
        <v>150</v>
      </c>
      <c r="F204" s="5" t="s">
        <v>120</v>
      </c>
      <c r="G204" s="6">
        <v>3000</v>
      </c>
      <c r="H204" s="6">
        <v>1230.2</v>
      </c>
      <c r="I204" s="5" t="s">
        <v>29740</v>
      </c>
    </row>
    <row r="205" ht="19" customHeight="1" spans="1:9">
      <c r="A205" s="5">
        <v>1</v>
      </c>
      <c r="B205" s="5" t="s">
        <v>542</v>
      </c>
      <c r="C205" s="5" t="s">
        <v>29734</v>
      </c>
      <c r="D205" s="5">
        <v>31</v>
      </c>
      <c r="E205" s="6">
        <v>150</v>
      </c>
      <c r="F205" s="5" t="s">
        <v>120</v>
      </c>
      <c r="G205" s="6">
        <v>3000</v>
      </c>
      <c r="H205" s="6">
        <v>1081.3</v>
      </c>
      <c r="I205" s="5" t="s">
        <v>29740</v>
      </c>
    </row>
    <row r="206" ht="19" customHeight="1" spans="1:9">
      <c r="A206" s="5">
        <v>1</v>
      </c>
      <c r="B206" s="5" t="s">
        <v>724</v>
      </c>
      <c r="C206" s="5" t="s">
        <v>52</v>
      </c>
      <c r="D206" s="5">
        <v>31</v>
      </c>
      <c r="E206" s="6">
        <v>150</v>
      </c>
      <c r="F206" s="5" t="s">
        <v>113</v>
      </c>
      <c r="G206" s="6">
        <v>3000</v>
      </c>
      <c r="H206" s="6">
        <v>1037.1</v>
      </c>
      <c r="I206" s="5" t="s">
        <v>29719</v>
      </c>
    </row>
    <row r="207" ht="19" customHeight="1" spans="1:9">
      <c r="A207" s="5">
        <v>1</v>
      </c>
      <c r="B207" s="5" t="s">
        <v>29633</v>
      </c>
      <c r="C207" s="5" t="s">
        <v>640</v>
      </c>
      <c r="D207" s="5">
        <v>31</v>
      </c>
      <c r="E207" s="6">
        <v>150</v>
      </c>
      <c r="F207" s="5" t="s">
        <v>120</v>
      </c>
      <c r="G207" s="6">
        <v>3000</v>
      </c>
      <c r="H207" s="6">
        <v>1225.6</v>
      </c>
      <c r="I207" s="5" t="s">
        <v>29740</v>
      </c>
    </row>
    <row r="208" ht="19" customHeight="1" spans="1:9">
      <c r="A208" s="5">
        <v>1</v>
      </c>
      <c r="B208" s="5" t="s">
        <v>29747</v>
      </c>
      <c r="C208" s="5" t="s">
        <v>640</v>
      </c>
      <c r="D208" s="5">
        <v>31</v>
      </c>
      <c r="E208" s="6">
        <v>150</v>
      </c>
      <c r="F208" s="5" t="s">
        <v>120</v>
      </c>
      <c r="G208" s="6">
        <v>3000</v>
      </c>
      <c r="H208" s="6">
        <v>1190.6</v>
      </c>
      <c r="I208" s="5" t="s">
        <v>29740</v>
      </c>
    </row>
    <row r="209" ht="19" customHeight="1" spans="1:9">
      <c r="A209" s="5">
        <v>1</v>
      </c>
      <c r="B209" s="5" t="s">
        <v>386</v>
      </c>
      <c r="C209" s="5" t="s">
        <v>640</v>
      </c>
      <c r="D209" s="5">
        <v>31</v>
      </c>
      <c r="E209" s="6">
        <v>150</v>
      </c>
      <c r="F209" s="5" t="s">
        <v>120</v>
      </c>
      <c r="G209" s="6">
        <v>3000</v>
      </c>
      <c r="H209" s="6">
        <v>1166.2</v>
      </c>
      <c r="I209" s="5" t="s">
        <v>29740</v>
      </c>
    </row>
    <row r="210" ht="19" customHeight="1" spans="1:9">
      <c r="A210" s="5">
        <v>1</v>
      </c>
      <c r="B210" s="5" t="s">
        <v>295</v>
      </c>
      <c r="C210" s="5" t="s">
        <v>253</v>
      </c>
      <c r="D210" s="5">
        <v>19</v>
      </c>
      <c r="E210" s="6">
        <v>1000</v>
      </c>
      <c r="F210" s="5" t="s">
        <v>113</v>
      </c>
      <c r="G210" s="6">
        <v>3677.42</v>
      </c>
      <c r="H210" s="6">
        <v>1156.8</v>
      </c>
      <c r="I210" s="5" t="s">
        <v>29719</v>
      </c>
    </row>
    <row r="211" ht="19" customHeight="1" spans="1:9">
      <c r="A211" s="5">
        <v>1</v>
      </c>
      <c r="B211" s="5" t="s">
        <v>376</v>
      </c>
      <c r="C211" s="5" t="s">
        <v>29734</v>
      </c>
      <c r="D211" s="5">
        <v>31</v>
      </c>
      <c r="E211" s="6">
        <v>150</v>
      </c>
      <c r="F211" s="5" t="s">
        <v>120</v>
      </c>
      <c r="G211" s="6">
        <v>3000</v>
      </c>
      <c r="H211" s="6">
        <v>1150.3</v>
      </c>
      <c r="I211" s="5" t="s">
        <v>29740</v>
      </c>
    </row>
    <row r="212" ht="19" customHeight="1" spans="1:9">
      <c r="A212" s="5">
        <v>1</v>
      </c>
      <c r="B212" s="5" t="s">
        <v>507</v>
      </c>
      <c r="C212" s="5" t="s">
        <v>29729</v>
      </c>
      <c r="D212" s="5">
        <v>31</v>
      </c>
      <c r="E212" s="6">
        <v>150</v>
      </c>
      <c r="F212" s="5" t="s">
        <v>120</v>
      </c>
      <c r="G212" s="6">
        <v>3000</v>
      </c>
      <c r="H212" s="6">
        <v>911</v>
      </c>
      <c r="I212" s="5" t="s">
        <v>29740</v>
      </c>
    </row>
    <row r="213" ht="19" customHeight="1" spans="1:9">
      <c r="A213" s="5">
        <v>1</v>
      </c>
      <c r="B213" s="5" t="s">
        <v>704</v>
      </c>
      <c r="C213" s="5" t="s">
        <v>640</v>
      </c>
      <c r="D213" s="5">
        <v>31</v>
      </c>
      <c r="E213" s="6">
        <v>150</v>
      </c>
      <c r="F213" s="5" t="s">
        <v>113</v>
      </c>
      <c r="G213" s="6">
        <v>3000</v>
      </c>
      <c r="H213" s="6">
        <v>965.1</v>
      </c>
      <c r="I213" s="5" t="s">
        <v>29719</v>
      </c>
    </row>
    <row r="214" ht="19" customHeight="1" spans="1:9">
      <c r="A214" s="5">
        <v>1</v>
      </c>
      <c r="B214" s="5" t="s">
        <v>29698</v>
      </c>
      <c r="C214" s="5" t="s">
        <v>253</v>
      </c>
      <c r="D214" s="5">
        <v>31</v>
      </c>
      <c r="E214" s="6">
        <v>260</v>
      </c>
      <c r="F214" s="5" t="s">
        <v>120</v>
      </c>
      <c r="G214" s="6">
        <v>5000</v>
      </c>
      <c r="H214" s="6">
        <v>1620.7</v>
      </c>
      <c r="I214" s="5" t="s">
        <v>29740</v>
      </c>
    </row>
    <row r="215" ht="19" customHeight="1" spans="1:9">
      <c r="A215" s="5">
        <v>1</v>
      </c>
      <c r="B215" s="5" t="s">
        <v>770</v>
      </c>
      <c r="C215" s="5" t="s">
        <v>253</v>
      </c>
      <c r="D215" s="5">
        <v>18</v>
      </c>
      <c r="E215" s="6">
        <v>1000</v>
      </c>
      <c r="F215" s="5" t="s">
        <v>120</v>
      </c>
      <c r="G215" s="6">
        <v>3483.87</v>
      </c>
      <c r="H215" s="6">
        <v>1077.4</v>
      </c>
      <c r="I215" s="5" t="s">
        <v>29740</v>
      </c>
    </row>
    <row r="216" ht="19" customHeight="1" spans="1:9">
      <c r="A216" s="5">
        <v>1</v>
      </c>
      <c r="B216" s="5" t="s">
        <v>154</v>
      </c>
      <c r="C216" s="5" t="s">
        <v>558</v>
      </c>
      <c r="D216" s="5">
        <v>31</v>
      </c>
      <c r="E216" s="6">
        <v>260</v>
      </c>
      <c r="F216" s="5" t="s">
        <v>120</v>
      </c>
      <c r="G216" s="6">
        <v>5000</v>
      </c>
      <c r="H216" s="6">
        <v>1466.8</v>
      </c>
      <c r="I216" s="5" t="s">
        <v>29740</v>
      </c>
    </row>
    <row r="217" ht="19" customHeight="1" spans="1:9">
      <c r="A217" s="5">
        <v>1</v>
      </c>
      <c r="B217" s="5" t="s">
        <v>381</v>
      </c>
      <c r="C217" s="5" t="s">
        <v>640</v>
      </c>
      <c r="D217" s="5">
        <v>31</v>
      </c>
      <c r="E217" s="6">
        <v>150</v>
      </c>
      <c r="F217" s="5" t="s">
        <v>120</v>
      </c>
      <c r="G217" s="6">
        <v>3000</v>
      </c>
      <c r="H217" s="6">
        <v>952.9</v>
      </c>
      <c r="I217" s="5" t="s">
        <v>29740</v>
      </c>
    </row>
    <row r="218" ht="19" customHeight="1" spans="1:9">
      <c r="A218" s="5">
        <v>1</v>
      </c>
      <c r="B218" s="5" t="s">
        <v>467</v>
      </c>
      <c r="C218" s="5" t="s">
        <v>640</v>
      </c>
      <c r="D218" s="5">
        <v>31</v>
      </c>
      <c r="E218" s="6">
        <v>150</v>
      </c>
      <c r="F218" s="5" t="s">
        <v>120</v>
      </c>
      <c r="G218" s="6">
        <v>3000</v>
      </c>
      <c r="H218" s="6">
        <v>856.6</v>
      </c>
      <c r="I218" s="5" t="s">
        <v>29740</v>
      </c>
    </row>
    <row r="219" ht="19" customHeight="1" spans="1:9">
      <c r="A219" s="5">
        <v>1</v>
      </c>
      <c r="B219" s="5" t="s">
        <v>157</v>
      </c>
      <c r="C219" s="5" t="s">
        <v>558</v>
      </c>
      <c r="D219" s="5">
        <v>31</v>
      </c>
      <c r="E219" s="6">
        <v>150</v>
      </c>
      <c r="F219" s="5" t="s">
        <v>120</v>
      </c>
      <c r="G219" s="6">
        <v>3000</v>
      </c>
      <c r="H219" s="6">
        <v>850.3</v>
      </c>
      <c r="I219" s="5" t="s">
        <v>29740</v>
      </c>
    </row>
    <row r="220" ht="19" customHeight="1" spans="1:9">
      <c r="A220" s="5">
        <v>1</v>
      </c>
      <c r="B220" s="5" t="s">
        <v>372</v>
      </c>
      <c r="C220" s="5" t="s">
        <v>640</v>
      </c>
      <c r="D220" s="5">
        <v>31</v>
      </c>
      <c r="E220" s="6">
        <v>150</v>
      </c>
      <c r="F220" s="5" t="s">
        <v>120</v>
      </c>
      <c r="G220" s="6">
        <v>3000</v>
      </c>
      <c r="H220" s="6">
        <v>872.7</v>
      </c>
      <c r="I220" s="5" t="s">
        <v>29740</v>
      </c>
    </row>
    <row r="221" ht="19" customHeight="1" spans="1:9">
      <c r="A221" s="5">
        <v>1</v>
      </c>
      <c r="B221" s="5" t="s">
        <v>29748</v>
      </c>
      <c r="C221" s="5" t="s">
        <v>253</v>
      </c>
      <c r="D221" s="5">
        <v>31</v>
      </c>
      <c r="E221" s="6">
        <v>260</v>
      </c>
      <c r="F221" s="5" t="s">
        <v>120</v>
      </c>
      <c r="G221" s="6">
        <v>5000</v>
      </c>
      <c r="H221" s="6">
        <v>1377.3</v>
      </c>
      <c r="I221" s="5" t="s">
        <v>29740</v>
      </c>
    </row>
    <row r="222" ht="19" customHeight="1" spans="1:9">
      <c r="A222" s="5">
        <v>1</v>
      </c>
      <c r="B222" s="5" t="s">
        <v>682</v>
      </c>
      <c r="C222" s="5" t="s">
        <v>640</v>
      </c>
      <c r="D222" s="5">
        <v>31</v>
      </c>
      <c r="E222" s="6">
        <v>260</v>
      </c>
      <c r="F222" s="5" t="s">
        <v>113</v>
      </c>
      <c r="G222" s="6">
        <v>5000</v>
      </c>
      <c r="H222" s="6">
        <v>1339.8</v>
      </c>
      <c r="I222" s="5" t="s">
        <v>29719</v>
      </c>
    </row>
    <row r="223" ht="19" customHeight="1" spans="1:9">
      <c r="A223" s="5">
        <v>1</v>
      </c>
      <c r="B223" s="5" t="s">
        <v>533</v>
      </c>
      <c r="C223" s="5" t="s">
        <v>640</v>
      </c>
      <c r="D223" s="5">
        <v>31</v>
      </c>
      <c r="E223" s="6">
        <v>150</v>
      </c>
      <c r="F223" s="5" t="s">
        <v>120</v>
      </c>
      <c r="G223" s="6">
        <v>3000</v>
      </c>
      <c r="H223" s="6">
        <v>779.3</v>
      </c>
      <c r="I223" s="5" t="s">
        <v>29740</v>
      </c>
    </row>
    <row r="224" ht="19" customHeight="1" spans="1:9">
      <c r="A224" s="5">
        <v>1</v>
      </c>
      <c r="B224" s="5" t="s">
        <v>29699</v>
      </c>
      <c r="C224" s="5" t="s">
        <v>253</v>
      </c>
      <c r="D224" s="5">
        <v>6</v>
      </c>
      <c r="E224" s="6">
        <v>260</v>
      </c>
      <c r="F224" s="5" t="s">
        <v>120</v>
      </c>
      <c r="G224" s="6">
        <v>967.74</v>
      </c>
      <c r="H224" s="6">
        <v>242.7</v>
      </c>
      <c r="I224" s="5" t="s">
        <v>29740</v>
      </c>
    </row>
    <row r="225" ht="19" customHeight="1" spans="1:9">
      <c r="A225" s="5">
        <v>1</v>
      </c>
      <c r="B225" s="5" t="s">
        <v>29658</v>
      </c>
      <c r="C225" s="5" t="s">
        <v>640</v>
      </c>
      <c r="D225" s="5">
        <v>31</v>
      </c>
      <c r="E225" s="6">
        <v>150</v>
      </c>
      <c r="F225" s="5" t="s">
        <v>120</v>
      </c>
      <c r="G225" s="6">
        <v>3000</v>
      </c>
      <c r="H225" s="6">
        <v>741.2</v>
      </c>
      <c r="I225" s="5" t="s">
        <v>29740</v>
      </c>
    </row>
    <row r="226" ht="19" customHeight="1" spans="1:9">
      <c r="A226" s="5">
        <v>1</v>
      </c>
      <c r="B226" s="5" t="s">
        <v>508</v>
      </c>
      <c r="C226" s="5" t="s">
        <v>29734</v>
      </c>
      <c r="D226" s="5">
        <v>31</v>
      </c>
      <c r="E226" s="6">
        <v>150</v>
      </c>
      <c r="F226" s="5" t="s">
        <v>120</v>
      </c>
      <c r="G226" s="6">
        <v>3000</v>
      </c>
      <c r="H226" s="6">
        <v>725.7</v>
      </c>
      <c r="I226" s="5" t="s">
        <v>29740</v>
      </c>
    </row>
    <row r="227" ht="19" customHeight="1" spans="1:9">
      <c r="A227" s="5">
        <v>1</v>
      </c>
      <c r="B227" s="5" t="s">
        <v>219</v>
      </c>
      <c r="C227" s="5" t="s">
        <v>640</v>
      </c>
      <c r="D227" s="5">
        <v>31</v>
      </c>
      <c r="E227" s="6">
        <v>260</v>
      </c>
      <c r="F227" s="5" t="s">
        <v>120</v>
      </c>
      <c r="G227" s="6">
        <v>5000</v>
      </c>
      <c r="H227" s="6">
        <v>1261.1</v>
      </c>
      <c r="I227" s="5" t="s">
        <v>29740</v>
      </c>
    </row>
    <row r="228" ht="19" customHeight="1" spans="1:9">
      <c r="A228" s="5">
        <v>1</v>
      </c>
      <c r="B228" s="5" t="s">
        <v>29644</v>
      </c>
      <c r="C228" s="5" t="s">
        <v>253</v>
      </c>
      <c r="D228" s="5">
        <v>10</v>
      </c>
      <c r="E228" s="6">
        <v>1000</v>
      </c>
      <c r="F228" s="5" t="s">
        <v>113</v>
      </c>
      <c r="G228" s="6">
        <v>1935.48</v>
      </c>
      <c r="H228" s="6">
        <v>373.8</v>
      </c>
      <c r="I228" s="5" t="s">
        <v>29719</v>
      </c>
    </row>
    <row r="229" ht="19" customHeight="1" spans="1:9">
      <c r="A229" s="5">
        <v>1</v>
      </c>
      <c r="B229" s="5" t="s">
        <v>337</v>
      </c>
      <c r="C229" s="5" t="s">
        <v>253</v>
      </c>
      <c r="D229" s="5">
        <v>31</v>
      </c>
      <c r="E229" s="6">
        <v>260</v>
      </c>
      <c r="F229" s="5" t="s">
        <v>120</v>
      </c>
      <c r="G229" s="6">
        <v>5000</v>
      </c>
      <c r="H229" s="6">
        <v>1149.5</v>
      </c>
      <c r="I229" s="5" t="s">
        <v>29740</v>
      </c>
    </row>
    <row r="230" ht="19" customHeight="1" spans="1:9">
      <c r="A230" s="5">
        <v>1</v>
      </c>
      <c r="B230" s="5" t="s">
        <v>324</v>
      </c>
      <c r="C230" s="5" t="s">
        <v>253</v>
      </c>
      <c r="D230" s="5">
        <v>16</v>
      </c>
      <c r="E230" s="6">
        <v>260</v>
      </c>
      <c r="F230" s="5" t="s">
        <v>120</v>
      </c>
      <c r="G230" s="6">
        <v>2580.65</v>
      </c>
      <c r="H230" s="6">
        <v>552.5</v>
      </c>
      <c r="I230" s="5" t="s">
        <v>29740</v>
      </c>
    </row>
    <row r="231" ht="19" customHeight="1" spans="1:9">
      <c r="A231" s="5">
        <v>1</v>
      </c>
      <c r="B231" s="5" t="s">
        <v>29615</v>
      </c>
      <c r="C231" s="5" t="s">
        <v>640</v>
      </c>
      <c r="D231" s="5">
        <v>31</v>
      </c>
      <c r="E231" s="6">
        <v>260</v>
      </c>
      <c r="F231" s="5" t="s">
        <v>120</v>
      </c>
      <c r="G231" s="6">
        <v>5000</v>
      </c>
      <c r="H231" s="6">
        <v>1069.4</v>
      </c>
      <c r="I231" s="5" t="s">
        <v>29740</v>
      </c>
    </row>
    <row r="232" ht="19" customHeight="1" spans="1:9">
      <c r="A232" s="5">
        <v>1</v>
      </c>
      <c r="B232" s="5" t="s">
        <v>448</v>
      </c>
      <c r="C232" s="5" t="s">
        <v>52</v>
      </c>
      <c r="D232" s="5">
        <v>31</v>
      </c>
      <c r="E232" s="6">
        <v>260</v>
      </c>
      <c r="F232" s="5" t="s">
        <v>120</v>
      </c>
      <c r="G232" s="6">
        <v>5000</v>
      </c>
      <c r="H232" s="6">
        <v>1104.6</v>
      </c>
      <c r="I232" s="5" t="s">
        <v>29740</v>
      </c>
    </row>
    <row r="233" ht="19" customHeight="1" spans="1:9">
      <c r="A233" s="5">
        <v>1</v>
      </c>
      <c r="B233" s="5" t="s">
        <v>485</v>
      </c>
      <c r="C233" s="5" t="s">
        <v>29734</v>
      </c>
      <c r="D233" s="5">
        <v>24</v>
      </c>
      <c r="E233" s="6">
        <v>260</v>
      </c>
      <c r="F233" s="5" t="s">
        <v>120</v>
      </c>
      <c r="G233" s="6">
        <v>3870.97</v>
      </c>
      <c r="H233" s="6">
        <v>734.5</v>
      </c>
      <c r="I233" s="5" t="s">
        <v>29740</v>
      </c>
    </row>
    <row r="234" ht="19" customHeight="1" spans="1:9">
      <c r="A234" s="5">
        <v>1</v>
      </c>
      <c r="B234" s="5" t="s">
        <v>29678</v>
      </c>
      <c r="C234" s="5" t="s">
        <v>558</v>
      </c>
      <c r="D234" s="5">
        <v>31</v>
      </c>
      <c r="E234" s="6">
        <v>260</v>
      </c>
      <c r="F234" s="5" t="s">
        <v>113</v>
      </c>
      <c r="G234" s="6">
        <v>5000</v>
      </c>
      <c r="H234" s="6">
        <v>1082.5</v>
      </c>
      <c r="I234" s="5" t="s">
        <v>29719</v>
      </c>
    </row>
    <row r="235" ht="19" customHeight="1" spans="1:9">
      <c r="A235" s="5">
        <v>1</v>
      </c>
      <c r="B235" s="5" t="s">
        <v>701</v>
      </c>
      <c r="C235" s="5" t="s">
        <v>29729</v>
      </c>
      <c r="D235" s="5">
        <v>31</v>
      </c>
      <c r="E235" s="6">
        <v>150</v>
      </c>
      <c r="F235" s="5" t="s">
        <v>120</v>
      </c>
      <c r="G235" s="6">
        <v>3000</v>
      </c>
      <c r="H235" s="6">
        <v>616.9</v>
      </c>
      <c r="I235" s="5" t="s">
        <v>29740</v>
      </c>
    </row>
    <row r="236" ht="19" customHeight="1" spans="1:9">
      <c r="A236" s="5">
        <v>1</v>
      </c>
      <c r="B236" s="5" t="s">
        <v>373</v>
      </c>
      <c r="C236" s="5" t="s">
        <v>640</v>
      </c>
      <c r="D236" s="5">
        <v>31</v>
      </c>
      <c r="E236" s="6">
        <v>150</v>
      </c>
      <c r="F236" s="5" t="s">
        <v>120</v>
      </c>
      <c r="G236" s="6">
        <v>3000</v>
      </c>
      <c r="H236" s="6">
        <v>635.2</v>
      </c>
      <c r="I236" s="5" t="s">
        <v>29740</v>
      </c>
    </row>
    <row r="237" ht="19" customHeight="1" spans="1:9">
      <c r="A237" s="5">
        <v>1</v>
      </c>
      <c r="B237" s="5" t="s">
        <v>458</v>
      </c>
      <c r="C237" s="5" t="s">
        <v>640</v>
      </c>
      <c r="D237" s="5">
        <v>31</v>
      </c>
      <c r="E237" s="6">
        <v>260</v>
      </c>
      <c r="F237" s="5" t="s">
        <v>120</v>
      </c>
      <c r="G237" s="6">
        <v>5000</v>
      </c>
      <c r="H237" s="6">
        <v>970.3</v>
      </c>
      <c r="I237" s="5" t="s">
        <v>29740</v>
      </c>
    </row>
    <row r="238" ht="19" customHeight="1" spans="1:9">
      <c r="A238" s="5">
        <v>1</v>
      </c>
      <c r="B238" s="5" t="s">
        <v>29749</v>
      </c>
      <c r="C238" s="5" t="s">
        <v>29729</v>
      </c>
      <c r="D238" s="5">
        <v>1</v>
      </c>
      <c r="E238" s="6">
        <v>150</v>
      </c>
      <c r="F238" s="5" t="s">
        <v>120</v>
      </c>
      <c r="G238" s="6">
        <v>96.77</v>
      </c>
      <c r="H238" s="6">
        <v>20.4</v>
      </c>
      <c r="I238" s="5" t="s">
        <v>29740</v>
      </c>
    </row>
    <row r="239" ht="19" customHeight="1" spans="1:9">
      <c r="A239" s="5">
        <v>1</v>
      </c>
      <c r="B239" s="5" t="s">
        <v>227</v>
      </c>
      <c r="C239" s="5" t="s">
        <v>640</v>
      </c>
      <c r="D239" s="5">
        <v>31</v>
      </c>
      <c r="E239" s="6">
        <v>260</v>
      </c>
      <c r="F239" s="5" t="s">
        <v>120</v>
      </c>
      <c r="G239" s="6">
        <v>5000</v>
      </c>
      <c r="H239" s="6">
        <v>909.9</v>
      </c>
      <c r="I239" s="5" t="s">
        <v>29740</v>
      </c>
    </row>
    <row r="240" ht="19" customHeight="1" spans="1:9">
      <c r="A240" s="5">
        <v>1</v>
      </c>
      <c r="B240" s="5" t="s">
        <v>29657</v>
      </c>
      <c r="C240" s="5" t="s">
        <v>640</v>
      </c>
      <c r="D240" s="5">
        <v>31</v>
      </c>
      <c r="E240" s="6">
        <v>260</v>
      </c>
      <c r="F240" s="5" t="s">
        <v>120</v>
      </c>
      <c r="G240" s="6">
        <v>5000</v>
      </c>
      <c r="H240" s="6">
        <v>930.1</v>
      </c>
      <c r="I240" s="5" t="s">
        <v>29740</v>
      </c>
    </row>
    <row r="241" ht="19" customHeight="1" spans="1:9">
      <c r="A241" s="5">
        <v>1</v>
      </c>
      <c r="B241" s="5" t="s">
        <v>397</v>
      </c>
      <c r="C241" s="5" t="s">
        <v>640</v>
      </c>
      <c r="D241" s="5">
        <v>31</v>
      </c>
      <c r="E241" s="6">
        <v>260</v>
      </c>
      <c r="F241" s="5" t="s">
        <v>120</v>
      </c>
      <c r="G241" s="6">
        <v>5000</v>
      </c>
      <c r="H241" s="6">
        <v>782.3</v>
      </c>
      <c r="I241" s="5" t="s">
        <v>29740</v>
      </c>
    </row>
    <row r="242" ht="19" customHeight="1" spans="1:9">
      <c r="A242" s="5">
        <v>1</v>
      </c>
      <c r="B242" s="5" t="s">
        <v>244</v>
      </c>
      <c r="C242" s="5" t="s">
        <v>640</v>
      </c>
      <c r="D242" s="5">
        <v>31</v>
      </c>
      <c r="E242" s="6">
        <v>260</v>
      </c>
      <c r="F242" s="5" t="s">
        <v>120</v>
      </c>
      <c r="G242" s="6">
        <v>5000</v>
      </c>
      <c r="H242" s="6">
        <v>792.2</v>
      </c>
      <c r="I242" s="5" t="s">
        <v>29740</v>
      </c>
    </row>
    <row r="243" ht="19" customHeight="1" spans="1:9">
      <c r="A243" s="5">
        <v>1</v>
      </c>
      <c r="B243" s="5" t="s">
        <v>712</v>
      </c>
      <c r="C243" s="5" t="s">
        <v>640</v>
      </c>
      <c r="D243" s="5">
        <v>31</v>
      </c>
      <c r="E243" s="6">
        <v>150</v>
      </c>
      <c r="F243" s="5" t="s">
        <v>113</v>
      </c>
      <c r="G243" s="6">
        <v>3000</v>
      </c>
      <c r="H243" s="6">
        <v>519.7</v>
      </c>
      <c r="I243" s="5" t="s">
        <v>29719</v>
      </c>
    </row>
    <row r="244" ht="19" customHeight="1" spans="1:9">
      <c r="A244" s="5">
        <v>1</v>
      </c>
      <c r="B244" s="5" t="s">
        <v>242</v>
      </c>
      <c r="C244" s="5" t="s">
        <v>640</v>
      </c>
      <c r="D244" s="5">
        <v>31</v>
      </c>
      <c r="E244" s="6">
        <v>260</v>
      </c>
      <c r="F244" s="5" t="s">
        <v>120</v>
      </c>
      <c r="G244" s="6">
        <v>5000</v>
      </c>
      <c r="H244" s="6">
        <v>757.7</v>
      </c>
      <c r="I244" s="5" t="s">
        <v>29740</v>
      </c>
    </row>
    <row r="245" ht="19" customHeight="1" spans="1:9">
      <c r="A245" s="5">
        <v>1</v>
      </c>
      <c r="B245" s="5" t="s">
        <v>220</v>
      </c>
      <c r="C245" s="5" t="s">
        <v>640</v>
      </c>
      <c r="D245" s="5">
        <v>31</v>
      </c>
      <c r="E245" s="6">
        <v>260</v>
      </c>
      <c r="F245" s="5" t="s">
        <v>120</v>
      </c>
      <c r="G245" s="6">
        <v>5000</v>
      </c>
      <c r="H245" s="6">
        <v>717</v>
      </c>
      <c r="I245" s="5" t="s">
        <v>29740</v>
      </c>
    </row>
    <row r="246" ht="19" customHeight="1" spans="1:9">
      <c r="A246" s="5">
        <v>1</v>
      </c>
      <c r="B246" s="5" t="s">
        <v>687</v>
      </c>
      <c r="C246" s="5" t="s">
        <v>640</v>
      </c>
      <c r="D246" s="5">
        <v>31</v>
      </c>
      <c r="E246" s="6">
        <v>150</v>
      </c>
      <c r="F246" s="5" t="s">
        <v>113</v>
      </c>
      <c r="G246" s="6">
        <v>3000</v>
      </c>
      <c r="H246" s="6">
        <v>473.8</v>
      </c>
      <c r="I246" s="5" t="s">
        <v>29719</v>
      </c>
    </row>
    <row r="247" ht="19" customHeight="1" spans="1:9">
      <c r="A247" s="5">
        <v>1</v>
      </c>
      <c r="B247" s="5" t="s">
        <v>438</v>
      </c>
      <c r="C247" s="5" t="s">
        <v>640</v>
      </c>
      <c r="D247" s="5">
        <v>31</v>
      </c>
      <c r="E247" s="6">
        <v>260</v>
      </c>
      <c r="F247" s="5" t="s">
        <v>120</v>
      </c>
      <c r="G247" s="6">
        <v>5000</v>
      </c>
      <c r="H247" s="6">
        <v>705.8</v>
      </c>
      <c r="I247" s="5" t="s">
        <v>29740</v>
      </c>
    </row>
    <row r="248" ht="19" customHeight="1" spans="1:9">
      <c r="A248" s="5">
        <v>1</v>
      </c>
      <c r="B248" s="5" t="s">
        <v>480</v>
      </c>
      <c r="C248" s="5" t="s">
        <v>52</v>
      </c>
      <c r="D248" s="5">
        <v>31</v>
      </c>
      <c r="E248" s="6">
        <v>260</v>
      </c>
      <c r="F248" s="5" t="s">
        <v>120</v>
      </c>
      <c r="G248" s="6">
        <v>5000</v>
      </c>
      <c r="H248" s="6">
        <v>798.9</v>
      </c>
      <c r="I248" s="5" t="s">
        <v>29740</v>
      </c>
    </row>
    <row r="249" ht="19" customHeight="1" spans="1:9">
      <c r="A249" s="5">
        <v>1</v>
      </c>
      <c r="B249" s="5" t="s">
        <v>135</v>
      </c>
      <c r="C249" s="5" t="s">
        <v>253</v>
      </c>
      <c r="D249" s="5">
        <v>2</v>
      </c>
      <c r="E249" s="6">
        <v>150</v>
      </c>
      <c r="F249" s="5" t="s">
        <v>120</v>
      </c>
      <c r="G249" s="6">
        <v>193.55</v>
      </c>
      <c r="H249" s="6">
        <v>32</v>
      </c>
      <c r="I249" s="5" t="s">
        <v>29740</v>
      </c>
    </row>
    <row r="250" ht="19" customHeight="1" spans="1:9">
      <c r="A250" s="5">
        <v>1</v>
      </c>
      <c r="B250" s="5" t="s">
        <v>237</v>
      </c>
      <c r="C250" s="5" t="s">
        <v>640</v>
      </c>
      <c r="D250" s="5">
        <v>31</v>
      </c>
      <c r="E250" s="6">
        <v>260</v>
      </c>
      <c r="F250" s="5" t="s">
        <v>120</v>
      </c>
      <c r="G250" s="6">
        <v>5000</v>
      </c>
      <c r="H250" s="6">
        <v>702</v>
      </c>
      <c r="I250" s="5" t="s">
        <v>29740</v>
      </c>
    </row>
    <row r="251" ht="19" customHeight="1" spans="1:9">
      <c r="A251" s="5">
        <v>1</v>
      </c>
      <c r="B251" s="5" t="s">
        <v>734</v>
      </c>
      <c r="C251" s="5" t="s">
        <v>640</v>
      </c>
      <c r="D251" s="5">
        <v>31</v>
      </c>
      <c r="E251" s="6">
        <v>150</v>
      </c>
      <c r="F251" s="5" t="s">
        <v>120</v>
      </c>
      <c r="G251" s="6">
        <v>3000</v>
      </c>
      <c r="H251" s="6">
        <v>441.9</v>
      </c>
      <c r="I251" s="5" t="s">
        <v>29740</v>
      </c>
    </row>
    <row r="252" ht="19" customHeight="1" spans="1:9">
      <c r="A252" s="5">
        <v>1</v>
      </c>
      <c r="B252" s="5" t="s">
        <v>73</v>
      </c>
      <c r="C252" s="5" t="s">
        <v>640</v>
      </c>
      <c r="D252" s="5">
        <v>31</v>
      </c>
      <c r="E252" s="6">
        <v>260</v>
      </c>
      <c r="F252" s="5" t="s">
        <v>120</v>
      </c>
      <c r="G252" s="6">
        <v>5000</v>
      </c>
      <c r="H252" s="6">
        <v>651.1</v>
      </c>
      <c r="I252" s="5" t="s">
        <v>29740</v>
      </c>
    </row>
    <row r="253" ht="19" customHeight="1" spans="1:9">
      <c r="A253" s="5">
        <v>1</v>
      </c>
      <c r="B253" s="5" t="s">
        <v>781</v>
      </c>
      <c r="C253" s="5" t="s">
        <v>52</v>
      </c>
      <c r="D253" s="5">
        <v>24</v>
      </c>
      <c r="E253" s="6">
        <v>1000</v>
      </c>
      <c r="F253" s="5" t="s">
        <v>120</v>
      </c>
      <c r="G253" s="6">
        <v>4645.16</v>
      </c>
      <c r="H253" s="6">
        <v>696.9</v>
      </c>
      <c r="I253" s="5" t="s">
        <v>29740</v>
      </c>
    </row>
    <row r="254" ht="19" customHeight="1" spans="1:9">
      <c r="A254" s="5">
        <v>1</v>
      </c>
      <c r="B254" s="5" t="s">
        <v>29660</v>
      </c>
      <c r="C254" s="5" t="s">
        <v>640</v>
      </c>
      <c r="D254" s="5">
        <v>31</v>
      </c>
      <c r="E254" s="6">
        <v>150</v>
      </c>
      <c r="F254" s="5" t="s">
        <v>120</v>
      </c>
      <c r="G254" s="6">
        <v>3000</v>
      </c>
      <c r="H254" s="6">
        <v>442.5</v>
      </c>
      <c r="I254" s="5" t="s">
        <v>29740</v>
      </c>
    </row>
    <row r="255" ht="19" customHeight="1" spans="1:9">
      <c r="A255" s="5">
        <v>1</v>
      </c>
      <c r="B255" s="5" t="s">
        <v>496</v>
      </c>
      <c r="C255" s="5" t="s">
        <v>640</v>
      </c>
      <c r="D255" s="5">
        <v>31</v>
      </c>
      <c r="E255" s="6">
        <v>260</v>
      </c>
      <c r="F255" s="5" t="s">
        <v>120</v>
      </c>
      <c r="G255" s="6">
        <v>5000</v>
      </c>
      <c r="H255" s="6">
        <v>654.1</v>
      </c>
      <c r="I255" s="5" t="s">
        <v>29740</v>
      </c>
    </row>
    <row r="256" ht="19" customHeight="1" spans="1:9">
      <c r="A256" s="5">
        <v>1</v>
      </c>
      <c r="B256" s="5" t="s">
        <v>29690</v>
      </c>
      <c r="C256" s="5" t="s">
        <v>253</v>
      </c>
      <c r="D256" s="5">
        <v>31</v>
      </c>
      <c r="E256" s="6">
        <v>260</v>
      </c>
      <c r="F256" s="5" t="s">
        <v>120</v>
      </c>
      <c r="G256" s="6">
        <v>5000</v>
      </c>
      <c r="H256" s="6">
        <v>625.6</v>
      </c>
      <c r="I256" s="5" t="s">
        <v>29740</v>
      </c>
    </row>
    <row r="257" ht="19" customHeight="1" spans="1:9">
      <c r="A257" s="5">
        <v>1</v>
      </c>
      <c r="B257" s="5" t="s">
        <v>29607</v>
      </c>
      <c r="C257" s="5" t="s">
        <v>640</v>
      </c>
      <c r="D257" s="5">
        <v>31</v>
      </c>
      <c r="E257" s="6">
        <v>260</v>
      </c>
      <c r="F257" s="5" t="s">
        <v>120</v>
      </c>
      <c r="G257" s="6">
        <v>5000</v>
      </c>
      <c r="H257" s="6">
        <v>584.6</v>
      </c>
      <c r="I257" s="5" t="s">
        <v>29740</v>
      </c>
    </row>
    <row r="258" ht="19" customHeight="1" spans="1:9">
      <c r="A258" s="5">
        <v>1</v>
      </c>
      <c r="B258" s="5" t="s">
        <v>53</v>
      </c>
      <c r="C258" s="5" t="s">
        <v>640</v>
      </c>
      <c r="D258" s="5">
        <v>31</v>
      </c>
      <c r="E258" s="6">
        <v>260</v>
      </c>
      <c r="F258" s="5" t="s">
        <v>120</v>
      </c>
      <c r="G258" s="6">
        <v>5000</v>
      </c>
      <c r="H258" s="6">
        <v>531.8</v>
      </c>
      <c r="I258" s="5" t="s">
        <v>29740</v>
      </c>
    </row>
    <row r="259" ht="19" customHeight="1" spans="1:9">
      <c r="A259" s="5">
        <v>1</v>
      </c>
      <c r="B259" s="5" t="s">
        <v>446</v>
      </c>
      <c r="C259" s="5" t="s">
        <v>640</v>
      </c>
      <c r="D259" s="5">
        <v>31</v>
      </c>
      <c r="E259" s="6">
        <v>260</v>
      </c>
      <c r="F259" s="5" t="s">
        <v>120</v>
      </c>
      <c r="G259" s="6">
        <v>5000</v>
      </c>
      <c r="H259" s="6">
        <v>521.6</v>
      </c>
      <c r="I259" s="5" t="s">
        <v>29740</v>
      </c>
    </row>
    <row r="260" ht="19" customHeight="1" spans="1:9">
      <c r="A260" s="5">
        <v>1</v>
      </c>
      <c r="B260" s="5" t="s">
        <v>64</v>
      </c>
      <c r="C260" s="5" t="s">
        <v>558</v>
      </c>
      <c r="D260" s="5">
        <v>31</v>
      </c>
      <c r="E260" s="6">
        <v>260</v>
      </c>
      <c r="F260" s="5" t="s">
        <v>120</v>
      </c>
      <c r="G260" s="6">
        <v>5000</v>
      </c>
      <c r="H260" s="6">
        <v>433.3</v>
      </c>
      <c r="I260" s="5" t="s">
        <v>29740</v>
      </c>
    </row>
    <row r="261" ht="19" customHeight="1" spans="1:9">
      <c r="A261" s="5">
        <v>1</v>
      </c>
      <c r="B261" s="5" t="s">
        <v>434</v>
      </c>
      <c r="C261" s="5" t="s">
        <v>640</v>
      </c>
      <c r="D261" s="5">
        <v>31</v>
      </c>
      <c r="E261" s="6">
        <v>260</v>
      </c>
      <c r="F261" s="5" t="s">
        <v>120</v>
      </c>
      <c r="G261" s="6">
        <v>5000</v>
      </c>
      <c r="H261" s="6">
        <v>453.5</v>
      </c>
      <c r="I261" s="5" t="s">
        <v>29740</v>
      </c>
    </row>
    <row r="262" ht="19" customHeight="1" spans="1:9">
      <c r="A262" s="5">
        <v>1</v>
      </c>
      <c r="B262" s="5" t="s">
        <v>29750</v>
      </c>
      <c r="C262" s="5" t="s">
        <v>640</v>
      </c>
      <c r="D262" s="5">
        <v>31</v>
      </c>
      <c r="E262" s="6">
        <v>150</v>
      </c>
      <c r="F262" s="5" t="s">
        <v>120</v>
      </c>
      <c r="G262" s="6">
        <v>3000</v>
      </c>
      <c r="H262" s="6">
        <v>276</v>
      </c>
      <c r="I262" s="5" t="s">
        <v>29740</v>
      </c>
    </row>
    <row r="263" ht="19" customHeight="1" spans="1:9">
      <c r="A263" s="5">
        <v>1</v>
      </c>
      <c r="B263" s="5" t="s">
        <v>184</v>
      </c>
      <c r="C263" s="5" t="s">
        <v>52</v>
      </c>
      <c r="D263" s="5">
        <v>24</v>
      </c>
      <c r="E263" s="6">
        <v>1000</v>
      </c>
      <c r="F263" s="5" t="s">
        <v>120</v>
      </c>
      <c r="G263" s="6">
        <v>4645.16</v>
      </c>
      <c r="H263" s="6">
        <v>426.5</v>
      </c>
      <c r="I263" s="5" t="s">
        <v>29740</v>
      </c>
    </row>
    <row r="264" ht="19" customHeight="1" spans="1:9">
      <c r="A264" s="5">
        <v>1</v>
      </c>
      <c r="B264" s="5" t="s">
        <v>452</v>
      </c>
      <c r="C264" s="5" t="s">
        <v>640</v>
      </c>
      <c r="D264" s="5">
        <v>31</v>
      </c>
      <c r="E264" s="6">
        <v>260</v>
      </c>
      <c r="F264" s="5" t="s">
        <v>120</v>
      </c>
      <c r="G264" s="6">
        <v>5000</v>
      </c>
      <c r="H264" s="6">
        <v>413.7</v>
      </c>
      <c r="I264" s="5" t="s">
        <v>29740</v>
      </c>
    </row>
    <row r="265" ht="19" customHeight="1" spans="1:9">
      <c r="A265" s="5">
        <v>1</v>
      </c>
      <c r="B265" s="5" t="s">
        <v>72</v>
      </c>
      <c r="C265" s="5" t="s">
        <v>640</v>
      </c>
      <c r="D265" s="5">
        <v>31</v>
      </c>
      <c r="E265" s="6">
        <v>260</v>
      </c>
      <c r="F265" s="5" t="s">
        <v>120</v>
      </c>
      <c r="G265" s="6">
        <v>5000</v>
      </c>
      <c r="H265" s="6">
        <v>380.4</v>
      </c>
      <c r="I265" s="5" t="s">
        <v>29740</v>
      </c>
    </row>
    <row r="266" ht="19" customHeight="1" spans="1:9">
      <c r="A266" s="5">
        <v>1</v>
      </c>
      <c r="B266" s="5" t="s">
        <v>596</v>
      </c>
      <c r="C266" s="5" t="s">
        <v>253</v>
      </c>
      <c r="D266" s="5">
        <v>31</v>
      </c>
      <c r="E266" s="6">
        <v>150</v>
      </c>
      <c r="F266" s="5" t="s">
        <v>113</v>
      </c>
      <c r="G266" s="6">
        <v>3000</v>
      </c>
      <c r="H266" s="6">
        <v>241.7</v>
      </c>
      <c r="I266" s="5" t="s">
        <v>29719</v>
      </c>
    </row>
    <row r="267" ht="19" customHeight="1" spans="1:9">
      <c r="A267" s="5">
        <v>1</v>
      </c>
      <c r="B267" s="5" t="s">
        <v>488</v>
      </c>
      <c r="C267" s="5" t="s">
        <v>640</v>
      </c>
      <c r="D267" s="5">
        <v>31</v>
      </c>
      <c r="E267" s="6">
        <v>150</v>
      </c>
      <c r="F267" s="5" t="s">
        <v>120</v>
      </c>
      <c r="G267" s="6">
        <v>3000</v>
      </c>
      <c r="H267" s="6">
        <v>165.4</v>
      </c>
      <c r="I267" s="5" t="s">
        <v>29740</v>
      </c>
    </row>
    <row r="268" ht="19" customHeight="1" spans="1:9">
      <c r="A268" s="5">
        <v>1</v>
      </c>
      <c r="B268" s="5" t="s">
        <v>29751</v>
      </c>
      <c r="C268" s="5" t="s">
        <v>253</v>
      </c>
      <c r="D268" s="5">
        <v>31</v>
      </c>
      <c r="E268" s="6">
        <v>150</v>
      </c>
      <c r="F268" s="5" t="s">
        <v>113</v>
      </c>
      <c r="G268" s="6">
        <v>3000</v>
      </c>
      <c r="H268" s="6">
        <v>228.2</v>
      </c>
      <c r="I268" s="5" t="s">
        <v>29719</v>
      </c>
    </row>
    <row r="269" ht="19" customHeight="1" spans="1:9">
      <c r="A269" s="5">
        <v>1</v>
      </c>
      <c r="B269" s="5" t="s">
        <v>29646</v>
      </c>
      <c r="C269" s="5" t="s">
        <v>253</v>
      </c>
      <c r="D269" s="5">
        <v>31</v>
      </c>
      <c r="E269" s="6">
        <v>150</v>
      </c>
      <c r="F269" s="5" t="s">
        <v>120</v>
      </c>
      <c r="G269" s="6">
        <v>3000</v>
      </c>
      <c r="H269" s="6">
        <v>213.5</v>
      </c>
      <c r="I269" s="5" t="s">
        <v>29740</v>
      </c>
    </row>
    <row r="270" ht="19" customHeight="1" spans="1:9">
      <c r="A270" s="5">
        <v>1</v>
      </c>
      <c r="B270" s="5" t="s">
        <v>29687</v>
      </c>
      <c r="C270" s="5" t="s">
        <v>29734</v>
      </c>
      <c r="D270" s="5">
        <v>31</v>
      </c>
      <c r="E270" s="6">
        <v>260</v>
      </c>
      <c r="F270" s="5" t="s">
        <v>120</v>
      </c>
      <c r="G270" s="6">
        <v>5000</v>
      </c>
      <c r="H270" s="6">
        <v>282.6</v>
      </c>
      <c r="I270" s="5" t="s">
        <v>29740</v>
      </c>
    </row>
    <row r="271" ht="19" customHeight="1" spans="1:9">
      <c r="A271" s="5">
        <v>1</v>
      </c>
      <c r="B271" s="5" t="s">
        <v>240</v>
      </c>
      <c r="C271" s="5" t="s">
        <v>640</v>
      </c>
      <c r="D271" s="5">
        <v>31</v>
      </c>
      <c r="E271" s="6">
        <v>260</v>
      </c>
      <c r="F271" s="5" t="s">
        <v>120</v>
      </c>
      <c r="G271" s="6">
        <v>5000</v>
      </c>
      <c r="H271" s="6">
        <v>277.8</v>
      </c>
      <c r="I271" s="5" t="s">
        <v>29740</v>
      </c>
    </row>
    <row r="272" ht="19" customHeight="1" spans="1:9">
      <c r="A272" s="5">
        <v>1</v>
      </c>
      <c r="B272" s="5" t="s">
        <v>80</v>
      </c>
      <c r="C272" s="5" t="s">
        <v>640</v>
      </c>
      <c r="D272" s="5">
        <v>31</v>
      </c>
      <c r="E272" s="6">
        <v>150</v>
      </c>
      <c r="F272" s="5" t="s">
        <v>120</v>
      </c>
      <c r="G272" s="6">
        <v>3000</v>
      </c>
      <c r="H272" s="6">
        <v>153.8</v>
      </c>
      <c r="I272" s="5" t="s">
        <v>29740</v>
      </c>
    </row>
    <row r="273" ht="19" customHeight="1" spans="1:9">
      <c r="A273" s="5">
        <v>1</v>
      </c>
      <c r="B273" s="5" t="s">
        <v>765</v>
      </c>
      <c r="C273" s="5" t="s">
        <v>82</v>
      </c>
      <c r="D273" s="5">
        <v>31</v>
      </c>
      <c r="E273" s="6">
        <v>1000</v>
      </c>
      <c r="F273" s="5" t="s">
        <v>120</v>
      </c>
      <c r="G273" s="6">
        <v>6000</v>
      </c>
      <c r="H273" s="6">
        <v>322</v>
      </c>
      <c r="I273" s="5" t="s">
        <v>29740</v>
      </c>
    </row>
    <row r="274" ht="19" customHeight="1" spans="1:9">
      <c r="A274" s="5">
        <v>1</v>
      </c>
      <c r="B274" s="5" t="s">
        <v>29625</v>
      </c>
      <c r="C274" s="5" t="s">
        <v>640</v>
      </c>
      <c r="D274" s="5">
        <v>31</v>
      </c>
      <c r="E274" s="6">
        <v>150</v>
      </c>
      <c r="F274" s="5" t="s">
        <v>120</v>
      </c>
      <c r="G274" s="6">
        <v>3000</v>
      </c>
      <c r="H274" s="6">
        <v>111.8</v>
      </c>
      <c r="I274" s="5" t="s">
        <v>29740</v>
      </c>
    </row>
    <row r="275" ht="19" customHeight="1" spans="1:9">
      <c r="A275" s="5">
        <v>1</v>
      </c>
      <c r="B275" s="5" t="s">
        <v>176</v>
      </c>
      <c r="C275" s="5" t="s">
        <v>70</v>
      </c>
      <c r="D275" s="5">
        <v>31</v>
      </c>
      <c r="E275" s="6">
        <v>1000</v>
      </c>
      <c r="F275" s="5" t="s">
        <v>120</v>
      </c>
      <c r="G275" s="6">
        <v>6000</v>
      </c>
      <c r="H275" s="6">
        <v>195.5</v>
      </c>
      <c r="I275" s="5" t="s">
        <v>29740</v>
      </c>
    </row>
    <row r="276" ht="19" customHeight="1" spans="1:9">
      <c r="A276" s="5">
        <v>1</v>
      </c>
      <c r="B276" s="5" t="s">
        <v>29707</v>
      </c>
      <c r="C276" s="5" t="s">
        <v>253</v>
      </c>
      <c r="D276" s="5">
        <v>6</v>
      </c>
      <c r="E276" s="6">
        <v>260</v>
      </c>
      <c r="F276" s="5" t="s">
        <v>120</v>
      </c>
      <c r="G276" s="6">
        <v>967.74</v>
      </c>
      <c r="H276" s="6">
        <v>40.2</v>
      </c>
      <c r="I276" s="5" t="s">
        <v>29740</v>
      </c>
    </row>
    <row r="277" ht="19" customHeight="1" spans="1:9">
      <c r="A277" s="5">
        <v>1</v>
      </c>
      <c r="B277" s="5" t="s">
        <v>738</v>
      </c>
      <c r="C277" s="5" t="s">
        <v>52</v>
      </c>
      <c r="D277" s="5">
        <v>23</v>
      </c>
      <c r="E277" s="6">
        <v>150</v>
      </c>
      <c r="F277" s="5" t="s">
        <v>120</v>
      </c>
      <c r="G277" s="6">
        <v>2225.81</v>
      </c>
      <c r="H277" s="6">
        <v>28.7</v>
      </c>
      <c r="I277" s="5" t="s">
        <v>29740</v>
      </c>
    </row>
    <row r="278" ht="19" customHeight="1" spans="1:9">
      <c r="A278" s="5">
        <v>1</v>
      </c>
      <c r="B278" s="5" t="s">
        <v>29752</v>
      </c>
      <c r="C278" s="5" t="s">
        <v>52</v>
      </c>
      <c r="D278" s="5">
        <v>22</v>
      </c>
      <c r="E278" s="6">
        <v>150</v>
      </c>
      <c r="F278" s="5" t="s">
        <v>120</v>
      </c>
      <c r="G278" s="6">
        <v>2129.03</v>
      </c>
      <c r="H278" s="6">
        <v>22.7</v>
      </c>
      <c r="I278" s="5" t="s">
        <v>29740</v>
      </c>
    </row>
    <row r="279" ht="19" customHeight="1" spans="1:9">
      <c r="A279" s="5">
        <v>1</v>
      </c>
      <c r="B279" s="5" t="s">
        <v>394</v>
      </c>
      <c r="C279" s="5" t="s">
        <v>640</v>
      </c>
      <c r="D279" s="5">
        <v>31</v>
      </c>
      <c r="E279" s="6">
        <v>150</v>
      </c>
      <c r="F279" s="5" t="s">
        <v>120</v>
      </c>
      <c r="G279" s="6">
        <v>3000</v>
      </c>
      <c r="H279" s="6">
        <v>58.9</v>
      </c>
      <c r="I279" s="5" t="s">
        <v>29740</v>
      </c>
    </row>
    <row r="280" ht="19" customHeight="1" spans="1:9">
      <c r="A280" s="5">
        <v>1</v>
      </c>
      <c r="B280" s="5" t="s">
        <v>29665</v>
      </c>
      <c r="C280" s="5" t="s">
        <v>253</v>
      </c>
      <c r="D280" s="5">
        <v>19</v>
      </c>
      <c r="E280" s="6">
        <v>150</v>
      </c>
      <c r="F280" s="5" t="s">
        <v>120</v>
      </c>
      <c r="G280" s="6">
        <v>1838.71</v>
      </c>
      <c r="H280" s="6">
        <v>25.4</v>
      </c>
      <c r="I280" s="5" t="s">
        <v>29740</v>
      </c>
    </row>
    <row r="281" ht="19" customHeight="1" spans="1:9">
      <c r="A281" s="5">
        <v>1</v>
      </c>
      <c r="B281" s="5" t="s">
        <v>79</v>
      </c>
      <c r="C281" s="5" t="s">
        <v>52</v>
      </c>
      <c r="D281" s="5">
        <v>22</v>
      </c>
      <c r="E281" s="6">
        <v>150</v>
      </c>
      <c r="F281" s="5" t="s">
        <v>120</v>
      </c>
      <c r="G281" s="6">
        <v>2129.03</v>
      </c>
      <c r="H281" s="6">
        <v>39.9</v>
      </c>
      <c r="I281" s="5" t="s">
        <v>29740</v>
      </c>
    </row>
    <row r="282" ht="19" customHeight="1" spans="1:9">
      <c r="A282" s="5">
        <v>1</v>
      </c>
      <c r="B282" s="5" t="s">
        <v>580</v>
      </c>
      <c r="C282" s="5" t="s">
        <v>558</v>
      </c>
      <c r="D282" s="5">
        <v>31</v>
      </c>
      <c r="E282" s="6">
        <v>260</v>
      </c>
      <c r="F282" s="5" t="s">
        <v>120</v>
      </c>
      <c r="G282" s="6">
        <v>5000</v>
      </c>
      <c r="H282" s="6">
        <v>74.3</v>
      </c>
      <c r="I282" s="5" t="s">
        <v>29740</v>
      </c>
    </row>
    <row r="283" ht="19" customHeight="1" spans="1:9">
      <c r="A283" s="5">
        <v>1</v>
      </c>
      <c r="B283" s="5" t="s">
        <v>717</v>
      </c>
      <c r="C283" s="5" t="s">
        <v>52</v>
      </c>
      <c r="D283" s="5">
        <v>31</v>
      </c>
      <c r="E283" s="6">
        <v>260</v>
      </c>
      <c r="F283" s="5" t="s">
        <v>120</v>
      </c>
      <c r="G283" s="6">
        <v>5000</v>
      </c>
      <c r="H283" s="6">
        <v>62.2</v>
      </c>
      <c r="I283" s="5" t="s">
        <v>29740</v>
      </c>
    </row>
    <row r="284" ht="19" customHeight="1" spans="1:9">
      <c r="A284" s="5">
        <v>1</v>
      </c>
      <c r="B284" s="5" t="s">
        <v>29662</v>
      </c>
      <c r="C284" s="5" t="s">
        <v>253</v>
      </c>
      <c r="D284" s="5">
        <v>19</v>
      </c>
      <c r="E284" s="6">
        <v>150</v>
      </c>
      <c r="F284" s="5" t="s">
        <v>120</v>
      </c>
      <c r="G284" s="6">
        <v>1838.71</v>
      </c>
      <c r="H284" s="6">
        <v>15.7</v>
      </c>
      <c r="I284" s="5" t="s">
        <v>29740</v>
      </c>
    </row>
    <row r="285" ht="19" customHeight="1" spans="1:9">
      <c r="A285" s="5">
        <v>1</v>
      </c>
      <c r="B285" s="5" t="s">
        <v>81</v>
      </c>
      <c r="C285" s="5" t="s">
        <v>558</v>
      </c>
      <c r="D285" s="5">
        <v>31</v>
      </c>
      <c r="E285" s="6">
        <v>260</v>
      </c>
      <c r="F285" s="5" t="s">
        <v>120</v>
      </c>
      <c r="G285" s="6">
        <v>5000</v>
      </c>
      <c r="H285" s="6">
        <v>47.1</v>
      </c>
      <c r="I285" s="5" t="s">
        <v>29740</v>
      </c>
    </row>
    <row r="286" ht="19" customHeight="1" spans="1:9">
      <c r="A286" s="5">
        <v>1</v>
      </c>
      <c r="B286" s="5" t="s">
        <v>29684</v>
      </c>
      <c r="C286" s="5" t="s">
        <v>253</v>
      </c>
      <c r="D286" s="5">
        <v>31</v>
      </c>
      <c r="E286" s="6">
        <v>150</v>
      </c>
      <c r="F286" s="5" t="s">
        <v>120</v>
      </c>
      <c r="G286" s="6">
        <v>3000</v>
      </c>
      <c r="H286" s="6">
        <v>20.4</v>
      </c>
      <c r="I286" s="5" t="s">
        <v>29740</v>
      </c>
    </row>
    <row r="287" ht="19" customHeight="1" spans="1:9">
      <c r="A287" s="5">
        <v>1</v>
      </c>
      <c r="B287" s="5" t="s">
        <v>850</v>
      </c>
      <c r="C287" s="5" t="s">
        <v>253</v>
      </c>
      <c r="D287" s="5">
        <v>19</v>
      </c>
      <c r="E287" s="6">
        <v>150</v>
      </c>
      <c r="F287" s="5" t="s">
        <v>120</v>
      </c>
      <c r="G287" s="6">
        <v>1838.71</v>
      </c>
      <c r="H287" s="6">
        <v>3.1</v>
      </c>
      <c r="I287" s="5" t="s">
        <v>29740</v>
      </c>
    </row>
    <row r="288" ht="19" customHeight="1" spans="1:9">
      <c r="A288" s="5">
        <v>1</v>
      </c>
      <c r="B288" s="5" t="s">
        <v>606</v>
      </c>
      <c r="C288" s="5" t="s">
        <v>253</v>
      </c>
      <c r="D288" s="5">
        <v>31</v>
      </c>
      <c r="E288" s="6">
        <v>150</v>
      </c>
      <c r="F288" s="5" t="s">
        <v>120</v>
      </c>
      <c r="G288" s="6">
        <v>3000</v>
      </c>
      <c r="H288" s="6">
        <v>8.5</v>
      </c>
      <c r="I288" s="5" t="s">
        <v>29740</v>
      </c>
    </row>
    <row r="289" ht="19" customHeight="1" spans="1:9">
      <c r="A289" s="5">
        <v>1</v>
      </c>
      <c r="B289" s="5" t="s">
        <v>504</v>
      </c>
      <c r="C289" s="5" t="s">
        <v>52</v>
      </c>
      <c r="D289" s="5">
        <v>31</v>
      </c>
      <c r="E289" s="6">
        <v>150</v>
      </c>
      <c r="F289" s="5" t="s">
        <v>120</v>
      </c>
      <c r="G289" s="6">
        <v>3000</v>
      </c>
      <c r="H289" s="6">
        <v>0.4</v>
      </c>
      <c r="I289" s="5" t="s">
        <v>29740</v>
      </c>
    </row>
    <row r="290" ht="19" customHeight="1" spans="1:9">
      <c r="A290" s="5">
        <v>1</v>
      </c>
      <c r="B290" s="5" t="s">
        <v>727</v>
      </c>
      <c r="C290" s="5" t="s">
        <v>52</v>
      </c>
      <c r="D290" s="5">
        <v>31</v>
      </c>
      <c r="E290" s="6">
        <v>150</v>
      </c>
      <c r="F290" s="5" t="s">
        <v>113</v>
      </c>
      <c r="G290" s="6">
        <v>3000</v>
      </c>
      <c r="H290" s="6">
        <v>0</v>
      </c>
      <c r="I290" s="5" t="s">
        <v>29719</v>
      </c>
    </row>
    <row r="291" ht="19" customHeight="1" spans="1:9">
      <c r="A291" s="5">
        <v>1</v>
      </c>
      <c r="B291" s="5" t="s">
        <v>609</v>
      </c>
      <c r="C291" s="5" t="s">
        <v>253</v>
      </c>
      <c r="D291" s="5">
        <v>31</v>
      </c>
      <c r="E291" s="6">
        <v>260</v>
      </c>
      <c r="F291" s="5" t="s">
        <v>120</v>
      </c>
      <c r="G291" s="6">
        <v>5000</v>
      </c>
      <c r="H291" s="6">
        <v>0</v>
      </c>
      <c r="I291" s="5" t="s">
        <v>29740</v>
      </c>
    </row>
    <row r="292" ht="19" customHeight="1" spans="1:9">
      <c r="A292" s="5">
        <v>1</v>
      </c>
      <c r="B292" s="5" t="s">
        <v>29702</v>
      </c>
      <c r="C292" s="5" t="s">
        <v>253</v>
      </c>
      <c r="D292" s="5">
        <v>31</v>
      </c>
      <c r="E292" s="6">
        <v>260</v>
      </c>
      <c r="F292" s="5" t="s">
        <v>120</v>
      </c>
      <c r="G292" s="6">
        <v>5000</v>
      </c>
      <c r="H292" s="6">
        <v>0</v>
      </c>
      <c r="I292" s="5" t="s">
        <v>29740</v>
      </c>
    </row>
    <row r="293" ht="19" customHeight="1" spans="1:9">
      <c r="A293" s="5">
        <v>1</v>
      </c>
      <c r="B293" s="5" t="s">
        <v>368</v>
      </c>
      <c r="C293" s="5" t="s">
        <v>640</v>
      </c>
      <c r="D293" s="5">
        <v>31</v>
      </c>
      <c r="E293" s="6">
        <v>150</v>
      </c>
      <c r="F293" s="5" t="s">
        <v>120</v>
      </c>
      <c r="G293" s="6">
        <v>3000</v>
      </c>
      <c r="H293" s="6">
        <v>0</v>
      </c>
      <c r="I293" s="5" t="s">
        <v>29740</v>
      </c>
    </row>
    <row r="294" ht="19" customHeight="1" spans="1:9">
      <c r="A294" s="5">
        <v>1</v>
      </c>
      <c r="B294" s="5" t="s">
        <v>29753</v>
      </c>
      <c r="C294" s="5" t="s">
        <v>640</v>
      </c>
      <c r="D294" s="5">
        <v>5</v>
      </c>
      <c r="E294" s="6">
        <v>150</v>
      </c>
      <c r="F294" s="5" t="s">
        <v>120</v>
      </c>
      <c r="G294" s="6">
        <v>483.87</v>
      </c>
      <c r="H294" s="6">
        <v>0</v>
      </c>
      <c r="I294" s="5" t="s">
        <v>29740</v>
      </c>
    </row>
    <row r="295" ht="19" customHeight="1" spans="1:9">
      <c r="A295" s="5">
        <v>1</v>
      </c>
      <c r="B295" s="5" t="s">
        <v>754</v>
      </c>
      <c r="C295" s="5" t="s">
        <v>82</v>
      </c>
      <c r="D295" s="5">
        <v>13</v>
      </c>
      <c r="E295" s="6">
        <v>1000</v>
      </c>
      <c r="F295" s="5" t="s">
        <v>120</v>
      </c>
      <c r="G295" s="6">
        <v>2516.13</v>
      </c>
      <c r="H295" s="6">
        <v>0</v>
      </c>
      <c r="I295" s="5" t="s">
        <v>29740</v>
      </c>
    </row>
    <row r="296" ht="19" customHeight="1" spans="1:9">
      <c r="A296" s="5">
        <v>1</v>
      </c>
      <c r="B296" s="5" t="s">
        <v>776</v>
      </c>
      <c r="C296" s="5" t="s">
        <v>82</v>
      </c>
      <c r="D296" s="5">
        <v>13</v>
      </c>
      <c r="E296" s="6">
        <v>1000</v>
      </c>
      <c r="F296" s="5" t="s">
        <v>120</v>
      </c>
      <c r="G296" s="6">
        <v>2516.13</v>
      </c>
      <c r="H296" s="6">
        <v>0</v>
      </c>
      <c r="I296" s="5" t="s">
        <v>29740</v>
      </c>
    </row>
    <row r="297" ht="19" customHeight="1" spans="1:9">
      <c r="A297" s="5">
        <v>1</v>
      </c>
      <c r="B297" s="5" t="s">
        <v>783</v>
      </c>
      <c r="C297" s="5" t="s">
        <v>82</v>
      </c>
      <c r="D297" s="5">
        <v>13</v>
      </c>
      <c r="E297" s="6">
        <v>1000</v>
      </c>
      <c r="F297" s="5" t="s">
        <v>120</v>
      </c>
      <c r="G297" s="6">
        <v>2516.13</v>
      </c>
      <c r="H297" s="6">
        <v>0</v>
      </c>
      <c r="I297" s="5" t="s">
        <v>29740</v>
      </c>
    </row>
    <row r="298" ht="19" customHeight="1" spans="1:9">
      <c r="A298" s="5">
        <v>1</v>
      </c>
      <c r="B298" s="5" t="s">
        <v>213</v>
      </c>
      <c r="C298" s="5" t="s">
        <v>52</v>
      </c>
      <c r="D298" s="5">
        <v>31</v>
      </c>
      <c r="E298" s="6">
        <v>260</v>
      </c>
      <c r="F298" s="5" t="s">
        <v>120</v>
      </c>
      <c r="G298" s="6">
        <v>5000</v>
      </c>
      <c r="H298" s="6">
        <v>0</v>
      </c>
      <c r="I298" s="5" t="s">
        <v>29740</v>
      </c>
    </row>
    <row r="299" ht="19" customHeight="1" spans="1:9">
      <c r="A299" s="5">
        <v>1</v>
      </c>
      <c r="B299" s="5" t="s">
        <v>246</v>
      </c>
      <c r="C299" s="5" t="s">
        <v>52</v>
      </c>
      <c r="D299" s="5">
        <v>31</v>
      </c>
      <c r="E299" s="6">
        <v>260</v>
      </c>
      <c r="F299" s="5" t="s">
        <v>120</v>
      </c>
      <c r="G299" s="6">
        <v>5000</v>
      </c>
      <c r="H299" s="6">
        <v>0</v>
      </c>
      <c r="I299" s="5" t="s">
        <v>29740</v>
      </c>
    </row>
    <row r="300" ht="19" customHeight="1" spans="1:9">
      <c r="A300" s="5">
        <v>2</v>
      </c>
      <c r="B300" s="5" t="s">
        <v>29720</v>
      </c>
      <c r="C300" s="5" t="s">
        <v>29721</v>
      </c>
      <c r="D300" s="5">
        <v>12</v>
      </c>
      <c r="E300" s="6">
        <v>150</v>
      </c>
      <c r="F300" s="5" t="s">
        <v>113</v>
      </c>
      <c r="G300" s="6">
        <v>1285.71</v>
      </c>
      <c r="H300" s="6">
        <v>4396.5</v>
      </c>
      <c r="I300" s="5" t="s">
        <v>29719</v>
      </c>
    </row>
    <row r="301" ht="19" customHeight="1" spans="1:9">
      <c r="A301" s="5">
        <v>2</v>
      </c>
      <c r="B301" s="5" t="s">
        <v>29723</v>
      </c>
      <c r="C301" s="5" t="s">
        <v>29721</v>
      </c>
      <c r="D301" s="5">
        <v>28</v>
      </c>
      <c r="E301" s="6">
        <v>150</v>
      </c>
      <c r="F301" s="5" t="s">
        <v>113</v>
      </c>
      <c r="G301" s="6">
        <v>3000</v>
      </c>
      <c r="H301" s="6">
        <v>2622.1</v>
      </c>
      <c r="I301" s="5" t="s">
        <v>29719</v>
      </c>
    </row>
    <row r="302" ht="19" customHeight="1" spans="1:9">
      <c r="A302" s="5">
        <v>2</v>
      </c>
      <c r="B302" s="5" t="s">
        <v>29726</v>
      </c>
      <c r="C302" s="5" t="s">
        <v>29721</v>
      </c>
      <c r="D302" s="5">
        <v>26</v>
      </c>
      <c r="E302" s="6">
        <v>150</v>
      </c>
      <c r="F302" s="5" t="s">
        <v>113</v>
      </c>
      <c r="G302" s="6">
        <v>2785.71</v>
      </c>
      <c r="H302" s="6">
        <v>6767.3</v>
      </c>
      <c r="I302" s="5" t="s">
        <v>29719</v>
      </c>
    </row>
    <row r="303" ht="19" customHeight="1" spans="1:9">
      <c r="A303" s="5">
        <v>2</v>
      </c>
      <c r="B303" s="5" t="s">
        <v>29754</v>
      </c>
      <c r="C303" s="5" t="s">
        <v>29721</v>
      </c>
      <c r="D303" s="5">
        <v>3</v>
      </c>
      <c r="E303" s="6">
        <v>260</v>
      </c>
      <c r="F303" s="5" t="s">
        <v>113</v>
      </c>
      <c r="G303" s="6">
        <v>535.71</v>
      </c>
      <c r="H303" s="6">
        <v>810.5</v>
      </c>
      <c r="I303" s="5" t="s">
        <v>29719</v>
      </c>
    </row>
    <row r="304" ht="19" customHeight="1" spans="1:9">
      <c r="A304" s="5">
        <v>2</v>
      </c>
      <c r="B304" s="5" t="s">
        <v>29704</v>
      </c>
      <c r="C304" s="5" t="s">
        <v>29721</v>
      </c>
      <c r="D304" s="5">
        <v>3</v>
      </c>
      <c r="E304" s="6">
        <v>260</v>
      </c>
      <c r="F304" s="5" t="s">
        <v>113</v>
      </c>
      <c r="G304" s="6">
        <v>535.71</v>
      </c>
      <c r="H304" s="6">
        <v>491.7</v>
      </c>
      <c r="I304" s="5" t="s">
        <v>29719</v>
      </c>
    </row>
    <row r="305" ht="19" customHeight="1" spans="1:9">
      <c r="A305" s="5">
        <v>2</v>
      </c>
      <c r="B305" s="5" t="s">
        <v>84</v>
      </c>
      <c r="C305" s="5" t="s">
        <v>29721</v>
      </c>
      <c r="D305" s="5">
        <v>4</v>
      </c>
      <c r="E305" s="6">
        <v>260</v>
      </c>
      <c r="F305" s="5" t="s">
        <v>113</v>
      </c>
      <c r="G305" s="6">
        <v>714.29</v>
      </c>
      <c r="H305" s="6">
        <v>934</v>
      </c>
      <c r="I305" s="5" t="s">
        <v>29719</v>
      </c>
    </row>
    <row r="306" ht="19" customHeight="1" spans="1:9">
      <c r="A306" s="5">
        <v>2</v>
      </c>
      <c r="B306" s="5" t="s">
        <v>343</v>
      </c>
      <c r="C306" s="5" t="s">
        <v>29721</v>
      </c>
      <c r="D306" s="5">
        <v>17</v>
      </c>
      <c r="E306" s="6">
        <v>260</v>
      </c>
      <c r="F306" s="5" t="s">
        <v>113</v>
      </c>
      <c r="G306" s="6">
        <v>3035.71</v>
      </c>
      <c r="H306" s="6">
        <v>5221.9</v>
      </c>
      <c r="I306" s="5" t="s">
        <v>29719</v>
      </c>
    </row>
    <row r="307" ht="19" customHeight="1" spans="1:9">
      <c r="A307" s="5">
        <v>2</v>
      </c>
      <c r="B307" s="5" t="s">
        <v>848</v>
      </c>
      <c r="C307" s="5" t="s">
        <v>29721</v>
      </c>
      <c r="D307" s="5">
        <v>13</v>
      </c>
      <c r="E307" s="6">
        <v>150</v>
      </c>
      <c r="F307" s="5" t="s">
        <v>113</v>
      </c>
      <c r="G307" s="6">
        <v>1392.86</v>
      </c>
      <c r="H307" s="6">
        <v>5092.9</v>
      </c>
      <c r="I307" s="5" t="s">
        <v>29719</v>
      </c>
    </row>
    <row r="308" ht="19" customHeight="1" spans="1:9">
      <c r="A308" s="5">
        <v>2</v>
      </c>
      <c r="B308" s="5" t="s">
        <v>29728</v>
      </c>
      <c r="C308" s="5" t="s">
        <v>29721</v>
      </c>
      <c r="D308" s="5">
        <v>26</v>
      </c>
      <c r="E308" s="6">
        <v>150</v>
      </c>
      <c r="F308" s="5" t="s">
        <v>113</v>
      </c>
      <c r="G308" s="6">
        <v>2785.71</v>
      </c>
      <c r="H308" s="6">
        <v>4359.8</v>
      </c>
      <c r="I308" s="5" t="s">
        <v>29719</v>
      </c>
    </row>
    <row r="309" ht="19" customHeight="1" spans="1:9">
      <c r="A309" s="5">
        <v>2</v>
      </c>
      <c r="B309" s="5" t="s">
        <v>29650</v>
      </c>
      <c r="C309" s="5" t="s">
        <v>29721</v>
      </c>
      <c r="D309" s="5">
        <v>28</v>
      </c>
      <c r="E309" s="6">
        <v>150</v>
      </c>
      <c r="F309" s="5" t="s">
        <v>113</v>
      </c>
      <c r="G309" s="6">
        <v>3000</v>
      </c>
      <c r="H309" s="6">
        <v>3189.8</v>
      </c>
      <c r="I309" s="5" t="s">
        <v>29719</v>
      </c>
    </row>
    <row r="310" ht="19" customHeight="1" spans="1:9">
      <c r="A310" s="5">
        <v>2</v>
      </c>
      <c r="B310" s="5" t="s">
        <v>141</v>
      </c>
      <c r="C310" s="5" t="s">
        <v>558</v>
      </c>
      <c r="D310" s="5">
        <v>28</v>
      </c>
      <c r="E310" s="6">
        <v>150</v>
      </c>
      <c r="F310" s="5" t="s">
        <v>113</v>
      </c>
      <c r="G310" s="6">
        <v>3000</v>
      </c>
      <c r="H310" s="6">
        <v>89.5</v>
      </c>
      <c r="I310" s="5" t="s">
        <v>29719</v>
      </c>
    </row>
    <row r="311" ht="19" customHeight="1" spans="1:9">
      <c r="A311" s="5">
        <v>2</v>
      </c>
      <c r="B311" s="5" t="s">
        <v>29682</v>
      </c>
      <c r="C311" s="5" t="s">
        <v>558</v>
      </c>
      <c r="D311" s="5">
        <v>28</v>
      </c>
      <c r="E311" s="6">
        <v>260</v>
      </c>
      <c r="F311" s="5" t="s">
        <v>113</v>
      </c>
      <c r="G311" s="6">
        <v>5000</v>
      </c>
      <c r="H311" s="6">
        <v>5306.4</v>
      </c>
      <c r="I311" s="5" t="s">
        <v>29719</v>
      </c>
    </row>
    <row r="312" ht="19" customHeight="1" spans="1:9">
      <c r="A312" s="5">
        <v>2</v>
      </c>
      <c r="B312" s="5" t="s">
        <v>146</v>
      </c>
      <c r="C312" s="5" t="s">
        <v>558</v>
      </c>
      <c r="D312" s="5">
        <v>28</v>
      </c>
      <c r="E312" s="6">
        <v>150</v>
      </c>
      <c r="F312" s="5" t="s">
        <v>120</v>
      </c>
      <c r="G312" s="6">
        <v>3000</v>
      </c>
      <c r="H312" s="6">
        <v>272.2</v>
      </c>
      <c r="I312" s="5" t="s">
        <v>29740</v>
      </c>
    </row>
    <row r="313" ht="19" customHeight="1" spans="1:9">
      <c r="A313" s="5">
        <v>2</v>
      </c>
      <c r="B313" s="5" t="s">
        <v>81</v>
      </c>
      <c r="C313" s="5" t="s">
        <v>558</v>
      </c>
      <c r="D313" s="5">
        <v>28</v>
      </c>
      <c r="E313" s="6">
        <v>260</v>
      </c>
      <c r="F313" s="5" t="s">
        <v>120</v>
      </c>
      <c r="G313" s="6">
        <v>5000</v>
      </c>
      <c r="H313" s="6">
        <v>0</v>
      </c>
      <c r="I313" s="5" t="s">
        <v>29740</v>
      </c>
    </row>
    <row r="314" ht="19" customHeight="1" spans="1:9">
      <c r="A314" s="5">
        <v>2</v>
      </c>
      <c r="B314" s="5" t="s">
        <v>29708</v>
      </c>
      <c r="C314" s="5" t="s">
        <v>558</v>
      </c>
      <c r="D314" s="5">
        <v>28</v>
      </c>
      <c r="E314" s="6">
        <v>260</v>
      </c>
      <c r="F314" s="5" t="s">
        <v>113</v>
      </c>
      <c r="G314" s="6">
        <v>5000</v>
      </c>
      <c r="H314" s="6">
        <v>0</v>
      </c>
      <c r="I314" s="5" t="s">
        <v>29719</v>
      </c>
    </row>
    <row r="315" ht="19" customHeight="1" spans="1:9">
      <c r="A315" s="5">
        <v>2</v>
      </c>
      <c r="B315" s="5" t="s">
        <v>29703</v>
      </c>
      <c r="C315" s="5" t="s">
        <v>558</v>
      </c>
      <c r="D315" s="5">
        <v>28</v>
      </c>
      <c r="E315" s="6">
        <v>260</v>
      </c>
      <c r="F315" s="5" t="s">
        <v>113</v>
      </c>
      <c r="G315" s="6">
        <v>5000</v>
      </c>
      <c r="H315" s="6">
        <v>1026.6</v>
      </c>
      <c r="I315" s="5" t="s">
        <v>29719</v>
      </c>
    </row>
    <row r="316" ht="19" customHeight="1" spans="1:9">
      <c r="A316" s="5">
        <v>2</v>
      </c>
      <c r="B316" s="5" t="s">
        <v>330</v>
      </c>
      <c r="C316" s="5" t="s">
        <v>558</v>
      </c>
      <c r="D316" s="5">
        <v>14</v>
      </c>
      <c r="E316" s="6">
        <v>260</v>
      </c>
      <c r="F316" s="5" t="s">
        <v>120</v>
      </c>
      <c r="G316" s="6">
        <v>2500</v>
      </c>
      <c r="H316" s="6">
        <v>2032.1</v>
      </c>
      <c r="I316" s="5" t="s">
        <v>29740</v>
      </c>
    </row>
    <row r="317" ht="19" customHeight="1" spans="1:9">
      <c r="A317" s="5">
        <v>2</v>
      </c>
      <c r="B317" s="5" t="s">
        <v>29663</v>
      </c>
      <c r="C317" s="5" t="s">
        <v>558</v>
      </c>
      <c r="D317" s="5">
        <v>24</v>
      </c>
      <c r="E317" s="6">
        <v>260</v>
      </c>
      <c r="F317" s="5" t="s">
        <v>113</v>
      </c>
      <c r="G317" s="6">
        <v>4285.71</v>
      </c>
      <c r="H317" s="6">
        <v>4026.4</v>
      </c>
      <c r="I317" s="5" t="s">
        <v>29719</v>
      </c>
    </row>
    <row r="318" ht="19" customHeight="1" spans="1:9">
      <c r="A318" s="5">
        <v>2</v>
      </c>
      <c r="B318" s="5" t="s">
        <v>29754</v>
      </c>
      <c r="C318" s="5" t="s">
        <v>558</v>
      </c>
      <c r="D318" s="5">
        <v>12</v>
      </c>
      <c r="E318" s="6">
        <v>260</v>
      </c>
      <c r="F318" s="5" t="s">
        <v>113</v>
      </c>
      <c r="G318" s="6">
        <v>2142.86</v>
      </c>
      <c r="H318" s="6">
        <v>2717.6</v>
      </c>
      <c r="I318" s="5" t="s">
        <v>29719</v>
      </c>
    </row>
    <row r="319" ht="19" customHeight="1" spans="1:9">
      <c r="A319" s="5">
        <v>2</v>
      </c>
      <c r="B319" s="5" t="s">
        <v>833</v>
      </c>
      <c r="C319" s="5" t="s">
        <v>558</v>
      </c>
      <c r="D319" s="5">
        <v>28</v>
      </c>
      <c r="E319" s="6">
        <v>150</v>
      </c>
      <c r="F319" s="5" t="s">
        <v>113</v>
      </c>
      <c r="G319" s="6">
        <v>3000</v>
      </c>
      <c r="H319" s="6">
        <v>6726.9</v>
      </c>
      <c r="I319" s="5" t="s">
        <v>29719</v>
      </c>
    </row>
    <row r="320" ht="19" customHeight="1" spans="1:9">
      <c r="A320" s="5">
        <v>2</v>
      </c>
      <c r="B320" s="5" t="s">
        <v>29670</v>
      </c>
      <c r="C320" s="5" t="s">
        <v>558</v>
      </c>
      <c r="D320" s="5">
        <v>23</v>
      </c>
      <c r="E320" s="6">
        <v>260</v>
      </c>
      <c r="F320" s="5" t="s">
        <v>113</v>
      </c>
      <c r="G320" s="6">
        <v>4107.14</v>
      </c>
      <c r="H320" s="6">
        <v>1861.9</v>
      </c>
      <c r="I320" s="5" t="s">
        <v>29719</v>
      </c>
    </row>
    <row r="321" ht="19" customHeight="1" spans="1:9">
      <c r="A321" s="5">
        <v>2</v>
      </c>
      <c r="B321" s="5" t="s">
        <v>29612</v>
      </c>
      <c r="C321" s="5" t="s">
        <v>558</v>
      </c>
      <c r="D321" s="5">
        <v>28</v>
      </c>
      <c r="E321" s="6">
        <v>260</v>
      </c>
      <c r="F321" s="5" t="s">
        <v>120</v>
      </c>
      <c r="G321" s="6">
        <v>5000</v>
      </c>
      <c r="H321" s="6">
        <v>0</v>
      </c>
      <c r="I321" s="5" t="s">
        <v>29740</v>
      </c>
    </row>
    <row r="322" ht="19" customHeight="1" spans="1:9">
      <c r="A322" s="5">
        <v>2</v>
      </c>
      <c r="B322" s="5" t="s">
        <v>29704</v>
      </c>
      <c r="C322" s="5" t="s">
        <v>558</v>
      </c>
      <c r="D322" s="5">
        <v>8</v>
      </c>
      <c r="E322" s="6">
        <v>260</v>
      </c>
      <c r="F322" s="5" t="s">
        <v>120</v>
      </c>
      <c r="G322" s="6">
        <v>1428.57</v>
      </c>
      <c r="H322" s="6">
        <v>32.4</v>
      </c>
      <c r="I322" s="5" t="s">
        <v>29740</v>
      </c>
    </row>
    <row r="323" ht="19" customHeight="1" spans="1:9">
      <c r="A323" s="5">
        <v>2</v>
      </c>
      <c r="B323" s="5" t="s">
        <v>580</v>
      </c>
      <c r="C323" s="5" t="s">
        <v>558</v>
      </c>
      <c r="D323" s="5">
        <v>28</v>
      </c>
      <c r="E323" s="6">
        <v>260</v>
      </c>
      <c r="F323" s="5" t="s">
        <v>120</v>
      </c>
      <c r="G323" s="6">
        <v>5000</v>
      </c>
      <c r="H323" s="6">
        <v>60.6</v>
      </c>
      <c r="I323" s="5" t="s">
        <v>29740</v>
      </c>
    </row>
    <row r="324" ht="19" customHeight="1" spans="1:9">
      <c r="A324" s="5">
        <v>2</v>
      </c>
      <c r="B324" s="5" t="s">
        <v>84</v>
      </c>
      <c r="C324" s="5" t="s">
        <v>558</v>
      </c>
      <c r="D324" s="5">
        <v>12</v>
      </c>
      <c r="E324" s="6">
        <v>260</v>
      </c>
      <c r="F324" s="5" t="s">
        <v>120</v>
      </c>
      <c r="G324" s="6">
        <v>2142.86</v>
      </c>
      <c r="H324" s="6">
        <v>1688.9</v>
      </c>
      <c r="I324" s="5" t="s">
        <v>29740</v>
      </c>
    </row>
    <row r="325" ht="19" customHeight="1" spans="1:9">
      <c r="A325" s="5">
        <v>2</v>
      </c>
      <c r="B325" s="5" t="s">
        <v>154</v>
      </c>
      <c r="C325" s="5" t="s">
        <v>558</v>
      </c>
      <c r="D325" s="5">
        <v>28</v>
      </c>
      <c r="E325" s="6">
        <v>260</v>
      </c>
      <c r="F325" s="5" t="s">
        <v>120</v>
      </c>
      <c r="G325" s="6">
        <v>5000</v>
      </c>
      <c r="H325" s="6">
        <v>295.3</v>
      </c>
      <c r="I325" s="5" t="s">
        <v>29740</v>
      </c>
    </row>
    <row r="326" ht="19" customHeight="1" spans="1:9">
      <c r="A326" s="5">
        <v>2</v>
      </c>
      <c r="B326" s="5" t="s">
        <v>29680</v>
      </c>
      <c r="C326" s="5" t="s">
        <v>558</v>
      </c>
      <c r="D326" s="5">
        <v>28</v>
      </c>
      <c r="E326" s="6">
        <v>150</v>
      </c>
      <c r="F326" s="5" t="s">
        <v>113</v>
      </c>
      <c r="G326" s="6">
        <v>3000</v>
      </c>
      <c r="H326" s="6">
        <v>8165.2</v>
      </c>
      <c r="I326" s="5" t="s">
        <v>29719</v>
      </c>
    </row>
    <row r="327" ht="19" customHeight="1" spans="1:9">
      <c r="A327" s="5">
        <v>2</v>
      </c>
      <c r="B327" s="5" t="s">
        <v>836</v>
      </c>
      <c r="C327" s="5" t="s">
        <v>558</v>
      </c>
      <c r="D327" s="5">
        <v>28</v>
      </c>
      <c r="E327" s="6">
        <v>150</v>
      </c>
      <c r="F327" s="5" t="s">
        <v>113</v>
      </c>
      <c r="G327" s="6">
        <v>3000</v>
      </c>
      <c r="H327" s="6">
        <v>536.7</v>
      </c>
      <c r="I327" s="5" t="s">
        <v>29719</v>
      </c>
    </row>
    <row r="328" ht="19" customHeight="1" spans="1:9">
      <c r="A328" s="5">
        <v>2</v>
      </c>
      <c r="B328" s="5" t="s">
        <v>29656</v>
      </c>
      <c r="C328" s="5" t="s">
        <v>558</v>
      </c>
      <c r="D328" s="5">
        <v>28</v>
      </c>
      <c r="E328" s="6">
        <v>150</v>
      </c>
      <c r="F328" s="5" t="s">
        <v>113</v>
      </c>
      <c r="G328" s="6">
        <v>3000</v>
      </c>
      <c r="H328" s="6">
        <v>126.7</v>
      </c>
      <c r="I328" s="5" t="s">
        <v>29719</v>
      </c>
    </row>
    <row r="329" ht="19" customHeight="1" spans="1:9">
      <c r="A329" s="5">
        <v>2</v>
      </c>
      <c r="B329" s="5" t="s">
        <v>583</v>
      </c>
      <c r="C329" s="5" t="s">
        <v>558</v>
      </c>
      <c r="D329" s="5">
        <v>28</v>
      </c>
      <c r="E329" s="6">
        <v>150</v>
      </c>
      <c r="F329" s="5" t="s">
        <v>120</v>
      </c>
      <c r="G329" s="6">
        <v>3000</v>
      </c>
      <c r="H329" s="6">
        <v>1432.6</v>
      </c>
      <c r="I329" s="5" t="s">
        <v>29740</v>
      </c>
    </row>
    <row r="330" ht="19" customHeight="1" spans="1:9">
      <c r="A330" s="5">
        <v>2</v>
      </c>
      <c r="B330" s="5" t="s">
        <v>29730</v>
      </c>
      <c r="C330" s="5" t="s">
        <v>558</v>
      </c>
      <c r="D330" s="5">
        <v>28</v>
      </c>
      <c r="E330" s="6">
        <v>150</v>
      </c>
      <c r="F330" s="5" t="s">
        <v>113</v>
      </c>
      <c r="G330" s="6">
        <v>3000</v>
      </c>
      <c r="H330" s="6">
        <v>3023.2</v>
      </c>
      <c r="I330" s="5" t="s">
        <v>29719</v>
      </c>
    </row>
    <row r="331" ht="19" customHeight="1" spans="1:9">
      <c r="A331" s="5">
        <v>2</v>
      </c>
      <c r="B331" s="5" t="s">
        <v>342</v>
      </c>
      <c r="C331" s="5" t="s">
        <v>558</v>
      </c>
      <c r="D331" s="5">
        <v>28</v>
      </c>
      <c r="E331" s="6">
        <v>150</v>
      </c>
      <c r="F331" s="5" t="s">
        <v>113</v>
      </c>
      <c r="G331" s="6">
        <v>3000</v>
      </c>
      <c r="H331" s="6">
        <v>171.3</v>
      </c>
      <c r="I331" s="5" t="s">
        <v>29719</v>
      </c>
    </row>
    <row r="332" ht="19" customHeight="1" spans="1:9">
      <c r="A332" s="5">
        <v>2</v>
      </c>
      <c r="B332" s="5" t="s">
        <v>586</v>
      </c>
      <c r="C332" s="5" t="s">
        <v>558</v>
      </c>
      <c r="D332" s="5">
        <v>28</v>
      </c>
      <c r="E332" s="6">
        <v>150</v>
      </c>
      <c r="F332" s="5" t="s">
        <v>113</v>
      </c>
      <c r="G332" s="6">
        <v>3000</v>
      </c>
      <c r="H332" s="6">
        <v>1248.6</v>
      </c>
      <c r="I332" s="5" t="s">
        <v>29719</v>
      </c>
    </row>
    <row r="333" ht="19" customHeight="1" spans="1:9">
      <c r="A333" s="5">
        <v>2</v>
      </c>
      <c r="B333" s="5" t="s">
        <v>29675</v>
      </c>
      <c r="C333" s="5" t="s">
        <v>558</v>
      </c>
      <c r="D333" s="5">
        <v>26</v>
      </c>
      <c r="E333" s="6">
        <v>260</v>
      </c>
      <c r="F333" s="5" t="s">
        <v>113</v>
      </c>
      <c r="G333" s="6">
        <v>4642.86</v>
      </c>
      <c r="H333" s="6">
        <v>4290.8</v>
      </c>
      <c r="I333" s="5" t="s">
        <v>29719</v>
      </c>
    </row>
    <row r="334" ht="19" customHeight="1" spans="1:9">
      <c r="A334" s="5">
        <v>2</v>
      </c>
      <c r="B334" s="5" t="s">
        <v>29678</v>
      </c>
      <c r="C334" s="5" t="s">
        <v>558</v>
      </c>
      <c r="D334" s="5">
        <v>28</v>
      </c>
      <c r="E334" s="6">
        <v>260</v>
      </c>
      <c r="F334" s="5" t="s">
        <v>113</v>
      </c>
      <c r="G334" s="6">
        <v>5000</v>
      </c>
      <c r="H334" s="6">
        <v>5486.6</v>
      </c>
      <c r="I334" s="5" t="s">
        <v>29719</v>
      </c>
    </row>
    <row r="335" ht="19" customHeight="1" spans="1:9">
      <c r="A335" s="5">
        <v>2</v>
      </c>
      <c r="B335" s="5" t="s">
        <v>29737</v>
      </c>
      <c r="C335" s="5" t="s">
        <v>558</v>
      </c>
      <c r="D335" s="5">
        <v>28</v>
      </c>
      <c r="E335" s="6">
        <v>260</v>
      </c>
      <c r="F335" s="5" t="s">
        <v>113</v>
      </c>
      <c r="G335" s="6">
        <v>5000</v>
      </c>
      <c r="H335" s="6">
        <v>9508.3</v>
      </c>
      <c r="I335" s="5" t="s">
        <v>29719</v>
      </c>
    </row>
    <row r="336" ht="19" customHeight="1" spans="1:9">
      <c r="A336" s="5">
        <v>2</v>
      </c>
      <c r="B336" s="5" t="s">
        <v>64</v>
      </c>
      <c r="C336" s="5" t="s">
        <v>558</v>
      </c>
      <c r="D336" s="5">
        <v>28</v>
      </c>
      <c r="E336" s="6">
        <v>260</v>
      </c>
      <c r="F336" s="5" t="s">
        <v>120</v>
      </c>
      <c r="G336" s="6">
        <v>5000</v>
      </c>
      <c r="H336" s="6">
        <v>774.9</v>
      </c>
      <c r="I336" s="5" t="s">
        <v>29740</v>
      </c>
    </row>
    <row r="337" ht="19" customHeight="1" spans="1:9">
      <c r="A337" s="5">
        <v>2</v>
      </c>
      <c r="B337" s="5" t="s">
        <v>847</v>
      </c>
      <c r="C337" s="5" t="s">
        <v>558</v>
      </c>
      <c r="D337" s="5">
        <v>27</v>
      </c>
      <c r="E337" s="6">
        <v>150</v>
      </c>
      <c r="F337" s="5" t="s">
        <v>113</v>
      </c>
      <c r="G337" s="6">
        <v>2892.86</v>
      </c>
      <c r="H337" s="6">
        <v>4094.7</v>
      </c>
      <c r="I337" s="5" t="s">
        <v>29719</v>
      </c>
    </row>
    <row r="338" ht="19" customHeight="1" spans="1:9">
      <c r="A338" s="5">
        <v>2</v>
      </c>
      <c r="B338" s="5" t="s">
        <v>837</v>
      </c>
      <c r="C338" s="5" t="s">
        <v>558</v>
      </c>
      <c r="D338" s="5">
        <v>28</v>
      </c>
      <c r="E338" s="6">
        <v>150</v>
      </c>
      <c r="F338" s="5" t="s">
        <v>113</v>
      </c>
      <c r="G338" s="6">
        <v>3000</v>
      </c>
      <c r="H338" s="6">
        <v>1861</v>
      </c>
      <c r="I338" s="5" t="s">
        <v>29719</v>
      </c>
    </row>
    <row r="339" ht="19" customHeight="1" spans="1:9">
      <c r="A339" s="5">
        <v>2</v>
      </c>
      <c r="B339" s="5" t="s">
        <v>29731</v>
      </c>
      <c r="C339" s="5" t="s">
        <v>558</v>
      </c>
      <c r="D339" s="5">
        <v>28</v>
      </c>
      <c r="E339" s="6">
        <v>150</v>
      </c>
      <c r="F339" s="5" t="s">
        <v>113</v>
      </c>
      <c r="G339" s="6">
        <v>3000</v>
      </c>
      <c r="H339" s="6">
        <v>6676.2</v>
      </c>
      <c r="I339" s="5" t="s">
        <v>29719</v>
      </c>
    </row>
    <row r="340" ht="19" customHeight="1" spans="1:9">
      <c r="A340" s="5">
        <v>2</v>
      </c>
      <c r="B340" s="5" t="s">
        <v>590</v>
      </c>
      <c r="C340" s="5" t="s">
        <v>558</v>
      </c>
      <c r="D340" s="5">
        <v>28</v>
      </c>
      <c r="E340" s="6">
        <v>150</v>
      </c>
      <c r="F340" s="5" t="s">
        <v>113</v>
      </c>
      <c r="G340" s="6">
        <v>3000</v>
      </c>
      <c r="H340" s="6">
        <v>0</v>
      </c>
      <c r="I340" s="5" t="s">
        <v>29719</v>
      </c>
    </row>
    <row r="341" ht="19" customHeight="1" spans="1:9">
      <c r="A341" s="5">
        <v>2</v>
      </c>
      <c r="B341" s="5" t="s">
        <v>838</v>
      </c>
      <c r="C341" s="5" t="s">
        <v>558</v>
      </c>
      <c r="D341" s="5">
        <v>28</v>
      </c>
      <c r="E341" s="6">
        <v>150</v>
      </c>
      <c r="F341" s="5" t="s">
        <v>113</v>
      </c>
      <c r="G341" s="6">
        <v>3000</v>
      </c>
      <c r="H341" s="6">
        <v>8343.3</v>
      </c>
      <c r="I341" s="5" t="s">
        <v>29719</v>
      </c>
    </row>
    <row r="342" ht="19" customHeight="1" spans="1:9">
      <c r="A342" s="5">
        <v>2</v>
      </c>
      <c r="B342" s="5" t="s">
        <v>29694</v>
      </c>
      <c r="C342" s="5" t="s">
        <v>558</v>
      </c>
      <c r="D342" s="5">
        <v>28</v>
      </c>
      <c r="E342" s="6">
        <v>150</v>
      </c>
      <c r="F342" s="5" t="s">
        <v>113</v>
      </c>
      <c r="G342" s="6">
        <v>3000</v>
      </c>
      <c r="H342" s="6">
        <v>2413</v>
      </c>
      <c r="I342" s="5" t="s">
        <v>29719</v>
      </c>
    </row>
    <row r="343" ht="19" customHeight="1" spans="1:9">
      <c r="A343" s="5">
        <v>2</v>
      </c>
      <c r="B343" s="5" t="s">
        <v>592</v>
      </c>
      <c r="C343" s="5" t="s">
        <v>558</v>
      </c>
      <c r="D343" s="5">
        <v>28</v>
      </c>
      <c r="E343" s="6">
        <v>150</v>
      </c>
      <c r="F343" s="5" t="s">
        <v>120</v>
      </c>
      <c r="G343" s="6">
        <v>3000</v>
      </c>
      <c r="H343" s="6">
        <v>1858</v>
      </c>
      <c r="I343" s="5" t="s">
        <v>29740</v>
      </c>
    </row>
    <row r="344" ht="19" customHeight="1" spans="1:9">
      <c r="A344" s="5">
        <v>2</v>
      </c>
      <c r="B344" s="5" t="s">
        <v>155</v>
      </c>
      <c r="C344" s="5" t="s">
        <v>558</v>
      </c>
      <c r="D344" s="5">
        <v>28</v>
      </c>
      <c r="E344" s="6">
        <v>150</v>
      </c>
      <c r="F344" s="5" t="s">
        <v>120</v>
      </c>
      <c r="G344" s="6">
        <v>3000</v>
      </c>
      <c r="H344" s="6">
        <v>373</v>
      </c>
      <c r="I344" s="5" t="s">
        <v>29740</v>
      </c>
    </row>
    <row r="345" ht="19" customHeight="1" spans="1:9">
      <c r="A345" s="5">
        <v>2</v>
      </c>
      <c r="B345" s="5" t="s">
        <v>839</v>
      </c>
      <c r="C345" s="5" t="s">
        <v>558</v>
      </c>
      <c r="D345" s="5">
        <v>28</v>
      </c>
      <c r="E345" s="6">
        <v>150</v>
      </c>
      <c r="F345" s="5" t="s">
        <v>113</v>
      </c>
      <c r="G345" s="6">
        <v>3000</v>
      </c>
      <c r="H345" s="6">
        <v>815.1</v>
      </c>
      <c r="I345" s="5" t="s">
        <v>29719</v>
      </c>
    </row>
    <row r="346" ht="19" customHeight="1" spans="1:9">
      <c r="A346" s="5">
        <v>2</v>
      </c>
      <c r="B346" s="5" t="s">
        <v>598</v>
      </c>
      <c r="C346" s="5" t="s">
        <v>558</v>
      </c>
      <c r="D346" s="5">
        <v>28</v>
      </c>
      <c r="E346" s="6">
        <v>150</v>
      </c>
      <c r="F346" s="5" t="s">
        <v>120</v>
      </c>
      <c r="G346" s="6">
        <v>3000</v>
      </c>
      <c r="H346" s="6">
        <v>1535.9</v>
      </c>
      <c r="I346" s="5" t="s">
        <v>29740</v>
      </c>
    </row>
    <row r="347" ht="19" customHeight="1" spans="1:9">
      <c r="A347" s="5">
        <v>2</v>
      </c>
      <c r="B347" s="5" t="s">
        <v>156</v>
      </c>
      <c r="C347" s="5" t="s">
        <v>558</v>
      </c>
      <c r="D347" s="5">
        <v>28</v>
      </c>
      <c r="E347" s="6">
        <v>150</v>
      </c>
      <c r="F347" s="5" t="s">
        <v>120</v>
      </c>
      <c r="G347" s="6">
        <v>3000</v>
      </c>
      <c r="H347" s="6">
        <v>0</v>
      </c>
      <c r="I347" s="5" t="s">
        <v>29740</v>
      </c>
    </row>
    <row r="348" ht="19" customHeight="1" spans="1:9">
      <c r="A348" s="5">
        <v>2</v>
      </c>
      <c r="B348" s="5" t="s">
        <v>157</v>
      </c>
      <c r="C348" s="5" t="s">
        <v>558</v>
      </c>
      <c r="D348" s="5">
        <v>28</v>
      </c>
      <c r="E348" s="6">
        <v>150</v>
      </c>
      <c r="F348" s="5" t="s">
        <v>120</v>
      </c>
      <c r="G348" s="6">
        <v>3000</v>
      </c>
      <c r="H348" s="6">
        <v>94.5</v>
      </c>
      <c r="I348" s="5" t="s">
        <v>29740</v>
      </c>
    </row>
    <row r="349" ht="19" customHeight="1" spans="1:9">
      <c r="A349" s="5">
        <v>2</v>
      </c>
      <c r="B349" s="5" t="s">
        <v>600</v>
      </c>
      <c r="C349" s="5" t="s">
        <v>558</v>
      </c>
      <c r="D349" s="5">
        <v>28</v>
      </c>
      <c r="E349" s="6">
        <v>150</v>
      </c>
      <c r="F349" s="5" t="s">
        <v>113</v>
      </c>
      <c r="G349" s="6">
        <v>3000</v>
      </c>
      <c r="H349" s="6">
        <v>36.3</v>
      </c>
      <c r="I349" s="5" t="s">
        <v>29719</v>
      </c>
    </row>
    <row r="350" ht="19" customHeight="1" spans="1:9">
      <c r="A350" s="5">
        <v>2</v>
      </c>
      <c r="B350" s="5" t="s">
        <v>159</v>
      </c>
      <c r="C350" s="5" t="s">
        <v>558</v>
      </c>
      <c r="D350" s="5">
        <v>28</v>
      </c>
      <c r="E350" s="6">
        <v>150</v>
      </c>
      <c r="F350" s="5" t="s">
        <v>120</v>
      </c>
      <c r="G350" s="6">
        <v>3000</v>
      </c>
      <c r="H350" s="6">
        <v>308.5</v>
      </c>
      <c r="I350" s="5" t="s">
        <v>29740</v>
      </c>
    </row>
    <row r="351" ht="19" customHeight="1" spans="1:9">
      <c r="A351" s="5">
        <v>2</v>
      </c>
      <c r="B351" s="5" t="s">
        <v>601</v>
      </c>
      <c r="C351" s="5" t="s">
        <v>558</v>
      </c>
      <c r="D351" s="5">
        <v>3</v>
      </c>
      <c r="E351" s="6">
        <v>150</v>
      </c>
      <c r="F351" s="5" t="s">
        <v>113</v>
      </c>
      <c r="G351" s="6">
        <v>321.43</v>
      </c>
      <c r="H351" s="6">
        <v>757.4</v>
      </c>
      <c r="I351" s="5" t="s">
        <v>29719</v>
      </c>
    </row>
    <row r="352" ht="19" customHeight="1" spans="1:9">
      <c r="A352" s="5">
        <v>2</v>
      </c>
      <c r="B352" s="5" t="s">
        <v>840</v>
      </c>
      <c r="C352" s="5" t="s">
        <v>558</v>
      </c>
      <c r="D352" s="5">
        <v>28</v>
      </c>
      <c r="E352" s="6">
        <v>150</v>
      </c>
      <c r="F352" s="5" t="s">
        <v>113</v>
      </c>
      <c r="G352" s="6">
        <v>3000</v>
      </c>
      <c r="H352" s="6">
        <v>11082.9</v>
      </c>
      <c r="I352" s="5" t="s">
        <v>29719</v>
      </c>
    </row>
    <row r="353" ht="19" customHeight="1" spans="1:9">
      <c r="A353" s="5">
        <v>2</v>
      </c>
      <c r="B353" s="5" t="s">
        <v>841</v>
      </c>
      <c r="C353" s="5" t="s">
        <v>558</v>
      </c>
      <c r="D353" s="5">
        <v>28</v>
      </c>
      <c r="E353" s="6">
        <v>150</v>
      </c>
      <c r="F353" s="5" t="s">
        <v>113</v>
      </c>
      <c r="G353" s="6">
        <v>3000</v>
      </c>
      <c r="H353" s="6">
        <v>4829</v>
      </c>
      <c r="I353" s="5" t="s">
        <v>29719</v>
      </c>
    </row>
    <row r="354" ht="19" customHeight="1" spans="1:9">
      <c r="A354" s="5">
        <v>2</v>
      </c>
      <c r="B354" s="5" t="s">
        <v>29733</v>
      </c>
      <c r="C354" s="5" t="s">
        <v>558</v>
      </c>
      <c r="D354" s="5">
        <v>28</v>
      </c>
      <c r="E354" s="6">
        <v>150</v>
      </c>
      <c r="F354" s="5" t="s">
        <v>113</v>
      </c>
      <c r="G354" s="6">
        <v>3000</v>
      </c>
      <c r="H354" s="6">
        <v>6989.6</v>
      </c>
      <c r="I354" s="5" t="s">
        <v>29719</v>
      </c>
    </row>
    <row r="355" ht="19" customHeight="1" spans="1:9">
      <c r="A355" s="5">
        <v>2</v>
      </c>
      <c r="B355" s="5" t="s">
        <v>851</v>
      </c>
      <c r="C355" s="5" t="s">
        <v>558</v>
      </c>
      <c r="D355" s="5">
        <v>12</v>
      </c>
      <c r="E355" s="6">
        <v>150</v>
      </c>
      <c r="F355" s="5" t="s">
        <v>120</v>
      </c>
      <c r="G355" s="6">
        <v>1285.71</v>
      </c>
      <c r="H355" s="6">
        <v>119.2</v>
      </c>
      <c r="I355" s="5" t="s">
        <v>29740</v>
      </c>
    </row>
    <row r="356" ht="19" customHeight="1" spans="1:9">
      <c r="A356" s="5">
        <v>2</v>
      </c>
      <c r="B356" s="5" t="s">
        <v>843</v>
      </c>
      <c r="C356" s="5" t="s">
        <v>558</v>
      </c>
      <c r="D356" s="5">
        <v>28</v>
      </c>
      <c r="E356" s="6">
        <v>150</v>
      </c>
      <c r="F356" s="5" t="s">
        <v>113</v>
      </c>
      <c r="G356" s="6">
        <v>3000</v>
      </c>
      <c r="H356" s="6">
        <v>3644.3</v>
      </c>
      <c r="I356" s="5" t="s">
        <v>29719</v>
      </c>
    </row>
    <row r="357" ht="19" customHeight="1" spans="1:9">
      <c r="A357" s="5">
        <v>2</v>
      </c>
      <c r="B357" s="5" t="s">
        <v>844</v>
      </c>
      <c r="C357" s="5" t="s">
        <v>558</v>
      </c>
      <c r="D357" s="5">
        <v>28</v>
      </c>
      <c r="E357" s="6">
        <v>150</v>
      </c>
      <c r="F357" s="5" t="s">
        <v>113</v>
      </c>
      <c r="G357" s="6">
        <v>3000</v>
      </c>
      <c r="H357" s="6">
        <v>5774.8</v>
      </c>
      <c r="I357" s="5" t="s">
        <v>29719</v>
      </c>
    </row>
    <row r="358" ht="19" customHeight="1" spans="1:9">
      <c r="A358" s="5">
        <v>2</v>
      </c>
      <c r="B358" s="5" t="s">
        <v>29693</v>
      </c>
      <c r="C358" s="5" t="s">
        <v>558</v>
      </c>
      <c r="D358" s="5">
        <v>28</v>
      </c>
      <c r="E358" s="6">
        <v>150</v>
      </c>
      <c r="F358" s="5" t="s">
        <v>113</v>
      </c>
      <c r="G358" s="6">
        <v>3000</v>
      </c>
      <c r="H358" s="6">
        <v>1209.5</v>
      </c>
      <c r="I358" s="5" t="s">
        <v>29719</v>
      </c>
    </row>
    <row r="359" ht="19" customHeight="1" spans="1:9">
      <c r="A359" s="5">
        <v>2</v>
      </c>
      <c r="B359" s="5" t="s">
        <v>252</v>
      </c>
      <c r="C359" s="5" t="s">
        <v>253</v>
      </c>
      <c r="D359" s="5">
        <v>28</v>
      </c>
      <c r="E359" s="6">
        <v>1000</v>
      </c>
      <c r="F359" s="5" t="s">
        <v>120</v>
      </c>
      <c r="G359" s="6">
        <v>6000</v>
      </c>
      <c r="H359" s="6">
        <v>0.2</v>
      </c>
      <c r="I359" s="5" t="s">
        <v>29740</v>
      </c>
    </row>
    <row r="360" ht="19" customHeight="1" spans="1:9">
      <c r="A360" s="5">
        <v>2</v>
      </c>
      <c r="B360" s="5" t="s">
        <v>260</v>
      </c>
      <c r="C360" s="5" t="s">
        <v>253</v>
      </c>
      <c r="D360" s="5">
        <v>28</v>
      </c>
      <c r="E360" s="6">
        <v>1000</v>
      </c>
      <c r="F360" s="5" t="s">
        <v>113</v>
      </c>
      <c r="G360" s="6">
        <v>6000</v>
      </c>
      <c r="H360" s="6">
        <v>8908.1</v>
      </c>
      <c r="I360" s="5" t="s">
        <v>29719</v>
      </c>
    </row>
    <row r="361" ht="19" customHeight="1" spans="1:9">
      <c r="A361" s="5">
        <v>2</v>
      </c>
      <c r="B361" s="5" t="s">
        <v>266</v>
      </c>
      <c r="C361" s="5" t="s">
        <v>253</v>
      </c>
      <c r="D361" s="5">
        <v>25</v>
      </c>
      <c r="E361" s="6">
        <v>1000</v>
      </c>
      <c r="F361" s="5" t="s">
        <v>120</v>
      </c>
      <c r="G361" s="6">
        <v>5357.14</v>
      </c>
      <c r="H361" s="6">
        <v>1280.3</v>
      </c>
      <c r="I361" s="5" t="s">
        <v>29740</v>
      </c>
    </row>
    <row r="362" ht="19" customHeight="1" spans="1:9">
      <c r="A362" s="5">
        <v>2</v>
      </c>
      <c r="B362" s="5" t="s">
        <v>29667</v>
      </c>
      <c r="C362" s="5" t="s">
        <v>253</v>
      </c>
      <c r="D362" s="5">
        <v>28</v>
      </c>
      <c r="E362" s="6">
        <v>1000</v>
      </c>
      <c r="F362" s="5" t="s">
        <v>120</v>
      </c>
      <c r="G362" s="6">
        <v>6000</v>
      </c>
      <c r="H362" s="6">
        <v>2803.9</v>
      </c>
      <c r="I362" s="5" t="s">
        <v>29740</v>
      </c>
    </row>
    <row r="363" ht="19" customHeight="1" spans="1:9">
      <c r="A363" s="5">
        <v>2</v>
      </c>
      <c r="B363" s="5" t="s">
        <v>268</v>
      </c>
      <c r="C363" s="5" t="s">
        <v>253</v>
      </c>
      <c r="D363" s="5">
        <v>28</v>
      </c>
      <c r="E363" s="6">
        <v>1000</v>
      </c>
      <c r="F363" s="5" t="s">
        <v>113</v>
      </c>
      <c r="G363" s="6">
        <v>6000</v>
      </c>
      <c r="H363" s="6">
        <v>6339.7</v>
      </c>
      <c r="I363" s="5" t="s">
        <v>29719</v>
      </c>
    </row>
    <row r="364" ht="19" customHeight="1" spans="1:9">
      <c r="A364" s="5">
        <v>2</v>
      </c>
      <c r="B364" s="5" t="s">
        <v>122</v>
      </c>
      <c r="C364" s="5" t="s">
        <v>253</v>
      </c>
      <c r="D364" s="5">
        <v>23</v>
      </c>
      <c r="E364" s="6">
        <v>1000</v>
      </c>
      <c r="F364" s="5" t="s">
        <v>120</v>
      </c>
      <c r="G364" s="6">
        <v>4928.57</v>
      </c>
      <c r="H364" s="6">
        <v>2901.6</v>
      </c>
      <c r="I364" s="5" t="s">
        <v>29740</v>
      </c>
    </row>
    <row r="365" ht="19" customHeight="1" spans="1:9">
      <c r="A365" s="5">
        <v>2</v>
      </c>
      <c r="B365" s="5" t="s">
        <v>273</v>
      </c>
      <c r="C365" s="5" t="s">
        <v>253</v>
      </c>
      <c r="D365" s="5">
        <v>28</v>
      </c>
      <c r="E365" s="6">
        <v>1000</v>
      </c>
      <c r="F365" s="5" t="s">
        <v>113</v>
      </c>
      <c r="G365" s="6">
        <v>6000</v>
      </c>
      <c r="H365" s="6">
        <v>6233.2</v>
      </c>
      <c r="I365" s="5" t="s">
        <v>29719</v>
      </c>
    </row>
    <row r="366" ht="19" customHeight="1" spans="1:9">
      <c r="A366" s="5">
        <v>2</v>
      </c>
      <c r="B366" s="5" t="s">
        <v>171</v>
      </c>
      <c r="C366" s="5" t="s">
        <v>253</v>
      </c>
      <c r="D366" s="5">
        <v>1</v>
      </c>
      <c r="E366" s="6">
        <v>1000</v>
      </c>
      <c r="F366" s="5" t="s">
        <v>120</v>
      </c>
      <c r="G366" s="6">
        <v>214.29</v>
      </c>
      <c r="H366" s="6">
        <v>145</v>
      </c>
      <c r="I366" s="5" t="s">
        <v>29740</v>
      </c>
    </row>
    <row r="367" ht="19" customHeight="1" spans="1:9">
      <c r="A367" s="5">
        <v>2</v>
      </c>
      <c r="B367" s="5" t="s">
        <v>29735</v>
      </c>
      <c r="C367" s="5" t="s">
        <v>253</v>
      </c>
      <c r="D367" s="5">
        <v>28</v>
      </c>
      <c r="E367" s="6">
        <v>1000</v>
      </c>
      <c r="F367" s="5" t="s">
        <v>113</v>
      </c>
      <c r="G367" s="6">
        <v>6000</v>
      </c>
      <c r="H367" s="6">
        <v>6846.9</v>
      </c>
      <c r="I367" s="5" t="s">
        <v>29719</v>
      </c>
    </row>
    <row r="368" ht="19" customHeight="1" spans="1:9">
      <c r="A368" s="5">
        <v>2</v>
      </c>
      <c r="B368" s="5" t="s">
        <v>274</v>
      </c>
      <c r="C368" s="5" t="s">
        <v>253</v>
      </c>
      <c r="D368" s="5">
        <v>28</v>
      </c>
      <c r="E368" s="6">
        <v>1000</v>
      </c>
      <c r="F368" s="5" t="s">
        <v>113</v>
      </c>
      <c r="G368" s="6">
        <v>6000</v>
      </c>
      <c r="H368" s="6">
        <v>836.4</v>
      </c>
      <c r="I368" s="5" t="s">
        <v>29719</v>
      </c>
    </row>
    <row r="369" ht="19" customHeight="1" spans="1:9">
      <c r="A369" s="5">
        <v>2</v>
      </c>
      <c r="B369" s="5" t="s">
        <v>29644</v>
      </c>
      <c r="C369" s="5" t="s">
        <v>253</v>
      </c>
      <c r="D369" s="5">
        <v>28</v>
      </c>
      <c r="E369" s="6">
        <v>1000</v>
      </c>
      <c r="F369" s="5" t="s">
        <v>113</v>
      </c>
      <c r="G369" s="6">
        <v>6000</v>
      </c>
      <c r="H369" s="6">
        <v>0</v>
      </c>
      <c r="I369" s="5" t="s">
        <v>29719</v>
      </c>
    </row>
    <row r="370" ht="19" customHeight="1" spans="1:9">
      <c r="A370" s="5">
        <v>2</v>
      </c>
      <c r="B370" s="5" t="s">
        <v>758</v>
      </c>
      <c r="C370" s="5" t="s">
        <v>253</v>
      </c>
      <c r="D370" s="5">
        <v>28</v>
      </c>
      <c r="E370" s="6">
        <v>1000</v>
      </c>
      <c r="F370" s="5" t="s">
        <v>113</v>
      </c>
      <c r="G370" s="6">
        <v>6000</v>
      </c>
      <c r="H370" s="6">
        <v>5989.2</v>
      </c>
      <c r="I370" s="5" t="s">
        <v>29719</v>
      </c>
    </row>
    <row r="371" ht="19" customHeight="1" spans="1:9">
      <c r="A371" s="5">
        <v>2</v>
      </c>
      <c r="B371" s="5" t="s">
        <v>283</v>
      </c>
      <c r="C371" s="5" t="s">
        <v>253</v>
      </c>
      <c r="D371" s="5">
        <v>28</v>
      </c>
      <c r="E371" s="6">
        <v>1000</v>
      </c>
      <c r="F371" s="5" t="s">
        <v>120</v>
      </c>
      <c r="G371" s="6">
        <v>6000</v>
      </c>
      <c r="H371" s="6">
        <v>943.9</v>
      </c>
      <c r="I371" s="5" t="s">
        <v>29740</v>
      </c>
    </row>
    <row r="372" ht="19" customHeight="1" spans="1:9">
      <c r="A372" s="5">
        <v>2</v>
      </c>
      <c r="B372" s="5" t="s">
        <v>768</v>
      </c>
      <c r="C372" s="5" t="s">
        <v>253</v>
      </c>
      <c r="D372" s="5">
        <v>4</v>
      </c>
      <c r="E372" s="6">
        <v>1000</v>
      </c>
      <c r="F372" s="5" t="s">
        <v>120</v>
      </c>
      <c r="G372" s="6">
        <v>857.14</v>
      </c>
      <c r="H372" s="6">
        <v>222.7</v>
      </c>
      <c r="I372" s="5" t="s">
        <v>29740</v>
      </c>
    </row>
    <row r="373" ht="19" customHeight="1" spans="1:9">
      <c r="A373" s="5">
        <v>2</v>
      </c>
      <c r="B373" s="5" t="s">
        <v>287</v>
      </c>
      <c r="C373" s="5" t="s">
        <v>253</v>
      </c>
      <c r="D373" s="5">
        <v>28</v>
      </c>
      <c r="E373" s="6">
        <v>1000</v>
      </c>
      <c r="F373" s="5" t="s">
        <v>113</v>
      </c>
      <c r="G373" s="6">
        <v>6000</v>
      </c>
      <c r="H373" s="6">
        <v>7883.9</v>
      </c>
      <c r="I373" s="5" t="s">
        <v>29719</v>
      </c>
    </row>
    <row r="374" ht="19" customHeight="1" spans="1:9">
      <c r="A374" s="5">
        <v>2</v>
      </c>
      <c r="B374" s="5" t="s">
        <v>770</v>
      </c>
      <c r="C374" s="5" t="s">
        <v>253</v>
      </c>
      <c r="D374" s="5">
        <v>28</v>
      </c>
      <c r="E374" s="6">
        <v>1000</v>
      </c>
      <c r="F374" s="5" t="s">
        <v>120</v>
      </c>
      <c r="G374" s="6">
        <v>6000</v>
      </c>
      <c r="H374" s="6">
        <v>1425.5</v>
      </c>
      <c r="I374" s="5" t="s">
        <v>29740</v>
      </c>
    </row>
    <row r="375" ht="19" customHeight="1" spans="1:9">
      <c r="A375" s="5">
        <v>2</v>
      </c>
      <c r="B375" s="5" t="s">
        <v>771</v>
      </c>
      <c r="C375" s="5" t="s">
        <v>253</v>
      </c>
      <c r="D375" s="5">
        <v>28</v>
      </c>
      <c r="E375" s="6">
        <v>1000</v>
      </c>
      <c r="F375" s="5" t="s">
        <v>113</v>
      </c>
      <c r="G375" s="6">
        <v>6000</v>
      </c>
      <c r="H375" s="6">
        <v>3742.7</v>
      </c>
      <c r="I375" s="5" t="s">
        <v>29719</v>
      </c>
    </row>
    <row r="376" ht="19" customHeight="1" spans="1:9">
      <c r="A376" s="5">
        <v>2</v>
      </c>
      <c r="B376" s="5" t="s">
        <v>292</v>
      </c>
      <c r="C376" s="5" t="s">
        <v>253</v>
      </c>
      <c r="D376" s="5">
        <v>28</v>
      </c>
      <c r="E376" s="6">
        <v>1000</v>
      </c>
      <c r="F376" s="5" t="s">
        <v>120</v>
      </c>
      <c r="G376" s="6">
        <v>6000</v>
      </c>
      <c r="H376" s="6">
        <v>0</v>
      </c>
      <c r="I376" s="5" t="s">
        <v>29740</v>
      </c>
    </row>
    <row r="377" ht="19" customHeight="1" spans="1:9">
      <c r="A377" s="5">
        <v>2</v>
      </c>
      <c r="B377" s="5" t="s">
        <v>202</v>
      </c>
      <c r="C377" s="5" t="s">
        <v>253</v>
      </c>
      <c r="D377" s="5">
        <v>7</v>
      </c>
      <c r="E377" s="6">
        <v>1000</v>
      </c>
      <c r="F377" s="5" t="s">
        <v>120</v>
      </c>
      <c r="G377" s="6">
        <v>1500</v>
      </c>
      <c r="H377" s="6">
        <v>789</v>
      </c>
      <c r="I377" s="5" t="s">
        <v>29740</v>
      </c>
    </row>
    <row r="378" ht="19" customHeight="1" spans="1:9">
      <c r="A378" s="5">
        <v>2</v>
      </c>
      <c r="B378" s="5" t="s">
        <v>295</v>
      </c>
      <c r="C378" s="5" t="s">
        <v>253</v>
      </c>
      <c r="D378" s="5">
        <v>28</v>
      </c>
      <c r="E378" s="6">
        <v>1000</v>
      </c>
      <c r="F378" s="5" t="s">
        <v>113</v>
      </c>
      <c r="G378" s="6">
        <v>6000</v>
      </c>
      <c r="H378" s="6">
        <v>0</v>
      </c>
      <c r="I378" s="5" t="s">
        <v>29719</v>
      </c>
    </row>
    <row r="379" ht="19" customHeight="1" spans="1:9">
      <c r="A379" s="5">
        <v>2</v>
      </c>
      <c r="B379" s="5" t="s">
        <v>303</v>
      </c>
      <c r="C379" s="5" t="s">
        <v>253</v>
      </c>
      <c r="D379" s="5">
        <v>28</v>
      </c>
      <c r="E379" s="6">
        <v>1000</v>
      </c>
      <c r="F379" s="5" t="s">
        <v>113</v>
      </c>
      <c r="G379" s="6">
        <v>6000</v>
      </c>
      <c r="H379" s="6">
        <v>132.2</v>
      </c>
      <c r="I379" s="5" t="s">
        <v>29719</v>
      </c>
    </row>
    <row r="380" ht="19" customHeight="1" spans="1:9">
      <c r="A380" s="5">
        <v>2</v>
      </c>
      <c r="B380" s="5" t="s">
        <v>784</v>
      </c>
      <c r="C380" s="5" t="s">
        <v>253</v>
      </c>
      <c r="D380" s="5">
        <v>28</v>
      </c>
      <c r="E380" s="6">
        <v>1000</v>
      </c>
      <c r="F380" s="5" t="s">
        <v>113</v>
      </c>
      <c r="G380" s="6">
        <v>6000</v>
      </c>
      <c r="H380" s="6">
        <v>5366.7</v>
      </c>
      <c r="I380" s="5" t="s">
        <v>29719</v>
      </c>
    </row>
    <row r="381" ht="19" customHeight="1" spans="1:9">
      <c r="A381" s="5">
        <v>2</v>
      </c>
      <c r="B381" s="5" t="s">
        <v>129</v>
      </c>
      <c r="C381" s="5" t="s">
        <v>253</v>
      </c>
      <c r="D381" s="5">
        <v>28</v>
      </c>
      <c r="E381" s="6">
        <v>1000</v>
      </c>
      <c r="F381" s="5" t="s">
        <v>120</v>
      </c>
      <c r="G381" s="6">
        <v>6000</v>
      </c>
      <c r="H381" s="6">
        <v>1398.7</v>
      </c>
      <c r="I381" s="5" t="s">
        <v>29740</v>
      </c>
    </row>
    <row r="382" ht="19" customHeight="1" spans="1:9">
      <c r="A382" s="5">
        <v>2</v>
      </c>
      <c r="B382" s="5" t="s">
        <v>789</v>
      </c>
      <c r="C382" s="5" t="s">
        <v>253</v>
      </c>
      <c r="D382" s="5">
        <v>28</v>
      </c>
      <c r="E382" s="6">
        <v>1000</v>
      </c>
      <c r="F382" s="5" t="s">
        <v>120</v>
      </c>
      <c r="G382" s="6">
        <v>6000</v>
      </c>
      <c r="H382" s="6">
        <v>2273.5</v>
      </c>
      <c r="I382" s="5" t="s">
        <v>29740</v>
      </c>
    </row>
    <row r="383" ht="19" customHeight="1" spans="1:9">
      <c r="A383" s="5">
        <v>2</v>
      </c>
      <c r="B383" s="5" t="s">
        <v>29725</v>
      </c>
      <c r="C383" s="5" t="s">
        <v>253</v>
      </c>
      <c r="D383" s="5">
        <v>28</v>
      </c>
      <c r="E383" s="6">
        <v>150</v>
      </c>
      <c r="F383" s="5" t="s">
        <v>113</v>
      </c>
      <c r="G383" s="6">
        <v>3000</v>
      </c>
      <c r="H383" s="6">
        <v>1561.4</v>
      </c>
      <c r="I383" s="5" t="s">
        <v>29719</v>
      </c>
    </row>
    <row r="384" ht="19" customHeight="1" spans="1:9">
      <c r="A384" s="5">
        <v>2</v>
      </c>
      <c r="B384" s="5" t="s">
        <v>29646</v>
      </c>
      <c r="C384" s="5" t="s">
        <v>253</v>
      </c>
      <c r="D384" s="5">
        <v>28</v>
      </c>
      <c r="E384" s="6">
        <v>150</v>
      </c>
      <c r="F384" s="5" t="s">
        <v>120</v>
      </c>
      <c r="G384" s="6">
        <v>3000</v>
      </c>
      <c r="H384" s="6">
        <v>89.1</v>
      </c>
      <c r="I384" s="5" t="s">
        <v>29740</v>
      </c>
    </row>
    <row r="385" ht="19" customHeight="1" spans="1:9">
      <c r="A385" s="5">
        <v>2</v>
      </c>
      <c r="B385" s="5" t="s">
        <v>29653</v>
      </c>
      <c r="C385" s="5" t="s">
        <v>253</v>
      </c>
      <c r="D385" s="5">
        <v>28</v>
      </c>
      <c r="E385" s="6">
        <v>150</v>
      </c>
      <c r="F385" s="5" t="s">
        <v>120</v>
      </c>
      <c r="G385" s="6">
        <v>3000</v>
      </c>
      <c r="H385" s="6">
        <v>1127.6</v>
      </c>
      <c r="I385" s="5" t="s">
        <v>29740</v>
      </c>
    </row>
    <row r="386" ht="19" customHeight="1" spans="1:9">
      <c r="A386" s="5">
        <v>2</v>
      </c>
      <c r="B386" s="5" t="s">
        <v>29655</v>
      </c>
      <c r="C386" s="5" t="s">
        <v>253</v>
      </c>
      <c r="D386" s="5">
        <v>26</v>
      </c>
      <c r="E386" s="6">
        <v>150</v>
      </c>
      <c r="F386" s="5" t="s">
        <v>120</v>
      </c>
      <c r="G386" s="6">
        <v>2785.71</v>
      </c>
      <c r="H386" s="6">
        <v>1265</v>
      </c>
      <c r="I386" s="5" t="s">
        <v>29740</v>
      </c>
    </row>
    <row r="387" ht="19" customHeight="1" spans="1:9">
      <c r="A387" s="5">
        <v>2</v>
      </c>
      <c r="B387" s="5" t="s">
        <v>29638</v>
      </c>
      <c r="C387" s="5" t="s">
        <v>253</v>
      </c>
      <c r="D387" s="5">
        <v>28</v>
      </c>
      <c r="E387" s="6">
        <v>150</v>
      </c>
      <c r="F387" s="5" t="s">
        <v>120</v>
      </c>
      <c r="G387" s="6">
        <v>3000</v>
      </c>
      <c r="H387" s="6">
        <v>1318.4</v>
      </c>
      <c r="I387" s="5" t="s">
        <v>29740</v>
      </c>
    </row>
    <row r="388" ht="19" customHeight="1" spans="1:9">
      <c r="A388" s="5">
        <v>2</v>
      </c>
      <c r="B388" s="5" t="s">
        <v>29635</v>
      </c>
      <c r="C388" s="5" t="s">
        <v>253</v>
      </c>
      <c r="D388" s="5">
        <v>28</v>
      </c>
      <c r="E388" s="6">
        <v>150</v>
      </c>
      <c r="F388" s="5" t="s">
        <v>120</v>
      </c>
      <c r="G388" s="6">
        <v>3000</v>
      </c>
      <c r="H388" s="6">
        <v>242.6</v>
      </c>
      <c r="I388" s="5" t="s">
        <v>29740</v>
      </c>
    </row>
    <row r="389" ht="19" customHeight="1" spans="1:9">
      <c r="A389" s="5">
        <v>2</v>
      </c>
      <c r="B389" s="5" t="s">
        <v>29630</v>
      </c>
      <c r="C389" s="5" t="s">
        <v>253</v>
      </c>
      <c r="D389" s="5">
        <v>28</v>
      </c>
      <c r="E389" s="6">
        <v>150</v>
      </c>
      <c r="F389" s="5" t="s">
        <v>120</v>
      </c>
      <c r="G389" s="6">
        <v>3000</v>
      </c>
      <c r="H389" s="6">
        <v>1289.8</v>
      </c>
      <c r="I389" s="5" t="s">
        <v>29740</v>
      </c>
    </row>
    <row r="390" ht="19" customHeight="1" spans="1:9">
      <c r="A390" s="5">
        <v>2</v>
      </c>
      <c r="B390" s="5" t="s">
        <v>832</v>
      </c>
      <c r="C390" s="5" t="s">
        <v>253</v>
      </c>
      <c r="D390" s="5">
        <v>6</v>
      </c>
      <c r="E390" s="6">
        <v>260</v>
      </c>
      <c r="F390" s="5" t="s">
        <v>120</v>
      </c>
      <c r="G390" s="6">
        <v>1071.43</v>
      </c>
      <c r="H390" s="6">
        <v>251.5</v>
      </c>
      <c r="I390" s="5" t="s">
        <v>29740</v>
      </c>
    </row>
    <row r="391" ht="19" customHeight="1" spans="1:9">
      <c r="A391" s="5">
        <v>2</v>
      </c>
      <c r="B391" s="5" t="s">
        <v>29741</v>
      </c>
      <c r="C391" s="5" t="s">
        <v>253</v>
      </c>
      <c r="D391" s="5">
        <v>28</v>
      </c>
      <c r="E391" s="6">
        <v>260</v>
      </c>
      <c r="F391" s="5" t="s">
        <v>113</v>
      </c>
      <c r="G391" s="6">
        <v>5000</v>
      </c>
      <c r="H391" s="6">
        <v>1022.4</v>
      </c>
      <c r="I391" s="5" t="s">
        <v>29719</v>
      </c>
    </row>
    <row r="392" ht="19" customHeight="1" spans="1:9">
      <c r="A392" s="5">
        <v>2</v>
      </c>
      <c r="B392" s="5" t="s">
        <v>562</v>
      </c>
      <c r="C392" s="5" t="s">
        <v>253</v>
      </c>
      <c r="D392" s="5">
        <v>28</v>
      </c>
      <c r="E392" s="6">
        <v>260</v>
      </c>
      <c r="F392" s="5" t="s">
        <v>120</v>
      </c>
      <c r="G392" s="6">
        <v>5000</v>
      </c>
      <c r="H392" s="6">
        <v>2279</v>
      </c>
      <c r="I392" s="5" t="s">
        <v>29740</v>
      </c>
    </row>
    <row r="393" ht="19" customHeight="1" spans="1:9">
      <c r="A393" s="5">
        <v>2</v>
      </c>
      <c r="B393" s="5" t="s">
        <v>827</v>
      </c>
      <c r="C393" s="5" t="s">
        <v>253</v>
      </c>
      <c r="D393" s="5">
        <v>28</v>
      </c>
      <c r="E393" s="6">
        <v>150</v>
      </c>
      <c r="F393" s="5" t="s">
        <v>113</v>
      </c>
      <c r="G393" s="6">
        <v>3000</v>
      </c>
      <c r="H393" s="6">
        <v>4479.7</v>
      </c>
      <c r="I393" s="5" t="s">
        <v>29719</v>
      </c>
    </row>
    <row r="394" ht="19" customHeight="1" spans="1:9">
      <c r="A394" s="5">
        <v>2</v>
      </c>
      <c r="B394" s="5" t="s">
        <v>29700</v>
      </c>
      <c r="C394" s="5" t="s">
        <v>253</v>
      </c>
      <c r="D394" s="5">
        <v>28</v>
      </c>
      <c r="E394" s="6">
        <v>260</v>
      </c>
      <c r="F394" s="5" t="s">
        <v>120</v>
      </c>
      <c r="G394" s="6">
        <v>5000</v>
      </c>
      <c r="H394" s="6">
        <v>0</v>
      </c>
      <c r="I394" s="5" t="s">
        <v>29740</v>
      </c>
    </row>
    <row r="395" ht="19" customHeight="1" spans="1:9">
      <c r="A395" s="5">
        <v>2</v>
      </c>
      <c r="B395" s="5" t="s">
        <v>828</v>
      </c>
      <c r="C395" s="5" t="s">
        <v>253</v>
      </c>
      <c r="D395" s="5">
        <v>28</v>
      </c>
      <c r="E395" s="6">
        <v>260</v>
      </c>
      <c r="F395" s="5" t="s">
        <v>113</v>
      </c>
      <c r="G395" s="6">
        <v>5000</v>
      </c>
      <c r="H395" s="6">
        <v>1401</v>
      </c>
      <c r="I395" s="5" t="s">
        <v>29719</v>
      </c>
    </row>
    <row r="396" ht="19" customHeight="1" spans="1:9">
      <c r="A396" s="5">
        <v>2</v>
      </c>
      <c r="B396" s="5" t="s">
        <v>572</v>
      </c>
      <c r="C396" s="5" t="s">
        <v>253</v>
      </c>
      <c r="D396" s="5">
        <v>28</v>
      </c>
      <c r="E396" s="6">
        <v>260</v>
      </c>
      <c r="F396" s="5" t="s">
        <v>113</v>
      </c>
      <c r="G396" s="6">
        <v>5000</v>
      </c>
      <c r="H396" s="6">
        <v>0</v>
      </c>
      <c r="I396" s="5" t="s">
        <v>29719</v>
      </c>
    </row>
    <row r="397" ht="19" customHeight="1" spans="1:9">
      <c r="A397" s="5">
        <v>2</v>
      </c>
      <c r="B397" s="5" t="s">
        <v>576</v>
      </c>
      <c r="C397" s="5" t="s">
        <v>253</v>
      </c>
      <c r="D397" s="5">
        <v>28</v>
      </c>
      <c r="E397" s="6">
        <v>260</v>
      </c>
      <c r="F397" s="5" t="s">
        <v>120</v>
      </c>
      <c r="G397" s="6">
        <v>5000</v>
      </c>
      <c r="H397" s="6">
        <v>0</v>
      </c>
      <c r="I397" s="5" t="s">
        <v>29740</v>
      </c>
    </row>
    <row r="398" ht="19" customHeight="1" spans="1:9">
      <c r="A398" s="5">
        <v>2</v>
      </c>
      <c r="B398" s="5" t="s">
        <v>324</v>
      </c>
      <c r="C398" s="5" t="s">
        <v>253</v>
      </c>
      <c r="D398" s="5">
        <v>28</v>
      </c>
      <c r="E398" s="6">
        <v>260</v>
      </c>
      <c r="F398" s="5" t="s">
        <v>120</v>
      </c>
      <c r="G398" s="6">
        <v>5000</v>
      </c>
      <c r="H398" s="6">
        <v>364</v>
      </c>
      <c r="I398" s="5" t="s">
        <v>29740</v>
      </c>
    </row>
    <row r="399" ht="19" customHeight="1" spans="1:9">
      <c r="A399" s="5">
        <v>2</v>
      </c>
      <c r="B399" s="5" t="s">
        <v>29738</v>
      </c>
      <c r="C399" s="5" t="s">
        <v>253</v>
      </c>
      <c r="D399" s="5">
        <v>28</v>
      </c>
      <c r="E399" s="6">
        <v>260</v>
      </c>
      <c r="F399" s="5" t="s">
        <v>120</v>
      </c>
      <c r="G399" s="6">
        <v>5000</v>
      </c>
      <c r="H399" s="6">
        <v>2619.6</v>
      </c>
      <c r="I399" s="5" t="s">
        <v>29740</v>
      </c>
    </row>
    <row r="400" ht="19" customHeight="1" spans="1:9">
      <c r="A400" s="5">
        <v>2</v>
      </c>
      <c r="B400" s="5" t="s">
        <v>29684</v>
      </c>
      <c r="C400" s="5" t="s">
        <v>253</v>
      </c>
      <c r="D400" s="5">
        <v>28</v>
      </c>
      <c r="E400" s="6">
        <v>150</v>
      </c>
      <c r="F400" s="5" t="s">
        <v>120</v>
      </c>
      <c r="G400" s="6">
        <v>3000</v>
      </c>
      <c r="H400" s="6">
        <v>7.2</v>
      </c>
      <c r="I400" s="5" t="s">
        <v>29740</v>
      </c>
    </row>
    <row r="401" ht="19" customHeight="1" spans="1:9">
      <c r="A401" s="5">
        <v>2</v>
      </c>
      <c r="B401" s="5" t="s">
        <v>326</v>
      </c>
      <c r="C401" s="5" t="s">
        <v>253</v>
      </c>
      <c r="D401" s="5">
        <v>28</v>
      </c>
      <c r="E401" s="6">
        <v>260</v>
      </c>
      <c r="F401" s="5" t="s">
        <v>120</v>
      </c>
      <c r="G401" s="6">
        <v>5000</v>
      </c>
      <c r="H401" s="6">
        <v>1865.7</v>
      </c>
      <c r="I401" s="5" t="s">
        <v>29740</v>
      </c>
    </row>
    <row r="402" ht="19" customHeight="1" spans="1:9">
      <c r="A402" s="5">
        <v>2</v>
      </c>
      <c r="B402" s="5" t="s">
        <v>29690</v>
      </c>
      <c r="C402" s="5" t="s">
        <v>253</v>
      </c>
      <c r="D402" s="5">
        <v>9</v>
      </c>
      <c r="E402" s="6">
        <v>260</v>
      </c>
      <c r="F402" s="5" t="s">
        <v>120</v>
      </c>
      <c r="G402" s="6">
        <v>1607.14</v>
      </c>
      <c r="H402" s="6">
        <v>171</v>
      </c>
      <c r="I402" s="5" t="s">
        <v>29740</v>
      </c>
    </row>
    <row r="403" ht="19" customHeight="1" spans="1:9">
      <c r="A403" s="5">
        <v>2</v>
      </c>
      <c r="B403" s="5" t="s">
        <v>29698</v>
      </c>
      <c r="C403" s="5" t="s">
        <v>253</v>
      </c>
      <c r="D403" s="5">
        <v>26</v>
      </c>
      <c r="E403" s="6">
        <v>260</v>
      </c>
      <c r="F403" s="5" t="s">
        <v>120</v>
      </c>
      <c r="G403" s="6">
        <v>4642.86</v>
      </c>
      <c r="H403" s="6">
        <v>858.8</v>
      </c>
      <c r="I403" s="5" t="s">
        <v>29740</v>
      </c>
    </row>
    <row r="404" ht="19" customHeight="1" spans="1:9">
      <c r="A404" s="5">
        <v>2</v>
      </c>
      <c r="B404" s="5" t="s">
        <v>337</v>
      </c>
      <c r="C404" s="5" t="s">
        <v>253</v>
      </c>
      <c r="D404" s="5">
        <v>28</v>
      </c>
      <c r="E404" s="6">
        <v>260</v>
      </c>
      <c r="F404" s="5" t="s">
        <v>120</v>
      </c>
      <c r="G404" s="6">
        <v>5000</v>
      </c>
      <c r="H404" s="6">
        <v>691.1</v>
      </c>
      <c r="I404" s="5" t="s">
        <v>29740</v>
      </c>
    </row>
    <row r="405" ht="19" customHeight="1" spans="1:9">
      <c r="A405" s="5">
        <v>2</v>
      </c>
      <c r="B405" s="5" t="s">
        <v>338</v>
      </c>
      <c r="C405" s="5" t="s">
        <v>253</v>
      </c>
      <c r="D405" s="5">
        <v>28</v>
      </c>
      <c r="E405" s="6">
        <v>260</v>
      </c>
      <c r="F405" s="5" t="s">
        <v>120</v>
      </c>
      <c r="G405" s="6">
        <v>5000</v>
      </c>
      <c r="H405" s="6">
        <v>451.5</v>
      </c>
      <c r="I405" s="5" t="s">
        <v>29740</v>
      </c>
    </row>
    <row r="406" ht="19" customHeight="1" spans="1:9">
      <c r="A406" s="5">
        <v>2</v>
      </c>
      <c r="B406" s="5" t="s">
        <v>29696</v>
      </c>
      <c r="C406" s="5" t="s">
        <v>253</v>
      </c>
      <c r="D406" s="5">
        <v>23</v>
      </c>
      <c r="E406" s="6">
        <v>260</v>
      </c>
      <c r="F406" s="5" t="s">
        <v>113</v>
      </c>
      <c r="G406" s="6">
        <v>4107.14</v>
      </c>
      <c r="H406" s="6">
        <v>4373.8</v>
      </c>
      <c r="I406" s="5" t="s">
        <v>29719</v>
      </c>
    </row>
    <row r="407" ht="19" customHeight="1" spans="1:9">
      <c r="A407" s="5">
        <v>2</v>
      </c>
      <c r="B407" s="5" t="s">
        <v>29743</v>
      </c>
      <c r="C407" s="5" t="s">
        <v>253</v>
      </c>
      <c r="D407" s="5">
        <v>28</v>
      </c>
      <c r="E407" s="6">
        <v>150</v>
      </c>
      <c r="F407" s="5" t="s">
        <v>113</v>
      </c>
      <c r="G407" s="6">
        <v>3000</v>
      </c>
      <c r="H407" s="6">
        <v>7.3</v>
      </c>
      <c r="I407" s="5" t="s">
        <v>29719</v>
      </c>
    </row>
    <row r="408" ht="19" customHeight="1" spans="1:9">
      <c r="A408" s="5">
        <v>2</v>
      </c>
      <c r="B408" s="5" t="s">
        <v>578</v>
      </c>
      <c r="C408" s="5" t="s">
        <v>253</v>
      </c>
      <c r="D408" s="5">
        <v>28</v>
      </c>
      <c r="E408" s="6">
        <v>260</v>
      </c>
      <c r="F408" s="5" t="s">
        <v>120</v>
      </c>
      <c r="G408" s="6">
        <v>5000</v>
      </c>
      <c r="H408" s="6">
        <v>1660.3</v>
      </c>
      <c r="I408" s="5" t="s">
        <v>29740</v>
      </c>
    </row>
    <row r="409" ht="19" customHeight="1" spans="1:9">
      <c r="A409" s="5">
        <v>2</v>
      </c>
      <c r="B409" s="5" t="s">
        <v>609</v>
      </c>
      <c r="C409" s="5" t="s">
        <v>253</v>
      </c>
      <c r="D409" s="5">
        <v>28</v>
      </c>
      <c r="E409" s="6">
        <v>260</v>
      </c>
      <c r="F409" s="5" t="s">
        <v>120</v>
      </c>
      <c r="G409" s="6">
        <v>5000</v>
      </c>
      <c r="H409" s="6">
        <v>904.9</v>
      </c>
      <c r="I409" s="5" t="s">
        <v>29740</v>
      </c>
    </row>
    <row r="410" ht="19" customHeight="1" spans="1:9">
      <c r="A410" s="5">
        <v>2</v>
      </c>
      <c r="B410" s="5" t="s">
        <v>29702</v>
      </c>
      <c r="C410" s="5" t="s">
        <v>253</v>
      </c>
      <c r="D410" s="5">
        <v>28</v>
      </c>
      <c r="E410" s="6">
        <v>260</v>
      </c>
      <c r="F410" s="5" t="s">
        <v>120</v>
      </c>
      <c r="G410" s="6">
        <v>5000</v>
      </c>
      <c r="H410" s="6">
        <v>0.1</v>
      </c>
      <c r="I410" s="5" t="s">
        <v>29740</v>
      </c>
    </row>
    <row r="411" ht="19" customHeight="1" spans="1:9">
      <c r="A411" s="5">
        <v>2</v>
      </c>
      <c r="B411" s="5" t="s">
        <v>29709</v>
      </c>
      <c r="C411" s="5" t="s">
        <v>253</v>
      </c>
      <c r="D411" s="5">
        <v>28</v>
      </c>
      <c r="E411" s="6">
        <v>260</v>
      </c>
      <c r="F411" s="5" t="s">
        <v>113</v>
      </c>
      <c r="G411" s="6">
        <v>5000</v>
      </c>
      <c r="H411" s="6">
        <v>3247.3</v>
      </c>
      <c r="I411" s="5" t="s">
        <v>29719</v>
      </c>
    </row>
    <row r="412" ht="19" customHeight="1" spans="1:9">
      <c r="A412" s="5">
        <v>2</v>
      </c>
      <c r="B412" s="5" t="s">
        <v>29710</v>
      </c>
      <c r="C412" s="5" t="s">
        <v>253</v>
      </c>
      <c r="D412" s="5">
        <v>28</v>
      </c>
      <c r="E412" s="6">
        <v>260</v>
      </c>
      <c r="F412" s="5" t="s">
        <v>113</v>
      </c>
      <c r="G412" s="6">
        <v>5000</v>
      </c>
      <c r="H412" s="6">
        <v>5163.4</v>
      </c>
      <c r="I412" s="5" t="s">
        <v>29719</v>
      </c>
    </row>
    <row r="413" ht="19" customHeight="1" spans="1:9">
      <c r="A413" s="5">
        <v>2</v>
      </c>
      <c r="B413" s="5" t="s">
        <v>29691</v>
      </c>
      <c r="C413" s="5" t="s">
        <v>253</v>
      </c>
      <c r="D413" s="5">
        <v>23</v>
      </c>
      <c r="E413" s="6">
        <v>260</v>
      </c>
      <c r="F413" s="5" t="s">
        <v>113</v>
      </c>
      <c r="G413" s="6">
        <v>4107.14</v>
      </c>
      <c r="H413" s="6">
        <v>4271</v>
      </c>
      <c r="I413" s="5" t="s">
        <v>29719</v>
      </c>
    </row>
    <row r="414" ht="19" customHeight="1" spans="1:9">
      <c r="A414" s="5">
        <v>2</v>
      </c>
      <c r="B414" s="5" t="s">
        <v>29746</v>
      </c>
      <c r="C414" s="5" t="s">
        <v>253</v>
      </c>
      <c r="D414" s="5">
        <v>28</v>
      </c>
      <c r="E414" s="6">
        <v>260</v>
      </c>
      <c r="F414" s="5" t="s">
        <v>113</v>
      </c>
      <c r="G414" s="6">
        <v>5000</v>
      </c>
      <c r="H414" s="6">
        <v>648.8</v>
      </c>
      <c r="I414" s="5" t="s">
        <v>29719</v>
      </c>
    </row>
    <row r="415" ht="19" customHeight="1" spans="1:9">
      <c r="A415" s="5">
        <v>2</v>
      </c>
      <c r="B415" s="5" t="s">
        <v>835</v>
      </c>
      <c r="C415" s="5" t="s">
        <v>253</v>
      </c>
      <c r="D415" s="5">
        <v>28</v>
      </c>
      <c r="E415" s="6">
        <v>260</v>
      </c>
      <c r="F415" s="5" t="s">
        <v>120</v>
      </c>
      <c r="G415" s="6">
        <v>5000</v>
      </c>
      <c r="H415" s="6">
        <v>616.7</v>
      </c>
      <c r="I415" s="5" t="s">
        <v>29740</v>
      </c>
    </row>
    <row r="416" ht="19" customHeight="1" spans="1:9">
      <c r="A416" s="5">
        <v>2</v>
      </c>
      <c r="B416" s="5" t="s">
        <v>29697</v>
      </c>
      <c r="C416" s="5" t="s">
        <v>253</v>
      </c>
      <c r="D416" s="5">
        <v>28</v>
      </c>
      <c r="E416" s="6">
        <v>260</v>
      </c>
      <c r="F416" s="5" t="s">
        <v>113</v>
      </c>
      <c r="G416" s="6">
        <v>5000</v>
      </c>
      <c r="H416" s="6">
        <v>1483.4</v>
      </c>
      <c r="I416" s="5" t="s">
        <v>29719</v>
      </c>
    </row>
    <row r="417" ht="19" customHeight="1" spans="1:9">
      <c r="A417" s="5">
        <v>2</v>
      </c>
      <c r="B417" s="5" t="s">
        <v>29748</v>
      </c>
      <c r="C417" s="5" t="s">
        <v>253</v>
      </c>
      <c r="D417" s="5">
        <v>28</v>
      </c>
      <c r="E417" s="6">
        <v>260</v>
      </c>
      <c r="F417" s="5" t="s">
        <v>120</v>
      </c>
      <c r="G417" s="6">
        <v>5000</v>
      </c>
      <c r="H417" s="6">
        <v>7.1</v>
      </c>
      <c r="I417" s="5" t="s">
        <v>29740</v>
      </c>
    </row>
    <row r="418" ht="19" customHeight="1" spans="1:9">
      <c r="A418" s="5">
        <v>2</v>
      </c>
      <c r="B418" s="5" t="s">
        <v>29744</v>
      </c>
      <c r="C418" s="5" t="s">
        <v>253</v>
      </c>
      <c r="D418" s="5">
        <v>28</v>
      </c>
      <c r="E418" s="6">
        <v>260</v>
      </c>
      <c r="F418" s="5" t="s">
        <v>113</v>
      </c>
      <c r="G418" s="6">
        <v>5000</v>
      </c>
      <c r="H418" s="6">
        <v>4261.9</v>
      </c>
      <c r="I418" s="5" t="s">
        <v>29719</v>
      </c>
    </row>
    <row r="419" ht="19" customHeight="1" spans="1:9">
      <c r="A419" s="5">
        <v>2</v>
      </c>
      <c r="B419" s="5" t="s">
        <v>29755</v>
      </c>
      <c r="C419" s="5" t="s">
        <v>253</v>
      </c>
      <c r="D419" s="5">
        <v>23</v>
      </c>
      <c r="E419" s="6">
        <v>260</v>
      </c>
      <c r="F419" s="5" t="s">
        <v>113</v>
      </c>
      <c r="G419" s="6">
        <v>4107.14</v>
      </c>
      <c r="H419" s="6">
        <v>5910.7</v>
      </c>
      <c r="I419" s="5" t="s">
        <v>29719</v>
      </c>
    </row>
    <row r="420" ht="19" customHeight="1" spans="1:9">
      <c r="A420" s="5">
        <v>2</v>
      </c>
      <c r="B420" s="5" t="s">
        <v>29692</v>
      </c>
      <c r="C420" s="5" t="s">
        <v>253</v>
      </c>
      <c r="D420" s="5">
        <v>28</v>
      </c>
      <c r="E420" s="6">
        <v>260</v>
      </c>
      <c r="F420" s="5" t="s">
        <v>120</v>
      </c>
      <c r="G420" s="6">
        <v>5000</v>
      </c>
      <c r="H420" s="6">
        <v>1192.9</v>
      </c>
      <c r="I420" s="5" t="s">
        <v>29740</v>
      </c>
    </row>
    <row r="421" ht="19" customHeight="1" spans="1:9">
      <c r="A421" s="5">
        <v>2</v>
      </c>
      <c r="B421" s="5" t="s">
        <v>846</v>
      </c>
      <c r="C421" s="5" t="s">
        <v>253</v>
      </c>
      <c r="D421" s="5">
        <v>28</v>
      </c>
      <c r="E421" s="6">
        <v>150</v>
      </c>
      <c r="F421" s="5" t="s">
        <v>120</v>
      </c>
      <c r="G421" s="6">
        <v>3000</v>
      </c>
      <c r="H421" s="6">
        <v>1078.1</v>
      </c>
      <c r="I421" s="5" t="s">
        <v>29740</v>
      </c>
    </row>
    <row r="422" ht="19" customHeight="1" spans="1:9">
      <c r="A422" s="5">
        <v>2</v>
      </c>
      <c r="B422" s="5" t="s">
        <v>29739</v>
      </c>
      <c r="C422" s="5" t="s">
        <v>253</v>
      </c>
      <c r="D422" s="5">
        <v>28</v>
      </c>
      <c r="E422" s="6">
        <v>260</v>
      </c>
      <c r="F422" s="5" t="s">
        <v>113</v>
      </c>
      <c r="G422" s="6">
        <v>5000</v>
      </c>
      <c r="H422" s="6">
        <v>878.8</v>
      </c>
      <c r="I422" s="5" t="s">
        <v>29719</v>
      </c>
    </row>
    <row r="423" ht="19" customHeight="1" spans="1:9">
      <c r="A423" s="5">
        <v>2</v>
      </c>
      <c r="B423" s="5" t="s">
        <v>29654</v>
      </c>
      <c r="C423" s="5" t="s">
        <v>253</v>
      </c>
      <c r="D423" s="5">
        <v>28</v>
      </c>
      <c r="E423" s="6">
        <v>150</v>
      </c>
      <c r="F423" s="5" t="s">
        <v>120</v>
      </c>
      <c r="G423" s="6">
        <v>3000</v>
      </c>
      <c r="H423" s="6">
        <v>470.9</v>
      </c>
      <c r="I423" s="5" t="s">
        <v>29740</v>
      </c>
    </row>
    <row r="424" ht="19" customHeight="1" spans="1:9">
      <c r="A424" s="5">
        <v>2</v>
      </c>
      <c r="B424" s="5" t="s">
        <v>829</v>
      </c>
      <c r="C424" s="5" t="s">
        <v>253</v>
      </c>
      <c r="D424" s="5">
        <v>28</v>
      </c>
      <c r="E424" s="6">
        <v>150</v>
      </c>
      <c r="F424" s="5" t="s">
        <v>113</v>
      </c>
      <c r="G424" s="6">
        <v>3000</v>
      </c>
      <c r="H424" s="6">
        <v>3194.7</v>
      </c>
      <c r="I424" s="5" t="s">
        <v>29719</v>
      </c>
    </row>
    <row r="425" ht="19" customHeight="1" spans="1:9">
      <c r="A425" s="5">
        <v>2</v>
      </c>
      <c r="B425" s="5" t="s">
        <v>68</v>
      </c>
      <c r="C425" s="5" t="s">
        <v>253</v>
      </c>
      <c r="D425" s="5">
        <v>28</v>
      </c>
      <c r="E425" s="6">
        <v>150</v>
      </c>
      <c r="F425" s="5" t="s">
        <v>113</v>
      </c>
      <c r="G425" s="6">
        <v>3000</v>
      </c>
      <c r="H425" s="6">
        <v>0.1</v>
      </c>
      <c r="I425" s="5" t="s">
        <v>29719</v>
      </c>
    </row>
    <row r="426" ht="19" customHeight="1" spans="1:9">
      <c r="A426" s="5">
        <v>2</v>
      </c>
      <c r="B426" s="5" t="s">
        <v>596</v>
      </c>
      <c r="C426" s="5" t="s">
        <v>253</v>
      </c>
      <c r="D426" s="5">
        <v>28</v>
      </c>
      <c r="E426" s="6">
        <v>150</v>
      </c>
      <c r="F426" s="5" t="s">
        <v>113</v>
      </c>
      <c r="G426" s="6">
        <v>3000</v>
      </c>
      <c r="H426" s="6">
        <v>0</v>
      </c>
      <c r="I426" s="5" t="s">
        <v>29719</v>
      </c>
    </row>
    <row r="427" ht="19" customHeight="1" spans="1:9">
      <c r="A427" s="5">
        <v>2</v>
      </c>
      <c r="B427" s="5" t="s">
        <v>830</v>
      </c>
      <c r="C427" s="5" t="s">
        <v>253</v>
      </c>
      <c r="D427" s="5">
        <v>28</v>
      </c>
      <c r="E427" s="6">
        <v>150</v>
      </c>
      <c r="F427" s="5" t="s">
        <v>113</v>
      </c>
      <c r="G427" s="6">
        <v>3000</v>
      </c>
      <c r="H427" s="6">
        <v>2881.9</v>
      </c>
      <c r="I427" s="5" t="s">
        <v>29719</v>
      </c>
    </row>
    <row r="428" ht="19" customHeight="1" spans="1:9">
      <c r="A428" s="5">
        <v>2</v>
      </c>
      <c r="B428" s="5" t="s">
        <v>29751</v>
      </c>
      <c r="C428" s="5" t="s">
        <v>253</v>
      </c>
      <c r="D428" s="5">
        <v>28</v>
      </c>
      <c r="E428" s="6">
        <v>150</v>
      </c>
      <c r="F428" s="5" t="s">
        <v>113</v>
      </c>
      <c r="G428" s="6">
        <v>3000</v>
      </c>
      <c r="H428" s="6">
        <v>299.8</v>
      </c>
      <c r="I428" s="5" t="s">
        <v>29719</v>
      </c>
    </row>
    <row r="429" ht="19" customHeight="1" spans="1:9">
      <c r="A429" s="5">
        <v>2</v>
      </c>
      <c r="B429" s="5" t="s">
        <v>29724</v>
      </c>
      <c r="C429" s="5" t="s">
        <v>253</v>
      </c>
      <c r="D429" s="5">
        <v>28</v>
      </c>
      <c r="E429" s="6">
        <v>150</v>
      </c>
      <c r="F429" s="5" t="s">
        <v>113</v>
      </c>
      <c r="G429" s="6">
        <v>3000</v>
      </c>
      <c r="H429" s="6">
        <v>3136</v>
      </c>
      <c r="I429" s="5" t="s">
        <v>29719</v>
      </c>
    </row>
    <row r="430" ht="19" customHeight="1" spans="1:9">
      <c r="A430" s="5">
        <v>2</v>
      </c>
      <c r="B430" s="5" t="s">
        <v>29722</v>
      </c>
      <c r="C430" s="5" t="s">
        <v>253</v>
      </c>
      <c r="D430" s="5">
        <v>28</v>
      </c>
      <c r="E430" s="6">
        <v>150</v>
      </c>
      <c r="F430" s="5" t="s">
        <v>113</v>
      </c>
      <c r="G430" s="6">
        <v>3000</v>
      </c>
      <c r="H430" s="6">
        <v>187.4</v>
      </c>
      <c r="I430" s="5" t="s">
        <v>29719</v>
      </c>
    </row>
    <row r="431" ht="19" customHeight="1" spans="1:9">
      <c r="A431" s="5">
        <v>2</v>
      </c>
      <c r="B431" s="5" t="s">
        <v>29727</v>
      </c>
      <c r="C431" s="5" t="s">
        <v>253</v>
      </c>
      <c r="D431" s="5">
        <v>28</v>
      </c>
      <c r="E431" s="6">
        <v>150</v>
      </c>
      <c r="F431" s="5" t="s">
        <v>113</v>
      </c>
      <c r="G431" s="6">
        <v>3000</v>
      </c>
      <c r="H431" s="6">
        <v>3600.8</v>
      </c>
      <c r="I431" s="5" t="s">
        <v>29719</v>
      </c>
    </row>
    <row r="432" ht="19" customHeight="1" spans="1:9">
      <c r="A432" s="5">
        <v>2</v>
      </c>
      <c r="B432" s="5" t="s">
        <v>619</v>
      </c>
      <c r="C432" s="5" t="s">
        <v>65</v>
      </c>
      <c r="D432" s="5">
        <v>28</v>
      </c>
      <c r="E432" s="6">
        <v>150</v>
      </c>
      <c r="F432" s="5" t="s">
        <v>113</v>
      </c>
      <c r="G432" s="6">
        <v>3000</v>
      </c>
      <c r="H432" s="6">
        <v>2031.2</v>
      </c>
      <c r="I432" s="5" t="s">
        <v>29719</v>
      </c>
    </row>
    <row r="433" ht="19" customHeight="1" spans="1:9">
      <c r="A433" s="5">
        <v>2</v>
      </c>
      <c r="B433" s="5" t="s">
        <v>623</v>
      </c>
      <c r="C433" s="5" t="s">
        <v>65</v>
      </c>
      <c r="D433" s="5">
        <v>28</v>
      </c>
      <c r="E433" s="6">
        <v>150</v>
      </c>
      <c r="F433" s="5" t="s">
        <v>113</v>
      </c>
      <c r="G433" s="6">
        <v>3000</v>
      </c>
      <c r="H433" s="6">
        <v>1415.6</v>
      </c>
      <c r="I433" s="5" t="s">
        <v>29719</v>
      </c>
    </row>
    <row r="434" ht="19" customHeight="1" spans="1:9">
      <c r="A434" s="5">
        <v>2</v>
      </c>
      <c r="B434" s="5" t="s">
        <v>627</v>
      </c>
      <c r="C434" s="5" t="s">
        <v>65</v>
      </c>
      <c r="D434" s="5">
        <v>28</v>
      </c>
      <c r="E434" s="6">
        <v>150</v>
      </c>
      <c r="F434" s="5" t="s">
        <v>113</v>
      </c>
      <c r="G434" s="6">
        <v>3000</v>
      </c>
      <c r="H434" s="6">
        <v>4034.2</v>
      </c>
      <c r="I434" s="5" t="s">
        <v>29719</v>
      </c>
    </row>
    <row r="435" ht="19" customHeight="1" spans="1:9">
      <c r="A435" s="5">
        <v>2</v>
      </c>
      <c r="B435" s="5" t="s">
        <v>631</v>
      </c>
      <c r="C435" s="5" t="s">
        <v>65</v>
      </c>
      <c r="D435" s="5">
        <v>28</v>
      </c>
      <c r="E435" s="6">
        <v>150</v>
      </c>
      <c r="F435" s="5" t="s">
        <v>113</v>
      </c>
      <c r="G435" s="6">
        <v>3000</v>
      </c>
      <c r="H435" s="6">
        <v>3441.3</v>
      </c>
      <c r="I435" s="5" t="s">
        <v>29719</v>
      </c>
    </row>
    <row r="436" ht="19" customHeight="1" spans="1:9">
      <c r="A436" s="5">
        <v>2</v>
      </c>
      <c r="B436" s="5" t="s">
        <v>637</v>
      </c>
      <c r="C436" s="5" t="s">
        <v>65</v>
      </c>
      <c r="D436" s="5">
        <v>28</v>
      </c>
      <c r="E436" s="6">
        <v>150</v>
      </c>
      <c r="F436" s="5" t="s">
        <v>113</v>
      </c>
      <c r="G436" s="6">
        <v>3000</v>
      </c>
      <c r="H436" s="6">
        <v>4988.7</v>
      </c>
      <c r="I436" s="5" t="s">
        <v>29719</v>
      </c>
    </row>
    <row r="437" ht="19" customHeight="1" spans="1:9">
      <c r="A437" s="5">
        <v>2</v>
      </c>
      <c r="B437" s="5" t="s">
        <v>29662</v>
      </c>
      <c r="C437" s="5" t="s">
        <v>845</v>
      </c>
      <c r="D437" s="5">
        <v>28</v>
      </c>
      <c r="E437" s="6">
        <v>150</v>
      </c>
      <c r="F437" s="5" t="s">
        <v>113</v>
      </c>
      <c r="G437" s="6">
        <v>3000</v>
      </c>
      <c r="H437" s="6">
        <v>9247.6</v>
      </c>
      <c r="I437" s="5" t="s">
        <v>29719</v>
      </c>
    </row>
    <row r="438" ht="19" customHeight="1" spans="1:9">
      <c r="A438" s="5">
        <v>2</v>
      </c>
      <c r="B438" s="5" t="s">
        <v>29756</v>
      </c>
      <c r="C438" s="5" t="s">
        <v>845</v>
      </c>
      <c r="D438" s="5">
        <v>24</v>
      </c>
      <c r="E438" s="6">
        <v>260</v>
      </c>
      <c r="F438" s="5" t="s">
        <v>113</v>
      </c>
      <c r="G438" s="6">
        <v>4285.71</v>
      </c>
      <c r="H438" s="6">
        <v>3928.4</v>
      </c>
      <c r="I438" s="5" t="s">
        <v>29719</v>
      </c>
    </row>
    <row r="439" ht="19" customHeight="1" spans="1:9">
      <c r="A439" s="5">
        <v>2</v>
      </c>
      <c r="B439" s="5" t="s">
        <v>29755</v>
      </c>
      <c r="C439" s="5" t="s">
        <v>845</v>
      </c>
      <c r="D439" s="5">
        <v>2</v>
      </c>
      <c r="E439" s="6">
        <v>260</v>
      </c>
      <c r="F439" s="5" t="s">
        <v>113</v>
      </c>
      <c r="G439" s="6">
        <v>357.14</v>
      </c>
      <c r="H439" s="6">
        <v>681.5</v>
      </c>
      <c r="I439" s="5" t="s">
        <v>29719</v>
      </c>
    </row>
    <row r="440" ht="19" customHeight="1" spans="1:9">
      <c r="A440" s="5">
        <v>2</v>
      </c>
      <c r="B440" s="5" t="s">
        <v>848</v>
      </c>
      <c r="C440" s="5" t="s">
        <v>845</v>
      </c>
      <c r="D440" s="5">
        <v>1</v>
      </c>
      <c r="E440" s="6">
        <v>150</v>
      </c>
      <c r="F440" s="5" t="s">
        <v>113</v>
      </c>
      <c r="G440" s="6">
        <v>107.14</v>
      </c>
      <c r="H440" s="6">
        <v>46</v>
      </c>
      <c r="I440" s="5" t="s">
        <v>29719</v>
      </c>
    </row>
    <row r="441" ht="19" customHeight="1" spans="1:9">
      <c r="A441" s="5">
        <v>2</v>
      </c>
      <c r="B441" s="5" t="s">
        <v>29665</v>
      </c>
      <c r="C441" s="5" t="s">
        <v>845</v>
      </c>
      <c r="D441" s="5">
        <v>28</v>
      </c>
      <c r="E441" s="6">
        <v>150</v>
      </c>
      <c r="F441" s="5" t="s">
        <v>113</v>
      </c>
      <c r="G441" s="6">
        <v>3000</v>
      </c>
      <c r="H441" s="6">
        <v>6759.5</v>
      </c>
      <c r="I441" s="5" t="s">
        <v>29719</v>
      </c>
    </row>
    <row r="442" ht="19" customHeight="1" spans="1:9">
      <c r="A442" s="5">
        <v>2</v>
      </c>
      <c r="B442" s="5" t="s">
        <v>851</v>
      </c>
      <c r="C442" s="5" t="s">
        <v>845</v>
      </c>
      <c r="D442" s="5">
        <v>1</v>
      </c>
      <c r="E442" s="6">
        <v>150</v>
      </c>
      <c r="F442" s="5" t="s">
        <v>113</v>
      </c>
      <c r="G442" s="6">
        <v>107.14</v>
      </c>
      <c r="H442" s="6">
        <v>46</v>
      </c>
      <c r="I442" s="5" t="s">
        <v>29719</v>
      </c>
    </row>
    <row r="443" ht="19" customHeight="1" spans="1:9">
      <c r="A443" s="5">
        <v>2</v>
      </c>
      <c r="B443" s="5" t="s">
        <v>773</v>
      </c>
      <c r="C443" s="5" t="s">
        <v>640</v>
      </c>
      <c r="D443" s="5">
        <v>2</v>
      </c>
      <c r="E443" s="6">
        <v>1000</v>
      </c>
      <c r="F443" s="5" t="s">
        <v>113</v>
      </c>
      <c r="G443" s="6">
        <v>428.57</v>
      </c>
      <c r="H443" s="6">
        <v>342.9</v>
      </c>
      <c r="I443" s="5" t="s">
        <v>29719</v>
      </c>
    </row>
    <row r="444" ht="19" customHeight="1" spans="1:9">
      <c r="A444" s="5">
        <v>2</v>
      </c>
      <c r="B444" s="5" t="s">
        <v>29642</v>
      </c>
      <c r="C444" s="5" t="s">
        <v>640</v>
      </c>
      <c r="D444" s="5">
        <v>28</v>
      </c>
      <c r="E444" s="6">
        <v>150</v>
      </c>
      <c r="F444" s="5" t="s">
        <v>120</v>
      </c>
      <c r="G444" s="6">
        <v>3000</v>
      </c>
      <c r="H444" s="6">
        <v>280.5</v>
      </c>
      <c r="I444" s="5" t="s">
        <v>29740</v>
      </c>
    </row>
    <row r="445" ht="19" customHeight="1" spans="1:9">
      <c r="A445" s="5">
        <v>2</v>
      </c>
      <c r="B445" s="5" t="s">
        <v>29633</v>
      </c>
      <c r="C445" s="5" t="s">
        <v>640</v>
      </c>
      <c r="D445" s="5">
        <v>28</v>
      </c>
      <c r="E445" s="6">
        <v>150</v>
      </c>
      <c r="F445" s="5" t="s">
        <v>120</v>
      </c>
      <c r="G445" s="6">
        <v>3000</v>
      </c>
      <c r="H445" s="6">
        <v>0.1</v>
      </c>
      <c r="I445" s="5" t="s">
        <v>29740</v>
      </c>
    </row>
    <row r="446" ht="19" customHeight="1" spans="1:9">
      <c r="A446" s="5">
        <v>2</v>
      </c>
      <c r="B446" s="5" t="s">
        <v>649</v>
      </c>
      <c r="C446" s="5" t="s">
        <v>640</v>
      </c>
      <c r="D446" s="5">
        <v>28</v>
      </c>
      <c r="E446" s="6">
        <v>150</v>
      </c>
      <c r="F446" s="5" t="s">
        <v>120</v>
      </c>
      <c r="G446" s="6">
        <v>3000</v>
      </c>
      <c r="H446" s="6">
        <v>32.8</v>
      </c>
      <c r="I446" s="5" t="s">
        <v>29740</v>
      </c>
    </row>
    <row r="447" ht="19" customHeight="1" spans="1:9">
      <c r="A447" s="5">
        <v>2</v>
      </c>
      <c r="B447" s="5" t="s">
        <v>674</v>
      </c>
      <c r="C447" s="5" t="s">
        <v>640</v>
      </c>
      <c r="D447" s="5">
        <v>28</v>
      </c>
      <c r="E447" s="6">
        <v>150</v>
      </c>
      <c r="F447" s="5" t="s">
        <v>113</v>
      </c>
      <c r="G447" s="6">
        <v>3000</v>
      </c>
      <c r="H447" s="6">
        <v>143.4</v>
      </c>
      <c r="I447" s="5" t="s">
        <v>29719</v>
      </c>
    </row>
    <row r="448" ht="19" customHeight="1" spans="1:9">
      <c r="A448" s="5">
        <v>2</v>
      </c>
      <c r="B448" s="5" t="s">
        <v>365</v>
      </c>
      <c r="C448" s="5" t="s">
        <v>640</v>
      </c>
      <c r="D448" s="5">
        <v>28</v>
      </c>
      <c r="E448" s="6">
        <v>150</v>
      </c>
      <c r="F448" s="5" t="s">
        <v>120</v>
      </c>
      <c r="G448" s="6">
        <v>3000</v>
      </c>
      <c r="H448" s="6">
        <v>130.4</v>
      </c>
      <c r="I448" s="5" t="s">
        <v>29740</v>
      </c>
    </row>
    <row r="449" ht="19" customHeight="1" spans="1:9">
      <c r="A449" s="5">
        <v>2</v>
      </c>
      <c r="B449" s="5" t="s">
        <v>366</v>
      </c>
      <c r="C449" s="5" t="s">
        <v>640</v>
      </c>
      <c r="D449" s="5">
        <v>28</v>
      </c>
      <c r="E449" s="6">
        <v>150</v>
      </c>
      <c r="F449" s="5" t="s">
        <v>120</v>
      </c>
      <c r="G449" s="6">
        <v>3000</v>
      </c>
      <c r="H449" s="6">
        <v>823</v>
      </c>
      <c r="I449" s="5" t="s">
        <v>29740</v>
      </c>
    </row>
    <row r="450" ht="19" customHeight="1" spans="1:9">
      <c r="A450" s="5">
        <v>2</v>
      </c>
      <c r="B450" s="5" t="s">
        <v>368</v>
      </c>
      <c r="C450" s="5" t="s">
        <v>640</v>
      </c>
      <c r="D450" s="5">
        <v>28</v>
      </c>
      <c r="E450" s="6">
        <v>150</v>
      </c>
      <c r="F450" s="5" t="s">
        <v>120</v>
      </c>
      <c r="G450" s="6">
        <v>3000</v>
      </c>
      <c r="H450" s="6">
        <v>11.7</v>
      </c>
      <c r="I450" s="5" t="s">
        <v>29740</v>
      </c>
    </row>
    <row r="451" ht="19" customHeight="1" spans="1:9">
      <c r="A451" s="5">
        <v>2</v>
      </c>
      <c r="B451" s="5" t="s">
        <v>370</v>
      </c>
      <c r="C451" s="5" t="s">
        <v>640</v>
      </c>
      <c r="D451" s="5">
        <v>28</v>
      </c>
      <c r="E451" s="6">
        <v>150</v>
      </c>
      <c r="F451" s="5" t="s">
        <v>120</v>
      </c>
      <c r="G451" s="6">
        <v>3000</v>
      </c>
      <c r="H451" s="6">
        <v>82.1</v>
      </c>
      <c r="I451" s="5" t="s">
        <v>29740</v>
      </c>
    </row>
    <row r="452" ht="19" customHeight="1" spans="1:9">
      <c r="A452" s="5">
        <v>2</v>
      </c>
      <c r="B452" s="5" t="s">
        <v>675</v>
      </c>
      <c r="C452" s="5" t="s">
        <v>640</v>
      </c>
      <c r="D452" s="5">
        <v>28</v>
      </c>
      <c r="E452" s="6">
        <v>150</v>
      </c>
      <c r="F452" s="5" t="s">
        <v>113</v>
      </c>
      <c r="G452" s="6">
        <v>3000</v>
      </c>
      <c r="H452" s="6">
        <v>626.4</v>
      </c>
      <c r="I452" s="5" t="s">
        <v>29719</v>
      </c>
    </row>
    <row r="453" ht="19" customHeight="1" spans="1:9">
      <c r="A453" s="5">
        <v>2</v>
      </c>
      <c r="B453" s="5" t="s">
        <v>372</v>
      </c>
      <c r="C453" s="5" t="s">
        <v>640</v>
      </c>
      <c r="D453" s="5">
        <v>28</v>
      </c>
      <c r="E453" s="6">
        <v>150</v>
      </c>
      <c r="F453" s="5" t="s">
        <v>120</v>
      </c>
      <c r="G453" s="6">
        <v>3000</v>
      </c>
      <c r="H453" s="6">
        <v>249.6</v>
      </c>
      <c r="I453" s="5" t="s">
        <v>29740</v>
      </c>
    </row>
    <row r="454" ht="19" customHeight="1" spans="1:9">
      <c r="A454" s="5">
        <v>2</v>
      </c>
      <c r="B454" s="5" t="s">
        <v>373</v>
      </c>
      <c r="C454" s="5" t="s">
        <v>640</v>
      </c>
      <c r="D454" s="5">
        <v>28</v>
      </c>
      <c r="E454" s="6">
        <v>150</v>
      </c>
      <c r="F454" s="5" t="s">
        <v>120</v>
      </c>
      <c r="G454" s="6">
        <v>3000</v>
      </c>
      <c r="H454" s="6">
        <v>289.1</v>
      </c>
      <c r="I454" s="5" t="s">
        <v>29740</v>
      </c>
    </row>
    <row r="455" ht="19" customHeight="1" spans="1:9">
      <c r="A455" s="5">
        <v>2</v>
      </c>
      <c r="B455" s="5" t="s">
        <v>375</v>
      </c>
      <c r="C455" s="5" t="s">
        <v>640</v>
      </c>
      <c r="D455" s="5">
        <v>28</v>
      </c>
      <c r="E455" s="6">
        <v>150</v>
      </c>
      <c r="F455" s="5" t="s">
        <v>120</v>
      </c>
      <c r="G455" s="6">
        <v>3000</v>
      </c>
      <c r="H455" s="6">
        <v>15.5</v>
      </c>
      <c r="I455" s="5" t="s">
        <v>29740</v>
      </c>
    </row>
    <row r="456" ht="19" customHeight="1" spans="1:9">
      <c r="A456" s="5">
        <v>2</v>
      </c>
      <c r="B456" s="5" t="s">
        <v>379</v>
      </c>
      <c r="C456" s="5" t="s">
        <v>640</v>
      </c>
      <c r="D456" s="5">
        <v>28</v>
      </c>
      <c r="E456" s="6">
        <v>150</v>
      </c>
      <c r="F456" s="5" t="s">
        <v>120</v>
      </c>
      <c r="G456" s="6">
        <v>3000</v>
      </c>
      <c r="H456" s="6">
        <v>59.9</v>
      </c>
      <c r="I456" s="5" t="s">
        <v>29740</v>
      </c>
    </row>
    <row r="457" ht="19" customHeight="1" spans="1:9">
      <c r="A457" s="5">
        <v>2</v>
      </c>
      <c r="B457" s="5" t="s">
        <v>381</v>
      </c>
      <c r="C457" s="5" t="s">
        <v>640</v>
      </c>
      <c r="D457" s="5">
        <v>28</v>
      </c>
      <c r="E457" s="6">
        <v>150</v>
      </c>
      <c r="F457" s="5" t="s">
        <v>120</v>
      </c>
      <c r="G457" s="6">
        <v>3000</v>
      </c>
      <c r="H457" s="6">
        <v>664.8</v>
      </c>
      <c r="I457" s="5" t="s">
        <v>29740</v>
      </c>
    </row>
    <row r="458" ht="19" customHeight="1" spans="1:9">
      <c r="A458" s="5">
        <v>2</v>
      </c>
      <c r="B458" s="5" t="s">
        <v>29732</v>
      </c>
      <c r="C458" s="5" t="s">
        <v>640</v>
      </c>
      <c r="D458" s="5">
        <v>28</v>
      </c>
      <c r="E458" s="6">
        <v>150</v>
      </c>
      <c r="F458" s="5" t="s">
        <v>120</v>
      </c>
      <c r="G458" s="6">
        <v>3000</v>
      </c>
      <c r="H458" s="6">
        <v>0</v>
      </c>
      <c r="I458" s="5" t="s">
        <v>29740</v>
      </c>
    </row>
    <row r="459" ht="19" customHeight="1" spans="1:9">
      <c r="A459" s="5">
        <v>2</v>
      </c>
      <c r="B459" s="5" t="s">
        <v>382</v>
      </c>
      <c r="C459" s="5" t="s">
        <v>640</v>
      </c>
      <c r="D459" s="5">
        <v>28</v>
      </c>
      <c r="E459" s="6">
        <v>150</v>
      </c>
      <c r="F459" s="5" t="s">
        <v>120</v>
      </c>
      <c r="G459" s="6">
        <v>3000</v>
      </c>
      <c r="H459" s="6">
        <v>406.7</v>
      </c>
      <c r="I459" s="5" t="s">
        <v>29740</v>
      </c>
    </row>
    <row r="460" ht="19" customHeight="1" spans="1:9">
      <c r="A460" s="5">
        <v>2</v>
      </c>
      <c r="B460" s="5" t="s">
        <v>386</v>
      </c>
      <c r="C460" s="5" t="s">
        <v>640</v>
      </c>
      <c r="D460" s="5">
        <v>28</v>
      </c>
      <c r="E460" s="6">
        <v>150</v>
      </c>
      <c r="F460" s="5" t="s">
        <v>120</v>
      </c>
      <c r="G460" s="6">
        <v>3000</v>
      </c>
      <c r="H460" s="6">
        <v>34</v>
      </c>
      <c r="I460" s="5" t="s">
        <v>29740</v>
      </c>
    </row>
    <row r="461" ht="19" customHeight="1" spans="1:9">
      <c r="A461" s="5">
        <v>2</v>
      </c>
      <c r="B461" s="5" t="s">
        <v>388</v>
      </c>
      <c r="C461" s="5" t="s">
        <v>640</v>
      </c>
      <c r="D461" s="5">
        <v>28</v>
      </c>
      <c r="E461" s="6">
        <v>150</v>
      </c>
      <c r="F461" s="5" t="s">
        <v>120</v>
      </c>
      <c r="G461" s="6">
        <v>3000</v>
      </c>
      <c r="H461" s="6">
        <v>484.6</v>
      </c>
      <c r="I461" s="5" t="s">
        <v>29740</v>
      </c>
    </row>
    <row r="462" ht="19" customHeight="1" spans="1:9">
      <c r="A462" s="5">
        <v>2</v>
      </c>
      <c r="B462" s="5" t="s">
        <v>389</v>
      </c>
      <c r="C462" s="5" t="s">
        <v>640</v>
      </c>
      <c r="D462" s="5">
        <v>28</v>
      </c>
      <c r="E462" s="6">
        <v>150</v>
      </c>
      <c r="F462" s="5" t="s">
        <v>120</v>
      </c>
      <c r="G462" s="6">
        <v>3000</v>
      </c>
      <c r="H462" s="6">
        <v>142.6</v>
      </c>
      <c r="I462" s="5" t="s">
        <v>29740</v>
      </c>
    </row>
    <row r="463" ht="19" customHeight="1" spans="1:9">
      <c r="A463" s="5">
        <v>2</v>
      </c>
      <c r="B463" s="5" t="s">
        <v>676</v>
      </c>
      <c r="C463" s="5" t="s">
        <v>640</v>
      </c>
      <c r="D463" s="5">
        <v>28</v>
      </c>
      <c r="E463" s="6">
        <v>150</v>
      </c>
      <c r="F463" s="5" t="s">
        <v>120</v>
      </c>
      <c r="G463" s="6">
        <v>3000</v>
      </c>
      <c r="H463" s="6">
        <v>2226.8</v>
      </c>
      <c r="I463" s="5" t="s">
        <v>29740</v>
      </c>
    </row>
    <row r="464" ht="19" customHeight="1" spans="1:9">
      <c r="A464" s="5">
        <v>2</v>
      </c>
      <c r="B464" s="5" t="s">
        <v>29660</v>
      </c>
      <c r="C464" s="5" t="s">
        <v>640</v>
      </c>
      <c r="D464" s="5">
        <v>28</v>
      </c>
      <c r="E464" s="6">
        <v>150</v>
      </c>
      <c r="F464" s="5" t="s">
        <v>120</v>
      </c>
      <c r="G464" s="6">
        <v>3000</v>
      </c>
      <c r="H464" s="6">
        <v>484.3</v>
      </c>
      <c r="I464" s="5" t="s">
        <v>29740</v>
      </c>
    </row>
    <row r="465" ht="19" customHeight="1" spans="1:9">
      <c r="A465" s="5">
        <v>2</v>
      </c>
      <c r="B465" s="5" t="s">
        <v>391</v>
      </c>
      <c r="C465" s="5" t="s">
        <v>640</v>
      </c>
      <c r="D465" s="5">
        <v>28</v>
      </c>
      <c r="E465" s="6">
        <v>150</v>
      </c>
      <c r="F465" s="5" t="s">
        <v>120</v>
      </c>
      <c r="G465" s="6">
        <v>3000</v>
      </c>
      <c r="H465" s="6">
        <v>231.1</v>
      </c>
      <c r="I465" s="5" t="s">
        <v>29740</v>
      </c>
    </row>
    <row r="466" ht="19" customHeight="1" spans="1:9">
      <c r="A466" s="5">
        <v>2</v>
      </c>
      <c r="B466" s="5" t="s">
        <v>394</v>
      </c>
      <c r="C466" s="5" t="s">
        <v>640</v>
      </c>
      <c r="D466" s="5">
        <v>28</v>
      </c>
      <c r="E466" s="6">
        <v>150</v>
      </c>
      <c r="F466" s="5" t="s">
        <v>120</v>
      </c>
      <c r="G466" s="6">
        <v>3000</v>
      </c>
      <c r="H466" s="6">
        <v>188.8</v>
      </c>
      <c r="I466" s="5" t="s">
        <v>29740</v>
      </c>
    </row>
    <row r="467" ht="19" customHeight="1" spans="1:9">
      <c r="A467" s="5">
        <v>2</v>
      </c>
      <c r="B467" s="5" t="s">
        <v>29747</v>
      </c>
      <c r="C467" s="5" t="s">
        <v>640</v>
      </c>
      <c r="D467" s="5">
        <v>28</v>
      </c>
      <c r="E467" s="6">
        <v>150</v>
      </c>
      <c r="F467" s="5" t="s">
        <v>120</v>
      </c>
      <c r="G467" s="6">
        <v>3000</v>
      </c>
      <c r="H467" s="6">
        <v>2408.6</v>
      </c>
      <c r="I467" s="5" t="s">
        <v>29740</v>
      </c>
    </row>
    <row r="468" ht="19" customHeight="1" spans="1:9">
      <c r="A468" s="5">
        <v>2</v>
      </c>
      <c r="B468" s="5" t="s">
        <v>678</v>
      </c>
      <c r="C468" s="5" t="s">
        <v>640</v>
      </c>
      <c r="D468" s="5">
        <v>28</v>
      </c>
      <c r="E468" s="6">
        <v>150</v>
      </c>
      <c r="F468" s="5" t="s">
        <v>120</v>
      </c>
      <c r="G468" s="6">
        <v>3000</v>
      </c>
      <c r="H468" s="6">
        <v>367.5</v>
      </c>
      <c r="I468" s="5" t="s">
        <v>29740</v>
      </c>
    </row>
    <row r="469" ht="19" customHeight="1" spans="1:9">
      <c r="A469" s="5">
        <v>2</v>
      </c>
      <c r="B469" s="5" t="s">
        <v>397</v>
      </c>
      <c r="C469" s="5" t="s">
        <v>640</v>
      </c>
      <c r="D469" s="5">
        <v>28</v>
      </c>
      <c r="E469" s="6">
        <v>260</v>
      </c>
      <c r="F469" s="5" t="s">
        <v>120</v>
      </c>
      <c r="G469" s="6">
        <v>5000</v>
      </c>
      <c r="H469" s="6">
        <v>0</v>
      </c>
      <c r="I469" s="5" t="s">
        <v>29740</v>
      </c>
    </row>
    <row r="470" ht="19" customHeight="1" spans="1:9">
      <c r="A470" s="5">
        <v>2</v>
      </c>
      <c r="B470" s="5" t="s">
        <v>219</v>
      </c>
      <c r="C470" s="5" t="s">
        <v>640</v>
      </c>
      <c r="D470" s="5">
        <v>28</v>
      </c>
      <c r="E470" s="6">
        <v>260</v>
      </c>
      <c r="F470" s="5" t="s">
        <v>113</v>
      </c>
      <c r="G470" s="6">
        <v>5000</v>
      </c>
      <c r="H470" s="6">
        <v>5173</v>
      </c>
      <c r="I470" s="5" t="s">
        <v>29719</v>
      </c>
    </row>
    <row r="471" ht="19" customHeight="1" spans="1:9">
      <c r="A471" s="5">
        <v>2</v>
      </c>
      <c r="B471" s="5" t="s">
        <v>220</v>
      </c>
      <c r="C471" s="5" t="s">
        <v>640</v>
      </c>
      <c r="D471" s="5">
        <v>28</v>
      </c>
      <c r="E471" s="6">
        <v>260</v>
      </c>
      <c r="F471" s="5" t="s">
        <v>120</v>
      </c>
      <c r="G471" s="6">
        <v>5000</v>
      </c>
      <c r="H471" s="6">
        <v>0</v>
      </c>
      <c r="I471" s="5" t="s">
        <v>29740</v>
      </c>
    </row>
    <row r="472" ht="19" customHeight="1" spans="1:9">
      <c r="A472" s="5">
        <v>2</v>
      </c>
      <c r="B472" s="5" t="s">
        <v>794</v>
      </c>
      <c r="C472" s="5" t="s">
        <v>640</v>
      </c>
      <c r="D472" s="5">
        <v>28</v>
      </c>
      <c r="E472" s="6">
        <v>260</v>
      </c>
      <c r="F472" s="5" t="s">
        <v>113</v>
      </c>
      <c r="G472" s="6">
        <v>5000</v>
      </c>
      <c r="H472" s="6">
        <v>5596.2</v>
      </c>
      <c r="I472" s="5" t="s">
        <v>29719</v>
      </c>
    </row>
    <row r="473" ht="19" customHeight="1" spans="1:9">
      <c r="A473" s="5">
        <v>2</v>
      </c>
      <c r="B473" s="5" t="s">
        <v>51</v>
      </c>
      <c r="C473" s="5" t="s">
        <v>640</v>
      </c>
      <c r="D473" s="5">
        <v>28</v>
      </c>
      <c r="E473" s="6">
        <v>150</v>
      </c>
      <c r="F473" s="5" t="s">
        <v>120</v>
      </c>
      <c r="G473" s="6">
        <v>3000</v>
      </c>
      <c r="H473" s="6">
        <v>179.9</v>
      </c>
      <c r="I473" s="5" t="s">
        <v>29740</v>
      </c>
    </row>
    <row r="474" ht="19" customHeight="1" spans="1:9">
      <c r="A474" s="5">
        <v>2</v>
      </c>
      <c r="B474" s="5" t="s">
        <v>227</v>
      </c>
      <c r="C474" s="5" t="s">
        <v>640</v>
      </c>
      <c r="D474" s="5">
        <v>28</v>
      </c>
      <c r="E474" s="6">
        <v>260</v>
      </c>
      <c r="F474" s="5" t="s">
        <v>120</v>
      </c>
      <c r="G474" s="6">
        <v>5000</v>
      </c>
      <c r="H474" s="6">
        <v>24</v>
      </c>
      <c r="I474" s="5" t="s">
        <v>29740</v>
      </c>
    </row>
    <row r="475" ht="19" customHeight="1" spans="1:9">
      <c r="A475" s="5">
        <v>2</v>
      </c>
      <c r="B475" s="5" t="s">
        <v>434</v>
      </c>
      <c r="C475" s="5" t="s">
        <v>640</v>
      </c>
      <c r="D475" s="5">
        <v>28</v>
      </c>
      <c r="E475" s="6">
        <v>260</v>
      </c>
      <c r="F475" s="5" t="s">
        <v>120</v>
      </c>
      <c r="G475" s="6">
        <v>5000</v>
      </c>
      <c r="H475" s="6">
        <v>0</v>
      </c>
      <c r="I475" s="5" t="s">
        <v>29740</v>
      </c>
    </row>
    <row r="476" ht="19" customHeight="1" spans="1:9">
      <c r="A476" s="5">
        <v>2</v>
      </c>
      <c r="B476" s="5" t="s">
        <v>438</v>
      </c>
      <c r="C476" s="5" t="s">
        <v>640</v>
      </c>
      <c r="D476" s="5">
        <v>28</v>
      </c>
      <c r="E476" s="6">
        <v>260</v>
      </c>
      <c r="F476" s="5" t="s">
        <v>120</v>
      </c>
      <c r="G476" s="6">
        <v>5000</v>
      </c>
      <c r="H476" s="6">
        <v>14.7</v>
      </c>
      <c r="I476" s="5" t="s">
        <v>29740</v>
      </c>
    </row>
    <row r="477" ht="19" customHeight="1" spans="1:9">
      <c r="A477" s="5">
        <v>2</v>
      </c>
      <c r="B477" s="5" t="s">
        <v>53</v>
      </c>
      <c r="C477" s="5" t="s">
        <v>640</v>
      </c>
      <c r="D477" s="5">
        <v>28</v>
      </c>
      <c r="E477" s="6">
        <v>260</v>
      </c>
      <c r="F477" s="5" t="s">
        <v>120</v>
      </c>
      <c r="G477" s="6">
        <v>5000</v>
      </c>
      <c r="H477" s="6">
        <v>0</v>
      </c>
      <c r="I477" s="5" t="s">
        <v>29740</v>
      </c>
    </row>
    <row r="478" ht="19" customHeight="1" spans="1:9">
      <c r="A478" s="5">
        <v>2</v>
      </c>
      <c r="B478" s="5" t="s">
        <v>54</v>
      </c>
      <c r="C478" s="5" t="s">
        <v>640</v>
      </c>
      <c r="D478" s="5">
        <v>28</v>
      </c>
      <c r="E478" s="6">
        <v>150</v>
      </c>
      <c r="F478" s="5" t="s">
        <v>120</v>
      </c>
      <c r="G478" s="6">
        <v>3000</v>
      </c>
      <c r="H478" s="6">
        <v>388.2</v>
      </c>
      <c r="I478" s="5" t="s">
        <v>29740</v>
      </c>
    </row>
    <row r="479" ht="19" customHeight="1" spans="1:9">
      <c r="A479" s="5">
        <v>2</v>
      </c>
      <c r="B479" s="5" t="s">
        <v>797</v>
      </c>
      <c r="C479" s="5" t="s">
        <v>640</v>
      </c>
      <c r="D479" s="5">
        <v>28</v>
      </c>
      <c r="E479" s="6">
        <v>260</v>
      </c>
      <c r="F479" s="5" t="s">
        <v>113</v>
      </c>
      <c r="G479" s="6">
        <v>5000</v>
      </c>
      <c r="H479" s="6">
        <v>10746.5</v>
      </c>
      <c r="I479" s="5" t="s">
        <v>29719</v>
      </c>
    </row>
    <row r="480" ht="19" customHeight="1" spans="1:9">
      <c r="A480" s="5">
        <v>2</v>
      </c>
      <c r="B480" s="5" t="s">
        <v>29615</v>
      </c>
      <c r="C480" s="5" t="s">
        <v>640</v>
      </c>
      <c r="D480" s="5">
        <v>28</v>
      </c>
      <c r="E480" s="6">
        <v>260</v>
      </c>
      <c r="F480" s="5" t="s">
        <v>120</v>
      </c>
      <c r="G480" s="6">
        <v>5000</v>
      </c>
      <c r="H480" s="6">
        <v>32.8</v>
      </c>
      <c r="I480" s="5" t="s">
        <v>29740</v>
      </c>
    </row>
    <row r="481" ht="19" customHeight="1" spans="1:9">
      <c r="A481" s="5">
        <v>2</v>
      </c>
      <c r="B481" s="5" t="s">
        <v>446</v>
      </c>
      <c r="C481" s="5" t="s">
        <v>640</v>
      </c>
      <c r="D481" s="5">
        <v>28</v>
      </c>
      <c r="E481" s="6">
        <v>260</v>
      </c>
      <c r="F481" s="5" t="s">
        <v>113</v>
      </c>
      <c r="G481" s="6">
        <v>5000</v>
      </c>
      <c r="H481" s="6">
        <v>5704.8</v>
      </c>
      <c r="I481" s="5" t="s">
        <v>29719</v>
      </c>
    </row>
    <row r="482" ht="19" customHeight="1" spans="1:9">
      <c r="A482" s="5">
        <v>2</v>
      </c>
      <c r="B482" s="5" t="s">
        <v>682</v>
      </c>
      <c r="C482" s="5" t="s">
        <v>640</v>
      </c>
      <c r="D482" s="5">
        <v>28</v>
      </c>
      <c r="E482" s="6">
        <v>260</v>
      </c>
      <c r="F482" s="5" t="s">
        <v>113</v>
      </c>
      <c r="G482" s="6">
        <v>5000</v>
      </c>
      <c r="H482" s="6">
        <v>6491.3</v>
      </c>
      <c r="I482" s="5" t="s">
        <v>29719</v>
      </c>
    </row>
    <row r="483" ht="19" customHeight="1" spans="1:9">
      <c r="A483" s="5">
        <v>2</v>
      </c>
      <c r="B483" s="5" t="s">
        <v>237</v>
      </c>
      <c r="C483" s="5" t="s">
        <v>640</v>
      </c>
      <c r="D483" s="5">
        <v>28</v>
      </c>
      <c r="E483" s="6">
        <v>260</v>
      </c>
      <c r="F483" s="5" t="s">
        <v>120</v>
      </c>
      <c r="G483" s="6">
        <v>5000</v>
      </c>
      <c r="H483" s="6">
        <v>0</v>
      </c>
      <c r="I483" s="5" t="s">
        <v>29740</v>
      </c>
    </row>
    <row r="484" ht="19" customHeight="1" spans="1:9">
      <c r="A484" s="5">
        <v>2</v>
      </c>
      <c r="B484" s="5" t="s">
        <v>55</v>
      </c>
      <c r="C484" s="5" t="s">
        <v>640</v>
      </c>
      <c r="D484" s="5">
        <v>28</v>
      </c>
      <c r="E484" s="6">
        <v>150</v>
      </c>
      <c r="F484" s="5" t="s">
        <v>120</v>
      </c>
      <c r="G484" s="6">
        <v>3000</v>
      </c>
      <c r="H484" s="6">
        <v>110.8</v>
      </c>
      <c r="I484" s="5" t="s">
        <v>29740</v>
      </c>
    </row>
    <row r="485" ht="19" customHeight="1" spans="1:9">
      <c r="A485" s="5">
        <v>2</v>
      </c>
      <c r="B485" s="5" t="s">
        <v>687</v>
      </c>
      <c r="C485" s="5" t="s">
        <v>640</v>
      </c>
      <c r="D485" s="5">
        <v>28</v>
      </c>
      <c r="E485" s="6">
        <v>150</v>
      </c>
      <c r="F485" s="5" t="s">
        <v>113</v>
      </c>
      <c r="G485" s="6">
        <v>3000</v>
      </c>
      <c r="H485" s="6">
        <v>400.1</v>
      </c>
      <c r="I485" s="5" t="s">
        <v>29719</v>
      </c>
    </row>
    <row r="486" ht="19" customHeight="1" spans="1:9">
      <c r="A486" s="5">
        <v>2</v>
      </c>
      <c r="B486" s="5" t="s">
        <v>452</v>
      </c>
      <c r="C486" s="5" t="s">
        <v>640</v>
      </c>
      <c r="D486" s="5">
        <v>28</v>
      </c>
      <c r="E486" s="6">
        <v>260</v>
      </c>
      <c r="F486" s="5" t="s">
        <v>120</v>
      </c>
      <c r="G486" s="6">
        <v>5000</v>
      </c>
      <c r="H486" s="6">
        <v>0</v>
      </c>
      <c r="I486" s="5" t="s">
        <v>29740</v>
      </c>
    </row>
    <row r="487" ht="19" customHeight="1" spans="1:9">
      <c r="A487" s="5">
        <v>2</v>
      </c>
      <c r="B487" s="5" t="s">
        <v>69</v>
      </c>
      <c r="C487" s="5" t="s">
        <v>640</v>
      </c>
      <c r="D487" s="5">
        <v>28</v>
      </c>
      <c r="E487" s="6">
        <v>150</v>
      </c>
      <c r="F487" s="5" t="s">
        <v>120</v>
      </c>
      <c r="G487" s="6">
        <v>3000</v>
      </c>
      <c r="H487" s="6">
        <v>165.8</v>
      </c>
      <c r="I487" s="5" t="s">
        <v>29740</v>
      </c>
    </row>
    <row r="488" ht="19" customHeight="1" spans="1:9">
      <c r="A488" s="5">
        <v>2</v>
      </c>
      <c r="B488" s="5" t="s">
        <v>240</v>
      </c>
      <c r="C488" s="5" t="s">
        <v>640</v>
      </c>
      <c r="D488" s="5">
        <v>28</v>
      </c>
      <c r="E488" s="6">
        <v>260</v>
      </c>
      <c r="F488" s="5" t="s">
        <v>120</v>
      </c>
      <c r="G488" s="6">
        <v>5000</v>
      </c>
      <c r="H488" s="6">
        <v>0</v>
      </c>
      <c r="I488" s="5" t="s">
        <v>29740</v>
      </c>
    </row>
    <row r="489" ht="19" customHeight="1" spans="1:9">
      <c r="A489" s="5">
        <v>2</v>
      </c>
      <c r="B489" s="5" t="s">
        <v>72</v>
      </c>
      <c r="C489" s="5" t="s">
        <v>640</v>
      </c>
      <c r="D489" s="5">
        <v>28</v>
      </c>
      <c r="E489" s="6">
        <v>260</v>
      </c>
      <c r="F489" s="5" t="s">
        <v>120</v>
      </c>
      <c r="G489" s="6">
        <v>5000</v>
      </c>
      <c r="H489" s="6">
        <v>24.3</v>
      </c>
      <c r="I489" s="5" t="s">
        <v>29740</v>
      </c>
    </row>
    <row r="490" ht="19" customHeight="1" spans="1:9">
      <c r="A490" s="5">
        <v>2</v>
      </c>
      <c r="B490" s="5" t="s">
        <v>242</v>
      </c>
      <c r="C490" s="5" t="s">
        <v>640</v>
      </c>
      <c r="D490" s="5">
        <v>28</v>
      </c>
      <c r="E490" s="6">
        <v>260</v>
      </c>
      <c r="F490" s="5" t="s">
        <v>120</v>
      </c>
      <c r="G490" s="6">
        <v>5000</v>
      </c>
      <c r="H490" s="6">
        <v>25.6</v>
      </c>
      <c r="I490" s="5" t="s">
        <v>29740</v>
      </c>
    </row>
    <row r="491" ht="19" customHeight="1" spans="1:9">
      <c r="A491" s="5">
        <v>2</v>
      </c>
      <c r="B491" s="5" t="s">
        <v>458</v>
      </c>
      <c r="C491" s="5" t="s">
        <v>640</v>
      </c>
      <c r="D491" s="5">
        <v>28</v>
      </c>
      <c r="E491" s="6">
        <v>260</v>
      </c>
      <c r="F491" s="5" t="s">
        <v>113</v>
      </c>
      <c r="G491" s="6">
        <v>5000</v>
      </c>
      <c r="H491" s="6">
        <v>5001.3</v>
      </c>
      <c r="I491" s="5" t="s">
        <v>29719</v>
      </c>
    </row>
    <row r="492" ht="19" customHeight="1" spans="1:9">
      <c r="A492" s="5">
        <v>2</v>
      </c>
      <c r="B492" s="5" t="s">
        <v>29688</v>
      </c>
      <c r="C492" s="5" t="s">
        <v>640</v>
      </c>
      <c r="D492" s="5">
        <v>28</v>
      </c>
      <c r="E492" s="6">
        <v>150</v>
      </c>
      <c r="F492" s="5" t="s">
        <v>120</v>
      </c>
      <c r="G492" s="6">
        <v>3000</v>
      </c>
      <c r="H492" s="6">
        <v>2537.3</v>
      </c>
      <c r="I492" s="5" t="s">
        <v>29740</v>
      </c>
    </row>
    <row r="493" ht="19" customHeight="1" spans="1:9">
      <c r="A493" s="5">
        <v>2</v>
      </c>
      <c r="B493" s="5" t="s">
        <v>695</v>
      </c>
      <c r="C493" s="5" t="s">
        <v>640</v>
      </c>
      <c r="D493" s="5">
        <v>28</v>
      </c>
      <c r="E493" s="6">
        <v>150</v>
      </c>
      <c r="F493" s="5" t="s">
        <v>113</v>
      </c>
      <c r="G493" s="6">
        <v>3000</v>
      </c>
      <c r="H493" s="6">
        <v>3965.5</v>
      </c>
      <c r="I493" s="5" t="s">
        <v>29719</v>
      </c>
    </row>
    <row r="494" ht="19" customHeight="1" spans="1:9">
      <c r="A494" s="5">
        <v>2</v>
      </c>
      <c r="B494" s="5" t="s">
        <v>696</v>
      </c>
      <c r="C494" s="5" t="s">
        <v>640</v>
      </c>
      <c r="D494" s="5">
        <v>28</v>
      </c>
      <c r="E494" s="6">
        <v>150</v>
      </c>
      <c r="F494" s="5" t="s">
        <v>113</v>
      </c>
      <c r="G494" s="6">
        <v>3000</v>
      </c>
      <c r="H494" s="6">
        <v>2989.9</v>
      </c>
      <c r="I494" s="5" t="s">
        <v>29719</v>
      </c>
    </row>
    <row r="495" ht="19" customHeight="1" spans="1:9">
      <c r="A495" s="5">
        <v>2</v>
      </c>
      <c r="B495" s="5" t="s">
        <v>462</v>
      </c>
      <c r="C495" s="5" t="s">
        <v>640</v>
      </c>
      <c r="D495" s="5">
        <v>28</v>
      </c>
      <c r="E495" s="6">
        <v>150</v>
      </c>
      <c r="F495" s="5" t="s">
        <v>120</v>
      </c>
      <c r="G495" s="6">
        <v>3000</v>
      </c>
      <c r="H495" s="6">
        <v>104.6</v>
      </c>
      <c r="I495" s="5" t="s">
        <v>29740</v>
      </c>
    </row>
    <row r="496" ht="19" customHeight="1" spans="1:9">
      <c r="A496" s="5">
        <v>2</v>
      </c>
      <c r="B496" s="5" t="s">
        <v>467</v>
      </c>
      <c r="C496" s="5" t="s">
        <v>640</v>
      </c>
      <c r="D496" s="5">
        <v>28</v>
      </c>
      <c r="E496" s="6">
        <v>150</v>
      </c>
      <c r="F496" s="5" t="s">
        <v>120</v>
      </c>
      <c r="G496" s="6">
        <v>3000</v>
      </c>
      <c r="H496" s="6">
        <v>124.3</v>
      </c>
      <c r="I496" s="5" t="s">
        <v>29740</v>
      </c>
    </row>
    <row r="497" ht="19" customHeight="1" spans="1:9">
      <c r="A497" s="5">
        <v>2</v>
      </c>
      <c r="B497" s="5" t="s">
        <v>702</v>
      </c>
      <c r="C497" s="5" t="s">
        <v>640</v>
      </c>
      <c r="D497" s="5">
        <v>28</v>
      </c>
      <c r="E497" s="6">
        <v>150</v>
      </c>
      <c r="F497" s="5" t="s">
        <v>113</v>
      </c>
      <c r="G497" s="6">
        <v>3000</v>
      </c>
      <c r="H497" s="6">
        <v>327.5</v>
      </c>
      <c r="I497" s="5" t="s">
        <v>29719</v>
      </c>
    </row>
    <row r="498" ht="19" customHeight="1" spans="1:9">
      <c r="A498" s="5">
        <v>2</v>
      </c>
      <c r="B498" s="5" t="s">
        <v>704</v>
      </c>
      <c r="C498" s="5" t="s">
        <v>640</v>
      </c>
      <c r="D498" s="5">
        <v>28</v>
      </c>
      <c r="E498" s="6">
        <v>150</v>
      </c>
      <c r="F498" s="5" t="s">
        <v>113</v>
      </c>
      <c r="G498" s="6">
        <v>3000</v>
      </c>
      <c r="H498" s="6">
        <v>264.6</v>
      </c>
      <c r="I498" s="5" t="s">
        <v>29719</v>
      </c>
    </row>
    <row r="499" ht="19" customHeight="1" spans="1:9">
      <c r="A499" s="5">
        <v>2</v>
      </c>
      <c r="B499" s="5" t="s">
        <v>29750</v>
      </c>
      <c r="C499" s="5" t="s">
        <v>640</v>
      </c>
      <c r="D499" s="5">
        <v>28</v>
      </c>
      <c r="E499" s="6">
        <v>150</v>
      </c>
      <c r="F499" s="5" t="s">
        <v>120</v>
      </c>
      <c r="G499" s="6">
        <v>3000</v>
      </c>
      <c r="H499" s="6">
        <v>160.5</v>
      </c>
      <c r="I499" s="5" t="s">
        <v>29740</v>
      </c>
    </row>
    <row r="500" ht="19" customHeight="1" spans="1:9">
      <c r="A500" s="5">
        <v>2</v>
      </c>
      <c r="B500" s="5" t="s">
        <v>244</v>
      </c>
      <c r="C500" s="5" t="s">
        <v>640</v>
      </c>
      <c r="D500" s="5">
        <v>28</v>
      </c>
      <c r="E500" s="6">
        <v>260</v>
      </c>
      <c r="F500" s="5" t="s">
        <v>120</v>
      </c>
      <c r="G500" s="6">
        <v>5000</v>
      </c>
      <c r="H500" s="6">
        <v>17.3</v>
      </c>
      <c r="I500" s="5" t="s">
        <v>29740</v>
      </c>
    </row>
    <row r="501" ht="19" customHeight="1" spans="1:9">
      <c r="A501" s="5">
        <v>2</v>
      </c>
      <c r="B501" s="5" t="s">
        <v>73</v>
      </c>
      <c r="C501" s="5" t="s">
        <v>640</v>
      </c>
      <c r="D501" s="5">
        <v>28</v>
      </c>
      <c r="E501" s="6">
        <v>260</v>
      </c>
      <c r="F501" s="5" t="s">
        <v>120</v>
      </c>
      <c r="G501" s="6">
        <v>5000</v>
      </c>
      <c r="H501" s="6">
        <v>0</v>
      </c>
      <c r="I501" s="5" t="s">
        <v>29740</v>
      </c>
    </row>
    <row r="502" ht="19" customHeight="1" spans="1:9">
      <c r="A502" s="5">
        <v>2</v>
      </c>
      <c r="B502" s="5" t="s">
        <v>74</v>
      </c>
      <c r="C502" s="5" t="s">
        <v>640</v>
      </c>
      <c r="D502" s="5">
        <v>10</v>
      </c>
      <c r="E502" s="6">
        <v>260</v>
      </c>
      <c r="F502" s="5" t="s">
        <v>120</v>
      </c>
      <c r="G502" s="6">
        <v>1785.71</v>
      </c>
      <c r="H502" s="6">
        <v>1760.7</v>
      </c>
      <c r="I502" s="5" t="s">
        <v>29740</v>
      </c>
    </row>
    <row r="503" ht="19" customHeight="1" spans="1:9">
      <c r="A503" s="5">
        <v>2</v>
      </c>
      <c r="B503" s="5" t="s">
        <v>488</v>
      </c>
      <c r="C503" s="5" t="s">
        <v>640</v>
      </c>
      <c r="D503" s="5">
        <v>28</v>
      </c>
      <c r="E503" s="6">
        <v>150</v>
      </c>
      <c r="F503" s="5" t="s">
        <v>120</v>
      </c>
      <c r="G503" s="6">
        <v>3000</v>
      </c>
      <c r="H503" s="6">
        <v>115.9</v>
      </c>
      <c r="I503" s="5" t="s">
        <v>29740</v>
      </c>
    </row>
    <row r="504" ht="19" customHeight="1" spans="1:9">
      <c r="A504" s="5">
        <v>2</v>
      </c>
      <c r="B504" s="5" t="s">
        <v>29657</v>
      </c>
      <c r="C504" s="5" t="s">
        <v>640</v>
      </c>
      <c r="D504" s="5">
        <v>28</v>
      </c>
      <c r="E504" s="6">
        <v>260</v>
      </c>
      <c r="F504" s="5" t="s">
        <v>120</v>
      </c>
      <c r="G504" s="6">
        <v>5000</v>
      </c>
      <c r="H504" s="6">
        <v>24.8</v>
      </c>
      <c r="I504" s="5" t="s">
        <v>29740</v>
      </c>
    </row>
    <row r="505" ht="19" customHeight="1" spans="1:9">
      <c r="A505" s="5">
        <v>2</v>
      </c>
      <c r="B505" s="5" t="s">
        <v>712</v>
      </c>
      <c r="C505" s="5" t="s">
        <v>640</v>
      </c>
      <c r="D505" s="5">
        <v>28</v>
      </c>
      <c r="E505" s="6">
        <v>150</v>
      </c>
      <c r="F505" s="5" t="s">
        <v>113</v>
      </c>
      <c r="G505" s="6">
        <v>3000</v>
      </c>
      <c r="H505" s="6">
        <v>6079.6</v>
      </c>
      <c r="I505" s="5" t="s">
        <v>29719</v>
      </c>
    </row>
    <row r="506" ht="19" customHeight="1" spans="1:9">
      <c r="A506" s="5">
        <v>2</v>
      </c>
      <c r="B506" s="5" t="s">
        <v>496</v>
      </c>
      <c r="C506" s="5" t="s">
        <v>640</v>
      </c>
      <c r="D506" s="5">
        <v>28</v>
      </c>
      <c r="E506" s="6">
        <v>260</v>
      </c>
      <c r="F506" s="5" t="s">
        <v>120</v>
      </c>
      <c r="G506" s="6">
        <v>5000</v>
      </c>
      <c r="H506" s="6">
        <v>18.3</v>
      </c>
      <c r="I506" s="5" t="s">
        <v>29740</v>
      </c>
    </row>
    <row r="507" ht="19" customHeight="1" spans="1:9">
      <c r="A507" s="5">
        <v>2</v>
      </c>
      <c r="B507" s="5" t="s">
        <v>29607</v>
      </c>
      <c r="C507" s="5" t="s">
        <v>640</v>
      </c>
      <c r="D507" s="5">
        <v>28</v>
      </c>
      <c r="E507" s="6">
        <v>260</v>
      </c>
      <c r="F507" s="5" t="s">
        <v>120</v>
      </c>
      <c r="G507" s="6">
        <v>5000</v>
      </c>
      <c r="H507" s="6">
        <v>0</v>
      </c>
      <c r="I507" s="5" t="s">
        <v>29740</v>
      </c>
    </row>
    <row r="508" ht="19" customHeight="1" spans="1:9">
      <c r="A508" s="5">
        <v>2</v>
      </c>
      <c r="B508" s="5" t="s">
        <v>62</v>
      </c>
      <c r="C508" s="5" t="s">
        <v>640</v>
      </c>
      <c r="D508" s="5">
        <v>28</v>
      </c>
      <c r="E508" s="6">
        <v>150</v>
      </c>
      <c r="F508" s="5" t="s">
        <v>120</v>
      </c>
      <c r="G508" s="6">
        <v>3000</v>
      </c>
      <c r="H508" s="6">
        <v>121.3</v>
      </c>
      <c r="I508" s="5" t="s">
        <v>29740</v>
      </c>
    </row>
    <row r="509" ht="19" customHeight="1" spans="1:9">
      <c r="A509" s="5">
        <v>2</v>
      </c>
      <c r="B509" s="5" t="s">
        <v>76</v>
      </c>
      <c r="C509" s="5" t="s">
        <v>640</v>
      </c>
      <c r="D509" s="5">
        <v>28</v>
      </c>
      <c r="E509" s="6">
        <v>150</v>
      </c>
      <c r="F509" s="5" t="s">
        <v>113</v>
      </c>
      <c r="G509" s="6">
        <v>3000</v>
      </c>
      <c r="H509" s="6">
        <v>3646.3</v>
      </c>
      <c r="I509" s="5" t="s">
        <v>29719</v>
      </c>
    </row>
    <row r="510" ht="19" customHeight="1" spans="1:9">
      <c r="A510" s="5">
        <v>2</v>
      </c>
      <c r="B510" s="5" t="s">
        <v>720</v>
      </c>
      <c r="C510" s="5" t="s">
        <v>640</v>
      </c>
      <c r="D510" s="5">
        <v>28</v>
      </c>
      <c r="E510" s="6">
        <v>150</v>
      </c>
      <c r="F510" s="5" t="s">
        <v>113</v>
      </c>
      <c r="G510" s="6">
        <v>3000</v>
      </c>
      <c r="H510" s="6">
        <v>334.9</v>
      </c>
      <c r="I510" s="5" t="s">
        <v>29719</v>
      </c>
    </row>
    <row r="511" ht="19" customHeight="1" spans="1:9">
      <c r="A511" s="5">
        <v>2</v>
      </c>
      <c r="B511" s="5" t="s">
        <v>517</v>
      </c>
      <c r="C511" s="5" t="s">
        <v>640</v>
      </c>
      <c r="D511" s="5">
        <v>28</v>
      </c>
      <c r="E511" s="6">
        <v>150</v>
      </c>
      <c r="F511" s="5" t="s">
        <v>120</v>
      </c>
      <c r="G511" s="6">
        <v>3000</v>
      </c>
      <c r="H511" s="6">
        <v>2179.1</v>
      </c>
      <c r="I511" s="5" t="s">
        <v>29740</v>
      </c>
    </row>
    <row r="512" ht="19" customHeight="1" spans="1:9">
      <c r="A512" s="5">
        <v>2</v>
      </c>
      <c r="B512" s="5" t="s">
        <v>29753</v>
      </c>
      <c r="C512" s="5" t="s">
        <v>640</v>
      </c>
      <c r="D512" s="5">
        <v>4</v>
      </c>
      <c r="E512" s="6">
        <v>150</v>
      </c>
      <c r="F512" s="5" t="s">
        <v>120</v>
      </c>
      <c r="G512" s="6">
        <v>428.57</v>
      </c>
      <c r="H512" s="6">
        <v>14.4</v>
      </c>
      <c r="I512" s="5" t="s">
        <v>29740</v>
      </c>
    </row>
    <row r="513" ht="19" customHeight="1" spans="1:9">
      <c r="A513" s="5">
        <v>2</v>
      </c>
      <c r="B513" s="5" t="s">
        <v>29742</v>
      </c>
      <c r="C513" s="5" t="s">
        <v>640</v>
      </c>
      <c r="D513" s="5">
        <v>28</v>
      </c>
      <c r="E513" s="6">
        <v>150</v>
      </c>
      <c r="F513" s="5" t="s">
        <v>113</v>
      </c>
      <c r="G513" s="6">
        <v>3000</v>
      </c>
      <c r="H513" s="6">
        <v>3284.8</v>
      </c>
      <c r="I513" s="5" t="s">
        <v>29719</v>
      </c>
    </row>
    <row r="514" ht="19" customHeight="1" spans="1:9">
      <c r="A514" s="5">
        <v>2</v>
      </c>
      <c r="B514" s="5" t="s">
        <v>60</v>
      </c>
      <c r="C514" s="5" t="s">
        <v>640</v>
      </c>
      <c r="D514" s="5">
        <v>1</v>
      </c>
      <c r="E514" s="6">
        <v>150</v>
      </c>
      <c r="F514" s="5" t="s">
        <v>120</v>
      </c>
      <c r="G514" s="6">
        <v>107.14</v>
      </c>
      <c r="H514" s="6">
        <v>22.8</v>
      </c>
      <c r="I514" s="5" t="s">
        <v>29740</v>
      </c>
    </row>
    <row r="515" ht="19" customHeight="1" spans="1:9">
      <c r="A515" s="5">
        <v>2</v>
      </c>
      <c r="B515" s="5" t="s">
        <v>726</v>
      </c>
      <c r="C515" s="5" t="s">
        <v>640</v>
      </c>
      <c r="D515" s="5">
        <v>28</v>
      </c>
      <c r="E515" s="6">
        <v>150</v>
      </c>
      <c r="F515" s="5" t="s">
        <v>113</v>
      </c>
      <c r="G515" s="6">
        <v>3000</v>
      </c>
      <c r="H515" s="6">
        <v>1061.7</v>
      </c>
      <c r="I515" s="5" t="s">
        <v>29719</v>
      </c>
    </row>
    <row r="516" ht="19" customHeight="1" spans="1:9">
      <c r="A516" s="5">
        <v>2</v>
      </c>
      <c r="B516" s="5" t="s">
        <v>526</v>
      </c>
      <c r="C516" s="5" t="s">
        <v>640</v>
      </c>
      <c r="D516" s="5">
        <v>28</v>
      </c>
      <c r="E516" s="6">
        <v>150</v>
      </c>
      <c r="F516" s="5" t="s">
        <v>113</v>
      </c>
      <c r="G516" s="6">
        <v>3000</v>
      </c>
      <c r="H516" s="6">
        <v>6403.5</v>
      </c>
      <c r="I516" s="5" t="s">
        <v>29719</v>
      </c>
    </row>
    <row r="517" ht="19" customHeight="1" spans="1:9">
      <c r="A517" s="5">
        <v>2</v>
      </c>
      <c r="B517" s="5" t="s">
        <v>533</v>
      </c>
      <c r="C517" s="5" t="s">
        <v>640</v>
      </c>
      <c r="D517" s="5">
        <v>28</v>
      </c>
      <c r="E517" s="6">
        <v>150</v>
      </c>
      <c r="F517" s="5" t="s">
        <v>120</v>
      </c>
      <c r="G517" s="6">
        <v>3000</v>
      </c>
      <c r="H517" s="6">
        <v>105.8</v>
      </c>
      <c r="I517" s="5" t="s">
        <v>29740</v>
      </c>
    </row>
    <row r="518" ht="19" customHeight="1" spans="1:9">
      <c r="A518" s="5">
        <v>2</v>
      </c>
      <c r="B518" s="5" t="s">
        <v>534</v>
      </c>
      <c r="C518" s="5" t="s">
        <v>640</v>
      </c>
      <c r="D518" s="5">
        <v>28</v>
      </c>
      <c r="E518" s="6">
        <v>150</v>
      </c>
      <c r="F518" s="5" t="s">
        <v>113</v>
      </c>
      <c r="G518" s="6">
        <v>3000</v>
      </c>
      <c r="H518" s="6">
        <v>4891.5</v>
      </c>
      <c r="I518" s="5" t="s">
        <v>29719</v>
      </c>
    </row>
    <row r="519" ht="19" customHeight="1" spans="1:9">
      <c r="A519" s="5">
        <v>2</v>
      </c>
      <c r="B519" s="5" t="s">
        <v>730</v>
      </c>
      <c r="C519" s="5" t="s">
        <v>640</v>
      </c>
      <c r="D519" s="5">
        <v>28</v>
      </c>
      <c r="E519" s="6">
        <v>150</v>
      </c>
      <c r="F519" s="5" t="s">
        <v>113</v>
      </c>
      <c r="G519" s="6">
        <v>3000</v>
      </c>
      <c r="H519" s="6">
        <v>5717.7</v>
      </c>
      <c r="I519" s="5" t="s">
        <v>29719</v>
      </c>
    </row>
    <row r="520" ht="19" customHeight="1" spans="1:9">
      <c r="A520" s="5">
        <v>2</v>
      </c>
      <c r="B520" s="5" t="s">
        <v>732</v>
      </c>
      <c r="C520" s="5" t="s">
        <v>640</v>
      </c>
      <c r="D520" s="5">
        <v>28</v>
      </c>
      <c r="E520" s="6">
        <v>150</v>
      </c>
      <c r="F520" s="5" t="s">
        <v>120</v>
      </c>
      <c r="G520" s="6">
        <v>3000</v>
      </c>
      <c r="H520" s="6">
        <v>0.3</v>
      </c>
      <c r="I520" s="5" t="s">
        <v>29740</v>
      </c>
    </row>
    <row r="521" ht="19" customHeight="1" spans="1:9">
      <c r="A521" s="5">
        <v>2</v>
      </c>
      <c r="B521" s="5" t="s">
        <v>734</v>
      </c>
      <c r="C521" s="5" t="s">
        <v>640</v>
      </c>
      <c r="D521" s="5">
        <v>28</v>
      </c>
      <c r="E521" s="6">
        <v>150</v>
      </c>
      <c r="F521" s="5" t="s">
        <v>120</v>
      </c>
      <c r="G521" s="6">
        <v>3000</v>
      </c>
      <c r="H521" s="6">
        <v>118.1</v>
      </c>
      <c r="I521" s="5" t="s">
        <v>29740</v>
      </c>
    </row>
    <row r="522" ht="19" customHeight="1" spans="1:9">
      <c r="A522" s="5">
        <v>2</v>
      </c>
      <c r="B522" s="5" t="s">
        <v>536</v>
      </c>
      <c r="C522" s="5" t="s">
        <v>640</v>
      </c>
      <c r="D522" s="5">
        <v>28</v>
      </c>
      <c r="E522" s="6">
        <v>150</v>
      </c>
      <c r="F522" s="5" t="s">
        <v>120</v>
      </c>
      <c r="G522" s="6">
        <v>3000</v>
      </c>
      <c r="H522" s="6">
        <v>1594.6</v>
      </c>
      <c r="I522" s="5" t="s">
        <v>29740</v>
      </c>
    </row>
    <row r="523" ht="19" customHeight="1" spans="1:9">
      <c r="A523" s="5">
        <v>2</v>
      </c>
      <c r="B523" s="5" t="s">
        <v>80</v>
      </c>
      <c r="C523" s="5" t="s">
        <v>640</v>
      </c>
      <c r="D523" s="5">
        <v>28</v>
      </c>
      <c r="E523" s="6">
        <v>150</v>
      </c>
      <c r="F523" s="5" t="s">
        <v>120</v>
      </c>
      <c r="G523" s="6">
        <v>3000</v>
      </c>
      <c r="H523" s="6">
        <v>2472.1</v>
      </c>
      <c r="I523" s="5" t="s">
        <v>29740</v>
      </c>
    </row>
    <row r="524" ht="19" customHeight="1" spans="1:9">
      <c r="A524" s="5">
        <v>2</v>
      </c>
      <c r="B524" s="5" t="s">
        <v>553</v>
      </c>
      <c r="C524" s="5" t="s">
        <v>640</v>
      </c>
      <c r="D524" s="5">
        <v>28</v>
      </c>
      <c r="E524" s="6">
        <v>150</v>
      </c>
      <c r="F524" s="5" t="s">
        <v>120</v>
      </c>
      <c r="G524" s="6">
        <v>3000</v>
      </c>
      <c r="H524" s="6">
        <v>0</v>
      </c>
      <c r="I524" s="5" t="s">
        <v>29740</v>
      </c>
    </row>
    <row r="525" ht="19" customHeight="1" spans="1:9">
      <c r="A525" s="5">
        <v>2</v>
      </c>
      <c r="B525" s="5" t="s">
        <v>736</v>
      </c>
      <c r="C525" s="5" t="s">
        <v>640</v>
      </c>
      <c r="D525" s="5">
        <v>28</v>
      </c>
      <c r="E525" s="6">
        <v>150</v>
      </c>
      <c r="F525" s="5" t="s">
        <v>113</v>
      </c>
      <c r="G525" s="6">
        <v>3000</v>
      </c>
      <c r="H525" s="6">
        <v>25.3</v>
      </c>
      <c r="I525" s="5" t="s">
        <v>29719</v>
      </c>
    </row>
    <row r="526" ht="19" customHeight="1" spans="1:9">
      <c r="A526" s="5">
        <v>2</v>
      </c>
      <c r="B526" s="5" t="s">
        <v>61</v>
      </c>
      <c r="C526" s="5" t="s">
        <v>640</v>
      </c>
      <c r="D526" s="5">
        <v>1</v>
      </c>
      <c r="E526" s="6">
        <v>150</v>
      </c>
      <c r="F526" s="5" t="s">
        <v>120</v>
      </c>
      <c r="G526" s="6">
        <v>107.14</v>
      </c>
      <c r="H526" s="6">
        <v>47.2</v>
      </c>
      <c r="I526" s="5" t="s">
        <v>29740</v>
      </c>
    </row>
    <row r="527" ht="19" customHeight="1" spans="1:9">
      <c r="A527" s="5">
        <v>2</v>
      </c>
      <c r="B527" s="5" t="s">
        <v>29625</v>
      </c>
      <c r="C527" s="5" t="s">
        <v>640</v>
      </c>
      <c r="D527" s="5">
        <v>28</v>
      </c>
      <c r="E527" s="6">
        <v>150</v>
      </c>
      <c r="F527" s="5" t="s">
        <v>120</v>
      </c>
      <c r="G527" s="6">
        <v>3000</v>
      </c>
      <c r="H527" s="6">
        <v>69.6</v>
      </c>
      <c r="I527" s="5" t="s">
        <v>29740</v>
      </c>
    </row>
    <row r="528" ht="19" customHeight="1" spans="1:9">
      <c r="A528" s="5">
        <v>2</v>
      </c>
      <c r="B528" s="5" t="s">
        <v>639</v>
      </c>
      <c r="C528" s="5" t="s">
        <v>29718</v>
      </c>
      <c r="D528" s="5">
        <v>28</v>
      </c>
      <c r="E528" s="6">
        <v>150</v>
      </c>
      <c r="F528" s="5" t="s">
        <v>113</v>
      </c>
      <c r="G528" s="6">
        <v>3000</v>
      </c>
      <c r="H528" s="6">
        <v>11161.4</v>
      </c>
      <c r="I528" s="5" t="s">
        <v>29719</v>
      </c>
    </row>
    <row r="529" ht="19" customHeight="1" spans="1:9">
      <c r="A529" s="5">
        <v>2</v>
      </c>
      <c r="B529" s="5" t="s">
        <v>176</v>
      </c>
      <c r="C529" s="5" t="s">
        <v>70</v>
      </c>
      <c r="D529" s="5">
        <v>4</v>
      </c>
      <c r="E529" s="6">
        <v>1000</v>
      </c>
      <c r="F529" s="5" t="s">
        <v>120</v>
      </c>
      <c r="G529" s="6">
        <v>857.14</v>
      </c>
      <c r="H529" s="6">
        <v>57.9</v>
      </c>
      <c r="I529" s="5" t="s">
        <v>29740</v>
      </c>
    </row>
    <row r="530" ht="19" customHeight="1" spans="1:9">
      <c r="A530" s="5">
        <v>2</v>
      </c>
      <c r="B530" s="5" t="s">
        <v>75</v>
      </c>
      <c r="C530" s="5" t="s">
        <v>70</v>
      </c>
      <c r="D530" s="5">
        <v>28</v>
      </c>
      <c r="E530" s="6">
        <v>150</v>
      </c>
      <c r="F530" s="5" t="s">
        <v>113</v>
      </c>
      <c r="G530" s="6">
        <v>3000</v>
      </c>
      <c r="H530" s="6">
        <v>3463.2</v>
      </c>
      <c r="I530" s="5" t="s">
        <v>29719</v>
      </c>
    </row>
    <row r="531" ht="19" customHeight="1" spans="1:9">
      <c r="A531" s="5">
        <v>2</v>
      </c>
      <c r="B531" s="5" t="s">
        <v>723</v>
      </c>
      <c r="C531" s="5" t="s">
        <v>70</v>
      </c>
      <c r="D531" s="5">
        <v>20</v>
      </c>
      <c r="E531" s="6">
        <v>150</v>
      </c>
      <c r="F531" s="5" t="s">
        <v>113</v>
      </c>
      <c r="G531" s="6">
        <v>2142.86</v>
      </c>
      <c r="H531" s="6">
        <v>1825</v>
      </c>
      <c r="I531" s="5" t="s">
        <v>29719</v>
      </c>
    </row>
    <row r="532" ht="19" customHeight="1" spans="1:9">
      <c r="A532" s="5">
        <v>2</v>
      </c>
      <c r="B532" s="5" t="s">
        <v>742</v>
      </c>
      <c r="C532" s="5" t="s">
        <v>82</v>
      </c>
      <c r="D532" s="5">
        <v>28</v>
      </c>
      <c r="E532" s="6">
        <v>1000</v>
      </c>
      <c r="F532" s="5" t="s">
        <v>113</v>
      </c>
      <c r="G532" s="6">
        <v>6000</v>
      </c>
      <c r="H532" s="6">
        <v>2074.2</v>
      </c>
      <c r="I532" s="5" t="s">
        <v>29719</v>
      </c>
    </row>
    <row r="533" ht="19" customHeight="1" spans="1:9">
      <c r="A533" s="5">
        <v>2</v>
      </c>
      <c r="B533" s="5" t="s">
        <v>746</v>
      </c>
      <c r="C533" s="5" t="s">
        <v>82</v>
      </c>
      <c r="D533" s="5">
        <v>28</v>
      </c>
      <c r="E533" s="6">
        <v>1000</v>
      </c>
      <c r="F533" s="5" t="s">
        <v>113</v>
      </c>
      <c r="G533" s="6">
        <v>6000</v>
      </c>
      <c r="H533" s="6">
        <v>1397</v>
      </c>
      <c r="I533" s="5" t="s">
        <v>29719</v>
      </c>
    </row>
    <row r="534" ht="19" customHeight="1" spans="1:9">
      <c r="A534" s="5">
        <v>2</v>
      </c>
      <c r="B534" s="5" t="s">
        <v>750</v>
      </c>
      <c r="C534" s="5" t="s">
        <v>82</v>
      </c>
      <c r="D534" s="5">
        <v>28</v>
      </c>
      <c r="E534" s="6">
        <v>1000</v>
      </c>
      <c r="F534" s="5" t="s">
        <v>113</v>
      </c>
      <c r="G534" s="6">
        <v>6000</v>
      </c>
      <c r="H534" s="6">
        <v>2651</v>
      </c>
      <c r="I534" s="5" t="s">
        <v>29719</v>
      </c>
    </row>
    <row r="535" ht="19" customHeight="1" spans="1:9">
      <c r="A535" s="5">
        <v>2</v>
      </c>
      <c r="B535" s="5" t="s">
        <v>754</v>
      </c>
      <c r="C535" s="5" t="s">
        <v>82</v>
      </c>
      <c r="D535" s="5">
        <v>28</v>
      </c>
      <c r="E535" s="6">
        <v>1000</v>
      </c>
      <c r="F535" s="5" t="s">
        <v>120</v>
      </c>
      <c r="G535" s="6">
        <v>6000</v>
      </c>
      <c r="H535" s="6">
        <v>1321.3</v>
      </c>
      <c r="I535" s="5" t="s">
        <v>29740</v>
      </c>
    </row>
    <row r="536" ht="19" customHeight="1" spans="1:9">
      <c r="A536" s="5">
        <v>2</v>
      </c>
      <c r="B536" s="5" t="s">
        <v>765</v>
      </c>
      <c r="C536" s="5" t="s">
        <v>82</v>
      </c>
      <c r="D536" s="5">
        <v>28</v>
      </c>
      <c r="E536" s="6">
        <v>1000</v>
      </c>
      <c r="F536" s="5" t="s">
        <v>120</v>
      </c>
      <c r="G536" s="6">
        <v>6000</v>
      </c>
      <c r="H536" s="6">
        <v>3449</v>
      </c>
      <c r="I536" s="5" t="s">
        <v>29740</v>
      </c>
    </row>
    <row r="537" ht="19" customHeight="1" spans="1:9">
      <c r="A537" s="5">
        <v>2</v>
      </c>
      <c r="B537" s="5" t="s">
        <v>766</v>
      </c>
      <c r="C537" s="5" t="s">
        <v>82</v>
      </c>
      <c r="D537" s="5">
        <v>28</v>
      </c>
      <c r="E537" s="6">
        <v>1000</v>
      </c>
      <c r="F537" s="5" t="s">
        <v>113</v>
      </c>
      <c r="G537" s="6">
        <v>6000</v>
      </c>
      <c r="H537" s="6">
        <v>3229.5</v>
      </c>
      <c r="I537" s="5" t="s">
        <v>29719</v>
      </c>
    </row>
    <row r="538" ht="19" customHeight="1" spans="1:9">
      <c r="A538" s="5">
        <v>2</v>
      </c>
      <c r="B538" s="5" t="s">
        <v>767</v>
      </c>
      <c r="C538" s="5" t="s">
        <v>82</v>
      </c>
      <c r="D538" s="5">
        <v>28</v>
      </c>
      <c r="E538" s="6">
        <v>1000</v>
      </c>
      <c r="F538" s="5" t="s">
        <v>113</v>
      </c>
      <c r="G538" s="6">
        <v>6000</v>
      </c>
      <c r="H538" s="6">
        <v>3863.7</v>
      </c>
      <c r="I538" s="5" t="s">
        <v>29719</v>
      </c>
    </row>
    <row r="539" ht="19" customHeight="1" spans="1:9">
      <c r="A539" s="5">
        <v>2</v>
      </c>
      <c r="B539" s="5" t="s">
        <v>772</v>
      </c>
      <c r="C539" s="5" t="s">
        <v>82</v>
      </c>
      <c r="D539" s="5">
        <v>28</v>
      </c>
      <c r="E539" s="6">
        <v>1000</v>
      </c>
      <c r="F539" s="5" t="s">
        <v>113</v>
      </c>
      <c r="G539" s="6">
        <v>6000</v>
      </c>
      <c r="H539" s="6">
        <v>4886.8</v>
      </c>
      <c r="I539" s="5" t="s">
        <v>29719</v>
      </c>
    </row>
    <row r="540" ht="19" customHeight="1" spans="1:9">
      <c r="A540" s="5">
        <v>2</v>
      </c>
      <c r="B540" s="5" t="s">
        <v>293</v>
      </c>
      <c r="C540" s="5" t="s">
        <v>82</v>
      </c>
      <c r="D540" s="5">
        <v>28</v>
      </c>
      <c r="E540" s="6">
        <v>1000</v>
      </c>
      <c r="F540" s="5" t="s">
        <v>120</v>
      </c>
      <c r="G540" s="6">
        <v>6000</v>
      </c>
      <c r="H540" s="6">
        <v>2527.5</v>
      </c>
      <c r="I540" s="5" t="s">
        <v>29740</v>
      </c>
    </row>
    <row r="541" ht="19" customHeight="1" spans="1:9">
      <c r="A541" s="5">
        <v>2</v>
      </c>
      <c r="B541" s="5" t="s">
        <v>29757</v>
      </c>
      <c r="C541" s="5" t="s">
        <v>82</v>
      </c>
      <c r="D541" s="5">
        <v>28</v>
      </c>
      <c r="E541" s="6">
        <v>1000</v>
      </c>
      <c r="F541" s="5" t="s">
        <v>113</v>
      </c>
      <c r="G541" s="6">
        <v>6000</v>
      </c>
      <c r="H541" s="6">
        <v>1650.5</v>
      </c>
      <c r="I541" s="5" t="s">
        <v>29719</v>
      </c>
    </row>
    <row r="542" ht="19" customHeight="1" spans="1:9">
      <c r="A542" s="5">
        <v>2</v>
      </c>
      <c r="B542" s="5" t="s">
        <v>776</v>
      </c>
      <c r="C542" s="5" t="s">
        <v>82</v>
      </c>
      <c r="D542" s="5">
        <v>28</v>
      </c>
      <c r="E542" s="6">
        <v>1000</v>
      </c>
      <c r="F542" s="5" t="s">
        <v>120</v>
      </c>
      <c r="G542" s="6">
        <v>6000</v>
      </c>
      <c r="H542" s="6">
        <v>1406.7</v>
      </c>
      <c r="I542" s="5" t="s">
        <v>29740</v>
      </c>
    </row>
    <row r="543" ht="19" customHeight="1" spans="1:9">
      <c r="A543" s="5">
        <v>2</v>
      </c>
      <c r="B543" s="5" t="s">
        <v>782</v>
      </c>
      <c r="C543" s="5" t="s">
        <v>82</v>
      </c>
      <c r="D543" s="5">
        <v>28</v>
      </c>
      <c r="E543" s="6">
        <v>1000</v>
      </c>
      <c r="F543" s="5" t="s">
        <v>113</v>
      </c>
      <c r="G543" s="6">
        <v>6000</v>
      </c>
      <c r="H543" s="6">
        <v>2362</v>
      </c>
      <c r="I543" s="5" t="s">
        <v>29719</v>
      </c>
    </row>
    <row r="544" ht="19" customHeight="1" spans="1:9">
      <c r="A544" s="5">
        <v>2</v>
      </c>
      <c r="B544" s="5" t="s">
        <v>783</v>
      </c>
      <c r="C544" s="5" t="s">
        <v>82</v>
      </c>
      <c r="D544" s="5">
        <v>28</v>
      </c>
      <c r="E544" s="6">
        <v>1000</v>
      </c>
      <c r="F544" s="5" t="s">
        <v>120</v>
      </c>
      <c r="G544" s="6">
        <v>6000</v>
      </c>
      <c r="H544" s="6">
        <v>2938.6</v>
      </c>
      <c r="I544" s="5" t="s">
        <v>29740</v>
      </c>
    </row>
    <row r="545" ht="19" customHeight="1" spans="1:9">
      <c r="A545" s="5">
        <v>2</v>
      </c>
      <c r="B545" s="5" t="s">
        <v>376</v>
      </c>
      <c r="C545" s="5" t="s">
        <v>29734</v>
      </c>
      <c r="D545" s="5">
        <v>28</v>
      </c>
      <c r="E545" s="6">
        <v>150</v>
      </c>
      <c r="F545" s="5" t="s">
        <v>120</v>
      </c>
      <c r="G545" s="6">
        <v>3000</v>
      </c>
      <c r="H545" s="6">
        <v>1020.2</v>
      </c>
      <c r="I545" s="5" t="s">
        <v>29740</v>
      </c>
    </row>
    <row r="546" ht="19" customHeight="1" spans="1:9">
      <c r="A546" s="5">
        <v>2</v>
      </c>
      <c r="B546" s="5" t="s">
        <v>395</v>
      </c>
      <c r="C546" s="5" t="s">
        <v>29734</v>
      </c>
      <c r="D546" s="5">
        <v>28</v>
      </c>
      <c r="E546" s="6">
        <v>150</v>
      </c>
      <c r="F546" s="5" t="s">
        <v>120</v>
      </c>
      <c r="G546" s="6">
        <v>3000</v>
      </c>
      <c r="H546" s="6">
        <v>1316.1</v>
      </c>
      <c r="I546" s="5" t="s">
        <v>29740</v>
      </c>
    </row>
    <row r="547" ht="19" customHeight="1" spans="1:9">
      <c r="A547" s="5">
        <v>2</v>
      </c>
      <c r="B547" s="5" t="s">
        <v>416</v>
      </c>
      <c r="C547" s="5" t="s">
        <v>29734</v>
      </c>
      <c r="D547" s="5">
        <v>28</v>
      </c>
      <c r="E547" s="6">
        <v>150</v>
      </c>
      <c r="F547" s="5" t="s">
        <v>120</v>
      </c>
      <c r="G547" s="6">
        <v>3000</v>
      </c>
      <c r="H547" s="6">
        <v>971.7</v>
      </c>
      <c r="I547" s="5" t="s">
        <v>29740</v>
      </c>
    </row>
    <row r="548" ht="19" customHeight="1" spans="1:9">
      <c r="A548" s="5">
        <v>2</v>
      </c>
      <c r="B548" s="5" t="s">
        <v>420</v>
      </c>
      <c r="C548" s="5" t="s">
        <v>29734</v>
      </c>
      <c r="D548" s="5">
        <v>28</v>
      </c>
      <c r="E548" s="6">
        <v>150</v>
      </c>
      <c r="F548" s="5" t="s">
        <v>120</v>
      </c>
      <c r="G548" s="6">
        <v>3000</v>
      </c>
      <c r="H548" s="6">
        <v>1535.9</v>
      </c>
      <c r="I548" s="5" t="s">
        <v>29740</v>
      </c>
    </row>
    <row r="549" ht="19" customHeight="1" spans="1:9">
      <c r="A549" s="5">
        <v>2</v>
      </c>
      <c r="B549" s="5" t="s">
        <v>424</v>
      </c>
      <c r="C549" s="5" t="s">
        <v>29734</v>
      </c>
      <c r="D549" s="5">
        <v>28</v>
      </c>
      <c r="E549" s="6">
        <v>150</v>
      </c>
      <c r="F549" s="5" t="s">
        <v>120</v>
      </c>
      <c r="G549" s="6">
        <v>3000</v>
      </c>
      <c r="H549" s="6">
        <v>782.8</v>
      </c>
      <c r="I549" s="5" t="s">
        <v>29740</v>
      </c>
    </row>
    <row r="550" ht="19" customHeight="1" spans="1:9">
      <c r="A550" s="5">
        <v>2</v>
      </c>
      <c r="B550" s="5" t="s">
        <v>692</v>
      </c>
      <c r="C550" s="5" t="s">
        <v>29734</v>
      </c>
      <c r="D550" s="5">
        <v>28</v>
      </c>
      <c r="E550" s="6">
        <v>150</v>
      </c>
      <c r="F550" s="5" t="s">
        <v>113</v>
      </c>
      <c r="G550" s="6">
        <v>3000</v>
      </c>
      <c r="H550" s="6">
        <v>4107.6</v>
      </c>
      <c r="I550" s="5" t="s">
        <v>29719</v>
      </c>
    </row>
    <row r="551" ht="19" customHeight="1" spans="1:9">
      <c r="A551" s="5">
        <v>2</v>
      </c>
      <c r="B551" s="5" t="s">
        <v>29687</v>
      </c>
      <c r="C551" s="5" t="s">
        <v>29734</v>
      </c>
      <c r="D551" s="5">
        <v>28</v>
      </c>
      <c r="E551" s="6">
        <v>260</v>
      </c>
      <c r="F551" s="5" t="s">
        <v>120</v>
      </c>
      <c r="G551" s="6">
        <v>5000</v>
      </c>
      <c r="H551" s="6">
        <v>200.3</v>
      </c>
      <c r="I551" s="5" t="s">
        <v>29740</v>
      </c>
    </row>
    <row r="552" ht="19" customHeight="1" spans="1:9">
      <c r="A552" s="5">
        <v>2</v>
      </c>
      <c r="B552" s="5" t="s">
        <v>484</v>
      </c>
      <c r="C552" s="5" t="s">
        <v>29734</v>
      </c>
      <c r="D552" s="5">
        <v>28</v>
      </c>
      <c r="E552" s="6">
        <v>150</v>
      </c>
      <c r="F552" s="5" t="s">
        <v>113</v>
      </c>
      <c r="G552" s="6">
        <v>3000</v>
      </c>
      <c r="H552" s="6">
        <v>280.9</v>
      </c>
      <c r="I552" s="5" t="s">
        <v>29719</v>
      </c>
    </row>
    <row r="553" ht="19" customHeight="1" spans="1:9">
      <c r="A553" s="5">
        <v>2</v>
      </c>
      <c r="B553" s="5" t="s">
        <v>490</v>
      </c>
      <c r="C553" s="5" t="s">
        <v>29734</v>
      </c>
      <c r="D553" s="5">
        <v>28</v>
      </c>
      <c r="E553" s="6">
        <v>150</v>
      </c>
      <c r="F553" s="5" t="s">
        <v>120</v>
      </c>
      <c r="G553" s="6">
        <v>3000</v>
      </c>
      <c r="H553" s="6">
        <v>972.6</v>
      </c>
      <c r="I553" s="5" t="s">
        <v>29740</v>
      </c>
    </row>
    <row r="554" ht="19" customHeight="1" spans="1:9">
      <c r="A554" s="5">
        <v>2</v>
      </c>
      <c r="B554" s="5" t="s">
        <v>499</v>
      </c>
      <c r="C554" s="5" t="s">
        <v>29734</v>
      </c>
      <c r="D554" s="5">
        <v>28</v>
      </c>
      <c r="E554" s="6">
        <v>150</v>
      </c>
      <c r="F554" s="5" t="s">
        <v>120</v>
      </c>
      <c r="G554" s="6">
        <v>3000</v>
      </c>
      <c r="H554" s="6">
        <v>2811.5</v>
      </c>
      <c r="I554" s="5" t="s">
        <v>29740</v>
      </c>
    </row>
    <row r="555" ht="19" customHeight="1" spans="1:9">
      <c r="A555" s="5">
        <v>2</v>
      </c>
      <c r="B555" s="5" t="s">
        <v>500</v>
      </c>
      <c r="C555" s="5" t="s">
        <v>29734</v>
      </c>
      <c r="D555" s="5">
        <v>28</v>
      </c>
      <c r="E555" s="6">
        <v>150</v>
      </c>
      <c r="F555" s="5" t="s">
        <v>120</v>
      </c>
      <c r="G555" s="6">
        <v>3000</v>
      </c>
      <c r="H555" s="6">
        <v>1104.1</v>
      </c>
      <c r="I555" s="5" t="s">
        <v>29740</v>
      </c>
    </row>
    <row r="556" ht="19" customHeight="1" spans="1:9">
      <c r="A556" s="5">
        <v>2</v>
      </c>
      <c r="B556" s="5" t="s">
        <v>508</v>
      </c>
      <c r="C556" s="5" t="s">
        <v>29734</v>
      </c>
      <c r="D556" s="5">
        <v>28</v>
      </c>
      <c r="E556" s="6">
        <v>150</v>
      </c>
      <c r="F556" s="5" t="s">
        <v>120</v>
      </c>
      <c r="G556" s="6">
        <v>3000</v>
      </c>
      <c r="H556" s="6">
        <v>742.7</v>
      </c>
      <c r="I556" s="5" t="s">
        <v>29740</v>
      </c>
    </row>
    <row r="557" ht="19" customHeight="1" spans="1:9">
      <c r="A557" s="5">
        <v>2</v>
      </c>
      <c r="B557" s="5" t="s">
        <v>725</v>
      </c>
      <c r="C557" s="5" t="s">
        <v>29734</v>
      </c>
      <c r="D557" s="5">
        <v>28</v>
      </c>
      <c r="E557" s="6">
        <v>150</v>
      </c>
      <c r="F557" s="5" t="s">
        <v>120</v>
      </c>
      <c r="G557" s="6">
        <v>3000</v>
      </c>
      <c r="H557" s="6">
        <v>0.1</v>
      </c>
      <c r="I557" s="5" t="s">
        <v>29740</v>
      </c>
    </row>
    <row r="558" ht="19" customHeight="1" spans="1:9">
      <c r="A558" s="5">
        <v>2</v>
      </c>
      <c r="B558" s="5" t="s">
        <v>542</v>
      </c>
      <c r="C558" s="5" t="s">
        <v>29734</v>
      </c>
      <c r="D558" s="5">
        <v>28</v>
      </c>
      <c r="E558" s="6">
        <v>150</v>
      </c>
      <c r="F558" s="5" t="s">
        <v>120</v>
      </c>
      <c r="G558" s="6">
        <v>3000</v>
      </c>
      <c r="H558" s="6">
        <v>756.8</v>
      </c>
      <c r="I558" s="5" t="s">
        <v>29740</v>
      </c>
    </row>
    <row r="559" ht="19" customHeight="1" spans="1:9">
      <c r="A559" s="5">
        <v>2</v>
      </c>
      <c r="B559" s="5" t="s">
        <v>184</v>
      </c>
      <c r="C559" s="5" t="s">
        <v>52</v>
      </c>
      <c r="D559" s="5">
        <v>28</v>
      </c>
      <c r="E559" s="6">
        <v>1000</v>
      </c>
      <c r="F559" s="5" t="s">
        <v>120</v>
      </c>
      <c r="G559" s="6">
        <v>6000</v>
      </c>
      <c r="H559" s="6">
        <v>464.4</v>
      </c>
      <c r="I559" s="5" t="s">
        <v>29740</v>
      </c>
    </row>
    <row r="560" ht="19" customHeight="1" spans="1:9">
      <c r="A560" s="5">
        <v>2</v>
      </c>
      <c r="B560" s="5" t="s">
        <v>201</v>
      </c>
      <c r="C560" s="5" t="s">
        <v>52</v>
      </c>
      <c r="D560" s="5">
        <v>26</v>
      </c>
      <c r="E560" s="6">
        <v>1000</v>
      </c>
      <c r="F560" s="5" t="s">
        <v>120</v>
      </c>
      <c r="G560" s="6">
        <v>5571.43</v>
      </c>
      <c r="H560" s="6">
        <v>1973.3</v>
      </c>
      <c r="I560" s="5" t="s">
        <v>29740</v>
      </c>
    </row>
    <row r="561" ht="19" customHeight="1" spans="1:9">
      <c r="A561" s="5">
        <v>2</v>
      </c>
      <c r="B561" s="5" t="s">
        <v>781</v>
      </c>
      <c r="C561" s="5" t="s">
        <v>52</v>
      </c>
      <c r="D561" s="5">
        <v>28</v>
      </c>
      <c r="E561" s="6">
        <v>1000</v>
      </c>
      <c r="F561" s="5" t="s">
        <v>120</v>
      </c>
      <c r="G561" s="6">
        <v>6000</v>
      </c>
      <c r="H561" s="6">
        <v>1192.1</v>
      </c>
      <c r="I561" s="5" t="s">
        <v>29740</v>
      </c>
    </row>
    <row r="562" ht="19" customHeight="1" spans="1:9">
      <c r="A562" s="5">
        <v>2</v>
      </c>
      <c r="B562" s="5" t="s">
        <v>359</v>
      </c>
      <c r="C562" s="5" t="s">
        <v>52</v>
      </c>
      <c r="D562" s="5">
        <v>28</v>
      </c>
      <c r="E562" s="6">
        <v>150</v>
      </c>
      <c r="F562" s="5" t="s">
        <v>120</v>
      </c>
      <c r="G562" s="6">
        <v>3000</v>
      </c>
      <c r="H562" s="6">
        <v>1262.3</v>
      </c>
      <c r="I562" s="5" t="s">
        <v>29740</v>
      </c>
    </row>
    <row r="563" ht="19" customHeight="1" spans="1:9">
      <c r="A563" s="5">
        <v>2</v>
      </c>
      <c r="B563" s="5" t="s">
        <v>29745</v>
      </c>
      <c r="C563" s="5" t="s">
        <v>52</v>
      </c>
      <c r="D563" s="5">
        <v>28</v>
      </c>
      <c r="E563" s="6">
        <v>150</v>
      </c>
      <c r="F563" s="5" t="s">
        <v>120</v>
      </c>
      <c r="G563" s="6">
        <v>3000</v>
      </c>
      <c r="H563" s="6">
        <v>0</v>
      </c>
      <c r="I563" s="5" t="s">
        <v>29740</v>
      </c>
    </row>
    <row r="564" ht="19" customHeight="1" spans="1:9">
      <c r="A564" s="5">
        <v>2</v>
      </c>
      <c r="B564" s="5" t="s">
        <v>29695</v>
      </c>
      <c r="C564" s="5" t="s">
        <v>52</v>
      </c>
      <c r="D564" s="5">
        <v>28</v>
      </c>
      <c r="E564" s="6">
        <v>150</v>
      </c>
      <c r="F564" s="5" t="s">
        <v>120</v>
      </c>
      <c r="G564" s="6">
        <v>3000</v>
      </c>
      <c r="H564" s="6">
        <v>0</v>
      </c>
      <c r="I564" s="5" t="s">
        <v>29740</v>
      </c>
    </row>
    <row r="565" ht="19" customHeight="1" spans="1:9">
      <c r="A565" s="5">
        <v>2</v>
      </c>
      <c r="B565" s="5" t="s">
        <v>392</v>
      </c>
      <c r="C565" s="5" t="s">
        <v>52</v>
      </c>
      <c r="D565" s="5">
        <v>28</v>
      </c>
      <c r="E565" s="6">
        <v>150</v>
      </c>
      <c r="F565" s="5" t="s">
        <v>120</v>
      </c>
      <c r="G565" s="6">
        <v>3000</v>
      </c>
      <c r="H565" s="6">
        <v>2394.4</v>
      </c>
      <c r="I565" s="5" t="s">
        <v>29740</v>
      </c>
    </row>
    <row r="566" ht="19" customHeight="1" spans="1:9">
      <c r="A566" s="5">
        <v>2</v>
      </c>
      <c r="B566" s="5" t="s">
        <v>401</v>
      </c>
      <c r="C566" s="5" t="s">
        <v>52</v>
      </c>
      <c r="D566" s="5">
        <v>17</v>
      </c>
      <c r="E566" s="6">
        <v>260</v>
      </c>
      <c r="F566" s="5" t="s">
        <v>113</v>
      </c>
      <c r="G566" s="6">
        <v>3035.71</v>
      </c>
      <c r="H566" s="6">
        <v>4948.2</v>
      </c>
      <c r="I566" s="5" t="s">
        <v>29719</v>
      </c>
    </row>
    <row r="567" ht="19" customHeight="1" spans="1:9">
      <c r="A567" s="5">
        <v>2</v>
      </c>
      <c r="B567" s="5" t="s">
        <v>404</v>
      </c>
      <c r="C567" s="5" t="s">
        <v>52</v>
      </c>
      <c r="D567" s="5">
        <v>19</v>
      </c>
      <c r="E567" s="6">
        <v>260</v>
      </c>
      <c r="F567" s="5" t="s">
        <v>120</v>
      </c>
      <c r="G567" s="6">
        <v>3392.86</v>
      </c>
      <c r="H567" s="6">
        <v>392.4</v>
      </c>
      <c r="I567" s="5" t="s">
        <v>29740</v>
      </c>
    </row>
    <row r="568" ht="19" customHeight="1" spans="1:9">
      <c r="A568" s="5">
        <v>2</v>
      </c>
      <c r="B568" s="5" t="s">
        <v>213</v>
      </c>
      <c r="C568" s="5" t="s">
        <v>52</v>
      </c>
      <c r="D568" s="5">
        <v>28</v>
      </c>
      <c r="E568" s="6">
        <v>260</v>
      </c>
      <c r="F568" s="5" t="s">
        <v>120</v>
      </c>
      <c r="G568" s="6">
        <v>5000</v>
      </c>
      <c r="H568" s="6">
        <v>0</v>
      </c>
      <c r="I568" s="5" t="s">
        <v>29740</v>
      </c>
    </row>
    <row r="569" ht="19" customHeight="1" spans="1:9">
      <c r="A569" s="5">
        <v>2</v>
      </c>
      <c r="B569" s="5" t="s">
        <v>412</v>
      </c>
      <c r="C569" s="5" t="s">
        <v>52</v>
      </c>
      <c r="D569" s="5">
        <v>28</v>
      </c>
      <c r="E569" s="6">
        <v>150</v>
      </c>
      <c r="F569" s="5" t="s">
        <v>120</v>
      </c>
      <c r="G569" s="6">
        <v>3000</v>
      </c>
      <c r="H569" s="6">
        <v>21.4</v>
      </c>
      <c r="I569" s="5" t="s">
        <v>29740</v>
      </c>
    </row>
    <row r="570" ht="19" customHeight="1" spans="1:9">
      <c r="A570" s="5">
        <v>2</v>
      </c>
      <c r="B570" s="5" t="s">
        <v>432</v>
      </c>
      <c r="C570" s="5" t="s">
        <v>52</v>
      </c>
      <c r="D570" s="5">
        <v>28</v>
      </c>
      <c r="E570" s="6">
        <v>150</v>
      </c>
      <c r="F570" s="5" t="s">
        <v>120</v>
      </c>
      <c r="G570" s="6">
        <v>3000</v>
      </c>
      <c r="H570" s="6">
        <v>311.9</v>
      </c>
      <c r="I570" s="5" t="s">
        <v>29740</v>
      </c>
    </row>
    <row r="571" ht="19" customHeight="1" spans="1:9">
      <c r="A571" s="5">
        <v>2</v>
      </c>
      <c r="B571" s="5" t="s">
        <v>448</v>
      </c>
      <c r="C571" s="5" t="s">
        <v>52</v>
      </c>
      <c r="D571" s="5">
        <v>28</v>
      </c>
      <c r="E571" s="6">
        <v>260</v>
      </c>
      <c r="F571" s="5" t="s">
        <v>120</v>
      </c>
      <c r="G571" s="6">
        <v>5000</v>
      </c>
      <c r="H571" s="6">
        <v>50.8</v>
      </c>
      <c r="I571" s="5" t="s">
        <v>29740</v>
      </c>
    </row>
    <row r="572" ht="19" customHeight="1" spans="1:9">
      <c r="A572" s="5">
        <v>2</v>
      </c>
      <c r="B572" s="5" t="s">
        <v>684</v>
      </c>
      <c r="C572" s="5" t="s">
        <v>52</v>
      </c>
      <c r="D572" s="5">
        <v>28</v>
      </c>
      <c r="E572" s="6">
        <v>150</v>
      </c>
      <c r="F572" s="5" t="s">
        <v>120</v>
      </c>
      <c r="G572" s="6">
        <v>3000</v>
      </c>
      <c r="H572" s="6">
        <v>1613.3</v>
      </c>
      <c r="I572" s="5" t="s">
        <v>29740</v>
      </c>
    </row>
    <row r="573" ht="19" customHeight="1" spans="1:9">
      <c r="A573" s="5">
        <v>2</v>
      </c>
      <c r="B573" s="5" t="s">
        <v>688</v>
      </c>
      <c r="C573" s="5" t="s">
        <v>52</v>
      </c>
      <c r="D573" s="5">
        <v>28</v>
      </c>
      <c r="E573" s="6">
        <v>150</v>
      </c>
      <c r="F573" s="5" t="s">
        <v>120</v>
      </c>
      <c r="G573" s="6">
        <v>3000</v>
      </c>
      <c r="H573" s="6">
        <v>1113.2</v>
      </c>
      <c r="I573" s="5" t="s">
        <v>29740</v>
      </c>
    </row>
    <row r="574" ht="19" customHeight="1" spans="1:9">
      <c r="A574" s="5">
        <v>2</v>
      </c>
      <c r="B574" s="5" t="s">
        <v>454</v>
      </c>
      <c r="C574" s="5" t="s">
        <v>52</v>
      </c>
      <c r="D574" s="5">
        <v>19</v>
      </c>
      <c r="E574" s="6">
        <v>150</v>
      </c>
      <c r="F574" s="5" t="s">
        <v>113</v>
      </c>
      <c r="G574" s="6">
        <v>2035.71</v>
      </c>
      <c r="H574" s="6">
        <v>2626.9</v>
      </c>
      <c r="I574" s="5" t="s">
        <v>29719</v>
      </c>
    </row>
    <row r="575" ht="19" customHeight="1" spans="1:9">
      <c r="A575" s="5">
        <v>2</v>
      </c>
      <c r="B575" s="5" t="s">
        <v>457</v>
      </c>
      <c r="C575" s="5" t="s">
        <v>52</v>
      </c>
      <c r="D575" s="5">
        <v>28</v>
      </c>
      <c r="E575" s="6">
        <v>150</v>
      </c>
      <c r="F575" s="5" t="s">
        <v>120</v>
      </c>
      <c r="G575" s="6">
        <v>3000</v>
      </c>
      <c r="H575" s="6">
        <v>1167.5</v>
      </c>
      <c r="I575" s="5" t="s">
        <v>29740</v>
      </c>
    </row>
    <row r="576" ht="19" customHeight="1" spans="1:9">
      <c r="A576" s="5">
        <v>2</v>
      </c>
      <c r="B576" s="5" t="s">
        <v>460</v>
      </c>
      <c r="C576" s="5" t="s">
        <v>52</v>
      </c>
      <c r="D576" s="5">
        <v>5</v>
      </c>
      <c r="E576" s="6">
        <v>150</v>
      </c>
      <c r="F576" s="5" t="s">
        <v>113</v>
      </c>
      <c r="G576" s="6">
        <v>535.71</v>
      </c>
      <c r="H576" s="6">
        <v>57</v>
      </c>
      <c r="I576" s="5" t="s">
        <v>29719</v>
      </c>
    </row>
    <row r="577" ht="19" customHeight="1" spans="1:9">
      <c r="A577" s="5">
        <v>2</v>
      </c>
      <c r="B577" s="5" t="s">
        <v>699</v>
      </c>
      <c r="C577" s="5" t="s">
        <v>52</v>
      </c>
      <c r="D577" s="5">
        <v>28</v>
      </c>
      <c r="E577" s="6">
        <v>150</v>
      </c>
      <c r="F577" s="5" t="s">
        <v>120</v>
      </c>
      <c r="G577" s="6">
        <v>3000</v>
      </c>
      <c r="H577" s="6">
        <v>48.8</v>
      </c>
      <c r="I577" s="5" t="s">
        <v>29740</v>
      </c>
    </row>
    <row r="578" ht="19" customHeight="1" spans="1:9">
      <c r="A578" s="5">
        <v>2</v>
      </c>
      <c r="B578" s="5" t="s">
        <v>56</v>
      </c>
      <c r="C578" s="5" t="s">
        <v>52</v>
      </c>
      <c r="D578" s="5">
        <v>28</v>
      </c>
      <c r="E578" s="6">
        <v>150</v>
      </c>
      <c r="F578" s="5" t="s">
        <v>113</v>
      </c>
      <c r="G578" s="6">
        <v>3000</v>
      </c>
      <c r="H578" s="6">
        <v>313.1</v>
      </c>
      <c r="I578" s="5" t="s">
        <v>29719</v>
      </c>
    </row>
    <row r="579" ht="19" customHeight="1" spans="1:9">
      <c r="A579" s="5">
        <v>2</v>
      </c>
      <c r="B579" s="5" t="s">
        <v>473</v>
      </c>
      <c r="C579" s="5" t="s">
        <v>52</v>
      </c>
      <c r="D579" s="5">
        <v>28</v>
      </c>
      <c r="E579" s="6">
        <v>150</v>
      </c>
      <c r="F579" s="5" t="s">
        <v>113</v>
      </c>
      <c r="G579" s="6">
        <v>3000</v>
      </c>
      <c r="H579" s="6">
        <v>1700.1</v>
      </c>
      <c r="I579" s="5" t="s">
        <v>29719</v>
      </c>
    </row>
    <row r="580" ht="19" customHeight="1" spans="1:9">
      <c r="A580" s="5">
        <v>2</v>
      </c>
      <c r="B580" s="5" t="s">
        <v>547</v>
      </c>
      <c r="C580" s="5" t="s">
        <v>52</v>
      </c>
      <c r="D580" s="5">
        <v>28</v>
      </c>
      <c r="E580" s="6">
        <v>150</v>
      </c>
      <c r="F580" s="5" t="s">
        <v>113</v>
      </c>
      <c r="G580" s="6">
        <v>3000</v>
      </c>
      <c r="H580" s="6">
        <v>1919.4</v>
      </c>
      <c r="I580" s="5" t="s">
        <v>29719</v>
      </c>
    </row>
    <row r="581" ht="19" customHeight="1" spans="1:9">
      <c r="A581" s="5">
        <v>2</v>
      </c>
      <c r="B581" s="5" t="s">
        <v>707</v>
      </c>
      <c r="C581" s="5" t="s">
        <v>52</v>
      </c>
      <c r="D581" s="5">
        <v>28</v>
      </c>
      <c r="E581" s="6">
        <v>150</v>
      </c>
      <c r="F581" s="5" t="s">
        <v>120</v>
      </c>
      <c r="G581" s="6">
        <v>3000</v>
      </c>
      <c r="H581" s="6">
        <v>220.6</v>
      </c>
      <c r="I581" s="5" t="s">
        <v>29740</v>
      </c>
    </row>
    <row r="582" ht="19" customHeight="1" spans="1:9">
      <c r="A582" s="5">
        <v>2</v>
      </c>
      <c r="B582" s="5" t="s">
        <v>57</v>
      </c>
      <c r="C582" s="5" t="s">
        <v>52</v>
      </c>
      <c r="D582" s="5">
        <v>28</v>
      </c>
      <c r="E582" s="6">
        <v>150</v>
      </c>
      <c r="F582" s="5" t="s">
        <v>120</v>
      </c>
      <c r="G582" s="6">
        <v>3000</v>
      </c>
      <c r="H582" s="6">
        <v>734.7</v>
      </c>
      <c r="I582" s="5" t="s">
        <v>29740</v>
      </c>
    </row>
    <row r="583" ht="19" customHeight="1" spans="1:9">
      <c r="A583" s="5">
        <v>2</v>
      </c>
      <c r="B583" s="5" t="s">
        <v>480</v>
      </c>
      <c r="C583" s="5" t="s">
        <v>52</v>
      </c>
      <c r="D583" s="5">
        <v>28</v>
      </c>
      <c r="E583" s="6">
        <v>260</v>
      </c>
      <c r="F583" s="5" t="s">
        <v>120</v>
      </c>
      <c r="G583" s="6">
        <v>5000</v>
      </c>
      <c r="H583" s="6">
        <v>0</v>
      </c>
      <c r="I583" s="5" t="s">
        <v>29740</v>
      </c>
    </row>
    <row r="584" ht="19" customHeight="1" spans="1:9">
      <c r="A584" s="5">
        <v>2</v>
      </c>
      <c r="B584" s="5" t="s">
        <v>483</v>
      </c>
      <c r="C584" s="5" t="s">
        <v>52</v>
      </c>
      <c r="D584" s="5">
        <v>28</v>
      </c>
      <c r="E584" s="6">
        <v>150</v>
      </c>
      <c r="F584" s="5" t="s">
        <v>120</v>
      </c>
      <c r="G584" s="6">
        <v>3000</v>
      </c>
      <c r="H584" s="6">
        <v>0.2</v>
      </c>
      <c r="I584" s="5" t="s">
        <v>29740</v>
      </c>
    </row>
    <row r="585" ht="19" customHeight="1" spans="1:9">
      <c r="A585" s="5">
        <v>2</v>
      </c>
      <c r="B585" s="5" t="s">
        <v>493</v>
      </c>
      <c r="C585" s="5" t="s">
        <v>52</v>
      </c>
      <c r="D585" s="5">
        <v>28</v>
      </c>
      <c r="E585" s="6">
        <v>150</v>
      </c>
      <c r="F585" s="5" t="s">
        <v>113</v>
      </c>
      <c r="G585" s="6">
        <v>3000</v>
      </c>
      <c r="H585" s="6">
        <v>1044.1</v>
      </c>
      <c r="I585" s="5" t="s">
        <v>29719</v>
      </c>
    </row>
    <row r="586" ht="19" customHeight="1" spans="1:9">
      <c r="A586" s="5">
        <v>2</v>
      </c>
      <c r="B586" s="5" t="s">
        <v>246</v>
      </c>
      <c r="C586" s="5" t="s">
        <v>52</v>
      </c>
      <c r="D586" s="5">
        <v>28</v>
      </c>
      <c r="E586" s="6">
        <v>260</v>
      </c>
      <c r="F586" s="5" t="s">
        <v>120</v>
      </c>
      <c r="G586" s="6">
        <v>5000</v>
      </c>
      <c r="H586" s="6">
        <v>0</v>
      </c>
      <c r="I586" s="5" t="s">
        <v>29740</v>
      </c>
    </row>
    <row r="587" ht="19" customHeight="1" spans="1:9">
      <c r="A587" s="5">
        <v>2</v>
      </c>
      <c r="B587" s="5" t="s">
        <v>717</v>
      </c>
      <c r="C587" s="5" t="s">
        <v>52</v>
      </c>
      <c r="D587" s="5">
        <v>28</v>
      </c>
      <c r="E587" s="6">
        <v>260</v>
      </c>
      <c r="F587" s="5" t="s">
        <v>120</v>
      </c>
      <c r="G587" s="6">
        <v>5000</v>
      </c>
      <c r="H587" s="6">
        <v>0</v>
      </c>
      <c r="I587" s="5" t="s">
        <v>29740</v>
      </c>
    </row>
    <row r="588" ht="19" customHeight="1" spans="1:9">
      <c r="A588" s="5">
        <v>2</v>
      </c>
      <c r="B588" s="5" t="s">
        <v>501</v>
      </c>
      <c r="C588" s="5" t="s">
        <v>52</v>
      </c>
      <c r="D588" s="5">
        <v>28</v>
      </c>
      <c r="E588" s="6">
        <v>150</v>
      </c>
      <c r="F588" s="5" t="s">
        <v>120</v>
      </c>
      <c r="G588" s="6">
        <v>3000</v>
      </c>
      <c r="H588" s="6">
        <v>373.5</v>
      </c>
      <c r="I588" s="5" t="s">
        <v>29740</v>
      </c>
    </row>
    <row r="589" ht="19" customHeight="1" spans="1:9">
      <c r="A589" s="5">
        <v>2</v>
      </c>
      <c r="B589" s="5" t="s">
        <v>503</v>
      </c>
      <c r="C589" s="5" t="s">
        <v>52</v>
      </c>
      <c r="D589" s="5">
        <v>28</v>
      </c>
      <c r="E589" s="6">
        <v>150</v>
      </c>
      <c r="F589" s="5" t="s">
        <v>113</v>
      </c>
      <c r="G589" s="6">
        <v>3000</v>
      </c>
      <c r="H589" s="6">
        <v>2565.2</v>
      </c>
      <c r="I589" s="5" t="s">
        <v>29719</v>
      </c>
    </row>
    <row r="590" ht="19" customHeight="1" spans="1:9">
      <c r="A590" s="5">
        <v>2</v>
      </c>
      <c r="B590" s="5" t="s">
        <v>504</v>
      </c>
      <c r="C590" s="5" t="s">
        <v>52</v>
      </c>
      <c r="D590" s="5">
        <v>10</v>
      </c>
      <c r="E590" s="6">
        <v>150</v>
      </c>
      <c r="F590" s="5" t="s">
        <v>120</v>
      </c>
      <c r="G590" s="6">
        <v>1071.43</v>
      </c>
      <c r="H590" s="6">
        <v>53.3</v>
      </c>
      <c r="I590" s="5" t="s">
        <v>29740</v>
      </c>
    </row>
    <row r="591" ht="19" customHeight="1" spans="1:9">
      <c r="A591" s="5">
        <v>2</v>
      </c>
      <c r="B591" s="5" t="s">
        <v>515</v>
      </c>
      <c r="C591" s="5" t="s">
        <v>52</v>
      </c>
      <c r="D591" s="5">
        <v>28</v>
      </c>
      <c r="E591" s="6">
        <v>150</v>
      </c>
      <c r="F591" s="5" t="s">
        <v>120</v>
      </c>
      <c r="G591" s="6">
        <v>3000</v>
      </c>
      <c r="H591" s="6">
        <v>59.5</v>
      </c>
      <c r="I591" s="5" t="s">
        <v>29740</v>
      </c>
    </row>
    <row r="592" ht="19" customHeight="1" spans="1:9">
      <c r="A592" s="5">
        <v>2</v>
      </c>
      <c r="B592" s="5" t="s">
        <v>724</v>
      </c>
      <c r="C592" s="5" t="s">
        <v>52</v>
      </c>
      <c r="D592" s="5">
        <v>28</v>
      </c>
      <c r="E592" s="6">
        <v>150</v>
      </c>
      <c r="F592" s="5" t="s">
        <v>113</v>
      </c>
      <c r="G592" s="6">
        <v>3000</v>
      </c>
      <c r="H592" s="6">
        <v>1123.3</v>
      </c>
      <c r="I592" s="5" t="s">
        <v>29719</v>
      </c>
    </row>
    <row r="593" ht="19" customHeight="1" spans="1:9">
      <c r="A593" s="5">
        <v>2</v>
      </c>
      <c r="B593" s="5" t="s">
        <v>519</v>
      </c>
      <c r="C593" s="5" t="s">
        <v>52</v>
      </c>
      <c r="D593" s="5">
        <v>28</v>
      </c>
      <c r="E593" s="6">
        <v>150</v>
      </c>
      <c r="F593" s="5" t="s">
        <v>113</v>
      </c>
      <c r="G593" s="6">
        <v>3000</v>
      </c>
      <c r="H593" s="6">
        <v>1683.3</v>
      </c>
      <c r="I593" s="5" t="s">
        <v>29719</v>
      </c>
    </row>
    <row r="594" ht="19" customHeight="1" spans="1:9">
      <c r="A594" s="5">
        <v>2</v>
      </c>
      <c r="B594" s="5" t="s">
        <v>522</v>
      </c>
      <c r="C594" s="5" t="s">
        <v>52</v>
      </c>
      <c r="D594" s="5">
        <v>28</v>
      </c>
      <c r="E594" s="6">
        <v>150</v>
      </c>
      <c r="F594" s="5" t="s">
        <v>113</v>
      </c>
      <c r="G594" s="6">
        <v>3000</v>
      </c>
      <c r="H594" s="6">
        <v>3295.8</v>
      </c>
      <c r="I594" s="5" t="s">
        <v>29719</v>
      </c>
    </row>
    <row r="595" ht="19" customHeight="1" spans="1:9">
      <c r="A595" s="5">
        <v>2</v>
      </c>
      <c r="B595" s="5" t="s">
        <v>727</v>
      </c>
      <c r="C595" s="5" t="s">
        <v>52</v>
      </c>
      <c r="D595" s="5">
        <v>28</v>
      </c>
      <c r="E595" s="6">
        <v>150</v>
      </c>
      <c r="F595" s="5" t="s">
        <v>113</v>
      </c>
      <c r="G595" s="6">
        <v>3000</v>
      </c>
      <c r="H595" s="6">
        <v>0</v>
      </c>
      <c r="I595" s="5" t="s">
        <v>29719</v>
      </c>
    </row>
    <row r="596" ht="19" customHeight="1" spans="1:9">
      <c r="A596" s="5">
        <v>2</v>
      </c>
      <c r="B596" s="5" t="s">
        <v>728</v>
      </c>
      <c r="C596" s="5" t="s">
        <v>52</v>
      </c>
      <c r="D596" s="5">
        <v>28</v>
      </c>
      <c r="E596" s="6">
        <v>150</v>
      </c>
      <c r="F596" s="5" t="s">
        <v>120</v>
      </c>
      <c r="G596" s="6">
        <v>3000</v>
      </c>
      <c r="H596" s="6">
        <v>648.9</v>
      </c>
      <c r="I596" s="5" t="s">
        <v>29740</v>
      </c>
    </row>
    <row r="597" ht="19" customHeight="1" spans="1:9">
      <c r="A597" s="5">
        <v>2</v>
      </c>
      <c r="B597" s="5" t="s">
        <v>535</v>
      </c>
      <c r="C597" s="5" t="s">
        <v>52</v>
      </c>
      <c r="D597" s="5">
        <v>28</v>
      </c>
      <c r="E597" s="6">
        <v>150</v>
      </c>
      <c r="F597" s="5" t="s">
        <v>120</v>
      </c>
      <c r="G597" s="6">
        <v>3000</v>
      </c>
      <c r="H597" s="6">
        <v>160.9</v>
      </c>
      <c r="I597" s="5" t="s">
        <v>29740</v>
      </c>
    </row>
    <row r="598" ht="19" customHeight="1" spans="1:9">
      <c r="A598" s="5">
        <v>2</v>
      </c>
      <c r="B598" s="5" t="s">
        <v>739</v>
      </c>
      <c r="C598" s="5" t="s">
        <v>52</v>
      </c>
      <c r="D598" s="5">
        <v>28</v>
      </c>
      <c r="E598" s="6">
        <v>150</v>
      </c>
      <c r="F598" s="5" t="s">
        <v>120</v>
      </c>
      <c r="G598" s="6">
        <v>3000</v>
      </c>
      <c r="H598" s="6">
        <v>1785.3</v>
      </c>
      <c r="I598" s="5" t="s">
        <v>29740</v>
      </c>
    </row>
    <row r="599" ht="19" customHeight="1" spans="1:9">
      <c r="A599" s="5">
        <v>2</v>
      </c>
      <c r="B599" s="5" t="s">
        <v>740</v>
      </c>
      <c r="C599" s="5" t="s">
        <v>52</v>
      </c>
      <c r="D599" s="5">
        <v>10</v>
      </c>
      <c r="E599" s="6">
        <v>150</v>
      </c>
      <c r="F599" s="5" t="s">
        <v>113</v>
      </c>
      <c r="G599" s="6">
        <v>1071.43</v>
      </c>
      <c r="H599" s="6">
        <v>2013.9</v>
      </c>
      <c r="I599" s="5" t="s">
        <v>29719</v>
      </c>
    </row>
    <row r="600" ht="19" customHeight="1" spans="1:9">
      <c r="A600" s="5">
        <v>2</v>
      </c>
      <c r="B600" s="5" t="s">
        <v>454</v>
      </c>
      <c r="C600" s="5" t="s">
        <v>29729</v>
      </c>
      <c r="D600" s="5">
        <v>4</v>
      </c>
      <c r="E600" s="6">
        <v>150</v>
      </c>
      <c r="F600" s="5" t="s">
        <v>120</v>
      </c>
      <c r="G600" s="6">
        <v>428.57</v>
      </c>
      <c r="H600" s="6">
        <v>0.2</v>
      </c>
      <c r="I600" s="5" t="s">
        <v>29740</v>
      </c>
    </row>
    <row r="601" ht="19" customHeight="1" spans="1:9">
      <c r="A601" s="5">
        <v>2</v>
      </c>
      <c r="B601" s="5" t="s">
        <v>714</v>
      </c>
      <c r="C601" s="5" t="s">
        <v>29729</v>
      </c>
      <c r="D601" s="5">
        <v>28</v>
      </c>
      <c r="E601" s="6">
        <v>150</v>
      </c>
      <c r="F601" s="5" t="s">
        <v>113</v>
      </c>
      <c r="G601" s="6">
        <v>3000</v>
      </c>
      <c r="H601" s="6">
        <v>267.6</v>
      </c>
      <c r="I601" s="5" t="s">
        <v>29719</v>
      </c>
    </row>
    <row r="602" ht="19" customHeight="1" spans="1:9">
      <c r="A602" s="5">
        <v>2</v>
      </c>
      <c r="B602" s="5" t="s">
        <v>716</v>
      </c>
      <c r="C602" s="5" t="s">
        <v>29729</v>
      </c>
      <c r="D602" s="5">
        <v>28</v>
      </c>
      <c r="E602" s="6">
        <v>150</v>
      </c>
      <c r="F602" s="5" t="s">
        <v>113</v>
      </c>
      <c r="G602" s="6">
        <v>3000</v>
      </c>
      <c r="H602" s="6">
        <v>730</v>
      </c>
      <c r="I602" s="5" t="s">
        <v>29719</v>
      </c>
    </row>
    <row r="603" ht="19" customHeight="1" spans="1:9">
      <c r="A603" s="5">
        <v>2</v>
      </c>
      <c r="B603" s="5" t="s">
        <v>77</v>
      </c>
      <c r="C603" s="5" t="s">
        <v>29729</v>
      </c>
      <c r="D603" s="5">
        <v>28</v>
      </c>
      <c r="E603" s="6">
        <v>260</v>
      </c>
      <c r="F603" s="5" t="s">
        <v>120</v>
      </c>
      <c r="G603" s="6">
        <v>5000</v>
      </c>
      <c r="H603" s="6">
        <v>2765.6</v>
      </c>
      <c r="I603" s="5" t="s">
        <v>29740</v>
      </c>
    </row>
    <row r="604" ht="19" customHeight="1" spans="1:9">
      <c r="A604" s="5">
        <v>2</v>
      </c>
      <c r="B604" s="5" t="s">
        <v>507</v>
      </c>
      <c r="C604" s="5" t="s">
        <v>29729</v>
      </c>
      <c r="D604" s="5">
        <v>12</v>
      </c>
      <c r="E604" s="6">
        <v>150</v>
      </c>
      <c r="F604" s="5" t="s">
        <v>120</v>
      </c>
      <c r="G604" s="6">
        <v>1285.71</v>
      </c>
      <c r="H604" s="6">
        <v>3.9</v>
      </c>
      <c r="I604" s="5" t="s">
        <v>29740</v>
      </c>
    </row>
    <row r="605" ht="19" customHeight="1" spans="1:9">
      <c r="A605" s="5">
        <v>2</v>
      </c>
      <c r="B605" s="5" t="s">
        <v>514</v>
      </c>
      <c r="C605" s="5" t="s">
        <v>29729</v>
      </c>
      <c r="D605" s="5">
        <v>4</v>
      </c>
      <c r="E605" s="6">
        <v>150</v>
      </c>
      <c r="F605" s="5" t="s">
        <v>113</v>
      </c>
      <c r="G605" s="6">
        <v>428.57</v>
      </c>
      <c r="H605" s="6">
        <v>0</v>
      </c>
      <c r="I605" s="5" t="s">
        <v>29719</v>
      </c>
    </row>
    <row r="606" ht="19" customHeight="1" spans="1:9">
      <c r="A606" s="5">
        <v>2</v>
      </c>
      <c r="B606" s="5" t="s">
        <v>60</v>
      </c>
      <c r="C606" s="5" t="s">
        <v>29729</v>
      </c>
      <c r="D606" s="5">
        <v>12</v>
      </c>
      <c r="E606" s="6">
        <v>150</v>
      </c>
      <c r="F606" s="5" t="s">
        <v>120</v>
      </c>
      <c r="G606" s="6">
        <v>1285.71</v>
      </c>
      <c r="H606" s="6">
        <v>183.8</v>
      </c>
      <c r="I606" s="5" t="s">
        <v>29740</v>
      </c>
    </row>
    <row r="607" ht="19" customHeight="1" spans="1:9">
      <c r="A607" s="5">
        <v>2</v>
      </c>
      <c r="B607" s="5" t="s">
        <v>524</v>
      </c>
      <c r="C607" s="5" t="s">
        <v>29729</v>
      </c>
      <c r="D607" s="5">
        <v>28</v>
      </c>
      <c r="E607" s="6">
        <v>150</v>
      </c>
      <c r="F607" s="5" t="s">
        <v>113</v>
      </c>
      <c r="G607" s="6">
        <v>3000</v>
      </c>
      <c r="H607" s="6">
        <v>44.9</v>
      </c>
      <c r="I607" s="5" t="s">
        <v>29719</v>
      </c>
    </row>
    <row r="608" ht="19" customHeight="1" spans="1:9">
      <c r="A608" s="5">
        <v>2</v>
      </c>
      <c r="B608" s="5" t="s">
        <v>528</v>
      </c>
      <c r="C608" s="5" t="s">
        <v>29729</v>
      </c>
      <c r="D608" s="5">
        <v>28</v>
      </c>
      <c r="E608" s="6">
        <v>150</v>
      </c>
      <c r="F608" s="5" t="s">
        <v>113</v>
      </c>
      <c r="G608" s="6">
        <v>3000</v>
      </c>
      <c r="H608" s="6">
        <v>4258.8</v>
      </c>
      <c r="I608" s="5" t="s">
        <v>29719</v>
      </c>
    </row>
    <row r="609" ht="19" customHeight="1" spans="1:9">
      <c r="A609" s="5">
        <v>2</v>
      </c>
      <c r="B609" s="5" t="s">
        <v>61</v>
      </c>
      <c r="C609" s="5" t="s">
        <v>29729</v>
      </c>
      <c r="D609" s="5">
        <v>12</v>
      </c>
      <c r="E609" s="6">
        <v>150</v>
      </c>
      <c r="F609" s="5" t="s">
        <v>120</v>
      </c>
      <c r="G609" s="6">
        <v>1285.71</v>
      </c>
      <c r="H609" s="6">
        <v>14.9</v>
      </c>
      <c r="I609" s="5" t="s">
        <v>29740</v>
      </c>
    </row>
    <row r="610" ht="19" customHeight="1" spans="1:9">
      <c r="A610" s="5">
        <v>2</v>
      </c>
      <c r="B610" s="5" t="s">
        <v>740</v>
      </c>
      <c r="C610" s="5" t="s">
        <v>29729</v>
      </c>
      <c r="D610" s="5">
        <v>1</v>
      </c>
      <c r="E610" s="6">
        <v>150</v>
      </c>
      <c r="F610" s="5" t="s">
        <v>120</v>
      </c>
      <c r="G610" s="6">
        <v>107.14</v>
      </c>
      <c r="H610" s="6">
        <v>4.8</v>
      </c>
      <c r="I610" s="5" t="s">
        <v>29740</v>
      </c>
    </row>
    <row r="611" ht="19" customHeight="1" spans="1:9">
      <c r="A611" s="5">
        <v>3</v>
      </c>
      <c r="B611" s="5" t="s">
        <v>166</v>
      </c>
      <c r="C611" s="5" t="s">
        <v>29721</v>
      </c>
      <c r="D611" s="5">
        <v>2</v>
      </c>
      <c r="E611" s="6">
        <v>1000</v>
      </c>
      <c r="F611" s="5" t="s">
        <v>113</v>
      </c>
      <c r="G611" s="6">
        <v>387.1</v>
      </c>
      <c r="H611" s="6">
        <v>291.5</v>
      </c>
      <c r="I611" s="5" t="s">
        <v>29719</v>
      </c>
    </row>
    <row r="612" ht="19" customHeight="1" spans="1:9">
      <c r="A612" s="5">
        <v>3</v>
      </c>
      <c r="B612" s="5" t="s">
        <v>173</v>
      </c>
      <c r="C612" s="5" t="s">
        <v>29721</v>
      </c>
      <c r="D612" s="5">
        <v>6</v>
      </c>
      <c r="E612" s="6">
        <v>1000</v>
      </c>
      <c r="F612" s="5" t="s">
        <v>113</v>
      </c>
      <c r="G612" s="6">
        <v>1161.29</v>
      </c>
      <c r="H612" s="6">
        <v>1398.1</v>
      </c>
      <c r="I612" s="5" t="s">
        <v>29719</v>
      </c>
    </row>
    <row r="613" ht="19" customHeight="1" spans="1:9">
      <c r="A613" s="5">
        <v>3</v>
      </c>
      <c r="B613" s="5" t="s">
        <v>785</v>
      </c>
      <c r="C613" s="5" t="s">
        <v>29721</v>
      </c>
      <c r="D613" s="5">
        <v>2</v>
      </c>
      <c r="E613" s="6">
        <v>1000</v>
      </c>
      <c r="F613" s="5" t="s">
        <v>120</v>
      </c>
      <c r="G613" s="6">
        <v>387.1</v>
      </c>
      <c r="H613" s="6">
        <v>248.8</v>
      </c>
      <c r="I613" s="5" t="s">
        <v>29740</v>
      </c>
    </row>
    <row r="614" ht="19" customHeight="1" spans="1:9">
      <c r="A614" s="5">
        <v>3</v>
      </c>
      <c r="B614" s="5" t="s">
        <v>29723</v>
      </c>
      <c r="C614" s="5" t="s">
        <v>29721</v>
      </c>
      <c r="D614" s="5">
        <v>12</v>
      </c>
      <c r="E614" s="6">
        <v>150</v>
      </c>
      <c r="F614" s="5" t="s">
        <v>113</v>
      </c>
      <c r="G614" s="6">
        <v>1161.29</v>
      </c>
      <c r="H614" s="6">
        <v>17.2</v>
      </c>
      <c r="I614" s="5" t="s">
        <v>29719</v>
      </c>
    </row>
    <row r="615" ht="19" customHeight="1" spans="1:9">
      <c r="A615" s="5">
        <v>3</v>
      </c>
      <c r="B615" s="5" t="s">
        <v>29754</v>
      </c>
      <c r="C615" s="5" t="s">
        <v>29721</v>
      </c>
      <c r="D615" s="5">
        <v>31</v>
      </c>
      <c r="E615" s="6">
        <v>260</v>
      </c>
      <c r="F615" s="5" t="s">
        <v>113</v>
      </c>
      <c r="G615" s="6">
        <v>5000</v>
      </c>
      <c r="H615" s="6">
        <v>9055.7</v>
      </c>
      <c r="I615" s="5" t="s">
        <v>29719</v>
      </c>
    </row>
    <row r="616" ht="19" customHeight="1" spans="1:9">
      <c r="A616" s="5">
        <v>3</v>
      </c>
      <c r="B616" s="5" t="s">
        <v>29704</v>
      </c>
      <c r="C616" s="5" t="s">
        <v>29721</v>
      </c>
      <c r="D616" s="5">
        <v>31</v>
      </c>
      <c r="E616" s="6">
        <v>260</v>
      </c>
      <c r="F616" s="5" t="s">
        <v>113</v>
      </c>
      <c r="G616" s="6">
        <v>5000</v>
      </c>
      <c r="H616" s="6">
        <v>2444.6</v>
      </c>
      <c r="I616" s="5" t="s">
        <v>29719</v>
      </c>
    </row>
    <row r="617" ht="19" customHeight="1" spans="1:9">
      <c r="A617" s="5">
        <v>3</v>
      </c>
      <c r="B617" s="5" t="s">
        <v>84</v>
      </c>
      <c r="C617" s="5" t="s">
        <v>29721</v>
      </c>
      <c r="D617" s="5">
        <v>31</v>
      </c>
      <c r="E617" s="6">
        <v>260</v>
      </c>
      <c r="F617" s="5" t="s">
        <v>113</v>
      </c>
      <c r="G617" s="6">
        <v>5000</v>
      </c>
      <c r="H617" s="6">
        <v>8326.7</v>
      </c>
      <c r="I617" s="5" t="s">
        <v>29719</v>
      </c>
    </row>
    <row r="618" ht="19" customHeight="1" spans="1:9">
      <c r="A618" s="5">
        <v>3</v>
      </c>
      <c r="B618" s="5" t="s">
        <v>29668</v>
      </c>
      <c r="C618" s="5" t="s">
        <v>29721</v>
      </c>
      <c r="D618" s="5">
        <v>23</v>
      </c>
      <c r="E618" s="6">
        <v>150</v>
      </c>
      <c r="F618" s="5" t="s">
        <v>113</v>
      </c>
      <c r="G618" s="6">
        <v>2225.81</v>
      </c>
      <c r="H618" s="6">
        <v>4696.3</v>
      </c>
      <c r="I618" s="5" t="s">
        <v>29719</v>
      </c>
    </row>
    <row r="619" ht="19" customHeight="1" spans="1:9">
      <c r="A619" s="5">
        <v>3</v>
      </c>
      <c r="B619" s="5" t="s">
        <v>342</v>
      </c>
      <c r="C619" s="5" t="s">
        <v>29721</v>
      </c>
      <c r="D619" s="5">
        <v>28</v>
      </c>
      <c r="E619" s="6">
        <v>150</v>
      </c>
      <c r="F619" s="5" t="s">
        <v>113</v>
      </c>
      <c r="G619" s="6">
        <v>2709.68</v>
      </c>
      <c r="H619" s="6">
        <v>6741.9</v>
      </c>
      <c r="I619" s="5" t="s">
        <v>29719</v>
      </c>
    </row>
    <row r="620" ht="19" customHeight="1" spans="1:9">
      <c r="A620" s="5">
        <v>3</v>
      </c>
      <c r="B620" s="5" t="s">
        <v>343</v>
      </c>
      <c r="C620" s="5" t="s">
        <v>29721</v>
      </c>
      <c r="D620" s="5">
        <v>31</v>
      </c>
      <c r="E620" s="6">
        <v>260</v>
      </c>
      <c r="F620" s="5" t="s">
        <v>113</v>
      </c>
      <c r="G620" s="6">
        <v>5000</v>
      </c>
      <c r="H620" s="6">
        <v>11271.9</v>
      </c>
      <c r="I620" s="5" t="s">
        <v>29719</v>
      </c>
    </row>
    <row r="621" ht="19" customHeight="1" spans="1:9">
      <c r="A621" s="5">
        <v>3</v>
      </c>
      <c r="B621" s="5" t="s">
        <v>29728</v>
      </c>
      <c r="C621" s="5" t="s">
        <v>29721</v>
      </c>
      <c r="D621" s="5">
        <v>27</v>
      </c>
      <c r="E621" s="6">
        <v>150</v>
      </c>
      <c r="F621" s="5" t="s">
        <v>113</v>
      </c>
      <c r="G621" s="6">
        <v>2612.9</v>
      </c>
      <c r="H621" s="6">
        <v>11579.8</v>
      </c>
      <c r="I621" s="5" t="s">
        <v>29719</v>
      </c>
    </row>
    <row r="622" ht="19" customHeight="1" spans="1:9">
      <c r="A622" s="5">
        <v>3</v>
      </c>
      <c r="B622" s="5" t="s">
        <v>29650</v>
      </c>
      <c r="C622" s="5" t="s">
        <v>29721</v>
      </c>
      <c r="D622" s="5">
        <v>31</v>
      </c>
      <c r="E622" s="6">
        <v>150</v>
      </c>
      <c r="F622" s="5" t="s">
        <v>113</v>
      </c>
      <c r="G622" s="6">
        <v>3000</v>
      </c>
      <c r="H622" s="6">
        <v>4340.3</v>
      </c>
      <c r="I622" s="5" t="s">
        <v>29719</v>
      </c>
    </row>
    <row r="623" ht="19" customHeight="1" spans="1:9">
      <c r="A623" s="5">
        <v>3</v>
      </c>
      <c r="B623" s="5" t="s">
        <v>141</v>
      </c>
      <c r="C623" s="5" t="s">
        <v>558</v>
      </c>
      <c r="D623" s="5">
        <v>31</v>
      </c>
      <c r="E623" s="6">
        <v>150</v>
      </c>
      <c r="F623" s="5" t="s">
        <v>113</v>
      </c>
      <c r="G623" s="6">
        <v>3000</v>
      </c>
      <c r="H623" s="6">
        <v>2582.4</v>
      </c>
      <c r="I623" s="5" t="s">
        <v>29719</v>
      </c>
    </row>
    <row r="624" ht="19" customHeight="1" spans="1:9">
      <c r="A624" s="5">
        <v>3</v>
      </c>
      <c r="B624" s="5" t="s">
        <v>29682</v>
      </c>
      <c r="C624" s="5" t="s">
        <v>558</v>
      </c>
      <c r="D624" s="5">
        <v>31</v>
      </c>
      <c r="E624" s="6">
        <v>260</v>
      </c>
      <c r="F624" s="5" t="s">
        <v>113</v>
      </c>
      <c r="G624" s="6">
        <v>5000</v>
      </c>
      <c r="H624" s="6">
        <v>10463.8</v>
      </c>
      <c r="I624" s="5" t="s">
        <v>29719</v>
      </c>
    </row>
    <row r="625" ht="19" customHeight="1" spans="1:9">
      <c r="A625" s="5">
        <v>3</v>
      </c>
      <c r="B625" s="5" t="s">
        <v>146</v>
      </c>
      <c r="C625" s="5" t="s">
        <v>558</v>
      </c>
      <c r="D625" s="5">
        <v>31</v>
      </c>
      <c r="E625" s="6">
        <v>150</v>
      </c>
      <c r="F625" s="5" t="s">
        <v>120</v>
      </c>
      <c r="G625" s="6">
        <v>3000</v>
      </c>
      <c r="H625" s="6">
        <v>1853.7</v>
      </c>
      <c r="I625" s="5" t="s">
        <v>29740</v>
      </c>
    </row>
    <row r="626" ht="19" customHeight="1" spans="1:9">
      <c r="A626" s="5">
        <v>3</v>
      </c>
      <c r="B626" s="5" t="s">
        <v>569</v>
      </c>
      <c r="C626" s="5" t="s">
        <v>558</v>
      </c>
      <c r="D626" s="5">
        <v>3</v>
      </c>
      <c r="E626" s="6">
        <v>260</v>
      </c>
      <c r="F626" s="5" t="s">
        <v>120</v>
      </c>
      <c r="G626" s="6">
        <v>483.87</v>
      </c>
      <c r="H626" s="6">
        <v>81.9</v>
      </c>
      <c r="I626" s="5" t="s">
        <v>29740</v>
      </c>
    </row>
    <row r="627" ht="19" customHeight="1" spans="1:9">
      <c r="A627" s="5">
        <v>3</v>
      </c>
      <c r="B627" s="5" t="s">
        <v>81</v>
      </c>
      <c r="C627" s="5" t="s">
        <v>558</v>
      </c>
      <c r="D627" s="5">
        <v>31</v>
      </c>
      <c r="E627" s="6">
        <v>260</v>
      </c>
      <c r="F627" s="5" t="s">
        <v>113</v>
      </c>
      <c r="G627" s="6">
        <v>5000</v>
      </c>
      <c r="H627" s="6">
        <v>5036.7</v>
      </c>
      <c r="I627" s="5" t="s">
        <v>29719</v>
      </c>
    </row>
    <row r="628" ht="19" customHeight="1" spans="1:9">
      <c r="A628" s="5">
        <v>3</v>
      </c>
      <c r="B628" s="5" t="s">
        <v>575</v>
      </c>
      <c r="C628" s="5" t="s">
        <v>558</v>
      </c>
      <c r="D628" s="5">
        <v>3</v>
      </c>
      <c r="E628" s="6">
        <v>260</v>
      </c>
      <c r="F628" s="5" t="s">
        <v>120</v>
      </c>
      <c r="G628" s="6">
        <v>483.87</v>
      </c>
      <c r="H628" s="6">
        <v>190.1</v>
      </c>
      <c r="I628" s="5" t="s">
        <v>29740</v>
      </c>
    </row>
    <row r="629" ht="19" customHeight="1" spans="1:9">
      <c r="A629" s="5">
        <v>3</v>
      </c>
      <c r="B629" s="5" t="s">
        <v>29708</v>
      </c>
      <c r="C629" s="5" t="s">
        <v>558</v>
      </c>
      <c r="D629" s="5">
        <v>31</v>
      </c>
      <c r="E629" s="6">
        <v>260</v>
      </c>
      <c r="F629" s="5" t="s">
        <v>113</v>
      </c>
      <c r="G629" s="6">
        <v>5000</v>
      </c>
      <c r="H629" s="6">
        <v>9003.9</v>
      </c>
      <c r="I629" s="5" t="s">
        <v>29719</v>
      </c>
    </row>
    <row r="630" ht="19" customHeight="1" spans="1:9">
      <c r="A630" s="5">
        <v>3</v>
      </c>
      <c r="B630" s="5" t="s">
        <v>29703</v>
      </c>
      <c r="C630" s="5" t="s">
        <v>558</v>
      </c>
      <c r="D630" s="5">
        <v>31</v>
      </c>
      <c r="E630" s="6">
        <v>260</v>
      </c>
      <c r="F630" s="5" t="s">
        <v>113</v>
      </c>
      <c r="G630" s="6">
        <v>5000</v>
      </c>
      <c r="H630" s="6">
        <v>3059.1</v>
      </c>
      <c r="I630" s="5" t="s">
        <v>29719</v>
      </c>
    </row>
    <row r="631" ht="19" customHeight="1" spans="1:9">
      <c r="A631" s="5">
        <v>3</v>
      </c>
      <c r="B631" s="5" t="s">
        <v>330</v>
      </c>
      <c r="C631" s="5" t="s">
        <v>558</v>
      </c>
      <c r="D631" s="5">
        <v>31</v>
      </c>
      <c r="E631" s="6">
        <v>260</v>
      </c>
      <c r="F631" s="5" t="s">
        <v>120</v>
      </c>
      <c r="G631" s="6">
        <v>5000</v>
      </c>
      <c r="H631" s="6">
        <v>2654.8</v>
      </c>
      <c r="I631" s="5" t="s">
        <v>29740</v>
      </c>
    </row>
    <row r="632" ht="19" customHeight="1" spans="1:9">
      <c r="A632" s="5">
        <v>3</v>
      </c>
      <c r="B632" s="5" t="s">
        <v>29663</v>
      </c>
      <c r="C632" s="5" t="s">
        <v>558</v>
      </c>
      <c r="D632" s="5">
        <v>31</v>
      </c>
      <c r="E632" s="6">
        <v>260</v>
      </c>
      <c r="F632" s="5" t="s">
        <v>113</v>
      </c>
      <c r="G632" s="6">
        <v>5000</v>
      </c>
      <c r="H632" s="6">
        <v>6688.2</v>
      </c>
      <c r="I632" s="5" t="s">
        <v>29719</v>
      </c>
    </row>
    <row r="633" ht="19" customHeight="1" spans="1:9">
      <c r="A633" s="5">
        <v>3</v>
      </c>
      <c r="B633" s="5" t="s">
        <v>833</v>
      </c>
      <c r="C633" s="5" t="s">
        <v>558</v>
      </c>
      <c r="D633" s="5">
        <v>31</v>
      </c>
      <c r="E633" s="6">
        <v>150</v>
      </c>
      <c r="F633" s="5" t="s">
        <v>113</v>
      </c>
      <c r="G633" s="6">
        <v>3000</v>
      </c>
      <c r="H633" s="6">
        <v>6532.4</v>
      </c>
      <c r="I633" s="5" t="s">
        <v>29719</v>
      </c>
    </row>
    <row r="634" ht="19" customHeight="1" spans="1:9">
      <c r="A634" s="5">
        <v>3</v>
      </c>
      <c r="B634" s="5" t="s">
        <v>29670</v>
      </c>
      <c r="C634" s="5" t="s">
        <v>558</v>
      </c>
      <c r="D634" s="5">
        <v>31</v>
      </c>
      <c r="E634" s="6">
        <v>260</v>
      </c>
      <c r="F634" s="5" t="s">
        <v>113</v>
      </c>
      <c r="G634" s="6">
        <v>5000</v>
      </c>
      <c r="H634" s="6">
        <v>9332.8</v>
      </c>
      <c r="I634" s="5" t="s">
        <v>29719</v>
      </c>
    </row>
    <row r="635" ht="19" customHeight="1" spans="1:9">
      <c r="A635" s="5">
        <v>3</v>
      </c>
      <c r="B635" s="5" t="s">
        <v>29612</v>
      </c>
      <c r="C635" s="5" t="s">
        <v>558</v>
      </c>
      <c r="D635" s="5">
        <v>31</v>
      </c>
      <c r="E635" s="6">
        <v>260</v>
      </c>
      <c r="F635" s="5" t="s">
        <v>120</v>
      </c>
      <c r="G635" s="6">
        <v>5000</v>
      </c>
      <c r="H635" s="6">
        <v>2850.3</v>
      </c>
      <c r="I635" s="5" t="s">
        <v>29740</v>
      </c>
    </row>
    <row r="636" ht="19" customHeight="1" spans="1:9">
      <c r="A636" s="5">
        <v>3</v>
      </c>
      <c r="B636" s="5" t="s">
        <v>580</v>
      </c>
      <c r="C636" s="5" t="s">
        <v>558</v>
      </c>
      <c r="D636" s="5">
        <v>31</v>
      </c>
      <c r="E636" s="6">
        <v>260</v>
      </c>
      <c r="F636" s="5" t="s">
        <v>120</v>
      </c>
      <c r="G636" s="6">
        <v>5000</v>
      </c>
      <c r="H636" s="6">
        <v>207</v>
      </c>
      <c r="I636" s="5" t="s">
        <v>29740</v>
      </c>
    </row>
    <row r="637" ht="19" customHeight="1" spans="1:9">
      <c r="A637" s="5">
        <v>3</v>
      </c>
      <c r="B637" s="5" t="s">
        <v>154</v>
      </c>
      <c r="C637" s="5" t="s">
        <v>558</v>
      </c>
      <c r="D637" s="5">
        <v>31</v>
      </c>
      <c r="E637" s="6">
        <v>260</v>
      </c>
      <c r="F637" s="5" t="s">
        <v>120</v>
      </c>
      <c r="G637" s="6">
        <v>5000</v>
      </c>
      <c r="H637" s="6">
        <v>797.6</v>
      </c>
      <c r="I637" s="5" t="s">
        <v>29740</v>
      </c>
    </row>
    <row r="638" ht="19" customHeight="1" spans="1:9">
      <c r="A638" s="5">
        <v>3</v>
      </c>
      <c r="B638" s="5" t="s">
        <v>29680</v>
      </c>
      <c r="C638" s="5" t="s">
        <v>558</v>
      </c>
      <c r="D638" s="5">
        <v>31</v>
      </c>
      <c r="E638" s="6">
        <v>150</v>
      </c>
      <c r="F638" s="5" t="s">
        <v>113</v>
      </c>
      <c r="G638" s="6">
        <v>3000</v>
      </c>
      <c r="H638" s="6">
        <v>8676.3</v>
      </c>
      <c r="I638" s="5" t="s">
        <v>29719</v>
      </c>
    </row>
    <row r="639" ht="19" customHeight="1" spans="1:9">
      <c r="A639" s="5">
        <v>3</v>
      </c>
      <c r="B639" s="5" t="s">
        <v>836</v>
      </c>
      <c r="C639" s="5" t="s">
        <v>558</v>
      </c>
      <c r="D639" s="5">
        <v>31</v>
      </c>
      <c r="E639" s="6">
        <v>150</v>
      </c>
      <c r="F639" s="5" t="s">
        <v>113</v>
      </c>
      <c r="G639" s="6">
        <v>3000</v>
      </c>
      <c r="H639" s="6">
        <v>5417.6</v>
      </c>
      <c r="I639" s="5" t="s">
        <v>29719</v>
      </c>
    </row>
    <row r="640" ht="19" customHeight="1" spans="1:9">
      <c r="A640" s="5">
        <v>3</v>
      </c>
      <c r="B640" s="5" t="s">
        <v>29656</v>
      </c>
      <c r="C640" s="5" t="s">
        <v>558</v>
      </c>
      <c r="D640" s="5">
        <v>31</v>
      </c>
      <c r="E640" s="6">
        <v>150</v>
      </c>
      <c r="F640" s="5" t="s">
        <v>113</v>
      </c>
      <c r="G640" s="6">
        <v>3000</v>
      </c>
      <c r="H640" s="6">
        <v>3167.1</v>
      </c>
      <c r="I640" s="5" t="s">
        <v>29719</v>
      </c>
    </row>
    <row r="641" ht="19" customHeight="1" spans="1:9">
      <c r="A641" s="5">
        <v>3</v>
      </c>
      <c r="B641" s="5" t="s">
        <v>583</v>
      </c>
      <c r="C641" s="5" t="s">
        <v>558</v>
      </c>
      <c r="D641" s="5">
        <v>31</v>
      </c>
      <c r="E641" s="6">
        <v>150</v>
      </c>
      <c r="F641" s="5" t="s">
        <v>120</v>
      </c>
      <c r="G641" s="6">
        <v>3000</v>
      </c>
      <c r="H641" s="6">
        <v>2378.7</v>
      </c>
      <c r="I641" s="5" t="s">
        <v>29740</v>
      </c>
    </row>
    <row r="642" ht="19" customHeight="1" spans="1:9">
      <c r="A642" s="5">
        <v>3</v>
      </c>
      <c r="B642" s="5" t="s">
        <v>29730</v>
      </c>
      <c r="C642" s="5" t="s">
        <v>558</v>
      </c>
      <c r="D642" s="5">
        <v>31</v>
      </c>
      <c r="E642" s="6">
        <v>150</v>
      </c>
      <c r="F642" s="5" t="s">
        <v>113</v>
      </c>
      <c r="G642" s="6">
        <v>3000</v>
      </c>
      <c r="H642" s="6">
        <v>4308.4</v>
      </c>
      <c r="I642" s="5" t="s">
        <v>29719</v>
      </c>
    </row>
    <row r="643" ht="19" customHeight="1" spans="1:9">
      <c r="A643" s="5">
        <v>3</v>
      </c>
      <c r="B643" s="5" t="s">
        <v>586</v>
      </c>
      <c r="C643" s="5" t="s">
        <v>558</v>
      </c>
      <c r="D643" s="5">
        <v>31</v>
      </c>
      <c r="E643" s="6">
        <v>150</v>
      </c>
      <c r="F643" s="5" t="s">
        <v>113</v>
      </c>
      <c r="G643" s="6">
        <v>3000</v>
      </c>
      <c r="H643" s="6">
        <v>16.6</v>
      </c>
      <c r="I643" s="5" t="s">
        <v>29719</v>
      </c>
    </row>
    <row r="644" ht="19" customHeight="1" spans="1:9">
      <c r="A644" s="5">
        <v>3</v>
      </c>
      <c r="B644" s="5" t="s">
        <v>29675</v>
      </c>
      <c r="C644" s="5" t="s">
        <v>558</v>
      </c>
      <c r="D644" s="5">
        <v>31</v>
      </c>
      <c r="E644" s="6">
        <v>260</v>
      </c>
      <c r="F644" s="5" t="s">
        <v>113</v>
      </c>
      <c r="G644" s="6">
        <v>5000</v>
      </c>
      <c r="H644" s="6">
        <v>9010.5</v>
      </c>
      <c r="I644" s="5" t="s">
        <v>29719</v>
      </c>
    </row>
    <row r="645" ht="19" customHeight="1" spans="1:9">
      <c r="A645" s="5">
        <v>3</v>
      </c>
      <c r="B645" s="5" t="s">
        <v>29678</v>
      </c>
      <c r="C645" s="5" t="s">
        <v>558</v>
      </c>
      <c r="D645" s="5">
        <v>31</v>
      </c>
      <c r="E645" s="6">
        <v>260</v>
      </c>
      <c r="F645" s="5" t="s">
        <v>113</v>
      </c>
      <c r="G645" s="6">
        <v>5000</v>
      </c>
      <c r="H645" s="6">
        <v>10208.9</v>
      </c>
      <c r="I645" s="5" t="s">
        <v>29719</v>
      </c>
    </row>
    <row r="646" ht="19" customHeight="1" spans="1:9">
      <c r="A646" s="5">
        <v>3</v>
      </c>
      <c r="B646" s="5" t="s">
        <v>29737</v>
      </c>
      <c r="C646" s="5" t="s">
        <v>558</v>
      </c>
      <c r="D646" s="5">
        <v>31</v>
      </c>
      <c r="E646" s="6">
        <v>260</v>
      </c>
      <c r="F646" s="5" t="s">
        <v>113</v>
      </c>
      <c r="G646" s="6">
        <v>5000</v>
      </c>
      <c r="H646" s="6">
        <v>5804.7</v>
      </c>
      <c r="I646" s="5" t="s">
        <v>29719</v>
      </c>
    </row>
    <row r="647" ht="19" customHeight="1" spans="1:9">
      <c r="A647" s="5">
        <v>3</v>
      </c>
      <c r="B647" s="5" t="s">
        <v>64</v>
      </c>
      <c r="C647" s="5" t="s">
        <v>558</v>
      </c>
      <c r="D647" s="5">
        <v>31</v>
      </c>
      <c r="E647" s="6">
        <v>260</v>
      </c>
      <c r="F647" s="5" t="s">
        <v>120</v>
      </c>
      <c r="G647" s="6">
        <v>5000</v>
      </c>
      <c r="H647" s="6">
        <v>150.5</v>
      </c>
      <c r="I647" s="5" t="s">
        <v>29740</v>
      </c>
    </row>
    <row r="648" ht="19" customHeight="1" spans="1:9">
      <c r="A648" s="5">
        <v>3</v>
      </c>
      <c r="B648" s="5" t="s">
        <v>837</v>
      </c>
      <c r="C648" s="5" t="s">
        <v>558</v>
      </c>
      <c r="D648" s="5">
        <v>31</v>
      </c>
      <c r="E648" s="6">
        <v>150</v>
      </c>
      <c r="F648" s="5" t="s">
        <v>113</v>
      </c>
      <c r="G648" s="6">
        <v>3000</v>
      </c>
      <c r="H648" s="6">
        <v>4100.4</v>
      </c>
      <c r="I648" s="5" t="s">
        <v>29719</v>
      </c>
    </row>
    <row r="649" ht="19" customHeight="1" spans="1:9">
      <c r="A649" s="5">
        <v>3</v>
      </c>
      <c r="B649" s="5" t="s">
        <v>29731</v>
      </c>
      <c r="C649" s="5" t="s">
        <v>558</v>
      </c>
      <c r="D649" s="5">
        <v>31</v>
      </c>
      <c r="E649" s="6">
        <v>150</v>
      </c>
      <c r="F649" s="5" t="s">
        <v>113</v>
      </c>
      <c r="G649" s="6">
        <v>3000</v>
      </c>
      <c r="H649" s="6">
        <v>8097</v>
      </c>
      <c r="I649" s="5" t="s">
        <v>29719</v>
      </c>
    </row>
    <row r="650" ht="19" customHeight="1" spans="1:9">
      <c r="A650" s="5">
        <v>3</v>
      </c>
      <c r="B650" s="5" t="s">
        <v>590</v>
      </c>
      <c r="C650" s="5" t="s">
        <v>558</v>
      </c>
      <c r="D650" s="5">
        <v>31</v>
      </c>
      <c r="E650" s="6">
        <v>150</v>
      </c>
      <c r="F650" s="5" t="s">
        <v>113</v>
      </c>
      <c r="G650" s="6">
        <v>3000</v>
      </c>
      <c r="H650" s="6">
        <v>684.1</v>
      </c>
      <c r="I650" s="5" t="s">
        <v>29719</v>
      </c>
    </row>
    <row r="651" ht="19" customHeight="1" spans="1:9">
      <c r="A651" s="5">
        <v>3</v>
      </c>
      <c r="B651" s="5" t="s">
        <v>838</v>
      </c>
      <c r="C651" s="5" t="s">
        <v>558</v>
      </c>
      <c r="D651" s="5">
        <v>31</v>
      </c>
      <c r="E651" s="6">
        <v>150</v>
      </c>
      <c r="F651" s="5" t="s">
        <v>113</v>
      </c>
      <c r="G651" s="6">
        <v>3000</v>
      </c>
      <c r="H651" s="6">
        <v>5766.9</v>
      </c>
      <c r="I651" s="5" t="s">
        <v>29719</v>
      </c>
    </row>
    <row r="652" ht="19" customHeight="1" spans="1:9">
      <c r="A652" s="5">
        <v>3</v>
      </c>
      <c r="B652" s="5" t="s">
        <v>29694</v>
      </c>
      <c r="C652" s="5" t="s">
        <v>558</v>
      </c>
      <c r="D652" s="5">
        <v>31</v>
      </c>
      <c r="E652" s="6">
        <v>150</v>
      </c>
      <c r="F652" s="5" t="s">
        <v>113</v>
      </c>
      <c r="G652" s="6">
        <v>3000</v>
      </c>
      <c r="H652" s="6">
        <v>6886.8</v>
      </c>
      <c r="I652" s="5" t="s">
        <v>29719</v>
      </c>
    </row>
    <row r="653" ht="19" customHeight="1" spans="1:9">
      <c r="A653" s="5">
        <v>3</v>
      </c>
      <c r="B653" s="5" t="s">
        <v>592</v>
      </c>
      <c r="C653" s="5" t="s">
        <v>558</v>
      </c>
      <c r="D653" s="5">
        <v>31</v>
      </c>
      <c r="E653" s="6">
        <v>150</v>
      </c>
      <c r="F653" s="5" t="s">
        <v>120</v>
      </c>
      <c r="G653" s="6">
        <v>3000</v>
      </c>
      <c r="H653" s="6">
        <v>2260</v>
      </c>
      <c r="I653" s="5" t="s">
        <v>29740</v>
      </c>
    </row>
    <row r="654" ht="19" customHeight="1" spans="1:9">
      <c r="A654" s="5">
        <v>3</v>
      </c>
      <c r="B654" s="5" t="s">
        <v>155</v>
      </c>
      <c r="C654" s="5" t="s">
        <v>558</v>
      </c>
      <c r="D654" s="5">
        <v>31</v>
      </c>
      <c r="E654" s="6">
        <v>150</v>
      </c>
      <c r="F654" s="5" t="s">
        <v>120</v>
      </c>
      <c r="G654" s="6">
        <v>3000</v>
      </c>
      <c r="H654" s="6">
        <v>1931.4</v>
      </c>
      <c r="I654" s="5" t="s">
        <v>29740</v>
      </c>
    </row>
    <row r="655" ht="19" customHeight="1" spans="1:9">
      <c r="A655" s="5">
        <v>3</v>
      </c>
      <c r="B655" s="5" t="s">
        <v>839</v>
      </c>
      <c r="C655" s="5" t="s">
        <v>558</v>
      </c>
      <c r="D655" s="5">
        <v>31</v>
      </c>
      <c r="E655" s="6">
        <v>150</v>
      </c>
      <c r="F655" s="5" t="s">
        <v>113</v>
      </c>
      <c r="G655" s="6">
        <v>3000</v>
      </c>
      <c r="H655" s="6">
        <v>104.4</v>
      </c>
      <c r="I655" s="5" t="s">
        <v>29719</v>
      </c>
    </row>
    <row r="656" ht="19" customHeight="1" spans="1:9">
      <c r="A656" s="5">
        <v>3</v>
      </c>
      <c r="B656" s="5" t="s">
        <v>598</v>
      </c>
      <c r="C656" s="5" t="s">
        <v>558</v>
      </c>
      <c r="D656" s="5">
        <v>31</v>
      </c>
      <c r="E656" s="6">
        <v>150</v>
      </c>
      <c r="F656" s="5" t="s">
        <v>113</v>
      </c>
      <c r="G656" s="6">
        <v>3000</v>
      </c>
      <c r="H656" s="6">
        <v>3410.3</v>
      </c>
      <c r="I656" s="5" t="s">
        <v>29719</v>
      </c>
    </row>
    <row r="657" ht="19" customHeight="1" spans="1:9">
      <c r="A657" s="5">
        <v>3</v>
      </c>
      <c r="B657" s="5" t="s">
        <v>156</v>
      </c>
      <c r="C657" s="5" t="s">
        <v>558</v>
      </c>
      <c r="D657" s="5">
        <v>31</v>
      </c>
      <c r="E657" s="6">
        <v>150</v>
      </c>
      <c r="F657" s="5" t="s">
        <v>120</v>
      </c>
      <c r="G657" s="6">
        <v>3000</v>
      </c>
      <c r="H657" s="6">
        <v>2804.9</v>
      </c>
      <c r="I657" s="5" t="s">
        <v>29740</v>
      </c>
    </row>
    <row r="658" ht="19" customHeight="1" spans="1:9">
      <c r="A658" s="5">
        <v>3</v>
      </c>
      <c r="B658" s="5" t="s">
        <v>157</v>
      </c>
      <c r="C658" s="5" t="s">
        <v>558</v>
      </c>
      <c r="D658" s="5">
        <v>31</v>
      </c>
      <c r="E658" s="6">
        <v>150</v>
      </c>
      <c r="F658" s="5" t="s">
        <v>120</v>
      </c>
      <c r="G658" s="6">
        <v>3000</v>
      </c>
      <c r="H658" s="6">
        <v>1436.9</v>
      </c>
      <c r="I658" s="5" t="s">
        <v>29740</v>
      </c>
    </row>
    <row r="659" ht="19" customHeight="1" spans="1:9">
      <c r="A659" s="5">
        <v>3</v>
      </c>
      <c r="B659" s="5" t="s">
        <v>600</v>
      </c>
      <c r="C659" s="5" t="s">
        <v>558</v>
      </c>
      <c r="D659" s="5">
        <v>31</v>
      </c>
      <c r="E659" s="6">
        <v>150</v>
      </c>
      <c r="F659" s="5" t="s">
        <v>113</v>
      </c>
      <c r="G659" s="6">
        <v>3000</v>
      </c>
      <c r="H659" s="6">
        <v>1805.3</v>
      </c>
      <c r="I659" s="5" t="s">
        <v>29719</v>
      </c>
    </row>
    <row r="660" ht="19" customHeight="1" spans="1:9">
      <c r="A660" s="5">
        <v>3</v>
      </c>
      <c r="B660" s="5" t="s">
        <v>159</v>
      </c>
      <c r="C660" s="5" t="s">
        <v>558</v>
      </c>
      <c r="D660" s="5">
        <v>31</v>
      </c>
      <c r="E660" s="6">
        <v>150</v>
      </c>
      <c r="F660" s="5" t="s">
        <v>120</v>
      </c>
      <c r="G660" s="6">
        <v>3000</v>
      </c>
      <c r="H660" s="6">
        <v>1237</v>
      </c>
      <c r="I660" s="5" t="s">
        <v>29740</v>
      </c>
    </row>
    <row r="661" ht="19" customHeight="1" spans="1:9">
      <c r="A661" s="5">
        <v>3</v>
      </c>
      <c r="B661" s="5" t="s">
        <v>840</v>
      </c>
      <c r="C661" s="5" t="s">
        <v>558</v>
      </c>
      <c r="D661" s="5">
        <v>31</v>
      </c>
      <c r="E661" s="6">
        <v>150</v>
      </c>
      <c r="F661" s="5" t="s">
        <v>113</v>
      </c>
      <c r="G661" s="6">
        <v>3000</v>
      </c>
      <c r="H661" s="6">
        <v>9521.4</v>
      </c>
      <c r="I661" s="5" t="s">
        <v>29719</v>
      </c>
    </row>
    <row r="662" ht="19" customHeight="1" spans="1:9">
      <c r="A662" s="5">
        <v>3</v>
      </c>
      <c r="B662" s="5" t="s">
        <v>841</v>
      </c>
      <c r="C662" s="5" t="s">
        <v>558</v>
      </c>
      <c r="D662" s="5">
        <v>31</v>
      </c>
      <c r="E662" s="6">
        <v>150</v>
      </c>
      <c r="F662" s="5" t="s">
        <v>113</v>
      </c>
      <c r="G662" s="6">
        <v>3000</v>
      </c>
      <c r="H662" s="6">
        <v>5943.1</v>
      </c>
      <c r="I662" s="5" t="s">
        <v>29719</v>
      </c>
    </row>
    <row r="663" ht="19" customHeight="1" spans="1:9">
      <c r="A663" s="5">
        <v>3</v>
      </c>
      <c r="B663" s="5" t="s">
        <v>29733</v>
      </c>
      <c r="C663" s="5" t="s">
        <v>558</v>
      </c>
      <c r="D663" s="5">
        <v>31</v>
      </c>
      <c r="E663" s="6">
        <v>150</v>
      </c>
      <c r="F663" s="5" t="s">
        <v>113</v>
      </c>
      <c r="G663" s="6">
        <v>3000</v>
      </c>
      <c r="H663" s="6">
        <v>8254.5</v>
      </c>
      <c r="I663" s="5" t="s">
        <v>29719</v>
      </c>
    </row>
    <row r="664" ht="19" customHeight="1" spans="1:9">
      <c r="A664" s="5">
        <v>3</v>
      </c>
      <c r="B664" s="5" t="s">
        <v>160</v>
      </c>
      <c r="C664" s="5" t="s">
        <v>558</v>
      </c>
      <c r="D664" s="5">
        <v>9</v>
      </c>
      <c r="E664" s="6">
        <v>150</v>
      </c>
      <c r="F664" s="5" t="s">
        <v>113</v>
      </c>
      <c r="G664" s="6">
        <v>870.97</v>
      </c>
      <c r="H664" s="6">
        <v>187.3</v>
      </c>
      <c r="I664" s="5" t="s">
        <v>29719</v>
      </c>
    </row>
    <row r="665" ht="19" customHeight="1" spans="1:9">
      <c r="A665" s="5">
        <v>3</v>
      </c>
      <c r="B665" s="5" t="s">
        <v>843</v>
      </c>
      <c r="C665" s="5" t="s">
        <v>558</v>
      </c>
      <c r="D665" s="5">
        <v>31</v>
      </c>
      <c r="E665" s="6">
        <v>150</v>
      </c>
      <c r="F665" s="5" t="s">
        <v>113</v>
      </c>
      <c r="G665" s="6">
        <v>3000</v>
      </c>
      <c r="H665" s="6">
        <v>6426.7</v>
      </c>
      <c r="I665" s="5" t="s">
        <v>29719</v>
      </c>
    </row>
    <row r="666" ht="19" customHeight="1" spans="1:9">
      <c r="A666" s="5">
        <v>3</v>
      </c>
      <c r="B666" s="5" t="s">
        <v>844</v>
      </c>
      <c r="C666" s="5" t="s">
        <v>558</v>
      </c>
      <c r="D666" s="5">
        <v>31</v>
      </c>
      <c r="E666" s="6">
        <v>150</v>
      </c>
      <c r="F666" s="5" t="s">
        <v>113</v>
      </c>
      <c r="G666" s="6">
        <v>3000</v>
      </c>
      <c r="H666" s="6">
        <v>3520.5</v>
      </c>
      <c r="I666" s="5" t="s">
        <v>29719</v>
      </c>
    </row>
    <row r="667" ht="19" customHeight="1" spans="1:9">
      <c r="A667" s="5">
        <v>3</v>
      </c>
      <c r="B667" s="5" t="s">
        <v>29693</v>
      </c>
      <c r="C667" s="5" t="s">
        <v>558</v>
      </c>
      <c r="D667" s="5">
        <v>31</v>
      </c>
      <c r="E667" s="6">
        <v>150</v>
      </c>
      <c r="F667" s="5" t="s">
        <v>113</v>
      </c>
      <c r="G667" s="6">
        <v>3000</v>
      </c>
      <c r="H667" s="6">
        <v>5362.3</v>
      </c>
      <c r="I667" s="5" t="s">
        <v>29719</v>
      </c>
    </row>
    <row r="668" ht="19" customHeight="1" spans="1:9">
      <c r="A668" s="5">
        <v>3</v>
      </c>
      <c r="B668" s="5" t="s">
        <v>252</v>
      </c>
      <c r="C668" s="5" t="s">
        <v>253</v>
      </c>
      <c r="D668" s="5">
        <v>31</v>
      </c>
      <c r="E668" s="6">
        <v>1000</v>
      </c>
      <c r="F668" s="5" t="s">
        <v>120</v>
      </c>
      <c r="G668" s="6">
        <v>6000</v>
      </c>
      <c r="H668" s="6">
        <v>5303.6</v>
      </c>
      <c r="I668" s="5" t="s">
        <v>29740</v>
      </c>
    </row>
    <row r="669" ht="19" customHeight="1" spans="1:9">
      <c r="A669" s="5">
        <v>3</v>
      </c>
      <c r="B669" s="5" t="s">
        <v>257</v>
      </c>
      <c r="C669" s="5" t="s">
        <v>253</v>
      </c>
      <c r="D669" s="5">
        <v>6</v>
      </c>
      <c r="E669" s="6">
        <v>1000</v>
      </c>
      <c r="F669" s="5" t="s">
        <v>113</v>
      </c>
      <c r="G669" s="6">
        <v>1161.29</v>
      </c>
      <c r="H669" s="6">
        <v>2472.8</v>
      </c>
      <c r="I669" s="5" t="s">
        <v>29719</v>
      </c>
    </row>
    <row r="670" ht="19" customHeight="1" spans="1:9">
      <c r="A670" s="5">
        <v>3</v>
      </c>
      <c r="B670" s="5" t="s">
        <v>260</v>
      </c>
      <c r="C670" s="5" t="s">
        <v>253</v>
      </c>
      <c r="D670" s="5">
        <v>31</v>
      </c>
      <c r="E670" s="6">
        <v>1000</v>
      </c>
      <c r="F670" s="5" t="s">
        <v>113</v>
      </c>
      <c r="G670" s="6">
        <v>6000</v>
      </c>
      <c r="H670" s="6">
        <v>12352</v>
      </c>
      <c r="I670" s="5" t="s">
        <v>29719</v>
      </c>
    </row>
    <row r="671" ht="19" customHeight="1" spans="1:9">
      <c r="A671" s="5">
        <v>3</v>
      </c>
      <c r="B671" s="5" t="s">
        <v>266</v>
      </c>
      <c r="C671" s="5" t="s">
        <v>253</v>
      </c>
      <c r="D671" s="5">
        <v>31</v>
      </c>
      <c r="E671" s="6">
        <v>1000</v>
      </c>
      <c r="F671" s="5" t="s">
        <v>113</v>
      </c>
      <c r="G671" s="6">
        <v>6000</v>
      </c>
      <c r="H671" s="6">
        <v>5869.4</v>
      </c>
      <c r="I671" s="5" t="s">
        <v>29719</v>
      </c>
    </row>
    <row r="672" ht="19" customHeight="1" spans="1:9">
      <c r="A672" s="5">
        <v>3</v>
      </c>
      <c r="B672" s="5" t="s">
        <v>29667</v>
      </c>
      <c r="C672" s="5" t="s">
        <v>253</v>
      </c>
      <c r="D672" s="5">
        <v>31</v>
      </c>
      <c r="E672" s="6">
        <v>1000</v>
      </c>
      <c r="F672" s="5" t="s">
        <v>120</v>
      </c>
      <c r="G672" s="6">
        <v>6000</v>
      </c>
      <c r="H672" s="6">
        <v>3434.3</v>
      </c>
      <c r="I672" s="5" t="s">
        <v>29740</v>
      </c>
    </row>
    <row r="673" ht="19" customHeight="1" spans="1:9">
      <c r="A673" s="5">
        <v>3</v>
      </c>
      <c r="B673" s="5" t="s">
        <v>268</v>
      </c>
      <c r="C673" s="5" t="s">
        <v>253</v>
      </c>
      <c r="D673" s="5">
        <v>31</v>
      </c>
      <c r="E673" s="6">
        <v>1000</v>
      </c>
      <c r="F673" s="5" t="s">
        <v>113</v>
      </c>
      <c r="G673" s="6">
        <v>6000</v>
      </c>
      <c r="H673" s="6">
        <v>6512.4</v>
      </c>
      <c r="I673" s="5" t="s">
        <v>29719</v>
      </c>
    </row>
    <row r="674" ht="19" customHeight="1" spans="1:9">
      <c r="A674" s="5">
        <v>3</v>
      </c>
      <c r="B674" s="5" t="s">
        <v>122</v>
      </c>
      <c r="C674" s="5" t="s">
        <v>253</v>
      </c>
      <c r="D674" s="5">
        <v>28</v>
      </c>
      <c r="E674" s="6">
        <v>1000</v>
      </c>
      <c r="F674" s="5" t="s">
        <v>120</v>
      </c>
      <c r="G674" s="6">
        <v>5419.35</v>
      </c>
      <c r="H674" s="6">
        <v>2302.9</v>
      </c>
      <c r="I674" s="5" t="s">
        <v>29740</v>
      </c>
    </row>
    <row r="675" ht="19" customHeight="1" spans="1:9">
      <c r="A675" s="5">
        <v>3</v>
      </c>
      <c r="B675" s="5" t="s">
        <v>273</v>
      </c>
      <c r="C675" s="5" t="s">
        <v>253</v>
      </c>
      <c r="D675" s="5">
        <v>31</v>
      </c>
      <c r="E675" s="6">
        <v>1000</v>
      </c>
      <c r="F675" s="5" t="s">
        <v>113</v>
      </c>
      <c r="G675" s="6">
        <v>6000</v>
      </c>
      <c r="H675" s="6">
        <v>10051.7</v>
      </c>
      <c r="I675" s="5" t="s">
        <v>29719</v>
      </c>
    </row>
    <row r="676" ht="19" customHeight="1" spans="1:9">
      <c r="A676" s="5">
        <v>3</v>
      </c>
      <c r="B676" s="5" t="s">
        <v>171</v>
      </c>
      <c r="C676" s="5" t="s">
        <v>253</v>
      </c>
      <c r="D676" s="5">
        <v>31</v>
      </c>
      <c r="E676" s="6">
        <v>1000</v>
      </c>
      <c r="F676" s="5" t="s">
        <v>120</v>
      </c>
      <c r="G676" s="6">
        <v>6000</v>
      </c>
      <c r="H676" s="6">
        <v>2590</v>
      </c>
      <c r="I676" s="5" t="s">
        <v>29740</v>
      </c>
    </row>
    <row r="677" ht="19" customHeight="1" spans="1:9">
      <c r="A677" s="5">
        <v>3</v>
      </c>
      <c r="B677" s="5" t="s">
        <v>29735</v>
      </c>
      <c r="C677" s="5" t="s">
        <v>253</v>
      </c>
      <c r="D677" s="5">
        <v>25</v>
      </c>
      <c r="E677" s="6">
        <v>1000</v>
      </c>
      <c r="F677" s="5" t="s">
        <v>113</v>
      </c>
      <c r="G677" s="6">
        <v>4838.71</v>
      </c>
      <c r="H677" s="6">
        <v>10175.1</v>
      </c>
      <c r="I677" s="5" t="s">
        <v>29719</v>
      </c>
    </row>
    <row r="678" ht="19" customHeight="1" spans="1:9">
      <c r="A678" s="5">
        <v>3</v>
      </c>
      <c r="B678" s="5" t="s">
        <v>274</v>
      </c>
      <c r="C678" s="5" t="s">
        <v>253</v>
      </c>
      <c r="D678" s="5">
        <v>31</v>
      </c>
      <c r="E678" s="6">
        <v>1000</v>
      </c>
      <c r="F678" s="5" t="s">
        <v>113</v>
      </c>
      <c r="G678" s="6">
        <v>6000</v>
      </c>
      <c r="H678" s="6">
        <v>12162</v>
      </c>
      <c r="I678" s="5" t="s">
        <v>29719</v>
      </c>
    </row>
    <row r="679" ht="19" customHeight="1" spans="1:9">
      <c r="A679" s="5">
        <v>3</v>
      </c>
      <c r="B679" s="5" t="s">
        <v>29758</v>
      </c>
      <c r="C679" s="5" t="s">
        <v>253</v>
      </c>
      <c r="D679" s="5">
        <v>27</v>
      </c>
      <c r="E679" s="6">
        <v>1000</v>
      </c>
      <c r="F679" s="5" t="s">
        <v>120</v>
      </c>
      <c r="G679" s="6">
        <v>5225.81</v>
      </c>
      <c r="H679" s="6">
        <v>2924</v>
      </c>
      <c r="I679" s="5" t="s">
        <v>29740</v>
      </c>
    </row>
    <row r="680" ht="19" customHeight="1" spans="1:9">
      <c r="A680" s="5">
        <v>3</v>
      </c>
      <c r="B680" s="5" t="s">
        <v>29644</v>
      </c>
      <c r="C680" s="5" t="s">
        <v>253</v>
      </c>
      <c r="D680" s="5">
        <v>31</v>
      </c>
      <c r="E680" s="6">
        <v>1000</v>
      </c>
      <c r="F680" s="5" t="s">
        <v>113</v>
      </c>
      <c r="G680" s="6">
        <v>6000</v>
      </c>
      <c r="H680" s="6">
        <v>10407.4</v>
      </c>
      <c r="I680" s="5" t="s">
        <v>29719</v>
      </c>
    </row>
    <row r="681" ht="19" customHeight="1" spans="1:9">
      <c r="A681" s="5">
        <v>3</v>
      </c>
      <c r="B681" s="5" t="s">
        <v>276</v>
      </c>
      <c r="C681" s="5" t="s">
        <v>253</v>
      </c>
      <c r="D681" s="5">
        <v>13</v>
      </c>
      <c r="E681" s="6">
        <v>1000</v>
      </c>
      <c r="F681" s="5" t="s">
        <v>113</v>
      </c>
      <c r="G681" s="6">
        <v>2516.13</v>
      </c>
      <c r="H681" s="6">
        <v>3699.3</v>
      </c>
      <c r="I681" s="5" t="s">
        <v>29719</v>
      </c>
    </row>
    <row r="682" ht="19" customHeight="1" spans="1:9">
      <c r="A682" s="5">
        <v>3</v>
      </c>
      <c r="B682" s="5" t="s">
        <v>279</v>
      </c>
      <c r="C682" s="5" t="s">
        <v>253</v>
      </c>
      <c r="D682" s="5">
        <v>9</v>
      </c>
      <c r="E682" s="6">
        <v>1000</v>
      </c>
      <c r="F682" s="5" t="s">
        <v>113</v>
      </c>
      <c r="G682" s="6">
        <v>1741.94</v>
      </c>
      <c r="H682" s="6">
        <v>2417</v>
      </c>
      <c r="I682" s="5" t="s">
        <v>29719</v>
      </c>
    </row>
    <row r="683" ht="19" customHeight="1" spans="1:9">
      <c r="A683" s="5">
        <v>3</v>
      </c>
      <c r="B683" s="5" t="s">
        <v>758</v>
      </c>
      <c r="C683" s="5" t="s">
        <v>253</v>
      </c>
      <c r="D683" s="5">
        <v>26</v>
      </c>
      <c r="E683" s="6">
        <v>1000</v>
      </c>
      <c r="F683" s="5" t="s">
        <v>113</v>
      </c>
      <c r="G683" s="6">
        <v>5032.26</v>
      </c>
      <c r="H683" s="6">
        <v>7353.2</v>
      </c>
      <c r="I683" s="5" t="s">
        <v>29719</v>
      </c>
    </row>
    <row r="684" ht="19" customHeight="1" spans="1:9">
      <c r="A684" s="5">
        <v>3</v>
      </c>
      <c r="B684" s="5" t="s">
        <v>283</v>
      </c>
      <c r="C684" s="5" t="s">
        <v>253</v>
      </c>
      <c r="D684" s="5">
        <v>31</v>
      </c>
      <c r="E684" s="6">
        <v>1000</v>
      </c>
      <c r="F684" s="5" t="s">
        <v>113</v>
      </c>
      <c r="G684" s="6">
        <v>6000</v>
      </c>
      <c r="H684" s="6">
        <v>6576.9</v>
      </c>
      <c r="I684" s="5" t="s">
        <v>29719</v>
      </c>
    </row>
    <row r="685" ht="19" customHeight="1" spans="1:9">
      <c r="A685" s="5">
        <v>3</v>
      </c>
      <c r="B685" s="5" t="s">
        <v>284</v>
      </c>
      <c r="C685" s="5" t="s">
        <v>253</v>
      </c>
      <c r="D685" s="5">
        <v>13</v>
      </c>
      <c r="E685" s="6">
        <v>1000</v>
      </c>
      <c r="F685" s="5" t="s">
        <v>120</v>
      </c>
      <c r="G685" s="6">
        <v>2516.13</v>
      </c>
      <c r="H685" s="6">
        <v>1288.8</v>
      </c>
      <c r="I685" s="5" t="s">
        <v>29740</v>
      </c>
    </row>
    <row r="686" ht="19" customHeight="1" spans="1:9">
      <c r="A686" s="5">
        <v>3</v>
      </c>
      <c r="B686" s="5" t="s">
        <v>768</v>
      </c>
      <c r="C686" s="5" t="s">
        <v>253</v>
      </c>
      <c r="D686" s="5">
        <v>31</v>
      </c>
      <c r="E686" s="6">
        <v>1000</v>
      </c>
      <c r="F686" s="5" t="s">
        <v>120</v>
      </c>
      <c r="G686" s="6">
        <v>6000</v>
      </c>
      <c r="H686" s="6">
        <v>1757.4</v>
      </c>
      <c r="I686" s="5" t="s">
        <v>29740</v>
      </c>
    </row>
    <row r="687" ht="19" customHeight="1" spans="1:9">
      <c r="A687" s="5">
        <v>3</v>
      </c>
      <c r="B687" s="5" t="s">
        <v>287</v>
      </c>
      <c r="C687" s="5" t="s">
        <v>253</v>
      </c>
      <c r="D687" s="5">
        <v>31</v>
      </c>
      <c r="E687" s="6">
        <v>1000</v>
      </c>
      <c r="F687" s="5" t="s">
        <v>113</v>
      </c>
      <c r="G687" s="6">
        <v>6000</v>
      </c>
      <c r="H687" s="6">
        <v>13240.8</v>
      </c>
      <c r="I687" s="5" t="s">
        <v>29719</v>
      </c>
    </row>
    <row r="688" ht="19" customHeight="1" spans="1:9">
      <c r="A688" s="5">
        <v>3</v>
      </c>
      <c r="B688" s="5" t="s">
        <v>770</v>
      </c>
      <c r="C688" s="5" t="s">
        <v>253</v>
      </c>
      <c r="D688" s="5">
        <v>31</v>
      </c>
      <c r="E688" s="6">
        <v>1000</v>
      </c>
      <c r="F688" s="5" t="s">
        <v>120</v>
      </c>
      <c r="G688" s="6">
        <v>6000</v>
      </c>
      <c r="H688" s="6">
        <v>1491.2</v>
      </c>
      <c r="I688" s="5" t="s">
        <v>29740</v>
      </c>
    </row>
    <row r="689" ht="19" customHeight="1" spans="1:9">
      <c r="A689" s="5">
        <v>3</v>
      </c>
      <c r="B689" s="5" t="s">
        <v>288</v>
      </c>
      <c r="C689" s="5" t="s">
        <v>253</v>
      </c>
      <c r="D689" s="5">
        <v>9</v>
      </c>
      <c r="E689" s="6">
        <v>1000</v>
      </c>
      <c r="F689" s="5" t="s">
        <v>113</v>
      </c>
      <c r="G689" s="6">
        <v>1741.94</v>
      </c>
      <c r="H689" s="6">
        <v>1550.4</v>
      </c>
      <c r="I689" s="5" t="s">
        <v>29719</v>
      </c>
    </row>
    <row r="690" ht="19" customHeight="1" spans="1:9">
      <c r="A690" s="5">
        <v>3</v>
      </c>
      <c r="B690" s="5" t="s">
        <v>771</v>
      </c>
      <c r="C690" s="5" t="s">
        <v>253</v>
      </c>
      <c r="D690" s="5">
        <v>22</v>
      </c>
      <c r="E690" s="6">
        <v>1000</v>
      </c>
      <c r="F690" s="5" t="s">
        <v>113</v>
      </c>
      <c r="G690" s="6">
        <v>4258.06</v>
      </c>
      <c r="H690" s="6">
        <v>8482.7</v>
      </c>
      <c r="I690" s="5" t="s">
        <v>29719</v>
      </c>
    </row>
    <row r="691" ht="19" customHeight="1" spans="1:9">
      <c r="A691" s="5">
        <v>3</v>
      </c>
      <c r="B691" s="5" t="s">
        <v>292</v>
      </c>
      <c r="C691" s="5" t="s">
        <v>253</v>
      </c>
      <c r="D691" s="5">
        <v>31</v>
      </c>
      <c r="E691" s="6">
        <v>1000</v>
      </c>
      <c r="F691" s="5" t="s">
        <v>120</v>
      </c>
      <c r="G691" s="6">
        <v>6000</v>
      </c>
      <c r="H691" s="6">
        <v>5854.4</v>
      </c>
      <c r="I691" s="5" t="s">
        <v>29740</v>
      </c>
    </row>
    <row r="692" ht="19" customHeight="1" spans="1:9">
      <c r="A692" s="5">
        <v>3</v>
      </c>
      <c r="B692" s="5" t="s">
        <v>295</v>
      </c>
      <c r="C692" s="5" t="s">
        <v>253</v>
      </c>
      <c r="D692" s="5">
        <v>31</v>
      </c>
      <c r="E692" s="6">
        <v>1000</v>
      </c>
      <c r="F692" s="5" t="s">
        <v>113</v>
      </c>
      <c r="G692" s="6">
        <v>6000</v>
      </c>
      <c r="H692" s="6">
        <v>4925.2</v>
      </c>
      <c r="I692" s="5" t="s">
        <v>29719</v>
      </c>
    </row>
    <row r="693" ht="19" customHeight="1" spans="1:9">
      <c r="A693" s="5">
        <v>3</v>
      </c>
      <c r="B693" s="5" t="s">
        <v>299</v>
      </c>
      <c r="C693" s="5" t="s">
        <v>253</v>
      </c>
      <c r="D693" s="5">
        <v>6</v>
      </c>
      <c r="E693" s="6">
        <v>1000</v>
      </c>
      <c r="F693" s="5" t="s">
        <v>113</v>
      </c>
      <c r="G693" s="6">
        <v>1161.29</v>
      </c>
      <c r="H693" s="6">
        <v>2422.9</v>
      </c>
      <c r="I693" s="5" t="s">
        <v>29719</v>
      </c>
    </row>
    <row r="694" ht="19" customHeight="1" spans="1:9">
      <c r="A694" s="5">
        <v>3</v>
      </c>
      <c r="B694" s="5" t="s">
        <v>303</v>
      </c>
      <c r="C694" s="5" t="s">
        <v>253</v>
      </c>
      <c r="D694" s="5">
        <v>31</v>
      </c>
      <c r="E694" s="6">
        <v>1000</v>
      </c>
      <c r="F694" s="5" t="s">
        <v>113</v>
      </c>
      <c r="G694" s="6">
        <v>6000</v>
      </c>
      <c r="H694" s="6">
        <v>10851.2</v>
      </c>
      <c r="I694" s="5" t="s">
        <v>29719</v>
      </c>
    </row>
    <row r="695" ht="19" customHeight="1" spans="1:9">
      <c r="A695" s="5">
        <v>3</v>
      </c>
      <c r="B695" s="5" t="s">
        <v>305</v>
      </c>
      <c r="C695" s="5" t="s">
        <v>253</v>
      </c>
      <c r="D695" s="5">
        <v>31</v>
      </c>
      <c r="E695" s="6">
        <v>1000</v>
      </c>
      <c r="F695" s="5" t="s">
        <v>113</v>
      </c>
      <c r="G695" s="6">
        <v>6000</v>
      </c>
      <c r="H695" s="6">
        <v>4759.8</v>
      </c>
      <c r="I695" s="5" t="s">
        <v>29719</v>
      </c>
    </row>
    <row r="696" ht="19" customHeight="1" spans="1:9">
      <c r="A696" s="5">
        <v>3</v>
      </c>
      <c r="B696" s="5" t="s">
        <v>784</v>
      </c>
      <c r="C696" s="5" t="s">
        <v>253</v>
      </c>
      <c r="D696" s="5">
        <v>31</v>
      </c>
      <c r="E696" s="6">
        <v>1000</v>
      </c>
      <c r="F696" s="5" t="s">
        <v>113</v>
      </c>
      <c r="G696" s="6">
        <v>6000</v>
      </c>
      <c r="H696" s="6">
        <v>8195.2</v>
      </c>
      <c r="I696" s="5" t="s">
        <v>29719</v>
      </c>
    </row>
    <row r="697" ht="19" customHeight="1" spans="1:9">
      <c r="A697" s="5">
        <v>3</v>
      </c>
      <c r="B697" s="5" t="s">
        <v>129</v>
      </c>
      <c r="C697" s="5" t="s">
        <v>253</v>
      </c>
      <c r="D697" s="5">
        <v>31</v>
      </c>
      <c r="E697" s="6">
        <v>1000</v>
      </c>
      <c r="F697" s="5" t="s">
        <v>120</v>
      </c>
      <c r="G697" s="6">
        <v>6000</v>
      </c>
      <c r="H697" s="6">
        <v>276.3</v>
      </c>
      <c r="I697" s="5" t="s">
        <v>29740</v>
      </c>
    </row>
    <row r="698" ht="19" customHeight="1" spans="1:9">
      <c r="A698" s="5">
        <v>3</v>
      </c>
      <c r="B698" s="5" t="s">
        <v>307</v>
      </c>
      <c r="C698" s="5" t="s">
        <v>253</v>
      </c>
      <c r="D698" s="5">
        <v>7</v>
      </c>
      <c r="E698" s="6">
        <v>1000</v>
      </c>
      <c r="F698" s="5" t="s">
        <v>113</v>
      </c>
      <c r="G698" s="6">
        <v>1354.84</v>
      </c>
      <c r="H698" s="6">
        <v>2759.2</v>
      </c>
      <c r="I698" s="5" t="s">
        <v>29719</v>
      </c>
    </row>
    <row r="699" ht="19" customHeight="1" spans="1:9">
      <c r="A699" s="5">
        <v>3</v>
      </c>
      <c r="B699" s="5" t="s">
        <v>789</v>
      </c>
      <c r="C699" s="5" t="s">
        <v>253</v>
      </c>
      <c r="D699" s="5">
        <v>31</v>
      </c>
      <c r="E699" s="6">
        <v>1000</v>
      </c>
      <c r="F699" s="5" t="s">
        <v>120</v>
      </c>
      <c r="G699" s="6">
        <v>6000</v>
      </c>
      <c r="H699" s="6">
        <v>3275.4</v>
      </c>
      <c r="I699" s="5" t="s">
        <v>29740</v>
      </c>
    </row>
    <row r="700" ht="19" customHeight="1" spans="1:9">
      <c r="A700" s="5">
        <v>3</v>
      </c>
      <c r="B700" s="5" t="s">
        <v>132</v>
      </c>
      <c r="C700" s="5" t="s">
        <v>253</v>
      </c>
      <c r="D700" s="5">
        <v>10</v>
      </c>
      <c r="E700" s="6">
        <v>1000</v>
      </c>
      <c r="F700" s="5" t="s">
        <v>113</v>
      </c>
      <c r="G700" s="6">
        <v>1935.48</v>
      </c>
      <c r="H700" s="6">
        <v>4398.9</v>
      </c>
      <c r="I700" s="5" t="s">
        <v>29719</v>
      </c>
    </row>
    <row r="701" ht="19" customHeight="1" spans="1:9">
      <c r="A701" s="5">
        <v>3</v>
      </c>
      <c r="B701" s="5" t="s">
        <v>29725</v>
      </c>
      <c r="C701" s="5" t="s">
        <v>253</v>
      </c>
      <c r="D701" s="5">
        <v>31</v>
      </c>
      <c r="E701" s="6">
        <v>150</v>
      </c>
      <c r="F701" s="5" t="s">
        <v>113</v>
      </c>
      <c r="G701" s="6">
        <v>3000</v>
      </c>
      <c r="H701" s="6">
        <v>6292.3</v>
      </c>
      <c r="I701" s="5" t="s">
        <v>29719</v>
      </c>
    </row>
    <row r="702" ht="19" customHeight="1" spans="1:9">
      <c r="A702" s="5">
        <v>3</v>
      </c>
      <c r="B702" s="5" t="s">
        <v>29646</v>
      </c>
      <c r="C702" s="5" t="s">
        <v>253</v>
      </c>
      <c r="D702" s="5">
        <v>31</v>
      </c>
      <c r="E702" s="6">
        <v>150</v>
      </c>
      <c r="F702" s="5" t="s">
        <v>120</v>
      </c>
      <c r="G702" s="6">
        <v>3000</v>
      </c>
      <c r="H702" s="6">
        <v>332.4</v>
      </c>
      <c r="I702" s="5" t="s">
        <v>29740</v>
      </c>
    </row>
    <row r="703" ht="19" customHeight="1" spans="1:9">
      <c r="A703" s="5">
        <v>3</v>
      </c>
      <c r="B703" s="5" t="s">
        <v>29653</v>
      </c>
      <c r="C703" s="5" t="s">
        <v>253</v>
      </c>
      <c r="D703" s="5">
        <v>31</v>
      </c>
      <c r="E703" s="6">
        <v>150</v>
      </c>
      <c r="F703" s="5" t="s">
        <v>120</v>
      </c>
      <c r="G703" s="6">
        <v>3000</v>
      </c>
      <c r="H703" s="6">
        <v>1507.7</v>
      </c>
      <c r="I703" s="5" t="s">
        <v>29740</v>
      </c>
    </row>
    <row r="704" ht="19" customHeight="1" spans="1:9">
      <c r="A704" s="5">
        <v>3</v>
      </c>
      <c r="B704" s="5" t="s">
        <v>29638</v>
      </c>
      <c r="C704" s="5" t="s">
        <v>253</v>
      </c>
      <c r="D704" s="5">
        <v>31</v>
      </c>
      <c r="E704" s="6">
        <v>150</v>
      </c>
      <c r="F704" s="5" t="s">
        <v>120</v>
      </c>
      <c r="G704" s="6">
        <v>3000</v>
      </c>
      <c r="H704" s="6">
        <v>1624.6</v>
      </c>
      <c r="I704" s="5" t="s">
        <v>29740</v>
      </c>
    </row>
    <row r="705" ht="19" customHeight="1" spans="1:9">
      <c r="A705" s="5">
        <v>3</v>
      </c>
      <c r="B705" s="5" t="s">
        <v>29635</v>
      </c>
      <c r="C705" s="5" t="s">
        <v>253</v>
      </c>
      <c r="D705" s="5">
        <v>10</v>
      </c>
      <c r="E705" s="6">
        <v>150</v>
      </c>
      <c r="F705" s="5" t="s">
        <v>120</v>
      </c>
      <c r="G705" s="6">
        <v>967.74</v>
      </c>
      <c r="H705" s="6">
        <v>112.2</v>
      </c>
      <c r="I705" s="5" t="s">
        <v>29740</v>
      </c>
    </row>
    <row r="706" ht="19" customHeight="1" spans="1:9">
      <c r="A706" s="5">
        <v>3</v>
      </c>
      <c r="B706" s="5" t="s">
        <v>29630</v>
      </c>
      <c r="C706" s="5" t="s">
        <v>253</v>
      </c>
      <c r="D706" s="5">
        <v>31</v>
      </c>
      <c r="E706" s="6">
        <v>150</v>
      </c>
      <c r="F706" s="5" t="s">
        <v>120</v>
      </c>
      <c r="G706" s="6">
        <v>3000</v>
      </c>
      <c r="H706" s="6">
        <v>1582.2</v>
      </c>
      <c r="I706" s="5" t="s">
        <v>29740</v>
      </c>
    </row>
    <row r="707" ht="19" customHeight="1" spans="1:9">
      <c r="A707" s="5">
        <v>3</v>
      </c>
      <c r="B707" s="5" t="s">
        <v>29741</v>
      </c>
      <c r="C707" s="5" t="s">
        <v>253</v>
      </c>
      <c r="D707" s="5">
        <v>31</v>
      </c>
      <c r="E707" s="6">
        <v>260</v>
      </c>
      <c r="F707" s="5" t="s">
        <v>113</v>
      </c>
      <c r="G707" s="6">
        <v>5000</v>
      </c>
      <c r="H707" s="6">
        <v>6920.9</v>
      </c>
      <c r="I707" s="5" t="s">
        <v>29719</v>
      </c>
    </row>
    <row r="708" ht="19" customHeight="1" spans="1:9">
      <c r="A708" s="5">
        <v>3</v>
      </c>
      <c r="B708" s="5" t="s">
        <v>562</v>
      </c>
      <c r="C708" s="5" t="s">
        <v>253</v>
      </c>
      <c r="D708" s="5">
        <v>31</v>
      </c>
      <c r="E708" s="6">
        <v>260</v>
      </c>
      <c r="F708" s="5" t="s">
        <v>120</v>
      </c>
      <c r="G708" s="6">
        <v>5000</v>
      </c>
      <c r="H708" s="6">
        <v>3291</v>
      </c>
      <c r="I708" s="5" t="s">
        <v>29740</v>
      </c>
    </row>
    <row r="709" ht="19" customHeight="1" spans="1:9">
      <c r="A709" s="5">
        <v>3</v>
      </c>
      <c r="B709" s="5" t="s">
        <v>827</v>
      </c>
      <c r="C709" s="5" t="s">
        <v>253</v>
      </c>
      <c r="D709" s="5">
        <v>31</v>
      </c>
      <c r="E709" s="6">
        <v>150</v>
      </c>
      <c r="F709" s="5" t="s">
        <v>113</v>
      </c>
      <c r="G709" s="6">
        <v>3000</v>
      </c>
      <c r="H709" s="6">
        <v>7320</v>
      </c>
      <c r="I709" s="5" t="s">
        <v>29719</v>
      </c>
    </row>
    <row r="710" ht="19" customHeight="1" spans="1:9">
      <c r="A710" s="5">
        <v>3</v>
      </c>
      <c r="B710" s="5" t="s">
        <v>29700</v>
      </c>
      <c r="C710" s="5" t="s">
        <v>253</v>
      </c>
      <c r="D710" s="5">
        <v>31</v>
      </c>
      <c r="E710" s="6">
        <v>260</v>
      </c>
      <c r="F710" s="5" t="s">
        <v>120</v>
      </c>
      <c r="G710" s="6">
        <v>5000</v>
      </c>
      <c r="H710" s="6">
        <v>0</v>
      </c>
      <c r="I710" s="5" t="s">
        <v>29740</v>
      </c>
    </row>
    <row r="711" ht="19" customHeight="1" spans="1:9">
      <c r="A711" s="5">
        <v>3</v>
      </c>
      <c r="B711" s="5" t="s">
        <v>828</v>
      </c>
      <c r="C711" s="5" t="s">
        <v>253</v>
      </c>
      <c r="D711" s="5">
        <v>31</v>
      </c>
      <c r="E711" s="6">
        <v>260</v>
      </c>
      <c r="F711" s="5" t="s">
        <v>113</v>
      </c>
      <c r="G711" s="6">
        <v>5000</v>
      </c>
      <c r="H711" s="6">
        <v>4632.8</v>
      </c>
      <c r="I711" s="5" t="s">
        <v>29719</v>
      </c>
    </row>
    <row r="712" ht="19" customHeight="1" spans="1:9">
      <c r="A712" s="5">
        <v>3</v>
      </c>
      <c r="B712" s="5" t="s">
        <v>320</v>
      </c>
      <c r="C712" s="5" t="s">
        <v>253</v>
      </c>
      <c r="D712" s="5">
        <v>14</v>
      </c>
      <c r="E712" s="6">
        <v>260</v>
      </c>
      <c r="F712" s="5" t="s">
        <v>113</v>
      </c>
      <c r="G712" s="6">
        <v>2258.06</v>
      </c>
      <c r="H712" s="6">
        <v>3688.7</v>
      </c>
      <c r="I712" s="5" t="s">
        <v>29719</v>
      </c>
    </row>
    <row r="713" ht="19" customHeight="1" spans="1:9">
      <c r="A713" s="5">
        <v>3</v>
      </c>
      <c r="B713" s="5" t="s">
        <v>572</v>
      </c>
      <c r="C713" s="5" t="s">
        <v>253</v>
      </c>
      <c r="D713" s="5">
        <v>31</v>
      </c>
      <c r="E713" s="6">
        <v>260</v>
      </c>
      <c r="F713" s="5" t="s">
        <v>113</v>
      </c>
      <c r="G713" s="6">
        <v>5000</v>
      </c>
      <c r="H713" s="6">
        <v>9714.5</v>
      </c>
      <c r="I713" s="5" t="s">
        <v>29719</v>
      </c>
    </row>
    <row r="714" ht="19" customHeight="1" spans="1:9">
      <c r="A714" s="5">
        <v>3</v>
      </c>
      <c r="B714" s="5" t="s">
        <v>576</v>
      </c>
      <c r="C714" s="5" t="s">
        <v>253</v>
      </c>
      <c r="D714" s="5">
        <v>31</v>
      </c>
      <c r="E714" s="6">
        <v>260</v>
      </c>
      <c r="F714" s="5" t="s">
        <v>120</v>
      </c>
      <c r="G714" s="6">
        <v>5000</v>
      </c>
      <c r="H714" s="6">
        <v>548.1</v>
      </c>
      <c r="I714" s="5" t="s">
        <v>29740</v>
      </c>
    </row>
    <row r="715" ht="19" customHeight="1" spans="1:9">
      <c r="A715" s="5">
        <v>3</v>
      </c>
      <c r="B715" s="5" t="s">
        <v>324</v>
      </c>
      <c r="C715" s="5" t="s">
        <v>253</v>
      </c>
      <c r="D715" s="5">
        <v>31</v>
      </c>
      <c r="E715" s="6">
        <v>260</v>
      </c>
      <c r="F715" s="5" t="s">
        <v>120</v>
      </c>
      <c r="G715" s="6">
        <v>5000</v>
      </c>
      <c r="H715" s="6">
        <v>757</v>
      </c>
      <c r="I715" s="5" t="s">
        <v>29740</v>
      </c>
    </row>
    <row r="716" ht="19" customHeight="1" spans="1:9">
      <c r="A716" s="5">
        <v>3</v>
      </c>
      <c r="B716" s="5" t="s">
        <v>29738</v>
      </c>
      <c r="C716" s="5" t="s">
        <v>253</v>
      </c>
      <c r="D716" s="5">
        <v>6</v>
      </c>
      <c r="E716" s="6">
        <v>260</v>
      </c>
      <c r="F716" s="5" t="s">
        <v>120</v>
      </c>
      <c r="G716" s="6">
        <v>967.74</v>
      </c>
      <c r="H716" s="6">
        <v>411.3</v>
      </c>
      <c r="I716" s="5" t="s">
        <v>29740</v>
      </c>
    </row>
    <row r="717" ht="19" customHeight="1" spans="1:9">
      <c r="A717" s="5">
        <v>3</v>
      </c>
      <c r="B717" s="5" t="s">
        <v>29684</v>
      </c>
      <c r="C717" s="5" t="s">
        <v>253</v>
      </c>
      <c r="D717" s="5">
        <v>31</v>
      </c>
      <c r="E717" s="6">
        <v>150</v>
      </c>
      <c r="F717" s="5" t="s">
        <v>113</v>
      </c>
      <c r="G717" s="6">
        <v>3000</v>
      </c>
      <c r="H717" s="6">
        <v>7198.5</v>
      </c>
      <c r="I717" s="5" t="s">
        <v>29719</v>
      </c>
    </row>
    <row r="718" ht="19" customHeight="1" spans="1:9">
      <c r="A718" s="5">
        <v>3</v>
      </c>
      <c r="B718" s="5" t="s">
        <v>326</v>
      </c>
      <c r="C718" s="5" t="s">
        <v>253</v>
      </c>
      <c r="D718" s="5">
        <v>31</v>
      </c>
      <c r="E718" s="6">
        <v>260</v>
      </c>
      <c r="F718" s="5" t="s">
        <v>113</v>
      </c>
      <c r="G718" s="6">
        <v>5000</v>
      </c>
      <c r="H718" s="6">
        <v>4896.6</v>
      </c>
      <c r="I718" s="5" t="s">
        <v>29719</v>
      </c>
    </row>
    <row r="719" ht="19" customHeight="1" spans="1:9">
      <c r="A719" s="5">
        <v>3</v>
      </c>
      <c r="B719" s="5" t="s">
        <v>29690</v>
      </c>
      <c r="C719" s="5" t="s">
        <v>253</v>
      </c>
      <c r="D719" s="5">
        <v>6</v>
      </c>
      <c r="E719" s="6">
        <v>260</v>
      </c>
      <c r="F719" s="5" t="s">
        <v>113</v>
      </c>
      <c r="G719" s="6">
        <v>967.74</v>
      </c>
      <c r="H719" s="6">
        <v>1249.5</v>
      </c>
      <c r="I719" s="5" t="s">
        <v>29719</v>
      </c>
    </row>
    <row r="720" ht="19" customHeight="1" spans="1:9">
      <c r="A720" s="5">
        <v>3</v>
      </c>
      <c r="B720" s="5" t="s">
        <v>29701</v>
      </c>
      <c r="C720" s="5" t="s">
        <v>253</v>
      </c>
      <c r="D720" s="5">
        <v>13</v>
      </c>
      <c r="E720" s="6">
        <v>260</v>
      </c>
      <c r="F720" s="5" t="s">
        <v>113</v>
      </c>
      <c r="G720" s="6">
        <v>2096.77</v>
      </c>
      <c r="H720" s="6">
        <v>3056.3</v>
      </c>
      <c r="I720" s="5" t="s">
        <v>29719</v>
      </c>
    </row>
    <row r="721" ht="19" customHeight="1" spans="1:9">
      <c r="A721" s="5">
        <v>3</v>
      </c>
      <c r="B721" s="5" t="s">
        <v>337</v>
      </c>
      <c r="C721" s="5" t="s">
        <v>253</v>
      </c>
      <c r="D721" s="5">
        <v>31</v>
      </c>
      <c r="E721" s="6">
        <v>260</v>
      </c>
      <c r="F721" s="5" t="s">
        <v>120</v>
      </c>
      <c r="G721" s="6">
        <v>5000</v>
      </c>
      <c r="H721" s="6">
        <v>411.9</v>
      </c>
      <c r="I721" s="5" t="s">
        <v>29740</v>
      </c>
    </row>
    <row r="722" ht="19" customHeight="1" spans="1:9">
      <c r="A722" s="5">
        <v>3</v>
      </c>
      <c r="B722" s="5" t="s">
        <v>338</v>
      </c>
      <c r="C722" s="5" t="s">
        <v>253</v>
      </c>
      <c r="D722" s="5">
        <v>24</v>
      </c>
      <c r="E722" s="6">
        <v>260</v>
      </c>
      <c r="F722" s="5" t="s">
        <v>120</v>
      </c>
      <c r="G722" s="6">
        <v>3870.97</v>
      </c>
      <c r="H722" s="6">
        <v>1537.1</v>
      </c>
      <c r="I722" s="5" t="s">
        <v>29740</v>
      </c>
    </row>
    <row r="723" ht="19" customHeight="1" spans="1:9">
      <c r="A723" s="5">
        <v>3</v>
      </c>
      <c r="B723" s="5" t="s">
        <v>29696</v>
      </c>
      <c r="C723" s="5" t="s">
        <v>253</v>
      </c>
      <c r="D723" s="5">
        <v>6</v>
      </c>
      <c r="E723" s="6">
        <v>260</v>
      </c>
      <c r="F723" s="5" t="s">
        <v>113</v>
      </c>
      <c r="G723" s="6">
        <v>967.74</v>
      </c>
      <c r="H723" s="6">
        <v>882.2</v>
      </c>
      <c r="I723" s="5" t="s">
        <v>29719</v>
      </c>
    </row>
    <row r="724" ht="19" customHeight="1" spans="1:9">
      <c r="A724" s="5">
        <v>3</v>
      </c>
      <c r="B724" s="5" t="s">
        <v>29743</v>
      </c>
      <c r="C724" s="5" t="s">
        <v>253</v>
      </c>
      <c r="D724" s="5">
        <v>31</v>
      </c>
      <c r="E724" s="6">
        <v>150</v>
      </c>
      <c r="F724" s="5" t="s">
        <v>113</v>
      </c>
      <c r="G724" s="6">
        <v>3000</v>
      </c>
      <c r="H724" s="6">
        <v>5796.8</v>
      </c>
      <c r="I724" s="5" t="s">
        <v>29719</v>
      </c>
    </row>
    <row r="725" ht="19" customHeight="1" spans="1:9">
      <c r="A725" s="5">
        <v>3</v>
      </c>
      <c r="B725" s="5" t="s">
        <v>578</v>
      </c>
      <c r="C725" s="5" t="s">
        <v>253</v>
      </c>
      <c r="D725" s="5">
        <v>31</v>
      </c>
      <c r="E725" s="6">
        <v>260</v>
      </c>
      <c r="F725" s="5" t="s">
        <v>120</v>
      </c>
      <c r="G725" s="6">
        <v>5000</v>
      </c>
      <c r="H725" s="6">
        <v>1769.7</v>
      </c>
      <c r="I725" s="5" t="s">
        <v>29740</v>
      </c>
    </row>
    <row r="726" ht="19" customHeight="1" spans="1:9">
      <c r="A726" s="5">
        <v>3</v>
      </c>
      <c r="B726" s="5" t="s">
        <v>609</v>
      </c>
      <c r="C726" s="5" t="s">
        <v>253</v>
      </c>
      <c r="D726" s="5">
        <v>29</v>
      </c>
      <c r="E726" s="6">
        <v>260</v>
      </c>
      <c r="F726" s="5" t="s">
        <v>113</v>
      </c>
      <c r="G726" s="6">
        <v>4677.42</v>
      </c>
      <c r="H726" s="6">
        <v>4931.9</v>
      </c>
      <c r="I726" s="5" t="s">
        <v>29719</v>
      </c>
    </row>
    <row r="727" ht="19" customHeight="1" spans="1:9">
      <c r="A727" s="5">
        <v>3</v>
      </c>
      <c r="B727" s="5" t="s">
        <v>29702</v>
      </c>
      <c r="C727" s="5" t="s">
        <v>253</v>
      </c>
      <c r="D727" s="5">
        <v>13</v>
      </c>
      <c r="E727" s="6">
        <v>260</v>
      </c>
      <c r="F727" s="5" t="s">
        <v>120</v>
      </c>
      <c r="G727" s="6">
        <v>2096.77</v>
      </c>
      <c r="H727" s="6">
        <v>345</v>
      </c>
      <c r="I727" s="5" t="s">
        <v>29740</v>
      </c>
    </row>
    <row r="728" ht="19" customHeight="1" spans="1:9">
      <c r="A728" s="5">
        <v>3</v>
      </c>
      <c r="B728" s="5" t="s">
        <v>29709</v>
      </c>
      <c r="C728" s="5" t="s">
        <v>253</v>
      </c>
      <c r="D728" s="5">
        <v>31</v>
      </c>
      <c r="E728" s="6">
        <v>260</v>
      </c>
      <c r="F728" s="5" t="s">
        <v>120</v>
      </c>
      <c r="G728" s="6">
        <v>5000</v>
      </c>
      <c r="H728" s="6">
        <v>3538.4</v>
      </c>
      <c r="I728" s="5" t="s">
        <v>29740</v>
      </c>
    </row>
    <row r="729" ht="19" customHeight="1" spans="1:9">
      <c r="A729" s="5">
        <v>3</v>
      </c>
      <c r="B729" s="5" t="s">
        <v>29710</v>
      </c>
      <c r="C729" s="5" t="s">
        <v>253</v>
      </c>
      <c r="D729" s="5">
        <v>9</v>
      </c>
      <c r="E729" s="6">
        <v>260</v>
      </c>
      <c r="F729" s="5" t="s">
        <v>113</v>
      </c>
      <c r="G729" s="6">
        <v>1451.61</v>
      </c>
      <c r="H729" s="6">
        <v>1928.5</v>
      </c>
      <c r="I729" s="5" t="s">
        <v>29719</v>
      </c>
    </row>
    <row r="730" ht="19" customHeight="1" spans="1:9">
      <c r="A730" s="5">
        <v>3</v>
      </c>
      <c r="B730" s="5" t="s">
        <v>29746</v>
      </c>
      <c r="C730" s="5" t="s">
        <v>253</v>
      </c>
      <c r="D730" s="5">
        <v>31</v>
      </c>
      <c r="E730" s="6">
        <v>260</v>
      </c>
      <c r="F730" s="5" t="s">
        <v>113</v>
      </c>
      <c r="G730" s="6">
        <v>5000</v>
      </c>
      <c r="H730" s="6">
        <v>13052</v>
      </c>
      <c r="I730" s="5" t="s">
        <v>29719</v>
      </c>
    </row>
    <row r="731" ht="19" customHeight="1" spans="1:9">
      <c r="A731" s="5">
        <v>3</v>
      </c>
      <c r="B731" s="5" t="s">
        <v>835</v>
      </c>
      <c r="C731" s="5" t="s">
        <v>253</v>
      </c>
      <c r="D731" s="5">
        <v>13</v>
      </c>
      <c r="E731" s="6">
        <v>260</v>
      </c>
      <c r="F731" s="5" t="s">
        <v>120</v>
      </c>
      <c r="G731" s="6">
        <v>2096.77</v>
      </c>
      <c r="H731" s="6">
        <v>319.9</v>
      </c>
      <c r="I731" s="5" t="s">
        <v>29740</v>
      </c>
    </row>
    <row r="732" ht="19" customHeight="1" spans="1:9">
      <c r="A732" s="5">
        <v>3</v>
      </c>
      <c r="B732" s="5" t="s">
        <v>29697</v>
      </c>
      <c r="C732" s="5" t="s">
        <v>253</v>
      </c>
      <c r="D732" s="5">
        <v>9</v>
      </c>
      <c r="E732" s="6">
        <v>260</v>
      </c>
      <c r="F732" s="5" t="s">
        <v>120</v>
      </c>
      <c r="G732" s="6">
        <v>1451.61</v>
      </c>
      <c r="H732" s="6">
        <v>369.9</v>
      </c>
      <c r="I732" s="5" t="s">
        <v>29740</v>
      </c>
    </row>
    <row r="733" ht="19" customHeight="1" spans="1:9">
      <c r="A733" s="5">
        <v>3</v>
      </c>
      <c r="B733" s="5" t="s">
        <v>29748</v>
      </c>
      <c r="C733" s="5" t="s">
        <v>253</v>
      </c>
      <c r="D733" s="5">
        <v>31</v>
      </c>
      <c r="E733" s="6">
        <v>260</v>
      </c>
      <c r="F733" s="5" t="s">
        <v>120</v>
      </c>
      <c r="G733" s="6">
        <v>5000</v>
      </c>
      <c r="H733" s="6">
        <v>724.5</v>
      </c>
      <c r="I733" s="5" t="s">
        <v>29740</v>
      </c>
    </row>
    <row r="734" ht="19" customHeight="1" spans="1:9">
      <c r="A734" s="5">
        <v>3</v>
      </c>
      <c r="B734" s="5" t="s">
        <v>29744</v>
      </c>
      <c r="C734" s="5" t="s">
        <v>253</v>
      </c>
      <c r="D734" s="5">
        <v>31</v>
      </c>
      <c r="E734" s="6">
        <v>260</v>
      </c>
      <c r="F734" s="5" t="s">
        <v>113</v>
      </c>
      <c r="G734" s="6">
        <v>5000</v>
      </c>
      <c r="H734" s="6">
        <v>9306.4</v>
      </c>
      <c r="I734" s="5" t="s">
        <v>29719</v>
      </c>
    </row>
    <row r="735" ht="19" customHeight="1" spans="1:9">
      <c r="A735" s="5">
        <v>3</v>
      </c>
      <c r="B735" s="5" t="s">
        <v>29692</v>
      </c>
      <c r="C735" s="5" t="s">
        <v>253</v>
      </c>
      <c r="D735" s="5">
        <v>31</v>
      </c>
      <c r="E735" s="6">
        <v>260</v>
      </c>
      <c r="F735" s="5" t="s">
        <v>120</v>
      </c>
      <c r="G735" s="6">
        <v>5000</v>
      </c>
      <c r="H735" s="6">
        <v>5.9</v>
      </c>
      <c r="I735" s="5" t="s">
        <v>29740</v>
      </c>
    </row>
    <row r="736" ht="19" customHeight="1" spans="1:9">
      <c r="A736" s="5">
        <v>3</v>
      </c>
      <c r="B736" s="5" t="s">
        <v>846</v>
      </c>
      <c r="C736" s="5" t="s">
        <v>253</v>
      </c>
      <c r="D736" s="5">
        <v>6</v>
      </c>
      <c r="E736" s="6">
        <v>150</v>
      </c>
      <c r="F736" s="5" t="s">
        <v>120</v>
      </c>
      <c r="G736" s="6">
        <v>580.65</v>
      </c>
      <c r="H736" s="6">
        <v>288.1</v>
      </c>
      <c r="I736" s="5" t="s">
        <v>29740</v>
      </c>
    </row>
    <row r="737" ht="19" customHeight="1" spans="1:9">
      <c r="A737" s="5">
        <v>3</v>
      </c>
      <c r="B737" s="5" t="s">
        <v>29739</v>
      </c>
      <c r="C737" s="5" t="s">
        <v>253</v>
      </c>
      <c r="D737" s="5">
        <v>14</v>
      </c>
      <c r="E737" s="6">
        <v>260</v>
      </c>
      <c r="F737" s="5" t="s">
        <v>113</v>
      </c>
      <c r="G737" s="6">
        <v>2258.06</v>
      </c>
      <c r="H737" s="6">
        <v>1455.3</v>
      </c>
      <c r="I737" s="5" t="s">
        <v>29719</v>
      </c>
    </row>
    <row r="738" ht="19" customHeight="1" spans="1:9">
      <c r="A738" s="5">
        <v>3</v>
      </c>
      <c r="B738" s="5" t="s">
        <v>29654</v>
      </c>
      <c r="C738" s="5" t="s">
        <v>253</v>
      </c>
      <c r="D738" s="5">
        <v>31</v>
      </c>
      <c r="E738" s="6">
        <v>150</v>
      </c>
      <c r="F738" s="5" t="s">
        <v>120</v>
      </c>
      <c r="G738" s="6">
        <v>3000</v>
      </c>
      <c r="H738" s="6">
        <v>757.8</v>
      </c>
      <c r="I738" s="5" t="s">
        <v>29740</v>
      </c>
    </row>
    <row r="739" ht="19" customHeight="1" spans="1:9">
      <c r="A739" s="5">
        <v>3</v>
      </c>
      <c r="B739" s="5" t="s">
        <v>829</v>
      </c>
      <c r="C739" s="5" t="s">
        <v>253</v>
      </c>
      <c r="D739" s="5">
        <v>31</v>
      </c>
      <c r="E739" s="6">
        <v>150</v>
      </c>
      <c r="F739" s="5" t="s">
        <v>113</v>
      </c>
      <c r="G739" s="6">
        <v>3000</v>
      </c>
      <c r="H739" s="6">
        <v>6480.1</v>
      </c>
      <c r="I739" s="5" t="s">
        <v>29719</v>
      </c>
    </row>
    <row r="740" ht="19" customHeight="1" spans="1:9">
      <c r="A740" s="5">
        <v>3</v>
      </c>
      <c r="B740" s="5" t="s">
        <v>348</v>
      </c>
      <c r="C740" s="5" t="s">
        <v>253</v>
      </c>
      <c r="D740" s="5">
        <v>8</v>
      </c>
      <c r="E740" s="6">
        <v>150</v>
      </c>
      <c r="F740" s="5" t="s">
        <v>113</v>
      </c>
      <c r="G740" s="6">
        <v>774.19</v>
      </c>
      <c r="H740" s="6">
        <v>1071.7</v>
      </c>
      <c r="I740" s="5" t="s">
        <v>29719</v>
      </c>
    </row>
    <row r="741" ht="19" customHeight="1" spans="1:9">
      <c r="A741" s="5">
        <v>3</v>
      </c>
      <c r="B741" s="5" t="s">
        <v>68</v>
      </c>
      <c r="C741" s="5" t="s">
        <v>253</v>
      </c>
      <c r="D741" s="5">
        <v>31</v>
      </c>
      <c r="E741" s="6">
        <v>150</v>
      </c>
      <c r="F741" s="5" t="s">
        <v>113</v>
      </c>
      <c r="G741" s="6">
        <v>3000</v>
      </c>
      <c r="H741" s="6">
        <v>3195.9</v>
      </c>
      <c r="I741" s="5" t="s">
        <v>29719</v>
      </c>
    </row>
    <row r="742" ht="19" customHeight="1" spans="1:9">
      <c r="A742" s="5">
        <v>3</v>
      </c>
      <c r="B742" s="5" t="s">
        <v>596</v>
      </c>
      <c r="C742" s="5" t="s">
        <v>253</v>
      </c>
      <c r="D742" s="5">
        <v>31</v>
      </c>
      <c r="E742" s="6">
        <v>150</v>
      </c>
      <c r="F742" s="5" t="s">
        <v>113</v>
      </c>
      <c r="G742" s="6">
        <v>3000</v>
      </c>
      <c r="H742" s="6">
        <v>8062.5</v>
      </c>
      <c r="I742" s="5" t="s">
        <v>29719</v>
      </c>
    </row>
    <row r="743" ht="19" customHeight="1" spans="1:9">
      <c r="A743" s="5">
        <v>3</v>
      </c>
      <c r="B743" s="5" t="s">
        <v>830</v>
      </c>
      <c r="C743" s="5" t="s">
        <v>253</v>
      </c>
      <c r="D743" s="5">
        <v>31</v>
      </c>
      <c r="E743" s="6">
        <v>150</v>
      </c>
      <c r="F743" s="5" t="s">
        <v>113</v>
      </c>
      <c r="G743" s="6">
        <v>3000</v>
      </c>
      <c r="H743" s="6">
        <v>10960.2</v>
      </c>
      <c r="I743" s="5" t="s">
        <v>29719</v>
      </c>
    </row>
    <row r="744" ht="19" customHeight="1" spans="1:9">
      <c r="A744" s="5">
        <v>3</v>
      </c>
      <c r="B744" s="5" t="s">
        <v>29751</v>
      </c>
      <c r="C744" s="5" t="s">
        <v>253</v>
      </c>
      <c r="D744" s="5">
        <v>31</v>
      </c>
      <c r="E744" s="6">
        <v>150</v>
      </c>
      <c r="F744" s="5" t="s">
        <v>113</v>
      </c>
      <c r="G744" s="6">
        <v>3000</v>
      </c>
      <c r="H744" s="6">
        <v>6350.2</v>
      </c>
      <c r="I744" s="5" t="s">
        <v>29719</v>
      </c>
    </row>
    <row r="745" ht="19" customHeight="1" spans="1:9">
      <c r="A745" s="5">
        <v>3</v>
      </c>
      <c r="B745" s="5" t="s">
        <v>29724</v>
      </c>
      <c r="C745" s="5" t="s">
        <v>253</v>
      </c>
      <c r="D745" s="5">
        <v>31</v>
      </c>
      <c r="E745" s="6">
        <v>150</v>
      </c>
      <c r="F745" s="5" t="s">
        <v>113</v>
      </c>
      <c r="G745" s="6">
        <v>3000</v>
      </c>
      <c r="H745" s="6">
        <v>5641.2</v>
      </c>
      <c r="I745" s="5" t="s">
        <v>29719</v>
      </c>
    </row>
    <row r="746" ht="19" customHeight="1" spans="1:9">
      <c r="A746" s="5">
        <v>3</v>
      </c>
      <c r="B746" s="5" t="s">
        <v>29722</v>
      </c>
      <c r="C746" s="5" t="s">
        <v>253</v>
      </c>
      <c r="D746" s="5">
        <v>31</v>
      </c>
      <c r="E746" s="6">
        <v>150</v>
      </c>
      <c r="F746" s="5" t="s">
        <v>113</v>
      </c>
      <c r="G746" s="6">
        <v>3000</v>
      </c>
      <c r="H746" s="6">
        <v>5246.4</v>
      </c>
      <c r="I746" s="5" t="s">
        <v>29719</v>
      </c>
    </row>
    <row r="747" ht="19" customHeight="1" spans="1:9">
      <c r="A747" s="5">
        <v>3</v>
      </c>
      <c r="B747" s="5" t="s">
        <v>29727</v>
      </c>
      <c r="C747" s="5" t="s">
        <v>253</v>
      </c>
      <c r="D747" s="5">
        <v>31</v>
      </c>
      <c r="E747" s="6">
        <v>150</v>
      </c>
      <c r="F747" s="5" t="s">
        <v>113</v>
      </c>
      <c r="G747" s="6">
        <v>3000</v>
      </c>
      <c r="H747" s="6">
        <v>8780.9</v>
      </c>
      <c r="I747" s="5" t="s">
        <v>29719</v>
      </c>
    </row>
    <row r="748" ht="19" customHeight="1" spans="1:9">
      <c r="A748" s="5">
        <v>3</v>
      </c>
      <c r="B748" s="5" t="s">
        <v>831</v>
      </c>
      <c r="C748" s="5" t="s">
        <v>253</v>
      </c>
      <c r="D748" s="5">
        <v>27</v>
      </c>
      <c r="E748" s="6">
        <v>150</v>
      </c>
      <c r="F748" s="5" t="s">
        <v>113</v>
      </c>
      <c r="G748" s="6">
        <v>2612.9</v>
      </c>
      <c r="H748" s="6">
        <v>4981.9</v>
      </c>
      <c r="I748" s="5" t="s">
        <v>29719</v>
      </c>
    </row>
    <row r="749" ht="19" customHeight="1" spans="1:9">
      <c r="A749" s="5">
        <v>3</v>
      </c>
      <c r="B749" s="5" t="s">
        <v>29648</v>
      </c>
      <c r="C749" s="5" t="s">
        <v>65</v>
      </c>
      <c r="D749" s="5">
        <v>6</v>
      </c>
      <c r="E749" s="6">
        <v>260</v>
      </c>
      <c r="F749" s="5" t="s">
        <v>113</v>
      </c>
      <c r="G749" s="6">
        <v>967.74</v>
      </c>
      <c r="H749" s="6">
        <v>1676</v>
      </c>
      <c r="I749" s="5" t="s">
        <v>29719</v>
      </c>
    </row>
    <row r="750" ht="19" customHeight="1" spans="1:9">
      <c r="A750" s="5">
        <v>3</v>
      </c>
      <c r="B750" s="5" t="s">
        <v>313</v>
      </c>
      <c r="C750" s="5" t="s">
        <v>65</v>
      </c>
      <c r="D750" s="5">
        <v>1</v>
      </c>
      <c r="E750" s="6">
        <v>260</v>
      </c>
      <c r="F750" s="5" t="s">
        <v>113</v>
      </c>
      <c r="G750" s="6">
        <v>161.29</v>
      </c>
      <c r="H750" s="6">
        <v>76.8</v>
      </c>
      <c r="I750" s="5" t="s">
        <v>29719</v>
      </c>
    </row>
    <row r="751" ht="19" customHeight="1" spans="1:9">
      <c r="A751" s="5">
        <v>3</v>
      </c>
      <c r="B751" s="5" t="s">
        <v>29634</v>
      </c>
      <c r="C751" s="5" t="s">
        <v>65</v>
      </c>
      <c r="D751" s="5">
        <v>6</v>
      </c>
      <c r="E751" s="6">
        <v>260</v>
      </c>
      <c r="F751" s="5" t="s">
        <v>113</v>
      </c>
      <c r="G751" s="6">
        <v>967.74</v>
      </c>
      <c r="H751" s="6">
        <v>1079.6</v>
      </c>
      <c r="I751" s="5" t="s">
        <v>29719</v>
      </c>
    </row>
    <row r="752" ht="19" customHeight="1" spans="1:9">
      <c r="A752" s="5">
        <v>3</v>
      </c>
      <c r="B752" s="5" t="s">
        <v>619</v>
      </c>
      <c r="C752" s="5" t="s">
        <v>65</v>
      </c>
      <c r="D752" s="5">
        <v>31</v>
      </c>
      <c r="E752" s="6">
        <v>150</v>
      </c>
      <c r="F752" s="5" t="s">
        <v>113</v>
      </c>
      <c r="G752" s="6">
        <v>3000</v>
      </c>
      <c r="H752" s="6">
        <v>4400.2</v>
      </c>
      <c r="I752" s="5" t="s">
        <v>29719</v>
      </c>
    </row>
    <row r="753" ht="19" customHeight="1" spans="1:9">
      <c r="A753" s="5">
        <v>3</v>
      </c>
      <c r="B753" s="5" t="s">
        <v>623</v>
      </c>
      <c r="C753" s="5" t="s">
        <v>65</v>
      </c>
      <c r="D753" s="5">
        <v>31</v>
      </c>
      <c r="E753" s="6">
        <v>150</v>
      </c>
      <c r="F753" s="5" t="s">
        <v>113</v>
      </c>
      <c r="G753" s="6">
        <v>3000</v>
      </c>
      <c r="H753" s="6">
        <v>5253.4</v>
      </c>
      <c r="I753" s="5" t="s">
        <v>29719</v>
      </c>
    </row>
    <row r="754" ht="19" customHeight="1" spans="1:9">
      <c r="A754" s="5">
        <v>3</v>
      </c>
      <c r="B754" s="5" t="s">
        <v>627</v>
      </c>
      <c r="C754" s="5" t="s">
        <v>65</v>
      </c>
      <c r="D754" s="5">
        <v>31</v>
      </c>
      <c r="E754" s="6">
        <v>150</v>
      </c>
      <c r="F754" s="5" t="s">
        <v>113</v>
      </c>
      <c r="G754" s="6">
        <v>3000</v>
      </c>
      <c r="H754" s="6">
        <v>6297.2</v>
      </c>
      <c r="I754" s="5" t="s">
        <v>29719</v>
      </c>
    </row>
    <row r="755" ht="19" customHeight="1" spans="1:9">
      <c r="A755" s="5">
        <v>3</v>
      </c>
      <c r="B755" s="5" t="s">
        <v>29706</v>
      </c>
      <c r="C755" s="5" t="s">
        <v>65</v>
      </c>
      <c r="D755" s="5">
        <v>7</v>
      </c>
      <c r="E755" s="6">
        <v>260</v>
      </c>
      <c r="F755" s="5" t="s">
        <v>113</v>
      </c>
      <c r="G755" s="6">
        <v>1129.03</v>
      </c>
      <c r="H755" s="6">
        <v>1244.3</v>
      </c>
      <c r="I755" s="5" t="s">
        <v>29719</v>
      </c>
    </row>
    <row r="756" ht="19" customHeight="1" spans="1:9">
      <c r="A756" s="5">
        <v>3</v>
      </c>
      <c r="B756" s="5" t="s">
        <v>631</v>
      </c>
      <c r="C756" s="5" t="s">
        <v>65</v>
      </c>
      <c r="D756" s="5">
        <v>31</v>
      </c>
      <c r="E756" s="6">
        <v>150</v>
      </c>
      <c r="F756" s="5" t="s">
        <v>113</v>
      </c>
      <c r="G756" s="6">
        <v>3000</v>
      </c>
      <c r="H756" s="6">
        <v>4342.3</v>
      </c>
      <c r="I756" s="5" t="s">
        <v>29719</v>
      </c>
    </row>
    <row r="757" ht="19" customHeight="1" spans="1:9">
      <c r="A757" s="5">
        <v>3</v>
      </c>
      <c r="B757" s="5" t="s">
        <v>67</v>
      </c>
      <c r="C757" s="5" t="s">
        <v>65</v>
      </c>
      <c r="D757" s="5">
        <v>9</v>
      </c>
      <c r="E757" s="6">
        <v>150</v>
      </c>
      <c r="F757" s="5" t="s">
        <v>113</v>
      </c>
      <c r="G757" s="6">
        <v>870.97</v>
      </c>
      <c r="H757" s="6">
        <v>2112.8</v>
      </c>
      <c r="I757" s="5" t="s">
        <v>29719</v>
      </c>
    </row>
    <row r="758" ht="19" customHeight="1" spans="1:9">
      <c r="A758" s="5">
        <v>3</v>
      </c>
      <c r="B758" s="5" t="s">
        <v>637</v>
      </c>
      <c r="C758" s="5" t="s">
        <v>65</v>
      </c>
      <c r="D758" s="5">
        <v>31</v>
      </c>
      <c r="E758" s="6">
        <v>150</v>
      </c>
      <c r="F758" s="5" t="s">
        <v>113</v>
      </c>
      <c r="G758" s="6">
        <v>3000</v>
      </c>
      <c r="H758" s="6">
        <v>6400.2</v>
      </c>
      <c r="I758" s="5" t="s">
        <v>29719</v>
      </c>
    </row>
    <row r="759" ht="19" customHeight="1" spans="1:9">
      <c r="A759" s="5">
        <v>3</v>
      </c>
      <c r="B759" s="5" t="s">
        <v>855</v>
      </c>
      <c r="C759" s="5" t="s">
        <v>65</v>
      </c>
      <c r="D759" s="5">
        <v>6</v>
      </c>
      <c r="E759" s="6">
        <v>150</v>
      </c>
      <c r="F759" s="5" t="s">
        <v>113</v>
      </c>
      <c r="G759" s="6">
        <v>580.65</v>
      </c>
      <c r="H759" s="6">
        <v>809</v>
      </c>
      <c r="I759" s="5" t="s">
        <v>29719</v>
      </c>
    </row>
    <row r="760" ht="19" customHeight="1" spans="1:9">
      <c r="A760" s="5">
        <v>3</v>
      </c>
      <c r="B760" s="5" t="s">
        <v>29655</v>
      </c>
      <c r="C760" s="5" t="s">
        <v>845</v>
      </c>
      <c r="D760" s="5">
        <v>15</v>
      </c>
      <c r="E760" s="6">
        <v>150</v>
      </c>
      <c r="F760" s="5" t="s">
        <v>113</v>
      </c>
      <c r="G760" s="6">
        <v>1451.61</v>
      </c>
      <c r="H760" s="6">
        <v>3701.7</v>
      </c>
      <c r="I760" s="5" t="s">
        <v>29719</v>
      </c>
    </row>
    <row r="761" ht="19" customHeight="1" spans="1:9">
      <c r="A761" s="5">
        <v>3</v>
      </c>
      <c r="B761" s="5" t="s">
        <v>29637</v>
      </c>
      <c r="C761" s="5" t="s">
        <v>845</v>
      </c>
      <c r="D761" s="5">
        <v>15</v>
      </c>
      <c r="E761" s="6">
        <v>150</v>
      </c>
      <c r="F761" s="5" t="s">
        <v>120</v>
      </c>
      <c r="G761" s="6">
        <v>1451.61</v>
      </c>
      <c r="H761" s="6">
        <v>379</v>
      </c>
      <c r="I761" s="5" t="s">
        <v>29740</v>
      </c>
    </row>
    <row r="762" ht="19" customHeight="1" spans="1:9">
      <c r="A762" s="5">
        <v>3</v>
      </c>
      <c r="B762" s="5" t="s">
        <v>135</v>
      </c>
      <c r="C762" s="5" t="s">
        <v>845</v>
      </c>
      <c r="D762" s="5">
        <v>15</v>
      </c>
      <c r="E762" s="6">
        <v>150</v>
      </c>
      <c r="F762" s="5" t="s">
        <v>113</v>
      </c>
      <c r="G762" s="6">
        <v>1451.61</v>
      </c>
      <c r="H762" s="6">
        <v>4527.9</v>
      </c>
      <c r="I762" s="5" t="s">
        <v>29719</v>
      </c>
    </row>
    <row r="763" ht="19" customHeight="1" spans="1:9">
      <c r="A763" s="5">
        <v>3</v>
      </c>
      <c r="B763" s="5" t="s">
        <v>29649</v>
      </c>
      <c r="C763" s="5" t="s">
        <v>845</v>
      </c>
      <c r="D763" s="5">
        <v>15</v>
      </c>
      <c r="E763" s="6">
        <v>150</v>
      </c>
      <c r="F763" s="5" t="s">
        <v>120</v>
      </c>
      <c r="G763" s="6">
        <v>1451.61</v>
      </c>
      <c r="H763" s="6">
        <v>65.3</v>
      </c>
      <c r="I763" s="5" t="s">
        <v>29740</v>
      </c>
    </row>
    <row r="764" ht="19" customHeight="1" spans="1:9">
      <c r="A764" s="5">
        <v>3</v>
      </c>
      <c r="B764" s="5" t="s">
        <v>29635</v>
      </c>
      <c r="C764" s="5" t="s">
        <v>845</v>
      </c>
      <c r="D764" s="5">
        <v>15</v>
      </c>
      <c r="E764" s="6">
        <v>150</v>
      </c>
      <c r="F764" s="5" t="s">
        <v>120</v>
      </c>
      <c r="G764" s="6">
        <v>1451.61</v>
      </c>
      <c r="H764" s="6">
        <v>86.9</v>
      </c>
      <c r="I764" s="5" t="s">
        <v>29740</v>
      </c>
    </row>
    <row r="765" ht="19" customHeight="1" spans="1:9">
      <c r="A765" s="5">
        <v>3</v>
      </c>
      <c r="B765" s="5" t="s">
        <v>29720</v>
      </c>
      <c r="C765" s="5" t="s">
        <v>845</v>
      </c>
      <c r="D765" s="5">
        <v>29</v>
      </c>
      <c r="E765" s="6">
        <v>150</v>
      </c>
      <c r="F765" s="5" t="s">
        <v>113</v>
      </c>
      <c r="G765" s="6">
        <v>2806.45</v>
      </c>
      <c r="H765" s="6">
        <v>5590.7</v>
      </c>
      <c r="I765" s="5" t="s">
        <v>29719</v>
      </c>
    </row>
    <row r="766" ht="19" customHeight="1" spans="1:9">
      <c r="A766" s="5">
        <v>3</v>
      </c>
      <c r="B766" s="5" t="s">
        <v>832</v>
      </c>
      <c r="C766" s="5" t="s">
        <v>845</v>
      </c>
      <c r="D766" s="5">
        <v>19</v>
      </c>
      <c r="E766" s="6">
        <v>260</v>
      </c>
      <c r="F766" s="5" t="s">
        <v>120</v>
      </c>
      <c r="G766" s="6">
        <v>3064.52</v>
      </c>
      <c r="H766" s="6">
        <v>2151.3</v>
      </c>
      <c r="I766" s="5" t="s">
        <v>29740</v>
      </c>
    </row>
    <row r="767" ht="19" customHeight="1" spans="1:9">
      <c r="A767" s="5">
        <v>3</v>
      </c>
      <c r="B767" s="5" t="s">
        <v>29636</v>
      </c>
      <c r="C767" s="5" t="s">
        <v>845</v>
      </c>
      <c r="D767" s="5">
        <v>15</v>
      </c>
      <c r="E767" s="6">
        <v>150</v>
      </c>
      <c r="F767" s="5" t="s">
        <v>113</v>
      </c>
      <c r="G767" s="6">
        <v>1451.61</v>
      </c>
      <c r="H767" s="6">
        <v>2070.4</v>
      </c>
      <c r="I767" s="5" t="s">
        <v>29719</v>
      </c>
    </row>
    <row r="768" ht="19" customHeight="1" spans="1:9">
      <c r="A768" s="5">
        <v>3</v>
      </c>
      <c r="B768" s="5" t="s">
        <v>566</v>
      </c>
      <c r="C768" s="5" t="s">
        <v>845</v>
      </c>
      <c r="D768" s="5">
        <v>16</v>
      </c>
      <c r="E768" s="6">
        <v>150</v>
      </c>
      <c r="F768" s="5" t="s">
        <v>113</v>
      </c>
      <c r="G768" s="6">
        <v>1548.39</v>
      </c>
      <c r="H768" s="6">
        <v>1778.4</v>
      </c>
      <c r="I768" s="5" t="s">
        <v>29719</v>
      </c>
    </row>
    <row r="769" ht="19" customHeight="1" spans="1:9">
      <c r="A769" s="5">
        <v>3</v>
      </c>
      <c r="B769" s="5" t="s">
        <v>29699</v>
      </c>
      <c r="C769" s="5" t="s">
        <v>845</v>
      </c>
      <c r="D769" s="5">
        <v>26</v>
      </c>
      <c r="E769" s="6">
        <v>260</v>
      </c>
      <c r="F769" s="5" t="s">
        <v>120</v>
      </c>
      <c r="G769" s="6">
        <v>4193.55</v>
      </c>
      <c r="H769" s="6">
        <v>850.1</v>
      </c>
      <c r="I769" s="5" t="s">
        <v>29740</v>
      </c>
    </row>
    <row r="770" ht="19" customHeight="1" spans="1:9">
      <c r="A770" s="5">
        <v>3</v>
      </c>
      <c r="B770" s="5" t="s">
        <v>29707</v>
      </c>
      <c r="C770" s="5" t="s">
        <v>845</v>
      </c>
      <c r="D770" s="5">
        <v>26</v>
      </c>
      <c r="E770" s="6">
        <v>260</v>
      </c>
      <c r="F770" s="5" t="s">
        <v>120</v>
      </c>
      <c r="G770" s="6">
        <v>4193.55</v>
      </c>
      <c r="H770" s="6">
        <v>2320.5</v>
      </c>
      <c r="I770" s="5" t="s">
        <v>29740</v>
      </c>
    </row>
    <row r="771" ht="19" customHeight="1" spans="1:9">
      <c r="A771" s="5">
        <v>3</v>
      </c>
      <c r="B771" s="5" t="s">
        <v>29669</v>
      </c>
      <c r="C771" s="5" t="s">
        <v>845</v>
      </c>
      <c r="D771" s="5">
        <v>15</v>
      </c>
      <c r="E771" s="6">
        <v>260</v>
      </c>
      <c r="F771" s="5" t="s">
        <v>113</v>
      </c>
      <c r="G771" s="6">
        <v>2419.35</v>
      </c>
      <c r="H771" s="6">
        <v>1607.2</v>
      </c>
      <c r="I771" s="5" t="s">
        <v>29719</v>
      </c>
    </row>
    <row r="772" ht="19" customHeight="1" spans="1:9">
      <c r="A772" s="5">
        <v>3</v>
      </c>
      <c r="B772" s="5" t="s">
        <v>29723</v>
      </c>
      <c r="C772" s="5" t="s">
        <v>845</v>
      </c>
      <c r="D772" s="5">
        <v>18</v>
      </c>
      <c r="E772" s="6">
        <v>150</v>
      </c>
      <c r="F772" s="5" t="s">
        <v>113</v>
      </c>
      <c r="G772" s="6">
        <v>1741.94</v>
      </c>
      <c r="H772" s="6">
        <v>2928.6</v>
      </c>
      <c r="I772" s="5" t="s">
        <v>29719</v>
      </c>
    </row>
    <row r="773" ht="19" customHeight="1" spans="1:9">
      <c r="A773" s="5">
        <v>3</v>
      </c>
      <c r="B773" s="5" t="s">
        <v>29726</v>
      </c>
      <c r="C773" s="5" t="s">
        <v>845</v>
      </c>
      <c r="D773" s="5">
        <v>30</v>
      </c>
      <c r="E773" s="6">
        <v>150</v>
      </c>
      <c r="F773" s="5" t="s">
        <v>113</v>
      </c>
      <c r="G773" s="6">
        <v>2903.23</v>
      </c>
      <c r="H773" s="6">
        <v>10478.2</v>
      </c>
      <c r="I773" s="5" t="s">
        <v>29719</v>
      </c>
    </row>
    <row r="774" ht="19" customHeight="1" spans="1:9">
      <c r="A774" s="5">
        <v>3</v>
      </c>
      <c r="B774" s="5" t="s">
        <v>29662</v>
      </c>
      <c r="C774" s="5" t="s">
        <v>845</v>
      </c>
      <c r="D774" s="5">
        <v>31</v>
      </c>
      <c r="E774" s="6">
        <v>150</v>
      </c>
      <c r="F774" s="5" t="s">
        <v>113</v>
      </c>
      <c r="G774" s="6">
        <v>3000</v>
      </c>
      <c r="H774" s="6">
        <v>5393.5</v>
      </c>
      <c r="I774" s="5" t="s">
        <v>29719</v>
      </c>
    </row>
    <row r="775" ht="19" customHeight="1" spans="1:9">
      <c r="A775" s="5">
        <v>3</v>
      </c>
      <c r="B775" s="5" t="s">
        <v>29738</v>
      </c>
      <c r="C775" s="5" t="s">
        <v>845</v>
      </c>
      <c r="D775" s="5">
        <v>26</v>
      </c>
      <c r="E775" s="6">
        <v>260</v>
      </c>
      <c r="F775" s="5" t="s">
        <v>113</v>
      </c>
      <c r="G775" s="6">
        <v>4193.55</v>
      </c>
      <c r="H775" s="6">
        <v>2798.1</v>
      </c>
      <c r="I775" s="5" t="s">
        <v>29719</v>
      </c>
    </row>
    <row r="776" ht="19" customHeight="1" spans="1:9">
      <c r="A776" s="5">
        <v>3</v>
      </c>
      <c r="B776" s="5" t="s">
        <v>29690</v>
      </c>
      <c r="C776" s="5" t="s">
        <v>845</v>
      </c>
      <c r="D776" s="5">
        <v>15</v>
      </c>
      <c r="E776" s="6">
        <v>260</v>
      </c>
      <c r="F776" s="5" t="s">
        <v>113</v>
      </c>
      <c r="G776" s="6">
        <v>2419.35</v>
      </c>
      <c r="H776" s="6">
        <v>2764.2</v>
      </c>
      <c r="I776" s="5" t="s">
        <v>29719</v>
      </c>
    </row>
    <row r="777" ht="19" customHeight="1" spans="1:9">
      <c r="A777" s="5">
        <v>3</v>
      </c>
      <c r="B777" s="5" t="s">
        <v>29701</v>
      </c>
      <c r="C777" s="5" t="s">
        <v>845</v>
      </c>
      <c r="D777" s="5">
        <v>10</v>
      </c>
      <c r="E777" s="6">
        <v>260</v>
      </c>
      <c r="F777" s="5" t="s">
        <v>113</v>
      </c>
      <c r="G777" s="6">
        <v>1612.9</v>
      </c>
      <c r="H777" s="6">
        <v>1923.6</v>
      </c>
      <c r="I777" s="5" t="s">
        <v>29719</v>
      </c>
    </row>
    <row r="778" ht="19" customHeight="1" spans="1:9">
      <c r="A778" s="5">
        <v>3</v>
      </c>
      <c r="B778" s="5" t="s">
        <v>29759</v>
      </c>
      <c r="C778" s="5" t="s">
        <v>845</v>
      </c>
      <c r="D778" s="5">
        <v>15</v>
      </c>
      <c r="E778" s="6">
        <v>260</v>
      </c>
      <c r="F778" s="5" t="s">
        <v>113</v>
      </c>
      <c r="G778" s="6">
        <v>2419.35</v>
      </c>
      <c r="H778" s="6">
        <v>1102.1</v>
      </c>
      <c r="I778" s="5" t="s">
        <v>29719</v>
      </c>
    </row>
    <row r="779" ht="19" customHeight="1" spans="1:9">
      <c r="A779" s="5">
        <v>3</v>
      </c>
      <c r="B779" s="5" t="s">
        <v>29698</v>
      </c>
      <c r="C779" s="5" t="s">
        <v>845</v>
      </c>
      <c r="D779" s="5">
        <v>26</v>
      </c>
      <c r="E779" s="6">
        <v>260</v>
      </c>
      <c r="F779" s="5" t="s">
        <v>120</v>
      </c>
      <c r="G779" s="6">
        <v>4193.55</v>
      </c>
      <c r="H779" s="6">
        <v>1795.8</v>
      </c>
      <c r="I779" s="5" t="s">
        <v>29740</v>
      </c>
    </row>
    <row r="780" ht="19" customHeight="1" spans="1:9">
      <c r="A780" s="5">
        <v>3</v>
      </c>
      <c r="B780" s="5" t="s">
        <v>29756</v>
      </c>
      <c r="C780" s="5" t="s">
        <v>845</v>
      </c>
      <c r="D780" s="5">
        <v>31</v>
      </c>
      <c r="E780" s="6">
        <v>260</v>
      </c>
      <c r="F780" s="5" t="s">
        <v>113</v>
      </c>
      <c r="G780" s="6">
        <v>5000</v>
      </c>
      <c r="H780" s="6">
        <v>10324.6</v>
      </c>
      <c r="I780" s="5" t="s">
        <v>29719</v>
      </c>
    </row>
    <row r="781" ht="19" customHeight="1" spans="1:9">
      <c r="A781" s="5">
        <v>3</v>
      </c>
      <c r="B781" s="5" t="s">
        <v>29672</v>
      </c>
      <c r="C781" s="5" t="s">
        <v>845</v>
      </c>
      <c r="D781" s="5">
        <v>15</v>
      </c>
      <c r="E781" s="6">
        <v>260</v>
      </c>
      <c r="F781" s="5" t="s">
        <v>113</v>
      </c>
      <c r="G781" s="6">
        <v>2419.35</v>
      </c>
      <c r="H781" s="6">
        <v>3489.4</v>
      </c>
      <c r="I781" s="5" t="s">
        <v>29719</v>
      </c>
    </row>
    <row r="782" ht="19" customHeight="1" spans="1:9">
      <c r="A782" s="5">
        <v>3</v>
      </c>
      <c r="B782" s="5" t="s">
        <v>29674</v>
      </c>
      <c r="C782" s="5" t="s">
        <v>845</v>
      </c>
      <c r="D782" s="5">
        <v>14</v>
      </c>
      <c r="E782" s="6">
        <v>150</v>
      </c>
      <c r="F782" s="5" t="s">
        <v>120</v>
      </c>
      <c r="G782" s="6">
        <v>1354.84</v>
      </c>
      <c r="H782" s="6">
        <v>26</v>
      </c>
      <c r="I782" s="5" t="s">
        <v>29740</v>
      </c>
    </row>
    <row r="783" ht="19" customHeight="1" spans="1:9">
      <c r="A783" s="5">
        <v>3</v>
      </c>
      <c r="B783" s="5" t="s">
        <v>29696</v>
      </c>
      <c r="C783" s="5" t="s">
        <v>845</v>
      </c>
      <c r="D783" s="5">
        <v>26</v>
      </c>
      <c r="E783" s="6">
        <v>260</v>
      </c>
      <c r="F783" s="5" t="s">
        <v>120</v>
      </c>
      <c r="G783" s="6">
        <v>4193.55</v>
      </c>
      <c r="H783" s="6">
        <v>2599.3</v>
      </c>
      <c r="I783" s="5" t="s">
        <v>29740</v>
      </c>
    </row>
    <row r="784" ht="19" customHeight="1" spans="1:9">
      <c r="A784" s="5">
        <v>3</v>
      </c>
      <c r="B784" s="5" t="s">
        <v>29760</v>
      </c>
      <c r="C784" s="5" t="s">
        <v>845</v>
      </c>
      <c r="D784" s="5">
        <v>16</v>
      </c>
      <c r="E784" s="6">
        <v>260</v>
      </c>
      <c r="F784" s="5" t="s">
        <v>113</v>
      </c>
      <c r="G784" s="6">
        <v>2580.65</v>
      </c>
      <c r="H784" s="6">
        <v>1531.4</v>
      </c>
      <c r="I784" s="5" t="s">
        <v>29719</v>
      </c>
    </row>
    <row r="785" ht="19" customHeight="1" spans="1:9">
      <c r="A785" s="5">
        <v>3</v>
      </c>
      <c r="B785" s="5" t="s">
        <v>29702</v>
      </c>
      <c r="C785" s="5" t="s">
        <v>845</v>
      </c>
      <c r="D785" s="5">
        <v>19</v>
      </c>
      <c r="E785" s="6">
        <v>260</v>
      </c>
      <c r="F785" s="5" t="s">
        <v>113</v>
      </c>
      <c r="G785" s="6">
        <v>3064.52</v>
      </c>
      <c r="H785" s="6">
        <v>5761.8</v>
      </c>
      <c r="I785" s="5" t="s">
        <v>29719</v>
      </c>
    </row>
    <row r="786" ht="19" customHeight="1" spans="1:9">
      <c r="A786" s="5">
        <v>3</v>
      </c>
      <c r="B786" s="5" t="s">
        <v>29710</v>
      </c>
      <c r="C786" s="5" t="s">
        <v>845</v>
      </c>
      <c r="D786" s="5">
        <v>23</v>
      </c>
      <c r="E786" s="6">
        <v>260</v>
      </c>
      <c r="F786" s="5" t="s">
        <v>113</v>
      </c>
      <c r="G786" s="6">
        <v>3709.68</v>
      </c>
      <c r="H786" s="6">
        <v>4293.4</v>
      </c>
      <c r="I786" s="5" t="s">
        <v>29719</v>
      </c>
    </row>
    <row r="787" ht="19" customHeight="1" spans="1:9">
      <c r="A787" s="5">
        <v>3</v>
      </c>
      <c r="B787" s="5" t="s">
        <v>29652</v>
      </c>
      <c r="C787" s="5" t="s">
        <v>845</v>
      </c>
      <c r="D787" s="5">
        <v>18</v>
      </c>
      <c r="E787" s="6">
        <v>260</v>
      </c>
      <c r="F787" s="5" t="s">
        <v>113</v>
      </c>
      <c r="G787" s="6">
        <v>2903.23</v>
      </c>
      <c r="H787" s="6">
        <v>2031.6</v>
      </c>
      <c r="I787" s="5" t="s">
        <v>29719</v>
      </c>
    </row>
    <row r="788" ht="19" customHeight="1" spans="1:9">
      <c r="A788" s="5">
        <v>3</v>
      </c>
      <c r="B788" s="5" t="s">
        <v>29691</v>
      </c>
      <c r="C788" s="5" t="s">
        <v>845</v>
      </c>
      <c r="D788" s="5">
        <v>26</v>
      </c>
      <c r="E788" s="6">
        <v>260</v>
      </c>
      <c r="F788" s="5" t="s">
        <v>113</v>
      </c>
      <c r="G788" s="6">
        <v>4193.55</v>
      </c>
      <c r="H788" s="6">
        <v>4397.4</v>
      </c>
      <c r="I788" s="5" t="s">
        <v>29719</v>
      </c>
    </row>
    <row r="789" ht="19" customHeight="1" spans="1:9">
      <c r="A789" s="5">
        <v>3</v>
      </c>
      <c r="B789" s="5" t="s">
        <v>29659</v>
      </c>
      <c r="C789" s="5" t="s">
        <v>845</v>
      </c>
      <c r="D789" s="5">
        <v>16</v>
      </c>
      <c r="E789" s="6">
        <v>260</v>
      </c>
      <c r="F789" s="5" t="s">
        <v>113</v>
      </c>
      <c r="G789" s="6">
        <v>2580.65</v>
      </c>
      <c r="H789" s="6">
        <v>1053.6</v>
      </c>
      <c r="I789" s="5" t="s">
        <v>29719</v>
      </c>
    </row>
    <row r="790" ht="19" customHeight="1" spans="1:9">
      <c r="A790" s="5">
        <v>3</v>
      </c>
      <c r="B790" s="5" t="s">
        <v>835</v>
      </c>
      <c r="C790" s="5" t="s">
        <v>845</v>
      </c>
      <c r="D790" s="5">
        <v>19</v>
      </c>
      <c r="E790" s="6">
        <v>260</v>
      </c>
      <c r="F790" s="5" t="s">
        <v>113</v>
      </c>
      <c r="G790" s="6">
        <v>3064.52</v>
      </c>
      <c r="H790" s="6">
        <v>2648.9</v>
      </c>
      <c r="I790" s="5" t="s">
        <v>29719</v>
      </c>
    </row>
    <row r="791" ht="19" customHeight="1" spans="1:9">
      <c r="A791" s="5">
        <v>3</v>
      </c>
      <c r="B791" s="5" t="s">
        <v>29697</v>
      </c>
      <c r="C791" s="5" t="s">
        <v>845</v>
      </c>
      <c r="D791" s="5">
        <v>23</v>
      </c>
      <c r="E791" s="6">
        <v>260</v>
      </c>
      <c r="F791" s="5" t="s">
        <v>113</v>
      </c>
      <c r="G791" s="6">
        <v>3709.68</v>
      </c>
      <c r="H791" s="6">
        <v>2917</v>
      </c>
      <c r="I791" s="5" t="s">
        <v>29719</v>
      </c>
    </row>
    <row r="792" ht="19" customHeight="1" spans="1:9">
      <c r="A792" s="5">
        <v>3</v>
      </c>
      <c r="B792" s="5" t="s">
        <v>29677</v>
      </c>
      <c r="C792" s="5" t="s">
        <v>845</v>
      </c>
      <c r="D792" s="5">
        <v>14</v>
      </c>
      <c r="E792" s="6">
        <v>150</v>
      </c>
      <c r="F792" s="5" t="s">
        <v>113</v>
      </c>
      <c r="G792" s="6">
        <v>1354.84</v>
      </c>
      <c r="H792" s="6">
        <v>268.4</v>
      </c>
      <c r="I792" s="5" t="s">
        <v>29719</v>
      </c>
    </row>
    <row r="793" ht="19" customHeight="1" spans="1:9">
      <c r="A793" s="5">
        <v>3</v>
      </c>
      <c r="B793" s="5" t="s">
        <v>29621</v>
      </c>
      <c r="C793" s="5" t="s">
        <v>845</v>
      </c>
      <c r="D793" s="5">
        <v>19</v>
      </c>
      <c r="E793" s="6">
        <v>260</v>
      </c>
      <c r="F793" s="5" t="s">
        <v>113</v>
      </c>
      <c r="G793" s="6">
        <v>3064.52</v>
      </c>
      <c r="H793" s="6">
        <v>4028.3</v>
      </c>
      <c r="I793" s="5" t="s">
        <v>29719</v>
      </c>
    </row>
    <row r="794" ht="19" customHeight="1" spans="1:9">
      <c r="A794" s="5">
        <v>3</v>
      </c>
      <c r="B794" s="5" t="s">
        <v>29755</v>
      </c>
      <c r="C794" s="5" t="s">
        <v>845</v>
      </c>
      <c r="D794" s="5">
        <v>31</v>
      </c>
      <c r="E794" s="6">
        <v>260</v>
      </c>
      <c r="F794" s="5" t="s">
        <v>113</v>
      </c>
      <c r="G794" s="6">
        <v>5000</v>
      </c>
      <c r="H794" s="6">
        <v>9848.2</v>
      </c>
      <c r="I794" s="5" t="s">
        <v>29719</v>
      </c>
    </row>
    <row r="795" ht="19" customHeight="1" spans="1:9">
      <c r="A795" s="5">
        <v>3</v>
      </c>
      <c r="B795" s="5" t="s">
        <v>85</v>
      </c>
      <c r="C795" s="5" t="s">
        <v>845</v>
      </c>
      <c r="D795" s="5">
        <v>12</v>
      </c>
      <c r="E795" s="6">
        <v>150</v>
      </c>
      <c r="F795" s="5" t="s">
        <v>113</v>
      </c>
      <c r="G795" s="6">
        <v>1161.29</v>
      </c>
      <c r="H795" s="6">
        <v>2728.9</v>
      </c>
      <c r="I795" s="5" t="s">
        <v>29719</v>
      </c>
    </row>
    <row r="796" ht="19" customHeight="1" spans="1:9">
      <c r="A796" s="5">
        <v>3</v>
      </c>
      <c r="B796" s="5" t="s">
        <v>846</v>
      </c>
      <c r="C796" s="5" t="s">
        <v>845</v>
      </c>
      <c r="D796" s="5">
        <v>19</v>
      </c>
      <c r="E796" s="6">
        <v>150</v>
      </c>
      <c r="F796" s="5" t="s">
        <v>113</v>
      </c>
      <c r="G796" s="6">
        <v>1838.71</v>
      </c>
      <c r="H796" s="6">
        <v>3835.5</v>
      </c>
      <c r="I796" s="5" t="s">
        <v>29719</v>
      </c>
    </row>
    <row r="797" ht="19" customHeight="1" spans="1:9">
      <c r="A797" s="5">
        <v>3</v>
      </c>
      <c r="B797" s="5" t="s">
        <v>847</v>
      </c>
      <c r="C797" s="5" t="s">
        <v>845</v>
      </c>
      <c r="D797" s="5">
        <v>22</v>
      </c>
      <c r="E797" s="6">
        <v>150</v>
      </c>
      <c r="F797" s="5" t="s">
        <v>113</v>
      </c>
      <c r="G797" s="6">
        <v>2129.03</v>
      </c>
      <c r="H797" s="6">
        <v>4398.6</v>
      </c>
      <c r="I797" s="5" t="s">
        <v>29719</v>
      </c>
    </row>
    <row r="798" ht="19" customHeight="1" spans="1:9">
      <c r="A798" s="5">
        <v>3</v>
      </c>
      <c r="B798" s="5" t="s">
        <v>29739</v>
      </c>
      <c r="C798" s="5" t="s">
        <v>845</v>
      </c>
      <c r="D798" s="5">
        <v>18</v>
      </c>
      <c r="E798" s="6">
        <v>260</v>
      </c>
      <c r="F798" s="5" t="s">
        <v>113</v>
      </c>
      <c r="G798" s="6">
        <v>2903.23</v>
      </c>
      <c r="H798" s="6">
        <v>3314.7</v>
      </c>
      <c r="I798" s="5" t="s">
        <v>29719</v>
      </c>
    </row>
    <row r="799" ht="19" customHeight="1" spans="1:9">
      <c r="A799" s="5">
        <v>3</v>
      </c>
      <c r="B799" s="5" t="s">
        <v>29679</v>
      </c>
      <c r="C799" s="5" t="s">
        <v>845</v>
      </c>
      <c r="D799" s="5">
        <v>14</v>
      </c>
      <c r="E799" s="6">
        <v>150</v>
      </c>
      <c r="F799" s="5" t="s">
        <v>120</v>
      </c>
      <c r="G799" s="6">
        <v>1354.84</v>
      </c>
      <c r="H799" s="6">
        <v>423.6</v>
      </c>
      <c r="I799" s="5" t="s">
        <v>29740</v>
      </c>
    </row>
    <row r="800" ht="19" customHeight="1" spans="1:9">
      <c r="A800" s="5">
        <v>3</v>
      </c>
      <c r="B800" s="5" t="s">
        <v>594</v>
      </c>
      <c r="C800" s="5" t="s">
        <v>845</v>
      </c>
      <c r="D800" s="5">
        <v>9</v>
      </c>
      <c r="E800" s="6">
        <v>150</v>
      </c>
      <c r="F800" s="5" t="s">
        <v>113</v>
      </c>
      <c r="G800" s="6">
        <v>870.97</v>
      </c>
      <c r="H800" s="6">
        <v>1778.4</v>
      </c>
      <c r="I800" s="5" t="s">
        <v>29719</v>
      </c>
    </row>
    <row r="801" ht="19" customHeight="1" spans="1:9">
      <c r="A801" s="5">
        <v>3</v>
      </c>
      <c r="B801" s="5" t="s">
        <v>848</v>
      </c>
      <c r="C801" s="5" t="s">
        <v>845</v>
      </c>
      <c r="D801" s="5">
        <v>31</v>
      </c>
      <c r="E801" s="6">
        <v>150</v>
      </c>
      <c r="F801" s="5" t="s">
        <v>113</v>
      </c>
      <c r="G801" s="6">
        <v>3000</v>
      </c>
      <c r="H801" s="6">
        <v>6684.2</v>
      </c>
      <c r="I801" s="5" t="s">
        <v>29719</v>
      </c>
    </row>
    <row r="802" ht="19" customHeight="1" spans="1:9">
      <c r="A802" s="5">
        <v>3</v>
      </c>
      <c r="B802" s="5" t="s">
        <v>29761</v>
      </c>
      <c r="C802" s="5" t="s">
        <v>845</v>
      </c>
      <c r="D802" s="5">
        <v>9</v>
      </c>
      <c r="E802" s="6">
        <v>150</v>
      </c>
      <c r="F802" s="5" t="s">
        <v>113</v>
      </c>
      <c r="G802" s="6">
        <v>870.97</v>
      </c>
      <c r="H802" s="6">
        <v>1588.4</v>
      </c>
      <c r="I802" s="5" t="s">
        <v>29719</v>
      </c>
    </row>
    <row r="803" ht="19" customHeight="1" spans="1:9">
      <c r="A803" s="5">
        <v>3</v>
      </c>
      <c r="B803" s="5" t="s">
        <v>29676</v>
      </c>
      <c r="C803" s="5" t="s">
        <v>845</v>
      </c>
      <c r="D803" s="5">
        <v>14</v>
      </c>
      <c r="E803" s="6">
        <v>150</v>
      </c>
      <c r="F803" s="5" t="s">
        <v>113</v>
      </c>
      <c r="G803" s="6">
        <v>1354.84</v>
      </c>
      <c r="H803" s="6">
        <v>648.8</v>
      </c>
      <c r="I803" s="5" t="s">
        <v>29719</v>
      </c>
    </row>
    <row r="804" ht="19" customHeight="1" spans="1:9">
      <c r="A804" s="5">
        <v>3</v>
      </c>
      <c r="B804" s="5" t="s">
        <v>601</v>
      </c>
      <c r="C804" s="5" t="s">
        <v>845</v>
      </c>
      <c r="D804" s="5">
        <v>29</v>
      </c>
      <c r="E804" s="6">
        <v>150</v>
      </c>
      <c r="F804" s="5" t="s">
        <v>113</v>
      </c>
      <c r="G804" s="6">
        <v>2806.45</v>
      </c>
      <c r="H804" s="6">
        <v>3448.6</v>
      </c>
      <c r="I804" s="5" t="s">
        <v>29719</v>
      </c>
    </row>
    <row r="805" ht="19" customHeight="1" spans="1:9">
      <c r="A805" s="5">
        <v>3</v>
      </c>
      <c r="B805" s="5" t="s">
        <v>849</v>
      </c>
      <c r="C805" s="5" t="s">
        <v>845</v>
      </c>
      <c r="D805" s="5">
        <v>12</v>
      </c>
      <c r="E805" s="6">
        <v>150</v>
      </c>
      <c r="F805" s="5" t="s">
        <v>113</v>
      </c>
      <c r="G805" s="6">
        <v>1161.29</v>
      </c>
      <c r="H805" s="6">
        <v>3142.6</v>
      </c>
      <c r="I805" s="5" t="s">
        <v>29719</v>
      </c>
    </row>
    <row r="806" ht="19" customHeight="1" spans="1:9">
      <c r="A806" s="5">
        <v>3</v>
      </c>
      <c r="B806" s="5" t="s">
        <v>29665</v>
      </c>
      <c r="C806" s="5" t="s">
        <v>845</v>
      </c>
      <c r="D806" s="5">
        <v>31</v>
      </c>
      <c r="E806" s="6">
        <v>150</v>
      </c>
      <c r="F806" s="5" t="s">
        <v>113</v>
      </c>
      <c r="G806" s="6">
        <v>3000</v>
      </c>
      <c r="H806" s="6">
        <v>5642.1</v>
      </c>
      <c r="I806" s="5" t="s">
        <v>29719</v>
      </c>
    </row>
    <row r="807" ht="19" customHeight="1" spans="1:9">
      <c r="A807" s="5">
        <v>3</v>
      </c>
      <c r="B807" s="5" t="s">
        <v>850</v>
      </c>
      <c r="C807" s="5" t="s">
        <v>845</v>
      </c>
      <c r="D807" s="5">
        <v>27</v>
      </c>
      <c r="E807" s="6">
        <v>150</v>
      </c>
      <c r="F807" s="5" t="s">
        <v>113</v>
      </c>
      <c r="G807" s="6">
        <v>2612.9</v>
      </c>
      <c r="H807" s="6">
        <v>3099.9</v>
      </c>
      <c r="I807" s="5" t="s">
        <v>29719</v>
      </c>
    </row>
    <row r="808" ht="19" customHeight="1" spans="1:9">
      <c r="A808" s="5">
        <v>3</v>
      </c>
      <c r="B808" s="5" t="s">
        <v>842</v>
      </c>
      <c r="C808" s="5" t="s">
        <v>845</v>
      </c>
      <c r="D808" s="5">
        <v>16</v>
      </c>
      <c r="E808" s="6">
        <v>150</v>
      </c>
      <c r="F808" s="5" t="s">
        <v>113</v>
      </c>
      <c r="G808" s="6">
        <v>1548.39</v>
      </c>
      <c r="H808" s="6">
        <v>4582.6</v>
      </c>
      <c r="I808" s="5" t="s">
        <v>29719</v>
      </c>
    </row>
    <row r="809" ht="19" customHeight="1" spans="1:9">
      <c r="A809" s="5">
        <v>3</v>
      </c>
      <c r="B809" s="5" t="s">
        <v>851</v>
      </c>
      <c r="C809" s="5" t="s">
        <v>845</v>
      </c>
      <c r="D809" s="5">
        <v>31</v>
      </c>
      <c r="E809" s="6">
        <v>150</v>
      </c>
      <c r="F809" s="5" t="s">
        <v>113</v>
      </c>
      <c r="G809" s="6">
        <v>3000</v>
      </c>
      <c r="H809" s="6">
        <v>6752.7</v>
      </c>
      <c r="I809" s="5" t="s">
        <v>29719</v>
      </c>
    </row>
    <row r="810" ht="19" customHeight="1" spans="1:9">
      <c r="A810" s="5">
        <v>3</v>
      </c>
      <c r="B810" s="5" t="s">
        <v>176</v>
      </c>
      <c r="C810" s="5" t="s">
        <v>640</v>
      </c>
      <c r="D810" s="5">
        <v>18</v>
      </c>
      <c r="E810" s="6">
        <v>1000</v>
      </c>
      <c r="F810" s="5" t="s">
        <v>120</v>
      </c>
      <c r="G810" s="6">
        <v>3483.87</v>
      </c>
      <c r="H810" s="6">
        <v>623.6</v>
      </c>
      <c r="I810" s="5" t="s">
        <v>29740</v>
      </c>
    </row>
    <row r="811" ht="19" customHeight="1" spans="1:9">
      <c r="A811" s="5">
        <v>3</v>
      </c>
      <c r="B811" s="5" t="s">
        <v>191</v>
      </c>
      <c r="C811" s="5" t="s">
        <v>640</v>
      </c>
      <c r="D811" s="5">
        <v>1</v>
      </c>
      <c r="E811" s="6">
        <v>1000</v>
      </c>
      <c r="F811" s="5" t="s">
        <v>120</v>
      </c>
      <c r="G811" s="6">
        <v>193.55</v>
      </c>
      <c r="H811" s="6">
        <v>125.3</v>
      </c>
      <c r="I811" s="5" t="s">
        <v>29740</v>
      </c>
    </row>
    <row r="812" ht="19" customHeight="1" spans="1:9">
      <c r="A812" s="5">
        <v>3</v>
      </c>
      <c r="B812" s="5" t="s">
        <v>29762</v>
      </c>
      <c r="C812" s="5" t="s">
        <v>640</v>
      </c>
      <c r="D812" s="5">
        <v>7</v>
      </c>
      <c r="E812" s="6">
        <v>1000</v>
      </c>
      <c r="F812" s="5" t="s">
        <v>120</v>
      </c>
      <c r="G812" s="6">
        <v>1354.84</v>
      </c>
      <c r="H812" s="6">
        <v>508.2</v>
      </c>
      <c r="I812" s="5" t="s">
        <v>29740</v>
      </c>
    </row>
    <row r="813" ht="19" customHeight="1" spans="1:9">
      <c r="A813" s="5">
        <v>3</v>
      </c>
      <c r="B813" s="5" t="s">
        <v>43</v>
      </c>
      <c r="C813" s="5" t="s">
        <v>640</v>
      </c>
      <c r="D813" s="5">
        <v>13</v>
      </c>
      <c r="E813" s="6">
        <v>1000</v>
      </c>
      <c r="F813" s="5" t="s">
        <v>113</v>
      </c>
      <c r="G813" s="6">
        <v>2516.13</v>
      </c>
      <c r="H813" s="6">
        <v>2660.7</v>
      </c>
      <c r="I813" s="5" t="s">
        <v>29719</v>
      </c>
    </row>
    <row r="814" ht="19" customHeight="1" spans="1:9">
      <c r="A814" s="5">
        <v>3</v>
      </c>
      <c r="B814" s="5" t="s">
        <v>197</v>
      </c>
      <c r="C814" s="5" t="s">
        <v>640</v>
      </c>
      <c r="D814" s="5">
        <v>9</v>
      </c>
      <c r="E814" s="6">
        <v>1000</v>
      </c>
      <c r="F814" s="5" t="s">
        <v>113</v>
      </c>
      <c r="G814" s="6">
        <v>1741.94</v>
      </c>
      <c r="H814" s="6">
        <v>1161.1</v>
      </c>
      <c r="I814" s="5" t="s">
        <v>29719</v>
      </c>
    </row>
    <row r="815" ht="19" customHeight="1" spans="1:9">
      <c r="A815" s="5">
        <v>3</v>
      </c>
      <c r="B815" s="5" t="s">
        <v>199</v>
      </c>
      <c r="C815" s="5" t="s">
        <v>640</v>
      </c>
      <c r="D815" s="5">
        <v>13</v>
      </c>
      <c r="E815" s="6">
        <v>1000</v>
      </c>
      <c r="F815" s="5" t="s">
        <v>113</v>
      </c>
      <c r="G815" s="6">
        <v>2516.13</v>
      </c>
      <c r="H815" s="6">
        <v>2908.7</v>
      </c>
      <c r="I815" s="5" t="s">
        <v>29719</v>
      </c>
    </row>
    <row r="816" ht="19" customHeight="1" spans="1:9">
      <c r="A816" s="5">
        <v>3</v>
      </c>
      <c r="B816" s="5" t="s">
        <v>773</v>
      </c>
      <c r="C816" s="5" t="s">
        <v>640</v>
      </c>
      <c r="D816" s="5">
        <v>31</v>
      </c>
      <c r="E816" s="6">
        <v>1000</v>
      </c>
      <c r="F816" s="5" t="s">
        <v>113</v>
      </c>
      <c r="G816" s="6">
        <v>6000</v>
      </c>
      <c r="H816" s="6">
        <v>8170.1</v>
      </c>
      <c r="I816" s="5" t="s">
        <v>29719</v>
      </c>
    </row>
    <row r="817" ht="19" customHeight="1" spans="1:9">
      <c r="A817" s="5">
        <v>3</v>
      </c>
      <c r="B817" s="5" t="s">
        <v>202</v>
      </c>
      <c r="C817" s="5" t="s">
        <v>640</v>
      </c>
      <c r="D817" s="5">
        <v>12</v>
      </c>
      <c r="E817" s="6">
        <v>1000</v>
      </c>
      <c r="F817" s="5" t="s">
        <v>120</v>
      </c>
      <c r="G817" s="6">
        <v>2322.58</v>
      </c>
      <c r="H817" s="6">
        <v>1649</v>
      </c>
      <c r="I817" s="5" t="s">
        <v>29740</v>
      </c>
    </row>
    <row r="818" ht="19" customHeight="1" spans="1:9">
      <c r="A818" s="5">
        <v>3</v>
      </c>
      <c r="B818" s="5" t="s">
        <v>29642</v>
      </c>
      <c r="C818" s="5" t="s">
        <v>640</v>
      </c>
      <c r="D818" s="5">
        <v>31</v>
      </c>
      <c r="E818" s="6">
        <v>150</v>
      </c>
      <c r="F818" s="5" t="s">
        <v>120</v>
      </c>
      <c r="G818" s="6">
        <v>3000</v>
      </c>
      <c r="H818" s="6">
        <v>1546.4</v>
      </c>
      <c r="I818" s="5" t="s">
        <v>29740</v>
      </c>
    </row>
    <row r="819" ht="19" customHeight="1" spans="1:9">
      <c r="A819" s="5">
        <v>3</v>
      </c>
      <c r="B819" s="5" t="s">
        <v>29633</v>
      </c>
      <c r="C819" s="5" t="s">
        <v>640</v>
      </c>
      <c r="D819" s="5">
        <v>31</v>
      </c>
      <c r="E819" s="6">
        <v>150</v>
      </c>
      <c r="F819" s="5" t="s">
        <v>120</v>
      </c>
      <c r="G819" s="6">
        <v>3000</v>
      </c>
      <c r="H819" s="6">
        <v>1242.2</v>
      </c>
      <c r="I819" s="5" t="s">
        <v>29740</v>
      </c>
    </row>
    <row r="820" ht="19" customHeight="1" spans="1:9">
      <c r="A820" s="5">
        <v>3</v>
      </c>
      <c r="B820" s="5" t="s">
        <v>649</v>
      </c>
      <c r="C820" s="5" t="s">
        <v>640</v>
      </c>
      <c r="D820" s="5">
        <v>31</v>
      </c>
      <c r="E820" s="6">
        <v>150</v>
      </c>
      <c r="F820" s="5" t="s">
        <v>120</v>
      </c>
      <c r="G820" s="6">
        <v>3000</v>
      </c>
      <c r="H820" s="6">
        <v>1770.3</v>
      </c>
      <c r="I820" s="5" t="s">
        <v>29740</v>
      </c>
    </row>
    <row r="821" ht="19" customHeight="1" spans="1:9">
      <c r="A821" s="5">
        <v>3</v>
      </c>
      <c r="B821" s="5" t="s">
        <v>674</v>
      </c>
      <c r="C821" s="5" t="s">
        <v>640</v>
      </c>
      <c r="D821" s="5">
        <v>1</v>
      </c>
      <c r="E821" s="6">
        <v>150</v>
      </c>
      <c r="F821" s="5" t="s">
        <v>113</v>
      </c>
      <c r="G821" s="6">
        <v>96.77</v>
      </c>
      <c r="H821" s="6">
        <v>40.9</v>
      </c>
      <c r="I821" s="5" t="s">
        <v>29719</v>
      </c>
    </row>
    <row r="822" ht="19" customHeight="1" spans="1:9">
      <c r="A822" s="5">
        <v>3</v>
      </c>
      <c r="B822" s="5" t="s">
        <v>365</v>
      </c>
      <c r="C822" s="5" t="s">
        <v>640</v>
      </c>
      <c r="D822" s="5">
        <v>31</v>
      </c>
      <c r="E822" s="6">
        <v>150</v>
      </c>
      <c r="F822" s="5" t="s">
        <v>120</v>
      </c>
      <c r="G822" s="6">
        <v>3000</v>
      </c>
      <c r="H822" s="6">
        <v>1679.6</v>
      </c>
      <c r="I822" s="5" t="s">
        <v>29740</v>
      </c>
    </row>
    <row r="823" ht="19" customHeight="1" spans="1:9">
      <c r="A823" s="5">
        <v>3</v>
      </c>
      <c r="B823" s="5" t="s">
        <v>366</v>
      </c>
      <c r="C823" s="5" t="s">
        <v>640</v>
      </c>
      <c r="D823" s="5">
        <v>31</v>
      </c>
      <c r="E823" s="6">
        <v>150</v>
      </c>
      <c r="F823" s="5" t="s">
        <v>120</v>
      </c>
      <c r="G823" s="6">
        <v>3000</v>
      </c>
      <c r="H823" s="6">
        <v>1705.7</v>
      </c>
      <c r="I823" s="5" t="s">
        <v>29740</v>
      </c>
    </row>
    <row r="824" ht="19" customHeight="1" spans="1:9">
      <c r="A824" s="5">
        <v>3</v>
      </c>
      <c r="B824" s="5" t="s">
        <v>368</v>
      </c>
      <c r="C824" s="5" t="s">
        <v>640</v>
      </c>
      <c r="D824" s="5">
        <v>31</v>
      </c>
      <c r="E824" s="6">
        <v>150</v>
      </c>
      <c r="F824" s="5" t="s">
        <v>120</v>
      </c>
      <c r="G824" s="6">
        <v>3000</v>
      </c>
      <c r="H824" s="6">
        <v>1873.3</v>
      </c>
      <c r="I824" s="5" t="s">
        <v>29740</v>
      </c>
    </row>
    <row r="825" ht="19" customHeight="1" spans="1:9">
      <c r="A825" s="5">
        <v>3</v>
      </c>
      <c r="B825" s="5" t="s">
        <v>370</v>
      </c>
      <c r="C825" s="5" t="s">
        <v>640</v>
      </c>
      <c r="D825" s="5">
        <v>31</v>
      </c>
      <c r="E825" s="6">
        <v>150</v>
      </c>
      <c r="F825" s="5" t="s">
        <v>113</v>
      </c>
      <c r="G825" s="6">
        <v>3000</v>
      </c>
      <c r="H825" s="6">
        <v>3064.5</v>
      </c>
      <c r="I825" s="5" t="s">
        <v>29719</v>
      </c>
    </row>
    <row r="826" ht="19" customHeight="1" spans="1:9">
      <c r="A826" s="5">
        <v>3</v>
      </c>
      <c r="B826" s="5" t="s">
        <v>675</v>
      </c>
      <c r="C826" s="5" t="s">
        <v>640</v>
      </c>
      <c r="D826" s="5">
        <v>1</v>
      </c>
      <c r="E826" s="6">
        <v>150</v>
      </c>
      <c r="F826" s="5" t="s">
        <v>113</v>
      </c>
      <c r="G826" s="6">
        <v>96.77</v>
      </c>
      <c r="H826" s="6">
        <v>33.9</v>
      </c>
      <c r="I826" s="5" t="s">
        <v>29719</v>
      </c>
    </row>
    <row r="827" ht="19" customHeight="1" spans="1:9">
      <c r="A827" s="5">
        <v>3</v>
      </c>
      <c r="B827" s="5" t="s">
        <v>372</v>
      </c>
      <c r="C827" s="5" t="s">
        <v>640</v>
      </c>
      <c r="D827" s="5">
        <v>31</v>
      </c>
      <c r="E827" s="6">
        <v>150</v>
      </c>
      <c r="F827" s="5" t="s">
        <v>120</v>
      </c>
      <c r="G827" s="6">
        <v>3000</v>
      </c>
      <c r="H827" s="6">
        <v>1511.9</v>
      </c>
      <c r="I827" s="5" t="s">
        <v>29740</v>
      </c>
    </row>
    <row r="828" ht="19" customHeight="1" spans="1:9">
      <c r="A828" s="5">
        <v>3</v>
      </c>
      <c r="B828" s="5" t="s">
        <v>373</v>
      </c>
      <c r="C828" s="5" t="s">
        <v>640</v>
      </c>
      <c r="D828" s="5">
        <v>31</v>
      </c>
      <c r="E828" s="6">
        <v>150</v>
      </c>
      <c r="F828" s="5" t="s">
        <v>120</v>
      </c>
      <c r="G828" s="6">
        <v>3000</v>
      </c>
      <c r="H828" s="6">
        <v>2200.9</v>
      </c>
      <c r="I828" s="5" t="s">
        <v>29740</v>
      </c>
    </row>
    <row r="829" ht="19" customHeight="1" spans="1:9">
      <c r="A829" s="5">
        <v>3</v>
      </c>
      <c r="B829" s="5" t="s">
        <v>375</v>
      </c>
      <c r="C829" s="5" t="s">
        <v>640</v>
      </c>
      <c r="D829" s="5">
        <v>31</v>
      </c>
      <c r="E829" s="6">
        <v>150</v>
      </c>
      <c r="F829" s="5" t="s">
        <v>120</v>
      </c>
      <c r="G829" s="6">
        <v>3000</v>
      </c>
      <c r="H829" s="6">
        <v>0</v>
      </c>
      <c r="I829" s="5" t="s">
        <v>29740</v>
      </c>
    </row>
    <row r="830" ht="19" customHeight="1" spans="1:9">
      <c r="A830" s="5">
        <v>3</v>
      </c>
      <c r="B830" s="5" t="s">
        <v>379</v>
      </c>
      <c r="C830" s="5" t="s">
        <v>640</v>
      </c>
      <c r="D830" s="5">
        <v>31</v>
      </c>
      <c r="E830" s="6">
        <v>150</v>
      </c>
      <c r="F830" s="5" t="s">
        <v>120</v>
      </c>
      <c r="G830" s="6">
        <v>3000</v>
      </c>
      <c r="H830" s="6">
        <v>1055.4</v>
      </c>
      <c r="I830" s="5" t="s">
        <v>29740</v>
      </c>
    </row>
    <row r="831" ht="19" customHeight="1" spans="1:9">
      <c r="A831" s="5">
        <v>3</v>
      </c>
      <c r="B831" s="5" t="s">
        <v>381</v>
      </c>
      <c r="C831" s="5" t="s">
        <v>640</v>
      </c>
      <c r="D831" s="5">
        <v>31</v>
      </c>
      <c r="E831" s="6">
        <v>150</v>
      </c>
      <c r="F831" s="5" t="s">
        <v>120</v>
      </c>
      <c r="G831" s="6">
        <v>3000</v>
      </c>
      <c r="H831" s="6">
        <v>2048.6</v>
      </c>
      <c r="I831" s="5" t="s">
        <v>29740</v>
      </c>
    </row>
    <row r="832" ht="19" customHeight="1" spans="1:9">
      <c r="A832" s="5">
        <v>3</v>
      </c>
      <c r="B832" s="5" t="s">
        <v>29732</v>
      </c>
      <c r="C832" s="5" t="s">
        <v>640</v>
      </c>
      <c r="D832" s="5">
        <v>1</v>
      </c>
      <c r="E832" s="6">
        <v>150</v>
      </c>
      <c r="F832" s="5" t="s">
        <v>120</v>
      </c>
      <c r="G832" s="6">
        <v>96.77</v>
      </c>
      <c r="H832" s="6">
        <v>47.5</v>
      </c>
      <c r="I832" s="5" t="s">
        <v>29740</v>
      </c>
    </row>
    <row r="833" ht="19" customHeight="1" spans="1:9">
      <c r="A833" s="5">
        <v>3</v>
      </c>
      <c r="B833" s="5" t="s">
        <v>382</v>
      </c>
      <c r="C833" s="5" t="s">
        <v>640</v>
      </c>
      <c r="D833" s="5">
        <v>1</v>
      </c>
      <c r="E833" s="6">
        <v>150</v>
      </c>
      <c r="F833" s="5" t="s">
        <v>120</v>
      </c>
      <c r="G833" s="6">
        <v>96.77</v>
      </c>
      <c r="H833" s="6">
        <v>34.6</v>
      </c>
      <c r="I833" s="5" t="s">
        <v>29740</v>
      </c>
    </row>
    <row r="834" ht="19" customHeight="1" spans="1:9">
      <c r="A834" s="5">
        <v>3</v>
      </c>
      <c r="B834" s="5" t="s">
        <v>386</v>
      </c>
      <c r="C834" s="5" t="s">
        <v>640</v>
      </c>
      <c r="D834" s="5">
        <v>31</v>
      </c>
      <c r="E834" s="6">
        <v>150</v>
      </c>
      <c r="F834" s="5" t="s">
        <v>120</v>
      </c>
      <c r="G834" s="6">
        <v>3000</v>
      </c>
      <c r="H834" s="6">
        <v>1603.3</v>
      </c>
      <c r="I834" s="5" t="s">
        <v>29740</v>
      </c>
    </row>
    <row r="835" ht="19" customHeight="1" spans="1:9">
      <c r="A835" s="5">
        <v>3</v>
      </c>
      <c r="B835" s="5" t="s">
        <v>388</v>
      </c>
      <c r="C835" s="5" t="s">
        <v>640</v>
      </c>
      <c r="D835" s="5">
        <v>31</v>
      </c>
      <c r="E835" s="6">
        <v>150</v>
      </c>
      <c r="F835" s="5" t="s">
        <v>120</v>
      </c>
      <c r="G835" s="6">
        <v>3000</v>
      </c>
      <c r="H835" s="6">
        <v>549.2</v>
      </c>
      <c r="I835" s="5" t="s">
        <v>29740</v>
      </c>
    </row>
    <row r="836" ht="19" customHeight="1" spans="1:9">
      <c r="A836" s="5">
        <v>3</v>
      </c>
      <c r="B836" s="5" t="s">
        <v>389</v>
      </c>
      <c r="C836" s="5" t="s">
        <v>640</v>
      </c>
      <c r="D836" s="5">
        <v>1</v>
      </c>
      <c r="E836" s="6">
        <v>150</v>
      </c>
      <c r="F836" s="5" t="s">
        <v>120</v>
      </c>
      <c r="G836" s="6">
        <v>96.77</v>
      </c>
      <c r="H836" s="6">
        <v>28.4</v>
      </c>
      <c r="I836" s="5" t="s">
        <v>29740</v>
      </c>
    </row>
    <row r="837" ht="19" customHeight="1" spans="1:9">
      <c r="A837" s="5">
        <v>3</v>
      </c>
      <c r="B837" s="5" t="s">
        <v>676</v>
      </c>
      <c r="C837" s="5" t="s">
        <v>640</v>
      </c>
      <c r="D837" s="5">
        <v>31</v>
      </c>
      <c r="E837" s="6">
        <v>150</v>
      </c>
      <c r="F837" s="5" t="s">
        <v>120</v>
      </c>
      <c r="G837" s="6">
        <v>3000</v>
      </c>
      <c r="H837" s="6">
        <v>1558.4</v>
      </c>
      <c r="I837" s="5" t="s">
        <v>29740</v>
      </c>
    </row>
    <row r="838" ht="19" customHeight="1" spans="1:9">
      <c r="A838" s="5">
        <v>3</v>
      </c>
      <c r="B838" s="5" t="s">
        <v>29660</v>
      </c>
      <c r="C838" s="5" t="s">
        <v>640</v>
      </c>
      <c r="D838" s="5">
        <v>31</v>
      </c>
      <c r="E838" s="6">
        <v>150</v>
      </c>
      <c r="F838" s="5" t="s">
        <v>120</v>
      </c>
      <c r="G838" s="6">
        <v>3000</v>
      </c>
      <c r="H838" s="6">
        <v>983.5</v>
      </c>
      <c r="I838" s="5" t="s">
        <v>29740</v>
      </c>
    </row>
    <row r="839" ht="19" customHeight="1" spans="1:9">
      <c r="A839" s="5">
        <v>3</v>
      </c>
      <c r="B839" s="5" t="s">
        <v>391</v>
      </c>
      <c r="C839" s="5" t="s">
        <v>640</v>
      </c>
      <c r="D839" s="5">
        <v>31</v>
      </c>
      <c r="E839" s="6">
        <v>150</v>
      </c>
      <c r="F839" s="5" t="s">
        <v>120</v>
      </c>
      <c r="G839" s="6">
        <v>3000</v>
      </c>
      <c r="H839" s="6">
        <v>1481.3</v>
      </c>
      <c r="I839" s="5" t="s">
        <v>29740</v>
      </c>
    </row>
    <row r="840" ht="19" customHeight="1" spans="1:9">
      <c r="A840" s="5">
        <v>3</v>
      </c>
      <c r="B840" s="5" t="s">
        <v>394</v>
      </c>
      <c r="C840" s="5" t="s">
        <v>640</v>
      </c>
      <c r="D840" s="5">
        <v>31</v>
      </c>
      <c r="E840" s="6">
        <v>150</v>
      </c>
      <c r="F840" s="5" t="s">
        <v>120</v>
      </c>
      <c r="G840" s="6">
        <v>3000</v>
      </c>
      <c r="H840" s="6">
        <v>1407.8</v>
      </c>
      <c r="I840" s="5" t="s">
        <v>29740</v>
      </c>
    </row>
    <row r="841" ht="19" customHeight="1" spans="1:9">
      <c r="A841" s="5">
        <v>3</v>
      </c>
      <c r="B841" s="5" t="s">
        <v>29747</v>
      </c>
      <c r="C841" s="5" t="s">
        <v>640</v>
      </c>
      <c r="D841" s="5">
        <v>31</v>
      </c>
      <c r="E841" s="6">
        <v>150</v>
      </c>
      <c r="F841" s="5" t="s">
        <v>113</v>
      </c>
      <c r="G841" s="6">
        <v>3000</v>
      </c>
      <c r="H841" s="6">
        <v>3078.2</v>
      </c>
      <c r="I841" s="5" t="s">
        <v>29719</v>
      </c>
    </row>
    <row r="842" ht="19" customHeight="1" spans="1:9">
      <c r="A842" s="5">
        <v>3</v>
      </c>
      <c r="B842" s="5" t="s">
        <v>678</v>
      </c>
      <c r="C842" s="5" t="s">
        <v>640</v>
      </c>
      <c r="D842" s="5">
        <v>31</v>
      </c>
      <c r="E842" s="6">
        <v>150</v>
      </c>
      <c r="F842" s="5" t="s">
        <v>120</v>
      </c>
      <c r="G842" s="6">
        <v>3000</v>
      </c>
      <c r="H842" s="6">
        <v>2362.9</v>
      </c>
      <c r="I842" s="5" t="s">
        <v>29740</v>
      </c>
    </row>
    <row r="843" ht="19" customHeight="1" spans="1:9">
      <c r="A843" s="5">
        <v>3</v>
      </c>
      <c r="B843" s="5" t="s">
        <v>397</v>
      </c>
      <c r="C843" s="5" t="s">
        <v>640</v>
      </c>
      <c r="D843" s="5">
        <v>31</v>
      </c>
      <c r="E843" s="6">
        <v>260</v>
      </c>
      <c r="F843" s="5" t="s">
        <v>120</v>
      </c>
      <c r="G843" s="6">
        <v>5000</v>
      </c>
      <c r="H843" s="6">
        <v>1229.9</v>
      </c>
      <c r="I843" s="5" t="s">
        <v>29740</v>
      </c>
    </row>
    <row r="844" ht="19" customHeight="1" spans="1:9">
      <c r="A844" s="5">
        <v>3</v>
      </c>
      <c r="B844" s="5" t="s">
        <v>219</v>
      </c>
      <c r="C844" s="5" t="s">
        <v>640</v>
      </c>
      <c r="D844" s="5">
        <v>31</v>
      </c>
      <c r="E844" s="6">
        <v>260</v>
      </c>
      <c r="F844" s="5" t="s">
        <v>120</v>
      </c>
      <c r="G844" s="6">
        <v>5000</v>
      </c>
      <c r="H844" s="6">
        <v>3552.5</v>
      </c>
      <c r="I844" s="5" t="s">
        <v>29740</v>
      </c>
    </row>
    <row r="845" ht="19" customHeight="1" spans="1:9">
      <c r="A845" s="5">
        <v>3</v>
      </c>
      <c r="B845" s="5" t="s">
        <v>220</v>
      </c>
      <c r="C845" s="5" t="s">
        <v>640</v>
      </c>
      <c r="D845" s="5">
        <v>31</v>
      </c>
      <c r="E845" s="6">
        <v>260</v>
      </c>
      <c r="F845" s="5" t="s">
        <v>120</v>
      </c>
      <c r="G845" s="6">
        <v>5000</v>
      </c>
      <c r="H845" s="6">
        <v>1273.5</v>
      </c>
      <c r="I845" s="5" t="s">
        <v>29740</v>
      </c>
    </row>
    <row r="846" ht="19" customHeight="1" spans="1:9">
      <c r="A846" s="5">
        <v>3</v>
      </c>
      <c r="B846" s="5" t="s">
        <v>225</v>
      </c>
      <c r="C846" s="5" t="s">
        <v>640</v>
      </c>
      <c r="D846" s="5">
        <v>17</v>
      </c>
      <c r="E846" s="6">
        <v>260</v>
      </c>
      <c r="F846" s="5" t="s">
        <v>120</v>
      </c>
      <c r="G846" s="6">
        <v>2741.94</v>
      </c>
      <c r="H846" s="6">
        <v>1505.6</v>
      </c>
      <c r="I846" s="5" t="s">
        <v>29740</v>
      </c>
    </row>
    <row r="847" ht="19" customHeight="1" spans="1:9">
      <c r="A847" s="5">
        <v>3</v>
      </c>
      <c r="B847" s="5" t="s">
        <v>794</v>
      </c>
      <c r="C847" s="5" t="s">
        <v>640</v>
      </c>
      <c r="D847" s="5">
        <v>31</v>
      </c>
      <c r="E847" s="6">
        <v>260</v>
      </c>
      <c r="F847" s="5" t="s">
        <v>113</v>
      </c>
      <c r="G847" s="6">
        <v>5000</v>
      </c>
      <c r="H847" s="6">
        <v>13126.8</v>
      </c>
      <c r="I847" s="5" t="s">
        <v>29719</v>
      </c>
    </row>
    <row r="848" ht="19" customHeight="1" spans="1:9">
      <c r="A848" s="5">
        <v>3</v>
      </c>
      <c r="B848" s="5" t="s">
        <v>51</v>
      </c>
      <c r="C848" s="5" t="s">
        <v>640</v>
      </c>
      <c r="D848" s="5">
        <v>31</v>
      </c>
      <c r="E848" s="6">
        <v>150</v>
      </c>
      <c r="F848" s="5" t="s">
        <v>120</v>
      </c>
      <c r="G848" s="6">
        <v>3000</v>
      </c>
      <c r="H848" s="6">
        <v>2736.6</v>
      </c>
      <c r="I848" s="5" t="s">
        <v>29740</v>
      </c>
    </row>
    <row r="849" ht="19" customHeight="1" spans="1:9">
      <c r="A849" s="5">
        <v>3</v>
      </c>
      <c r="B849" s="5" t="s">
        <v>227</v>
      </c>
      <c r="C849" s="5" t="s">
        <v>640</v>
      </c>
      <c r="D849" s="5">
        <v>31</v>
      </c>
      <c r="E849" s="6">
        <v>260</v>
      </c>
      <c r="F849" s="5" t="s">
        <v>120</v>
      </c>
      <c r="G849" s="6">
        <v>5000</v>
      </c>
      <c r="H849" s="6">
        <v>1143.7</v>
      </c>
      <c r="I849" s="5" t="s">
        <v>29740</v>
      </c>
    </row>
    <row r="850" ht="19" customHeight="1" spans="1:9">
      <c r="A850" s="5">
        <v>3</v>
      </c>
      <c r="B850" s="5" t="s">
        <v>434</v>
      </c>
      <c r="C850" s="5" t="s">
        <v>640</v>
      </c>
      <c r="D850" s="5">
        <v>31</v>
      </c>
      <c r="E850" s="6">
        <v>260</v>
      </c>
      <c r="F850" s="5" t="s">
        <v>120</v>
      </c>
      <c r="G850" s="6">
        <v>5000</v>
      </c>
      <c r="H850" s="6">
        <v>488.7</v>
      </c>
      <c r="I850" s="5" t="s">
        <v>29740</v>
      </c>
    </row>
    <row r="851" ht="19" customHeight="1" spans="1:9">
      <c r="A851" s="5">
        <v>3</v>
      </c>
      <c r="B851" s="5" t="s">
        <v>438</v>
      </c>
      <c r="C851" s="5" t="s">
        <v>640</v>
      </c>
      <c r="D851" s="5">
        <v>31</v>
      </c>
      <c r="E851" s="6">
        <v>260</v>
      </c>
      <c r="F851" s="5" t="s">
        <v>120</v>
      </c>
      <c r="G851" s="6">
        <v>5000</v>
      </c>
      <c r="H851" s="6">
        <v>1418</v>
      </c>
      <c r="I851" s="5" t="s">
        <v>29740</v>
      </c>
    </row>
    <row r="852" ht="19" customHeight="1" spans="1:9">
      <c r="A852" s="5">
        <v>3</v>
      </c>
      <c r="B852" s="5" t="s">
        <v>53</v>
      </c>
      <c r="C852" s="5" t="s">
        <v>640</v>
      </c>
      <c r="D852" s="5">
        <v>31</v>
      </c>
      <c r="E852" s="6">
        <v>260</v>
      </c>
      <c r="F852" s="5" t="s">
        <v>120</v>
      </c>
      <c r="G852" s="6">
        <v>5000</v>
      </c>
      <c r="H852" s="6">
        <v>821.1</v>
      </c>
      <c r="I852" s="5" t="s">
        <v>29740</v>
      </c>
    </row>
    <row r="853" ht="19" customHeight="1" spans="1:9">
      <c r="A853" s="5">
        <v>3</v>
      </c>
      <c r="B853" s="5" t="s">
        <v>680</v>
      </c>
      <c r="C853" s="5" t="s">
        <v>640</v>
      </c>
      <c r="D853" s="5">
        <v>22</v>
      </c>
      <c r="E853" s="6">
        <v>260</v>
      </c>
      <c r="F853" s="5" t="s">
        <v>120</v>
      </c>
      <c r="G853" s="6">
        <v>3548.39</v>
      </c>
      <c r="H853" s="6">
        <v>748.3</v>
      </c>
      <c r="I853" s="5" t="s">
        <v>29740</v>
      </c>
    </row>
    <row r="854" ht="19" customHeight="1" spans="1:9">
      <c r="A854" s="5">
        <v>3</v>
      </c>
      <c r="B854" s="5" t="s">
        <v>54</v>
      </c>
      <c r="C854" s="5" t="s">
        <v>640</v>
      </c>
      <c r="D854" s="5">
        <v>31</v>
      </c>
      <c r="E854" s="6">
        <v>150</v>
      </c>
      <c r="F854" s="5" t="s">
        <v>120</v>
      </c>
      <c r="G854" s="6">
        <v>3000</v>
      </c>
      <c r="H854" s="6">
        <v>2594.7</v>
      </c>
      <c r="I854" s="5" t="s">
        <v>29740</v>
      </c>
    </row>
    <row r="855" ht="19" customHeight="1" spans="1:9">
      <c r="A855" s="5">
        <v>3</v>
      </c>
      <c r="B855" s="5" t="s">
        <v>797</v>
      </c>
      <c r="C855" s="5" t="s">
        <v>640</v>
      </c>
      <c r="D855" s="5">
        <v>31</v>
      </c>
      <c r="E855" s="6">
        <v>260</v>
      </c>
      <c r="F855" s="5" t="s">
        <v>113</v>
      </c>
      <c r="G855" s="6">
        <v>5000</v>
      </c>
      <c r="H855" s="6">
        <v>8012.9</v>
      </c>
      <c r="I855" s="5" t="s">
        <v>29719</v>
      </c>
    </row>
    <row r="856" ht="19" customHeight="1" spans="1:9">
      <c r="A856" s="5">
        <v>3</v>
      </c>
      <c r="B856" s="5" t="s">
        <v>681</v>
      </c>
      <c r="C856" s="5" t="s">
        <v>640</v>
      </c>
      <c r="D856" s="5">
        <v>26</v>
      </c>
      <c r="E856" s="6">
        <v>260</v>
      </c>
      <c r="F856" s="5" t="s">
        <v>120</v>
      </c>
      <c r="G856" s="6">
        <v>4193.55</v>
      </c>
      <c r="H856" s="6">
        <v>706.4</v>
      </c>
      <c r="I856" s="5" t="s">
        <v>29740</v>
      </c>
    </row>
    <row r="857" ht="19" customHeight="1" spans="1:9">
      <c r="A857" s="5">
        <v>3</v>
      </c>
      <c r="B857" s="5" t="s">
        <v>29615</v>
      </c>
      <c r="C857" s="5" t="s">
        <v>640</v>
      </c>
      <c r="D857" s="5">
        <v>31</v>
      </c>
      <c r="E857" s="6">
        <v>260</v>
      </c>
      <c r="F857" s="5" t="s">
        <v>120</v>
      </c>
      <c r="G857" s="6">
        <v>5000</v>
      </c>
      <c r="H857" s="6">
        <v>1154.6</v>
      </c>
      <c r="I857" s="5" t="s">
        <v>29740</v>
      </c>
    </row>
    <row r="858" ht="19" customHeight="1" spans="1:9">
      <c r="A858" s="5">
        <v>3</v>
      </c>
      <c r="B858" s="5" t="s">
        <v>446</v>
      </c>
      <c r="C858" s="5" t="s">
        <v>640</v>
      </c>
      <c r="D858" s="5">
        <v>31</v>
      </c>
      <c r="E858" s="6">
        <v>260</v>
      </c>
      <c r="F858" s="5" t="s">
        <v>113</v>
      </c>
      <c r="G858" s="6">
        <v>5000</v>
      </c>
      <c r="H858" s="6">
        <v>6567.8</v>
      </c>
      <c r="I858" s="5" t="s">
        <v>29719</v>
      </c>
    </row>
    <row r="859" ht="19" customHeight="1" spans="1:9">
      <c r="A859" s="5">
        <v>3</v>
      </c>
      <c r="B859" s="5" t="s">
        <v>682</v>
      </c>
      <c r="C859" s="5" t="s">
        <v>640</v>
      </c>
      <c r="D859" s="5">
        <v>31</v>
      </c>
      <c r="E859" s="6">
        <v>260</v>
      </c>
      <c r="F859" s="5" t="s">
        <v>113</v>
      </c>
      <c r="G859" s="6">
        <v>5000</v>
      </c>
      <c r="H859" s="6">
        <v>7568.6</v>
      </c>
      <c r="I859" s="5" t="s">
        <v>29719</v>
      </c>
    </row>
    <row r="860" ht="19" customHeight="1" spans="1:9">
      <c r="A860" s="5">
        <v>3</v>
      </c>
      <c r="B860" s="5" t="s">
        <v>237</v>
      </c>
      <c r="C860" s="5" t="s">
        <v>640</v>
      </c>
      <c r="D860" s="5">
        <v>31</v>
      </c>
      <c r="E860" s="6">
        <v>260</v>
      </c>
      <c r="F860" s="5" t="s">
        <v>120</v>
      </c>
      <c r="G860" s="6">
        <v>5000</v>
      </c>
      <c r="H860" s="6">
        <v>774.3</v>
      </c>
      <c r="I860" s="5" t="s">
        <v>29740</v>
      </c>
    </row>
    <row r="861" ht="19" customHeight="1" spans="1:9">
      <c r="A861" s="5">
        <v>3</v>
      </c>
      <c r="B861" s="5" t="s">
        <v>55</v>
      </c>
      <c r="C861" s="5" t="s">
        <v>640</v>
      </c>
      <c r="D861" s="5">
        <v>31</v>
      </c>
      <c r="E861" s="6">
        <v>150</v>
      </c>
      <c r="F861" s="5" t="s">
        <v>120</v>
      </c>
      <c r="G861" s="6">
        <v>3000</v>
      </c>
      <c r="H861" s="6">
        <v>2795.9</v>
      </c>
      <c r="I861" s="5" t="s">
        <v>29740</v>
      </c>
    </row>
    <row r="862" ht="19" customHeight="1" spans="1:9">
      <c r="A862" s="5">
        <v>3</v>
      </c>
      <c r="B862" s="5" t="s">
        <v>687</v>
      </c>
      <c r="C862" s="5" t="s">
        <v>640</v>
      </c>
      <c r="D862" s="5">
        <v>31</v>
      </c>
      <c r="E862" s="6">
        <v>150</v>
      </c>
      <c r="F862" s="5" t="s">
        <v>113</v>
      </c>
      <c r="G862" s="6">
        <v>3000</v>
      </c>
      <c r="H862" s="6">
        <v>892.3</v>
      </c>
      <c r="I862" s="5" t="s">
        <v>29719</v>
      </c>
    </row>
    <row r="863" ht="19" customHeight="1" spans="1:9">
      <c r="A863" s="5">
        <v>3</v>
      </c>
      <c r="B863" s="5" t="s">
        <v>452</v>
      </c>
      <c r="C863" s="5" t="s">
        <v>640</v>
      </c>
      <c r="D863" s="5">
        <v>31</v>
      </c>
      <c r="E863" s="6">
        <v>260</v>
      </c>
      <c r="F863" s="5" t="s">
        <v>120</v>
      </c>
      <c r="G863" s="6">
        <v>5000</v>
      </c>
      <c r="H863" s="6">
        <v>592.4</v>
      </c>
      <c r="I863" s="5" t="s">
        <v>29740</v>
      </c>
    </row>
    <row r="864" ht="19" customHeight="1" spans="1:9">
      <c r="A864" s="5">
        <v>3</v>
      </c>
      <c r="B864" s="5" t="s">
        <v>69</v>
      </c>
      <c r="C864" s="5" t="s">
        <v>640</v>
      </c>
      <c r="D864" s="5">
        <v>31</v>
      </c>
      <c r="E864" s="6">
        <v>150</v>
      </c>
      <c r="F864" s="5" t="s">
        <v>120</v>
      </c>
      <c r="G864" s="6">
        <v>3000</v>
      </c>
      <c r="H864" s="6">
        <v>2881.2</v>
      </c>
      <c r="I864" s="5" t="s">
        <v>29740</v>
      </c>
    </row>
    <row r="865" ht="19" customHeight="1" spans="1:9">
      <c r="A865" s="5">
        <v>3</v>
      </c>
      <c r="B865" s="5" t="s">
        <v>240</v>
      </c>
      <c r="C865" s="5" t="s">
        <v>640</v>
      </c>
      <c r="D865" s="5">
        <v>31</v>
      </c>
      <c r="E865" s="6">
        <v>260</v>
      </c>
      <c r="F865" s="5" t="s">
        <v>120</v>
      </c>
      <c r="G865" s="6">
        <v>5000</v>
      </c>
      <c r="H865" s="6">
        <v>489.6</v>
      </c>
      <c r="I865" s="5" t="s">
        <v>29740</v>
      </c>
    </row>
    <row r="866" ht="19" customHeight="1" spans="1:9">
      <c r="A866" s="5">
        <v>3</v>
      </c>
      <c r="B866" s="5" t="s">
        <v>72</v>
      </c>
      <c r="C866" s="5" t="s">
        <v>640</v>
      </c>
      <c r="D866" s="5">
        <v>31</v>
      </c>
      <c r="E866" s="6">
        <v>260</v>
      </c>
      <c r="F866" s="5" t="s">
        <v>120</v>
      </c>
      <c r="G866" s="6">
        <v>5000</v>
      </c>
      <c r="H866" s="6">
        <v>500.6</v>
      </c>
      <c r="I866" s="5" t="s">
        <v>29740</v>
      </c>
    </row>
    <row r="867" ht="19" customHeight="1" spans="1:9">
      <c r="A867" s="5">
        <v>3</v>
      </c>
      <c r="B867" s="5" t="s">
        <v>242</v>
      </c>
      <c r="C867" s="5" t="s">
        <v>640</v>
      </c>
      <c r="D867" s="5">
        <v>31</v>
      </c>
      <c r="E867" s="6">
        <v>260</v>
      </c>
      <c r="F867" s="5" t="s">
        <v>120</v>
      </c>
      <c r="G867" s="6">
        <v>5000</v>
      </c>
      <c r="H867" s="6">
        <v>937.2</v>
      </c>
      <c r="I867" s="5" t="s">
        <v>29740</v>
      </c>
    </row>
    <row r="868" ht="19" customHeight="1" spans="1:9">
      <c r="A868" s="5">
        <v>3</v>
      </c>
      <c r="B868" s="5" t="s">
        <v>458</v>
      </c>
      <c r="C868" s="5" t="s">
        <v>640</v>
      </c>
      <c r="D868" s="5">
        <v>31</v>
      </c>
      <c r="E868" s="6">
        <v>260</v>
      </c>
      <c r="F868" s="5" t="s">
        <v>120</v>
      </c>
      <c r="G868" s="6">
        <v>5000</v>
      </c>
      <c r="H868" s="6">
        <v>650.2</v>
      </c>
      <c r="I868" s="5" t="s">
        <v>29740</v>
      </c>
    </row>
    <row r="869" ht="19" customHeight="1" spans="1:9">
      <c r="A869" s="5">
        <v>3</v>
      </c>
      <c r="B869" s="5" t="s">
        <v>29688</v>
      </c>
      <c r="C869" s="5" t="s">
        <v>640</v>
      </c>
      <c r="D869" s="5">
        <v>31</v>
      </c>
      <c r="E869" s="6">
        <v>150</v>
      </c>
      <c r="F869" s="5" t="s">
        <v>113</v>
      </c>
      <c r="G869" s="6">
        <v>3000</v>
      </c>
      <c r="H869" s="6">
        <v>3011.8</v>
      </c>
      <c r="I869" s="5" t="s">
        <v>29719</v>
      </c>
    </row>
    <row r="870" ht="19" customHeight="1" spans="1:9">
      <c r="A870" s="5">
        <v>3</v>
      </c>
      <c r="B870" s="5" t="s">
        <v>695</v>
      </c>
      <c r="C870" s="5" t="s">
        <v>640</v>
      </c>
      <c r="D870" s="5">
        <v>31</v>
      </c>
      <c r="E870" s="6">
        <v>150</v>
      </c>
      <c r="F870" s="5" t="s">
        <v>113</v>
      </c>
      <c r="G870" s="6">
        <v>3000</v>
      </c>
      <c r="H870" s="6">
        <v>7306.6</v>
      </c>
      <c r="I870" s="5" t="s">
        <v>29719</v>
      </c>
    </row>
    <row r="871" ht="19" customHeight="1" spans="1:9">
      <c r="A871" s="5">
        <v>3</v>
      </c>
      <c r="B871" s="5" t="s">
        <v>696</v>
      </c>
      <c r="C871" s="5" t="s">
        <v>640</v>
      </c>
      <c r="D871" s="5">
        <v>31</v>
      </c>
      <c r="E871" s="6">
        <v>150</v>
      </c>
      <c r="F871" s="5" t="s">
        <v>113</v>
      </c>
      <c r="G871" s="6">
        <v>3000</v>
      </c>
      <c r="H871" s="6">
        <v>3245.5</v>
      </c>
      <c r="I871" s="5" t="s">
        <v>29719</v>
      </c>
    </row>
    <row r="872" ht="19" customHeight="1" spans="1:9">
      <c r="A872" s="5">
        <v>3</v>
      </c>
      <c r="B872" s="5" t="s">
        <v>462</v>
      </c>
      <c r="C872" s="5" t="s">
        <v>640</v>
      </c>
      <c r="D872" s="5">
        <v>31</v>
      </c>
      <c r="E872" s="6">
        <v>150</v>
      </c>
      <c r="F872" s="5" t="s">
        <v>120</v>
      </c>
      <c r="G872" s="6">
        <v>3000</v>
      </c>
      <c r="H872" s="6">
        <v>356.7</v>
      </c>
      <c r="I872" s="5" t="s">
        <v>29740</v>
      </c>
    </row>
    <row r="873" ht="19" customHeight="1" spans="1:9">
      <c r="A873" s="5">
        <v>3</v>
      </c>
      <c r="B873" s="5" t="s">
        <v>467</v>
      </c>
      <c r="C873" s="5" t="s">
        <v>640</v>
      </c>
      <c r="D873" s="5">
        <v>10</v>
      </c>
      <c r="E873" s="6">
        <v>150</v>
      </c>
      <c r="F873" s="5" t="s">
        <v>120</v>
      </c>
      <c r="G873" s="6">
        <v>967.74</v>
      </c>
      <c r="H873" s="6">
        <v>391.1</v>
      </c>
      <c r="I873" s="5" t="s">
        <v>29740</v>
      </c>
    </row>
    <row r="874" ht="19" customHeight="1" spans="1:9">
      <c r="A874" s="5">
        <v>3</v>
      </c>
      <c r="B874" s="5" t="s">
        <v>701</v>
      </c>
      <c r="C874" s="5" t="s">
        <v>640</v>
      </c>
      <c r="D874" s="5">
        <v>31</v>
      </c>
      <c r="E874" s="6">
        <v>150</v>
      </c>
      <c r="F874" s="5" t="s">
        <v>120</v>
      </c>
      <c r="G874" s="6">
        <v>3000</v>
      </c>
      <c r="H874" s="6">
        <v>2634</v>
      </c>
      <c r="I874" s="5" t="s">
        <v>29740</v>
      </c>
    </row>
    <row r="875" ht="19" customHeight="1" spans="1:9">
      <c r="A875" s="5">
        <v>3</v>
      </c>
      <c r="B875" s="5" t="s">
        <v>702</v>
      </c>
      <c r="C875" s="5" t="s">
        <v>640</v>
      </c>
      <c r="D875" s="5">
        <v>31</v>
      </c>
      <c r="E875" s="6">
        <v>150</v>
      </c>
      <c r="F875" s="5" t="s">
        <v>113</v>
      </c>
      <c r="G875" s="6">
        <v>3000</v>
      </c>
      <c r="H875" s="6">
        <v>7021</v>
      </c>
      <c r="I875" s="5" t="s">
        <v>29719</v>
      </c>
    </row>
    <row r="876" ht="19" customHeight="1" spans="1:9">
      <c r="A876" s="5">
        <v>3</v>
      </c>
      <c r="B876" s="5" t="s">
        <v>704</v>
      </c>
      <c r="C876" s="5" t="s">
        <v>640</v>
      </c>
      <c r="D876" s="5">
        <v>10</v>
      </c>
      <c r="E876" s="6">
        <v>150</v>
      </c>
      <c r="F876" s="5" t="s">
        <v>113</v>
      </c>
      <c r="G876" s="6">
        <v>967.74</v>
      </c>
      <c r="H876" s="6">
        <v>274.6</v>
      </c>
      <c r="I876" s="5" t="s">
        <v>29719</v>
      </c>
    </row>
    <row r="877" ht="19" customHeight="1" spans="1:9">
      <c r="A877" s="5">
        <v>3</v>
      </c>
      <c r="B877" s="5" t="s">
        <v>705</v>
      </c>
      <c r="C877" s="5" t="s">
        <v>640</v>
      </c>
      <c r="D877" s="5">
        <v>23</v>
      </c>
      <c r="E877" s="6">
        <v>260</v>
      </c>
      <c r="F877" s="5" t="s">
        <v>120</v>
      </c>
      <c r="G877" s="6">
        <v>3709.68</v>
      </c>
      <c r="H877" s="6">
        <v>823</v>
      </c>
      <c r="I877" s="5" t="s">
        <v>29740</v>
      </c>
    </row>
    <row r="878" ht="19" customHeight="1" spans="1:9">
      <c r="A878" s="5">
        <v>3</v>
      </c>
      <c r="B878" s="5" t="s">
        <v>29750</v>
      </c>
      <c r="C878" s="5" t="s">
        <v>640</v>
      </c>
      <c r="D878" s="5">
        <v>31</v>
      </c>
      <c r="E878" s="6">
        <v>150</v>
      </c>
      <c r="F878" s="5" t="s">
        <v>120</v>
      </c>
      <c r="G878" s="6">
        <v>3000</v>
      </c>
      <c r="H878" s="6">
        <v>35.9</v>
      </c>
      <c r="I878" s="5" t="s">
        <v>29740</v>
      </c>
    </row>
    <row r="879" ht="19" customHeight="1" spans="1:9">
      <c r="A879" s="5">
        <v>3</v>
      </c>
      <c r="B879" s="5" t="s">
        <v>244</v>
      </c>
      <c r="C879" s="5" t="s">
        <v>640</v>
      </c>
      <c r="D879" s="5">
        <v>31</v>
      </c>
      <c r="E879" s="6">
        <v>260</v>
      </c>
      <c r="F879" s="5" t="s">
        <v>120</v>
      </c>
      <c r="G879" s="6">
        <v>5000</v>
      </c>
      <c r="H879" s="6">
        <v>1119.1</v>
      </c>
      <c r="I879" s="5" t="s">
        <v>29740</v>
      </c>
    </row>
    <row r="880" ht="19" customHeight="1" spans="1:9">
      <c r="A880" s="5">
        <v>3</v>
      </c>
      <c r="B880" s="5" t="s">
        <v>73</v>
      </c>
      <c r="C880" s="5" t="s">
        <v>640</v>
      </c>
      <c r="D880" s="5">
        <v>31</v>
      </c>
      <c r="E880" s="6">
        <v>260</v>
      </c>
      <c r="F880" s="5" t="s">
        <v>120</v>
      </c>
      <c r="G880" s="6">
        <v>5000</v>
      </c>
      <c r="H880" s="6">
        <v>879.1</v>
      </c>
      <c r="I880" s="5" t="s">
        <v>29740</v>
      </c>
    </row>
    <row r="881" ht="19" customHeight="1" spans="1:9">
      <c r="A881" s="5">
        <v>3</v>
      </c>
      <c r="B881" s="5" t="s">
        <v>74</v>
      </c>
      <c r="C881" s="5" t="s">
        <v>640</v>
      </c>
      <c r="D881" s="5">
        <v>5</v>
      </c>
      <c r="E881" s="6">
        <v>260</v>
      </c>
      <c r="F881" s="5" t="s">
        <v>113</v>
      </c>
      <c r="G881" s="6">
        <v>806.45</v>
      </c>
      <c r="H881" s="6">
        <v>824.6</v>
      </c>
      <c r="I881" s="5" t="s">
        <v>29719</v>
      </c>
    </row>
    <row r="882" ht="19" customHeight="1" spans="1:9">
      <c r="A882" s="5">
        <v>3</v>
      </c>
      <c r="B882" s="5" t="s">
        <v>488</v>
      </c>
      <c r="C882" s="5" t="s">
        <v>640</v>
      </c>
      <c r="D882" s="5">
        <v>31</v>
      </c>
      <c r="E882" s="6">
        <v>150</v>
      </c>
      <c r="F882" s="5" t="s">
        <v>120</v>
      </c>
      <c r="G882" s="6">
        <v>3000</v>
      </c>
      <c r="H882" s="6">
        <v>41</v>
      </c>
      <c r="I882" s="5" t="s">
        <v>29740</v>
      </c>
    </row>
    <row r="883" ht="19" customHeight="1" spans="1:9">
      <c r="A883" s="5">
        <v>3</v>
      </c>
      <c r="B883" s="5" t="s">
        <v>29657</v>
      </c>
      <c r="C883" s="5" t="s">
        <v>640</v>
      </c>
      <c r="D883" s="5">
        <v>31</v>
      </c>
      <c r="E883" s="6">
        <v>260</v>
      </c>
      <c r="F883" s="5" t="s">
        <v>120</v>
      </c>
      <c r="G883" s="6">
        <v>5000</v>
      </c>
      <c r="H883" s="6">
        <v>1084.7</v>
      </c>
      <c r="I883" s="5" t="s">
        <v>29740</v>
      </c>
    </row>
    <row r="884" ht="19" customHeight="1" spans="1:9">
      <c r="A884" s="5">
        <v>3</v>
      </c>
      <c r="B884" s="5" t="s">
        <v>712</v>
      </c>
      <c r="C884" s="5" t="s">
        <v>640</v>
      </c>
      <c r="D884" s="5">
        <v>31</v>
      </c>
      <c r="E884" s="6">
        <v>150</v>
      </c>
      <c r="F884" s="5" t="s">
        <v>113</v>
      </c>
      <c r="G884" s="6">
        <v>3000</v>
      </c>
      <c r="H884" s="6">
        <v>472</v>
      </c>
      <c r="I884" s="5" t="s">
        <v>29719</v>
      </c>
    </row>
    <row r="885" ht="19" customHeight="1" spans="1:9">
      <c r="A885" s="5">
        <v>3</v>
      </c>
      <c r="B885" s="5" t="s">
        <v>496</v>
      </c>
      <c r="C885" s="5" t="s">
        <v>640</v>
      </c>
      <c r="D885" s="5">
        <v>31</v>
      </c>
      <c r="E885" s="6">
        <v>260</v>
      </c>
      <c r="F885" s="5" t="s">
        <v>120</v>
      </c>
      <c r="G885" s="6">
        <v>5000</v>
      </c>
      <c r="H885" s="6">
        <v>911.4</v>
      </c>
      <c r="I885" s="5" t="s">
        <v>29740</v>
      </c>
    </row>
    <row r="886" ht="19" customHeight="1" spans="1:9">
      <c r="A886" s="5">
        <v>3</v>
      </c>
      <c r="B886" s="5" t="s">
        <v>29607</v>
      </c>
      <c r="C886" s="5" t="s">
        <v>640</v>
      </c>
      <c r="D886" s="5">
        <v>31</v>
      </c>
      <c r="E886" s="6">
        <v>260</v>
      </c>
      <c r="F886" s="5" t="s">
        <v>120</v>
      </c>
      <c r="G886" s="6">
        <v>5000</v>
      </c>
      <c r="H886" s="6">
        <v>875.1</v>
      </c>
      <c r="I886" s="5" t="s">
        <v>29740</v>
      </c>
    </row>
    <row r="887" ht="19" customHeight="1" spans="1:9">
      <c r="A887" s="5">
        <v>3</v>
      </c>
      <c r="B887" s="5" t="s">
        <v>62</v>
      </c>
      <c r="C887" s="5" t="s">
        <v>640</v>
      </c>
      <c r="D887" s="5">
        <v>31</v>
      </c>
      <c r="E887" s="6">
        <v>150</v>
      </c>
      <c r="F887" s="5" t="s">
        <v>120</v>
      </c>
      <c r="G887" s="6">
        <v>3000</v>
      </c>
      <c r="H887" s="6">
        <v>2753.3</v>
      </c>
      <c r="I887" s="5" t="s">
        <v>29740</v>
      </c>
    </row>
    <row r="888" ht="19" customHeight="1" spans="1:9">
      <c r="A888" s="5">
        <v>3</v>
      </c>
      <c r="B888" s="5" t="s">
        <v>76</v>
      </c>
      <c r="C888" s="5" t="s">
        <v>640</v>
      </c>
      <c r="D888" s="5">
        <v>31</v>
      </c>
      <c r="E888" s="6">
        <v>150</v>
      </c>
      <c r="F888" s="5" t="s">
        <v>120</v>
      </c>
      <c r="G888" s="6">
        <v>3000</v>
      </c>
      <c r="H888" s="6">
        <v>2924.2</v>
      </c>
      <c r="I888" s="5" t="s">
        <v>29740</v>
      </c>
    </row>
    <row r="889" ht="19" customHeight="1" spans="1:9">
      <c r="A889" s="5">
        <v>3</v>
      </c>
      <c r="B889" s="5" t="s">
        <v>720</v>
      </c>
      <c r="C889" s="5" t="s">
        <v>640</v>
      </c>
      <c r="D889" s="5">
        <v>31</v>
      </c>
      <c r="E889" s="6">
        <v>150</v>
      </c>
      <c r="F889" s="5" t="s">
        <v>113</v>
      </c>
      <c r="G889" s="6">
        <v>3000</v>
      </c>
      <c r="H889" s="6">
        <v>3477.8</v>
      </c>
      <c r="I889" s="5" t="s">
        <v>29719</v>
      </c>
    </row>
    <row r="890" ht="19" customHeight="1" spans="1:9">
      <c r="A890" s="5">
        <v>3</v>
      </c>
      <c r="B890" s="5" t="s">
        <v>517</v>
      </c>
      <c r="C890" s="5" t="s">
        <v>640</v>
      </c>
      <c r="D890" s="5">
        <v>31</v>
      </c>
      <c r="E890" s="6">
        <v>150</v>
      </c>
      <c r="F890" s="5" t="s">
        <v>120</v>
      </c>
      <c r="G890" s="6">
        <v>3000</v>
      </c>
      <c r="H890" s="6">
        <v>2757.8</v>
      </c>
      <c r="I890" s="5" t="s">
        <v>29740</v>
      </c>
    </row>
    <row r="891" ht="19" customHeight="1" spans="1:9">
      <c r="A891" s="5">
        <v>3</v>
      </c>
      <c r="B891" s="5" t="s">
        <v>29742</v>
      </c>
      <c r="C891" s="5" t="s">
        <v>640</v>
      </c>
      <c r="D891" s="5">
        <v>31</v>
      </c>
      <c r="E891" s="6">
        <v>150</v>
      </c>
      <c r="F891" s="5" t="s">
        <v>113</v>
      </c>
      <c r="G891" s="6">
        <v>3000</v>
      </c>
      <c r="H891" s="6">
        <v>3217.8</v>
      </c>
      <c r="I891" s="5" t="s">
        <v>29719</v>
      </c>
    </row>
    <row r="892" ht="19" customHeight="1" spans="1:9">
      <c r="A892" s="5">
        <v>3</v>
      </c>
      <c r="B892" s="5" t="s">
        <v>60</v>
      </c>
      <c r="C892" s="5" t="s">
        <v>640</v>
      </c>
      <c r="D892" s="5">
        <v>31</v>
      </c>
      <c r="E892" s="6">
        <v>150</v>
      </c>
      <c r="F892" s="5" t="s">
        <v>120</v>
      </c>
      <c r="G892" s="6">
        <v>3000</v>
      </c>
      <c r="H892" s="6">
        <v>2390.5</v>
      </c>
      <c r="I892" s="5" t="s">
        <v>29740</v>
      </c>
    </row>
    <row r="893" ht="19" customHeight="1" spans="1:9">
      <c r="A893" s="5">
        <v>3</v>
      </c>
      <c r="B893" s="5" t="s">
        <v>726</v>
      </c>
      <c r="C893" s="5" t="s">
        <v>640</v>
      </c>
      <c r="D893" s="5">
        <v>31</v>
      </c>
      <c r="E893" s="6">
        <v>150</v>
      </c>
      <c r="F893" s="5" t="s">
        <v>113</v>
      </c>
      <c r="G893" s="6">
        <v>3000</v>
      </c>
      <c r="H893" s="6">
        <v>5086.2</v>
      </c>
      <c r="I893" s="5" t="s">
        <v>29719</v>
      </c>
    </row>
    <row r="894" ht="19" customHeight="1" spans="1:9">
      <c r="A894" s="5">
        <v>3</v>
      </c>
      <c r="B894" s="5" t="s">
        <v>526</v>
      </c>
      <c r="C894" s="5" t="s">
        <v>640</v>
      </c>
      <c r="D894" s="5">
        <v>31</v>
      </c>
      <c r="E894" s="6">
        <v>150</v>
      </c>
      <c r="F894" s="5" t="s">
        <v>113</v>
      </c>
      <c r="G894" s="6">
        <v>3000</v>
      </c>
      <c r="H894" s="6">
        <v>9428.6</v>
      </c>
      <c r="I894" s="5" t="s">
        <v>29719</v>
      </c>
    </row>
    <row r="895" ht="19" customHeight="1" spans="1:9">
      <c r="A895" s="5">
        <v>3</v>
      </c>
      <c r="B895" s="5" t="s">
        <v>533</v>
      </c>
      <c r="C895" s="5" t="s">
        <v>640</v>
      </c>
      <c r="D895" s="5">
        <v>14</v>
      </c>
      <c r="E895" s="6">
        <v>150</v>
      </c>
      <c r="F895" s="5" t="s">
        <v>113</v>
      </c>
      <c r="G895" s="6">
        <v>1354.84</v>
      </c>
      <c r="H895" s="6">
        <v>1853.1</v>
      </c>
      <c r="I895" s="5" t="s">
        <v>29719</v>
      </c>
    </row>
    <row r="896" ht="19" customHeight="1" spans="1:9">
      <c r="A896" s="5">
        <v>3</v>
      </c>
      <c r="B896" s="5" t="s">
        <v>534</v>
      </c>
      <c r="C896" s="5" t="s">
        <v>640</v>
      </c>
      <c r="D896" s="5">
        <v>31</v>
      </c>
      <c r="E896" s="6">
        <v>150</v>
      </c>
      <c r="F896" s="5" t="s">
        <v>113</v>
      </c>
      <c r="G896" s="6">
        <v>3000</v>
      </c>
      <c r="H896" s="6">
        <v>6061.3</v>
      </c>
      <c r="I896" s="5" t="s">
        <v>29719</v>
      </c>
    </row>
    <row r="897" ht="19" customHeight="1" spans="1:9">
      <c r="A897" s="5">
        <v>3</v>
      </c>
      <c r="B897" s="5" t="s">
        <v>730</v>
      </c>
      <c r="C897" s="5" t="s">
        <v>640</v>
      </c>
      <c r="D897" s="5">
        <v>31</v>
      </c>
      <c r="E897" s="6">
        <v>150</v>
      </c>
      <c r="F897" s="5" t="s">
        <v>113</v>
      </c>
      <c r="G897" s="6">
        <v>3000</v>
      </c>
      <c r="H897" s="6">
        <v>3045.3</v>
      </c>
      <c r="I897" s="5" t="s">
        <v>29719</v>
      </c>
    </row>
    <row r="898" ht="19" customHeight="1" spans="1:9">
      <c r="A898" s="5">
        <v>3</v>
      </c>
      <c r="B898" s="5" t="s">
        <v>732</v>
      </c>
      <c r="C898" s="5" t="s">
        <v>640</v>
      </c>
      <c r="D898" s="5">
        <v>31</v>
      </c>
      <c r="E898" s="6">
        <v>150</v>
      </c>
      <c r="F898" s="5" t="s">
        <v>120</v>
      </c>
      <c r="G898" s="6">
        <v>3000</v>
      </c>
      <c r="H898" s="6">
        <v>2259.7</v>
      </c>
      <c r="I898" s="5" t="s">
        <v>29740</v>
      </c>
    </row>
    <row r="899" ht="19" customHeight="1" spans="1:9">
      <c r="A899" s="5">
        <v>3</v>
      </c>
      <c r="B899" s="5" t="s">
        <v>734</v>
      </c>
      <c r="C899" s="5" t="s">
        <v>640</v>
      </c>
      <c r="D899" s="5">
        <v>31</v>
      </c>
      <c r="E899" s="6">
        <v>150</v>
      </c>
      <c r="F899" s="5" t="s">
        <v>120</v>
      </c>
      <c r="G899" s="6">
        <v>3000</v>
      </c>
      <c r="H899" s="6">
        <v>622.7</v>
      </c>
      <c r="I899" s="5" t="s">
        <v>29740</v>
      </c>
    </row>
    <row r="900" ht="19" customHeight="1" spans="1:9">
      <c r="A900" s="5">
        <v>3</v>
      </c>
      <c r="B900" s="5" t="s">
        <v>248</v>
      </c>
      <c r="C900" s="5" t="s">
        <v>640</v>
      </c>
      <c r="D900" s="5">
        <v>19</v>
      </c>
      <c r="E900" s="6">
        <v>150</v>
      </c>
      <c r="F900" s="5" t="s">
        <v>113</v>
      </c>
      <c r="G900" s="6">
        <v>1838.71</v>
      </c>
      <c r="H900" s="6">
        <v>1888.6</v>
      </c>
      <c r="I900" s="5" t="s">
        <v>29719</v>
      </c>
    </row>
    <row r="901" ht="19" customHeight="1" spans="1:9">
      <c r="A901" s="5">
        <v>3</v>
      </c>
      <c r="B901" s="5" t="s">
        <v>536</v>
      </c>
      <c r="C901" s="5" t="s">
        <v>640</v>
      </c>
      <c r="D901" s="5">
        <v>31</v>
      </c>
      <c r="E901" s="6">
        <v>150</v>
      </c>
      <c r="F901" s="5" t="s">
        <v>120</v>
      </c>
      <c r="G901" s="6">
        <v>3000</v>
      </c>
      <c r="H901" s="6">
        <v>64.5</v>
      </c>
      <c r="I901" s="5" t="s">
        <v>29740</v>
      </c>
    </row>
    <row r="902" ht="19" customHeight="1" spans="1:9">
      <c r="A902" s="5">
        <v>3</v>
      </c>
      <c r="B902" s="5" t="s">
        <v>80</v>
      </c>
      <c r="C902" s="5" t="s">
        <v>640</v>
      </c>
      <c r="D902" s="5">
        <v>31</v>
      </c>
      <c r="E902" s="6">
        <v>150</v>
      </c>
      <c r="F902" s="5" t="s">
        <v>120</v>
      </c>
      <c r="G902" s="6">
        <v>3000</v>
      </c>
      <c r="H902" s="6">
        <v>2780.8</v>
      </c>
      <c r="I902" s="5" t="s">
        <v>29740</v>
      </c>
    </row>
    <row r="903" ht="19" customHeight="1" spans="1:9">
      <c r="A903" s="5">
        <v>3</v>
      </c>
      <c r="B903" s="5" t="s">
        <v>553</v>
      </c>
      <c r="C903" s="5" t="s">
        <v>640</v>
      </c>
      <c r="D903" s="5">
        <v>31</v>
      </c>
      <c r="E903" s="6">
        <v>150</v>
      </c>
      <c r="F903" s="5" t="s">
        <v>120</v>
      </c>
      <c r="G903" s="6">
        <v>3000</v>
      </c>
      <c r="H903" s="6">
        <v>1157.4</v>
      </c>
      <c r="I903" s="5" t="s">
        <v>29740</v>
      </c>
    </row>
    <row r="904" ht="19" customHeight="1" spans="1:9">
      <c r="A904" s="5">
        <v>3</v>
      </c>
      <c r="B904" s="5" t="s">
        <v>736</v>
      </c>
      <c r="C904" s="5" t="s">
        <v>640</v>
      </c>
      <c r="D904" s="5">
        <v>31</v>
      </c>
      <c r="E904" s="6">
        <v>150</v>
      </c>
      <c r="F904" s="5" t="s">
        <v>113</v>
      </c>
      <c r="G904" s="6">
        <v>3000</v>
      </c>
      <c r="H904" s="6">
        <v>5970.6</v>
      </c>
      <c r="I904" s="5" t="s">
        <v>29719</v>
      </c>
    </row>
    <row r="905" ht="19" customHeight="1" spans="1:9">
      <c r="A905" s="5">
        <v>3</v>
      </c>
      <c r="B905" s="5" t="s">
        <v>61</v>
      </c>
      <c r="C905" s="5" t="s">
        <v>640</v>
      </c>
      <c r="D905" s="5">
        <v>31</v>
      </c>
      <c r="E905" s="6">
        <v>150</v>
      </c>
      <c r="F905" s="5" t="s">
        <v>113</v>
      </c>
      <c r="G905" s="6">
        <v>3000</v>
      </c>
      <c r="H905" s="6">
        <v>2977.8</v>
      </c>
      <c r="I905" s="5" t="s">
        <v>29719</v>
      </c>
    </row>
    <row r="906" ht="19" customHeight="1" spans="1:9">
      <c r="A906" s="5">
        <v>3</v>
      </c>
      <c r="B906" s="5" t="s">
        <v>29625</v>
      </c>
      <c r="C906" s="5" t="s">
        <v>640</v>
      </c>
      <c r="D906" s="5">
        <v>31</v>
      </c>
      <c r="E906" s="6">
        <v>150</v>
      </c>
      <c r="F906" s="5" t="s">
        <v>120</v>
      </c>
      <c r="G906" s="6">
        <v>3000</v>
      </c>
      <c r="H906" s="6">
        <v>45.7</v>
      </c>
      <c r="I906" s="5" t="s">
        <v>29740</v>
      </c>
    </row>
    <row r="907" ht="19" customHeight="1" spans="1:9">
      <c r="A907" s="5">
        <v>3</v>
      </c>
      <c r="B907" s="5" t="s">
        <v>188</v>
      </c>
      <c r="C907" s="5" t="s">
        <v>29718</v>
      </c>
      <c r="D907" s="5">
        <v>6</v>
      </c>
      <c r="E907" s="6">
        <v>1000</v>
      </c>
      <c r="F907" s="5" t="s">
        <v>120</v>
      </c>
      <c r="G907" s="6">
        <v>1161.29</v>
      </c>
      <c r="H907" s="6">
        <v>0.1</v>
      </c>
      <c r="I907" s="5" t="s">
        <v>29740</v>
      </c>
    </row>
    <row r="908" ht="19" customHeight="1" spans="1:9">
      <c r="A908" s="5">
        <v>3</v>
      </c>
      <c r="B908" s="5" t="s">
        <v>206</v>
      </c>
      <c r="C908" s="5" t="s">
        <v>29718</v>
      </c>
      <c r="D908" s="5">
        <v>6</v>
      </c>
      <c r="E908" s="6">
        <v>1000</v>
      </c>
      <c r="F908" s="5" t="s">
        <v>120</v>
      </c>
      <c r="G908" s="6">
        <v>1161.29</v>
      </c>
      <c r="H908" s="6">
        <v>0</v>
      </c>
      <c r="I908" s="5" t="s">
        <v>29740</v>
      </c>
    </row>
    <row r="909" ht="19" customHeight="1" spans="1:9">
      <c r="A909" s="5">
        <v>3</v>
      </c>
      <c r="B909" s="5" t="s">
        <v>791</v>
      </c>
      <c r="C909" s="5" t="s">
        <v>29718</v>
      </c>
      <c r="D909" s="5">
        <v>5</v>
      </c>
      <c r="E909" s="6">
        <v>1000</v>
      </c>
      <c r="F909" s="5" t="s">
        <v>120</v>
      </c>
      <c r="G909" s="6">
        <v>967.74</v>
      </c>
      <c r="H909" s="6">
        <v>0</v>
      </c>
      <c r="I909" s="5" t="s">
        <v>29740</v>
      </c>
    </row>
    <row r="910" ht="19" customHeight="1" spans="1:9">
      <c r="A910" s="5">
        <v>3</v>
      </c>
      <c r="B910" s="5" t="s">
        <v>639</v>
      </c>
      <c r="C910" s="5" t="s">
        <v>29718</v>
      </c>
      <c r="D910" s="5">
        <v>31</v>
      </c>
      <c r="E910" s="6">
        <v>150</v>
      </c>
      <c r="F910" s="5" t="s">
        <v>113</v>
      </c>
      <c r="G910" s="6">
        <v>3000</v>
      </c>
      <c r="H910" s="6">
        <v>8301.3</v>
      </c>
      <c r="I910" s="5" t="s">
        <v>29719</v>
      </c>
    </row>
    <row r="911" ht="19" customHeight="1" spans="1:9">
      <c r="A911" s="5">
        <v>3</v>
      </c>
      <c r="B911" s="5" t="s">
        <v>29732</v>
      </c>
      <c r="C911" s="5" t="s">
        <v>70</v>
      </c>
      <c r="D911" s="5">
        <v>29</v>
      </c>
      <c r="E911" s="6">
        <v>150</v>
      </c>
      <c r="F911" s="5" t="s">
        <v>120</v>
      </c>
      <c r="G911" s="6">
        <v>2806.45</v>
      </c>
      <c r="H911" s="6">
        <v>1447.7</v>
      </c>
      <c r="I911" s="5" t="s">
        <v>29740</v>
      </c>
    </row>
    <row r="912" ht="19" customHeight="1" spans="1:9">
      <c r="A912" s="5">
        <v>3</v>
      </c>
      <c r="B912" s="5" t="s">
        <v>389</v>
      </c>
      <c r="C912" s="5" t="s">
        <v>70</v>
      </c>
      <c r="D912" s="5">
        <v>29</v>
      </c>
      <c r="E912" s="6">
        <v>150</v>
      </c>
      <c r="F912" s="5" t="s">
        <v>120</v>
      </c>
      <c r="G912" s="6">
        <v>2806.45</v>
      </c>
      <c r="H912" s="6">
        <v>754.1</v>
      </c>
      <c r="I912" s="5" t="s">
        <v>29740</v>
      </c>
    </row>
    <row r="913" ht="19" customHeight="1" spans="1:9">
      <c r="A913" s="5">
        <v>3</v>
      </c>
      <c r="B913" s="5" t="s">
        <v>75</v>
      </c>
      <c r="C913" s="5" t="s">
        <v>70</v>
      </c>
      <c r="D913" s="5">
        <v>31</v>
      </c>
      <c r="E913" s="6">
        <v>150</v>
      </c>
      <c r="F913" s="5" t="s">
        <v>120</v>
      </c>
      <c r="G913" s="6">
        <v>3000</v>
      </c>
      <c r="H913" s="6">
        <v>909.9</v>
      </c>
      <c r="I913" s="5" t="s">
        <v>29740</v>
      </c>
    </row>
    <row r="914" ht="19" customHeight="1" spans="1:9">
      <c r="A914" s="5">
        <v>3</v>
      </c>
      <c r="B914" s="5" t="s">
        <v>723</v>
      </c>
      <c r="C914" s="5" t="s">
        <v>70</v>
      </c>
      <c r="D914" s="5">
        <v>31</v>
      </c>
      <c r="E914" s="6">
        <v>150</v>
      </c>
      <c r="F914" s="5" t="s">
        <v>113</v>
      </c>
      <c r="G914" s="6">
        <v>3000</v>
      </c>
      <c r="H914" s="6">
        <v>6464.7</v>
      </c>
      <c r="I914" s="5" t="s">
        <v>29719</v>
      </c>
    </row>
    <row r="915" ht="19" customHeight="1" spans="1:9">
      <c r="A915" s="5">
        <v>3</v>
      </c>
      <c r="B915" s="5" t="s">
        <v>738</v>
      </c>
      <c r="C915" s="5" t="s">
        <v>70</v>
      </c>
      <c r="D915" s="5">
        <v>21</v>
      </c>
      <c r="E915" s="6">
        <v>150</v>
      </c>
      <c r="F915" s="5" t="s">
        <v>113</v>
      </c>
      <c r="G915" s="6">
        <v>2032.26</v>
      </c>
      <c r="H915" s="6">
        <v>2402.2</v>
      </c>
      <c r="I915" s="5" t="s">
        <v>29719</v>
      </c>
    </row>
    <row r="916" ht="19" customHeight="1" spans="1:9">
      <c r="A916" s="5">
        <v>3</v>
      </c>
      <c r="B916" s="5" t="s">
        <v>742</v>
      </c>
      <c r="C916" s="5" t="s">
        <v>82</v>
      </c>
      <c r="D916" s="5">
        <v>31</v>
      </c>
      <c r="E916" s="6">
        <v>1000</v>
      </c>
      <c r="F916" s="5" t="s">
        <v>113</v>
      </c>
      <c r="G916" s="6">
        <v>6000</v>
      </c>
      <c r="H916" s="6">
        <v>4892.3</v>
      </c>
      <c r="I916" s="5" t="s">
        <v>29719</v>
      </c>
    </row>
    <row r="917" ht="19" customHeight="1" spans="1:9">
      <c r="A917" s="5">
        <v>3</v>
      </c>
      <c r="B917" s="5" t="s">
        <v>746</v>
      </c>
      <c r="C917" s="5" t="s">
        <v>82</v>
      </c>
      <c r="D917" s="5">
        <v>31</v>
      </c>
      <c r="E917" s="6">
        <v>1000</v>
      </c>
      <c r="F917" s="5" t="s">
        <v>113</v>
      </c>
      <c r="G917" s="6">
        <v>6000</v>
      </c>
      <c r="H917" s="6">
        <v>7093.6</v>
      </c>
      <c r="I917" s="5" t="s">
        <v>29719</v>
      </c>
    </row>
    <row r="918" ht="19" customHeight="1" spans="1:9">
      <c r="A918" s="5">
        <v>3</v>
      </c>
      <c r="B918" s="5" t="s">
        <v>750</v>
      </c>
      <c r="C918" s="5" t="s">
        <v>82</v>
      </c>
      <c r="D918" s="5">
        <v>31</v>
      </c>
      <c r="E918" s="6">
        <v>1000</v>
      </c>
      <c r="F918" s="5" t="s">
        <v>113</v>
      </c>
      <c r="G918" s="6">
        <v>6000</v>
      </c>
      <c r="H918" s="6">
        <v>7396.6</v>
      </c>
      <c r="I918" s="5" t="s">
        <v>29719</v>
      </c>
    </row>
    <row r="919" ht="19" customHeight="1" spans="1:9">
      <c r="A919" s="5">
        <v>3</v>
      </c>
      <c r="B919" s="5" t="s">
        <v>754</v>
      </c>
      <c r="C919" s="5" t="s">
        <v>82</v>
      </c>
      <c r="D919" s="5">
        <v>31</v>
      </c>
      <c r="E919" s="6">
        <v>1000</v>
      </c>
      <c r="F919" s="5" t="s">
        <v>120</v>
      </c>
      <c r="G919" s="6">
        <v>6000</v>
      </c>
      <c r="H919" s="6">
        <v>3471.7</v>
      </c>
      <c r="I919" s="5" t="s">
        <v>29740</v>
      </c>
    </row>
    <row r="920" ht="19" customHeight="1" spans="1:9">
      <c r="A920" s="5">
        <v>3</v>
      </c>
      <c r="B920" s="5" t="s">
        <v>765</v>
      </c>
      <c r="C920" s="5" t="s">
        <v>82</v>
      </c>
      <c r="D920" s="5">
        <v>31</v>
      </c>
      <c r="E920" s="6">
        <v>1000</v>
      </c>
      <c r="F920" s="5" t="s">
        <v>120</v>
      </c>
      <c r="G920" s="6">
        <v>6000</v>
      </c>
      <c r="H920" s="6">
        <v>3920.9</v>
      </c>
      <c r="I920" s="5" t="s">
        <v>29740</v>
      </c>
    </row>
    <row r="921" ht="19" customHeight="1" spans="1:9">
      <c r="A921" s="5">
        <v>3</v>
      </c>
      <c r="B921" s="5" t="s">
        <v>766</v>
      </c>
      <c r="C921" s="5" t="s">
        <v>82</v>
      </c>
      <c r="D921" s="5">
        <v>31</v>
      </c>
      <c r="E921" s="6">
        <v>1000</v>
      </c>
      <c r="F921" s="5" t="s">
        <v>113</v>
      </c>
      <c r="G921" s="6">
        <v>6000</v>
      </c>
      <c r="H921" s="6">
        <v>7860.1</v>
      </c>
      <c r="I921" s="5" t="s">
        <v>29719</v>
      </c>
    </row>
    <row r="922" ht="19" customHeight="1" spans="1:9">
      <c r="A922" s="5">
        <v>3</v>
      </c>
      <c r="B922" s="5" t="s">
        <v>767</v>
      </c>
      <c r="C922" s="5" t="s">
        <v>82</v>
      </c>
      <c r="D922" s="5">
        <v>31</v>
      </c>
      <c r="E922" s="6">
        <v>1000</v>
      </c>
      <c r="F922" s="5" t="s">
        <v>113</v>
      </c>
      <c r="G922" s="6">
        <v>6000</v>
      </c>
      <c r="H922" s="6">
        <v>8442.2</v>
      </c>
      <c r="I922" s="5" t="s">
        <v>29719</v>
      </c>
    </row>
    <row r="923" ht="19" customHeight="1" spans="1:9">
      <c r="A923" s="5">
        <v>3</v>
      </c>
      <c r="B923" s="5" t="s">
        <v>772</v>
      </c>
      <c r="C923" s="5" t="s">
        <v>82</v>
      </c>
      <c r="D923" s="5">
        <v>31</v>
      </c>
      <c r="E923" s="6">
        <v>1000</v>
      </c>
      <c r="F923" s="5" t="s">
        <v>113</v>
      </c>
      <c r="G923" s="6">
        <v>6000</v>
      </c>
      <c r="H923" s="6">
        <v>3814.7</v>
      </c>
      <c r="I923" s="5" t="s">
        <v>29719</v>
      </c>
    </row>
    <row r="924" ht="19" customHeight="1" spans="1:9">
      <c r="A924" s="5">
        <v>3</v>
      </c>
      <c r="B924" s="5" t="s">
        <v>293</v>
      </c>
      <c r="C924" s="5" t="s">
        <v>82</v>
      </c>
      <c r="D924" s="5">
        <v>31</v>
      </c>
      <c r="E924" s="6">
        <v>1000</v>
      </c>
      <c r="F924" s="5" t="s">
        <v>113</v>
      </c>
      <c r="G924" s="6">
        <v>6000</v>
      </c>
      <c r="H924" s="6">
        <v>6407.1</v>
      </c>
      <c r="I924" s="5" t="s">
        <v>29719</v>
      </c>
    </row>
    <row r="925" ht="19" customHeight="1" spans="1:9">
      <c r="A925" s="5">
        <v>3</v>
      </c>
      <c r="B925" s="5" t="s">
        <v>29757</v>
      </c>
      <c r="C925" s="5" t="s">
        <v>82</v>
      </c>
      <c r="D925" s="5">
        <v>31</v>
      </c>
      <c r="E925" s="6">
        <v>1000</v>
      </c>
      <c r="F925" s="5" t="s">
        <v>113</v>
      </c>
      <c r="G925" s="6">
        <v>6000</v>
      </c>
      <c r="H925" s="6">
        <v>5618.4</v>
      </c>
      <c r="I925" s="5" t="s">
        <v>29719</v>
      </c>
    </row>
    <row r="926" ht="19" customHeight="1" spans="1:9">
      <c r="A926" s="5">
        <v>3</v>
      </c>
      <c r="B926" s="5" t="s">
        <v>776</v>
      </c>
      <c r="C926" s="5" t="s">
        <v>82</v>
      </c>
      <c r="D926" s="5">
        <v>31</v>
      </c>
      <c r="E926" s="6">
        <v>1000</v>
      </c>
      <c r="F926" s="5" t="s">
        <v>120</v>
      </c>
      <c r="G926" s="6">
        <v>6000</v>
      </c>
      <c r="H926" s="6">
        <v>5552.9</v>
      </c>
      <c r="I926" s="5" t="s">
        <v>29740</v>
      </c>
    </row>
    <row r="927" ht="19" customHeight="1" spans="1:9">
      <c r="A927" s="5">
        <v>3</v>
      </c>
      <c r="B927" s="5" t="s">
        <v>29763</v>
      </c>
      <c r="C927" s="5" t="s">
        <v>82</v>
      </c>
      <c r="D927" s="5">
        <v>23</v>
      </c>
      <c r="E927" s="6">
        <v>1000</v>
      </c>
      <c r="F927" s="5" t="s">
        <v>113</v>
      </c>
      <c r="G927" s="6">
        <v>4451.61</v>
      </c>
      <c r="H927" s="6">
        <v>7068.8</v>
      </c>
      <c r="I927" s="5" t="s">
        <v>29719</v>
      </c>
    </row>
    <row r="928" ht="19" customHeight="1" spans="1:9">
      <c r="A928" s="5">
        <v>3</v>
      </c>
      <c r="B928" s="5" t="s">
        <v>778</v>
      </c>
      <c r="C928" s="5" t="s">
        <v>82</v>
      </c>
      <c r="D928" s="5">
        <v>7</v>
      </c>
      <c r="E928" s="6">
        <v>1000</v>
      </c>
      <c r="F928" s="5" t="s">
        <v>113</v>
      </c>
      <c r="G928" s="6">
        <v>1354.84</v>
      </c>
      <c r="H928" s="6">
        <v>1285.5</v>
      </c>
      <c r="I928" s="5" t="s">
        <v>29719</v>
      </c>
    </row>
    <row r="929" ht="19" customHeight="1" spans="1:9">
      <c r="A929" s="5">
        <v>3</v>
      </c>
      <c r="B929" s="5" t="s">
        <v>782</v>
      </c>
      <c r="C929" s="5" t="s">
        <v>82</v>
      </c>
      <c r="D929" s="5">
        <v>31</v>
      </c>
      <c r="E929" s="6">
        <v>1000</v>
      </c>
      <c r="F929" s="5" t="s">
        <v>113</v>
      </c>
      <c r="G929" s="6">
        <v>6000</v>
      </c>
      <c r="H929" s="6">
        <v>6939.5</v>
      </c>
      <c r="I929" s="5" t="s">
        <v>29719</v>
      </c>
    </row>
    <row r="930" ht="19" customHeight="1" spans="1:9">
      <c r="A930" s="5">
        <v>3</v>
      </c>
      <c r="B930" s="5" t="s">
        <v>783</v>
      </c>
      <c r="C930" s="5" t="s">
        <v>82</v>
      </c>
      <c r="D930" s="5">
        <v>31</v>
      </c>
      <c r="E930" s="6">
        <v>1000</v>
      </c>
      <c r="F930" s="5" t="s">
        <v>113</v>
      </c>
      <c r="G930" s="6">
        <v>6000</v>
      </c>
      <c r="H930" s="6">
        <v>6694.7</v>
      </c>
      <c r="I930" s="5" t="s">
        <v>29719</v>
      </c>
    </row>
    <row r="931" ht="19" customHeight="1" spans="1:9">
      <c r="A931" s="5">
        <v>3</v>
      </c>
      <c r="B931" s="5" t="s">
        <v>786</v>
      </c>
      <c r="C931" s="5" t="s">
        <v>82</v>
      </c>
      <c r="D931" s="5">
        <v>27</v>
      </c>
      <c r="E931" s="6">
        <v>1000</v>
      </c>
      <c r="F931" s="5" t="s">
        <v>113</v>
      </c>
      <c r="G931" s="6">
        <v>5225.81</v>
      </c>
      <c r="H931" s="6">
        <v>3133.2</v>
      </c>
      <c r="I931" s="5" t="s">
        <v>29719</v>
      </c>
    </row>
    <row r="932" ht="19" customHeight="1" spans="1:9">
      <c r="A932" s="5">
        <v>3</v>
      </c>
      <c r="B932" s="5" t="s">
        <v>376</v>
      </c>
      <c r="C932" s="5" t="s">
        <v>29734</v>
      </c>
      <c r="D932" s="5">
        <v>31</v>
      </c>
      <c r="E932" s="6">
        <v>150</v>
      </c>
      <c r="F932" s="5" t="s">
        <v>120</v>
      </c>
      <c r="G932" s="6">
        <v>3000</v>
      </c>
      <c r="H932" s="6">
        <v>1187.3</v>
      </c>
      <c r="I932" s="5" t="s">
        <v>29740</v>
      </c>
    </row>
    <row r="933" ht="19" customHeight="1" spans="1:9">
      <c r="A933" s="5">
        <v>3</v>
      </c>
      <c r="B933" s="5" t="s">
        <v>395</v>
      </c>
      <c r="C933" s="5" t="s">
        <v>29734</v>
      </c>
      <c r="D933" s="5">
        <v>31</v>
      </c>
      <c r="E933" s="6">
        <v>150</v>
      </c>
      <c r="F933" s="5" t="s">
        <v>120</v>
      </c>
      <c r="G933" s="6">
        <v>3000</v>
      </c>
      <c r="H933" s="6">
        <v>1530.4</v>
      </c>
      <c r="I933" s="5" t="s">
        <v>29740</v>
      </c>
    </row>
    <row r="934" ht="19" customHeight="1" spans="1:9">
      <c r="A934" s="5">
        <v>3</v>
      </c>
      <c r="B934" s="5" t="s">
        <v>416</v>
      </c>
      <c r="C934" s="5" t="s">
        <v>29734</v>
      </c>
      <c r="D934" s="5">
        <v>31</v>
      </c>
      <c r="E934" s="6">
        <v>150</v>
      </c>
      <c r="F934" s="5" t="s">
        <v>120</v>
      </c>
      <c r="G934" s="6">
        <v>3000</v>
      </c>
      <c r="H934" s="6">
        <v>745</v>
      </c>
      <c r="I934" s="5" t="s">
        <v>29740</v>
      </c>
    </row>
    <row r="935" ht="19" customHeight="1" spans="1:9">
      <c r="A935" s="5">
        <v>3</v>
      </c>
      <c r="B935" s="5" t="s">
        <v>420</v>
      </c>
      <c r="C935" s="5" t="s">
        <v>29734</v>
      </c>
      <c r="D935" s="5">
        <v>31</v>
      </c>
      <c r="E935" s="6">
        <v>150</v>
      </c>
      <c r="F935" s="5" t="s">
        <v>120</v>
      </c>
      <c r="G935" s="6">
        <v>3000</v>
      </c>
      <c r="H935" s="6">
        <v>2732.4</v>
      </c>
      <c r="I935" s="5" t="s">
        <v>29740</v>
      </c>
    </row>
    <row r="936" ht="19" customHeight="1" spans="1:9">
      <c r="A936" s="5">
        <v>3</v>
      </c>
      <c r="B936" s="5" t="s">
        <v>424</v>
      </c>
      <c r="C936" s="5" t="s">
        <v>29734</v>
      </c>
      <c r="D936" s="5">
        <v>31</v>
      </c>
      <c r="E936" s="6">
        <v>150</v>
      </c>
      <c r="F936" s="5" t="s">
        <v>120</v>
      </c>
      <c r="G936" s="6">
        <v>3000</v>
      </c>
      <c r="H936" s="6">
        <v>1447.7</v>
      </c>
      <c r="I936" s="5" t="s">
        <v>29740</v>
      </c>
    </row>
    <row r="937" ht="19" customHeight="1" spans="1:9">
      <c r="A937" s="5">
        <v>3</v>
      </c>
      <c r="B937" s="5" t="s">
        <v>692</v>
      </c>
      <c r="C937" s="5" t="s">
        <v>29734</v>
      </c>
      <c r="D937" s="5">
        <v>31</v>
      </c>
      <c r="E937" s="6">
        <v>150</v>
      </c>
      <c r="F937" s="5" t="s">
        <v>113</v>
      </c>
      <c r="G937" s="6">
        <v>3000</v>
      </c>
      <c r="H937" s="6">
        <v>3459.1</v>
      </c>
      <c r="I937" s="5" t="s">
        <v>29719</v>
      </c>
    </row>
    <row r="938" ht="19" customHeight="1" spans="1:9">
      <c r="A938" s="5">
        <v>3</v>
      </c>
      <c r="B938" s="5" t="s">
        <v>29687</v>
      </c>
      <c r="C938" s="5" t="s">
        <v>29734</v>
      </c>
      <c r="D938" s="5">
        <v>31</v>
      </c>
      <c r="E938" s="6">
        <v>260</v>
      </c>
      <c r="F938" s="5" t="s">
        <v>120</v>
      </c>
      <c r="G938" s="6">
        <v>5000</v>
      </c>
      <c r="H938" s="6">
        <v>70.6</v>
      </c>
      <c r="I938" s="5" t="s">
        <v>29740</v>
      </c>
    </row>
    <row r="939" ht="19" customHeight="1" spans="1:9">
      <c r="A939" s="5">
        <v>3</v>
      </c>
      <c r="B939" s="5" t="s">
        <v>484</v>
      </c>
      <c r="C939" s="5" t="s">
        <v>29734</v>
      </c>
      <c r="D939" s="5">
        <v>31</v>
      </c>
      <c r="E939" s="6">
        <v>150</v>
      </c>
      <c r="F939" s="5" t="s">
        <v>113</v>
      </c>
      <c r="G939" s="6">
        <v>3000</v>
      </c>
      <c r="H939" s="6">
        <v>5947.1</v>
      </c>
      <c r="I939" s="5" t="s">
        <v>29719</v>
      </c>
    </row>
    <row r="940" ht="19" customHeight="1" spans="1:9">
      <c r="A940" s="5">
        <v>3</v>
      </c>
      <c r="B940" s="5" t="s">
        <v>490</v>
      </c>
      <c r="C940" s="5" t="s">
        <v>29734</v>
      </c>
      <c r="D940" s="5">
        <v>31</v>
      </c>
      <c r="E940" s="6">
        <v>150</v>
      </c>
      <c r="F940" s="5" t="s">
        <v>120</v>
      </c>
      <c r="G940" s="6">
        <v>3000</v>
      </c>
      <c r="H940" s="6">
        <v>1230.9</v>
      </c>
      <c r="I940" s="5" t="s">
        <v>29740</v>
      </c>
    </row>
    <row r="941" ht="19" customHeight="1" spans="1:9">
      <c r="A941" s="5">
        <v>3</v>
      </c>
      <c r="B941" s="5" t="s">
        <v>499</v>
      </c>
      <c r="C941" s="5" t="s">
        <v>29734</v>
      </c>
      <c r="D941" s="5">
        <v>31</v>
      </c>
      <c r="E941" s="6">
        <v>150</v>
      </c>
      <c r="F941" s="5" t="s">
        <v>120</v>
      </c>
      <c r="G941" s="6">
        <v>3000</v>
      </c>
      <c r="H941" s="6">
        <v>2605.3</v>
      </c>
      <c r="I941" s="5" t="s">
        <v>29740</v>
      </c>
    </row>
    <row r="942" ht="19" customHeight="1" spans="1:9">
      <c r="A942" s="5">
        <v>3</v>
      </c>
      <c r="B942" s="5" t="s">
        <v>500</v>
      </c>
      <c r="C942" s="5" t="s">
        <v>29734</v>
      </c>
      <c r="D942" s="5">
        <v>31</v>
      </c>
      <c r="E942" s="6">
        <v>150</v>
      </c>
      <c r="F942" s="5" t="s">
        <v>120</v>
      </c>
      <c r="G942" s="6">
        <v>3000</v>
      </c>
      <c r="H942" s="6">
        <v>2745.3</v>
      </c>
      <c r="I942" s="5" t="s">
        <v>29740</v>
      </c>
    </row>
    <row r="943" ht="19" customHeight="1" spans="1:9">
      <c r="A943" s="5">
        <v>3</v>
      </c>
      <c r="B943" s="5" t="s">
        <v>508</v>
      </c>
      <c r="C943" s="5" t="s">
        <v>29734</v>
      </c>
      <c r="D943" s="5">
        <v>31</v>
      </c>
      <c r="E943" s="6">
        <v>150</v>
      </c>
      <c r="F943" s="5" t="s">
        <v>120</v>
      </c>
      <c r="G943" s="6">
        <v>3000</v>
      </c>
      <c r="H943" s="6">
        <v>1607.7</v>
      </c>
      <c r="I943" s="5" t="s">
        <v>29740</v>
      </c>
    </row>
    <row r="944" ht="19" customHeight="1" spans="1:9">
      <c r="A944" s="5">
        <v>3</v>
      </c>
      <c r="B944" s="5" t="s">
        <v>511</v>
      </c>
      <c r="C944" s="5" t="s">
        <v>29734</v>
      </c>
      <c r="D944" s="5">
        <v>29</v>
      </c>
      <c r="E944" s="6">
        <v>150</v>
      </c>
      <c r="F944" s="5" t="s">
        <v>120</v>
      </c>
      <c r="G944" s="6">
        <v>2806.45</v>
      </c>
      <c r="H944" s="6">
        <v>2479</v>
      </c>
      <c r="I944" s="5" t="s">
        <v>29740</v>
      </c>
    </row>
    <row r="945" ht="19" customHeight="1" spans="1:9">
      <c r="A945" s="5">
        <v>3</v>
      </c>
      <c r="B945" s="5" t="s">
        <v>542</v>
      </c>
      <c r="C945" s="5" t="s">
        <v>29734</v>
      </c>
      <c r="D945" s="5">
        <v>31</v>
      </c>
      <c r="E945" s="6">
        <v>150</v>
      </c>
      <c r="F945" s="5" t="s">
        <v>120</v>
      </c>
      <c r="G945" s="6">
        <v>3000</v>
      </c>
      <c r="H945" s="6">
        <v>924.7</v>
      </c>
      <c r="I945" s="5" t="s">
        <v>29740</v>
      </c>
    </row>
    <row r="946" ht="19" customHeight="1" spans="1:9">
      <c r="A946" s="5">
        <v>3</v>
      </c>
      <c r="B946" s="5" t="s">
        <v>184</v>
      </c>
      <c r="C946" s="5" t="s">
        <v>52</v>
      </c>
      <c r="D946" s="5">
        <v>31</v>
      </c>
      <c r="E946" s="6">
        <v>1000</v>
      </c>
      <c r="F946" s="5" t="s">
        <v>120</v>
      </c>
      <c r="G946" s="6">
        <v>6000</v>
      </c>
      <c r="H946" s="6">
        <v>1262.2</v>
      </c>
      <c r="I946" s="5" t="s">
        <v>29740</v>
      </c>
    </row>
    <row r="947" ht="19" customHeight="1" spans="1:9">
      <c r="A947" s="5">
        <v>3</v>
      </c>
      <c r="B947" s="5" t="s">
        <v>781</v>
      </c>
      <c r="C947" s="5" t="s">
        <v>52</v>
      </c>
      <c r="D947" s="5">
        <v>31</v>
      </c>
      <c r="E947" s="6">
        <v>1000</v>
      </c>
      <c r="F947" s="5" t="s">
        <v>120</v>
      </c>
      <c r="G947" s="6">
        <v>6000</v>
      </c>
      <c r="H947" s="6">
        <v>2172.5</v>
      </c>
      <c r="I947" s="5" t="s">
        <v>29740</v>
      </c>
    </row>
    <row r="948" ht="19" customHeight="1" spans="1:9">
      <c r="A948" s="5">
        <v>3</v>
      </c>
      <c r="B948" s="5" t="s">
        <v>359</v>
      </c>
      <c r="C948" s="5" t="s">
        <v>52</v>
      </c>
      <c r="D948" s="5">
        <v>31</v>
      </c>
      <c r="E948" s="6">
        <v>150</v>
      </c>
      <c r="F948" s="5" t="s">
        <v>113</v>
      </c>
      <c r="G948" s="6">
        <v>3000</v>
      </c>
      <c r="H948" s="6">
        <v>3280.7</v>
      </c>
      <c r="I948" s="5" t="s">
        <v>29719</v>
      </c>
    </row>
    <row r="949" ht="19" customHeight="1" spans="1:9">
      <c r="A949" s="5">
        <v>3</v>
      </c>
      <c r="B949" s="5" t="s">
        <v>29745</v>
      </c>
      <c r="C949" s="5" t="s">
        <v>52</v>
      </c>
      <c r="D949" s="5">
        <v>19</v>
      </c>
      <c r="E949" s="6">
        <v>150</v>
      </c>
      <c r="F949" s="5" t="s">
        <v>113</v>
      </c>
      <c r="G949" s="6">
        <v>1838.71</v>
      </c>
      <c r="H949" s="6">
        <v>1823.5</v>
      </c>
      <c r="I949" s="5" t="s">
        <v>29719</v>
      </c>
    </row>
    <row r="950" ht="19" customHeight="1" spans="1:9">
      <c r="A950" s="5">
        <v>3</v>
      </c>
      <c r="B950" s="5" t="s">
        <v>675</v>
      </c>
      <c r="C950" s="5" t="s">
        <v>52</v>
      </c>
      <c r="D950" s="5">
        <v>5</v>
      </c>
      <c r="E950" s="6">
        <v>150</v>
      </c>
      <c r="F950" s="5" t="s">
        <v>120</v>
      </c>
      <c r="G950" s="6">
        <v>483.87</v>
      </c>
      <c r="H950" s="6">
        <v>247.1</v>
      </c>
      <c r="I950" s="5" t="s">
        <v>29740</v>
      </c>
    </row>
    <row r="951" ht="19" customHeight="1" spans="1:9">
      <c r="A951" s="5">
        <v>3</v>
      </c>
      <c r="B951" s="5" t="s">
        <v>382</v>
      </c>
      <c r="C951" s="5" t="s">
        <v>52</v>
      </c>
      <c r="D951" s="5">
        <v>16</v>
      </c>
      <c r="E951" s="6">
        <v>150</v>
      </c>
      <c r="F951" s="5" t="s">
        <v>113</v>
      </c>
      <c r="G951" s="6">
        <v>1548.39</v>
      </c>
      <c r="H951" s="6">
        <v>1060.5</v>
      </c>
      <c r="I951" s="5" t="s">
        <v>29719</v>
      </c>
    </row>
    <row r="952" ht="19" customHeight="1" spans="1:9">
      <c r="A952" s="5">
        <v>3</v>
      </c>
      <c r="B952" s="5" t="s">
        <v>29695</v>
      </c>
      <c r="C952" s="5" t="s">
        <v>52</v>
      </c>
      <c r="D952" s="5">
        <v>20</v>
      </c>
      <c r="E952" s="6">
        <v>150</v>
      </c>
      <c r="F952" s="5" t="s">
        <v>120</v>
      </c>
      <c r="G952" s="6">
        <v>1935.48</v>
      </c>
      <c r="H952" s="6">
        <v>820.5</v>
      </c>
      <c r="I952" s="5" t="s">
        <v>29740</v>
      </c>
    </row>
    <row r="953" ht="19" customHeight="1" spans="1:9">
      <c r="A953" s="5">
        <v>3</v>
      </c>
      <c r="B953" s="5" t="s">
        <v>392</v>
      </c>
      <c r="C953" s="5" t="s">
        <v>52</v>
      </c>
      <c r="D953" s="5">
        <v>31</v>
      </c>
      <c r="E953" s="6">
        <v>150</v>
      </c>
      <c r="F953" s="5" t="s">
        <v>120</v>
      </c>
      <c r="G953" s="6">
        <v>3000</v>
      </c>
      <c r="H953" s="6">
        <v>2271.9</v>
      </c>
      <c r="I953" s="5" t="s">
        <v>29740</v>
      </c>
    </row>
    <row r="954" ht="19" customHeight="1" spans="1:9">
      <c r="A954" s="5">
        <v>3</v>
      </c>
      <c r="B954" s="5" t="s">
        <v>401</v>
      </c>
      <c r="C954" s="5" t="s">
        <v>52</v>
      </c>
      <c r="D954" s="5">
        <v>31</v>
      </c>
      <c r="E954" s="6">
        <v>260</v>
      </c>
      <c r="F954" s="5" t="s">
        <v>113</v>
      </c>
      <c r="G954" s="6">
        <v>5000</v>
      </c>
      <c r="H954" s="6">
        <v>12703.8</v>
      </c>
      <c r="I954" s="5" t="s">
        <v>29719</v>
      </c>
    </row>
    <row r="955" ht="19" customHeight="1" spans="1:9">
      <c r="A955" s="5">
        <v>3</v>
      </c>
      <c r="B955" s="5" t="s">
        <v>404</v>
      </c>
      <c r="C955" s="5" t="s">
        <v>52</v>
      </c>
      <c r="D955" s="5">
        <v>31</v>
      </c>
      <c r="E955" s="6">
        <v>260</v>
      </c>
      <c r="F955" s="5" t="s">
        <v>120</v>
      </c>
      <c r="G955" s="6">
        <v>5000</v>
      </c>
      <c r="H955" s="6">
        <v>2124</v>
      </c>
      <c r="I955" s="5" t="s">
        <v>29740</v>
      </c>
    </row>
    <row r="956" ht="19" customHeight="1" spans="1:9">
      <c r="A956" s="5">
        <v>3</v>
      </c>
      <c r="B956" s="5" t="s">
        <v>213</v>
      </c>
      <c r="C956" s="5" t="s">
        <v>52</v>
      </c>
      <c r="D956" s="5">
        <v>31</v>
      </c>
      <c r="E956" s="6">
        <v>260</v>
      </c>
      <c r="F956" s="5" t="s">
        <v>120</v>
      </c>
      <c r="G956" s="6">
        <v>5000</v>
      </c>
      <c r="H956" s="6">
        <v>202</v>
      </c>
      <c r="I956" s="5" t="s">
        <v>29740</v>
      </c>
    </row>
    <row r="957" ht="19" customHeight="1" spans="1:9">
      <c r="A957" s="5">
        <v>3</v>
      </c>
      <c r="B957" s="5" t="s">
        <v>412</v>
      </c>
      <c r="C957" s="5" t="s">
        <v>52</v>
      </c>
      <c r="D957" s="5">
        <v>31</v>
      </c>
      <c r="E957" s="6">
        <v>150</v>
      </c>
      <c r="F957" s="5" t="s">
        <v>120</v>
      </c>
      <c r="G957" s="6">
        <v>3000</v>
      </c>
      <c r="H957" s="6">
        <v>1386.2</v>
      </c>
      <c r="I957" s="5" t="s">
        <v>29740</v>
      </c>
    </row>
    <row r="958" ht="19" customHeight="1" spans="1:9">
      <c r="A958" s="5">
        <v>3</v>
      </c>
      <c r="B958" s="5" t="s">
        <v>432</v>
      </c>
      <c r="C958" s="5" t="s">
        <v>52</v>
      </c>
      <c r="D958" s="5">
        <v>31</v>
      </c>
      <c r="E958" s="6">
        <v>150</v>
      </c>
      <c r="F958" s="5" t="s">
        <v>120</v>
      </c>
      <c r="G958" s="6">
        <v>3000</v>
      </c>
      <c r="H958" s="6">
        <v>1806.3</v>
      </c>
      <c r="I958" s="5" t="s">
        <v>29740</v>
      </c>
    </row>
    <row r="959" ht="19" customHeight="1" spans="1:9">
      <c r="A959" s="5">
        <v>3</v>
      </c>
      <c r="B959" s="5" t="s">
        <v>29661</v>
      </c>
      <c r="C959" s="5" t="s">
        <v>52</v>
      </c>
      <c r="D959" s="5">
        <v>30</v>
      </c>
      <c r="E959" s="6">
        <v>260</v>
      </c>
      <c r="F959" s="5" t="s">
        <v>120</v>
      </c>
      <c r="G959" s="6">
        <v>4838.71</v>
      </c>
      <c r="H959" s="6">
        <v>1866.8</v>
      </c>
      <c r="I959" s="5" t="s">
        <v>29740</v>
      </c>
    </row>
    <row r="960" ht="19" customHeight="1" spans="1:9">
      <c r="A960" s="5">
        <v>3</v>
      </c>
      <c r="B960" s="5" t="s">
        <v>444</v>
      </c>
      <c r="C960" s="5" t="s">
        <v>52</v>
      </c>
      <c r="D960" s="5">
        <v>18</v>
      </c>
      <c r="E960" s="6">
        <v>260</v>
      </c>
      <c r="F960" s="5" t="s">
        <v>120</v>
      </c>
      <c r="G960" s="6">
        <v>2903.23</v>
      </c>
      <c r="H960" s="6">
        <v>1187.5</v>
      </c>
      <c r="I960" s="5" t="s">
        <v>29740</v>
      </c>
    </row>
    <row r="961" ht="19" customHeight="1" spans="1:9">
      <c r="A961" s="5">
        <v>3</v>
      </c>
      <c r="B961" s="5" t="s">
        <v>448</v>
      </c>
      <c r="C961" s="5" t="s">
        <v>52</v>
      </c>
      <c r="D961" s="5">
        <v>31</v>
      </c>
      <c r="E961" s="6">
        <v>260</v>
      </c>
      <c r="F961" s="5" t="s">
        <v>120</v>
      </c>
      <c r="G961" s="6">
        <v>5000</v>
      </c>
      <c r="H961" s="6">
        <v>1591.2</v>
      </c>
      <c r="I961" s="5" t="s">
        <v>29740</v>
      </c>
    </row>
    <row r="962" ht="19" customHeight="1" spans="1:9">
      <c r="A962" s="5">
        <v>3</v>
      </c>
      <c r="B962" s="5" t="s">
        <v>684</v>
      </c>
      <c r="C962" s="5" t="s">
        <v>52</v>
      </c>
      <c r="D962" s="5">
        <v>31</v>
      </c>
      <c r="E962" s="6">
        <v>150</v>
      </c>
      <c r="F962" s="5" t="s">
        <v>120</v>
      </c>
      <c r="G962" s="6">
        <v>3000</v>
      </c>
      <c r="H962" s="6">
        <v>1981.7</v>
      </c>
      <c r="I962" s="5" t="s">
        <v>29740</v>
      </c>
    </row>
    <row r="963" ht="19" customHeight="1" spans="1:9">
      <c r="A963" s="5">
        <v>3</v>
      </c>
      <c r="B963" s="5" t="s">
        <v>688</v>
      </c>
      <c r="C963" s="5" t="s">
        <v>52</v>
      </c>
      <c r="D963" s="5">
        <v>31</v>
      </c>
      <c r="E963" s="6">
        <v>150</v>
      </c>
      <c r="F963" s="5" t="s">
        <v>120</v>
      </c>
      <c r="G963" s="6">
        <v>3000</v>
      </c>
      <c r="H963" s="6">
        <v>1897</v>
      </c>
      <c r="I963" s="5" t="s">
        <v>29740</v>
      </c>
    </row>
    <row r="964" ht="19" customHeight="1" spans="1:9">
      <c r="A964" s="5">
        <v>3</v>
      </c>
      <c r="B964" s="5" t="s">
        <v>454</v>
      </c>
      <c r="C964" s="5" t="s">
        <v>52</v>
      </c>
      <c r="D964" s="5">
        <v>31</v>
      </c>
      <c r="E964" s="6">
        <v>150</v>
      </c>
      <c r="F964" s="5" t="s">
        <v>113</v>
      </c>
      <c r="G964" s="6">
        <v>3000</v>
      </c>
      <c r="H964" s="6">
        <v>5312.3</v>
      </c>
      <c r="I964" s="5" t="s">
        <v>29719</v>
      </c>
    </row>
    <row r="965" ht="19" customHeight="1" spans="1:9">
      <c r="A965" s="5">
        <v>3</v>
      </c>
      <c r="B965" s="5" t="s">
        <v>457</v>
      </c>
      <c r="C965" s="5" t="s">
        <v>52</v>
      </c>
      <c r="D965" s="5">
        <v>31</v>
      </c>
      <c r="E965" s="6">
        <v>150</v>
      </c>
      <c r="F965" s="5" t="s">
        <v>113</v>
      </c>
      <c r="G965" s="6">
        <v>3000</v>
      </c>
      <c r="H965" s="6">
        <v>3176.1</v>
      </c>
      <c r="I965" s="5" t="s">
        <v>29719</v>
      </c>
    </row>
    <row r="966" ht="19" customHeight="1" spans="1:9">
      <c r="A966" s="5">
        <v>3</v>
      </c>
      <c r="B966" s="5" t="s">
        <v>460</v>
      </c>
      <c r="C966" s="5" t="s">
        <v>52</v>
      </c>
      <c r="D966" s="5">
        <v>18</v>
      </c>
      <c r="E966" s="6">
        <v>150</v>
      </c>
      <c r="F966" s="5" t="s">
        <v>120</v>
      </c>
      <c r="G966" s="6">
        <v>1741.94</v>
      </c>
      <c r="H966" s="6">
        <v>785</v>
      </c>
      <c r="I966" s="5" t="s">
        <v>29740</v>
      </c>
    </row>
    <row r="967" ht="19" customHeight="1" spans="1:9">
      <c r="A967" s="5">
        <v>3</v>
      </c>
      <c r="B967" s="5" t="s">
        <v>699</v>
      </c>
      <c r="C967" s="5" t="s">
        <v>52</v>
      </c>
      <c r="D967" s="5">
        <v>31</v>
      </c>
      <c r="E967" s="6">
        <v>150</v>
      </c>
      <c r="F967" s="5" t="s">
        <v>120</v>
      </c>
      <c r="G967" s="6">
        <v>3000</v>
      </c>
      <c r="H967" s="6">
        <v>1473.6</v>
      </c>
      <c r="I967" s="5" t="s">
        <v>29740</v>
      </c>
    </row>
    <row r="968" ht="19" customHeight="1" spans="1:9">
      <c r="A968" s="5">
        <v>3</v>
      </c>
      <c r="B968" s="5" t="s">
        <v>56</v>
      </c>
      <c r="C968" s="5" t="s">
        <v>52</v>
      </c>
      <c r="D968" s="5">
        <v>31</v>
      </c>
      <c r="E968" s="6">
        <v>150</v>
      </c>
      <c r="F968" s="5" t="s">
        <v>113</v>
      </c>
      <c r="G968" s="6">
        <v>3000</v>
      </c>
      <c r="H968" s="6">
        <v>2762.3</v>
      </c>
      <c r="I968" s="5" t="s">
        <v>29719</v>
      </c>
    </row>
    <row r="969" ht="19" customHeight="1" spans="1:9">
      <c r="A969" s="5">
        <v>3</v>
      </c>
      <c r="B969" s="5" t="s">
        <v>473</v>
      </c>
      <c r="C969" s="5" t="s">
        <v>52</v>
      </c>
      <c r="D969" s="5">
        <v>31</v>
      </c>
      <c r="E969" s="6">
        <v>150</v>
      </c>
      <c r="F969" s="5" t="s">
        <v>113</v>
      </c>
      <c r="G969" s="6">
        <v>3000</v>
      </c>
      <c r="H969" s="6">
        <v>3935.9</v>
      </c>
      <c r="I969" s="5" t="s">
        <v>29719</v>
      </c>
    </row>
    <row r="970" ht="19" customHeight="1" spans="1:9">
      <c r="A970" s="5">
        <v>3</v>
      </c>
      <c r="B970" s="5" t="s">
        <v>547</v>
      </c>
      <c r="C970" s="5" t="s">
        <v>52</v>
      </c>
      <c r="D970" s="5">
        <v>31</v>
      </c>
      <c r="E970" s="6">
        <v>150</v>
      </c>
      <c r="F970" s="5" t="s">
        <v>113</v>
      </c>
      <c r="G970" s="6">
        <v>3000</v>
      </c>
      <c r="H970" s="6">
        <v>4342.5</v>
      </c>
      <c r="I970" s="5" t="s">
        <v>29719</v>
      </c>
    </row>
    <row r="971" ht="19" customHeight="1" spans="1:9">
      <c r="A971" s="5">
        <v>3</v>
      </c>
      <c r="B971" s="5" t="s">
        <v>707</v>
      </c>
      <c r="C971" s="5" t="s">
        <v>52</v>
      </c>
      <c r="D971" s="5">
        <v>31</v>
      </c>
      <c r="E971" s="6">
        <v>150</v>
      </c>
      <c r="F971" s="5" t="s">
        <v>113</v>
      </c>
      <c r="G971" s="6">
        <v>3000</v>
      </c>
      <c r="H971" s="6">
        <v>3065.3</v>
      </c>
      <c r="I971" s="5" t="s">
        <v>29719</v>
      </c>
    </row>
    <row r="972" ht="19" customHeight="1" spans="1:9">
      <c r="A972" s="5">
        <v>3</v>
      </c>
      <c r="B972" s="5" t="s">
        <v>57</v>
      </c>
      <c r="C972" s="5" t="s">
        <v>52</v>
      </c>
      <c r="D972" s="5">
        <v>31</v>
      </c>
      <c r="E972" s="6">
        <v>150</v>
      </c>
      <c r="F972" s="5" t="s">
        <v>120</v>
      </c>
      <c r="G972" s="6">
        <v>3000</v>
      </c>
      <c r="H972" s="6">
        <v>2273</v>
      </c>
      <c r="I972" s="5" t="s">
        <v>29740</v>
      </c>
    </row>
    <row r="973" ht="19" customHeight="1" spans="1:9">
      <c r="A973" s="5">
        <v>3</v>
      </c>
      <c r="B973" s="5" t="s">
        <v>480</v>
      </c>
      <c r="C973" s="5" t="s">
        <v>52</v>
      </c>
      <c r="D973" s="5">
        <v>31</v>
      </c>
      <c r="E973" s="6">
        <v>260</v>
      </c>
      <c r="F973" s="5" t="s">
        <v>120</v>
      </c>
      <c r="G973" s="6">
        <v>5000</v>
      </c>
      <c r="H973" s="6">
        <v>984.3</v>
      </c>
      <c r="I973" s="5" t="s">
        <v>29740</v>
      </c>
    </row>
    <row r="974" ht="19" customHeight="1" spans="1:9">
      <c r="A974" s="5">
        <v>3</v>
      </c>
      <c r="B974" s="5" t="s">
        <v>483</v>
      </c>
      <c r="C974" s="5" t="s">
        <v>52</v>
      </c>
      <c r="D974" s="5">
        <v>31</v>
      </c>
      <c r="E974" s="6">
        <v>150</v>
      </c>
      <c r="F974" s="5" t="s">
        <v>120</v>
      </c>
      <c r="G974" s="6">
        <v>3000</v>
      </c>
      <c r="H974" s="6">
        <v>1347.9</v>
      </c>
      <c r="I974" s="5" t="s">
        <v>29740</v>
      </c>
    </row>
    <row r="975" ht="19" customHeight="1" spans="1:9">
      <c r="A975" s="5">
        <v>3</v>
      </c>
      <c r="B975" s="5" t="s">
        <v>491</v>
      </c>
      <c r="C975" s="5" t="s">
        <v>52</v>
      </c>
      <c r="D975" s="5">
        <v>30</v>
      </c>
      <c r="E975" s="6">
        <v>260</v>
      </c>
      <c r="F975" s="5" t="s">
        <v>113</v>
      </c>
      <c r="G975" s="6">
        <v>4838.71</v>
      </c>
      <c r="H975" s="6">
        <v>4956</v>
      </c>
      <c r="I975" s="5" t="s">
        <v>29719</v>
      </c>
    </row>
    <row r="976" ht="19" customHeight="1" spans="1:9">
      <c r="A976" s="5">
        <v>3</v>
      </c>
      <c r="B976" s="5" t="s">
        <v>493</v>
      </c>
      <c r="C976" s="5" t="s">
        <v>52</v>
      </c>
      <c r="D976" s="5">
        <v>31</v>
      </c>
      <c r="E976" s="6">
        <v>150</v>
      </c>
      <c r="F976" s="5" t="s">
        <v>113</v>
      </c>
      <c r="G976" s="6">
        <v>3000</v>
      </c>
      <c r="H976" s="6">
        <v>2878.1</v>
      </c>
      <c r="I976" s="5" t="s">
        <v>29719</v>
      </c>
    </row>
    <row r="977" ht="19" customHeight="1" spans="1:9">
      <c r="A977" s="5">
        <v>3</v>
      </c>
      <c r="B977" s="5" t="s">
        <v>246</v>
      </c>
      <c r="C977" s="5" t="s">
        <v>52</v>
      </c>
      <c r="D977" s="5">
        <v>31</v>
      </c>
      <c r="E977" s="6">
        <v>260</v>
      </c>
      <c r="F977" s="5" t="s">
        <v>120</v>
      </c>
      <c r="G977" s="6">
        <v>5000</v>
      </c>
      <c r="H977" s="6">
        <v>247.7</v>
      </c>
      <c r="I977" s="5" t="s">
        <v>29740</v>
      </c>
    </row>
    <row r="978" ht="19" customHeight="1" spans="1:9">
      <c r="A978" s="5">
        <v>3</v>
      </c>
      <c r="B978" s="5" t="s">
        <v>717</v>
      </c>
      <c r="C978" s="5" t="s">
        <v>52</v>
      </c>
      <c r="D978" s="5">
        <v>31</v>
      </c>
      <c r="E978" s="6">
        <v>260</v>
      </c>
      <c r="F978" s="5" t="s">
        <v>120</v>
      </c>
      <c r="G978" s="6">
        <v>5000</v>
      </c>
      <c r="H978" s="6">
        <v>1532.6</v>
      </c>
      <c r="I978" s="5" t="s">
        <v>29740</v>
      </c>
    </row>
    <row r="979" ht="19" customHeight="1" spans="1:9">
      <c r="A979" s="5">
        <v>3</v>
      </c>
      <c r="B979" s="5" t="s">
        <v>501</v>
      </c>
      <c r="C979" s="5" t="s">
        <v>52</v>
      </c>
      <c r="D979" s="5">
        <v>31</v>
      </c>
      <c r="E979" s="6">
        <v>150</v>
      </c>
      <c r="F979" s="5" t="s">
        <v>120</v>
      </c>
      <c r="G979" s="6">
        <v>3000</v>
      </c>
      <c r="H979" s="6">
        <v>2028.5</v>
      </c>
      <c r="I979" s="5" t="s">
        <v>29740</v>
      </c>
    </row>
    <row r="980" ht="19" customHeight="1" spans="1:9">
      <c r="A980" s="5">
        <v>3</v>
      </c>
      <c r="B980" s="5" t="s">
        <v>503</v>
      </c>
      <c r="C980" s="5" t="s">
        <v>52</v>
      </c>
      <c r="D980" s="5">
        <v>31</v>
      </c>
      <c r="E980" s="6">
        <v>150</v>
      </c>
      <c r="F980" s="5" t="s">
        <v>113</v>
      </c>
      <c r="G980" s="6">
        <v>3000</v>
      </c>
      <c r="H980" s="6">
        <v>4503.6</v>
      </c>
      <c r="I980" s="5" t="s">
        <v>29719</v>
      </c>
    </row>
    <row r="981" ht="19" customHeight="1" spans="1:9">
      <c r="A981" s="5">
        <v>3</v>
      </c>
      <c r="B981" s="5" t="s">
        <v>515</v>
      </c>
      <c r="C981" s="5" t="s">
        <v>52</v>
      </c>
      <c r="D981" s="5">
        <v>31</v>
      </c>
      <c r="E981" s="6">
        <v>150</v>
      </c>
      <c r="F981" s="5" t="s">
        <v>120</v>
      </c>
      <c r="G981" s="6">
        <v>3000</v>
      </c>
      <c r="H981" s="6">
        <v>1450.2</v>
      </c>
      <c r="I981" s="5" t="s">
        <v>29740</v>
      </c>
    </row>
    <row r="982" ht="19" customHeight="1" spans="1:9">
      <c r="A982" s="5">
        <v>3</v>
      </c>
      <c r="B982" s="5" t="s">
        <v>724</v>
      </c>
      <c r="C982" s="5" t="s">
        <v>52</v>
      </c>
      <c r="D982" s="5">
        <v>31</v>
      </c>
      <c r="E982" s="6">
        <v>150</v>
      </c>
      <c r="F982" s="5" t="s">
        <v>113</v>
      </c>
      <c r="G982" s="6">
        <v>3000</v>
      </c>
      <c r="H982" s="6">
        <v>1256</v>
      </c>
      <c r="I982" s="5" t="s">
        <v>29719</v>
      </c>
    </row>
    <row r="983" ht="19" customHeight="1" spans="1:9">
      <c r="A983" s="5">
        <v>3</v>
      </c>
      <c r="B983" s="5" t="s">
        <v>519</v>
      </c>
      <c r="C983" s="5" t="s">
        <v>52</v>
      </c>
      <c r="D983" s="5">
        <v>31</v>
      </c>
      <c r="E983" s="6">
        <v>150</v>
      </c>
      <c r="F983" s="5" t="s">
        <v>113</v>
      </c>
      <c r="G983" s="6">
        <v>3000</v>
      </c>
      <c r="H983" s="6">
        <v>5008</v>
      </c>
      <c r="I983" s="5" t="s">
        <v>29719</v>
      </c>
    </row>
    <row r="984" ht="19" customHeight="1" spans="1:9">
      <c r="A984" s="5">
        <v>3</v>
      </c>
      <c r="B984" s="5" t="s">
        <v>522</v>
      </c>
      <c r="C984" s="5" t="s">
        <v>52</v>
      </c>
      <c r="D984" s="5">
        <v>31</v>
      </c>
      <c r="E984" s="6">
        <v>150</v>
      </c>
      <c r="F984" s="5" t="s">
        <v>113</v>
      </c>
      <c r="G984" s="6">
        <v>3000</v>
      </c>
      <c r="H984" s="6">
        <v>5515.9</v>
      </c>
      <c r="I984" s="5" t="s">
        <v>29719</v>
      </c>
    </row>
    <row r="985" ht="19" customHeight="1" spans="1:9">
      <c r="A985" s="5">
        <v>3</v>
      </c>
      <c r="B985" s="5" t="s">
        <v>727</v>
      </c>
      <c r="C985" s="5" t="s">
        <v>52</v>
      </c>
      <c r="D985" s="5">
        <v>31</v>
      </c>
      <c r="E985" s="6">
        <v>150</v>
      </c>
      <c r="F985" s="5" t="s">
        <v>113</v>
      </c>
      <c r="G985" s="6">
        <v>3000</v>
      </c>
      <c r="H985" s="6">
        <v>3665.4</v>
      </c>
      <c r="I985" s="5" t="s">
        <v>29719</v>
      </c>
    </row>
    <row r="986" ht="19" customHeight="1" spans="1:9">
      <c r="A986" s="5">
        <v>3</v>
      </c>
      <c r="B986" s="5" t="s">
        <v>728</v>
      </c>
      <c r="C986" s="5" t="s">
        <v>52</v>
      </c>
      <c r="D986" s="5">
        <v>31</v>
      </c>
      <c r="E986" s="6">
        <v>150</v>
      </c>
      <c r="F986" s="5" t="s">
        <v>113</v>
      </c>
      <c r="G986" s="6">
        <v>3000</v>
      </c>
      <c r="H986" s="6">
        <v>3297.4</v>
      </c>
      <c r="I986" s="5" t="s">
        <v>29719</v>
      </c>
    </row>
    <row r="987" ht="19" customHeight="1" spans="1:9">
      <c r="A987" s="5">
        <v>3</v>
      </c>
      <c r="B987" s="5" t="s">
        <v>535</v>
      </c>
      <c r="C987" s="5" t="s">
        <v>52</v>
      </c>
      <c r="D987" s="5">
        <v>31</v>
      </c>
      <c r="E987" s="6">
        <v>150</v>
      </c>
      <c r="F987" s="5" t="s">
        <v>113</v>
      </c>
      <c r="G987" s="6">
        <v>3000</v>
      </c>
      <c r="H987" s="6">
        <v>3067.7</v>
      </c>
      <c r="I987" s="5" t="s">
        <v>29719</v>
      </c>
    </row>
    <row r="988" ht="19" customHeight="1" spans="1:9">
      <c r="A988" s="5">
        <v>3</v>
      </c>
      <c r="B988" s="5" t="s">
        <v>739</v>
      </c>
      <c r="C988" s="5" t="s">
        <v>52</v>
      </c>
      <c r="D988" s="5">
        <v>31</v>
      </c>
      <c r="E988" s="6">
        <v>150</v>
      </c>
      <c r="F988" s="5" t="s">
        <v>113</v>
      </c>
      <c r="G988" s="6">
        <v>3000</v>
      </c>
      <c r="H988" s="6">
        <v>3091.1</v>
      </c>
      <c r="I988" s="5" t="s">
        <v>29719</v>
      </c>
    </row>
    <row r="989" ht="19" customHeight="1" spans="1:9">
      <c r="A989" s="5">
        <v>3</v>
      </c>
      <c r="B989" s="5" t="s">
        <v>714</v>
      </c>
      <c r="C989" s="5" t="s">
        <v>29729</v>
      </c>
      <c r="D989" s="5">
        <v>31</v>
      </c>
      <c r="E989" s="6">
        <v>150</v>
      </c>
      <c r="F989" s="5" t="s">
        <v>113</v>
      </c>
      <c r="G989" s="6">
        <v>3000</v>
      </c>
      <c r="H989" s="6">
        <v>7242.7</v>
      </c>
      <c r="I989" s="5" t="s">
        <v>29719</v>
      </c>
    </row>
    <row r="990" ht="19" customHeight="1" spans="1:9">
      <c r="A990" s="5">
        <v>3</v>
      </c>
      <c r="B990" s="5" t="s">
        <v>716</v>
      </c>
      <c r="C990" s="5" t="s">
        <v>29729</v>
      </c>
      <c r="D990" s="5">
        <v>31</v>
      </c>
      <c r="E990" s="6">
        <v>150</v>
      </c>
      <c r="F990" s="5" t="s">
        <v>113</v>
      </c>
      <c r="G990" s="6">
        <v>3000</v>
      </c>
      <c r="H990" s="6">
        <v>10259</v>
      </c>
      <c r="I990" s="5" t="s">
        <v>29719</v>
      </c>
    </row>
    <row r="991" ht="19" customHeight="1" spans="1:9">
      <c r="A991" s="5">
        <v>3</v>
      </c>
      <c r="B991" s="5" t="s">
        <v>77</v>
      </c>
      <c r="C991" s="5" t="s">
        <v>29729</v>
      </c>
      <c r="D991" s="5">
        <v>31</v>
      </c>
      <c r="E991" s="6">
        <v>260</v>
      </c>
      <c r="F991" s="5" t="s">
        <v>120</v>
      </c>
      <c r="G991" s="6">
        <v>5000</v>
      </c>
      <c r="H991" s="6">
        <v>4310.4</v>
      </c>
      <c r="I991" s="5" t="s">
        <v>29740</v>
      </c>
    </row>
    <row r="992" ht="19" customHeight="1" spans="1:9">
      <c r="A992" s="5">
        <v>3</v>
      </c>
      <c r="B992" s="5" t="s">
        <v>514</v>
      </c>
      <c r="C992" s="5" t="s">
        <v>29729</v>
      </c>
      <c r="D992" s="5">
        <v>8</v>
      </c>
      <c r="E992" s="6">
        <v>150</v>
      </c>
      <c r="F992" s="5" t="s">
        <v>113</v>
      </c>
      <c r="G992" s="6">
        <v>774.19</v>
      </c>
      <c r="H992" s="6">
        <v>3557.5</v>
      </c>
      <c r="I992" s="5" t="s">
        <v>29719</v>
      </c>
    </row>
    <row r="993" ht="19" customHeight="1" spans="1:9">
      <c r="A993" s="5">
        <v>3</v>
      </c>
      <c r="B993" s="5" t="s">
        <v>524</v>
      </c>
      <c r="C993" s="5" t="s">
        <v>29729</v>
      </c>
      <c r="D993" s="5">
        <v>31</v>
      </c>
      <c r="E993" s="6">
        <v>150</v>
      </c>
      <c r="F993" s="5" t="s">
        <v>113</v>
      </c>
      <c r="G993" s="6">
        <v>3000</v>
      </c>
      <c r="H993" s="6">
        <v>3875.6</v>
      </c>
      <c r="I993" s="5" t="s">
        <v>29719</v>
      </c>
    </row>
    <row r="994" ht="19" customHeight="1" spans="1:9">
      <c r="A994" s="5">
        <v>3</v>
      </c>
      <c r="B994" s="5" t="s">
        <v>528</v>
      </c>
      <c r="C994" s="5" t="s">
        <v>29729</v>
      </c>
      <c r="D994" s="5">
        <v>31</v>
      </c>
      <c r="E994" s="6">
        <v>150</v>
      </c>
      <c r="F994" s="5" t="s">
        <v>113</v>
      </c>
      <c r="G994" s="6">
        <v>3000</v>
      </c>
      <c r="H994" s="6">
        <v>4350.3</v>
      </c>
      <c r="I994" s="5" t="s">
        <v>29719</v>
      </c>
    </row>
    <row r="995" ht="19" customHeight="1" spans="1:9">
      <c r="A995" s="5">
        <v>3</v>
      </c>
      <c r="B995" s="5" t="s">
        <v>740</v>
      </c>
      <c r="C995" s="5" t="s">
        <v>29729</v>
      </c>
      <c r="D995" s="5">
        <v>31</v>
      </c>
      <c r="E995" s="6">
        <v>150</v>
      </c>
      <c r="F995" s="5" t="s">
        <v>120</v>
      </c>
      <c r="G995" s="6">
        <v>3000</v>
      </c>
      <c r="H995" s="6">
        <v>1507</v>
      </c>
      <c r="I995" s="5" t="s">
        <v>29740</v>
      </c>
    </row>
    <row r="996" ht="19" customHeight="1" spans="1:9">
      <c r="A996" s="5">
        <v>3</v>
      </c>
      <c r="B996" s="5" t="s">
        <v>29720</v>
      </c>
      <c r="C996" s="5" t="s">
        <v>29721</v>
      </c>
      <c r="D996" s="5">
        <v>31</v>
      </c>
      <c r="E996" s="6">
        <v>150</v>
      </c>
      <c r="F996" s="5" t="s">
        <v>113</v>
      </c>
      <c r="G996" s="6">
        <v>3000</v>
      </c>
      <c r="H996" s="6">
        <v>0</v>
      </c>
      <c r="I996" s="5" t="s">
        <v>29719</v>
      </c>
    </row>
    <row r="997" ht="19" customHeight="1" spans="1:9">
      <c r="A997" s="5">
        <v>3</v>
      </c>
      <c r="B997" s="5" t="s">
        <v>29726</v>
      </c>
      <c r="C997" s="5" t="s">
        <v>29721</v>
      </c>
      <c r="D997" s="5">
        <v>31</v>
      </c>
      <c r="E997" s="6">
        <v>150</v>
      </c>
      <c r="F997" s="5" t="s">
        <v>113</v>
      </c>
      <c r="G997" s="6">
        <v>3000</v>
      </c>
      <c r="H997" s="6">
        <v>0</v>
      </c>
      <c r="I997" s="5" t="s">
        <v>29719</v>
      </c>
    </row>
    <row r="998" ht="19" customHeight="1" spans="1:9">
      <c r="A998" s="5">
        <v>3</v>
      </c>
      <c r="B998" s="5" t="s">
        <v>848</v>
      </c>
      <c r="C998" s="5" t="s">
        <v>29721</v>
      </c>
      <c r="D998" s="5">
        <v>31</v>
      </c>
      <c r="E998" s="6">
        <v>150</v>
      </c>
      <c r="F998" s="5" t="s">
        <v>113</v>
      </c>
      <c r="G998" s="6">
        <v>3000</v>
      </c>
      <c r="H998" s="6">
        <v>0</v>
      </c>
      <c r="I998" s="5" t="s">
        <v>29719</v>
      </c>
    </row>
    <row r="999" ht="19" customHeight="1" spans="1:9">
      <c r="A999" s="5">
        <v>4</v>
      </c>
      <c r="B999" s="5" t="s">
        <v>141</v>
      </c>
      <c r="C999" s="5" t="s">
        <v>558</v>
      </c>
      <c r="D999" s="5">
        <v>30</v>
      </c>
      <c r="E999" s="6">
        <v>150</v>
      </c>
      <c r="F999" s="5" t="s">
        <v>113</v>
      </c>
      <c r="G999" s="6">
        <v>3000</v>
      </c>
      <c r="H999" s="6">
        <v>5744.9</v>
      </c>
      <c r="I999" s="5" t="s">
        <v>29719</v>
      </c>
    </row>
    <row r="1000" ht="19" customHeight="1" spans="1:9">
      <c r="A1000" s="5">
        <v>4</v>
      </c>
      <c r="B1000" s="5" t="s">
        <v>29682</v>
      </c>
      <c r="C1000" s="5" t="s">
        <v>558</v>
      </c>
      <c r="D1000" s="5">
        <v>30</v>
      </c>
      <c r="E1000" s="6">
        <v>260</v>
      </c>
      <c r="F1000" s="5" t="s">
        <v>113</v>
      </c>
      <c r="G1000" s="6">
        <v>5000</v>
      </c>
      <c r="H1000" s="6">
        <v>9002</v>
      </c>
      <c r="I1000" s="5" t="s">
        <v>29719</v>
      </c>
    </row>
    <row r="1001" ht="19" customHeight="1" spans="1:9">
      <c r="A1001" s="5">
        <v>4</v>
      </c>
      <c r="B1001" s="5" t="s">
        <v>832</v>
      </c>
      <c r="C1001" s="5" t="s">
        <v>558</v>
      </c>
      <c r="D1001" s="5">
        <v>30</v>
      </c>
      <c r="E1001" s="6">
        <v>260</v>
      </c>
      <c r="F1001" s="5" t="s">
        <v>113</v>
      </c>
      <c r="G1001" s="6">
        <v>5000</v>
      </c>
      <c r="H1001" s="6">
        <v>4342</v>
      </c>
      <c r="I1001" s="5" t="s">
        <v>29719</v>
      </c>
    </row>
    <row r="1002" ht="19" customHeight="1" spans="1:9">
      <c r="A1002" s="5">
        <v>4</v>
      </c>
      <c r="B1002" s="5" t="s">
        <v>146</v>
      </c>
      <c r="C1002" s="5" t="s">
        <v>558</v>
      </c>
      <c r="D1002" s="5">
        <v>30</v>
      </c>
      <c r="E1002" s="6">
        <v>150</v>
      </c>
      <c r="F1002" s="5" t="s">
        <v>113</v>
      </c>
      <c r="G1002" s="6">
        <v>3000</v>
      </c>
      <c r="H1002" s="6">
        <v>3039.6</v>
      </c>
      <c r="I1002" s="5" t="s">
        <v>29719</v>
      </c>
    </row>
    <row r="1003" ht="19" customHeight="1" spans="1:9">
      <c r="A1003" s="5">
        <v>4</v>
      </c>
      <c r="B1003" s="5" t="s">
        <v>569</v>
      </c>
      <c r="C1003" s="5" t="s">
        <v>558</v>
      </c>
      <c r="D1003" s="5">
        <v>30</v>
      </c>
      <c r="E1003" s="6">
        <v>260</v>
      </c>
      <c r="F1003" s="5" t="s">
        <v>120</v>
      </c>
      <c r="G1003" s="6">
        <v>5000</v>
      </c>
      <c r="H1003" s="6">
        <v>4143</v>
      </c>
      <c r="I1003" s="5" t="s">
        <v>29740</v>
      </c>
    </row>
    <row r="1004" ht="19" customHeight="1" spans="1:9">
      <c r="A1004" s="5">
        <v>4</v>
      </c>
      <c r="B1004" s="5" t="s">
        <v>81</v>
      </c>
      <c r="C1004" s="5" t="s">
        <v>558</v>
      </c>
      <c r="D1004" s="5">
        <v>30</v>
      </c>
      <c r="E1004" s="6">
        <v>260</v>
      </c>
      <c r="F1004" s="5" t="s">
        <v>113</v>
      </c>
      <c r="G1004" s="6">
        <v>5000</v>
      </c>
      <c r="H1004" s="6">
        <v>8587.6</v>
      </c>
      <c r="I1004" s="5" t="s">
        <v>29719</v>
      </c>
    </row>
    <row r="1005" ht="19" customHeight="1" spans="1:9">
      <c r="A1005" s="5">
        <v>4</v>
      </c>
      <c r="B1005" s="5" t="s">
        <v>575</v>
      </c>
      <c r="C1005" s="5" t="s">
        <v>558</v>
      </c>
      <c r="D1005" s="5">
        <v>30</v>
      </c>
      <c r="E1005" s="6">
        <v>260</v>
      </c>
      <c r="F1005" s="5" t="s">
        <v>120</v>
      </c>
      <c r="G1005" s="6">
        <v>5000</v>
      </c>
      <c r="H1005" s="6">
        <v>3592.1</v>
      </c>
      <c r="I1005" s="5" t="s">
        <v>29740</v>
      </c>
    </row>
    <row r="1006" ht="19" customHeight="1" spans="1:9">
      <c r="A1006" s="5">
        <v>4</v>
      </c>
      <c r="B1006" s="5" t="s">
        <v>29671</v>
      </c>
      <c r="C1006" s="5" t="s">
        <v>558</v>
      </c>
      <c r="D1006" s="5">
        <v>25</v>
      </c>
      <c r="E1006" s="6">
        <v>260</v>
      </c>
      <c r="F1006" s="5" t="s">
        <v>113</v>
      </c>
      <c r="G1006" s="6">
        <v>4166.67</v>
      </c>
      <c r="H1006" s="6">
        <v>6870</v>
      </c>
      <c r="I1006" s="5" t="s">
        <v>29719</v>
      </c>
    </row>
    <row r="1007" ht="19" customHeight="1" spans="1:9">
      <c r="A1007" s="5">
        <v>4</v>
      </c>
      <c r="B1007" s="5" t="s">
        <v>29708</v>
      </c>
      <c r="C1007" s="5" t="s">
        <v>558</v>
      </c>
      <c r="D1007" s="5">
        <v>30</v>
      </c>
      <c r="E1007" s="6">
        <v>260</v>
      </c>
      <c r="F1007" s="5" t="s">
        <v>113</v>
      </c>
      <c r="G1007" s="6">
        <v>5000</v>
      </c>
      <c r="H1007" s="6">
        <v>11481</v>
      </c>
      <c r="I1007" s="5" t="s">
        <v>29719</v>
      </c>
    </row>
    <row r="1008" ht="19" customHeight="1" spans="1:9">
      <c r="A1008" s="5">
        <v>4</v>
      </c>
      <c r="B1008" s="5" t="s">
        <v>29703</v>
      </c>
      <c r="C1008" s="5" t="s">
        <v>558</v>
      </c>
      <c r="D1008" s="5">
        <v>30</v>
      </c>
      <c r="E1008" s="6">
        <v>260</v>
      </c>
      <c r="F1008" s="5" t="s">
        <v>113</v>
      </c>
      <c r="G1008" s="6">
        <v>5000</v>
      </c>
      <c r="H1008" s="6">
        <v>11933.9</v>
      </c>
      <c r="I1008" s="5" t="s">
        <v>29719</v>
      </c>
    </row>
    <row r="1009" ht="19" customHeight="1" spans="1:9">
      <c r="A1009" s="5">
        <v>4</v>
      </c>
      <c r="B1009" s="5" t="s">
        <v>330</v>
      </c>
      <c r="C1009" s="5" t="s">
        <v>558</v>
      </c>
      <c r="D1009" s="5">
        <v>30</v>
      </c>
      <c r="E1009" s="6">
        <v>260</v>
      </c>
      <c r="F1009" s="5" t="s">
        <v>120</v>
      </c>
      <c r="G1009" s="6">
        <v>5000</v>
      </c>
      <c r="H1009" s="6">
        <v>1782.5</v>
      </c>
      <c r="I1009" s="5" t="s">
        <v>29740</v>
      </c>
    </row>
    <row r="1010" ht="19" customHeight="1" spans="1:9">
      <c r="A1010" s="5">
        <v>4</v>
      </c>
      <c r="B1010" s="5" t="s">
        <v>29663</v>
      </c>
      <c r="C1010" s="5" t="s">
        <v>558</v>
      </c>
      <c r="D1010" s="5">
        <v>30</v>
      </c>
      <c r="E1010" s="6">
        <v>260</v>
      </c>
      <c r="F1010" s="5" t="s">
        <v>113</v>
      </c>
      <c r="G1010" s="6">
        <v>5000</v>
      </c>
      <c r="H1010" s="6">
        <v>8238.1</v>
      </c>
      <c r="I1010" s="5" t="s">
        <v>29719</v>
      </c>
    </row>
    <row r="1011" ht="19" customHeight="1" spans="1:9">
      <c r="A1011" s="5">
        <v>4</v>
      </c>
      <c r="B1011" s="5" t="s">
        <v>833</v>
      </c>
      <c r="C1011" s="5" t="s">
        <v>558</v>
      </c>
      <c r="D1011" s="5">
        <v>30</v>
      </c>
      <c r="E1011" s="6">
        <v>150</v>
      </c>
      <c r="F1011" s="5" t="s">
        <v>113</v>
      </c>
      <c r="G1011" s="6">
        <v>3000</v>
      </c>
      <c r="H1011" s="6">
        <v>7477.7</v>
      </c>
      <c r="I1011" s="5" t="s">
        <v>29719</v>
      </c>
    </row>
    <row r="1012" ht="19" customHeight="1" spans="1:9">
      <c r="A1012" s="5">
        <v>4</v>
      </c>
      <c r="B1012" s="5" t="s">
        <v>834</v>
      </c>
      <c r="C1012" s="5" t="s">
        <v>558</v>
      </c>
      <c r="D1012" s="5">
        <v>25</v>
      </c>
      <c r="E1012" s="6">
        <v>260</v>
      </c>
      <c r="F1012" s="5" t="s">
        <v>113</v>
      </c>
      <c r="G1012" s="6">
        <v>4166.67</v>
      </c>
      <c r="H1012" s="6">
        <v>5848.1</v>
      </c>
      <c r="I1012" s="5" t="s">
        <v>29719</v>
      </c>
    </row>
    <row r="1013" ht="19" customHeight="1" spans="1:9">
      <c r="A1013" s="5">
        <v>4</v>
      </c>
      <c r="B1013" s="5" t="s">
        <v>29702</v>
      </c>
      <c r="C1013" s="5" t="s">
        <v>558</v>
      </c>
      <c r="D1013" s="5">
        <v>30</v>
      </c>
      <c r="E1013" s="6">
        <v>260</v>
      </c>
      <c r="F1013" s="5" t="s">
        <v>113</v>
      </c>
      <c r="G1013" s="6">
        <v>5000</v>
      </c>
      <c r="H1013" s="6">
        <v>7423.6</v>
      </c>
      <c r="I1013" s="5" t="s">
        <v>29719</v>
      </c>
    </row>
    <row r="1014" ht="19" customHeight="1" spans="1:9">
      <c r="A1014" s="5">
        <v>4</v>
      </c>
      <c r="B1014" s="5" t="s">
        <v>29670</v>
      </c>
      <c r="C1014" s="5" t="s">
        <v>558</v>
      </c>
      <c r="D1014" s="5">
        <v>30</v>
      </c>
      <c r="E1014" s="6">
        <v>260</v>
      </c>
      <c r="F1014" s="5" t="s">
        <v>113</v>
      </c>
      <c r="G1014" s="6">
        <v>5000</v>
      </c>
      <c r="H1014" s="6">
        <v>8763</v>
      </c>
      <c r="I1014" s="5" t="s">
        <v>29719</v>
      </c>
    </row>
    <row r="1015" ht="19" customHeight="1" spans="1:9">
      <c r="A1015" s="5">
        <v>4</v>
      </c>
      <c r="B1015" s="5" t="s">
        <v>29612</v>
      </c>
      <c r="C1015" s="5" t="s">
        <v>558</v>
      </c>
      <c r="D1015" s="5">
        <v>30</v>
      </c>
      <c r="E1015" s="6">
        <v>260</v>
      </c>
      <c r="F1015" s="5" t="s">
        <v>120</v>
      </c>
      <c r="G1015" s="6">
        <v>5000</v>
      </c>
      <c r="H1015" s="6">
        <v>3701.7</v>
      </c>
      <c r="I1015" s="5" t="s">
        <v>29740</v>
      </c>
    </row>
    <row r="1016" ht="19" customHeight="1" spans="1:9">
      <c r="A1016" s="5">
        <v>4</v>
      </c>
      <c r="B1016" s="5" t="s">
        <v>580</v>
      </c>
      <c r="C1016" s="5" t="s">
        <v>558</v>
      </c>
      <c r="D1016" s="5">
        <v>18</v>
      </c>
      <c r="E1016" s="6">
        <v>260</v>
      </c>
      <c r="F1016" s="5" t="s">
        <v>120</v>
      </c>
      <c r="G1016" s="6">
        <v>3000</v>
      </c>
      <c r="H1016" s="6">
        <v>317.1</v>
      </c>
      <c r="I1016" s="5" t="s">
        <v>29740</v>
      </c>
    </row>
    <row r="1017" ht="19" customHeight="1" spans="1:9">
      <c r="A1017" s="5">
        <v>4</v>
      </c>
      <c r="B1017" s="5" t="s">
        <v>154</v>
      </c>
      <c r="C1017" s="5" t="s">
        <v>558</v>
      </c>
      <c r="D1017" s="5">
        <v>30</v>
      </c>
      <c r="E1017" s="6">
        <v>260</v>
      </c>
      <c r="F1017" s="5" t="s">
        <v>113</v>
      </c>
      <c r="G1017" s="6">
        <v>5000</v>
      </c>
      <c r="H1017" s="6">
        <v>5283.4</v>
      </c>
      <c r="I1017" s="5" t="s">
        <v>29719</v>
      </c>
    </row>
    <row r="1018" ht="19" customHeight="1" spans="1:9">
      <c r="A1018" s="5">
        <v>4</v>
      </c>
      <c r="B1018" s="5" t="s">
        <v>29680</v>
      </c>
      <c r="C1018" s="5" t="s">
        <v>558</v>
      </c>
      <c r="D1018" s="5">
        <v>30</v>
      </c>
      <c r="E1018" s="6">
        <v>150</v>
      </c>
      <c r="F1018" s="5" t="s">
        <v>113</v>
      </c>
      <c r="G1018" s="6">
        <v>3000</v>
      </c>
      <c r="H1018" s="6">
        <v>8818.1</v>
      </c>
      <c r="I1018" s="5" t="s">
        <v>29719</v>
      </c>
    </row>
    <row r="1019" ht="19" customHeight="1" spans="1:9">
      <c r="A1019" s="5">
        <v>4</v>
      </c>
      <c r="B1019" s="5" t="s">
        <v>836</v>
      </c>
      <c r="C1019" s="5" t="s">
        <v>558</v>
      </c>
      <c r="D1019" s="5">
        <v>30</v>
      </c>
      <c r="E1019" s="6">
        <v>150</v>
      </c>
      <c r="F1019" s="5" t="s">
        <v>113</v>
      </c>
      <c r="G1019" s="6">
        <v>3000</v>
      </c>
      <c r="H1019" s="6">
        <v>5312.2</v>
      </c>
      <c r="I1019" s="5" t="s">
        <v>29719</v>
      </c>
    </row>
    <row r="1020" ht="19" customHeight="1" spans="1:9">
      <c r="A1020" s="5">
        <v>4</v>
      </c>
      <c r="B1020" s="5" t="s">
        <v>29656</v>
      </c>
      <c r="C1020" s="5" t="s">
        <v>558</v>
      </c>
      <c r="D1020" s="5">
        <v>30</v>
      </c>
      <c r="E1020" s="6">
        <v>150</v>
      </c>
      <c r="F1020" s="5" t="s">
        <v>113</v>
      </c>
      <c r="G1020" s="6">
        <v>3000</v>
      </c>
      <c r="H1020" s="6">
        <v>3667.8</v>
      </c>
      <c r="I1020" s="5" t="s">
        <v>29719</v>
      </c>
    </row>
    <row r="1021" ht="19" customHeight="1" spans="1:9">
      <c r="A1021" s="5">
        <v>4</v>
      </c>
      <c r="B1021" s="5" t="s">
        <v>583</v>
      </c>
      <c r="C1021" s="5" t="s">
        <v>558</v>
      </c>
      <c r="D1021" s="5">
        <v>30</v>
      </c>
      <c r="E1021" s="6">
        <v>150</v>
      </c>
      <c r="F1021" s="5" t="s">
        <v>120</v>
      </c>
      <c r="G1021" s="6">
        <v>3000</v>
      </c>
      <c r="H1021" s="6">
        <v>2379.8</v>
      </c>
      <c r="I1021" s="5" t="s">
        <v>29740</v>
      </c>
    </row>
    <row r="1022" ht="19" customHeight="1" spans="1:9">
      <c r="A1022" s="5">
        <v>4</v>
      </c>
      <c r="B1022" s="5" t="s">
        <v>29730</v>
      </c>
      <c r="C1022" s="5" t="s">
        <v>558</v>
      </c>
      <c r="D1022" s="5">
        <v>30</v>
      </c>
      <c r="E1022" s="6">
        <v>150</v>
      </c>
      <c r="F1022" s="5" t="s">
        <v>113</v>
      </c>
      <c r="G1022" s="6">
        <v>3000</v>
      </c>
      <c r="H1022" s="6">
        <v>5446.1</v>
      </c>
      <c r="I1022" s="5" t="s">
        <v>29719</v>
      </c>
    </row>
    <row r="1023" ht="19" customHeight="1" spans="1:9">
      <c r="A1023" s="5">
        <v>4</v>
      </c>
      <c r="B1023" s="5" t="s">
        <v>586</v>
      </c>
      <c r="C1023" s="5" t="s">
        <v>558</v>
      </c>
      <c r="D1023" s="5">
        <v>30</v>
      </c>
      <c r="E1023" s="6">
        <v>150</v>
      </c>
      <c r="F1023" s="5" t="s">
        <v>113</v>
      </c>
      <c r="G1023" s="6">
        <v>3000</v>
      </c>
      <c r="H1023" s="6">
        <v>0</v>
      </c>
      <c r="I1023" s="5" t="s">
        <v>29719</v>
      </c>
    </row>
    <row r="1024" ht="19" customHeight="1" spans="1:9">
      <c r="A1024" s="5">
        <v>4</v>
      </c>
      <c r="B1024" s="5" t="s">
        <v>29621</v>
      </c>
      <c r="C1024" s="5" t="s">
        <v>558</v>
      </c>
      <c r="D1024" s="5">
        <v>30</v>
      </c>
      <c r="E1024" s="6">
        <v>260</v>
      </c>
      <c r="F1024" s="5" t="s">
        <v>113</v>
      </c>
      <c r="G1024" s="6">
        <v>5000</v>
      </c>
      <c r="H1024" s="6">
        <v>7136.4</v>
      </c>
      <c r="I1024" s="5" t="s">
        <v>29719</v>
      </c>
    </row>
    <row r="1025" ht="19" customHeight="1" spans="1:9">
      <c r="A1025" s="5">
        <v>4</v>
      </c>
      <c r="B1025" s="5" t="s">
        <v>29675</v>
      </c>
      <c r="C1025" s="5" t="s">
        <v>558</v>
      </c>
      <c r="D1025" s="5">
        <v>30</v>
      </c>
      <c r="E1025" s="6">
        <v>260</v>
      </c>
      <c r="F1025" s="5" t="s">
        <v>113</v>
      </c>
      <c r="G1025" s="6">
        <v>5000</v>
      </c>
      <c r="H1025" s="6">
        <v>7243</v>
      </c>
      <c r="I1025" s="5" t="s">
        <v>29719</v>
      </c>
    </row>
    <row r="1026" ht="19" customHeight="1" spans="1:9">
      <c r="A1026" s="5">
        <v>4</v>
      </c>
      <c r="B1026" s="5" t="s">
        <v>29678</v>
      </c>
      <c r="C1026" s="5" t="s">
        <v>558</v>
      </c>
      <c r="D1026" s="5">
        <v>30</v>
      </c>
      <c r="E1026" s="6">
        <v>260</v>
      </c>
      <c r="F1026" s="5" t="s">
        <v>113</v>
      </c>
      <c r="G1026" s="6">
        <v>5000</v>
      </c>
      <c r="H1026" s="6">
        <v>6239.6</v>
      </c>
      <c r="I1026" s="5" t="s">
        <v>29719</v>
      </c>
    </row>
    <row r="1027" ht="19" customHeight="1" spans="1:9">
      <c r="A1027" s="5">
        <v>4</v>
      </c>
      <c r="B1027" s="5" t="s">
        <v>29737</v>
      </c>
      <c r="C1027" s="5" t="s">
        <v>558</v>
      </c>
      <c r="D1027" s="5">
        <v>30</v>
      </c>
      <c r="E1027" s="6">
        <v>260</v>
      </c>
      <c r="F1027" s="5" t="s">
        <v>113</v>
      </c>
      <c r="G1027" s="6">
        <v>5000</v>
      </c>
      <c r="H1027" s="6">
        <v>6335.3</v>
      </c>
      <c r="I1027" s="5" t="s">
        <v>29719</v>
      </c>
    </row>
    <row r="1028" ht="19" customHeight="1" spans="1:9">
      <c r="A1028" s="5">
        <v>4</v>
      </c>
      <c r="B1028" s="5" t="s">
        <v>64</v>
      </c>
      <c r="C1028" s="5" t="s">
        <v>558</v>
      </c>
      <c r="D1028" s="5">
        <v>30</v>
      </c>
      <c r="E1028" s="6">
        <v>260</v>
      </c>
      <c r="F1028" s="5" t="s">
        <v>120</v>
      </c>
      <c r="G1028" s="6">
        <v>5000</v>
      </c>
      <c r="H1028" s="6">
        <v>4202.9</v>
      </c>
      <c r="I1028" s="5" t="s">
        <v>29740</v>
      </c>
    </row>
    <row r="1029" ht="19" customHeight="1" spans="1:9">
      <c r="A1029" s="5">
        <v>4</v>
      </c>
      <c r="B1029" s="5" t="s">
        <v>837</v>
      </c>
      <c r="C1029" s="5" t="s">
        <v>558</v>
      </c>
      <c r="D1029" s="5">
        <v>30</v>
      </c>
      <c r="E1029" s="6">
        <v>150</v>
      </c>
      <c r="F1029" s="5" t="s">
        <v>113</v>
      </c>
      <c r="G1029" s="6">
        <v>3000</v>
      </c>
      <c r="H1029" s="6">
        <v>5755.7</v>
      </c>
      <c r="I1029" s="5" t="s">
        <v>29719</v>
      </c>
    </row>
    <row r="1030" ht="19" customHeight="1" spans="1:9">
      <c r="A1030" s="5">
        <v>4</v>
      </c>
      <c r="B1030" s="5" t="s">
        <v>29731</v>
      </c>
      <c r="C1030" s="5" t="s">
        <v>558</v>
      </c>
      <c r="D1030" s="5">
        <v>30</v>
      </c>
      <c r="E1030" s="6">
        <v>150</v>
      </c>
      <c r="F1030" s="5" t="s">
        <v>113</v>
      </c>
      <c r="G1030" s="6">
        <v>3000</v>
      </c>
      <c r="H1030" s="6">
        <v>6307.4</v>
      </c>
      <c r="I1030" s="5" t="s">
        <v>29719</v>
      </c>
    </row>
    <row r="1031" ht="19" customHeight="1" spans="1:9">
      <c r="A1031" s="5">
        <v>4</v>
      </c>
      <c r="B1031" s="5" t="s">
        <v>590</v>
      </c>
      <c r="C1031" s="5" t="s">
        <v>558</v>
      </c>
      <c r="D1031" s="5">
        <v>30</v>
      </c>
      <c r="E1031" s="6">
        <v>150</v>
      </c>
      <c r="F1031" s="5" t="s">
        <v>113</v>
      </c>
      <c r="G1031" s="6">
        <v>3000</v>
      </c>
      <c r="H1031" s="6">
        <v>5504.1</v>
      </c>
      <c r="I1031" s="5" t="s">
        <v>29719</v>
      </c>
    </row>
    <row r="1032" ht="19" customHeight="1" spans="1:9">
      <c r="A1032" s="5">
        <v>4</v>
      </c>
      <c r="B1032" s="5" t="s">
        <v>838</v>
      </c>
      <c r="C1032" s="5" t="s">
        <v>558</v>
      </c>
      <c r="D1032" s="5">
        <v>30</v>
      </c>
      <c r="E1032" s="6">
        <v>150</v>
      </c>
      <c r="F1032" s="5" t="s">
        <v>113</v>
      </c>
      <c r="G1032" s="6">
        <v>3000</v>
      </c>
      <c r="H1032" s="6">
        <v>4026.2</v>
      </c>
      <c r="I1032" s="5" t="s">
        <v>29719</v>
      </c>
    </row>
    <row r="1033" ht="19" customHeight="1" spans="1:9">
      <c r="A1033" s="5">
        <v>4</v>
      </c>
      <c r="B1033" s="5" t="s">
        <v>29694</v>
      </c>
      <c r="C1033" s="5" t="s">
        <v>558</v>
      </c>
      <c r="D1033" s="5">
        <v>30</v>
      </c>
      <c r="E1033" s="6">
        <v>150</v>
      </c>
      <c r="F1033" s="5" t="s">
        <v>113</v>
      </c>
      <c r="G1033" s="6">
        <v>3000</v>
      </c>
      <c r="H1033" s="6">
        <v>5925.2</v>
      </c>
      <c r="I1033" s="5" t="s">
        <v>29719</v>
      </c>
    </row>
    <row r="1034" ht="19" customHeight="1" spans="1:9">
      <c r="A1034" s="5">
        <v>4</v>
      </c>
      <c r="B1034" s="5" t="s">
        <v>592</v>
      </c>
      <c r="C1034" s="5" t="s">
        <v>558</v>
      </c>
      <c r="D1034" s="5">
        <v>30</v>
      </c>
      <c r="E1034" s="6">
        <v>150</v>
      </c>
      <c r="F1034" s="5" t="s">
        <v>120</v>
      </c>
      <c r="G1034" s="6">
        <v>3000</v>
      </c>
      <c r="H1034" s="6">
        <v>2301.5</v>
      </c>
      <c r="I1034" s="5" t="s">
        <v>29740</v>
      </c>
    </row>
    <row r="1035" ht="19" customHeight="1" spans="1:9">
      <c r="A1035" s="5">
        <v>4</v>
      </c>
      <c r="B1035" s="5" t="s">
        <v>155</v>
      </c>
      <c r="C1035" s="5" t="s">
        <v>558</v>
      </c>
      <c r="D1035" s="5">
        <v>30</v>
      </c>
      <c r="E1035" s="6">
        <v>150</v>
      </c>
      <c r="F1035" s="5" t="s">
        <v>113</v>
      </c>
      <c r="G1035" s="6">
        <v>3000</v>
      </c>
      <c r="H1035" s="6">
        <v>4215</v>
      </c>
      <c r="I1035" s="5" t="s">
        <v>29719</v>
      </c>
    </row>
    <row r="1036" ht="19" customHeight="1" spans="1:9">
      <c r="A1036" s="5">
        <v>4</v>
      </c>
      <c r="B1036" s="5" t="s">
        <v>839</v>
      </c>
      <c r="C1036" s="5" t="s">
        <v>558</v>
      </c>
      <c r="D1036" s="5">
        <v>30</v>
      </c>
      <c r="E1036" s="6">
        <v>150</v>
      </c>
      <c r="F1036" s="5" t="s">
        <v>113</v>
      </c>
      <c r="G1036" s="6">
        <v>3000</v>
      </c>
      <c r="H1036" s="6">
        <v>3848.5</v>
      </c>
      <c r="I1036" s="5" t="s">
        <v>29719</v>
      </c>
    </row>
    <row r="1037" ht="19" customHeight="1" spans="1:9">
      <c r="A1037" s="5">
        <v>4</v>
      </c>
      <c r="B1037" s="5" t="s">
        <v>598</v>
      </c>
      <c r="C1037" s="5" t="s">
        <v>558</v>
      </c>
      <c r="D1037" s="5">
        <v>30</v>
      </c>
      <c r="E1037" s="6">
        <v>150</v>
      </c>
      <c r="F1037" s="5" t="s">
        <v>120</v>
      </c>
      <c r="G1037" s="6">
        <v>3000</v>
      </c>
      <c r="H1037" s="6">
        <v>845</v>
      </c>
      <c r="I1037" s="5" t="s">
        <v>29740</v>
      </c>
    </row>
    <row r="1038" ht="19" customHeight="1" spans="1:9">
      <c r="A1038" s="5">
        <v>4</v>
      </c>
      <c r="B1038" s="5" t="s">
        <v>156</v>
      </c>
      <c r="C1038" s="5" t="s">
        <v>558</v>
      </c>
      <c r="D1038" s="5">
        <v>30</v>
      </c>
      <c r="E1038" s="6">
        <v>150</v>
      </c>
      <c r="F1038" s="5" t="s">
        <v>113</v>
      </c>
      <c r="G1038" s="6">
        <v>3000</v>
      </c>
      <c r="H1038" s="6">
        <v>4414.5</v>
      </c>
      <c r="I1038" s="5" t="s">
        <v>29719</v>
      </c>
    </row>
    <row r="1039" ht="19" customHeight="1" spans="1:9">
      <c r="A1039" s="5">
        <v>4</v>
      </c>
      <c r="B1039" s="5" t="s">
        <v>157</v>
      </c>
      <c r="C1039" s="5" t="s">
        <v>558</v>
      </c>
      <c r="D1039" s="5">
        <v>30</v>
      </c>
      <c r="E1039" s="6">
        <v>150</v>
      </c>
      <c r="F1039" s="5" t="s">
        <v>120</v>
      </c>
      <c r="G1039" s="6">
        <v>3000</v>
      </c>
      <c r="H1039" s="6">
        <v>2446.7</v>
      </c>
      <c r="I1039" s="5" t="s">
        <v>29740</v>
      </c>
    </row>
    <row r="1040" ht="19" customHeight="1" spans="1:9">
      <c r="A1040" s="5">
        <v>4</v>
      </c>
      <c r="B1040" s="5" t="s">
        <v>600</v>
      </c>
      <c r="C1040" s="5" t="s">
        <v>558</v>
      </c>
      <c r="D1040" s="5">
        <v>30</v>
      </c>
      <c r="E1040" s="6">
        <v>150</v>
      </c>
      <c r="F1040" s="5" t="s">
        <v>113</v>
      </c>
      <c r="G1040" s="6">
        <v>3000</v>
      </c>
      <c r="H1040" s="6">
        <v>4368.8</v>
      </c>
      <c r="I1040" s="5" t="s">
        <v>29719</v>
      </c>
    </row>
    <row r="1041" ht="19" customHeight="1" spans="1:9">
      <c r="A1041" s="5">
        <v>4</v>
      </c>
      <c r="B1041" s="5" t="s">
        <v>159</v>
      </c>
      <c r="C1041" s="5" t="s">
        <v>558</v>
      </c>
      <c r="D1041" s="5">
        <v>30</v>
      </c>
      <c r="E1041" s="6">
        <v>150</v>
      </c>
      <c r="F1041" s="5" t="s">
        <v>113</v>
      </c>
      <c r="G1041" s="6">
        <v>3000</v>
      </c>
      <c r="H1041" s="6">
        <v>3089.8</v>
      </c>
      <c r="I1041" s="5" t="s">
        <v>29719</v>
      </c>
    </row>
    <row r="1042" ht="19" customHeight="1" spans="1:9">
      <c r="A1042" s="5">
        <v>4</v>
      </c>
      <c r="B1042" s="5" t="s">
        <v>840</v>
      </c>
      <c r="C1042" s="5" t="s">
        <v>558</v>
      </c>
      <c r="D1042" s="5">
        <v>30</v>
      </c>
      <c r="E1042" s="6">
        <v>150</v>
      </c>
      <c r="F1042" s="5" t="s">
        <v>113</v>
      </c>
      <c r="G1042" s="6">
        <v>3000</v>
      </c>
      <c r="H1042" s="6">
        <v>6349.6</v>
      </c>
      <c r="I1042" s="5" t="s">
        <v>29719</v>
      </c>
    </row>
    <row r="1043" ht="19" customHeight="1" spans="1:9">
      <c r="A1043" s="5">
        <v>4</v>
      </c>
      <c r="B1043" s="5" t="s">
        <v>841</v>
      </c>
      <c r="C1043" s="5" t="s">
        <v>558</v>
      </c>
      <c r="D1043" s="5">
        <v>30</v>
      </c>
      <c r="E1043" s="6">
        <v>150</v>
      </c>
      <c r="F1043" s="5" t="s">
        <v>113</v>
      </c>
      <c r="G1043" s="6">
        <v>3000</v>
      </c>
      <c r="H1043" s="6">
        <v>5.2</v>
      </c>
      <c r="I1043" s="5" t="s">
        <v>29719</v>
      </c>
    </row>
    <row r="1044" ht="19" customHeight="1" spans="1:9">
      <c r="A1044" s="5">
        <v>4</v>
      </c>
      <c r="B1044" s="5" t="s">
        <v>29733</v>
      </c>
      <c r="C1044" s="5" t="s">
        <v>558</v>
      </c>
      <c r="D1044" s="5">
        <v>30</v>
      </c>
      <c r="E1044" s="6">
        <v>150</v>
      </c>
      <c r="F1044" s="5" t="s">
        <v>113</v>
      </c>
      <c r="G1044" s="6">
        <v>3000</v>
      </c>
      <c r="H1044" s="6">
        <v>6757.5</v>
      </c>
      <c r="I1044" s="5" t="s">
        <v>29719</v>
      </c>
    </row>
    <row r="1045" ht="19" customHeight="1" spans="1:9">
      <c r="A1045" s="5">
        <v>4</v>
      </c>
      <c r="B1045" s="5" t="s">
        <v>160</v>
      </c>
      <c r="C1045" s="5" t="s">
        <v>558</v>
      </c>
      <c r="D1045" s="5">
        <v>30</v>
      </c>
      <c r="E1045" s="6">
        <v>150</v>
      </c>
      <c r="F1045" s="5" t="s">
        <v>113</v>
      </c>
      <c r="G1045" s="6">
        <v>3000</v>
      </c>
      <c r="H1045" s="6">
        <v>15668.8</v>
      </c>
      <c r="I1045" s="5" t="s">
        <v>29719</v>
      </c>
    </row>
    <row r="1046" ht="19" customHeight="1" spans="1:9">
      <c r="A1046" s="5">
        <v>4</v>
      </c>
      <c r="B1046" s="5" t="s">
        <v>843</v>
      </c>
      <c r="C1046" s="5" t="s">
        <v>558</v>
      </c>
      <c r="D1046" s="5">
        <v>30</v>
      </c>
      <c r="E1046" s="6">
        <v>150</v>
      </c>
      <c r="F1046" s="5" t="s">
        <v>113</v>
      </c>
      <c r="G1046" s="6">
        <v>3000</v>
      </c>
      <c r="H1046" s="6">
        <v>5849.7</v>
      </c>
      <c r="I1046" s="5" t="s">
        <v>29719</v>
      </c>
    </row>
    <row r="1047" ht="19" customHeight="1" spans="1:9">
      <c r="A1047" s="5">
        <v>4</v>
      </c>
      <c r="B1047" s="5" t="s">
        <v>844</v>
      </c>
      <c r="C1047" s="5" t="s">
        <v>558</v>
      </c>
      <c r="D1047" s="5">
        <v>30</v>
      </c>
      <c r="E1047" s="6">
        <v>150</v>
      </c>
      <c r="F1047" s="5" t="s">
        <v>113</v>
      </c>
      <c r="G1047" s="6">
        <v>3000</v>
      </c>
      <c r="H1047" s="6">
        <v>3092.8</v>
      </c>
      <c r="I1047" s="5" t="s">
        <v>29719</v>
      </c>
    </row>
    <row r="1048" ht="19" customHeight="1" spans="1:9">
      <c r="A1048" s="5">
        <v>4</v>
      </c>
      <c r="B1048" s="5" t="s">
        <v>29693</v>
      </c>
      <c r="C1048" s="5" t="s">
        <v>558</v>
      </c>
      <c r="D1048" s="5">
        <v>30</v>
      </c>
      <c r="E1048" s="6">
        <v>150</v>
      </c>
      <c r="F1048" s="5" t="s">
        <v>113</v>
      </c>
      <c r="G1048" s="6">
        <v>3000</v>
      </c>
      <c r="H1048" s="6">
        <v>6244.6</v>
      </c>
      <c r="I1048" s="5" t="s">
        <v>29719</v>
      </c>
    </row>
    <row r="1049" ht="19" customHeight="1" spans="1:9">
      <c r="A1049" s="5">
        <v>4</v>
      </c>
      <c r="B1049" s="5" t="s">
        <v>252</v>
      </c>
      <c r="C1049" s="5" t="s">
        <v>253</v>
      </c>
      <c r="D1049" s="5">
        <v>30</v>
      </c>
      <c r="E1049" s="6">
        <v>1000</v>
      </c>
      <c r="F1049" s="5" t="s">
        <v>113</v>
      </c>
      <c r="G1049" s="6">
        <v>6000</v>
      </c>
      <c r="H1049" s="6">
        <v>7704.5</v>
      </c>
      <c r="I1049" s="5" t="s">
        <v>29719</v>
      </c>
    </row>
    <row r="1050" ht="19" customHeight="1" spans="1:9">
      <c r="A1050" s="5">
        <v>4</v>
      </c>
      <c r="B1050" s="5" t="s">
        <v>257</v>
      </c>
      <c r="C1050" s="5" t="s">
        <v>253</v>
      </c>
      <c r="D1050" s="5">
        <v>30</v>
      </c>
      <c r="E1050" s="6">
        <v>1000</v>
      </c>
      <c r="F1050" s="5" t="s">
        <v>113</v>
      </c>
      <c r="G1050" s="6">
        <v>6000</v>
      </c>
      <c r="H1050" s="6">
        <v>11145.9</v>
      </c>
      <c r="I1050" s="5" t="s">
        <v>29719</v>
      </c>
    </row>
    <row r="1051" ht="19" customHeight="1" spans="1:9">
      <c r="A1051" s="5">
        <v>4</v>
      </c>
      <c r="B1051" s="5" t="s">
        <v>260</v>
      </c>
      <c r="C1051" s="5" t="s">
        <v>253</v>
      </c>
      <c r="D1051" s="5">
        <v>30</v>
      </c>
      <c r="E1051" s="6">
        <v>1000</v>
      </c>
      <c r="F1051" s="5" t="s">
        <v>113</v>
      </c>
      <c r="G1051" s="6">
        <v>6000</v>
      </c>
      <c r="H1051" s="6">
        <v>12029.4</v>
      </c>
      <c r="I1051" s="5" t="s">
        <v>29719</v>
      </c>
    </row>
    <row r="1052" ht="19" customHeight="1" spans="1:9">
      <c r="A1052" s="5">
        <v>4</v>
      </c>
      <c r="B1052" s="5" t="s">
        <v>263</v>
      </c>
      <c r="C1052" s="5" t="s">
        <v>253</v>
      </c>
      <c r="D1052" s="5">
        <v>3</v>
      </c>
      <c r="E1052" s="6">
        <v>1000</v>
      </c>
      <c r="F1052" s="5" t="s">
        <v>113</v>
      </c>
      <c r="G1052" s="6">
        <v>600</v>
      </c>
      <c r="H1052" s="6">
        <v>490.9</v>
      </c>
      <c r="I1052" s="5" t="s">
        <v>29719</v>
      </c>
    </row>
    <row r="1053" ht="19" customHeight="1" spans="1:9">
      <c r="A1053" s="5">
        <v>4</v>
      </c>
      <c r="B1053" s="5" t="s">
        <v>266</v>
      </c>
      <c r="C1053" s="5" t="s">
        <v>253</v>
      </c>
      <c r="D1053" s="5">
        <v>30</v>
      </c>
      <c r="E1053" s="6">
        <v>1000</v>
      </c>
      <c r="F1053" s="5" t="s">
        <v>113</v>
      </c>
      <c r="G1053" s="6">
        <v>6000</v>
      </c>
      <c r="H1053" s="6">
        <v>5132.5</v>
      </c>
      <c r="I1053" s="5" t="s">
        <v>29719</v>
      </c>
    </row>
    <row r="1054" ht="19" customHeight="1" spans="1:9">
      <c r="A1054" s="5">
        <v>4</v>
      </c>
      <c r="B1054" s="5" t="s">
        <v>29667</v>
      </c>
      <c r="C1054" s="5" t="s">
        <v>253</v>
      </c>
      <c r="D1054" s="5">
        <v>30</v>
      </c>
      <c r="E1054" s="6">
        <v>1000</v>
      </c>
      <c r="F1054" s="5" t="s">
        <v>120</v>
      </c>
      <c r="G1054" s="6">
        <v>6000</v>
      </c>
      <c r="H1054" s="6">
        <v>2016</v>
      </c>
      <c r="I1054" s="5" t="s">
        <v>29740</v>
      </c>
    </row>
    <row r="1055" ht="19" customHeight="1" spans="1:9">
      <c r="A1055" s="5">
        <v>4</v>
      </c>
      <c r="B1055" s="5" t="s">
        <v>268</v>
      </c>
      <c r="C1055" s="5" t="s">
        <v>253</v>
      </c>
      <c r="D1055" s="5">
        <v>30</v>
      </c>
      <c r="E1055" s="6">
        <v>1000</v>
      </c>
      <c r="F1055" s="5" t="s">
        <v>113</v>
      </c>
      <c r="G1055" s="6">
        <v>6000</v>
      </c>
      <c r="H1055" s="6">
        <v>10520.2</v>
      </c>
      <c r="I1055" s="5" t="s">
        <v>29719</v>
      </c>
    </row>
    <row r="1056" ht="19" customHeight="1" spans="1:9">
      <c r="A1056" s="5">
        <v>4</v>
      </c>
      <c r="B1056" s="5" t="s">
        <v>273</v>
      </c>
      <c r="C1056" s="5" t="s">
        <v>253</v>
      </c>
      <c r="D1056" s="5">
        <v>30</v>
      </c>
      <c r="E1056" s="6">
        <v>1000</v>
      </c>
      <c r="F1056" s="5" t="s">
        <v>113</v>
      </c>
      <c r="G1056" s="6">
        <v>6000</v>
      </c>
      <c r="H1056" s="6">
        <v>10756.2</v>
      </c>
      <c r="I1056" s="5" t="s">
        <v>29719</v>
      </c>
    </row>
    <row r="1057" ht="19" customHeight="1" spans="1:9">
      <c r="A1057" s="5">
        <v>4</v>
      </c>
      <c r="B1057" s="5" t="s">
        <v>171</v>
      </c>
      <c r="C1057" s="5" t="s">
        <v>253</v>
      </c>
      <c r="D1057" s="5">
        <v>30</v>
      </c>
      <c r="E1057" s="6">
        <v>1000</v>
      </c>
      <c r="F1057" s="5" t="s">
        <v>120</v>
      </c>
      <c r="G1057" s="6">
        <v>6000</v>
      </c>
      <c r="H1057" s="6">
        <v>1959.6</v>
      </c>
      <c r="I1057" s="5" t="s">
        <v>29740</v>
      </c>
    </row>
    <row r="1058" ht="19" customHeight="1" spans="1:9">
      <c r="A1058" s="5">
        <v>4</v>
      </c>
      <c r="B1058" s="5" t="s">
        <v>274</v>
      </c>
      <c r="C1058" s="5" t="s">
        <v>253</v>
      </c>
      <c r="D1058" s="5">
        <v>30</v>
      </c>
      <c r="E1058" s="6">
        <v>1000</v>
      </c>
      <c r="F1058" s="5" t="s">
        <v>113</v>
      </c>
      <c r="G1058" s="6">
        <v>6000</v>
      </c>
      <c r="H1058" s="6">
        <v>9826.1</v>
      </c>
      <c r="I1058" s="5" t="s">
        <v>29719</v>
      </c>
    </row>
    <row r="1059" ht="19" customHeight="1" spans="1:9">
      <c r="A1059" s="5">
        <v>4</v>
      </c>
      <c r="B1059" s="5" t="s">
        <v>29758</v>
      </c>
      <c r="C1059" s="5" t="s">
        <v>253</v>
      </c>
      <c r="D1059" s="5">
        <v>14</v>
      </c>
      <c r="E1059" s="6">
        <v>1000</v>
      </c>
      <c r="F1059" s="5" t="s">
        <v>120</v>
      </c>
      <c r="G1059" s="6">
        <v>2800</v>
      </c>
      <c r="H1059" s="6">
        <v>1382.4</v>
      </c>
      <c r="I1059" s="5" t="s">
        <v>29740</v>
      </c>
    </row>
    <row r="1060" ht="19" customHeight="1" spans="1:9">
      <c r="A1060" s="5">
        <v>4</v>
      </c>
      <c r="B1060" s="5" t="s">
        <v>29644</v>
      </c>
      <c r="C1060" s="5" t="s">
        <v>253</v>
      </c>
      <c r="D1060" s="5">
        <v>30</v>
      </c>
      <c r="E1060" s="6">
        <v>1000</v>
      </c>
      <c r="F1060" s="5" t="s">
        <v>113</v>
      </c>
      <c r="G1060" s="6">
        <v>6000</v>
      </c>
      <c r="H1060" s="6">
        <v>10496.1</v>
      </c>
      <c r="I1060" s="5" t="s">
        <v>29719</v>
      </c>
    </row>
    <row r="1061" ht="19" customHeight="1" spans="1:9">
      <c r="A1061" s="5">
        <v>4</v>
      </c>
      <c r="B1061" s="5" t="s">
        <v>276</v>
      </c>
      <c r="C1061" s="5" t="s">
        <v>253</v>
      </c>
      <c r="D1061" s="5">
        <v>30</v>
      </c>
      <c r="E1061" s="6">
        <v>1000</v>
      </c>
      <c r="F1061" s="5" t="s">
        <v>113</v>
      </c>
      <c r="G1061" s="6">
        <v>6000</v>
      </c>
      <c r="H1061" s="6">
        <v>7673.6</v>
      </c>
      <c r="I1061" s="5" t="s">
        <v>29719</v>
      </c>
    </row>
    <row r="1062" ht="19" customHeight="1" spans="1:9">
      <c r="A1062" s="5">
        <v>4</v>
      </c>
      <c r="B1062" s="5" t="s">
        <v>279</v>
      </c>
      <c r="C1062" s="5" t="s">
        <v>253</v>
      </c>
      <c r="D1062" s="5">
        <v>31</v>
      </c>
      <c r="E1062" s="6">
        <v>1000</v>
      </c>
      <c r="F1062" s="5" t="s">
        <v>113</v>
      </c>
      <c r="G1062" s="6">
        <v>6200</v>
      </c>
      <c r="H1062" s="6">
        <v>6031</v>
      </c>
      <c r="I1062" s="5" t="s">
        <v>29719</v>
      </c>
    </row>
    <row r="1063" ht="19" customHeight="1" spans="1:9">
      <c r="A1063" s="5">
        <v>4</v>
      </c>
      <c r="B1063" s="5" t="s">
        <v>283</v>
      </c>
      <c r="C1063" s="5" t="s">
        <v>253</v>
      </c>
      <c r="D1063" s="5">
        <v>30</v>
      </c>
      <c r="E1063" s="6">
        <v>1000</v>
      </c>
      <c r="F1063" s="5" t="s">
        <v>113</v>
      </c>
      <c r="G1063" s="6">
        <v>6000</v>
      </c>
      <c r="H1063" s="6">
        <v>7551.7</v>
      </c>
      <c r="I1063" s="5" t="s">
        <v>29719</v>
      </c>
    </row>
    <row r="1064" ht="19" customHeight="1" spans="1:9">
      <c r="A1064" s="5">
        <v>4</v>
      </c>
      <c r="B1064" s="5" t="s">
        <v>284</v>
      </c>
      <c r="C1064" s="5" t="s">
        <v>253</v>
      </c>
      <c r="D1064" s="5">
        <v>30</v>
      </c>
      <c r="E1064" s="6">
        <v>1000</v>
      </c>
      <c r="F1064" s="5" t="s">
        <v>120</v>
      </c>
      <c r="G1064" s="6">
        <v>6000</v>
      </c>
      <c r="H1064" s="6">
        <v>2035.8</v>
      </c>
      <c r="I1064" s="5" t="s">
        <v>29740</v>
      </c>
    </row>
    <row r="1065" ht="19" customHeight="1" spans="1:9">
      <c r="A1065" s="5">
        <v>4</v>
      </c>
      <c r="B1065" s="5" t="s">
        <v>768</v>
      </c>
      <c r="C1065" s="5" t="s">
        <v>253</v>
      </c>
      <c r="D1065" s="5">
        <v>30</v>
      </c>
      <c r="E1065" s="6">
        <v>1000</v>
      </c>
      <c r="F1065" s="5" t="s">
        <v>120</v>
      </c>
      <c r="G1065" s="6">
        <v>6000</v>
      </c>
      <c r="H1065" s="6">
        <v>1437</v>
      </c>
      <c r="I1065" s="5" t="s">
        <v>29740</v>
      </c>
    </row>
    <row r="1066" ht="19" customHeight="1" spans="1:9">
      <c r="A1066" s="5">
        <v>4</v>
      </c>
      <c r="B1066" s="5" t="s">
        <v>287</v>
      </c>
      <c r="C1066" s="5" t="s">
        <v>253</v>
      </c>
      <c r="D1066" s="5">
        <v>31</v>
      </c>
      <c r="E1066" s="6">
        <v>1000</v>
      </c>
      <c r="F1066" s="5" t="s">
        <v>113</v>
      </c>
      <c r="G1066" s="6">
        <v>6200</v>
      </c>
      <c r="H1066" s="6">
        <v>6707.9</v>
      </c>
      <c r="I1066" s="5" t="s">
        <v>29719</v>
      </c>
    </row>
    <row r="1067" ht="19" customHeight="1" spans="1:9">
      <c r="A1067" s="5">
        <v>4</v>
      </c>
      <c r="B1067" s="5" t="s">
        <v>770</v>
      </c>
      <c r="C1067" s="5" t="s">
        <v>253</v>
      </c>
      <c r="D1067" s="5">
        <v>30</v>
      </c>
      <c r="E1067" s="6">
        <v>1000</v>
      </c>
      <c r="F1067" s="5" t="s">
        <v>120</v>
      </c>
      <c r="G1067" s="6">
        <v>6000</v>
      </c>
      <c r="H1067" s="6">
        <v>1557.3</v>
      </c>
      <c r="I1067" s="5" t="s">
        <v>29740</v>
      </c>
    </row>
    <row r="1068" ht="19" customHeight="1" spans="1:9">
      <c r="A1068" s="5">
        <v>4</v>
      </c>
      <c r="B1068" s="5" t="s">
        <v>288</v>
      </c>
      <c r="C1068" s="5" t="s">
        <v>253</v>
      </c>
      <c r="D1068" s="5">
        <v>31</v>
      </c>
      <c r="E1068" s="6">
        <v>1000</v>
      </c>
      <c r="F1068" s="5" t="s">
        <v>113</v>
      </c>
      <c r="G1068" s="6">
        <v>6200</v>
      </c>
      <c r="H1068" s="6">
        <v>4392</v>
      </c>
      <c r="I1068" s="5" t="s">
        <v>29719</v>
      </c>
    </row>
    <row r="1069" ht="19" customHeight="1" spans="1:9">
      <c r="A1069" s="5">
        <v>4</v>
      </c>
      <c r="B1069" s="5" t="s">
        <v>292</v>
      </c>
      <c r="C1069" s="5" t="s">
        <v>253</v>
      </c>
      <c r="D1069" s="5">
        <v>30</v>
      </c>
      <c r="E1069" s="6">
        <v>1000</v>
      </c>
      <c r="F1069" s="5" t="s">
        <v>113</v>
      </c>
      <c r="G1069" s="6">
        <v>6000</v>
      </c>
      <c r="H1069" s="6">
        <v>9559.9</v>
      </c>
      <c r="I1069" s="5" t="s">
        <v>29719</v>
      </c>
    </row>
    <row r="1070" ht="19" customHeight="1" spans="1:9">
      <c r="A1070" s="5">
        <v>4</v>
      </c>
      <c r="B1070" s="5" t="s">
        <v>295</v>
      </c>
      <c r="C1070" s="5" t="s">
        <v>253</v>
      </c>
      <c r="D1070" s="5">
        <v>30</v>
      </c>
      <c r="E1070" s="6">
        <v>1000</v>
      </c>
      <c r="F1070" s="5" t="s">
        <v>113</v>
      </c>
      <c r="G1070" s="6">
        <v>6000</v>
      </c>
      <c r="H1070" s="6">
        <v>6427.4</v>
      </c>
      <c r="I1070" s="5" t="s">
        <v>29719</v>
      </c>
    </row>
    <row r="1071" ht="19" customHeight="1" spans="1:9">
      <c r="A1071" s="5">
        <v>4</v>
      </c>
      <c r="B1071" s="5" t="s">
        <v>299</v>
      </c>
      <c r="C1071" s="5" t="s">
        <v>253</v>
      </c>
      <c r="D1071" s="5">
        <v>30</v>
      </c>
      <c r="E1071" s="6">
        <v>1000</v>
      </c>
      <c r="F1071" s="5" t="s">
        <v>113</v>
      </c>
      <c r="G1071" s="6">
        <v>6000</v>
      </c>
      <c r="H1071" s="6">
        <v>10296.1</v>
      </c>
      <c r="I1071" s="5" t="s">
        <v>29719</v>
      </c>
    </row>
    <row r="1072" ht="19" customHeight="1" spans="1:9">
      <c r="A1072" s="5">
        <v>4</v>
      </c>
      <c r="B1072" s="5" t="s">
        <v>303</v>
      </c>
      <c r="C1072" s="5" t="s">
        <v>253</v>
      </c>
      <c r="D1072" s="5">
        <v>30</v>
      </c>
      <c r="E1072" s="6">
        <v>1000</v>
      </c>
      <c r="F1072" s="5" t="s">
        <v>113</v>
      </c>
      <c r="G1072" s="6">
        <v>6000</v>
      </c>
      <c r="H1072" s="6">
        <v>10938.1</v>
      </c>
      <c r="I1072" s="5" t="s">
        <v>29719</v>
      </c>
    </row>
    <row r="1073" ht="19" customHeight="1" spans="1:9">
      <c r="A1073" s="5">
        <v>4</v>
      </c>
      <c r="B1073" s="5" t="s">
        <v>305</v>
      </c>
      <c r="C1073" s="5" t="s">
        <v>253</v>
      </c>
      <c r="D1073" s="5">
        <v>31</v>
      </c>
      <c r="E1073" s="6">
        <v>1000</v>
      </c>
      <c r="F1073" s="5" t="s">
        <v>113</v>
      </c>
      <c r="G1073" s="6">
        <v>6200</v>
      </c>
      <c r="H1073" s="6">
        <v>5993.2</v>
      </c>
      <c r="I1073" s="5" t="s">
        <v>29719</v>
      </c>
    </row>
    <row r="1074" ht="19" customHeight="1" spans="1:9">
      <c r="A1074" s="5">
        <v>4</v>
      </c>
      <c r="B1074" s="5" t="s">
        <v>784</v>
      </c>
      <c r="C1074" s="5" t="s">
        <v>253</v>
      </c>
      <c r="D1074" s="5">
        <v>30</v>
      </c>
      <c r="E1074" s="6">
        <v>1000</v>
      </c>
      <c r="F1074" s="5" t="s">
        <v>113</v>
      </c>
      <c r="G1074" s="6">
        <v>6000</v>
      </c>
      <c r="H1074" s="6">
        <v>9.9</v>
      </c>
      <c r="I1074" s="5" t="s">
        <v>29719</v>
      </c>
    </row>
    <row r="1075" ht="19" customHeight="1" spans="1:9">
      <c r="A1075" s="5">
        <v>4</v>
      </c>
      <c r="B1075" s="5" t="s">
        <v>785</v>
      </c>
      <c r="C1075" s="5" t="s">
        <v>253</v>
      </c>
      <c r="D1075" s="5">
        <v>12</v>
      </c>
      <c r="E1075" s="6">
        <v>1000</v>
      </c>
      <c r="F1075" s="5" t="s">
        <v>113</v>
      </c>
      <c r="G1075" s="6">
        <v>2400</v>
      </c>
      <c r="H1075" s="6">
        <v>981.2</v>
      </c>
      <c r="I1075" s="5" t="s">
        <v>29719</v>
      </c>
    </row>
    <row r="1076" ht="19" customHeight="1" spans="1:9">
      <c r="A1076" s="5">
        <v>4</v>
      </c>
      <c r="B1076" s="5" t="s">
        <v>129</v>
      </c>
      <c r="C1076" s="5" t="s">
        <v>253</v>
      </c>
      <c r="D1076" s="5">
        <v>30</v>
      </c>
      <c r="E1076" s="6">
        <v>1000</v>
      </c>
      <c r="F1076" s="5" t="s">
        <v>120</v>
      </c>
      <c r="G1076" s="6">
        <v>6000</v>
      </c>
      <c r="H1076" s="6">
        <v>1536.1</v>
      </c>
      <c r="I1076" s="5" t="s">
        <v>29740</v>
      </c>
    </row>
    <row r="1077" ht="19" customHeight="1" spans="1:9">
      <c r="A1077" s="5">
        <v>4</v>
      </c>
      <c r="B1077" s="5" t="s">
        <v>307</v>
      </c>
      <c r="C1077" s="5" t="s">
        <v>253</v>
      </c>
      <c r="D1077" s="5">
        <v>30</v>
      </c>
      <c r="E1077" s="6">
        <v>1000</v>
      </c>
      <c r="F1077" s="5" t="s">
        <v>113</v>
      </c>
      <c r="G1077" s="6">
        <v>6000</v>
      </c>
      <c r="H1077" s="6">
        <v>11740.9</v>
      </c>
      <c r="I1077" s="5" t="s">
        <v>29719</v>
      </c>
    </row>
    <row r="1078" ht="19" customHeight="1" spans="1:9">
      <c r="A1078" s="5">
        <v>4</v>
      </c>
      <c r="B1078" s="5" t="s">
        <v>789</v>
      </c>
      <c r="C1078" s="5" t="s">
        <v>253</v>
      </c>
      <c r="D1078" s="5">
        <v>30</v>
      </c>
      <c r="E1078" s="6">
        <v>1000</v>
      </c>
      <c r="F1078" s="5" t="s">
        <v>120</v>
      </c>
      <c r="G1078" s="6">
        <v>6000</v>
      </c>
      <c r="H1078" s="6">
        <v>2468.6</v>
      </c>
      <c r="I1078" s="5" t="s">
        <v>29740</v>
      </c>
    </row>
    <row r="1079" ht="19" customHeight="1" spans="1:9">
      <c r="A1079" s="5">
        <v>4</v>
      </c>
      <c r="B1079" s="5" t="s">
        <v>132</v>
      </c>
      <c r="C1079" s="5" t="s">
        <v>253</v>
      </c>
      <c r="D1079" s="5">
        <v>30</v>
      </c>
      <c r="E1079" s="6">
        <v>1000</v>
      </c>
      <c r="F1079" s="5" t="s">
        <v>113</v>
      </c>
      <c r="G1079" s="6">
        <v>6000</v>
      </c>
      <c r="H1079" s="6">
        <v>12579.6</v>
      </c>
      <c r="I1079" s="5" t="s">
        <v>29719</v>
      </c>
    </row>
    <row r="1080" ht="19" customHeight="1" spans="1:9">
      <c r="A1080" s="5">
        <v>4</v>
      </c>
      <c r="B1080" s="5" t="s">
        <v>29725</v>
      </c>
      <c r="C1080" s="5" t="s">
        <v>253</v>
      </c>
      <c r="D1080" s="5">
        <v>30</v>
      </c>
      <c r="E1080" s="6">
        <v>150</v>
      </c>
      <c r="F1080" s="5" t="s">
        <v>113</v>
      </c>
      <c r="G1080" s="6">
        <v>3000</v>
      </c>
      <c r="H1080" s="6">
        <v>3954.2</v>
      </c>
      <c r="I1080" s="5" t="s">
        <v>29719</v>
      </c>
    </row>
    <row r="1081" ht="19" customHeight="1" spans="1:9">
      <c r="A1081" s="5">
        <v>4</v>
      </c>
      <c r="B1081" s="5" t="s">
        <v>309</v>
      </c>
      <c r="C1081" s="5" t="s">
        <v>253</v>
      </c>
      <c r="D1081" s="5">
        <v>18</v>
      </c>
      <c r="E1081" s="6">
        <v>260</v>
      </c>
      <c r="F1081" s="5" t="s">
        <v>120</v>
      </c>
      <c r="G1081" s="6">
        <v>3000</v>
      </c>
      <c r="H1081" s="6">
        <v>691.9</v>
      </c>
      <c r="I1081" s="5" t="s">
        <v>29740</v>
      </c>
    </row>
    <row r="1082" ht="19" customHeight="1" spans="1:9">
      <c r="A1082" s="5">
        <v>4</v>
      </c>
      <c r="B1082" s="5" t="s">
        <v>29646</v>
      </c>
      <c r="C1082" s="5" t="s">
        <v>253</v>
      </c>
      <c r="D1082" s="5">
        <v>20</v>
      </c>
      <c r="E1082" s="6">
        <v>150</v>
      </c>
      <c r="F1082" s="5" t="s">
        <v>120</v>
      </c>
      <c r="G1082" s="6">
        <v>2000</v>
      </c>
      <c r="H1082" s="6">
        <v>283</v>
      </c>
      <c r="I1082" s="5" t="s">
        <v>29740</v>
      </c>
    </row>
    <row r="1083" ht="19" customHeight="1" spans="1:9">
      <c r="A1083" s="5">
        <v>4</v>
      </c>
      <c r="B1083" s="5" t="s">
        <v>29653</v>
      </c>
      <c r="C1083" s="5" t="s">
        <v>253</v>
      </c>
      <c r="D1083" s="5">
        <v>30</v>
      </c>
      <c r="E1083" s="6">
        <v>150</v>
      </c>
      <c r="F1083" s="5" t="s">
        <v>120</v>
      </c>
      <c r="G1083" s="6">
        <v>3000</v>
      </c>
      <c r="H1083" s="6">
        <v>2118.6</v>
      </c>
      <c r="I1083" s="5" t="s">
        <v>29740</v>
      </c>
    </row>
    <row r="1084" ht="19" customHeight="1" spans="1:9">
      <c r="A1084" s="5">
        <v>4</v>
      </c>
      <c r="B1084" s="5" t="s">
        <v>29638</v>
      </c>
      <c r="C1084" s="5" t="s">
        <v>253</v>
      </c>
      <c r="D1084" s="5">
        <v>30</v>
      </c>
      <c r="E1084" s="6">
        <v>150</v>
      </c>
      <c r="F1084" s="5" t="s">
        <v>120</v>
      </c>
      <c r="G1084" s="6">
        <v>3000</v>
      </c>
      <c r="H1084" s="6">
        <v>875.1</v>
      </c>
      <c r="I1084" s="5" t="s">
        <v>29740</v>
      </c>
    </row>
    <row r="1085" ht="19" customHeight="1" spans="1:9">
      <c r="A1085" s="5">
        <v>4</v>
      </c>
      <c r="B1085" s="5" t="s">
        <v>29630</v>
      </c>
      <c r="C1085" s="5" t="s">
        <v>253</v>
      </c>
      <c r="D1085" s="5">
        <v>30</v>
      </c>
      <c r="E1085" s="6">
        <v>150</v>
      </c>
      <c r="F1085" s="5" t="s">
        <v>120</v>
      </c>
      <c r="G1085" s="6">
        <v>3000</v>
      </c>
      <c r="H1085" s="6">
        <v>1616.3</v>
      </c>
      <c r="I1085" s="5" t="s">
        <v>29740</v>
      </c>
    </row>
    <row r="1086" ht="19" customHeight="1" spans="1:9">
      <c r="A1086" s="5">
        <v>4</v>
      </c>
      <c r="B1086" s="5" t="s">
        <v>29741</v>
      </c>
      <c r="C1086" s="5" t="s">
        <v>253</v>
      </c>
      <c r="D1086" s="5">
        <v>30</v>
      </c>
      <c r="E1086" s="6">
        <v>260</v>
      </c>
      <c r="F1086" s="5" t="s">
        <v>113</v>
      </c>
      <c r="G1086" s="6">
        <v>5000</v>
      </c>
      <c r="H1086" s="6">
        <v>2426</v>
      </c>
      <c r="I1086" s="5" t="s">
        <v>29719</v>
      </c>
    </row>
    <row r="1087" ht="19" customHeight="1" spans="1:9">
      <c r="A1087" s="5">
        <v>4</v>
      </c>
      <c r="B1087" s="5" t="s">
        <v>562</v>
      </c>
      <c r="C1087" s="5" t="s">
        <v>253</v>
      </c>
      <c r="D1087" s="5">
        <v>30</v>
      </c>
      <c r="E1087" s="6">
        <v>260</v>
      </c>
      <c r="F1087" s="5" t="s">
        <v>120</v>
      </c>
      <c r="G1087" s="6">
        <v>5000</v>
      </c>
      <c r="H1087" s="6">
        <v>1539.1</v>
      </c>
      <c r="I1087" s="5" t="s">
        <v>29740</v>
      </c>
    </row>
    <row r="1088" ht="19" customHeight="1" spans="1:9">
      <c r="A1088" s="5">
        <v>4</v>
      </c>
      <c r="B1088" s="5" t="s">
        <v>827</v>
      </c>
      <c r="C1088" s="5" t="s">
        <v>253</v>
      </c>
      <c r="D1088" s="5">
        <v>30</v>
      </c>
      <c r="E1088" s="6">
        <v>150</v>
      </c>
      <c r="F1088" s="5" t="s">
        <v>113</v>
      </c>
      <c r="G1088" s="6">
        <v>3000</v>
      </c>
      <c r="H1088" s="6">
        <v>7444.9</v>
      </c>
      <c r="I1088" s="5" t="s">
        <v>29719</v>
      </c>
    </row>
    <row r="1089" ht="19" customHeight="1" spans="1:9">
      <c r="A1089" s="5">
        <v>4</v>
      </c>
      <c r="B1089" s="5" t="s">
        <v>29700</v>
      </c>
      <c r="C1089" s="5" t="s">
        <v>253</v>
      </c>
      <c r="D1089" s="5">
        <v>13</v>
      </c>
      <c r="E1089" s="6">
        <v>260</v>
      </c>
      <c r="F1089" s="5" t="s">
        <v>120</v>
      </c>
      <c r="G1089" s="6">
        <v>2166.67</v>
      </c>
      <c r="H1089" s="6">
        <v>95.5</v>
      </c>
      <c r="I1089" s="5" t="s">
        <v>29740</v>
      </c>
    </row>
    <row r="1090" ht="19" customHeight="1" spans="1:9">
      <c r="A1090" s="5">
        <v>4</v>
      </c>
      <c r="B1090" s="5" t="s">
        <v>828</v>
      </c>
      <c r="C1090" s="5" t="s">
        <v>253</v>
      </c>
      <c r="D1090" s="5">
        <v>30</v>
      </c>
      <c r="E1090" s="6">
        <v>260</v>
      </c>
      <c r="F1090" s="5" t="s">
        <v>113</v>
      </c>
      <c r="G1090" s="6">
        <v>5000</v>
      </c>
      <c r="H1090" s="6">
        <v>1911.3</v>
      </c>
      <c r="I1090" s="5" t="s">
        <v>29719</v>
      </c>
    </row>
    <row r="1091" ht="19" customHeight="1" spans="1:9">
      <c r="A1091" s="5">
        <v>4</v>
      </c>
      <c r="B1091" s="5" t="s">
        <v>320</v>
      </c>
      <c r="C1091" s="5" t="s">
        <v>253</v>
      </c>
      <c r="D1091" s="5">
        <v>30</v>
      </c>
      <c r="E1091" s="6">
        <v>260</v>
      </c>
      <c r="F1091" s="5" t="s">
        <v>113</v>
      </c>
      <c r="G1091" s="6">
        <v>5000</v>
      </c>
      <c r="H1091" s="6">
        <v>8068.2</v>
      </c>
      <c r="I1091" s="5" t="s">
        <v>29719</v>
      </c>
    </row>
    <row r="1092" ht="19" customHeight="1" spans="1:9">
      <c r="A1092" s="5">
        <v>4</v>
      </c>
      <c r="B1092" s="5" t="s">
        <v>572</v>
      </c>
      <c r="C1092" s="5" t="s">
        <v>253</v>
      </c>
      <c r="D1092" s="5">
        <v>30</v>
      </c>
      <c r="E1092" s="6">
        <v>260</v>
      </c>
      <c r="F1092" s="5" t="s">
        <v>113</v>
      </c>
      <c r="G1092" s="6">
        <v>5000</v>
      </c>
      <c r="H1092" s="6">
        <v>9545.3</v>
      </c>
      <c r="I1092" s="5" t="s">
        <v>29719</v>
      </c>
    </row>
    <row r="1093" ht="19" customHeight="1" spans="1:9">
      <c r="A1093" s="5">
        <v>4</v>
      </c>
      <c r="B1093" s="5" t="s">
        <v>576</v>
      </c>
      <c r="C1093" s="5" t="s">
        <v>253</v>
      </c>
      <c r="D1093" s="5">
        <v>30</v>
      </c>
      <c r="E1093" s="6">
        <v>260</v>
      </c>
      <c r="F1093" s="5" t="s">
        <v>120</v>
      </c>
      <c r="G1093" s="6">
        <v>5000</v>
      </c>
      <c r="H1093" s="6">
        <v>280.8</v>
      </c>
      <c r="I1093" s="5" t="s">
        <v>29740</v>
      </c>
    </row>
    <row r="1094" ht="19" customHeight="1" spans="1:9">
      <c r="A1094" s="5">
        <v>4</v>
      </c>
      <c r="B1094" s="5" t="s">
        <v>324</v>
      </c>
      <c r="C1094" s="5" t="s">
        <v>253</v>
      </c>
      <c r="D1094" s="5">
        <v>13</v>
      </c>
      <c r="E1094" s="6">
        <v>260</v>
      </c>
      <c r="F1094" s="5" t="s">
        <v>120</v>
      </c>
      <c r="G1094" s="6">
        <v>2166.67</v>
      </c>
      <c r="H1094" s="6">
        <v>549.7</v>
      </c>
      <c r="I1094" s="5" t="s">
        <v>29740</v>
      </c>
    </row>
    <row r="1095" ht="19" customHeight="1" spans="1:9">
      <c r="A1095" s="5">
        <v>4</v>
      </c>
      <c r="B1095" s="5" t="s">
        <v>29684</v>
      </c>
      <c r="C1095" s="5" t="s">
        <v>253</v>
      </c>
      <c r="D1095" s="5">
        <v>30</v>
      </c>
      <c r="E1095" s="6">
        <v>150</v>
      </c>
      <c r="F1095" s="5" t="s">
        <v>113</v>
      </c>
      <c r="G1095" s="6">
        <v>3000</v>
      </c>
      <c r="H1095" s="6">
        <v>3628.5</v>
      </c>
      <c r="I1095" s="5" t="s">
        <v>29719</v>
      </c>
    </row>
    <row r="1096" ht="19" customHeight="1" spans="1:9">
      <c r="A1096" s="5">
        <v>4</v>
      </c>
      <c r="B1096" s="5" t="s">
        <v>326</v>
      </c>
      <c r="C1096" s="5" t="s">
        <v>253</v>
      </c>
      <c r="D1096" s="5">
        <v>4</v>
      </c>
      <c r="E1096" s="6">
        <v>260</v>
      </c>
      <c r="F1096" s="5" t="s">
        <v>120</v>
      </c>
      <c r="G1096" s="6">
        <v>666.67</v>
      </c>
      <c r="H1096" s="6">
        <v>303.7</v>
      </c>
      <c r="I1096" s="5" t="s">
        <v>29740</v>
      </c>
    </row>
    <row r="1097" ht="19" customHeight="1" spans="1:9">
      <c r="A1097" s="5">
        <v>4</v>
      </c>
      <c r="B1097" s="5" t="s">
        <v>337</v>
      </c>
      <c r="C1097" s="5" t="s">
        <v>253</v>
      </c>
      <c r="D1097" s="5">
        <v>3</v>
      </c>
      <c r="E1097" s="6">
        <v>260</v>
      </c>
      <c r="F1097" s="5" t="s">
        <v>120</v>
      </c>
      <c r="G1097" s="6">
        <v>500</v>
      </c>
      <c r="H1097" s="6">
        <v>53.9</v>
      </c>
      <c r="I1097" s="5" t="s">
        <v>29740</v>
      </c>
    </row>
    <row r="1098" ht="19" customHeight="1" spans="1:9">
      <c r="A1098" s="5">
        <v>4</v>
      </c>
      <c r="B1098" s="5" t="s">
        <v>29743</v>
      </c>
      <c r="C1098" s="5" t="s">
        <v>253</v>
      </c>
      <c r="D1098" s="5">
        <v>30</v>
      </c>
      <c r="E1098" s="6">
        <v>150</v>
      </c>
      <c r="F1098" s="5" t="s">
        <v>113</v>
      </c>
      <c r="G1098" s="6">
        <v>3000</v>
      </c>
      <c r="H1098" s="6">
        <v>4537.9</v>
      </c>
      <c r="I1098" s="5" t="s">
        <v>29719</v>
      </c>
    </row>
    <row r="1099" ht="19" customHeight="1" spans="1:9">
      <c r="A1099" s="5">
        <v>4</v>
      </c>
      <c r="B1099" s="5" t="s">
        <v>578</v>
      </c>
      <c r="C1099" s="5" t="s">
        <v>253</v>
      </c>
      <c r="D1099" s="5">
        <v>30</v>
      </c>
      <c r="E1099" s="6">
        <v>260</v>
      </c>
      <c r="F1099" s="5" t="s">
        <v>113</v>
      </c>
      <c r="G1099" s="6">
        <v>5000</v>
      </c>
      <c r="H1099" s="6">
        <v>8365</v>
      </c>
      <c r="I1099" s="5" t="s">
        <v>29719</v>
      </c>
    </row>
    <row r="1100" ht="19" customHeight="1" spans="1:9">
      <c r="A1100" s="5">
        <v>4</v>
      </c>
      <c r="B1100" s="5" t="s">
        <v>609</v>
      </c>
      <c r="C1100" s="5" t="s">
        <v>253</v>
      </c>
      <c r="D1100" s="5">
        <v>30</v>
      </c>
      <c r="E1100" s="6">
        <v>260</v>
      </c>
      <c r="F1100" s="5" t="s">
        <v>113</v>
      </c>
      <c r="G1100" s="6">
        <v>5000</v>
      </c>
      <c r="H1100" s="6">
        <v>8037.2</v>
      </c>
      <c r="I1100" s="5" t="s">
        <v>29719</v>
      </c>
    </row>
    <row r="1101" ht="19" customHeight="1" spans="1:9">
      <c r="A1101" s="5">
        <v>4</v>
      </c>
      <c r="B1101" s="5" t="s">
        <v>29709</v>
      </c>
      <c r="C1101" s="5" t="s">
        <v>253</v>
      </c>
      <c r="D1101" s="5">
        <v>30</v>
      </c>
      <c r="E1101" s="6">
        <v>260</v>
      </c>
      <c r="F1101" s="5" t="s">
        <v>120</v>
      </c>
      <c r="G1101" s="6">
        <v>5000</v>
      </c>
      <c r="H1101" s="6">
        <v>3471</v>
      </c>
      <c r="I1101" s="5" t="s">
        <v>29740</v>
      </c>
    </row>
    <row r="1102" ht="19" customHeight="1" spans="1:9">
      <c r="A1102" s="5">
        <v>4</v>
      </c>
      <c r="B1102" s="5" t="s">
        <v>29746</v>
      </c>
      <c r="C1102" s="5" t="s">
        <v>253</v>
      </c>
      <c r="D1102" s="5">
        <v>30</v>
      </c>
      <c r="E1102" s="6">
        <v>260</v>
      </c>
      <c r="F1102" s="5" t="s">
        <v>113</v>
      </c>
      <c r="G1102" s="6">
        <v>5000</v>
      </c>
      <c r="H1102" s="6">
        <v>15377.2</v>
      </c>
      <c r="I1102" s="5" t="s">
        <v>29719</v>
      </c>
    </row>
    <row r="1103" ht="19" customHeight="1" spans="1:9">
      <c r="A1103" s="5">
        <v>4</v>
      </c>
      <c r="B1103" s="5" t="s">
        <v>29748</v>
      </c>
      <c r="C1103" s="5" t="s">
        <v>253</v>
      </c>
      <c r="D1103" s="5">
        <v>30</v>
      </c>
      <c r="E1103" s="6">
        <v>260</v>
      </c>
      <c r="F1103" s="5" t="s">
        <v>120</v>
      </c>
      <c r="G1103" s="6">
        <v>5000</v>
      </c>
      <c r="H1103" s="6">
        <v>1823.4</v>
      </c>
      <c r="I1103" s="5" t="s">
        <v>29740</v>
      </c>
    </row>
    <row r="1104" ht="19" customHeight="1" spans="1:9">
      <c r="A1104" s="5">
        <v>4</v>
      </c>
      <c r="B1104" s="5" t="s">
        <v>29744</v>
      </c>
      <c r="C1104" s="5" t="s">
        <v>253</v>
      </c>
      <c r="D1104" s="5">
        <v>30</v>
      </c>
      <c r="E1104" s="6">
        <v>260</v>
      </c>
      <c r="F1104" s="5" t="s">
        <v>113</v>
      </c>
      <c r="G1104" s="6">
        <v>5000</v>
      </c>
      <c r="H1104" s="6">
        <v>7844.5</v>
      </c>
      <c r="I1104" s="5" t="s">
        <v>29719</v>
      </c>
    </row>
    <row r="1105" ht="19" customHeight="1" spans="1:9">
      <c r="A1105" s="5">
        <v>4</v>
      </c>
      <c r="B1105" s="5" t="s">
        <v>29692</v>
      </c>
      <c r="C1105" s="5" t="s">
        <v>253</v>
      </c>
      <c r="D1105" s="5">
        <v>30</v>
      </c>
      <c r="E1105" s="6">
        <v>260</v>
      </c>
      <c r="F1105" s="5" t="s">
        <v>120</v>
      </c>
      <c r="G1105" s="6">
        <v>5000</v>
      </c>
      <c r="H1105" s="6">
        <v>0.4</v>
      </c>
      <c r="I1105" s="5" t="s">
        <v>29740</v>
      </c>
    </row>
    <row r="1106" ht="19" customHeight="1" spans="1:9">
      <c r="A1106" s="5">
        <v>4</v>
      </c>
      <c r="B1106" s="5" t="s">
        <v>29654</v>
      </c>
      <c r="C1106" s="5" t="s">
        <v>253</v>
      </c>
      <c r="D1106" s="5">
        <v>30</v>
      </c>
      <c r="E1106" s="6">
        <v>150</v>
      </c>
      <c r="F1106" s="5" t="s">
        <v>120</v>
      </c>
      <c r="G1106" s="6">
        <v>3000</v>
      </c>
      <c r="H1106" s="6">
        <v>2213.3</v>
      </c>
      <c r="I1106" s="5" t="s">
        <v>29740</v>
      </c>
    </row>
    <row r="1107" ht="19" customHeight="1" spans="1:9">
      <c r="A1107" s="5">
        <v>4</v>
      </c>
      <c r="B1107" s="5" t="s">
        <v>829</v>
      </c>
      <c r="C1107" s="5" t="s">
        <v>253</v>
      </c>
      <c r="D1107" s="5">
        <v>30</v>
      </c>
      <c r="E1107" s="6">
        <v>150</v>
      </c>
      <c r="F1107" s="5" t="s">
        <v>113</v>
      </c>
      <c r="G1107" s="6">
        <v>3000</v>
      </c>
      <c r="H1107" s="6">
        <v>6595.3</v>
      </c>
      <c r="I1107" s="5" t="s">
        <v>29719</v>
      </c>
    </row>
    <row r="1108" ht="19" customHeight="1" spans="1:9">
      <c r="A1108" s="5">
        <v>4</v>
      </c>
      <c r="B1108" s="5" t="s">
        <v>348</v>
      </c>
      <c r="C1108" s="5" t="s">
        <v>253</v>
      </c>
      <c r="D1108" s="5">
        <v>30</v>
      </c>
      <c r="E1108" s="6">
        <v>150</v>
      </c>
      <c r="F1108" s="5" t="s">
        <v>113</v>
      </c>
      <c r="G1108" s="6">
        <v>3000</v>
      </c>
      <c r="H1108" s="6">
        <v>5656.7</v>
      </c>
      <c r="I1108" s="5" t="s">
        <v>29719</v>
      </c>
    </row>
    <row r="1109" ht="19" customHeight="1" spans="1:9">
      <c r="A1109" s="5">
        <v>4</v>
      </c>
      <c r="B1109" s="5" t="s">
        <v>68</v>
      </c>
      <c r="C1109" s="5" t="s">
        <v>253</v>
      </c>
      <c r="D1109" s="5">
        <v>30</v>
      </c>
      <c r="E1109" s="6">
        <v>150</v>
      </c>
      <c r="F1109" s="5" t="s">
        <v>113</v>
      </c>
      <c r="G1109" s="6">
        <v>3000</v>
      </c>
      <c r="H1109" s="6">
        <v>2248.1</v>
      </c>
      <c r="I1109" s="5" t="s">
        <v>29719</v>
      </c>
    </row>
    <row r="1110" ht="19" customHeight="1" spans="1:9">
      <c r="A1110" s="5">
        <v>4</v>
      </c>
      <c r="B1110" s="5" t="s">
        <v>596</v>
      </c>
      <c r="C1110" s="5" t="s">
        <v>253</v>
      </c>
      <c r="D1110" s="5">
        <v>30</v>
      </c>
      <c r="E1110" s="6">
        <v>150</v>
      </c>
      <c r="F1110" s="5" t="s">
        <v>113</v>
      </c>
      <c r="G1110" s="6">
        <v>3000</v>
      </c>
      <c r="H1110" s="6">
        <v>3500.8</v>
      </c>
      <c r="I1110" s="5" t="s">
        <v>29719</v>
      </c>
    </row>
    <row r="1111" ht="19" customHeight="1" spans="1:9">
      <c r="A1111" s="5">
        <v>4</v>
      </c>
      <c r="B1111" s="5" t="s">
        <v>830</v>
      </c>
      <c r="C1111" s="5" t="s">
        <v>253</v>
      </c>
      <c r="D1111" s="5">
        <v>30</v>
      </c>
      <c r="E1111" s="6">
        <v>150</v>
      </c>
      <c r="F1111" s="5" t="s">
        <v>113</v>
      </c>
      <c r="G1111" s="6">
        <v>3000</v>
      </c>
      <c r="H1111" s="6">
        <v>4680.3</v>
      </c>
      <c r="I1111" s="5" t="s">
        <v>29719</v>
      </c>
    </row>
    <row r="1112" ht="19" customHeight="1" spans="1:9">
      <c r="A1112" s="5">
        <v>4</v>
      </c>
      <c r="B1112" s="5" t="s">
        <v>29751</v>
      </c>
      <c r="C1112" s="5" t="s">
        <v>253</v>
      </c>
      <c r="D1112" s="5">
        <v>30</v>
      </c>
      <c r="E1112" s="6">
        <v>150</v>
      </c>
      <c r="F1112" s="5" t="s">
        <v>113</v>
      </c>
      <c r="G1112" s="6">
        <v>3000</v>
      </c>
      <c r="H1112" s="6">
        <v>6010</v>
      </c>
      <c r="I1112" s="5" t="s">
        <v>29719</v>
      </c>
    </row>
    <row r="1113" ht="19" customHeight="1" spans="1:9">
      <c r="A1113" s="5">
        <v>4</v>
      </c>
      <c r="B1113" s="5" t="s">
        <v>29724</v>
      </c>
      <c r="C1113" s="5" t="s">
        <v>253</v>
      </c>
      <c r="D1113" s="5">
        <v>30</v>
      </c>
      <c r="E1113" s="6">
        <v>150</v>
      </c>
      <c r="F1113" s="5" t="s">
        <v>113</v>
      </c>
      <c r="G1113" s="6">
        <v>3000</v>
      </c>
      <c r="H1113" s="6">
        <v>4466.7</v>
      </c>
      <c r="I1113" s="5" t="s">
        <v>29719</v>
      </c>
    </row>
    <row r="1114" ht="19" customHeight="1" spans="1:9">
      <c r="A1114" s="5">
        <v>4</v>
      </c>
      <c r="B1114" s="5" t="s">
        <v>29722</v>
      </c>
      <c r="C1114" s="5" t="s">
        <v>253</v>
      </c>
      <c r="D1114" s="5">
        <v>30</v>
      </c>
      <c r="E1114" s="6">
        <v>150</v>
      </c>
      <c r="F1114" s="5" t="s">
        <v>113</v>
      </c>
      <c r="G1114" s="6">
        <v>3000</v>
      </c>
      <c r="H1114" s="6">
        <v>2877.6</v>
      </c>
      <c r="I1114" s="5" t="s">
        <v>29719</v>
      </c>
    </row>
    <row r="1115" ht="19" customHeight="1" spans="1:9">
      <c r="A1115" s="5">
        <v>4</v>
      </c>
      <c r="B1115" s="5" t="s">
        <v>29727</v>
      </c>
      <c r="C1115" s="5" t="s">
        <v>253</v>
      </c>
      <c r="D1115" s="5">
        <v>30</v>
      </c>
      <c r="E1115" s="6">
        <v>150</v>
      </c>
      <c r="F1115" s="5" t="s">
        <v>113</v>
      </c>
      <c r="G1115" s="6">
        <v>3000</v>
      </c>
      <c r="H1115" s="6">
        <v>2928.9</v>
      </c>
      <c r="I1115" s="5" t="s">
        <v>29719</v>
      </c>
    </row>
    <row r="1116" ht="19" customHeight="1" spans="1:9">
      <c r="A1116" s="5">
        <v>4</v>
      </c>
      <c r="B1116" s="5" t="s">
        <v>831</v>
      </c>
      <c r="C1116" s="5" t="s">
        <v>253</v>
      </c>
      <c r="D1116" s="5">
        <v>30</v>
      </c>
      <c r="E1116" s="6">
        <v>150</v>
      </c>
      <c r="F1116" s="5" t="s">
        <v>113</v>
      </c>
      <c r="G1116" s="6">
        <v>3000</v>
      </c>
      <c r="H1116" s="6">
        <v>7954.6</v>
      </c>
      <c r="I1116" s="5" t="s">
        <v>29719</v>
      </c>
    </row>
    <row r="1117" ht="19" customHeight="1" spans="1:9">
      <c r="A1117" s="5">
        <v>4</v>
      </c>
      <c r="B1117" s="5" t="s">
        <v>29650</v>
      </c>
      <c r="C1117" s="5" t="s">
        <v>253</v>
      </c>
      <c r="D1117" s="5">
        <v>20</v>
      </c>
      <c r="E1117" s="6">
        <v>150</v>
      </c>
      <c r="F1117" s="5" t="s">
        <v>113</v>
      </c>
      <c r="G1117" s="6">
        <v>2000</v>
      </c>
      <c r="H1117" s="6">
        <v>3018</v>
      </c>
      <c r="I1117" s="5" t="s">
        <v>29719</v>
      </c>
    </row>
    <row r="1118" ht="19" customHeight="1" spans="1:9">
      <c r="A1118" s="5">
        <v>4</v>
      </c>
      <c r="B1118" s="5" t="s">
        <v>612</v>
      </c>
      <c r="C1118" s="5" t="s">
        <v>65</v>
      </c>
      <c r="D1118" s="5">
        <v>28</v>
      </c>
      <c r="E1118" s="6">
        <v>260</v>
      </c>
      <c r="F1118" s="5" t="s">
        <v>113</v>
      </c>
      <c r="G1118" s="6">
        <v>4666.67</v>
      </c>
      <c r="H1118" s="6">
        <v>1624.5</v>
      </c>
      <c r="I1118" s="5" t="s">
        <v>29719</v>
      </c>
    </row>
    <row r="1119" ht="19" customHeight="1" spans="1:9">
      <c r="A1119" s="5">
        <v>4</v>
      </c>
      <c r="B1119" s="5" t="s">
        <v>309</v>
      </c>
      <c r="C1119" s="5" t="s">
        <v>65</v>
      </c>
      <c r="D1119" s="5">
        <v>10</v>
      </c>
      <c r="E1119" s="6">
        <v>260</v>
      </c>
      <c r="F1119" s="5" t="s">
        <v>113</v>
      </c>
      <c r="G1119" s="6">
        <v>1666.67</v>
      </c>
      <c r="H1119" s="6">
        <v>1953</v>
      </c>
      <c r="I1119" s="5" t="s">
        <v>29719</v>
      </c>
    </row>
    <row r="1120" ht="19" customHeight="1" spans="1:9">
      <c r="A1120" s="5">
        <v>4</v>
      </c>
      <c r="B1120" s="5" t="s">
        <v>29640</v>
      </c>
      <c r="C1120" s="5" t="s">
        <v>65</v>
      </c>
      <c r="D1120" s="5">
        <v>21</v>
      </c>
      <c r="E1120" s="6">
        <v>260</v>
      </c>
      <c r="F1120" s="5" t="s">
        <v>120</v>
      </c>
      <c r="G1120" s="6">
        <v>3500</v>
      </c>
      <c r="H1120" s="6">
        <v>2115.9</v>
      </c>
      <c r="I1120" s="5" t="s">
        <v>29740</v>
      </c>
    </row>
    <row r="1121" ht="19" customHeight="1" spans="1:9">
      <c r="A1121" s="5">
        <v>4</v>
      </c>
      <c r="B1121" s="5" t="s">
        <v>616</v>
      </c>
      <c r="C1121" s="5" t="s">
        <v>65</v>
      </c>
      <c r="D1121" s="5">
        <v>24</v>
      </c>
      <c r="E1121" s="6">
        <v>260</v>
      </c>
      <c r="F1121" s="5" t="s">
        <v>113</v>
      </c>
      <c r="G1121" s="6">
        <v>4000</v>
      </c>
      <c r="H1121" s="6">
        <v>1151.1</v>
      </c>
      <c r="I1121" s="5" t="s">
        <v>29719</v>
      </c>
    </row>
    <row r="1122" ht="19" customHeight="1" spans="1:9">
      <c r="A1122" s="5">
        <v>4</v>
      </c>
      <c r="B1122" s="5" t="s">
        <v>29648</v>
      </c>
      <c r="C1122" s="5" t="s">
        <v>65</v>
      </c>
      <c r="D1122" s="5">
        <v>30</v>
      </c>
      <c r="E1122" s="6">
        <v>260</v>
      </c>
      <c r="F1122" s="5" t="s">
        <v>113</v>
      </c>
      <c r="G1122" s="6">
        <v>5000</v>
      </c>
      <c r="H1122" s="6">
        <v>5559.4</v>
      </c>
      <c r="I1122" s="5" t="s">
        <v>29719</v>
      </c>
    </row>
    <row r="1123" ht="19" customHeight="1" spans="1:9">
      <c r="A1123" s="5">
        <v>4</v>
      </c>
      <c r="B1123" s="5" t="s">
        <v>29664</v>
      </c>
      <c r="C1123" s="5" t="s">
        <v>65</v>
      </c>
      <c r="D1123" s="5">
        <v>27</v>
      </c>
      <c r="E1123" s="6">
        <v>260</v>
      </c>
      <c r="F1123" s="5" t="s">
        <v>113</v>
      </c>
      <c r="G1123" s="6">
        <v>4500</v>
      </c>
      <c r="H1123" s="6">
        <v>3524.8</v>
      </c>
      <c r="I1123" s="5" t="s">
        <v>29719</v>
      </c>
    </row>
    <row r="1124" ht="19" customHeight="1" spans="1:9">
      <c r="A1124" s="5">
        <v>4</v>
      </c>
      <c r="B1124" s="5" t="s">
        <v>313</v>
      </c>
      <c r="C1124" s="5" t="s">
        <v>65</v>
      </c>
      <c r="D1124" s="5">
        <v>30</v>
      </c>
      <c r="E1124" s="6">
        <v>260</v>
      </c>
      <c r="F1124" s="5" t="s">
        <v>113</v>
      </c>
      <c r="G1124" s="6">
        <v>5000</v>
      </c>
      <c r="H1124" s="6">
        <v>5422.3</v>
      </c>
      <c r="I1124" s="5" t="s">
        <v>29719</v>
      </c>
    </row>
    <row r="1125" ht="19" customHeight="1" spans="1:9">
      <c r="A1125" s="5">
        <v>4</v>
      </c>
      <c r="B1125" s="5" t="s">
        <v>618</v>
      </c>
      <c r="C1125" s="5" t="s">
        <v>65</v>
      </c>
      <c r="D1125" s="5">
        <v>27</v>
      </c>
      <c r="E1125" s="6">
        <v>260</v>
      </c>
      <c r="F1125" s="5" t="s">
        <v>120</v>
      </c>
      <c r="G1125" s="6">
        <v>4500</v>
      </c>
      <c r="H1125" s="6">
        <v>1713.6</v>
      </c>
      <c r="I1125" s="5" t="s">
        <v>29740</v>
      </c>
    </row>
    <row r="1126" ht="19" customHeight="1" spans="1:9">
      <c r="A1126" s="5">
        <v>4</v>
      </c>
      <c r="B1126" s="5" t="s">
        <v>318</v>
      </c>
      <c r="C1126" s="5" t="s">
        <v>65</v>
      </c>
      <c r="D1126" s="5">
        <v>30</v>
      </c>
      <c r="E1126" s="6">
        <v>260</v>
      </c>
      <c r="F1126" s="5" t="s">
        <v>120</v>
      </c>
      <c r="G1126" s="6">
        <v>5000</v>
      </c>
      <c r="H1126" s="6">
        <v>0</v>
      </c>
      <c r="I1126" s="5" t="s">
        <v>29740</v>
      </c>
    </row>
    <row r="1127" ht="19" customHeight="1" spans="1:9">
      <c r="A1127" s="5">
        <v>4</v>
      </c>
      <c r="B1127" s="5" t="s">
        <v>29628</v>
      </c>
      <c r="C1127" s="5" t="s">
        <v>65</v>
      </c>
      <c r="D1127" s="5">
        <v>24</v>
      </c>
      <c r="E1127" s="6">
        <v>260</v>
      </c>
      <c r="F1127" s="5" t="s">
        <v>120</v>
      </c>
      <c r="G1127" s="6">
        <v>4000</v>
      </c>
      <c r="H1127" s="6">
        <v>312.4</v>
      </c>
      <c r="I1127" s="5" t="s">
        <v>29740</v>
      </c>
    </row>
    <row r="1128" ht="19" customHeight="1" spans="1:9">
      <c r="A1128" s="5">
        <v>4</v>
      </c>
      <c r="B1128" s="5" t="s">
        <v>29626</v>
      </c>
      <c r="C1128" s="5" t="s">
        <v>65</v>
      </c>
      <c r="D1128" s="5">
        <v>24</v>
      </c>
      <c r="E1128" s="6">
        <v>260</v>
      </c>
      <c r="F1128" s="5" t="s">
        <v>113</v>
      </c>
      <c r="G1128" s="6">
        <v>4000</v>
      </c>
      <c r="H1128" s="6">
        <v>1526.7</v>
      </c>
      <c r="I1128" s="5" t="s">
        <v>29719</v>
      </c>
    </row>
    <row r="1129" ht="19" customHeight="1" spans="1:9">
      <c r="A1129" s="5">
        <v>4</v>
      </c>
      <c r="B1129" s="5" t="s">
        <v>557</v>
      </c>
      <c r="C1129" s="5" t="s">
        <v>65</v>
      </c>
      <c r="D1129" s="5">
        <v>24</v>
      </c>
      <c r="E1129" s="6">
        <v>260</v>
      </c>
      <c r="F1129" s="5" t="s">
        <v>120</v>
      </c>
      <c r="G1129" s="6">
        <v>4000</v>
      </c>
      <c r="H1129" s="6">
        <v>43.4</v>
      </c>
      <c r="I1129" s="5" t="s">
        <v>29740</v>
      </c>
    </row>
    <row r="1130" ht="19" customHeight="1" spans="1:9">
      <c r="A1130" s="5">
        <v>4</v>
      </c>
      <c r="B1130" s="5" t="s">
        <v>561</v>
      </c>
      <c r="C1130" s="5" t="s">
        <v>65</v>
      </c>
      <c r="D1130" s="5">
        <v>24</v>
      </c>
      <c r="E1130" s="6">
        <v>260</v>
      </c>
      <c r="F1130" s="5" t="s">
        <v>120</v>
      </c>
      <c r="G1130" s="6">
        <v>4000</v>
      </c>
      <c r="H1130" s="6">
        <v>2699.6</v>
      </c>
      <c r="I1130" s="5" t="s">
        <v>29740</v>
      </c>
    </row>
    <row r="1131" ht="19" customHeight="1" spans="1:9">
      <c r="A1131" s="5">
        <v>4</v>
      </c>
      <c r="B1131" s="5" t="s">
        <v>29634</v>
      </c>
      <c r="C1131" s="5" t="s">
        <v>65</v>
      </c>
      <c r="D1131" s="5">
        <v>30</v>
      </c>
      <c r="E1131" s="6">
        <v>260</v>
      </c>
      <c r="F1131" s="5" t="s">
        <v>113</v>
      </c>
      <c r="G1131" s="6">
        <v>5000</v>
      </c>
      <c r="H1131" s="6">
        <v>6063</v>
      </c>
      <c r="I1131" s="5" t="s">
        <v>29719</v>
      </c>
    </row>
    <row r="1132" ht="19" customHeight="1" spans="1:9">
      <c r="A1132" s="5">
        <v>4</v>
      </c>
      <c r="B1132" s="5" t="s">
        <v>619</v>
      </c>
      <c r="C1132" s="5" t="s">
        <v>65</v>
      </c>
      <c r="D1132" s="5">
        <v>30</v>
      </c>
      <c r="E1132" s="6">
        <v>150</v>
      </c>
      <c r="F1132" s="5" t="s">
        <v>113</v>
      </c>
      <c r="G1132" s="6">
        <v>3000</v>
      </c>
      <c r="H1132" s="6">
        <v>3537.2</v>
      </c>
      <c r="I1132" s="5" t="s">
        <v>29719</v>
      </c>
    </row>
    <row r="1133" ht="19" customHeight="1" spans="1:9">
      <c r="A1133" s="5">
        <v>4</v>
      </c>
      <c r="B1133" s="5" t="s">
        <v>852</v>
      </c>
      <c r="C1133" s="5" t="s">
        <v>65</v>
      </c>
      <c r="D1133" s="5">
        <v>24</v>
      </c>
      <c r="E1133" s="6">
        <v>260</v>
      </c>
      <c r="F1133" s="5" t="s">
        <v>113</v>
      </c>
      <c r="G1133" s="6">
        <v>4000</v>
      </c>
      <c r="H1133" s="6">
        <v>4245.6</v>
      </c>
      <c r="I1133" s="5" t="s">
        <v>29719</v>
      </c>
    </row>
    <row r="1134" ht="19" customHeight="1" spans="1:9">
      <c r="A1134" s="5">
        <v>4</v>
      </c>
      <c r="B1134" s="5" t="s">
        <v>337</v>
      </c>
      <c r="C1134" s="5" t="s">
        <v>65</v>
      </c>
      <c r="D1134" s="5">
        <v>27</v>
      </c>
      <c r="E1134" s="6">
        <v>260</v>
      </c>
      <c r="F1134" s="5" t="s">
        <v>120</v>
      </c>
      <c r="G1134" s="6">
        <v>4500</v>
      </c>
      <c r="H1134" s="6">
        <v>2304.4</v>
      </c>
      <c r="I1134" s="5" t="s">
        <v>29740</v>
      </c>
    </row>
    <row r="1135" ht="19" customHeight="1" spans="1:9">
      <c r="A1135" s="5">
        <v>4</v>
      </c>
      <c r="B1135" s="5" t="s">
        <v>338</v>
      </c>
      <c r="C1135" s="5" t="s">
        <v>65</v>
      </c>
      <c r="D1135" s="5">
        <v>28</v>
      </c>
      <c r="E1135" s="6">
        <v>260</v>
      </c>
      <c r="F1135" s="5" t="s">
        <v>113</v>
      </c>
      <c r="G1135" s="6">
        <v>4666.67</v>
      </c>
      <c r="H1135" s="6">
        <v>7664.2</v>
      </c>
      <c r="I1135" s="5" t="s">
        <v>29719</v>
      </c>
    </row>
    <row r="1136" ht="19" customHeight="1" spans="1:9">
      <c r="A1136" s="5">
        <v>4</v>
      </c>
      <c r="B1136" s="5" t="s">
        <v>623</v>
      </c>
      <c r="C1136" s="5" t="s">
        <v>65</v>
      </c>
      <c r="D1136" s="5">
        <v>30</v>
      </c>
      <c r="E1136" s="6">
        <v>150</v>
      </c>
      <c r="F1136" s="5" t="s">
        <v>113</v>
      </c>
      <c r="G1136" s="6">
        <v>3000</v>
      </c>
      <c r="H1136" s="6">
        <v>1197.3</v>
      </c>
      <c r="I1136" s="5" t="s">
        <v>29719</v>
      </c>
    </row>
    <row r="1137" ht="19" customHeight="1" spans="1:9">
      <c r="A1137" s="5">
        <v>4</v>
      </c>
      <c r="B1137" s="5" t="s">
        <v>340</v>
      </c>
      <c r="C1137" s="5" t="s">
        <v>65</v>
      </c>
      <c r="D1137" s="5">
        <v>28</v>
      </c>
      <c r="E1137" s="6">
        <v>260</v>
      </c>
      <c r="F1137" s="5" t="s">
        <v>113</v>
      </c>
      <c r="G1137" s="6">
        <v>4666.67</v>
      </c>
      <c r="H1137" s="6">
        <v>7053.7</v>
      </c>
      <c r="I1137" s="5" t="s">
        <v>29719</v>
      </c>
    </row>
    <row r="1138" ht="19" customHeight="1" spans="1:9">
      <c r="A1138" s="5">
        <v>4</v>
      </c>
      <c r="B1138" s="5" t="s">
        <v>853</v>
      </c>
      <c r="C1138" s="5" t="s">
        <v>65</v>
      </c>
      <c r="D1138" s="5">
        <v>24</v>
      </c>
      <c r="E1138" s="6">
        <v>260</v>
      </c>
      <c r="F1138" s="5" t="s">
        <v>113</v>
      </c>
      <c r="G1138" s="6">
        <v>4000</v>
      </c>
      <c r="H1138" s="6">
        <v>5828.4</v>
      </c>
      <c r="I1138" s="5" t="s">
        <v>29719</v>
      </c>
    </row>
    <row r="1139" ht="19" customHeight="1" spans="1:9">
      <c r="A1139" s="5">
        <v>4</v>
      </c>
      <c r="B1139" s="5" t="s">
        <v>29681</v>
      </c>
      <c r="C1139" s="5" t="s">
        <v>65</v>
      </c>
      <c r="D1139" s="5">
        <v>16</v>
      </c>
      <c r="E1139" s="6">
        <v>150</v>
      </c>
      <c r="F1139" s="5" t="s">
        <v>113</v>
      </c>
      <c r="G1139" s="6">
        <v>1600</v>
      </c>
      <c r="H1139" s="6">
        <v>4393.3</v>
      </c>
      <c r="I1139" s="5" t="s">
        <v>29719</v>
      </c>
    </row>
    <row r="1140" ht="19" customHeight="1" spans="1:9">
      <c r="A1140" s="5">
        <v>4</v>
      </c>
      <c r="B1140" s="5" t="s">
        <v>625</v>
      </c>
      <c r="C1140" s="5" t="s">
        <v>65</v>
      </c>
      <c r="D1140" s="5">
        <v>28</v>
      </c>
      <c r="E1140" s="6">
        <v>260</v>
      </c>
      <c r="F1140" s="5" t="s">
        <v>113</v>
      </c>
      <c r="G1140" s="6">
        <v>4666.67</v>
      </c>
      <c r="H1140" s="6">
        <v>9039.1</v>
      </c>
      <c r="I1140" s="5" t="s">
        <v>29719</v>
      </c>
    </row>
    <row r="1141" ht="19" customHeight="1" spans="1:9">
      <c r="A1141" s="5">
        <v>4</v>
      </c>
      <c r="B1141" s="5" t="s">
        <v>627</v>
      </c>
      <c r="C1141" s="5" t="s">
        <v>65</v>
      </c>
      <c r="D1141" s="5">
        <v>30</v>
      </c>
      <c r="E1141" s="6">
        <v>150</v>
      </c>
      <c r="F1141" s="5" t="s">
        <v>113</v>
      </c>
      <c r="G1141" s="6">
        <v>3000</v>
      </c>
      <c r="H1141" s="6">
        <v>2622.1</v>
      </c>
      <c r="I1141" s="5" t="s">
        <v>29719</v>
      </c>
    </row>
    <row r="1142" ht="19" customHeight="1" spans="1:9">
      <c r="A1142" s="5">
        <v>4</v>
      </c>
      <c r="B1142" s="5" t="s">
        <v>854</v>
      </c>
      <c r="C1142" s="5" t="s">
        <v>65</v>
      </c>
      <c r="D1142" s="5">
        <v>24</v>
      </c>
      <c r="E1142" s="6">
        <v>260</v>
      </c>
      <c r="F1142" s="5" t="s">
        <v>113</v>
      </c>
      <c r="G1142" s="6">
        <v>4000</v>
      </c>
      <c r="H1142" s="6">
        <v>7538.3</v>
      </c>
      <c r="I1142" s="5" t="s">
        <v>29719</v>
      </c>
    </row>
    <row r="1143" ht="19" customHeight="1" spans="1:9">
      <c r="A1143" s="5">
        <v>4</v>
      </c>
      <c r="B1143" s="5" t="s">
        <v>29706</v>
      </c>
      <c r="C1143" s="5" t="s">
        <v>65</v>
      </c>
      <c r="D1143" s="5">
        <v>30</v>
      </c>
      <c r="E1143" s="6">
        <v>260</v>
      </c>
      <c r="F1143" s="5" t="s">
        <v>113</v>
      </c>
      <c r="G1143" s="6">
        <v>5000</v>
      </c>
      <c r="H1143" s="6">
        <v>8435.1</v>
      </c>
      <c r="I1143" s="5" t="s">
        <v>29719</v>
      </c>
    </row>
    <row r="1144" ht="19" customHeight="1" spans="1:9">
      <c r="A1144" s="5">
        <v>4</v>
      </c>
      <c r="B1144" s="5" t="s">
        <v>631</v>
      </c>
      <c r="C1144" s="5" t="s">
        <v>65</v>
      </c>
      <c r="D1144" s="5">
        <v>30</v>
      </c>
      <c r="E1144" s="6">
        <v>150</v>
      </c>
      <c r="F1144" s="5" t="s">
        <v>113</v>
      </c>
      <c r="G1144" s="6">
        <v>3000</v>
      </c>
      <c r="H1144" s="6">
        <v>3803.2</v>
      </c>
      <c r="I1144" s="5" t="s">
        <v>29719</v>
      </c>
    </row>
    <row r="1145" ht="19" customHeight="1" spans="1:9">
      <c r="A1145" s="5">
        <v>4</v>
      </c>
      <c r="B1145" s="5" t="s">
        <v>67</v>
      </c>
      <c r="C1145" s="5" t="s">
        <v>65</v>
      </c>
      <c r="D1145" s="5">
        <v>30</v>
      </c>
      <c r="E1145" s="6">
        <v>150</v>
      </c>
      <c r="F1145" s="5" t="s">
        <v>113</v>
      </c>
      <c r="G1145" s="6">
        <v>3000</v>
      </c>
      <c r="H1145" s="6">
        <v>3398.8</v>
      </c>
      <c r="I1145" s="5" t="s">
        <v>29719</v>
      </c>
    </row>
    <row r="1146" ht="19" customHeight="1" spans="1:9">
      <c r="A1146" s="5">
        <v>4</v>
      </c>
      <c r="B1146" s="5" t="s">
        <v>637</v>
      </c>
      <c r="C1146" s="5" t="s">
        <v>65</v>
      </c>
      <c r="D1146" s="5">
        <v>30</v>
      </c>
      <c r="E1146" s="6">
        <v>150</v>
      </c>
      <c r="F1146" s="5" t="s">
        <v>113</v>
      </c>
      <c r="G1146" s="6">
        <v>3000</v>
      </c>
      <c r="H1146" s="6">
        <v>2106.2</v>
      </c>
      <c r="I1146" s="5" t="s">
        <v>29719</v>
      </c>
    </row>
    <row r="1147" ht="19" customHeight="1" spans="1:9">
      <c r="A1147" s="5">
        <v>4</v>
      </c>
      <c r="B1147" s="5" t="s">
        <v>855</v>
      </c>
      <c r="C1147" s="5" t="s">
        <v>65</v>
      </c>
      <c r="D1147" s="5">
        <v>30</v>
      </c>
      <c r="E1147" s="6">
        <v>150</v>
      </c>
      <c r="F1147" s="5" t="s">
        <v>113</v>
      </c>
      <c r="G1147" s="6">
        <v>3000</v>
      </c>
      <c r="H1147" s="6">
        <v>4098</v>
      </c>
      <c r="I1147" s="5" t="s">
        <v>29719</v>
      </c>
    </row>
    <row r="1148" ht="19" customHeight="1" spans="1:9">
      <c r="A1148" s="5">
        <v>4</v>
      </c>
      <c r="B1148" s="5" t="s">
        <v>122</v>
      </c>
      <c r="C1148" s="5" t="s">
        <v>29721</v>
      </c>
      <c r="D1148" s="5">
        <v>30</v>
      </c>
      <c r="E1148" s="6">
        <v>1000</v>
      </c>
      <c r="F1148" s="5" t="s">
        <v>120</v>
      </c>
      <c r="G1148" s="6">
        <v>6000</v>
      </c>
      <c r="H1148" s="6">
        <v>2829.9</v>
      </c>
      <c r="I1148" s="5" t="s">
        <v>29740</v>
      </c>
    </row>
    <row r="1149" ht="19" customHeight="1" spans="1:9">
      <c r="A1149" s="5">
        <v>4</v>
      </c>
      <c r="B1149" s="5" t="s">
        <v>166</v>
      </c>
      <c r="C1149" s="5" t="s">
        <v>29721</v>
      </c>
      <c r="D1149" s="5">
        <v>30</v>
      </c>
      <c r="E1149" s="6">
        <v>1000</v>
      </c>
      <c r="F1149" s="5" t="s">
        <v>113</v>
      </c>
      <c r="G1149" s="6">
        <v>6000</v>
      </c>
      <c r="H1149" s="6">
        <v>3415.8</v>
      </c>
      <c r="I1149" s="5" t="s">
        <v>29719</v>
      </c>
    </row>
    <row r="1150" ht="19" customHeight="1" spans="1:9">
      <c r="A1150" s="5">
        <v>4</v>
      </c>
      <c r="B1150" s="5" t="s">
        <v>127</v>
      </c>
      <c r="C1150" s="5" t="s">
        <v>29721</v>
      </c>
      <c r="D1150" s="5">
        <v>30</v>
      </c>
      <c r="E1150" s="6">
        <v>1000</v>
      </c>
      <c r="F1150" s="5" t="s">
        <v>113</v>
      </c>
      <c r="G1150" s="6">
        <v>6000</v>
      </c>
      <c r="H1150" s="6">
        <v>8378.3</v>
      </c>
      <c r="I1150" s="5" t="s">
        <v>29719</v>
      </c>
    </row>
    <row r="1151" ht="19" customHeight="1" spans="1:9">
      <c r="A1151" s="5">
        <v>4</v>
      </c>
      <c r="B1151" s="5" t="s">
        <v>173</v>
      </c>
      <c r="C1151" s="5" t="s">
        <v>29721</v>
      </c>
      <c r="D1151" s="5">
        <v>30</v>
      </c>
      <c r="E1151" s="6">
        <v>1000</v>
      </c>
      <c r="F1151" s="5" t="s">
        <v>113</v>
      </c>
      <c r="G1151" s="6">
        <v>6000</v>
      </c>
      <c r="H1151" s="6">
        <v>8374.6</v>
      </c>
      <c r="I1151" s="5" t="s">
        <v>29719</v>
      </c>
    </row>
    <row r="1152" ht="19" customHeight="1" spans="1:9">
      <c r="A1152" s="5">
        <v>4</v>
      </c>
      <c r="B1152" s="5" t="s">
        <v>293</v>
      </c>
      <c r="C1152" s="5" t="s">
        <v>29721</v>
      </c>
      <c r="D1152" s="5">
        <v>28</v>
      </c>
      <c r="E1152" s="6">
        <v>1000</v>
      </c>
      <c r="F1152" s="5" t="s">
        <v>113</v>
      </c>
      <c r="G1152" s="6">
        <v>5600</v>
      </c>
      <c r="H1152" s="6">
        <v>7354.2</v>
      </c>
      <c r="I1152" s="5" t="s">
        <v>29719</v>
      </c>
    </row>
    <row r="1153" ht="19" customHeight="1" spans="1:9">
      <c r="A1153" s="5">
        <v>4</v>
      </c>
      <c r="B1153" s="5" t="s">
        <v>785</v>
      </c>
      <c r="C1153" s="5" t="s">
        <v>29721</v>
      </c>
      <c r="D1153" s="5">
        <v>19</v>
      </c>
      <c r="E1153" s="6">
        <v>1000</v>
      </c>
      <c r="F1153" s="5" t="s">
        <v>120</v>
      </c>
      <c r="G1153" s="6">
        <v>3800</v>
      </c>
      <c r="H1153" s="6">
        <v>2415.7</v>
      </c>
      <c r="I1153" s="5" t="s">
        <v>29740</v>
      </c>
    </row>
    <row r="1154" ht="19" customHeight="1" spans="1:9">
      <c r="A1154" s="5">
        <v>4</v>
      </c>
      <c r="B1154" s="5" t="s">
        <v>29683</v>
      </c>
      <c r="C1154" s="5" t="s">
        <v>29721</v>
      </c>
      <c r="D1154" s="5">
        <v>19</v>
      </c>
      <c r="E1154" s="6">
        <v>260</v>
      </c>
      <c r="F1154" s="5" t="s">
        <v>113</v>
      </c>
      <c r="G1154" s="6">
        <v>3166.67</v>
      </c>
      <c r="H1154" s="6">
        <v>8442.9</v>
      </c>
      <c r="I1154" s="5" t="s">
        <v>29719</v>
      </c>
    </row>
    <row r="1155" ht="19" customHeight="1" spans="1:9">
      <c r="A1155" s="5">
        <v>4</v>
      </c>
      <c r="B1155" s="5" t="s">
        <v>334</v>
      </c>
      <c r="C1155" s="5" t="s">
        <v>29721</v>
      </c>
      <c r="D1155" s="5">
        <v>5</v>
      </c>
      <c r="E1155" s="6">
        <v>260</v>
      </c>
      <c r="F1155" s="5" t="s">
        <v>120</v>
      </c>
      <c r="G1155" s="6">
        <v>833.33</v>
      </c>
      <c r="H1155" s="6">
        <v>604.4</v>
      </c>
      <c r="I1155" s="5" t="s">
        <v>29740</v>
      </c>
    </row>
    <row r="1156" ht="19" customHeight="1" spans="1:9">
      <c r="A1156" s="5">
        <v>4</v>
      </c>
      <c r="B1156" s="5" t="s">
        <v>29754</v>
      </c>
      <c r="C1156" s="5" t="s">
        <v>29721</v>
      </c>
      <c r="D1156" s="5">
        <v>30</v>
      </c>
      <c r="E1156" s="6">
        <v>260</v>
      </c>
      <c r="F1156" s="5" t="s">
        <v>113</v>
      </c>
      <c r="G1156" s="6">
        <v>5000</v>
      </c>
      <c r="H1156" s="6">
        <v>10397.4</v>
      </c>
      <c r="I1156" s="5" t="s">
        <v>29719</v>
      </c>
    </row>
    <row r="1157" ht="19" customHeight="1" spans="1:9">
      <c r="A1157" s="5">
        <v>4</v>
      </c>
      <c r="B1157" s="5" t="s">
        <v>29704</v>
      </c>
      <c r="C1157" s="5" t="s">
        <v>29721</v>
      </c>
      <c r="D1157" s="5">
        <v>30</v>
      </c>
      <c r="E1157" s="6">
        <v>260</v>
      </c>
      <c r="F1157" s="5" t="s">
        <v>113</v>
      </c>
      <c r="G1157" s="6">
        <v>5000</v>
      </c>
      <c r="H1157" s="6">
        <v>11794.9</v>
      </c>
      <c r="I1157" s="5" t="s">
        <v>29719</v>
      </c>
    </row>
    <row r="1158" ht="19" customHeight="1" spans="1:9">
      <c r="A1158" s="5">
        <v>4</v>
      </c>
      <c r="B1158" s="5" t="s">
        <v>29764</v>
      </c>
      <c r="C1158" s="5" t="s">
        <v>29721</v>
      </c>
      <c r="D1158" s="5">
        <v>5</v>
      </c>
      <c r="E1158" s="6">
        <v>260</v>
      </c>
      <c r="F1158" s="5" t="s">
        <v>120</v>
      </c>
      <c r="G1158" s="6">
        <v>833.33</v>
      </c>
      <c r="H1158" s="6">
        <v>773.2</v>
      </c>
      <c r="I1158" s="5" t="s">
        <v>29740</v>
      </c>
    </row>
    <row r="1159" ht="19" customHeight="1" spans="1:9">
      <c r="A1159" s="5">
        <v>4</v>
      </c>
      <c r="B1159" s="5" t="s">
        <v>84</v>
      </c>
      <c r="C1159" s="5" t="s">
        <v>29721</v>
      </c>
      <c r="D1159" s="5">
        <v>12</v>
      </c>
      <c r="E1159" s="6">
        <v>260</v>
      </c>
      <c r="F1159" s="5" t="s">
        <v>113</v>
      </c>
      <c r="G1159" s="6">
        <v>2000</v>
      </c>
      <c r="H1159" s="6">
        <v>20.5</v>
      </c>
      <c r="I1159" s="5" t="s">
        <v>29719</v>
      </c>
    </row>
    <row r="1160" ht="19" customHeight="1" spans="1:9">
      <c r="A1160" s="5">
        <v>4</v>
      </c>
      <c r="B1160" s="5" t="s">
        <v>29668</v>
      </c>
      <c r="C1160" s="5" t="s">
        <v>29721</v>
      </c>
      <c r="D1160" s="5">
        <v>11</v>
      </c>
      <c r="E1160" s="6">
        <v>150</v>
      </c>
      <c r="F1160" s="5" t="s">
        <v>113</v>
      </c>
      <c r="G1160" s="6">
        <v>1100</v>
      </c>
      <c r="H1160" s="6">
        <v>1707</v>
      </c>
      <c r="I1160" s="5" t="s">
        <v>29719</v>
      </c>
    </row>
    <row r="1161" ht="19" customHeight="1" spans="1:9">
      <c r="A1161" s="5">
        <v>4</v>
      </c>
      <c r="B1161" s="5" t="s">
        <v>342</v>
      </c>
      <c r="C1161" s="5" t="s">
        <v>29721</v>
      </c>
      <c r="D1161" s="5">
        <v>27</v>
      </c>
      <c r="E1161" s="6">
        <v>150</v>
      </c>
      <c r="F1161" s="5" t="s">
        <v>113</v>
      </c>
      <c r="G1161" s="6">
        <v>2700</v>
      </c>
      <c r="H1161" s="6">
        <v>3829.9</v>
      </c>
      <c r="I1161" s="5" t="s">
        <v>29719</v>
      </c>
    </row>
    <row r="1162" ht="19" customHeight="1" spans="1:9">
      <c r="A1162" s="5">
        <v>4</v>
      </c>
      <c r="B1162" s="5" t="s">
        <v>343</v>
      </c>
      <c r="C1162" s="5" t="s">
        <v>29721</v>
      </c>
      <c r="D1162" s="5">
        <v>30</v>
      </c>
      <c r="E1162" s="6">
        <v>260</v>
      </c>
      <c r="F1162" s="5" t="s">
        <v>113</v>
      </c>
      <c r="G1162" s="6">
        <v>5000</v>
      </c>
      <c r="H1162" s="6">
        <v>10312.2</v>
      </c>
      <c r="I1162" s="5" t="s">
        <v>29719</v>
      </c>
    </row>
    <row r="1163" ht="19" customHeight="1" spans="1:9">
      <c r="A1163" s="5">
        <v>4</v>
      </c>
      <c r="B1163" s="5" t="s">
        <v>346</v>
      </c>
      <c r="C1163" s="5" t="s">
        <v>29721</v>
      </c>
      <c r="D1163" s="5">
        <v>5</v>
      </c>
      <c r="E1163" s="6">
        <v>260</v>
      </c>
      <c r="F1163" s="5" t="s">
        <v>120</v>
      </c>
      <c r="G1163" s="6">
        <v>833.33</v>
      </c>
      <c r="H1163" s="6">
        <v>168.2</v>
      </c>
      <c r="I1163" s="5" t="s">
        <v>29740</v>
      </c>
    </row>
    <row r="1164" ht="19" customHeight="1" spans="1:9">
      <c r="A1164" s="5">
        <v>4</v>
      </c>
      <c r="B1164" s="5" t="s">
        <v>29728</v>
      </c>
      <c r="C1164" s="5" t="s">
        <v>29721</v>
      </c>
      <c r="D1164" s="5">
        <v>30</v>
      </c>
      <c r="E1164" s="6">
        <v>150</v>
      </c>
      <c r="F1164" s="5" t="s">
        <v>113</v>
      </c>
      <c r="G1164" s="6">
        <v>3000</v>
      </c>
      <c r="H1164" s="6">
        <v>5802.3</v>
      </c>
      <c r="I1164" s="5" t="s">
        <v>29719</v>
      </c>
    </row>
    <row r="1165" ht="19" customHeight="1" spans="1:9">
      <c r="A1165" s="5">
        <v>4</v>
      </c>
      <c r="B1165" s="5" t="s">
        <v>29650</v>
      </c>
      <c r="C1165" s="5" t="s">
        <v>29721</v>
      </c>
      <c r="D1165" s="5">
        <v>5</v>
      </c>
      <c r="E1165" s="6">
        <v>150</v>
      </c>
      <c r="F1165" s="5" t="s">
        <v>113</v>
      </c>
      <c r="G1165" s="6">
        <v>500</v>
      </c>
      <c r="H1165" s="6">
        <v>10.9</v>
      </c>
      <c r="I1165" s="5" t="s">
        <v>29719</v>
      </c>
    </row>
    <row r="1166" ht="19" customHeight="1" spans="1:9">
      <c r="A1166" s="5">
        <v>4</v>
      </c>
      <c r="B1166" s="5" t="s">
        <v>29640</v>
      </c>
      <c r="C1166" s="5" t="s">
        <v>845</v>
      </c>
      <c r="D1166" s="5">
        <v>4</v>
      </c>
      <c r="E1166" s="6">
        <v>260</v>
      </c>
      <c r="F1166" s="5" t="s">
        <v>113</v>
      </c>
      <c r="G1166" s="6">
        <v>666.67</v>
      </c>
      <c r="H1166" s="6">
        <v>180.3</v>
      </c>
      <c r="I1166" s="5" t="s">
        <v>29719</v>
      </c>
    </row>
    <row r="1167" ht="19" customHeight="1" spans="1:9">
      <c r="A1167" s="5">
        <v>4</v>
      </c>
      <c r="B1167" s="5" t="s">
        <v>557</v>
      </c>
      <c r="C1167" s="5" t="s">
        <v>845</v>
      </c>
      <c r="D1167" s="5">
        <v>1</v>
      </c>
      <c r="E1167" s="6">
        <v>260</v>
      </c>
      <c r="F1167" s="5" t="s">
        <v>120</v>
      </c>
      <c r="G1167" s="6">
        <v>166.67</v>
      </c>
      <c r="H1167" s="6">
        <v>38.5</v>
      </c>
      <c r="I1167" s="5" t="s">
        <v>29740</v>
      </c>
    </row>
    <row r="1168" ht="19" customHeight="1" spans="1:9">
      <c r="A1168" s="5">
        <v>4</v>
      </c>
      <c r="B1168" s="5" t="s">
        <v>561</v>
      </c>
      <c r="C1168" s="5" t="s">
        <v>845</v>
      </c>
      <c r="D1168" s="5">
        <v>1</v>
      </c>
      <c r="E1168" s="6">
        <v>260</v>
      </c>
      <c r="F1168" s="5" t="s">
        <v>120</v>
      </c>
      <c r="G1168" s="6">
        <v>166.67</v>
      </c>
      <c r="H1168" s="6">
        <v>69.5</v>
      </c>
      <c r="I1168" s="5" t="s">
        <v>29740</v>
      </c>
    </row>
    <row r="1169" ht="19" customHeight="1" spans="1:9">
      <c r="A1169" s="5">
        <v>4</v>
      </c>
      <c r="B1169" s="5" t="s">
        <v>29634</v>
      </c>
      <c r="C1169" s="5" t="s">
        <v>845</v>
      </c>
      <c r="D1169" s="5">
        <v>1</v>
      </c>
      <c r="E1169" s="6">
        <v>260</v>
      </c>
      <c r="F1169" s="5" t="s">
        <v>113</v>
      </c>
      <c r="G1169" s="6">
        <v>166.67</v>
      </c>
      <c r="H1169" s="6">
        <v>43.1</v>
      </c>
      <c r="I1169" s="5" t="s">
        <v>29719</v>
      </c>
    </row>
    <row r="1170" ht="19" customHeight="1" spans="1:9">
      <c r="A1170" s="5">
        <v>4</v>
      </c>
      <c r="B1170" s="5" t="s">
        <v>29655</v>
      </c>
      <c r="C1170" s="5" t="s">
        <v>845</v>
      </c>
      <c r="D1170" s="5">
        <v>30</v>
      </c>
      <c r="E1170" s="6">
        <v>150</v>
      </c>
      <c r="F1170" s="5" t="s">
        <v>113</v>
      </c>
      <c r="G1170" s="6">
        <v>3000</v>
      </c>
      <c r="H1170" s="6">
        <v>3789.7</v>
      </c>
      <c r="I1170" s="5" t="s">
        <v>29719</v>
      </c>
    </row>
    <row r="1171" ht="19" customHeight="1" spans="1:9">
      <c r="A1171" s="5">
        <v>4</v>
      </c>
      <c r="B1171" s="5" t="s">
        <v>29637</v>
      </c>
      <c r="C1171" s="5" t="s">
        <v>845</v>
      </c>
      <c r="D1171" s="5">
        <v>30</v>
      </c>
      <c r="E1171" s="6">
        <v>150</v>
      </c>
      <c r="F1171" s="5" t="s">
        <v>120</v>
      </c>
      <c r="G1171" s="6">
        <v>3000</v>
      </c>
      <c r="H1171" s="6">
        <v>0</v>
      </c>
      <c r="I1171" s="5" t="s">
        <v>29740</v>
      </c>
    </row>
    <row r="1172" ht="19" customHeight="1" spans="1:9">
      <c r="A1172" s="5">
        <v>4</v>
      </c>
      <c r="B1172" s="5" t="s">
        <v>135</v>
      </c>
      <c r="C1172" s="5" t="s">
        <v>845</v>
      </c>
      <c r="D1172" s="5">
        <v>30</v>
      </c>
      <c r="E1172" s="6">
        <v>150</v>
      </c>
      <c r="F1172" s="5" t="s">
        <v>113</v>
      </c>
      <c r="G1172" s="6">
        <v>3000</v>
      </c>
      <c r="H1172" s="6">
        <v>4286.1</v>
      </c>
      <c r="I1172" s="5" t="s">
        <v>29719</v>
      </c>
    </row>
    <row r="1173" ht="19" customHeight="1" spans="1:9">
      <c r="A1173" s="5">
        <v>4</v>
      </c>
      <c r="B1173" s="5" t="s">
        <v>29649</v>
      </c>
      <c r="C1173" s="5" t="s">
        <v>845</v>
      </c>
      <c r="D1173" s="5">
        <v>30</v>
      </c>
      <c r="E1173" s="6">
        <v>150</v>
      </c>
      <c r="F1173" s="5" t="s">
        <v>120</v>
      </c>
      <c r="G1173" s="6">
        <v>3000</v>
      </c>
      <c r="H1173" s="6">
        <v>0</v>
      </c>
      <c r="I1173" s="5" t="s">
        <v>29740</v>
      </c>
    </row>
    <row r="1174" ht="19" customHeight="1" spans="1:9">
      <c r="A1174" s="5">
        <v>4</v>
      </c>
      <c r="B1174" s="5" t="s">
        <v>29635</v>
      </c>
      <c r="C1174" s="5" t="s">
        <v>845</v>
      </c>
      <c r="D1174" s="5">
        <v>30</v>
      </c>
      <c r="E1174" s="6">
        <v>150</v>
      </c>
      <c r="F1174" s="5" t="s">
        <v>120</v>
      </c>
      <c r="G1174" s="6">
        <v>3000</v>
      </c>
      <c r="H1174" s="6">
        <v>168.4</v>
      </c>
      <c r="I1174" s="5" t="s">
        <v>29740</v>
      </c>
    </row>
    <row r="1175" ht="19" customHeight="1" spans="1:9">
      <c r="A1175" s="5">
        <v>4</v>
      </c>
      <c r="B1175" s="5" t="s">
        <v>29720</v>
      </c>
      <c r="C1175" s="5" t="s">
        <v>845</v>
      </c>
      <c r="D1175" s="5">
        <v>30</v>
      </c>
      <c r="E1175" s="6">
        <v>150</v>
      </c>
      <c r="F1175" s="5" t="s">
        <v>113</v>
      </c>
      <c r="G1175" s="6">
        <v>3000</v>
      </c>
      <c r="H1175" s="6">
        <v>5599.4</v>
      </c>
      <c r="I1175" s="5" t="s">
        <v>29719</v>
      </c>
    </row>
    <row r="1176" ht="19" customHeight="1" spans="1:9">
      <c r="A1176" s="5">
        <v>4</v>
      </c>
      <c r="B1176" s="5" t="s">
        <v>29636</v>
      </c>
      <c r="C1176" s="5" t="s">
        <v>845</v>
      </c>
      <c r="D1176" s="5">
        <v>30</v>
      </c>
      <c r="E1176" s="6">
        <v>150</v>
      </c>
      <c r="F1176" s="5" t="s">
        <v>120</v>
      </c>
      <c r="G1176" s="6">
        <v>3000</v>
      </c>
      <c r="H1176" s="6">
        <v>1590.6</v>
      </c>
      <c r="I1176" s="5" t="s">
        <v>29740</v>
      </c>
    </row>
    <row r="1177" ht="19" customHeight="1" spans="1:9">
      <c r="A1177" s="5">
        <v>4</v>
      </c>
      <c r="B1177" s="5" t="s">
        <v>566</v>
      </c>
      <c r="C1177" s="5" t="s">
        <v>845</v>
      </c>
      <c r="D1177" s="5">
        <v>30</v>
      </c>
      <c r="E1177" s="6">
        <v>150</v>
      </c>
      <c r="F1177" s="5" t="s">
        <v>113</v>
      </c>
      <c r="G1177" s="6">
        <v>3000</v>
      </c>
      <c r="H1177" s="6">
        <v>7126.6</v>
      </c>
      <c r="I1177" s="5" t="s">
        <v>29719</v>
      </c>
    </row>
    <row r="1178" ht="19" customHeight="1" spans="1:9">
      <c r="A1178" s="5">
        <v>4</v>
      </c>
      <c r="B1178" s="5" t="s">
        <v>29699</v>
      </c>
      <c r="C1178" s="5" t="s">
        <v>845</v>
      </c>
      <c r="D1178" s="5">
        <v>30</v>
      </c>
      <c r="E1178" s="6">
        <v>260</v>
      </c>
      <c r="F1178" s="5" t="s">
        <v>120</v>
      </c>
      <c r="G1178" s="6">
        <v>5000</v>
      </c>
      <c r="H1178" s="6">
        <v>295.1</v>
      </c>
      <c r="I1178" s="5" t="s">
        <v>29740</v>
      </c>
    </row>
    <row r="1179" ht="19" customHeight="1" spans="1:9">
      <c r="A1179" s="5">
        <v>4</v>
      </c>
      <c r="B1179" s="5" t="s">
        <v>29707</v>
      </c>
      <c r="C1179" s="5" t="s">
        <v>845</v>
      </c>
      <c r="D1179" s="5">
        <v>30</v>
      </c>
      <c r="E1179" s="6">
        <v>260</v>
      </c>
      <c r="F1179" s="5" t="s">
        <v>120</v>
      </c>
      <c r="G1179" s="6">
        <v>5000</v>
      </c>
      <c r="H1179" s="6">
        <v>2349.7</v>
      </c>
      <c r="I1179" s="5" t="s">
        <v>29740</v>
      </c>
    </row>
    <row r="1180" ht="19" customHeight="1" spans="1:9">
      <c r="A1180" s="5">
        <v>4</v>
      </c>
      <c r="B1180" s="5" t="s">
        <v>29669</v>
      </c>
      <c r="C1180" s="5" t="s">
        <v>845</v>
      </c>
      <c r="D1180" s="5">
        <v>30</v>
      </c>
      <c r="E1180" s="6">
        <v>260</v>
      </c>
      <c r="F1180" s="5" t="s">
        <v>113</v>
      </c>
      <c r="G1180" s="6">
        <v>5000</v>
      </c>
      <c r="H1180" s="6">
        <v>9559.1</v>
      </c>
      <c r="I1180" s="5" t="s">
        <v>29719</v>
      </c>
    </row>
    <row r="1181" ht="19" customHeight="1" spans="1:9">
      <c r="A1181" s="5">
        <v>4</v>
      </c>
      <c r="B1181" s="5" t="s">
        <v>29723</v>
      </c>
      <c r="C1181" s="5" t="s">
        <v>845</v>
      </c>
      <c r="D1181" s="5">
        <v>30</v>
      </c>
      <c r="E1181" s="6">
        <v>150</v>
      </c>
      <c r="F1181" s="5" t="s">
        <v>113</v>
      </c>
      <c r="G1181" s="6">
        <v>3000</v>
      </c>
      <c r="H1181" s="6">
        <v>6075.2</v>
      </c>
      <c r="I1181" s="5" t="s">
        <v>29719</v>
      </c>
    </row>
    <row r="1182" ht="19" customHeight="1" spans="1:9">
      <c r="A1182" s="5">
        <v>4</v>
      </c>
      <c r="B1182" s="5" t="s">
        <v>29726</v>
      </c>
      <c r="C1182" s="5" t="s">
        <v>845</v>
      </c>
      <c r="D1182" s="5">
        <v>30</v>
      </c>
      <c r="E1182" s="6">
        <v>150</v>
      </c>
      <c r="F1182" s="5" t="s">
        <v>113</v>
      </c>
      <c r="G1182" s="6">
        <v>3000</v>
      </c>
      <c r="H1182" s="6">
        <v>7366.4</v>
      </c>
      <c r="I1182" s="5" t="s">
        <v>29719</v>
      </c>
    </row>
    <row r="1183" ht="19" customHeight="1" spans="1:9">
      <c r="A1183" s="5">
        <v>4</v>
      </c>
      <c r="B1183" s="5" t="s">
        <v>29662</v>
      </c>
      <c r="C1183" s="5" t="s">
        <v>845</v>
      </c>
      <c r="D1183" s="5">
        <v>30</v>
      </c>
      <c r="E1183" s="6">
        <v>150</v>
      </c>
      <c r="F1183" s="5" t="s">
        <v>113</v>
      </c>
      <c r="G1183" s="6">
        <v>3000</v>
      </c>
      <c r="H1183" s="6">
        <v>7002</v>
      </c>
      <c r="I1183" s="5" t="s">
        <v>29719</v>
      </c>
    </row>
    <row r="1184" ht="19" customHeight="1" spans="1:9">
      <c r="A1184" s="5">
        <v>4</v>
      </c>
      <c r="B1184" s="5" t="s">
        <v>29738</v>
      </c>
      <c r="C1184" s="5" t="s">
        <v>845</v>
      </c>
      <c r="D1184" s="5">
        <v>30</v>
      </c>
      <c r="E1184" s="6">
        <v>260</v>
      </c>
      <c r="F1184" s="5" t="s">
        <v>113</v>
      </c>
      <c r="G1184" s="6">
        <v>5000</v>
      </c>
      <c r="H1184" s="6">
        <v>5708.2</v>
      </c>
      <c r="I1184" s="5" t="s">
        <v>29719</v>
      </c>
    </row>
    <row r="1185" ht="19" customHeight="1" spans="1:9">
      <c r="A1185" s="5">
        <v>4</v>
      </c>
      <c r="B1185" s="5" t="s">
        <v>29690</v>
      </c>
      <c r="C1185" s="5" t="s">
        <v>845</v>
      </c>
      <c r="D1185" s="5">
        <v>30</v>
      </c>
      <c r="E1185" s="6">
        <v>260</v>
      </c>
      <c r="F1185" s="5" t="s">
        <v>113</v>
      </c>
      <c r="G1185" s="6">
        <v>5000</v>
      </c>
      <c r="H1185" s="6">
        <v>5991.7</v>
      </c>
      <c r="I1185" s="5" t="s">
        <v>29719</v>
      </c>
    </row>
    <row r="1186" ht="19" customHeight="1" spans="1:9">
      <c r="A1186" s="5">
        <v>4</v>
      </c>
      <c r="B1186" s="5" t="s">
        <v>29701</v>
      </c>
      <c r="C1186" s="5" t="s">
        <v>845</v>
      </c>
      <c r="D1186" s="5">
        <v>30</v>
      </c>
      <c r="E1186" s="6">
        <v>260</v>
      </c>
      <c r="F1186" s="5" t="s">
        <v>113</v>
      </c>
      <c r="G1186" s="6">
        <v>5000</v>
      </c>
      <c r="H1186" s="6">
        <v>6381.7</v>
      </c>
      <c r="I1186" s="5" t="s">
        <v>29719</v>
      </c>
    </row>
    <row r="1187" ht="19" customHeight="1" spans="1:9">
      <c r="A1187" s="5">
        <v>4</v>
      </c>
      <c r="B1187" s="5" t="s">
        <v>29759</v>
      </c>
      <c r="C1187" s="5" t="s">
        <v>845</v>
      </c>
      <c r="D1187" s="5">
        <v>30</v>
      </c>
      <c r="E1187" s="6">
        <v>260</v>
      </c>
      <c r="F1187" s="5" t="s">
        <v>113</v>
      </c>
      <c r="G1187" s="6">
        <v>5000</v>
      </c>
      <c r="H1187" s="6">
        <v>10672.7</v>
      </c>
      <c r="I1187" s="5" t="s">
        <v>29719</v>
      </c>
    </row>
    <row r="1188" ht="19" customHeight="1" spans="1:9">
      <c r="A1188" s="5">
        <v>4</v>
      </c>
      <c r="B1188" s="5" t="s">
        <v>29698</v>
      </c>
      <c r="C1188" s="5" t="s">
        <v>845</v>
      </c>
      <c r="D1188" s="5">
        <v>30</v>
      </c>
      <c r="E1188" s="6">
        <v>260</v>
      </c>
      <c r="F1188" s="5" t="s">
        <v>120</v>
      </c>
      <c r="G1188" s="6">
        <v>5000</v>
      </c>
      <c r="H1188" s="6">
        <v>545</v>
      </c>
      <c r="I1188" s="5" t="s">
        <v>29740</v>
      </c>
    </row>
    <row r="1189" ht="19" customHeight="1" spans="1:9">
      <c r="A1189" s="5">
        <v>4</v>
      </c>
      <c r="B1189" s="5" t="s">
        <v>29756</v>
      </c>
      <c r="C1189" s="5" t="s">
        <v>845</v>
      </c>
      <c r="D1189" s="5">
        <v>30</v>
      </c>
      <c r="E1189" s="6">
        <v>260</v>
      </c>
      <c r="F1189" s="5" t="s">
        <v>113</v>
      </c>
      <c r="G1189" s="6">
        <v>5000</v>
      </c>
      <c r="H1189" s="6">
        <v>12439.8</v>
      </c>
      <c r="I1189" s="5" t="s">
        <v>29719</v>
      </c>
    </row>
    <row r="1190" ht="19" customHeight="1" spans="1:9">
      <c r="A1190" s="5">
        <v>4</v>
      </c>
      <c r="B1190" s="5" t="s">
        <v>29672</v>
      </c>
      <c r="C1190" s="5" t="s">
        <v>845</v>
      </c>
      <c r="D1190" s="5">
        <v>30</v>
      </c>
      <c r="E1190" s="6">
        <v>260</v>
      </c>
      <c r="F1190" s="5" t="s">
        <v>113</v>
      </c>
      <c r="G1190" s="6">
        <v>5000</v>
      </c>
      <c r="H1190" s="6">
        <v>9323</v>
      </c>
      <c r="I1190" s="5" t="s">
        <v>29719</v>
      </c>
    </row>
    <row r="1191" ht="19" customHeight="1" spans="1:9">
      <c r="A1191" s="5">
        <v>4</v>
      </c>
      <c r="B1191" s="5" t="s">
        <v>29674</v>
      </c>
      <c r="C1191" s="5" t="s">
        <v>845</v>
      </c>
      <c r="D1191" s="5">
        <v>30</v>
      </c>
      <c r="E1191" s="6">
        <v>150</v>
      </c>
      <c r="F1191" s="5" t="s">
        <v>120</v>
      </c>
      <c r="G1191" s="6">
        <v>3000</v>
      </c>
      <c r="H1191" s="6">
        <v>2774.6</v>
      </c>
      <c r="I1191" s="5" t="s">
        <v>29740</v>
      </c>
    </row>
    <row r="1192" ht="19" customHeight="1" spans="1:9">
      <c r="A1192" s="5">
        <v>4</v>
      </c>
      <c r="B1192" s="5" t="s">
        <v>29696</v>
      </c>
      <c r="C1192" s="5" t="s">
        <v>845</v>
      </c>
      <c r="D1192" s="5">
        <v>30</v>
      </c>
      <c r="E1192" s="6">
        <v>260</v>
      </c>
      <c r="F1192" s="5" t="s">
        <v>120</v>
      </c>
      <c r="G1192" s="6">
        <v>5000</v>
      </c>
      <c r="H1192" s="6">
        <v>3525.1</v>
      </c>
      <c r="I1192" s="5" t="s">
        <v>29740</v>
      </c>
    </row>
    <row r="1193" ht="19" customHeight="1" spans="1:9">
      <c r="A1193" s="5">
        <v>4</v>
      </c>
      <c r="B1193" s="5" t="s">
        <v>29760</v>
      </c>
      <c r="C1193" s="5" t="s">
        <v>845</v>
      </c>
      <c r="D1193" s="5">
        <v>30</v>
      </c>
      <c r="E1193" s="6">
        <v>260</v>
      </c>
      <c r="F1193" s="5" t="s">
        <v>113</v>
      </c>
      <c r="G1193" s="6">
        <v>5000</v>
      </c>
      <c r="H1193" s="6">
        <v>1614.7</v>
      </c>
      <c r="I1193" s="5" t="s">
        <v>29719</v>
      </c>
    </row>
    <row r="1194" ht="19" customHeight="1" spans="1:9">
      <c r="A1194" s="5">
        <v>4</v>
      </c>
      <c r="B1194" s="5" t="s">
        <v>29710</v>
      </c>
      <c r="C1194" s="5" t="s">
        <v>845</v>
      </c>
      <c r="D1194" s="5">
        <v>30</v>
      </c>
      <c r="E1194" s="6">
        <v>260</v>
      </c>
      <c r="F1194" s="5" t="s">
        <v>113</v>
      </c>
      <c r="G1194" s="6">
        <v>5000</v>
      </c>
      <c r="H1194" s="6">
        <v>6512.4</v>
      </c>
      <c r="I1194" s="5" t="s">
        <v>29719</v>
      </c>
    </row>
    <row r="1195" ht="19" customHeight="1" spans="1:9">
      <c r="A1195" s="5">
        <v>4</v>
      </c>
      <c r="B1195" s="5" t="s">
        <v>29652</v>
      </c>
      <c r="C1195" s="5" t="s">
        <v>845</v>
      </c>
      <c r="D1195" s="5">
        <v>30</v>
      </c>
      <c r="E1195" s="6">
        <v>260</v>
      </c>
      <c r="F1195" s="5" t="s">
        <v>113</v>
      </c>
      <c r="G1195" s="6">
        <v>5000</v>
      </c>
      <c r="H1195" s="6">
        <v>7489.2</v>
      </c>
      <c r="I1195" s="5" t="s">
        <v>29719</v>
      </c>
    </row>
    <row r="1196" ht="19" customHeight="1" spans="1:9">
      <c r="A1196" s="5">
        <v>4</v>
      </c>
      <c r="B1196" s="5" t="s">
        <v>29691</v>
      </c>
      <c r="C1196" s="5" t="s">
        <v>845</v>
      </c>
      <c r="D1196" s="5">
        <v>30</v>
      </c>
      <c r="E1196" s="6">
        <v>260</v>
      </c>
      <c r="F1196" s="5" t="s">
        <v>113</v>
      </c>
      <c r="G1196" s="6">
        <v>5000</v>
      </c>
      <c r="H1196" s="6">
        <v>9278.5</v>
      </c>
      <c r="I1196" s="5" t="s">
        <v>29719</v>
      </c>
    </row>
    <row r="1197" ht="19" customHeight="1" spans="1:9">
      <c r="A1197" s="5">
        <v>4</v>
      </c>
      <c r="B1197" s="5" t="s">
        <v>29659</v>
      </c>
      <c r="C1197" s="5" t="s">
        <v>845</v>
      </c>
      <c r="D1197" s="5">
        <v>30</v>
      </c>
      <c r="E1197" s="6">
        <v>260</v>
      </c>
      <c r="F1197" s="5" t="s">
        <v>113</v>
      </c>
      <c r="G1197" s="6">
        <v>5000</v>
      </c>
      <c r="H1197" s="6">
        <v>7946.5</v>
      </c>
      <c r="I1197" s="5" t="s">
        <v>29719</v>
      </c>
    </row>
    <row r="1198" ht="19" customHeight="1" spans="1:9">
      <c r="A1198" s="5">
        <v>4</v>
      </c>
      <c r="B1198" s="5" t="s">
        <v>835</v>
      </c>
      <c r="C1198" s="5" t="s">
        <v>845</v>
      </c>
      <c r="D1198" s="5">
        <v>30</v>
      </c>
      <c r="E1198" s="6">
        <v>260</v>
      </c>
      <c r="F1198" s="5" t="s">
        <v>113</v>
      </c>
      <c r="G1198" s="6">
        <v>5000</v>
      </c>
      <c r="H1198" s="6">
        <v>7601.6</v>
      </c>
      <c r="I1198" s="5" t="s">
        <v>29719</v>
      </c>
    </row>
    <row r="1199" ht="19" customHeight="1" spans="1:9">
      <c r="A1199" s="5">
        <v>4</v>
      </c>
      <c r="B1199" s="5" t="s">
        <v>29697</v>
      </c>
      <c r="C1199" s="5" t="s">
        <v>845</v>
      </c>
      <c r="D1199" s="5">
        <v>30</v>
      </c>
      <c r="E1199" s="6">
        <v>260</v>
      </c>
      <c r="F1199" s="5" t="s">
        <v>113</v>
      </c>
      <c r="G1199" s="6">
        <v>5000</v>
      </c>
      <c r="H1199" s="6">
        <v>5972.6</v>
      </c>
      <c r="I1199" s="5" t="s">
        <v>29719</v>
      </c>
    </row>
    <row r="1200" ht="19" customHeight="1" spans="1:9">
      <c r="A1200" s="5">
        <v>4</v>
      </c>
      <c r="B1200" s="5" t="s">
        <v>29677</v>
      </c>
      <c r="C1200" s="5" t="s">
        <v>845</v>
      </c>
      <c r="D1200" s="5">
        <v>30</v>
      </c>
      <c r="E1200" s="6">
        <v>150</v>
      </c>
      <c r="F1200" s="5" t="s">
        <v>113</v>
      </c>
      <c r="G1200" s="6">
        <v>3000</v>
      </c>
      <c r="H1200" s="6">
        <v>5494.1</v>
      </c>
      <c r="I1200" s="5" t="s">
        <v>29719</v>
      </c>
    </row>
    <row r="1201" ht="19" customHeight="1" spans="1:9">
      <c r="A1201" s="5">
        <v>4</v>
      </c>
      <c r="B1201" s="5" t="s">
        <v>29755</v>
      </c>
      <c r="C1201" s="5" t="s">
        <v>845</v>
      </c>
      <c r="D1201" s="5">
        <v>30</v>
      </c>
      <c r="E1201" s="6">
        <v>260</v>
      </c>
      <c r="F1201" s="5" t="s">
        <v>113</v>
      </c>
      <c r="G1201" s="6">
        <v>5000</v>
      </c>
      <c r="H1201" s="6">
        <v>9589.4</v>
      </c>
      <c r="I1201" s="5" t="s">
        <v>29719</v>
      </c>
    </row>
    <row r="1202" ht="19" customHeight="1" spans="1:9">
      <c r="A1202" s="5">
        <v>4</v>
      </c>
      <c r="B1202" s="5" t="s">
        <v>85</v>
      </c>
      <c r="C1202" s="5" t="s">
        <v>845</v>
      </c>
      <c r="D1202" s="5">
        <v>30</v>
      </c>
      <c r="E1202" s="6">
        <v>150</v>
      </c>
      <c r="F1202" s="5" t="s">
        <v>113</v>
      </c>
      <c r="G1202" s="6">
        <v>3000</v>
      </c>
      <c r="H1202" s="6">
        <v>4266.1</v>
      </c>
      <c r="I1202" s="5" t="s">
        <v>29719</v>
      </c>
    </row>
    <row r="1203" ht="19" customHeight="1" spans="1:9">
      <c r="A1203" s="5">
        <v>4</v>
      </c>
      <c r="B1203" s="5" t="s">
        <v>846</v>
      </c>
      <c r="C1203" s="5" t="s">
        <v>845</v>
      </c>
      <c r="D1203" s="5">
        <v>30</v>
      </c>
      <c r="E1203" s="6">
        <v>150</v>
      </c>
      <c r="F1203" s="5" t="s">
        <v>113</v>
      </c>
      <c r="G1203" s="6">
        <v>3000</v>
      </c>
      <c r="H1203" s="6">
        <v>3623</v>
      </c>
      <c r="I1203" s="5" t="s">
        <v>29719</v>
      </c>
    </row>
    <row r="1204" ht="19" customHeight="1" spans="1:9">
      <c r="A1204" s="5">
        <v>4</v>
      </c>
      <c r="B1204" s="5" t="s">
        <v>847</v>
      </c>
      <c r="C1204" s="5" t="s">
        <v>845</v>
      </c>
      <c r="D1204" s="5">
        <v>30</v>
      </c>
      <c r="E1204" s="6">
        <v>150</v>
      </c>
      <c r="F1204" s="5" t="s">
        <v>113</v>
      </c>
      <c r="G1204" s="6">
        <v>3000</v>
      </c>
      <c r="H1204" s="6">
        <v>10278.9</v>
      </c>
      <c r="I1204" s="5" t="s">
        <v>29719</v>
      </c>
    </row>
    <row r="1205" ht="19" customHeight="1" spans="1:9">
      <c r="A1205" s="5">
        <v>4</v>
      </c>
      <c r="B1205" s="5" t="s">
        <v>29739</v>
      </c>
      <c r="C1205" s="5" t="s">
        <v>845</v>
      </c>
      <c r="D1205" s="5">
        <v>30</v>
      </c>
      <c r="E1205" s="6">
        <v>260</v>
      </c>
      <c r="F1205" s="5" t="s">
        <v>120</v>
      </c>
      <c r="G1205" s="6">
        <v>5000</v>
      </c>
      <c r="H1205" s="6">
        <v>4158.7</v>
      </c>
      <c r="I1205" s="5" t="s">
        <v>29740</v>
      </c>
    </row>
    <row r="1206" ht="19" customHeight="1" spans="1:9">
      <c r="A1206" s="5">
        <v>4</v>
      </c>
      <c r="B1206" s="5" t="s">
        <v>29679</v>
      </c>
      <c r="C1206" s="5" t="s">
        <v>845</v>
      </c>
      <c r="D1206" s="5">
        <v>30</v>
      </c>
      <c r="E1206" s="6">
        <v>150</v>
      </c>
      <c r="F1206" s="5" t="s">
        <v>113</v>
      </c>
      <c r="G1206" s="6">
        <v>3000</v>
      </c>
      <c r="H1206" s="6">
        <v>3051.9</v>
      </c>
      <c r="I1206" s="5" t="s">
        <v>29719</v>
      </c>
    </row>
    <row r="1207" ht="19" customHeight="1" spans="1:9">
      <c r="A1207" s="5">
        <v>4</v>
      </c>
      <c r="B1207" s="5" t="s">
        <v>594</v>
      </c>
      <c r="C1207" s="5" t="s">
        <v>845</v>
      </c>
      <c r="D1207" s="5">
        <v>30</v>
      </c>
      <c r="E1207" s="6">
        <v>150</v>
      </c>
      <c r="F1207" s="5" t="s">
        <v>113</v>
      </c>
      <c r="G1207" s="6">
        <v>3000</v>
      </c>
      <c r="H1207" s="6">
        <v>3984.5</v>
      </c>
      <c r="I1207" s="5" t="s">
        <v>29719</v>
      </c>
    </row>
    <row r="1208" ht="19" customHeight="1" spans="1:9">
      <c r="A1208" s="5">
        <v>4</v>
      </c>
      <c r="B1208" s="5" t="s">
        <v>848</v>
      </c>
      <c r="C1208" s="5" t="s">
        <v>845</v>
      </c>
      <c r="D1208" s="5">
        <v>30</v>
      </c>
      <c r="E1208" s="6">
        <v>150</v>
      </c>
      <c r="F1208" s="5" t="s">
        <v>113</v>
      </c>
      <c r="G1208" s="6">
        <v>3000</v>
      </c>
      <c r="H1208" s="6">
        <v>7497.5</v>
      </c>
      <c r="I1208" s="5" t="s">
        <v>29719</v>
      </c>
    </row>
    <row r="1209" ht="19" customHeight="1" spans="1:9">
      <c r="A1209" s="5">
        <v>4</v>
      </c>
      <c r="B1209" s="5" t="s">
        <v>29761</v>
      </c>
      <c r="C1209" s="5" t="s">
        <v>845</v>
      </c>
      <c r="D1209" s="5">
        <v>30</v>
      </c>
      <c r="E1209" s="6">
        <v>150</v>
      </c>
      <c r="F1209" s="5" t="s">
        <v>113</v>
      </c>
      <c r="G1209" s="6">
        <v>3000</v>
      </c>
      <c r="H1209" s="6">
        <v>5782.9</v>
      </c>
      <c r="I1209" s="5" t="s">
        <v>29719</v>
      </c>
    </row>
    <row r="1210" ht="19" customHeight="1" spans="1:9">
      <c r="A1210" s="5">
        <v>4</v>
      </c>
      <c r="B1210" s="5" t="s">
        <v>29676</v>
      </c>
      <c r="C1210" s="5" t="s">
        <v>845</v>
      </c>
      <c r="D1210" s="5">
        <v>30</v>
      </c>
      <c r="E1210" s="6">
        <v>150</v>
      </c>
      <c r="F1210" s="5" t="s">
        <v>113</v>
      </c>
      <c r="G1210" s="6">
        <v>3000</v>
      </c>
      <c r="H1210" s="6">
        <v>4488.8</v>
      </c>
      <c r="I1210" s="5" t="s">
        <v>29719</v>
      </c>
    </row>
    <row r="1211" ht="19" customHeight="1" spans="1:9">
      <c r="A1211" s="5">
        <v>4</v>
      </c>
      <c r="B1211" s="5" t="s">
        <v>601</v>
      </c>
      <c r="C1211" s="5" t="s">
        <v>845</v>
      </c>
      <c r="D1211" s="5">
        <v>30</v>
      </c>
      <c r="E1211" s="6">
        <v>150</v>
      </c>
      <c r="F1211" s="5" t="s">
        <v>113</v>
      </c>
      <c r="G1211" s="6">
        <v>3000</v>
      </c>
      <c r="H1211" s="6">
        <v>693.5</v>
      </c>
      <c r="I1211" s="5" t="s">
        <v>29719</v>
      </c>
    </row>
    <row r="1212" ht="19" customHeight="1" spans="1:9">
      <c r="A1212" s="5">
        <v>4</v>
      </c>
      <c r="B1212" s="5" t="s">
        <v>849</v>
      </c>
      <c r="C1212" s="5" t="s">
        <v>845</v>
      </c>
      <c r="D1212" s="5">
        <v>30</v>
      </c>
      <c r="E1212" s="6">
        <v>150</v>
      </c>
      <c r="F1212" s="5" t="s">
        <v>113</v>
      </c>
      <c r="G1212" s="6">
        <v>3000</v>
      </c>
      <c r="H1212" s="6">
        <v>3873.1</v>
      </c>
      <c r="I1212" s="5" t="s">
        <v>29719</v>
      </c>
    </row>
    <row r="1213" ht="19" customHeight="1" spans="1:9">
      <c r="A1213" s="5">
        <v>4</v>
      </c>
      <c r="B1213" s="5" t="s">
        <v>29665</v>
      </c>
      <c r="C1213" s="5" t="s">
        <v>845</v>
      </c>
      <c r="D1213" s="5">
        <v>30</v>
      </c>
      <c r="E1213" s="6">
        <v>150</v>
      </c>
      <c r="F1213" s="5" t="s">
        <v>113</v>
      </c>
      <c r="G1213" s="6">
        <v>3000</v>
      </c>
      <c r="H1213" s="6">
        <v>7092.5</v>
      </c>
      <c r="I1213" s="5" t="s">
        <v>29719</v>
      </c>
    </row>
    <row r="1214" ht="19" customHeight="1" spans="1:9">
      <c r="A1214" s="5">
        <v>4</v>
      </c>
      <c r="B1214" s="5" t="s">
        <v>850</v>
      </c>
      <c r="C1214" s="5" t="s">
        <v>845</v>
      </c>
      <c r="D1214" s="5">
        <v>30</v>
      </c>
      <c r="E1214" s="6">
        <v>150</v>
      </c>
      <c r="F1214" s="5" t="s">
        <v>113</v>
      </c>
      <c r="G1214" s="6">
        <v>3000</v>
      </c>
      <c r="H1214" s="6">
        <v>8132.2</v>
      </c>
      <c r="I1214" s="5" t="s">
        <v>29719</v>
      </c>
    </row>
    <row r="1215" ht="19" customHeight="1" spans="1:9">
      <c r="A1215" s="5">
        <v>4</v>
      </c>
      <c r="B1215" s="5" t="s">
        <v>842</v>
      </c>
      <c r="C1215" s="5" t="s">
        <v>845</v>
      </c>
      <c r="D1215" s="5">
        <v>30</v>
      </c>
      <c r="E1215" s="6">
        <v>150</v>
      </c>
      <c r="F1215" s="5" t="s">
        <v>113</v>
      </c>
      <c r="G1215" s="6">
        <v>3000</v>
      </c>
      <c r="H1215" s="6">
        <v>1612.5</v>
      </c>
      <c r="I1215" s="5" t="s">
        <v>29719</v>
      </c>
    </row>
    <row r="1216" ht="19" customHeight="1" spans="1:9">
      <c r="A1216" s="5">
        <v>4</v>
      </c>
      <c r="B1216" s="5" t="s">
        <v>851</v>
      </c>
      <c r="C1216" s="5" t="s">
        <v>845</v>
      </c>
      <c r="D1216" s="5">
        <v>30</v>
      </c>
      <c r="E1216" s="6">
        <v>150</v>
      </c>
      <c r="F1216" s="5" t="s">
        <v>113</v>
      </c>
      <c r="G1216" s="6">
        <v>3000</v>
      </c>
      <c r="H1216" s="6">
        <v>6144</v>
      </c>
      <c r="I1216" s="5" t="s">
        <v>29719</v>
      </c>
    </row>
    <row r="1217" ht="19" customHeight="1" spans="1:9">
      <c r="A1217" s="5">
        <v>4</v>
      </c>
      <c r="B1217" s="5" t="s">
        <v>176</v>
      </c>
      <c r="C1217" s="5" t="s">
        <v>640</v>
      </c>
      <c r="D1217" s="5">
        <v>30</v>
      </c>
      <c r="E1217" s="6">
        <v>1000</v>
      </c>
      <c r="F1217" s="5" t="s">
        <v>113</v>
      </c>
      <c r="G1217" s="6">
        <v>6000</v>
      </c>
      <c r="H1217" s="6">
        <v>3060.6</v>
      </c>
      <c r="I1217" s="5" t="s">
        <v>29719</v>
      </c>
    </row>
    <row r="1218" ht="19" customHeight="1" spans="1:9">
      <c r="A1218" s="5">
        <v>4</v>
      </c>
      <c r="B1218" s="5" t="s">
        <v>749</v>
      </c>
      <c r="C1218" s="5" t="s">
        <v>640</v>
      </c>
      <c r="D1218" s="5">
        <v>10</v>
      </c>
      <c r="E1218" s="6">
        <v>1000</v>
      </c>
      <c r="F1218" s="5" t="s">
        <v>113</v>
      </c>
      <c r="G1218" s="6">
        <v>2000</v>
      </c>
      <c r="H1218" s="6">
        <v>749.2</v>
      </c>
      <c r="I1218" s="5" t="s">
        <v>29719</v>
      </c>
    </row>
    <row r="1219" ht="19" customHeight="1" spans="1:9">
      <c r="A1219" s="5">
        <v>4</v>
      </c>
      <c r="B1219" s="5" t="s">
        <v>47</v>
      </c>
      <c r="C1219" s="5" t="s">
        <v>640</v>
      </c>
      <c r="D1219" s="5">
        <v>3</v>
      </c>
      <c r="E1219" s="6">
        <v>1000</v>
      </c>
      <c r="F1219" s="5" t="s">
        <v>113</v>
      </c>
      <c r="G1219" s="6">
        <v>600</v>
      </c>
      <c r="H1219" s="6">
        <v>740.3</v>
      </c>
      <c r="I1219" s="5" t="s">
        <v>29719</v>
      </c>
    </row>
    <row r="1220" ht="19" customHeight="1" spans="1:9">
      <c r="A1220" s="5">
        <v>4</v>
      </c>
      <c r="B1220" s="5" t="s">
        <v>40</v>
      </c>
      <c r="C1220" s="5" t="s">
        <v>640</v>
      </c>
      <c r="D1220" s="5">
        <v>5</v>
      </c>
      <c r="E1220" s="6">
        <v>1000</v>
      </c>
      <c r="F1220" s="5" t="s">
        <v>113</v>
      </c>
      <c r="G1220" s="6">
        <v>1000</v>
      </c>
      <c r="H1220" s="6">
        <v>525.5</v>
      </c>
      <c r="I1220" s="5" t="s">
        <v>29719</v>
      </c>
    </row>
    <row r="1221" ht="19" customHeight="1" spans="1:9">
      <c r="A1221" s="5">
        <v>4</v>
      </c>
      <c r="B1221" s="5" t="s">
        <v>188</v>
      </c>
      <c r="C1221" s="5" t="s">
        <v>640</v>
      </c>
      <c r="D1221" s="5">
        <v>30</v>
      </c>
      <c r="E1221" s="6">
        <v>1000</v>
      </c>
      <c r="F1221" s="5" t="s">
        <v>120</v>
      </c>
      <c r="G1221" s="6">
        <v>6000</v>
      </c>
      <c r="H1221" s="6">
        <v>1043.5</v>
      </c>
      <c r="I1221" s="5" t="s">
        <v>29740</v>
      </c>
    </row>
    <row r="1222" ht="19" customHeight="1" spans="1:9">
      <c r="A1222" s="5">
        <v>4</v>
      </c>
      <c r="B1222" s="5" t="s">
        <v>755</v>
      </c>
      <c r="C1222" s="5" t="s">
        <v>640</v>
      </c>
      <c r="D1222" s="5">
        <v>18</v>
      </c>
      <c r="E1222" s="6">
        <v>1000</v>
      </c>
      <c r="F1222" s="5" t="s">
        <v>120</v>
      </c>
      <c r="G1222" s="6">
        <v>3600</v>
      </c>
      <c r="H1222" s="6">
        <v>886.9</v>
      </c>
      <c r="I1222" s="5" t="s">
        <v>29740</v>
      </c>
    </row>
    <row r="1223" ht="19" customHeight="1" spans="1:9">
      <c r="A1223" s="5">
        <v>4</v>
      </c>
      <c r="B1223" s="5" t="s">
        <v>191</v>
      </c>
      <c r="C1223" s="5" t="s">
        <v>640</v>
      </c>
      <c r="D1223" s="5">
        <v>30</v>
      </c>
      <c r="E1223" s="6">
        <v>1000</v>
      </c>
      <c r="F1223" s="5" t="s">
        <v>120</v>
      </c>
      <c r="G1223" s="6">
        <v>6000</v>
      </c>
      <c r="H1223" s="6">
        <v>3364.9</v>
      </c>
      <c r="I1223" s="5" t="s">
        <v>29740</v>
      </c>
    </row>
    <row r="1224" ht="19" customHeight="1" spans="1:9">
      <c r="A1224" s="5">
        <v>4</v>
      </c>
      <c r="B1224" s="5" t="s">
        <v>29762</v>
      </c>
      <c r="C1224" s="5" t="s">
        <v>640</v>
      </c>
      <c r="D1224" s="5">
        <v>30</v>
      </c>
      <c r="E1224" s="6">
        <v>1000</v>
      </c>
      <c r="F1224" s="5" t="s">
        <v>120</v>
      </c>
      <c r="G1224" s="6">
        <v>6000</v>
      </c>
      <c r="H1224" s="6">
        <v>4474.1</v>
      </c>
      <c r="I1224" s="5" t="s">
        <v>29740</v>
      </c>
    </row>
    <row r="1225" ht="19" customHeight="1" spans="1:9">
      <c r="A1225" s="5">
        <v>4</v>
      </c>
      <c r="B1225" s="5" t="s">
        <v>645</v>
      </c>
      <c r="C1225" s="5" t="s">
        <v>640</v>
      </c>
      <c r="D1225" s="5">
        <v>16</v>
      </c>
      <c r="E1225" s="6">
        <v>1000</v>
      </c>
      <c r="F1225" s="5" t="s">
        <v>120</v>
      </c>
      <c r="G1225" s="6">
        <v>3200</v>
      </c>
      <c r="H1225" s="6">
        <v>350.7</v>
      </c>
      <c r="I1225" s="5" t="s">
        <v>29740</v>
      </c>
    </row>
    <row r="1226" ht="19" customHeight="1" spans="1:9">
      <c r="A1226" s="5">
        <v>4</v>
      </c>
      <c r="B1226" s="5" t="s">
        <v>195</v>
      </c>
      <c r="C1226" s="5" t="s">
        <v>640</v>
      </c>
      <c r="D1226" s="5">
        <v>12</v>
      </c>
      <c r="E1226" s="6">
        <v>1000</v>
      </c>
      <c r="F1226" s="5" t="s">
        <v>120</v>
      </c>
      <c r="G1226" s="6">
        <v>2400</v>
      </c>
      <c r="H1226" s="6">
        <v>36.7</v>
      </c>
      <c r="I1226" s="5" t="s">
        <v>29740</v>
      </c>
    </row>
    <row r="1227" ht="19" customHeight="1" spans="1:9">
      <c r="A1227" s="5">
        <v>4</v>
      </c>
      <c r="B1227" s="5" t="s">
        <v>761</v>
      </c>
      <c r="C1227" s="5" t="s">
        <v>640</v>
      </c>
      <c r="D1227" s="5">
        <v>26</v>
      </c>
      <c r="E1227" s="6">
        <v>1000</v>
      </c>
      <c r="F1227" s="5" t="s">
        <v>113</v>
      </c>
      <c r="G1227" s="6">
        <v>5200</v>
      </c>
      <c r="H1227" s="6">
        <v>6175.8</v>
      </c>
      <c r="I1227" s="5" t="s">
        <v>29719</v>
      </c>
    </row>
    <row r="1228" ht="19" customHeight="1" spans="1:9">
      <c r="A1228" s="5">
        <v>4</v>
      </c>
      <c r="B1228" s="5" t="s">
        <v>42</v>
      </c>
      <c r="C1228" s="5" t="s">
        <v>640</v>
      </c>
      <c r="D1228" s="5">
        <v>6</v>
      </c>
      <c r="E1228" s="6">
        <v>1000</v>
      </c>
      <c r="F1228" s="5" t="s">
        <v>113</v>
      </c>
      <c r="G1228" s="6">
        <v>1200</v>
      </c>
      <c r="H1228" s="6">
        <v>611.3</v>
      </c>
      <c r="I1228" s="5" t="s">
        <v>29719</v>
      </c>
    </row>
    <row r="1229" ht="19" customHeight="1" spans="1:9">
      <c r="A1229" s="5">
        <v>4</v>
      </c>
      <c r="B1229" s="5" t="s">
        <v>196</v>
      </c>
      <c r="C1229" s="5" t="s">
        <v>640</v>
      </c>
      <c r="D1229" s="5">
        <v>17</v>
      </c>
      <c r="E1229" s="6">
        <v>1000</v>
      </c>
      <c r="F1229" s="5" t="s">
        <v>120</v>
      </c>
      <c r="G1229" s="6">
        <v>3400</v>
      </c>
      <c r="H1229" s="6">
        <v>223.4</v>
      </c>
      <c r="I1229" s="5" t="s">
        <v>29740</v>
      </c>
    </row>
    <row r="1230" ht="19" customHeight="1" spans="1:9">
      <c r="A1230" s="5">
        <v>4</v>
      </c>
      <c r="B1230" s="5" t="s">
        <v>43</v>
      </c>
      <c r="C1230" s="5" t="s">
        <v>640</v>
      </c>
      <c r="D1230" s="5">
        <v>30</v>
      </c>
      <c r="E1230" s="6">
        <v>1000</v>
      </c>
      <c r="F1230" s="5" t="s">
        <v>120</v>
      </c>
      <c r="G1230" s="6">
        <v>6000</v>
      </c>
      <c r="H1230" s="6">
        <v>4115.7</v>
      </c>
      <c r="I1230" s="5" t="s">
        <v>29740</v>
      </c>
    </row>
    <row r="1231" ht="19" customHeight="1" spans="1:9">
      <c r="A1231" s="5">
        <v>4</v>
      </c>
      <c r="B1231" s="5" t="s">
        <v>197</v>
      </c>
      <c r="C1231" s="5" t="s">
        <v>640</v>
      </c>
      <c r="D1231" s="5">
        <v>30</v>
      </c>
      <c r="E1231" s="6">
        <v>1000</v>
      </c>
      <c r="F1231" s="5" t="s">
        <v>113</v>
      </c>
      <c r="G1231" s="6">
        <v>6000</v>
      </c>
      <c r="H1231" s="6">
        <v>2328.4</v>
      </c>
      <c r="I1231" s="5" t="s">
        <v>29719</v>
      </c>
    </row>
    <row r="1232" ht="19" customHeight="1" spans="1:9">
      <c r="A1232" s="5">
        <v>4</v>
      </c>
      <c r="B1232" s="5" t="s">
        <v>199</v>
      </c>
      <c r="C1232" s="5" t="s">
        <v>640</v>
      </c>
      <c r="D1232" s="5">
        <v>30</v>
      </c>
      <c r="E1232" s="6">
        <v>1000</v>
      </c>
      <c r="F1232" s="5" t="s">
        <v>113</v>
      </c>
      <c r="G1232" s="6">
        <v>6000</v>
      </c>
      <c r="H1232" s="6">
        <v>1575.4</v>
      </c>
      <c r="I1232" s="5" t="s">
        <v>29719</v>
      </c>
    </row>
    <row r="1233" ht="19" customHeight="1" spans="1:9">
      <c r="A1233" s="5">
        <v>4</v>
      </c>
      <c r="B1233" s="5" t="s">
        <v>201</v>
      </c>
      <c r="C1233" s="5" t="s">
        <v>640</v>
      </c>
      <c r="D1233" s="5">
        <v>18</v>
      </c>
      <c r="E1233" s="6">
        <v>1000</v>
      </c>
      <c r="F1233" s="5" t="s">
        <v>120</v>
      </c>
      <c r="G1233" s="6">
        <v>3600</v>
      </c>
      <c r="H1233" s="6">
        <v>161.4</v>
      </c>
      <c r="I1233" s="5" t="s">
        <v>29740</v>
      </c>
    </row>
    <row r="1234" ht="19" customHeight="1" spans="1:9">
      <c r="A1234" s="5">
        <v>4</v>
      </c>
      <c r="B1234" s="5" t="s">
        <v>773</v>
      </c>
      <c r="C1234" s="5" t="s">
        <v>640</v>
      </c>
      <c r="D1234" s="5">
        <v>30</v>
      </c>
      <c r="E1234" s="6">
        <v>1000</v>
      </c>
      <c r="F1234" s="5" t="s">
        <v>113</v>
      </c>
      <c r="G1234" s="6">
        <v>6000</v>
      </c>
      <c r="H1234" s="6">
        <v>1174.9</v>
      </c>
      <c r="I1234" s="5" t="s">
        <v>29719</v>
      </c>
    </row>
    <row r="1235" ht="19" customHeight="1" spans="1:9">
      <c r="A1235" s="5">
        <v>4</v>
      </c>
      <c r="B1235" s="5" t="s">
        <v>202</v>
      </c>
      <c r="C1235" s="5" t="s">
        <v>640</v>
      </c>
      <c r="D1235" s="5">
        <v>30</v>
      </c>
      <c r="E1235" s="6">
        <v>1000</v>
      </c>
      <c r="F1235" s="5" t="s">
        <v>120</v>
      </c>
      <c r="G1235" s="6">
        <v>6000</v>
      </c>
      <c r="H1235" s="6">
        <v>4483.1</v>
      </c>
      <c r="I1235" s="5" t="s">
        <v>29740</v>
      </c>
    </row>
    <row r="1236" ht="19" customHeight="1" spans="1:9">
      <c r="A1236" s="5">
        <v>4</v>
      </c>
      <c r="B1236" s="5" t="s">
        <v>204</v>
      </c>
      <c r="C1236" s="5" t="s">
        <v>640</v>
      </c>
      <c r="D1236" s="5">
        <v>12</v>
      </c>
      <c r="E1236" s="6">
        <v>1000</v>
      </c>
      <c r="F1236" s="5" t="s">
        <v>120</v>
      </c>
      <c r="G1236" s="6">
        <v>2400</v>
      </c>
      <c r="H1236" s="6">
        <v>509.8</v>
      </c>
      <c r="I1236" s="5" t="s">
        <v>29740</v>
      </c>
    </row>
    <row r="1237" ht="19" customHeight="1" spans="1:9">
      <c r="A1237" s="5">
        <v>4</v>
      </c>
      <c r="B1237" s="5" t="s">
        <v>205</v>
      </c>
      <c r="C1237" s="5" t="s">
        <v>640</v>
      </c>
      <c r="D1237" s="5">
        <v>18</v>
      </c>
      <c r="E1237" s="6">
        <v>1000</v>
      </c>
      <c r="F1237" s="5" t="s">
        <v>120</v>
      </c>
      <c r="G1237" s="6">
        <v>3600</v>
      </c>
      <c r="H1237" s="6">
        <v>96</v>
      </c>
      <c r="I1237" s="5" t="s">
        <v>29740</v>
      </c>
    </row>
    <row r="1238" ht="19" customHeight="1" spans="1:9">
      <c r="A1238" s="5">
        <v>4</v>
      </c>
      <c r="B1238" s="5" t="s">
        <v>206</v>
      </c>
      <c r="C1238" s="5" t="s">
        <v>640</v>
      </c>
      <c r="D1238" s="5">
        <v>30</v>
      </c>
      <c r="E1238" s="6">
        <v>1000</v>
      </c>
      <c r="F1238" s="5" t="s">
        <v>120</v>
      </c>
      <c r="G1238" s="6">
        <v>6000</v>
      </c>
      <c r="H1238" s="6">
        <v>908.1</v>
      </c>
      <c r="I1238" s="5" t="s">
        <v>29740</v>
      </c>
    </row>
    <row r="1239" ht="19" customHeight="1" spans="1:9">
      <c r="A1239" s="5">
        <v>4</v>
      </c>
      <c r="B1239" s="5" t="s">
        <v>207</v>
      </c>
      <c r="C1239" s="5" t="s">
        <v>640</v>
      </c>
      <c r="D1239" s="5">
        <v>8</v>
      </c>
      <c r="E1239" s="6">
        <v>1000</v>
      </c>
      <c r="F1239" s="5" t="s">
        <v>113</v>
      </c>
      <c r="G1239" s="6">
        <v>1600</v>
      </c>
      <c r="H1239" s="6">
        <v>1063.6</v>
      </c>
      <c r="I1239" s="5" t="s">
        <v>29719</v>
      </c>
    </row>
    <row r="1240" ht="19" customHeight="1" spans="1:9">
      <c r="A1240" s="5">
        <v>4</v>
      </c>
      <c r="B1240" s="5" t="s">
        <v>209</v>
      </c>
      <c r="C1240" s="5" t="s">
        <v>640</v>
      </c>
      <c r="D1240" s="5">
        <v>1</v>
      </c>
      <c r="E1240" s="6">
        <v>1000</v>
      </c>
      <c r="F1240" s="5" t="s">
        <v>113</v>
      </c>
      <c r="G1240" s="6">
        <v>200</v>
      </c>
      <c r="H1240" s="6">
        <v>0.4</v>
      </c>
      <c r="I1240" s="5" t="s">
        <v>29719</v>
      </c>
    </row>
    <row r="1241" ht="19" customHeight="1" spans="1:9">
      <c r="A1241" s="5">
        <v>4</v>
      </c>
      <c r="B1241" s="5" t="s">
        <v>29624</v>
      </c>
      <c r="C1241" s="5" t="s">
        <v>640</v>
      </c>
      <c r="D1241" s="5">
        <v>15</v>
      </c>
      <c r="E1241" s="6">
        <v>1000</v>
      </c>
      <c r="F1241" s="5" t="s">
        <v>113</v>
      </c>
      <c r="G1241" s="6">
        <v>3000</v>
      </c>
      <c r="H1241" s="6">
        <v>1710.8</v>
      </c>
      <c r="I1241" s="5" t="s">
        <v>29719</v>
      </c>
    </row>
    <row r="1242" ht="19" customHeight="1" spans="1:9">
      <c r="A1242" s="5">
        <v>4</v>
      </c>
      <c r="B1242" s="5" t="s">
        <v>210</v>
      </c>
      <c r="C1242" s="5" t="s">
        <v>640</v>
      </c>
      <c r="D1242" s="5">
        <v>19</v>
      </c>
      <c r="E1242" s="6">
        <v>1000</v>
      </c>
      <c r="F1242" s="5" t="s">
        <v>120</v>
      </c>
      <c r="G1242" s="6">
        <v>3800</v>
      </c>
      <c r="H1242" s="6">
        <v>1267.7</v>
      </c>
      <c r="I1242" s="5" t="s">
        <v>29740</v>
      </c>
    </row>
    <row r="1243" ht="19" customHeight="1" spans="1:9">
      <c r="A1243" s="5">
        <v>4</v>
      </c>
      <c r="B1243" s="5" t="s">
        <v>212</v>
      </c>
      <c r="C1243" s="5" t="s">
        <v>640</v>
      </c>
      <c r="D1243" s="5">
        <v>19</v>
      </c>
      <c r="E1243" s="6">
        <v>1000</v>
      </c>
      <c r="F1243" s="5" t="s">
        <v>120</v>
      </c>
      <c r="G1243" s="6">
        <v>3800</v>
      </c>
      <c r="H1243" s="6">
        <v>1230.6</v>
      </c>
      <c r="I1243" s="5" t="s">
        <v>29740</v>
      </c>
    </row>
    <row r="1244" ht="19" customHeight="1" spans="1:9">
      <c r="A1244" s="5">
        <v>4</v>
      </c>
      <c r="B1244" s="5" t="s">
        <v>45</v>
      </c>
      <c r="C1244" s="5" t="s">
        <v>640</v>
      </c>
      <c r="D1244" s="5">
        <v>5</v>
      </c>
      <c r="E1244" s="6">
        <v>1000</v>
      </c>
      <c r="F1244" s="5" t="s">
        <v>113</v>
      </c>
      <c r="G1244" s="6">
        <v>1000</v>
      </c>
      <c r="H1244" s="6">
        <v>547.4</v>
      </c>
      <c r="I1244" s="5" t="s">
        <v>29719</v>
      </c>
    </row>
    <row r="1245" ht="19" customHeight="1" spans="1:9">
      <c r="A1245" s="5">
        <v>4</v>
      </c>
      <c r="B1245" s="5" t="s">
        <v>791</v>
      </c>
      <c r="C1245" s="5" t="s">
        <v>640</v>
      </c>
      <c r="D1245" s="5">
        <v>14</v>
      </c>
      <c r="E1245" s="6">
        <v>1000</v>
      </c>
      <c r="F1245" s="5" t="s">
        <v>120</v>
      </c>
      <c r="G1245" s="6">
        <v>2800</v>
      </c>
      <c r="H1245" s="6">
        <v>501.3</v>
      </c>
      <c r="I1245" s="5" t="s">
        <v>29740</v>
      </c>
    </row>
    <row r="1246" ht="19" customHeight="1" spans="1:9">
      <c r="A1246" s="5">
        <v>4</v>
      </c>
      <c r="B1246" s="5" t="s">
        <v>29642</v>
      </c>
      <c r="C1246" s="5" t="s">
        <v>640</v>
      </c>
      <c r="D1246" s="5">
        <v>30</v>
      </c>
      <c r="E1246" s="6">
        <v>150</v>
      </c>
      <c r="F1246" s="5" t="s">
        <v>120</v>
      </c>
      <c r="G1246" s="6">
        <v>3000</v>
      </c>
      <c r="H1246" s="6">
        <v>2160.3</v>
      </c>
      <c r="I1246" s="5" t="s">
        <v>29740</v>
      </c>
    </row>
    <row r="1247" ht="19" customHeight="1" spans="1:9">
      <c r="A1247" s="5">
        <v>4</v>
      </c>
      <c r="B1247" s="5" t="s">
        <v>29633</v>
      </c>
      <c r="C1247" s="5" t="s">
        <v>640</v>
      </c>
      <c r="D1247" s="5">
        <v>30</v>
      </c>
      <c r="E1247" s="6">
        <v>150</v>
      </c>
      <c r="F1247" s="5" t="s">
        <v>120</v>
      </c>
      <c r="G1247" s="6">
        <v>3000</v>
      </c>
      <c r="H1247" s="6">
        <v>2156.9</v>
      </c>
      <c r="I1247" s="5" t="s">
        <v>29740</v>
      </c>
    </row>
    <row r="1248" ht="19" customHeight="1" spans="1:9">
      <c r="A1248" s="5">
        <v>4</v>
      </c>
      <c r="B1248" s="5" t="s">
        <v>649</v>
      </c>
      <c r="C1248" s="5" t="s">
        <v>640</v>
      </c>
      <c r="D1248" s="5">
        <v>30</v>
      </c>
      <c r="E1248" s="6">
        <v>150</v>
      </c>
      <c r="F1248" s="5" t="s">
        <v>120</v>
      </c>
      <c r="G1248" s="6">
        <v>3000</v>
      </c>
      <c r="H1248" s="6">
        <v>1790.2</v>
      </c>
      <c r="I1248" s="5" t="s">
        <v>29740</v>
      </c>
    </row>
    <row r="1249" ht="19" customHeight="1" spans="1:9">
      <c r="A1249" s="5">
        <v>4</v>
      </c>
      <c r="B1249" s="5" t="s">
        <v>654</v>
      </c>
      <c r="C1249" s="5" t="s">
        <v>640</v>
      </c>
      <c r="D1249" s="5">
        <v>4</v>
      </c>
      <c r="E1249" s="6">
        <v>260</v>
      </c>
      <c r="F1249" s="5" t="s">
        <v>120</v>
      </c>
      <c r="G1249" s="6">
        <v>666.67</v>
      </c>
      <c r="H1249" s="6">
        <v>84.6</v>
      </c>
      <c r="I1249" s="5" t="s">
        <v>29740</v>
      </c>
    </row>
    <row r="1250" ht="19" customHeight="1" spans="1:9">
      <c r="A1250" s="5">
        <v>4</v>
      </c>
      <c r="B1250" s="5" t="s">
        <v>29580</v>
      </c>
      <c r="C1250" s="5" t="s">
        <v>640</v>
      </c>
      <c r="D1250" s="5">
        <v>3</v>
      </c>
      <c r="E1250" s="6">
        <v>260</v>
      </c>
      <c r="F1250" s="5" t="s">
        <v>120</v>
      </c>
      <c r="G1250" s="6">
        <v>500</v>
      </c>
      <c r="H1250" s="6">
        <v>114.6</v>
      </c>
      <c r="I1250" s="5" t="s">
        <v>29740</v>
      </c>
    </row>
    <row r="1251" ht="19" customHeight="1" spans="1:9">
      <c r="A1251" s="5">
        <v>4</v>
      </c>
      <c r="B1251" s="5" t="s">
        <v>668</v>
      </c>
      <c r="C1251" s="5" t="s">
        <v>640</v>
      </c>
      <c r="D1251" s="5">
        <v>3</v>
      </c>
      <c r="E1251" s="6">
        <v>260</v>
      </c>
      <c r="F1251" s="5" t="s">
        <v>120</v>
      </c>
      <c r="G1251" s="6">
        <v>500</v>
      </c>
      <c r="H1251" s="6">
        <v>230.4</v>
      </c>
      <c r="I1251" s="5" t="s">
        <v>29740</v>
      </c>
    </row>
    <row r="1252" ht="19" customHeight="1" spans="1:9">
      <c r="A1252" s="5">
        <v>4</v>
      </c>
      <c r="B1252" s="5" t="s">
        <v>674</v>
      </c>
      <c r="C1252" s="5" t="s">
        <v>640</v>
      </c>
      <c r="D1252" s="5">
        <v>4</v>
      </c>
      <c r="E1252" s="6">
        <v>150</v>
      </c>
      <c r="F1252" s="5" t="s">
        <v>113</v>
      </c>
      <c r="G1252" s="6">
        <v>400</v>
      </c>
      <c r="H1252" s="6">
        <v>110.7</v>
      </c>
      <c r="I1252" s="5" t="s">
        <v>29719</v>
      </c>
    </row>
    <row r="1253" ht="19" customHeight="1" spans="1:9">
      <c r="A1253" s="5">
        <v>4</v>
      </c>
      <c r="B1253" s="5" t="s">
        <v>365</v>
      </c>
      <c r="C1253" s="5" t="s">
        <v>640</v>
      </c>
      <c r="D1253" s="5">
        <v>30</v>
      </c>
      <c r="E1253" s="6">
        <v>150</v>
      </c>
      <c r="F1253" s="5" t="s">
        <v>113</v>
      </c>
      <c r="G1253" s="6">
        <v>3000</v>
      </c>
      <c r="H1253" s="6">
        <v>3351.5</v>
      </c>
      <c r="I1253" s="5" t="s">
        <v>29719</v>
      </c>
    </row>
    <row r="1254" ht="19" customHeight="1" spans="1:9">
      <c r="A1254" s="5">
        <v>4</v>
      </c>
      <c r="B1254" s="5" t="s">
        <v>366</v>
      </c>
      <c r="C1254" s="5" t="s">
        <v>640</v>
      </c>
      <c r="D1254" s="5">
        <v>30</v>
      </c>
      <c r="E1254" s="6">
        <v>150</v>
      </c>
      <c r="F1254" s="5" t="s">
        <v>120</v>
      </c>
      <c r="G1254" s="6">
        <v>3000</v>
      </c>
      <c r="H1254" s="6">
        <v>1156.9</v>
      </c>
      <c r="I1254" s="5" t="s">
        <v>29740</v>
      </c>
    </row>
    <row r="1255" ht="19" customHeight="1" spans="1:9">
      <c r="A1255" s="5">
        <v>4</v>
      </c>
      <c r="B1255" s="5" t="s">
        <v>368</v>
      </c>
      <c r="C1255" s="5" t="s">
        <v>640</v>
      </c>
      <c r="D1255" s="5">
        <v>30</v>
      </c>
      <c r="E1255" s="6">
        <v>150</v>
      </c>
      <c r="F1255" s="5" t="s">
        <v>120</v>
      </c>
      <c r="G1255" s="6">
        <v>3000</v>
      </c>
      <c r="H1255" s="6">
        <v>2552</v>
      </c>
      <c r="I1255" s="5" t="s">
        <v>29740</v>
      </c>
    </row>
    <row r="1256" ht="19" customHeight="1" spans="1:9">
      <c r="A1256" s="5">
        <v>4</v>
      </c>
      <c r="B1256" s="5" t="s">
        <v>370</v>
      </c>
      <c r="C1256" s="5" t="s">
        <v>640</v>
      </c>
      <c r="D1256" s="5">
        <v>30</v>
      </c>
      <c r="E1256" s="6">
        <v>150</v>
      </c>
      <c r="F1256" s="5" t="s">
        <v>113</v>
      </c>
      <c r="G1256" s="6">
        <v>3000</v>
      </c>
      <c r="H1256" s="6">
        <v>3922.1</v>
      </c>
      <c r="I1256" s="5" t="s">
        <v>29719</v>
      </c>
    </row>
    <row r="1257" ht="19" customHeight="1" spans="1:9">
      <c r="A1257" s="5">
        <v>4</v>
      </c>
      <c r="B1257" s="5" t="s">
        <v>675</v>
      </c>
      <c r="C1257" s="5" t="s">
        <v>640</v>
      </c>
      <c r="D1257" s="5">
        <v>4</v>
      </c>
      <c r="E1257" s="6">
        <v>150</v>
      </c>
      <c r="F1257" s="5" t="s">
        <v>113</v>
      </c>
      <c r="G1257" s="6">
        <v>400</v>
      </c>
      <c r="H1257" s="6">
        <v>88.6</v>
      </c>
      <c r="I1257" s="5" t="s">
        <v>29719</v>
      </c>
    </row>
    <row r="1258" ht="19" customHeight="1" spans="1:9">
      <c r="A1258" s="5">
        <v>4</v>
      </c>
      <c r="B1258" s="5" t="s">
        <v>372</v>
      </c>
      <c r="C1258" s="5" t="s">
        <v>640</v>
      </c>
      <c r="D1258" s="5">
        <v>30</v>
      </c>
      <c r="E1258" s="6">
        <v>150</v>
      </c>
      <c r="F1258" s="5" t="s">
        <v>120</v>
      </c>
      <c r="G1258" s="6">
        <v>3000</v>
      </c>
      <c r="H1258" s="6">
        <v>2656.6</v>
      </c>
      <c r="I1258" s="5" t="s">
        <v>29740</v>
      </c>
    </row>
    <row r="1259" ht="19" customHeight="1" spans="1:9">
      <c r="A1259" s="5">
        <v>4</v>
      </c>
      <c r="B1259" s="5" t="s">
        <v>373</v>
      </c>
      <c r="C1259" s="5" t="s">
        <v>640</v>
      </c>
      <c r="D1259" s="5">
        <v>30</v>
      </c>
      <c r="E1259" s="6">
        <v>150</v>
      </c>
      <c r="F1259" s="5" t="s">
        <v>120</v>
      </c>
      <c r="G1259" s="6">
        <v>3000</v>
      </c>
      <c r="H1259" s="6">
        <v>2056.9</v>
      </c>
      <c r="I1259" s="5" t="s">
        <v>29740</v>
      </c>
    </row>
    <row r="1260" ht="19" customHeight="1" spans="1:9">
      <c r="A1260" s="5">
        <v>4</v>
      </c>
      <c r="B1260" s="5" t="s">
        <v>375</v>
      </c>
      <c r="C1260" s="5" t="s">
        <v>640</v>
      </c>
      <c r="D1260" s="5">
        <v>30</v>
      </c>
      <c r="E1260" s="6">
        <v>150</v>
      </c>
      <c r="F1260" s="5" t="s">
        <v>120</v>
      </c>
      <c r="G1260" s="6">
        <v>3000</v>
      </c>
      <c r="H1260" s="6">
        <v>1128.2</v>
      </c>
      <c r="I1260" s="5" t="s">
        <v>29740</v>
      </c>
    </row>
    <row r="1261" ht="19" customHeight="1" spans="1:9">
      <c r="A1261" s="5">
        <v>4</v>
      </c>
      <c r="B1261" s="5" t="s">
        <v>379</v>
      </c>
      <c r="C1261" s="5" t="s">
        <v>640</v>
      </c>
      <c r="D1261" s="5">
        <v>30</v>
      </c>
      <c r="E1261" s="6">
        <v>150</v>
      </c>
      <c r="F1261" s="5" t="s">
        <v>120</v>
      </c>
      <c r="G1261" s="6">
        <v>3000</v>
      </c>
      <c r="H1261" s="6">
        <v>1486.8</v>
      </c>
      <c r="I1261" s="5" t="s">
        <v>29740</v>
      </c>
    </row>
    <row r="1262" ht="19" customHeight="1" spans="1:9">
      <c r="A1262" s="5">
        <v>4</v>
      </c>
      <c r="B1262" s="5" t="s">
        <v>381</v>
      </c>
      <c r="C1262" s="5" t="s">
        <v>640</v>
      </c>
      <c r="D1262" s="5">
        <v>30</v>
      </c>
      <c r="E1262" s="6">
        <v>150</v>
      </c>
      <c r="F1262" s="5" t="s">
        <v>120</v>
      </c>
      <c r="G1262" s="6">
        <v>3000</v>
      </c>
      <c r="H1262" s="6">
        <v>1983.2</v>
      </c>
      <c r="I1262" s="5" t="s">
        <v>29740</v>
      </c>
    </row>
    <row r="1263" ht="19" customHeight="1" spans="1:9">
      <c r="A1263" s="5">
        <v>4</v>
      </c>
      <c r="B1263" s="5" t="s">
        <v>386</v>
      </c>
      <c r="C1263" s="5" t="s">
        <v>640</v>
      </c>
      <c r="D1263" s="5">
        <v>30</v>
      </c>
      <c r="E1263" s="6">
        <v>150</v>
      </c>
      <c r="F1263" s="5" t="s">
        <v>120</v>
      </c>
      <c r="G1263" s="6">
        <v>3000</v>
      </c>
      <c r="H1263" s="6">
        <v>2122</v>
      </c>
      <c r="I1263" s="5" t="s">
        <v>29740</v>
      </c>
    </row>
    <row r="1264" ht="19" customHeight="1" spans="1:9">
      <c r="A1264" s="5">
        <v>4</v>
      </c>
      <c r="B1264" s="5" t="s">
        <v>388</v>
      </c>
      <c r="C1264" s="5" t="s">
        <v>640</v>
      </c>
      <c r="D1264" s="5">
        <v>30</v>
      </c>
      <c r="E1264" s="6">
        <v>150</v>
      </c>
      <c r="F1264" s="5" t="s">
        <v>120</v>
      </c>
      <c r="G1264" s="6">
        <v>3000</v>
      </c>
      <c r="H1264" s="6">
        <v>1603</v>
      </c>
      <c r="I1264" s="5" t="s">
        <v>29740</v>
      </c>
    </row>
    <row r="1265" ht="19" customHeight="1" spans="1:9">
      <c r="A1265" s="5">
        <v>4</v>
      </c>
      <c r="B1265" s="5" t="s">
        <v>676</v>
      </c>
      <c r="C1265" s="5" t="s">
        <v>640</v>
      </c>
      <c r="D1265" s="5">
        <v>30</v>
      </c>
      <c r="E1265" s="6">
        <v>150</v>
      </c>
      <c r="F1265" s="5" t="s">
        <v>120</v>
      </c>
      <c r="G1265" s="6">
        <v>3000</v>
      </c>
      <c r="H1265" s="6">
        <v>1157</v>
      </c>
      <c r="I1265" s="5" t="s">
        <v>29740</v>
      </c>
    </row>
    <row r="1266" ht="19" customHeight="1" spans="1:9">
      <c r="A1266" s="5">
        <v>4</v>
      </c>
      <c r="B1266" s="5" t="s">
        <v>29660</v>
      </c>
      <c r="C1266" s="5" t="s">
        <v>640</v>
      </c>
      <c r="D1266" s="5">
        <v>30</v>
      </c>
      <c r="E1266" s="6">
        <v>150</v>
      </c>
      <c r="F1266" s="5" t="s">
        <v>113</v>
      </c>
      <c r="G1266" s="6">
        <v>3000</v>
      </c>
      <c r="H1266" s="6">
        <v>3279.9</v>
      </c>
      <c r="I1266" s="5" t="s">
        <v>29719</v>
      </c>
    </row>
    <row r="1267" ht="19" customHeight="1" spans="1:9">
      <c r="A1267" s="5">
        <v>4</v>
      </c>
      <c r="B1267" s="5" t="s">
        <v>391</v>
      </c>
      <c r="C1267" s="5" t="s">
        <v>640</v>
      </c>
      <c r="D1267" s="5">
        <v>30</v>
      </c>
      <c r="E1267" s="6">
        <v>150</v>
      </c>
      <c r="F1267" s="5" t="s">
        <v>120</v>
      </c>
      <c r="G1267" s="6">
        <v>3000</v>
      </c>
      <c r="H1267" s="6">
        <v>2324.6</v>
      </c>
      <c r="I1267" s="5" t="s">
        <v>29740</v>
      </c>
    </row>
    <row r="1268" ht="19" customHeight="1" spans="1:9">
      <c r="A1268" s="5">
        <v>4</v>
      </c>
      <c r="B1268" s="5" t="s">
        <v>394</v>
      </c>
      <c r="C1268" s="5" t="s">
        <v>640</v>
      </c>
      <c r="D1268" s="5">
        <v>30</v>
      </c>
      <c r="E1268" s="6">
        <v>150</v>
      </c>
      <c r="F1268" s="5" t="s">
        <v>120</v>
      </c>
      <c r="G1268" s="6">
        <v>3000</v>
      </c>
      <c r="H1268" s="6">
        <v>982.7</v>
      </c>
      <c r="I1268" s="5" t="s">
        <v>29740</v>
      </c>
    </row>
    <row r="1269" ht="19" customHeight="1" spans="1:9">
      <c r="A1269" s="5">
        <v>4</v>
      </c>
      <c r="B1269" s="5" t="s">
        <v>29747</v>
      </c>
      <c r="C1269" s="5" t="s">
        <v>640</v>
      </c>
      <c r="D1269" s="5">
        <v>30</v>
      </c>
      <c r="E1269" s="6">
        <v>150</v>
      </c>
      <c r="F1269" s="5" t="s">
        <v>113</v>
      </c>
      <c r="G1269" s="6">
        <v>3000</v>
      </c>
      <c r="H1269" s="6">
        <v>3432</v>
      </c>
      <c r="I1269" s="5" t="s">
        <v>29719</v>
      </c>
    </row>
    <row r="1270" ht="19" customHeight="1" spans="1:9">
      <c r="A1270" s="5">
        <v>4</v>
      </c>
      <c r="B1270" s="5" t="s">
        <v>678</v>
      </c>
      <c r="C1270" s="5" t="s">
        <v>640</v>
      </c>
      <c r="D1270" s="5">
        <v>30</v>
      </c>
      <c r="E1270" s="6">
        <v>150</v>
      </c>
      <c r="F1270" s="5" t="s">
        <v>120</v>
      </c>
      <c r="G1270" s="6">
        <v>3000</v>
      </c>
      <c r="H1270" s="6">
        <v>806.6</v>
      </c>
      <c r="I1270" s="5" t="s">
        <v>29740</v>
      </c>
    </row>
    <row r="1271" ht="19" customHeight="1" spans="1:9">
      <c r="A1271" s="5">
        <v>4</v>
      </c>
      <c r="B1271" s="5" t="s">
        <v>397</v>
      </c>
      <c r="C1271" s="5" t="s">
        <v>640</v>
      </c>
      <c r="D1271" s="5">
        <v>6</v>
      </c>
      <c r="E1271" s="6">
        <v>260</v>
      </c>
      <c r="F1271" s="5" t="s">
        <v>120</v>
      </c>
      <c r="G1271" s="6">
        <v>1000</v>
      </c>
      <c r="H1271" s="6">
        <v>453.9</v>
      </c>
      <c r="I1271" s="5" t="s">
        <v>29740</v>
      </c>
    </row>
    <row r="1272" ht="19" customHeight="1" spans="1:9">
      <c r="A1272" s="5">
        <v>4</v>
      </c>
      <c r="B1272" s="5" t="s">
        <v>219</v>
      </c>
      <c r="C1272" s="5" t="s">
        <v>640</v>
      </c>
      <c r="D1272" s="5">
        <v>23</v>
      </c>
      <c r="E1272" s="6">
        <v>260</v>
      </c>
      <c r="F1272" s="5" t="s">
        <v>120</v>
      </c>
      <c r="G1272" s="6">
        <v>3833.33</v>
      </c>
      <c r="H1272" s="6">
        <v>3242</v>
      </c>
      <c r="I1272" s="5" t="s">
        <v>29740</v>
      </c>
    </row>
    <row r="1273" ht="19" customHeight="1" spans="1:9">
      <c r="A1273" s="5">
        <v>4</v>
      </c>
      <c r="B1273" s="5" t="s">
        <v>220</v>
      </c>
      <c r="C1273" s="5" t="s">
        <v>640</v>
      </c>
      <c r="D1273" s="5">
        <v>11</v>
      </c>
      <c r="E1273" s="6">
        <v>260</v>
      </c>
      <c r="F1273" s="5" t="s">
        <v>113</v>
      </c>
      <c r="G1273" s="6">
        <v>1833.33</v>
      </c>
      <c r="H1273" s="6">
        <v>2299.3</v>
      </c>
      <c r="I1273" s="5" t="s">
        <v>29719</v>
      </c>
    </row>
    <row r="1274" ht="19" customHeight="1" spans="1:9">
      <c r="A1274" s="5">
        <v>4</v>
      </c>
      <c r="B1274" s="5" t="s">
        <v>223</v>
      </c>
      <c r="C1274" s="5" t="s">
        <v>640</v>
      </c>
      <c r="D1274" s="5">
        <v>23</v>
      </c>
      <c r="E1274" s="6">
        <v>260</v>
      </c>
      <c r="F1274" s="5" t="s">
        <v>120</v>
      </c>
      <c r="G1274" s="6">
        <v>3833.33</v>
      </c>
      <c r="H1274" s="6">
        <v>1822.2</v>
      </c>
      <c r="I1274" s="5" t="s">
        <v>29740</v>
      </c>
    </row>
    <row r="1275" ht="19" customHeight="1" spans="1:9">
      <c r="A1275" s="5">
        <v>4</v>
      </c>
      <c r="B1275" s="5" t="s">
        <v>225</v>
      </c>
      <c r="C1275" s="5" t="s">
        <v>640</v>
      </c>
      <c r="D1275" s="5">
        <v>30</v>
      </c>
      <c r="E1275" s="6">
        <v>260</v>
      </c>
      <c r="F1275" s="5" t="s">
        <v>120</v>
      </c>
      <c r="G1275" s="6">
        <v>5000</v>
      </c>
      <c r="H1275" s="6">
        <v>988.7</v>
      </c>
      <c r="I1275" s="5" t="s">
        <v>29740</v>
      </c>
    </row>
    <row r="1276" ht="19" customHeight="1" spans="1:9">
      <c r="A1276" s="5">
        <v>4</v>
      </c>
      <c r="B1276" s="5" t="s">
        <v>794</v>
      </c>
      <c r="C1276" s="5" t="s">
        <v>640</v>
      </c>
      <c r="D1276" s="5">
        <v>30</v>
      </c>
      <c r="E1276" s="6">
        <v>260</v>
      </c>
      <c r="F1276" s="5" t="s">
        <v>113</v>
      </c>
      <c r="G1276" s="6">
        <v>5000</v>
      </c>
      <c r="H1276" s="6">
        <v>13390.7</v>
      </c>
      <c r="I1276" s="5" t="s">
        <v>29719</v>
      </c>
    </row>
    <row r="1277" ht="19" customHeight="1" spans="1:9">
      <c r="A1277" s="5">
        <v>4</v>
      </c>
      <c r="B1277" s="5" t="s">
        <v>51</v>
      </c>
      <c r="C1277" s="5" t="s">
        <v>640</v>
      </c>
      <c r="D1277" s="5">
        <v>30</v>
      </c>
      <c r="E1277" s="6">
        <v>150</v>
      </c>
      <c r="F1277" s="5" t="s">
        <v>120</v>
      </c>
      <c r="G1277" s="6">
        <v>3000</v>
      </c>
      <c r="H1277" s="6">
        <v>2740.8</v>
      </c>
      <c r="I1277" s="5" t="s">
        <v>29740</v>
      </c>
    </row>
    <row r="1278" ht="19" customHeight="1" spans="1:9">
      <c r="A1278" s="5">
        <v>4</v>
      </c>
      <c r="B1278" s="5" t="s">
        <v>227</v>
      </c>
      <c r="C1278" s="5" t="s">
        <v>640</v>
      </c>
      <c r="D1278" s="5">
        <v>25</v>
      </c>
      <c r="E1278" s="6">
        <v>260</v>
      </c>
      <c r="F1278" s="5" t="s">
        <v>120</v>
      </c>
      <c r="G1278" s="6">
        <v>4166.66</v>
      </c>
      <c r="H1278" s="6">
        <v>3426.6</v>
      </c>
      <c r="I1278" s="5" t="s">
        <v>29740</v>
      </c>
    </row>
    <row r="1279" ht="19" customHeight="1" spans="1:9">
      <c r="A1279" s="5">
        <v>4</v>
      </c>
      <c r="B1279" s="5" t="s">
        <v>434</v>
      </c>
      <c r="C1279" s="5" t="s">
        <v>640</v>
      </c>
      <c r="D1279" s="5">
        <v>2</v>
      </c>
      <c r="E1279" s="6">
        <v>260</v>
      </c>
      <c r="F1279" s="5" t="s">
        <v>120</v>
      </c>
      <c r="G1279" s="6">
        <v>333.33</v>
      </c>
      <c r="H1279" s="6">
        <v>54.5</v>
      </c>
      <c r="I1279" s="5" t="s">
        <v>29740</v>
      </c>
    </row>
    <row r="1280" ht="19" customHeight="1" spans="1:9">
      <c r="A1280" s="5">
        <v>4</v>
      </c>
      <c r="B1280" s="5" t="s">
        <v>53</v>
      </c>
      <c r="C1280" s="5" t="s">
        <v>640</v>
      </c>
      <c r="D1280" s="5">
        <v>2</v>
      </c>
      <c r="E1280" s="6">
        <v>260</v>
      </c>
      <c r="F1280" s="5" t="s">
        <v>120</v>
      </c>
      <c r="G1280" s="6">
        <v>333.33</v>
      </c>
      <c r="H1280" s="6">
        <v>97.4</v>
      </c>
      <c r="I1280" s="5" t="s">
        <v>29740</v>
      </c>
    </row>
    <row r="1281" ht="19" customHeight="1" spans="1:9">
      <c r="A1281" s="5">
        <v>4</v>
      </c>
      <c r="B1281" s="5" t="s">
        <v>680</v>
      </c>
      <c r="C1281" s="5" t="s">
        <v>640</v>
      </c>
      <c r="D1281" s="5">
        <v>30</v>
      </c>
      <c r="E1281" s="6">
        <v>260</v>
      </c>
      <c r="F1281" s="5" t="s">
        <v>120</v>
      </c>
      <c r="G1281" s="6">
        <v>5000</v>
      </c>
      <c r="H1281" s="6">
        <v>746.7</v>
      </c>
      <c r="I1281" s="5" t="s">
        <v>29740</v>
      </c>
    </row>
    <row r="1282" ht="19" customHeight="1" spans="1:9">
      <c r="A1282" s="5">
        <v>4</v>
      </c>
      <c r="B1282" s="5" t="s">
        <v>228</v>
      </c>
      <c r="C1282" s="5" t="s">
        <v>640</v>
      </c>
      <c r="D1282" s="5">
        <v>23</v>
      </c>
      <c r="E1282" s="6">
        <v>260</v>
      </c>
      <c r="F1282" s="5" t="s">
        <v>120</v>
      </c>
      <c r="G1282" s="6">
        <v>3833.33</v>
      </c>
      <c r="H1282" s="6">
        <v>1002.2</v>
      </c>
      <c r="I1282" s="5" t="s">
        <v>29740</v>
      </c>
    </row>
    <row r="1283" ht="19" customHeight="1" spans="1:9">
      <c r="A1283" s="5">
        <v>4</v>
      </c>
      <c r="B1283" s="5" t="s">
        <v>54</v>
      </c>
      <c r="C1283" s="5" t="s">
        <v>640</v>
      </c>
      <c r="D1283" s="5">
        <v>30</v>
      </c>
      <c r="E1283" s="6">
        <v>150</v>
      </c>
      <c r="F1283" s="5" t="s">
        <v>120</v>
      </c>
      <c r="G1283" s="6">
        <v>3000</v>
      </c>
      <c r="H1283" s="6">
        <v>2533.8</v>
      </c>
      <c r="I1283" s="5" t="s">
        <v>29740</v>
      </c>
    </row>
    <row r="1284" ht="19" customHeight="1" spans="1:9">
      <c r="A1284" s="5">
        <v>4</v>
      </c>
      <c r="B1284" s="5" t="s">
        <v>797</v>
      </c>
      <c r="C1284" s="5" t="s">
        <v>640</v>
      </c>
      <c r="D1284" s="5">
        <v>30</v>
      </c>
      <c r="E1284" s="6">
        <v>260</v>
      </c>
      <c r="F1284" s="5" t="s">
        <v>113</v>
      </c>
      <c r="G1284" s="6">
        <v>5000</v>
      </c>
      <c r="H1284" s="6">
        <v>6821.6</v>
      </c>
      <c r="I1284" s="5" t="s">
        <v>29719</v>
      </c>
    </row>
    <row r="1285" ht="19" customHeight="1" spans="1:9">
      <c r="A1285" s="5">
        <v>4</v>
      </c>
      <c r="B1285" s="5" t="s">
        <v>681</v>
      </c>
      <c r="C1285" s="5" t="s">
        <v>640</v>
      </c>
      <c r="D1285" s="5">
        <v>30</v>
      </c>
      <c r="E1285" s="6">
        <v>260</v>
      </c>
      <c r="F1285" s="5" t="s">
        <v>120</v>
      </c>
      <c r="G1285" s="6">
        <v>5000</v>
      </c>
      <c r="H1285" s="6">
        <v>770.8</v>
      </c>
      <c r="I1285" s="5" t="s">
        <v>29740</v>
      </c>
    </row>
    <row r="1286" ht="19" customHeight="1" spans="1:9">
      <c r="A1286" s="5">
        <v>4</v>
      </c>
      <c r="B1286" s="5" t="s">
        <v>231</v>
      </c>
      <c r="C1286" s="5" t="s">
        <v>640</v>
      </c>
      <c r="D1286" s="5">
        <v>23</v>
      </c>
      <c r="E1286" s="6">
        <v>260</v>
      </c>
      <c r="F1286" s="5" t="s">
        <v>120</v>
      </c>
      <c r="G1286" s="6">
        <v>3833.33</v>
      </c>
      <c r="H1286" s="6">
        <v>1949.2</v>
      </c>
      <c r="I1286" s="5" t="s">
        <v>29740</v>
      </c>
    </row>
    <row r="1287" ht="19" customHeight="1" spans="1:9">
      <c r="A1287" s="5">
        <v>4</v>
      </c>
      <c r="B1287" s="5" t="s">
        <v>29615</v>
      </c>
      <c r="C1287" s="5" t="s">
        <v>640</v>
      </c>
      <c r="D1287" s="5">
        <v>30</v>
      </c>
      <c r="E1287" s="6">
        <v>260</v>
      </c>
      <c r="F1287" s="5" t="s">
        <v>120</v>
      </c>
      <c r="G1287" s="6">
        <v>5000</v>
      </c>
      <c r="H1287" s="6">
        <v>1129.5</v>
      </c>
      <c r="I1287" s="5" t="s">
        <v>29740</v>
      </c>
    </row>
    <row r="1288" ht="19" customHeight="1" spans="1:9">
      <c r="A1288" s="5">
        <v>4</v>
      </c>
      <c r="B1288" s="5" t="s">
        <v>446</v>
      </c>
      <c r="C1288" s="5" t="s">
        <v>640</v>
      </c>
      <c r="D1288" s="5">
        <v>6</v>
      </c>
      <c r="E1288" s="6">
        <v>260</v>
      </c>
      <c r="F1288" s="5" t="s">
        <v>120</v>
      </c>
      <c r="G1288" s="6">
        <v>1000</v>
      </c>
      <c r="H1288" s="6">
        <v>574</v>
      </c>
      <c r="I1288" s="5" t="s">
        <v>29740</v>
      </c>
    </row>
    <row r="1289" ht="19" customHeight="1" spans="1:9">
      <c r="A1289" s="5">
        <v>4</v>
      </c>
      <c r="B1289" s="5" t="s">
        <v>682</v>
      </c>
      <c r="C1289" s="5" t="s">
        <v>640</v>
      </c>
      <c r="D1289" s="5">
        <v>8</v>
      </c>
      <c r="E1289" s="6">
        <v>260</v>
      </c>
      <c r="F1289" s="5" t="s">
        <v>120</v>
      </c>
      <c r="G1289" s="6">
        <v>1333.33</v>
      </c>
      <c r="H1289" s="6">
        <v>30.7</v>
      </c>
      <c r="I1289" s="5" t="s">
        <v>29740</v>
      </c>
    </row>
    <row r="1290" ht="19" customHeight="1" spans="1:9">
      <c r="A1290" s="5">
        <v>4</v>
      </c>
      <c r="B1290" s="5" t="s">
        <v>237</v>
      </c>
      <c r="C1290" s="5" t="s">
        <v>640</v>
      </c>
      <c r="D1290" s="5">
        <v>11</v>
      </c>
      <c r="E1290" s="6">
        <v>260</v>
      </c>
      <c r="F1290" s="5" t="s">
        <v>113</v>
      </c>
      <c r="G1290" s="6">
        <v>1833.33</v>
      </c>
      <c r="H1290" s="6">
        <v>2319.9</v>
      </c>
      <c r="I1290" s="5" t="s">
        <v>29719</v>
      </c>
    </row>
    <row r="1291" ht="19" customHeight="1" spans="1:9">
      <c r="A1291" s="5">
        <v>4</v>
      </c>
      <c r="B1291" s="5" t="s">
        <v>29618</v>
      </c>
      <c r="C1291" s="5" t="s">
        <v>640</v>
      </c>
      <c r="D1291" s="5">
        <v>30</v>
      </c>
      <c r="E1291" s="6">
        <v>260</v>
      </c>
      <c r="F1291" s="5" t="s">
        <v>120</v>
      </c>
      <c r="G1291" s="6">
        <v>5000</v>
      </c>
      <c r="H1291" s="6">
        <v>823.2</v>
      </c>
      <c r="I1291" s="5" t="s">
        <v>29740</v>
      </c>
    </row>
    <row r="1292" ht="19" customHeight="1" spans="1:9">
      <c r="A1292" s="5">
        <v>4</v>
      </c>
      <c r="B1292" s="5" t="s">
        <v>55</v>
      </c>
      <c r="C1292" s="5" t="s">
        <v>640</v>
      </c>
      <c r="D1292" s="5">
        <v>30</v>
      </c>
      <c r="E1292" s="6">
        <v>150</v>
      </c>
      <c r="F1292" s="5" t="s">
        <v>120</v>
      </c>
      <c r="G1292" s="6">
        <v>3000</v>
      </c>
      <c r="H1292" s="6">
        <v>2348</v>
      </c>
      <c r="I1292" s="5" t="s">
        <v>29740</v>
      </c>
    </row>
    <row r="1293" ht="19" customHeight="1" spans="1:9">
      <c r="A1293" s="5">
        <v>4</v>
      </c>
      <c r="B1293" s="5" t="s">
        <v>687</v>
      </c>
      <c r="C1293" s="5" t="s">
        <v>640</v>
      </c>
      <c r="D1293" s="5">
        <v>2</v>
      </c>
      <c r="E1293" s="6">
        <v>150</v>
      </c>
      <c r="F1293" s="5" t="s">
        <v>113</v>
      </c>
      <c r="G1293" s="6">
        <v>200</v>
      </c>
      <c r="H1293" s="6">
        <v>93</v>
      </c>
      <c r="I1293" s="5" t="s">
        <v>29719</v>
      </c>
    </row>
    <row r="1294" ht="19" customHeight="1" spans="1:9">
      <c r="A1294" s="5">
        <v>4</v>
      </c>
      <c r="B1294" s="5" t="s">
        <v>452</v>
      </c>
      <c r="C1294" s="5" t="s">
        <v>640</v>
      </c>
      <c r="D1294" s="5">
        <v>2</v>
      </c>
      <c r="E1294" s="6">
        <v>260</v>
      </c>
      <c r="F1294" s="5" t="s">
        <v>120</v>
      </c>
      <c r="G1294" s="6">
        <v>333.33</v>
      </c>
      <c r="H1294" s="6">
        <v>91.2</v>
      </c>
      <c r="I1294" s="5" t="s">
        <v>29740</v>
      </c>
    </row>
    <row r="1295" ht="19" customHeight="1" spans="1:9">
      <c r="A1295" s="5">
        <v>4</v>
      </c>
      <c r="B1295" s="5" t="s">
        <v>69</v>
      </c>
      <c r="C1295" s="5" t="s">
        <v>640</v>
      </c>
      <c r="D1295" s="5">
        <v>30</v>
      </c>
      <c r="E1295" s="6">
        <v>150</v>
      </c>
      <c r="F1295" s="5" t="s">
        <v>120</v>
      </c>
      <c r="G1295" s="6">
        <v>3000</v>
      </c>
      <c r="H1295" s="6">
        <v>2856.2</v>
      </c>
      <c r="I1295" s="5" t="s">
        <v>29740</v>
      </c>
    </row>
    <row r="1296" ht="19" customHeight="1" spans="1:9">
      <c r="A1296" s="5">
        <v>4</v>
      </c>
      <c r="B1296" s="5" t="s">
        <v>240</v>
      </c>
      <c r="C1296" s="5" t="s">
        <v>640</v>
      </c>
      <c r="D1296" s="5">
        <v>2</v>
      </c>
      <c r="E1296" s="6">
        <v>260</v>
      </c>
      <c r="F1296" s="5" t="s">
        <v>120</v>
      </c>
      <c r="G1296" s="6">
        <v>333.33</v>
      </c>
      <c r="H1296" s="6">
        <v>65.3</v>
      </c>
      <c r="I1296" s="5" t="s">
        <v>29740</v>
      </c>
    </row>
    <row r="1297" ht="19" customHeight="1" spans="1:9">
      <c r="A1297" s="5">
        <v>4</v>
      </c>
      <c r="B1297" s="5" t="s">
        <v>72</v>
      </c>
      <c r="C1297" s="5" t="s">
        <v>640</v>
      </c>
      <c r="D1297" s="5">
        <v>6</v>
      </c>
      <c r="E1297" s="6">
        <v>260</v>
      </c>
      <c r="F1297" s="5" t="s">
        <v>120</v>
      </c>
      <c r="G1297" s="6">
        <v>1000</v>
      </c>
      <c r="H1297" s="6">
        <v>173.7</v>
      </c>
      <c r="I1297" s="5" t="s">
        <v>29740</v>
      </c>
    </row>
    <row r="1298" ht="19" customHeight="1" spans="1:9">
      <c r="A1298" s="5">
        <v>4</v>
      </c>
      <c r="B1298" s="5" t="s">
        <v>242</v>
      </c>
      <c r="C1298" s="5" t="s">
        <v>640</v>
      </c>
      <c r="D1298" s="5">
        <v>11</v>
      </c>
      <c r="E1298" s="6">
        <v>260</v>
      </c>
      <c r="F1298" s="5" t="s">
        <v>113</v>
      </c>
      <c r="G1298" s="6">
        <v>1833.33</v>
      </c>
      <c r="H1298" s="6">
        <v>2314</v>
      </c>
      <c r="I1298" s="5" t="s">
        <v>29719</v>
      </c>
    </row>
    <row r="1299" ht="19" customHeight="1" spans="1:9">
      <c r="A1299" s="5">
        <v>4</v>
      </c>
      <c r="B1299" s="5" t="s">
        <v>29688</v>
      </c>
      <c r="C1299" s="5" t="s">
        <v>640</v>
      </c>
      <c r="D1299" s="5">
        <v>30</v>
      </c>
      <c r="E1299" s="6">
        <v>150</v>
      </c>
      <c r="F1299" s="5" t="s">
        <v>113</v>
      </c>
      <c r="G1299" s="6">
        <v>3000</v>
      </c>
      <c r="H1299" s="6">
        <v>3935.5</v>
      </c>
      <c r="I1299" s="5" t="s">
        <v>29719</v>
      </c>
    </row>
    <row r="1300" ht="19" customHeight="1" spans="1:9">
      <c r="A1300" s="5">
        <v>4</v>
      </c>
      <c r="B1300" s="5" t="s">
        <v>695</v>
      </c>
      <c r="C1300" s="5" t="s">
        <v>640</v>
      </c>
      <c r="D1300" s="5">
        <v>30</v>
      </c>
      <c r="E1300" s="6">
        <v>150</v>
      </c>
      <c r="F1300" s="5" t="s">
        <v>113</v>
      </c>
      <c r="G1300" s="6">
        <v>3000</v>
      </c>
      <c r="H1300" s="6">
        <v>3218</v>
      </c>
      <c r="I1300" s="5" t="s">
        <v>29719</v>
      </c>
    </row>
    <row r="1301" ht="19" customHeight="1" spans="1:9">
      <c r="A1301" s="5">
        <v>4</v>
      </c>
      <c r="B1301" s="5" t="s">
        <v>696</v>
      </c>
      <c r="C1301" s="5" t="s">
        <v>640</v>
      </c>
      <c r="D1301" s="5">
        <v>30</v>
      </c>
      <c r="E1301" s="6">
        <v>150</v>
      </c>
      <c r="F1301" s="5" t="s">
        <v>113</v>
      </c>
      <c r="G1301" s="6">
        <v>3000</v>
      </c>
      <c r="H1301" s="6">
        <v>3601.2</v>
      </c>
      <c r="I1301" s="5" t="s">
        <v>29719</v>
      </c>
    </row>
    <row r="1302" ht="19" customHeight="1" spans="1:9">
      <c r="A1302" s="5">
        <v>4</v>
      </c>
      <c r="B1302" s="5" t="s">
        <v>462</v>
      </c>
      <c r="C1302" s="5" t="s">
        <v>640</v>
      </c>
      <c r="D1302" s="5">
        <v>30</v>
      </c>
      <c r="E1302" s="6">
        <v>150</v>
      </c>
      <c r="F1302" s="5" t="s">
        <v>120</v>
      </c>
      <c r="G1302" s="6">
        <v>3000</v>
      </c>
      <c r="H1302" s="6">
        <v>1118.4</v>
      </c>
      <c r="I1302" s="5" t="s">
        <v>29740</v>
      </c>
    </row>
    <row r="1303" ht="19" customHeight="1" spans="1:9">
      <c r="A1303" s="5">
        <v>4</v>
      </c>
      <c r="B1303" s="5" t="s">
        <v>467</v>
      </c>
      <c r="C1303" s="5" t="s">
        <v>640</v>
      </c>
      <c r="D1303" s="5">
        <v>30</v>
      </c>
      <c r="E1303" s="6">
        <v>150</v>
      </c>
      <c r="F1303" s="5" t="s">
        <v>113</v>
      </c>
      <c r="G1303" s="6">
        <v>3000</v>
      </c>
      <c r="H1303" s="6">
        <v>6397</v>
      </c>
      <c r="I1303" s="5" t="s">
        <v>29719</v>
      </c>
    </row>
    <row r="1304" ht="19" customHeight="1" spans="1:9">
      <c r="A1304" s="5">
        <v>4</v>
      </c>
      <c r="B1304" s="5" t="s">
        <v>701</v>
      </c>
      <c r="C1304" s="5" t="s">
        <v>640</v>
      </c>
      <c r="D1304" s="5">
        <v>30</v>
      </c>
      <c r="E1304" s="6">
        <v>150</v>
      </c>
      <c r="F1304" s="5" t="s">
        <v>120</v>
      </c>
      <c r="G1304" s="6">
        <v>3000</v>
      </c>
      <c r="H1304" s="6">
        <v>2300.5</v>
      </c>
      <c r="I1304" s="5" t="s">
        <v>29740</v>
      </c>
    </row>
    <row r="1305" ht="19" customHeight="1" spans="1:9">
      <c r="A1305" s="5">
        <v>4</v>
      </c>
      <c r="B1305" s="5" t="s">
        <v>702</v>
      </c>
      <c r="C1305" s="5" t="s">
        <v>640</v>
      </c>
      <c r="D1305" s="5">
        <v>30</v>
      </c>
      <c r="E1305" s="6">
        <v>150</v>
      </c>
      <c r="F1305" s="5" t="s">
        <v>113</v>
      </c>
      <c r="G1305" s="6">
        <v>3000</v>
      </c>
      <c r="H1305" s="6">
        <v>6040.7</v>
      </c>
      <c r="I1305" s="5" t="s">
        <v>29719</v>
      </c>
    </row>
    <row r="1306" ht="19" customHeight="1" spans="1:9">
      <c r="A1306" s="5">
        <v>4</v>
      </c>
      <c r="B1306" s="5" t="s">
        <v>705</v>
      </c>
      <c r="C1306" s="5" t="s">
        <v>640</v>
      </c>
      <c r="D1306" s="5">
        <v>30</v>
      </c>
      <c r="E1306" s="6">
        <v>260</v>
      </c>
      <c r="F1306" s="5" t="s">
        <v>120</v>
      </c>
      <c r="G1306" s="6">
        <v>5000</v>
      </c>
      <c r="H1306" s="6">
        <v>1058.1</v>
      </c>
      <c r="I1306" s="5" t="s">
        <v>29740</v>
      </c>
    </row>
    <row r="1307" ht="19" customHeight="1" spans="1:9">
      <c r="A1307" s="5">
        <v>4</v>
      </c>
      <c r="B1307" s="5" t="s">
        <v>244</v>
      </c>
      <c r="C1307" s="5" t="s">
        <v>640</v>
      </c>
      <c r="D1307" s="5">
        <v>25</v>
      </c>
      <c r="E1307" s="6">
        <v>260</v>
      </c>
      <c r="F1307" s="5" t="s">
        <v>120</v>
      </c>
      <c r="G1307" s="6">
        <v>4166.66</v>
      </c>
      <c r="H1307" s="6">
        <v>1225.8</v>
      </c>
      <c r="I1307" s="5" t="s">
        <v>29740</v>
      </c>
    </row>
    <row r="1308" ht="19" customHeight="1" spans="1:9">
      <c r="A1308" s="5">
        <v>4</v>
      </c>
      <c r="B1308" s="5" t="s">
        <v>73</v>
      </c>
      <c r="C1308" s="5" t="s">
        <v>640</v>
      </c>
      <c r="D1308" s="5">
        <v>7</v>
      </c>
      <c r="E1308" s="6">
        <v>260</v>
      </c>
      <c r="F1308" s="5" t="s">
        <v>120</v>
      </c>
      <c r="G1308" s="6">
        <v>1166.66</v>
      </c>
      <c r="H1308" s="6">
        <v>583.7</v>
      </c>
      <c r="I1308" s="5" t="s">
        <v>29740</v>
      </c>
    </row>
    <row r="1309" ht="19" customHeight="1" spans="1:9">
      <c r="A1309" s="5">
        <v>4</v>
      </c>
      <c r="B1309" s="5" t="s">
        <v>74</v>
      </c>
      <c r="C1309" s="5" t="s">
        <v>640</v>
      </c>
      <c r="D1309" s="5">
        <v>6</v>
      </c>
      <c r="E1309" s="6">
        <v>260</v>
      </c>
      <c r="F1309" s="5" t="s">
        <v>120</v>
      </c>
      <c r="G1309" s="6">
        <v>1000</v>
      </c>
      <c r="H1309" s="6">
        <v>389.7</v>
      </c>
      <c r="I1309" s="5" t="s">
        <v>29740</v>
      </c>
    </row>
    <row r="1310" ht="19" customHeight="1" spans="1:9">
      <c r="A1310" s="5">
        <v>4</v>
      </c>
      <c r="B1310" s="5" t="s">
        <v>29657</v>
      </c>
      <c r="C1310" s="5" t="s">
        <v>640</v>
      </c>
      <c r="D1310" s="5">
        <v>5</v>
      </c>
      <c r="E1310" s="6">
        <v>260</v>
      </c>
      <c r="F1310" s="5" t="s">
        <v>120</v>
      </c>
      <c r="G1310" s="6">
        <v>833.33</v>
      </c>
      <c r="H1310" s="6">
        <v>625.9</v>
      </c>
      <c r="I1310" s="5" t="s">
        <v>29740</v>
      </c>
    </row>
    <row r="1311" ht="19" customHeight="1" spans="1:9">
      <c r="A1311" s="5">
        <v>4</v>
      </c>
      <c r="B1311" s="5" t="s">
        <v>712</v>
      </c>
      <c r="C1311" s="5" t="s">
        <v>640</v>
      </c>
      <c r="D1311" s="5">
        <v>6</v>
      </c>
      <c r="E1311" s="6">
        <v>150</v>
      </c>
      <c r="F1311" s="5" t="s">
        <v>113</v>
      </c>
      <c r="G1311" s="6">
        <v>600</v>
      </c>
      <c r="H1311" s="6">
        <v>801.2</v>
      </c>
      <c r="I1311" s="5" t="s">
        <v>29719</v>
      </c>
    </row>
    <row r="1312" ht="19" customHeight="1" spans="1:9">
      <c r="A1312" s="5">
        <v>4</v>
      </c>
      <c r="B1312" s="5" t="s">
        <v>496</v>
      </c>
      <c r="C1312" s="5" t="s">
        <v>640</v>
      </c>
      <c r="D1312" s="5">
        <v>2</v>
      </c>
      <c r="E1312" s="6">
        <v>260</v>
      </c>
      <c r="F1312" s="5" t="s">
        <v>120</v>
      </c>
      <c r="G1312" s="6">
        <v>333.33</v>
      </c>
      <c r="H1312" s="6">
        <v>71.2</v>
      </c>
      <c r="I1312" s="5" t="s">
        <v>29740</v>
      </c>
    </row>
    <row r="1313" ht="19" customHeight="1" spans="1:9">
      <c r="A1313" s="5">
        <v>4</v>
      </c>
      <c r="B1313" s="5" t="s">
        <v>639</v>
      </c>
      <c r="C1313" s="5" t="s">
        <v>640</v>
      </c>
      <c r="D1313" s="5">
        <v>30</v>
      </c>
      <c r="E1313" s="6">
        <v>150</v>
      </c>
      <c r="F1313" s="5" t="s">
        <v>113</v>
      </c>
      <c r="G1313" s="6">
        <v>3000</v>
      </c>
      <c r="H1313" s="6">
        <v>15042</v>
      </c>
      <c r="I1313" s="5" t="s">
        <v>29719</v>
      </c>
    </row>
    <row r="1314" ht="19" customHeight="1" spans="1:9">
      <c r="A1314" s="5">
        <v>4</v>
      </c>
      <c r="B1314" s="5" t="s">
        <v>714</v>
      </c>
      <c r="C1314" s="5" t="s">
        <v>640</v>
      </c>
      <c r="D1314" s="5">
        <v>6</v>
      </c>
      <c r="E1314" s="6">
        <v>150</v>
      </c>
      <c r="F1314" s="5" t="s">
        <v>113</v>
      </c>
      <c r="G1314" s="6">
        <v>600</v>
      </c>
      <c r="H1314" s="6">
        <v>615.2</v>
      </c>
      <c r="I1314" s="5" t="s">
        <v>29719</v>
      </c>
    </row>
    <row r="1315" ht="19" customHeight="1" spans="1:9">
      <c r="A1315" s="5">
        <v>4</v>
      </c>
      <c r="B1315" s="5" t="s">
        <v>62</v>
      </c>
      <c r="C1315" s="5" t="s">
        <v>640</v>
      </c>
      <c r="D1315" s="5">
        <v>30</v>
      </c>
      <c r="E1315" s="6">
        <v>150</v>
      </c>
      <c r="F1315" s="5" t="s">
        <v>120</v>
      </c>
      <c r="G1315" s="6">
        <v>3000</v>
      </c>
      <c r="H1315" s="6">
        <v>2365.3</v>
      </c>
      <c r="I1315" s="5" t="s">
        <v>29740</v>
      </c>
    </row>
    <row r="1316" ht="19" customHeight="1" spans="1:9">
      <c r="A1316" s="5">
        <v>4</v>
      </c>
      <c r="B1316" s="5" t="s">
        <v>76</v>
      </c>
      <c r="C1316" s="5" t="s">
        <v>640</v>
      </c>
      <c r="D1316" s="5">
        <v>29</v>
      </c>
      <c r="E1316" s="6">
        <v>150</v>
      </c>
      <c r="F1316" s="5" t="s">
        <v>120</v>
      </c>
      <c r="G1316" s="6">
        <v>2900</v>
      </c>
      <c r="H1316" s="6">
        <v>1987.1</v>
      </c>
      <c r="I1316" s="5" t="s">
        <v>29740</v>
      </c>
    </row>
    <row r="1317" ht="19" customHeight="1" spans="1:9">
      <c r="A1317" s="5">
        <v>4</v>
      </c>
      <c r="B1317" s="5" t="s">
        <v>716</v>
      </c>
      <c r="C1317" s="5" t="s">
        <v>640</v>
      </c>
      <c r="D1317" s="5">
        <v>6</v>
      </c>
      <c r="E1317" s="6">
        <v>150</v>
      </c>
      <c r="F1317" s="5" t="s">
        <v>120</v>
      </c>
      <c r="G1317" s="6">
        <v>600</v>
      </c>
      <c r="H1317" s="6">
        <v>567.8</v>
      </c>
      <c r="I1317" s="5" t="s">
        <v>29740</v>
      </c>
    </row>
    <row r="1318" ht="19" customHeight="1" spans="1:9">
      <c r="A1318" s="5">
        <v>4</v>
      </c>
      <c r="B1318" s="5" t="s">
        <v>720</v>
      </c>
      <c r="C1318" s="5" t="s">
        <v>640</v>
      </c>
      <c r="D1318" s="5">
        <v>30</v>
      </c>
      <c r="E1318" s="6">
        <v>150</v>
      </c>
      <c r="F1318" s="5" t="s">
        <v>113</v>
      </c>
      <c r="G1318" s="6">
        <v>3000</v>
      </c>
      <c r="H1318" s="6">
        <v>3329.5</v>
      </c>
      <c r="I1318" s="5" t="s">
        <v>29719</v>
      </c>
    </row>
    <row r="1319" ht="19" customHeight="1" spans="1:9">
      <c r="A1319" s="5">
        <v>4</v>
      </c>
      <c r="B1319" s="5" t="s">
        <v>517</v>
      </c>
      <c r="C1319" s="5" t="s">
        <v>640</v>
      </c>
      <c r="D1319" s="5">
        <v>30</v>
      </c>
      <c r="E1319" s="6">
        <v>150</v>
      </c>
      <c r="F1319" s="5" t="s">
        <v>120</v>
      </c>
      <c r="G1319" s="6">
        <v>3000</v>
      </c>
      <c r="H1319" s="6">
        <v>2754.6</v>
      </c>
      <c r="I1319" s="5" t="s">
        <v>29740</v>
      </c>
    </row>
    <row r="1320" ht="19" customHeight="1" spans="1:9">
      <c r="A1320" s="5">
        <v>4</v>
      </c>
      <c r="B1320" s="5" t="s">
        <v>29742</v>
      </c>
      <c r="C1320" s="5" t="s">
        <v>640</v>
      </c>
      <c r="D1320" s="5">
        <v>30</v>
      </c>
      <c r="E1320" s="6">
        <v>150</v>
      </c>
      <c r="F1320" s="5" t="s">
        <v>113</v>
      </c>
      <c r="G1320" s="6">
        <v>3000</v>
      </c>
      <c r="H1320" s="6">
        <v>3698.3</v>
      </c>
      <c r="I1320" s="5" t="s">
        <v>29719</v>
      </c>
    </row>
    <row r="1321" ht="19" customHeight="1" spans="1:9">
      <c r="A1321" s="5">
        <v>4</v>
      </c>
      <c r="B1321" s="5" t="s">
        <v>60</v>
      </c>
      <c r="C1321" s="5" t="s">
        <v>640</v>
      </c>
      <c r="D1321" s="5">
        <v>30</v>
      </c>
      <c r="E1321" s="6">
        <v>150</v>
      </c>
      <c r="F1321" s="5" t="s">
        <v>120</v>
      </c>
      <c r="G1321" s="6">
        <v>3000</v>
      </c>
      <c r="H1321" s="6">
        <v>2378.8</v>
      </c>
      <c r="I1321" s="5" t="s">
        <v>29740</v>
      </c>
    </row>
    <row r="1322" ht="19" customHeight="1" spans="1:9">
      <c r="A1322" s="5">
        <v>4</v>
      </c>
      <c r="B1322" s="5" t="s">
        <v>726</v>
      </c>
      <c r="C1322" s="5" t="s">
        <v>640</v>
      </c>
      <c r="D1322" s="5">
        <v>30</v>
      </c>
      <c r="E1322" s="6">
        <v>150</v>
      </c>
      <c r="F1322" s="5" t="s">
        <v>113</v>
      </c>
      <c r="G1322" s="6">
        <v>3000</v>
      </c>
      <c r="H1322" s="6">
        <v>4788.8</v>
      </c>
      <c r="I1322" s="5" t="s">
        <v>29719</v>
      </c>
    </row>
    <row r="1323" ht="19" customHeight="1" spans="1:9">
      <c r="A1323" s="5">
        <v>4</v>
      </c>
      <c r="B1323" s="5" t="s">
        <v>526</v>
      </c>
      <c r="C1323" s="5" t="s">
        <v>640</v>
      </c>
      <c r="D1323" s="5">
        <v>30</v>
      </c>
      <c r="E1323" s="6">
        <v>150</v>
      </c>
      <c r="F1323" s="5" t="s">
        <v>113</v>
      </c>
      <c r="G1323" s="6">
        <v>3000</v>
      </c>
      <c r="H1323" s="6">
        <v>9143</v>
      </c>
      <c r="I1323" s="5" t="s">
        <v>29719</v>
      </c>
    </row>
    <row r="1324" ht="19" customHeight="1" spans="1:9">
      <c r="A1324" s="5">
        <v>4</v>
      </c>
      <c r="B1324" s="5" t="s">
        <v>29736</v>
      </c>
      <c r="C1324" s="5" t="s">
        <v>640</v>
      </c>
      <c r="D1324" s="5">
        <v>30</v>
      </c>
      <c r="E1324" s="6">
        <v>150</v>
      </c>
      <c r="F1324" s="5" t="s">
        <v>120</v>
      </c>
      <c r="G1324" s="6">
        <v>3000</v>
      </c>
      <c r="H1324" s="6">
        <v>2206.3</v>
      </c>
      <c r="I1324" s="5" t="s">
        <v>29740</v>
      </c>
    </row>
    <row r="1325" ht="19" customHeight="1" spans="1:9">
      <c r="A1325" s="5">
        <v>4</v>
      </c>
      <c r="B1325" s="5" t="s">
        <v>533</v>
      </c>
      <c r="C1325" s="5" t="s">
        <v>640</v>
      </c>
      <c r="D1325" s="5">
        <v>27</v>
      </c>
      <c r="E1325" s="6">
        <v>150</v>
      </c>
      <c r="F1325" s="5" t="s">
        <v>113</v>
      </c>
      <c r="G1325" s="6">
        <v>2700</v>
      </c>
      <c r="H1325" s="6">
        <v>4387.9</v>
      </c>
      <c r="I1325" s="5" t="s">
        <v>29719</v>
      </c>
    </row>
    <row r="1326" ht="19" customHeight="1" spans="1:9">
      <c r="A1326" s="5">
        <v>4</v>
      </c>
      <c r="B1326" s="5" t="s">
        <v>730</v>
      </c>
      <c r="C1326" s="5" t="s">
        <v>640</v>
      </c>
      <c r="D1326" s="5">
        <v>30</v>
      </c>
      <c r="E1326" s="6">
        <v>150</v>
      </c>
      <c r="F1326" s="5" t="s">
        <v>113</v>
      </c>
      <c r="G1326" s="6">
        <v>3000</v>
      </c>
      <c r="H1326" s="6">
        <v>1953.6</v>
      </c>
      <c r="I1326" s="5" t="s">
        <v>29719</v>
      </c>
    </row>
    <row r="1327" ht="19" customHeight="1" spans="1:9">
      <c r="A1327" s="5">
        <v>4</v>
      </c>
      <c r="B1327" s="5" t="s">
        <v>732</v>
      </c>
      <c r="C1327" s="5" t="s">
        <v>640</v>
      </c>
      <c r="D1327" s="5">
        <v>30</v>
      </c>
      <c r="E1327" s="6">
        <v>150</v>
      </c>
      <c r="F1327" s="5" t="s">
        <v>120</v>
      </c>
      <c r="G1327" s="6">
        <v>3000</v>
      </c>
      <c r="H1327" s="6">
        <v>1542.8</v>
      </c>
      <c r="I1327" s="5" t="s">
        <v>29740</v>
      </c>
    </row>
    <row r="1328" ht="19" customHeight="1" spans="1:9">
      <c r="A1328" s="5">
        <v>4</v>
      </c>
      <c r="B1328" s="5" t="s">
        <v>734</v>
      </c>
      <c r="C1328" s="5" t="s">
        <v>640</v>
      </c>
      <c r="D1328" s="5">
        <v>2</v>
      </c>
      <c r="E1328" s="6">
        <v>150</v>
      </c>
      <c r="F1328" s="5" t="s">
        <v>120</v>
      </c>
      <c r="G1328" s="6">
        <v>200</v>
      </c>
      <c r="H1328" s="6">
        <v>98.3</v>
      </c>
      <c r="I1328" s="5" t="s">
        <v>29740</v>
      </c>
    </row>
    <row r="1329" ht="19" customHeight="1" spans="1:9">
      <c r="A1329" s="5">
        <v>4</v>
      </c>
      <c r="B1329" s="5" t="s">
        <v>248</v>
      </c>
      <c r="C1329" s="5" t="s">
        <v>640</v>
      </c>
      <c r="D1329" s="5">
        <v>30</v>
      </c>
      <c r="E1329" s="6">
        <v>150</v>
      </c>
      <c r="F1329" s="5" t="s">
        <v>113</v>
      </c>
      <c r="G1329" s="6">
        <v>3000</v>
      </c>
      <c r="H1329" s="6">
        <v>1830.6</v>
      </c>
      <c r="I1329" s="5" t="s">
        <v>29719</v>
      </c>
    </row>
    <row r="1330" ht="19" customHeight="1" spans="1:9">
      <c r="A1330" s="5">
        <v>4</v>
      </c>
      <c r="B1330" s="5" t="s">
        <v>80</v>
      </c>
      <c r="C1330" s="5" t="s">
        <v>640</v>
      </c>
      <c r="D1330" s="5">
        <v>30</v>
      </c>
      <c r="E1330" s="6">
        <v>150</v>
      </c>
      <c r="F1330" s="5" t="s">
        <v>113</v>
      </c>
      <c r="G1330" s="6">
        <v>3000</v>
      </c>
      <c r="H1330" s="6">
        <v>3372.9</v>
      </c>
      <c r="I1330" s="5" t="s">
        <v>29719</v>
      </c>
    </row>
    <row r="1331" ht="19" customHeight="1" spans="1:9">
      <c r="A1331" s="5">
        <v>4</v>
      </c>
      <c r="B1331" s="5" t="s">
        <v>553</v>
      </c>
      <c r="C1331" s="5" t="s">
        <v>640</v>
      </c>
      <c r="D1331" s="5">
        <v>30</v>
      </c>
      <c r="E1331" s="6">
        <v>150</v>
      </c>
      <c r="F1331" s="5" t="s">
        <v>120</v>
      </c>
      <c r="G1331" s="6">
        <v>3000</v>
      </c>
      <c r="H1331" s="6">
        <v>1113.3</v>
      </c>
      <c r="I1331" s="5" t="s">
        <v>29740</v>
      </c>
    </row>
    <row r="1332" ht="19" customHeight="1" spans="1:9">
      <c r="A1332" s="5">
        <v>4</v>
      </c>
      <c r="B1332" s="5" t="s">
        <v>736</v>
      </c>
      <c r="C1332" s="5" t="s">
        <v>640</v>
      </c>
      <c r="D1332" s="5">
        <v>30</v>
      </c>
      <c r="E1332" s="6">
        <v>150</v>
      </c>
      <c r="F1332" s="5" t="s">
        <v>113</v>
      </c>
      <c r="G1332" s="6">
        <v>3000</v>
      </c>
      <c r="H1332" s="6">
        <v>6351.8</v>
      </c>
      <c r="I1332" s="5" t="s">
        <v>29719</v>
      </c>
    </row>
    <row r="1333" ht="19" customHeight="1" spans="1:9">
      <c r="A1333" s="5">
        <v>4</v>
      </c>
      <c r="B1333" s="5" t="s">
        <v>61</v>
      </c>
      <c r="C1333" s="5" t="s">
        <v>640</v>
      </c>
      <c r="D1333" s="5">
        <v>13</v>
      </c>
      <c r="E1333" s="6">
        <v>150</v>
      </c>
      <c r="F1333" s="5" t="s">
        <v>120</v>
      </c>
      <c r="G1333" s="6">
        <v>1300</v>
      </c>
      <c r="H1333" s="6">
        <v>823.8</v>
      </c>
      <c r="I1333" s="5" t="s">
        <v>29740</v>
      </c>
    </row>
    <row r="1334" ht="19" customHeight="1" spans="1:9">
      <c r="A1334" s="5">
        <v>4</v>
      </c>
      <c r="B1334" s="5" t="s">
        <v>29584</v>
      </c>
      <c r="C1334" s="5" t="s">
        <v>70</v>
      </c>
      <c r="D1334" s="5">
        <v>8</v>
      </c>
      <c r="E1334" s="6">
        <v>260</v>
      </c>
      <c r="F1334" s="5" t="s">
        <v>120</v>
      </c>
      <c r="G1334" s="6">
        <v>1333.33</v>
      </c>
      <c r="H1334" s="6">
        <v>843.7</v>
      </c>
      <c r="I1334" s="5" t="s">
        <v>29740</v>
      </c>
    </row>
    <row r="1335" ht="19" customHeight="1" spans="1:9">
      <c r="A1335" s="5">
        <v>4</v>
      </c>
      <c r="B1335" s="5" t="s">
        <v>661</v>
      </c>
      <c r="C1335" s="5" t="s">
        <v>70</v>
      </c>
      <c r="D1335" s="5">
        <v>8</v>
      </c>
      <c r="E1335" s="6">
        <v>260</v>
      </c>
      <c r="F1335" s="5" t="s">
        <v>120</v>
      </c>
      <c r="G1335" s="6">
        <v>1333.33</v>
      </c>
      <c r="H1335" s="6">
        <v>1232.1</v>
      </c>
      <c r="I1335" s="5" t="s">
        <v>29740</v>
      </c>
    </row>
    <row r="1336" ht="19" customHeight="1" spans="1:9">
      <c r="A1336" s="5">
        <v>4</v>
      </c>
      <c r="B1336" s="5" t="s">
        <v>29572</v>
      </c>
      <c r="C1336" s="5" t="s">
        <v>70</v>
      </c>
      <c r="D1336" s="5">
        <v>8</v>
      </c>
      <c r="E1336" s="6">
        <v>260</v>
      </c>
      <c r="F1336" s="5" t="s">
        <v>113</v>
      </c>
      <c r="G1336" s="6">
        <v>1333.33</v>
      </c>
      <c r="H1336" s="6">
        <v>1449.5</v>
      </c>
      <c r="I1336" s="5" t="s">
        <v>29719</v>
      </c>
    </row>
    <row r="1337" ht="19" customHeight="1" spans="1:9">
      <c r="A1337" s="5">
        <v>4</v>
      </c>
      <c r="B1337" s="5" t="s">
        <v>29732</v>
      </c>
      <c r="C1337" s="5" t="s">
        <v>70</v>
      </c>
      <c r="D1337" s="5">
        <v>30</v>
      </c>
      <c r="E1337" s="6">
        <v>150</v>
      </c>
      <c r="F1337" s="5" t="s">
        <v>120</v>
      </c>
      <c r="G1337" s="6">
        <v>3000</v>
      </c>
      <c r="H1337" s="6">
        <v>1233.1</v>
      </c>
      <c r="I1337" s="5" t="s">
        <v>29740</v>
      </c>
    </row>
    <row r="1338" ht="19" customHeight="1" spans="1:9">
      <c r="A1338" s="5">
        <v>4</v>
      </c>
      <c r="B1338" s="5" t="s">
        <v>389</v>
      </c>
      <c r="C1338" s="5" t="s">
        <v>70</v>
      </c>
      <c r="D1338" s="5">
        <v>30</v>
      </c>
      <c r="E1338" s="6">
        <v>150</v>
      </c>
      <c r="F1338" s="5" t="s">
        <v>120</v>
      </c>
      <c r="G1338" s="6">
        <v>3000</v>
      </c>
      <c r="H1338" s="6">
        <v>911.8</v>
      </c>
      <c r="I1338" s="5" t="s">
        <v>29740</v>
      </c>
    </row>
    <row r="1339" ht="19" customHeight="1" spans="1:9">
      <c r="A1339" s="5">
        <v>4</v>
      </c>
      <c r="B1339" s="5" t="s">
        <v>75</v>
      </c>
      <c r="C1339" s="5" t="s">
        <v>70</v>
      </c>
      <c r="D1339" s="5">
        <v>30</v>
      </c>
      <c r="E1339" s="6">
        <v>150</v>
      </c>
      <c r="F1339" s="5" t="s">
        <v>120</v>
      </c>
      <c r="G1339" s="6">
        <v>3000</v>
      </c>
      <c r="H1339" s="6">
        <v>1050.6</v>
      </c>
      <c r="I1339" s="5" t="s">
        <v>29740</v>
      </c>
    </row>
    <row r="1340" ht="19" customHeight="1" spans="1:9">
      <c r="A1340" s="5">
        <v>4</v>
      </c>
      <c r="B1340" s="5" t="s">
        <v>723</v>
      </c>
      <c r="C1340" s="5" t="s">
        <v>70</v>
      </c>
      <c r="D1340" s="5">
        <v>30</v>
      </c>
      <c r="E1340" s="6">
        <v>150</v>
      </c>
      <c r="F1340" s="5" t="s">
        <v>113</v>
      </c>
      <c r="G1340" s="6">
        <v>3000</v>
      </c>
      <c r="H1340" s="6">
        <v>7641.9</v>
      </c>
      <c r="I1340" s="5" t="s">
        <v>29719</v>
      </c>
    </row>
    <row r="1341" ht="19" customHeight="1" spans="1:9">
      <c r="A1341" s="5">
        <v>4</v>
      </c>
      <c r="B1341" s="5" t="s">
        <v>738</v>
      </c>
      <c r="C1341" s="5" t="s">
        <v>70</v>
      </c>
      <c r="D1341" s="5">
        <v>30</v>
      </c>
      <c r="E1341" s="6">
        <v>150</v>
      </c>
      <c r="F1341" s="5" t="s">
        <v>113</v>
      </c>
      <c r="G1341" s="6">
        <v>3000</v>
      </c>
      <c r="H1341" s="6">
        <v>4754.8</v>
      </c>
      <c r="I1341" s="5" t="s">
        <v>29719</v>
      </c>
    </row>
    <row r="1342" ht="19" customHeight="1" spans="1:9">
      <c r="A1342" s="5">
        <v>4</v>
      </c>
      <c r="B1342" s="5" t="s">
        <v>742</v>
      </c>
      <c r="C1342" s="5" t="s">
        <v>82</v>
      </c>
      <c r="D1342" s="5">
        <v>30</v>
      </c>
      <c r="E1342" s="6">
        <v>1000</v>
      </c>
      <c r="F1342" s="5" t="s">
        <v>113</v>
      </c>
      <c r="G1342" s="6">
        <v>6000</v>
      </c>
      <c r="H1342" s="6">
        <v>9535.5</v>
      </c>
      <c r="I1342" s="5" t="s">
        <v>29719</v>
      </c>
    </row>
    <row r="1343" ht="19" customHeight="1" spans="1:9">
      <c r="A1343" s="5">
        <v>4</v>
      </c>
      <c r="B1343" s="5" t="s">
        <v>746</v>
      </c>
      <c r="C1343" s="5" t="s">
        <v>82</v>
      </c>
      <c r="D1343" s="5">
        <v>30</v>
      </c>
      <c r="E1343" s="6">
        <v>1000</v>
      </c>
      <c r="F1343" s="5" t="s">
        <v>113</v>
      </c>
      <c r="G1343" s="6">
        <v>6000</v>
      </c>
      <c r="H1343" s="6">
        <v>11754.7</v>
      </c>
      <c r="I1343" s="5" t="s">
        <v>29719</v>
      </c>
    </row>
    <row r="1344" ht="19" customHeight="1" spans="1:9">
      <c r="A1344" s="5">
        <v>4</v>
      </c>
      <c r="B1344" s="5" t="s">
        <v>750</v>
      </c>
      <c r="C1344" s="5" t="s">
        <v>82</v>
      </c>
      <c r="D1344" s="5">
        <v>30</v>
      </c>
      <c r="E1344" s="6">
        <v>1000</v>
      </c>
      <c r="F1344" s="5" t="s">
        <v>113</v>
      </c>
      <c r="G1344" s="6">
        <v>6000</v>
      </c>
      <c r="H1344" s="6">
        <v>10391.9</v>
      </c>
      <c r="I1344" s="5" t="s">
        <v>29719</v>
      </c>
    </row>
    <row r="1345" ht="19" customHeight="1" spans="1:9">
      <c r="A1345" s="5">
        <v>4</v>
      </c>
      <c r="B1345" s="5" t="s">
        <v>752</v>
      </c>
      <c r="C1345" s="5" t="s">
        <v>82</v>
      </c>
      <c r="D1345" s="5">
        <v>16</v>
      </c>
      <c r="E1345" s="6">
        <v>1000</v>
      </c>
      <c r="F1345" s="5" t="s">
        <v>113</v>
      </c>
      <c r="G1345" s="6">
        <v>3200</v>
      </c>
      <c r="H1345" s="6">
        <v>4620.8</v>
      </c>
      <c r="I1345" s="5" t="s">
        <v>29719</v>
      </c>
    </row>
    <row r="1346" ht="19" customHeight="1" spans="1:9">
      <c r="A1346" s="5">
        <v>4</v>
      </c>
      <c r="B1346" s="5" t="s">
        <v>754</v>
      </c>
      <c r="C1346" s="5" t="s">
        <v>82</v>
      </c>
      <c r="D1346" s="5">
        <v>30</v>
      </c>
      <c r="E1346" s="6">
        <v>1000</v>
      </c>
      <c r="F1346" s="5" t="s">
        <v>120</v>
      </c>
      <c r="G1346" s="6">
        <v>6000</v>
      </c>
      <c r="H1346" s="6">
        <v>1725.7</v>
      </c>
      <c r="I1346" s="5" t="s">
        <v>29740</v>
      </c>
    </row>
    <row r="1347" ht="19" customHeight="1" spans="1:9">
      <c r="A1347" s="5">
        <v>4</v>
      </c>
      <c r="B1347" s="5" t="s">
        <v>756</v>
      </c>
      <c r="C1347" s="5" t="s">
        <v>82</v>
      </c>
      <c r="D1347" s="5">
        <v>29</v>
      </c>
      <c r="E1347" s="6">
        <v>1000</v>
      </c>
      <c r="F1347" s="5" t="s">
        <v>113</v>
      </c>
      <c r="G1347" s="6">
        <v>5800</v>
      </c>
      <c r="H1347" s="6">
        <v>5782.6</v>
      </c>
      <c r="I1347" s="5" t="s">
        <v>29719</v>
      </c>
    </row>
    <row r="1348" ht="19" customHeight="1" spans="1:9">
      <c r="A1348" s="5">
        <v>4</v>
      </c>
      <c r="B1348" s="5" t="s">
        <v>762</v>
      </c>
      <c r="C1348" s="5" t="s">
        <v>82</v>
      </c>
      <c r="D1348" s="5">
        <v>10</v>
      </c>
      <c r="E1348" s="6">
        <v>1000</v>
      </c>
      <c r="F1348" s="5" t="s">
        <v>113</v>
      </c>
      <c r="G1348" s="6">
        <v>2000</v>
      </c>
      <c r="H1348" s="6">
        <v>1585.9</v>
      </c>
      <c r="I1348" s="5" t="s">
        <v>29719</v>
      </c>
    </row>
    <row r="1349" ht="19" customHeight="1" spans="1:9">
      <c r="A1349" s="5">
        <v>4</v>
      </c>
      <c r="B1349" s="5" t="s">
        <v>765</v>
      </c>
      <c r="C1349" s="5" t="s">
        <v>82</v>
      </c>
      <c r="D1349" s="5">
        <v>30</v>
      </c>
      <c r="E1349" s="6">
        <v>1000</v>
      </c>
      <c r="F1349" s="5" t="s">
        <v>120</v>
      </c>
      <c r="G1349" s="6">
        <v>6000</v>
      </c>
      <c r="H1349" s="6">
        <v>1359.6</v>
      </c>
      <c r="I1349" s="5" t="s">
        <v>29740</v>
      </c>
    </row>
    <row r="1350" ht="19" customHeight="1" spans="1:9">
      <c r="A1350" s="5">
        <v>4</v>
      </c>
      <c r="B1350" s="5" t="s">
        <v>766</v>
      </c>
      <c r="C1350" s="5" t="s">
        <v>82</v>
      </c>
      <c r="D1350" s="5">
        <v>30</v>
      </c>
      <c r="E1350" s="6">
        <v>1000</v>
      </c>
      <c r="F1350" s="5" t="s">
        <v>113</v>
      </c>
      <c r="G1350" s="6">
        <v>6000</v>
      </c>
      <c r="H1350" s="6">
        <v>10279.8</v>
      </c>
      <c r="I1350" s="5" t="s">
        <v>29719</v>
      </c>
    </row>
    <row r="1351" ht="19" customHeight="1" spans="1:9">
      <c r="A1351" s="5">
        <v>4</v>
      </c>
      <c r="B1351" s="5" t="s">
        <v>767</v>
      </c>
      <c r="C1351" s="5" t="s">
        <v>82</v>
      </c>
      <c r="D1351" s="5">
        <v>30</v>
      </c>
      <c r="E1351" s="6">
        <v>1000</v>
      </c>
      <c r="F1351" s="5" t="s">
        <v>113</v>
      </c>
      <c r="G1351" s="6">
        <v>6000</v>
      </c>
      <c r="H1351" s="6">
        <v>9112.7</v>
      </c>
      <c r="I1351" s="5" t="s">
        <v>29719</v>
      </c>
    </row>
    <row r="1352" ht="19" customHeight="1" spans="1:9">
      <c r="A1352" s="5">
        <v>4</v>
      </c>
      <c r="B1352" s="5" t="s">
        <v>772</v>
      </c>
      <c r="C1352" s="5" t="s">
        <v>82</v>
      </c>
      <c r="D1352" s="5">
        <v>30</v>
      </c>
      <c r="E1352" s="6">
        <v>1000</v>
      </c>
      <c r="F1352" s="5" t="s">
        <v>113</v>
      </c>
      <c r="G1352" s="6">
        <v>6000</v>
      </c>
      <c r="H1352" s="6">
        <v>3768.3</v>
      </c>
      <c r="I1352" s="5" t="s">
        <v>29719</v>
      </c>
    </row>
    <row r="1353" ht="19" customHeight="1" spans="1:9">
      <c r="A1353" s="5">
        <v>4</v>
      </c>
      <c r="B1353" s="5" t="s">
        <v>293</v>
      </c>
      <c r="C1353" s="5" t="s">
        <v>82</v>
      </c>
      <c r="D1353" s="5">
        <v>1</v>
      </c>
      <c r="E1353" s="6">
        <v>1000</v>
      </c>
      <c r="F1353" s="5" t="s">
        <v>113</v>
      </c>
      <c r="G1353" s="6">
        <v>200</v>
      </c>
      <c r="H1353" s="6">
        <v>366.4</v>
      </c>
      <c r="I1353" s="5" t="s">
        <v>29719</v>
      </c>
    </row>
    <row r="1354" ht="19" customHeight="1" spans="1:9">
      <c r="A1354" s="5">
        <v>4</v>
      </c>
      <c r="B1354" s="5" t="s">
        <v>29757</v>
      </c>
      <c r="C1354" s="5" t="s">
        <v>82</v>
      </c>
      <c r="D1354" s="5">
        <v>30</v>
      </c>
      <c r="E1354" s="6">
        <v>1000</v>
      </c>
      <c r="F1354" s="5" t="s">
        <v>113</v>
      </c>
      <c r="G1354" s="6">
        <v>6000</v>
      </c>
      <c r="H1354" s="6">
        <v>6811.1</v>
      </c>
      <c r="I1354" s="5" t="s">
        <v>29719</v>
      </c>
    </row>
    <row r="1355" ht="19" customHeight="1" spans="1:9">
      <c r="A1355" s="5">
        <v>4</v>
      </c>
      <c r="B1355" s="5" t="s">
        <v>776</v>
      </c>
      <c r="C1355" s="5" t="s">
        <v>82</v>
      </c>
      <c r="D1355" s="5">
        <v>30</v>
      </c>
      <c r="E1355" s="6">
        <v>1000</v>
      </c>
      <c r="F1355" s="5" t="s">
        <v>120</v>
      </c>
      <c r="G1355" s="6">
        <v>6000</v>
      </c>
      <c r="H1355" s="6">
        <v>1735.6</v>
      </c>
      <c r="I1355" s="5" t="s">
        <v>29740</v>
      </c>
    </row>
    <row r="1356" ht="19" customHeight="1" spans="1:9">
      <c r="A1356" s="5">
        <v>4</v>
      </c>
      <c r="B1356" s="5" t="s">
        <v>29763</v>
      </c>
      <c r="C1356" s="5" t="s">
        <v>82</v>
      </c>
      <c r="D1356" s="5">
        <v>30</v>
      </c>
      <c r="E1356" s="6">
        <v>1000</v>
      </c>
      <c r="F1356" s="5" t="s">
        <v>113</v>
      </c>
      <c r="G1356" s="6">
        <v>6000</v>
      </c>
      <c r="H1356" s="6">
        <v>7174.7</v>
      </c>
      <c r="I1356" s="5" t="s">
        <v>29719</v>
      </c>
    </row>
    <row r="1357" ht="19" customHeight="1" spans="1:9">
      <c r="A1357" s="5">
        <v>4</v>
      </c>
      <c r="B1357" s="5" t="s">
        <v>778</v>
      </c>
      <c r="C1357" s="5" t="s">
        <v>82</v>
      </c>
      <c r="D1357" s="5">
        <v>30</v>
      </c>
      <c r="E1357" s="6">
        <v>1000</v>
      </c>
      <c r="F1357" s="5" t="s">
        <v>113</v>
      </c>
      <c r="G1357" s="6">
        <v>6000</v>
      </c>
      <c r="H1357" s="6">
        <v>6370.4</v>
      </c>
      <c r="I1357" s="5" t="s">
        <v>29719</v>
      </c>
    </row>
    <row r="1358" ht="19" customHeight="1" spans="1:9">
      <c r="A1358" s="5">
        <v>4</v>
      </c>
      <c r="B1358" s="5" t="s">
        <v>779</v>
      </c>
      <c r="C1358" s="5" t="s">
        <v>82</v>
      </c>
      <c r="D1358" s="5">
        <v>30</v>
      </c>
      <c r="E1358" s="6">
        <v>1000</v>
      </c>
      <c r="F1358" s="5" t="s">
        <v>113</v>
      </c>
      <c r="G1358" s="6">
        <v>6000</v>
      </c>
      <c r="H1358" s="6">
        <v>6537.6</v>
      </c>
      <c r="I1358" s="5" t="s">
        <v>29719</v>
      </c>
    </row>
    <row r="1359" ht="19" customHeight="1" spans="1:9">
      <c r="A1359" s="5">
        <v>4</v>
      </c>
      <c r="B1359" s="5" t="s">
        <v>782</v>
      </c>
      <c r="C1359" s="5" t="s">
        <v>82</v>
      </c>
      <c r="D1359" s="5">
        <v>30</v>
      </c>
      <c r="E1359" s="6">
        <v>1000</v>
      </c>
      <c r="F1359" s="5" t="s">
        <v>113</v>
      </c>
      <c r="G1359" s="6">
        <v>6000</v>
      </c>
      <c r="H1359" s="6">
        <v>9570</v>
      </c>
      <c r="I1359" s="5" t="s">
        <v>29719</v>
      </c>
    </row>
    <row r="1360" ht="19" customHeight="1" spans="1:9">
      <c r="A1360" s="5">
        <v>4</v>
      </c>
      <c r="B1360" s="5" t="s">
        <v>783</v>
      </c>
      <c r="C1360" s="5" t="s">
        <v>82</v>
      </c>
      <c r="D1360" s="5">
        <v>30</v>
      </c>
      <c r="E1360" s="6">
        <v>1000</v>
      </c>
      <c r="F1360" s="5" t="s">
        <v>120</v>
      </c>
      <c r="G1360" s="6">
        <v>6000</v>
      </c>
      <c r="H1360" s="6">
        <v>2201.2</v>
      </c>
      <c r="I1360" s="5" t="s">
        <v>29740</v>
      </c>
    </row>
    <row r="1361" ht="19" customHeight="1" spans="1:9">
      <c r="A1361" s="5">
        <v>4</v>
      </c>
      <c r="B1361" s="5" t="s">
        <v>786</v>
      </c>
      <c r="C1361" s="5" t="s">
        <v>82</v>
      </c>
      <c r="D1361" s="5">
        <v>30</v>
      </c>
      <c r="E1361" s="6">
        <v>1000</v>
      </c>
      <c r="F1361" s="5" t="s">
        <v>113</v>
      </c>
      <c r="G1361" s="6">
        <v>6000</v>
      </c>
      <c r="H1361" s="6">
        <v>3612.6</v>
      </c>
      <c r="I1361" s="5" t="s">
        <v>29719</v>
      </c>
    </row>
    <row r="1362" ht="19" customHeight="1" spans="1:9">
      <c r="A1362" s="5">
        <v>4</v>
      </c>
      <c r="B1362" s="5" t="s">
        <v>788</v>
      </c>
      <c r="C1362" s="5" t="s">
        <v>82</v>
      </c>
      <c r="D1362" s="5">
        <v>10</v>
      </c>
      <c r="E1362" s="6">
        <v>1000</v>
      </c>
      <c r="F1362" s="5" t="s">
        <v>113</v>
      </c>
      <c r="G1362" s="6">
        <v>2000</v>
      </c>
      <c r="H1362" s="6">
        <v>2462.6</v>
      </c>
      <c r="I1362" s="5" t="s">
        <v>29719</v>
      </c>
    </row>
    <row r="1363" ht="19" customHeight="1" spans="1:9">
      <c r="A1363" s="5">
        <v>4</v>
      </c>
      <c r="B1363" s="5" t="s">
        <v>791</v>
      </c>
      <c r="C1363" s="5" t="s">
        <v>82</v>
      </c>
      <c r="D1363" s="5">
        <v>16</v>
      </c>
      <c r="E1363" s="6">
        <v>1000</v>
      </c>
      <c r="F1363" s="5" t="s">
        <v>113</v>
      </c>
      <c r="G1363" s="6">
        <v>3200</v>
      </c>
      <c r="H1363" s="6">
        <v>4180.1</v>
      </c>
      <c r="I1363" s="5" t="s">
        <v>29719</v>
      </c>
    </row>
    <row r="1364" ht="19" customHeight="1" spans="1:9">
      <c r="A1364" s="5">
        <v>4</v>
      </c>
      <c r="B1364" s="5" t="s">
        <v>376</v>
      </c>
      <c r="C1364" s="5" t="s">
        <v>29734</v>
      </c>
      <c r="D1364" s="5">
        <v>30</v>
      </c>
      <c r="E1364" s="6">
        <v>150</v>
      </c>
      <c r="F1364" s="5" t="s">
        <v>120</v>
      </c>
      <c r="G1364" s="6">
        <v>3000</v>
      </c>
      <c r="H1364" s="6">
        <v>1127.8</v>
      </c>
      <c r="I1364" s="5" t="s">
        <v>29740</v>
      </c>
    </row>
    <row r="1365" ht="19" customHeight="1" spans="1:9">
      <c r="A1365" s="5">
        <v>4</v>
      </c>
      <c r="B1365" s="5" t="s">
        <v>395</v>
      </c>
      <c r="C1365" s="5" t="s">
        <v>29734</v>
      </c>
      <c r="D1365" s="5">
        <v>30</v>
      </c>
      <c r="E1365" s="6">
        <v>150</v>
      </c>
      <c r="F1365" s="5" t="s">
        <v>120</v>
      </c>
      <c r="G1365" s="6">
        <v>3000</v>
      </c>
      <c r="H1365" s="6">
        <v>1463.9</v>
      </c>
      <c r="I1365" s="5" t="s">
        <v>29740</v>
      </c>
    </row>
    <row r="1366" ht="19" customHeight="1" spans="1:9">
      <c r="A1366" s="5">
        <v>4</v>
      </c>
      <c r="B1366" s="5" t="s">
        <v>416</v>
      </c>
      <c r="C1366" s="5" t="s">
        <v>29734</v>
      </c>
      <c r="D1366" s="5">
        <v>30</v>
      </c>
      <c r="E1366" s="6">
        <v>150</v>
      </c>
      <c r="F1366" s="5" t="s">
        <v>120</v>
      </c>
      <c r="G1366" s="6">
        <v>3000</v>
      </c>
      <c r="H1366" s="6">
        <v>1590.2</v>
      </c>
      <c r="I1366" s="5" t="s">
        <v>29740</v>
      </c>
    </row>
    <row r="1367" ht="19" customHeight="1" spans="1:9">
      <c r="A1367" s="5">
        <v>4</v>
      </c>
      <c r="B1367" s="5" t="s">
        <v>420</v>
      </c>
      <c r="C1367" s="5" t="s">
        <v>29734</v>
      </c>
      <c r="D1367" s="5">
        <v>30</v>
      </c>
      <c r="E1367" s="6">
        <v>150</v>
      </c>
      <c r="F1367" s="5" t="s">
        <v>120</v>
      </c>
      <c r="G1367" s="6">
        <v>3000</v>
      </c>
      <c r="H1367" s="6">
        <v>1266.7</v>
      </c>
      <c r="I1367" s="5" t="s">
        <v>29740</v>
      </c>
    </row>
    <row r="1368" ht="19" customHeight="1" spans="1:9">
      <c r="A1368" s="5">
        <v>4</v>
      </c>
      <c r="B1368" s="5" t="s">
        <v>424</v>
      </c>
      <c r="C1368" s="5" t="s">
        <v>29734</v>
      </c>
      <c r="D1368" s="5">
        <v>30</v>
      </c>
      <c r="E1368" s="6">
        <v>150</v>
      </c>
      <c r="F1368" s="5" t="s">
        <v>120</v>
      </c>
      <c r="G1368" s="6">
        <v>3000</v>
      </c>
      <c r="H1368" s="6">
        <v>1385.9</v>
      </c>
      <c r="I1368" s="5" t="s">
        <v>29740</v>
      </c>
    </row>
    <row r="1369" ht="19" customHeight="1" spans="1:9">
      <c r="A1369" s="5">
        <v>4</v>
      </c>
      <c r="B1369" s="5" t="s">
        <v>692</v>
      </c>
      <c r="C1369" s="5" t="s">
        <v>29734</v>
      </c>
      <c r="D1369" s="5">
        <v>10</v>
      </c>
      <c r="E1369" s="6">
        <v>150</v>
      </c>
      <c r="F1369" s="5" t="s">
        <v>113</v>
      </c>
      <c r="G1369" s="6">
        <v>1000</v>
      </c>
      <c r="H1369" s="6">
        <v>1296.8</v>
      </c>
      <c r="I1369" s="5" t="s">
        <v>29719</v>
      </c>
    </row>
    <row r="1370" ht="19" customHeight="1" spans="1:9">
      <c r="A1370" s="5">
        <v>4</v>
      </c>
      <c r="B1370" s="5" t="s">
        <v>29687</v>
      </c>
      <c r="C1370" s="5" t="s">
        <v>29734</v>
      </c>
      <c r="D1370" s="5">
        <v>30</v>
      </c>
      <c r="E1370" s="6">
        <v>260</v>
      </c>
      <c r="F1370" s="5" t="s">
        <v>120</v>
      </c>
      <c r="G1370" s="6">
        <v>5000</v>
      </c>
      <c r="H1370" s="6">
        <v>2972.1</v>
      </c>
      <c r="I1370" s="5" t="s">
        <v>29740</v>
      </c>
    </row>
    <row r="1371" ht="19" customHeight="1" spans="1:9">
      <c r="A1371" s="5">
        <v>4</v>
      </c>
      <c r="B1371" s="5" t="s">
        <v>484</v>
      </c>
      <c r="C1371" s="5" t="s">
        <v>29734</v>
      </c>
      <c r="D1371" s="5">
        <v>30</v>
      </c>
      <c r="E1371" s="6">
        <v>150</v>
      </c>
      <c r="F1371" s="5" t="s">
        <v>113</v>
      </c>
      <c r="G1371" s="6">
        <v>3000</v>
      </c>
      <c r="H1371" s="6">
        <v>6067.7</v>
      </c>
      <c r="I1371" s="5" t="s">
        <v>29719</v>
      </c>
    </row>
    <row r="1372" ht="19" customHeight="1" spans="1:9">
      <c r="A1372" s="5">
        <v>4</v>
      </c>
      <c r="B1372" s="5" t="s">
        <v>490</v>
      </c>
      <c r="C1372" s="5" t="s">
        <v>29734</v>
      </c>
      <c r="D1372" s="5">
        <v>30</v>
      </c>
      <c r="E1372" s="6">
        <v>150</v>
      </c>
      <c r="F1372" s="5" t="s">
        <v>120</v>
      </c>
      <c r="G1372" s="6">
        <v>3000</v>
      </c>
      <c r="H1372" s="6">
        <v>1180.1</v>
      </c>
      <c r="I1372" s="5" t="s">
        <v>29740</v>
      </c>
    </row>
    <row r="1373" ht="19" customHeight="1" spans="1:9">
      <c r="A1373" s="5">
        <v>4</v>
      </c>
      <c r="B1373" s="5" t="s">
        <v>29607</v>
      </c>
      <c r="C1373" s="5" t="s">
        <v>29734</v>
      </c>
      <c r="D1373" s="5">
        <v>22</v>
      </c>
      <c r="E1373" s="6">
        <v>260</v>
      </c>
      <c r="F1373" s="5" t="s">
        <v>120</v>
      </c>
      <c r="G1373" s="6">
        <v>3666.67</v>
      </c>
      <c r="H1373" s="6">
        <v>2933.2</v>
      </c>
      <c r="I1373" s="5" t="s">
        <v>29740</v>
      </c>
    </row>
    <row r="1374" ht="19" customHeight="1" spans="1:9">
      <c r="A1374" s="5">
        <v>4</v>
      </c>
      <c r="B1374" s="5" t="s">
        <v>497</v>
      </c>
      <c r="C1374" s="5" t="s">
        <v>29734</v>
      </c>
      <c r="D1374" s="5">
        <v>30</v>
      </c>
      <c r="E1374" s="6">
        <v>150</v>
      </c>
      <c r="F1374" s="5" t="s">
        <v>120</v>
      </c>
      <c r="G1374" s="6">
        <v>3000</v>
      </c>
      <c r="H1374" s="6">
        <v>2074.6</v>
      </c>
      <c r="I1374" s="5" t="s">
        <v>29740</v>
      </c>
    </row>
    <row r="1375" ht="19" customHeight="1" spans="1:9">
      <c r="A1375" s="5">
        <v>4</v>
      </c>
      <c r="B1375" s="5" t="s">
        <v>499</v>
      </c>
      <c r="C1375" s="5" t="s">
        <v>29734</v>
      </c>
      <c r="D1375" s="5">
        <v>30</v>
      </c>
      <c r="E1375" s="6">
        <v>150</v>
      </c>
      <c r="F1375" s="5" t="s">
        <v>113</v>
      </c>
      <c r="G1375" s="6">
        <v>3000</v>
      </c>
      <c r="H1375" s="6">
        <v>3066</v>
      </c>
      <c r="I1375" s="5" t="s">
        <v>29719</v>
      </c>
    </row>
    <row r="1376" ht="19" customHeight="1" spans="1:9">
      <c r="A1376" s="5">
        <v>4</v>
      </c>
      <c r="B1376" s="5" t="s">
        <v>500</v>
      </c>
      <c r="C1376" s="5" t="s">
        <v>29734</v>
      </c>
      <c r="D1376" s="5">
        <v>30</v>
      </c>
      <c r="E1376" s="6">
        <v>150</v>
      </c>
      <c r="F1376" s="5" t="s">
        <v>120</v>
      </c>
      <c r="G1376" s="6">
        <v>3000</v>
      </c>
      <c r="H1376" s="6">
        <v>2360.2</v>
      </c>
      <c r="I1376" s="5" t="s">
        <v>29740</v>
      </c>
    </row>
    <row r="1377" ht="19" customHeight="1" spans="1:9">
      <c r="A1377" s="5">
        <v>4</v>
      </c>
      <c r="B1377" s="5" t="s">
        <v>508</v>
      </c>
      <c r="C1377" s="5" t="s">
        <v>29734</v>
      </c>
      <c r="D1377" s="5">
        <v>30</v>
      </c>
      <c r="E1377" s="6">
        <v>150</v>
      </c>
      <c r="F1377" s="5" t="s">
        <v>120</v>
      </c>
      <c r="G1377" s="6">
        <v>3000</v>
      </c>
      <c r="H1377" s="6">
        <v>752.5</v>
      </c>
      <c r="I1377" s="5" t="s">
        <v>29740</v>
      </c>
    </row>
    <row r="1378" ht="19" customHeight="1" spans="1:9">
      <c r="A1378" s="5">
        <v>4</v>
      </c>
      <c r="B1378" s="5" t="s">
        <v>511</v>
      </c>
      <c r="C1378" s="5" t="s">
        <v>29734</v>
      </c>
      <c r="D1378" s="5">
        <v>30</v>
      </c>
      <c r="E1378" s="6">
        <v>150</v>
      </c>
      <c r="F1378" s="5" t="s">
        <v>120</v>
      </c>
      <c r="G1378" s="6">
        <v>3000</v>
      </c>
      <c r="H1378" s="6">
        <v>2915.8</v>
      </c>
      <c r="I1378" s="5" t="s">
        <v>29740</v>
      </c>
    </row>
    <row r="1379" ht="19" customHeight="1" spans="1:9">
      <c r="A1379" s="5">
        <v>4</v>
      </c>
      <c r="B1379" s="5" t="s">
        <v>538</v>
      </c>
      <c r="C1379" s="5" t="s">
        <v>29734</v>
      </c>
      <c r="D1379" s="5">
        <v>18</v>
      </c>
      <c r="E1379" s="6">
        <v>150</v>
      </c>
      <c r="F1379" s="5" t="s">
        <v>113</v>
      </c>
      <c r="G1379" s="6">
        <v>1800</v>
      </c>
      <c r="H1379" s="6">
        <v>2353.1</v>
      </c>
      <c r="I1379" s="5" t="s">
        <v>29719</v>
      </c>
    </row>
    <row r="1380" ht="19" customHeight="1" spans="1:9">
      <c r="A1380" s="5">
        <v>4</v>
      </c>
      <c r="B1380" s="5" t="s">
        <v>542</v>
      </c>
      <c r="C1380" s="5" t="s">
        <v>29734</v>
      </c>
      <c r="D1380" s="5">
        <v>30</v>
      </c>
      <c r="E1380" s="6">
        <v>150</v>
      </c>
      <c r="F1380" s="5" t="s">
        <v>120</v>
      </c>
      <c r="G1380" s="6">
        <v>3000</v>
      </c>
      <c r="H1380" s="6">
        <v>737.7</v>
      </c>
      <c r="I1380" s="5" t="s">
        <v>29740</v>
      </c>
    </row>
    <row r="1381" ht="19" customHeight="1" spans="1:9">
      <c r="A1381" s="5">
        <v>4</v>
      </c>
      <c r="B1381" s="5" t="s">
        <v>543</v>
      </c>
      <c r="C1381" s="5" t="s">
        <v>29734</v>
      </c>
      <c r="D1381" s="5">
        <v>30</v>
      </c>
      <c r="E1381" s="6">
        <v>150</v>
      </c>
      <c r="F1381" s="5" t="s">
        <v>113</v>
      </c>
      <c r="G1381" s="6">
        <v>3000</v>
      </c>
      <c r="H1381" s="6">
        <v>3392.3</v>
      </c>
      <c r="I1381" s="5" t="s">
        <v>29719</v>
      </c>
    </row>
    <row r="1382" ht="19" customHeight="1" spans="1:9">
      <c r="A1382" s="5">
        <v>4</v>
      </c>
      <c r="B1382" s="5" t="s">
        <v>29765</v>
      </c>
      <c r="C1382" s="5" t="s">
        <v>52</v>
      </c>
      <c r="D1382" s="5">
        <v>28</v>
      </c>
      <c r="E1382" s="6">
        <v>1000</v>
      </c>
      <c r="F1382" s="5" t="s">
        <v>120</v>
      </c>
      <c r="G1382" s="6">
        <v>5600</v>
      </c>
      <c r="H1382" s="6">
        <v>1904</v>
      </c>
      <c r="I1382" s="5" t="s">
        <v>29740</v>
      </c>
    </row>
    <row r="1383" ht="19" customHeight="1" spans="1:9">
      <c r="A1383" s="5">
        <v>4</v>
      </c>
      <c r="B1383" s="5" t="s">
        <v>351</v>
      </c>
      <c r="C1383" s="5" t="s">
        <v>52</v>
      </c>
      <c r="D1383" s="5">
        <v>28</v>
      </c>
      <c r="E1383" s="6">
        <v>1000</v>
      </c>
      <c r="F1383" s="5" t="s">
        <v>120</v>
      </c>
      <c r="G1383" s="6">
        <v>5600</v>
      </c>
      <c r="H1383" s="6">
        <v>4713.3</v>
      </c>
      <c r="I1383" s="5" t="s">
        <v>29740</v>
      </c>
    </row>
    <row r="1384" ht="19" customHeight="1" spans="1:9">
      <c r="A1384" s="5">
        <v>4</v>
      </c>
      <c r="B1384" s="5" t="s">
        <v>184</v>
      </c>
      <c r="C1384" s="5" t="s">
        <v>52</v>
      </c>
      <c r="D1384" s="5">
        <v>30</v>
      </c>
      <c r="E1384" s="6">
        <v>1000</v>
      </c>
      <c r="F1384" s="5" t="s">
        <v>120</v>
      </c>
      <c r="G1384" s="6">
        <v>6000</v>
      </c>
      <c r="H1384" s="6">
        <v>1062.9</v>
      </c>
      <c r="I1384" s="5" t="s">
        <v>29740</v>
      </c>
    </row>
    <row r="1385" ht="19" customHeight="1" spans="1:9">
      <c r="A1385" s="5">
        <v>4</v>
      </c>
      <c r="B1385" s="5" t="s">
        <v>781</v>
      </c>
      <c r="C1385" s="5" t="s">
        <v>52</v>
      </c>
      <c r="D1385" s="5">
        <v>30</v>
      </c>
      <c r="E1385" s="6">
        <v>1000</v>
      </c>
      <c r="F1385" s="5" t="s">
        <v>120</v>
      </c>
      <c r="G1385" s="6">
        <v>6000</v>
      </c>
      <c r="H1385" s="6">
        <v>1333.8</v>
      </c>
      <c r="I1385" s="5" t="s">
        <v>29740</v>
      </c>
    </row>
    <row r="1386" ht="19" customHeight="1" spans="1:9">
      <c r="A1386" s="5">
        <v>4</v>
      </c>
      <c r="B1386" s="5" t="s">
        <v>359</v>
      </c>
      <c r="C1386" s="5" t="s">
        <v>52</v>
      </c>
      <c r="D1386" s="5">
        <v>30</v>
      </c>
      <c r="E1386" s="6">
        <v>150</v>
      </c>
      <c r="F1386" s="5" t="s">
        <v>113</v>
      </c>
      <c r="G1386" s="6">
        <v>3000</v>
      </c>
      <c r="H1386" s="6">
        <v>3575.4</v>
      </c>
      <c r="I1386" s="5" t="s">
        <v>29719</v>
      </c>
    </row>
    <row r="1387" ht="19" customHeight="1" spans="1:9">
      <c r="A1387" s="5">
        <v>4</v>
      </c>
      <c r="B1387" s="5" t="s">
        <v>29745</v>
      </c>
      <c r="C1387" s="5" t="s">
        <v>52</v>
      </c>
      <c r="D1387" s="5">
        <v>30</v>
      </c>
      <c r="E1387" s="6">
        <v>150</v>
      </c>
      <c r="F1387" s="5" t="s">
        <v>113</v>
      </c>
      <c r="G1387" s="6">
        <v>3000</v>
      </c>
      <c r="H1387" s="6">
        <v>3059.6</v>
      </c>
      <c r="I1387" s="5" t="s">
        <v>29719</v>
      </c>
    </row>
    <row r="1388" ht="19" customHeight="1" spans="1:9">
      <c r="A1388" s="5">
        <v>4</v>
      </c>
      <c r="B1388" s="5" t="s">
        <v>675</v>
      </c>
      <c r="C1388" s="5" t="s">
        <v>52</v>
      </c>
      <c r="D1388" s="5">
        <v>8</v>
      </c>
      <c r="E1388" s="6">
        <v>150</v>
      </c>
      <c r="F1388" s="5" t="s">
        <v>120</v>
      </c>
      <c r="G1388" s="6">
        <v>800</v>
      </c>
      <c r="H1388" s="6">
        <v>721.9</v>
      </c>
      <c r="I1388" s="5" t="s">
        <v>29740</v>
      </c>
    </row>
    <row r="1389" ht="19" customHeight="1" spans="1:9">
      <c r="A1389" s="5">
        <v>4</v>
      </c>
      <c r="B1389" s="5" t="s">
        <v>382</v>
      </c>
      <c r="C1389" s="5" t="s">
        <v>52</v>
      </c>
      <c r="D1389" s="5">
        <v>23</v>
      </c>
      <c r="E1389" s="6">
        <v>150</v>
      </c>
      <c r="F1389" s="5" t="s">
        <v>113</v>
      </c>
      <c r="G1389" s="6">
        <v>2300</v>
      </c>
      <c r="H1389" s="6">
        <v>3471.9</v>
      </c>
      <c r="I1389" s="5" t="s">
        <v>29719</v>
      </c>
    </row>
    <row r="1390" ht="19" customHeight="1" spans="1:9">
      <c r="A1390" s="5">
        <v>4</v>
      </c>
      <c r="B1390" s="5" t="s">
        <v>29695</v>
      </c>
      <c r="C1390" s="5" t="s">
        <v>52</v>
      </c>
      <c r="D1390" s="5">
        <v>30</v>
      </c>
      <c r="E1390" s="6">
        <v>150</v>
      </c>
      <c r="F1390" s="5" t="s">
        <v>120</v>
      </c>
      <c r="G1390" s="6">
        <v>3000</v>
      </c>
      <c r="H1390" s="6">
        <v>1.9</v>
      </c>
      <c r="I1390" s="5" t="s">
        <v>29740</v>
      </c>
    </row>
    <row r="1391" ht="19" customHeight="1" spans="1:9">
      <c r="A1391" s="5">
        <v>4</v>
      </c>
      <c r="B1391" s="5" t="s">
        <v>392</v>
      </c>
      <c r="C1391" s="5" t="s">
        <v>52</v>
      </c>
      <c r="D1391" s="5">
        <v>30</v>
      </c>
      <c r="E1391" s="6">
        <v>150</v>
      </c>
      <c r="F1391" s="5" t="s">
        <v>120</v>
      </c>
      <c r="G1391" s="6">
        <v>3000</v>
      </c>
      <c r="H1391" s="6">
        <v>2103.7</v>
      </c>
      <c r="I1391" s="5" t="s">
        <v>29740</v>
      </c>
    </row>
    <row r="1392" ht="19" customHeight="1" spans="1:9">
      <c r="A1392" s="5">
        <v>4</v>
      </c>
      <c r="B1392" s="5" t="s">
        <v>401</v>
      </c>
      <c r="C1392" s="5" t="s">
        <v>52</v>
      </c>
      <c r="D1392" s="5">
        <v>30</v>
      </c>
      <c r="E1392" s="6">
        <v>260</v>
      </c>
      <c r="F1392" s="5" t="s">
        <v>113</v>
      </c>
      <c r="G1392" s="6">
        <v>5000</v>
      </c>
      <c r="H1392" s="6">
        <v>12052.2</v>
      </c>
      <c r="I1392" s="5" t="s">
        <v>29719</v>
      </c>
    </row>
    <row r="1393" ht="19" customHeight="1" spans="1:9">
      <c r="A1393" s="5">
        <v>4</v>
      </c>
      <c r="B1393" s="5" t="s">
        <v>404</v>
      </c>
      <c r="C1393" s="5" t="s">
        <v>52</v>
      </c>
      <c r="D1393" s="5">
        <v>30</v>
      </c>
      <c r="E1393" s="6">
        <v>260</v>
      </c>
      <c r="F1393" s="5" t="s">
        <v>120</v>
      </c>
      <c r="G1393" s="6">
        <v>5000</v>
      </c>
      <c r="H1393" s="6">
        <v>2342.9</v>
      </c>
      <c r="I1393" s="5" t="s">
        <v>29740</v>
      </c>
    </row>
    <row r="1394" ht="19" customHeight="1" spans="1:9">
      <c r="A1394" s="5">
        <v>4</v>
      </c>
      <c r="B1394" s="5" t="s">
        <v>213</v>
      </c>
      <c r="C1394" s="5" t="s">
        <v>52</v>
      </c>
      <c r="D1394" s="5">
        <v>18</v>
      </c>
      <c r="E1394" s="6">
        <v>260</v>
      </c>
      <c r="F1394" s="5" t="s">
        <v>120</v>
      </c>
      <c r="G1394" s="6">
        <v>3000</v>
      </c>
      <c r="H1394" s="6">
        <v>391.6</v>
      </c>
      <c r="I1394" s="5" t="s">
        <v>29740</v>
      </c>
    </row>
    <row r="1395" ht="19" customHeight="1" spans="1:9">
      <c r="A1395" s="5">
        <v>4</v>
      </c>
      <c r="B1395" s="5" t="s">
        <v>412</v>
      </c>
      <c r="C1395" s="5" t="s">
        <v>52</v>
      </c>
      <c r="D1395" s="5">
        <v>30</v>
      </c>
      <c r="E1395" s="6">
        <v>150</v>
      </c>
      <c r="F1395" s="5" t="s">
        <v>120</v>
      </c>
      <c r="G1395" s="6">
        <v>3000</v>
      </c>
      <c r="H1395" s="6">
        <v>1230.5</v>
      </c>
      <c r="I1395" s="5" t="s">
        <v>29740</v>
      </c>
    </row>
    <row r="1396" ht="19" customHeight="1" spans="1:9">
      <c r="A1396" s="5">
        <v>4</v>
      </c>
      <c r="B1396" s="5" t="s">
        <v>432</v>
      </c>
      <c r="C1396" s="5" t="s">
        <v>52</v>
      </c>
      <c r="D1396" s="5">
        <v>30</v>
      </c>
      <c r="E1396" s="6">
        <v>150</v>
      </c>
      <c r="F1396" s="5" t="s">
        <v>120</v>
      </c>
      <c r="G1396" s="6">
        <v>3000</v>
      </c>
      <c r="H1396" s="6">
        <v>700.4</v>
      </c>
      <c r="I1396" s="5" t="s">
        <v>29740</v>
      </c>
    </row>
    <row r="1397" ht="19" customHeight="1" spans="1:9">
      <c r="A1397" s="5">
        <v>4</v>
      </c>
      <c r="B1397" s="5" t="s">
        <v>29661</v>
      </c>
      <c r="C1397" s="5" t="s">
        <v>52</v>
      </c>
      <c r="D1397" s="5">
        <v>30</v>
      </c>
      <c r="E1397" s="6">
        <v>260</v>
      </c>
      <c r="F1397" s="5" t="s">
        <v>120</v>
      </c>
      <c r="G1397" s="6">
        <v>5000</v>
      </c>
      <c r="H1397" s="6">
        <v>2220.8</v>
      </c>
      <c r="I1397" s="5" t="s">
        <v>29740</v>
      </c>
    </row>
    <row r="1398" ht="19" customHeight="1" spans="1:9">
      <c r="A1398" s="5">
        <v>4</v>
      </c>
      <c r="B1398" s="5" t="s">
        <v>29766</v>
      </c>
      <c r="C1398" s="5" t="s">
        <v>52</v>
      </c>
      <c r="D1398" s="5">
        <v>3</v>
      </c>
      <c r="E1398" s="6">
        <v>150</v>
      </c>
      <c r="F1398" s="5" t="s">
        <v>113</v>
      </c>
      <c r="G1398" s="6">
        <v>300</v>
      </c>
      <c r="H1398" s="6">
        <v>543.6</v>
      </c>
      <c r="I1398" s="5" t="s">
        <v>29719</v>
      </c>
    </row>
    <row r="1399" ht="19" customHeight="1" spans="1:9">
      <c r="A1399" s="5">
        <v>4</v>
      </c>
      <c r="B1399" s="5" t="s">
        <v>444</v>
      </c>
      <c r="C1399" s="5" t="s">
        <v>52</v>
      </c>
      <c r="D1399" s="5">
        <v>30</v>
      </c>
      <c r="E1399" s="6">
        <v>260</v>
      </c>
      <c r="F1399" s="5" t="s">
        <v>120</v>
      </c>
      <c r="G1399" s="6">
        <v>5000</v>
      </c>
      <c r="H1399" s="6">
        <v>2077.4</v>
      </c>
      <c r="I1399" s="5" t="s">
        <v>29740</v>
      </c>
    </row>
    <row r="1400" ht="19" customHeight="1" spans="1:9">
      <c r="A1400" s="5">
        <v>4</v>
      </c>
      <c r="B1400" s="5" t="s">
        <v>448</v>
      </c>
      <c r="C1400" s="5" t="s">
        <v>52</v>
      </c>
      <c r="D1400" s="5">
        <v>30</v>
      </c>
      <c r="E1400" s="6">
        <v>260</v>
      </c>
      <c r="F1400" s="5" t="s">
        <v>120</v>
      </c>
      <c r="G1400" s="6">
        <v>5000</v>
      </c>
      <c r="H1400" s="6">
        <v>1458.5</v>
      </c>
      <c r="I1400" s="5" t="s">
        <v>29740</v>
      </c>
    </row>
    <row r="1401" ht="19" customHeight="1" spans="1:9">
      <c r="A1401" s="5">
        <v>4</v>
      </c>
      <c r="B1401" s="5" t="s">
        <v>684</v>
      </c>
      <c r="C1401" s="5" t="s">
        <v>52</v>
      </c>
      <c r="D1401" s="5">
        <v>30</v>
      </c>
      <c r="E1401" s="6">
        <v>150</v>
      </c>
      <c r="F1401" s="5" t="s">
        <v>120</v>
      </c>
      <c r="G1401" s="6">
        <v>3000</v>
      </c>
      <c r="H1401" s="6">
        <v>2091.7</v>
      </c>
      <c r="I1401" s="5" t="s">
        <v>29740</v>
      </c>
    </row>
    <row r="1402" ht="19" customHeight="1" spans="1:9">
      <c r="A1402" s="5">
        <v>4</v>
      </c>
      <c r="B1402" s="5" t="s">
        <v>688</v>
      </c>
      <c r="C1402" s="5" t="s">
        <v>52</v>
      </c>
      <c r="D1402" s="5">
        <v>30</v>
      </c>
      <c r="E1402" s="6">
        <v>150</v>
      </c>
      <c r="F1402" s="5" t="s">
        <v>120</v>
      </c>
      <c r="G1402" s="6">
        <v>3000</v>
      </c>
      <c r="H1402" s="6">
        <v>2804.2</v>
      </c>
      <c r="I1402" s="5" t="s">
        <v>29740</v>
      </c>
    </row>
    <row r="1403" ht="19" customHeight="1" spans="1:9">
      <c r="A1403" s="5">
        <v>4</v>
      </c>
      <c r="B1403" s="5" t="s">
        <v>454</v>
      </c>
      <c r="C1403" s="5" t="s">
        <v>52</v>
      </c>
      <c r="D1403" s="5">
        <v>30</v>
      </c>
      <c r="E1403" s="6">
        <v>150</v>
      </c>
      <c r="F1403" s="5" t="s">
        <v>113</v>
      </c>
      <c r="G1403" s="6">
        <v>3000</v>
      </c>
      <c r="H1403" s="6">
        <v>3524</v>
      </c>
      <c r="I1403" s="5" t="s">
        <v>29719</v>
      </c>
    </row>
    <row r="1404" ht="19" customHeight="1" spans="1:9">
      <c r="A1404" s="5">
        <v>4</v>
      </c>
      <c r="B1404" s="5" t="s">
        <v>457</v>
      </c>
      <c r="C1404" s="5" t="s">
        <v>52</v>
      </c>
      <c r="D1404" s="5">
        <v>30</v>
      </c>
      <c r="E1404" s="6">
        <v>150</v>
      </c>
      <c r="F1404" s="5" t="s">
        <v>120</v>
      </c>
      <c r="G1404" s="6">
        <v>3000</v>
      </c>
      <c r="H1404" s="6">
        <v>2810</v>
      </c>
      <c r="I1404" s="5" t="s">
        <v>29740</v>
      </c>
    </row>
    <row r="1405" ht="19" customHeight="1" spans="1:9">
      <c r="A1405" s="5">
        <v>4</v>
      </c>
      <c r="B1405" s="5" t="s">
        <v>460</v>
      </c>
      <c r="C1405" s="5" t="s">
        <v>52</v>
      </c>
      <c r="D1405" s="5">
        <v>30</v>
      </c>
      <c r="E1405" s="6">
        <v>150</v>
      </c>
      <c r="F1405" s="5" t="s">
        <v>120</v>
      </c>
      <c r="G1405" s="6">
        <v>3000</v>
      </c>
      <c r="H1405" s="6">
        <v>1157.5</v>
      </c>
      <c r="I1405" s="5" t="s">
        <v>29740</v>
      </c>
    </row>
    <row r="1406" ht="19" customHeight="1" spans="1:9">
      <c r="A1406" s="5">
        <v>4</v>
      </c>
      <c r="B1406" s="5" t="s">
        <v>699</v>
      </c>
      <c r="C1406" s="5" t="s">
        <v>52</v>
      </c>
      <c r="D1406" s="5">
        <v>30</v>
      </c>
      <c r="E1406" s="6">
        <v>150</v>
      </c>
      <c r="F1406" s="5" t="s">
        <v>120</v>
      </c>
      <c r="G1406" s="6">
        <v>3000</v>
      </c>
      <c r="H1406" s="6">
        <v>1575.9</v>
      </c>
      <c r="I1406" s="5" t="s">
        <v>29740</v>
      </c>
    </row>
    <row r="1407" ht="19" customHeight="1" spans="1:9">
      <c r="A1407" s="5">
        <v>4</v>
      </c>
      <c r="B1407" s="5" t="s">
        <v>56</v>
      </c>
      <c r="C1407" s="5" t="s">
        <v>52</v>
      </c>
      <c r="D1407" s="5">
        <v>30</v>
      </c>
      <c r="E1407" s="6">
        <v>150</v>
      </c>
      <c r="F1407" s="5" t="s">
        <v>113</v>
      </c>
      <c r="G1407" s="6">
        <v>3000</v>
      </c>
      <c r="H1407" s="6">
        <v>3011.5</v>
      </c>
      <c r="I1407" s="5" t="s">
        <v>29719</v>
      </c>
    </row>
    <row r="1408" ht="19" customHeight="1" spans="1:9">
      <c r="A1408" s="5">
        <v>4</v>
      </c>
      <c r="B1408" s="5" t="s">
        <v>473</v>
      </c>
      <c r="C1408" s="5" t="s">
        <v>52</v>
      </c>
      <c r="D1408" s="5">
        <v>30</v>
      </c>
      <c r="E1408" s="6">
        <v>150</v>
      </c>
      <c r="F1408" s="5" t="s">
        <v>113</v>
      </c>
      <c r="G1408" s="6">
        <v>3000</v>
      </c>
      <c r="H1408" s="6">
        <v>5329.7</v>
      </c>
      <c r="I1408" s="5" t="s">
        <v>29719</v>
      </c>
    </row>
    <row r="1409" ht="19" customHeight="1" spans="1:9">
      <c r="A1409" s="5">
        <v>4</v>
      </c>
      <c r="B1409" s="5" t="s">
        <v>547</v>
      </c>
      <c r="C1409" s="5" t="s">
        <v>52</v>
      </c>
      <c r="D1409" s="5">
        <v>30</v>
      </c>
      <c r="E1409" s="6">
        <v>150</v>
      </c>
      <c r="F1409" s="5" t="s">
        <v>113</v>
      </c>
      <c r="G1409" s="6">
        <v>3000</v>
      </c>
      <c r="H1409" s="6">
        <v>5564.4</v>
      </c>
      <c r="I1409" s="5" t="s">
        <v>29719</v>
      </c>
    </row>
    <row r="1410" ht="19" customHeight="1" spans="1:9">
      <c r="A1410" s="5">
        <v>4</v>
      </c>
      <c r="B1410" s="5" t="s">
        <v>707</v>
      </c>
      <c r="C1410" s="5" t="s">
        <v>52</v>
      </c>
      <c r="D1410" s="5">
        <v>30</v>
      </c>
      <c r="E1410" s="6">
        <v>150</v>
      </c>
      <c r="F1410" s="5" t="s">
        <v>120</v>
      </c>
      <c r="G1410" s="6">
        <v>3000</v>
      </c>
      <c r="H1410" s="6">
        <v>2802.1</v>
      </c>
      <c r="I1410" s="5" t="s">
        <v>29740</v>
      </c>
    </row>
    <row r="1411" ht="19" customHeight="1" spans="1:9">
      <c r="A1411" s="5">
        <v>4</v>
      </c>
      <c r="B1411" s="5" t="s">
        <v>57</v>
      </c>
      <c r="C1411" s="5" t="s">
        <v>52</v>
      </c>
      <c r="D1411" s="5">
        <v>30</v>
      </c>
      <c r="E1411" s="6">
        <v>150</v>
      </c>
      <c r="F1411" s="5" t="s">
        <v>120</v>
      </c>
      <c r="G1411" s="6">
        <v>3000</v>
      </c>
      <c r="H1411" s="6">
        <v>2156</v>
      </c>
      <c r="I1411" s="5" t="s">
        <v>29740</v>
      </c>
    </row>
    <row r="1412" ht="19" customHeight="1" spans="1:9">
      <c r="A1412" s="5">
        <v>4</v>
      </c>
      <c r="B1412" s="5" t="s">
        <v>480</v>
      </c>
      <c r="C1412" s="5" t="s">
        <v>52</v>
      </c>
      <c r="D1412" s="5">
        <v>30</v>
      </c>
      <c r="E1412" s="6">
        <v>260</v>
      </c>
      <c r="F1412" s="5" t="s">
        <v>120</v>
      </c>
      <c r="G1412" s="6">
        <v>5000</v>
      </c>
      <c r="H1412" s="6">
        <v>1633.6</v>
      </c>
      <c r="I1412" s="5" t="s">
        <v>29740</v>
      </c>
    </row>
    <row r="1413" ht="19" customHeight="1" spans="1:9">
      <c r="A1413" s="5">
        <v>4</v>
      </c>
      <c r="B1413" s="5" t="s">
        <v>483</v>
      </c>
      <c r="C1413" s="5" t="s">
        <v>52</v>
      </c>
      <c r="D1413" s="5">
        <v>30</v>
      </c>
      <c r="E1413" s="6">
        <v>150</v>
      </c>
      <c r="F1413" s="5" t="s">
        <v>120</v>
      </c>
      <c r="G1413" s="6">
        <v>3000</v>
      </c>
      <c r="H1413" s="6">
        <v>1189.3</v>
      </c>
      <c r="I1413" s="5" t="s">
        <v>29740</v>
      </c>
    </row>
    <row r="1414" ht="19" customHeight="1" spans="1:9">
      <c r="A1414" s="5">
        <v>4</v>
      </c>
      <c r="B1414" s="5" t="s">
        <v>491</v>
      </c>
      <c r="C1414" s="5" t="s">
        <v>52</v>
      </c>
      <c r="D1414" s="5">
        <v>30</v>
      </c>
      <c r="E1414" s="6">
        <v>260</v>
      </c>
      <c r="F1414" s="5" t="s">
        <v>113</v>
      </c>
      <c r="G1414" s="6">
        <v>5000</v>
      </c>
      <c r="H1414" s="6">
        <v>4900</v>
      </c>
      <c r="I1414" s="5" t="s">
        <v>29719</v>
      </c>
    </row>
    <row r="1415" ht="19" customHeight="1" spans="1:9">
      <c r="A1415" s="5">
        <v>4</v>
      </c>
      <c r="B1415" s="5" t="s">
        <v>493</v>
      </c>
      <c r="C1415" s="5" t="s">
        <v>52</v>
      </c>
      <c r="D1415" s="5">
        <v>30</v>
      </c>
      <c r="E1415" s="6">
        <v>150</v>
      </c>
      <c r="F1415" s="5" t="s">
        <v>113</v>
      </c>
      <c r="G1415" s="6">
        <v>3000</v>
      </c>
      <c r="H1415" s="6">
        <v>2696.6</v>
      </c>
      <c r="I1415" s="5" t="s">
        <v>29719</v>
      </c>
    </row>
    <row r="1416" ht="19" customHeight="1" spans="1:9">
      <c r="A1416" s="5">
        <v>4</v>
      </c>
      <c r="B1416" s="5" t="s">
        <v>246</v>
      </c>
      <c r="C1416" s="5" t="s">
        <v>52</v>
      </c>
      <c r="D1416" s="5">
        <v>18</v>
      </c>
      <c r="E1416" s="6">
        <v>260</v>
      </c>
      <c r="F1416" s="5" t="s">
        <v>120</v>
      </c>
      <c r="G1416" s="6">
        <v>3000</v>
      </c>
      <c r="H1416" s="6">
        <v>92.5</v>
      </c>
      <c r="I1416" s="5" t="s">
        <v>29740</v>
      </c>
    </row>
    <row r="1417" ht="19" customHeight="1" spans="1:9">
      <c r="A1417" s="5">
        <v>4</v>
      </c>
      <c r="B1417" s="5" t="s">
        <v>717</v>
      </c>
      <c r="C1417" s="5" t="s">
        <v>52</v>
      </c>
      <c r="D1417" s="5">
        <v>30</v>
      </c>
      <c r="E1417" s="6">
        <v>260</v>
      </c>
      <c r="F1417" s="5" t="s">
        <v>120</v>
      </c>
      <c r="G1417" s="6">
        <v>5000</v>
      </c>
      <c r="H1417" s="6">
        <v>1412.3</v>
      </c>
      <c r="I1417" s="5" t="s">
        <v>29740</v>
      </c>
    </row>
    <row r="1418" ht="19" customHeight="1" spans="1:9">
      <c r="A1418" s="5">
        <v>4</v>
      </c>
      <c r="B1418" s="5" t="s">
        <v>501</v>
      </c>
      <c r="C1418" s="5" t="s">
        <v>52</v>
      </c>
      <c r="D1418" s="5">
        <v>30</v>
      </c>
      <c r="E1418" s="6">
        <v>150</v>
      </c>
      <c r="F1418" s="5" t="s">
        <v>120</v>
      </c>
      <c r="G1418" s="6">
        <v>3000</v>
      </c>
      <c r="H1418" s="6">
        <v>2635.5</v>
      </c>
      <c r="I1418" s="5" t="s">
        <v>29740</v>
      </c>
    </row>
    <row r="1419" ht="19" customHeight="1" spans="1:9">
      <c r="A1419" s="5">
        <v>4</v>
      </c>
      <c r="B1419" s="5" t="s">
        <v>503</v>
      </c>
      <c r="C1419" s="5" t="s">
        <v>52</v>
      </c>
      <c r="D1419" s="5">
        <v>30</v>
      </c>
      <c r="E1419" s="6">
        <v>150</v>
      </c>
      <c r="F1419" s="5" t="s">
        <v>113</v>
      </c>
      <c r="G1419" s="6">
        <v>3000</v>
      </c>
      <c r="H1419" s="6">
        <v>5426.7</v>
      </c>
      <c r="I1419" s="5" t="s">
        <v>29719</v>
      </c>
    </row>
    <row r="1420" ht="19" customHeight="1" spans="1:9">
      <c r="A1420" s="5">
        <v>4</v>
      </c>
      <c r="B1420" s="5" t="s">
        <v>515</v>
      </c>
      <c r="C1420" s="5" t="s">
        <v>52</v>
      </c>
      <c r="D1420" s="5">
        <v>30</v>
      </c>
      <c r="E1420" s="6">
        <v>150</v>
      </c>
      <c r="F1420" s="5" t="s">
        <v>120</v>
      </c>
      <c r="G1420" s="6">
        <v>3000</v>
      </c>
      <c r="H1420" s="6">
        <v>1720</v>
      </c>
      <c r="I1420" s="5" t="s">
        <v>29740</v>
      </c>
    </row>
    <row r="1421" ht="19" customHeight="1" spans="1:9">
      <c r="A1421" s="5">
        <v>4</v>
      </c>
      <c r="B1421" s="5" t="s">
        <v>724</v>
      </c>
      <c r="C1421" s="5" t="s">
        <v>52</v>
      </c>
      <c r="D1421" s="5">
        <v>30</v>
      </c>
      <c r="E1421" s="6">
        <v>150</v>
      </c>
      <c r="F1421" s="5" t="s">
        <v>113</v>
      </c>
      <c r="G1421" s="6">
        <v>3000</v>
      </c>
      <c r="H1421" s="6">
        <v>5348.1</v>
      </c>
      <c r="I1421" s="5" t="s">
        <v>29719</v>
      </c>
    </row>
    <row r="1422" ht="19" customHeight="1" spans="1:9">
      <c r="A1422" s="5">
        <v>4</v>
      </c>
      <c r="B1422" s="5" t="s">
        <v>519</v>
      </c>
      <c r="C1422" s="5" t="s">
        <v>52</v>
      </c>
      <c r="D1422" s="5">
        <v>30</v>
      </c>
      <c r="E1422" s="6">
        <v>150</v>
      </c>
      <c r="F1422" s="5" t="s">
        <v>113</v>
      </c>
      <c r="G1422" s="6">
        <v>3000</v>
      </c>
      <c r="H1422" s="6">
        <v>5731.9</v>
      </c>
      <c r="I1422" s="5" t="s">
        <v>29719</v>
      </c>
    </row>
    <row r="1423" ht="19" customHeight="1" spans="1:9">
      <c r="A1423" s="5">
        <v>4</v>
      </c>
      <c r="B1423" s="5" t="s">
        <v>522</v>
      </c>
      <c r="C1423" s="5" t="s">
        <v>52</v>
      </c>
      <c r="D1423" s="5">
        <v>30</v>
      </c>
      <c r="E1423" s="6">
        <v>150</v>
      </c>
      <c r="F1423" s="5" t="s">
        <v>113</v>
      </c>
      <c r="G1423" s="6">
        <v>3000</v>
      </c>
      <c r="H1423" s="6">
        <v>5389.6</v>
      </c>
      <c r="I1423" s="5" t="s">
        <v>29719</v>
      </c>
    </row>
    <row r="1424" ht="19" customHeight="1" spans="1:9">
      <c r="A1424" s="5">
        <v>4</v>
      </c>
      <c r="B1424" s="5" t="s">
        <v>727</v>
      </c>
      <c r="C1424" s="5" t="s">
        <v>52</v>
      </c>
      <c r="D1424" s="5">
        <v>30</v>
      </c>
      <c r="E1424" s="6">
        <v>150</v>
      </c>
      <c r="F1424" s="5" t="s">
        <v>113</v>
      </c>
      <c r="G1424" s="6">
        <v>3000</v>
      </c>
      <c r="H1424" s="6">
        <v>6801.8</v>
      </c>
      <c r="I1424" s="5" t="s">
        <v>29719</v>
      </c>
    </row>
    <row r="1425" ht="19" customHeight="1" spans="1:9">
      <c r="A1425" s="5">
        <v>4</v>
      </c>
      <c r="B1425" s="5" t="s">
        <v>728</v>
      </c>
      <c r="C1425" s="5" t="s">
        <v>52</v>
      </c>
      <c r="D1425" s="5">
        <v>30</v>
      </c>
      <c r="E1425" s="6">
        <v>150</v>
      </c>
      <c r="F1425" s="5" t="s">
        <v>113</v>
      </c>
      <c r="G1425" s="6">
        <v>3000</v>
      </c>
      <c r="H1425" s="6">
        <v>3323.8</v>
      </c>
      <c r="I1425" s="5" t="s">
        <v>29719</v>
      </c>
    </row>
    <row r="1426" ht="19" customHeight="1" spans="1:9">
      <c r="A1426" s="5">
        <v>4</v>
      </c>
      <c r="B1426" s="5" t="s">
        <v>535</v>
      </c>
      <c r="C1426" s="5" t="s">
        <v>52</v>
      </c>
      <c r="D1426" s="5">
        <v>30</v>
      </c>
      <c r="E1426" s="6">
        <v>150</v>
      </c>
      <c r="F1426" s="5" t="s">
        <v>120</v>
      </c>
      <c r="G1426" s="6">
        <v>3000</v>
      </c>
      <c r="H1426" s="6">
        <v>2218.6</v>
      </c>
      <c r="I1426" s="5" t="s">
        <v>29740</v>
      </c>
    </row>
    <row r="1427" ht="19" customHeight="1" spans="1:9">
      <c r="A1427" s="5">
        <v>4</v>
      </c>
      <c r="B1427" s="5" t="s">
        <v>739</v>
      </c>
      <c r="C1427" s="5" t="s">
        <v>52</v>
      </c>
      <c r="D1427" s="5">
        <v>30</v>
      </c>
      <c r="E1427" s="6">
        <v>150</v>
      </c>
      <c r="F1427" s="5" t="s">
        <v>113</v>
      </c>
      <c r="G1427" s="6">
        <v>3000</v>
      </c>
      <c r="H1427" s="6">
        <v>3160</v>
      </c>
      <c r="I1427" s="5" t="s">
        <v>29719</v>
      </c>
    </row>
    <row r="1428" ht="19" customHeight="1" spans="1:9">
      <c r="A1428" s="5">
        <v>4</v>
      </c>
      <c r="B1428" s="5" t="s">
        <v>434</v>
      </c>
      <c r="C1428" s="5" t="s">
        <v>29729</v>
      </c>
      <c r="D1428" s="5">
        <v>3</v>
      </c>
      <c r="E1428" s="6">
        <v>260</v>
      </c>
      <c r="F1428" s="5" t="s">
        <v>113</v>
      </c>
      <c r="G1428" s="6">
        <v>500</v>
      </c>
      <c r="H1428" s="6">
        <v>901.4</v>
      </c>
      <c r="I1428" s="5" t="s">
        <v>29719</v>
      </c>
    </row>
    <row r="1429" ht="19" customHeight="1" spans="1:9">
      <c r="A1429" s="5">
        <v>4</v>
      </c>
      <c r="B1429" s="5" t="s">
        <v>438</v>
      </c>
      <c r="C1429" s="5" t="s">
        <v>29729</v>
      </c>
      <c r="D1429" s="5">
        <v>30</v>
      </c>
      <c r="E1429" s="6">
        <v>260</v>
      </c>
      <c r="F1429" s="5" t="s">
        <v>113</v>
      </c>
      <c r="G1429" s="6">
        <v>5000</v>
      </c>
      <c r="H1429" s="6">
        <v>8192.1</v>
      </c>
      <c r="I1429" s="5" t="s">
        <v>29719</v>
      </c>
    </row>
    <row r="1430" ht="19" customHeight="1" spans="1:9">
      <c r="A1430" s="5">
        <v>4</v>
      </c>
      <c r="B1430" s="5" t="s">
        <v>452</v>
      </c>
      <c r="C1430" s="5" t="s">
        <v>29729</v>
      </c>
      <c r="D1430" s="5">
        <v>19</v>
      </c>
      <c r="E1430" s="6">
        <v>260</v>
      </c>
      <c r="F1430" s="5" t="s">
        <v>120</v>
      </c>
      <c r="G1430" s="6">
        <v>3166.67</v>
      </c>
      <c r="H1430" s="6">
        <v>866.1</v>
      </c>
      <c r="I1430" s="5" t="s">
        <v>29740</v>
      </c>
    </row>
    <row r="1431" ht="19" customHeight="1" spans="1:9">
      <c r="A1431" s="5">
        <v>4</v>
      </c>
      <c r="B1431" s="5" t="s">
        <v>458</v>
      </c>
      <c r="C1431" s="5" t="s">
        <v>29729</v>
      </c>
      <c r="D1431" s="5">
        <v>30</v>
      </c>
      <c r="E1431" s="6">
        <v>260</v>
      </c>
      <c r="F1431" s="5" t="s">
        <v>113</v>
      </c>
      <c r="G1431" s="6">
        <v>5000</v>
      </c>
      <c r="H1431" s="6">
        <v>9567.8</v>
      </c>
      <c r="I1431" s="5" t="s">
        <v>29719</v>
      </c>
    </row>
    <row r="1432" ht="19" customHeight="1" spans="1:9">
      <c r="A1432" s="5">
        <v>4</v>
      </c>
      <c r="B1432" s="5" t="s">
        <v>478</v>
      </c>
      <c r="C1432" s="5" t="s">
        <v>29729</v>
      </c>
      <c r="D1432" s="5">
        <v>3</v>
      </c>
      <c r="E1432" s="6">
        <v>260</v>
      </c>
      <c r="F1432" s="5" t="s">
        <v>120</v>
      </c>
      <c r="G1432" s="6">
        <v>500</v>
      </c>
      <c r="H1432" s="6">
        <v>0</v>
      </c>
      <c r="I1432" s="5" t="s">
        <v>29740</v>
      </c>
    </row>
    <row r="1433" ht="19" customHeight="1" spans="1:9">
      <c r="A1433" s="5">
        <v>4</v>
      </c>
      <c r="B1433" s="5" t="s">
        <v>77</v>
      </c>
      <c r="C1433" s="5" t="s">
        <v>29729</v>
      </c>
      <c r="D1433" s="5">
        <v>30</v>
      </c>
      <c r="E1433" s="6">
        <v>260</v>
      </c>
      <c r="F1433" s="5" t="s">
        <v>120</v>
      </c>
      <c r="G1433" s="6">
        <v>5000</v>
      </c>
      <c r="H1433" s="6">
        <v>4471.6</v>
      </c>
      <c r="I1433" s="5" t="s">
        <v>29740</v>
      </c>
    </row>
    <row r="1434" ht="19" customHeight="1" spans="1:9">
      <c r="A1434" s="5">
        <v>4</v>
      </c>
      <c r="B1434" s="5" t="s">
        <v>514</v>
      </c>
      <c r="C1434" s="5" t="s">
        <v>29729</v>
      </c>
      <c r="D1434" s="5">
        <v>30</v>
      </c>
      <c r="E1434" s="6">
        <v>150</v>
      </c>
      <c r="F1434" s="5" t="s">
        <v>113</v>
      </c>
      <c r="G1434" s="6">
        <v>3000</v>
      </c>
      <c r="H1434" s="6">
        <v>11088.2</v>
      </c>
      <c r="I1434" s="5" t="s">
        <v>29719</v>
      </c>
    </row>
    <row r="1435" ht="19" customHeight="1" spans="1:9">
      <c r="A1435" s="5">
        <v>4</v>
      </c>
      <c r="B1435" s="5" t="s">
        <v>524</v>
      </c>
      <c r="C1435" s="5" t="s">
        <v>29729</v>
      </c>
      <c r="D1435" s="5">
        <v>30</v>
      </c>
      <c r="E1435" s="6">
        <v>150</v>
      </c>
      <c r="F1435" s="5" t="s">
        <v>113</v>
      </c>
      <c r="G1435" s="6">
        <v>3000</v>
      </c>
      <c r="H1435" s="6">
        <v>3758.3</v>
      </c>
      <c r="I1435" s="5" t="s">
        <v>29719</v>
      </c>
    </row>
    <row r="1436" ht="19" customHeight="1" spans="1:9">
      <c r="A1436" s="5">
        <v>4</v>
      </c>
      <c r="B1436" s="5" t="s">
        <v>528</v>
      </c>
      <c r="C1436" s="5" t="s">
        <v>29729</v>
      </c>
      <c r="D1436" s="5">
        <v>30</v>
      </c>
      <c r="E1436" s="6">
        <v>150</v>
      </c>
      <c r="F1436" s="5" t="s">
        <v>113</v>
      </c>
      <c r="G1436" s="6">
        <v>3000</v>
      </c>
      <c r="H1436" s="6">
        <v>5555.4</v>
      </c>
      <c r="I1436" s="5" t="s">
        <v>29719</v>
      </c>
    </row>
    <row r="1437" ht="19" customHeight="1" spans="1:9">
      <c r="A1437" s="5">
        <v>4</v>
      </c>
      <c r="B1437" s="5" t="s">
        <v>740</v>
      </c>
      <c r="C1437" s="5" t="s">
        <v>29729</v>
      </c>
      <c r="D1437" s="5">
        <v>30</v>
      </c>
      <c r="E1437" s="6">
        <v>150</v>
      </c>
      <c r="F1437" s="5" t="s">
        <v>113</v>
      </c>
      <c r="G1437" s="6">
        <v>3000</v>
      </c>
      <c r="H1437" s="6">
        <v>3350.6</v>
      </c>
      <c r="I1437" s="5" t="s">
        <v>29719</v>
      </c>
    </row>
    <row r="1438" ht="19" customHeight="1" spans="1:9">
      <c r="A1438" s="5">
        <v>4</v>
      </c>
      <c r="B1438" s="5" t="s">
        <v>485</v>
      </c>
      <c r="C1438" s="5" t="s">
        <v>29734</v>
      </c>
      <c r="D1438" s="5">
        <v>30</v>
      </c>
      <c r="E1438" s="6">
        <v>260</v>
      </c>
      <c r="F1438" s="5" t="s">
        <v>120</v>
      </c>
      <c r="G1438" s="6">
        <v>5000</v>
      </c>
      <c r="H1438" s="6">
        <v>587.4</v>
      </c>
      <c r="I1438" s="5" t="s">
        <v>29740</v>
      </c>
    </row>
    <row r="1439" ht="19" customHeight="1" spans="1:9">
      <c r="A1439" s="5">
        <v>4</v>
      </c>
      <c r="B1439" s="5" t="s">
        <v>29735</v>
      </c>
      <c r="C1439" s="5" t="s">
        <v>253</v>
      </c>
      <c r="D1439" s="5">
        <v>30</v>
      </c>
      <c r="E1439" s="6">
        <v>1000</v>
      </c>
      <c r="F1439" s="5" t="s">
        <v>113</v>
      </c>
      <c r="G1439" s="6">
        <v>6000</v>
      </c>
      <c r="H1439" s="6">
        <v>0</v>
      </c>
      <c r="I1439" s="5" t="s">
        <v>29719</v>
      </c>
    </row>
    <row r="1440" ht="19" customHeight="1" spans="1:9">
      <c r="A1440" s="5">
        <v>4</v>
      </c>
      <c r="B1440" s="5" t="s">
        <v>758</v>
      </c>
      <c r="C1440" s="5" t="s">
        <v>253</v>
      </c>
      <c r="D1440" s="5">
        <v>30</v>
      </c>
      <c r="E1440" s="6">
        <v>1000</v>
      </c>
      <c r="F1440" s="5" t="s">
        <v>113</v>
      </c>
      <c r="G1440" s="6">
        <v>6000</v>
      </c>
      <c r="H1440" s="6">
        <v>0</v>
      </c>
      <c r="I1440" s="5" t="s">
        <v>29719</v>
      </c>
    </row>
    <row r="1441" ht="19" customHeight="1" spans="1:9">
      <c r="A1441" s="5">
        <v>4</v>
      </c>
      <c r="B1441" s="5" t="s">
        <v>771</v>
      </c>
      <c r="C1441" s="5" t="s">
        <v>253</v>
      </c>
      <c r="D1441" s="5">
        <v>30</v>
      </c>
      <c r="E1441" s="6">
        <v>1000</v>
      </c>
      <c r="F1441" s="5" t="s">
        <v>113</v>
      </c>
      <c r="G1441" s="6">
        <v>6000</v>
      </c>
      <c r="H1441" s="6">
        <v>0</v>
      </c>
      <c r="I1441" s="5" t="s">
        <v>29719</v>
      </c>
    </row>
    <row r="1442" ht="19" customHeight="1" spans="1:9">
      <c r="A1442" s="5">
        <v>4</v>
      </c>
      <c r="B1442" s="5" t="s">
        <v>534</v>
      </c>
      <c r="C1442" s="5" t="s">
        <v>640</v>
      </c>
      <c r="D1442" s="5">
        <v>30</v>
      </c>
      <c r="E1442" s="6">
        <v>150</v>
      </c>
      <c r="F1442" s="5" t="s">
        <v>113</v>
      </c>
      <c r="G1442" s="6">
        <v>3000</v>
      </c>
      <c r="H1442" s="6">
        <v>0</v>
      </c>
      <c r="I1442" s="5" t="s">
        <v>29719</v>
      </c>
    </row>
    <row r="1443" ht="19" customHeight="1" spans="1:9">
      <c r="A1443" s="5">
        <v>4</v>
      </c>
      <c r="B1443" s="5" t="s">
        <v>639</v>
      </c>
      <c r="C1443" s="5" t="s">
        <v>29718</v>
      </c>
      <c r="D1443" s="5">
        <v>30</v>
      </c>
      <c r="E1443" s="6">
        <v>150</v>
      </c>
      <c r="F1443" s="5" t="s">
        <v>113</v>
      </c>
      <c r="G1443" s="6">
        <v>3000</v>
      </c>
      <c r="H1443" s="6">
        <v>0</v>
      </c>
      <c r="I1443" s="5" t="s">
        <v>29719</v>
      </c>
    </row>
    <row r="1444" ht="19" customHeight="1" spans="1:9">
      <c r="A1444" s="5">
        <v>4</v>
      </c>
      <c r="B1444" s="5" t="s">
        <v>716</v>
      </c>
      <c r="C1444" s="5" t="s">
        <v>29729</v>
      </c>
      <c r="D1444" s="5">
        <v>30</v>
      </c>
      <c r="E1444" s="6">
        <v>150</v>
      </c>
      <c r="F1444" s="5" t="s">
        <v>113</v>
      </c>
      <c r="G1444" s="6">
        <v>3000</v>
      </c>
      <c r="H1444" s="6">
        <v>0</v>
      </c>
      <c r="I1444" s="5" t="s">
        <v>29719</v>
      </c>
    </row>
    <row r="1445" ht="19" customHeight="1" spans="1:9">
      <c r="A1445" s="5">
        <v>4</v>
      </c>
      <c r="B1445" s="5" t="s">
        <v>29720</v>
      </c>
      <c r="C1445" s="5" t="s">
        <v>29721</v>
      </c>
      <c r="D1445" s="5">
        <v>30</v>
      </c>
      <c r="E1445" s="6">
        <v>150</v>
      </c>
      <c r="F1445" s="5" t="s">
        <v>120</v>
      </c>
      <c r="G1445" s="6">
        <v>3000</v>
      </c>
      <c r="H1445" s="6">
        <v>0</v>
      </c>
      <c r="I1445" s="5" t="s">
        <v>29740</v>
      </c>
    </row>
    <row r="1446" ht="19" customHeight="1" spans="1:9">
      <c r="A1446" s="5">
        <v>4</v>
      </c>
      <c r="B1446" s="5" t="s">
        <v>29726</v>
      </c>
      <c r="C1446" s="5" t="s">
        <v>29721</v>
      </c>
      <c r="D1446" s="5">
        <v>30</v>
      </c>
      <c r="E1446" s="6">
        <v>150</v>
      </c>
      <c r="F1446" s="5" t="s">
        <v>120</v>
      </c>
      <c r="G1446" s="6">
        <v>3000</v>
      </c>
      <c r="H1446" s="6">
        <v>0</v>
      </c>
      <c r="I1446" s="5" t="s">
        <v>29740</v>
      </c>
    </row>
    <row r="1447" ht="19" customHeight="1" spans="1:9">
      <c r="A1447" s="5">
        <v>4</v>
      </c>
      <c r="B1447" s="5" t="s">
        <v>848</v>
      </c>
      <c r="C1447" s="5" t="s">
        <v>29721</v>
      </c>
      <c r="D1447" s="5">
        <v>30</v>
      </c>
      <c r="E1447" s="6">
        <v>150</v>
      </c>
      <c r="F1447" s="5" t="s">
        <v>120</v>
      </c>
      <c r="G1447" s="6">
        <v>3000</v>
      </c>
      <c r="H1447" s="6">
        <v>0</v>
      </c>
      <c r="I1447" s="5" t="s">
        <v>29740</v>
      </c>
    </row>
    <row r="1448" ht="19" customHeight="1" spans="1:9">
      <c r="A1448" s="5">
        <v>5</v>
      </c>
      <c r="B1448" s="5" t="s">
        <v>141</v>
      </c>
      <c r="C1448" s="5" t="s">
        <v>558</v>
      </c>
      <c r="D1448" s="5">
        <v>31</v>
      </c>
      <c r="E1448" s="6">
        <v>150</v>
      </c>
      <c r="F1448" s="5" t="s">
        <v>113</v>
      </c>
      <c r="G1448" s="6">
        <v>3000</v>
      </c>
      <c r="H1448" s="6">
        <v>3503.7</v>
      </c>
      <c r="I1448" s="5" t="s">
        <v>29719</v>
      </c>
    </row>
    <row r="1449" ht="19" customHeight="1" spans="1:9">
      <c r="A1449" s="5">
        <v>5</v>
      </c>
      <c r="B1449" s="5" t="s">
        <v>29682</v>
      </c>
      <c r="C1449" s="5" t="s">
        <v>558</v>
      </c>
      <c r="D1449" s="5">
        <v>27</v>
      </c>
      <c r="E1449" s="6">
        <v>260</v>
      </c>
      <c r="F1449" s="5" t="s">
        <v>113</v>
      </c>
      <c r="G1449" s="6">
        <v>4354.84</v>
      </c>
      <c r="H1449" s="6">
        <v>42.1</v>
      </c>
      <c r="I1449" s="5" t="s">
        <v>29719</v>
      </c>
    </row>
    <row r="1450" ht="19" customHeight="1" spans="1:9">
      <c r="A1450" s="5">
        <v>5</v>
      </c>
      <c r="B1450" s="5" t="s">
        <v>832</v>
      </c>
      <c r="C1450" s="5" t="s">
        <v>558</v>
      </c>
      <c r="D1450" s="5">
        <v>31</v>
      </c>
      <c r="E1450" s="6">
        <v>260</v>
      </c>
      <c r="F1450" s="5" t="s">
        <v>113</v>
      </c>
      <c r="G1450" s="6">
        <v>5000</v>
      </c>
      <c r="H1450" s="6">
        <v>5301.7</v>
      </c>
      <c r="I1450" s="5" t="s">
        <v>29719</v>
      </c>
    </row>
    <row r="1451" ht="19" customHeight="1" spans="1:9">
      <c r="A1451" s="5">
        <v>5</v>
      </c>
      <c r="B1451" s="5" t="s">
        <v>146</v>
      </c>
      <c r="C1451" s="5" t="s">
        <v>558</v>
      </c>
      <c r="D1451" s="5">
        <v>31</v>
      </c>
      <c r="E1451" s="6">
        <v>150</v>
      </c>
      <c r="F1451" s="5" t="s">
        <v>113</v>
      </c>
      <c r="G1451" s="6">
        <v>3000</v>
      </c>
      <c r="H1451" s="6">
        <v>3321.7</v>
      </c>
      <c r="I1451" s="5" t="s">
        <v>29719</v>
      </c>
    </row>
    <row r="1452" ht="19" customHeight="1" spans="1:9">
      <c r="A1452" s="5">
        <v>5</v>
      </c>
      <c r="B1452" s="5" t="s">
        <v>569</v>
      </c>
      <c r="C1452" s="5" t="s">
        <v>558</v>
      </c>
      <c r="D1452" s="5">
        <v>31</v>
      </c>
      <c r="E1452" s="6">
        <v>260</v>
      </c>
      <c r="F1452" s="5" t="s">
        <v>120</v>
      </c>
      <c r="G1452" s="6">
        <v>5000</v>
      </c>
      <c r="H1452" s="6">
        <v>2929.77</v>
      </c>
      <c r="I1452" s="5" t="s">
        <v>29740</v>
      </c>
    </row>
    <row r="1453" ht="19" customHeight="1" spans="1:9">
      <c r="A1453" s="5">
        <v>5</v>
      </c>
      <c r="B1453" s="5" t="s">
        <v>81</v>
      </c>
      <c r="C1453" s="5" t="s">
        <v>558</v>
      </c>
      <c r="D1453" s="5">
        <v>31</v>
      </c>
      <c r="E1453" s="6">
        <v>260</v>
      </c>
      <c r="F1453" s="5" t="s">
        <v>120</v>
      </c>
      <c r="G1453" s="6">
        <v>5000</v>
      </c>
      <c r="H1453" s="6">
        <v>3531.66</v>
      </c>
      <c r="I1453" s="5" t="s">
        <v>29740</v>
      </c>
    </row>
    <row r="1454" ht="19" customHeight="1" spans="1:9">
      <c r="A1454" s="5">
        <v>5</v>
      </c>
      <c r="B1454" s="5" t="s">
        <v>572</v>
      </c>
      <c r="C1454" s="5" t="s">
        <v>558</v>
      </c>
      <c r="D1454" s="5">
        <v>4</v>
      </c>
      <c r="E1454" s="6">
        <v>260</v>
      </c>
      <c r="F1454" s="5" t="s">
        <v>120</v>
      </c>
      <c r="G1454" s="6">
        <v>645.16</v>
      </c>
      <c r="H1454" s="6">
        <v>407.6</v>
      </c>
      <c r="I1454" s="5" t="s">
        <v>29740</v>
      </c>
    </row>
    <row r="1455" ht="19" customHeight="1" spans="1:9">
      <c r="A1455" s="5">
        <v>5</v>
      </c>
      <c r="B1455" s="5" t="s">
        <v>575</v>
      </c>
      <c r="C1455" s="5" t="s">
        <v>558</v>
      </c>
      <c r="D1455" s="5">
        <v>31</v>
      </c>
      <c r="E1455" s="6">
        <v>260</v>
      </c>
      <c r="F1455" s="5" t="s">
        <v>120</v>
      </c>
      <c r="G1455" s="6">
        <v>5000</v>
      </c>
      <c r="H1455" s="6">
        <v>2169.86</v>
      </c>
      <c r="I1455" s="5" t="s">
        <v>29740</v>
      </c>
    </row>
    <row r="1456" ht="19" customHeight="1" spans="1:9">
      <c r="A1456" s="5">
        <v>5</v>
      </c>
      <c r="B1456" s="5" t="s">
        <v>29671</v>
      </c>
      <c r="C1456" s="5" t="s">
        <v>558</v>
      </c>
      <c r="D1456" s="5">
        <v>31</v>
      </c>
      <c r="E1456" s="6">
        <v>260</v>
      </c>
      <c r="F1456" s="5" t="s">
        <v>113</v>
      </c>
      <c r="G1456" s="6">
        <v>5000</v>
      </c>
      <c r="H1456" s="6">
        <v>8028.8</v>
      </c>
      <c r="I1456" s="5" t="s">
        <v>29719</v>
      </c>
    </row>
    <row r="1457" ht="19" customHeight="1" spans="1:9">
      <c r="A1457" s="5">
        <v>5</v>
      </c>
      <c r="B1457" s="5" t="s">
        <v>29708</v>
      </c>
      <c r="C1457" s="5" t="s">
        <v>558</v>
      </c>
      <c r="D1457" s="5">
        <v>31</v>
      </c>
      <c r="E1457" s="6">
        <v>260</v>
      </c>
      <c r="F1457" s="5" t="s">
        <v>113</v>
      </c>
      <c r="G1457" s="6">
        <v>5000</v>
      </c>
      <c r="H1457" s="6">
        <v>4484.11</v>
      </c>
      <c r="I1457" s="5" t="s">
        <v>29719</v>
      </c>
    </row>
    <row r="1458" ht="19" customHeight="1" spans="1:9">
      <c r="A1458" s="5">
        <v>5</v>
      </c>
      <c r="B1458" s="5" t="s">
        <v>29703</v>
      </c>
      <c r="C1458" s="5" t="s">
        <v>558</v>
      </c>
      <c r="D1458" s="5">
        <v>31</v>
      </c>
      <c r="E1458" s="6">
        <v>260</v>
      </c>
      <c r="F1458" s="5" t="s">
        <v>113</v>
      </c>
      <c r="G1458" s="6">
        <v>5000</v>
      </c>
      <c r="H1458" s="6">
        <v>8966.7</v>
      </c>
      <c r="I1458" s="5" t="s">
        <v>29719</v>
      </c>
    </row>
    <row r="1459" ht="19" customHeight="1" spans="1:9">
      <c r="A1459" s="5">
        <v>5</v>
      </c>
      <c r="B1459" s="5" t="s">
        <v>330</v>
      </c>
      <c r="C1459" s="5" t="s">
        <v>558</v>
      </c>
      <c r="D1459" s="5">
        <v>31</v>
      </c>
      <c r="E1459" s="6">
        <v>260</v>
      </c>
      <c r="F1459" s="5" t="s">
        <v>120</v>
      </c>
      <c r="G1459" s="6">
        <v>5000</v>
      </c>
      <c r="H1459" s="6">
        <v>4498.57</v>
      </c>
      <c r="I1459" s="5" t="s">
        <v>29740</v>
      </c>
    </row>
    <row r="1460" ht="19" customHeight="1" spans="1:9">
      <c r="A1460" s="5">
        <v>5</v>
      </c>
      <c r="B1460" s="5" t="s">
        <v>29663</v>
      </c>
      <c r="C1460" s="5" t="s">
        <v>558</v>
      </c>
      <c r="D1460" s="5">
        <v>31</v>
      </c>
      <c r="E1460" s="6">
        <v>260</v>
      </c>
      <c r="F1460" s="5" t="s">
        <v>113</v>
      </c>
      <c r="G1460" s="6">
        <v>5000</v>
      </c>
      <c r="H1460" s="6">
        <v>8966.1</v>
      </c>
      <c r="I1460" s="5" t="s">
        <v>29719</v>
      </c>
    </row>
    <row r="1461" ht="19" customHeight="1" spans="1:9">
      <c r="A1461" s="5">
        <v>5</v>
      </c>
      <c r="B1461" s="5" t="s">
        <v>833</v>
      </c>
      <c r="C1461" s="5" t="s">
        <v>558</v>
      </c>
      <c r="D1461" s="5">
        <v>31</v>
      </c>
      <c r="E1461" s="6">
        <v>150</v>
      </c>
      <c r="F1461" s="5" t="s">
        <v>113</v>
      </c>
      <c r="G1461" s="6">
        <v>3000</v>
      </c>
      <c r="H1461" s="6">
        <v>9290.1</v>
      </c>
      <c r="I1461" s="5" t="s">
        <v>29719</v>
      </c>
    </row>
    <row r="1462" ht="19" customHeight="1" spans="1:9">
      <c r="A1462" s="5">
        <v>5</v>
      </c>
      <c r="B1462" s="5" t="s">
        <v>834</v>
      </c>
      <c r="C1462" s="5" t="s">
        <v>558</v>
      </c>
      <c r="D1462" s="5">
        <v>31</v>
      </c>
      <c r="E1462" s="6">
        <v>260</v>
      </c>
      <c r="F1462" s="5" t="s">
        <v>113</v>
      </c>
      <c r="G1462" s="6">
        <v>5000</v>
      </c>
      <c r="H1462" s="6">
        <v>5021.4</v>
      </c>
      <c r="I1462" s="5" t="s">
        <v>29719</v>
      </c>
    </row>
    <row r="1463" ht="19" customHeight="1" spans="1:9">
      <c r="A1463" s="5">
        <v>5</v>
      </c>
      <c r="B1463" s="5" t="s">
        <v>29702</v>
      </c>
      <c r="C1463" s="5" t="s">
        <v>558</v>
      </c>
      <c r="D1463" s="5">
        <v>31</v>
      </c>
      <c r="E1463" s="6">
        <v>260</v>
      </c>
      <c r="F1463" s="5" t="s">
        <v>113</v>
      </c>
      <c r="G1463" s="6">
        <v>5000</v>
      </c>
      <c r="H1463" s="6">
        <v>10245.6</v>
      </c>
      <c r="I1463" s="5" t="s">
        <v>29719</v>
      </c>
    </row>
    <row r="1464" ht="19" customHeight="1" spans="1:9">
      <c r="A1464" s="5">
        <v>5</v>
      </c>
      <c r="B1464" s="5" t="s">
        <v>29670</v>
      </c>
      <c r="C1464" s="5" t="s">
        <v>558</v>
      </c>
      <c r="D1464" s="5">
        <v>31</v>
      </c>
      <c r="E1464" s="6">
        <v>260</v>
      </c>
      <c r="F1464" s="5" t="s">
        <v>113</v>
      </c>
      <c r="G1464" s="6">
        <v>5000</v>
      </c>
      <c r="H1464" s="6">
        <v>8815.6</v>
      </c>
      <c r="I1464" s="5" t="s">
        <v>29719</v>
      </c>
    </row>
    <row r="1465" ht="19" customHeight="1" spans="1:9">
      <c r="A1465" s="5">
        <v>5</v>
      </c>
      <c r="B1465" s="5" t="s">
        <v>29612</v>
      </c>
      <c r="C1465" s="5" t="s">
        <v>558</v>
      </c>
      <c r="D1465" s="5">
        <v>31</v>
      </c>
      <c r="E1465" s="6">
        <v>260</v>
      </c>
      <c r="F1465" s="5" t="s">
        <v>120</v>
      </c>
      <c r="G1465" s="6">
        <v>5000</v>
      </c>
      <c r="H1465" s="6">
        <v>3200.34</v>
      </c>
      <c r="I1465" s="5" t="s">
        <v>29740</v>
      </c>
    </row>
    <row r="1466" ht="19" customHeight="1" spans="1:9">
      <c r="A1466" s="5">
        <v>5</v>
      </c>
      <c r="B1466" s="5" t="s">
        <v>580</v>
      </c>
      <c r="C1466" s="5" t="s">
        <v>558</v>
      </c>
      <c r="D1466" s="5">
        <v>31</v>
      </c>
      <c r="E1466" s="6">
        <v>260</v>
      </c>
      <c r="F1466" s="5" t="s">
        <v>120</v>
      </c>
      <c r="G1466" s="6">
        <v>5000</v>
      </c>
      <c r="H1466" s="6">
        <v>4300.9</v>
      </c>
      <c r="I1466" s="5" t="s">
        <v>29740</v>
      </c>
    </row>
    <row r="1467" ht="19" customHeight="1" spans="1:9">
      <c r="A1467" s="5">
        <v>5</v>
      </c>
      <c r="B1467" s="5" t="s">
        <v>835</v>
      </c>
      <c r="C1467" s="5" t="s">
        <v>558</v>
      </c>
      <c r="D1467" s="5">
        <v>4</v>
      </c>
      <c r="E1467" s="6">
        <v>260</v>
      </c>
      <c r="F1467" s="5" t="s">
        <v>113</v>
      </c>
      <c r="G1467" s="6">
        <v>645.16</v>
      </c>
      <c r="H1467" s="6">
        <v>683.8</v>
      </c>
      <c r="I1467" s="5" t="s">
        <v>29719</v>
      </c>
    </row>
    <row r="1468" ht="19" customHeight="1" spans="1:9">
      <c r="A1468" s="5">
        <v>5</v>
      </c>
      <c r="B1468" s="5" t="s">
        <v>154</v>
      </c>
      <c r="C1468" s="5" t="s">
        <v>558</v>
      </c>
      <c r="D1468" s="5">
        <v>31</v>
      </c>
      <c r="E1468" s="6">
        <v>260</v>
      </c>
      <c r="F1468" s="5" t="s">
        <v>113</v>
      </c>
      <c r="G1468" s="6">
        <v>5000</v>
      </c>
      <c r="H1468" s="6">
        <v>6191.47</v>
      </c>
      <c r="I1468" s="5" t="s">
        <v>29719</v>
      </c>
    </row>
    <row r="1469" ht="19" customHeight="1" spans="1:9">
      <c r="A1469" s="5">
        <v>5</v>
      </c>
      <c r="B1469" s="5" t="s">
        <v>29681</v>
      </c>
      <c r="C1469" s="5" t="s">
        <v>558</v>
      </c>
      <c r="D1469" s="5">
        <v>4</v>
      </c>
      <c r="E1469" s="6">
        <v>150</v>
      </c>
      <c r="F1469" s="5" t="s">
        <v>113</v>
      </c>
      <c r="G1469" s="6">
        <v>387.1</v>
      </c>
      <c r="H1469" s="6">
        <v>178.3</v>
      </c>
      <c r="I1469" s="5" t="s">
        <v>29719</v>
      </c>
    </row>
    <row r="1470" ht="19" customHeight="1" spans="1:9">
      <c r="A1470" s="5">
        <v>5</v>
      </c>
      <c r="B1470" s="5" t="s">
        <v>29680</v>
      </c>
      <c r="C1470" s="5" t="s">
        <v>558</v>
      </c>
      <c r="D1470" s="5">
        <v>31</v>
      </c>
      <c r="E1470" s="6">
        <v>150</v>
      </c>
      <c r="F1470" s="5" t="s">
        <v>113</v>
      </c>
      <c r="G1470" s="6">
        <v>3000</v>
      </c>
      <c r="H1470" s="6">
        <v>3119.2</v>
      </c>
      <c r="I1470" s="5" t="s">
        <v>29719</v>
      </c>
    </row>
    <row r="1471" ht="19" customHeight="1" spans="1:9">
      <c r="A1471" s="5">
        <v>5</v>
      </c>
      <c r="B1471" s="5" t="s">
        <v>836</v>
      </c>
      <c r="C1471" s="5" t="s">
        <v>558</v>
      </c>
      <c r="D1471" s="5">
        <v>31</v>
      </c>
      <c r="E1471" s="6">
        <v>150</v>
      </c>
      <c r="F1471" s="5" t="s">
        <v>113</v>
      </c>
      <c r="G1471" s="6">
        <v>3000</v>
      </c>
      <c r="H1471" s="6">
        <v>4922</v>
      </c>
      <c r="I1471" s="5" t="s">
        <v>29719</v>
      </c>
    </row>
    <row r="1472" ht="19" customHeight="1" spans="1:9">
      <c r="A1472" s="5">
        <v>5</v>
      </c>
      <c r="B1472" s="5" t="s">
        <v>29656</v>
      </c>
      <c r="C1472" s="5" t="s">
        <v>558</v>
      </c>
      <c r="D1472" s="5">
        <v>31</v>
      </c>
      <c r="E1472" s="6">
        <v>150</v>
      </c>
      <c r="F1472" s="5" t="s">
        <v>113</v>
      </c>
      <c r="G1472" s="6">
        <v>3000</v>
      </c>
      <c r="H1472" s="6">
        <v>5385.7</v>
      </c>
      <c r="I1472" s="5" t="s">
        <v>29719</v>
      </c>
    </row>
    <row r="1473" ht="19" customHeight="1" spans="1:9">
      <c r="A1473" s="5">
        <v>5</v>
      </c>
      <c r="B1473" s="5" t="s">
        <v>583</v>
      </c>
      <c r="C1473" s="5" t="s">
        <v>558</v>
      </c>
      <c r="D1473" s="5">
        <v>31</v>
      </c>
      <c r="E1473" s="6">
        <v>150</v>
      </c>
      <c r="F1473" s="5" t="s">
        <v>120</v>
      </c>
      <c r="G1473" s="6">
        <v>3000</v>
      </c>
      <c r="H1473" s="6">
        <v>2402.3</v>
      </c>
      <c r="I1473" s="5" t="s">
        <v>29740</v>
      </c>
    </row>
    <row r="1474" ht="19" customHeight="1" spans="1:9">
      <c r="A1474" s="5">
        <v>5</v>
      </c>
      <c r="B1474" s="5" t="s">
        <v>29730</v>
      </c>
      <c r="C1474" s="5" t="s">
        <v>558</v>
      </c>
      <c r="D1474" s="5">
        <v>31</v>
      </c>
      <c r="E1474" s="6">
        <v>150</v>
      </c>
      <c r="F1474" s="5" t="s">
        <v>113</v>
      </c>
      <c r="G1474" s="6">
        <v>3000</v>
      </c>
      <c r="H1474" s="6">
        <v>4971.2</v>
      </c>
      <c r="I1474" s="5" t="s">
        <v>29719</v>
      </c>
    </row>
    <row r="1475" ht="19" customHeight="1" spans="1:9">
      <c r="A1475" s="5">
        <v>5</v>
      </c>
      <c r="B1475" s="5" t="s">
        <v>29748</v>
      </c>
      <c r="C1475" s="5" t="s">
        <v>558</v>
      </c>
      <c r="D1475" s="5">
        <v>6</v>
      </c>
      <c r="E1475" s="6">
        <v>260</v>
      </c>
      <c r="F1475" s="5" t="s">
        <v>113</v>
      </c>
      <c r="G1475" s="6">
        <v>967.74</v>
      </c>
      <c r="H1475" s="6">
        <v>500.86</v>
      </c>
      <c r="I1475" s="5" t="s">
        <v>29719</v>
      </c>
    </row>
    <row r="1476" ht="19" customHeight="1" spans="1:9">
      <c r="A1476" s="5">
        <v>5</v>
      </c>
      <c r="B1476" s="5" t="s">
        <v>586</v>
      </c>
      <c r="C1476" s="5" t="s">
        <v>558</v>
      </c>
      <c r="D1476" s="5">
        <v>31</v>
      </c>
      <c r="E1476" s="6">
        <v>150</v>
      </c>
      <c r="F1476" s="5" t="s">
        <v>113</v>
      </c>
      <c r="G1476" s="6">
        <v>3000</v>
      </c>
      <c r="H1476" s="6">
        <v>3865</v>
      </c>
      <c r="I1476" s="5" t="s">
        <v>29719</v>
      </c>
    </row>
    <row r="1477" ht="19" customHeight="1" spans="1:9">
      <c r="A1477" s="5">
        <v>5</v>
      </c>
      <c r="B1477" s="5" t="s">
        <v>29621</v>
      </c>
      <c r="C1477" s="5" t="s">
        <v>558</v>
      </c>
      <c r="D1477" s="5">
        <v>31</v>
      </c>
      <c r="E1477" s="6">
        <v>260</v>
      </c>
      <c r="F1477" s="5" t="s">
        <v>113</v>
      </c>
      <c r="G1477" s="6">
        <v>5000</v>
      </c>
      <c r="H1477" s="6">
        <v>6578.4</v>
      </c>
      <c r="I1477" s="5" t="s">
        <v>29719</v>
      </c>
    </row>
    <row r="1478" ht="19" customHeight="1" spans="1:9">
      <c r="A1478" s="5">
        <v>5</v>
      </c>
      <c r="B1478" s="5" t="s">
        <v>29675</v>
      </c>
      <c r="C1478" s="5" t="s">
        <v>558</v>
      </c>
      <c r="D1478" s="5">
        <v>31</v>
      </c>
      <c r="E1478" s="6">
        <v>260</v>
      </c>
      <c r="F1478" s="5" t="s">
        <v>113</v>
      </c>
      <c r="G1478" s="6">
        <v>5000</v>
      </c>
      <c r="H1478" s="6">
        <v>5242.9</v>
      </c>
      <c r="I1478" s="5" t="s">
        <v>29719</v>
      </c>
    </row>
    <row r="1479" ht="19" customHeight="1" spans="1:9">
      <c r="A1479" s="5">
        <v>5</v>
      </c>
      <c r="B1479" s="5" t="s">
        <v>29678</v>
      </c>
      <c r="C1479" s="5" t="s">
        <v>558</v>
      </c>
      <c r="D1479" s="5">
        <v>31</v>
      </c>
      <c r="E1479" s="6">
        <v>260</v>
      </c>
      <c r="F1479" s="5" t="s">
        <v>113</v>
      </c>
      <c r="G1479" s="6">
        <v>5000</v>
      </c>
      <c r="H1479" s="6">
        <v>4650.3</v>
      </c>
      <c r="I1479" s="5" t="s">
        <v>29719</v>
      </c>
    </row>
    <row r="1480" ht="19" customHeight="1" spans="1:9">
      <c r="A1480" s="5">
        <v>5</v>
      </c>
      <c r="B1480" s="5" t="s">
        <v>29737</v>
      </c>
      <c r="C1480" s="5" t="s">
        <v>558</v>
      </c>
      <c r="D1480" s="5">
        <v>31</v>
      </c>
      <c r="E1480" s="6">
        <v>260</v>
      </c>
      <c r="F1480" s="5" t="s">
        <v>113</v>
      </c>
      <c r="G1480" s="6">
        <v>5000</v>
      </c>
      <c r="H1480" s="6">
        <v>2211.89</v>
      </c>
      <c r="I1480" s="5" t="s">
        <v>29719</v>
      </c>
    </row>
    <row r="1481" ht="19" customHeight="1" spans="1:9">
      <c r="A1481" s="5">
        <v>5</v>
      </c>
      <c r="B1481" s="5" t="s">
        <v>64</v>
      </c>
      <c r="C1481" s="5" t="s">
        <v>558</v>
      </c>
      <c r="D1481" s="5">
        <v>31</v>
      </c>
      <c r="E1481" s="6">
        <v>260</v>
      </c>
      <c r="F1481" s="5" t="s">
        <v>120</v>
      </c>
      <c r="G1481" s="6">
        <v>5000</v>
      </c>
      <c r="H1481" s="6">
        <v>254.65</v>
      </c>
      <c r="I1481" s="5" t="s">
        <v>29740</v>
      </c>
    </row>
    <row r="1482" ht="19" customHeight="1" spans="1:9">
      <c r="A1482" s="5">
        <v>5</v>
      </c>
      <c r="B1482" s="5" t="s">
        <v>837</v>
      </c>
      <c r="C1482" s="5" t="s">
        <v>558</v>
      </c>
      <c r="D1482" s="5">
        <v>31</v>
      </c>
      <c r="E1482" s="6">
        <v>150</v>
      </c>
      <c r="F1482" s="5" t="s">
        <v>113</v>
      </c>
      <c r="G1482" s="6">
        <v>3000</v>
      </c>
      <c r="H1482" s="6">
        <v>5792.4</v>
      </c>
      <c r="I1482" s="5" t="s">
        <v>29719</v>
      </c>
    </row>
    <row r="1483" ht="19" customHeight="1" spans="1:9">
      <c r="A1483" s="5">
        <v>5</v>
      </c>
      <c r="B1483" s="5" t="s">
        <v>29731</v>
      </c>
      <c r="C1483" s="5" t="s">
        <v>558</v>
      </c>
      <c r="D1483" s="5">
        <v>31</v>
      </c>
      <c r="E1483" s="6">
        <v>150</v>
      </c>
      <c r="F1483" s="5" t="s">
        <v>113</v>
      </c>
      <c r="G1483" s="6">
        <v>3000</v>
      </c>
      <c r="H1483" s="6">
        <v>3388</v>
      </c>
      <c r="I1483" s="5" t="s">
        <v>29719</v>
      </c>
    </row>
    <row r="1484" ht="19" customHeight="1" spans="1:9">
      <c r="A1484" s="5">
        <v>5</v>
      </c>
      <c r="B1484" s="5" t="s">
        <v>590</v>
      </c>
      <c r="C1484" s="5" t="s">
        <v>558</v>
      </c>
      <c r="D1484" s="5">
        <v>31</v>
      </c>
      <c r="E1484" s="6">
        <v>150</v>
      </c>
      <c r="F1484" s="5" t="s">
        <v>113</v>
      </c>
      <c r="G1484" s="6">
        <v>3000</v>
      </c>
      <c r="H1484" s="6">
        <v>6380.9</v>
      </c>
      <c r="I1484" s="5" t="s">
        <v>29719</v>
      </c>
    </row>
    <row r="1485" ht="19" customHeight="1" spans="1:9">
      <c r="A1485" s="5">
        <v>5</v>
      </c>
      <c r="B1485" s="5" t="s">
        <v>838</v>
      </c>
      <c r="C1485" s="5" t="s">
        <v>558</v>
      </c>
      <c r="D1485" s="5">
        <v>31</v>
      </c>
      <c r="E1485" s="6">
        <v>150</v>
      </c>
      <c r="F1485" s="5" t="s">
        <v>113</v>
      </c>
      <c r="G1485" s="6">
        <v>3000</v>
      </c>
      <c r="H1485" s="6">
        <v>6287.8</v>
      </c>
      <c r="I1485" s="5" t="s">
        <v>29719</v>
      </c>
    </row>
    <row r="1486" ht="19" customHeight="1" spans="1:9">
      <c r="A1486" s="5">
        <v>5</v>
      </c>
      <c r="B1486" s="5" t="s">
        <v>29694</v>
      </c>
      <c r="C1486" s="5" t="s">
        <v>558</v>
      </c>
      <c r="D1486" s="5">
        <v>31</v>
      </c>
      <c r="E1486" s="6">
        <v>150</v>
      </c>
      <c r="F1486" s="5" t="s">
        <v>113</v>
      </c>
      <c r="G1486" s="6">
        <v>3000</v>
      </c>
      <c r="H1486" s="6">
        <v>9815.5</v>
      </c>
      <c r="I1486" s="5" t="s">
        <v>29719</v>
      </c>
    </row>
    <row r="1487" ht="19" customHeight="1" spans="1:9">
      <c r="A1487" s="5">
        <v>5</v>
      </c>
      <c r="B1487" s="5" t="s">
        <v>592</v>
      </c>
      <c r="C1487" s="5" t="s">
        <v>558</v>
      </c>
      <c r="D1487" s="5">
        <v>31</v>
      </c>
      <c r="E1487" s="6">
        <v>150</v>
      </c>
      <c r="F1487" s="5" t="s">
        <v>120</v>
      </c>
      <c r="G1487" s="6">
        <v>3000</v>
      </c>
      <c r="H1487" s="6">
        <v>2620.6</v>
      </c>
      <c r="I1487" s="5" t="s">
        <v>29740</v>
      </c>
    </row>
    <row r="1488" ht="19" customHeight="1" spans="1:9">
      <c r="A1488" s="5">
        <v>5</v>
      </c>
      <c r="B1488" s="5" t="s">
        <v>155</v>
      </c>
      <c r="C1488" s="5" t="s">
        <v>558</v>
      </c>
      <c r="D1488" s="5">
        <v>31</v>
      </c>
      <c r="E1488" s="6">
        <v>150</v>
      </c>
      <c r="F1488" s="5" t="s">
        <v>113</v>
      </c>
      <c r="G1488" s="6">
        <v>3000</v>
      </c>
      <c r="H1488" s="6">
        <v>3309</v>
      </c>
      <c r="I1488" s="5" t="s">
        <v>29719</v>
      </c>
    </row>
    <row r="1489" ht="19" customHeight="1" spans="1:9">
      <c r="A1489" s="5">
        <v>5</v>
      </c>
      <c r="B1489" s="5" t="s">
        <v>839</v>
      </c>
      <c r="C1489" s="5" t="s">
        <v>558</v>
      </c>
      <c r="D1489" s="5">
        <v>31</v>
      </c>
      <c r="E1489" s="6">
        <v>150</v>
      </c>
      <c r="F1489" s="5" t="s">
        <v>113</v>
      </c>
      <c r="G1489" s="6">
        <v>3000</v>
      </c>
      <c r="H1489" s="6">
        <v>5507.5</v>
      </c>
      <c r="I1489" s="5" t="s">
        <v>29719</v>
      </c>
    </row>
    <row r="1490" ht="19" customHeight="1" spans="1:9">
      <c r="A1490" s="5">
        <v>5</v>
      </c>
      <c r="B1490" s="5" t="s">
        <v>598</v>
      </c>
      <c r="C1490" s="5" t="s">
        <v>558</v>
      </c>
      <c r="D1490" s="5">
        <v>31</v>
      </c>
      <c r="E1490" s="6">
        <v>150</v>
      </c>
      <c r="F1490" s="5" t="s">
        <v>120</v>
      </c>
      <c r="G1490" s="6">
        <v>3000</v>
      </c>
      <c r="H1490" s="6">
        <v>-0.1</v>
      </c>
      <c r="I1490" s="5" t="s">
        <v>29740</v>
      </c>
    </row>
    <row r="1491" ht="19" customHeight="1" spans="1:9">
      <c r="A1491" s="5">
        <v>5</v>
      </c>
      <c r="B1491" s="5" t="s">
        <v>156</v>
      </c>
      <c r="C1491" s="5" t="s">
        <v>558</v>
      </c>
      <c r="D1491" s="5">
        <v>31</v>
      </c>
      <c r="E1491" s="6">
        <v>150</v>
      </c>
      <c r="F1491" s="5" t="s">
        <v>113</v>
      </c>
      <c r="G1491" s="6">
        <v>3000</v>
      </c>
      <c r="H1491" s="6">
        <v>3387.7</v>
      </c>
      <c r="I1491" s="5" t="s">
        <v>29719</v>
      </c>
    </row>
    <row r="1492" ht="19" customHeight="1" spans="1:9">
      <c r="A1492" s="5">
        <v>5</v>
      </c>
      <c r="B1492" s="5" t="s">
        <v>157</v>
      </c>
      <c r="C1492" s="5" t="s">
        <v>558</v>
      </c>
      <c r="D1492" s="5">
        <v>31</v>
      </c>
      <c r="E1492" s="6">
        <v>150</v>
      </c>
      <c r="F1492" s="5" t="s">
        <v>113</v>
      </c>
      <c r="G1492" s="6">
        <v>3000</v>
      </c>
      <c r="H1492" s="6">
        <v>3979.5</v>
      </c>
      <c r="I1492" s="5" t="s">
        <v>29719</v>
      </c>
    </row>
    <row r="1493" ht="19" customHeight="1" spans="1:9">
      <c r="A1493" s="5">
        <v>5</v>
      </c>
      <c r="B1493" s="5" t="s">
        <v>600</v>
      </c>
      <c r="C1493" s="5" t="s">
        <v>558</v>
      </c>
      <c r="D1493" s="5">
        <v>31</v>
      </c>
      <c r="E1493" s="6">
        <v>150</v>
      </c>
      <c r="F1493" s="5" t="s">
        <v>113</v>
      </c>
      <c r="G1493" s="6">
        <v>3000</v>
      </c>
      <c r="H1493" s="6">
        <v>5964.6</v>
      </c>
      <c r="I1493" s="5" t="s">
        <v>29719</v>
      </c>
    </row>
    <row r="1494" ht="19" customHeight="1" spans="1:9">
      <c r="A1494" s="5">
        <v>5</v>
      </c>
      <c r="B1494" s="5" t="s">
        <v>159</v>
      </c>
      <c r="C1494" s="5" t="s">
        <v>558</v>
      </c>
      <c r="D1494" s="5">
        <v>31</v>
      </c>
      <c r="E1494" s="6">
        <v>150</v>
      </c>
      <c r="F1494" s="5" t="s">
        <v>113</v>
      </c>
      <c r="G1494" s="6">
        <v>3000</v>
      </c>
      <c r="H1494" s="6">
        <v>3622.5</v>
      </c>
      <c r="I1494" s="5" t="s">
        <v>29719</v>
      </c>
    </row>
    <row r="1495" ht="19" customHeight="1" spans="1:9">
      <c r="A1495" s="5">
        <v>5</v>
      </c>
      <c r="B1495" s="5" t="s">
        <v>840</v>
      </c>
      <c r="C1495" s="5" t="s">
        <v>558</v>
      </c>
      <c r="D1495" s="5">
        <v>31</v>
      </c>
      <c r="E1495" s="6">
        <v>150</v>
      </c>
      <c r="F1495" s="5" t="s">
        <v>113</v>
      </c>
      <c r="G1495" s="6">
        <v>3000</v>
      </c>
      <c r="H1495" s="6">
        <v>8226.5</v>
      </c>
      <c r="I1495" s="5" t="s">
        <v>29719</v>
      </c>
    </row>
    <row r="1496" ht="19" customHeight="1" spans="1:9">
      <c r="A1496" s="5">
        <v>5</v>
      </c>
      <c r="B1496" s="5" t="s">
        <v>841</v>
      </c>
      <c r="C1496" s="5" t="s">
        <v>558</v>
      </c>
      <c r="D1496" s="5">
        <v>31</v>
      </c>
      <c r="E1496" s="6">
        <v>150</v>
      </c>
      <c r="F1496" s="5" t="s">
        <v>113</v>
      </c>
      <c r="G1496" s="6">
        <v>3000</v>
      </c>
      <c r="H1496" s="6">
        <v>3784.6</v>
      </c>
      <c r="I1496" s="5" t="s">
        <v>29719</v>
      </c>
    </row>
    <row r="1497" ht="19" customHeight="1" spans="1:9">
      <c r="A1497" s="5">
        <v>5</v>
      </c>
      <c r="B1497" s="5" t="s">
        <v>29733</v>
      </c>
      <c r="C1497" s="5" t="s">
        <v>558</v>
      </c>
      <c r="D1497" s="5">
        <v>31</v>
      </c>
      <c r="E1497" s="6">
        <v>150</v>
      </c>
      <c r="F1497" s="5" t="s">
        <v>113</v>
      </c>
      <c r="G1497" s="6">
        <v>3000</v>
      </c>
      <c r="H1497" s="6">
        <v>10084.7</v>
      </c>
      <c r="I1497" s="5" t="s">
        <v>29719</v>
      </c>
    </row>
    <row r="1498" ht="19" customHeight="1" spans="1:9">
      <c r="A1498" s="5">
        <v>5</v>
      </c>
      <c r="B1498" s="5" t="s">
        <v>842</v>
      </c>
      <c r="C1498" s="5" t="s">
        <v>558</v>
      </c>
      <c r="D1498" s="5">
        <v>4</v>
      </c>
      <c r="E1498" s="6">
        <v>150</v>
      </c>
      <c r="F1498" s="5" t="s">
        <v>113</v>
      </c>
      <c r="G1498" s="6">
        <v>387.1</v>
      </c>
      <c r="H1498" s="6">
        <v>55.5</v>
      </c>
      <c r="I1498" s="5" t="s">
        <v>29719</v>
      </c>
    </row>
    <row r="1499" ht="19" customHeight="1" spans="1:9">
      <c r="A1499" s="5">
        <v>5</v>
      </c>
      <c r="B1499" s="5" t="s">
        <v>160</v>
      </c>
      <c r="C1499" s="5" t="s">
        <v>558</v>
      </c>
      <c r="D1499" s="5">
        <v>31</v>
      </c>
      <c r="E1499" s="6">
        <v>150</v>
      </c>
      <c r="F1499" s="5" t="s">
        <v>113</v>
      </c>
      <c r="G1499" s="6">
        <v>3000</v>
      </c>
      <c r="H1499" s="6">
        <v>5663.5</v>
      </c>
      <c r="I1499" s="5" t="s">
        <v>29719</v>
      </c>
    </row>
    <row r="1500" ht="19" customHeight="1" spans="1:9">
      <c r="A1500" s="5">
        <v>5</v>
      </c>
      <c r="B1500" s="5" t="s">
        <v>843</v>
      </c>
      <c r="C1500" s="5" t="s">
        <v>558</v>
      </c>
      <c r="D1500" s="5">
        <v>31</v>
      </c>
      <c r="E1500" s="6">
        <v>150</v>
      </c>
      <c r="F1500" s="5" t="s">
        <v>113</v>
      </c>
      <c r="G1500" s="6">
        <v>3000</v>
      </c>
      <c r="H1500" s="6">
        <v>8945.7</v>
      </c>
      <c r="I1500" s="5" t="s">
        <v>29719</v>
      </c>
    </row>
    <row r="1501" ht="19" customHeight="1" spans="1:9">
      <c r="A1501" s="5">
        <v>5</v>
      </c>
      <c r="B1501" s="5" t="s">
        <v>844</v>
      </c>
      <c r="C1501" s="5" t="s">
        <v>558</v>
      </c>
      <c r="D1501" s="5">
        <v>31</v>
      </c>
      <c r="E1501" s="6">
        <v>150</v>
      </c>
      <c r="F1501" s="5" t="s">
        <v>113</v>
      </c>
      <c r="G1501" s="6">
        <v>3000</v>
      </c>
      <c r="H1501" s="6">
        <v>7201.8</v>
      </c>
      <c r="I1501" s="5" t="s">
        <v>29719</v>
      </c>
    </row>
    <row r="1502" ht="19" customHeight="1" spans="1:9">
      <c r="A1502" s="5">
        <v>5</v>
      </c>
      <c r="B1502" s="5" t="s">
        <v>29693</v>
      </c>
      <c r="C1502" s="5" t="s">
        <v>558</v>
      </c>
      <c r="D1502" s="5">
        <v>31</v>
      </c>
      <c r="E1502" s="6">
        <v>150</v>
      </c>
      <c r="F1502" s="5" t="s">
        <v>113</v>
      </c>
      <c r="G1502" s="6">
        <v>3000</v>
      </c>
      <c r="H1502" s="6">
        <v>4707.2</v>
      </c>
      <c r="I1502" s="5" t="s">
        <v>29719</v>
      </c>
    </row>
    <row r="1503" ht="19" customHeight="1" spans="1:9">
      <c r="A1503" s="5">
        <v>5</v>
      </c>
      <c r="B1503" s="5" t="s">
        <v>252</v>
      </c>
      <c r="C1503" s="5" t="s">
        <v>253</v>
      </c>
      <c r="D1503" s="5">
        <v>32</v>
      </c>
      <c r="E1503" s="6">
        <v>1000</v>
      </c>
      <c r="F1503" s="5" t="s">
        <v>113</v>
      </c>
      <c r="G1503" s="6">
        <v>6193.55</v>
      </c>
      <c r="H1503" s="6">
        <v>4580.8</v>
      </c>
      <c r="I1503" s="5" t="s">
        <v>29719</v>
      </c>
    </row>
    <row r="1504" ht="19" customHeight="1" spans="1:9">
      <c r="A1504" s="5">
        <v>5</v>
      </c>
      <c r="B1504" s="5" t="s">
        <v>257</v>
      </c>
      <c r="C1504" s="5" t="s">
        <v>253</v>
      </c>
      <c r="D1504" s="5">
        <v>31</v>
      </c>
      <c r="E1504" s="6">
        <v>1000</v>
      </c>
      <c r="F1504" s="5" t="s">
        <v>113</v>
      </c>
      <c r="G1504" s="6">
        <v>6000</v>
      </c>
      <c r="H1504" s="6">
        <v>11262.7</v>
      </c>
      <c r="I1504" s="5" t="s">
        <v>29719</v>
      </c>
    </row>
    <row r="1505" ht="19" customHeight="1" spans="1:9">
      <c r="A1505" s="5">
        <v>5</v>
      </c>
      <c r="B1505" s="5" t="s">
        <v>260</v>
      </c>
      <c r="C1505" s="5" t="s">
        <v>253</v>
      </c>
      <c r="D1505" s="5">
        <v>32</v>
      </c>
      <c r="E1505" s="6">
        <v>1000</v>
      </c>
      <c r="F1505" s="5" t="s">
        <v>113</v>
      </c>
      <c r="G1505" s="6">
        <v>6193.54</v>
      </c>
      <c r="H1505" s="6">
        <v>4331.7</v>
      </c>
      <c r="I1505" s="5" t="s">
        <v>29719</v>
      </c>
    </row>
    <row r="1506" ht="19" customHeight="1" spans="1:9">
      <c r="A1506" s="5">
        <v>5</v>
      </c>
      <c r="B1506" s="5" t="s">
        <v>263</v>
      </c>
      <c r="C1506" s="5" t="s">
        <v>253</v>
      </c>
      <c r="D1506" s="5">
        <v>31</v>
      </c>
      <c r="E1506" s="6">
        <v>1000</v>
      </c>
      <c r="F1506" s="5" t="s">
        <v>113</v>
      </c>
      <c r="G1506" s="6">
        <v>6000</v>
      </c>
      <c r="H1506" s="6">
        <v>5250.8</v>
      </c>
      <c r="I1506" s="5" t="s">
        <v>29719</v>
      </c>
    </row>
    <row r="1507" ht="19" customHeight="1" spans="1:9">
      <c r="A1507" s="5">
        <v>5</v>
      </c>
      <c r="B1507" s="5" t="s">
        <v>266</v>
      </c>
      <c r="C1507" s="5" t="s">
        <v>253</v>
      </c>
      <c r="D1507" s="5">
        <v>31</v>
      </c>
      <c r="E1507" s="6">
        <v>1000</v>
      </c>
      <c r="F1507" s="5" t="s">
        <v>113</v>
      </c>
      <c r="G1507" s="6">
        <v>6000</v>
      </c>
      <c r="H1507" s="6">
        <v>5177.3</v>
      </c>
      <c r="I1507" s="5" t="s">
        <v>29719</v>
      </c>
    </row>
    <row r="1508" ht="19" customHeight="1" spans="1:9">
      <c r="A1508" s="5">
        <v>5</v>
      </c>
      <c r="B1508" s="5" t="s">
        <v>29667</v>
      </c>
      <c r="C1508" s="5" t="s">
        <v>253</v>
      </c>
      <c r="D1508" s="5">
        <v>31</v>
      </c>
      <c r="E1508" s="6">
        <v>1000</v>
      </c>
      <c r="F1508" s="5" t="s">
        <v>120</v>
      </c>
      <c r="G1508" s="6">
        <v>6000</v>
      </c>
      <c r="H1508" s="6">
        <v>2745.8</v>
      </c>
      <c r="I1508" s="5" t="s">
        <v>29740</v>
      </c>
    </row>
    <row r="1509" ht="19" customHeight="1" spans="1:9">
      <c r="A1509" s="5">
        <v>5</v>
      </c>
      <c r="B1509" s="5" t="s">
        <v>268</v>
      </c>
      <c r="C1509" s="5" t="s">
        <v>253</v>
      </c>
      <c r="D1509" s="5">
        <v>32</v>
      </c>
      <c r="E1509" s="6">
        <v>1000</v>
      </c>
      <c r="F1509" s="5" t="s">
        <v>113</v>
      </c>
      <c r="G1509" s="6">
        <v>6193.54</v>
      </c>
      <c r="H1509" s="6">
        <v>3325</v>
      </c>
      <c r="I1509" s="5" t="s">
        <v>29719</v>
      </c>
    </row>
    <row r="1510" ht="19" customHeight="1" spans="1:9">
      <c r="A1510" s="5">
        <v>5</v>
      </c>
      <c r="B1510" s="5" t="s">
        <v>122</v>
      </c>
      <c r="C1510" s="5" t="s">
        <v>253</v>
      </c>
      <c r="D1510" s="5">
        <v>13</v>
      </c>
      <c r="E1510" s="6">
        <v>1000</v>
      </c>
      <c r="F1510" s="5" t="s">
        <v>120</v>
      </c>
      <c r="G1510" s="6">
        <v>2516.13</v>
      </c>
      <c r="H1510" s="6">
        <v>254.8</v>
      </c>
      <c r="I1510" s="5" t="s">
        <v>29740</v>
      </c>
    </row>
    <row r="1511" ht="19" customHeight="1" spans="1:9">
      <c r="A1511" s="5">
        <v>5</v>
      </c>
      <c r="B1511" s="5" t="s">
        <v>273</v>
      </c>
      <c r="C1511" s="5" t="s">
        <v>253</v>
      </c>
      <c r="D1511" s="5">
        <v>30</v>
      </c>
      <c r="E1511" s="6">
        <v>1000</v>
      </c>
      <c r="F1511" s="5" t="s">
        <v>113</v>
      </c>
      <c r="G1511" s="6">
        <v>5806.45</v>
      </c>
      <c r="H1511" s="6">
        <v>5339.7</v>
      </c>
      <c r="I1511" s="5" t="s">
        <v>29719</v>
      </c>
    </row>
    <row r="1512" ht="19" customHeight="1" spans="1:9">
      <c r="A1512" s="5">
        <v>5</v>
      </c>
      <c r="B1512" s="5" t="s">
        <v>171</v>
      </c>
      <c r="C1512" s="5" t="s">
        <v>253</v>
      </c>
      <c r="D1512" s="5">
        <v>31</v>
      </c>
      <c r="E1512" s="6">
        <v>1000</v>
      </c>
      <c r="F1512" s="5" t="s">
        <v>120</v>
      </c>
      <c r="G1512" s="6">
        <v>6000</v>
      </c>
      <c r="H1512" s="6">
        <v>2713</v>
      </c>
      <c r="I1512" s="5" t="s">
        <v>29740</v>
      </c>
    </row>
    <row r="1513" ht="19" customHeight="1" spans="1:9">
      <c r="A1513" s="5">
        <v>5</v>
      </c>
      <c r="B1513" s="5" t="s">
        <v>274</v>
      </c>
      <c r="C1513" s="5" t="s">
        <v>253</v>
      </c>
      <c r="D1513" s="5">
        <v>30</v>
      </c>
      <c r="E1513" s="6">
        <v>1000</v>
      </c>
      <c r="F1513" s="5" t="s">
        <v>113</v>
      </c>
      <c r="G1513" s="6">
        <v>5806.45</v>
      </c>
      <c r="H1513" s="6">
        <v>3544.2</v>
      </c>
      <c r="I1513" s="5" t="s">
        <v>29719</v>
      </c>
    </row>
    <row r="1514" ht="19" customHeight="1" spans="1:9">
      <c r="A1514" s="5">
        <v>5</v>
      </c>
      <c r="B1514" s="5" t="s">
        <v>29644</v>
      </c>
      <c r="C1514" s="5" t="s">
        <v>253</v>
      </c>
      <c r="D1514" s="5">
        <v>32</v>
      </c>
      <c r="E1514" s="6">
        <v>1000</v>
      </c>
      <c r="F1514" s="5" t="s">
        <v>113</v>
      </c>
      <c r="G1514" s="6">
        <v>6193.55</v>
      </c>
      <c r="H1514" s="6">
        <v>4128.5</v>
      </c>
      <c r="I1514" s="5" t="s">
        <v>29719</v>
      </c>
    </row>
    <row r="1515" ht="19" customHeight="1" spans="1:9">
      <c r="A1515" s="5">
        <v>5</v>
      </c>
      <c r="B1515" s="5" t="s">
        <v>276</v>
      </c>
      <c r="C1515" s="5" t="s">
        <v>253</v>
      </c>
      <c r="D1515" s="5">
        <v>31</v>
      </c>
      <c r="E1515" s="6">
        <v>1000</v>
      </c>
      <c r="F1515" s="5" t="s">
        <v>113</v>
      </c>
      <c r="G1515" s="6">
        <v>6000</v>
      </c>
      <c r="H1515" s="6">
        <v>11301.9</v>
      </c>
      <c r="I1515" s="5" t="s">
        <v>29719</v>
      </c>
    </row>
    <row r="1516" ht="19" customHeight="1" spans="1:9">
      <c r="A1516" s="5">
        <v>5</v>
      </c>
      <c r="B1516" s="5" t="s">
        <v>279</v>
      </c>
      <c r="C1516" s="5" t="s">
        <v>253</v>
      </c>
      <c r="D1516" s="5">
        <v>31</v>
      </c>
      <c r="E1516" s="6">
        <v>1000</v>
      </c>
      <c r="F1516" s="5" t="s">
        <v>113</v>
      </c>
      <c r="G1516" s="6">
        <v>6000</v>
      </c>
      <c r="H1516" s="6">
        <v>8266.7</v>
      </c>
      <c r="I1516" s="5" t="s">
        <v>29719</v>
      </c>
    </row>
    <row r="1517" ht="19" customHeight="1" spans="1:9">
      <c r="A1517" s="5">
        <v>5</v>
      </c>
      <c r="B1517" s="5" t="s">
        <v>761</v>
      </c>
      <c r="C1517" s="5" t="s">
        <v>253</v>
      </c>
      <c r="D1517" s="5">
        <v>26</v>
      </c>
      <c r="E1517" s="6">
        <v>1000</v>
      </c>
      <c r="F1517" s="5" t="s">
        <v>113</v>
      </c>
      <c r="G1517" s="6">
        <v>5032.26</v>
      </c>
      <c r="H1517" s="6">
        <v>8500.5</v>
      </c>
      <c r="I1517" s="5" t="s">
        <v>29719</v>
      </c>
    </row>
    <row r="1518" ht="19" customHeight="1" spans="1:9">
      <c r="A1518" s="5">
        <v>5</v>
      </c>
      <c r="B1518" s="5" t="s">
        <v>283</v>
      </c>
      <c r="C1518" s="5" t="s">
        <v>253</v>
      </c>
      <c r="D1518" s="5">
        <v>31</v>
      </c>
      <c r="E1518" s="6">
        <v>1000</v>
      </c>
      <c r="F1518" s="5" t="s">
        <v>120</v>
      </c>
      <c r="G1518" s="6">
        <v>6000</v>
      </c>
      <c r="H1518" s="6">
        <v>5895</v>
      </c>
      <c r="I1518" s="5" t="s">
        <v>29740</v>
      </c>
    </row>
    <row r="1519" ht="19" customHeight="1" spans="1:9">
      <c r="A1519" s="5">
        <v>5</v>
      </c>
      <c r="B1519" s="5" t="s">
        <v>284</v>
      </c>
      <c r="C1519" s="5" t="s">
        <v>253</v>
      </c>
      <c r="D1519" s="5">
        <v>31</v>
      </c>
      <c r="E1519" s="6">
        <v>1000</v>
      </c>
      <c r="F1519" s="5" t="s">
        <v>120</v>
      </c>
      <c r="G1519" s="6">
        <v>6000</v>
      </c>
      <c r="H1519" s="6">
        <v>2467.2</v>
      </c>
      <c r="I1519" s="5" t="s">
        <v>29740</v>
      </c>
    </row>
    <row r="1520" ht="19" customHeight="1" spans="1:9">
      <c r="A1520" s="5">
        <v>5</v>
      </c>
      <c r="B1520" s="5" t="s">
        <v>768</v>
      </c>
      <c r="C1520" s="5" t="s">
        <v>253</v>
      </c>
      <c r="D1520" s="5">
        <v>31</v>
      </c>
      <c r="E1520" s="6">
        <v>1000</v>
      </c>
      <c r="F1520" s="5" t="s">
        <v>120</v>
      </c>
      <c r="G1520" s="6">
        <v>6000</v>
      </c>
      <c r="H1520" s="6">
        <v>1880.8</v>
      </c>
      <c r="I1520" s="5" t="s">
        <v>29740</v>
      </c>
    </row>
    <row r="1521" ht="19" customHeight="1" spans="1:9">
      <c r="A1521" s="5">
        <v>5</v>
      </c>
      <c r="B1521" s="5" t="s">
        <v>287</v>
      </c>
      <c r="C1521" s="5" t="s">
        <v>253</v>
      </c>
      <c r="D1521" s="5">
        <v>31</v>
      </c>
      <c r="E1521" s="6">
        <v>1000</v>
      </c>
      <c r="F1521" s="5" t="s">
        <v>113</v>
      </c>
      <c r="G1521" s="6">
        <v>6000</v>
      </c>
      <c r="H1521" s="6">
        <v>446.3</v>
      </c>
      <c r="I1521" s="5" t="s">
        <v>29719</v>
      </c>
    </row>
    <row r="1522" ht="19" customHeight="1" spans="1:9">
      <c r="A1522" s="5">
        <v>5</v>
      </c>
      <c r="B1522" s="5" t="s">
        <v>770</v>
      </c>
      <c r="C1522" s="5" t="s">
        <v>253</v>
      </c>
      <c r="D1522" s="5">
        <v>31</v>
      </c>
      <c r="E1522" s="6">
        <v>1000</v>
      </c>
      <c r="F1522" s="5" t="s">
        <v>120</v>
      </c>
      <c r="G1522" s="6">
        <v>6000</v>
      </c>
      <c r="H1522" s="6">
        <v>1937.2</v>
      </c>
      <c r="I1522" s="5" t="s">
        <v>29740</v>
      </c>
    </row>
    <row r="1523" ht="19" customHeight="1" spans="1:9">
      <c r="A1523" s="5">
        <v>5</v>
      </c>
      <c r="B1523" s="5" t="s">
        <v>288</v>
      </c>
      <c r="C1523" s="5" t="s">
        <v>253</v>
      </c>
      <c r="D1523" s="5">
        <v>31</v>
      </c>
      <c r="E1523" s="6">
        <v>1000</v>
      </c>
      <c r="F1523" s="5" t="s">
        <v>113</v>
      </c>
      <c r="G1523" s="6">
        <v>6000</v>
      </c>
      <c r="H1523" s="6">
        <v>9051.6</v>
      </c>
      <c r="I1523" s="5" t="s">
        <v>29719</v>
      </c>
    </row>
    <row r="1524" ht="19" customHeight="1" spans="1:9">
      <c r="A1524" s="5">
        <v>5</v>
      </c>
      <c r="B1524" s="5" t="s">
        <v>292</v>
      </c>
      <c r="C1524" s="5" t="s">
        <v>253</v>
      </c>
      <c r="D1524" s="5">
        <v>32</v>
      </c>
      <c r="E1524" s="6">
        <v>1000</v>
      </c>
      <c r="F1524" s="5" t="s">
        <v>120</v>
      </c>
      <c r="G1524" s="6">
        <v>6193.55</v>
      </c>
      <c r="H1524" s="6">
        <v>3398.9</v>
      </c>
      <c r="I1524" s="5" t="s">
        <v>29740</v>
      </c>
    </row>
    <row r="1525" ht="19" customHeight="1" spans="1:9">
      <c r="A1525" s="5">
        <v>5</v>
      </c>
      <c r="B1525" s="5" t="s">
        <v>173</v>
      </c>
      <c r="C1525" s="5" t="s">
        <v>253</v>
      </c>
      <c r="D1525" s="5">
        <v>13</v>
      </c>
      <c r="E1525" s="6">
        <v>1000</v>
      </c>
      <c r="F1525" s="5" t="s">
        <v>113</v>
      </c>
      <c r="G1525" s="6">
        <v>2516.13</v>
      </c>
      <c r="H1525" s="6">
        <v>355.8</v>
      </c>
      <c r="I1525" s="5" t="s">
        <v>29719</v>
      </c>
    </row>
    <row r="1526" ht="19" customHeight="1" spans="1:9">
      <c r="A1526" s="5">
        <v>5</v>
      </c>
      <c r="B1526" s="5" t="s">
        <v>293</v>
      </c>
      <c r="C1526" s="5" t="s">
        <v>253</v>
      </c>
      <c r="D1526" s="5">
        <v>13</v>
      </c>
      <c r="E1526" s="6">
        <v>1000</v>
      </c>
      <c r="F1526" s="5" t="s">
        <v>120</v>
      </c>
      <c r="G1526" s="6">
        <v>2516.13</v>
      </c>
      <c r="H1526" s="6">
        <v>369.4</v>
      </c>
      <c r="I1526" s="5" t="s">
        <v>29740</v>
      </c>
    </row>
    <row r="1527" ht="19" customHeight="1" spans="1:9">
      <c r="A1527" s="5">
        <v>5</v>
      </c>
      <c r="B1527" s="5" t="s">
        <v>295</v>
      </c>
      <c r="C1527" s="5" t="s">
        <v>253</v>
      </c>
      <c r="D1527" s="5">
        <v>31</v>
      </c>
      <c r="E1527" s="6">
        <v>1000</v>
      </c>
      <c r="F1527" s="5" t="s">
        <v>113</v>
      </c>
      <c r="G1527" s="6">
        <v>6000</v>
      </c>
      <c r="H1527" s="6">
        <v>11292.1</v>
      </c>
      <c r="I1527" s="5" t="s">
        <v>29719</v>
      </c>
    </row>
    <row r="1528" ht="19" customHeight="1" spans="1:9">
      <c r="A1528" s="5">
        <v>5</v>
      </c>
      <c r="B1528" s="5" t="s">
        <v>299</v>
      </c>
      <c r="C1528" s="5" t="s">
        <v>253</v>
      </c>
      <c r="D1528" s="5">
        <v>31</v>
      </c>
      <c r="E1528" s="6">
        <v>1000</v>
      </c>
      <c r="F1528" s="5" t="s">
        <v>113</v>
      </c>
      <c r="G1528" s="6">
        <v>6000</v>
      </c>
      <c r="H1528" s="6">
        <v>13707.1</v>
      </c>
      <c r="I1528" s="5" t="s">
        <v>29719</v>
      </c>
    </row>
    <row r="1529" ht="19" customHeight="1" spans="1:9">
      <c r="A1529" s="5">
        <v>5</v>
      </c>
      <c r="B1529" s="5" t="s">
        <v>303</v>
      </c>
      <c r="C1529" s="5" t="s">
        <v>253</v>
      </c>
      <c r="D1529" s="5">
        <v>32</v>
      </c>
      <c r="E1529" s="6">
        <v>1000</v>
      </c>
      <c r="F1529" s="5" t="s">
        <v>113</v>
      </c>
      <c r="G1529" s="6">
        <v>6193.54</v>
      </c>
      <c r="H1529" s="6">
        <v>3846.2</v>
      </c>
      <c r="I1529" s="5" t="s">
        <v>29719</v>
      </c>
    </row>
    <row r="1530" ht="19" customHeight="1" spans="1:9">
      <c r="A1530" s="5">
        <v>5</v>
      </c>
      <c r="B1530" s="5" t="s">
        <v>305</v>
      </c>
      <c r="C1530" s="5" t="s">
        <v>253</v>
      </c>
      <c r="D1530" s="5">
        <v>31</v>
      </c>
      <c r="E1530" s="6">
        <v>1000</v>
      </c>
      <c r="F1530" s="5" t="s">
        <v>113</v>
      </c>
      <c r="G1530" s="6">
        <v>6000</v>
      </c>
      <c r="H1530" s="6">
        <v>7531</v>
      </c>
      <c r="I1530" s="5" t="s">
        <v>29719</v>
      </c>
    </row>
    <row r="1531" ht="19" customHeight="1" spans="1:9">
      <c r="A1531" s="5">
        <v>5</v>
      </c>
      <c r="B1531" s="5" t="s">
        <v>784</v>
      </c>
      <c r="C1531" s="5" t="s">
        <v>253</v>
      </c>
      <c r="D1531" s="5">
        <v>32</v>
      </c>
      <c r="E1531" s="6">
        <v>1000</v>
      </c>
      <c r="F1531" s="5" t="s">
        <v>113</v>
      </c>
      <c r="G1531" s="6">
        <v>6193.55</v>
      </c>
      <c r="H1531" s="6">
        <v>8821.8</v>
      </c>
      <c r="I1531" s="5" t="s">
        <v>29719</v>
      </c>
    </row>
    <row r="1532" ht="19" customHeight="1" spans="1:9">
      <c r="A1532" s="5">
        <v>5</v>
      </c>
      <c r="B1532" s="5" t="s">
        <v>785</v>
      </c>
      <c r="C1532" s="5" t="s">
        <v>253</v>
      </c>
      <c r="D1532" s="5">
        <v>29</v>
      </c>
      <c r="E1532" s="6">
        <v>1000</v>
      </c>
      <c r="F1532" s="5" t="s">
        <v>113</v>
      </c>
      <c r="G1532" s="6">
        <v>5612.9</v>
      </c>
      <c r="H1532" s="6">
        <v>9463.3</v>
      </c>
      <c r="I1532" s="5" t="s">
        <v>29719</v>
      </c>
    </row>
    <row r="1533" ht="19" customHeight="1" spans="1:9">
      <c r="A1533" s="5">
        <v>5</v>
      </c>
      <c r="B1533" s="5" t="s">
        <v>129</v>
      </c>
      <c r="C1533" s="5" t="s">
        <v>253</v>
      </c>
      <c r="D1533" s="5">
        <v>31</v>
      </c>
      <c r="E1533" s="6">
        <v>1000</v>
      </c>
      <c r="F1533" s="5" t="s">
        <v>120</v>
      </c>
      <c r="G1533" s="6">
        <v>6000</v>
      </c>
      <c r="H1533" s="6">
        <v>3358.8</v>
      </c>
      <c r="I1533" s="5" t="s">
        <v>29740</v>
      </c>
    </row>
    <row r="1534" ht="19" customHeight="1" spans="1:9">
      <c r="A1534" s="5">
        <v>5</v>
      </c>
      <c r="B1534" s="5" t="s">
        <v>307</v>
      </c>
      <c r="C1534" s="5" t="s">
        <v>253</v>
      </c>
      <c r="D1534" s="5">
        <v>31</v>
      </c>
      <c r="E1534" s="6">
        <v>1000</v>
      </c>
      <c r="F1534" s="5" t="s">
        <v>113</v>
      </c>
      <c r="G1534" s="6">
        <v>6000</v>
      </c>
      <c r="H1534" s="6">
        <v>13847.9</v>
      </c>
      <c r="I1534" s="5" t="s">
        <v>29719</v>
      </c>
    </row>
    <row r="1535" ht="19" customHeight="1" spans="1:9">
      <c r="A1535" s="5">
        <v>5</v>
      </c>
      <c r="B1535" s="5" t="s">
        <v>789</v>
      </c>
      <c r="C1535" s="5" t="s">
        <v>253</v>
      </c>
      <c r="D1535" s="5">
        <v>31</v>
      </c>
      <c r="E1535" s="6">
        <v>1000</v>
      </c>
      <c r="F1535" s="5" t="s">
        <v>120</v>
      </c>
      <c r="G1535" s="6">
        <v>6000</v>
      </c>
      <c r="H1535" s="6">
        <v>2963.7</v>
      </c>
      <c r="I1535" s="5" t="s">
        <v>29740</v>
      </c>
    </row>
    <row r="1536" ht="19" customHeight="1" spans="1:9">
      <c r="A1536" s="5">
        <v>5</v>
      </c>
      <c r="B1536" s="5" t="s">
        <v>132</v>
      </c>
      <c r="C1536" s="5" t="s">
        <v>253</v>
      </c>
      <c r="D1536" s="5">
        <v>30</v>
      </c>
      <c r="E1536" s="6">
        <v>1000</v>
      </c>
      <c r="F1536" s="5" t="s">
        <v>113</v>
      </c>
      <c r="G1536" s="6">
        <v>5806.45</v>
      </c>
      <c r="H1536" s="6">
        <v>10719</v>
      </c>
      <c r="I1536" s="5" t="s">
        <v>29719</v>
      </c>
    </row>
    <row r="1537" ht="19" customHeight="1" spans="1:9">
      <c r="A1537" s="5">
        <v>5</v>
      </c>
      <c r="B1537" s="5" t="s">
        <v>29725</v>
      </c>
      <c r="C1537" s="5" t="s">
        <v>253</v>
      </c>
      <c r="D1537" s="5">
        <v>27</v>
      </c>
      <c r="E1537" s="6">
        <v>150</v>
      </c>
      <c r="F1537" s="5" t="s">
        <v>113</v>
      </c>
      <c r="G1537" s="6">
        <v>2612.9</v>
      </c>
      <c r="H1537" s="6">
        <v>0</v>
      </c>
      <c r="I1537" s="5" t="s">
        <v>29719</v>
      </c>
    </row>
    <row r="1538" ht="19" customHeight="1" spans="1:9">
      <c r="A1538" s="5">
        <v>5</v>
      </c>
      <c r="B1538" s="5" t="s">
        <v>309</v>
      </c>
      <c r="C1538" s="5" t="s">
        <v>253</v>
      </c>
      <c r="D1538" s="5">
        <v>31</v>
      </c>
      <c r="E1538" s="6">
        <v>260</v>
      </c>
      <c r="F1538" s="5" t="s">
        <v>120</v>
      </c>
      <c r="G1538" s="6">
        <v>5000</v>
      </c>
      <c r="H1538" s="6">
        <v>1778.1</v>
      </c>
      <c r="I1538" s="5" t="s">
        <v>29740</v>
      </c>
    </row>
    <row r="1539" ht="19" customHeight="1" spans="1:9">
      <c r="A1539" s="5">
        <v>5</v>
      </c>
      <c r="B1539" s="5" t="s">
        <v>313</v>
      </c>
      <c r="C1539" s="5" t="s">
        <v>253</v>
      </c>
      <c r="D1539" s="5">
        <v>10</v>
      </c>
      <c r="E1539" s="6">
        <v>260</v>
      </c>
      <c r="F1539" s="5" t="s">
        <v>120</v>
      </c>
      <c r="G1539" s="6">
        <v>1612.9</v>
      </c>
      <c r="H1539" s="6">
        <v>386.1</v>
      </c>
      <c r="I1539" s="5" t="s">
        <v>29740</v>
      </c>
    </row>
    <row r="1540" ht="19" customHeight="1" spans="1:9">
      <c r="A1540" s="5">
        <v>5</v>
      </c>
      <c r="B1540" s="5" t="s">
        <v>29653</v>
      </c>
      <c r="C1540" s="5" t="s">
        <v>253</v>
      </c>
      <c r="D1540" s="5">
        <v>31</v>
      </c>
      <c r="E1540" s="6">
        <v>150</v>
      </c>
      <c r="F1540" s="5" t="s">
        <v>120</v>
      </c>
      <c r="G1540" s="6">
        <v>3000</v>
      </c>
      <c r="H1540" s="6">
        <v>1034.5</v>
      </c>
      <c r="I1540" s="5" t="s">
        <v>29740</v>
      </c>
    </row>
    <row r="1541" ht="19" customHeight="1" spans="1:9">
      <c r="A1541" s="5">
        <v>5</v>
      </c>
      <c r="B1541" s="5" t="s">
        <v>135</v>
      </c>
      <c r="C1541" s="5" t="s">
        <v>253</v>
      </c>
      <c r="D1541" s="5">
        <v>13</v>
      </c>
      <c r="E1541" s="6">
        <v>150</v>
      </c>
      <c r="F1541" s="5" t="s">
        <v>120</v>
      </c>
      <c r="G1541" s="6">
        <v>1258.06</v>
      </c>
      <c r="H1541" s="6">
        <v>507.5</v>
      </c>
      <c r="I1541" s="5" t="s">
        <v>29740</v>
      </c>
    </row>
    <row r="1542" ht="19" customHeight="1" spans="1:9">
      <c r="A1542" s="5">
        <v>5</v>
      </c>
      <c r="B1542" s="5" t="s">
        <v>29638</v>
      </c>
      <c r="C1542" s="5" t="s">
        <v>253</v>
      </c>
      <c r="D1542" s="5">
        <v>31</v>
      </c>
      <c r="E1542" s="6">
        <v>150</v>
      </c>
      <c r="F1542" s="5" t="s">
        <v>120</v>
      </c>
      <c r="G1542" s="6">
        <v>3000</v>
      </c>
      <c r="H1542" s="6">
        <v>1218.9</v>
      </c>
      <c r="I1542" s="5" t="s">
        <v>29740</v>
      </c>
    </row>
    <row r="1543" ht="19" customHeight="1" spans="1:9">
      <c r="A1543" s="5">
        <v>5</v>
      </c>
      <c r="B1543" s="5" t="s">
        <v>29630</v>
      </c>
      <c r="C1543" s="5" t="s">
        <v>253</v>
      </c>
      <c r="D1543" s="5">
        <v>31</v>
      </c>
      <c r="E1543" s="6">
        <v>150</v>
      </c>
      <c r="F1543" s="5" t="s">
        <v>120</v>
      </c>
      <c r="G1543" s="6">
        <v>3000</v>
      </c>
      <c r="H1543" s="6">
        <v>1459.5</v>
      </c>
      <c r="I1543" s="5" t="s">
        <v>29740</v>
      </c>
    </row>
    <row r="1544" ht="19" customHeight="1" spans="1:9">
      <c r="A1544" s="5">
        <v>5</v>
      </c>
      <c r="B1544" s="5" t="s">
        <v>29741</v>
      </c>
      <c r="C1544" s="5" t="s">
        <v>253</v>
      </c>
      <c r="D1544" s="5">
        <v>31</v>
      </c>
      <c r="E1544" s="6">
        <v>260</v>
      </c>
      <c r="F1544" s="5" t="s">
        <v>113</v>
      </c>
      <c r="G1544" s="6">
        <v>5000</v>
      </c>
      <c r="H1544" s="6">
        <v>9424.3</v>
      </c>
      <c r="I1544" s="5" t="s">
        <v>29719</v>
      </c>
    </row>
    <row r="1545" ht="19" customHeight="1" spans="1:9">
      <c r="A1545" s="5">
        <v>5</v>
      </c>
      <c r="B1545" s="5" t="s">
        <v>562</v>
      </c>
      <c r="C1545" s="5" t="s">
        <v>253</v>
      </c>
      <c r="D1545" s="5">
        <v>1</v>
      </c>
      <c r="E1545" s="6">
        <v>260</v>
      </c>
      <c r="F1545" s="5" t="s">
        <v>113</v>
      </c>
      <c r="G1545" s="6">
        <v>161.29</v>
      </c>
      <c r="H1545" s="6">
        <v>462.1</v>
      </c>
      <c r="I1545" s="5" t="s">
        <v>29719</v>
      </c>
    </row>
    <row r="1546" ht="19" customHeight="1" spans="1:9">
      <c r="A1546" s="5">
        <v>5</v>
      </c>
      <c r="B1546" s="5" t="s">
        <v>827</v>
      </c>
      <c r="C1546" s="5" t="s">
        <v>253</v>
      </c>
      <c r="D1546" s="5">
        <v>31</v>
      </c>
      <c r="E1546" s="6">
        <v>150</v>
      </c>
      <c r="F1546" s="5" t="s">
        <v>113</v>
      </c>
      <c r="G1546" s="6">
        <v>3000</v>
      </c>
      <c r="H1546" s="6">
        <v>7754.7</v>
      </c>
      <c r="I1546" s="5" t="s">
        <v>29719</v>
      </c>
    </row>
    <row r="1547" ht="19" customHeight="1" spans="1:9">
      <c r="A1547" s="5">
        <v>5</v>
      </c>
      <c r="B1547" s="5" t="s">
        <v>828</v>
      </c>
      <c r="C1547" s="5" t="s">
        <v>253</v>
      </c>
      <c r="D1547" s="5">
        <v>31</v>
      </c>
      <c r="E1547" s="6">
        <v>260</v>
      </c>
      <c r="F1547" s="5" t="s">
        <v>113</v>
      </c>
      <c r="G1547" s="6">
        <v>5000</v>
      </c>
      <c r="H1547" s="6">
        <v>10908.5</v>
      </c>
      <c r="I1547" s="5" t="s">
        <v>29719</v>
      </c>
    </row>
    <row r="1548" ht="19" customHeight="1" spans="1:9">
      <c r="A1548" s="5">
        <v>5</v>
      </c>
      <c r="B1548" s="5" t="s">
        <v>320</v>
      </c>
      <c r="C1548" s="5" t="s">
        <v>253</v>
      </c>
      <c r="D1548" s="5">
        <v>31</v>
      </c>
      <c r="E1548" s="6">
        <v>260</v>
      </c>
      <c r="F1548" s="5" t="s">
        <v>113</v>
      </c>
      <c r="G1548" s="6">
        <v>5000</v>
      </c>
      <c r="H1548" s="6">
        <v>7468.3</v>
      </c>
      <c r="I1548" s="5" t="s">
        <v>29719</v>
      </c>
    </row>
    <row r="1549" ht="19" customHeight="1" spans="1:9">
      <c r="A1549" s="5">
        <v>5</v>
      </c>
      <c r="B1549" s="5" t="s">
        <v>572</v>
      </c>
      <c r="C1549" s="5" t="s">
        <v>253</v>
      </c>
      <c r="D1549" s="5">
        <v>13</v>
      </c>
      <c r="E1549" s="6">
        <v>260</v>
      </c>
      <c r="F1549" s="5" t="s">
        <v>120</v>
      </c>
      <c r="G1549" s="6">
        <v>2096.77</v>
      </c>
      <c r="H1549" s="6">
        <v>443.37</v>
      </c>
      <c r="I1549" s="5" t="s">
        <v>29740</v>
      </c>
    </row>
    <row r="1550" ht="19" customHeight="1" spans="1:9">
      <c r="A1550" s="5">
        <v>5</v>
      </c>
      <c r="B1550" s="5" t="s">
        <v>576</v>
      </c>
      <c r="C1550" s="5" t="s">
        <v>253</v>
      </c>
      <c r="D1550" s="5">
        <v>1</v>
      </c>
      <c r="E1550" s="6">
        <v>260</v>
      </c>
      <c r="F1550" s="5" t="s">
        <v>113</v>
      </c>
      <c r="G1550" s="6">
        <v>161.29</v>
      </c>
      <c r="H1550" s="6">
        <v>530.9</v>
      </c>
      <c r="I1550" s="5" t="s">
        <v>29719</v>
      </c>
    </row>
    <row r="1551" ht="19" customHeight="1" spans="1:9">
      <c r="A1551" s="5">
        <v>5</v>
      </c>
      <c r="B1551" s="5" t="s">
        <v>29684</v>
      </c>
      <c r="C1551" s="5" t="s">
        <v>253</v>
      </c>
      <c r="D1551" s="5">
        <v>12</v>
      </c>
      <c r="E1551" s="6">
        <v>150</v>
      </c>
      <c r="F1551" s="5" t="s">
        <v>120</v>
      </c>
      <c r="G1551" s="6">
        <v>1161.29</v>
      </c>
      <c r="H1551" s="6">
        <v>0.1</v>
      </c>
      <c r="I1551" s="5" t="s">
        <v>29740</v>
      </c>
    </row>
    <row r="1552" ht="19" customHeight="1" spans="1:9">
      <c r="A1552" s="5">
        <v>5</v>
      </c>
      <c r="B1552" s="5" t="s">
        <v>326</v>
      </c>
      <c r="C1552" s="5" t="s">
        <v>253</v>
      </c>
      <c r="D1552" s="5">
        <v>17</v>
      </c>
      <c r="E1552" s="6">
        <v>260</v>
      </c>
      <c r="F1552" s="5" t="s">
        <v>113</v>
      </c>
      <c r="G1552" s="6">
        <v>2741.94</v>
      </c>
      <c r="H1552" s="6">
        <v>3039.7</v>
      </c>
      <c r="I1552" s="5" t="s">
        <v>29719</v>
      </c>
    </row>
    <row r="1553" ht="19" customHeight="1" spans="1:9">
      <c r="A1553" s="5">
        <v>5</v>
      </c>
      <c r="B1553" s="5" t="s">
        <v>29743</v>
      </c>
      <c r="C1553" s="5" t="s">
        <v>253</v>
      </c>
      <c r="D1553" s="5">
        <v>31</v>
      </c>
      <c r="E1553" s="6">
        <v>150</v>
      </c>
      <c r="F1553" s="5" t="s">
        <v>113</v>
      </c>
      <c r="G1553" s="6">
        <v>3000</v>
      </c>
      <c r="H1553" s="6">
        <v>1112.8</v>
      </c>
      <c r="I1553" s="5" t="s">
        <v>29719</v>
      </c>
    </row>
    <row r="1554" ht="19" customHeight="1" spans="1:9">
      <c r="A1554" s="5">
        <v>5</v>
      </c>
      <c r="B1554" s="5" t="s">
        <v>578</v>
      </c>
      <c r="C1554" s="5" t="s">
        <v>253</v>
      </c>
      <c r="D1554" s="5">
        <v>13</v>
      </c>
      <c r="E1554" s="6">
        <v>260</v>
      </c>
      <c r="F1554" s="5" t="s">
        <v>120</v>
      </c>
      <c r="G1554" s="6">
        <v>2096.77</v>
      </c>
      <c r="H1554" s="6">
        <v>218.9</v>
      </c>
      <c r="I1554" s="5" t="s">
        <v>29740</v>
      </c>
    </row>
    <row r="1555" ht="19" customHeight="1" spans="1:9">
      <c r="A1555" s="5">
        <v>5</v>
      </c>
      <c r="B1555" s="5" t="s">
        <v>609</v>
      </c>
      <c r="C1555" s="5" t="s">
        <v>253</v>
      </c>
      <c r="D1555" s="5">
        <v>15</v>
      </c>
      <c r="E1555" s="6">
        <v>260</v>
      </c>
      <c r="F1555" s="5" t="s">
        <v>113</v>
      </c>
      <c r="G1555" s="6">
        <v>2419.35</v>
      </c>
      <c r="H1555" s="6">
        <v>3342.09</v>
      </c>
      <c r="I1555" s="5" t="s">
        <v>29719</v>
      </c>
    </row>
    <row r="1556" ht="19" customHeight="1" spans="1:9">
      <c r="A1556" s="5">
        <v>5</v>
      </c>
      <c r="B1556" s="5" t="s">
        <v>29709</v>
      </c>
      <c r="C1556" s="5" t="s">
        <v>253</v>
      </c>
      <c r="D1556" s="5">
        <v>12</v>
      </c>
      <c r="E1556" s="6">
        <v>260</v>
      </c>
      <c r="F1556" s="5" t="s">
        <v>120</v>
      </c>
      <c r="G1556" s="6">
        <v>1935.48</v>
      </c>
      <c r="H1556" s="6">
        <v>151.69</v>
      </c>
      <c r="I1556" s="5" t="s">
        <v>29740</v>
      </c>
    </row>
    <row r="1557" ht="19" customHeight="1" spans="1:9">
      <c r="A1557" s="5">
        <v>5</v>
      </c>
      <c r="B1557" s="5" t="s">
        <v>29748</v>
      </c>
      <c r="C1557" s="5" t="s">
        <v>253</v>
      </c>
      <c r="D1557" s="5">
        <v>13</v>
      </c>
      <c r="E1557" s="6">
        <v>260</v>
      </c>
      <c r="F1557" s="5" t="s">
        <v>120</v>
      </c>
      <c r="G1557" s="6">
        <v>2096.77</v>
      </c>
      <c r="H1557" s="6">
        <v>500.86</v>
      </c>
      <c r="I1557" s="5" t="s">
        <v>29740</v>
      </c>
    </row>
    <row r="1558" ht="19" customHeight="1" spans="1:9">
      <c r="A1558" s="5">
        <v>5</v>
      </c>
      <c r="B1558" s="5" t="s">
        <v>343</v>
      </c>
      <c r="C1558" s="5" t="s">
        <v>253</v>
      </c>
      <c r="D1558" s="5">
        <v>3</v>
      </c>
      <c r="E1558" s="6">
        <v>260</v>
      </c>
      <c r="F1558" s="5" t="s">
        <v>113</v>
      </c>
      <c r="G1558" s="6">
        <v>483.87</v>
      </c>
      <c r="H1558" s="6">
        <v>618.02</v>
      </c>
      <c r="I1558" s="5" t="s">
        <v>29719</v>
      </c>
    </row>
    <row r="1559" ht="19" customHeight="1" spans="1:9">
      <c r="A1559" s="5">
        <v>5</v>
      </c>
      <c r="B1559" s="5" t="s">
        <v>29744</v>
      </c>
      <c r="C1559" s="5" t="s">
        <v>253</v>
      </c>
      <c r="D1559" s="5">
        <v>11</v>
      </c>
      <c r="E1559" s="6">
        <v>260</v>
      </c>
      <c r="F1559" s="5" t="s">
        <v>113</v>
      </c>
      <c r="G1559" s="6">
        <v>1774.19</v>
      </c>
      <c r="H1559" s="6">
        <v>1832.34</v>
      </c>
      <c r="I1559" s="5" t="s">
        <v>29719</v>
      </c>
    </row>
    <row r="1560" ht="19" customHeight="1" spans="1:9">
      <c r="A1560" s="5">
        <v>5</v>
      </c>
      <c r="B1560" s="5" t="s">
        <v>29692</v>
      </c>
      <c r="C1560" s="5" t="s">
        <v>253</v>
      </c>
      <c r="D1560" s="5">
        <v>9</v>
      </c>
      <c r="E1560" s="6">
        <v>260</v>
      </c>
      <c r="F1560" s="5" t="s">
        <v>120</v>
      </c>
      <c r="G1560" s="6">
        <v>1451.61</v>
      </c>
      <c r="H1560" s="6">
        <v>115.49</v>
      </c>
      <c r="I1560" s="5" t="s">
        <v>29740</v>
      </c>
    </row>
    <row r="1561" ht="19" customHeight="1" spans="1:9">
      <c r="A1561" s="5">
        <v>5</v>
      </c>
      <c r="B1561" s="5" t="s">
        <v>29654</v>
      </c>
      <c r="C1561" s="5" t="s">
        <v>253</v>
      </c>
      <c r="D1561" s="5">
        <v>31</v>
      </c>
      <c r="E1561" s="6">
        <v>150</v>
      </c>
      <c r="F1561" s="5" t="s">
        <v>120</v>
      </c>
      <c r="G1561" s="6">
        <v>3000</v>
      </c>
      <c r="H1561" s="6">
        <v>2199.2</v>
      </c>
      <c r="I1561" s="5" t="s">
        <v>29740</v>
      </c>
    </row>
    <row r="1562" ht="19" customHeight="1" spans="1:9">
      <c r="A1562" s="5">
        <v>5</v>
      </c>
      <c r="B1562" s="5" t="s">
        <v>829</v>
      </c>
      <c r="C1562" s="5" t="s">
        <v>253</v>
      </c>
      <c r="D1562" s="5">
        <v>31</v>
      </c>
      <c r="E1562" s="6">
        <v>150</v>
      </c>
      <c r="F1562" s="5" t="s">
        <v>113</v>
      </c>
      <c r="G1562" s="6">
        <v>3000</v>
      </c>
      <c r="H1562" s="6">
        <v>5811.3</v>
      </c>
      <c r="I1562" s="5" t="s">
        <v>29719</v>
      </c>
    </row>
    <row r="1563" ht="19" customHeight="1" spans="1:9">
      <c r="A1563" s="5">
        <v>5</v>
      </c>
      <c r="B1563" s="5" t="s">
        <v>348</v>
      </c>
      <c r="C1563" s="5" t="s">
        <v>253</v>
      </c>
      <c r="D1563" s="5">
        <v>31</v>
      </c>
      <c r="E1563" s="6">
        <v>150</v>
      </c>
      <c r="F1563" s="5" t="s">
        <v>113</v>
      </c>
      <c r="G1563" s="6">
        <v>3000</v>
      </c>
      <c r="H1563" s="6">
        <v>4348</v>
      </c>
      <c r="I1563" s="5" t="s">
        <v>29719</v>
      </c>
    </row>
    <row r="1564" ht="19" customHeight="1" spans="1:9">
      <c r="A1564" s="5">
        <v>5</v>
      </c>
      <c r="B1564" s="5" t="s">
        <v>68</v>
      </c>
      <c r="C1564" s="5" t="s">
        <v>253</v>
      </c>
      <c r="D1564" s="5">
        <v>31</v>
      </c>
      <c r="E1564" s="6">
        <v>150</v>
      </c>
      <c r="F1564" s="5" t="s">
        <v>113</v>
      </c>
      <c r="G1564" s="6">
        <v>3000</v>
      </c>
      <c r="H1564" s="6">
        <v>1578.4</v>
      </c>
      <c r="I1564" s="5" t="s">
        <v>29719</v>
      </c>
    </row>
    <row r="1565" ht="19" customHeight="1" spans="1:9">
      <c r="A1565" s="5">
        <v>5</v>
      </c>
      <c r="B1565" s="5" t="s">
        <v>596</v>
      </c>
      <c r="C1565" s="5" t="s">
        <v>253</v>
      </c>
      <c r="D1565" s="5">
        <v>31</v>
      </c>
      <c r="E1565" s="6">
        <v>150</v>
      </c>
      <c r="F1565" s="5" t="s">
        <v>113</v>
      </c>
      <c r="G1565" s="6">
        <v>3000</v>
      </c>
      <c r="H1565" s="6">
        <v>3440.1</v>
      </c>
      <c r="I1565" s="5" t="s">
        <v>29719</v>
      </c>
    </row>
    <row r="1566" ht="19" customHeight="1" spans="1:9">
      <c r="A1566" s="5">
        <v>5</v>
      </c>
      <c r="B1566" s="5" t="s">
        <v>830</v>
      </c>
      <c r="C1566" s="5" t="s">
        <v>253</v>
      </c>
      <c r="D1566" s="5">
        <v>31</v>
      </c>
      <c r="E1566" s="6">
        <v>150</v>
      </c>
      <c r="F1566" s="5" t="s">
        <v>113</v>
      </c>
      <c r="G1566" s="6">
        <v>3000</v>
      </c>
      <c r="H1566" s="6">
        <v>4808.4</v>
      </c>
      <c r="I1566" s="5" t="s">
        <v>29719</v>
      </c>
    </row>
    <row r="1567" ht="19" customHeight="1" spans="1:9">
      <c r="A1567" s="5">
        <v>5</v>
      </c>
      <c r="B1567" s="5" t="s">
        <v>29751</v>
      </c>
      <c r="C1567" s="5" t="s">
        <v>253</v>
      </c>
      <c r="D1567" s="5">
        <v>31</v>
      </c>
      <c r="E1567" s="6">
        <v>150</v>
      </c>
      <c r="F1567" s="5" t="s">
        <v>113</v>
      </c>
      <c r="G1567" s="6">
        <v>3000</v>
      </c>
      <c r="H1567" s="6">
        <v>6183.1</v>
      </c>
      <c r="I1567" s="5" t="s">
        <v>29719</v>
      </c>
    </row>
    <row r="1568" ht="19" customHeight="1" spans="1:9">
      <c r="A1568" s="5">
        <v>5</v>
      </c>
      <c r="B1568" s="5" t="s">
        <v>29724</v>
      </c>
      <c r="C1568" s="5" t="s">
        <v>253</v>
      </c>
      <c r="D1568" s="5">
        <v>31</v>
      </c>
      <c r="E1568" s="6">
        <v>150</v>
      </c>
      <c r="F1568" s="5" t="s">
        <v>113</v>
      </c>
      <c r="G1568" s="6">
        <v>3000</v>
      </c>
      <c r="H1568" s="6">
        <v>4285.6</v>
      </c>
      <c r="I1568" s="5" t="s">
        <v>29719</v>
      </c>
    </row>
    <row r="1569" ht="19" customHeight="1" spans="1:9">
      <c r="A1569" s="5">
        <v>5</v>
      </c>
      <c r="B1569" s="5" t="s">
        <v>29722</v>
      </c>
      <c r="C1569" s="5" t="s">
        <v>253</v>
      </c>
      <c r="D1569" s="5">
        <v>12</v>
      </c>
      <c r="E1569" s="6">
        <v>150</v>
      </c>
      <c r="F1569" s="5" t="s">
        <v>113</v>
      </c>
      <c r="G1569" s="6">
        <v>1161.29</v>
      </c>
      <c r="H1569" s="6">
        <v>50</v>
      </c>
      <c r="I1569" s="5" t="s">
        <v>29719</v>
      </c>
    </row>
    <row r="1570" ht="19" customHeight="1" spans="1:9">
      <c r="A1570" s="5">
        <v>5</v>
      </c>
      <c r="B1570" s="5" t="s">
        <v>29727</v>
      </c>
      <c r="C1570" s="5" t="s">
        <v>253</v>
      </c>
      <c r="D1570" s="5">
        <v>31</v>
      </c>
      <c r="E1570" s="6">
        <v>150</v>
      </c>
      <c r="F1570" s="5" t="s">
        <v>113</v>
      </c>
      <c r="G1570" s="6">
        <v>3000</v>
      </c>
      <c r="H1570" s="6">
        <v>5801.6</v>
      </c>
      <c r="I1570" s="5" t="s">
        <v>29719</v>
      </c>
    </row>
    <row r="1571" ht="19" customHeight="1" spans="1:9">
      <c r="A1571" s="5">
        <v>5</v>
      </c>
      <c r="B1571" s="5" t="s">
        <v>831</v>
      </c>
      <c r="C1571" s="5" t="s">
        <v>253</v>
      </c>
      <c r="D1571" s="5">
        <v>31</v>
      </c>
      <c r="E1571" s="6">
        <v>150</v>
      </c>
      <c r="F1571" s="5" t="s">
        <v>113</v>
      </c>
      <c r="G1571" s="6">
        <v>3000</v>
      </c>
      <c r="H1571" s="6">
        <v>9174.3</v>
      </c>
      <c r="I1571" s="5" t="s">
        <v>29719</v>
      </c>
    </row>
    <row r="1572" ht="19" customHeight="1" spans="1:9">
      <c r="A1572" s="5">
        <v>5</v>
      </c>
      <c r="B1572" s="5" t="s">
        <v>29650</v>
      </c>
      <c r="C1572" s="5" t="s">
        <v>253</v>
      </c>
      <c r="D1572" s="5">
        <v>31</v>
      </c>
      <c r="E1572" s="6">
        <v>150</v>
      </c>
      <c r="F1572" s="5" t="s">
        <v>113</v>
      </c>
      <c r="G1572" s="6">
        <v>3000</v>
      </c>
      <c r="H1572" s="6">
        <v>2131.9</v>
      </c>
      <c r="I1572" s="5" t="s">
        <v>29719</v>
      </c>
    </row>
    <row r="1573" ht="19" customHeight="1" spans="1:9">
      <c r="A1573" s="5">
        <v>5</v>
      </c>
      <c r="B1573" s="5" t="s">
        <v>612</v>
      </c>
      <c r="C1573" s="5" t="s">
        <v>65</v>
      </c>
      <c r="D1573" s="5">
        <v>31</v>
      </c>
      <c r="E1573" s="6">
        <v>260</v>
      </c>
      <c r="F1573" s="5" t="s">
        <v>113</v>
      </c>
      <c r="G1573" s="6">
        <v>5000</v>
      </c>
      <c r="H1573" s="6">
        <v>6208.5</v>
      </c>
      <c r="I1573" s="5" t="s">
        <v>29719</v>
      </c>
    </row>
    <row r="1574" ht="19" customHeight="1" spans="1:9">
      <c r="A1574" s="5">
        <v>5</v>
      </c>
      <c r="B1574" s="5" t="s">
        <v>616</v>
      </c>
      <c r="C1574" s="5" t="s">
        <v>65</v>
      </c>
      <c r="D1574" s="5">
        <v>31</v>
      </c>
      <c r="E1574" s="6">
        <v>260</v>
      </c>
      <c r="F1574" s="5" t="s">
        <v>113</v>
      </c>
      <c r="G1574" s="6">
        <v>5000</v>
      </c>
      <c r="H1574" s="6">
        <v>6081.7</v>
      </c>
      <c r="I1574" s="5" t="s">
        <v>29719</v>
      </c>
    </row>
    <row r="1575" ht="19" customHeight="1" spans="1:9">
      <c r="A1575" s="5">
        <v>5</v>
      </c>
      <c r="B1575" s="5" t="s">
        <v>29648</v>
      </c>
      <c r="C1575" s="5" t="s">
        <v>65</v>
      </c>
      <c r="D1575" s="5">
        <v>31</v>
      </c>
      <c r="E1575" s="6">
        <v>260</v>
      </c>
      <c r="F1575" s="5" t="s">
        <v>113</v>
      </c>
      <c r="G1575" s="6">
        <v>5000</v>
      </c>
      <c r="H1575" s="6">
        <v>5498.9</v>
      </c>
      <c r="I1575" s="5" t="s">
        <v>29719</v>
      </c>
    </row>
    <row r="1576" ht="19" customHeight="1" spans="1:9">
      <c r="A1576" s="5">
        <v>5</v>
      </c>
      <c r="B1576" s="5" t="s">
        <v>29664</v>
      </c>
      <c r="C1576" s="5" t="s">
        <v>65</v>
      </c>
      <c r="D1576" s="5">
        <v>31</v>
      </c>
      <c r="E1576" s="6">
        <v>260</v>
      </c>
      <c r="F1576" s="5" t="s">
        <v>113</v>
      </c>
      <c r="G1576" s="6">
        <v>5000</v>
      </c>
      <c r="H1576" s="6">
        <v>6490.1</v>
      </c>
      <c r="I1576" s="5" t="s">
        <v>29719</v>
      </c>
    </row>
    <row r="1577" ht="19" customHeight="1" spans="1:9">
      <c r="A1577" s="5">
        <v>5</v>
      </c>
      <c r="B1577" s="5" t="s">
        <v>313</v>
      </c>
      <c r="C1577" s="5" t="s">
        <v>65</v>
      </c>
      <c r="D1577" s="5">
        <v>6</v>
      </c>
      <c r="E1577" s="6">
        <v>260</v>
      </c>
      <c r="F1577" s="5" t="s">
        <v>120</v>
      </c>
      <c r="G1577" s="6">
        <v>967.74</v>
      </c>
      <c r="H1577" s="6">
        <v>17.6</v>
      </c>
      <c r="I1577" s="5" t="s">
        <v>29740</v>
      </c>
    </row>
    <row r="1578" ht="19" customHeight="1" spans="1:9">
      <c r="A1578" s="5">
        <v>5</v>
      </c>
      <c r="B1578" s="5" t="s">
        <v>618</v>
      </c>
      <c r="C1578" s="5" t="s">
        <v>65</v>
      </c>
      <c r="D1578" s="5">
        <v>31</v>
      </c>
      <c r="E1578" s="6">
        <v>260</v>
      </c>
      <c r="F1578" s="5" t="s">
        <v>120</v>
      </c>
      <c r="G1578" s="6">
        <v>5000</v>
      </c>
      <c r="H1578" s="6">
        <v>3564.7</v>
      </c>
      <c r="I1578" s="5" t="s">
        <v>29740</v>
      </c>
    </row>
    <row r="1579" ht="19" customHeight="1" spans="1:9">
      <c r="A1579" s="5">
        <v>5</v>
      </c>
      <c r="B1579" s="5" t="s">
        <v>318</v>
      </c>
      <c r="C1579" s="5" t="s">
        <v>65</v>
      </c>
      <c r="D1579" s="5">
        <v>12</v>
      </c>
      <c r="E1579" s="6">
        <v>260</v>
      </c>
      <c r="F1579" s="5" t="s">
        <v>120</v>
      </c>
      <c r="G1579" s="6">
        <v>1935.48</v>
      </c>
      <c r="H1579" s="6">
        <v>940.57</v>
      </c>
      <c r="I1579" s="5" t="s">
        <v>29740</v>
      </c>
    </row>
    <row r="1580" ht="19" customHeight="1" spans="1:9">
      <c r="A1580" s="5">
        <v>5</v>
      </c>
      <c r="B1580" s="5" t="s">
        <v>29628</v>
      </c>
      <c r="C1580" s="5" t="s">
        <v>65</v>
      </c>
      <c r="D1580" s="5">
        <v>31</v>
      </c>
      <c r="E1580" s="6">
        <v>260</v>
      </c>
      <c r="F1580" s="5" t="s">
        <v>113</v>
      </c>
      <c r="G1580" s="6">
        <v>5000</v>
      </c>
      <c r="H1580" s="6">
        <v>6101</v>
      </c>
      <c r="I1580" s="5" t="s">
        <v>29719</v>
      </c>
    </row>
    <row r="1581" ht="19" customHeight="1" spans="1:9">
      <c r="A1581" s="5">
        <v>5</v>
      </c>
      <c r="B1581" s="5" t="s">
        <v>29626</v>
      </c>
      <c r="C1581" s="5" t="s">
        <v>65</v>
      </c>
      <c r="D1581" s="5">
        <v>31</v>
      </c>
      <c r="E1581" s="6">
        <v>260</v>
      </c>
      <c r="F1581" s="5" t="s">
        <v>113</v>
      </c>
      <c r="G1581" s="6">
        <v>5000</v>
      </c>
      <c r="H1581" s="6">
        <v>5987.4</v>
      </c>
      <c r="I1581" s="5" t="s">
        <v>29719</v>
      </c>
    </row>
    <row r="1582" ht="19" customHeight="1" spans="1:9">
      <c r="A1582" s="5">
        <v>5</v>
      </c>
      <c r="B1582" s="5" t="s">
        <v>619</v>
      </c>
      <c r="C1582" s="5" t="s">
        <v>65</v>
      </c>
      <c r="D1582" s="5">
        <v>31</v>
      </c>
      <c r="E1582" s="6">
        <v>150</v>
      </c>
      <c r="F1582" s="5" t="s">
        <v>113</v>
      </c>
      <c r="G1582" s="6">
        <v>3000</v>
      </c>
      <c r="H1582" s="6">
        <v>3975.9</v>
      </c>
      <c r="I1582" s="5" t="s">
        <v>29719</v>
      </c>
    </row>
    <row r="1583" ht="19" customHeight="1" spans="1:9">
      <c r="A1583" s="5">
        <v>5</v>
      </c>
      <c r="B1583" s="5" t="s">
        <v>852</v>
      </c>
      <c r="C1583" s="5" t="s">
        <v>65</v>
      </c>
      <c r="D1583" s="5">
        <v>31</v>
      </c>
      <c r="E1583" s="6">
        <v>260</v>
      </c>
      <c r="F1583" s="5" t="s">
        <v>113</v>
      </c>
      <c r="G1583" s="6">
        <v>5000</v>
      </c>
      <c r="H1583" s="6">
        <v>12356.65</v>
      </c>
      <c r="I1583" s="5" t="s">
        <v>29719</v>
      </c>
    </row>
    <row r="1584" ht="19" customHeight="1" spans="1:9">
      <c r="A1584" s="5">
        <v>5</v>
      </c>
      <c r="B1584" s="5" t="s">
        <v>337</v>
      </c>
      <c r="C1584" s="5" t="s">
        <v>65</v>
      </c>
      <c r="D1584" s="5">
        <v>12</v>
      </c>
      <c r="E1584" s="6">
        <v>260</v>
      </c>
      <c r="F1584" s="5" t="s">
        <v>120</v>
      </c>
      <c r="G1584" s="6">
        <v>1935.48</v>
      </c>
      <c r="H1584" s="6">
        <v>127.34</v>
      </c>
      <c r="I1584" s="5" t="s">
        <v>29740</v>
      </c>
    </row>
    <row r="1585" ht="19" customHeight="1" spans="1:9">
      <c r="A1585" s="5">
        <v>5</v>
      </c>
      <c r="B1585" s="5" t="s">
        <v>338</v>
      </c>
      <c r="C1585" s="5" t="s">
        <v>65</v>
      </c>
      <c r="D1585" s="5">
        <v>31</v>
      </c>
      <c r="E1585" s="6">
        <v>260</v>
      </c>
      <c r="F1585" s="5" t="s">
        <v>120</v>
      </c>
      <c r="G1585" s="6">
        <v>5000</v>
      </c>
      <c r="H1585" s="6">
        <v>1226.87</v>
      </c>
      <c r="I1585" s="5" t="s">
        <v>29740</v>
      </c>
    </row>
    <row r="1586" ht="19" customHeight="1" spans="1:9">
      <c r="A1586" s="5">
        <v>5</v>
      </c>
      <c r="B1586" s="5" t="s">
        <v>623</v>
      </c>
      <c r="C1586" s="5" t="s">
        <v>65</v>
      </c>
      <c r="D1586" s="5">
        <v>31</v>
      </c>
      <c r="E1586" s="6">
        <v>150</v>
      </c>
      <c r="F1586" s="5" t="s">
        <v>113</v>
      </c>
      <c r="G1586" s="6">
        <v>3000</v>
      </c>
      <c r="H1586" s="6">
        <v>4.2</v>
      </c>
      <c r="I1586" s="5" t="s">
        <v>29719</v>
      </c>
    </row>
    <row r="1587" ht="19" customHeight="1" spans="1:9">
      <c r="A1587" s="5">
        <v>5</v>
      </c>
      <c r="B1587" s="5" t="s">
        <v>29705</v>
      </c>
      <c r="C1587" s="5" t="s">
        <v>65</v>
      </c>
      <c r="D1587" s="5">
        <v>14</v>
      </c>
      <c r="E1587" s="6">
        <v>260</v>
      </c>
      <c r="F1587" s="5" t="s">
        <v>113</v>
      </c>
      <c r="G1587" s="6">
        <v>2258.06</v>
      </c>
      <c r="H1587" s="6">
        <v>4016.75</v>
      </c>
      <c r="I1587" s="5" t="s">
        <v>29719</v>
      </c>
    </row>
    <row r="1588" ht="19" customHeight="1" spans="1:9">
      <c r="A1588" s="5">
        <v>5</v>
      </c>
      <c r="B1588" s="5" t="s">
        <v>340</v>
      </c>
      <c r="C1588" s="5" t="s">
        <v>65</v>
      </c>
      <c r="D1588" s="5">
        <v>31</v>
      </c>
      <c r="E1588" s="6">
        <v>260</v>
      </c>
      <c r="F1588" s="5" t="s">
        <v>113</v>
      </c>
      <c r="G1588" s="6">
        <v>5000</v>
      </c>
      <c r="H1588" s="6">
        <v>2786.84</v>
      </c>
      <c r="I1588" s="5" t="s">
        <v>29719</v>
      </c>
    </row>
    <row r="1589" ht="19" customHeight="1" spans="1:9">
      <c r="A1589" s="5">
        <v>5</v>
      </c>
      <c r="B1589" s="5" t="s">
        <v>853</v>
      </c>
      <c r="C1589" s="5" t="s">
        <v>65</v>
      </c>
      <c r="D1589" s="5">
        <v>31</v>
      </c>
      <c r="E1589" s="6">
        <v>260</v>
      </c>
      <c r="F1589" s="5" t="s">
        <v>113</v>
      </c>
      <c r="G1589" s="6">
        <v>5000</v>
      </c>
      <c r="H1589" s="6">
        <v>14452.29</v>
      </c>
      <c r="I1589" s="5" t="s">
        <v>29719</v>
      </c>
    </row>
    <row r="1590" ht="19" customHeight="1" spans="1:9">
      <c r="A1590" s="5">
        <v>5</v>
      </c>
      <c r="B1590" s="5" t="s">
        <v>29681</v>
      </c>
      <c r="C1590" s="5" t="s">
        <v>65</v>
      </c>
      <c r="D1590" s="5">
        <v>13</v>
      </c>
      <c r="E1590" s="6">
        <v>150</v>
      </c>
      <c r="F1590" s="5" t="s">
        <v>113</v>
      </c>
      <c r="G1590" s="6">
        <v>1258.06</v>
      </c>
      <c r="H1590" s="6">
        <v>0.4</v>
      </c>
      <c r="I1590" s="5" t="s">
        <v>29719</v>
      </c>
    </row>
    <row r="1591" ht="19" customHeight="1" spans="1:9">
      <c r="A1591" s="5">
        <v>5</v>
      </c>
      <c r="B1591" s="5" t="s">
        <v>625</v>
      </c>
      <c r="C1591" s="5" t="s">
        <v>65</v>
      </c>
      <c r="D1591" s="5">
        <v>31</v>
      </c>
      <c r="E1591" s="6">
        <v>260</v>
      </c>
      <c r="F1591" s="5" t="s">
        <v>113</v>
      </c>
      <c r="G1591" s="6">
        <v>5000</v>
      </c>
      <c r="H1591" s="6">
        <v>5642.8</v>
      </c>
      <c r="I1591" s="5" t="s">
        <v>29719</v>
      </c>
    </row>
    <row r="1592" ht="19" customHeight="1" spans="1:9">
      <c r="A1592" s="5">
        <v>5</v>
      </c>
      <c r="B1592" s="5" t="s">
        <v>627</v>
      </c>
      <c r="C1592" s="5" t="s">
        <v>65</v>
      </c>
      <c r="D1592" s="5">
        <v>31</v>
      </c>
      <c r="E1592" s="6">
        <v>150</v>
      </c>
      <c r="F1592" s="5" t="s">
        <v>113</v>
      </c>
      <c r="G1592" s="6">
        <v>3000</v>
      </c>
      <c r="H1592" s="6">
        <v>2180.6</v>
      </c>
      <c r="I1592" s="5" t="s">
        <v>29719</v>
      </c>
    </row>
    <row r="1593" ht="19" customHeight="1" spans="1:9">
      <c r="A1593" s="5">
        <v>5</v>
      </c>
      <c r="B1593" s="5" t="s">
        <v>854</v>
      </c>
      <c r="C1593" s="5" t="s">
        <v>65</v>
      </c>
      <c r="D1593" s="5">
        <v>31</v>
      </c>
      <c r="E1593" s="6">
        <v>260</v>
      </c>
      <c r="F1593" s="5" t="s">
        <v>113</v>
      </c>
      <c r="G1593" s="6">
        <v>5000</v>
      </c>
      <c r="H1593" s="6">
        <v>9372.26</v>
      </c>
      <c r="I1593" s="5" t="s">
        <v>29719</v>
      </c>
    </row>
    <row r="1594" ht="19" customHeight="1" spans="1:9">
      <c r="A1594" s="5">
        <v>5</v>
      </c>
      <c r="B1594" s="5" t="s">
        <v>29706</v>
      </c>
      <c r="C1594" s="5" t="s">
        <v>65</v>
      </c>
      <c r="D1594" s="5">
        <v>31</v>
      </c>
      <c r="E1594" s="6">
        <v>260</v>
      </c>
      <c r="F1594" s="5" t="s">
        <v>113</v>
      </c>
      <c r="G1594" s="6">
        <v>5000</v>
      </c>
      <c r="H1594" s="6">
        <v>2281.41</v>
      </c>
      <c r="I1594" s="5" t="s">
        <v>29719</v>
      </c>
    </row>
    <row r="1595" ht="19" customHeight="1" spans="1:9">
      <c r="A1595" s="5">
        <v>5</v>
      </c>
      <c r="B1595" s="5" t="s">
        <v>631</v>
      </c>
      <c r="C1595" s="5" t="s">
        <v>65</v>
      </c>
      <c r="D1595" s="5">
        <v>31</v>
      </c>
      <c r="E1595" s="6">
        <v>150</v>
      </c>
      <c r="F1595" s="5" t="s">
        <v>113</v>
      </c>
      <c r="G1595" s="6">
        <v>3000</v>
      </c>
      <c r="H1595" s="6">
        <v>2063.7</v>
      </c>
      <c r="I1595" s="5" t="s">
        <v>29719</v>
      </c>
    </row>
    <row r="1596" ht="19" customHeight="1" spans="1:9">
      <c r="A1596" s="5">
        <v>5</v>
      </c>
      <c r="B1596" s="5" t="s">
        <v>67</v>
      </c>
      <c r="C1596" s="5" t="s">
        <v>65</v>
      </c>
      <c r="D1596" s="5">
        <v>12</v>
      </c>
      <c r="E1596" s="6">
        <v>150</v>
      </c>
      <c r="F1596" s="5" t="s">
        <v>113</v>
      </c>
      <c r="G1596" s="6">
        <v>1161.29</v>
      </c>
      <c r="H1596" s="6">
        <v>0</v>
      </c>
      <c r="I1596" s="5" t="s">
        <v>29719</v>
      </c>
    </row>
    <row r="1597" ht="19" customHeight="1" spans="1:9">
      <c r="A1597" s="5">
        <v>5</v>
      </c>
      <c r="B1597" s="5" t="s">
        <v>637</v>
      </c>
      <c r="C1597" s="5" t="s">
        <v>65</v>
      </c>
      <c r="D1597" s="5">
        <v>31</v>
      </c>
      <c r="E1597" s="6">
        <v>150</v>
      </c>
      <c r="F1597" s="5" t="s">
        <v>113</v>
      </c>
      <c r="G1597" s="6">
        <v>3000</v>
      </c>
      <c r="H1597" s="6">
        <v>5233.3</v>
      </c>
      <c r="I1597" s="5" t="s">
        <v>29719</v>
      </c>
    </row>
    <row r="1598" ht="19" customHeight="1" spans="1:9">
      <c r="A1598" s="5">
        <v>5</v>
      </c>
      <c r="B1598" s="5" t="s">
        <v>855</v>
      </c>
      <c r="C1598" s="5" t="s">
        <v>65</v>
      </c>
      <c r="D1598" s="5">
        <v>31</v>
      </c>
      <c r="E1598" s="6">
        <v>150</v>
      </c>
      <c r="F1598" s="5" t="s">
        <v>113</v>
      </c>
      <c r="G1598" s="6">
        <v>3000</v>
      </c>
      <c r="H1598" s="6">
        <v>8357.1</v>
      </c>
      <c r="I1598" s="5" t="s">
        <v>29719</v>
      </c>
    </row>
    <row r="1599" ht="19" customHeight="1" spans="1:9">
      <c r="A1599" s="5">
        <v>5</v>
      </c>
      <c r="B1599" s="5" t="s">
        <v>122</v>
      </c>
      <c r="C1599" s="5" t="s">
        <v>29721</v>
      </c>
      <c r="D1599" s="5">
        <v>19</v>
      </c>
      <c r="E1599" s="6">
        <v>1000</v>
      </c>
      <c r="F1599" s="5" t="s">
        <v>120</v>
      </c>
      <c r="G1599" s="6">
        <v>3677.42</v>
      </c>
      <c r="H1599" s="6">
        <v>1764.5</v>
      </c>
      <c r="I1599" s="5" t="s">
        <v>29740</v>
      </c>
    </row>
    <row r="1600" ht="19" customHeight="1" spans="1:9">
      <c r="A1600" s="5">
        <v>5</v>
      </c>
      <c r="B1600" s="5" t="s">
        <v>166</v>
      </c>
      <c r="C1600" s="5" t="s">
        <v>29721</v>
      </c>
      <c r="D1600" s="5">
        <v>31</v>
      </c>
      <c r="E1600" s="6">
        <v>1000</v>
      </c>
      <c r="F1600" s="5" t="s">
        <v>113</v>
      </c>
      <c r="G1600" s="6">
        <v>6000</v>
      </c>
      <c r="H1600" s="6">
        <v>12780.6</v>
      </c>
      <c r="I1600" s="5" t="s">
        <v>29719</v>
      </c>
    </row>
    <row r="1601" ht="19" customHeight="1" spans="1:9">
      <c r="A1601" s="5">
        <v>5</v>
      </c>
      <c r="B1601" s="5" t="s">
        <v>127</v>
      </c>
      <c r="C1601" s="5" t="s">
        <v>29721</v>
      </c>
      <c r="D1601" s="5">
        <v>31</v>
      </c>
      <c r="E1601" s="6">
        <v>1000</v>
      </c>
      <c r="F1601" s="5" t="s">
        <v>113</v>
      </c>
      <c r="G1601" s="6">
        <v>6000</v>
      </c>
      <c r="H1601" s="6">
        <v>8854.6</v>
      </c>
      <c r="I1601" s="5" t="s">
        <v>29719</v>
      </c>
    </row>
    <row r="1602" ht="19" customHeight="1" spans="1:9">
      <c r="A1602" s="5">
        <v>5</v>
      </c>
      <c r="B1602" s="5" t="s">
        <v>173</v>
      </c>
      <c r="C1602" s="5" t="s">
        <v>29721</v>
      </c>
      <c r="D1602" s="5">
        <v>19</v>
      </c>
      <c r="E1602" s="6">
        <v>1000</v>
      </c>
      <c r="F1602" s="5" t="s">
        <v>113</v>
      </c>
      <c r="G1602" s="6">
        <v>3677.42</v>
      </c>
      <c r="H1602" s="6">
        <v>3956.5</v>
      </c>
      <c r="I1602" s="5" t="s">
        <v>29719</v>
      </c>
    </row>
    <row r="1603" ht="19" customHeight="1" spans="1:9">
      <c r="A1603" s="5">
        <v>5</v>
      </c>
      <c r="B1603" s="5" t="s">
        <v>293</v>
      </c>
      <c r="C1603" s="5" t="s">
        <v>29721</v>
      </c>
      <c r="D1603" s="5">
        <v>19</v>
      </c>
      <c r="E1603" s="6">
        <v>1000</v>
      </c>
      <c r="F1603" s="5" t="s">
        <v>113</v>
      </c>
      <c r="G1603" s="6">
        <v>3677.42</v>
      </c>
      <c r="H1603" s="6">
        <v>3864.3</v>
      </c>
      <c r="I1603" s="5" t="s">
        <v>29719</v>
      </c>
    </row>
    <row r="1604" ht="19" customHeight="1" spans="1:9">
      <c r="A1604" s="5">
        <v>5</v>
      </c>
      <c r="B1604" s="5" t="s">
        <v>29683</v>
      </c>
      <c r="C1604" s="5" t="s">
        <v>29721</v>
      </c>
      <c r="D1604" s="5">
        <v>26</v>
      </c>
      <c r="E1604" s="6">
        <v>260</v>
      </c>
      <c r="F1604" s="5" t="s">
        <v>113</v>
      </c>
      <c r="G1604" s="6">
        <v>4193.55</v>
      </c>
      <c r="H1604" s="6">
        <v>10881.64</v>
      </c>
      <c r="I1604" s="5" t="s">
        <v>29719</v>
      </c>
    </row>
    <row r="1605" ht="19" customHeight="1" spans="1:9">
      <c r="A1605" s="5">
        <v>5</v>
      </c>
      <c r="B1605" s="5" t="s">
        <v>334</v>
      </c>
      <c r="C1605" s="5" t="s">
        <v>29721</v>
      </c>
      <c r="D1605" s="5">
        <v>31</v>
      </c>
      <c r="E1605" s="6">
        <v>260</v>
      </c>
      <c r="F1605" s="5" t="s">
        <v>120</v>
      </c>
      <c r="G1605" s="6">
        <v>5000</v>
      </c>
      <c r="H1605" s="6">
        <v>2270.3</v>
      </c>
      <c r="I1605" s="5" t="s">
        <v>29740</v>
      </c>
    </row>
    <row r="1606" ht="19" customHeight="1" spans="1:9">
      <c r="A1606" s="5">
        <v>5</v>
      </c>
      <c r="B1606" s="5" t="s">
        <v>29754</v>
      </c>
      <c r="C1606" s="5" t="s">
        <v>29721</v>
      </c>
      <c r="D1606" s="5">
        <v>25</v>
      </c>
      <c r="E1606" s="6">
        <v>260</v>
      </c>
      <c r="F1606" s="5" t="s">
        <v>113</v>
      </c>
      <c r="G1606" s="6">
        <v>4032.26</v>
      </c>
      <c r="H1606" s="6">
        <v>8573.61</v>
      </c>
      <c r="I1606" s="5" t="s">
        <v>29719</v>
      </c>
    </row>
    <row r="1607" ht="19" customHeight="1" spans="1:9">
      <c r="A1607" s="5">
        <v>5</v>
      </c>
      <c r="B1607" s="5" t="s">
        <v>29704</v>
      </c>
      <c r="C1607" s="5" t="s">
        <v>29721</v>
      </c>
      <c r="D1607" s="5">
        <v>25</v>
      </c>
      <c r="E1607" s="6">
        <v>260</v>
      </c>
      <c r="F1607" s="5" t="s">
        <v>113</v>
      </c>
      <c r="G1607" s="6">
        <v>4032.26</v>
      </c>
      <c r="H1607" s="6">
        <v>11403.2</v>
      </c>
      <c r="I1607" s="5" t="s">
        <v>29719</v>
      </c>
    </row>
    <row r="1608" ht="19" customHeight="1" spans="1:9">
      <c r="A1608" s="5">
        <v>5</v>
      </c>
      <c r="B1608" s="5" t="s">
        <v>29764</v>
      </c>
      <c r="C1608" s="5" t="s">
        <v>29721</v>
      </c>
      <c r="D1608" s="5">
        <v>31</v>
      </c>
      <c r="E1608" s="6">
        <v>260</v>
      </c>
      <c r="F1608" s="5" t="s">
        <v>120</v>
      </c>
      <c r="G1608" s="6">
        <v>5000</v>
      </c>
      <c r="H1608" s="6">
        <v>4500.4</v>
      </c>
      <c r="I1608" s="5" t="s">
        <v>29740</v>
      </c>
    </row>
    <row r="1609" ht="19" customHeight="1" spans="1:9">
      <c r="A1609" s="5">
        <v>5</v>
      </c>
      <c r="B1609" s="5" t="s">
        <v>342</v>
      </c>
      <c r="C1609" s="5" t="s">
        <v>29721</v>
      </c>
      <c r="D1609" s="5">
        <v>32</v>
      </c>
      <c r="E1609" s="6">
        <v>150</v>
      </c>
      <c r="F1609" s="5" t="s">
        <v>113</v>
      </c>
      <c r="G1609" s="6">
        <v>3096.78</v>
      </c>
      <c r="H1609" s="6">
        <v>6338.3</v>
      </c>
      <c r="I1609" s="5" t="s">
        <v>29719</v>
      </c>
    </row>
    <row r="1610" ht="19" customHeight="1" spans="1:9">
      <c r="A1610" s="5">
        <v>5</v>
      </c>
      <c r="B1610" s="5" t="s">
        <v>343</v>
      </c>
      <c r="C1610" s="5" t="s">
        <v>29721</v>
      </c>
      <c r="D1610" s="5">
        <v>7</v>
      </c>
      <c r="E1610" s="6">
        <v>260</v>
      </c>
      <c r="F1610" s="5" t="s">
        <v>113</v>
      </c>
      <c r="G1610" s="6">
        <v>1129.03</v>
      </c>
      <c r="H1610" s="6">
        <v>0</v>
      </c>
      <c r="I1610" s="5" t="s">
        <v>29719</v>
      </c>
    </row>
    <row r="1611" ht="19" customHeight="1" spans="1:9">
      <c r="A1611" s="5">
        <v>5</v>
      </c>
      <c r="B1611" s="5" t="s">
        <v>346</v>
      </c>
      <c r="C1611" s="5" t="s">
        <v>29721</v>
      </c>
      <c r="D1611" s="5">
        <v>31</v>
      </c>
      <c r="E1611" s="6">
        <v>260</v>
      </c>
      <c r="F1611" s="5" t="s">
        <v>120</v>
      </c>
      <c r="G1611" s="6">
        <v>5000</v>
      </c>
      <c r="H1611" s="6">
        <v>4618.2</v>
      </c>
      <c r="I1611" s="5" t="s">
        <v>29740</v>
      </c>
    </row>
    <row r="1612" ht="19" customHeight="1" spans="1:9">
      <c r="A1612" s="5">
        <v>5</v>
      </c>
      <c r="B1612" s="5" t="s">
        <v>29728</v>
      </c>
      <c r="C1612" s="5" t="s">
        <v>29721</v>
      </c>
      <c r="D1612" s="5">
        <v>31</v>
      </c>
      <c r="E1612" s="6">
        <v>150</v>
      </c>
      <c r="F1612" s="5" t="s">
        <v>113</v>
      </c>
      <c r="G1612" s="6">
        <v>3000</v>
      </c>
      <c r="H1612" s="6">
        <v>0</v>
      </c>
      <c r="I1612" s="5" t="s">
        <v>29719</v>
      </c>
    </row>
    <row r="1613" ht="19" customHeight="1" spans="1:9">
      <c r="A1613" s="5">
        <v>5</v>
      </c>
      <c r="B1613" s="5" t="s">
        <v>29640</v>
      </c>
      <c r="C1613" s="5" t="s">
        <v>845</v>
      </c>
      <c r="D1613" s="5">
        <v>31</v>
      </c>
      <c r="E1613" s="6">
        <v>260</v>
      </c>
      <c r="F1613" s="5" t="s">
        <v>113</v>
      </c>
      <c r="G1613" s="6">
        <v>5000</v>
      </c>
      <c r="H1613" s="6">
        <v>4880.9</v>
      </c>
      <c r="I1613" s="5" t="s">
        <v>29719</v>
      </c>
    </row>
    <row r="1614" ht="19" customHeight="1" spans="1:9">
      <c r="A1614" s="5">
        <v>5</v>
      </c>
      <c r="B1614" s="5" t="s">
        <v>557</v>
      </c>
      <c r="C1614" s="5" t="s">
        <v>845</v>
      </c>
      <c r="D1614" s="5">
        <v>31</v>
      </c>
      <c r="E1614" s="6">
        <v>260</v>
      </c>
      <c r="F1614" s="5" t="s">
        <v>120</v>
      </c>
      <c r="G1614" s="6">
        <v>5000</v>
      </c>
      <c r="H1614" s="6">
        <v>4868.4</v>
      </c>
      <c r="I1614" s="5" t="s">
        <v>29740</v>
      </c>
    </row>
    <row r="1615" ht="19" customHeight="1" spans="1:9">
      <c r="A1615" s="5">
        <v>5</v>
      </c>
      <c r="B1615" s="5" t="s">
        <v>561</v>
      </c>
      <c r="C1615" s="5" t="s">
        <v>845</v>
      </c>
      <c r="D1615" s="5">
        <v>31</v>
      </c>
      <c r="E1615" s="6">
        <v>260</v>
      </c>
      <c r="F1615" s="5" t="s">
        <v>120</v>
      </c>
      <c r="G1615" s="6">
        <v>5000</v>
      </c>
      <c r="H1615" s="6">
        <v>4512.9</v>
      </c>
      <c r="I1615" s="5" t="s">
        <v>29740</v>
      </c>
    </row>
    <row r="1616" ht="19" customHeight="1" spans="1:9">
      <c r="A1616" s="5">
        <v>5</v>
      </c>
      <c r="B1616" s="5" t="s">
        <v>29634</v>
      </c>
      <c r="C1616" s="5" t="s">
        <v>845</v>
      </c>
      <c r="D1616" s="5">
        <v>31</v>
      </c>
      <c r="E1616" s="6">
        <v>260</v>
      </c>
      <c r="F1616" s="5" t="s">
        <v>113</v>
      </c>
      <c r="G1616" s="6">
        <v>5000</v>
      </c>
      <c r="H1616" s="6">
        <v>5422.7</v>
      </c>
      <c r="I1616" s="5" t="s">
        <v>29719</v>
      </c>
    </row>
    <row r="1617" ht="19" customHeight="1" spans="1:9">
      <c r="A1617" s="5">
        <v>5</v>
      </c>
      <c r="B1617" s="5" t="s">
        <v>29655</v>
      </c>
      <c r="C1617" s="5" t="s">
        <v>845</v>
      </c>
      <c r="D1617" s="5">
        <v>12</v>
      </c>
      <c r="E1617" s="6">
        <v>150</v>
      </c>
      <c r="F1617" s="5" t="s">
        <v>113</v>
      </c>
      <c r="G1617" s="6">
        <v>1161.29</v>
      </c>
      <c r="H1617" s="6">
        <v>32.9</v>
      </c>
      <c r="I1617" s="5" t="s">
        <v>29719</v>
      </c>
    </row>
    <row r="1618" ht="19" customHeight="1" spans="1:9">
      <c r="A1618" s="5">
        <v>5</v>
      </c>
      <c r="B1618" s="5" t="s">
        <v>29637</v>
      </c>
      <c r="C1618" s="5" t="s">
        <v>845</v>
      </c>
      <c r="D1618" s="5">
        <v>12</v>
      </c>
      <c r="E1618" s="6">
        <v>150</v>
      </c>
      <c r="F1618" s="5" t="s">
        <v>120</v>
      </c>
      <c r="G1618" s="6">
        <v>1161.29</v>
      </c>
      <c r="H1618" s="6">
        <v>0.8</v>
      </c>
      <c r="I1618" s="5" t="s">
        <v>29740</v>
      </c>
    </row>
    <row r="1619" ht="19" customHeight="1" spans="1:9">
      <c r="A1619" s="5">
        <v>5</v>
      </c>
      <c r="B1619" s="5" t="s">
        <v>135</v>
      </c>
      <c r="C1619" s="5" t="s">
        <v>845</v>
      </c>
      <c r="D1619" s="5">
        <v>6</v>
      </c>
      <c r="E1619" s="6">
        <v>150</v>
      </c>
      <c r="F1619" s="5" t="s">
        <v>113</v>
      </c>
      <c r="G1619" s="6">
        <v>580.65</v>
      </c>
      <c r="H1619" s="6">
        <v>10.6</v>
      </c>
      <c r="I1619" s="5" t="s">
        <v>29719</v>
      </c>
    </row>
    <row r="1620" ht="19" customHeight="1" spans="1:9">
      <c r="A1620" s="5">
        <v>5</v>
      </c>
      <c r="B1620" s="5" t="s">
        <v>29649</v>
      </c>
      <c r="C1620" s="5" t="s">
        <v>845</v>
      </c>
      <c r="D1620" s="5">
        <v>13</v>
      </c>
      <c r="E1620" s="6">
        <v>150</v>
      </c>
      <c r="F1620" s="5" t="s">
        <v>120</v>
      </c>
      <c r="G1620" s="6">
        <v>1258.06</v>
      </c>
      <c r="H1620" s="6">
        <v>41.2</v>
      </c>
      <c r="I1620" s="5" t="s">
        <v>29740</v>
      </c>
    </row>
    <row r="1621" ht="19" customHeight="1" spans="1:9">
      <c r="A1621" s="5">
        <v>5</v>
      </c>
      <c r="B1621" s="5" t="s">
        <v>29635</v>
      </c>
      <c r="C1621" s="5" t="s">
        <v>845</v>
      </c>
      <c r="D1621" s="5">
        <v>31</v>
      </c>
      <c r="E1621" s="6">
        <v>150</v>
      </c>
      <c r="F1621" s="5" t="s">
        <v>120</v>
      </c>
      <c r="G1621" s="6">
        <v>3000</v>
      </c>
      <c r="H1621" s="6">
        <v>65.5</v>
      </c>
      <c r="I1621" s="5" t="s">
        <v>29740</v>
      </c>
    </row>
    <row r="1622" ht="19" customHeight="1" spans="1:9">
      <c r="A1622" s="5">
        <v>5</v>
      </c>
      <c r="B1622" s="5" t="s">
        <v>29720</v>
      </c>
      <c r="C1622" s="5" t="s">
        <v>845</v>
      </c>
      <c r="D1622" s="5">
        <v>31</v>
      </c>
      <c r="E1622" s="6">
        <v>150</v>
      </c>
      <c r="F1622" s="5" t="s">
        <v>113</v>
      </c>
      <c r="G1622" s="6">
        <v>3000</v>
      </c>
      <c r="H1622" s="6">
        <v>4138.7</v>
      </c>
      <c r="I1622" s="5" t="s">
        <v>29719</v>
      </c>
    </row>
    <row r="1623" ht="19" customHeight="1" spans="1:9">
      <c r="A1623" s="5">
        <v>5</v>
      </c>
      <c r="B1623" s="5" t="s">
        <v>29636</v>
      </c>
      <c r="C1623" s="5" t="s">
        <v>845</v>
      </c>
      <c r="D1623" s="5">
        <v>6</v>
      </c>
      <c r="E1623" s="6">
        <v>150</v>
      </c>
      <c r="F1623" s="5" t="s">
        <v>120</v>
      </c>
      <c r="G1623" s="6">
        <v>580.65</v>
      </c>
      <c r="H1623" s="6">
        <v>0.1</v>
      </c>
      <c r="I1623" s="5" t="s">
        <v>29740</v>
      </c>
    </row>
    <row r="1624" ht="19" customHeight="1" spans="1:9">
      <c r="A1624" s="5">
        <v>5</v>
      </c>
      <c r="B1624" s="5" t="s">
        <v>562</v>
      </c>
      <c r="C1624" s="5" t="s">
        <v>845</v>
      </c>
      <c r="D1624" s="5">
        <v>31</v>
      </c>
      <c r="E1624" s="6">
        <v>260</v>
      </c>
      <c r="F1624" s="5" t="s">
        <v>120</v>
      </c>
      <c r="G1624" s="6">
        <v>5000</v>
      </c>
      <c r="H1624" s="6">
        <v>3830.3</v>
      </c>
      <c r="I1624" s="5" t="s">
        <v>29740</v>
      </c>
    </row>
    <row r="1625" ht="19" customHeight="1" spans="1:9">
      <c r="A1625" s="5">
        <v>5</v>
      </c>
      <c r="B1625" s="5" t="s">
        <v>566</v>
      </c>
      <c r="C1625" s="5" t="s">
        <v>845</v>
      </c>
      <c r="D1625" s="5">
        <v>31</v>
      </c>
      <c r="E1625" s="6">
        <v>150</v>
      </c>
      <c r="F1625" s="5" t="s">
        <v>113</v>
      </c>
      <c r="G1625" s="6">
        <v>3000</v>
      </c>
      <c r="H1625" s="6">
        <v>4104.1</v>
      </c>
      <c r="I1625" s="5" t="s">
        <v>29719</v>
      </c>
    </row>
    <row r="1626" ht="19" customHeight="1" spans="1:9">
      <c r="A1626" s="5">
        <v>5</v>
      </c>
      <c r="B1626" s="5" t="s">
        <v>29699</v>
      </c>
      <c r="C1626" s="5" t="s">
        <v>845</v>
      </c>
      <c r="D1626" s="5">
        <v>31</v>
      </c>
      <c r="E1626" s="6">
        <v>260</v>
      </c>
      <c r="F1626" s="5" t="s">
        <v>120</v>
      </c>
      <c r="G1626" s="6">
        <v>5000</v>
      </c>
      <c r="H1626" s="6">
        <v>327.32</v>
      </c>
      <c r="I1626" s="5" t="s">
        <v>29740</v>
      </c>
    </row>
    <row r="1627" ht="19" customHeight="1" spans="1:9">
      <c r="A1627" s="5">
        <v>5</v>
      </c>
      <c r="B1627" s="5" t="s">
        <v>29707</v>
      </c>
      <c r="C1627" s="5" t="s">
        <v>845</v>
      </c>
      <c r="D1627" s="5">
        <v>31</v>
      </c>
      <c r="E1627" s="6">
        <v>260</v>
      </c>
      <c r="F1627" s="5" t="s">
        <v>120</v>
      </c>
      <c r="G1627" s="6">
        <v>5000</v>
      </c>
      <c r="H1627" s="6">
        <v>4346.8</v>
      </c>
      <c r="I1627" s="5" t="s">
        <v>29740</v>
      </c>
    </row>
    <row r="1628" ht="19" customHeight="1" spans="1:9">
      <c r="A1628" s="5">
        <v>5</v>
      </c>
      <c r="B1628" s="5" t="s">
        <v>29669</v>
      </c>
      <c r="C1628" s="5" t="s">
        <v>845</v>
      </c>
      <c r="D1628" s="5">
        <v>31</v>
      </c>
      <c r="E1628" s="6">
        <v>260</v>
      </c>
      <c r="F1628" s="5" t="s">
        <v>113</v>
      </c>
      <c r="G1628" s="6">
        <v>5000</v>
      </c>
      <c r="H1628" s="6">
        <v>8004.57</v>
      </c>
      <c r="I1628" s="5" t="s">
        <v>29719</v>
      </c>
    </row>
    <row r="1629" ht="19" customHeight="1" spans="1:9">
      <c r="A1629" s="5">
        <v>5</v>
      </c>
      <c r="B1629" s="5" t="s">
        <v>576</v>
      </c>
      <c r="C1629" s="5" t="s">
        <v>845</v>
      </c>
      <c r="D1629" s="5">
        <v>31</v>
      </c>
      <c r="E1629" s="6">
        <v>260</v>
      </c>
      <c r="F1629" s="5" t="s">
        <v>113</v>
      </c>
      <c r="G1629" s="6">
        <v>5000</v>
      </c>
      <c r="H1629" s="6">
        <v>4340.4</v>
      </c>
      <c r="I1629" s="5" t="s">
        <v>29719</v>
      </c>
    </row>
    <row r="1630" ht="19" customHeight="1" spans="1:9">
      <c r="A1630" s="5">
        <v>5</v>
      </c>
      <c r="B1630" s="5" t="s">
        <v>29723</v>
      </c>
      <c r="C1630" s="5" t="s">
        <v>845</v>
      </c>
      <c r="D1630" s="5">
        <v>31</v>
      </c>
      <c r="E1630" s="6">
        <v>150</v>
      </c>
      <c r="F1630" s="5" t="s">
        <v>113</v>
      </c>
      <c r="G1630" s="6">
        <v>3000</v>
      </c>
      <c r="H1630" s="6">
        <v>4628.9</v>
      </c>
      <c r="I1630" s="5" t="s">
        <v>29719</v>
      </c>
    </row>
    <row r="1631" ht="19" customHeight="1" spans="1:9">
      <c r="A1631" s="5">
        <v>5</v>
      </c>
      <c r="B1631" s="5" t="s">
        <v>29726</v>
      </c>
      <c r="C1631" s="5" t="s">
        <v>845</v>
      </c>
      <c r="D1631" s="5">
        <v>31</v>
      </c>
      <c r="E1631" s="6">
        <v>150</v>
      </c>
      <c r="F1631" s="5" t="s">
        <v>113</v>
      </c>
      <c r="G1631" s="6">
        <v>3000</v>
      </c>
      <c r="H1631" s="6">
        <v>3308</v>
      </c>
      <c r="I1631" s="5" t="s">
        <v>29719</v>
      </c>
    </row>
    <row r="1632" ht="19" customHeight="1" spans="1:9">
      <c r="A1632" s="5">
        <v>5</v>
      </c>
      <c r="B1632" s="5" t="s">
        <v>29662</v>
      </c>
      <c r="C1632" s="5" t="s">
        <v>845</v>
      </c>
      <c r="D1632" s="5">
        <v>31</v>
      </c>
      <c r="E1632" s="6">
        <v>150</v>
      </c>
      <c r="F1632" s="5" t="s">
        <v>113</v>
      </c>
      <c r="G1632" s="6">
        <v>3000</v>
      </c>
      <c r="H1632" s="6">
        <v>2108.7</v>
      </c>
      <c r="I1632" s="5" t="s">
        <v>29719</v>
      </c>
    </row>
    <row r="1633" ht="19" customHeight="1" spans="1:9">
      <c r="A1633" s="5">
        <v>5</v>
      </c>
      <c r="B1633" s="5" t="s">
        <v>29738</v>
      </c>
      <c r="C1633" s="5" t="s">
        <v>845</v>
      </c>
      <c r="D1633" s="5">
        <v>31</v>
      </c>
      <c r="E1633" s="6">
        <v>260</v>
      </c>
      <c r="F1633" s="5" t="s">
        <v>113</v>
      </c>
      <c r="G1633" s="6">
        <v>5000</v>
      </c>
      <c r="H1633" s="6">
        <v>7668.67</v>
      </c>
      <c r="I1633" s="5" t="s">
        <v>29719</v>
      </c>
    </row>
    <row r="1634" ht="19" customHeight="1" spans="1:9">
      <c r="A1634" s="5">
        <v>5</v>
      </c>
      <c r="B1634" s="5" t="s">
        <v>29690</v>
      </c>
      <c r="C1634" s="5" t="s">
        <v>845</v>
      </c>
      <c r="D1634" s="5">
        <v>31</v>
      </c>
      <c r="E1634" s="6">
        <v>260</v>
      </c>
      <c r="F1634" s="5" t="s">
        <v>113</v>
      </c>
      <c r="G1634" s="6">
        <v>5000</v>
      </c>
      <c r="H1634" s="6">
        <v>7306.99</v>
      </c>
      <c r="I1634" s="5" t="s">
        <v>29719</v>
      </c>
    </row>
    <row r="1635" ht="19" customHeight="1" spans="1:9">
      <c r="A1635" s="5">
        <v>5</v>
      </c>
      <c r="B1635" s="5" t="s">
        <v>29701</v>
      </c>
      <c r="C1635" s="5" t="s">
        <v>845</v>
      </c>
      <c r="D1635" s="5">
        <v>31</v>
      </c>
      <c r="E1635" s="6">
        <v>260</v>
      </c>
      <c r="F1635" s="5" t="s">
        <v>113</v>
      </c>
      <c r="G1635" s="6">
        <v>5000</v>
      </c>
      <c r="H1635" s="6">
        <v>3717.48</v>
      </c>
      <c r="I1635" s="5" t="s">
        <v>29719</v>
      </c>
    </row>
    <row r="1636" ht="19" customHeight="1" spans="1:9">
      <c r="A1636" s="5">
        <v>5</v>
      </c>
      <c r="B1636" s="5" t="s">
        <v>29759</v>
      </c>
      <c r="C1636" s="5" t="s">
        <v>845</v>
      </c>
      <c r="D1636" s="5">
        <v>31</v>
      </c>
      <c r="E1636" s="6">
        <v>260</v>
      </c>
      <c r="F1636" s="5" t="s">
        <v>113</v>
      </c>
      <c r="G1636" s="6">
        <v>5000</v>
      </c>
      <c r="H1636" s="6">
        <v>6882.24</v>
      </c>
      <c r="I1636" s="5" t="s">
        <v>29719</v>
      </c>
    </row>
    <row r="1637" ht="19" customHeight="1" spans="1:9">
      <c r="A1637" s="5">
        <v>5</v>
      </c>
      <c r="B1637" s="5" t="s">
        <v>29698</v>
      </c>
      <c r="C1637" s="5" t="s">
        <v>845</v>
      </c>
      <c r="D1637" s="5">
        <v>31</v>
      </c>
      <c r="E1637" s="6">
        <v>260</v>
      </c>
      <c r="F1637" s="5" t="s">
        <v>120</v>
      </c>
      <c r="G1637" s="6">
        <v>5000</v>
      </c>
      <c r="H1637" s="6">
        <v>4675.9</v>
      </c>
      <c r="I1637" s="5" t="s">
        <v>29740</v>
      </c>
    </row>
    <row r="1638" ht="19" customHeight="1" spans="1:9">
      <c r="A1638" s="5">
        <v>5</v>
      </c>
      <c r="B1638" s="5" t="s">
        <v>29756</v>
      </c>
      <c r="C1638" s="5" t="s">
        <v>845</v>
      </c>
      <c r="D1638" s="5">
        <v>31</v>
      </c>
      <c r="E1638" s="6">
        <v>260</v>
      </c>
      <c r="F1638" s="5" t="s">
        <v>113</v>
      </c>
      <c r="G1638" s="6">
        <v>5000</v>
      </c>
      <c r="H1638" s="6">
        <v>14123.15</v>
      </c>
      <c r="I1638" s="5" t="s">
        <v>29719</v>
      </c>
    </row>
    <row r="1639" ht="19" customHeight="1" spans="1:9">
      <c r="A1639" s="5">
        <v>5</v>
      </c>
      <c r="B1639" s="5" t="s">
        <v>29672</v>
      </c>
      <c r="C1639" s="5" t="s">
        <v>845</v>
      </c>
      <c r="D1639" s="5">
        <v>31</v>
      </c>
      <c r="E1639" s="6">
        <v>260</v>
      </c>
      <c r="F1639" s="5" t="s">
        <v>113</v>
      </c>
      <c r="G1639" s="6">
        <v>5000</v>
      </c>
      <c r="H1639" s="6">
        <v>3962.6</v>
      </c>
      <c r="I1639" s="5" t="s">
        <v>29719</v>
      </c>
    </row>
    <row r="1640" ht="19" customHeight="1" spans="1:9">
      <c r="A1640" s="5">
        <v>5</v>
      </c>
      <c r="B1640" s="5" t="s">
        <v>29674</v>
      </c>
      <c r="C1640" s="5" t="s">
        <v>845</v>
      </c>
      <c r="D1640" s="5">
        <v>31</v>
      </c>
      <c r="E1640" s="6">
        <v>150</v>
      </c>
      <c r="F1640" s="5" t="s">
        <v>120</v>
      </c>
      <c r="G1640" s="6">
        <v>3000</v>
      </c>
      <c r="H1640" s="6">
        <v>57.2</v>
      </c>
      <c r="I1640" s="5" t="s">
        <v>29740</v>
      </c>
    </row>
    <row r="1641" ht="19" customHeight="1" spans="1:9">
      <c r="A1641" s="5">
        <v>5</v>
      </c>
      <c r="B1641" s="5" t="s">
        <v>29696</v>
      </c>
      <c r="C1641" s="5" t="s">
        <v>845</v>
      </c>
      <c r="D1641" s="5">
        <v>31</v>
      </c>
      <c r="E1641" s="6">
        <v>260</v>
      </c>
      <c r="F1641" s="5" t="s">
        <v>113</v>
      </c>
      <c r="G1641" s="6">
        <v>5000</v>
      </c>
      <c r="H1641" s="6">
        <v>5740.6</v>
      </c>
      <c r="I1641" s="5" t="s">
        <v>29719</v>
      </c>
    </row>
    <row r="1642" ht="19" customHeight="1" spans="1:9">
      <c r="A1642" s="5">
        <v>5</v>
      </c>
      <c r="B1642" s="5" t="s">
        <v>29760</v>
      </c>
      <c r="C1642" s="5" t="s">
        <v>845</v>
      </c>
      <c r="D1642" s="5">
        <v>31</v>
      </c>
      <c r="E1642" s="6">
        <v>260</v>
      </c>
      <c r="F1642" s="5" t="s">
        <v>113</v>
      </c>
      <c r="G1642" s="6">
        <v>5000</v>
      </c>
      <c r="H1642" s="6">
        <v>14545</v>
      </c>
      <c r="I1642" s="5" t="s">
        <v>29719</v>
      </c>
    </row>
    <row r="1643" ht="19" customHeight="1" spans="1:9">
      <c r="A1643" s="5">
        <v>5</v>
      </c>
      <c r="B1643" s="5" t="s">
        <v>29710</v>
      </c>
      <c r="C1643" s="5" t="s">
        <v>845</v>
      </c>
      <c r="D1643" s="5">
        <v>31</v>
      </c>
      <c r="E1643" s="6">
        <v>260</v>
      </c>
      <c r="F1643" s="5" t="s">
        <v>113</v>
      </c>
      <c r="G1643" s="6">
        <v>5000</v>
      </c>
      <c r="H1643" s="6">
        <v>6743.4</v>
      </c>
      <c r="I1643" s="5" t="s">
        <v>29719</v>
      </c>
    </row>
    <row r="1644" ht="19" customHeight="1" spans="1:9">
      <c r="A1644" s="5">
        <v>5</v>
      </c>
      <c r="B1644" s="5" t="s">
        <v>29652</v>
      </c>
      <c r="C1644" s="5" t="s">
        <v>845</v>
      </c>
      <c r="D1644" s="5">
        <v>31</v>
      </c>
      <c r="E1644" s="6">
        <v>260</v>
      </c>
      <c r="F1644" s="5" t="s">
        <v>113</v>
      </c>
      <c r="G1644" s="6">
        <v>5000</v>
      </c>
      <c r="H1644" s="6">
        <v>9688</v>
      </c>
      <c r="I1644" s="5" t="s">
        <v>29719</v>
      </c>
    </row>
    <row r="1645" ht="19" customHeight="1" spans="1:9">
      <c r="A1645" s="5">
        <v>5</v>
      </c>
      <c r="B1645" s="5" t="s">
        <v>29691</v>
      </c>
      <c r="C1645" s="5" t="s">
        <v>845</v>
      </c>
      <c r="D1645" s="5">
        <v>31</v>
      </c>
      <c r="E1645" s="6">
        <v>260</v>
      </c>
      <c r="F1645" s="5" t="s">
        <v>113</v>
      </c>
      <c r="G1645" s="6">
        <v>5000</v>
      </c>
      <c r="H1645" s="6">
        <v>9178.57</v>
      </c>
      <c r="I1645" s="5" t="s">
        <v>29719</v>
      </c>
    </row>
    <row r="1646" ht="19" customHeight="1" spans="1:9">
      <c r="A1646" s="5">
        <v>5</v>
      </c>
      <c r="B1646" s="5" t="s">
        <v>29659</v>
      </c>
      <c r="C1646" s="5" t="s">
        <v>845</v>
      </c>
      <c r="D1646" s="5">
        <v>31</v>
      </c>
      <c r="E1646" s="6">
        <v>260</v>
      </c>
      <c r="F1646" s="5" t="s">
        <v>113</v>
      </c>
      <c r="G1646" s="6">
        <v>5000</v>
      </c>
      <c r="H1646" s="6">
        <v>9794.6</v>
      </c>
      <c r="I1646" s="5" t="s">
        <v>29719</v>
      </c>
    </row>
    <row r="1647" ht="19" customHeight="1" spans="1:9">
      <c r="A1647" s="5">
        <v>5</v>
      </c>
      <c r="B1647" s="5" t="s">
        <v>84</v>
      </c>
      <c r="C1647" s="5" t="s">
        <v>845</v>
      </c>
      <c r="D1647" s="5">
        <v>14</v>
      </c>
      <c r="E1647" s="6">
        <v>260</v>
      </c>
      <c r="F1647" s="5" t="s">
        <v>120</v>
      </c>
      <c r="G1647" s="6">
        <v>2258.06</v>
      </c>
      <c r="H1647" s="6">
        <v>675.17</v>
      </c>
      <c r="I1647" s="5" t="s">
        <v>29740</v>
      </c>
    </row>
    <row r="1648" ht="19" customHeight="1" spans="1:9">
      <c r="A1648" s="5">
        <v>5</v>
      </c>
      <c r="B1648" s="5" t="s">
        <v>835</v>
      </c>
      <c r="C1648" s="5" t="s">
        <v>845</v>
      </c>
      <c r="D1648" s="5">
        <v>11</v>
      </c>
      <c r="E1648" s="6">
        <v>260</v>
      </c>
      <c r="F1648" s="5" t="s">
        <v>113</v>
      </c>
      <c r="G1648" s="6">
        <v>1774.19</v>
      </c>
      <c r="H1648" s="6">
        <v>709.32</v>
      </c>
      <c r="I1648" s="5" t="s">
        <v>29719</v>
      </c>
    </row>
    <row r="1649" ht="19" customHeight="1" spans="1:9">
      <c r="A1649" s="5">
        <v>5</v>
      </c>
      <c r="B1649" s="5" t="s">
        <v>29697</v>
      </c>
      <c r="C1649" s="5" t="s">
        <v>845</v>
      </c>
      <c r="D1649" s="5">
        <v>31</v>
      </c>
      <c r="E1649" s="6">
        <v>260</v>
      </c>
      <c r="F1649" s="5" t="s">
        <v>113</v>
      </c>
      <c r="G1649" s="6">
        <v>5000</v>
      </c>
      <c r="H1649" s="6">
        <v>9021</v>
      </c>
      <c r="I1649" s="5" t="s">
        <v>29719</v>
      </c>
    </row>
    <row r="1650" ht="19" customHeight="1" spans="1:9">
      <c r="A1650" s="5">
        <v>5</v>
      </c>
      <c r="B1650" s="5" t="s">
        <v>29677</v>
      </c>
      <c r="C1650" s="5" t="s">
        <v>845</v>
      </c>
      <c r="D1650" s="5">
        <v>31</v>
      </c>
      <c r="E1650" s="6">
        <v>150</v>
      </c>
      <c r="F1650" s="5" t="s">
        <v>113</v>
      </c>
      <c r="G1650" s="6">
        <v>3000</v>
      </c>
      <c r="H1650" s="6">
        <v>4679.8</v>
      </c>
      <c r="I1650" s="5" t="s">
        <v>29719</v>
      </c>
    </row>
    <row r="1651" ht="19" customHeight="1" spans="1:9">
      <c r="A1651" s="5">
        <v>5</v>
      </c>
      <c r="B1651" s="5" t="s">
        <v>29755</v>
      </c>
      <c r="C1651" s="5" t="s">
        <v>845</v>
      </c>
      <c r="D1651" s="5">
        <v>31</v>
      </c>
      <c r="E1651" s="6">
        <v>260</v>
      </c>
      <c r="F1651" s="5" t="s">
        <v>113</v>
      </c>
      <c r="G1651" s="6">
        <v>5000</v>
      </c>
      <c r="H1651" s="6">
        <v>10761.3</v>
      </c>
      <c r="I1651" s="5" t="s">
        <v>29719</v>
      </c>
    </row>
    <row r="1652" ht="19" customHeight="1" spans="1:9">
      <c r="A1652" s="5">
        <v>5</v>
      </c>
      <c r="B1652" s="5" t="s">
        <v>85</v>
      </c>
      <c r="C1652" s="5" t="s">
        <v>845</v>
      </c>
      <c r="D1652" s="5">
        <v>31</v>
      </c>
      <c r="E1652" s="6">
        <v>150</v>
      </c>
      <c r="F1652" s="5" t="s">
        <v>113</v>
      </c>
      <c r="G1652" s="6">
        <v>3000</v>
      </c>
      <c r="H1652" s="6">
        <v>6046.1</v>
      </c>
      <c r="I1652" s="5" t="s">
        <v>29719</v>
      </c>
    </row>
    <row r="1653" ht="19" customHeight="1" spans="1:9">
      <c r="A1653" s="5">
        <v>5</v>
      </c>
      <c r="B1653" s="5" t="s">
        <v>846</v>
      </c>
      <c r="C1653" s="5" t="s">
        <v>845</v>
      </c>
      <c r="D1653" s="5">
        <v>31</v>
      </c>
      <c r="E1653" s="6">
        <v>150</v>
      </c>
      <c r="F1653" s="5" t="s">
        <v>113</v>
      </c>
      <c r="G1653" s="6">
        <v>3000</v>
      </c>
      <c r="H1653" s="6">
        <v>10970.7</v>
      </c>
      <c r="I1653" s="5" t="s">
        <v>29719</v>
      </c>
    </row>
    <row r="1654" ht="19" customHeight="1" spans="1:9">
      <c r="A1654" s="5">
        <v>5</v>
      </c>
      <c r="B1654" s="5" t="s">
        <v>847</v>
      </c>
      <c r="C1654" s="5" t="s">
        <v>845</v>
      </c>
      <c r="D1654" s="5">
        <v>31</v>
      </c>
      <c r="E1654" s="6">
        <v>150</v>
      </c>
      <c r="F1654" s="5" t="s">
        <v>113</v>
      </c>
      <c r="G1654" s="6">
        <v>3000</v>
      </c>
      <c r="H1654" s="6">
        <v>12633.1</v>
      </c>
      <c r="I1654" s="5" t="s">
        <v>29719</v>
      </c>
    </row>
    <row r="1655" ht="19" customHeight="1" spans="1:9">
      <c r="A1655" s="5">
        <v>5</v>
      </c>
      <c r="B1655" s="5" t="s">
        <v>29739</v>
      </c>
      <c r="C1655" s="5" t="s">
        <v>845</v>
      </c>
      <c r="D1655" s="5">
        <v>31</v>
      </c>
      <c r="E1655" s="6">
        <v>260</v>
      </c>
      <c r="F1655" s="5" t="s">
        <v>120</v>
      </c>
      <c r="G1655" s="6">
        <v>5000</v>
      </c>
      <c r="H1655" s="6">
        <v>161.8</v>
      </c>
      <c r="I1655" s="5" t="s">
        <v>29740</v>
      </c>
    </row>
    <row r="1656" ht="19" customHeight="1" spans="1:9">
      <c r="A1656" s="5">
        <v>5</v>
      </c>
      <c r="B1656" s="5" t="s">
        <v>29679</v>
      </c>
      <c r="C1656" s="5" t="s">
        <v>845</v>
      </c>
      <c r="D1656" s="5">
        <v>31</v>
      </c>
      <c r="E1656" s="6">
        <v>150</v>
      </c>
      <c r="F1656" s="5" t="s">
        <v>120</v>
      </c>
      <c r="G1656" s="6">
        <v>3000</v>
      </c>
      <c r="H1656" s="6">
        <v>1303.1</v>
      </c>
      <c r="I1656" s="5" t="s">
        <v>29740</v>
      </c>
    </row>
    <row r="1657" ht="19" customHeight="1" spans="1:9">
      <c r="A1657" s="5">
        <v>5</v>
      </c>
      <c r="B1657" s="5" t="s">
        <v>594</v>
      </c>
      <c r="C1657" s="5" t="s">
        <v>845</v>
      </c>
      <c r="D1657" s="5">
        <v>12</v>
      </c>
      <c r="E1657" s="6">
        <v>150</v>
      </c>
      <c r="F1657" s="5" t="s">
        <v>113</v>
      </c>
      <c r="G1657" s="6">
        <v>1161.29</v>
      </c>
      <c r="H1657" s="6">
        <v>11.4</v>
      </c>
      <c r="I1657" s="5" t="s">
        <v>29719</v>
      </c>
    </row>
    <row r="1658" ht="19" customHeight="1" spans="1:9">
      <c r="A1658" s="5">
        <v>5</v>
      </c>
      <c r="B1658" s="5" t="s">
        <v>848</v>
      </c>
      <c r="C1658" s="5" t="s">
        <v>845</v>
      </c>
      <c r="D1658" s="5">
        <v>31</v>
      </c>
      <c r="E1658" s="6">
        <v>150</v>
      </c>
      <c r="F1658" s="5" t="s">
        <v>113</v>
      </c>
      <c r="G1658" s="6">
        <v>3000</v>
      </c>
      <c r="H1658" s="6">
        <v>7569.9</v>
      </c>
      <c r="I1658" s="5" t="s">
        <v>29719</v>
      </c>
    </row>
    <row r="1659" ht="19" customHeight="1" spans="1:9">
      <c r="A1659" s="5">
        <v>5</v>
      </c>
      <c r="B1659" s="5" t="s">
        <v>29761</v>
      </c>
      <c r="C1659" s="5" t="s">
        <v>845</v>
      </c>
      <c r="D1659" s="5">
        <v>31</v>
      </c>
      <c r="E1659" s="6">
        <v>150</v>
      </c>
      <c r="F1659" s="5" t="s">
        <v>113</v>
      </c>
      <c r="G1659" s="6">
        <v>3000</v>
      </c>
      <c r="H1659" s="6">
        <v>5722.2</v>
      </c>
      <c r="I1659" s="5" t="s">
        <v>29719</v>
      </c>
    </row>
    <row r="1660" ht="19" customHeight="1" spans="1:9">
      <c r="A1660" s="5">
        <v>5</v>
      </c>
      <c r="B1660" s="5" t="s">
        <v>29676</v>
      </c>
      <c r="C1660" s="5" t="s">
        <v>845</v>
      </c>
      <c r="D1660" s="5">
        <v>31</v>
      </c>
      <c r="E1660" s="6">
        <v>150</v>
      </c>
      <c r="F1660" s="5" t="s">
        <v>113</v>
      </c>
      <c r="G1660" s="6">
        <v>3000</v>
      </c>
      <c r="H1660" s="6">
        <v>5104.9</v>
      </c>
      <c r="I1660" s="5" t="s">
        <v>29719</v>
      </c>
    </row>
    <row r="1661" ht="19" customHeight="1" spans="1:9">
      <c r="A1661" s="5">
        <v>5</v>
      </c>
      <c r="B1661" s="5" t="s">
        <v>601</v>
      </c>
      <c r="C1661" s="5" t="s">
        <v>845</v>
      </c>
      <c r="D1661" s="5">
        <v>31</v>
      </c>
      <c r="E1661" s="6">
        <v>150</v>
      </c>
      <c r="F1661" s="5" t="s">
        <v>113</v>
      </c>
      <c r="G1661" s="6">
        <v>3000</v>
      </c>
      <c r="H1661" s="6">
        <v>11825.9</v>
      </c>
      <c r="I1661" s="5" t="s">
        <v>29719</v>
      </c>
    </row>
    <row r="1662" ht="19" customHeight="1" spans="1:9">
      <c r="A1662" s="5">
        <v>5</v>
      </c>
      <c r="B1662" s="5" t="s">
        <v>849</v>
      </c>
      <c r="C1662" s="5" t="s">
        <v>845</v>
      </c>
      <c r="D1662" s="5">
        <v>31</v>
      </c>
      <c r="E1662" s="6">
        <v>150</v>
      </c>
      <c r="F1662" s="5" t="s">
        <v>113</v>
      </c>
      <c r="G1662" s="6">
        <v>3000</v>
      </c>
      <c r="H1662" s="6">
        <v>7579.8</v>
      </c>
      <c r="I1662" s="5" t="s">
        <v>29719</v>
      </c>
    </row>
    <row r="1663" ht="19" customHeight="1" spans="1:9">
      <c r="A1663" s="5">
        <v>5</v>
      </c>
      <c r="B1663" s="5" t="s">
        <v>29665</v>
      </c>
      <c r="C1663" s="5" t="s">
        <v>845</v>
      </c>
      <c r="D1663" s="5">
        <v>31</v>
      </c>
      <c r="E1663" s="6">
        <v>150</v>
      </c>
      <c r="F1663" s="5" t="s">
        <v>113</v>
      </c>
      <c r="G1663" s="6">
        <v>3000</v>
      </c>
      <c r="H1663" s="6">
        <v>5427.5</v>
      </c>
      <c r="I1663" s="5" t="s">
        <v>29719</v>
      </c>
    </row>
    <row r="1664" ht="19" customHeight="1" spans="1:9">
      <c r="A1664" s="5">
        <v>5</v>
      </c>
      <c r="B1664" s="5" t="s">
        <v>606</v>
      </c>
      <c r="C1664" s="5" t="s">
        <v>845</v>
      </c>
      <c r="D1664" s="5">
        <v>23</v>
      </c>
      <c r="E1664" s="6">
        <v>150</v>
      </c>
      <c r="F1664" s="5" t="s">
        <v>113</v>
      </c>
      <c r="G1664" s="6">
        <v>2225.81</v>
      </c>
      <c r="H1664" s="6">
        <v>4960.1</v>
      </c>
      <c r="I1664" s="5" t="s">
        <v>29719</v>
      </c>
    </row>
    <row r="1665" ht="19" customHeight="1" spans="1:9">
      <c r="A1665" s="5">
        <v>5</v>
      </c>
      <c r="B1665" s="5" t="s">
        <v>850</v>
      </c>
      <c r="C1665" s="5" t="s">
        <v>845</v>
      </c>
      <c r="D1665" s="5">
        <v>31</v>
      </c>
      <c r="E1665" s="6">
        <v>150</v>
      </c>
      <c r="F1665" s="5" t="s">
        <v>113</v>
      </c>
      <c r="G1665" s="6">
        <v>3000</v>
      </c>
      <c r="H1665" s="6">
        <v>15793.8</v>
      </c>
      <c r="I1665" s="5" t="s">
        <v>29719</v>
      </c>
    </row>
    <row r="1666" ht="19" customHeight="1" spans="1:9">
      <c r="A1666" s="5">
        <v>5</v>
      </c>
      <c r="B1666" s="5" t="s">
        <v>842</v>
      </c>
      <c r="C1666" s="5" t="s">
        <v>845</v>
      </c>
      <c r="D1666" s="5">
        <v>12</v>
      </c>
      <c r="E1666" s="6">
        <v>150</v>
      </c>
      <c r="F1666" s="5" t="s">
        <v>113</v>
      </c>
      <c r="G1666" s="6">
        <v>1161.29</v>
      </c>
      <c r="H1666" s="6">
        <v>0.1</v>
      </c>
      <c r="I1666" s="5" t="s">
        <v>29719</v>
      </c>
    </row>
    <row r="1667" ht="19" customHeight="1" spans="1:9">
      <c r="A1667" s="5">
        <v>5</v>
      </c>
      <c r="B1667" s="5" t="s">
        <v>851</v>
      </c>
      <c r="C1667" s="5" t="s">
        <v>845</v>
      </c>
      <c r="D1667" s="5">
        <v>31</v>
      </c>
      <c r="E1667" s="6">
        <v>150</v>
      </c>
      <c r="F1667" s="5" t="s">
        <v>113</v>
      </c>
      <c r="G1667" s="6">
        <v>3000</v>
      </c>
      <c r="H1667" s="6">
        <v>6259.3</v>
      </c>
      <c r="I1667" s="5" t="s">
        <v>29719</v>
      </c>
    </row>
    <row r="1668" ht="19" customHeight="1" spans="1:9">
      <c r="A1668" s="5">
        <v>5</v>
      </c>
      <c r="B1668" s="5" t="s">
        <v>176</v>
      </c>
      <c r="C1668" s="5" t="s">
        <v>640</v>
      </c>
      <c r="D1668" s="5">
        <v>31</v>
      </c>
      <c r="E1668" s="6">
        <v>1000</v>
      </c>
      <c r="F1668" s="5" t="s">
        <v>120</v>
      </c>
      <c r="G1668" s="6">
        <v>6000</v>
      </c>
      <c r="H1668" s="6">
        <v>2327.4</v>
      </c>
      <c r="I1668" s="5" t="s">
        <v>29740</v>
      </c>
    </row>
    <row r="1669" ht="19" customHeight="1" spans="1:9">
      <c r="A1669" s="5">
        <v>5</v>
      </c>
      <c r="B1669" s="5" t="s">
        <v>37</v>
      </c>
      <c r="C1669" s="5" t="s">
        <v>640</v>
      </c>
      <c r="D1669" s="5">
        <v>23</v>
      </c>
      <c r="E1669" s="6">
        <v>1000</v>
      </c>
      <c r="F1669" s="5" t="s">
        <v>120</v>
      </c>
      <c r="G1669" s="6">
        <v>4451.61</v>
      </c>
      <c r="H1669" s="6">
        <v>1467</v>
      </c>
      <c r="I1669" s="5" t="s">
        <v>29740</v>
      </c>
    </row>
    <row r="1670" ht="19" customHeight="1" spans="1:9">
      <c r="A1670" s="5">
        <v>5</v>
      </c>
      <c r="B1670" s="5" t="s">
        <v>116</v>
      </c>
      <c r="C1670" s="5" t="s">
        <v>640</v>
      </c>
      <c r="D1670" s="5">
        <v>25</v>
      </c>
      <c r="E1670" s="6">
        <v>1000</v>
      </c>
      <c r="F1670" s="5" t="s">
        <v>113</v>
      </c>
      <c r="G1670" s="6">
        <v>4838.71</v>
      </c>
      <c r="H1670" s="6">
        <v>937.4</v>
      </c>
      <c r="I1670" s="5" t="s">
        <v>29719</v>
      </c>
    </row>
    <row r="1671" ht="19" customHeight="1" spans="1:9">
      <c r="A1671" s="5">
        <v>5</v>
      </c>
      <c r="B1671" s="5" t="s">
        <v>749</v>
      </c>
      <c r="C1671" s="5" t="s">
        <v>640</v>
      </c>
      <c r="D1671" s="5">
        <v>31</v>
      </c>
      <c r="E1671" s="6">
        <v>1000</v>
      </c>
      <c r="F1671" s="5" t="s">
        <v>120</v>
      </c>
      <c r="G1671" s="6">
        <v>6000</v>
      </c>
      <c r="H1671" s="6">
        <v>96.4</v>
      </c>
      <c r="I1671" s="5" t="s">
        <v>29740</v>
      </c>
    </row>
    <row r="1672" ht="19" customHeight="1" spans="1:9">
      <c r="A1672" s="5">
        <v>5</v>
      </c>
      <c r="B1672" s="5" t="s">
        <v>47</v>
      </c>
      <c r="C1672" s="5" t="s">
        <v>640</v>
      </c>
      <c r="D1672" s="5">
        <v>31</v>
      </c>
      <c r="E1672" s="6">
        <v>1000</v>
      </c>
      <c r="F1672" s="5" t="s">
        <v>120</v>
      </c>
      <c r="G1672" s="6">
        <v>6000</v>
      </c>
      <c r="H1672" s="6">
        <v>188.2</v>
      </c>
      <c r="I1672" s="5" t="s">
        <v>29740</v>
      </c>
    </row>
    <row r="1673" ht="19" customHeight="1" spans="1:9">
      <c r="A1673" s="5">
        <v>5</v>
      </c>
      <c r="B1673" s="5" t="s">
        <v>40</v>
      </c>
      <c r="C1673" s="5" t="s">
        <v>640</v>
      </c>
      <c r="D1673" s="5">
        <v>31</v>
      </c>
      <c r="E1673" s="6">
        <v>1000</v>
      </c>
      <c r="F1673" s="5" t="s">
        <v>120</v>
      </c>
      <c r="G1673" s="6">
        <v>6000</v>
      </c>
      <c r="H1673" s="6">
        <v>2530.8</v>
      </c>
      <c r="I1673" s="5" t="s">
        <v>29740</v>
      </c>
    </row>
    <row r="1674" ht="19" customHeight="1" spans="1:9">
      <c r="A1674" s="5">
        <v>5</v>
      </c>
      <c r="B1674" s="5" t="s">
        <v>41</v>
      </c>
      <c r="C1674" s="5" t="s">
        <v>640</v>
      </c>
      <c r="D1674" s="5">
        <v>23</v>
      </c>
      <c r="E1674" s="6">
        <v>1000</v>
      </c>
      <c r="F1674" s="5" t="s">
        <v>120</v>
      </c>
      <c r="G1674" s="6">
        <v>4451.61</v>
      </c>
      <c r="H1674" s="6">
        <v>1411.3</v>
      </c>
      <c r="I1674" s="5" t="s">
        <v>29740</v>
      </c>
    </row>
    <row r="1675" ht="19" customHeight="1" spans="1:9">
      <c r="A1675" s="5">
        <v>5</v>
      </c>
      <c r="B1675" s="5" t="s">
        <v>188</v>
      </c>
      <c r="C1675" s="5" t="s">
        <v>640</v>
      </c>
      <c r="D1675" s="5">
        <v>31</v>
      </c>
      <c r="E1675" s="6">
        <v>1000</v>
      </c>
      <c r="F1675" s="5" t="s">
        <v>120</v>
      </c>
      <c r="G1675" s="6">
        <v>6000</v>
      </c>
      <c r="H1675" s="6">
        <v>1846.2</v>
      </c>
      <c r="I1675" s="5" t="s">
        <v>29740</v>
      </c>
    </row>
    <row r="1676" ht="19" customHeight="1" spans="1:9">
      <c r="A1676" s="5">
        <v>5</v>
      </c>
      <c r="B1676" s="5" t="s">
        <v>755</v>
      </c>
      <c r="C1676" s="5" t="s">
        <v>640</v>
      </c>
      <c r="D1676" s="5">
        <v>31</v>
      </c>
      <c r="E1676" s="6">
        <v>1000</v>
      </c>
      <c r="F1676" s="5" t="s">
        <v>120</v>
      </c>
      <c r="G1676" s="6">
        <v>6000</v>
      </c>
      <c r="H1676" s="6">
        <v>1062.7</v>
      </c>
      <c r="I1676" s="5" t="s">
        <v>29740</v>
      </c>
    </row>
    <row r="1677" ht="19" customHeight="1" spans="1:9">
      <c r="A1677" s="5">
        <v>5</v>
      </c>
      <c r="B1677" s="5" t="s">
        <v>191</v>
      </c>
      <c r="C1677" s="5" t="s">
        <v>640</v>
      </c>
      <c r="D1677" s="5">
        <v>31</v>
      </c>
      <c r="E1677" s="6">
        <v>1000</v>
      </c>
      <c r="F1677" s="5" t="s">
        <v>120</v>
      </c>
      <c r="G1677" s="6">
        <v>6000</v>
      </c>
      <c r="H1677" s="6">
        <v>3526.4</v>
      </c>
      <c r="I1677" s="5" t="s">
        <v>29740</v>
      </c>
    </row>
    <row r="1678" ht="19" customHeight="1" spans="1:9">
      <c r="A1678" s="5">
        <v>5</v>
      </c>
      <c r="B1678" s="5" t="s">
        <v>29762</v>
      </c>
      <c r="C1678" s="5" t="s">
        <v>640</v>
      </c>
      <c r="D1678" s="5">
        <v>31</v>
      </c>
      <c r="E1678" s="6">
        <v>1000</v>
      </c>
      <c r="F1678" s="5" t="s">
        <v>120</v>
      </c>
      <c r="G1678" s="6">
        <v>6000</v>
      </c>
      <c r="H1678" s="6">
        <v>3828.1</v>
      </c>
      <c r="I1678" s="5" t="s">
        <v>29740</v>
      </c>
    </row>
    <row r="1679" ht="19" customHeight="1" spans="1:9">
      <c r="A1679" s="5">
        <v>5</v>
      </c>
      <c r="B1679" s="5" t="s">
        <v>645</v>
      </c>
      <c r="C1679" s="5" t="s">
        <v>640</v>
      </c>
      <c r="D1679" s="5">
        <v>31</v>
      </c>
      <c r="E1679" s="6">
        <v>1000</v>
      </c>
      <c r="F1679" s="5" t="s">
        <v>113</v>
      </c>
      <c r="G1679" s="6">
        <v>6000</v>
      </c>
      <c r="H1679" s="6">
        <v>7502.6</v>
      </c>
      <c r="I1679" s="5" t="s">
        <v>29719</v>
      </c>
    </row>
    <row r="1680" ht="19" customHeight="1" spans="1:9">
      <c r="A1680" s="5">
        <v>5</v>
      </c>
      <c r="B1680" s="5" t="s">
        <v>195</v>
      </c>
      <c r="C1680" s="5" t="s">
        <v>640</v>
      </c>
      <c r="D1680" s="5">
        <v>31</v>
      </c>
      <c r="E1680" s="6">
        <v>1000</v>
      </c>
      <c r="F1680" s="5" t="s">
        <v>120</v>
      </c>
      <c r="G1680" s="6">
        <v>6000</v>
      </c>
      <c r="H1680" s="6">
        <v>1294.4</v>
      </c>
      <c r="I1680" s="5" t="s">
        <v>29740</v>
      </c>
    </row>
    <row r="1681" ht="19" customHeight="1" spans="1:9">
      <c r="A1681" s="5">
        <v>5</v>
      </c>
      <c r="B1681" s="5" t="s">
        <v>761</v>
      </c>
      <c r="C1681" s="5" t="s">
        <v>640</v>
      </c>
      <c r="D1681" s="5">
        <v>6</v>
      </c>
      <c r="E1681" s="6">
        <v>1000</v>
      </c>
      <c r="F1681" s="5" t="s">
        <v>113</v>
      </c>
      <c r="G1681" s="6">
        <v>1161.29</v>
      </c>
      <c r="H1681" s="6">
        <v>313.9</v>
      </c>
      <c r="I1681" s="5" t="s">
        <v>29719</v>
      </c>
    </row>
    <row r="1682" ht="19" customHeight="1" spans="1:9">
      <c r="A1682" s="5">
        <v>5</v>
      </c>
      <c r="B1682" s="5" t="s">
        <v>42</v>
      </c>
      <c r="C1682" s="5" t="s">
        <v>640</v>
      </c>
      <c r="D1682" s="5">
        <v>31</v>
      </c>
      <c r="E1682" s="6">
        <v>1000</v>
      </c>
      <c r="F1682" s="5" t="s">
        <v>120</v>
      </c>
      <c r="G1682" s="6">
        <v>6000</v>
      </c>
      <c r="H1682" s="6">
        <v>2393.1</v>
      </c>
      <c r="I1682" s="5" t="s">
        <v>29740</v>
      </c>
    </row>
    <row r="1683" ht="19" customHeight="1" spans="1:9">
      <c r="A1683" s="5">
        <v>5</v>
      </c>
      <c r="B1683" s="5" t="s">
        <v>196</v>
      </c>
      <c r="C1683" s="5" t="s">
        <v>640</v>
      </c>
      <c r="D1683" s="5">
        <v>31</v>
      </c>
      <c r="E1683" s="6">
        <v>1000</v>
      </c>
      <c r="F1683" s="5" t="s">
        <v>120</v>
      </c>
      <c r="G1683" s="6">
        <v>6000</v>
      </c>
      <c r="H1683" s="6">
        <v>1522.7</v>
      </c>
      <c r="I1683" s="5" t="s">
        <v>29740</v>
      </c>
    </row>
    <row r="1684" ht="19" customHeight="1" spans="1:9">
      <c r="A1684" s="5">
        <v>5</v>
      </c>
      <c r="B1684" s="5" t="s">
        <v>43</v>
      </c>
      <c r="C1684" s="5" t="s">
        <v>640</v>
      </c>
      <c r="D1684" s="5">
        <v>31</v>
      </c>
      <c r="E1684" s="6">
        <v>1000</v>
      </c>
      <c r="F1684" s="5" t="s">
        <v>120</v>
      </c>
      <c r="G1684" s="6">
        <v>6000</v>
      </c>
      <c r="H1684" s="6">
        <v>683.2</v>
      </c>
      <c r="I1684" s="5" t="s">
        <v>29740</v>
      </c>
    </row>
    <row r="1685" ht="19" customHeight="1" spans="1:9">
      <c r="A1685" s="5">
        <v>5</v>
      </c>
      <c r="B1685" s="5" t="s">
        <v>197</v>
      </c>
      <c r="C1685" s="5" t="s">
        <v>640</v>
      </c>
      <c r="D1685" s="5">
        <v>31</v>
      </c>
      <c r="E1685" s="6">
        <v>1000</v>
      </c>
      <c r="F1685" s="5" t="s">
        <v>120</v>
      </c>
      <c r="G1685" s="6">
        <v>6000</v>
      </c>
      <c r="H1685" s="6">
        <v>0.5</v>
      </c>
      <c r="I1685" s="5" t="s">
        <v>29740</v>
      </c>
    </row>
    <row r="1686" ht="19" customHeight="1" spans="1:9">
      <c r="A1686" s="5">
        <v>5</v>
      </c>
      <c r="B1686" s="5" t="s">
        <v>199</v>
      </c>
      <c r="C1686" s="5" t="s">
        <v>640</v>
      </c>
      <c r="D1686" s="5">
        <v>31</v>
      </c>
      <c r="E1686" s="6">
        <v>1000</v>
      </c>
      <c r="F1686" s="5" t="s">
        <v>120</v>
      </c>
      <c r="G1686" s="6">
        <v>6000</v>
      </c>
      <c r="H1686" s="6">
        <v>0.1</v>
      </c>
      <c r="I1686" s="5" t="s">
        <v>29740</v>
      </c>
    </row>
    <row r="1687" ht="19" customHeight="1" spans="1:9">
      <c r="A1687" s="5">
        <v>5</v>
      </c>
      <c r="B1687" s="5" t="s">
        <v>201</v>
      </c>
      <c r="C1687" s="5" t="s">
        <v>640</v>
      </c>
      <c r="D1687" s="5">
        <v>31</v>
      </c>
      <c r="E1687" s="6">
        <v>1000</v>
      </c>
      <c r="F1687" s="5" t="s">
        <v>120</v>
      </c>
      <c r="G1687" s="6">
        <v>6000</v>
      </c>
      <c r="H1687" s="6">
        <v>85.9</v>
      </c>
      <c r="I1687" s="5" t="s">
        <v>29740</v>
      </c>
    </row>
    <row r="1688" ht="19" customHeight="1" spans="1:9">
      <c r="A1688" s="5">
        <v>5</v>
      </c>
      <c r="B1688" s="5" t="s">
        <v>773</v>
      </c>
      <c r="C1688" s="5" t="s">
        <v>640</v>
      </c>
      <c r="D1688" s="5">
        <v>31</v>
      </c>
      <c r="E1688" s="6">
        <v>1000</v>
      </c>
      <c r="F1688" s="5" t="s">
        <v>113</v>
      </c>
      <c r="G1688" s="6">
        <v>6000</v>
      </c>
      <c r="H1688" s="6">
        <v>7603.4</v>
      </c>
      <c r="I1688" s="5" t="s">
        <v>29719</v>
      </c>
    </row>
    <row r="1689" ht="19" customHeight="1" spans="1:9">
      <c r="A1689" s="5">
        <v>5</v>
      </c>
      <c r="B1689" s="5" t="s">
        <v>202</v>
      </c>
      <c r="C1689" s="5" t="s">
        <v>640</v>
      </c>
      <c r="D1689" s="5">
        <v>31</v>
      </c>
      <c r="E1689" s="6">
        <v>1000</v>
      </c>
      <c r="F1689" s="5" t="s">
        <v>120</v>
      </c>
      <c r="G1689" s="6">
        <v>6000</v>
      </c>
      <c r="H1689" s="6">
        <v>4399.6</v>
      </c>
      <c r="I1689" s="5" t="s">
        <v>29740</v>
      </c>
    </row>
    <row r="1690" ht="19" customHeight="1" spans="1:9">
      <c r="A1690" s="5">
        <v>5</v>
      </c>
      <c r="B1690" s="5" t="s">
        <v>203</v>
      </c>
      <c r="C1690" s="5" t="s">
        <v>640</v>
      </c>
      <c r="D1690" s="5">
        <v>22</v>
      </c>
      <c r="E1690" s="6">
        <v>1000</v>
      </c>
      <c r="F1690" s="5" t="s">
        <v>113</v>
      </c>
      <c r="G1690" s="6">
        <v>4258.06</v>
      </c>
      <c r="H1690" s="6">
        <v>5122.3</v>
      </c>
      <c r="I1690" s="5" t="s">
        <v>29719</v>
      </c>
    </row>
    <row r="1691" ht="19" customHeight="1" spans="1:9">
      <c r="A1691" s="5">
        <v>5</v>
      </c>
      <c r="B1691" s="5" t="s">
        <v>204</v>
      </c>
      <c r="C1691" s="5" t="s">
        <v>640</v>
      </c>
      <c r="D1691" s="5">
        <v>31</v>
      </c>
      <c r="E1691" s="6">
        <v>1000</v>
      </c>
      <c r="F1691" s="5" t="s">
        <v>120</v>
      </c>
      <c r="G1691" s="6">
        <v>6000</v>
      </c>
      <c r="H1691" s="6">
        <v>2327.7</v>
      </c>
      <c r="I1691" s="5" t="s">
        <v>29740</v>
      </c>
    </row>
    <row r="1692" ht="19" customHeight="1" spans="1:9">
      <c r="A1692" s="5">
        <v>5</v>
      </c>
      <c r="B1692" s="5" t="s">
        <v>205</v>
      </c>
      <c r="C1692" s="5" t="s">
        <v>640</v>
      </c>
      <c r="D1692" s="5">
        <v>31</v>
      </c>
      <c r="E1692" s="6">
        <v>1000</v>
      </c>
      <c r="F1692" s="5" t="s">
        <v>120</v>
      </c>
      <c r="G1692" s="6">
        <v>6000</v>
      </c>
      <c r="H1692" s="6">
        <v>935.1</v>
      </c>
      <c r="I1692" s="5" t="s">
        <v>29740</v>
      </c>
    </row>
    <row r="1693" ht="19" customHeight="1" spans="1:9">
      <c r="A1693" s="5">
        <v>5</v>
      </c>
      <c r="B1693" s="5" t="s">
        <v>206</v>
      </c>
      <c r="C1693" s="5" t="s">
        <v>640</v>
      </c>
      <c r="D1693" s="5">
        <v>31</v>
      </c>
      <c r="E1693" s="6">
        <v>1000</v>
      </c>
      <c r="F1693" s="5" t="s">
        <v>120</v>
      </c>
      <c r="G1693" s="6">
        <v>6000</v>
      </c>
      <c r="H1693" s="6">
        <v>2820.6</v>
      </c>
      <c r="I1693" s="5" t="s">
        <v>29740</v>
      </c>
    </row>
    <row r="1694" ht="19" customHeight="1" spans="1:9">
      <c r="A1694" s="5">
        <v>5</v>
      </c>
      <c r="B1694" s="5" t="s">
        <v>207</v>
      </c>
      <c r="C1694" s="5" t="s">
        <v>640</v>
      </c>
      <c r="D1694" s="5">
        <v>31</v>
      </c>
      <c r="E1694" s="6">
        <v>1000</v>
      </c>
      <c r="F1694" s="5" t="s">
        <v>113</v>
      </c>
      <c r="G1694" s="6">
        <v>6000</v>
      </c>
      <c r="H1694" s="6">
        <v>1401.6</v>
      </c>
      <c r="I1694" s="5" t="s">
        <v>29719</v>
      </c>
    </row>
    <row r="1695" ht="19" customHeight="1" spans="1:9">
      <c r="A1695" s="5">
        <v>5</v>
      </c>
      <c r="B1695" s="5" t="s">
        <v>209</v>
      </c>
      <c r="C1695" s="5" t="s">
        <v>640</v>
      </c>
      <c r="D1695" s="5">
        <v>31</v>
      </c>
      <c r="E1695" s="6">
        <v>1000</v>
      </c>
      <c r="F1695" s="5" t="s">
        <v>113</v>
      </c>
      <c r="G1695" s="6">
        <v>6000</v>
      </c>
      <c r="H1695" s="6">
        <v>7385.5</v>
      </c>
      <c r="I1695" s="5" t="s">
        <v>29719</v>
      </c>
    </row>
    <row r="1696" ht="19" customHeight="1" spans="1:9">
      <c r="A1696" s="5">
        <v>5</v>
      </c>
      <c r="B1696" s="5" t="s">
        <v>29624</v>
      </c>
      <c r="C1696" s="5" t="s">
        <v>640</v>
      </c>
      <c r="D1696" s="5">
        <v>31</v>
      </c>
      <c r="E1696" s="6">
        <v>1000</v>
      </c>
      <c r="F1696" s="5" t="s">
        <v>113</v>
      </c>
      <c r="G1696" s="6">
        <v>6000</v>
      </c>
      <c r="H1696" s="6">
        <v>2389.1</v>
      </c>
      <c r="I1696" s="5" t="s">
        <v>29719</v>
      </c>
    </row>
    <row r="1697" ht="19" customHeight="1" spans="1:9">
      <c r="A1697" s="5">
        <v>5</v>
      </c>
      <c r="B1697" s="5" t="s">
        <v>210</v>
      </c>
      <c r="C1697" s="5" t="s">
        <v>640</v>
      </c>
      <c r="D1697" s="5">
        <v>31</v>
      </c>
      <c r="E1697" s="6">
        <v>1000</v>
      </c>
      <c r="F1697" s="5" t="s">
        <v>120</v>
      </c>
      <c r="G1697" s="6">
        <v>6000</v>
      </c>
      <c r="H1697" s="6">
        <v>1176.8</v>
      </c>
      <c r="I1697" s="5" t="s">
        <v>29740</v>
      </c>
    </row>
    <row r="1698" ht="19" customHeight="1" spans="1:9">
      <c r="A1698" s="5">
        <v>5</v>
      </c>
      <c r="B1698" s="5" t="s">
        <v>211</v>
      </c>
      <c r="C1698" s="5" t="s">
        <v>640</v>
      </c>
      <c r="D1698" s="5">
        <v>23</v>
      </c>
      <c r="E1698" s="6">
        <v>1000</v>
      </c>
      <c r="F1698" s="5" t="s">
        <v>113</v>
      </c>
      <c r="G1698" s="6">
        <v>4451.61</v>
      </c>
      <c r="H1698" s="6">
        <v>5421.2</v>
      </c>
      <c r="I1698" s="5" t="s">
        <v>29719</v>
      </c>
    </row>
    <row r="1699" ht="19" customHeight="1" spans="1:9">
      <c r="A1699" s="5">
        <v>5</v>
      </c>
      <c r="B1699" s="5" t="s">
        <v>44</v>
      </c>
      <c r="C1699" s="5" t="s">
        <v>640</v>
      </c>
      <c r="D1699" s="5">
        <v>23</v>
      </c>
      <c r="E1699" s="6">
        <v>1000</v>
      </c>
      <c r="F1699" s="5" t="s">
        <v>120</v>
      </c>
      <c r="G1699" s="6">
        <v>4451.61</v>
      </c>
      <c r="H1699" s="6">
        <v>1699.5</v>
      </c>
      <c r="I1699" s="5" t="s">
        <v>29740</v>
      </c>
    </row>
    <row r="1700" ht="19" customHeight="1" spans="1:9">
      <c r="A1700" s="5">
        <v>5</v>
      </c>
      <c r="B1700" s="5" t="s">
        <v>212</v>
      </c>
      <c r="C1700" s="5" t="s">
        <v>640</v>
      </c>
      <c r="D1700" s="5">
        <v>31</v>
      </c>
      <c r="E1700" s="6">
        <v>1000</v>
      </c>
      <c r="F1700" s="5" t="s">
        <v>120</v>
      </c>
      <c r="G1700" s="6">
        <v>6000</v>
      </c>
      <c r="H1700" s="6">
        <v>2909.8</v>
      </c>
      <c r="I1700" s="5" t="s">
        <v>29740</v>
      </c>
    </row>
    <row r="1701" ht="19" customHeight="1" spans="1:9">
      <c r="A1701" s="5">
        <v>5</v>
      </c>
      <c r="B1701" s="5" t="s">
        <v>45</v>
      </c>
      <c r="C1701" s="5" t="s">
        <v>640</v>
      </c>
      <c r="D1701" s="5">
        <v>31</v>
      </c>
      <c r="E1701" s="6">
        <v>1000</v>
      </c>
      <c r="F1701" s="5" t="s">
        <v>120</v>
      </c>
      <c r="G1701" s="6">
        <v>6000</v>
      </c>
      <c r="H1701" s="6">
        <v>2516.6</v>
      </c>
      <c r="I1701" s="5" t="s">
        <v>29740</v>
      </c>
    </row>
    <row r="1702" ht="19" customHeight="1" spans="1:9">
      <c r="A1702" s="5">
        <v>5</v>
      </c>
      <c r="B1702" s="5" t="s">
        <v>46</v>
      </c>
      <c r="C1702" s="5" t="s">
        <v>640</v>
      </c>
      <c r="D1702" s="5">
        <v>23</v>
      </c>
      <c r="E1702" s="6">
        <v>1000</v>
      </c>
      <c r="F1702" s="5" t="s">
        <v>120</v>
      </c>
      <c r="G1702" s="6">
        <v>4451.61</v>
      </c>
      <c r="H1702" s="6">
        <v>1319.9</v>
      </c>
      <c r="I1702" s="5" t="s">
        <v>29740</v>
      </c>
    </row>
    <row r="1703" ht="19" customHeight="1" spans="1:9">
      <c r="A1703" s="5">
        <v>5</v>
      </c>
      <c r="B1703" s="5" t="s">
        <v>29642</v>
      </c>
      <c r="C1703" s="5" t="s">
        <v>640</v>
      </c>
      <c r="D1703" s="5">
        <v>31</v>
      </c>
      <c r="E1703" s="6">
        <v>150</v>
      </c>
      <c r="F1703" s="5" t="s">
        <v>120</v>
      </c>
      <c r="G1703" s="6">
        <v>3000</v>
      </c>
      <c r="H1703" s="6">
        <v>2607.6</v>
      </c>
      <c r="I1703" s="5" t="s">
        <v>29740</v>
      </c>
    </row>
    <row r="1704" ht="19" customHeight="1" spans="1:9">
      <c r="A1704" s="5">
        <v>5</v>
      </c>
      <c r="B1704" s="5" t="s">
        <v>29633</v>
      </c>
      <c r="C1704" s="5" t="s">
        <v>640</v>
      </c>
      <c r="D1704" s="5">
        <v>31</v>
      </c>
      <c r="E1704" s="6">
        <v>150</v>
      </c>
      <c r="F1704" s="5" t="s">
        <v>113</v>
      </c>
      <c r="G1704" s="6">
        <v>3000</v>
      </c>
      <c r="H1704" s="6">
        <v>4027.3</v>
      </c>
      <c r="I1704" s="5" t="s">
        <v>29719</v>
      </c>
    </row>
    <row r="1705" ht="19" customHeight="1" spans="1:9">
      <c r="A1705" s="5">
        <v>5</v>
      </c>
      <c r="B1705" s="5" t="s">
        <v>649</v>
      </c>
      <c r="C1705" s="5" t="s">
        <v>640</v>
      </c>
      <c r="D1705" s="5">
        <v>19</v>
      </c>
      <c r="E1705" s="6">
        <v>150</v>
      </c>
      <c r="F1705" s="5" t="s">
        <v>120</v>
      </c>
      <c r="G1705" s="6">
        <v>1838.71</v>
      </c>
      <c r="H1705" s="6">
        <v>906.7</v>
      </c>
      <c r="I1705" s="5" t="s">
        <v>29740</v>
      </c>
    </row>
    <row r="1706" ht="19" customHeight="1" spans="1:9">
      <c r="A1706" s="5">
        <v>5</v>
      </c>
      <c r="B1706" s="5" t="s">
        <v>654</v>
      </c>
      <c r="C1706" s="5" t="s">
        <v>640</v>
      </c>
      <c r="D1706" s="5">
        <v>31</v>
      </c>
      <c r="E1706" s="6">
        <v>260</v>
      </c>
      <c r="F1706" s="5" t="s">
        <v>120</v>
      </c>
      <c r="G1706" s="6">
        <v>5000</v>
      </c>
      <c r="H1706" s="6">
        <v>3658.1</v>
      </c>
      <c r="I1706" s="5" t="s">
        <v>29740</v>
      </c>
    </row>
    <row r="1707" ht="19" customHeight="1" spans="1:9">
      <c r="A1707" s="5">
        <v>5</v>
      </c>
      <c r="B1707" s="5" t="s">
        <v>29580</v>
      </c>
      <c r="C1707" s="5" t="s">
        <v>640</v>
      </c>
      <c r="D1707" s="5">
        <v>31</v>
      </c>
      <c r="E1707" s="6">
        <v>260</v>
      </c>
      <c r="F1707" s="5" t="s">
        <v>120</v>
      </c>
      <c r="G1707" s="6">
        <v>5000</v>
      </c>
      <c r="H1707" s="6">
        <v>3277.6</v>
      </c>
      <c r="I1707" s="5" t="s">
        <v>29740</v>
      </c>
    </row>
    <row r="1708" ht="19" customHeight="1" spans="1:9">
      <c r="A1708" s="5">
        <v>5</v>
      </c>
      <c r="B1708" s="5" t="s">
        <v>662</v>
      </c>
      <c r="C1708" s="5" t="s">
        <v>640</v>
      </c>
      <c r="D1708" s="5">
        <v>2</v>
      </c>
      <c r="E1708" s="6">
        <v>260</v>
      </c>
      <c r="F1708" s="5" t="s">
        <v>120</v>
      </c>
      <c r="G1708" s="6">
        <v>322.58</v>
      </c>
      <c r="H1708" s="6">
        <v>314.5</v>
      </c>
      <c r="I1708" s="5" t="s">
        <v>29740</v>
      </c>
    </row>
    <row r="1709" ht="19" customHeight="1" spans="1:9">
      <c r="A1709" s="5">
        <v>5</v>
      </c>
      <c r="B1709" s="5" t="s">
        <v>668</v>
      </c>
      <c r="C1709" s="5" t="s">
        <v>640</v>
      </c>
      <c r="D1709" s="5">
        <v>31</v>
      </c>
      <c r="E1709" s="6">
        <v>260</v>
      </c>
      <c r="F1709" s="5" t="s">
        <v>120</v>
      </c>
      <c r="G1709" s="6">
        <v>5000</v>
      </c>
      <c r="H1709" s="6">
        <v>4192.5</v>
      </c>
      <c r="I1709" s="5" t="s">
        <v>29740</v>
      </c>
    </row>
    <row r="1710" ht="19" customHeight="1" spans="1:9">
      <c r="A1710" s="5">
        <v>5</v>
      </c>
      <c r="B1710" s="5" t="s">
        <v>674</v>
      </c>
      <c r="C1710" s="5" t="s">
        <v>640</v>
      </c>
      <c r="D1710" s="5">
        <v>31</v>
      </c>
      <c r="E1710" s="6">
        <v>150</v>
      </c>
      <c r="F1710" s="5" t="s">
        <v>113</v>
      </c>
      <c r="G1710" s="6">
        <v>3000</v>
      </c>
      <c r="H1710" s="6">
        <v>4150.1</v>
      </c>
      <c r="I1710" s="5" t="s">
        <v>29719</v>
      </c>
    </row>
    <row r="1711" ht="19" customHeight="1" spans="1:9">
      <c r="A1711" s="5">
        <v>5</v>
      </c>
      <c r="B1711" s="5" t="s">
        <v>365</v>
      </c>
      <c r="C1711" s="5" t="s">
        <v>640</v>
      </c>
      <c r="D1711" s="5">
        <v>31</v>
      </c>
      <c r="E1711" s="6">
        <v>150</v>
      </c>
      <c r="F1711" s="5" t="s">
        <v>120</v>
      </c>
      <c r="G1711" s="6">
        <v>3000</v>
      </c>
      <c r="H1711" s="6">
        <v>2325.5</v>
      </c>
      <c r="I1711" s="5" t="s">
        <v>29740</v>
      </c>
    </row>
    <row r="1712" ht="19" customHeight="1" spans="1:9">
      <c r="A1712" s="5">
        <v>5</v>
      </c>
      <c r="B1712" s="5" t="s">
        <v>366</v>
      </c>
      <c r="C1712" s="5" t="s">
        <v>640</v>
      </c>
      <c r="D1712" s="5">
        <v>31</v>
      </c>
      <c r="E1712" s="6">
        <v>150</v>
      </c>
      <c r="F1712" s="5" t="s">
        <v>120</v>
      </c>
      <c r="G1712" s="6">
        <v>3000</v>
      </c>
      <c r="H1712" s="6">
        <v>1237.3</v>
      </c>
      <c r="I1712" s="5" t="s">
        <v>29740</v>
      </c>
    </row>
    <row r="1713" ht="19" customHeight="1" spans="1:9">
      <c r="A1713" s="5">
        <v>5</v>
      </c>
      <c r="B1713" s="5" t="s">
        <v>368</v>
      </c>
      <c r="C1713" s="5" t="s">
        <v>640</v>
      </c>
      <c r="D1713" s="5">
        <v>31</v>
      </c>
      <c r="E1713" s="6">
        <v>150</v>
      </c>
      <c r="F1713" s="5" t="s">
        <v>113</v>
      </c>
      <c r="G1713" s="6">
        <v>3000</v>
      </c>
      <c r="H1713" s="6">
        <v>4669</v>
      </c>
      <c r="I1713" s="5" t="s">
        <v>29719</v>
      </c>
    </row>
    <row r="1714" ht="19" customHeight="1" spans="1:9">
      <c r="A1714" s="5">
        <v>5</v>
      </c>
      <c r="B1714" s="5" t="s">
        <v>370</v>
      </c>
      <c r="C1714" s="5" t="s">
        <v>640</v>
      </c>
      <c r="D1714" s="5">
        <v>31</v>
      </c>
      <c r="E1714" s="6">
        <v>150</v>
      </c>
      <c r="F1714" s="5" t="s">
        <v>113</v>
      </c>
      <c r="G1714" s="6">
        <v>3000</v>
      </c>
      <c r="H1714" s="6">
        <v>3560.3</v>
      </c>
      <c r="I1714" s="5" t="s">
        <v>29719</v>
      </c>
    </row>
    <row r="1715" ht="19" customHeight="1" spans="1:9">
      <c r="A1715" s="5">
        <v>5</v>
      </c>
      <c r="B1715" s="5" t="s">
        <v>675</v>
      </c>
      <c r="C1715" s="5" t="s">
        <v>640</v>
      </c>
      <c r="D1715" s="5">
        <v>31</v>
      </c>
      <c r="E1715" s="6">
        <v>150</v>
      </c>
      <c r="F1715" s="5" t="s">
        <v>113</v>
      </c>
      <c r="G1715" s="6">
        <v>3000</v>
      </c>
      <c r="H1715" s="6">
        <v>5280</v>
      </c>
      <c r="I1715" s="5" t="s">
        <v>29719</v>
      </c>
    </row>
    <row r="1716" ht="19" customHeight="1" spans="1:9">
      <c r="A1716" s="5">
        <v>5</v>
      </c>
      <c r="B1716" s="5" t="s">
        <v>372</v>
      </c>
      <c r="C1716" s="5" t="s">
        <v>640</v>
      </c>
      <c r="D1716" s="5">
        <v>31</v>
      </c>
      <c r="E1716" s="6">
        <v>150</v>
      </c>
      <c r="F1716" s="5" t="s">
        <v>120</v>
      </c>
      <c r="G1716" s="6">
        <v>3000</v>
      </c>
      <c r="H1716" s="6">
        <v>1280.8</v>
      </c>
      <c r="I1716" s="5" t="s">
        <v>29740</v>
      </c>
    </row>
    <row r="1717" ht="19" customHeight="1" spans="1:9">
      <c r="A1717" s="5">
        <v>5</v>
      </c>
      <c r="B1717" s="5" t="s">
        <v>373</v>
      </c>
      <c r="C1717" s="5" t="s">
        <v>640</v>
      </c>
      <c r="D1717" s="5">
        <v>31</v>
      </c>
      <c r="E1717" s="6">
        <v>150</v>
      </c>
      <c r="F1717" s="5" t="s">
        <v>113</v>
      </c>
      <c r="G1717" s="6">
        <v>3000</v>
      </c>
      <c r="H1717" s="6">
        <v>4015.7</v>
      </c>
      <c r="I1717" s="5" t="s">
        <v>29719</v>
      </c>
    </row>
    <row r="1718" ht="19" customHeight="1" spans="1:9">
      <c r="A1718" s="5">
        <v>5</v>
      </c>
      <c r="B1718" s="5" t="s">
        <v>375</v>
      </c>
      <c r="C1718" s="5" t="s">
        <v>640</v>
      </c>
      <c r="D1718" s="5">
        <v>31</v>
      </c>
      <c r="E1718" s="6">
        <v>150</v>
      </c>
      <c r="F1718" s="5" t="s">
        <v>113</v>
      </c>
      <c r="G1718" s="6">
        <v>3000</v>
      </c>
      <c r="H1718" s="6">
        <v>4330.7</v>
      </c>
      <c r="I1718" s="5" t="s">
        <v>29719</v>
      </c>
    </row>
    <row r="1719" ht="19" customHeight="1" spans="1:9">
      <c r="A1719" s="5">
        <v>5</v>
      </c>
      <c r="B1719" s="5" t="s">
        <v>379</v>
      </c>
      <c r="C1719" s="5" t="s">
        <v>640</v>
      </c>
      <c r="D1719" s="5">
        <v>31</v>
      </c>
      <c r="E1719" s="6">
        <v>150</v>
      </c>
      <c r="F1719" s="5" t="s">
        <v>120</v>
      </c>
      <c r="G1719" s="6">
        <v>3000</v>
      </c>
      <c r="H1719" s="6">
        <v>1641.4</v>
      </c>
      <c r="I1719" s="5" t="s">
        <v>29740</v>
      </c>
    </row>
    <row r="1720" ht="19" customHeight="1" spans="1:9">
      <c r="A1720" s="5">
        <v>5</v>
      </c>
      <c r="B1720" s="5" t="s">
        <v>381</v>
      </c>
      <c r="C1720" s="5" t="s">
        <v>640</v>
      </c>
      <c r="D1720" s="5">
        <v>31</v>
      </c>
      <c r="E1720" s="6">
        <v>150</v>
      </c>
      <c r="F1720" s="5" t="s">
        <v>120</v>
      </c>
      <c r="G1720" s="6">
        <v>3000</v>
      </c>
      <c r="H1720" s="6">
        <v>1627.2</v>
      </c>
      <c r="I1720" s="5" t="s">
        <v>29740</v>
      </c>
    </row>
    <row r="1721" ht="19" customHeight="1" spans="1:9">
      <c r="A1721" s="5">
        <v>5</v>
      </c>
      <c r="B1721" s="5" t="s">
        <v>386</v>
      </c>
      <c r="C1721" s="5" t="s">
        <v>640</v>
      </c>
      <c r="D1721" s="5">
        <v>31</v>
      </c>
      <c r="E1721" s="6">
        <v>150</v>
      </c>
      <c r="F1721" s="5" t="s">
        <v>113</v>
      </c>
      <c r="G1721" s="6">
        <v>3000</v>
      </c>
      <c r="H1721" s="6">
        <v>3176.8</v>
      </c>
      <c r="I1721" s="5" t="s">
        <v>29719</v>
      </c>
    </row>
    <row r="1722" ht="19" customHeight="1" spans="1:9">
      <c r="A1722" s="5">
        <v>5</v>
      </c>
      <c r="B1722" s="5" t="s">
        <v>388</v>
      </c>
      <c r="C1722" s="5" t="s">
        <v>640</v>
      </c>
      <c r="D1722" s="5">
        <v>31</v>
      </c>
      <c r="E1722" s="6">
        <v>150</v>
      </c>
      <c r="F1722" s="5" t="s">
        <v>113</v>
      </c>
      <c r="G1722" s="6">
        <v>3000</v>
      </c>
      <c r="H1722" s="6">
        <v>4131</v>
      </c>
      <c r="I1722" s="5" t="s">
        <v>29719</v>
      </c>
    </row>
    <row r="1723" ht="19" customHeight="1" spans="1:9">
      <c r="A1723" s="5">
        <v>5</v>
      </c>
      <c r="B1723" s="5" t="s">
        <v>676</v>
      </c>
      <c r="C1723" s="5" t="s">
        <v>640</v>
      </c>
      <c r="D1723" s="5">
        <v>31</v>
      </c>
      <c r="E1723" s="6">
        <v>150</v>
      </c>
      <c r="F1723" s="5" t="s">
        <v>120</v>
      </c>
      <c r="G1723" s="6">
        <v>3000</v>
      </c>
      <c r="H1723" s="6">
        <v>1442.1</v>
      </c>
      <c r="I1723" s="5" t="s">
        <v>29740</v>
      </c>
    </row>
    <row r="1724" ht="19" customHeight="1" spans="1:9">
      <c r="A1724" s="5">
        <v>5</v>
      </c>
      <c r="B1724" s="5" t="s">
        <v>391</v>
      </c>
      <c r="C1724" s="5" t="s">
        <v>640</v>
      </c>
      <c r="D1724" s="5">
        <v>31</v>
      </c>
      <c r="E1724" s="6">
        <v>150</v>
      </c>
      <c r="F1724" s="5" t="s">
        <v>120</v>
      </c>
      <c r="G1724" s="6">
        <v>3000</v>
      </c>
      <c r="H1724" s="6">
        <v>2696.4</v>
      </c>
      <c r="I1724" s="5" t="s">
        <v>29740</v>
      </c>
    </row>
    <row r="1725" ht="19" customHeight="1" spans="1:9">
      <c r="A1725" s="5">
        <v>5</v>
      </c>
      <c r="B1725" s="5" t="s">
        <v>394</v>
      </c>
      <c r="C1725" s="5" t="s">
        <v>640</v>
      </c>
      <c r="D1725" s="5">
        <v>31</v>
      </c>
      <c r="E1725" s="6">
        <v>150</v>
      </c>
      <c r="F1725" s="5" t="s">
        <v>120</v>
      </c>
      <c r="G1725" s="6">
        <v>3000</v>
      </c>
      <c r="H1725" s="6">
        <v>1414.3</v>
      </c>
      <c r="I1725" s="5" t="s">
        <v>29740</v>
      </c>
    </row>
    <row r="1726" ht="19" customHeight="1" spans="1:9">
      <c r="A1726" s="5">
        <v>5</v>
      </c>
      <c r="B1726" s="5" t="s">
        <v>397</v>
      </c>
      <c r="C1726" s="5" t="s">
        <v>640</v>
      </c>
      <c r="D1726" s="5">
        <v>31</v>
      </c>
      <c r="E1726" s="6">
        <v>260</v>
      </c>
      <c r="F1726" s="5" t="s">
        <v>120</v>
      </c>
      <c r="G1726" s="6">
        <v>5000</v>
      </c>
      <c r="H1726" s="6">
        <v>3272.6</v>
      </c>
      <c r="I1726" s="5" t="s">
        <v>29740</v>
      </c>
    </row>
    <row r="1727" ht="19" customHeight="1" spans="1:9">
      <c r="A1727" s="5">
        <v>5</v>
      </c>
      <c r="B1727" s="5" t="s">
        <v>219</v>
      </c>
      <c r="C1727" s="5" t="s">
        <v>640</v>
      </c>
      <c r="D1727" s="5">
        <v>31</v>
      </c>
      <c r="E1727" s="6">
        <v>260</v>
      </c>
      <c r="F1727" s="5" t="s">
        <v>113</v>
      </c>
      <c r="G1727" s="6">
        <v>5000</v>
      </c>
      <c r="H1727" s="6">
        <v>6783.98</v>
      </c>
      <c r="I1727" s="5" t="s">
        <v>29719</v>
      </c>
    </row>
    <row r="1728" ht="19" customHeight="1" spans="1:9">
      <c r="A1728" s="5">
        <v>5</v>
      </c>
      <c r="B1728" s="5" t="s">
        <v>220</v>
      </c>
      <c r="C1728" s="5" t="s">
        <v>640</v>
      </c>
      <c r="D1728" s="5">
        <v>31</v>
      </c>
      <c r="E1728" s="6">
        <v>260</v>
      </c>
      <c r="F1728" s="5" t="s">
        <v>120</v>
      </c>
      <c r="G1728" s="6">
        <v>5000</v>
      </c>
      <c r="H1728" s="6">
        <v>3769.21</v>
      </c>
      <c r="I1728" s="5" t="s">
        <v>29740</v>
      </c>
    </row>
    <row r="1729" ht="19" customHeight="1" spans="1:9">
      <c r="A1729" s="5">
        <v>5</v>
      </c>
      <c r="B1729" s="5" t="s">
        <v>223</v>
      </c>
      <c r="C1729" s="5" t="s">
        <v>640</v>
      </c>
      <c r="D1729" s="5">
        <v>31</v>
      </c>
      <c r="E1729" s="6">
        <v>260</v>
      </c>
      <c r="F1729" s="5" t="s">
        <v>120</v>
      </c>
      <c r="G1729" s="6">
        <v>5000</v>
      </c>
      <c r="H1729" s="6">
        <v>2769.46</v>
      </c>
      <c r="I1729" s="5" t="s">
        <v>29740</v>
      </c>
    </row>
    <row r="1730" ht="19" customHeight="1" spans="1:9">
      <c r="A1730" s="5">
        <v>5</v>
      </c>
      <c r="B1730" s="5" t="s">
        <v>225</v>
      </c>
      <c r="C1730" s="5" t="s">
        <v>640</v>
      </c>
      <c r="D1730" s="5">
        <v>31</v>
      </c>
      <c r="E1730" s="6">
        <v>260</v>
      </c>
      <c r="F1730" s="5" t="s">
        <v>120</v>
      </c>
      <c r="G1730" s="6">
        <v>5000</v>
      </c>
      <c r="H1730" s="6">
        <v>725.87</v>
      </c>
      <c r="I1730" s="5" t="s">
        <v>29740</v>
      </c>
    </row>
    <row r="1731" ht="19" customHeight="1" spans="1:9">
      <c r="A1731" s="5">
        <v>5</v>
      </c>
      <c r="B1731" s="5" t="s">
        <v>794</v>
      </c>
      <c r="C1731" s="5" t="s">
        <v>640</v>
      </c>
      <c r="D1731" s="5">
        <v>31</v>
      </c>
      <c r="E1731" s="6">
        <v>260</v>
      </c>
      <c r="F1731" s="5" t="s">
        <v>113</v>
      </c>
      <c r="G1731" s="6">
        <v>5000</v>
      </c>
      <c r="H1731" s="6">
        <v>13051.6</v>
      </c>
      <c r="I1731" s="5" t="s">
        <v>29719</v>
      </c>
    </row>
    <row r="1732" ht="19" customHeight="1" spans="1:9">
      <c r="A1732" s="5">
        <v>5</v>
      </c>
      <c r="B1732" s="5" t="s">
        <v>51</v>
      </c>
      <c r="C1732" s="5" t="s">
        <v>640</v>
      </c>
      <c r="D1732" s="5">
        <v>31</v>
      </c>
      <c r="E1732" s="6">
        <v>150</v>
      </c>
      <c r="F1732" s="5" t="s">
        <v>120</v>
      </c>
      <c r="G1732" s="6">
        <v>3000</v>
      </c>
      <c r="H1732" s="6">
        <v>2111.2</v>
      </c>
      <c r="I1732" s="5" t="s">
        <v>29740</v>
      </c>
    </row>
    <row r="1733" ht="19" customHeight="1" spans="1:9">
      <c r="A1733" s="5">
        <v>5</v>
      </c>
      <c r="B1733" s="5" t="s">
        <v>227</v>
      </c>
      <c r="C1733" s="5" t="s">
        <v>640</v>
      </c>
      <c r="D1733" s="5">
        <v>31</v>
      </c>
      <c r="E1733" s="6">
        <v>260</v>
      </c>
      <c r="F1733" s="5" t="s">
        <v>113</v>
      </c>
      <c r="G1733" s="6">
        <v>5000</v>
      </c>
      <c r="H1733" s="6">
        <v>9362.4</v>
      </c>
      <c r="I1733" s="5" t="s">
        <v>29719</v>
      </c>
    </row>
    <row r="1734" ht="19" customHeight="1" spans="1:9">
      <c r="A1734" s="5">
        <v>5</v>
      </c>
      <c r="B1734" s="5" t="s">
        <v>53</v>
      </c>
      <c r="C1734" s="5" t="s">
        <v>640</v>
      </c>
      <c r="D1734" s="5">
        <v>9</v>
      </c>
      <c r="E1734" s="6">
        <v>260</v>
      </c>
      <c r="F1734" s="5" t="s">
        <v>120</v>
      </c>
      <c r="G1734" s="6">
        <v>1451.61</v>
      </c>
      <c r="H1734" s="6">
        <v>485.66</v>
      </c>
      <c r="I1734" s="5" t="s">
        <v>29740</v>
      </c>
    </row>
    <row r="1735" ht="19" customHeight="1" spans="1:9">
      <c r="A1735" s="5">
        <v>5</v>
      </c>
      <c r="B1735" s="5" t="s">
        <v>680</v>
      </c>
      <c r="C1735" s="5" t="s">
        <v>640</v>
      </c>
      <c r="D1735" s="5">
        <v>31</v>
      </c>
      <c r="E1735" s="6">
        <v>260</v>
      </c>
      <c r="F1735" s="5" t="s">
        <v>120</v>
      </c>
      <c r="G1735" s="6">
        <v>5000</v>
      </c>
      <c r="H1735" s="6">
        <v>735.3</v>
      </c>
      <c r="I1735" s="5" t="s">
        <v>29740</v>
      </c>
    </row>
    <row r="1736" ht="19" customHeight="1" spans="1:9">
      <c r="A1736" s="5">
        <v>5</v>
      </c>
      <c r="B1736" s="5" t="s">
        <v>228</v>
      </c>
      <c r="C1736" s="5" t="s">
        <v>640</v>
      </c>
      <c r="D1736" s="5">
        <v>31</v>
      </c>
      <c r="E1736" s="6">
        <v>260</v>
      </c>
      <c r="F1736" s="5" t="s">
        <v>120</v>
      </c>
      <c r="G1736" s="6">
        <v>5000</v>
      </c>
      <c r="H1736" s="6">
        <v>65.85</v>
      </c>
      <c r="I1736" s="5" t="s">
        <v>29740</v>
      </c>
    </row>
    <row r="1737" ht="19" customHeight="1" spans="1:9">
      <c r="A1737" s="5">
        <v>5</v>
      </c>
      <c r="B1737" s="5" t="s">
        <v>54</v>
      </c>
      <c r="C1737" s="5" t="s">
        <v>640</v>
      </c>
      <c r="D1737" s="5">
        <v>31</v>
      </c>
      <c r="E1737" s="6">
        <v>150</v>
      </c>
      <c r="F1737" s="5" t="s">
        <v>120</v>
      </c>
      <c r="G1737" s="6">
        <v>3000</v>
      </c>
      <c r="H1737" s="6">
        <v>2321.6</v>
      </c>
      <c r="I1737" s="5" t="s">
        <v>29740</v>
      </c>
    </row>
    <row r="1738" ht="19" customHeight="1" spans="1:9">
      <c r="A1738" s="5">
        <v>5</v>
      </c>
      <c r="B1738" s="5" t="s">
        <v>797</v>
      </c>
      <c r="C1738" s="5" t="s">
        <v>640</v>
      </c>
      <c r="D1738" s="5">
        <v>31</v>
      </c>
      <c r="E1738" s="6">
        <v>260</v>
      </c>
      <c r="F1738" s="5" t="s">
        <v>113</v>
      </c>
      <c r="G1738" s="6">
        <v>5000</v>
      </c>
      <c r="H1738" s="6">
        <v>7503</v>
      </c>
      <c r="I1738" s="5" t="s">
        <v>29719</v>
      </c>
    </row>
    <row r="1739" ht="19" customHeight="1" spans="1:9">
      <c r="A1739" s="5">
        <v>5</v>
      </c>
      <c r="B1739" s="5" t="s">
        <v>681</v>
      </c>
      <c r="C1739" s="5" t="s">
        <v>640</v>
      </c>
      <c r="D1739" s="5">
        <v>31</v>
      </c>
      <c r="E1739" s="6">
        <v>260</v>
      </c>
      <c r="F1739" s="5" t="s">
        <v>120</v>
      </c>
      <c r="G1739" s="6">
        <v>5000</v>
      </c>
      <c r="H1739" s="6">
        <v>819.9</v>
      </c>
      <c r="I1739" s="5" t="s">
        <v>29740</v>
      </c>
    </row>
    <row r="1740" ht="19" customHeight="1" spans="1:9">
      <c r="A1740" s="5">
        <v>5</v>
      </c>
      <c r="B1740" s="5" t="s">
        <v>231</v>
      </c>
      <c r="C1740" s="5" t="s">
        <v>640</v>
      </c>
      <c r="D1740" s="5">
        <v>31</v>
      </c>
      <c r="E1740" s="6">
        <v>260</v>
      </c>
      <c r="F1740" s="5" t="s">
        <v>120</v>
      </c>
      <c r="G1740" s="6">
        <v>5000</v>
      </c>
      <c r="H1740" s="6">
        <v>4320.35</v>
      </c>
      <c r="I1740" s="5" t="s">
        <v>29740</v>
      </c>
    </row>
    <row r="1741" ht="19" customHeight="1" spans="1:9">
      <c r="A1741" s="5">
        <v>5</v>
      </c>
      <c r="B1741" s="5" t="s">
        <v>29615</v>
      </c>
      <c r="C1741" s="5" t="s">
        <v>640</v>
      </c>
      <c r="D1741" s="5">
        <v>10</v>
      </c>
      <c r="E1741" s="6">
        <v>260</v>
      </c>
      <c r="F1741" s="5" t="s">
        <v>120</v>
      </c>
      <c r="G1741" s="6">
        <v>1612.9</v>
      </c>
      <c r="H1741" s="6">
        <v>291.47</v>
      </c>
      <c r="I1741" s="5" t="s">
        <v>29740</v>
      </c>
    </row>
    <row r="1742" ht="19" customHeight="1" spans="1:9">
      <c r="A1742" s="5">
        <v>5</v>
      </c>
      <c r="B1742" s="5" t="s">
        <v>446</v>
      </c>
      <c r="C1742" s="5" t="s">
        <v>640</v>
      </c>
      <c r="D1742" s="5">
        <v>31</v>
      </c>
      <c r="E1742" s="6">
        <v>260</v>
      </c>
      <c r="F1742" s="5" t="s">
        <v>120</v>
      </c>
      <c r="G1742" s="6">
        <v>5000</v>
      </c>
      <c r="H1742" s="6">
        <v>2059</v>
      </c>
      <c r="I1742" s="5" t="s">
        <v>29740</v>
      </c>
    </row>
    <row r="1743" ht="19" customHeight="1" spans="1:9">
      <c r="A1743" s="5">
        <v>5</v>
      </c>
      <c r="B1743" s="5" t="s">
        <v>682</v>
      </c>
      <c r="C1743" s="5" t="s">
        <v>640</v>
      </c>
      <c r="D1743" s="5">
        <v>31</v>
      </c>
      <c r="E1743" s="6">
        <v>260</v>
      </c>
      <c r="F1743" s="5" t="s">
        <v>120</v>
      </c>
      <c r="G1743" s="6">
        <v>5000</v>
      </c>
      <c r="H1743" s="6">
        <v>579.6</v>
      </c>
      <c r="I1743" s="5" t="s">
        <v>29740</v>
      </c>
    </row>
    <row r="1744" ht="19" customHeight="1" spans="1:9">
      <c r="A1744" s="5">
        <v>5</v>
      </c>
      <c r="B1744" s="5" t="s">
        <v>237</v>
      </c>
      <c r="C1744" s="5" t="s">
        <v>640</v>
      </c>
      <c r="D1744" s="5">
        <v>31</v>
      </c>
      <c r="E1744" s="6">
        <v>260</v>
      </c>
      <c r="F1744" s="5" t="s">
        <v>120</v>
      </c>
      <c r="G1744" s="6">
        <v>5000</v>
      </c>
      <c r="H1744" s="6">
        <v>3459.6</v>
      </c>
      <c r="I1744" s="5" t="s">
        <v>29740</v>
      </c>
    </row>
    <row r="1745" ht="19" customHeight="1" spans="1:9">
      <c r="A1745" s="5">
        <v>5</v>
      </c>
      <c r="B1745" s="5" t="s">
        <v>29618</v>
      </c>
      <c r="C1745" s="5" t="s">
        <v>640</v>
      </c>
      <c r="D1745" s="5">
        <v>10</v>
      </c>
      <c r="E1745" s="6">
        <v>260</v>
      </c>
      <c r="F1745" s="5" t="s">
        <v>120</v>
      </c>
      <c r="G1745" s="6">
        <v>1612.9</v>
      </c>
      <c r="H1745" s="6">
        <v>147.51</v>
      </c>
      <c r="I1745" s="5" t="s">
        <v>29740</v>
      </c>
    </row>
    <row r="1746" ht="19" customHeight="1" spans="1:9">
      <c r="A1746" s="5">
        <v>5</v>
      </c>
      <c r="B1746" s="5" t="s">
        <v>55</v>
      </c>
      <c r="C1746" s="5" t="s">
        <v>640</v>
      </c>
      <c r="D1746" s="5">
        <v>31</v>
      </c>
      <c r="E1746" s="6">
        <v>150</v>
      </c>
      <c r="F1746" s="5" t="s">
        <v>120</v>
      </c>
      <c r="G1746" s="6">
        <v>3000</v>
      </c>
      <c r="H1746" s="6">
        <v>2297.8</v>
      </c>
      <c r="I1746" s="5" t="s">
        <v>29740</v>
      </c>
    </row>
    <row r="1747" ht="19" customHeight="1" spans="1:9">
      <c r="A1747" s="5">
        <v>5</v>
      </c>
      <c r="B1747" s="5" t="s">
        <v>69</v>
      </c>
      <c r="C1747" s="5" t="s">
        <v>640</v>
      </c>
      <c r="D1747" s="5">
        <v>31</v>
      </c>
      <c r="E1747" s="6">
        <v>150</v>
      </c>
      <c r="F1747" s="5" t="s">
        <v>120</v>
      </c>
      <c r="G1747" s="6">
        <v>3000</v>
      </c>
      <c r="H1747" s="6">
        <v>2424.5</v>
      </c>
      <c r="I1747" s="5" t="s">
        <v>29740</v>
      </c>
    </row>
    <row r="1748" ht="19" customHeight="1" spans="1:9">
      <c r="A1748" s="5">
        <v>5</v>
      </c>
      <c r="B1748" s="5" t="s">
        <v>692</v>
      </c>
      <c r="C1748" s="5" t="s">
        <v>640</v>
      </c>
      <c r="D1748" s="5">
        <v>23</v>
      </c>
      <c r="E1748" s="6">
        <v>150</v>
      </c>
      <c r="F1748" s="5" t="s">
        <v>113</v>
      </c>
      <c r="G1748" s="6">
        <v>2225.81</v>
      </c>
      <c r="H1748" s="6">
        <v>2927.8</v>
      </c>
      <c r="I1748" s="5" t="s">
        <v>29719</v>
      </c>
    </row>
    <row r="1749" ht="19" customHeight="1" spans="1:9">
      <c r="A1749" s="5">
        <v>5</v>
      </c>
      <c r="B1749" s="5" t="s">
        <v>72</v>
      </c>
      <c r="C1749" s="5" t="s">
        <v>640</v>
      </c>
      <c r="D1749" s="5">
        <v>31</v>
      </c>
      <c r="E1749" s="6">
        <v>260</v>
      </c>
      <c r="F1749" s="5" t="s">
        <v>120</v>
      </c>
      <c r="G1749" s="6">
        <v>5000</v>
      </c>
      <c r="H1749" s="6">
        <v>3271.2</v>
      </c>
      <c r="I1749" s="5" t="s">
        <v>29740</v>
      </c>
    </row>
    <row r="1750" ht="19" customHeight="1" spans="1:9">
      <c r="A1750" s="5">
        <v>5</v>
      </c>
      <c r="B1750" s="5" t="s">
        <v>242</v>
      </c>
      <c r="C1750" s="5" t="s">
        <v>640</v>
      </c>
      <c r="D1750" s="5">
        <v>31</v>
      </c>
      <c r="E1750" s="6">
        <v>260</v>
      </c>
      <c r="F1750" s="5" t="s">
        <v>120</v>
      </c>
      <c r="G1750" s="6">
        <v>5000</v>
      </c>
      <c r="H1750" s="6">
        <v>3949.93</v>
      </c>
      <c r="I1750" s="5" t="s">
        <v>29740</v>
      </c>
    </row>
    <row r="1751" ht="19" customHeight="1" spans="1:9">
      <c r="A1751" s="5">
        <v>5</v>
      </c>
      <c r="B1751" s="5" t="s">
        <v>29688</v>
      </c>
      <c r="C1751" s="5" t="s">
        <v>640</v>
      </c>
      <c r="D1751" s="5">
        <v>30</v>
      </c>
      <c r="E1751" s="6">
        <v>150</v>
      </c>
      <c r="F1751" s="5" t="s">
        <v>113</v>
      </c>
      <c r="G1751" s="6">
        <v>2903.23</v>
      </c>
      <c r="H1751" s="6">
        <v>3608.4</v>
      </c>
      <c r="I1751" s="5" t="s">
        <v>29719</v>
      </c>
    </row>
    <row r="1752" ht="19" customHeight="1" spans="1:9">
      <c r="A1752" s="5">
        <v>5</v>
      </c>
      <c r="B1752" s="5" t="s">
        <v>695</v>
      </c>
      <c r="C1752" s="5" t="s">
        <v>640</v>
      </c>
      <c r="D1752" s="5">
        <v>8</v>
      </c>
      <c r="E1752" s="6">
        <v>150</v>
      </c>
      <c r="F1752" s="5" t="s">
        <v>113</v>
      </c>
      <c r="G1752" s="6">
        <v>774.19</v>
      </c>
      <c r="H1752" s="6">
        <v>1</v>
      </c>
      <c r="I1752" s="5" t="s">
        <v>29719</v>
      </c>
    </row>
    <row r="1753" ht="19" customHeight="1" spans="1:9">
      <c r="A1753" s="5">
        <v>5</v>
      </c>
      <c r="B1753" s="5" t="s">
        <v>696</v>
      </c>
      <c r="C1753" s="5" t="s">
        <v>640</v>
      </c>
      <c r="D1753" s="5">
        <v>31</v>
      </c>
      <c r="E1753" s="6">
        <v>150</v>
      </c>
      <c r="F1753" s="5" t="s">
        <v>113</v>
      </c>
      <c r="G1753" s="6">
        <v>3000</v>
      </c>
      <c r="H1753" s="6">
        <v>4220.8</v>
      </c>
      <c r="I1753" s="5" t="s">
        <v>29719</v>
      </c>
    </row>
    <row r="1754" ht="19" customHeight="1" spans="1:9">
      <c r="A1754" s="5">
        <v>5</v>
      </c>
      <c r="B1754" s="5" t="s">
        <v>462</v>
      </c>
      <c r="C1754" s="5" t="s">
        <v>640</v>
      </c>
      <c r="D1754" s="5">
        <v>31</v>
      </c>
      <c r="E1754" s="6">
        <v>150</v>
      </c>
      <c r="F1754" s="5" t="s">
        <v>120</v>
      </c>
      <c r="G1754" s="6">
        <v>3000</v>
      </c>
      <c r="H1754" s="6">
        <v>1426.1</v>
      </c>
      <c r="I1754" s="5" t="s">
        <v>29740</v>
      </c>
    </row>
    <row r="1755" ht="19" customHeight="1" spans="1:9">
      <c r="A1755" s="5">
        <v>5</v>
      </c>
      <c r="B1755" s="5" t="s">
        <v>467</v>
      </c>
      <c r="C1755" s="5" t="s">
        <v>640</v>
      </c>
      <c r="D1755" s="5">
        <v>8</v>
      </c>
      <c r="E1755" s="6">
        <v>150</v>
      </c>
      <c r="F1755" s="5" t="s">
        <v>120</v>
      </c>
      <c r="G1755" s="6">
        <v>774.19</v>
      </c>
      <c r="H1755" s="6">
        <v>135.3</v>
      </c>
      <c r="I1755" s="5" t="s">
        <v>29740</v>
      </c>
    </row>
    <row r="1756" ht="19" customHeight="1" spans="1:9">
      <c r="A1756" s="5">
        <v>5</v>
      </c>
      <c r="B1756" s="5" t="s">
        <v>701</v>
      </c>
      <c r="C1756" s="5" t="s">
        <v>640</v>
      </c>
      <c r="D1756" s="5">
        <v>31</v>
      </c>
      <c r="E1756" s="6">
        <v>150</v>
      </c>
      <c r="F1756" s="5" t="s">
        <v>120</v>
      </c>
      <c r="G1756" s="6">
        <v>3000</v>
      </c>
      <c r="H1756" s="6">
        <v>2100.2</v>
      </c>
      <c r="I1756" s="5" t="s">
        <v>29740</v>
      </c>
    </row>
    <row r="1757" ht="19" customHeight="1" spans="1:9">
      <c r="A1757" s="5">
        <v>5</v>
      </c>
      <c r="B1757" s="5" t="s">
        <v>702</v>
      </c>
      <c r="C1757" s="5" t="s">
        <v>640</v>
      </c>
      <c r="D1757" s="5">
        <v>8</v>
      </c>
      <c r="E1757" s="6">
        <v>150</v>
      </c>
      <c r="F1757" s="5" t="s">
        <v>113</v>
      </c>
      <c r="G1757" s="6">
        <v>774.19</v>
      </c>
      <c r="H1757" s="6">
        <v>11.6</v>
      </c>
      <c r="I1757" s="5" t="s">
        <v>29719</v>
      </c>
    </row>
    <row r="1758" ht="19" customHeight="1" spans="1:9">
      <c r="A1758" s="5">
        <v>5</v>
      </c>
      <c r="B1758" s="5" t="s">
        <v>705</v>
      </c>
      <c r="C1758" s="5" t="s">
        <v>640</v>
      </c>
      <c r="D1758" s="5">
        <v>31</v>
      </c>
      <c r="E1758" s="6">
        <v>260</v>
      </c>
      <c r="F1758" s="5" t="s">
        <v>120</v>
      </c>
      <c r="G1758" s="6">
        <v>5000</v>
      </c>
      <c r="H1758" s="6">
        <v>945.8</v>
      </c>
      <c r="I1758" s="5" t="s">
        <v>29740</v>
      </c>
    </row>
    <row r="1759" ht="19" customHeight="1" spans="1:9">
      <c r="A1759" s="5">
        <v>5</v>
      </c>
      <c r="B1759" s="5" t="s">
        <v>244</v>
      </c>
      <c r="C1759" s="5" t="s">
        <v>640</v>
      </c>
      <c r="D1759" s="5">
        <v>31</v>
      </c>
      <c r="E1759" s="6">
        <v>260</v>
      </c>
      <c r="F1759" s="5" t="s">
        <v>113</v>
      </c>
      <c r="G1759" s="6">
        <v>5000</v>
      </c>
      <c r="H1759" s="6">
        <v>9501.99</v>
      </c>
      <c r="I1759" s="5" t="s">
        <v>29719</v>
      </c>
    </row>
    <row r="1760" ht="19" customHeight="1" spans="1:9">
      <c r="A1760" s="5">
        <v>5</v>
      </c>
      <c r="B1760" s="5" t="s">
        <v>73</v>
      </c>
      <c r="C1760" s="5" t="s">
        <v>640</v>
      </c>
      <c r="D1760" s="5">
        <v>31</v>
      </c>
      <c r="E1760" s="6">
        <v>260</v>
      </c>
      <c r="F1760" s="5" t="s">
        <v>120</v>
      </c>
      <c r="G1760" s="6">
        <v>5000</v>
      </c>
      <c r="H1760" s="6">
        <v>3061.4</v>
      </c>
      <c r="I1760" s="5" t="s">
        <v>29740</v>
      </c>
    </row>
    <row r="1761" ht="19" customHeight="1" spans="1:9">
      <c r="A1761" s="5">
        <v>5</v>
      </c>
      <c r="B1761" s="5" t="s">
        <v>74</v>
      </c>
      <c r="C1761" s="5" t="s">
        <v>640</v>
      </c>
      <c r="D1761" s="5">
        <v>31</v>
      </c>
      <c r="E1761" s="6">
        <v>260</v>
      </c>
      <c r="F1761" s="5" t="s">
        <v>120</v>
      </c>
      <c r="G1761" s="6">
        <v>5000</v>
      </c>
      <c r="H1761" s="6">
        <v>2934.9</v>
      </c>
      <c r="I1761" s="5" t="s">
        <v>29740</v>
      </c>
    </row>
    <row r="1762" ht="19" customHeight="1" spans="1:9">
      <c r="A1762" s="5">
        <v>5</v>
      </c>
      <c r="B1762" s="5" t="s">
        <v>29657</v>
      </c>
      <c r="C1762" s="5" t="s">
        <v>640</v>
      </c>
      <c r="D1762" s="5">
        <v>31</v>
      </c>
      <c r="E1762" s="6">
        <v>260</v>
      </c>
      <c r="F1762" s="5" t="s">
        <v>120</v>
      </c>
      <c r="G1762" s="6">
        <v>5000</v>
      </c>
      <c r="H1762" s="6">
        <v>2918.2</v>
      </c>
      <c r="I1762" s="5" t="s">
        <v>29740</v>
      </c>
    </row>
    <row r="1763" ht="19" customHeight="1" spans="1:9">
      <c r="A1763" s="5">
        <v>5</v>
      </c>
      <c r="B1763" s="5" t="s">
        <v>712</v>
      </c>
      <c r="C1763" s="5" t="s">
        <v>640</v>
      </c>
      <c r="D1763" s="5">
        <v>31</v>
      </c>
      <c r="E1763" s="6">
        <v>150</v>
      </c>
      <c r="F1763" s="5" t="s">
        <v>113</v>
      </c>
      <c r="G1763" s="6">
        <v>3000</v>
      </c>
      <c r="H1763" s="6">
        <v>2992.4</v>
      </c>
      <c r="I1763" s="5" t="s">
        <v>29719</v>
      </c>
    </row>
    <row r="1764" ht="19" customHeight="1" spans="1:9">
      <c r="A1764" s="5">
        <v>5</v>
      </c>
      <c r="B1764" s="5" t="s">
        <v>639</v>
      </c>
      <c r="C1764" s="5" t="s">
        <v>640</v>
      </c>
      <c r="D1764" s="5">
        <v>31</v>
      </c>
      <c r="E1764" s="6">
        <v>150</v>
      </c>
      <c r="F1764" s="5" t="s">
        <v>113</v>
      </c>
      <c r="G1764" s="6">
        <v>3000</v>
      </c>
      <c r="H1764" s="6">
        <v>15426.1</v>
      </c>
      <c r="I1764" s="5" t="s">
        <v>29719</v>
      </c>
    </row>
    <row r="1765" ht="19" customHeight="1" spans="1:9">
      <c r="A1765" s="5">
        <v>5</v>
      </c>
      <c r="B1765" s="5" t="s">
        <v>714</v>
      </c>
      <c r="C1765" s="5" t="s">
        <v>640</v>
      </c>
      <c r="D1765" s="5">
        <v>31</v>
      </c>
      <c r="E1765" s="6">
        <v>150</v>
      </c>
      <c r="F1765" s="5" t="s">
        <v>113</v>
      </c>
      <c r="G1765" s="6">
        <v>3000</v>
      </c>
      <c r="H1765" s="6">
        <v>1781.6</v>
      </c>
      <c r="I1765" s="5" t="s">
        <v>29719</v>
      </c>
    </row>
    <row r="1766" ht="19" customHeight="1" spans="1:9">
      <c r="A1766" s="5">
        <v>5</v>
      </c>
      <c r="B1766" s="5" t="s">
        <v>62</v>
      </c>
      <c r="C1766" s="5" t="s">
        <v>640</v>
      </c>
      <c r="D1766" s="5">
        <v>31</v>
      </c>
      <c r="E1766" s="6">
        <v>150</v>
      </c>
      <c r="F1766" s="5" t="s">
        <v>120</v>
      </c>
      <c r="G1766" s="6">
        <v>3000</v>
      </c>
      <c r="H1766" s="6">
        <v>2183.9</v>
      </c>
      <c r="I1766" s="5" t="s">
        <v>29740</v>
      </c>
    </row>
    <row r="1767" ht="19" customHeight="1" spans="1:9">
      <c r="A1767" s="5">
        <v>5</v>
      </c>
      <c r="B1767" s="5" t="s">
        <v>716</v>
      </c>
      <c r="C1767" s="5" t="s">
        <v>640</v>
      </c>
      <c r="D1767" s="5">
        <v>31</v>
      </c>
      <c r="E1767" s="6">
        <v>150</v>
      </c>
      <c r="F1767" s="5" t="s">
        <v>120</v>
      </c>
      <c r="G1767" s="6">
        <v>3000</v>
      </c>
      <c r="H1767" s="6">
        <v>277.3</v>
      </c>
      <c r="I1767" s="5" t="s">
        <v>29740</v>
      </c>
    </row>
    <row r="1768" ht="19" customHeight="1" spans="1:9">
      <c r="A1768" s="5">
        <v>5</v>
      </c>
      <c r="B1768" s="5" t="s">
        <v>720</v>
      </c>
      <c r="C1768" s="5" t="s">
        <v>640</v>
      </c>
      <c r="D1768" s="5">
        <v>31</v>
      </c>
      <c r="E1768" s="6">
        <v>150</v>
      </c>
      <c r="F1768" s="5" t="s">
        <v>113</v>
      </c>
      <c r="G1768" s="6">
        <v>3000</v>
      </c>
      <c r="H1768" s="6">
        <v>3215.9</v>
      </c>
      <c r="I1768" s="5" t="s">
        <v>29719</v>
      </c>
    </row>
    <row r="1769" ht="19" customHeight="1" spans="1:9">
      <c r="A1769" s="5">
        <v>5</v>
      </c>
      <c r="B1769" s="5" t="s">
        <v>29641</v>
      </c>
      <c r="C1769" s="5" t="s">
        <v>640</v>
      </c>
      <c r="D1769" s="5">
        <v>22</v>
      </c>
      <c r="E1769" s="6">
        <v>150</v>
      </c>
      <c r="F1769" s="5" t="s">
        <v>120</v>
      </c>
      <c r="G1769" s="6">
        <v>2129.03</v>
      </c>
      <c r="H1769" s="6">
        <v>1158.6</v>
      </c>
      <c r="I1769" s="5" t="s">
        <v>29740</v>
      </c>
    </row>
    <row r="1770" ht="19" customHeight="1" spans="1:9">
      <c r="A1770" s="5">
        <v>5</v>
      </c>
      <c r="B1770" s="5" t="s">
        <v>517</v>
      </c>
      <c r="C1770" s="5" t="s">
        <v>640</v>
      </c>
      <c r="D1770" s="5">
        <v>31</v>
      </c>
      <c r="E1770" s="6">
        <v>150</v>
      </c>
      <c r="F1770" s="5" t="s">
        <v>120</v>
      </c>
      <c r="G1770" s="6">
        <v>3000</v>
      </c>
      <c r="H1770" s="6">
        <v>2749.8</v>
      </c>
      <c r="I1770" s="5" t="s">
        <v>29740</v>
      </c>
    </row>
    <row r="1771" ht="19" customHeight="1" spans="1:9">
      <c r="A1771" s="5">
        <v>5</v>
      </c>
      <c r="B1771" s="5" t="s">
        <v>78</v>
      </c>
      <c r="C1771" s="5" t="s">
        <v>640</v>
      </c>
      <c r="D1771" s="5">
        <v>21</v>
      </c>
      <c r="E1771" s="6">
        <v>150</v>
      </c>
      <c r="F1771" s="5" t="s">
        <v>120</v>
      </c>
      <c r="G1771" s="6">
        <v>2032.26</v>
      </c>
      <c r="H1771" s="6">
        <v>1446.5</v>
      </c>
      <c r="I1771" s="5" t="s">
        <v>29740</v>
      </c>
    </row>
    <row r="1772" ht="19" customHeight="1" spans="1:9">
      <c r="A1772" s="5">
        <v>5</v>
      </c>
      <c r="B1772" s="5" t="s">
        <v>29742</v>
      </c>
      <c r="C1772" s="5" t="s">
        <v>640</v>
      </c>
      <c r="D1772" s="5">
        <v>31</v>
      </c>
      <c r="E1772" s="6">
        <v>150</v>
      </c>
      <c r="F1772" s="5" t="s">
        <v>113</v>
      </c>
      <c r="G1772" s="6">
        <v>3000</v>
      </c>
      <c r="H1772" s="6">
        <v>4138.2</v>
      </c>
      <c r="I1772" s="5" t="s">
        <v>29719</v>
      </c>
    </row>
    <row r="1773" ht="19" customHeight="1" spans="1:9">
      <c r="A1773" s="5">
        <v>5</v>
      </c>
      <c r="B1773" s="5" t="s">
        <v>60</v>
      </c>
      <c r="C1773" s="5" t="s">
        <v>640</v>
      </c>
      <c r="D1773" s="5">
        <v>31</v>
      </c>
      <c r="E1773" s="6">
        <v>150</v>
      </c>
      <c r="F1773" s="5" t="s">
        <v>120</v>
      </c>
      <c r="G1773" s="6">
        <v>3000</v>
      </c>
      <c r="H1773" s="6">
        <v>1993.1</v>
      </c>
      <c r="I1773" s="5" t="s">
        <v>29740</v>
      </c>
    </row>
    <row r="1774" ht="19" customHeight="1" spans="1:9">
      <c r="A1774" s="5">
        <v>5</v>
      </c>
      <c r="B1774" s="5" t="s">
        <v>726</v>
      </c>
      <c r="C1774" s="5" t="s">
        <v>640</v>
      </c>
      <c r="D1774" s="5">
        <v>31</v>
      </c>
      <c r="E1774" s="6">
        <v>150</v>
      </c>
      <c r="F1774" s="5" t="s">
        <v>113</v>
      </c>
      <c r="G1774" s="6">
        <v>3000</v>
      </c>
      <c r="H1774" s="6">
        <v>4897.9</v>
      </c>
      <c r="I1774" s="5" t="s">
        <v>29719</v>
      </c>
    </row>
    <row r="1775" ht="19" customHeight="1" spans="1:9">
      <c r="A1775" s="5">
        <v>5</v>
      </c>
      <c r="B1775" s="5" t="s">
        <v>526</v>
      </c>
      <c r="C1775" s="5" t="s">
        <v>640</v>
      </c>
      <c r="D1775" s="5">
        <v>31</v>
      </c>
      <c r="E1775" s="6">
        <v>150</v>
      </c>
      <c r="F1775" s="5" t="s">
        <v>113</v>
      </c>
      <c r="G1775" s="6">
        <v>3000</v>
      </c>
      <c r="H1775" s="6">
        <v>9121.9</v>
      </c>
      <c r="I1775" s="5" t="s">
        <v>29719</v>
      </c>
    </row>
    <row r="1776" ht="19" customHeight="1" spans="1:9">
      <c r="A1776" s="5">
        <v>5</v>
      </c>
      <c r="B1776" s="5" t="s">
        <v>29736</v>
      </c>
      <c r="C1776" s="5" t="s">
        <v>640</v>
      </c>
      <c r="D1776" s="5">
        <v>31</v>
      </c>
      <c r="E1776" s="6">
        <v>150</v>
      </c>
      <c r="F1776" s="5" t="s">
        <v>120</v>
      </c>
      <c r="G1776" s="6">
        <v>3000</v>
      </c>
      <c r="H1776" s="6">
        <v>2807</v>
      </c>
      <c r="I1776" s="5" t="s">
        <v>29740</v>
      </c>
    </row>
    <row r="1777" ht="19" customHeight="1" spans="1:9">
      <c r="A1777" s="5">
        <v>5</v>
      </c>
      <c r="B1777" s="5" t="s">
        <v>730</v>
      </c>
      <c r="C1777" s="5" t="s">
        <v>640</v>
      </c>
      <c r="D1777" s="5">
        <v>8</v>
      </c>
      <c r="E1777" s="6">
        <v>150</v>
      </c>
      <c r="F1777" s="5" t="s">
        <v>113</v>
      </c>
      <c r="G1777" s="6">
        <v>774.19</v>
      </c>
      <c r="H1777" s="6">
        <v>494.6</v>
      </c>
      <c r="I1777" s="5" t="s">
        <v>29719</v>
      </c>
    </row>
    <row r="1778" ht="19" customHeight="1" spans="1:9">
      <c r="A1778" s="5">
        <v>5</v>
      </c>
      <c r="B1778" s="5" t="s">
        <v>732</v>
      </c>
      <c r="C1778" s="5" t="s">
        <v>640</v>
      </c>
      <c r="D1778" s="5">
        <v>31</v>
      </c>
      <c r="E1778" s="6">
        <v>150</v>
      </c>
      <c r="F1778" s="5" t="s">
        <v>120</v>
      </c>
      <c r="G1778" s="6">
        <v>3000</v>
      </c>
      <c r="H1778" s="6">
        <v>759.4</v>
      </c>
      <c r="I1778" s="5" t="s">
        <v>29740</v>
      </c>
    </row>
    <row r="1779" ht="19" customHeight="1" spans="1:9">
      <c r="A1779" s="5">
        <v>5</v>
      </c>
      <c r="B1779" s="5" t="s">
        <v>248</v>
      </c>
      <c r="C1779" s="5" t="s">
        <v>640</v>
      </c>
      <c r="D1779" s="5">
        <v>31</v>
      </c>
      <c r="E1779" s="6">
        <v>150</v>
      </c>
      <c r="F1779" s="5" t="s">
        <v>113</v>
      </c>
      <c r="G1779" s="6">
        <v>3000</v>
      </c>
      <c r="H1779" s="6">
        <v>3549.2</v>
      </c>
      <c r="I1779" s="5" t="s">
        <v>29719</v>
      </c>
    </row>
    <row r="1780" ht="19" customHeight="1" spans="1:9">
      <c r="A1780" s="5">
        <v>5</v>
      </c>
      <c r="B1780" s="5" t="s">
        <v>80</v>
      </c>
      <c r="C1780" s="5" t="s">
        <v>640</v>
      </c>
      <c r="D1780" s="5">
        <v>31</v>
      </c>
      <c r="E1780" s="6">
        <v>150</v>
      </c>
      <c r="F1780" s="5" t="s">
        <v>113</v>
      </c>
      <c r="G1780" s="6">
        <v>3000</v>
      </c>
      <c r="H1780" s="6">
        <v>3252.8</v>
      </c>
      <c r="I1780" s="5" t="s">
        <v>29719</v>
      </c>
    </row>
    <row r="1781" ht="19" customHeight="1" spans="1:9">
      <c r="A1781" s="5">
        <v>5</v>
      </c>
      <c r="B1781" s="5" t="s">
        <v>553</v>
      </c>
      <c r="C1781" s="5" t="s">
        <v>640</v>
      </c>
      <c r="D1781" s="5">
        <v>31</v>
      </c>
      <c r="E1781" s="6">
        <v>150</v>
      </c>
      <c r="F1781" s="5" t="s">
        <v>120</v>
      </c>
      <c r="G1781" s="6">
        <v>3000</v>
      </c>
      <c r="H1781" s="6">
        <v>1033.5</v>
      </c>
      <c r="I1781" s="5" t="s">
        <v>29740</v>
      </c>
    </row>
    <row r="1782" ht="19" customHeight="1" spans="1:9">
      <c r="A1782" s="5">
        <v>5</v>
      </c>
      <c r="B1782" s="5" t="s">
        <v>736</v>
      </c>
      <c r="C1782" s="5" t="s">
        <v>640</v>
      </c>
      <c r="D1782" s="5">
        <v>8</v>
      </c>
      <c r="E1782" s="6">
        <v>150</v>
      </c>
      <c r="F1782" s="5" t="s">
        <v>113</v>
      </c>
      <c r="G1782" s="6">
        <v>774.19</v>
      </c>
      <c r="H1782" s="6">
        <v>283.5</v>
      </c>
      <c r="I1782" s="5" t="s">
        <v>29719</v>
      </c>
    </row>
    <row r="1783" ht="19" customHeight="1" spans="1:9">
      <c r="A1783" s="5">
        <v>5</v>
      </c>
      <c r="B1783" s="5" t="s">
        <v>61</v>
      </c>
      <c r="C1783" s="5" t="s">
        <v>640</v>
      </c>
      <c r="D1783" s="5">
        <v>13</v>
      </c>
      <c r="E1783" s="6">
        <v>150</v>
      </c>
      <c r="F1783" s="5" t="s">
        <v>120</v>
      </c>
      <c r="G1783" s="6">
        <v>1258.06</v>
      </c>
      <c r="H1783" s="6">
        <v>384.5</v>
      </c>
      <c r="I1783" s="5" t="s">
        <v>29740</v>
      </c>
    </row>
    <row r="1784" ht="19" customHeight="1" spans="1:9">
      <c r="A1784" s="5">
        <v>5</v>
      </c>
      <c r="B1784" s="5" t="s">
        <v>29625</v>
      </c>
      <c r="C1784" s="5" t="s">
        <v>640</v>
      </c>
      <c r="D1784" s="5">
        <v>22</v>
      </c>
      <c r="E1784" s="6">
        <v>150</v>
      </c>
      <c r="F1784" s="5" t="s">
        <v>120</v>
      </c>
      <c r="G1784" s="6">
        <v>2129.03</v>
      </c>
      <c r="H1784" s="6">
        <v>794.4</v>
      </c>
      <c r="I1784" s="5" t="s">
        <v>29740</v>
      </c>
    </row>
    <row r="1785" ht="19" customHeight="1" spans="1:9">
      <c r="A1785" s="5">
        <v>5</v>
      </c>
      <c r="B1785" s="5" t="s">
        <v>649</v>
      </c>
      <c r="C1785" s="5" t="s">
        <v>70</v>
      </c>
      <c r="D1785" s="5">
        <v>10</v>
      </c>
      <c r="E1785" s="6">
        <v>150</v>
      </c>
      <c r="F1785" s="5" t="s">
        <v>120</v>
      </c>
      <c r="G1785" s="6">
        <v>967.74</v>
      </c>
      <c r="H1785" s="6">
        <v>66.3</v>
      </c>
      <c r="I1785" s="5" t="s">
        <v>29740</v>
      </c>
    </row>
    <row r="1786" ht="19" customHeight="1" spans="1:9">
      <c r="A1786" s="5">
        <v>5</v>
      </c>
      <c r="B1786" s="5" t="s">
        <v>29584</v>
      </c>
      <c r="C1786" s="5" t="s">
        <v>70</v>
      </c>
      <c r="D1786" s="5">
        <v>31</v>
      </c>
      <c r="E1786" s="6">
        <v>260</v>
      </c>
      <c r="F1786" s="5" t="s">
        <v>120</v>
      </c>
      <c r="G1786" s="6">
        <v>5000</v>
      </c>
      <c r="H1786" s="6">
        <v>1160.4</v>
      </c>
      <c r="I1786" s="5" t="s">
        <v>29740</v>
      </c>
    </row>
    <row r="1787" ht="19" customHeight="1" spans="1:9">
      <c r="A1787" s="5">
        <v>5</v>
      </c>
      <c r="B1787" s="5" t="s">
        <v>661</v>
      </c>
      <c r="C1787" s="5" t="s">
        <v>70</v>
      </c>
      <c r="D1787" s="5">
        <v>31</v>
      </c>
      <c r="E1787" s="6">
        <v>260</v>
      </c>
      <c r="F1787" s="5" t="s">
        <v>120</v>
      </c>
      <c r="G1787" s="6">
        <v>5000</v>
      </c>
      <c r="H1787" s="6">
        <v>838.9</v>
      </c>
      <c r="I1787" s="5" t="s">
        <v>29740</v>
      </c>
    </row>
    <row r="1788" ht="19" customHeight="1" spans="1:9">
      <c r="A1788" s="5">
        <v>5</v>
      </c>
      <c r="B1788" s="5" t="s">
        <v>29572</v>
      </c>
      <c r="C1788" s="5" t="s">
        <v>70</v>
      </c>
      <c r="D1788" s="5">
        <v>31</v>
      </c>
      <c r="E1788" s="6">
        <v>260</v>
      </c>
      <c r="F1788" s="5" t="s">
        <v>120</v>
      </c>
      <c r="G1788" s="6">
        <v>5000</v>
      </c>
      <c r="H1788" s="6">
        <v>2741</v>
      </c>
      <c r="I1788" s="5" t="s">
        <v>29740</v>
      </c>
    </row>
    <row r="1789" ht="19" customHeight="1" spans="1:9">
      <c r="A1789" s="5">
        <v>5</v>
      </c>
      <c r="B1789" s="5" t="s">
        <v>29732</v>
      </c>
      <c r="C1789" s="5" t="s">
        <v>70</v>
      </c>
      <c r="D1789" s="5">
        <v>13</v>
      </c>
      <c r="E1789" s="6">
        <v>150</v>
      </c>
      <c r="F1789" s="5" t="s">
        <v>120</v>
      </c>
      <c r="G1789" s="6">
        <v>1258.06</v>
      </c>
      <c r="H1789" s="6">
        <v>465</v>
      </c>
      <c r="I1789" s="5" t="s">
        <v>29740</v>
      </c>
    </row>
    <row r="1790" ht="19" customHeight="1" spans="1:9">
      <c r="A1790" s="5">
        <v>5</v>
      </c>
      <c r="B1790" s="5" t="s">
        <v>389</v>
      </c>
      <c r="C1790" s="5" t="s">
        <v>70</v>
      </c>
      <c r="D1790" s="5">
        <v>14</v>
      </c>
      <c r="E1790" s="6">
        <v>150</v>
      </c>
      <c r="F1790" s="5" t="s">
        <v>120</v>
      </c>
      <c r="G1790" s="6">
        <v>1354.84</v>
      </c>
      <c r="H1790" s="6">
        <v>420.9</v>
      </c>
      <c r="I1790" s="5" t="s">
        <v>29740</v>
      </c>
    </row>
    <row r="1791" ht="19" customHeight="1" spans="1:9">
      <c r="A1791" s="5">
        <v>5</v>
      </c>
      <c r="B1791" s="5" t="s">
        <v>678</v>
      </c>
      <c r="C1791" s="5" t="s">
        <v>70</v>
      </c>
      <c r="D1791" s="5">
        <v>19</v>
      </c>
      <c r="E1791" s="6">
        <v>150</v>
      </c>
      <c r="F1791" s="5" t="s">
        <v>120</v>
      </c>
      <c r="G1791" s="6">
        <v>1838.71</v>
      </c>
      <c r="H1791" s="6">
        <v>548.6</v>
      </c>
      <c r="I1791" s="5" t="s">
        <v>29740</v>
      </c>
    </row>
    <row r="1792" ht="19" customHeight="1" spans="1:9">
      <c r="A1792" s="5">
        <v>5</v>
      </c>
      <c r="B1792" s="5" t="s">
        <v>75</v>
      </c>
      <c r="C1792" s="5" t="s">
        <v>70</v>
      </c>
      <c r="D1792" s="5">
        <v>31</v>
      </c>
      <c r="E1792" s="6">
        <v>150</v>
      </c>
      <c r="F1792" s="5" t="s">
        <v>113</v>
      </c>
      <c r="G1792" s="6">
        <v>3000</v>
      </c>
      <c r="H1792" s="6">
        <v>3399.9</v>
      </c>
      <c r="I1792" s="5" t="s">
        <v>29719</v>
      </c>
    </row>
    <row r="1793" ht="19" customHeight="1" spans="1:9">
      <c r="A1793" s="5">
        <v>5</v>
      </c>
      <c r="B1793" s="5" t="s">
        <v>723</v>
      </c>
      <c r="C1793" s="5" t="s">
        <v>70</v>
      </c>
      <c r="D1793" s="5">
        <v>31</v>
      </c>
      <c r="E1793" s="6">
        <v>150</v>
      </c>
      <c r="F1793" s="5" t="s">
        <v>113</v>
      </c>
      <c r="G1793" s="6">
        <v>3000</v>
      </c>
      <c r="H1793" s="6">
        <v>7207.7</v>
      </c>
      <c r="I1793" s="5" t="s">
        <v>29719</v>
      </c>
    </row>
    <row r="1794" ht="19" customHeight="1" spans="1:9">
      <c r="A1794" s="5">
        <v>5</v>
      </c>
      <c r="B1794" s="5" t="s">
        <v>738</v>
      </c>
      <c r="C1794" s="5" t="s">
        <v>70</v>
      </c>
      <c r="D1794" s="5">
        <v>31</v>
      </c>
      <c r="E1794" s="6">
        <v>150</v>
      </c>
      <c r="F1794" s="5" t="s">
        <v>113</v>
      </c>
      <c r="G1794" s="6">
        <v>3000</v>
      </c>
      <c r="H1794" s="6">
        <v>4049.8</v>
      </c>
      <c r="I1794" s="5" t="s">
        <v>29719</v>
      </c>
    </row>
    <row r="1795" ht="19" customHeight="1" spans="1:9">
      <c r="A1795" s="5">
        <v>5</v>
      </c>
      <c r="B1795" s="5" t="s">
        <v>742</v>
      </c>
      <c r="C1795" s="5" t="s">
        <v>82</v>
      </c>
      <c r="D1795" s="5">
        <v>31</v>
      </c>
      <c r="E1795" s="6">
        <v>1000</v>
      </c>
      <c r="F1795" s="5" t="s">
        <v>113</v>
      </c>
      <c r="G1795" s="6">
        <v>6000</v>
      </c>
      <c r="H1795" s="6">
        <v>8822.8</v>
      </c>
      <c r="I1795" s="5" t="s">
        <v>29719</v>
      </c>
    </row>
    <row r="1796" ht="19" customHeight="1" spans="1:9">
      <c r="A1796" s="5">
        <v>5</v>
      </c>
      <c r="B1796" s="5" t="s">
        <v>746</v>
      </c>
      <c r="C1796" s="5" t="s">
        <v>82</v>
      </c>
      <c r="D1796" s="5">
        <v>31</v>
      </c>
      <c r="E1796" s="6">
        <v>1000</v>
      </c>
      <c r="F1796" s="5" t="s">
        <v>113</v>
      </c>
      <c r="G1796" s="6">
        <v>6000</v>
      </c>
      <c r="H1796" s="6">
        <v>8761.9</v>
      </c>
      <c r="I1796" s="5" t="s">
        <v>29719</v>
      </c>
    </row>
    <row r="1797" ht="19" customHeight="1" spans="1:9">
      <c r="A1797" s="5">
        <v>5</v>
      </c>
      <c r="B1797" s="5" t="s">
        <v>750</v>
      </c>
      <c r="C1797" s="5" t="s">
        <v>82</v>
      </c>
      <c r="D1797" s="5">
        <v>31</v>
      </c>
      <c r="E1797" s="6">
        <v>1000</v>
      </c>
      <c r="F1797" s="5" t="s">
        <v>113</v>
      </c>
      <c r="G1797" s="6">
        <v>6000</v>
      </c>
      <c r="H1797" s="6">
        <v>8120.6</v>
      </c>
      <c r="I1797" s="5" t="s">
        <v>29719</v>
      </c>
    </row>
    <row r="1798" ht="19" customHeight="1" spans="1:9">
      <c r="A1798" s="5">
        <v>5</v>
      </c>
      <c r="B1798" s="5" t="s">
        <v>752</v>
      </c>
      <c r="C1798" s="5" t="s">
        <v>82</v>
      </c>
      <c r="D1798" s="5">
        <v>31</v>
      </c>
      <c r="E1798" s="6">
        <v>1000</v>
      </c>
      <c r="F1798" s="5" t="s">
        <v>113</v>
      </c>
      <c r="G1798" s="6">
        <v>6000</v>
      </c>
      <c r="H1798" s="6">
        <v>7840.2</v>
      </c>
      <c r="I1798" s="5" t="s">
        <v>29719</v>
      </c>
    </row>
    <row r="1799" ht="19" customHeight="1" spans="1:9">
      <c r="A1799" s="5">
        <v>5</v>
      </c>
      <c r="B1799" s="5" t="s">
        <v>754</v>
      </c>
      <c r="C1799" s="5" t="s">
        <v>82</v>
      </c>
      <c r="D1799" s="5">
        <v>31</v>
      </c>
      <c r="E1799" s="6">
        <v>1000</v>
      </c>
      <c r="F1799" s="5" t="s">
        <v>120</v>
      </c>
      <c r="G1799" s="6">
        <v>6000</v>
      </c>
      <c r="H1799" s="6">
        <v>2198.7</v>
      </c>
      <c r="I1799" s="5" t="s">
        <v>29740</v>
      </c>
    </row>
    <row r="1800" ht="19" customHeight="1" spans="1:9">
      <c r="A1800" s="5">
        <v>5</v>
      </c>
      <c r="B1800" s="5" t="s">
        <v>756</v>
      </c>
      <c r="C1800" s="5" t="s">
        <v>82</v>
      </c>
      <c r="D1800" s="5">
        <v>31</v>
      </c>
      <c r="E1800" s="6">
        <v>1000</v>
      </c>
      <c r="F1800" s="5" t="s">
        <v>113</v>
      </c>
      <c r="G1800" s="6">
        <v>6000</v>
      </c>
      <c r="H1800" s="6">
        <v>6806.8</v>
      </c>
      <c r="I1800" s="5" t="s">
        <v>29719</v>
      </c>
    </row>
    <row r="1801" ht="19" customHeight="1" spans="1:9">
      <c r="A1801" s="5">
        <v>5</v>
      </c>
      <c r="B1801" s="5" t="s">
        <v>758</v>
      </c>
      <c r="C1801" s="5" t="s">
        <v>82</v>
      </c>
      <c r="D1801" s="5">
        <v>18</v>
      </c>
      <c r="E1801" s="6">
        <v>1000</v>
      </c>
      <c r="F1801" s="5" t="s">
        <v>113</v>
      </c>
      <c r="G1801" s="6">
        <v>3483.87</v>
      </c>
      <c r="H1801" s="6">
        <v>4608</v>
      </c>
      <c r="I1801" s="5" t="s">
        <v>29719</v>
      </c>
    </row>
    <row r="1802" ht="19" customHeight="1" spans="1:9">
      <c r="A1802" s="5">
        <v>5</v>
      </c>
      <c r="B1802" s="5" t="s">
        <v>762</v>
      </c>
      <c r="C1802" s="5" t="s">
        <v>82</v>
      </c>
      <c r="D1802" s="5">
        <v>31</v>
      </c>
      <c r="E1802" s="6">
        <v>1000</v>
      </c>
      <c r="F1802" s="5" t="s">
        <v>113</v>
      </c>
      <c r="G1802" s="6">
        <v>6000</v>
      </c>
      <c r="H1802" s="6">
        <v>5858.7</v>
      </c>
      <c r="I1802" s="5" t="s">
        <v>29719</v>
      </c>
    </row>
    <row r="1803" ht="19" customHeight="1" spans="1:9">
      <c r="A1803" s="5">
        <v>5</v>
      </c>
      <c r="B1803" s="5" t="s">
        <v>765</v>
      </c>
      <c r="C1803" s="5" t="s">
        <v>82</v>
      </c>
      <c r="D1803" s="5">
        <v>31</v>
      </c>
      <c r="E1803" s="6">
        <v>1000</v>
      </c>
      <c r="F1803" s="5" t="s">
        <v>120</v>
      </c>
      <c r="G1803" s="6">
        <v>6000</v>
      </c>
      <c r="H1803" s="6">
        <v>2015.9</v>
      </c>
      <c r="I1803" s="5" t="s">
        <v>29740</v>
      </c>
    </row>
    <row r="1804" ht="19" customHeight="1" spans="1:9">
      <c r="A1804" s="5">
        <v>5</v>
      </c>
      <c r="B1804" s="5" t="s">
        <v>766</v>
      </c>
      <c r="C1804" s="5" t="s">
        <v>82</v>
      </c>
      <c r="D1804" s="5">
        <v>31</v>
      </c>
      <c r="E1804" s="6">
        <v>1000</v>
      </c>
      <c r="F1804" s="5" t="s">
        <v>113</v>
      </c>
      <c r="G1804" s="6">
        <v>6000</v>
      </c>
      <c r="H1804" s="6">
        <v>5936.5</v>
      </c>
      <c r="I1804" s="5" t="s">
        <v>29719</v>
      </c>
    </row>
    <row r="1805" ht="19" customHeight="1" spans="1:9">
      <c r="A1805" s="5">
        <v>5</v>
      </c>
      <c r="B1805" s="5" t="s">
        <v>767</v>
      </c>
      <c r="C1805" s="5" t="s">
        <v>82</v>
      </c>
      <c r="D1805" s="5">
        <v>31</v>
      </c>
      <c r="E1805" s="6">
        <v>1000</v>
      </c>
      <c r="F1805" s="5" t="s">
        <v>113</v>
      </c>
      <c r="G1805" s="6">
        <v>6000</v>
      </c>
      <c r="H1805" s="6">
        <v>10325.2</v>
      </c>
      <c r="I1805" s="5" t="s">
        <v>29719</v>
      </c>
    </row>
    <row r="1806" ht="19" customHeight="1" spans="1:9">
      <c r="A1806" s="5">
        <v>5</v>
      </c>
      <c r="B1806" s="5" t="s">
        <v>771</v>
      </c>
      <c r="C1806" s="5" t="s">
        <v>82</v>
      </c>
      <c r="D1806" s="5">
        <v>22</v>
      </c>
      <c r="E1806" s="6">
        <v>1000</v>
      </c>
      <c r="F1806" s="5" t="s">
        <v>113</v>
      </c>
      <c r="G1806" s="6">
        <v>4258.06</v>
      </c>
      <c r="H1806" s="6">
        <v>9071.4</v>
      </c>
      <c r="I1806" s="5" t="s">
        <v>29719</v>
      </c>
    </row>
    <row r="1807" ht="19" customHeight="1" spans="1:9">
      <c r="A1807" s="5">
        <v>5</v>
      </c>
      <c r="B1807" s="5" t="s">
        <v>772</v>
      </c>
      <c r="C1807" s="5" t="s">
        <v>82</v>
      </c>
      <c r="D1807" s="5">
        <v>31</v>
      </c>
      <c r="E1807" s="6">
        <v>1000</v>
      </c>
      <c r="F1807" s="5" t="s">
        <v>113</v>
      </c>
      <c r="G1807" s="6">
        <v>6000</v>
      </c>
      <c r="H1807" s="6">
        <v>3109.3</v>
      </c>
      <c r="I1807" s="5" t="s">
        <v>29719</v>
      </c>
    </row>
    <row r="1808" ht="19" customHeight="1" spans="1:9">
      <c r="A1808" s="5">
        <v>5</v>
      </c>
      <c r="B1808" s="5" t="s">
        <v>29757</v>
      </c>
      <c r="C1808" s="5" t="s">
        <v>82</v>
      </c>
      <c r="D1808" s="5">
        <v>10</v>
      </c>
      <c r="E1808" s="6">
        <v>1000</v>
      </c>
      <c r="F1808" s="5" t="s">
        <v>113</v>
      </c>
      <c r="G1808" s="6">
        <v>1935.48</v>
      </c>
      <c r="H1808" s="6">
        <v>2575</v>
      </c>
      <c r="I1808" s="5" t="s">
        <v>29719</v>
      </c>
    </row>
    <row r="1809" ht="19" customHeight="1" spans="1:9">
      <c r="A1809" s="5">
        <v>5</v>
      </c>
      <c r="B1809" s="5" t="s">
        <v>776</v>
      </c>
      <c r="C1809" s="5" t="s">
        <v>82</v>
      </c>
      <c r="D1809" s="5">
        <v>31</v>
      </c>
      <c r="E1809" s="6">
        <v>1000</v>
      </c>
      <c r="F1809" s="5" t="s">
        <v>120</v>
      </c>
      <c r="G1809" s="6">
        <v>6000</v>
      </c>
      <c r="H1809" s="6">
        <v>2321.4</v>
      </c>
      <c r="I1809" s="5" t="s">
        <v>29740</v>
      </c>
    </row>
    <row r="1810" ht="19" customHeight="1" spans="1:9">
      <c r="A1810" s="5">
        <v>5</v>
      </c>
      <c r="B1810" s="5" t="s">
        <v>29763</v>
      </c>
      <c r="C1810" s="5" t="s">
        <v>82</v>
      </c>
      <c r="D1810" s="5">
        <v>31</v>
      </c>
      <c r="E1810" s="6">
        <v>1000</v>
      </c>
      <c r="F1810" s="5" t="s">
        <v>113</v>
      </c>
      <c r="G1810" s="6">
        <v>6000</v>
      </c>
      <c r="H1810" s="6">
        <v>9599.3</v>
      </c>
      <c r="I1810" s="5" t="s">
        <v>29719</v>
      </c>
    </row>
    <row r="1811" ht="19" customHeight="1" spans="1:9">
      <c r="A1811" s="5">
        <v>5</v>
      </c>
      <c r="B1811" s="5" t="s">
        <v>778</v>
      </c>
      <c r="C1811" s="5" t="s">
        <v>82</v>
      </c>
      <c r="D1811" s="5">
        <v>31</v>
      </c>
      <c r="E1811" s="6">
        <v>1000</v>
      </c>
      <c r="F1811" s="5" t="s">
        <v>113</v>
      </c>
      <c r="G1811" s="6">
        <v>6000</v>
      </c>
      <c r="H1811" s="6">
        <v>6480.4</v>
      </c>
      <c r="I1811" s="5" t="s">
        <v>29719</v>
      </c>
    </row>
    <row r="1812" ht="19" customHeight="1" spans="1:9">
      <c r="A1812" s="5">
        <v>5</v>
      </c>
      <c r="B1812" s="5" t="s">
        <v>779</v>
      </c>
      <c r="C1812" s="5" t="s">
        <v>82</v>
      </c>
      <c r="D1812" s="5">
        <v>31</v>
      </c>
      <c r="E1812" s="6">
        <v>1000</v>
      </c>
      <c r="F1812" s="5" t="s">
        <v>113</v>
      </c>
      <c r="G1812" s="6">
        <v>6000</v>
      </c>
      <c r="H1812" s="6">
        <v>4832.9</v>
      </c>
      <c r="I1812" s="5" t="s">
        <v>29719</v>
      </c>
    </row>
    <row r="1813" ht="19" customHeight="1" spans="1:9">
      <c r="A1813" s="5">
        <v>5</v>
      </c>
      <c r="B1813" s="5" t="s">
        <v>782</v>
      </c>
      <c r="C1813" s="5" t="s">
        <v>82</v>
      </c>
      <c r="D1813" s="5">
        <v>31</v>
      </c>
      <c r="E1813" s="6">
        <v>1000</v>
      </c>
      <c r="F1813" s="5" t="s">
        <v>113</v>
      </c>
      <c r="G1813" s="6">
        <v>6000</v>
      </c>
      <c r="H1813" s="6">
        <v>6526.5</v>
      </c>
      <c r="I1813" s="5" t="s">
        <v>29719</v>
      </c>
    </row>
    <row r="1814" ht="19" customHeight="1" spans="1:9">
      <c r="A1814" s="5">
        <v>5</v>
      </c>
      <c r="B1814" s="5" t="s">
        <v>783</v>
      </c>
      <c r="C1814" s="5" t="s">
        <v>82</v>
      </c>
      <c r="D1814" s="5">
        <v>31</v>
      </c>
      <c r="E1814" s="6">
        <v>1000</v>
      </c>
      <c r="F1814" s="5" t="s">
        <v>120</v>
      </c>
      <c r="G1814" s="6">
        <v>6000</v>
      </c>
      <c r="H1814" s="6">
        <v>2073.2</v>
      </c>
      <c r="I1814" s="5" t="s">
        <v>29740</v>
      </c>
    </row>
    <row r="1815" ht="19" customHeight="1" spans="1:9">
      <c r="A1815" s="5">
        <v>5</v>
      </c>
      <c r="B1815" s="5" t="s">
        <v>786</v>
      </c>
      <c r="C1815" s="5" t="s">
        <v>82</v>
      </c>
      <c r="D1815" s="5">
        <v>31</v>
      </c>
      <c r="E1815" s="6">
        <v>1000</v>
      </c>
      <c r="F1815" s="5" t="s">
        <v>113</v>
      </c>
      <c r="G1815" s="6">
        <v>6000</v>
      </c>
      <c r="H1815" s="6">
        <v>2064.7</v>
      </c>
      <c r="I1815" s="5" t="s">
        <v>29719</v>
      </c>
    </row>
    <row r="1816" ht="19" customHeight="1" spans="1:9">
      <c r="A1816" s="5">
        <v>5</v>
      </c>
      <c r="B1816" s="5" t="s">
        <v>788</v>
      </c>
      <c r="C1816" s="5" t="s">
        <v>82</v>
      </c>
      <c r="D1816" s="5">
        <v>31</v>
      </c>
      <c r="E1816" s="6">
        <v>1000</v>
      </c>
      <c r="F1816" s="5" t="s">
        <v>113</v>
      </c>
      <c r="G1816" s="6">
        <v>6000</v>
      </c>
      <c r="H1816" s="6">
        <v>10433.5</v>
      </c>
      <c r="I1816" s="5" t="s">
        <v>29719</v>
      </c>
    </row>
    <row r="1817" ht="19" customHeight="1" spans="1:9">
      <c r="A1817" s="5">
        <v>5</v>
      </c>
      <c r="B1817" s="5" t="s">
        <v>791</v>
      </c>
      <c r="C1817" s="5" t="s">
        <v>82</v>
      </c>
      <c r="D1817" s="5">
        <v>31</v>
      </c>
      <c r="E1817" s="6">
        <v>1000</v>
      </c>
      <c r="F1817" s="5" t="s">
        <v>113</v>
      </c>
      <c r="G1817" s="6">
        <v>6000</v>
      </c>
      <c r="H1817" s="6">
        <v>6413.2</v>
      </c>
      <c r="I1817" s="5" t="s">
        <v>29719</v>
      </c>
    </row>
    <row r="1818" ht="19" customHeight="1" spans="1:9">
      <c r="A1818" s="5">
        <v>5</v>
      </c>
      <c r="B1818" s="5" t="s">
        <v>376</v>
      </c>
      <c r="C1818" s="5" t="s">
        <v>29734</v>
      </c>
      <c r="D1818" s="5">
        <v>31</v>
      </c>
      <c r="E1818" s="6">
        <v>150</v>
      </c>
      <c r="F1818" s="5" t="s">
        <v>120</v>
      </c>
      <c r="G1818" s="6">
        <v>3000</v>
      </c>
      <c r="H1818" s="6">
        <v>1160.4</v>
      </c>
      <c r="I1818" s="5" t="s">
        <v>29740</v>
      </c>
    </row>
    <row r="1819" ht="19" customHeight="1" spans="1:9">
      <c r="A1819" s="5">
        <v>5</v>
      </c>
      <c r="B1819" s="5" t="s">
        <v>395</v>
      </c>
      <c r="C1819" s="5" t="s">
        <v>29734</v>
      </c>
      <c r="D1819" s="5">
        <v>31</v>
      </c>
      <c r="E1819" s="6">
        <v>150</v>
      </c>
      <c r="F1819" s="5" t="s">
        <v>120</v>
      </c>
      <c r="G1819" s="6">
        <v>3000</v>
      </c>
      <c r="H1819" s="6">
        <v>1669.1</v>
      </c>
      <c r="I1819" s="5" t="s">
        <v>29740</v>
      </c>
    </row>
    <row r="1820" ht="19" customHeight="1" spans="1:9">
      <c r="A1820" s="5">
        <v>5</v>
      </c>
      <c r="B1820" s="5" t="s">
        <v>416</v>
      </c>
      <c r="C1820" s="5" t="s">
        <v>29734</v>
      </c>
      <c r="D1820" s="5">
        <v>31</v>
      </c>
      <c r="E1820" s="6">
        <v>150</v>
      </c>
      <c r="F1820" s="5" t="s">
        <v>120</v>
      </c>
      <c r="G1820" s="6">
        <v>3000</v>
      </c>
      <c r="H1820" s="6">
        <v>1622.9</v>
      </c>
      <c r="I1820" s="5" t="s">
        <v>29740</v>
      </c>
    </row>
    <row r="1821" ht="19" customHeight="1" spans="1:9">
      <c r="A1821" s="5">
        <v>5</v>
      </c>
      <c r="B1821" s="5" t="s">
        <v>420</v>
      </c>
      <c r="C1821" s="5" t="s">
        <v>29734</v>
      </c>
      <c r="D1821" s="5">
        <v>31</v>
      </c>
      <c r="E1821" s="6">
        <v>150</v>
      </c>
      <c r="F1821" s="5" t="s">
        <v>120</v>
      </c>
      <c r="G1821" s="6">
        <v>3000</v>
      </c>
      <c r="H1821" s="6">
        <v>1346.3</v>
      </c>
      <c r="I1821" s="5" t="s">
        <v>29740</v>
      </c>
    </row>
    <row r="1822" ht="19" customHeight="1" spans="1:9">
      <c r="A1822" s="5">
        <v>5</v>
      </c>
      <c r="B1822" s="5" t="s">
        <v>424</v>
      </c>
      <c r="C1822" s="5" t="s">
        <v>29734</v>
      </c>
      <c r="D1822" s="5">
        <v>31</v>
      </c>
      <c r="E1822" s="6">
        <v>150</v>
      </c>
      <c r="F1822" s="5" t="s">
        <v>120</v>
      </c>
      <c r="G1822" s="6">
        <v>3000</v>
      </c>
      <c r="H1822" s="6">
        <v>1558.2</v>
      </c>
      <c r="I1822" s="5" t="s">
        <v>29740</v>
      </c>
    </row>
    <row r="1823" ht="19" customHeight="1" spans="1:9">
      <c r="A1823" s="5">
        <v>5</v>
      </c>
      <c r="B1823" s="5" t="s">
        <v>29687</v>
      </c>
      <c r="C1823" s="5" t="s">
        <v>29734</v>
      </c>
      <c r="D1823" s="5">
        <v>7</v>
      </c>
      <c r="E1823" s="6">
        <v>260</v>
      </c>
      <c r="F1823" s="5" t="s">
        <v>120</v>
      </c>
      <c r="G1823" s="6">
        <v>1129.03</v>
      </c>
      <c r="H1823" s="6">
        <v>648.52</v>
      </c>
      <c r="I1823" s="5" t="s">
        <v>29740</v>
      </c>
    </row>
    <row r="1824" ht="19" customHeight="1" spans="1:9">
      <c r="A1824" s="5">
        <v>5</v>
      </c>
      <c r="B1824" s="5" t="s">
        <v>484</v>
      </c>
      <c r="C1824" s="5" t="s">
        <v>29734</v>
      </c>
      <c r="D1824" s="5">
        <v>31</v>
      </c>
      <c r="E1824" s="6">
        <v>150</v>
      </c>
      <c r="F1824" s="5" t="s">
        <v>113</v>
      </c>
      <c r="G1824" s="6">
        <v>3000</v>
      </c>
      <c r="H1824" s="6">
        <v>1136.8</v>
      </c>
      <c r="I1824" s="5" t="s">
        <v>29719</v>
      </c>
    </row>
    <row r="1825" ht="19" customHeight="1" spans="1:9">
      <c r="A1825" s="5">
        <v>5</v>
      </c>
      <c r="B1825" s="5" t="s">
        <v>490</v>
      </c>
      <c r="C1825" s="5" t="s">
        <v>29734</v>
      </c>
      <c r="D1825" s="5">
        <v>31</v>
      </c>
      <c r="E1825" s="6">
        <v>150</v>
      </c>
      <c r="F1825" s="5" t="s">
        <v>120</v>
      </c>
      <c r="G1825" s="6">
        <v>3000</v>
      </c>
      <c r="H1825" s="6">
        <v>1272.6</v>
      </c>
      <c r="I1825" s="5" t="s">
        <v>29740</v>
      </c>
    </row>
    <row r="1826" ht="19" customHeight="1" spans="1:9">
      <c r="A1826" s="5">
        <v>5</v>
      </c>
      <c r="B1826" s="5" t="s">
        <v>29607</v>
      </c>
      <c r="C1826" s="5" t="s">
        <v>29734</v>
      </c>
      <c r="D1826" s="5">
        <v>31</v>
      </c>
      <c r="E1826" s="6">
        <v>260</v>
      </c>
      <c r="F1826" s="5" t="s">
        <v>120</v>
      </c>
      <c r="G1826" s="6">
        <v>5000</v>
      </c>
      <c r="H1826" s="6">
        <v>3975.6</v>
      </c>
      <c r="I1826" s="5" t="s">
        <v>29740</v>
      </c>
    </row>
    <row r="1827" ht="19" customHeight="1" spans="1:9">
      <c r="A1827" s="5">
        <v>5</v>
      </c>
      <c r="B1827" s="5" t="s">
        <v>497</v>
      </c>
      <c r="C1827" s="5" t="s">
        <v>29734</v>
      </c>
      <c r="D1827" s="5">
        <v>31</v>
      </c>
      <c r="E1827" s="6">
        <v>150</v>
      </c>
      <c r="F1827" s="5" t="s">
        <v>120</v>
      </c>
      <c r="G1827" s="6">
        <v>3000</v>
      </c>
      <c r="H1827" s="6">
        <v>1953.2</v>
      </c>
      <c r="I1827" s="5" t="s">
        <v>29740</v>
      </c>
    </row>
    <row r="1828" ht="19" customHeight="1" spans="1:9">
      <c r="A1828" s="5">
        <v>5</v>
      </c>
      <c r="B1828" s="5" t="s">
        <v>499</v>
      </c>
      <c r="C1828" s="5" t="s">
        <v>29734</v>
      </c>
      <c r="D1828" s="5">
        <v>31</v>
      </c>
      <c r="E1828" s="6">
        <v>150</v>
      </c>
      <c r="F1828" s="5" t="s">
        <v>120</v>
      </c>
      <c r="G1828" s="6">
        <v>3000</v>
      </c>
      <c r="H1828" s="6">
        <v>2953</v>
      </c>
      <c r="I1828" s="5" t="s">
        <v>29740</v>
      </c>
    </row>
    <row r="1829" ht="19" customHeight="1" spans="1:9">
      <c r="A1829" s="5">
        <v>5</v>
      </c>
      <c r="B1829" s="5" t="s">
        <v>500</v>
      </c>
      <c r="C1829" s="5" t="s">
        <v>29734</v>
      </c>
      <c r="D1829" s="5">
        <v>31</v>
      </c>
      <c r="E1829" s="6">
        <v>150</v>
      </c>
      <c r="F1829" s="5" t="s">
        <v>120</v>
      </c>
      <c r="G1829" s="6">
        <v>3000</v>
      </c>
      <c r="H1829" s="6">
        <v>2060.6</v>
      </c>
      <c r="I1829" s="5" t="s">
        <v>29740</v>
      </c>
    </row>
    <row r="1830" ht="19" customHeight="1" spans="1:9">
      <c r="A1830" s="5">
        <v>5</v>
      </c>
      <c r="B1830" s="5" t="s">
        <v>508</v>
      </c>
      <c r="C1830" s="5" t="s">
        <v>29734</v>
      </c>
      <c r="D1830" s="5">
        <v>31</v>
      </c>
      <c r="E1830" s="6">
        <v>150</v>
      </c>
      <c r="F1830" s="5" t="s">
        <v>120</v>
      </c>
      <c r="G1830" s="6">
        <v>3000</v>
      </c>
      <c r="H1830" s="6">
        <v>862.4</v>
      </c>
      <c r="I1830" s="5" t="s">
        <v>29740</v>
      </c>
    </row>
    <row r="1831" ht="19" customHeight="1" spans="1:9">
      <c r="A1831" s="5">
        <v>5</v>
      </c>
      <c r="B1831" s="5" t="s">
        <v>511</v>
      </c>
      <c r="C1831" s="5" t="s">
        <v>29734</v>
      </c>
      <c r="D1831" s="5">
        <v>10</v>
      </c>
      <c r="E1831" s="6">
        <v>150</v>
      </c>
      <c r="F1831" s="5" t="s">
        <v>120</v>
      </c>
      <c r="G1831" s="6">
        <v>967.74</v>
      </c>
      <c r="H1831" s="6">
        <v>276.2</v>
      </c>
      <c r="I1831" s="5" t="s">
        <v>29740</v>
      </c>
    </row>
    <row r="1832" ht="19" customHeight="1" spans="1:9">
      <c r="A1832" s="5">
        <v>5</v>
      </c>
      <c r="B1832" s="5" t="s">
        <v>538</v>
      </c>
      <c r="C1832" s="5" t="s">
        <v>29734</v>
      </c>
      <c r="D1832" s="5">
        <v>12</v>
      </c>
      <c r="E1832" s="6">
        <v>150</v>
      </c>
      <c r="F1832" s="5" t="s">
        <v>113</v>
      </c>
      <c r="G1832" s="6">
        <v>1161.29</v>
      </c>
      <c r="H1832" s="6">
        <v>666.2</v>
      </c>
      <c r="I1832" s="5" t="s">
        <v>29719</v>
      </c>
    </row>
    <row r="1833" ht="19" customHeight="1" spans="1:9">
      <c r="A1833" s="5">
        <v>5</v>
      </c>
      <c r="B1833" s="5" t="s">
        <v>542</v>
      </c>
      <c r="C1833" s="5" t="s">
        <v>29734</v>
      </c>
      <c r="D1833" s="5">
        <v>31</v>
      </c>
      <c r="E1833" s="6">
        <v>150</v>
      </c>
      <c r="F1833" s="5" t="s">
        <v>113</v>
      </c>
      <c r="G1833" s="6">
        <v>3000</v>
      </c>
      <c r="H1833" s="6">
        <v>3704.3</v>
      </c>
      <c r="I1833" s="5" t="s">
        <v>29719</v>
      </c>
    </row>
    <row r="1834" ht="19" customHeight="1" spans="1:9">
      <c r="A1834" s="5">
        <v>5</v>
      </c>
      <c r="B1834" s="5" t="s">
        <v>543</v>
      </c>
      <c r="C1834" s="5" t="s">
        <v>29734</v>
      </c>
      <c r="D1834" s="5">
        <v>31</v>
      </c>
      <c r="E1834" s="6">
        <v>150</v>
      </c>
      <c r="F1834" s="5" t="s">
        <v>113</v>
      </c>
      <c r="G1834" s="6">
        <v>3000</v>
      </c>
      <c r="H1834" s="6">
        <v>3102.1</v>
      </c>
      <c r="I1834" s="5" t="s">
        <v>29719</v>
      </c>
    </row>
    <row r="1835" ht="19" customHeight="1" spans="1:9">
      <c r="A1835" s="5">
        <v>5</v>
      </c>
      <c r="B1835" s="5" t="s">
        <v>29765</v>
      </c>
      <c r="C1835" s="5" t="s">
        <v>52</v>
      </c>
      <c r="D1835" s="5">
        <v>31</v>
      </c>
      <c r="E1835" s="6">
        <v>1000</v>
      </c>
      <c r="F1835" s="5" t="s">
        <v>120</v>
      </c>
      <c r="G1835" s="6">
        <v>6000</v>
      </c>
      <c r="H1835" s="6">
        <v>2231</v>
      </c>
      <c r="I1835" s="5" t="s">
        <v>29740</v>
      </c>
    </row>
    <row r="1836" ht="19" customHeight="1" spans="1:9">
      <c r="A1836" s="5">
        <v>5</v>
      </c>
      <c r="B1836" s="5" t="s">
        <v>351</v>
      </c>
      <c r="C1836" s="5" t="s">
        <v>52</v>
      </c>
      <c r="D1836" s="5">
        <v>27</v>
      </c>
      <c r="E1836" s="6">
        <v>1000</v>
      </c>
      <c r="F1836" s="5" t="s">
        <v>113</v>
      </c>
      <c r="G1836" s="6">
        <v>5225.81</v>
      </c>
      <c r="H1836" s="6">
        <v>5493.4</v>
      </c>
      <c r="I1836" s="5" t="s">
        <v>29719</v>
      </c>
    </row>
    <row r="1837" ht="19" customHeight="1" spans="1:9">
      <c r="A1837" s="5">
        <v>5</v>
      </c>
      <c r="B1837" s="5" t="s">
        <v>184</v>
      </c>
      <c r="C1837" s="5" t="s">
        <v>52</v>
      </c>
      <c r="D1837" s="5">
        <v>31</v>
      </c>
      <c r="E1837" s="6">
        <v>1000</v>
      </c>
      <c r="F1837" s="5" t="s">
        <v>120</v>
      </c>
      <c r="G1837" s="6">
        <v>6000</v>
      </c>
      <c r="H1837" s="6">
        <v>2149.6</v>
      </c>
      <c r="I1837" s="5" t="s">
        <v>29740</v>
      </c>
    </row>
    <row r="1838" ht="19" customHeight="1" spans="1:9">
      <c r="A1838" s="5">
        <v>5</v>
      </c>
      <c r="B1838" s="5" t="s">
        <v>29767</v>
      </c>
      <c r="C1838" s="5" t="s">
        <v>52</v>
      </c>
      <c r="D1838" s="5">
        <v>5</v>
      </c>
      <c r="E1838" s="6">
        <v>1000</v>
      </c>
      <c r="F1838" s="5" t="s">
        <v>120</v>
      </c>
      <c r="G1838" s="6">
        <v>967.74</v>
      </c>
      <c r="H1838" s="6">
        <v>539.7</v>
      </c>
      <c r="I1838" s="5" t="s">
        <v>29740</v>
      </c>
    </row>
    <row r="1839" ht="19" customHeight="1" spans="1:9">
      <c r="A1839" s="5">
        <v>5</v>
      </c>
      <c r="B1839" s="5" t="s">
        <v>781</v>
      </c>
      <c r="C1839" s="5" t="s">
        <v>52</v>
      </c>
      <c r="D1839" s="5">
        <v>30</v>
      </c>
      <c r="E1839" s="6">
        <v>1000</v>
      </c>
      <c r="F1839" s="5" t="s">
        <v>120</v>
      </c>
      <c r="G1839" s="6">
        <v>5806.45</v>
      </c>
      <c r="H1839" s="6">
        <v>1373</v>
      </c>
      <c r="I1839" s="5" t="s">
        <v>29740</v>
      </c>
    </row>
    <row r="1840" ht="19" customHeight="1" spans="1:9">
      <c r="A1840" s="5">
        <v>5</v>
      </c>
      <c r="B1840" s="5" t="s">
        <v>359</v>
      </c>
      <c r="C1840" s="5" t="s">
        <v>52</v>
      </c>
      <c r="D1840" s="5">
        <v>31</v>
      </c>
      <c r="E1840" s="6">
        <v>150</v>
      </c>
      <c r="F1840" s="5" t="s">
        <v>120</v>
      </c>
      <c r="G1840" s="6">
        <v>3000</v>
      </c>
      <c r="H1840" s="6">
        <v>1470.8</v>
      </c>
      <c r="I1840" s="5" t="s">
        <v>29740</v>
      </c>
    </row>
    <row r="1841" ht="19" customHeight="1" spans="1:9">
      <c r="A1841" s="5">
        <v>5</v>
      </c>
      <c r="B1841" s="5" t="s">
        <v>29745</v>
      </c>
      <c r="C1841" s="5" t="s">
        <v>52</v>
      </c>
      <c r="D1841" s="5">
        <v>9</v>
      </c>
      <c r="E1841" s="6">
        <v>150</v>
      </c>
      <c r="F1841" s="5" t="s">
        <v>120</v>
      </c>
      <c r="G1841" s="6">
        <v>870.97</v>
      </c>
      <c r="H1841" s="6">
        <v>261.6</v>
      </c>
      <c r="I1841" s="5" t="s">
        <v>29740</v>
      </c>
    </row>
    <row r="1842" ht="19" customHeight="1" spans="1:9">
      <c r="A1842" s="5">
        <v>5</v>
      </c>
      <c r="B1842" s="5" t="s">
        <v>382</v>
      </c>
      <c r="C1842" s="5" t="s">
        <v>52</v>
      </c>
      <c r="D1842" s="5">
        <v>31</v>
      </c>
      <c r="E1842" s="6">
        <v>150</v>
      </c>
      <c r="F1842" s="5" t="s">
        <v>113</v>
      </c>
      <c r="G1842" s="6">
        <v>3000</v>
      </c>
      <c r="H1842" s="6">
        <v>4588.6</v>
      </c>
      <c r="I1842" s="5" t="s">
        <v>29719</v>
      </c>
    </row>
    <row r="1843" ht="19" customHeight="1" spans="1:9">
      <c r="A1843" s="5">
        <v>5</v>
      </c>
      <c r="B1843" s="5" t="s">
        <v>29695</v>
      </c>
      <c r="C1843" s="5" t="s">
        <v>52</v>
      </c>
      <c r="D1843" s="5">
        <v>31</v>
      </c>
      <c r="E1843" s="6">
        <v>150</v>
      </c>
      <c r="F1843" s="5" t="s">
        <v>120</v>
      </c>
      <c r="G1843" s="6">
        <v>3000</v>
      </c>
      <c r="H1843" s="6">
        <v>794.4</v>
      </c>
      <c r="I1843" s="5" t="s">
        <v>29740</v>
      </c>
    </row>
    <row r="1844" ht="19" customHeight="1" spans="1:9">
      <c r="A1844" s="5">
        <v>5</v>
      </c>
      <c r="B1844" s="5" t="s">
        <v>392</v>
      </c>
      <c r="C1844" s="5" t="s">
        <v>52</v>
      </c>
      <c r="D1844" s="5">
        <v>31</v>
      </c>
      <c r="E1844" s="6">
        <v>150</v>
      </c>
      <c r="F1844" s="5" t="s">
        <v>120</v>
      </c>
      <c r="G1844" s="6">
        <v>3000</v>
      </c>
      <c r="H1844" s="6">
        <v>1949.9</v>
      </c>
      <c r="I1844" s="5" t="s">
        <v>29740</v>
      </c>
    </row>
    <row r="1845" ht="19" customHeight="1" spans="1:9">
      <c r="A1845" s="5">
        <v>5</v>
      </c>
      <c r="B1845" s="5" t="s">
        <v>401</v>
      </c>
      <c r="C1845" s="5" t="s">
        <v>52</v>
      </c>
      <c r="D1845" s="5">
        <v>31</v>
      </c>
      <c r="E1845" s="6">
        <v>260</v>
      </c>
      <c r="F1845" s="5" t="s">
        <v>113</v>
      </c>
      <c r="G1845" s="6">
        <v>5000</v>
      </c>
      <c r="H1845" s="6">
        <v>11645.5</v>
      </c>
      <c r="I1845" s="5" t="s">
        <v>29719</v>
      </c>
    </row>
    <row r="1846" ht="19" customHeight="1" spans="1:9">
      <c r="A1846" s="5">
        <v>5</v>
      </c>
      <c r="B1846" s="5" t="s">
        <v>404</v>
      </c>
      <c r="C1846" s="5" t="s">
        <v>52</v>
      </c>
      <c r="D1846" s="5">
        <v>14</v>
      </c>
      <c r="E1846" s="6">
        <v>260</v>
      </c>
      <c r="F1846" s="5" t="s">
        <v>120</v>
      </c>
      <c r="G1846" s="6">
        <v>2258.06</v>
      </c>
      <c r="H1846" s="6">
        <v>920.1</v>
      </c>
      <c r="I1846" s="5" t="s">
        <v>29740</v>
      </c>
    </row>
    <row r="1847" ht="19" customHeight="1" spans="1:9">
      <c r="A1847" s="5">
        <v>5</v>
      </c>
      <c r="B1847" s="5" t="s">
        <v>412</v>
      </c>
      <c r="C1847" s="5" t="s">
        <v>52</v>
      </c>
      <c r="D1847" s="5">
        <v>31</v>
      </c>
      <c r="E1847" s="6">
        <v>150</v>
      </c>
      <c r="F1847" s="5" t="s">
        <v>120</v>
      </c>
      <c r="G1847" s="6">
        <v>3000</v>
      </c>
      <c r="H1847" s="6">
        <v>1361.1</v>
      </c>
      <c r="I1847" s="5" t="s">
        <v>29740</v>
      </c>
    </row>
    <row r="1848" ht="19" customHeight="1" spans="1:9">
      <c r="A1848" s="5">
        <v>5</v>
      </c>
      <c r="B1848" s="5" t="s">
        <v>432</v>
      </c>
      <c r="C1848" s="5" t="s">
        <v>52</v>
      </c>
      <c r="D1848" s="5">
        <v>31</v>
      </c>
      <c r="E1848" s="6">
        <v>150</v>
      </c>
      <c r="F1848" s="5" t="s">
        <v>120</v>
      </c>
      <c r="G1848" s="6">
        <v>3000</v>
      </c>
      <c r="H1848" s="6">
        <v>1905.9</v>
      </c>
      <c r="I1848" s="5" t="s">
        <v>29740</v>
      </c>
    </row>
    <row r="1849" ht="19" customHeight="1" spans="1:9">
      <c r="A1849" s="5">
        <v>5</v>
      </c>
      <c r="B1849" s="5" t="s">
        <v>29661</v>
      </c>
      <c r="C1849" s="5" t="s">
        <v>52</v>
      </c>
      <c r="D1849" s="5">
        <v>12</v>
      </c>
      <c r="E1849" s="6">
        <v>260</v>
      </c>
      <c r="F1849" s="5" t="s">
        <v>120</v>
      </c>
      <c r="G1849" s="6">
        <v>1935.48</v>
      </c>
      <c r="H1849" s="6">
        <v>1076.3</v>
      </c>
      <c r="I1849" s="5" t="s">
        <v>29740</v>
      </c>
    </row>
    <row r="1850" ht="19" customHeight="1" spans="1:9">
      <c r="A1850" s="5">
        <v>5</v>
      </c>
      <c r="B1850" s="5" t="s">
        <v>29766</v>
      </c>
      <c r="C1850" s="5" t="s">
        <v>52</v>
      </c>
      <c r="D1850" s="5">
        <v>31</v>
      </c>
      <c r="E1850" s="6">
        <v>150</v>
      </c>
      <c r="F1850" s="5" t="s">
        <v>113</v>
      </c>
      <c r="G1850" s="6">
        <v>3000</v>
      </c>
      <c r="H1850" s="6">
        <v>5159.1</v>
      </c>
      <c r="I1850" s="5" t="s">
        <v>29719</v>
      </c>
    </row>
    <row r="1851" ht="19" customHeight="1" spans="1:9">
      <c r="A1851" s="5">
        <v>5</v>
      </c>
      <c r="B1851" s="5" t="s">
        <v>444</v>
      </c>
      <c r="C1851" s="5" t="s">
        <v>52</v>
      </c>
      <c r="D1851" s="5">
        <v>12</v>
      </c>
      <c r="E1851" s="6">
        <v>260</v>
      </c>
      <c r="F1851" s="5" t="s">
        <v>120</v>
      </c>
      <c r="G1851" s="6">
        <v>1935.48</v>
      </c>
      <c r="H1851" s="6">
        <v>636.39</v>
      </c>
      <c r="I1851" s="5" t="s">
        <v>29740</v>
      </c>
    </row>
    <row r="1852" ht="19" customHeight="1" spans="1:9">
      <c r="A1852" s="5">
        <v>5</v>
      </c>
      <c r="B1852" s="5" t="s">
        <v>448</v>
      </c>
      <c r="C1852" s="5" t="s">
        <v>52</v>
      </c>
      <c r="D1852" s="5">
        <v>10</v>
      </c>
      <c r="E1852" s="6">
        <v>260</v>
      </c>
      <c r="F1852" s="5" t="s">
        <v>120</v>
      </c>
      <c r="G1852" s="6">
        <v>1612.9</v>
      </c>
      <c r="H1852" s="6">
        <v>143.6</v>
      </c>
      <c r="I1852" s="5" t="s">
        <v>29740</v>
      </c>
    </row>
    <row r="1853" ht="19" customHeight="1" spans="1:9">
      <c r="A1853" s="5">
        <v>5</v>
      </c>
      <c r="B1853" s="5" t="s">
        <v>684</v>
      </c>
      <c r="C1853" s="5" t="s">
        <v>52</v>
      </c>
      <c r="D1853" s="5">
        <v>31</v>
      </c>
      <c r="E1853" s="6">
        <v>150</v>
      </c>
      <c r="F1853" s="5" t="s">
        <v>120</v>
      </c>
      <c r="G1853" s="6">
        <v>3000</v>
      </c>
      <c r="H1853" s="6">
        <v>2113.7</v>
      </c>
      <c r="I1853" s="5" t="s">
        <v>29740</v>
      </c>
    </row>
    <row r="1854" ht="19" customHeight="1" spans="1:9">
      <c r="A1854" s="5">
        <v>5</v>
      </c>
      <c r="B1854" s="5" t="s">
        <v>688</v>
      </c>
      <c r="C1854" s="5" t="s">
        <v>52</v>
      </c>
      <c r="D1854" s="5">
        <v>31</v>
      </c>
      <c r="E1854" s="6">
        <v>150</v>
      </c>
      <c r="F1854" s="5" t="s">
        <v>113</v>
      </c>
      <c r="G1854" s="6">
        <v>3000</v>
      </c>
      <c r="H1854" s="6">
        <v>3173.3</v>
      </c>
      <c r="I1854" s="5" t="s">
        <v>29719</v>
      </c>
    </row>
    <row r="1855" ht="19" customHeight="1" spans="1:9">
      <c r="A1855" s="5">
        <v>5</v>
      </c>
      <c r="B1855" s="5" t="s">
        <v>454</v>
      </c>
      <c r="C1855" s="5" t="s">
        <v>52</v>
      </c>
      <c r="D1855" s="5">
        <v>31</v>
      </c>
      <c r="E1855" s="6">
        <v>150</v>
      </c>
      <c r="F1855" s="5" t="s">
        <v>113</v>
      </c>
      <c r="G1855" s="6">
        <v>3000</v>
      </c>
      <c r="H1855" s="6">
        <v>3355.3</v>
      </c>
      <c r="I1855" s="5" t="s">
        <v>29719</v>
      </c>
    </row>
    <row r="1856" ht="19" customHeight="1" spans="1:9">
      <c r="A1856" s="5">
        <v>5</v>
      </c>
      <c r="B1856" s="5" t="s">
        <v>457</v>
      </c>
      <c r="C1856" s="5" t="s">
        <v>52</v>
      </c>
      <c r="D1856" s="5">
        <v>31</v>
      </c>
      <c r="E1856" s="6">
        <v>150</v>
      </c>
      <c r="F1856" s="5" t="s">
        <v>120</v>
      </c>
      <c r="G1856" s="6">
        <v>3000</v>
      </c>
      <c r="H1856" s="6">
        <v>2216.7</v>
      </c>
      <c r="I1856" s="5" t="s">
        <v>29740</v>
      </c>
    </row>
    <row r="1857" ht="19" customHeight="1" spans="1:9">
      <c r="A1857" s="5">
        <v>5</v>
      </c>
      <c r="B1857" s="5" t="s">
        <v>460</v>
      </c>
      <c r="C1857" s="5" t="s">
        <v>52</v>
      </c>
      <c r="D1857" s="5">
        <v>31</v>
      </c>
      <c r="E1857" s="6">
        <v>150</v>
      </c>
      <c r="F1857" s="5" t="s">
        <v>120</v>
      </c>
      <c r="G1857" s="6">
        <v>3000</v>
      </c>
      <c r="H1857" s="6">
        <v>1102.5</v>
      </c>
      <c r="I1857" s="5" t="s">
        <v>29740</v>
      </c>
    </row>
    <row r="1858" ht="19" customHeight="1" spans="1:9">
      <c r="A1858" s="5">
        <v>5</v>
      </c>
      <c r="B1858" s="5" t="s">
        <v>699</v>
      </c>
      <c r="C1858" s="5" t="s">
        <v>52</v>
      </c>
      <c r="D1858" s="5">
        <v>31</v>
      </c>
      <c r="E1858" s="6">
        <v>150</v>
      </c>
      <c r="F1858" s="5" t="s">
        <v>120</v>
      </c>
      <c r="G1858" s="6">
        <v>3000</v>
      </c>
      <c r="H1858" s="6">
        <v>681.7</v>
      </c>
      <c r="I1858" s="5" t="s">
        <v>29740</v>
      </c>
    </row>
    <row r="1859" ht="19" customHeight="1" spans="1:9">
      <c r="A1859" s="5">
        <v>5</v>
      </c>
      <c r="B1859" s="5" t="s">
        <v>56</v>
      </c>
      <c r="C1859" s="5" t="s">
        <v>52</v>
      </c>
      <c r="D1859" s="5">
        <v>31</v>
      </c>
      <c r="E1859" s="6">
        <v>150</v>
      </c>
      <c r="F1859" s="5" t="s">
        <v>113</v>
      </c>
      <c r="G1859" s="6">
        <v>3000</v>
      </c>
      <c r="H1859" s="6">
        <v>5375.4</v>
      </c>
      <c r="I1859" s="5" t="s">
        <v>29719</v>
      </c>
    </row>
    <row r="1860" ht="19" customHeight="1" spans="1:9">
      <c r="A1860" s="5">
        <v>5</v>
      </c>
      <c r="B1860" s="5" t="s">
        <v>473</v>
      </c>
      <c r="C1860" s="5" t="s">
        <v>52</v>
      </c>
      <c r="D1860" s="5">
        <v>31</v>
      </c>
      <c r="E1860" s="6">
        <v>150</v>
      </c>
      <c r="F1860" s="5" t="s">
        <v>113</v>
      </c>
      <c r="G1860" s="6">
        <v>3000</v>
      </c>
      <c r="H1860" s="6">
        <v>5045.2</v>
      </c>
      <c r="I1860" s="5" t="s">
        <v>29719</v>
      </c>
    </row>
    <row r="1861" ht="19" customHeight="1" spans="1:9">
      <c r="A1861" s="5">
        <v>5</v>
      </c>
      <c r="B1861" s="5" t="s">
        <v>704</v>
      </c>
      <c r="C1861" s="5" t="s">
        <v>52</v>
      </c>
      <c r="D1861" s="5">
        <v>18</v>
      </c>
      <c r="E1861" s="6">
        <v>150</v>
      </c>
      <c r="F1861" s="5" t="s">
        <v>120</v>
      </c>
      <c r="G1861" s="6">
        <v>1741.94</v>
      </c>
      <c r="H1861" s="6">
        <v>1114.8</v>
      </c>
      <c r="I1861" s="5" t="s">
        <v>29740</v>
      </c>
    </row>
    <row r="1862" ht="19" customHeight="1" spans="1:9">
      <c r="A1862" s="5">
        <v>5</v>
      </c>
      <c r="B1862" s="5" t="s">
        <v>547</v>
      </c>
      <c r="C1862" s="5" t="s">
        <v>52</v>
      </c>
      <c r="D1862" s="5">
        <v>31</v>
      </c>
      <c r="E1862" s="6">
        <v>150</v>
      </c>
      <c r="F1862" s="5" t="s">
        <v>113</v>
      </c>
      <c r="G1862" s="6">
        <v>3000</v>
      </c>
      <c r="H1862" s="6">
        <v>276.5</v>
      </c>
      <c r="I1862" s="5" t="s">
        <v>29719</v>
      </c>
    </row>
    <row r="1863" ht="19" customHeight="1" spans="1:9">
      <c r="A1863" s="5">
        <v>5</v>
      </c>
      <c r="B1863" s="5" t="s">
        <v>707</v>
      </c>
      <c r="C1863" s="5" t="s">
        <v>52</v>
      </c>
      <c r="D1863" s="5">
        <v>28</v>
      </c>
      <c r="E1863" s="6">
        <v>150</v>
      </c>
      <c r="F1863" s="5" t="s">
        <v>120</v>
      </c>
      <c r="G1863" s="6">
        <v>2709.68</v>
      </c>
      <c r="H1863" s="6">
        <v>2523.2</v>
      </c>
      <c r="I1863" s="5" t="s">
        <v>29740</v>
      </c>
    </row>
    <row r="1864" ht="19" customHeight="1" spans="1:9">
      <c r="A1864" s="5">
        <v>5</v>
      </c>
      <c r="B1864" s="5" t="s">
        <v>57</v>
      </c>
      <c r="C1864" s="5" t="s">
        <v>52</v>
      </c>
      <c r="D1864" s="5">
        <v>31</v>
      </c>
      <c r="E1864" s="6">
        <v>150</v>
      </c>
      <c r="F1864" s="5" t="s">
        <v>120</v>
      </c>
      <c r="G1864" s="6">
        <v>3000</v>
      </c>
      <c r="H1864" s="6">
        <v>2347.6</v>
      </c>
      <c r="I1864" s="5" t="s">
        <v>29740</v>
      </c>
    </row>
    <row r="1865" ht="19" customHeight="1" spans="1:9">
      <c r="A1865" s="5">
        <v>5</v>
      </c>
      <c r="B1865" s="5" t="s">
        <v>478</v>
      </c>
      <c r="C1865" s="5" t="s">
        <v>52</v>
      </c>
      <c r="D1865" s="5">
        <v>15</v>
      </c>
      <c r="E1865" s="6">
        <v>260</v>
      </c>
      <c r="F1865" s="5" t="s">
        <v>120</v>
      </c>
      <c r="G1865" s="6">
        <v>2419.35</v>
      </c>
      <c r="H1865" s="6">
        <v>1020.3</v>
      </c>
      <c r="I1865" s="5" t="s">
        <v>29740</v>
      </c>
    </row>
    <row r="1866" ht="19" customHeight="1" spans="1:9">
      <c r="A1866" s="5">
        <v>5</v>
      </c>
      <c r="B1866" s="5" t="s">
        <v>480</v>
      </c>
      <c r="C1866" s="5" t="s">
        <v>52</v>
      </c>
      <c r="D1866" s="5">
        <v>10</v>
      </c>
      <c r="E1866" s="6">
        <v>260</v>
      </c>
      <c r="F1866" s="5" t="s">
        <v>120</v>
      </c>
      <c r="G1866" s="6">
        <v>1612.9</v>
      </c>
      <c r="H1866" s="6">
        <v>327.9</v>
      </c>
      <c r="I1866" s="5" t="s">
        <v>29740</v>
      </c>
    </row>
    <row r="1867" ht="19" customHeight="1" spans="1:9">
      <c r="A1867" s="5">
        <v>5</v>
      </c>
      <c r="B1867" s="5" t="s">
        <v>483</v>
      </c>
      <c r="C1867" s="5" t="s">
        <v>52</v>
      </c>
      <c r="D1867" s="5">
        <v>31</v>
      </c>
      <c r="E1867" s="6">
        <v>150</v>
      </c>
      <c r="F1867" s="5" t="s">
        <v>120</v>
      </c>
      <c r="G1867" s="6">
        <v>3000</v>
      </c>
      <c r="H1867" s="6">
        <v>1460.5</v>
      </c>
      <c r="I1867" s="5" t="s">
        <v>29740</v>
      </c>
    </row>
    <row r="1868" ht="19" customHeight="1" spans="1:9">
      <c r="A1868" s="5">
        <v>5</v>
      </c>
      <c r="B1868" s="5" t="s">
        <v>491</v>
      </c>
      <c r="C1868" s="5" t="s">
        <v>52</v>
      </c>
      <c r="D1868" s="5">
        <v>12</v>
      </c>
      <c r="E1868" s="6">
        <v>260</v>
      </c>
      <c r="F1868" s="5" t="s">
        <v>120</v>
      </c>
      <c r="G1868" s="6">
        <v>1935.48</v>
      </c>
      <c r="H1868" s="6">
        <v>1445.58</v>
      </c>
      <c r="I1868" s="5" t="s">
        <v>29740</v>
      </c>
    </row>
    <row r="1869" ht="19" customHeight="1" spans="1:9">
      <c r="A1869" s="5">
        <v>5</v>
      </c>
      <c r="B1869" s="5" t="s">
        <v>493</v>
      </c>
      <c r="C1869" s="5" t="s">
        <v>52</v>
      </c>
      <c r="D1869" s="5">
        <v>31</v>
      </c>
      <c r="E1869" s="6">
        <v>150</v>
      </c>
      <c r="F1869" s="5" t="s">
        <v>113</v>
      </c>
      <c r="G1869" s="6">
        <v>3000</v>
      </c>
      <c r="H1869" s="6">
        <v>2813.4</v>
      </c>
      <c r="I1869" s="5" t="s">
        <v>29719</v>
      </c>
    </row>
    <row r="1870" ht="19" customHeight="1" spans="1:9">
      <c r="A1870" s="5">
        <v>5</v>
      </c>
      <c r="B1870" s="5" t="s">
        <v>717</v>
      </c>
      <c r="C1870" s="5" t="s">
        <v>52</v>
      </c>
      <c r="D1870" s="5">
        <v>10</v>
      </c>
      <c r="E1870" s="6">
        <v>260</v>
      </c>
      <c r="F1870" s="5" t="s">
        <v>120</v>
      </c>
      <c r="G1870" s="6">
        <v>1612.9</v>
      </c>
      <c r="H1870" s="6">
        <v>451.8</v>
      </c>
      <c r="I1870" s="5" t="s">
        <v>29740</v>
      </c>
    </row>
    <row r="1871" ht="19" customHeight="1" spans="1:9">
      <c r="A1871" s="5">
        <v>5</v>
      </c>
      <c r="B1871" s="5" t="s">
        <v>501</v>
      </c>
      <c r="C1871" s="5" t="s">
        <v>52</v>
      </c>
      <c r="D1871" s="5">
        <v>31</v>
      </c>
      <c r="E1871" s="6">
        <v>150</v>
      </c>
      <c r="F1871" s="5" t="s">
        <v>120</v>
      </c>
      <c r="G1871" s="6">
        <v>3000</v>
      </c>
      <c r="H1871" s="6">
        <v>2653.2</v>
      </c>
      <c r="I1871" s="5" t="s">
        <v>29740</v>
      </c>
    </row>
    <row r="1872" ht="19" customHeight="1" spans="1:9">
      <c r="A1872" s="5">
        <v>5</v>
      </c>
      <c r="B1872" s="5" t="s">
        <v>503</v>
      </c>
      <c r="C1872" s="5" t="s">
        <v>52</v>
      </c>
      <c r="D1872" s="5">
        <v>31</v>
      </c>
      <c r="E1872" s="6">
        <v>150</v>
      </c>
      <c r="F1872" s="5" t="s">
        <v>113</v>
      </c>
      <c r="G1872" s="6">
        <v>3000</v>
      </c>
      <c r="H1872" s="6">
        <v>5422.7</v>
      </c>
      <c r="I1872" s="5" t="s">
        <v>29719</v>
      </c>
    </row>
    <row r="1873" ht="19" customHeight="1" spans="1:9">
      <c r="A1873" s="5">
        <v>5</v>
      </c>
      <c r="B1873" s="5" t="s">
        <v>507</v>
      </c>
      <c r="C1873" s="5" t="s">
        <v>52</v>
      </c>
      <c r="D1873" s="5">
        <v>4</v>
      </c>
      <c r="E1873" s="6">
        <v>150</v>
      </c>
      <c r="F1873" s="5" t="s">
        <v>113</v>
      </c>
      <c r="G1873" s="6">
        <v>387.1</v>
      </c>
      <c r="H1873" s="6">
        <v>166.3</v>
      </c>
      <c r="I1873" s="5" t="s">
        <v>29719</v>
      </c>
    </row>
    <row r="1874" ht="19" customHeight="1" spans="1:9">
      <c r="A1874" s="5">
        <v>5</v>
      </c>
      <c r="B1874" s="5" t="s">
        <v>511</v>
      </c>
      <c r="C1874" s="5" t="s">
        <v>52</v>
      </c>
      <c r="D1874" s="5">
        <v>20</v>
      </c>
      <c r="E1874" s="6">
        <v>150</v>
      </c>
      <c r="F1874" s="5" t="s">
        <v>120</v>
      </c>
      <c r="G1874" s="6">
        <v>1935.48</v>
      </c>
      <c r="H1874" s="6">
        <v>1281.2</v>
      </c>
      <c r="I1874" s="5" t="s">
        <v>29740</v>
      </c>
    </row>
    <row r="1875" ht="19" customHeight="1" spans="1:9">
      <c r="A1875" s="5">
        <v>5</v>
      </c>
      <c r="B1875" s="5" t="s">
        <v>515</v>
      </c>
      <c r="C1875" s="5" t="s">
        <v>52</v>
      </c>
      <c r="D1875" s="5">
        <v>31</v>
      </c>
      <c r="E1875" s="6">
        <v>150</v>
      </c>
      <c r="F1875" s="5" t="s">
        <v>120</v>
      </c>
      <c r="G1875" s="6">
        <v>3000</v>
      </c>
      <c r="H1875" s="6">
        <v>989.3</v>
      </c>
      <c r="I1875" s="5" t="s">
        <v>29740</v>
      </c>
    </row>
    <row r="1876" ht="19" customHeight="1" spans="1:9">
      <c r="A1876" s="5">
        <v>5</v>
      </c>
      <c r="B1876" s="5" t="s">
        <v>724</v>
      </c>
      <c r="C1876" s="5" t="s">
        <v>52</v>
      </c>
      <c r="D1876" s="5">
        <v>31</v>
      </c>
      <c r="E1876" s="6">
        <v>150</v>
      </c>
      <c r="F1876" s="5" t="s">
        <v>113</v>
      </c>
      <c r="G1876" s="6">
        <v>3000</v>
      </c>
      <c r="H1876" s="6">
        <v>11265.6</v>
      </c>
      <c r="I1876" s="5" t="s">
        <v>29719</v>
      </c>
    </row>
    <row r="1877" ht="19" customHeight="1" spans="1:9">
      <c r="A1877" s="5">
        <v>5</v>
      </c>
      <c r="B1877" s="5" t="s">
        <v>519</v>
      </c>
      <c r="C1877" s="5" t="s">
        <v>52</v>
      </c>
      <c r="D1877" s="5">
        <v>31</v>
      </c>
      <c r="E1877" s="6">
        <v>150</v>
      </c>
      <c r="F1877" s="5" t="s">
        <v>113</v>
      </c>
      <c r="G1877" s="6">
        <v>3000</v>
      </c>
      <c r="H1877" s="6">
        <v>5680.7</v>
      </c>
      <c r="I1877" s="5" t="s">
        <v>29719</v>
      </c>
    </row>
    <row r="1878" ht="19" customHeight="1" spans="1:9">
      <c r="A1878" s="5">
        <v>5</v>
      </c>
      <c r="B1878" s="5" t="s">
        <v>522</v>
      </c>
      <c r="C1878" s="5" t="s">
        <v>52</v>
      </c>
      <c r="D1878" s="5">
        <v>31</v>
      </c>
      <c r="E1878" s="6">
        <v>150</v>
      </c>
      <c r="F1878" s="5" t="s">
        <v>113</v>
      </c>
      <c r="G1878" s="6">
        <v>3000</v>
      </c>
      <c r="H1878" s="6">
        <v>5054.9</v>
      </c>
      <c r="I1878" s="5" t="s">
        <v>29719</v>
      </c>
    </row>
    <row r="1879" ht="19" customHeight="1" spans="1:9">
      <c r="A1879" s="5">
        <v>5</v>
      </c>
      <c r="B1879" s="5" t="s">
        <v>727</v>
      </c>
      <c r="C1879" s="5" t="s">
        <v>52</v>
      </c>
      <c r="D1879" s="5">
        <v>31</v>
      </c>
      <c r="E1879" s="6">
        <v>150</v>
      </c>
      <c r="F1879" s="5" t="s">
        <v>113</v>
      </c>
      <c r="G1879" s="6">
        <v>3000</v>
      </c>
      <c r="H1879" s="6">
        <v>5566</v>
      </c>
      <c r="I1879" s="5" t="s">
        <v>29719</v>
      </c>
    </row>
    <row r="1880" ht="19" customHeight="1" spans="1:9">
      <c r="A1880" s="5">
        <v>5</v>
      </c>
      <c r="B1880" s="5" t="s">
        <v>728</v>
      </c>
      <c r="C1880" s="5" t="s">
        <v>52</v>
      </c>
      <c r="D1880" s="5">
        <v>31</v>
      </c>
      <c r="E1880" s="6">
        <v>150</v>
      </c>
      <c r="F1880" s="5" t="s">
        <v>120</v>
      </c>
      <c r="G1880" s="6">
        <v>3000</v>
      </c>
      <c r="H1880" s="6">
        <v>2438.3</v>
      </c>
      <c r="I1880" s="5" t="s">
        <v>29740</v>
      </c>
    </row>
    <row r="1881" ht="19" customHeight="1" spans="1:9">
      <c r="A1881" s="5">
        <v>5</v>
      </c>
      <c r="B1881" s="5" t="s">
        <v>524</v>
      </c>
      <c r="C1881" s="5" t="s">
        <v>52</v>
      </c>
      <c r="D1881" s="5">
        <v>22</v>
      </c>
      <c r="E1881" s="6">
        <v>150</v>
      </c>
      <c r="F1881" s="5" t="s">
        <v>120</v>
      </c>
      <c r="G1881" s="6">
        <v>2129.03</v>
      </c>
      <c r="H1881" s="6">
        <v>1079.3</v>
      </c>
      <c r="I1881" s="5" t="s">
        <v>29740</v>
      </c>
    </row>
    <row r="1882" ht="19" customHeight="1" spans="1:9">
      <c r="A1882" s="5">
        <v>5</v>
      </c>
      <c r="B1882" s="5" t="s">
        <v>533</v>
      </c>
      <c r="C1882" s="5" t="s">
        <v>52</v>
      </c>
      <c r="D1882" s="5">
        <v>22</v>
      </c>
      <c r="E1882" s="6">
        <v>150</v>
      </c>
      <c r="F1882" s="5" t="s">
        <v>120</v>
      </c>
      <c r="G1882" s="6">
        <v>2129.03</v>
      </c>
      <c r="H1882" s="6">
        <v>1171.7</v>
      </c>
      <c r="I1882" s="5" t="s">
        <v>29740</v>
      </c>
    </row>
    <row r="1883" ht="19" customHeight="1" spans="1:9">
      <c r="A1883" s="5">
        <v>5</v>
      </c>
      <c r="B1883" s="5" t="s">
        <v>534</v>
      </c>
      <c r="C1883" s="5" t="s">
        <v>52</v>
      </c>
      <c r="D1883" s="5">
        <v>22</v>
      </c>
      <c r="E1883" s="6">
        <v>150</v>
      </c>
      <c r="F1883" s="5" t="s">
        <v>120</v>
      </c>
      <c r="G1883" s="6">
        <v>2129.03</v>
      </c>
      <c r="H1883" s="6">
        <v>584.3</v>
      </c>
      <c r="I1883" s="5" t="s">
        <v>29740</v>
      </c>
    </row>
    <row r="1884" ht="19" customHeight="1" spans="1:9">
      <c r="A1884" s="5">
        <v>5</v>
      </c>
      <c r="B1884" s="5" t="s">
        <v>535</v>
      </c>
      <c r="C1884" s="5" t="s">
        <v>52</v>
      </c>
      <c r="D1884" s="5">
        <v>31</v>
      </c>
      <c r="E1884" s="6">
        <v>150</v>
      </c>
      <c r="F1884" s="5" t="s">
        <v>120</v>
      </c>
      <c r="G1884" s="6">
        <v>3000</v>
      </c>
      <c r="H1884" s="6">
        <v>2252.4</v>
      </c>
      <c r="I1884" s="5" t="s">
        <v>29740</v>
      </c>
    </row>
    <row r="1885" ht="19" customHeight="1" spans="1:9">
      <c r="A1885" s="5">
        <v>5</v>
      </c>
      <c r="B1885" s="5" t="s">
        <v>734</v>
      </c>
      <c r="C1885" s="5" t="s">
        <v>52</v>
      </c>
      <c r="D1885" s="5">
        <v>20</v>
      </c>
      <c r="E1885" s="6">
        <v>150</v>
      </c>
      <c r="F1885" s="5" t="s">
        <v>113</v>
      </c>
      <c r="G1885" s="6">
        <v>1935.48</v>
      </c>
      <c r="H1885" s="6">
        <v>3763.6</v>
      </c>
      <c r="I1885" s="5" t="s">
        <v>29719</v>
      </c>
    </row>
    <row r="1886" ht="19" customHeight="1" spans="1:9">
      <c r="A1886" s="5">
        <v>5</v>
      </c>
      <c r="B1886" s="5" t="s">
        <v>736</v>
      </c>
      <c r="C1886" s="5" t="s">
        <v>52</v>
      </c>
      <c r="D1886" s="5">
        <v>6</v>
      </c>
      <c r="E1886" s="6">
        <v>150</v>
      </c>
      <c r="F1886" s="5" t="s">
        <v>120</v>
      </c>
      <c r="G1886" s="6">
        <v>580.65</v>
      </c>
      <c r="H1886" s="6">
        <v>322.8</v>
      </c>
      <c r="I1886" s="5" t="s">
        <v>29740</v>
      </c>
    </row>
    <row r="1887" ht="19" customHeight="1" spans="1:9">
      <c r="A1887" s="5">
        <v>5</v>
      </c>
      <c r="B1887" s="5" t="s">
        <v>739</v>
      </c>
      <c r="C1887" s="5" t="s">
        <v>52</v>
      </c>
      <c r="D1887" s="5">
        <v>31</v>
      </c>
      <c r="E1887" s="6">
        <v>150</v>
      </c>
      <c r="F1887" s="5" t="s">
        <v>113</v>
      </c>
      <c r="G1887" s="6">
        <v>3000</v>
      </c>
      <c r="H1887" s="6">
        <v>3413.8</v>
      </c>
      <c r="I1887" s="5" t="s">
        <v>29719</v>
      </c>
    </row>
    <row r="1888" ht="19" customHeight="1" spans="1:9">
      <c r="A1888" s="5">
        <v>5</v>
      </c>
      <c r="B1888" s="5" t="s">
        <v>434</v>
      </c>
      <c r="C1888" s="5" t="s">
        <v>29729</v>
      </c>
      <c r="D1888" s="5">
        <v>15</v>
      </c>
      <c r="E1888" s="6">
        <v>260</v>
      </c>
      <c r="F1888" s="5" t="s">
        <v>120</v>
      </c>
      <c r="G1888" s="6">
        <v>2419.35</v>
      </c>
      <c r="H1888" s="6">
        <v>704.82</v>
      </c>
      <c r="I1888" s="5" t="s">
        <v>29740</v>
      </c>
    </row>
    <row r="1889" ht="19" customHeight="1" spans="1:9">
      <c r="A1889" s="5">
        <v>5</v>
      </c>
      <c r="B1889" s="5" t="s">
        <v>438</v>
      </c>
      <c r="C1889" s="5" t="s">
        <v>29729</v>
      </c>
      <c r="D1889" s="5">
        <v>11</v>
      </c>
      <c r="E1889" s="6">
        <v>260</v>
      </c>
      <c r="F1889" s="5" t="s">
        <v>113</v>
      </c>
      <c r="G1889" s="6">
        <v>1774.19</v>
      </c>
      <c r="H1889" s="6">
        <v>0</v>
      </c>
      <c r="I1889" s="5" t="s">
        <v>29719</v>
      </c>
    </row>
    <row r="1890" ht="19" customHeight="1" spans="1:9">
      <c r="A1890" s="5">
        <v>5</v>
      </c>
      <c r="B1890" s="5" t="s">
        <v>687</v>
      </c>
      <c r="C1890" s="5" t="s">
        <v>29729</v>
      </c>
      <c r="D1890" s="5">
        <v>17</v>
      </c>
      <c r="E1890" s="6">
        <v>150</v>
      </c>
      <c r="F1890" s="5" t="s">
        <v>120</v>
      </c>
      <c r="G1890" s="6">
        <v>1645.16</v>
      </c>
      <c r="H1890" s="6">
        <v>906.4</v>
      </c>
      <c r="I1890" s="5" t="s">
        <v>29740</v>
      </c>
    </row>
    <row r="1891" ht="19" customHeight="1" spans="1:9">
      <c r="A1891" s="5">
        <v>5</v>
      </c>
      <c r="B1891" s="5" t="s">
        <v>452</v>
      </c>
      <c r="C1891" s="5" t="s">
        <v>29729</v>
      </c>
      <c r="D1891" s="5">
        <v>31</v>
      </c>
      <c r="E1891" s="6">
        <v>260</v>
      </c>
      <c r="F1891" s="5" t="s">
        <v>120</v>
      </c>
      <c r="G1891" s="6">
        <v>5000</v>
      </c>
      <c r="H1891" s="6">
        <v>919.7</v>
      </c>
      <c r="I1891" s="5" t="s">
        <v>29740</v>
      </c>
    </row>
    <row r="1892" ht="19" customHeight="1" spans="1:9">
      <c r="A1892" s="5">
        <v>5</v>
      </c>
      <c r="B1892" s="5" t="s">
        <v>458</v>
      </c>
      <c r="C1892" s="5" t="s">
        <v>29729</v>
      </c>
      <c r="D1892" s="5">
        <v>11</v>
      </c>
      <c r="E1892" s="6">
        <v>260</v>
      </c>
      <c r="F1892" s="5" t="s">
        <v>113</v>
      </c>
      <c r="G1892" s="6">
        <v>1774.19</v>
      </c>
      <c r="H1892" s="6">
        <v>2476.42</v>
      </c>
      <c r="I1892" s="5" t="s">
        <v>29719</v>
      </c>
    </row>
    <row r="1893" ht="19" customHeight="1" spans="1:9">
      <c r="A1893" s="5">
        <v>5</v>
      </c>
      <c r="B1893" s="5" t="s">
        <v>467</v>
      </c>
      <c r="C1893" s="5" t="s">
        <v>29729</v>
      </c>
      <c r="D1893" s="5">
        <v>21</v>
      </c>
      <c r="E1893" s="6">
        <v>150</v>
      </c>
      <c r="F1893" s="5" t="s">
        <v>113</v>
      </c>
      <c r="G1893" s="6">
        <v>2032.26</v>
      </c>
      <c r="H1893" s="6">
        <v>6108.4</v>
      </c>
      <c r="I1893" s="5" t="s">
        <v>29719</v>
      </c>
    </row>
    <row r="1894" ht="19" customHeight="1" spans="1:9">
      <c r="A1894" s="5">
        <v>5</v>
      </c>
      <c r="B1894" s="5" t="s">
        <v>478</v>
      </c>
      <c r="C1894" s="5" t="s">
        <v>29729</v>
      </c>
      <c r="D1894" s="5">
        <v>16</v>
      </c>
      <c r="E1894" s="6">
        <v>260</v>
      </c>
      <c r="F1894" s="5" t="s">
        <v>120</v>
      </c>
      <c r="G1894" s="6">
        <v>2580.65</v>
      </c>
      <c r="H1894" s="6">
        <v>184</v>
      </c>
      <c r="I1894" s="5" t="s">
        <v>29740</v>
      </c>
    </row>
    <row r="1895" ht="19" customHeight="1" spans="1:9">
      <c r="A1895" s="5">
        <v>5</v>
      </c>
      <c r="B1895" s="5" t="s">
        <v>77</v>
      </c>
      <c r="C1895" s="5" t="s">
        <v>29729</v>
      </c>
      <c r="D1895" s="5">
        <v>17</v>
      </c>
      <c r="E1895" s="6">
        <v>260</v>
      </c>
      <c r="F1895" s="5" t="s">
        <v>120</v>
      </c>
      <c r="G1895" s="6">
        <v>2741.94</v>
      </c>
      <c r="H1895" s="6">
        <v>1860.6</v>
      </c>
      <c r="I1895" s="5" t="s">
        <v>29740</v>
      </c>
    </row>
    <row r="1896" ht="19" customHeight="1" spans="1:9">
      <c r="A1896" s="5">
        <v>5</v>
      </c>
      <c r="B1896" s="5" t="s">
        <v>514</v>
      </c>
      <c r="C1896" s="5" t="s">
        <v>29729</v>
      </c>
      <c r="D1896" s="5">
        <v>29</v>
      </c>
      <c r="E1896" s="6">
        <v>150</v>
      </c>
      <c r="F1896" s="5" t="s">
        <v>113</v>
      </c>
      <c r="G1896" s="6">
        <v>2806.45</v>
      </c>
      <c r="H1896" s="6">
        <v>3917.7</v>
      </c>
      <c r="I1896" s="5" t="s">
        <v>29719</v>
      </c>
    </row>
    <row r="1897" ht="19" customHeight="1" spans="1:9">
      <c r="A1897" s="5">
        <v>5</v>
      </c>
      <c r="B1897" s="5" t="s">
        <v>29686</v>
      </c>
      <c r="C1897" s="5" t="s">
        <v>29729</v>
      </c>
      <c r="D1897" s="5">
        <v>19</v>
      </c>
      <c r="E1897" s="6">
        <v>150</v>
      </c>
      <c r="F1897" s="5" t="s">
        <v>113</v>
      </c>
      <c r="G1897" s="6">
        <v>1838.71</v>
      </c>
      <c r="H1897" s="6">
        <v>4013.4</v>
      </c>
      <c r="I1897" s="5" t="s">
        <v>29719</v>
      </c>
    </row>
    <row r="1898" ht="19" customHeight="1" spans="1:9">
      <c r="A1898" s="5">
        <v>5</v>
      </c>
      <c r="B1898" s="5" t="s">
        <v>528</v>
      </c>
      <c r="C1898" s="5" t="s">
        <v>29729</v>
      </c>
      <c r="D1898" s="5">
        <v>31</v>
      </c>
      <c r="E1898" s="6">
        <v>150</v>
      </c>
      <c r="F1898" s="5" t="s">
        <v>113</v>
      </c>
      <c r="G1898" s="6">
        <v>3000</v>
      </c>
      <c r="H1898" s="6">
        <v>4700.4</v>
      </c>
      <c r="I1898" s="5" t="s">
        <v>29719</v>
      </c>
    </row>
    <row r="1899" ht="19" customHeight="1" spans="1:9">
      <c r="A1899" s="5">
        <v>5</v>
      </c>
      <c r="B1899" s="5" t="s">
        <v>740</v>
      </c>
      <c r="C1899" s="5" t="s">
        <v>29729</v>
      </c>
      <c r="D1899" s="5">
        <v>31</v>
      </c>
      <c r="E1899" s="6">
        <v>150</v>
      </c>
      <c r="F1899" s="5" t="s">
        <v>113</v>
      </c>
      <c r="G1899" s="6">
        <v>3000</v>
      </c>
      <c r="H1899" s="6">
        <v>3606</v>
      </c>
      <c r="I1899" s="5" t="s">
        <v>29719</v>
      </c>
    </row>
    <row r="1900" ht="19" customHeight="1" spans="1:9">
      <c r="A1900" s="5">
        <v>5</v>
      </c>
      <c r="B1900" s="5" t="s">
        <v>29746</v>
      </c>
      <c r="C1900" s="5" t="s">
        <v>253</v>
      </c>
      <c r="D1900" s="5">
        <v>31</v>
      </c>
      <c r="E1900" s="6">
        <v>260</v>
      </c>
      <c r="F1900" s="5" t="s">
        <v>113</v>
      </c>
      <c r="G1900" s="6">
        <v>5000</v>
      </c>
      <c r="H1900" s="6">
        <v>0</v>
      </c>
      <c r="I1900" s="5" t="s">
        <v>29719</v>
      </c>
    </row>
    <row r="1901" ht="19" customHeight="1" spans="1:9">
      <c r="A1901" s="5">
        <v>5</v>
      </c>
      <c r="B1901" s="5" t="s">
        <v>29668</v>
      </c>
      <c r="C1901" s="5" t="s">
        <v>29721</v>
      </c>
      <c r="D1901" s="5">
        <v>31</v>
      </c>
      <c r="E1901" s="6">
        <v>150</v>
      </c>
      <c r="F1901" s="5" t="s">
        <v>113</v>
      </c>
      <c r="G1901" s="6">
        <v>3000</v>
      </c>
      <c r="H1901" s="6">
        <v>0</v>
      </c>
      <c r="I1901" s="5" t="s">
        <v>29719</v>
      </c>
    </row>
    <row r="1902" ht="19" customHeight="1" spans="1:9">
      <c r="A1902" s="5">
        <v>5</v>
      </c>
      <c r="B1902" s="5" t="s">
        <v>639</v>
      </c>
      <c r="C1902" s="5" t="s">
        <v>29718</v>
      </c>
      <c r="D1902" s="5">
        <v>31</v>
      </c>
      <c r="E1902" s="6">
        <v>150</v>
      </c>
      <c r="F1902" s="5" t="s">
        <v>120</v>
      </c>
      <c r="G1902" s="6">
        <v>3000</v>
      </c>
      <c r="H1902" s="6">
        <v>0</v>
      </c>
      <c r="I1902" s="5" t="s">
        <v>29740</v>
      </c>
    </row>
    <row r="1903" ht="19" customHeight="1" spans="1:9">
      <c r="A1903" s="5">
        <v>6</v>
      </c>
      <c r="B1903" s="5" t="s">
        <v>141</v>
      </c>
      <c r="C1903" s="5" t="s">
        <v>558</v>
      </c>
      <c r="D1903" s="5">
        <v>30</v>
      </c>
      <c r="E1903" s="6">
        <v>150</v>
      </c>
      <c r="F1903" s="5" t="s">
        <v>113</v>
      </c>
      <c r="G1903" s="6">
        <v>3000</v>
      </c>
      <c r="H1903" s="6">
        <v>3297.4</v>
      </c>
      <c r="I1903" s="5" t="s">
        <v>29719</v>
      </c>
    </row>
    <row r="1904" ht="19" customHeight="1" spans="1:9">
      <c r="A1904" s="5">
        <v>6</v>
      </c>
      <c r="B1904" s="5" t="s">
        <v>832</v>
      </c>
      <c r="C1904" s="5" t="s">
        <v>558</v>
      </c>
      <c r="D1904" s="5">
        <v>30</v>
      </c>
      <c r="E1904" s="6">
        <v>260</v>
      </c>
      <c r="F1904" s="5" t="s">
        <v>113</v>
      </c>
      <c r="G1904" s="6">
        <v>5000</v>
      </c>
      <c r="H1904" s="6">
        <v>8379.8</v>
      </c>
      <c r="I1904" s="5" t="s">
        <v>29719</v>
      </c>
    </row>
    <row r="1905" ht="19" customHeight="1" spans="1:9">
      <c r="A1905" s="5">
        <v>6</v>
      </c>
      <c r="B1905" s="5" t="s">
        <v>146</v>
      </c>
      <c r="C1905" s="5" t="s">
        <v>558</v>
      </c>
      <c r="D1905" s="5">
        <v>30</v>
      </c>
      <c r="E1905" s="6">
        <v>150</v>
      </c>
      <c r="F1905" s="5" t="s">
        <v>113</v>
      </c>
      <c r="G1905" s="6">
        <v>3000</v>
      </c>
      <c r="H1905" s="6">
        <v>3463.3</v>
      </c>
      <c r="I1905" s="5" t="s">
        <v>29719</v>
      </c>
    </row>
    <row r="1906" ht="19" customHeight="1" spans="1:9">
      <c r="A1906" s="5">
        <v>6</v>
      </c>
      <c r="B1906" s="5" t="s">
        <v>569</v>
      </c>
      <c r="C1906" s="5" t="s">
        <v>558</v>
      </c>
      <c r="D1906" s="5">
        <v>30</v>
      </c>
      <c r="E1906" s="6">
        <v>260</v>
      </c>
      <c r="F1906" s="5" t="s">
        <v>113</v>
      </c>
      <c r="G1906" s="6">
        <v>5000</v>
      </c>
      <c r="H1906" s="6">
        <v>6339.5</v>
      </c>
      <c r="I1906" s="5" t="s">
        <v>29719</v>
      </c>
    </row>
    <row r="1907" ht="19" customHeight="1" spans="1:9">
      <c r="A1907" s="5">
        <v>6</v>
      </c>
      <c r="B1907" s="5" t="s">
        <v>81</v>
      </c>
      <c r="C1907" s="5" t="s">
        <v>558</v>
      </c>
      <c r="D1907" s="5">
        <v>1</v>
      </c>
      <c r="E1907" s="6">
        <v>260</v>
      </c>
      <c r="F1907" s="5" t="s">
        <v>120</v>
      </c>
      <c r="G1907" s="6">
        <v>166.67</v>
      </c>
      <c r="H1907" s="6">
        <v>0</v>
      </c>
      <c r="I1907" s="5" t="s">
        <v>29740</v>
      </c>
    </row>
    <row r="1908" ht="19" customHeight="1" spans="1:9">
      <c r="A1908" s="5">
        <v>6</v>
      </c>
      <c r="B1908" s="5" t="s">
        <v>572</v>
      </c>
      <c r="C1908" s="5" t="s">
        <v>558</v>
      </c>
      <c r="D1908" s="5">
        <v>30</v>
      </c>
      <c r="E1908" s="6">
        <v>260</v>
      </c>
      <c r="F1908" s="5" t="s">
        <v>113</v>
      </c>
      <c r="G1908" s="6">
        <v>5000</v>
      </c>
      <c r="H1908" s="6">
        <v>4715.7</v>
      </c>
      <c r="I1908" s="5" t="s">
        <v>29719</v>
      </c>
    </row>
    <row r="1909" ht="19" customHeight="1" spans="1:9">
      <c r="A1909" s="5">
        <v>6</v>
      </c>
      <c r="B1909" s="5" t="s">
        <v>575</v>
      </c>
      <c r="C1909" s="5" t="s">
        <v>558</v>
      </c>
      <c r="D1909" s="5">
        <v>30</v>
      </c>
      <c r="E1909" s="6">
        <v>260</v>
      </c>
      <c r="F1909" s="5" t="s">
        <v>113</v>
      </c>
      <c r="G1909" s="6">
        <v>5000</v>
      </c>
      <c r="H1909" s="6">
        <v>5776.8</v>
      </c>
      <c r="I1909" s="5" t="s">
        <v>29719</v>
      </c>
    </row>
    <row r="1910" ht="19" customHeight="1" spans="1:9">
      <c r="A1910" s="5">
        <v>6</v>
      </c>
      <c r="B1910" s="5" t="s">
        <v>29671</v>
      </c>
      <c r="C1910" s="5" t="s">
        <v>558</v>
      </c>
      <c r="D1910" s="5">
        <v>30</v>
      </c>
      <c r="E1910" s="6">
        <v>260</v>
      </c>
      <c r="F1910" s="5" t="s">
        <v>113</v>
      </c>
      <c r="G1910" s="6">
        <v>5000</v>
      </c>
      <c r="H1910" s="6">
        <v>9305.4</v>
      </c>
      <c r="I1910" s="5" t="s">
        <v>29719</v>
      </c>
    </row>
    <row r="1911" ht="19" customHeight="1" spans="1:9">
      <c r="A1911" s="5">
        <v>6</v>
      </c>
      <c r="B1911" s="5" t="s">
        <v>29708</v>
      </c>
      <c r="C1911" s="5" t="s">
        <v>558</v>
      </c>
      <c r="D1911" s="5">
        <v>1</v>
      </c>
      <c r="E1911" s="6">
        <v>260</v>
      </c>
      <c r="F1911" s="5" t="s">
        <v>113</v>
      </c>
      <c r="G1911" s="6">
        <v>166.67</v>
      </c>
      <c r="H1911" s="6">
        <v>0</v>
      </c>
      <c r="I1911" s="5" t="s">
        <v>29719</v>
      </c>
    </row>
    <row r="1912" ht="19" customHeight="1" spans="1:9">
      <c r="A1912" s="5">
        <v>6</v>
      </c>
      <c r="B1912" s="5" t="s">
        <v>29703</v>
      </c>
      <c r="C1912" s="5" t="s">
        <v>558</v>
      </c>
      <c r="D1912" s="5">
        <v>30</v>
      </c>
      <c r="E1912" s="6">
        <v>260</v>
      </c>
      <c r="F1912" s="5" t="s">
        <v>113</v>
      </c>
      <c r="G1912" s="6">
        <v>5000</v>
      </c>
      <c r="H1912" s="6">
        <v>3615.3</v>
      </c>
      <c r="I1912" s="5" t="s">
        <v>29719</v>
      </c>
    </row>
    <row r="1913" ht="19" customHeight="1" spans="1:9">
      <c r="A1913" s="5">
        <v>6</v>
      </c>
      <c r="B1913" s="5" t="s">
        <v>330</v>
      </c>
      <c r="C1913" s="5" t="s">
        <v>558</v>
      </c>
      <c r="D1913" s="5">
        <v>1</v>
      </c>
      <c r="E1913" s="6">
        <v>260</v>
      </c>
      <c r="F1913" s="5" t="s">
        <v>120</v>
      </c>
      <c r="G1913" s="6">
        <v>166.67</v>
      </c>
      <c r="H1913" s="6">
        <v>0</v>
      </c>
      <c r="I1913" s="5" t="s">
        <v>29740</v>
      </c>
    </row>
    <row r="1914" ht="19" customHeight="1" spans="1:9">
      <c r="A1914" s="5">
        <v>6</v>
      </c>
      <c r="B1914" s="5" t="s">
        <v>29663</v>
      </c>
      <c r="C1914" s="5" t="s">
        <v>558</v>
      </c>
      <c r="D1914" s="5">
        <v>30</v>
      </c>
      <c r="E1914" s="6">
        <v>260</v>
      </c>
      <c r="F1914" s="5" t="s">
        <v>113</v>
      </c>
      <c r="G1914" s="6">
        <v>5000</v>
      </c>
      <c r="H1914" s="6">
        <v>260</v>
      </c>
      <c r="I1914" s="5" t="s">
        <v>29719</v>
      </c>
    </row>
    <row r="1915" ht="19" customHeight="1" spans="1:9">
      <c r="A1915" s="5">
        <v>6</v>
      </c>
      <c r="B1915" s="5" t="s">
        <v>833</v>
      </c>
      <c r="C1915" s="5" t="s">
        <v>558</v>
      </c>
      <c r="D1915" s="5">
        <v>30</v>
      </c>
      <c r="E1915" s="6">
        <v>150</v>
      </c>
      <c r="F1915" s="5" t="s">
        <v>113</v>
      </c>
      <c r="G1915" s="6">
        <v>3000</v>
      </c>
      <c r="H1915" s="6">
        <v>8058.8</v>
      </c>
      <c r="I1915" s="5" t="s">
        <v>29719</v>
      </c>
    </row>
    <row r="1916" ht="19" customHeight="1" spans="1:9">
      <c r="A1916" s="5">
        <v>6</v>
      </c>
      <c r="B1916" s="5" t="s">
        <v>834</v>
      </c>
      <c r="C1916" s="5" t="s">
        <v>558</v>
      </c>
      <c r="D1916" s="5">
        <v>30</v>
      </c>
      <c r="E1916" s="6">
        <v>260</v>
      </c>
      <c r="F1916" s="5" t="s">
        <v>113</v>
      </c>
      <c r="G1916" s="6">
        <v>5000</v>
      </c>
      <c r="H1916" s="6">
        <v>8572.6</v>
      </c>
      <c r="I1916" s="5" t="s">
        <v>29719</v>
      </c>
    </row>
    <row r="1917" ht="19" customHeight="1" spans="1:9">
      <c r="A1917" s="5">
        <v>6</v>
      </c>
      <c r="B1917" s="5" t="s">
        <v>29702</v>
      </c>
      <c r="C1917" s="5" t="s">
        <v>558</v>
      </c>
      <c r="D1917" s="5">
        <v>30</v>
      </c>
      <c r="E1917" s="6">
        <v>260</v>
      </c>
      <c r="F1917" s="5" t="s">
        <v>113</v>
      </c>
      <c r="G1917" s="6">
        <v>5000</v>
      </c>
      <c r="H1917" s="6">
        <v>8681.9</v>
      </c>
      <c r="I1917" s="5" t="s">
        <v>29719</v>
      </c>
    </row>
    <row r="1918" ht="19" customHeight="1" spans="1:9">
      <c r="A1918" s="5">
        <v>6</v>
      </c>
      <c r="B1918" s="5" t="s">
        <v>29670</v>
      </c>
      <c r="C1918" s="5" t="s">
        <v>558</v>
      </c>
      <c r="D1918" s="5">
        <v>13</v>
      </c>
      <c r="E1918" s="6">
        <v>260</v>
      </c>
      <c r="F1918" s="5" t="s">
        <v>113</v>
      </c>
      <c r="G1918" s="6">
        <v>2166.67</v>
      </c>
      <c r="H1918" s="6">
        <v>149.1</v>
      </c>
      <c r="I1918" s="5" t="s">
        <v>29719</v>
      </c>
    </row>
    <row r="1919" ht="19" customHeight="1" spans="1:9">
      <c r="A1919" s="5">
        <v>6</v>
      </c>
      <c r="B1919" s="5" t="s">
        <v>29612</v>
      </c>
      <c r="C1919" s="5" t="s">
        <v>558</v>
      </c>
      <c r="D1919" s="5">
        <v>30</v>
      </c>
      <c r="E1919" s="6">
        <v>260</v>
      </c>
      <c r="F1919" s="5" t="s">
        <v>120</v>
      </c>
      <c r="G1919" s="6">
        <v>5000</v>
      </c>
      <c r="H1919" s="6">
        <v>3551.6</v>
      </c>
      <c r="I1919" s="5" t="s">
        <v>29740</v>
      </c>
    </row>
    <row r="1920" ht="19" customHeight="1" spans="1:9">
      <c r="A1920" s="5">
        <v>6</v>
      </c>
      <c r="B1920" s="5" t="s">
        <v>580</v>
      </c>
      <c r="C1920" s="5" t="s">
        <v>558</v>
      </c>
      <c r="D1920" s="5">
        <v>30</v>
      </c>
      <c r="E1920" s="6">
        <v>260</v>
      </c>
      <c r="F1920" s="5" t="s">
        <v>120</v>
      </c>
      <c r="G1920" s="6">
        <v>5000</v>
      </c>
      <c r="H1920" s="6">
        <v>3240.3</v>
      </c>
      <c r="I1920" s="5" t="s">
        <v>29740</v>
      </c>
    </row>
    <row r="1921" ht="19" customHeight="1" spans="1:9">
      <c r="A1921" s="5">
        <v>6</v>
      </c>
      <c r="B1921" s="5" t="s">
        <v>835</v>
      </c>
      <c r="C1921" s="5" t="s">
        <v>558</v>
      </c>
      <c r="D1921" s="5">
        <v>30</v>
      </c>
      <c r="E1921" s="6">
        <v>260</v>
      </c>
      <c r="F1921" s="5" t="s">
        <v>113</v>
      </c>
      <c r="G1921" s="6">
        <v>5000</v>
      </c>
      <c r="H1921" s="6">
        <v>9246.9</v>
      </c>
      <c r="I1921" s="5" t="s">
        <v>29719</v>
      </c>
    </row>
    <row r="1922" ht="19" customHeight="1" spans="1:9">
      <c r="A1922" s="5">
        <v>6</v>
      </c>
      <c r="B1922" s="5" t="s">
        <v>154</v>
      </c>
      <c r="C1922" s="5" t="s">
        <v>558</v>
      </c>
      <c r="D1922" s="5">
        <v>30</v>
      </c>
      <c r="E1922" s="6">
        <v>260</v>
      </c>
      <c r="F1922" s="5" t="s">
        <v>113</v>
      </c>
      <c r="G1922" s="6">
        <v>5000</v>
      </c>
      <c r="H1922" s="6">
        <v>7295.2</v>
      </c>
      <c r="I1922" s="5" t="s">
        <v>29719</v>
      </c>
    </row>
    <row r="1923" ht="19" customHeight="1" spans="1:9">
      <c r="A1923" s="5">
        <v>6</v>
      </c>
      <c r="B1923" s="5" t="s">
        <v>29681</v>
      </c>
      <c r="C1923" s="5" t="s">
        <v>558</v>
      </c>
      <c r="D1923" s="5">
        <v>30</v>
      </c>
      <c r="E1923" s="6">
        <v>150</v>
      </c>
      <c r="F1923" s="5" t="s">
        <v>113</v>
      </c>
      <c r="G1923" s="6">
        <v>3000</v>
      </c>
      <c r="H1923" s="6">
        <v>4714.9</v>
      </c>
      <c r="I1923" s="5" t="s">
        <v>29719</v>
      </c>
    </row>
    <row r="1924" ht="19" customHeight="1" spans="1:9">
      <c r="A1924" s="5">
        <v>6</v>
      </c>
      <c r="B1924" s="5" t="s">
        <v>29680</v>
      </c>
      <c r="C1924" s="5" t="s">
        <v>558</v>
      </c>
      <c r="D1924" s="5">
        <v>1</v>
      </c>
      <c r="E1924" s="6">
        <v>150</v>
      </c>
      <c r="F1924" s="5" t="s">
        <v>113</v>
      </c>
      <c r="G1924" s="6">
        <v>100</v>
      </c>
      <c r="H1924" s="6">
        <v>0</v>
      </c>
      <c r="I1924" s="5" t="s">
        <v>29719</v>
      </c>
    </row>
    <row r="1925" ht="19" customHeight="1" spans="1:9">
      <c r="A1925" s="5">
        <v>6</v>
      </c>
      <c r="B1925" s="5" t="s">
        <v>836</v>
      </c>
      <c r="C1925" s="5" t="s">
        <v>558</v>
      </c>
      <c r="D1925" s="5">
        <v>30</v>
      </c>
      <c r="E1925" s="6">
        <v>150</v>
      </c>
      <c r="F1925" s="5" t="s">
        <v>113</v>
      </c>
      <c r="G1925" s="6">
        <v>3000</v>
      </c>
      <c r="H1925" s="6">
        <v>3823.5</v>
      </c>
      <c r="I1925" s="5" t="s">
        <v>29719</v>
      </c>
    </row>
    <row r="1926" ht="19" customHeight="1" spans="1:9">
      <c r="A1926" s="5">
        <v>6</v>
      </c>
      <c r="B1926" s="5" t="s">
        <v>29656</v>
      </c>
      <c r="C1926" s="5" t="s">
        <v>558</v>
      </c>
      <c r="D1926" s="5">
        <v>30</v>
      </c>
      <c r="E1926" s="6">
        <v>150</v>
      </c>
      <c r="F1926" s="5" t="s">
        <v>113</v>
      </c>
      <c r="G1926" s="6">
        <v>3000</v>
      </c>
      <c r="H1926" s="6">
        <v>4479.6</v>
      </c>
      <c r="I1926" s="5" t="s">
        <v>29719</v>
      </c>
    </row>
    <row r="1927" ht="19" customHeight="1" spans="1:9">
      <c r="A1927" s="5">
        <v>6</v>
      </c>
      <c r="B1927" s="5" t="s">
        <v>583</v>
      </c>
      <c r="C1927" s="5" t="s">
        <v>558</v>
      </c>
      <c r="D1927" s="5">
        <v>30</v>
      </c>
      <c r="E1927" s="6">
        <v>150</v>
      </c>
      <c r="F1927" s="5" t="s">
        <v>120</v>
      </c>
      <c r="G1927" s="6">
        <v>3000</v>
      </c>
      <c r="H1927" s="6">
        <v>2367.5</v>
      </c>
      <c r="I1927" s="5" t="s">
        <v>29740</v>
      </c>
    </row>
    <row r="1928" ht="19" customHeight="1" spans="1:9">
      <c r="A1928" s="5">
        <v>6</v>
      </c>
      <c r="B1928" s="5" t="s">
        <v>29730</v>
      </c>
      <c r="C1928" s="5" t="s">
        <v>558</v>
      </c>
      <c r="D1928" s="5">
        <v>30</v>
      </c>
      <c r="E1928" s="6">
        <v>150</v>
      </c>
      <c r="F1928" s="5" t="s">
        <v>113</v>
      </c>
      <c r="G1928" s="6">
        <v>3000</v>
      </c>
      <c r="H1928" s="6">
        <v>4719.9</v>
      </c>
      <c r="I1928" s="5" t="s">
        <v>29719</v>
      </c>
    </row>
    <row r="1929" ht="19" customHeight="1" spans="1:9">
      <c r="A1929" s="5">
        <v>6</v>
      </c>
      <c r="B1929" s="5" t="s">
        <v>29748</v>
      </c>
      <c r="C1929" s="5" t="s">
        <v>558</v>
      </c>
      <c r="D1929" s="5">
        <v>30</v>
      </c>
      <c r="E1929" s="6">
        <v>260</v>
      </c>
      <c r="F1929" s="5" t="s">
        <v>113</v>
      </c>
      <c r="G1929" s="6">
        <v>5000</v>
      </c>
      <c r="H1929" s="6">
        <v>9388.6</v>
      </c>
      <c r="I1929" s="5" t="s">
        <v>29719</v>
      </c>
    </row>
    <row r="1930" ht="19" customHeight="1" spans="1:9">
      <c r="A1930" s="5">
        <v>6</v>
      </c>
      <c r="B1930" s="5" t="s">
        <v>586</v>
      </c>
      <c r="C1930" s="5" t="s">
        <v>558</v>
      </c>
      <c r="D1930" s="5">
        <v>30</v>
      </c>
      <c r="E1930" s="6">
        <v>150</v>
      </c>
      <c r="F1930" s="5" t="s">
        <v>113</v>
      </c>
      <c r="G1930" s="6">
        <v>3000</v>
      </c>
      <c r="H1930" s="6">
        <v>11889.3</v>
      </c>
      <c r="I1930" s="5" t="s">
        <v>29719</v>
      </c>
    </row>
    <row r="1931" ht="19" customHeight="1" spans="1:9">
      <c r="A1931" s="5">
        <v>6</v>
      </c>
      <c r="B1931" s="5" t="s">
        <v>29621</v>
      </c>
      <c r="C1931" s="5" t="s">
        <v>558</v>
      </c>
      <c r="D1931" s="5">
        <v>30</v>
      </c>
      <c r="E1931" s="6">
        <v>260</v>
      </c>
      <c r="F1931" s="5" t="s">
        <v>113</v>
      </c>
      <c r="G1931" s="6">
        <v>5000</v>
      </c>
      <c r="H1931" s="6">
        <v>5596.4</v>
      </c>
      <c r="I1931" s="5" t="s">
        <v>29719</v>
      </c>
    </row>
    <row r="1932" ht="19" customHeight="1" spans="1:9">
      <c r="A1932" s="5">
        <v>6</v>
      </c>
      <c r="B1932" s="5" t="s">
        <v>29675</v>
      </c>
      <c r="C1932" s="5" t="s">
        <v>558</v>
      </c>
      <c r="D1932" s="5">
        <v>30</v>
      </c>
      <c r="E1932" s="6">
        <v>260</v>
      </c>
      <c r="F1932" s="5" t="s">
        <v>113</v>
      </c>
      <c r="G1932" s="6">
        <v>5000</v>
      </c>
      <c r="H1932" s="6">
        <v>5099.4</v>
      </c>
      <c r="I1932" s="5" t="s">
        <v>29719</v>
      </c>
    </row>
    <row r="1933" ht="19" customHeight="1" spans="1:9">
      <c r="A1933" s="5">
        <v>6</v>
      </c>
      <c r="B1933" s="5" t="s">
        <v>29678</v>
      </c>
      <c r="C1933" s="5" t="s">
        <v>558</v>
      </c>
      <c r="D1933" s="5">
        <v>1</v>
      </c>
      <c r="E1933" s="6">
        <v>260</v>
      </c>
      <c r="F1933" s="5" t="s">
        <v>113</v>
      </c>
      <c r="G1933" s="6">
        <v>166.67</v>
      </c>
      <c r="H1933" s="6">
        <v>137.2</v>
      </c>
      <c r="I1933" s="5" t="s">
        <v>29719</v>
      </c>
    </row>
    <row r="1934" ht="19" customHeight="1" spans="1:9">
      <c r="A1934" s="5">
        <v>6</v>
      </c>
      <c r="B1934" s="5" t="s">
        <v>589</v>
      </c>
      <c r="C1934" s="5" t="s">
        <v>558</v>
      </c>
      <c r="D1934" s="5">
        <v>29</v>
      </c>
      <c r="E1934" s="6">
        <v>260</v>
      </c>
      <c r="F1934" s="5" t="s">
        <v>120</v>
      </c>
      <c r="G1934" s="6">
        <v>4833.33</v>
      </c>
      <c r="H1934" s="6">
        <v>4220.9</v>
      </c>
      <c r="I1934" s="5" t="s">
        <v>29740</v>
      </c>
    </row>
    <row r="1935" ht="19" customHeight="1" spans="1:9">
      <c r="A1935" s="5">
        <v>6</v>
      </c>
      <c r="B1935" s="5" t="s">
        <v>29737</v>
      </c>
      <c r="C1935" s="5" t="s">
        <v>558</v>
      </c>
      <c r="D1935" s="5">
        <v>30</v>
      </c>
      <c r="E1935" s="6">
        <v>260</v>
      </c>
      <c r="F1935" s="5" t="s">
        <v>113</v>
      </c>
      <c r="G1935" s="6">
        <v>5000</v>
      </c>
      <c r="H1935" s="6">
        <v>8478.5</v>
      </c>
      <c r="I1935" s="5" t="s">
        <v>29719</v>
      </c>
    </row>
    <row r="1936" ht="19" customHeight="1" spans="1:9">
      <c r="A1936" s="5">
        <v>6</v>
      </c>
      <c r="B1936" s="5" t="s">
        <v>64</v>
      </c>
      <c r="C1936" s="5" t="s">
        <v>558</v>
      </c>
      <c r="D1936" s="5">
        <v>30</v>
      </c>
      <c r="E1936" s="6">
        <v>260</v>
      </c>
      <c r="F1936" s="5" t="s">
        <v>120</v>
      </c>
      <c r="G1936" s="6">
        <v>5000</v>
      </c>
      <c r="H1936" s="6">
        <v>3405.5</v>
      </c>
      <c r="I1936" s="5" t="s">
        <v>29740</v>
      </c>
    </row>
    <row r="1937" ht="19" customHeight="1" spans="1:9">
      <c r="A1937" s="5">
        <v>6</v>
      </c>
      <c r="B1937" s="5" t="s">
        <v>837</v>
      </c>
      <c r="C1937" s="5" t="s">
        <v>558</v>
      </c>
      <c r="D1937" s="5">
        <v>30</v>
      </c>
      <c r="E1937" s="6">
        <v>150</v>
      </c>
      <c r="F1937" s="5" t="s">
        <v>113</v>
      </c>
      <c r="G1937" s="6">
        <v>3000</v>
      </c>
      <c r="H1937" s="6">
        <v>6706.7</v>
      </c>
      <c r="I1937" s="5" t="s">
        <v>29719</v>
      </c>
    </row>
    <row r="1938" ht="19" customHeight="1" spans="1:9">
      <c r="A1938" s="5">
        <v>6</v>
      </c>
      <c r="B1938" s="5" t="s">
        <v>29731</v>
      </c>
      <c r="C1938" s="5" t="s">
        <v>558</v>
      </c>
      <c r="D1938" s="5">
        <v>1</v>
      </c>
      <c r="E1938" s="6">
        <v>150</v>
      </c>
      <c r="F1938" s="5" t="s">
        <v>113</v>
      </c>
      <c r="G1938" s="6">
        <v>100</v>
      </c>
      <c r="H1938" s="6">
        <v>0</v>
      </c>
      <c r="I1938" s="5" t="s">
        <v>29719</v>
      </c>
    </row>
    <row r="1939" ht="19" customHeight="1" spans="1:9">
      <c r="A1939" s="5">
        <v>6</v>
      </c>
      <c r="B1939" s="5" t="s">
        <v>590</v>
      </c>
      <c r="C1939" s="5" t="s">
        <v>558</v>
      </c>
      <c r="D1939" s="5">
        <v>30</v>
      </c>
      <c r="E1939" s="6">
        <v>150</v>
      </c>
      <c r="F1939" s="5" t="s">
        <v>113</v>
      </c>
      <c r="G1939" s="6">
        <v>3000</v>
      </c>
      <c r="H1939" s="6">
        <v>5122.1</v>
      </c>
      <c r="I1939" s="5" t="s">
        <v>29719</v>
      </c>
    </row>
    <row r="1940" ht="19" customHeight="1" spans="1:9">
      <c r="A1940" s="5">
        <v>6</v>
      </c>
      <c r="B1940" s="5" t="s">
        <v>838</v>
      </c>
      <c r="C1940" s="5" t="s">
        <v>558</v>
      </c>
      <c r="D1940" s="5">
        <v>30</v>
      </c>
      <c r="E1940" s="6">
        <v>150</v>
      </c>
      <c r="F1940" s="5" t="s">
        <v>113</v>
      </c>
      <c r="G1940" s="6">
        <v>3000</v>
      </c>
      <c r="H1940" s="6">
        <v>6514.7</v>
      </c>
      <c r="I1940" s="5" t="s">
        <v>29719</v>
      </c>
    </row>
    <row r="1941" ht="19" customHeight="1" spans="1:9">
      <c r="A1941" s="5">
        <v>6</v>
      </c>
      <c r="B1941" s="5" t="s">
        <v>29694</v>
      </c>
      <c r="C1941" s="5" t="s">
        <v>558</v>
      </c>
      <c r="D1941" s="5">
        <v>12</v>
      </c>
      <c r="E1941" s="6">
        <v>150</v>
      </c>
      <c r="F1941" s="5" t="s">
        <v>113</v>
      </c>
      <c r="G1941" s="6">
        <v>1200</v>
      </c>
      <c r="H1941" s="6">
        <v>1398.6</v>
      </c>
      <c r="I1941" s="5" t="s">
        <v>29719</v>
      </c>
    </row>
    <row r="1942" ht="19" customHeight="1" spans="1:9">
      <c r="A1942" s="5">
        <v>6</v>
      </c>
      <c r="B1942" s="5" t="s">
        <v>592</v>
      </c>
      <c r="C1942" s="5" t="s">
        <v>558</v>
      </c>
      <c r="D1942" s="5">
        <v>30</v>
      </c>
      <c r="E1942" s="6">
        <v>150</v>
      </c>
      <c r="F1942" s="5" t="s">
        <v>120</v>
      </c>
      <c r="G1942" s="6">
        <v>3000</v>
      </c>
      <c r="H1942" s="6">
        <v>2534.1</v>
      </c>
      <c r="I1942" s="5" t="s">
        <v>29740</v>
      </c>
    </row>
    <row r="1943" ht="19" customHeight="1" spans="1:9">
      <c r="A1943" s="5">
        <v>6</v>
      </c>
      <c r="B1943" s="5" t="s">
        <v>155</v>
      </c>
      <c r="C1943" s="5" t="s">
        <v>558</v>
      </c>
      <c r="D1943" s="5">
        <v>30</v>
      </c>
      <c r="E1943" s="6">
        <v>150</v>
      </c>
      <c r="F1943" s="5" t="s">
        <v>113</v>
      </c>
      <c r="G1943" s="6">
        <v>3000</v>
      </c>
      <c r="H1943" s="6">
        <v>3418.8</v>
      </c>
      <c r="I1943" s="5" t="s">
        <v>29719</v>
      </c>
    </row>
    <row r="1944" ht="19" customHeight="1" spans="1:9">
      <c r="A1944" s="5">
        <v>6</v>
      </c>
      <c r="B1944" s="5" t="s">
        <v>839</v>
      </c>
      <c r="C1944" s="5" t="s">
        <v>558</v>
      </c>
      <c r="D1944" s="5">
        <v>30</v>
      </c>
      <c r="E1944" s="6">
        <v>150</v>
      </c>
      <c r="F1944" s="5" t="s">
        <v>113</v>
      </c>
      <c r="G1944" s="6">
        <v>3000</v>
      </c>
      <c r="H1944" s="6">
        <v>6943.1</v>
      </c>
      <c r="I1944" s="5" t="s">
        <v>29719</v>
      </c>
    </row>
    <row r="1945" ht="19" customHeight="1" spans="1:9">
      <c r="A1945" s="5">
        <v>6</v>
      </c>
      <c r="B1945" s="5" t="s">
        <v>598</v>
      </c>
      <c r="C1945" s="5" t="s">
        <v>558</v>
      </c>
      <c r="D1945" s="5">
        <v>30</v>
      </c>
      <c r="E1945" s="6">
        <v>150</v>
      </c>
      <c r="F1945" s="5" t="s">
        <v>120</v>
      </c>
      <c r="G1945" s="6">
        <v>3000</v>
      </c>
      <c r="H1945" s="6">
        <v>0.4</v>
      </c>
      <c r="I1945" s="5" t="s">
        <v>29740</v>
      </c>
    </row>
    <row r="1946" ht="19" customHeight="1" spans="1:9">
      <c r="A1946" s="5">
        <v>6</v>
      </c>
      <c r="B1946" s="5" t="s">
        <v>156</v>
      </c>
      <c r="C1946" s="5" t="s">
        <v>558</v>
      </c>
      <c r="D1946" s="5">
        <v>30</v>
      </c>
      <c r="E1946" s="6">
        <v>150</v>
      </c>
      <c r="F1946" s="5" t="s">
        <v>113</v>
      </c>
      <c r="G1946" s="6">
        <v>3000</v>
      </c>
      <c r="H1946" s="6">
        <v>3559.9</v>
      </c>
      <c r="I1946" s="5" t="s">
        <v>29719</v>
      </c>
    </row>
    <row r="1947" ht="19" customHeight="1" spans="1:9">
      <c r="A1947" s="5">
        <v>6</v>
      </c>
      <c r="B1947" s="5" t="s">
        <v>157</v>
      </c>
      <c r="C1947" s="5" t="s">
        <v>558</v>
      </c>
      <c r="D1947" s="5">
        <v>30</v>
      </c>
      <c r="E1947" s="6">
        <v>150</v>
      </c>
      <c r="F1947" s="5" t="s">
        <v>120</v>
      </c>
      <c r="G1947" s="6">
        <v>3000</v>
      </c>
      <c r="H1947" s="6">
        <v>25.1</v>
      </c>
      <c r="I1947" s="5" t="s">
        <v>29740</v>
      </c>
    </row>
    <row r="1948" ht="19" customHeight="1" spans="1:9">
      <c r="A1948" s="5">
        <v>6</v>
      </c>
      <c r="B1948" s="5" t="s">
        <v>600</v>
      </c>
      <c r="C1948" s="5" t="s">
        <v>558</v>
      </c>
      <c r="D1948" s="5">
        <v>30</v>
      </c>
      <c r="E1948" s="6">
        <v>150</v>
      </c>
      <c r="F1948" s="5" t="s">
        <v>113</v>
      </c>
      <c r="G1948" s="6">
        <v>3000</v>
      </c>
      <c r="H1948" s="6">
        <v>5050</v>
      </c>
      <c r="I1948" s="5" t="s">
        <v>29719</v>
      </c>
    </row>
    <row r="1949" ht="19" customHeight="1" spans="1:9">
      <c r="A1949" s="5">
        <v>6</v>
      </c>
      <c r="B1949" s="5" t="s">
        <v>159</v>
      </c>
      <c r="C1949" s="5" t="s">
        <v>558</v>
      </c>
      <c r="D1949" s="5">
        <v>30</v>
      </c>
      <c r="E1949" s="6">
        <v>150</v>
      </c>
      <c r="F1949" s="5" t="s">
        <v>120</v>
      </c>
      <c r="G1949" s="6">
        <v>3000</v>
      </c>
      <c r="H1949" s="6">
        <v>2682</v>
      </c>
      <c r="I1949" s="5" t="s">
        <v>29740</v>
      </c>
    </row>
    <row r="1950" ht="19" customHeight="1" spans="1:9">
      <c r="A1950" s="5">
        <v>6</v>
      </c>
      <c r="B1950" s="5" t="s">
        <v>840</v>
      </c>
      <c r="C1950" s="5" t="s">
        <v>558</v>
      </c>
      <c r="D1950" s="5">
        <v>1</v>
      </c>
      <c r="E1950" s="6">
        <v>150</v>
      </c>
      <c r="F1950" s="5" t="s">
        <v>113</v>
      </c>
      <c r="G1950" s="6">
        <v>100</v>
      </c>
      <c r="H1950" s="6">
        <v>346.9</v>
      </c>
      <c r="I1950" s="5" t="s">
        <v>29719</v>
      </c>
    </row>
    <row r="1951" ht="19" customHeight="1" spans="1:9">
      <c r="A1951" s="5">
        <v>6</v>
      </c>
      <c r="B1951" s="5" t="s">
        <v>841</v>
      </c>
      <c r="C1951" s="5" t="s">
        <v>558</v>
      </c>
      <c r="D1951" s="5">
        <v>30</v>
      </c>
      <c r="E1951" s="6">
        <v>150</v>
      </c>
      <c r="F1951" s="5" t="s">
        <v>113</v>
      </c>
      <c r="G1951" s="6">
        <v>3000</v>
      </c>
      <c r="H1951" s="6">
        <v>9008.6</v>
      </c>
      <c r="I1951" s="5" t="s">
        <v>29719</v>
      </c>
    </row>
    <row r="1952" ht="19" customHeight="1" spans="1:9">
      <c r="A1952" s="5">
        <v>6</v>
      </c>
      <c r="B1952" s="5" t="s">
        <v>29733</v>
      </c>
      <c r="C1952" s="5" t="s">
        <v>558</v>
      </c>
      <c r="D1952" s="5">
        <v>30</v>
      </c>
      <c r="E1952" s="6">
        <v>150</v>
      </c>
      <c r="F1952" s="5" t="s">
        <v>113</v>
      </c>
      <c r="G1952" s="6">
        <v>3000</v>
      </c>
      <c r="H1952" s="6">
        <v>2835</v>
      </c>
      <c r="I1952" s="5" t="s">
        <v>29719</v>
      </c>
    </row>
    <row r="1953" ht="19" customHeight="1" spans="1:9">
      <c r="A1953" s="5">
        <v>6</v>
      </c>
      <c r="B1953" s="5" t="s">
        <v>842</v>
      </c>
      <c r="C1953" s="5" t="s">
        <v>558</v>
      </c>
      <c r="D1953" s="5">
        <v>30</v>
      </c>
      <c r="E1953" s="6">
        <v>150</v>
      </c>
      <c r="F1953" s="5" t="s">
        <v>113</v>
      </c>
      <c r="G1953" s="6">
        <v>3000</v>
      </c>
      <c r="H1953" s="6">
        <v>6991.5</v>
      </c>
      <c r="I1953" s="5" t="s">
        <v>29719</v>
      </c>
    </row>
    <row r="1954" ht="19" customHeight="1" spans="1:9">
      <c r="A1954" s="5">
        <v>6</v>
      </c>
      <c r="B1954" s="5" t="s">
        <v>160</v>
      </c>
      <c r="C1954" s="5" t="s">
        <v>558</v>
      </c>
      <c r="D1954" s="5">
        <v>30</v>
      </c>
      <c r="E1954" s="6">
        <v>150</v>
      </c>
      <c r="F1954" s="5" t="s">
        <v>113</v>
      </c>
      <c r="G1954" s="6">
        <v>3000</v>
      </c>
      <c r="H1954" s="6">
        <v>2481.5</v>
      </c>
      <c r="I1954" s="5" t="s">
        <v>29719</v>
      </c>
    </row>
    <row r="1955" ht="19" customHeight="1" spans="1:9">
      <c r="A1955" s="5">
        <v>6</v>
      </c>
      <c r="B1955" s="5" t="s">
        <v>843</v>
      </c>
      <c r="C1955" s="5" t="s">
        <v>558</v>
      </c>
      <c r="D1955" s="5">
        <v>30</v>
      </c>
      <c r="E1955" s="6">
        <v>150</v>
      </c>
      <c r="F1955" s="5" t="s">
        <v>113</v>
      </c>
      <c r="G1955" s="6">
        <v>3000</v>
      </c>
      <c r="H1955" s="6">
        <v>7084.2</v>
      </c>
      <c r="I1955" s="5" t="s">
        <v>29719</v>
      </c>
    </row>
    <row r="1956" ht="19" customHeight="1" spans="1:9">
      <c r="A1956" s="5">
        <v>6</v>
      </c>
      <c r="B1956" s="5" t="s">
        <v>844</v>
      </c>
      <c r="C1956" s="5" t="s">
        <v>558</v>
      </c>
      <c r="D1956" s="5">
        <v>30</v>
      </c>
      <c r="E1956" s="6">
        <v>150</v>
      </c>
      <c r="F1956" s="5" t="s">
        <v>113</v>
      </c>
      <c r="G1956" s="6">
        <v>3000</v>
      </c>
      <c r="H1956" s="6">
        <v>8616.5</v>
      </c>
      <c r="I1956" s="5" t="s">
        <v>29719</v>
      </c>
    </row>
    <row r="1957" ht="19" customHeight="1" spans="1:9">
      <c r="A1957" s="5">
        <v>6</v>
      </c>
      <c r="B1957" s="5" t="s">
        <v>29693</v>
      </c>
      <c r="C1957" s="5" t="s">
        <v>558</v>
      </c>
      <c r="D1957" s="5">
        <v>10</v>
      </c>
      <c r="E1957" s="6">
        <v>150</v>
      </c>
      <c r="F1957" s="5" t="s">
        <v>113</v>
      </c>
      <c r="G1957" s="6">
        <v>1000</v>
      </c>
      <c r="H1957" s="6">
        <v>885.9</v>
      </c>
      <c r="I1957" s="5" t="s">
        <v>29719</v>
      </c>
    </row>
    <row r="1958" ht="19" customHeight="1" spans="1:9">
      <c r="A1958" s="5">
        <v>6</v>
      </c>
      <c r="B1958" s="5" t="s">
        <v>252</v>
      </c>
      <c r="C1958" s="5" t="s">
        <v>253</v>
      </c>
      <c r="D1958" s="5">
        <v>30</v>
      </c>
      <c r="E1958" s="6">
        <v>1000</v>
      </c>
      <c r="F1958" s="5" t="s">
        <v>113</v>
      </c>
      <c r="G1958" s="6">
        <v>6000</v>
      </c>
      <c r="H1958" s="6">
        <v>685.3</v>
      </c>
      <c r="I1958" s="5" t="s">
        <v>29719</v>
      </c>
    </row>
    <row r="1959" ht="19" customHeight="1" spans="1:9">
      <c r="A1959" s="5">
        <v>6</v>
      </c>
      <c r="B1959" s="5" t="s">
        <v>257</v>
      </c>
      <c r="C1959" s="5" t="s">
        <v>253</v>
      </c>
      <c r="D1959" s="5">
        <v>30</v>
      </c>
      <c r="E1959" s="6">
        <v>1000</v>
      </c>
      <c r="F1959" s="5" t="s">
        <v>113</v>
      </c>
      <c r="G1959" s="6">
        <v>6000</v>
      </c>
      <c r="H1959" s="6">
        <v>10851.6</v>
      </c>
      <c r="I1959" s="5" t="s">
        <v>29719</v>
      </c>
    </row>
    <row r="1960" ht="19" customHeight="1" spans="1:9">
      <c r="A1960" s="5">
        <v>6</v>
      </c>
      <c r="B1960" s="5" t="s">
        <v>260</v>
      </c>
      <c r="C1960" s="5" t="s">
        <v>253</v>
      </c>
      <c r="D1960" s="5">
        <v>30</v>
      </c>
      <c r="E1960" s="6">
        <v>1000</v>
      </c>
      <c r="F1960" s="5" t="s">
        <v>113</v>
      </c>
      <c r="G1960" s="6">
        <v>6000</v>
      </c>
      <c r="H1960" s="6">
        <v>367.2</v>
      </c>
      <c r="I1960" s="5" t="s">
        <v>29719</v>
      </c>
    </row>
    <row r="1961" ht="19" customHeight="1" spans="1:9">
      <c r="A1961" s="5">
        <v>6</v>
      </c>
      <c r="B1961" s="5" t="s">
        <v>263</v>
      </c>
      <c r="C1961" s="5" t="s">
        <v>253</v>
      </c>
      <c r="D1961" s="5">
        <v>30</v>
      </c>
      <c r="E1961" s="6">
        <v>1000</v>
      </c>
      <c r="F1961" s="5" t="s">
        <v>113</v>
      </c>
      <c r="G1961" s="6">
        <v>6000</v>
      </c>
      <c r="H1961" s="6">
        <v>5490.6</v>
      </c>
      <c r="I1961" s="5" t="s">
        <v>29719</v>
      </c>
    </row>
    <row r="1962" ht="19" customHeight="1" spans="1:9">
      <c r="A1962" s="5">
        <v>6</v>
      </c>
      <c r="B1962" s="5" t="s">
        <v>266</v>
      </c>
      <c r="C1962" s="5" t="s">
        <v>253</v>
      </c>
      <c r="D1962" s="5">
        <v>30</v>
      </c>
      <c r="E1962" s="6">
        <v>1000</v>
      </c>
      <c r="F1962" s="5" t="s">
        <v>113</v>
      </c>
      <c r="G1962" s="6">
        <v>6000</v>
      </c>
      <c r="H1962" s="6">
        <v>6413.5</v>
      </c>
      <c r="I1962" s="5" t="s">
        <v>29719</v>
      </c>
    </row>
    <row r="1963" ht="19" customHeight="1" spans="1:9">
      <c r="A1963" s="5">
        <v>6</v>
      </c>
      <c r="B1963" s="5" t="s">
        <v>29667</v>
      </c>
      <c r="C1963" s="5" t="s">
        <v>253</v>
      </c>
      <c r="D1963" s="5">
        <v>18</v>
      </c>
      <c r="E1963" s="6">
        <v>1000</v>
      </c>
      <c r="F1963" s="5" t="s">
        <v>120</v>
      </c>
      <c r="G1963" s="6">
        <v>3600</v>
      </c>
      <c r="H1963" s="6">
        <v>911.1</v>
      </c>
      <c r="I1963" s="5" t="s">
        <v>29740</v>
      </c>
    </row>
    <row r="1964" ht="19" customHeight="1" spans="1:9">
      <c r="A1964" s="5">
        <v>6</v>
      </c>
      <c r="B1964" s="5" t="s">
        <v>268</v>
      </c>
      <c r="C1964" s="5" t="s">
        <v>253</v>
      </c>
      <c r="D1964" s="5">
        <v>30</v>
      </c>
      <c r="E1964" s="6">
        <v>1000</v>
      </c>
      <c r="F1964" s="5" t="s">
        <v>113</v>
      </c>
      <c r="G1964" s="6">
        <v>6000</v>
      </c>
      <c r="H1964" s="6">
        <v>483.1</v>
      </c>
      <c r="I1964" s="5" t="s">
        <v>29719</v>
      </c>
    </row>
    <row r="1965" ht="19" customHeight="1" spans="1:9">
      <c r="A1965" s="5">
        <v>6</v>
      </c>
      <c r="B1965" s="5" t="s">
        <v>122</v>
      </c>
      <c r="C1965" s="5" t="s">
        <v>253</v>
      </c>
      <c r="D1965" s="5">
        <v>30</v>
      </c>
      <c r="E1965" s="6">
        <v>1000</v>
      </c>
      <c r="F1965" s="5" t="s">
        <v>113</v>
      </c>
      <c r="G1965" s="6">
        <v>6000</v>
      </c>
      <c r="H1965" s="6">
        <v>3773.6</v>
      </c>
      <c r="I1965" s="5" t="s">
        <v>29719</v>
      </c>
    </row>
    <row r="1966" ht="19" customHeight="1" spans="1:9">
      <c r="A1966" s="5">
        <v>6</v>
      </c>
      <c r="B1966" s="5" t="s">
        <v>273</v>
      </c>
      <c r="C1966" s="5" t="s">
        <v>253</v>
      </c>
      <c r="D1966" s="5">
        <v>30</v>
      </c>
      <c r="E1966" s="6">
        <v>1000</v>
      </c>
      <c r="F1966" s="5" t="s">
        <v>113</v>
      </c>
      <c r="G1966" s="6">
        <v>6000</v>
      </c>
      <c r="H1966" s="6">
        <v>311.5</v>
      </c>
      <c r="I1966" s="5" t="s">
        <v>29719</v>
      </c>
    </row>
    <row r="1967" ht="19" customHeight="1" spans="1:9">
      <c r="A1967" s="5">
        <v>6</v>
      </c>
      <c r="B1967" s="5" t="s">
        <v>171</v>
      </c>
      <c r="C1967" s="5" t="s">
        <v>253</v>
      </c>
      <c r="D1967" s="5">
        <v>30</v>
      </c>
      <c r="E1967" s="6">
        <v>1000</v>
      </c>
      <c r="F1967" s="5" t="s">
        <v>120</v>
      </c>
      <c r="G1967" s="6">
        <v>6000</v>
      </c>
      <c r="H1967" s="6">
        <v>1395.8</v>
      </c>
      <c r="I1967" s="5" t="s">
        <v>29740</v>
      </c>
    </row>
    <row r="1968" ht="19" customHeight="1" spans="1:9">
      <c r="A1968" s="5">
        <v>6</v>
      </c>
      <c r="B1968" s="5" t="s">
        <v>274</v>
      </c>
      <c r="C1968" s="5" t="s">
        <v>253</v>
      </c>
      <c r="D1968" s="5">
        <v>30</v>
      </c>
      <c r="E1968" s="6">
        <v>1000</v>
      </c>
      <c r="F1968" s="5" t="s">
        <v>113</v>
      </c>
      <c r="G1968" s="6">
        <v>6000</v>
      </c>
      <c r="H1968" s="6">
        <v>294.7</v>
      </c>
      <c r="I1968" s="5" t="s">
        <v>29719</v>
      </c>
    </row>
    <row r="1969" ht="19" customHeight="1" spans="1:9">
      <c r="A1969" s="5">
        <v>6</v>
      </c>
      <c r="B1969" s="5" t="s">
        <v>29644</v>
      </c>
      <c r="C1969" s="5" t="s">
        <v>253</v>
      </c>
      <c r="D1969" s="5">
        <v>30</v>
      </c>
      <c r="E1969" s="6">
        <v>1000</v>
      </c>
      <c r="F1969" s="5" t="s">
        <v>120</v>
      </c>
      <c r="G1969" s="6">
        <v>6000</v>
      </c>
      <c r="H1969" s="6">
        <v>288.6</v>
      </c>
      <c r="I1969" s="5" t="s">
        <v>29740</v>
      </c>
    </row>
    <row r="1970" ht="19" customHeight="1" spans="1:9">
      <c r="A1970" s="5">
        <v>6</v>
      </c>
      <c r="B1970" s="5" t="s">
        <v>276</v>
      </c>
      <c r="C1970" s="5" t="s">
        <v>253</v>
      </c>
      <c r="D1970" s="5">
        <v>30</v>
      </c>
      <c r="E1970" s="6">
        <v>1000</v>
      </c>
      <c r="F1970" s="5" t="s">
        <v>113</v>
      </c>
      <c r="G1970" s="6">
        <v>6000</v>
      </c>
      <c r="H1970" s="6">
        <v>3687.8</v>
      </c>
      <c r="I1970" s="5" t="s">
        <v>29719</v>
      </c>
    </row>
    <row r="1971" ht="19" customHeight="1" spans="1:9">
      <c r="A1971" s="5">
        <v>6</v>
      </c>
      <c r="B1971" s="5" t="s">
        <v>279</v>
      </c>
      <c r="C1971" s="5" t="s">
        <v>253</v>
      </c>
      <c r="D1971" s="5">
        <v>30</v>
      </c>
      <c r="E1971" s="6">
        <v>1000</v>
      </c>
      <c r="F1971" s="5" t="s">
        <v>113</v>
      </c>
      <c r="G1971" s="6">
        <v>6000</v>
      </c>
      <c r="H1971" s="6">
        <v>6887.5</v>
      </c>
      <c r="I1971" s="5" t="s">
        <v>29719</v>
      </c>
    </row>
    <row r="1972" ht="19" customHeight="1" spans="1:9">
      <c r="A1972" s="5">
        <v>6</v>
      </c>
      <c r="B1972" s="5" t="s">
        <v>761</v>
      </c>
      <c r="C1972" s="5" t="s">
        <v>253</v>
      </c>
      <c r="D1972" s="5">
        <v>30</v>
      </c>
      <c r="E1972" s="6">
        <v>1000</v>
      </c>
      <c r="F1972" s="5" t="s">
        <v>113</v>
      </c>
      <c r="G1972" s="6">
        <v>6000</v>
      </c>
      <c r="H1972" s="6">
        <v>8497.4</v>
      </c>
      <c r="I1972" s="5" t="s">
        <v>29719</v>
      </c>
    </row>
    <row r="1973" ht="19" customHeight="1" spans="1:9">
      <c r="A1973" s="5">
        <v>6</v>
      </c>
      <c r="B1973" s="5" t="s">
        <v>283</v>
      </c>
      <c r="C1973" s="5" t="s">
        <v>253</v>
      </c>
      <c r="D1973" s="5">
        <v>30</v>
      </c>
      <c r="E1973" s="6">
        <v>1000</v>
      </c>
      <c r="F1973" s="5" t="s">
        <v>113</v>
      </c>
      <c r="G1973" s="6">
        <v>6000</v>
      </c>
      <c r="H1973" s="6">
        <v>7747.2</v>
      </c>
      <c r="I1973" s="5" t="s">
        <v>29719</v>
      </c>
    </row>
    <row r="1974" ht="19" customHeight="1" spans="1:9">
      <c r="A1974" s="5">
        <v>6</v>
      </c>
      <c r="B1974" s="5" t="s">
        <v>284</v>
      </c>
      <c r="C1974" s="5" t="s">
        <v>253</v>
      </c>
      <c r="D1974" s="5">
        <v>18</v>
      </c>
      <c r="E1974" s="6">
        <v>1000</v>
      </c>
      <c r="F1974" s="5" t="s">
        <v>120</v>
      </c>
      <c r="G1974" s="6">
        <v>3600</v>
      </c>
      <c r="H1974" s="6">
        <v>1649.6</v>
      </c>
      <c r="I1974" s="5" t="s">
        <v>29740</v>
      </c>
    </row>
    <row r="1975" ht="19" customHeight="1" spans="1:9">
      <c r="A1975" s="5">
        <v>6</v>
      </c>
      <c r="B1975" s="5" t="s">
        <v>768</v>
      </c>
      <c r="C1975" s="5" t="s">
        <v>253</v>
      </c>
      <c r="D1975" s="5">
        <v>19</v>
      </c>
      <c r="E1975" s="6">
        <v>1000</v>
      </c>
      <c r="F1975" s="5" t="s">
        <v>120</v>
      </c>
      <c r="G1975" s="6">
        <v>3800</v>
      </c>
      <c r="H1975" s="6">
        <v>1036.8</v>
      </c>
      <c r="I1975" s="5" t="s">
        <v>29740</v>
      </c>
    </row>
    <row r="1976" ht="19" customHeight="1" spans="1:9">
      <c r="A1976" s="5">
        <v>6</v>
      </c>
      <c r="B1976" s="5" t="s">
        <v>287</v>
      </c>
      <c r="C1976" s="5" t="s">
        <v>253</v>
      </c>
      <c r="D1976" s="5">
        <v>30</v>
      </c>
      <c r="E1976" s="6">
        <v>1000</v>
      </c>
      <c r="F1976" s="5" t="s">
        <v>113</v>
      </c>
      <c r="G1976" s="6">
        <v>6000</v>
      </c>
      <c r="H1976" s="6">
        <v>643.8</v>
      </c>
      <c r="I1976" s="5" t="s">
        <v>29719</v>
      </c>
    </row>
    <row r="1977" ht="19" customHeight="1" spans="1:9">
      <c r="A1977" s="5">
        <v>6</v>
      </c>
      <c r="B1977" s="5" t="s">
        <v>770</v>
      </c>
      <c r="C1977" s="5" t="s">
        <v>253</v>
      </c>
      <c r="D1977" s="5">
        <v>25</v>
      </c>
      <c r="E1977" s="6">
        <v>1000</v>
      </c>
      <c r="F1977" s="5" t="s">
        <v>120</v>
      </c>
      <c r="G1977" s="6">
        <v>5000</v>
      </c>
      <c r="H1977" s="6">
        <v>1407.9</v>
      </c>
      <c r="I1977" s="5" t="s">
        <v>29740</v>
      </c>
    </row>
    <row r="1978" ht="19" customHeight="1" spans="1:9">
      <c r="A1978" s="5">
        <v>6</v>
      </c>
      <c r="B1978" s="5" t="s">
        <v>288</v>
      </c>
      <c r="C1978" s="5" t="s">
        <v>253</v>
      </c>
      <c r="D1978" s="5">
        <v>30</v>
      </c>
      <c r="E1978" s="6">
        <v>1000</v>
      </c>
      <c r="F1978" s="5" t="s">
        <v>113</v>
      </c>
      <c r="G1978" s="6">
        <v>6000</v>
      </c>
      <c r="H1978" s="6">
        <v>10525.6</v>
      </c>
      <c r="I1978" s="5" t="s">
        <v>29719</v>
      </c>
    </row>
    <row r="1979" ht="19" customHeight="1" spans="1:9">
      <c r="A1979" s="5">
        <v>6</v>
      </c>
      <c r="B1979" s="5" t="s">
        <v>292</v>
      </c>
      <c r="C1979" s="5" t="s">
        <v>253</v>
      </c>
      <c r="D1979" s="5">
        <v>30</v>
      </c>
      <c r="E1979" s="6">
        <v>1000</v>
      </c>
      <c r="F1979" s="5" t="s">
        <v>113</v>
      </c>
      <c r="G1979" s="6">
        <v>6000</v>
      </c>
      <c r="H1979" s="6">
        <v>472.7</v>
      </c>
      <c r="I1979" s="5" t="s">
        <v>29719</v>
      </c>
    </row>
    <row r="1980" ht="19" customHeight="1" spans="1:9">
      <c r="A1980" s="5">
        <v>6</v>
      </c>
      <c r="B1980" s="5" t="s">
        <v>173</v>
      </c>
      <c r="C1980" s="5" t="s">
        <v>253</v>
      </c>
      <c r="D1980" s="5">
        <v>30</v>
      </c>
      <c r="E1980" s="6">
        <v>1000</v>
      </c>
      <c r="F1980" s="5" t="s">
        <v>113</v>
      </c>
      <c r="G1980" s="6">
        <v>6000</v>
      </c>
      <c r="H1980" s="6">
        <v>5644.7</v>
      </c>
      <c r="I1980" s="5" t="s">
        <v>29719</v>
      </c>
    </row>
    <row r="1981" ht="19" customHeight="1" spans="1:9">
      <c r="A1981" s="5">
        <v>6</v>
      </c>
      <c r="B1981" s="5" t="s">
        <v>293</v>
      </c>
      <c r="C1981" s="5" t="s">
        <v>253</v>
      </c>
      <c r="D1981" s="5">
        <v>30</v>
      </c>
      <c r="E1981" s="6">
        <v>1000</v>
      </c>
      <c r="F1981" s="5" t="s">
        <v>113</v>
      </c>
      <c r="G1981" s="6">
        <v>6000</v>
      </c>
      <c r="H1981" s="6">
        <v>687</v>
      </c>
      <c r="I1981" s="5" t="s">
        <v>29719</v>
      </c>
    </row>
    <row r="1982" ht="19" customHeight="1" spans="1:9">
      <c r="A1982" s="5">
        <v>6</v>
      </c>
      <c r="B1982" s="5" t="s">
        <v>295</v>
      </c>
      <c r="C1982" s="5" t="s">
        <v>253</v>
      </c>
      <c r="D1982" s="5">
        <v>30</v>
      </c>
      <c r="E1982" s="6">
        <v>1000</v>
      </c>
      <c r="F1982" s="5" t="s">
        <v>113</v>
      </c>
      <c r="G1982" s="6">
        <v>6000</v>
      </c>
      <c r="H1982" s="6">
        <v>10104.2</v>
      </c>
      <c r="I1982" s="5" t="s">
        <v>29719</v>
      </c>
    </row>
    <row r="1983" ht="19" customHeight="1" spans="1:9">
      <c r="A1983" s="5">
        <v>6</v>
      </c>
      <c r="B1983" s="5" t="s">
        <v>299</v>
      </c>
      <c r="C1983" s="5" t="s">
        <v>253</v>
      </c>
      <c r="D1983" s="5">
        <v>30</v>
      </c>
      <c r="E1983" s="6">
        <v>1000</v>
      </c>
      <c r="F1983" s="5" t="s">
        <v>113</v>
      </c>
      <c r="G1983" s="6">
        <v>6000</v>
      </c>
      <c r="H1983" s="6">
        <v>11502.8</v>
      </c>
      <c r="I1983" s="5" t="s">
        <v>29719</v>
      </c>
    </row>
    <row r="1984" ht="19" customHeight="1" spans="1:9">
      <c r="A1984" s="5">
        <v>6</v>
      </c>
      <c r="B1984" s="5" t="s">
        <v>303</v>
      </c>
      <c r="C1984" s="5" t="s">
        <v>253</v>
      </c>
      <c r="D1984" s="5">
        <v>30</v>
      </c>
      <c r="E1984" s="6">
        <v>1000</v>
      </c>
      <c r="F1984" s="5" t="s">
        <v>113</v>
      </c>
      <c r="G1984" s="6">
        <v>6000</v>
      </c>
      <c r="H1984" s="6">
        <v>705.2</v>
      </c>
      <c r="I1984" s="5" t="s">
        <v>29719</v>
      </c>
    </row>
    <row r="1985" ht="19" customHeight="1" spans="1:9">
      <c r="A1985" s="5">
        <v>6</v>
      </c>
      <c r="B1985" s="5" t="s">
        <v>305</v>
      </c>
      <c r="C1985" s="5" t="s">
        <v>253</v>
      </c>
      <c r="D1985" s="5">
        <v>30</v>
      </c>
      <c r="E1985" s="6">
        <v>1000</v>
      </c>
      <c r="F1985" s="5" t="s">
        <v>113</v>
      </c>
      <c r="G1985" s="6">
        <v>6000</v>
      </c>
      <c r="H1985" s="6">
        <v>6947.7</v>
      </c>
      <c r="I1985" s="5" t="s">
        <v>29719</v>
      </c>
    </row>
    <row r="1986" ht="19" customHeight="1" spans="1:9">
      <c r="A1986" s="5">
        <v>6</v>
      </c>
      <c r="B1986" s="5" t="s">
        <v>784</v>
      </c>
      <c r="C1986" s="5" t="s">
        <v>253</v>
      </c>
      <c r="D1986" s="5">
        <v>30</v>
      </c>
      <c r="E1986" s="6">
        <v>1000</v>
      </c>
      <c r="F1986" s="5" t="s">
        <v>113</v>
      </c>
      <c r="G1986" s="6">
        <v>6000</v>
      </c>
      <c r="H1986" s="6">
        <v>11876.2</v>
      </c>
      <c r="I1986" s="5" t="s">
        <v>29719</v>
      </c>
    </row>
    <row r="1987" ht="19" customHeight="1" spans="1:9">
      <c r="A1987" s="5">
        <v>6</v>
      </c>
      <c r="B1987" s="5" t="s">
        <v>129</v>
      </c>
      <c r="C1987" s="5" t="s">
        <v>253</v>
      </c>
      <c r="D1987" s="5">
        <v>30</v>
      </c>
      <c r="E1987" s="6">
        <v>1000</v>
      </c>
      <c r="F1987" s="5" t="s">
        <v>120</v>
      </c>
      <c r="G1987" s="6">
        <v>6000</v>
      </c>
      <c r="H1987" s="6">
        <v>2029.9</v>
      </c>
      <c r="I1987" s="5" t="s">
        <v>29740</v>
      </c>
    </row>
    <row r="1988" ht="19" customHeight="1" spans="1:9">
      <c r="A1988" s="5">
        <v>6</v>
      </c>
      <c r="B1988" s="5" t="s">
        <v>307</v>
      </c>
      <c r="C1988" s="5" t="s">
        <v>253</v>
      </c>
      <c r="D1988" s="5">
        <v>30</v>
      </c>
      <c r="E1988" s="6">
        <v>1000</v>
      </c>
      <c r="F1988" s="5" t="s">
        <v>113</v>
      </c>
      <c r="G1988" s="6">
        <v>6000</v>
      </c>
      <c r="H1988" s="6">
        <v>6771.5</v>
      </c>
      <c r="I1988" s="5" t="s">
        <v>29719</v>
      </c>
    </row>
    <row r="1989" ht="19" customHeight="1" spans="1:9">
      <c r="A1989" s="5">
        <v>6</v>
      </c>
      <c r="B1989" s="5" t="s">
        <v>789</v>
      </c>
      <c r="C1989" s="5" t="s">
        <v>253</v>
      </c>
      <c r="D1989" s="5">
        <v>25</v>
      </c>
      <c r="E1989" s="6">
        <v>1000</v>
      </c>
      <c r="F1989" s="5" t="s">
        <v>120</v>
      </c>
      <c r="G1989" s="6">
        <v>5000</v>
      </c>
      <c r="H1989" s="6">
        <v>1116.2</v>
      </c>
      <c r="I1989" s="5" t="s">
        <v>29740</v>
      </c>
    </row>
    <row r="1990" ht="19" customHeight="1" spans="1:9">
      <c r="A1990" s="5">
        <v>6</v>
      </c>
      <c r="B1990" s="5" t="s">
        <v>132</v>
      </c>
      <c r="C1990" s="5" t="s">
        <v>253</v>
      </c>
      <c r="D1990" s="5">
        <v>30</v>
      </c>
      <c r="E1990" s="6">
        <v>1000</v>
      </c>
      <c r="F1990" s="5" t="s">
        <v>113</v>
      </c>
      <c r="G1990" s="6">
        <v>6000</v>
      </c>
      <c r="H1990" s="6">
        <v>8240.9</v>
      </c>
      <c r="I1990" s="5" t="s">
        <v>29719</v>
      </c>
    </row>
    <row r="1991" ht="19" customHeight="1" spans="1:9">
      <c r="A1991" s="5">
        <v>6</v>
      </c>
      <c r="B1991" s="5" t="s">
        <v>309</v>
      </c>
      <c r="C1991" s="5" t="s">
        <v>253</v>
      </c>
      <c r="D1991" s="5">
        <v>30</v>
      </c>
      <c r="E1991" s="6">
        <v>260</v>
      </c>
      <c r="F1991" s="5" t="s">
        <v>120</v>
      </c>
      <c r="G1991" s="6">
        <v>5000</v>
      </c>
      <c r="H1991" s="6">
        <v>1699.5</v>
      </c>
      <c r="I1991" s="5" t="s">
        <v>29740</v>
      </c>
    </row>
    <row r="1992" ht="19" customHeight="1" spans="1:9">
      <c r="A1992" s="5">
        <v>6</v>
      </c>
      <c r="B1992" s="5" t="s">
        <v>313</v>
      </c>
      <c r="C1992" s="5" t="s">
        <v>253</v>
      </c>
      <c r="D1992" s="5">
        <v>30</v>
      </c>
      <c r="E1992" s="6">
        <v>260</v>
      </c>
      <c r="F1992" s="5" t="s">
        <v>120</v>
      </c>
      <c r="G1992" s="6">
        <v>5000</v>
      </c>
      <c r="H1992" s="6">
        <v>1316</v>
      </c>
      <c r="I1992" s="5" t="s">
        <v>29740</v>
      </c>
    </row>
    <row r="1993" ht="19" customHeight="1" spans="1:9">
      <c r="A1993" s="5">
        <v>6</v>
      </c>
      <c r="B1993" s="5" t="s">
        <v>316</v>
      </c>
      <c r="C1993" s="5" t="s">
        <v>253</v>
      </c>
      <c r="D1993" s="5">
        <v>20</v>
      </c>
      <c r="E1993" s="6">
        <v>260</v>
      </c>
      <c r="F1993" s="5" t="s">
        <v>120</v>
      </c>
      <c r="G1993" s="6">
        <v>3333.33</v>
      </c>
      <c r="H1993" s="6">
        <v>669.4</v>
      </c>
      <c r="I1993" s="5" t="s">
        <v>29740</v>
      </c>
    </row>
    <row r="1994" ht="19" customHeight="1" spans="1:9">
      <c r="A1994" s="5">
        <v>6</v>
      </c>
      <c r="B1994" s="5" t="s">
        <v>318</v>
      </c>
      <c r="C1994" s="5" t="s">
        <v>253</v>
      </c>
      <c r="D1994" s="5">
        <v>20</v>
      </c>
      <c r="E1994" s="6">
        <v>260</v>
      </c>
      <c r="F1994" s="5" t="s">
        <v>120</v>
      </c>
      <c r="G1994" s="6">
        <v>3333.33</v>
      </c>
      <c r="H1994" s="6">
        <v>1034.3</v>
      </c>
      <c r="I1994" s="5" t="s">
        <v>29740</v>
      </c>
    </row>
    <row r="1995" ht="19" customHeight="1" spans="1:9">
      <c r="A1995" s="5">
        <v>6</v>
      </c>
      <c r="B1995" s="5" t="s">
        <v>29653</v>
      </c>
      <c r="C1995" s="5" t="s">
        <v>253</v>
      </c>
      <c r="D1995" s="5">
        <v>11</v>
      </c>
      <c r="E1995" s="6">
        <v>150</v>
      </c>
      <c r="F1995" s="5" t="s">
        <v>120</v>
      </c>
      <c r="G1995" s="6">
        <v>1100</v>
      </c>
      <c r="H1995" s="6">
        <v>378.4</v>
      </c>
      <c r="I1995" s="5" t="s">
        <v>29740</v>
      </c>
    </row>
    <row r="1996" ht="19" customHeight="1" spans="1:9">
      <c r="A1996" s="5">
        <v>6</v>
      </c>
      <c r="B1996" s="5" t="s">
        <v>135</v>
      </c>
      <c r="C1996" s="5" t="s">
        <v>253</v>
      </c>
      <c r="D1996" s="5">
        <v>1</v>
      </c>
      <c r="E1996" s="6">
        <v>150</v>
      </c>
      <c r="F1996" s="5" t="s">
        <v>120</v>
      </c>
      <c r="G1996" s="6">
        <v>100</v>
      </c>
      <c r="H1996" s="6">
        <v>23.9</v>
      </c>
      <c r="I1996" s="5" t="s">
        <v>29740</v>
      </c>
    </row>
    <row r="1997" ht="19" customHeight="1" spans="1:9">
      <c r="A1997" s="5">
        <v>6</v>
      </c>
      <c r="B1997" s="5" t="s">
        <v>29638</v>
      </c>
      <c r="C1997" s="5" t="s">
        <v>253</v>
      </c>
      <c r="D1997" s="5">
        <v>5</v>
      </c>
      <c r="E1997" s="6">
        <v>150</v>
      </c>
      <c r="F1997" s="5" t="s">
        <v>120</v>
      </c>
      <c r="G1997" s="6">
        <v>500</v>
      </c>
      <c r="H1997" s="6">
        <v>150.6</v>
      </c>
      <c r="I1997" s="5" t="s">
        <v>29740</v>
      </c>
    </row>
    <row r="1998" ht="19" customHeight="1" spans="1:9">
      <c r="A1998" s="5">
        <v>6</v>
      </c>
      <c r="B1998" s="5" t="s">
        <v>29630</v>
      </c>
      <c r="C1998" s="5" t="s">
        <v>253</v>
      </c>
      <c r="D1998" s="5">
        <v>11</v>
      </c>
      <c r="E1998" s="6">
        <v>150</v>
      </c>
      <c r="F1998" s="5" t="s">
        <v>120</v>
      </c>
      <c r="G1998" s="6">
        <v>1100</v>
      </c>
      <c r="H1998" s="6">
        <v>606.3</v>
      </c>
      <c r="I1998" s="5" t="s">
        <v>29740</v>
      </c>
    </row>
    <row r="1999" ht="19" customHeight="1" spans="1:9">
      <c r="A1999" s="5">
        <v>6</v>
      </c>
      <c r="B1999" s="5" t="s">
        <v>29741</v>
      </c>
      <c r="C1999" s="5" t="s">
        <v>253</v>
      </c>
      <c r="D1999" s="5">
        <v>30</v>
      </c>
      <c r="E1999" s="6">
        <v>260</v>
      </c>
      <c r="F1999" s="5" t="s">
        <v>113</v>
      </c>
      <c r="G1999" s="6">
        <v>5000</v>
      </c>
      <c r="H1999" s="6">
        <v>3849</v>
      </c>
      <c r="I1999" s="5" t="s">
        <v>29719</v>
      </c>
    </row>
    <row r="2000" ht="19" customHeight="1" spans="1:9">
      <c r="A2000" s="5">
        <v>6</v>
      </c>
      <c r="B2000" s="5" t="s">
        <v>827</v>
      </c>
      <c r="C2000" s="5" t="s">
        <v>253</v>
      </c>
      <c r="D2000" s="5">
        <v>30</v>
      </c>
      <c r="E2000" s="6">
        <v>150</v>
      </c>
      <c r="F2000" s="5" t="s">
        <v>113</v>
      </c>
      <c r="G2000" s="6">
        <v>3000</v>
      </c>
      <c r="H2000" s="6">
        <v>9009.6</v>
      </c>
      <c r="I2000" s="5" t="s">
        <v>29719</v>
      </c>
    </row>
    <row r="2001" ht="19" customHeight="1" spans="1:9">
      <c r="A2001" s="5">
        <v>6</v>
      </c>
      <c r="B2001" s="5" t="s">
        <v>828</v>
      </c>
      <c r="C2001" s="5" t="s">
        <v>253</v>
      </c>
      <c r="D2001" s="5">
        <v>30</v>
      </c>
      <c r="E2001" s="6">
        <v>260</v>
      </c>
      <c r="F2001" s="5" t="s">
        <v>113</v>
      </c>
      <c r="G2001" s="6">
        <v>5000</v>
      </c>
      <c r="H2001" s="6">
        <v>13277.3</v>
      </c>
      <c r="I2001" s="5" t="s">
        <v>29719</v>
      </c>
    </row>
    <row r="2002" ht="19" customHeight="1" spans="1:9">
      <c r="A2002" s="5">
        <v>6</v>
      </c>
      <c r="B2002" s="5" t="s">
        <v>320</v>
      </c>
      <c r="C2002" s="5" t="s">
        <v>253</v>
      </c>
      <c r="D2002" s="5">
        <v>30</v>
      </c>
      <c r="E2002" s="6">
        <v>260</v>
      </c>
      <c r="F2002" s="5" t="s">
        <v>113</v>
      </c>
      <c r="G2002" s="6">
        <v>5000</v>
      </c>
      <c r="H2002" s="6">
        <v>7261.3</v>
      </c>
      <c r="I2002" s="5" t="s">
        <v>29719</v>
      </c>
    </row>
    <row r="2003" ht="19" customHeight="1" spans="1:9">
      <c r="A2003" s="5">
        <v>6</v>
      </c>
      <c r="B2003" s="5" t="s">
        <v>324</v>
      </c>
      <c r="C2003" s="5" t="s">
        <v>253</v>
      </c>
      <c r="D2003" s="5">
        <v>26</v>
      </c>
      <c r="E2003" s="6">
        <v>260</v>
      </c>
      <c r="F2003" s="5" t="s">
        <v>120</v>
      </c>
      <c r="G2003" s="6">
        <v>4333.33</v>
      </c>
      <c r="H2003" s="6">
        <v>159.8</v>
      </c>
      <c r="I2003" s="5" t="s">
        <v>29740</v>
      </c>
    </row>
    <row r="2004" ht="19" customHeight="1" spans="1:9">
      <c r="A2004" s="5">
        <v>6</v>
      </c>
      <c r="B2004" s="5" t="s">
        <v>326</v>
      </c>
      <c r="C2004" s="5" t="s">
        <v>253</v>
      </c>
      <c r="D2004" s="5">
        <v>30</v>
      </c>
      <c r="E2004" s="6">
        <v>260</v>
      </c>
      <c r="F2004" s="5" t="s">
        <v>113</v>
      </c>
      <c r="G2004" s="6">
        <v>5000</v>
      </c>
      <c r="H2004" s="6">
        <v>6905.2</v>
      </c>
      <c r="I2004" s="5" t="s">
        <v>29719</v>
      </c>
    </row>
    <row r="2005" ht="19" customHeight="1" spans="1:9">
      <c r="A2005" s="5">
        <v>6</v>
      </c>
      <c r="B2005" s="5" t="s">
        <v>337</v>
      </c>
      <c r="C2005" s="5" t="s">
        <v>253</v>
      </c>
      <c r="D2005" s="5">
        <v>27</v>
      </c>
      <c r="E2005" s="6">
        <v>260</v>
      </c>
      <c r="F2005" s="5" t="s">
        <v>120</v>
      </c>
      <c r="G2005" s="6">
        <v>4500</v>
      </c>
      <c r="H2005" s="6">
        <v>1779.6</v>
      </c>
      <c r="I2005" s="5" t="s">
        <v>29740</v>
      </c>
    </row>
    <row r="2006" ht="19" customHeight="1" spans="1:9">
      <c r="A2006" s="5">
        <v>6</v>
      </c>
      <c r="B2006" s="5" t="s">
        <v>29743</v>
      </c>
      <c r="C2006" s="5" t="s">
        <v>253</v>
      </c>
      <c r="D2006" s="5">
        <v>30</v>
      </c>
      <c r="E2006" s="6">
        <v>150</v>
      </c>
      <c r="F2006" s="5" t="s">
        <v>113</v>
      </c>
      <c r="G2006" s="6">
        <v>3000</v>
      </c>
      <c r="H2006" s="6">
        <v>10806.9</v>
      </c>
      <c r="I2006" s="5" t="s">
        <v>29719</v>
      </c>
    </row>
    <row r="2007" ht="19" customHeight="1" spans="1:9">
      <c r="A2007" s="5">
        <v>6</v>
      </c>
      <c r="B2007" s="5" t="s">
        <v>29746</v>
      </c>
      <c r="C2007" s="5" t="s">
        <v>253</v>
      </c>
      <c r="D2007" s="5">
        <v>30</v>
      </c>
      <c r="E2007" s="6">
        <v>260</v>
      </c>
      <c r="F2007" s="5" t="s">
        <v>113</v>
      </c>
      <c r="G2007" s="6">
        <v>5000</v>
      </c>
      <c r="H2007" s="6">
        <v>46.5</v>
      </c>
      <c r="I2007" s="5" t="s">
        <v>29719</v>
      </c>
    </row>
    <row r="2008" ht="19" customHeight="1" spans="1:9">
      <c r="A2008" s="5">
        <v>6</v>
      </c>
      <c r="B2008" s="5" t="s">
        <v>343</v>
      </c>
      <c r="C2008" s="5" t="s">
        <v>253</v>
      </c>
      <c r="D2008" s="5">
        <v>30</v>
      </c>
      <c r="E2008" s="6">
        <v>260</v>
      </c>
      <c r="F2008" s="5" t="s">
        <v>113</v>
      </c>
      <c r="G2008" s="6">
        <v>5000</v>
      </c>
      <c r="H2008" s="6">
        <v>8896.4</v>
      </c>
      <c r="I2008" s="5" t="s">
        <v>29719</v>
      </c>
    </row>
    <row r="2009" ht="19" customHeight="1" spans="1:9">
      <c r="A2009" s="5">
        <v>6</v>
      </c>
      <c r="B2009" s="5" t="s">
        <v>29654</v>
      </c>
      <c r="C2009" s="5" t="s">
        <v>253</v>
      </c>
      <c r="D2009" s="5">
        <v>4</v>
      </c>
      <c r="E2009" s="6">
        <v>150</v>
      </c>
      <c r="F2009" s="5" t="s">
        <v>120</v>
      </c>
      <c r="G2009" s="6">
        <v>400</v>
      </c>
      <c r="H2009" s="6">
        <v>145.3</v>
      </c>
      <c r="I2009" s="5" t="s">
        <v>29740</v>
      </c>
    </row>
    <row r="2010" ht="19" customHeight="1" spans="1:9">
      <c r="A2010" s="5">
        <v>6</v>
      </c>
      <c r="B2010" s="5" t="s">
        <v>829</v>
      </c>
      <c r="C2010" s="5" t="s">
        <v>253</v>
      </c>
      <c r="D2010" s="5">
        <v>30</v>
      </c>
      <c r="E2010" s="6">
        <v>150</v>
      </c>
      <c r="F2010" s="5" t="s">
        <v>113</v>
      </c>
      <c r="G2010" s="6">
        <v>3000</v>
      </c>
      <c r="H2010" s="6">
        <v>6282.3</v>
      </c>
      <c r="I2010" s="5" t="s">
        <v>29719</v>
      </c>
    </row>
    <row r="2011" ht="19" customHeight="1" spans="1:9">
      <c r="A2011" s="5">
        <v>6</v>
      </c>
      <c r="B2011" s="5" t="s">
        <v>348</v>
      </c>
      <c r="C2011" s="5" t="s">
        <v>253</v>
      </c>
      <c r="D2011" s="5">
        <v>30</v>
      </c>
      <c r="E2011" s="6">
        <v>150</v>
      </c>
      <c r="F2011" s="5" t="s">
        <v>113</v>
      </c>
      <c r="G2011" s="6">
        <v>3000</v>
      </c>
      <c r="H2011" s="6">
        <v>3721.2</v>
      </c>
      <c r="I2011" s="5" t="s">
        <v>29719</v>
      </c>
    </row>
    <row r="2012" ht="19" customHeight="1" spans="1:9">
      <c r="A2012" s="5">
        <v>6</v>
      </c>
      <c r="B2012" s="5" t="s">
        <v>68</v>
      </c>
      <c r="C2012" s="5" t="s">
        <v>253</v>
      </c>
      <c r="D2012" s="5">
        <v>30</v>
      </c>
      <c r="E2012" s="6">
        <v>150</v>
      </c>
      <c r="F2012" s="5" t="s">
        <v>113</v>
      </c>
      <c r="G2012" s="6">
        <v>3000</v>
      </c>
      <c r="H2012" s="6">
        <v>1608.6</v>
      </c>
      <c r="I2012" s="5" t="s">
        <v>29719</v>
      </c>
    </row>
    <row r="2013" ht="19" customHeight="1" spans="1:9">
      <c r="A2013" s="5">
        <v>6</v>
      </c>
      <c r="B2013" s="5" t="s">
        <v>596</v>
      </c>
      <c r="C2013" s="5" t="s">
        <v>253</v>
      </c>
      <c r="D2013" s="5">
        <v>30</v>
      </c>
      <c r="E2013" s="6">
        <v>150</v>
      </c>
      <c r="F2013" s="5" t="s">
        <v>113</v>
      </c>
      <c r="G2013" s="6">
        <v>3000</v>
      </c>
      <c r="H2013" s="6">
        <v>3272.6</v>
      </c>
      <c r="I2013" s="5" t="s">
        <v>29719</v>
      </c>
    </row>
    <row r="2014" ht="19" customHeight="1" spans="1:9">
      <c r="A2014" s="5">
        <v>6</v>
      </c>
      <c r="B2014" s="5" t="s">
        <v>830</v>
      </c>
      <c r="C2014" s="5" t="s">
        <v>253</v>
      </c>
      <c r="D2014" s="5">
        <v>30</v>
      </c>
      <c r="E2014" s="6">
        <v>150</v>
      </c>
      <c r="F2014" s="5" t="s">
        <v>113</v>
      </c>
      <c r="G2014" s="6">
        <v>3000</v>
      </c>
      <c r="H2014" s="6">
        <v>4963.8</v>
      </c>
      <c r="I2014" s="5" t="s">
        <v>29719</v>
      </c>
    </row>
    <row r="2015" ht="19" customHeight="1" spans="1:9">
      <c r="A2015" s="5">
        <v>6</v>
      </c>
      <c r="B2015" s="5" t="s">
        <v>29751</v>
      </c>
      <c r="C2015" s="5" t="s">
        <v>253</v>
      </c>
      <c r="D2015" s="5">
        <v>30</v>
      </c>
      <c r="E2015" s="6">
        <v>150</v>
      </c>
      <c r="F2015" s="5" t="s">
        <v>113</v>
      </c>
      <c r="G2015" s="6">
        <v>3000</v>
      </c>
      <c r="H2015" s="6">
        <v>3629.7</v>
      </c>
      <c r="I2015" s="5" t="s">
        <v>29719</v>
      </c>
    </row>
    <row r="2016" ht="19" customHeight="1" spans="1:9">
      <c r="A2016" s="5">
        <v>6</v>
      </c>
      <c r="B2016" s="5" t="s">
        <v>29724</v>
      </c>
      <c r="C2016" s="5" t="s">
        <v>253</v>
      </c>
      <c r="D2016" s="5">
        <v>1</v>
      </c>
      <c r="E2016" s="6">
        <v>150</v>
      </c>
      <c r="F2016" s="5" t="s">
        <v>113</v>
      </c>
      <c r="G2016" s="6">
        <v>100</v>
      </c>
      <c r="H2016" s="6">
        <v>177.6</v>
      </c>
      <c r="I2016" s="5" t="s">
        <v>29719</v>
      </c>
    </row>
    <row r="2017" ht="19" customHeight="1" spans="1:9">
      <c r="A2017" s="5">
        <v>6</v>
      </c>
      <c r="B2017" s="5" t="s">
        <v>29727</v>
      </c>
      <c r="C2017" s="5" t="s">
        <v>253</v>
      </c>
      <c r="D2017" s="5">
        <v>30</v>
      </c>
      <c r="E2017" s="6">
        <v>150</v>
      </c>
      <c r="F2017" s="5" t="s">
        <v>113</v>
      </c>
      <c r="G2017" s="6">
        <v>3000</v>
      </c>
      <c r="H2017" s="6">
        <v>6896.9</v>
      </c>
      <c r="I2017" s="5" t="s">
        <v>29719</v>
      </c>
    </row>
    <row r="2018" ht="19" customHeight="1" spans="1:9">
      <c r="A2018" s="5">
        <v>6</v>
      </c>
      <c r="B2018" s="5" t="s">
        <v>831</v>
      </c>
      <c r="C2018" s="5" t="s">
        <v>253</v>
      </c>
      <c r="D2018" s="5">
        <v>30</v>
      </c>
      <c r="E2018" s="6">
        <v>150</v>
      </c>
      <c r="F2018" s="5" t="s">
        <v>113</v>
      </c>
      <c r="G2018" s="6">
        <v>3000</v>
      </c>
      <c r="H2018" s="6">
        <v>8057.5</v>
      </c>
      <c r="I2018" s="5" t="s">
        <v>29719</v>
      </c>
    </row>
    <row r="2019" ht="19" customHeight="1" spans="1:9">
      <c r="A2019" s="5">
        <v>6</v>
      </c>
      <c r="B2019" s="5" t="s">
        <v>29650</v>
      </c>
      <c r="C2019" s="5" t="s">
        <v>253</v>
      </c>
      <c r="D2019" s="5">
        <v>1</v>
      </c>
      <c r="E2019" s="6">
        <v>150</v>
      </c>
      <c r="F2019" s="5" t="s">
        <v>113</v>
      </c>
      <c r="G2019" s="6">
        <v>100</v>
      </c>
      <c r="H2019" s="6">
        <v>0.1</v>
      </c>
      <c r="I2019" s="5" t="s">
        <v>29719</v>
      </c>
    </row>
    <row r="2020" ht="19" customHeight="1" spans="1:9">
      <c r="A2020" s="5">
        <v>6</v>
      </c>
      <c r="B2020" s="5" t="s">
        <v>612</v>
      </c>
      <c r="C2020" s="5" t="s">
        <v>65</v>
      </c>
      <c r="D2020" s="5">
        <v>30</v>
      </c>
      <c r="E2020" s="6">
        <v>260</v>
      </c>
      <c r="F2020" s="5" t="s">
        <v>113</v>
      </c>
      <c r="G2020" s="6">
        <v>5000</v>
      </c>
      <c r="H2020" s="6">
        <v>6638.8</v>
      </c>
      <c r="I2020" s="5" t="s">
        <v>29719</v>
      </c>
    </row>
    <row r="2021" ht="19" customHeight="1" spans="1:9">
      <c r="A2021" s="5">
        <v>6</v>
      </c>
      <c r="B2021" s="5" t="s">
        <v>616</v>
      </c>
      <c r="C2021" s="5" t="s">
        <v>65</v>
      </c>
      <c r="D2021" s="5">
        <v>30</v>
      </c>
      <c r="E2021" s="6">
        <v>260</v>
      </c>
      <c r="F2021" s="5" t="s">
        <v>113</v>
      </c>
      <c r="G2021" s="6">
        <v>5000</v>
      </c>
      <c r="H2021" s="6">
        <v>6343.5</v>
      </c>
      <c r="I2021" s="5" t="s">
        <v>29719</v>
      </c>
    </row>
    <row r="2022" ht="19" customHeight="1" spans="1:9">
      <c r="A2022" s="5">
        <v>6</v>
      </c>
      <c r="B2022" s="5" t="s">
        <v>29648</v>
      </c>
      <c r="C2022" s="5" t="s">
        <v>65</v>
      </c>
      <c r="D2022" s="5">
        <v>30</v>
      </c>
      <c r="E2022" s="6">
        <v>260</v>
      </c>
      <c r="F2022" s="5" t="s">
        <v>113</v>
      </c>
      <c r="G2022" s="6">
        <v>5000</v>
      </c>
      <c r="H2022" s="6">
        <v>5339</v>
      </c>
      <c r="I2022" s="5" t="s">
        <v>29719</v>
      </c>
    </row>
    <row r="2023" ht="19" customHeight="1" spans="1:9">
      <c r="A2023" s="5">
        <v>6</v>
      </c>
      <c r="B2023" s="5" t="s">
        <v>29664</v>
      </c>
      <c r="C2023" s="5" t="s">
        <v>65</v>
      </c>
      <c r="D2023" s="5">
        <v>30</v>
      </c>
      <c r="E2023" s="6">
        <v>260</v>
      </c>
      <c r="F2023" s="5" t="s">
        <v>113</v>
      </c>
      <c r="G2023" s="6">
        <v>5000</v>
      </c>
      <c r="H2023" s="6">
        <v>7252.3</v>
      </c>
      <c r="I2023" s="5" t="s">
        <v>29719</v>
      </c>
    </row>
    <row r="2024" ht="19" customHeight="1" spans="1:9">
      <c r="A2024" s="5">
        <v>6</v>
      </c>
      <c r="B2024" s="5" t="s">
        <v>618</v>
      </c>
      <c r="C2024" s="5" t="s">
        <v>65</v>
      </c>
      <c r="D2024" s="5">
        <v>30</v>
      </c>
      <c r="E2024" s="6">
        <v>260</v>
      </c>
      <c r="F2024" s="5" t="s">
        <v>113</v>
      </c>
      <c r="G2024" s="6">
        <v>5000</v>
      </c>
      <c r="H2024" s="6">
        <v>5847.9</v>
      </c>
      <c r="I2024" s="5" t="s">
        <v>29719</v>
      </c>
    </row>
    <row r="2025" ht="19" customHeight="1" spans="1:9">
      <c r="A2025" s="5">
        <v>6</v>
      </c>
      <c r="B2025" s="5" t="s">
        <v>29628</v>
      </c>
      <c r="C2025" s="5" t="s">
        <v>65</v>
      </c>
      <c r="D2025" s="5">
        <v>30</v>
      </c>
      <c r="E2025" s="6">
        <v>260</v>
      </c>
      <c r="F2025" s="5" t="s">
        <v>113</v>
      </c>
      <c r="G2025" s="6">
        <v>5000</v>
      </c>
      <c r="H2025" s="6">
        <v>6289.1</v>
      </c>
      <c r="I2025" s="5" t="s">
        <v>29719</v>
      </c>
    </row>
    <row r="2026" ht="19" customHeight="1" spans="1:9">
      <c r="A2026" s="5">
        <v>6</v>
      </c>
      <c r="B2026" s="5" t="s">
        <v>29626</v>
      </c>
      <c r="C2026" s="5" t="s">
        <v>65</v>
      </c>
      <c r="D2026" s="5">
        <v>30</v>
      </c>
      <c r="E2026" s="6">
        <v>260</v>
      </c>
      <c r="F2026" s="5" t="s">
        <v>113</v>
      </c>
      <c r="G2026" s="6">
        <v>5000</v>
      </c>
      <c r="H2026" s="6">
        <v>6480.8</v>
      </c>
      <c r="I2026" s="5" t="s">
        <v>29719</v>
      </c>
    </row>
    <row r="2027" ht="19" customHeight="1" spans="1:9">
      <c r="A2027" s="5">
        <v>6</v>
      </c>
      <c r="B2027" s="5" t="s">
        <v>619</v>
      </c>
      <c r="C2027" s="5" t="s">
        <v>65</v>
      </c>
      <c r="D2027" s="5">
        <v>30</v>
      </c>
      <c r="E2027" s="6">
        <v>150</v>
      </c>
      <c r="F2027" s="5" t="s">
        <v>113</v>
      </c>
      <c r="G2027" s="6">
        <v>3000</v>
      </c>
      <c r="H2027" s="6">
        <v>2527.5</v>
      </c>
      <c r="I2027" s="5" t="s">
        <v>29719</v>
      </c>
    </row>
    <row r="2028" ht="19" customHeight="1" spans="1:9">
      <c r="A2028" s="5">
        <v>6</v>
      </c>
      <c r="B2028" s="5" t="s">
        <v>852</v>
      </c>
      <c r="C2028" s="5" t="s">
        <v>65</v>
      </c>
      <c r="D2028" s="5">
        <v>30</v>
      </c>
      <c r="E2028" s="6">
        <v>260</v>
      </c>
      <c r="F2028" s="5" t="s">
        <v>113</v>
      </c>
      <c r="G2028" s="6">
        <v>5000</v>
      </c>
      <c r="H2028" s="6">
        <v>17648.5</v>
      </c>
      <c r="I2028" s="5" t="s">
        <v>29719</v>
      </c>
    </row>
    <row r="2029" ht="19" customHeight="1" spans="1:9">
      <c r="A2029" s="5">
        <v>6</v>
      </c>
      <c r="B2029" s="5" t="s">
        <v>338</v>
      </c>
      <c r="C2029" s="5" t="s">
        <v>65</v>
      </c>
      <c r="D2029" s="5">
        <v>10</v>
      </c>
      <c r="E2029" s="6">
        <v>260</v>
      </c>
      <c r="F2029" s="5" t="s">
        <v>120</v>
      </c>
      <c r="G2029" s="6">
        <v>1666.67</v>
      </c>
      <c r="H2029" s="6">
        <v>35.4</v>
      </c>
      <c r="I2029" s="5" t="s">
        <v>29740</v>
      </c>
    </row>
    <row r="2030" ht="19" customHeight="1" spans="1:9">
      <c r="A2030" s="5">
        <v>6</v>
      </c>
      <c r="B2030" s="5" t="s">
        <v>623</v>
      </c>
      <c r="C2030" s="5" t="s">
        <v>65</v>
      </c>
      <c r="D2030" s="5">
        <v>30</v>
      </c>
      <c r="E2030" s="6">
        <v>150</v>
      </c>
      <c r="F2030" s="5" t="s">
        <v>113</v>
      </c>
      <c r="G2030" s="6">
        <v>3000</v>
      </c>
      <c r="H2030" s="6">
        <v>7748.5</v>
      </c>
      <c r="I2030" s="5" t="s">
        <v>29719</v>
      </c>
    </row>
    <row r="2031" ht="19" customHeight="1" spans="1:9">
      <c r="A2031" s="5">
        <v>6</v>
      </c>
      <c r="B2031" s="5" t="s">
        <v>29705</v>
      </c>
      <c r="C2031" s="5" t="s">
        <v>65</v>
      </c>
      <c r="D2031" s="5">
        <v>1</v>
      </c>
      <c r="E2031" s="6">
        <v>260</v>
      </c>
      <c r="F2031" s="5" t="s">
        <v>113</v>
      </c>
      <c r="G2031" s="6">
        <v>166.67</v>
      </c>
      <c r="H2031" s="6">
        <v>2.3</v>
      </c>
      <c r="I2031" s="5" t="s">
        <v>29719</v>
      </c>
    </row>
    <row r="2032" ht="19" customHeight="1" spans="1:9">
      <c r="A2032" s="5">
        <v>6</v>
      </c>
      <c r="B2032" s="5" t="s">
        <v>340</v>
      </c>
      <c r="C2032" s="5" t="s">
        <v>65</v>
      </c>
      <c r="D2032" s="5">
        <v>1</v>
      </c>
      <c r="E2032" s="6">
        <v>260</v>
      </c>
      <c r="F2032" s="5" t="s">
        <v>113</v>
      </c>
      <c r="G2032" s="6">
        <v>166.67</v>
      </c>
      <c r="H2032" s="6">
        <v>0</v>
      </c>
      <c r="I2032" s="5" t="s">
        <v>29719</v>
      </c>
    </row>
    <row r="2033" ht="19" customHeight="1" spans="1:9">
      <c r="A2033" s="5">
        <v>6</v>
      </c>
      <c r="B2033" s="5" t="s">
        <v>853</v>
      </c>
      <c r="C2033" s="5" t="s">
        <v>65</v>
      </c>
      <c r="D2033" s="5">
        <v>30</v>
      </c>
      <c r="E2033" s="6">
        <v>260</v>
      </c>
      <c r="F2033" s="5" t="s">
        <v>113</v>
      </c>
      <c r="G2033" s="6">
        <v>5000</v>
      </c>
      <c r="H2033" s="6">
        <v>13461.4</v>
      </c>
      <c r="I2033" s="5" t="s">
        <v>29719</v>
      </c>
    </row>
    <row r="2034" ht="19" customHeight="1" spans="1:9">
      <c r="A2034" s="5">
        <v>6</v>
      </c>
      <c r="B2034" s="5" t="s">
        <v>625</v>
      </c>
      <c r="C2034" s="5" t="s">
        <v>65</v>
      </c>
      <c r="D2034" s="5">
        <v>30</v>
      </c>
      <c r="E2034" s="6">
        <v>260</v>
      </c>
      <c r="F2034" s="5" t="s">
        <v>113</v>
      </c>
      <c r="G2034" s="6">
        <v>5000</v>
      </c>
      <c r="H2034" s="6">
        <v>3493.2</v>
      </c>
      <c r="I2034" s="5" t="s">
        <v>29719</v>
      </c>
    </row>
    <row r="2035" ht="19" customHeight="1" spans="1:9">
      <c r="A2035" s="5">
        <v>6</v>
      </c>
      <c r="B2035" s="5" t="s">
        <v>627</v>
      </c>
      <c r="C2035" s="5" t="s">
        <v>65</v>
      </c>
      <c r="D2035" s="5">
        <v>30</v>
      </c>
      <c r="E2035" s="6">
        <v>150</v>
      </c>
      <c r="F2035" s="5" t="s">
        <v>113</v>
      </c>
      <c r="G2035" s="6">
        <v>3000</v>
      </c>
      <c r="H2035" s="6">
        <v>0</v>
      </c>
      <c r="I2035" s="5" t="s">
        <v>29719</v>
      </c>
    </row>
    <row r="2036" ht="19" customHeight="1" spans="1:9">
      <c r="A2036" s="5">
        <v>6</v>
      </c>
      <c r="B2036" s="5" t="s">
        <v>854</v>
      </c>
      <c r="C2036" s="5" t="s">
        <v>65</v>
      </c>
      <c r="D2036" s="5">
        <v>30</v>
      </c>
      <c r="E2036" s="6">
        <v>260</v>
      </c>
      <c r="F2036" s="5" t="s">
        <v>113</v>
      </c>
      <c r="G2036" s="6">
        <v>5000</v>
      </c>
      <c r="H2036" s="6">
        <v>9838.1</v>
      </c>
      <c r="I2036" s="5" t="s">
        <v>29719</v>
      </c>
    </row>
    <row r="2037" ht="19" customHeight="1" spans="1:9">
      <c r="A2037" s="5">
        <v>6</v>
      </c>
      <c r="B2037" s="5" t="s">
        <v>29706</v>
      </c>
      <c r="C2037" s="5" t="s">
        <v>65</v>
      </c>
      <c r="D2037" s="5">
        <v>30</v>
      </c>
      <c r="E2037" s="6">
        <v>260</v>
      </c>
      <c r="F2037" s="5" t="s">
        <v>113</v>
      </c>
      <c r="G2037" s="6">
        <v>5000</v>
      </c>
      <c r="H2037" s="6">
        <v>4798</v>
      </c>
      <c r="I2037" s="5" t="s">
        <v>29719</v>
      </c>
    </row>
    <row r="2038" ht="19" customHeight="1" spans="1:9">
      <c r="A2038" s="5">
        <v>6</v>
      </c>
      <c r="B2038" s="5" t="s">
        <v>631</v>
      </c>
      <c r="C2038" s="5" t="s">
        <v>65</v>
      </c>
      <c r="D2038" s="5">
        <v>30</v>
      </c>
      <c r="E2038" s="6">
        <v>150</v>
      </c>
      <c r="F2038" s="5" t="s">
        <v>113</v>
      </c>
      <c r="G2038" s="6">
        <v>3000</v>
      </c>
      <c r="H2038" s="6">
        <v>7546.7</v>
      </c>
      <c r="I2038" s="5" t="s">
        <v>29719</v>
      </c>
    </row>
    <row r="2039" ht="19" customHeight="1" spans="1:9">
      <c r="A2039" s="5">
        <v>6</v>
      </c>
      <c r="B2039" s="5" t="s">
        <v>637</v>
      </c>
      <c r="C2039" s="5" t="s">
        <v>65</v>
      </c>
      <c r="D2039" s="5">
        <v>30</v>
      </c>
      <c r="E2039" s="6">
        <v>150</v>
      </c>
      <c r="F2039" s="5" t="s">
        <v>113</v>
      </c>
      <c r="G2039" s="6">
        <v>3000</v>
      </c>
      <c r="H2039" s="6">
        <v>3086.8</v>
      </c>
      <c r="I2039" s="5" t="s">
        <v>29719</v>
      </c>
    </row>
    <row r="2040" ht="19" customHeight="1" spans="1:9">
      <c r="A2040" s="5">
        <v>6</v>
      </c>
      <c r="B2040" s="5" t="s">
        <v>855</v>
      </c>
      <c r="C2040" s="5" t="s">
        <v>65</v>
      </c>
      <c r="D2040" s="5">
        <v>30</v>
      </c>
      <c r="E2040" s="6">
        <v>150</v>
      </c>
      <c r="F2040" s="5" t="s">
        <v>113</v>
      </c>
      <c r="G2040" s="6">
        <v>3000</v>
      </c>
      <c r="H2040" s="6">
        <v>8903.4</v>
      </c>
      <c r="I2040" s="5" t="s">
        <v>29719</v>
      </c>
    </row>
    <row r="2041" ht="19" customHeight="1" spans="1:9">
      <c r="A2041" s="5">
        <v>6</v>
      </c>
      <c r="B2041" s="5" t="s">
        <v>166</v>
      </c>
      <c r="C2041" s="5" t="s">
        <v>29721</v>
      </c>
      <c r="D2041" s="5">
        <v>30</v>
      </c>
      <c r="E2041" s="6">
        <v>1000</v>
      </c>
      <c r="F2041" s="5" t="s">
        <v>113</v>
      </c>
      <c r="G2041" s="6">
        <v>6000</v>
      </c>
      <c r="H2041" s="6">
        <v>13109.1</v>
      </c>
      <c r="I2041" s="5" t="s">
        <v>29719</v>
      </c>
    </row>
    <row r="2042" ht="19" customHeight="1" spans="1:9">
      <c r="A2042" s="5">
        <v>6</v>
      </c>
      <c r="B2042" s="5" t="s">
        <v>127</v>
      </c>
      <c r="C2042" s="5" t="s">
        <v>29721</v>
      </c>
      <c r="D2042" s="5">
        <v>30</v>
      </c>
      <c r="E2042" s="6">
        <v>1000</v>
      </c>
      <c r="F2042" s="5" t="s">
        <v>113</v>
      </c>
      <c r="G2042" s="6">
        <v>6000</v>
      </c>
      <c r="H2042" s="6">
        <v>6140.2</v>
      </c>
      <c r="I2042" s="5" t="s">
        <v>29719</v>
      </c>
    </row>
    <row r="2043" ht="19" customHeight="1" spans="1:9">
      <c r="A2043" s="5">
        <v>6</v>
      </c>
      <c r="B2043" s="5" t="s">
        <v>334</v>
      </c>
      <c r="C2043" s="5" t="s">
        <v>29721</v>
      </c>
      <c r="D2043" s="5">
        <v>30</v>
      </c>
      <c r="E2043" s="6">
        <v>260</v>
      </c>
      <c r="F2043" s="5" t="s">
        <v>120</v>
      </c>
      <c r="G2043" s="6">
        <v>5000</v>
      </c>
      <c r="H2043" s="6">
        <v>2062.6</v>
      </c>
      <c r="I2043" s="5" t="s">
        <v>29740</v>
      </c>
    </row>
    <row r="2044" ht="19" customHeight="1" spans="1:9">
      <c r="A2044" s="5">
        <v>6</v>
      </c>
      <c r="B2044" s="5" t="s">
        <v>29764</v>
      </c>
      <c r="C2044" s="5" t="s">
        <v>29721</v>
      </c>
      <c r="D2044" s="5">
        <v>30</v>
      </c>
      <c r="E2044" s="6">
        <v>260</v>
      </c>
      <c r="F2044" s="5" t="s">
        <v>113</v>
      </c>
      <c r="G2044" s="6">
        <v>5000</v>
      </c>
      <c r="H2044" s="6">
        <v>13046.5</v>
      </c>
      <c r="I2044" s="5" t="s">
        <v>29719</v>
      </c>
    </row>
    <row r="2045" ht="19" customHeight="1" spans="1:9">
      <c r="A2045" s="5">
        <v>6</v>
      </c>
      <c r="B2045" s="5" t="s">
        <v>342</v>
      </c>
      <c r="C2045" s="5" t="s">
        <v>29721</v>
      </c>
      <c r="D2045" s="5">
        <v>30</v>
      </c>
      <c r="E2045" s="6">
        <v>150</v>
      </c>
      <c r="F2045" s="5" t="s">
        <v>120</v>
      </c>
      <c r="G2045" s="6">
        <v>3000</v>
      </c>
      <c r="H2045" s="6">
        <v>6009.8</v>
      </c>
      <c r="I2045" s="5" t="s">
        <v>29740</v>
      </c>
    </row>
    <row r="2046" ht="19" customHeight="1" spans="1:9">
      <c r="A2046" s="5">
        <v>6</v>
      </c>
      <c r="B2046" s="5" t="s">
        <v>346</v>
      </c>
      <c r="C2046" s="5" t="s">
        <v>29721</v>
      </c>
      <c r="D2046" s="5">
        <v>30</v>
      </c>
      <c r="E2046" s="6">
        <v>260</v>
      </c>
      <c r="F2046" s="5" t="s">
        <v>120</v>
      </c>
      <c r="G2046" s="6">
        <v>5000</v>
      </c>
      <c r="H2046" s="6">
        <v>4311.1</v>
      </c>
      <c r="I2046" s="5" t="s">
        <v>29740</v>
      </c>
    </row>
    <row r="2047" ht="19" customHeight="1" spans="1:9">
      <c r="A2047" s="5">
        <v>6</v>
      </c>
      <c r="B2047" s="5" t="s">
        <v>29728</v>
      </c>
      <c r="C2047" s="5" t="s">
        <v>29721</v>
      </c>
      <c r="D2047" s="5">
        <v>30</v>
      </c>
      <c r="E2047" s="6">
        <v>150</v>
      </c>
      <c r="F2047" s="5" t="s">
        <v>120</v>
      </c>
      <c r="G2047" s="6">
        <v>3000</v>
      </c>
      <c r="H2047" s="6">
        <v>0.1</v>
      </c>
      <c r="I2047" s="5" t="s">
        <v>29740</v>
      </c>
    </row>
    <row r="2048" ht="19" customHeight="1" spans="1:9">
      <c r="A2048" s="5">
        <v>6</v>
      </c>
      <c r="B2048" s="5" t="s">
        <v>29640</v>
      </c>
      <c r="C2048" s="5" t="s">
        <v>845</v>
      </c>
      <c r="D2048" s="5">
        <v>30</v>
      </c>
      <c r="E2048" s="6">
        <v>260</v>
      </c>
      <c r="F2048" s="5" t="s">
        <v>113</v>
      </c>
      <c r="G2048" s="6">
        <v>5000</v>
      </c>
      <c r="H2048" s="6">
        <v>5811.8</v>
      </c>
      <c r="I2048" s="5" t="s">
        <v>29719</v>
      </c>
    </row>
    <row r="2049" ht="19" customHeight="1" spans="1:9">
      <c r="A2049" s="5">
        <v>6</v>
      </c>
      <c r="B2049" s="5" t="s">
        <v>557</v>
      </c>
      <c r="C2049" s="5" t="s">
        <v>845</v>
      </c>
      <c r="D2049" s="5">
        <v>30</v>
      </c>
      <c r="E2049" s="6">
        <v>260</v>
      </c>
      <c r="F2049" s="5" t="s">
        <v>120</v>
      </c>
      <c r="G2049" s="6">
        <v>5000</v>
      </c>
      <c r="H2049" s="6">
        <v>4101.6</v>
      </c>
      <c r="I2049" s="5" t="s">
        <v>29740</v>
      </c>
    </row>
    <row r="2050" ht="19" customHeight="1" spans="1:9">
      <c r="A2050" s="5">
        <v>6</v>
      </c>
      <c r="B2050" s="5" t="s">
        <v>561</v>
      </c>
      <c r="C2050" s="5" t="s">
        <v>845</v>
      </c>
      <c r="D2050" s="5">
        <v>30</v>
      </c>
      <c r="E2050" s="6">
        <v>260</v>
      </c>
      <c r="F2050" s="5" t="s">
        <v>120</v>
      </c>
      <c r="G2050" s="6">
        <v>5000</v>
      </c>
      <c r="H2050" s="6">
        <v>2584.4</v>
      </c>
      <c r="I2050" s="5" t="s">
        <v>29740</v>
      </c>
    </row>
    <row r="2051" ht="19" customHeight="1" spans="1:9">
      <c r="A2051" s="5">
        <v>6</v>
      </c>
      <c r="B2051" s="5" t="s">
        <v>29634</v>
      </c>
      <c r="C2051" s="5" t="s">
        <v>845</v>
      </c>
      <c r="D2051" s="5">
        <v>30</v>
      </c>
      <c r="E2051" s="6">
        <v>260</v>
      </c>
      <c r="F2051" s="5" t="s">
        <v>120</v>
      </c>
      <c r="G2051" s="6">
        <v>5000</v>
      </c>
      <c r="H2051" s="6">
        <v>1795.2</v>
      </c>
      <c r="I2051" s="5" t="s">
        <v>29740</v>
      </c>
    </row>
    <row r="2052" ht="19" customHeight="1" spans="1:9">
      <c r="A2052" s="5">
        <v>6</v>
      </c>
      <c r="B2052" s="5" t="s">
        <v>29635</v>
      </c>
      <c r="C2052" s="5" t="s">
        <v>845</v>
      </c>
      <c r="D2052" s="5">
        <v>2</v>
      </c>
      <c r="E2052" s="6">
        <v>150</v>
      </c>
      <c r="F2052" s="5" t="s">
        <v>120</v>
      </c>
      <c r="G2052" s="6">
        <v>200</v>
      </c>
      <c r="H2052" s="6">
        <v>57.5</v>
      </c>
      <c r="I2052" s="5" t="s">
        <v>29740</v>
      </c>
    </row>
    <row r="2053" ht="19" customHeight="1" spans="1:9">
      <c r="A2053" s="5">
        <v>6</v>
      </c>
      <c r="B2053" s="5" t="s">
        <v>29720</v>
      </c>
      <c r="C2053" s="5" t="s">
        <v>845</v>
      </c>
      <c r="D2053" s="5">
        <v>12</v>
      </c>
      <c r="E2053" s="6">
        <v>150</v>
      </c>
      <c r="F2053" s="5" t="s">
        <v>113</v>
      </c>
      <c r="G2053" s="6">
        <v>1200</v>
      </c>
      <c r="H2053" s="6">
        <v>322.8</v>
      </c>
      <c r="I2053" s="5" t="s">
        <v>29719</v>
      </c>
    </row>
    <row r="2054" ht="19" customHeight="1" spans="1:9">
      <c r="A2054" s="5">
        <v>6</v>
      </c>
      <c r="B2054" s="5" t="s">
        <v>562</v>
      </c>
      <c r="C2054" s="5" t="s">
        <v>845</v>
      </c>
      <c r="D2054" s="5">
        <v>30</v>
      </c>
      <c r="E2054" s="6">
        <v>260</v>
      </c>
      <c r="F2054" s="5" t="s">
        <v>120</v>
      </c>
      <c r="G2054" s="6">
        <v>5000</v>
      </c>
      <c r="H2054" s="6">
        <v>3505.6</v>
      </c>
      <c r="I2054" s="5" t="s">
        <v>29740</v>
      </c>
    </row>
    <row r="2055" ht="19" customHeight="1" spans="1:9">
      <c r="A2055" s="5">
        <v>6</v>
      </c>
      <c r="B2055" s="5" t="s">
        <v>566</v>
      </c>
      <c r="C2055" s="5" t="s">
        <v>845</v>
      </c>
      <c r="D2055" s="5">
        <v>30</v>
      </c>
      <c r="E2055" s="6">
        <v>150</v>
      </c>
      <c r="F2055" s="5" t="s">
        <v>113</v>
      </c>
      <c r="G2055" s="6">
        <v>3000</v>
      </c>
      <c r="H2055" s="6">
        <v>16354.5</v>
      </c>
      <c r="I2055" s="5" t="s">
        <v>29719</v>
      </c>
    </row>
    <row r="2056" ht="19" customHeight="1" spans="1:9">
      <c r="A2056" s="5">
        <v>6</v>
      </c>
      <c r="B2056" s="5" t="s">
        <v>29699</v>
      </c>
      <c r="C2056" s="5" t="s">
        <v>845</v>
      </c>
      <c r="D2056" s="5">
        <v>1</v>
      </c>
      <c r="E2056" s="6">
        <v>260</v>
      </c>
      <c r="F2056" s="5" t="s">
        <v>120</v>
      </c>
      <c r="G2056" s="6">
        <v>166.67</v>
      </c>
      <c r="H2056" s="6">
        <v>0</v>
      </c>
      <c r="I2056" s="5" t="s">
        <v>29740</v>
      </c>
    </row>
    <row r="2057" ht="19" customHeight="1" spans="1:9">
      <c r="A2057" s="5">
        <v>6</v>
      </c>
      <c r="B2057" s="5" t="s">
        <v>29707</v>
      </c>
      <c r="C2057" s="5" t="s">
        <v>845</v>
      </c>
      <c r="D2057" s="5">
        <v>30</v>
      </c>
      <c r="E2057" s="6">
        <v>260</v>
      </c>
      <c r="F2057" s="5" t="s">
        <v>120</v>
      </c>
      <c r="G2057" s="6">
        <v>5000</v>
      </c>
      <c r="H2057" s="6">
        <v>3560</v>
      </c>
      <c r="I2057" s="5" t="s">
        <v>29740</v>
      </c>
    </row>
    <row r="2058" ht="19" customHeight="1" spans="1:9">
      <c r="A2058" s="5">
        <v>6</v>
      </c>
      <c r="B2058" s="5" t="s">
        <v>29669</v>
      </c>
      <c r="C2058" s="5" t="s">
        <v>845</v>
      </c>
      <c r="D2058" s="5">
        <v>30</v>
      </c>
      <c r="E2058" s="6">
        <v>260</v>
      </c>
      <c r="F2058" s="5" t="s">
        <v>113</v>
      </c>
      <c r="G2058" s="6">
        <v>5000</v>
      </c>
      <c r="H2058" s="6">
        <v>7256.3</v>
      </c>
      <c r="I2058" s="5" t="s">
        <v>29719</v>
      </c>
    </row>
    <row r="2059" ht="19" customHeight="1" spans="1:9">
      <c r="A2059" s="5">
        <v>6</v>
      </c>
      <c r="B2059" s="5" t="s">
        <v>576</v>
      </c>
      <c r="C2059" s="5" t="s">
        <v>845</v>
      </c>
      <c r="D2059" s="5">
        <v>30</v>
      </c>
      <c r="E2059" s="6">
        <v>260</v>
      </c>
      <c r="F2059" s="5" t="s">
        <v>113</v>
      </c>
      <c r="G2059" s="6">
        <v>5000</v>
      </c>
      <c r="H2059" s="6">
        <v>5495.3</v>
      </c>
      <c r="I2059" s="5" t="s">
        <v>29719</v>
      </c>
    </row>
    <row r="2060" ht="19" customHeight="1" spans="1:9">
      <c r="A2060" s="5">
        <v>6</v>
      </c>
      <c r="B2060" s="5" t="s">
        <v>29723</v>
      </c>
      <c r="C2060" s="5" t="s">
        <v>845</v>
      </c>
      <c r="D2060" s="5">
        <v>30</v>
      </c>
      <c r="E2060" s="6">
        <v>150</v>
      </c>
      <c r="F2060" s="5" t="s">
        <v>113</v>
      </c>
      <c r="G2060" s="6">
        <v>3000</v>
      </c>
      <c r="H2060" s="6">
        <v>5122.2</v>
      </c>
      <c r="I2060" s="5" t="s">
        <v>29719</v>
      </c>
    </row>
    <row r="2061" ht="19" customHeight="1" spans="1:9">
      <c r="A2061" s="5">
        <v>6</v>
      </c>
      <c r="B2061" s="5" t="s">
        <v>29726</v>
      </c>
      <c r="C2061" s="5" t="s">
        <v>845</v>
      </c>
      <c r="D2061" s="5">
        <v>9</v>
      </c>
      <c r="E2061" s="6">
        <v>150</v>
      </c>
      <c r="F2061" s="5" t="s">
        <v>113</v>
      </c>
      <c r="G2061" s="6">
        <v>900</v>
      </c>
      <c r="H2061" s="6">
        <v>0.2</v>
      </c>
      <c r="I2061" s="5" t="s">
        <v>29719</v>
      </c>
    </row>
    <row r="2062" ht="19" customHeight="1" spans="1:9">
      <c r="A2062" s="5">
        <v>6</v>
      </c>
      <c r="B2062" s="5" t="s">
        <v>29662</v>
      </c>
      <c r="C2062" s="5" t="s">
        <v>845</v>
      </c>
      <c r="D2062" s="5">
        <v>30</v>
      </c>
      <c r="E2062" s="6">
        <v>150</v>
      </c>
      <c r="F2062" s="5" t="s">
        <v>113</v>
      </c>
      <c r="G2062" s="6">
        <v>3000</v>
      </c>
      <c r="H2062" s="6">
        <v>3953.8</v>
      </c>
      <c r="I2062" s="5" t="s">
        <v>29719</v>
      </c>
    </row>
    <row r="2063" ht="19" customHeight="1" spans="1:9">
      <c r="A2063" s="5">
        <v>6</v>
      </c>
      <c r="B2063" s="5" t="s">
        <v>29738</v>
      </c>
      <c r="C2063" s="5" t="s">
        <v>845</v>
      </c>
      <c r="D2063" s="5">
        <v>30</v>
      </c>
      <c r="E2063" s="6">
        <v>260</v>
      </c>
      <c r="F2063" s="5" t="s">
        <v>113</v>
      </c>
      <c r="G2063" s="6">
        <v>5000</v>
      </c>
      <c r="H2063" s="6">
        <v>7809</v>
      </c>
      <c r="I2063" s="5" t="s">
        <v>29719</v>
      </c>
    </row>
    <row r="2064" ht="19" customHeight="1" spans="1:9">
      <c r="A2064" s="5">
        <v>6</v>
      </c>
      <c r="B2064" s="5" t="s">
        <v>29690</v>
      </c>
      <c r="C2064" s="5" t="s">
        <v>845</v>
      </c>
      <c r="D2064" s="5">
        <v>30</v>
      </c>
      <c r="E2064" s="6">
        <v>260</v>
      </c>
      <c r="F2064" s="5" t="s">
        <v>113</v>
      </c>
      <c r="G2064" s="6">
        <v>5000</v>
      </c>
      <c r="H2064" s="6">
        <v>6847.4</v>
      </c>
      <c r="I2064" s="5" t="s">
        <v>29719</v>
      </c>
    </row>
    <row r="2065" ht="19" customHeight="1" spans="1:9">
      <c r="A2065" s="5">
        <v>6</v>
      </c>
      <c r="B2065" s="5" t="s">
        <v>29701</v>
      </c>
      <c r="C2065" s="5" t="s">
        <v>845</v>
      </c>
      <c r="D2065" s="5">
        <v>2</v>
      </c>
      <c r="E2065" s="6">
        <v>260</v>
      </c>
      <c r="F2065" s="5" t="s">
        <v>113</v>
      </c>
      <c r="G2065" s="6">
        <v>333.33</v>
      </c>
      <c r="H2065" s="6">
        <v>591.2</v>
      </c>
      <c r="I2065" s="5" t="s">
        <v>29719</v>
      </c>
    </row>
    <row r="2066" ht="19" customHeight="1" spans="1:9">
      <c r="A2066" s="5">
        <v>6</v>
      </c>
      <c r="B2066" s="5" t="s">
        <v>29759</v>
      </c>
      <c r="C2066" s="5" t="s">
        <v>845</v>
      </c>
      <c r="D2066" s="5">
        <v>30</v>
      </c>
      <c r="E2066" s="6">
        <v>260</v>
      </c>
      <c r="F2066" s="5" t="s">
        <v>113</v>
      </c>
      <c r="G2066" s="6">
        <v>5000</v>
      </c>
      <c r="H2066" s="6">
        <v>7444.3</v>
      </c>
      <c r="I2066" s="5" t="s">
        <v>29719</v>
      </c>
    </row>
    <row r="2067" ht="19" customHeight="1" spans="1:9">
      <c r="A2067" s="5">
        <v>6</v>
      </c>
      <c r="B2067" s="5" t="s">
        <v>29698</v>
      </c>
      <c r="C2067" s="5" t="s">
        <v>845</v>
      </c>
      <c r="D2067" s="5">
        <v>30</v>
      </c>
      <c r="E2067" s="6">
        <v>260</v>
      </c>
      <c r="F2067" s="5" t="s">
        <v>120</v>
      </c>
      <c r="G2067" s="6">
        <v>5000</v>
      </c>
      <c r="H2067" s="6">
        <v>2020</v>
      </c>
      <c r="I2067" s="5" t="s">
        <v>29740</v>
      </c>
    </row>
    <row r="2068" ht="19" customHeight="1" spans="1:9">
      <c r="A2068" s="5">
        <v>6</v>
      </c>
      <c r="B2068" s="5" t="s">
        <v>29756</v>
      </c>
      <c r="C2068" s="5" t="s">
        <v>845</v>
      </c>
      <c r="D2068" s="5">
        <v>30</v>
      </c>
      <c r="E2068" s="6">
        <v>260</v>
      </c>
      <c r="F2068" s="5" t="s">
        <v>113</v>
      </c>
      <c r="G2068" s="6">
        <v>5000</v>
      </c>
      <c r="H2068" s="6">
        <v>3513.7</v>
      </c>
      <c r="I2068" s="5" t="s">
        <v>29719</v>
      </c>
    </row>
    <row r="2069" ht="19" customHeight="1" spans="1:9">
      <c r="A2069" s="5">
        <v>6</v>
      </c>
      <c r="B2069" s="5" t="s">
        <v>29672</v>
      </c>
      <c r="C2069" s="5" t="s">
        <v>845</v>
      </c>
      <c r="D2069" s="5">
        <v>30</v>
      </c>
      <c r="E2069" s="6">
        <v>260</v>
      </c>
      <c r="F2069" s="5" t="s">
        <v>113</v>
      </c>
      <c r="G2069" s="6">
        <v>5000</v>
      </c>
      <c r="H2069" s="6">
        <v>859</v>
      </c>
      <c r="I2069" s="5" t="s">
        <v>29719</v>
      </c>
    </row>
    <row r="2070" ht="19" customHeight="1" spans="1:9">
      <c r="A2070" s="5">
        <v>6</v>
      </c>
      <c r="B2070" s="5" t="s">
        <v>29674</v>
      </c>
      <c r="C2070" s="5" t="s">
        <v>845</v>
      </c>
      <c r="D2070" s="5">
        <v>1</v>
      </c>
      <c r="E2070" s="6">
        <v>150</v>
      </c>
      <c r="F2070" s="5" t="s">
        <v>120</v>
      </c>
      <c r="G2070" s="6">
        <v>100</v>
      </c>
      <c r="H2070" s="6">
        <v>0.2</v>
      </c>
      <c r="I2070" s="5" t="s">
        <v>29740</v>
      </c>
    </row>
    <row r="2071" ht="19" customHeight="1" spans="1:9">
      <c r="A2071" s="5">
        <v>6</v>
      </c>
      <c r="B2071" s="5" t="s">
        <v>29696</v>
      </c>
      <c r="C2071" s="5" t="s">
        <v>845</v>
      </c>
      <c r="D2071" s="5">
        <v>10</v>
      </c>
      <c r="E2071" s="6">
        <v>260</v>
      </c>
      <c r="F2071" s="5" t="s">
        <v>113</v>
      </c>
      <c r="G2071" s="6">
        <v>1666.67</v>
      </c>
      <c r="H2071" s="6">
        <v>1790.2</v>
      </c>
      <c r="I2071" s="5" t="s">
        <v>29719</v>
      </c>
    </row>
    <row r="2072" ht="19" customHeight="1" spans="1:9">
      <c r="A2072" s="5">
        <v>6</v>
      </c>
      <c r="B2072" s="5" t="s">
        <v>29760</v>
      </c>
      <c r="C2072" s="5" t="s">
        <v>845</v>
      </c>
      <c r="D2072" s="5">
        <v>12</v>
      </c>
      <c r="E2072" s="6">
        <v>260</v>
      </c>
      <c r="F2072" s="5" t="s">
        <v>113</v>
      </c>
      <c r="G2072" s="6">
        <v>2000</v>
      </c>
      <c r="H2072" s="6">
        <v>744.5</v>
      </c>
      <c r="I2072" s="5" t="s">
        <v>29719</v>
      </c>
    </row>
    <row r="2073" ht="19" customHeight="1" spans="1:9">
      <c r="A2073" s="5">
        <v>6</v>
      </c>
      <c r="B2073" s="5" t="s">
        <v>578</v>
      </c>
      <c r="C2073" s="5" t="s">
        <v>845</v>
      </c>
      <c r="D2073" s="5">
        <v>22</v>
      </c>
      <c r="E2073" s="6">
        <v>260</v>
      </c>
      <c r="F2073" s="5" t="s">
        <v>120</v>
      </c>
      <c r="G2073" s="6">
        <v>3666.67</v>
      </c>
      <c r="H2073" s="6">
        <v>3226.8</v>
      </c>
      <c r="I2073" s="5" t="s">
        <v>29740</v>
      </c>
    </row>
    <row r="2074" ht="19" customHeight="1" spans="1:9">
      <c r="A2074" s="5">
        <v>6</v>
      </c>
      <c r="B2074" s="5" t="s">
        <v>29710</v>
      </c>
      <c r="C2074" s="5" t="s">
        <v>845</v>
      </c>
      <c r="D2074" s="5">
        <v>12</v>
      </c>
      <c r="E2074" s="6">
        <v>260</v>
      </c>
      <c r="F2074" s="5" t="s">
        <v>113</v>
      </c>
      <c r="G2074" s="6">
        <v>2000</v>
      </c>
      <c r="H2074" s="6">
        <v>279.5</v>
      </c>
      <c r="I2074" s="5" t="s">
        <v>29719</v>
      </c>
    </row>
    <row r="2075" ht="19" customHeight="1" spans="1:9">
      <c r="A2075" s="5">
        <v>6</v>
      </c>
      <c r="B2075" s="5" t="s">
        <v>29652</v>
      </c>
      <c r="C2075" s="5" t="s">
        <v>845</v>
      </c>
      <c r="D2075" s="5">
        <v>10</v>
      </c>
      <c r="E2075" s="6">
        <v>260</v>
      </c>
      <c r="F2075" s="5" t="s">
        <v>113</v>
      </c>
      <c r="G2075" s="6">
        <v>1666.67</v>
      </c>
      <c r="H2075" s="6">
        <v>567.4</v>
      </c>
      <c r="I2075" s="5" t="s">
        <v>29719</v>
      </c>
    </row>
    <row r="2076" ht="19" customHeight="1" spans="1:9">
      <c r="A2076" s="5">
        <v>6</v>
      </c>
      <c r="B2076" s="5" t="s">
        <v>29691</v>
      </c>
      <c r="C2076" s="5" t="s">
        <v>845</v>
      </c>
      <c r="D2076" s="5">
        <v>12</v>
      </c>
      <c r="E2076" s="6">
        <v>260</v>
      </c>
      <c r="F2076" s="5" t="s">
        <v>113</v>
      </c>
      <c r="G2076" s="6">
        <v>2000</v>
      </c>
      <c r="H2076" s="6">
        <v>667.9</v>
      </c>
      <c r="I2076" s="5" t="s">
        <v>29719</v>
      </c>
    </row>
    <row r="2077" ht="19" customHeight="1" spans="1:9">
      <c r="A2077" s="5">
        <v>6</v>
      </c>
      <c r="B2077" s="5" t="s">
        <v>29659</v>
      </c>
      <c r="C2077" s="5" t="s">
        <v>845</v>
      </c>
      <c r="D2077" s="5">
        <v>10</v>
      </c>
      <c r="E2077" s="6">
        <v>260</v>
      </c>
      <c r="F2077" s="5" t="s">
        <v>113</v>
      </c>
      <c r="G2077" s="6">
        <v>1666.67</v>
      </c>
      <c r="H2077" s="6">
        <v>1850.8</v>
      </c>
      <c r="I2077" s="5" t="s">
        <v>29719</v>
      </c>
    </row>
    <row r="2078" ht="19" customHeight="1" spans="1:9">
      <c r="A2078" s="5">
        <v>6</v>
      </c>
      <c r="B2078" s="5" t="s">
        <v>84</v>
      </c>
      <c r="C2078" s="5" t="s">
        <v>845</v>
      </c>
      <c r="D2078" s="5">
        <v>1</v>
      </c>
      <c r="E2078" s="6">
        <v>260</v>
      </c>
      <c r="F2078" s="5" t="s">
        <v>120</v>
      </c>
      <c r="G2078" s="6">
        <v>166.67</v>
      </c>
      <c r="H2078" s="6">
        <v>0</v>
      </c>
      <c r="I2078" s="5" t="s">
        <v>29740</v>
      </c>
    </row>
    <row r="2079" ht="19" customHeight="1" spans="1:9">
      <c r="A2079" s="5">
        <v>6</v>
      </c>
      <c r="B2079" s="5" t="s">
        <v>29697</v>
      </c>
      <c r="C2079" s="5" t="s">
        <v>845</v>
      </c>
      <c r="D2079" s="5">
        <v>12</v>
      </c>
      <c r="E2079" s="6">
        <v>260</v>
      </c>
      <c r="F2079" s="5" t="s">
        <v>113</v>
      </c>
      <c r="G2079" s="6">
        <v>2000</v>
      </c>
      <c r="H2079" s="6">
        <v>2346.2</v>
      </c>
      <c r="I2079" s="5" t="s">
        <v>29719</v>
      </c>
    </row>
    <row r="2080" ht="19" customHeight="1" spans="1:9">
      <c r="A2080" s="5">
        <v>6</v>
      </c>
      <c r="B2080" s="5" t="s">
        <v>29677</v>
      </c>
      <c r="C2080" s="5" t="s">
        <v>845</v>
      </c>
      <c r="D2080" s="5">
        <v>30</v>
      </c>
      <c r="E2080" s="6">
        <v>150</v>
      </c>
      <c r="F2080" s="5" t="s">
        <v>113</v>
      </c>
      <c r="G2080" s="6">
        <v>3000</v>
      </c>
      <c r="H2080" s="6">
        <v>673.5</v>
      </c>
      <c r="I2080" s="5" t="s">
        <v>29719</v>
      </c>
    </row>
    <row r="2081" ht="19" customHeight="1" spans="1:9">
      <c r="A2081" s="5">
        <v>6</v>
      </c>
      <c r="B2081" s="5" t="s">
        <v>29755</v>
      </c>
      <c r="C2081" s="5" t="s">
        <v>845</v>
      </c>
      <c r="D2081" s="5">
        <v>30</v>
      </c>
      <c r="E2081" s="6">
        <v>260</v>
      </c>
      <c r="F2081" s="5" t="s">
        <v>113</v>
      </c>
      <c r="G2081" s="6">
        <v>5000</v>
      </c>
      <c r="H2081" s="6">
        <v>12397.4</v>
      </c>
      <c r="I2081" s="5" t="s">
        <v>29719</v>
      </c>
    </row>
    <row r="2082" ht="19" customHeight="1" spans="1:9">
      <c r="A2082" s="5">
        <v>6</v>
      </c>
      <c r="B2082" s="5" t="s">
        <v>85</v>
      </c>
      <c r="C2082" s="5" t="s">
        <v>845</v>
      </c>
      <c r="D2082" s="5">
        <v>24</v>
      </c>
      <c r="E2082" s="6">
        <v>150</v>
      </c>
      <c r="F2082" s="5" t="s">
        <v>113</v>
      </c>
      <c r="G2082" s="6">
        <v>2400</v>
      </c>
      <c r="H2082" s="6">
        <v>734.4</v>
      </c>
      <c r="I2082" s="5" t="s">
        <v>29719</v>
      </c>
    </row>
    <row r="2083" ht="19" customHeight="1" spans="1:9">
      <c r="A2083" s="5">
        <v>6</v>
      </c>
      <c r="B2083" s="5" t="s">
        <v>846</v>
      </c>
      <c r="C2083" s="5" t="s">
        <v>845</v>
      </c>
      <c r="D2083" s="5">
        <v>30</v>
      </c>
      <c r="E2083" s="6">
        <v>150</v>
      </c>
      <c r="F2083" s="5" t="s">
        <v>113</v>
      </c>
      <c r="G2083" s="6">
        <v>3000</v>
      </c>
      <c r="H2083" s="6">
        <v>10492.5</v>
      </c>
      <c r="I2083" s="5" t="s">
        <v>29719</v>
      </c>
    </row>
    <row r="2084" ht="19" customHeight="1" spans="1:9">
      <c r="A2084" s="5">
        <v>6</v>
      </c>
      <c r="B2084" s="5" t="s">
        <v>847</v>
      </c>
      <c r="C2084" s="5" t="s">
        <v>845</v>
      </c>
      <c r="D2084" s="5">
        <v>30</v>
      </c>
      <c r="E2084" s="6">
        <v>150</v>
      </c>
      <c r="F2084" s="5" t="s">
        <v>113</v>
      </c>
      <c r="G2084" s="6">
        <v>3000</v>
      </c>
      <c r="H2084" s="6">
        <v>13593.1</v>
      </c>
      <c r="I2084" s="5" t="s">
        <v>29719</v>
      </c>
    </row>
    <row r="2085" ht="19" customHeight="1" spans="1:9">
      <c r="A2085" s="5">
        <v>6</v>
      </c>
      <c r="B2085" s="5" t="s">
        <v>29739</v>
      </c>
      <c r="C2085" s="5" t="s">
        <v>845</v>
      </c>
      <c r="D2085" s="5">
        <v>1</v>
      </c>
      <c r="E2085" s="6">
        <v>260</v>
      </c>
      <c r="F2085" s="5" t="s">
        <v>120</v>
      </c>
      <c r="G2085" s="6">
        <v>166.67</v>
      </c>
      <c r="H2085" s="6">
        <v>0</v>
      </c>
      <c r="I2085" s="5" t="s">
        <v>29740</v>
      </c>
    </row>
    <row r="2086" ht="19" customHeight="1" spans="1:9">
      <c r="A2086" s="5">
        <v>6</v>
      </c>
      <c r="B2086" s="5" t="s">
        <v>29679</v>
      </c>
      <c r="C2086" s="5" t="s">
        <v>845</v>
      </c>
      <c r="D2086" s="5">
        <v>30</v>
      </c>
      <c r="E2086" s="6">
        <v>150</v>
      </c>
      <c r="F2086" s="5" t="s">
        <v>120</v>
      </c>
      <c r="G2086" s="6">
        <v>3000</v>
      </c>
      <c r="H2086" s="6">
        <v>1350.3</v>
      </c>
      <c r="I2086" s="5" t="s">
        <v>29740</v>
      </c>
    </row>
    <row r="2087" ht="19" customHeight="1" spans="1:9">
      <c r="A2087" s="5">
        <v>6</v>
      </c>
      <c r="B2087" s="5" t="s">
        <v>848</v>
      </c>
      <c r="C2087" s="5" t="s">
        <v>845</v>
      </c>
      <c r="D2087" s="5">
        <v>30</v>
      </c>
      <c r="E2087" s="6">
        <v>150</v>
      </c>
      <c r="F2087" s="5" t="s">
        <v>113</v>
      </c>
      <c r="G2087" s="6">
        <v>3000</v>
      </c>
      <c r="H2087" s="6">
        <v>9986.2</v>
      </c>
      <c r="I2087" s="5" t="s">
        <v>29719</v>
      </c>
    </row>
    <row r="2088" ht="19" customHeight="1" spans="1:9">
      <c r="A2088" s="5">
        <v>6</v>
      </c>
      <c r="B2088" s="5" t="s">
        <v>29761</v>
      </c>
      <c r="C2088" s="5" t="s">
        <v>845</v>
      </c>
      <c r="D2088" s="5">
        <v>30</v>
      </c>
      <c r="E2088" s="6">
        <v>150</v>
      </c>
      <c r="F2088" s="5" t="s">
        <v>113</v>
      </c>
      <c r="G2088" s="6">
        <v>3000</v>
      </c>
      <c r="H2088" s="6">
        <v>5710</v>
      </c>
      <c r="I2088" s="5" t="s">
        <v>29719</v>
      </c>
    </row>
    <row r="2089" ht="19" customHeight="1" spans="1:9">
      <c r="A2089" s="5">
        <v>6</v>
      </c>
      <c r="B2089" s="5" t="s">
        <v>29676</v>
      </c>
      <c r="C2089" s="5" t="s">
        <v>845</v>
      </c>
      <c r="D2089" s="5">
        <v>30</v>
      </c>
      <c r="E2089" s="6">
        <v>150</v>
      </c>
      <c r="F2089" s="5" t="s">
        <v>113</v>
      </c>
      <c r="G2089" s="6">
        <v>3000</v>
      </c>
      <c r="H2089" s="6">
        <v>186.8</v>
      </c>
      <c r="I2089" s="5" t="s">
        <v>29719</v>
      </c>
    </row>
    <row r="2090" ht="19" customHeight="1" spans="1:9">
      <c r="A2090" s="5">
        <v>6</v>
      </c>
      <c r="B2090" s="5" t="s">
        <v>601</v>
      </c>
      <c r="C2090" s="5" t="s">
        <v>845</v>
      </c>
      <c r="D2090" s="5">
        <v>30</v>
      </c>
      <c r="E2090" s="6">
        <v>150</v>
      </c>
      <c r="F2090" s="5" t="s">
        <v>113</v>
      </c>
      <c r="G2090" s="6">
        <v>3000</v>
      </c>
      <c r="H2090" s="6">
        <v>6371</v>
      </c>
      <c r="I2090" s="5" t="s">
        <v>29719</v>
      </c>
    </row>
    <row r="2091" ht="19" customHeight="1" spans="1:9">
      <c r="A2091" s="5">
        <v>6</v>
      </c>
      <c r="B2091" s="5" t="s">
        <v>849</v>
      </c>
      <c r="C2091" s="5" t="s">
        <v>845</v>
      </c>
      <c r="D2091" s="5">
        <v>30</v>
      </c>
      <c r="E2091" s="6">
        <v>150</v>
      </c>
      <c r="F2091" s="5" t="s">
        <v>113</v>
      </c>
      <c r="G2091" s="6">
        <v>3000</v>
      </c>
      <c r="H2091" s="6">
        <v>8498.3</v>
      </c>
      <c r="I2091" s="5" t="s">
        <v>29719</v>
      </c>
    </row>
    <row r="2092" ht="19" customHeight="1" spans="1:9">
      <c r="A2092" s="5">
        <v>6</v>
      </c>
      <c r="B2092" s="5" t="s">
        <v>29665</v>
      </c>
      <c r="C2092" s="5" t="s">
        <v>845</v>
      </c>
      <c r="D2092" s="5">
        <v>30</v>
      </c>
      <c r="E2092" s="6">
        <v>150</v>
      </c>
      <c r="F2092" s="5" t="s">
        <v>113</v>
      </c>
      <c r="G2092" s="6">
        <v>3000</v>
      </c>
      <c r="H2092" s="6">
        <v>6164.1</v>
      </c>
      <c r="I2092" s="5" t="s">
        <v>29719</v>
      </c>
    </row>
    <row r="2093" ht="19" customHeight="1" spans="1:9">
      <c r="A2093" s="5">
        <v>6</v>
      </c>
      <c r="B2093" s="5" t="s">
        <v>606</v>
      </c>
      <c r="C2093" s="5" t="s">
        <v>845</v>
      </c>
      <c r="D2093" s="5">
        <v>30</v>
      </c>
      <c r="E2093" s="6">
        <v>150</v>
      </c>
      <c r="F2093" s="5" t="s">
        <v>113</v>
      </c>
      <c r="G2093" s="6">
        <v>3000</v>
      </c>
      <c r="H2093" s="6">
        <v>11388.9</v>
      </c>
      <c r="I2093" s="5" t="s">
        <v>29719</v>
      </c>
    </row>
    <row r="2094" ht="19" customHeight="1" spans="1:9">
      <c r="A2094" s="5">
        <v>6</v>
      </c>
      <c r="B2094" s="5" t="s">
        <v>850</v>
      </c>
      <c r="C2094" s="5" t="s">
        <v>845</v>
      </c>
      <c r="D2094" s="5">
        <v>30</v>
      </c>
      <c r="E2094" s="6">
        <v>150</v>
      </c>
      <c r="F2094" s="5" t="s">
        <v>113</v>
      </c>
      <c r="G2094" s="6">
        <v>3000</v>
      </c>
      <c r="H2094" s="6">
        <v>17005.5</v>
      </c>
      <c r="I2094" s="5" t="s">
        <v>29719</v>
      </c>
    </row>
    <row r="2095" ht="19" customHeight="1" spans="1:9">
      <c r="A2095" s="5">
        <v>6</v>
      </c>
      <c r="B2095" s="5" t="s">
        <v>851</v>
      </c>
      <c r="C2095" s="5" t="s">
        <v>845</v>
      </c>
      <c r="D2095" s="5">
        <v>30</v>
      </c>
      <c r="E2095" s="6">
        <v>150</v>
      </c>
      <c r="F2095" s="5" t="s">
        <v>113</v>
      </c>
      <c r="G2095" s="6">
        <v>3000</v>
      </c>
      <c r="H2095" s="6">
        <v>5565.4</v>
      </c>
      <c r="I2095" s="5" t="s">
        <v>29719</v>
      </c>
    </row>
    <row r="2096" ht="19" customHeight="1" spans="1:9">
      <c r="A2096" s="5">
        <v>6</v>
      </c>
      <c r="B2096" s="5" t="s">
        <v>176</v>
      </c>
      <c r="C2096" s="5" t="s">
        <v>640</v>
      </c>
      <c r="D2096" s="5">
        <v>30</v>
      </c>
      <c r="E2096" s="6">
        <v>1000</v>
      </c>
      <c r="F2096" s="5" t="s">
        <v>120</v>
      </c>
      <c r="G2096" s="6">
        <v>6000</v>
      </c>
      <c r="H2096" s="6">
        <v>1142.2</v>
      </c>
      <c r="I2096" s="5" t="s">
        <v>29740</v>
      </c>
    </row>
    <row r="2097" ht="19" customHeight="1" spans="1:9">
      <c r="A2097" s="5">
        <v>6</v>
      </c>
      <c r="B2097" s="5" t="s">
        <v>37</v>
      </c>
      <c r="C2097" s="5" t="s">
        <v>640</v>
      </c>
      <c r="D2097" s="5">
        <v>30</v>
      </c>
      <c r="E2097" s="6">
        <v>1000</v>
      </c>
      <c r="F2097" s="5" t="s">
        <v>120</v>
      </c>
      <c r="G2097" s="6">
        <v>6000</v>
      </c>
      <c r="H2097" s="6">
        <v>1896.3</v>
      </c>
      <c r="I2097" s="5" t="s">
        <v>29740</v>
      </c>
    </row>
    <row r="2098" ht="19" customHeight="1" spans="1:9">
      <c r="A2098" s="5">
        <v>6</v>
      </c>
      <c r="B2098" s="5" t="s">
        <v>116</v>
      </c>
      <c r="C2098" s="5" t="s">
        <v>640</v>
      </c>
      <c r="D2098" s="5">
        <v>30</v>
      </c>
      <c r="E2098" s="6">
        <v>1000</v>
      </c>
      <c r="F2098" s="5" t="s">
        <v>113</v>
      </c>
      <c r="G2098" s="6">
        <v>6000</v>
      </c>
      <c r="H2098" s="6">
        <v>765</v>
      </c>
      <c r="I2098" s="5" t="s">
        <v>29719</v>
      </c>
    </row>
    <row r="2099" ht="19" customHeight="1" spans="1:9">
      <c r="A2099" s="5">
        <v>6</v>
      </c>
      <c r="B2099" s="5" t="s">
        <v>184</v>
      </c>
      <c r="C2099" s="5" t="s">
        <v>640</v>
      </c>
      <c r="D2099" s="5">
        <v>19</v>
      </c>
      <c r="E2099" s="6">
        <v>1000</v>
      </c>
      <c r="F2099" s="5" t="s">
        <v>113</v>
      </c>
      <c r="G2099" s="6">
        <v>3800</v>
      </c>
      <c r="H2099" s="6">
        <v>4161.5</v>
      </c>
      <c r="I2099" s="5" t="s">
        <v>29719</v>
      </c>
    </row>
    <row r="2100" ht="19" customHeight="1" spans="1:9">
      <c r="A2100" s="5">
        <v>6</v>
      </c>
      <c r="B2100" s="5" t="s">
        <v>749</v>
      </c>
      <c r="C2100" s="5" t="s">
        <v>640</v>
      </c>
      <c r="D2100" s="5">
        <v>23</v>
      </c>
      <c r="E2100" s="6">
        <v>1000</v>
      </c>
      <c r="F2100" s="5" t="s">
        <v>120</v>
      </c>
      <c r="G2100" s="6">
        <v>4600</v>
      </c>
      <c r="H2100" s="6">
        <v>130.8</v>
      </c>
      <c r="I2100" s="5" t="s">
        <v>29740</v>
      </c>
    </row>
    <row r="2101" ht="19" customHeight="1" spans="1:9">
      <c r="A2101" s="5">
        <v>6</v>
      </c>
      <c r="B2101" s="5" t="s">
        <v>47</v>
      </c>
      <c r="C2101" s="5" t="s">
        <v>640</v>
      </c>
      <c r="D2101" s="5">
        <v>30</v>
      </c>
      <c r="E2101" s="6">
        <v>1000</v>
      </c>
      <c r="F2101" s="5" t="s">
        <v>120</v>
      </c>
      <c r="G2101" s="6">
        <v>6000</v>
      </c>
      <c r="H2101" s="6">
        <v>178.5</v>
      </c>
      <c r="I2101" s="5" t="s">
        <v>29740</v>
      </c>
    </row>
    <row r="2102" ht="19" customHeight="1" spans="1:9">
      <c r="A2102" s="5">
        <v>6</v>
      </c>
      <c r="B2102" s="5" t="s">
        <v>40</v>
      </c>
      <c r="C2102" s="5" t="s">
        <v>640</v>
      </c>
      <c r="D2102" s="5">
        <v>30</v>
      </c>
      <c r="E2102" s="6">
        <v>1000</v>
      </c>
      <c r="F2102" s="5" t="s">
        <v>120</v>
      </c>
      <c r="G2102" s="6">
        <v>6000</v>
      </c>
      <c r="H2102" s="6">
        <v>2535.9</v>
      </c>
      <c r="I2102" s="5" t="s">
        <v>29740</v>
      </c>
    </row>
    <row r="2103" ht="19" customHeight="1" spans="1:9">
      <c r="A2103" s="5">
        <v>6</v>
      </c>
      <c r="B2103" s="5" t="s">
        <v>41</v>
      </c>
      <c r="C2103" s="5" t="s">
        <v>640</v>
      </c>
      <c r="D2103" s="5">
        <v>30</v>
      </c>
      <c r="E2103" s="6">
        <v>1000</v>
      </c>
      <c r="F2103" s="5" t="s">
        <v>120</v>
      </c>
      <c r="G2103" s="6">
        <v>6000</v>
      </c>
      <c r="H2103" s="6">
        <v>1806</v>
      </c>
      <c r="I2103" s="5" t="s">
        <v>29740</v>
      </c>
    </row>
    <row r="2104" ht="19" customHeight="1" spans="1:9">
      <c r="A2104" s="5">
        <v>6</v>
      </c>
      <c r="B2104" s="5" t="s">
        <v>188</v>
      </c>
      <c r="C2104" s="5" t="s">
        <v>640</v>
      </c>
      <c r="D2104" s="5">
        <v>30</v>
      </c>
      <c r="E2104" s="6">
        <v>1000</v>
      </c>
      <c r="F2104" s="5" t="s">
        <v>113</v>
      </c>
      <c r="G2104" s="6">
        <v>6000</v>
      </c>
      <c r="H2104" s="6">
        <v>3856.7</v>
      </c>
      <c r="I2104" s="5" t="s">
        <v>29719</v>
      </c>
    </row>
    <row r="2105" ht="19" customHeight="1" spans="1:9">
      <c r="A2105" s="5">
        <v>6</v>
      </c>
      <c r="B2105" s="5" t="s">
        <v>755</v>
      </c>
      <c r="C2105" s="5" t="s">
        <v>640</v>
      </c>
      <c r="D2105" s="5">
        <v>30</v>
      </c>
      <c r="E2105" s="6">
        <v>1000</v>
      </c>
      <c r="F2105" s="5" t="s">
        <v>120</v>
      </c>
      <c r="G2105" s="6">
        <v>6000</v>
      </c>
      <c r="H2105" s="6">
        <v>1783.1</v>
      </c>
      <c r="I2105" s="5" t="s">
        <v>29740</v>
      </c>
    </row>
    <row r="2106" ht="19" customHeight="1" spans="1:9">
      <c r="A2106" s="5">
        <v>6</v>
      </c>
      <c r="B2106" s="5" t="s">
        <v>191</v>
      </c>
      <c r="C2106" s="5" t="s">
        <v>640</v>
      </c>
      <c r="D2106" s="5">
        <v>30</v>
      </c>
      <c r="E2106" s="6">
        <v>1000</v>
      </c>
      <c r="F2106" s="5" t="s">
        <v>120</v>
      </c>
      <c r="G2106" s="6">
        <v>6000</v>
      </c>
      <c r="H2106" s="6">
        <v>3467.6</v>
      </c>
      <c r="I2106" s="5" t="s">
        <v>29740</v>
      </c>
    </row>
    <row r="2107" ht="19" customHeight="1" spans="1:9">
      <c r="A2107" s="5">
        <v>6</v>
      </c>
      <c r="B2107" s="5" t="s">
        <v>29762</v>
      </c>
      <c r="C2107" s="5" t="s">
        <v>640</v>
      </c>
      <c r="D2107" s="5">
        <v>30</v>
      </c>
      <c r="E2107" s="6">
        <v>1000</v>
      </c>
      <c r="F2107" s="5" t="s">
        <v>113</v>
      </c>
      <c r="G2107" s="6">
        <v>6000</v>
      </c>
      <c r="H2107" s="6">
        <v>6127.9</v>
      </c>
      <c r="I2107" s="5" t="s">
        <v>29719</v>
      </c>
    </row>
    <row r="2108" ht="19" customHeight="1" spans="1:9">
      <c r="A2108" s="5">
        <v>6</v>
      </c>
      <c r="B2108" s="5" t="s">
        <v>645</v>
      </c>
      <c r="C2108" s="5" t="s">
        <v>640</v>
      </c>
      <c r="D2108" s="5">
        <v>30</v>
      </c>
      <c r="E2108" s="6">
        <v>1000</v>
      </c>
      <c r="F2108" s="5" t="s">
        <v>113</v>
      </c>
      <c r="G2108" s="6">
        <v>6000</v>
      </c>
      <c r="H2108" s="6">
        <v>6861</v>
      </c>
      <c r="I2108" s="5" t="s">
        <v>29719</v>
      </c>
    </row>
    <row r="2109" ht="19" customHeight="1" spans="1:9">
      <c r="A2109" s="5">
        <v>6</v>
      </c>
      <c r="B2109" s="5" t="s">
        <v>195</v>
      </c>
      <c r="C2109" s="5" t="s">
        <v>640</v>
      </c>
      <c r="D2109" s="5">
        <v>30</v>
      </c>
      <c r="E2109" s="6">
        <v>1000</v>
      </c>
      <c r="F2109" s="5" t="s">
        <v>120</v>
      </c>
      <c r="G2109" s="6">
        <v>6000</v>
      </c>
      <c r="H2109" s="6">
        <v>2849.5</v>
      </c>
      <c r="I2109" s="5" t="s">
        <v>29740</v>
      </c>
    </row>
    <row r="2110" ht="19" customHeight="1" spans="1:9">
      <c r="A2110" s="5">
        <v>6</v>
      </c>
      <c r="B2110" s="5" t="s">
        <v>42</v>
      </c>
      <c r="C2110" s="5" t="s">
        <v>640</v>
      </c>
      <c r="D2110" s="5">
        <v>30</v>
      </c>
      <c r="E2110" s="6">
        <v>1000</v>
      </c>
      <c r="F2110" s="5" t="s">
        <v>120</v>
      </c>
      <c r="G2110" s="6">
        <v>6000</v>
      </c>
      <c r="H2110" s="6">
        <v>4181.2</v>
      </c>
      <c r="I2110" s="5" t="s">
        <v>29740</v>
      </c>
    </row>
    <row r="2111" ht="19" customHeight="1" spans="1:9">
      <c r="A2111" s="5">
        <v>6</v>
      </c>
      <c r="B2111" s="5" t="s">
        <v>196</v>
      </c>
      <c r="C2111" s="5" t="s">
        <v>640</v>
      </c>
      <c r="D2111" s="5">
        <v>30</v>
      </c>
      <c r="E2111" s="6">
        <v>1000</v>
      </c>
      <c r="F2111" s="5" t="s">
        <v>120</v>
      </c>
      <c r="G2111" s="6">
        <v>6000</v>
      </c>
      <c r="H2111" s="6">
        <v>3727.5</v>
      </c>
      <c r="I2111" s="5" t="s">
        <v>29740</v>
      </c>
    </row>
    <row r="2112" ht="19" customHeight="1" spans="1:9">
      <c r="A2112" s="5">
        <v>6</v>
      </c>
      <c r="B2112" s="5" t="s">
        <v>43</v>
      </c>
      <c r="C2112" s="5" t="s">
        <v>640</v>
      </c>
      <c r="D2112" s="5">
        <v>30</v>
      </c>
      <c r="E2112" s="6">
        <v>1000</v>
      </c>
      <c r="F2112" s="5" t="s">
        <v>120</v>
      </c>
      <c r="G2112" s="6">
        <v>6000</v>
      </c>
      <c r="H2112" s="6">
        <v>3324.2</v>
      </c>
      <c r="I2112" s="5" t="s">
        <v>29740</v>
      </c>
    </row>
    <row r="2113" ht="19" customHeight="1" spans="1:9">
      <c r="A2113" s="5">
        <v>6</v>
      </c>
      <c r="B2113" s="5" t="s">
        <v>768</v>
      </c>
      <c r="C2113" s="5" t="s">
        <v>640</v>
      </c>
      <c r="D2113" s="5">
        <v>1</v>
      </c>
      <c r="E2113" s="6">
        <v>1000</v>
      </c>
      <c r="F2113" s="5" t="s">
        <v>113</v>
      </c>
      <c r="G2113" s="6">
        <v>200</v>
      </c>
      <c r="H2113" s="6">
        <v>1188.3</v>
      </c>
      <c r="I2113" s="5" t="s">
        <v>29719</v>
      </c>
    </row>
    <row r="2114" ht="19" customHeight="1" spans="1:9">
      <c r="A2114" s="5">
        <v>6</v>
      </c>
      <c r="B2114" s="5" t="s">
        <v>197</v>
      </c>
      <c r="C2114" s="5" t="s">
        <v>640</v>
      </c>
      <c r="D2114" s="5">
        <v>30</v>
      </c>
      <c r="E2114" s="6">
        <v>1000</v>
      </c>
      <c r="F2114" s="5" t="s">
        <v>120</v>
      </c>
      <c r="G2114" s="6">
        <v>6000</v>
      </c>
      <c r="H2114" s="6">
        <v>479.3</v>
      </c>
      <c r="I2114" s="5" t="s">
        <v>29740</v>
      </c>
    </row>
    <row r="2115" ht="19" customHeight="1" spans="1:9">
      <c r="A2115" s="5">
        <v>6</v>
      </c>
      <c r="B2115" s="5" t="s">
        <v>199</v>
      </c>
      <c r="C2115" s="5" t="s">
        <v>640</v>
      </c>
      <c r="D2115" s="5">
        <v>30</v>
      </c>
      <c r="E2115" s="6">
        <v>1000</v>
      </c>
      <c r="F2115" s="5" t="s">
        <v>120</v>
      </c>
      <c r="G2115" s="6">
        <v>6000</v>
      </c>
      <c r="H2115" s="6">
        <v>88.8</v>
      </c>
      <c r="I2115" s="5" t="s">
        <v>29740</v>
      </c>
    </row>
    <row r="2116" ht="19" customHeight="1" spans="1:9">
      <c r="A2116" s="5">
        <v>6</v>
      </c>
      <c r="B2116" s="5" t="s">
        <v>201</v>
      </c>
      <c r="C2116" s="5" t="s">
        <v>640</v>
      </c>
      <c r="D2116" s="5">
        <v>30</v>
      </c>
      <c r="E2116" s="6">
        <v>1000</v>
      </c>
      <c r="F2116" s="5" t="s">
        <v>120</v>
      </c>
      <c r="G2116" s="6">
        <v>6000</v>
      </c>
      <c r="H2116" s="6">
        <v>0</v>
      </c>
      <c r="I2116" s="5" t="s">
        <v>29740</v>
      </c>
    </row>
    <row r="2117" ht="19" customHeight="1" spans="1:9">
      <c r="A2117" s="5">
        <v>6</v>
      </c>
      <c r="B2117" s="5" t="s">
        <v>773</v>
      </c>
      <c r="C2117" s="5" t="s">
        <v>640</v>
      </c>
      <c r="D2117" s="5">
        <v>30</v>
      </c>
      <c r="E2117" s="6">
        <v>1000</v>
      </c>
      <c r="F2117" s="5" t="s">
        <v>113</v>
      </c>
      <c r="G2117" s="6">
        <v>6000</v>
      </c>
      <c r="H2117" s="6">
        <v>6643</v>
      </c>
      <c r="I2117" s="5" t="s">
        <v>29719</v>
      </c>
    </row>
    <row r="2118" ht="19" customHeight="1" spans="1:9">
      <c r="A2118" s="5">
        <v>6</v>
      </c>
      <c r="B2118" s="5" t="s">
        <v>202</v>
      </c>
      <c r="C2118" s="5" t="s">
        <v>640</v>
      </c>
      <c r="D2118" s="5">
        <v>30</v>
      </c>
      <c r="E2118" s="6">
        <v>1000</v>
      </c>
      <c r="F2118" s="5" t="s">
        <v>120</v>
      </c>
      <c r="G2118" s="6">
        <v>6000</v>
      </c>
      <c r="H2118" s="6">
        <v>3421.6</v>
      </c>
      <c r="I2118" s="5" t="s">
        <v>29740</v>
      </c>
    </row>
    <row r="2119" ht="19" customHeight="1" spans="1:9">
      <c r="A2119" s="5">
        <v>6</v>
      </c>
      <c r="B2119" s="5" t="s">
        <v>203</v>
      </c>
      <c r="C2119" s="5" t="s">
        <v>640</v>
      </c>
      <c r="D2119" s="5">
        <v>30</v>
      </c>
      <c r="E2119" s="6">
        <v>1000</v>
      </c>
      <c r="F2119" s="5" t="s">
        <v>113</v>
      </c>
      <c r="G2119" s="6">
        <v>6000</v>
      </c>
      <c r="H2119" s="6">
        <v>9426.9</v>
      </c>
      <c r="I2119" s="5" t="s">
        <v>29719</v>
      </c>
    </row>
    <row r="2120" ht="19" customHeight="1" spans="1:9">
      <c r="A2120" s="5">
        <v>6</v>
      </c>
      <c r="B2120" s="5" t="s">
        <v>204</v>
      </c>
      <c r="C2120" s="5" t="s">
        <v>640</v>
      </c>
      <c r="D2120" s="5">
        <v>30</v>
      </c>
      <c r="E2120" s="6">
        <v>1000</v>
      </c>
      <c r="F2120" s="5" t="s">
        <v>120</v>
      </c>
      <c r="G2120" s="6">
        <v>6000</v>
      </c>
      <c r="H2120" s="6">
        <v>3841.5</v>
      </c>
      <c r="I2120" s="5" t="s">
        <v>29740</v>
      </c>
    </row>
    <row r="2121" ht="19" customHeight="1" spans="1:9">
      <c r="A2121" s="5">
        <v>6</v>
      </c>
      <c r="B2121" s="5" t="s">
        <v>205</v>
      </c>
      <c r="C2121" s="5" t="s">
        <v>640</v>
      </c>
      <c r="D2121" s="5">
        <v>30</v>
      </c>
      <c r="E2121" s="6">
        <v>1000</v>
      </c>
      <c r="F2121" s="5" t="s">
        <v>120</v>
      </c>
      <c r="G2121" s="6">
        <v>6000</v>
      </c>
      <c r="H2121" s="6">
        <v>2438.7</v>
      </c>
      <c r="I2121" s="5" t="s">
        <v>29740</v>
      </c>
    </row>
    <row r="2122" ht="19" customHeight="1" spans="1:9">
      <c r="A2122" s="5">
        <v>6</v>
      </c>
      <c r="B2122" s="5" t="s">
        <v>206</v>
      </c>
      <c r="C2122" s="5" t="s">
        <v>640</v>
      </c>
      <c r="D2122" s="5">
        <v>30</v>
      </c>
      <c r="E2122" s="6">
        <v>1000</v>
      </c>
      <c r="F2122" s="5" t="s">
        <v>120</v>
      </c>
      <c r="G2122" s="6">
        <v>6000</v>
      </c>
      <c r="H2122" s="6">
        <v>3380.3</v>
      </c>
      <c r="I2122" s="5" t="s">
        <v>29740</v>
      </c>
    </row>
    <row r="2123" ht="19" customHeight="1" spans="1:9">
      <c r="A2123" s="5">
        <v>6</v>
      </c>
      <c r="B2123" s="5" t="s">
        <v>207</v>
      </c>
      <c r="C2123" s="5" t="s">
        <v>640</v>
      </c>
      <c r="D2123" s="5">
        <v>30</v>
      </c>
      <c r="E2123" s="6">
        <v>1000</v>
      </c>
      <c r="F2123" s="5" t="s">
        <v>113</v>
      </c>
      <c r="G2123" s="6">
        <v>6000</v>
      </c>
      <c r="H2123" s="6">
        <v>517.3</v>
      </c>
      <c r="I2123" s="5" t="s">
        <v>29719</v>
      </c>
    </row>
    <row r="2124" ht="19" customHeight="1" spans="1:9">
      <c r="A2124" s="5">
        <v>6</v>
      </c>
      <c r="B2124" s="5" t="s">
        <v>209</v>
      </c>
      <c r="C2124" s="5" t="s">
        <v>640</v>
      </c>
      <c r="D2124" s="5">
        <v>30</v>
      </c>
      <c r="E2124" s="6">
        <v>1000</v>
      </c>
      <c r="F2124" s="5" t="s">
        <v>113</v>
      </c>
      <c r="G2124" s="6">
        <v>6000</v>
      </c>
      <c r="H2124" s="6">
        <v>8467.9</v>
      </c>
      <c r="I2124" s="5" t="s">
        <v>29719</v>
      </c>
    </row>
    <row r="2125" ht="19" customHeight="1" spans="1:9">
      <c r="A2125" s="5">
        <v>6</v>
      </c>
      <c r="B2125" s="5" t="s">
        <v>29624</v>
      </c>
      <c r="C2125" s="5" t="s">
        <v>640</v>
      </c>
      <c r="D2125" s="5">
        <v>30</v>
      </c>
      <c r="E2125" s="6">
        <v>1000</v>
      </c>
      <c r="F2125" s="5" t="s">
        <v>113</v>
      </c>
      <c r="G2125" s="6">
        <v>6000</v>
      </c>
      <c r="H2125" s="6">
        <v>1434.6</v>
      </c>
      <c r="I2125" s="5" t="s">
        <v>29719</v>
      </c>
    </row>
    <row r="2126" ht="19" customHeight="1" spans="1:9">
      <c r="A2126" s="5">
        <v>6</v>
      </c>
      <c r="B2126" s="5" t="s">
        <v>210</v>
      </c>
      <c r="C2126" s="5" t="s">
        <v>640</v>
      </c>
      <c r="D2126" s="5">
        <v>30</v>
      </c>
      <c r="E2126" s="6">
        <v>1000</v>
      </c>
      <c r="F2126" s="5" t="s">
        <v>120</v>
      </c>
      <c r="G2126" s="6">
        <v>6000</v>
      </c>
      <c r="H2126" s="6">
        <v>4283.9</v>
      </c>
      <c r="I2126" s="5" t="s">
        <v>29740</v>
      </c>
    </row>
    <row r="2127" ht="19" customHeight="1" spans="1:9">
      <c r="A2127" s="5">
        <v>6</v>
      </c>
      <c r="B2127" s="5" t="s">
        <v>211</v>
      </c>
      <c r="C2127" s="5" t="s">
        <v>640</v>
      </c>
      <c r="D2127" s="5">
        <v>30</v>
      </c>
      <c r="E2127" s="6">
        <v>1000</v>
      </c>
      <c r="F2127" s="5" t="s">
        <v>113</v>
      </c>
      <c r="G2127" s="6">
        <v>6000</v>
      </c>
      <c r="H2127" s="6">
        <v>7553.3</v>
      </c>
      <c r="I2127" s="5" t="s">
        <v>29719</v>
      </c>
    </row>
    <row r="2128" ht="19" customHeight="1" spans="1:9">
      <c r="A2128" s="5">
        <v>6</v>
      </c>
      <c r="B2128" s="5" t="s">
        <v>44</v>
      </c>
      <c r="C2128" s="5" t="s">
        <v>640</v>
      </c>
      <c r="D2128" s="5">
        <v>30</v>
      </c>
      <c r="E2128" s="6">
        <v>1000</v>
      </c>
      <c r="F2128" s="5" t="s">
        <v>120</v>
      </c>
      <c r="G2128" s="6">
        <v>6000</v>
      </c>
      <c r="H2128" s="6">
        <v>3956.3</v>
      </c>
      <c r="I2128" s="5" t="s">
        <v>29740</v>
      </c>
    </row>
    <row r="2129" ht="19" customHeight="1" spans="1:9">
      <c r="A2129" s="5">
        <v>6</v>
      </c>
      <c r="B2129" s="5" t="s">
        <v>212</v>
      </c>
      <c r="C2129" s="5" t="s">
        <v>640</v>
      </c>
      <c r="D2129" s="5">
        <v>30</v>
      </c>
      <c r="E2129" s="6">
        <v>1000</v>
      </c>
      <c r="F2129" s="5" t="s">
        <v>120</v>
      </c>
      <c r="G2129" s="6">
        <v>6000</v>
      </c>
      <c r="H2129" s="6">
        <v>3324.5</v>
      </c>
      <c r="I2129" s="5" t="s">
        <v>29740</v>
      </c>
    </row>
    <row r="2130" ht="19" customHeight="1" spans="1:9">
      <c r="A2130" s="5">
        <v>6</v>
      </c>
      <c r="B2130" s="5" t="s">
        <v>45</v>
      </c>
      <c r="C2130" s="5" t="s">
        <v>640</v>
      </c>
      <c r="D2130" s="5">
        <v>30</v>
      </c>
      <c r="E2130" s="6">
        <v>1000</v>
      </c>
      <c r="F2130" s="5" t="s">
        <v>120</v>
      </c>
      <c r="G2130" s="6">
        <v>6000</v>
      </c>
      <c r="H2130" s="6">
        <v>4102.9</v>
      </c>
      <c r="I2130" s="5" t="s">
        <v>29740</v>
      </c>
    </row>
    <row r="2131" ht="19" customHeight="1" spans="1:9">
      <c r="A2131" s="5">
        <v>6</v>
      </c>
      <c r="B2131" s="5" t="s">
        <v>46</v>
      </c>
      <c r="C2131" s="5" t="s">
        <v>640</v>
      </c>
      <c r="D2131" s="5">
        <v>30</v>
      </c>
      <c r="E2131" s="6">
        <v>1000</v>
      </c>
      <c r="F2131" s="5" t="s">
        <v>120</v>
      </c>
      <c r="G2131" s="6">
        <v>6000</v>
      </c>
      <c r="H2131" s="6">
        <v>1281.6</v>
      </c>
      <c r="I2131" s="5" t="s">
        <v>29740</v>
      </c>
    </row>
    <row r="2132" ht="19" customHeight="1" spans="1:9">
      <c r="A2132" s="5">
        <v>6</v>
      </c>
      <c r="B2132" s="5" t="s">
        <v>29642</v>
      </c>
      <c r="C2132" s="5" t="s">
        <v>640</v>
      </c>
      <c r="D2132" s="5">
        <v>30</v>
      </c>
      <c r="E2132" s="6">
        <v>150</v>
      </c>
      <c r="F2132" s="5" t="s">
        <v>120</v>
      </c>
      <c r="G2132" s="6">
        <v>3000</v>
      </c>
      <c r="H2132" s="6">
        <v>2983.8</v>
      </c>
      <c r="I2132" s="5" t="s">
        <v>29740</v>
      </c>
    </row>
    <row r="2133" ht="19" customHeight="1" spans="1:9">
      <c r="A2133" s="5">
        <v>6</v>
      </c>
      <c r="B2133" s="5" t="s">
        <v>29633</v>
      </c>
      <c r="C2133" s="5" t="s">
        <v>640</v>
      </c>
      <c r="D2133" s="5">
        <v>30</v>
      </c>
      <c r="E2133" s="6">
        <v>150</v>
      </c>
      <c r="F2133" s="5" t="s">
        <v>120</v>
      </c>
      <c r="G2133" s="6">
        <v>3000</v>
      </c>
      <c r="H2133" s="6">
        <v>2358.7</v>
      </c>
      <c r="I2133" s="5" t="s">
        <v>29740</v>
      </c>
    </row>
    <row r="2134" ht="19" customHeight="1" spans="1:9">
      <c r="A2134" s="5">
        <v>6</v>
      </c>
      <c r="B2134" s="5" t="s">
        <v>654</v>
      </c>
      <c r="C2134" s="5" t="s">
        <v>640</v>
      </c>
      <c r="D2134" s="5">
        <v>30</v>
      </c>
      <c r="E2134" s="6">
        <v>260</v>
      </c>
      <c r="F2134" s="5" t="s">
        <v>120</v>
      </c>
      <c r="G2134" s="6">
        <v>5000</v>
      </c>
      <c r="H2134" s="6">
        <v>4962.1</v>
      </c>
      <c r="I2134" s="5" t="s">
        <v>29740</v>
      </c>
    </row>
    <row r="2135" ht="19" customHeight="1" spans="1:9">
      <c r="A2135" s="5">
        <v>6</v>
      </c>
      <c r="B2135" s="5" t="s">
        <v>662</v>
      </c>
      <c r="C2135" s="5" t="s">
        <v>640</v>
      </c>
      <c r="D2135" s="5">
        <v>30</v>
      </c>
      <c r="E2135" s="6">
        <v>260</v>
      </c>
      <c r="F2135" s="5" t="s">
        <v>120</v>
      </c>
      <c r="G2135" s="6">
        <v>5000</v>
      </c>
      <c r="H2135" s="6">
        <v>4365.2</v>
      </c>
      <c r="I2135" s="5" t="s">
        <v>29740</v>
      </c>
    </row>
    <row r="2136" ht="19" customHeight="1" spans="1:9">
      <c r="A2136" s="5">
        <v>6</v>
      </c>
      <c r="B2136" s="5" t="s">
        <v>668</v>
      </c>
      <c r="C2136" s="5" t="s">
        <v>640</v>
      </c>
      <c r="D2136" s="5">
        <v>30</v>
      </c>
      <c r="E2136" s="6">
        <v>260</v>
      </c>
      <c r="F2136" s="5" t="s">
        <v>113</v>
      </c>
      <c r="G2136" s="6">
        <v>5000</v>
      </c>
      <c r="H2136" s="6">
        <v>5140.9</v>
      </c>
      <c r="I2136" s="5" t="s">
        <v>29719</v>
      </c>
    </row>
    <row r="2137" ht="19" customHeight="1" spans="1:9">
      <c r="A2137" s="5">
        <v>6</v>
      </c>
      <c r="B2137" s="5" t="s">
        <v>674</v>
      </c>
      <c r="C2137" s="5" t="s">
        <v>640</v>
      </c>
      <c r="D2137" s="5">
        <v>30</v>
      </c>
      <c r="E2137" s="6">
        <v>150</v>
      </c>
      <c r="F2137" s="5" t="s">
        <v>113</v>
      </c>
      <c r="G2137" s="6">
        <v>3000</v>
      </c>
      <c r="H2137" s="6">
        <v>4456.5</v>
      </c>
      <c r="I2137" s="5" t="s">
        <v>29719</v>
      </c>
    </row>
    <row r="2138" ht="19" customHeight="1" spans="1:9">
      <c r="A2138" s="5">
        <v>6</v>
      </c>
      <c r="B2138" s="5" t="s">
        <v>365</v>
      </c>
      <c r="C2138" s="5" t="s">
        <v>640</v>
      </c>
      <c r="D2138" s="5">
        <v>30</v>
      </c>
      <c r="E2138" s="6">
        <v>150</v>
      </c>
      <c r="F2138" s="5" t="s">
        <v>113</v>
      </c>
      <c r="G2138" s="6">
        <v>3000</v>
      </c>
      <c r="H2138" s="6">
        <v>3602.9</v>
      </c>
      <c r="I2138" s="5" t="s">
        <v>29719</v>
      </c>
    </row>
    <row r="2139" ht="19" customHeight="1" spans="1:9">
      <c r="A2139" s="5">
        <v>6</v>
      </c>
      <c r="B2139" s="5" t="s">
        <v>366</v>
      </c>
      <c r="C2139" s="5" t="s">
        <v>640</v>
      </c>
      <c r="D2139" s="5">
        <v>30</v>
      </c>
      <c r="E2139" s="6">
        <v>150</v>
      </c>
      <c r="F2139" s="5" t="s">
        <v>120</v>
      </c>
      <c r="G2139" s="6">
        <v>3000</v>
      </c>
      <c r="H2139" s="6">
        <v>1061.6</v>
      </c>
      <c r="I2139" s="5" t="s">
        <v>29740</v>
      </c>
    </row>
    <row r="2140" ht="19" customHeight="1" spans="1:9">
      <c r="A2140" s="5">
        <v>6</v>
      </c>
      <c r="B2140" s="5" t="s">
        <v>368</v>
      </c>
      <c r="C2140" s="5" t="s">
        <v>640</v>
      </c>
      <c r="D2140" s="5">
        <v>30</v>
      </c>
      <c r="E2140" s="6">
        <v>150</v>
      </c>
      <c r="F2140" s="5" t="s">
        <v>113</v>
      </c>
      <c r="G2140" s="6">
        <v>3000</v>
      </c>
      <c r="H2140" s="6">
        <v>4252.6</v>
      </c>
      <c r="I2140" s="5" t="s">
        <v>29719</v>
      </c>
    </row>
    <row r="2141" ht="19" customHeight="1" spans="1:9">
      <c r="A2141" s="5">
        <v>6</v>
      </c>
      <c r="B2141" s="5" t="s">
        <v>370</v>
      </c>
      <c r="C2141" s="5" t="s">
        <v>640</v>
      </c>
      <c r="D2141" s="5">
        <v>30</v>
      </c>
      <c r="E2141" s="6">
        <v>150</v>
      </c>
      <c r="F2141" s="5" t="s">
        <v>113</v>
      </c>
      <c r="G2141" s="6">
        <v>3000</v>
      </c>
      <c r="H2141" s="6">
        <v>4113.6</v>
      </c>
      <c r="I2141" s="5" t="s">
        <v>29719</v>
      </c>
    </row>
    <row r="2142" ht="19" customHeight="1" spans="1:9">
      <c r="A2142" s="5">
        <v>6</v>
      </c>
      <c r="B2142" s="5" t="s">
        <v>675</v>
      </c>
      <c r="C2142" s="5" t="s">
        <v>640</v>
      </c>
      <c r="D2142" s="5">
        <v>30</v>
      </c>
      <c r="E2142" s="6">
        <v>150</v>
      </c>
      <c r="F2142" s="5" t="s">
        <v>113</v>
      </c>
      <c r="G2142" s="6">
        <v>3000</v>
      </c>
      <c r="H2142" s="6">
        <v>4995.8</v>
      </c>
      <c r="I2142" s="5" t="s">
        <v>29719</v>
      </c>
    </row>
    <row r="2143" ht="19" customHeight="1" spans="1:9">
      <c r="A2143" s="5">
        <v>6</v>
      </c>
      <c r="B2143" s="5" t="s">
        <v>372</v>
      </c>
      <c r="C2143" s="5" t="s">
        <v>640</v>
      </c>
      <c r="D2143" s="5">
        <v>30</v>
      </c>
      <c r="E2143" s="6">
        <v>150</v>
      </c>
      <c r="F2143" s="5" t="s">
        <v>120</v>
      </c>
      <c r="G2143" s="6">
        <v>3000</v>
      </c>
      <c r="H2143" s="6">
        <v>1229.3</v>
      </c>
      <c r="I2143" s="5" t="s">
        <v>29740</v>
      </c>
    </row>
    <row r="2144" ht="19" customHeight="1" spans="1:9">
      <c r="A2144" s="5">
        <v>6</v>
      </c>
      <c r="B2144" s="5" t="s">
        <v>373</v>
      </c>
      <c r="C2144" s="5" t="s">
        <v>640</v>
      </c>
      <c r="D2144" s="5">
        <v>30</v>
      </c>
      <c r="E2144" s="6">
        <v>150</v>
      </c>
      <c r="F2144" s="5" t="s">
        <v>113</v>
      </c>
      <c r="G2144" s="6">
        <v>3000</v>
      </c>
      <c r="H2144" s="6">
        <v>4163.7</v>
      </c>
      <c r="I2144" s="5" t="s">
        <v>29719</v>
      </c>
    </row>
    <row r="2145" ht="19" customHeight="1" spans="1:9">
      <c r="A2145" s="5">
        <v>6</v>
      </c>
      <c r="B2145" s="5" t="s">
        <v>375</v>
      </c>
      <c r="C2145" s="5" t="s">
        <v>640</v>
      </c>
      <c r="D2145" s="5">
        <v>30</v>
      </c>
      <c r="E2145" s="6">
        <v>150</v>
      </c>
      <c r="F2145" s="5" t="s">
        <v>113</v>
      </c>
      <c r="G2145" s="6">
        <v>3000</v>
      </c>
      <c r="H2145" s="6">
        <v>4767.6</v>
      </c>
      <c r="I2145" s="5" t="s">
        <v>29719</v>
      </c>
    </row>
    <row r="2146" ht="19" customHeight="1" spans="1:9">
      <c r="A2146" s="5">
        <v>6</v>
      </c>
      <c r="B2146" s="5" t="s">
        <v>379</v>
      </c>
      <c r="C2146" s="5" t="s">
        <v>640</v>
      </c>
      <c r="D2146" s="5">
        <v>30</v>
      </c>
      <c r="E2146" s="6">
        <v>150</v>
      </c>
      <c r="F2146" s="5" t="s">
        <v>120</v>
      </c>
      <c r="G2146" s="6">
        <v>3000</v>
      </c>
      <c r="H2146" s="6">
        <v>1432.8</v>
      </c>
      <c r="I2146" s="5" t="s">
        <v>29740</v>
      </c>
    </row>
    <row r="2147" ht="19" customHeight="1" spans="1:9">
      <c r="A2147" s="5">
        <v>6</v>
      </c>
      <c r="B2147" s="5" t="s">
        <v>381</v>
      </c>
      <c r="C2147" s="5" t="s">
        <v>640</v>
      </c>
      <c r="D2147" s="5">
        <v>30</v>
      </c>
      <c r="E2147" s="6">
        <v>150</v>
      </c>
      <c r="F2147" s="5" t="s">
        <v>113</v>
      </c>
      <c r="G2147" s="6">
        <v>3000</v>
      </c>
      <c r="H2147" s="6">
        <v>3133.4</v>
      </c>
      <c r="I2147" s="5" t="s">
        <v>29719</v>
      </c>
    </row>
    <row r="2148" ht="19" customHeight="1" spans="1:9">
      <c r="A2148" s="5">
        <v>6</v>
      </c>
      <c r="B2148" s="5" t="s">
        <v>386</v>
      </c>
      <c r="C2148" s="5" t="s">
        <v>640</v>
      </c>
      <c r="D2148" s="5">
        <v>30</v>
      </c>
      <c r="E2148" s="6">
        <v>150</v>
      </c>
      <c r="F2148" s="5" t="s">
        <v>120</v>
      </c>
      <c r="G2148" s="6">
        <v>3000</v>
      </c>
      <c r="H2148" s="6">
        <v>1964.2</v>
      </c>
      <c r="I2148" s="5" t="s">
        <v>29740</v>
      </c>
    </row>
    <row r="2149" ht="19" customHeight="1" spans="1:9">
      <c r="A2149" s="5">
        <v>6</v>
      </c>
      <c r="B2149" s="5" t="s">
        <v>388</v>
      </c>
      <c r="C2149" s="5" t="s">
        <v>640</v>
      </c>
      <c r="D2149" s="5">
        <v>30</v>
      </c>
      <c r="E2149" s="6">
        <v>150</v>
      </c>
      <c r="F2149" s="5" t="s">
        <v>120</v>
      </c>
      <c r="G2149" s="6">
        <v>3000</v>
      </c>
      <c r="H2149" s="6">
        <v>1692.6</v>
      </c>
      <c r="I2149" s="5" t="s">
        <v>29740</v>
      </c>
    </row>
    <row r="2150" ht="19" customHeight="1" spans="1:9">
      <c r="A2150" s="5">
        <v>6</v>
      </c>
      <c r="B2150" s="5" t="s">
        <v>389</v>
      </c>
      <c r="C2150" s="5" t="s">
        <v>640</v>
      </c>
      <c r="D2150" s="5">
        <v>30</v>
      </c>
      <c r="E2150" s="6">
        <v>150</v>
      </c>
      <c r="F2150" s="5" t="s">
        <v>120</v>
      </c>
      <c r="G2150" s="6">
        <v>3000</v>
      </c>
      <c r="H2150" s="6">
        <v>186.7</v>
      </c>
      <c r="I2150" s="5" t="s">
        <v>29740</v>
      </c>
    </row>
    <row r="2151" ht="19" customHeight="1" spans="1:9">
      <c r="A2151" s="5">
        <v>6</v>
      </c>
      <c r="B2151" s="5" t="s">
        <v>676</v>
      </c>
      <c r="C2151" s="5" t="s">
        <v>640</v>
      </c>
      <c r="D2151" s="5">
        <v>30</v>
      </c>
      <c r="E2151" s="6">
        <v>150</v>
      </c>
      <c r="F2151" s="5" t="s">
        <v>120</v>
      </c>
      <c r="G2151" s="6">
        <v>3000</v>
      </c>
      <c r="H2151" s="6">
        <v>1379.2</v>
      </c>
      <c r="I2151" s="5" t="s">
        <v>29740</v>
      </c>
    </row>
    <row r="2152" ht="19" customHeight="1" spans="1:9">
      <c r="A2152" s="5">
        <v>6</v>
      </c>
      <c r="B2152" s="5" t="s">
        <v>391</v>
      </c>
      <c r="C2152" s="5" t="s">
        <v>640</v>
      </c>
      <c r="D2152" s="5">
        <v>30</v>
      </c>
      <c r="E2152" s="6">
        <v>150</v>
      </c>
      <c r="F2152" s="5" t="s">
        <v>120</v>
      </c>
      <c r="G2152" s="6">
        <v>3000</v>
      </c>
      <c r="H2152" s="6">
        <v>2041.2</v>
      </c>
      <c r="I2152" s="5" t="s">
        <v>29740</v>
      </c>
    </row>
    <row r="2153" ht="19" customHeight="1" spans="1:9">
      <c r="A2153" s="5">
        <v>6</v>
      </c>
      <c r="B2153" s="5" t="s">
        <v>394</v>
      </c>
      <c r="C2153" s="5" t="s">
        <v>640</v>
      </c>
      <c r="D2153" s="5">
        <v>30</v>
      </c>
      <c r="E2153" s="6">
        <v>150</v>
      </c>
      <c r="F2153" s="5" t="s">
        <v>120</v>
      </c>
      <c r="G2153" s="6">
        <v>3000</v>
      </c>
      <c r="H2153" s="6">
        <v>888.2</v>
      </c>
      <c r="I2153" s="5" t="s">
        <v>29740</v>
      </c>
    </row>
    <row r="2154" ht="19" customHeight="1" spans="1:9">
      <c r="A2154" s="5">
        <v>6</v>
      </c>
      <c r="B2154" s="5" t="s">
        <v>397</v>
      </c>
      <c r="C2154" s="5" t="s">
        <v>640</v>
      </c>
      <c r="D2154" s="5">
        <v>25</v>
      </c>
      <c r="E2154" s="6">
        <v>260</v>
      </c>
      <c r="F2154" s="5" t="s">
        <v>113</v>
      </c>
      <c r="G2154" s="6">
        <v>4166.67</v>
      </c>
      <c r="H2154" s="6">
        <v>4517.9</v>
      </c>
      <c r="I2154" s="5" t="s">
        <v>29719</v>
      </c>
    </row>
    <row r="2155" ht="19" customHeight="1" spans="1:9">
      <c r="A2155" s="5">
        <v>6</v>
      </c>
      <c r="B2155" s="5" t="s">
        <v>213</v>
      </c>
      <c r="C2155" s="5" t="s">
        <v>640</v>
      </c>
      <c r="D2155" s="5">
        <v>30</v>
      </c>
      <c r="E2155" s="6">
        <v>260</v>
      </c>
      <c r="F2155" s="5" t="s">
        <v>120</v>
      </c>
      <c r="G2155" s="6">
        <v>5000</v>
      </c>
      <c r="H2155" s="6">
        <v>64.1</v>
      </c>
      <c r="I2155" s="5" t="s">
        <v>29740</v>
      </c>
    </row>
    <row r="2156" ht="19" customHeight="1" spans="1:9">
      <c r="A2156" s="5">
        <v>6</v>
      </c>
      <c r="B2156" s="5" t="s">
        <v>219</v>
      </c>
      <c r="C2156" s="5" t="s">
        <v>640</v>
      </c>
      <c r="D2156" s="5">
        <v>30</v>
      </c>
      <c r="E2156" s="6">
        <v>260</v>
      </c>
      <c r="F2156" s="5" t="s">
        <v>113</v>
      </c>
      <c r="G2156" s="6">
        <v>5000</v>
      </c>
      <c r="H2156" s="6">
        <v>6331.4</v>
      </c>
      <c r="I2156" s="5" t="s">
        <v>29719</v>
      </c>
    </row>
    <row r="2157" ht="19" customHeight="1" spans="1:9">
      <c r="A2157" s="5">
        <v>6</v>
      </c>
      <c r="B2157" s="5" t="s">
        <v>220</v>
      </c>
      <c r="C2157" s="5" t="s">
        <v>640</v>
      </c>
      <c r="D2157" s="5">
        <v>30</v>
      </c>
      <c r="E2157" s="6">
        <v>260</v>
      </c>
      <c r="F2157" s="5" t="s">
        <v>120</v>
      </c>
      <c r="G2157" s="6">
        <v>5000</v>
      </c>
      <c r="H2157" s="6">
        <v>2396</v>
      </c>
      <c r="I2157" s="5" t="s">
        <v>29740</v>
      </c>
    </row>
    <row r="2158" ht="19" customHeight="1" spans="1:9">
      <c r="A2158" s="5">
        <v>6</v>
      </c>
      <c r="B2158" s="5" t="s">
        <v>222</v>
      </c>
      <c r="C2158" s="5" t="s">
        <v>640</v>
      </c>
      <c r="D2158" s="5">
        <v>30</v>
      </c>
      <c r="E2158" s="6">
        <v>260</v>
      </c>
      <c r="F2158" s="5" t="s">
        <v>120</v>
      </c>
      <c r="G2158" s="6">
        <v>5000</v>
      </c>
      <c r="H2158" s="6">
        <v>915.8</v>
      </c>
      <c r="I2158" s="5" t="s">
        <v>29740</v>
      </c>
    </row>
    <row r="2159" ht="19" customHeight="1" spans="1:9">
      <c r="A2159" s="5">
        <v>6</v>
      </c>
      <c r="B2159" s="5" t="s">
        <v>223</v>
      </c>
      <c r="C2159" s="5" t="s">
        <v>640</v>
      </c>
      <c r="D2159" s="5">
        <v>30</v>
      </c>
      <c r="E2159" s="6">
        <v>260</v>
      </c>
      <c r="F2159" s="5" t="s">
        <v>120</v>
      </c>
      <c r="G2159" s="6">
        <v>5000</v>
      </c>
      <c r="H2159" s="6">
        <v>2379.4</v>
      </c>
      <c r="I2159" s="5" t="s">
        <v>29740</v>
      </c>
    </row>
    <row r="2160" ht="19" customHeight="1" spans="1:9">
      <c r="A2160" s="5">
        <v>6</v>
      </c>
      <c r="B2160" s="5" t="s">
        <v>225</v>
      </c>
      <c r="C2160" s="5" t="s">
        <v>640</v>
      </c>
      <c r="D2160" s="5">
        <v>30</v>
      </c>
      <c r="E2160" s="6">
        <v>260</v>
      </c>
      <c r="F2160" s="5" t="s">
        <v>120</v>
      </c>
      <c r="G2160" s="6">
        <v>5000</v>
      </c>
      <c r="H2160" s="6">
        <v>49.8</v>
      </c>
      <c r="I2160" s="5" t="s">
        <v>29740</v>
      </c>
    </row>
    <row r="2161" ht="19" customHeight="1" spans="1:9">
      <c r="A2161" s="5">
        <v>6</v>
      </c>
      <c r="B2161" s="5" t="s">
        <v>794</v>
      </c>
      <c r="C2161" s="5" t="s">
        <v>640</v>
      </c>
      <c r="D2161" s="5">
        <v>30</v>
      </c>
      <c r="E2161" s="6">
        <v>260</v>
      </c>
      <c r="F2161" s="5" t="s">
        <v>113</v>
      </c>
      <c r="G2161" s="6">
        <v>5000</v>
      </c>
      <c r="H2161" s="6">
        <v>13629.9</v>
      </c>
      <c r="I2161" s="5" t="s">
        <v>29719</v>
      </c>
    </row>
    <row r="2162" ht="19" customHeight="1" spans="1:9">
      <c r="A2162" s="5">
        <v>6</v>
      </c>
      <c r="B2162" s="5" t="s">
        <v>51</v>
      </c>
      <c r="C2162" s="5" t="s">
        <v>640</v>
      </c>
      <c r="D2162" s="5">
        <v>30</v>
      </c>
      <c r="E2162" s="6">
        <v>150</v>
      </c>
      <c r="F2162" s="5" t="s">
        <v>120</v>
      </c>
      <c r="G2162" s="6">
        <v>3000</v>
      </c>
      <c r="H2162" s="6">
        <v>2398</v>
      </c>
      <c r="I2162" s="5" t="s">
        <v>29740</v>
      </c>
    </row>
    <row r="2163" ht="19" customHeight="1" spans="1:9">
      <c r="A2163" s="5">
        <v>6</v>
      </c>
      <c r="B2163" s="5" t="s">
        <v>227</v>
      </c>
      <c r="C2163" s="5" t="s">
        <v>640</v>
      </c>
      <c r="D2163" s="5">
        <v>30</v>
      </c>
      <c r="E2163" s="6">
        <v>260</v>
      </c>
      <c r="F2163" s="5" t="s">
        <v>120</v>
      </c>
      <c r="G2163" s="6">
        <v>5000</v>
      </c>
      <c r="H2163" s="6">
        <v>1866.3</v>
      </c>
      <c r="I2163" s="5" t="s">
        <v>29740</v>
      </c>
    </row>
    <row r="2164" ht="19" customHeight="1" spans="1:9">
      <c r="A2164" s="5">
        <v>6</v>
      </c>
      <c r="B2164" s="5" t="s">
        <v>680</v>
      </c>
      <c r="C2164" s="5" t="s">
        <v>640</v>
      </c>
      <c r="D2164" s="5">
        <v>30</v>
      </c>
      <c r="E2164" s="6">
        <v>260</v>
      </c>
      <c r="F2164" s="5" t="s">
        <v>120</v>
      </c>
      <c r="G2164" s="6">
        <v>5000</v>
      </c>
      <c r="H2164" s="6">
        <v>867.6</v>
      </c>
      <c r="I2164" s="5" t="s">
        <v>29740</v>
      </c>
    </row>
    <row r="2165" ht="19" customHeight="1" spans="1:9">
      <c r="A2165" s="5">
        <v>6</v>
      </c>
      <c r="B2165" s="5" t="s">
        <v>228</v>
      </c>
      <c r="C2165" s="5" t="s">
        <v>640</v>
      </c>
      <c r="D2165" s="5">
        <v>30</v>
      </c>
      <c r="E2165" s="6">
        <v>260</v>
      </c>
      <c r="F2165" s="5" t="s">
        <v>120</v>
      </c>
      <c r="G2165" s="6">
        <v>5000</v>
      </c>
      <c r="H2165" s="6">
        <v>0.4</v>
      </c>
      <c r="I2165" s="5" t="s">
        <v>29740</v>
      </c>
    </row>
    <row r="2166" ht="19" customHeight="1" spans="1:9">
      <c r="A2166" s="5">
        <v>6</v>
      </c>
      <c r="B2166" s="5" t="s">
        <v>54</v>
      </c>
      <c r="C2166" s="5" t="s">
        <v>640</v>
      </c>
      <c r="D2166" s="5">
        <v>30</v>
      </c>
      <c r="E2166" s="6">
        <v>150</v>
      </c>
      <c r="F2166" s="5" t="s">
        <v>120</v>
      </c>
      <c r="G2166" s="6">
        <v>3000</v>
      </c>
      <c r="H2166" s="6">
        <v>2329</v>
      </c>
      <c r="I2166" s="5" t="s">
        <v>29740</v>
      </c>
    </row>
    <row r="2167" ht="19" customHeight="1" spans="1:9">
      <c r="A2167" s="5">
        <v>6</v>
      </c>
      <c r="B2167" s="5" t="s">
        <v>797</v>
      </c>
      <c r="C2167" s="5" t="s">
        <v>640</v>
      </c>
      <c r="D2167" s="5">
        <v>30</v>
      </c>
      <c r="E2167" s="6">
        <v>260</v>
      </c>
      <c r="F2167" s="5" t="s">
        <v>113</v>
      </c>
      <c r="G2167" s="6">
        <v>5000</v>
      </c>
      <c r="H2167" s="6">
        <v>6928.6</v>
      </c>
      <c r="I2167" s="5" t="s">
        <v>29719</v>
      </c>
    </row>
    <row r="2168" ht="19" customHeight="1" spans="1:9">
      <c r="A2168" s="5">
        <v>6</v>
      </c>
      <c r="B2168" s="5" t="s">
        <v>681</v>
      </c>
      <c r="C2168" s="5" t="s">
        <v>640</v>
      </c>
      <c r="D2168" s="5">
        <v>30</v>
      </c>
      <c r="E2168" s="6">
        <v>260</v>
      </c>
      <c r="F2168" s="5" t="s">
        <v>120</v>
      </c>
      <c r="G2168" s="6">
        <v>5000</v>
      </c>
      <c r="H2168" s="6">
        <v>912.9</v>
      </c>
      <c r="I2168" s="5" t="s">
        <v>29740</v>
      </c>
    </row>
    <row r="2169" ht="19" customHeight="1" spans="1:9">
      <c r="A2169" s="5">
        <v>6</v>
      </c>
      <c r="B2169" s="5" t="s">
        <v>231</v>
      </c>
      <c r="C2169" s="5" t="s">
        <v>640</v>
      </c>
      <c r="D2169" s="5">
        <v>30</v>
      </c>
      <c r="E2169" s="6">
        <v>260</v>
      </c>
      <c r="F2169" s="5" t="s">
        <v>120</v>
      </c>
      <c r="G2169" s="6">
        <v>5000</v>
      </c>
      <c r="H2169" s="6">
        <v>2832.7</v>
      </c>
      <c r="I2169" s="5" t="s">
        <v>29740</v>
      </c>
    </row>
    <row r="2170" ht="19" customHeight="1" spans="1:9">
      <c r="A2170" s="5">
        <v>6</v>
      </c>
      <c r="B2170" s="5" t="s">
        <v>446</v>
      </c>
      <c r="C2170" s="5" t="s">
        <v>640</v>
      </c>
      <c r="D2170" s="5">
        <v>24</v>
      </c>
      <c r="E2170" s="6">
        <v>260</v>
      </c>
      <c r="F2170" s="5" t="s">
        <v>120</v>
      </c>
      <c r="G2170" s="6">
        <v>4000</v>
      </c>
      <c r="H2170" s="6">
        <v>3681.4</v>
      </c>
      <c r="I2170" s="5" t="s">
        <v>29740</v>
      </c>
    </row>
    <row r="2171" ht="19" customHeight="1" spans="1:9">
      <c r="A2171" s="5">
        <v>6</v>
      </c>
      <c r="B2171" s="5" t="s">
        <v>233</v>
      </c>
      <c r="C2171" s="5" t="s">
        <v>640</v>
      </c>
      <c r="D2171" s="5">
        <v>30</v>
      </c>
      <c r="E2171" s="6">
        <v>260</v>
      </c>
      <c r="F2171" s="5" t="s">
        <v>113</v>
      </c>
      <c r="G2171" s="6">
        <v>5000</v>
      </c>
      <c r="H2171" s="6">
        <v>6051</v>
      </c>
      <c r="I2171" s="5" t="s">
        <v>29719</v>
      </c>
    </row>
    <row r="2172" ht="19" customHeight="1" spans="1:9">
      <c r="A2172" s="5">
        <v>6</v>
      </c>
      <c r="B2172" s="5" t="s">
        <v>235</v>
      </c>
      <c r="C2172" s="5" t="s">
        <v>640</v>
      </c>
      <c r="D2172" s="5">
        <v>30</v>
      </c>
      <c r="E2172" s="6">
        <v>260</v>
      </c>
      <c r="F2172" s="5" t="s">
        <v>120</v>
      </c>
      <c r="G2172" s="6">
        <v>5000</v>
      </c>
      <c r="H2172" s="6">
        <v>57.9</v>
      </c>
      <c r="I2172" s="5" t="s">
        <v>29740</v>
      </c>
    </row>
    <row r="2173" ht="19" customHeight="1" spans="1:9">
      <c r="A2173" s="5">
        <v>6</v>
      </c>
      <c r="B2173" s="5" t="s">
        <v>682</v>
      </c>
      <c r="C2173" s="5" t="s">
        <v>640</v>
      </c>
      <c r="D2173" s="5">
        <v>17</v>
      </c>
      <c r="E2173" s="6">
        <v>260</v>
      </c>
      <c r="F2173" s="5" t="s">
        <v>120</v>
      </c>
      <c r="G2173" s="6">
        <v>2833.33</v>
      </c>
      <c r="H2173" s="6">
        <v>459.7</v>
      </c>
      <c r="I2173" s="5" t="s">
        <v>29740</v>
      </c>
    </row>
    <row r="2174" ht="19" customHeight="1" spans="1:9">
      <c r="A2174" s="5">
        <v>6</v>
      </c>
      <c r="B2174" s="5" t="s">
        <v>237</v>
      </c>
      <c r="C2174" s="5" t="s">
        <v>640</v>
      </c>
      <c r="D2174" s="5">
        <v>30</v>
      </c>
      <c r="E2174" s="6">
        <v>260</v>
      </c>
      <c r="F2174" s="5" t="s">
        <v>120</v>
      </c>
      <c r="G2174" s="6">
        <v>5000</v>
      </c>
      <c r="H2174" s="6">
        <v>2130.8</v>
      </c>
      <c r="I2174" s="5" t="s">
        <v>29740</v>
      </c>
    </row>
    <row r="2175" ht="19" customHeight="1" spans="1:9">
      <c r="A2175" s="5">
        <v>6</v>
      </c>
      <c r="B2175" s="5" t="s">
        <v>55</v>
      </c>
      <c r="C2175" s="5" t="s">
        <v>640</v>
      </c>
      <c r="D2175" s="5">
        <v>30</v>
      </c>
      <c r="E2175" s="6">
        <v>150</v>
      </c>
      <c r="F2175" s="5" t="s">
        <v>120</v>
      </c>
      <c r="G2175" s="6">
        <v>3000</v>
      </c>
      <c r="H2175" s="6">
        <v>2776</v>
      </c>
      <c r="I2175" s="5" t="s">
        <v>29740</v>
      </c>
    </row>
    <row r="2176" ht="19" customHeight="1" spans="1:9">
      <c r="A2176" s="5">
        <v>6</v>
      </c>
      <c r="B2176" s="5" t="s">
        <v>684</v>
      </c>
      <c r="C2176" s="5" t="s">
        <v>640</v>
      </c>
      <c r="D2176" s="5">
        <v>6</v>
      </c>
      <c r="E2176" s="6">
        <v>150</v>
      </c>
      <c r="F2176" s="5" t="s">
        <v>113</v>
      </c>
      <c r="G2176" s="6">
        <v>600</v>
      </c>
      <c r="H2176" s="6">
        <v>769.9</v>
      </c>
      <c r="I2176" s="5" t="s">
        <v>29719</v>
      </c>
    </row>
    <row r="2177" ht="19" customHeight="1" spans="1:9">
      <c r="A2177" s="5">
        <v>6</v>
      </c>
      <c r="B2177" s="5" t="s">
        <v>687</v>
      </c>
      <c r="C2177" s="5" t="s">
        <v>640</v>
      </c>
      <c r="D2177" s="5">
        <v>20</v>
      </c>
      <c r="E2177" s="6">
        <v>150</v>
      </c>
      <c r="F2177" s="5" t="s">
        <v>113</v>
      </c>
      <c r="G2177" s="6">
        <v>2000</v>
      </c>
      <c r="H2177" s="6">
        <v>4036.4</v>
      </c>
      <c r="I2177" s="5" t="s">
        <v>29719</v>
      </c>
    </row>
    <row r="2178" ht="19" customHeight="1" spans="1:9">
      <c r="A2178" s="5">
        <v>6</v>
      </c>
      <c r="B2178" s="5" t="s">
        <v>69</v>
      </c>
      <c r="C2178" s="5" t="s">
        <v>640</v>
      </c>
      <c r="D2178" s="5">
        <v>30</v>
      </c>
      <c r="E2178" s="6">
        <v>150</v>
      </c>
      <c r="F2178" s="5" t="s">
        <v>120</v>
      </c>
      <c r="G2178" s="6">
        <v>3000</v>
      </c>
      <c r="H2178" s="6">
        <v>2742</v>
      </c>
      <c r="I2178" s="5" t="s">
        <v>29740</v>
      </c>
    </row>
    <row r="2179" ht="19" customHeight="1" spans="1:9">
      <c r="A2179" s="5">
        <v>6</v>
      </c>
      <c r="B2179" s="5" t="s">
        <v>692</v>
      </c>
      <c r="C2179" s="5" t="s">
        <v>640</v>
      </c>
      <c r="D2179" s="5">
        <v>30</v>
      </c>
      <c r="E2179" s="6">
        <v>150</v>
      </c>
      <c r="F2179" s="5" t="s">
        <v>120</v>
      </c>
      <c r="G2179" s="6">
        <v>3000</v>
      </c>
      <c r="H2179" s="6">
        <v>1623.3</v>
      </c>
      <c r="I2179" s="5" t="s">
        <v>29740</v>
      </c>
    </row>
    <row r="2180" ht="19" customHeight="1" spans="1:9">
      <c r="A2180" s="5">
        <v>6</v>
      </c>
      <c r="B2180" s="5" t="s">
        <v>72</v>
      </c>
      <c r="C2180" s="5" t="s">
        <v>640</v>
      </c>
      <c r="D2180" s="5">
        <v>29</v>
      </c>
      <c r="E2180" s="6">
        <v>260</v>
      </c>
      <c r="F2180" s="5" t="s">
        <v>120</v>
      </c>
      <c r="G2180" s="6">
        <v>4833.33</v>
      </c>
      <c r="H2180" s="6">
        <v>4290.7</v>
      </c>
      <c r="I2180" s="5" t="s">
        <v>29740</v>
      </c>
    </row>
    <row r="2181" ht="19" customHeight="1" spans="1:9">
      <c r="A2181" s="5">
        <v>6</v>
      </c>
      <c r="B2181" s="5" t="s">
        <v>242</v>
      </c>
      <c r="C2181" s="5" t="s">
        <v>640</v>
      </c>
      <c r="D2181" s="5">
        <v>30</v>
      </c>
      <c r="E2181" s="6">
        <v>260</v>
      </c>
      <c r="F2181" s="5" t="s">
        <v>120</v>
      </c>
      <c r="G2181" s="6">
        <v>5000</v>
      </c>
      <c r="H2181" s="6">
        <v>3261.1</v>
      </c>
      <c r="I2181" s="5" t="s">
        <v>29740</v>
      </c>
    </row>
    <row r="2182" ht="19" customHeight="1" spans="1:9">
      <c r="A2182" s="5">
        <v>6</v>
      </c>
      <c r="B2182" s="5" t="s">
        <v>695</v>
      </c>
      <c r="C2182" s="5" t="s">
        <v>640</v>
      </c>
      <c r="D2182" s="5">
        <v>20</v>
      </c>
      <c r="E2182" s="6">
        <v>150</v>
      </c>
      <c r="F2182" s="5" t="s">
        <v>113</v>
      </c>
      <c r="G2182" s="6">
        <v>2000</v>
      </c>
      <c r="H2182" s="6">
        <v>321.3</v>
      </c>
      <c r="I2182" s="5" t="s">
        <v>29719</v>
      </c>
    </row>
    <row r="2183" ht="19" customHeight="1" spans="1:9">
      <c r="A2183" s="5">
        <v>6</v>
      </c>
      <c r="B2183" s="5" t="s">
        <v>696</v>
      </c>
      <c r="C2183" s="5" t="s">
        <v>640</v>
      </c>
      <c r="D2183" s="5">
        <v>30</v>
      </c>
      <c r="E2183" s="6">
        <v>150</v>
      </c>
      <c r="F2183" s="5" t="s">
        <v>113</v>
      </c>
      <c r="G2183" s="6">
        <v>3000</v>
      </c>
      <c r="H2183" s="6">
        <v>3195.9</v>
      </c>
      <c r="I2183" s="5" t="s">
        <v>29719</v>
      </c>
    </row>
    <row r="2184" ht="19" customHeight="1" spans="1:9">
      <c r="A2184" s="5">
        <v>6</v>
      </c>
      <c r="B2184" s="5" t="s">
        <v>462</v>
      </c>
      <c r="C2184" s="5" t="s">
        <v>640</v>
      </c>
      <c r="D2184" s="5">
        <v>30</v>
      </c>
      <c r="E2184" s="6">
        <v>150</v>
      </c>
      <c r="F2184" s="5" t="s">
        <v>120</v>
      </c>
      <c r="G2184" s="6">
        <v>3000</v>
      </c>
      <c r="H2184" s="6">
        <v>1158.2</v>
      </c>
      <c r="I2184" s="5" t="s">
        <v>29740</v>
      </c>
    </row>
    <row r="2185" ht="19" customHeight="1" spans="1:9">
      <c r="A2185" s="5">
        <v>6</v>
      </c>
      <c r="B2185" s="5" t="s">
        <v>701</v>
      </c>
      <c r="C2185" s="5" t="s">
        <v>640</v>
      </c>
      <c r="D2185" s="5">
        <v>30</v>
      </c>
      <c r="E2185" s="6">
        <v>150</v>
      </c>
      <c r="F2185" s="5" t="s">
        <v>120</v>
      </c>
      <c r="G2185" s="6">
        <v>3000</v>
      </c>
      <c r="H2185" s="6">
        <v>2152.9</v>
      </c>
      <c r="I2185" s="5" t="s">
        <v>29740</v>
      </c>
    </row>
    <row r="2186" ht="19" customHeight="1" spans="1:9">
      <c r="A2186" s="5">
        <v>6</v>
      </c>
      <c r="B2186" s="5" t="s">
        <v>702</v>
      </c>
      <c r="C2186" s="5" t="s">
        <v>640</v>
      </c>
      <c r="D2186" s="5">
        <v>20</v>
      </c>
      <c r="E2186" s="6">
        <v>150</v>
      </c>
      <c r="F2186" s="5" t="s">
        <v>113</v>
      </c>
      <c r="G2186" s="6">
        <v>2000</v>
      </c>
      <c r="H2186" s="6">
        <v>3566.2</v>
      </c>
      <c r="I2186" s="5" t="s">
        <v>29719</v>
      </c>
    </row>
    <row r="2187" ht="19" customHeight="1" spans="1:9">
      <c r="A2187" s="5">
        <v>6</v>
      </c>
      <c r="B2187" s="5" t="s">
        <v>704</v>
      </c>
      <c r="C2187" s="5" t="s">
        <v>640</v>
      </c>
      <c r="D2187" s="5">
        <v>15</v>
      </c>
      <c r="E2187" s="6">
        <v>150</v>
      </c>
      <c r="F2187" s="5" t="s">
        <v>113</v>
      </c>
      <c r="G2187" s="6">
        <v>1500</v>
      </c>
      <c r="H2187" s="6">
        <v>3100.4</v>
      </c>
      <c r="I2187" s="5" t="s">
        <v>29719</v>
      </c>
    </row>
    <row r="2188" ht="19" customHeight="1" spans="1:9">
      <c r="A2188" s="5">
        <v>6</v>
      </c>
      <c r="B2188" s="5" t="s">
        <v>705</v>
      </c>
      <c r="C2188" s="5" t="s">
        <v>640</v>
      </c>
      <c r="D2188" s="5">
        <v>30</v>
      </c>
      <c r="E2188" s="6">
        <v>260</v>
      </c>
      <c r="F2188" s="5" t="s">
        <v>120</v>
      </c>
      <c r="G2188" s="6">
        <v>5000</v>
      </c>
      <c r="H2188" s="6">
        <v>1090.5</v>
      </c>
      <c r="I2188" s="5" t="s">
        <v>29740</v>
      </c>
    </row>
    <row r="2189" ht="19" customHeight="1" spans="1:9">
      <c r="A2189" s="5">
        <v>6</v>
      </c>
      <c r="B2189" s="5" t="s">
        <v>707</v>
      </c>
      <c r="C2189" s="5" t="s">
        <v>640</v>
      </c>
      <c r="D2189" s="5">
        <v>20</v>
      </c>
      <c r="E2189" s="6">
        <v>150</v>
      </c>
      <c r="F2189" s="5" t="s">
        <v>120</v>
      </c>
      <c r="G2189" s="6">
        <v>2000</v>
      </c>
      <c r="H2189" s="6">
        <v>272.3</v>
      </c>
      <c r="I2189" s="5" t="s">
        <v>29740</v>
      </c>
    </row>
    <row r="2190" ht="19" customHeight="1" spans="1:9">
      <c r="A2190" s="5">
        <v>6</v>
      </c>
      <c r="B2190" s="5" t="s">
        <v>244</v>
      </c>
      <c r="C2190" s="5" t="s">
        <v>640</v>
      </c>
      <c r="D2190" s="5">
        <v>30</v>
      </c>
      <c r="E2190" s="6">
        <v>260</v>
      </c>
      <c r="F2190" s="5" t="s">
        <v>120</v>
      </c>
      <c r="G2190" s="6">
        <v>5000</v>
      </c>
      <c r="H2190" s="6">
        <v>1540.9</v>
      </c>
      <c r="I2190" s="5" t="s">
        <v>29740</v>
      </c>
    </row>
    <row r="2191" ht="19" customHeight="1" spans="1:9">
      <c r="A2191" s="5">
        <v>6</v>
      </c>
      <c r="B2191" s="5" t="s">
        <v>73</v>
      </c>
      <c r="C2191" s="5" t="s">
        <v>640</v>
      </c>
      <c r="D2191" s="5">
        <v>27</v>
      </c>
      <c r="E2191" s="6">
        <v>260</v>
      </c>
      <c r="F2191" s="5" t="s">
        <v>120</v>
      </c>
      <c r="G2191" s="6">
        <v>4500</v>
      </c>
      <c r="H2191" s="6">
        <v>3858.9</v>
      </c>
      <c r="I2191" s="5" t="s">
        <v>29740</v>
      </c>
    </row>
    <row r="2192" ht="19" customHeight="1" spans="1:9">
      <c r="A2192" s="5">
        <v>6</v>
      </c>
      <c r="B2192" s="5" t="s">
        <v>74</v>
      </c>
      <c r="C2192" s="5" t="s">
        <v>640</v>
      </c>
      <c r="D2192" s="5">
        <v>30</v>
      </c>
      <c r="E2192" s="6">
        <v>260</v>
      </c>
      <c r="F2192" s="5" t="s">
        <v>113</v>
      </c>
      <c r="G2192" s="6">
        <v>5000</v>
      </c>
      <c r="H2192" s="6">
        <v>5920.8</v>
      </c>
      <c r="I2192" s="5" t="s">
        <v>29719</v>
      </c>
    </row>
    <row r="2193" ht="19" customHeight="1" spans="1:9">
      <c r="A2193" s="5">
        <v>6</v>
      </c>
      <c r="B2193" s="5" t="s">
        <v>29657</v>
      </c>
      <c r="C2193" s="5" t="s">
        <v>640</v>
      </c>
      <c r="D2193" s="5">
        <v>21</v>
      </c>
      <c r="E2193" s="6">
        <v>260</v>
      </c>
      <c r="F2193" s="5" t="s">
        <v>120</v>
      </c>
      <c r="G2193" s="6">
        <v>3500</v>
      </c>
      <c r="H2193" s="6">
        <v>3441.2</v>
      </c>
      <c r="I2193" s="5" t="s">
        <v>29740</v>
      </c>
    </row>
    <row r="2194" ht="19" customHeight="1" spans="1:9">
      <c r="A2194" s="5">
        <v>6</v>
      </c>
      <c r="B2194" s="5" t="s">
        <v>712</v>
      </c>
      <c r="C2194" s="5" t="s">
        <v>640</v>
      </c>
      <c r="D2194" s="5">
        <v>30</v>
      </c>
      <c r="E2194" s="6">
        <v>150</v>
      </c>
      <c r="F2194" s="5" t="s">
        <v>113</v>
      </c>
      <c r="G2194" s="6">
        <v>3000</v>
      </c>
      <c r="H2194" s="6">
        <v>4356.9</v>
      </c>
      <c r="I2194" s="5" t="s">
        <v>29719</v>
      </c>
    </row>
    <row r="2195" ht="19" customHeight="1" spans="1:9">
      <c r="A2195" s="5">
        <v>6</v>
      </c>
      <c r="B2195" s="5" t="s">
        <v>639</v>
      </c>
      <c r="C2195" s="5" t="s">
        <v>640</v>
      </c>
      <c r="D2195" s="5">
        <v>30</v>
      </c>
      <c r="E2195" s="6">
        <v>150</v>
      </c>
      <c r="F2195" s="5" t="s">
        <v>113</v>
      </c>
      <c r="G2195" s="6">
        <v>3000</v>
      </c>
      <c r="H2195" s="6">
        <v>14438.4</v>
      </c>
      <c r="I2195" s="5" t="s">
        <v>29719</v>
      </c>
    </row>
    <row r="2196" ht="19" customHeight="1" spans="1:9">
      <c r="A2196" s="5">
        <v>6</v>
      </c>
      <c r="B2196" s="5" t="s">
        <v>714</v>
      </c>
      <c r="C2196" s="5" t="s">
        <v>640</v>
      </c>
      <c r="D2196" s="5">
        <v>30</v>
      </c>
      <c r="E2196" s="6">
        <v>150</v>
      </c>
      <c r="F2196" s="5" t="s">
        <v>113</v>
      </c>
      <c r="G2196" s="6">
        <v>3000</v>
      </c>
      <c r="H2196" s="6">
        <v>3554.1</v>
      </c>
      <c r="I2196" s="5" t="s">
        <v>29719</v>
      </c>
    </row>
    <row r="2197" ht="19" customHeight="1" spans="1:9">
      <c r="A2197" s="5">
        <v>6</v>
      </c>
      <c r="B2197" s="5" t="s">
        <v>246</v>
      </c>
      <c r="C2197" s="5" t="s">
        <v>640</v>
      </c>
      <c r="D2197" s="5">
        <v>30</v>
      </c>
      <c r="E2197" s="6">
        <v>260</v>
      </c>
      <c r="F2197" s="5" t="s">
        <v>120</v>
      </c>
      <c r="G2197" s="6">
        <v>5000</v>
      </c>
      <c r="H2197" s="6">
        <v>204.6</v>
      </c>
      <c r="I2197" s="5" t="s">
        <v>29740</v>
      </c>
    </row>
    <row r="2198" ht="19" customHeight="1" spans="1:9">
      <c r="A2198" s="5">
        <v>6</v>
      </c>
      <c r="B2198" s="5" t="s">
        <v>62</v>
      </c>
      <c r="C2198" s="5" t="s">
        <v>640</v>
      </c>
      <c r="D2198" s="5">
        <v>30</v>
      </c>
      <c r="E2198" s="6">
        <v>150</v>
      </c>
      <c r="F2198" s="5" t="s">
        <v>120</v>
      </c>
      <c r="G2198" s="6">
        <v>3000</v>
      </c>
      <c r="H2198" s="6">
        <v>2234.9</v>
      </c>
      <c r="I2198" s="5" t="s">
        <v>29740</v>
      </c>
    </row>
    <row r="2199" ht="19" customHeight="1" spans="1:9">
      <c r="A2199" s="5">
        <v>6</v>
      </c>
      <c r="B2199" s="5" t="s">
        <v>716</v>
      </c>
      <c r="C2199" s="5" t="s">
        <v>640</v>
      </c>
      <c r="D2199" s="5">
        <v>30</v>
      </c>
      <c r="E2199" s="6">
        <v>150</v>
      </c>
      <c r="F2199" s="5" t="s">
        <v>120</v>
      </c>
      <c r="G2199" s="6">
        <v>3000</v>
      </c>
      <c r="H2199" s="6">
        <v>832.1</v>
      </c>
      <c r="I2199" s="5" t="s">
        <v>29740</v>
      </c>
    </row>
    <row r="2200" ht="19" customHeight="1" spans="1:9">
      <c r="A2200" s="5">
        <v>6</v>
      </c>
      <c r="B2200" s="5" t="s">
        <v>247</v>
      </c>
      <c r="C2200" s="5" t="s">
        <v>640</v>
      </c>
      <c r="D2200" s="5">
        <v>28</v>
      </c>
      <c r="E2200" s="6">
        <v>260</v>
      </c>
      <c r="F2200" s="5" t="s">
        <v>120</v>
      </c>
      <c r="G2200" s="6">
        <v>4666.67</v>
      </c>
      <c r="H2200" s="6">
        <v>128.9</v>
      </c>
      <c r="I2200" s="5" t="s">
        <v>29740</v>
      </c>
    </row>
    <row r="2201" ht="19" customHeight="1" spans="1:9">
      <c r="A2201" s="5">
        <v>6</v>
      </c>
      <c r="B2201" s="5" t="s">
        <v>720</v>
      </c>
      <c r="C2201" s="5" t="s">
        <v>640</v>
      </c>
      <c r="D2201" s="5">
        <v>30</v>
      </c>
      <c r="E2201" s="6">
        <v>150</v>
      </c>
      <c r="F2201" s="5" t="s">
        <v>113</v>
      </c>
      <c r="G2201" s="6">
        <v>3000</v>
      </c>
      <c r="H2201" s="6">
        <v>3967.1</v>
      </c>
      <c r="I2201" s="5" t="s">
        <v>29719</v>
      </c>
    </row>
    <row r="2202" ht="19" customHeight="1" spans="1:9">
      <c r="A2202" s="5">
        <v>6</v>
      </c>
      <c r="B2202" s="5" t="s">
        <v>29641</v>
      </c>
      <c r="C2202" s="5" t="s">
        <v>640</v>
      </c>
      <c r="D2202" s="5">
        <v>30</v>
      </c>
      <c r="E2202" s="6">
        <v>150</v>
      </c>
      <c r="F2202" s="5" t="s">
        <v>120</v>
      </c>
      <c r="G2202" s="6">
        <v>3000</v>
      </c>
      <c r="H2202" s="6">
        <v>1345.1</v>
      </c>
      <c r="I2202" s="5" t="s">
        <v>29740</v>
      </c>
    </row>
    <row r="2203" ht="19" customHeight="1" spans="1:9">
      <c r="A2203" s="5">
        <v>6</v>
      </c>
      <c r="B2203" s="5" t="s">
        <v>517</v>
      </c>
      <c r="C2203" s="5" t="s">
        <v>640</v>
      </c>
      <c r="D2203" s="5">
        <v>30</v>
      </c>
      <c r="E2203" s="6">
        <v>150</v>
      </c>
      <c r="F2203" s="5" t="s">
        <v>120</v>
      </c>
      <c r="G2203" s="6">
        <v>3000</v>
      </c>
      <c r="H2203" s="6">
        <v>2656.5</v>
      </c>
      <c r="I2203" s="5" t="s">
        <v>29740</v>
      </c>
    </row>
    <row r="2204" ht="19" customHeight="1" spans="1:9">
      <c r="A2204" s="5">
        <v>6</v>
      </c>
      <c r="B2204" s="5" t="s">
        <v>78</v>
      </c>
      <c r="C2204" s="5" t="s">
        <v>640</v>
      </c>
      <c r="D2204" s="5">
        <v>7</v>
      </c>
      <c r="E2204" s="6">
        <v>150</v>
      </c>
      <c r="F2204" s="5" t="s">
        <v>120</v>
      </c>
      <c r="G2204" s="6">
        <v>700</v>
      </c>
      <c r="H2204" s="6">
        <v>34.5</v>
      </c>
      <c r="I2204" s="5" t="s">
        <v>29740</v>
      </c>
    </row>
    <row r="2205" ht="19" customHeight="1" spans="1:9">
      <c r="A2205" s="5">
        <v>6</v>
      </c>
      <c r="B2205" s="5" t="s">
        <v>724</v>
      </c>
      <c r="C2205" s="5" t="s">
        <v>640</v>
      </c>
      <c r="D2205" s="5">
        <v>20</v>
      </c>
      <c r="E2205" s="6">
        <v>150</v>
      </c>
      <c r="F2205" s="5" t="s">
        <v>113</v>
      </c>
      <c r="G2205" s="6">
        <v>2000</v>
      </c>
      <c r="H2205" s="6">
        <v>3925.8</v>
      </c>
      <c r="I2205" s="5" t="s">
        <v>29719</v>
      </c>
    </row>
    <row r="2206" ht="19" customHeight="1" spans="1:9">
      <c r="A2206" s="5">
        <v>6</v>
      </c>
      <c r="B2206" s="5" t="s">
        <v>725</v>
      </c>
      <c r="C2206" s="5" t="s">
        <v>640</v>
      </c>
      <c r="D2206" s="5">
        <v>20</v>
      </c>
      <c r="E2206" s="6">
        <v>150</v>
      </c>
      <c r="F2206" s="5" t="s">
        <v>113</v>
      </c>
      <c r="G2206" s="6">
        <v>2000</v>
      </c>
      <c r="H2206" s="6">
        <v>3575.7</v>
      </c>
      <c r="I2206" s="5" t="s">
        <v>29719</v>
      </c>
    </row>
    <row r="2207" ht="19" customHeight="1" spans="1:9">
      <c r="A2207" s="5">
        <v>6</v>
      </c>
      <c r="B2207" s="5" t="s">
        <v>29742</v>
      </c>
      <c r="C2207" s="5" t="s">
        <v>640</v>
      </c>
      <c r="D2207" s="5">
        <v>30</v>
      </c>
      <c r="E2207" s="6">
        <v>150</v>
      </c>
      <c r="F2207" s="5" t="s">
        <v>113</v>
      </c>
      <c r="G2207" s="6">
        <v>3000</v>
      </c>
      <c r="H2207" s="6">
        <v>4227.6</v>
      </c>
      <c r="I2207" s="5" t="s">
        <v>29719</v>
      </c>
    </row>
    <row r="2208" ht="19" customHeight="1" spans="1:9">
      <c r="A2208" s="5">
        <v>6</v>
      </c>
      <c r="B2208" s="5" t="s">
        <v>60</v>
      </c>
      <c r="C2208" s="5" t="s">
        <v>640</v>
      </c>
      <c r="D2208" s="5">
        <v>30</v>
      </c>
      <c r="E2208" s="6">
        <v>150</v>
      </c>
      <c r="F2208" s="5" t="s">
        <v>120</v>
      </c>
      <c r="G2208" s="6">
        <v>3000</v>
      </c>
      <c r="H2208" s="6">
        <v>1789.6</v>
      </c>
      <c r="I2208" s="5" t="s">
        <v>29740</v>
      </c>
    </row>
    <row r="2209" ht="19" customHeight="1" spans="1:9">
      <c r="A2209" s="5">
        <v>6</v>
      </c>
      <c r="B2209" s="5" t="s">
        <v>726</v>
      </c>
      <c r="C2209" s="5" t="s">
        <v>640</v>
      </c>
      <c r="D2209" s="5">
        <v>30</v>
      </c>
      <c r="E2209" s="6">
        <v>150</v>
      </c>
      <c r="F2209" s="5" t="s">
        <v>113</v>
      </c>
      <c r="G2209" s="6">
        <v>3000</v>
      </c>
      <c r="H2209" s="6">
        <v>4596.3</v>
      </c>
      <c r="I2209" s="5" t="s">
        <v>29719</v>
      </c>
    </row>
    <row r="2210" ht="19" customHeight="1" spans="1:9">
      <c r="A2210" s="5">
        <v>6</v>
      </c>
      <c r="B2210" s="5" t="s">
        <v>727</v>
      </c>
      <c r="C2210" s="5" t="s">
        <v>640</v>
      </c>
      <c r="D2210" s="5">
        <v>20</v>
      </c>
      <c r="E2210" s="6">
        <v>150</v>
      </c>
      <c r="F2210" s="5" t="s">
        <v>113</v>
      </c>
      <c r="G2210" s="6">
        <v>2000</v>
      </c>
      <c r="H2210" s="6">
        <v>2553.7</v>
      </c>
      <c r="I2210" s="5" t="s">
        <v>29719</v>
      </c>
    </row>
    <row r="2211" ht="19" customHeight="1" spans="1:9">
      <c r="A2211" s="5">
        <v>6</v>
      </c>
      <c r="B2211" s="5" t="s">
        <v>728</v>
      </c>
      <c r="C2211" s="5" t="s">
        <v>640</v>
      </c>
      <c r="D2211" s="5">
        <v>10</v>
      </c>
      <c r="E2211" s="6">
        <v>150</v>
      </c>
      <c r="F2211" s="5" t="s">
        <v>113</v>
      </c>
      <c r="G2211" s="6">
        <v>1000</v>
      </c>
      <c r="H2211" s="6">
        <v>1503.7</v>
      </c>
      <c r="I2211" s="5" t="s">
        <v>29719</v>
      </c>
    </row>
    <row r="2212" ht="19" customHeight="1" spans="1:9">
      <c r="A2212" s="5">
        <v>6</v>
      </c>
      <c r="B2212" s="5" t="s">
        <v>526</v>
      </c>
      <c r="C2212" s="5" t="s">
        <v>640</v>
      </c>
      <c r="D2212" s="5">
        <v>15</v>
      </c>
      <c r="E2212" s="6">
        <v>150</v>
      </c>
      <c r="F2212" s="5" t="s">
        <v>113</v>
      </c>
      <c r="G2212" s="6">
        <v>1500</v>
      </c>
      <c r="H2212" s="6">
        <v>3789.8</v>
      </c>
      <c r="I2212" s="5" t="s">
        <v>29719</v>
      </c>
    </row>
    <row r="2213" ht="19" customHeight="1" spans="1:9">
      <c r="A2213" s="5">
        <v>6</v>
      </c>
      <c r="B2213" s="5" t="s">
        <v>29736</v>
      </c>
      <c r="C2213" s="5" t="s">
        <v>640</v>
      </c>
      <c r="D2213" s="5">
        <v>30</v>
      </c>
      <c r="E2213" s="6">
        <v>150</v>
      </c>
      <c r="F2213" s="5" t="s">
        <v>120</v>
      </c>
      <c r="G2213" s="6">
        <v>3000</v>
      </c>
      <c r="H2213" s="6">
        <v>2693.8</v>
      </c>
      <c r="I2213" s="5" t="s">
        <v>29740</v>
      </c>
    </row>
    <row r="2214" ht="19" customHeight="1" spans="1:9">
      <c r="A2214" s="5">
        <v>6</v>
      </c>
      <c r="B2214" s="5" t="s">
        <v>730</v>
      </c>
      <c r="C2214" s="5" t="s">
        <v>640</v>
      </c>
      <c r="D2214" s="5">
        <v>20</v>
      </c>
      <c r="E2214" s="6">
        <v>150</v>
      </c>
      <c r="F2214" s="5" t="s">
        <v>113</v>
      </c>
      <c r="G2214" s="6">
        <v>2000</v>
      </c>
      <c r="H2214" s="6">
        <v>3231</v>
      </c>
      <c r="I2214" s="5" t="s">
        <v>29719</v>
      </c>
    </row>
    <row r="2215" ht="19" customHeight="1" spans="1:9">
      <c r="A2215" s="5">
        <v>6</v>
      </c>
      <c r="B2215" s="5" t="s">
        <v>732</v>
      </c>
      <c r="C2215" s="5" t="s">
        <v>640</v>
      </c>
      <c r="D2215" s="5">
        <v>30</v>
      </c>
      <c r="E2215" s="6">
        <v>150</v>
      </c>
      <c r="F2215" s="5" t="s">
        <v>120</v>
      </c>
      <c r="G2215" s="6">
        <v>3000</v>
      </c>
      <c r="H2215" s="6">
        <v>1453.6</v>
      </c>
      <c r="I2215" s="5" t="s">
        <v>29740</v>
      </c>
    </row>
    <row r="2216" ht="19" customHeight="1" spans="1:9">
      <c r="A2216" s="5">
        <v>6</v>
      </c>
      <c r="B2216" s="5" t="s">
        <v>248</v>
      </c>
      <c r="C2216" s="5" t="s">
        <v>640</v>
      </c>
      <c r="D2216" s="5">
        <v>30</v>
      </c>
      <c r="E2216" s="6">
        <v>150</v>
      </c>
      <c r="F2216" s="5" t="s">
        <v>113</v>
      </c>
      <c r="G2216" s="6">
        <v>3000</v>
      </c>
      <c r="H2216" s="6">
        <v>5371.4</v>
      </c>
      <c r="I2216" s="5" t="s">
        <v>29719</v>
      </c>
    </row>
    <row r="2217" ht="19" customHeight="1" spans="1:9">
      <c r="A2217" s="5">
        <v>6</v>
      </c>
      <c r="B2217" s="5" t="s">
        <v>80</v>
      </c>
      <c r="C2217" s="5" t="s">
        <v>640</v>
      </c>
      <c r="D2217" s="5">
        <v>30</v>
      </c>
      <c r="E2217" s="6">
        <v>150</v>
      </c>
      <c r="F2217" s="5" t="s">
        <v>120</v>
      </c>
      <c r="G2217" s="6">
        <v>3000</v>
      </c>
      <c r="H2217" s="6">
        <v>1585.9</v>
      </c>
      <c r="I2217" s="5" t="s">
        <v>29740</v>
      </c>
    </row>
    <row r="2218" ht="19" customHeight="1" spans="1:9">
      <c r="A2218" s="5">
        <v>6</v>
      </c>
      <c r="B2218" s="5" t="s">
        <v>553</v>
      </c>
      <c r="C2218" s="5" t="s">
        <v>640</v>
      </c>
      <c r="D2218" s="5">
        <v>30</v>
      </c>
      <c r="E2218" s="6">
        <v>150</v>
      </c>
      <c r="F2218" s="5" t="s">
        <v>120</v>
      </c>
      <c r="G2218" s="6">
        <v>3000</v>
      </c>
      <c r="H2218" s="6">
        <v>973.3</v>
      </c>
      <c r="I2218" s="5" t="s">
        <v>29740</v>
      </c>
    </row>
    <row r="2219" ht="19" customHeight="1" spans="1:9">
      <c r="A2219" s="5">
        <v>6</v>
      </c>
      <c r="B2219" s="5" t="s">
        <v>736</v>
      </c>
      <c r="C2219" s="5" t="s">
        <v>640</v>
      </c>
      <c r="D2219" s="5">
        <v>20</v>
      </c>
      <c r="E2219" s="6">
        <v>150</v>
      </c>
      <c r="F2219" s="5" t="s">
        <v>113</v>
      </c>
      <c r="G2219" s="6">
        <v>2000</v>
      </c>
      <c r="H2219" s="6">
        <v>2736.1</v>
      </c>
      <c r="I2219" s="5" t="s">
        <v>29719</v>
      </c>
    </row>
    <row r="2220" ht="19" customHeight="1" spans="1:9">
      <c r="A2220" s="5">
        <v>6</v>
      </c>
      <c r="B2220" s="5" t="s">
        <v>61</v>
      </c>
      <c r="C2220" s="5" t="s">
        <v>640</v>
      </c>
      <c r="D2220" s="5">
        <v>30</v>
      </c>
      <c r="E2220" s="6">
        <v>150</v>
      </c>
      <c r="F2220" s="5" t="s">
        <v>120</v>
      </c>
      <c r="G2220" s="6">
        <v>3000</v>
      </c>
      <c r="H2220" s="6">
        <v>668.8</v>
      </c>
      <c r="I2220" s="5" t="s">
        <v>29740</v>
      </c>
    </row>
    <row r="2221" ht="19" customHeight="1" spans="1:9">
      <c r="A2221" s="5">
        <v>6</v>
      </c>
      <c r="B2221" s="5" t="s">
        <v>29625</v>
      </c>
      <c r="C2221" s="5" t="s">
        <v>640</v>
      </c>
      <c r="D2221" s="5">
        <v>30</v>
      </c>
      <c r="E2221" s="6">
        <v>150</v>
      </c>
      <c r="F2221" s="5" t="s">
        <v>120</v>
      </c>
      <c r="G2221" s="6">
        <v>3000</v>
      </c>
      <c r="H2221" s="6">
        <v>1215.7</v>
      </c>
      <c r="I2221" s="5" t="s">
        <v>29740</v>
      </c>
    </row>
    <row r="2222" ht="19" customHeight="1" spans="1:9">
      <c r="A2222" s="5">
        <v>6</v>
      </c>
      <c r="B2222" s="5" t="s">
        <v>740</v>
      </c>
      <c r="C2222" s="5" t="s">
        <v>640</v>
      </c>
      <c r="D2222" s="5">
        <v>20</v>
      </c>
      <c r="E2222" s="6">
        <v>150</v>
      </c>
      <c r="F2222" s="5" t="s">
        <v>113</v>
      </c>
      <c r="G2222" s="6">
        <v>2000</v>
      </c>
      <c r="H2222" s="6">
        <v>3611.7</v>
      </c>
      <c r="I2222" s="5" t="s">
        <v>29719</v>
      </c>
    </row>
    <row r="2223" ht="19" customHeight="1" spans="1:9">
      <c r="A2223" s="5">
        <v>6</v>
      </c>
      <c r="B2223" s="5" t="s">
        <v>649</v>
      </c>
      <c r="C2223" s="5" t="s">
        <v>70</v>
      </c>
      <c r="D2223" s="5">
        <v>30</v>
      </c>
      <c r="E2223" s="6">
        <v>150</v>
      </c>
      <c r="F2223" s="5" t="s">
        <v>120</v>
      </c>
      <c r="G2223" s="6">
        <v>3000</v>
      </c>
      <c r="H2223" s="6">
        <v>1216.9</v>
      </c>
      <c r="I2223" s="5" t="s">
        <v>29740</v>
      </c>
    </row>
    <row r="2224" ht="19" customHeight="1" spans="1:9">
      <c r="A2224" s="5">
        <v>6</v>
      </c>
      <c r="B2224" s="5" t="s">
        <v>29584</v>
      </c>
      <c r="C2224" s="5" t="s">
        <v>70</v>
      </c>
      <c r="D2224" s="5">
        <v>1</v>
      </c>
      <c r="E2224" s="6">
        <v>260</v>
      </c>
      <c r="F2224" s="5" t="s">
        <v>120</v>
      </c>
      <c r="G2224" s="6">
        <v>166.67</v>
      </c>
      <c r="H2224" s="6">
        <v>54.6</v>
      </c>
      <c r="I2224" s="5" t="s">
        <v>29740</v>
      </c>
    </row>
    <row r="2225" ht="19" customHeight="1" spans="1:9">
      <c r="A2225" s="5">
        <v>6</v>
      </c>
      <c r="B2225" s="5" t="s">
        <v>661</v>
      </c>
      <c r="C2225" s="5" t="s">
        <v>70</v>
      </c>
      <c r="D2225" s="5">
        <v>30</v>
      </c>
      <c r="E2225" s="6">
        <v>260</v>
      </c>
      <c r="F2225" s="5" t="s">
        <v>120</v>
      </c>
      <c r="G2225" s="6">
        <v>5000</v>
      </c>
      <c r="H2225" s="6">
        <v>652</v>
      </c>
      <c r="I2225" s="5" t="s">
        <v>29740</v>
      </c>
    </row>
    <row r="2226" ht="19" customHeight="1" spans="1:9">
      <c r="A2226" s="5">
        <v>6</v>
      </c>
      <c r="B2226" s="5" t="s">
        <v>29572</v>
      </c>
      <c r="C2226" s="5" t="s">
        <v>70</v>
      </c>
      <c r="D2226" s="5">
        <v>30</v>
      </c>
      <c r="E2226" s="6">
        <v>260</v>
      </c>
      <c r="F2226" s="5" t="s">
        <v>120</v>
      </c>
      <c r="G2226" s="6">
        <v>5000</v>
      </c>
      <c r="H2226" s="6">
        <v>720.5</v>
      </c>
      <c r="I2226" s="5" t="s">
        <v>29740</v>
      </c>
    </row>
    <row r="2227" ht="19" customHeight="1" spans="1:9">
      <c r="A2227" s="5">
        <v>6</v>
      </c>
      <c r="B2227" s="5" t="s">
        <v>678</v>
      </c>
      <c r="C2227" s="5" t="s">
        <v>70</v>
      </c>
      <c r="D2227" s="5">
        <v>30</v>
      </c>
      <c r="E2227" s="6">
        <v>150</v>
      </c>
      <c r="F2227" s="5" t="s">
        <v>120</v>
      </c>
      <c r="G2227" s="6">
        <v>3000</v>
      </c>
      <c r="H2227" s="6">
        <v>842.5</v>
      </c>
      <c r="I2227" s="5" t="s">
        <v>29740</v>
      </c>
    </row>
    <row r="2228" ht="19" customHeight="1" spans="1:9">
      <c r="A2228" s="5">
        <v>6</v>
      </c>
      <c r="B2228" s="5" t="s">
        <v>75</v>
      </c>
      <c r="C2228" s="5" t="s">
        <v>70</v>
      </c>
      <c r="D2228" s="5">
        <v>30</v>
      </c>
      <c r="E2228" s="6">
        <v>150</v>
      </c>
      <c r="F2228" s="5" t="s">
        <v>120</v>
      </c>
      <c r="G2228" s="6">
        <v>3000</v>
      </c>
      <c r="H2228" s="6">
        <v>1660.5</v>
      </c>
      <c r="I2228" s="5" t="s">
        <v>29740</v>
      </c>
    </row>
    <row r="2229" ht="19" customHeight="1" spans="1:9">
      <c r="A2229" s="5">
        <v>6</v>
      </c>
      <c r="B2229" s="5" t="s">
        <v>723</v>
      </c>
      <c r="C2229" s="5" t="s">
        <v>70</v>
      </c>
      <c r="D2229" s="5">
        <v>30</v>
      </c>
      <c r="E2229" s="6">
        <v>150</v>
      </c>
      <c r="F2229" s="5" t="s">
        <v>113</v>
      </c>
      <c r="G2229" s="6">
        <v>3000</v>
      </c>
      <c r="H2229" s="6">
        <v>6743.2</v>
      </c>
      <c r="I2229" s="5" t="s">
        <v>29719</v>
      </c>
    </row>
    <row r="2230" ht="19" customHeight="1" spans="1:9">
      <c r="A2230" s="5">
        <v>6</v>
      </c>
      <c r="B2230" s="5" t="s">
        <v>738</v>
      </c>
      <c r="C2230" s="5" t="s">
        <v>70</v>
      </c>
      <c r="D2230" s="5">
        <v>30</v>
      </c>
      <c r="E2230" s="6">
        <v>150</v>
      </c>
      <c r="F2230" s="5" t="s">
        <v>113</v>
      </c>
      <c r="G2230" s="6">
        <v>3000</v>
      </c>
      <c r="H2230" s="6">
        <v>3725.6</v>
      </c>
      <c r="I2230" s="5" t="s">
        <v>29719</v>
      </c>
    </row>
    <row r="2231" ht="19" customHeight="1" spans="1:9">
      <c r="A2231" s="5">
        <v>6</v>
      </c>
      <c r="B2231" s="5" t="s">
        <v>742</v>
      </c>
      <c r="C2231" s="5" t="s">
        <v>82</v>
      </c>
      <c r="D2231" s="5">
        <v>30</v>
      </c>
      <c r="E2231" s="6">
        <v>1000</v>
      </c>
      <c r="F2231" s="5" t="s">
        <v>113</v>
      </c>
      <c r="G2231" s="6">
        <v>6000</v>
      </c>
      <c r="H2231" s="6">
        <v>10663.7</v>
      </c>
      <c r="I2231" s="5" t="s">
        <v>29719</v>
      </c>
    </row>
    <row r="2232" ht="19" customHeight="1" spans="1:9">
      <c r="A2232" s="5">
        <v>6</v>
      </c>
      <c r="B2232" s="5" t="s">
        <v>746</v>
      </c>
      <c r="C2232" s="5" t="s">
        <v>82</v>
      </c>
      <c r="D2232" s="5">
        <v>30</v>
      </c>
      <c r="E2232" s="6">
        <v>1000</v>
      </c>
      <c r="F2232" s="5" t="s">
        <v>113</v>
      </c>
      <c r="G2232" s="6">
        <v>6000</v>
      </c>
      <c r="H2232" s="6">
        <v>8444.5</v>
      </c>
      <c r="I2232" s="5" t="s">
        <v>29719</v>
      </c>
    </row>
    <row r="2233" ht="19" customHeight="1" spans="1:9">
      <c r="A2233" s="5">
        <v>6</v>
      </c>
      <c r="B2233" s="5" t="s">
        <v>750</v>
      </c>
      <c r="C2233" s="5" t="s">
        <v>82</v>
      </c>
      <c r="D2233" s="5">
        <v>30</v>
      </c>
      <c r="E2233" s="6">
        <v>1000</v>
      </c>
      <c r="F2233" s="5" t="s">
        <v>113</v>
      </c>
      <c r="G2233" s="6">
        <v>6000</v>
      </c>
      <c r="H2233" s="6">
        <v>11564.9</v>
      </c>
      <c r="I2233" s="5" t="s">
        <v>29719</v>
      </c>
    </row>
    <row r="2234" ht="19" customHeight="1" spans="1:9">
      <c r="A2234" s="5">
        <v>6</v>
      </c>
      <c r="B2234" s="5" t="s">
        <v>752</v>
      </c>
      <c r="C2234" s="5" t="s">
        <v>82</v>
      </c>
      <c r="D2234" s="5">
        <v>30</v>
      </c>
      <c r="E2234" s="6">
        <v>1000</v>
      </c>
      <c r="F2234" s="5" t="s">
        <v>120</v>
      </c>
      <c r="G2234" s="6">
        <v>6000</v>
      </c>
      <c r="H2234" s="6">
        <v>747.7</v>
      </c>
      <c r="I2234" s="5" t="s">
        <v>29740</v>
      </c>
    </row>
    <row r="2235" ht="19" customHeight="1" spans="1:9">
      <c r="A2235" s="5">
        <v>6</v>
      </c>
      <c r="B2235" s="5" t="s">
        <v>754</v>
      </c>
      <c r="C2235" s="5" t="s">
        <v>82</v>
      </c>
      <c r="D2235" s="5">
        <v>30</v>
      </c>
      <c r="E2235" s="6">
        <v>1000</v>
      </c>
      <c r="F2235" s="5" t="s">
        <v>120</v>
      </c>
      <c r="G2235" s="6">
        <v>6000</v>
      </c>
      <c r="H2235" s="6">
        <v>5200.2</v>
      </c>
      <c r="I2235" s="5" t="s">
        <v>29740</v>
      </c>
    </row>
    <row r="2236" ht="19" customHeight="1" spans="1:9">
      <c r="A2236" s="5">
        <v>6</v>
      </c>
      <c r="B2236" s="5" t="s">
        <v>756</v>
      </c>
      <c r="C2236" s="5" t="s">
        <v>82</v>
      </c>
      <c r="D2236" s="5">
        <v>20</v>
      </c>
      <c r="E2236" s="6">
        <v>1000</v>
      </c>
      <c r="F2236" s="5" t="s">
        <v>113</v>
      </c>
      <c r="G2236" s="6">
        <v>4000</v>
      </c>
      <c r="H2236" s="6">
        <v>4366</v>
      </c>
      <c r="I2236" s="5" t="s">
        <v>29719</v>
      </c>
    </row>
    <row r="2237" ht="19" customHeight="1" spans="1:9">
      <c r="A2237" s="5">
        <v>6</v>
      </c>
      <c r="B2237" s="5" t="s">
        <v>758</v>
      </c>
      <c r="C2237" s="5" t="s">
        <v>82</v>
      </c>
      <c r="D2237" s="5">
        <v>30</v>
      </c>
      <c r="E2237" s="6">
        <v>1000</v>
      </c>
      <c r="F2237" s="5" t="s">
        <v>113</v>
      </c>
      <c r="G2237" s="6">
        <v>6000</v>
      </c>
      <c r="H2237" s="6">
        <v>7459.4</v>
      </c>
      <c r="I2237" s="5" t="s">
        <v>29719</v>
      </c>
    </row>
    <row r="2238" ht="19" customHeight="1" spans="1:9">
      <c r="A2238" s="5">
        <v>6</v>
      </c>
      <c r="B2238" s="5" t="s">
        <v>762</v>
      </c>
      <c r="C2238" s="5" t="s">
        <v>82</v>
      </c>
      <c r="D2238" s="5">
        <v>30</v>
      </c>
      <c r="E2238" s="6">
        <v>1000</v>
      </c>
      <c r="F2238" s="5" t="s">
        <v>120</v>
      </c>
      <c r="G2238" s="6">
        <v>6000</v>
      </c>
      <c r="H2238" s="6">
        <v>3750.2</v>
      </c>
      <c r="I2238" s="5" t="s">
        <v>29740</v>
      </c>
    </row>
    <row r="2239" ht="19" customHeight="1" spans="1:9">
      <c r="A2239" s="5">
        <v>6</v>
      </c>
      <c r="B2239" s="5" t="s">
        <v>765</v>
      </c>
      <c r="C2239" s="5" t="s">
        <v>82</v>
      </c>
      <c r="D2239" s="5">
        <v>30</v>
      </c>
      <c r="E2239" s="6">
        <v>1000</v>
      </c>
      <c r="F2239" s="5" t="s">
        <v>120</v>
      </c>
      <c r="G2239" s="6">
        <v>6000</v>
      </c>
      <c r="H2239" s="6">
        <v>1517.6</v>
      </c>
      <c r="I2239" s="5" t="s">
        <v>29740</v>
      </c>
    </row>
    <row r="2240" ht="19" customHeight="1" spans="1:9">
      <c r="A2240" s="5">
        <v>6</v>
      </c>
      <c r="B2240" s="5" t="s">
        <v>766</v>
      </c>
      <c r="C2240" s="5" t="s">
        <v>82</v>
      </c>
      <c r="D2240" s="5">
        <v>30</v>
      </c>
      <c r="E2240" s="6">
        <v>1000</v>
      </c>
      <c r="F2240" s="5" t="s">
        <v>113</v>
      </c>
      <c r="G2240" s="6">
        <v>6000</v>
      </c>
      <c r="H2240" s="6">
        <v>6518.1</v>
      </c>
      <c r="I2240" s="5" t="s">
        <v>29719</v>
      </c>
    </row>
    <row r="2241" ht="19" customHeight="1" spans="1:9">
      <c r="A2241" s="5">
        <v>6</v>
      </c>
      <c r="B2241" s="5" t="s">
        <v>767</v>
      </c>
      <c r="C2241" s="5" t="s">
        <v>82</v>
      </c>
      <c r="D2241" s="5">
        <v>30</v>
      </c>
      <c r="E2241" s="6">
        <v>1000</v>
      </c>
      <c r="F2241" s="5" t="s">
        <v>113</v>
      </c>
      <c r="G2241" s="6">
        <v>6000</v>
      </c>
      <c r="H2241" s="6">
        <v>9703.5</v>
      </c>
      <c r="I2241" s="5" t="s">
        <v>29719</v>
      </c>
    </row>
    <row r="2242" ht="19" customHeight="1" spans="1:9">
      <c r="A2242" s="5">
        <v>6</v>
      </c>
      <c r="B2242" s="5" t="s">
        <v>771</v>
      </c>
      <c r="C2242" s="5" t="s">
        <v>82</v>
      </c>
      <c r="D2242" s="5">
        <v>30</v>
      </c>
      <c r="E2242" s="6">
        <v>1000</v>
      </c>
      <c r="F2242" s="5" t="s">
        <v>113</v>
      </c>
      <c r="G2242" s="6">
        <v>6000</v>
      </c>
      <c r="H2242" s="6">
        <v>11610.4</v>
      </c>
      <c r="I2242" s="5" t="s">
        <v>29719</v>
      </c>
    </row>
    <row r="2243" ht="19" customHeight="1" spans="1:9">
      <c r="A2243" s="5">
        <v>6</v>
      </c>
      <c r="B2243" s="5" t="s">
        <v>772</v>
      </c>
      <c r="C2243" s="5" t="s">
        <v>82</v>
      </c>
      <c r="D2243" s="5">
        <v>30</v>
      </c>
      <c r="E2243" s="6">
        <v>1000</v>
      </c>
      <c r="F2243" s="5" t="s">
        <v>113</v>
      </c>
      <c r="G2243" s="6">
        <v>6000</v>
      </c>
      <c r="H2243" s="6">
        <v>4472.4</v>
      </c>
      <c r="I2243" s="5" t="s">
        <v>29719</v>
      </c>
    </row>
    <row r="2244" ht="19" customHeight="1" spans="1:9">
      <c r="A2244" s="5">
        <v>6</v>
      </c>
      <c r="B2244" s="5" t="s">
        <v>776</v>
      </c>
      <c r="C2244" s="5" t="s">
        <v>82</v>
      </c>
      <c r="D2244" s="5">
        <v>30</v>
      </c>
      <c r="E2244" s="6">
        <v>1000</v>
      </c>
      <c r="F2244" s="5" t="s">
        <v>120</v>
      </c>
      <c r="G2244" s="6">
        <v>6000</v>
      </c>
      <c r="H2244" s="6">
        <v>1493.9</v>
      </c>
      <c r="I2244" s="5" t="s">
        <v>29740</v>
      </c>
    </row>
    <row r="2245" ht="19" customHeight="1" spans="1:9">
      <c r="A2245" s="5">
        <v>6</v>
      </c>
      <c r="B2245" s="5" t="s">
        <v>29763</v>
      </c>
      <c r="C2245" s="5" t="s">
        <v>82</v>
      </c>
      <c r="D2245" s="5">
        <v>30</v>
      </c>
      <c r="E2245" s="6">
        <v>1000</v>
      </c>
      <c r="F2245" s="5" t="s">
        <v>113</v>
      </c>
      <c r="G2245" s="6">
        <v>6000</v>
      </c>
      <c r="H2245" s="6">
        <v>7859.9</v>
      </c>
      <c r="I2245" s="5" t="s">
        <v>29719</v>
      </c>
    </row>
    <row r="2246" ht="19" customHeight="1" spans="1:9">
      <c r="A2246" s="5">
        <v>6</v>
      </c>
      <c r="B2246" s="5" t="s">
        <v>778</v>
      </c>
      <c r="C2246" s="5" t="s">
        <v>82</v>
      </c>
      <c r="D2246" s="5">
        <v>30</v>
      </c>
      <c r="E2246" s="6">
        <v>1000</v>
      </c>
      <c r="F2246" s="5" t="s">
        <v>113</v>
      </c>
      <c r="G2246" s="6">
        <v>6000</v>
      </c>
      <c r="H2246" s="6">
        <v>5822.6</v>
      </c>
      <c r="I2246" s="5" t="s">
        <v>29719</v>
      </c>
    </row>
    <row r="2247" ht="19" customHeight="1" spans="1:9">
      <c r="A2247" s="5">
        <v>6</v>
      </c>
      <c r="B2247" s="5" t="s">
        <v>779</v>
      </c>
      <c r="C2247" s="5" t="s">
        <v>82</v>
      </c>
      <c r="D2247" s="5">
        <v>30</v>
      </c>
      <c r="E2247" s="6">
        <v>1000</v>
      </c>
      <c r="F2247" s="5" t="s">
        <v>113</v>
      </c>
      <c r="G2247" s="6">
        <v>6000</v>
      </c>
      <c r="H2247" s="6">
        <v>4095.8</v>
      </c>
      <c r="I2247" s="5" t="s">
        <v>29719</v>
      </c>
    </row>
    <row r="2248" ht="19" customHeight="1" spans="1:9">
      <c r="A2248" s="5">
        <v>6</v>
      </c>
      <c r="B2248" s="5" t="s">
        <v>781</v>
      </c>
      <c r="C2248" s="5" t="s">
        <v>82</v>
      </c>
      <c r="D2248" s="5">
        <v>7</v>
      </c>
      <c r="E2248" s="6">
        <v>1000</v>
      </c>
      <c r="F2248" s="5" t="s">
        <v>113</v>
      </c>
      <c r="G2248" s="6">
        <v>1400</v>
      </c>
      <c r="H2248" s="6">
        <v>1927.5</v>
      </c>
      <c r="I2248" s="5" t="s">
        <v>29719</v>
      </c>
    </row>
    <row r="2249" ht="19" customHeight="1" spans="1:9">
      <c r="A2249" s="5">
        <v>6</v>
      </c>
      <c r="B2249" s="5" t="s">
        <v>782</v>
      </c>
      <c r="C2249" s="5" t="s">
        <v>82</v>
      </c>
      <c r="D2249" s="5">
        <v>30</v>
      </c>
      <c r="E2249" s="6">
        <v>1000</v>
      </c>
      <c r="F2249" s="5" t="s">
        <v>113</v>
      </c>
      <c r="G2249" s="6">
        <v>6000</v>
      </c>
      <c r="H2249" s="6">
        <v>12648.6</v>
      </c>
      <c r="I2249" s="5" t="s">
        <v>29719</v>
      </c>
    </row>
    <row r="2250" ht="19" customHeight="1" spans="1:9">
      <c r="A2250" s="5">
        <v>6</v>
      </c>
      <c r="B2250" s="5" t="s">
        <v>783</v>
      </c>
      <c r="C2250" s="5" t="s">
        <v>82</v>
      </c>
      <c r="D2250" s="5">
        <v>30</v>
      </c>
      <c r="E2250" s="6">
        <v>1000</v>
      </c>
      <c r="F2250" s="5" t="s">
        <v>120</v>
      </c>
      <c r="G2250" s="6">
        <v>6000</v>
      </c>
      <c r="H2250" s="6">
        <v>1571.2</v>
      </c>
      <c r="I2250" s="5" t="s">
        <v>29740</v>
      </c>
    </row>
    <row r="2251" ht="19" customHeight="1" spans="1:9">
      <c r="A2251" s="5">
        <v>6</v>
      </c>
      <c r="B2251" s="5" t="s">
        <v>786</v>
      </c>
      <c r="C2251" s="5" t="s">
        <v>82</v>
      </c>
      <c r="D2251" s="5">
        <v>30</v>
      </c>
      <c r="E2251" s="6">
        <v>1000</v>
      </c>
      <c r="F2251" s="5" t="s">
        <v>113</v>
      </c>
      <c r="G2251" s="6">
        <v>6000</v>
      </c>
      <c r="H2251" s="6">
        <v>5281.4</v>
      </c>
      <c r="I2251" s="5" t="s">
        <v>29719</v>
      </c>
    </row>
    <row r="2252" ht="19" customHeight="1" spans="1:9">
      <c r="A2252" s="5">
        <v>6</v>
      </c>
      <c r="B2252" s="5" t="s">
        <v>788</v>
      </c>
      <c r="C2252" s="5" t="s">
        <v>82</v>
      </c>
      <c r="D2252" s="5">
        <v>30</v>
      </c>
      <c r="E2252" s="6">
        <v>1000</v>
      </c>
      <c r="F2252" s="5" t="s">
        <v>113</v>
      </c>
      <c r="G2252" s="6">
        <v>6000</v>
      </c>
      <c r="H2252" s="6">
        <v>8075.4</v>
      </c>
      <c r="I2252" s="5" t="s">
        <v>29719</v>
      </c>
    </row>
    <row r="2253" ht="19" customHeight="1" spans="1:9">
      <c r="A2253" s="5">
        <v>6</v>
      </c>
      <c r="B2253" s="5" t="s">
        <v>791</v>
      </c>
      <c r="C2253" s="5" t="s">
        <v>82</v>
      </c>
      <c r="D2253" s="5">
        <v>30</v>
      </c>
      <c r="E2253" s="6">
        <v>1000</v>
      </c>
      <c r="F2253" s="5" t="s">
        <v>113</v>
      </c>
      <c r="G2253" s="6">
        <v>6000</v>
      </c>
      <c r="H2253" s="6">
        <v>6624.7</v>
      </c>
      <c r="I2253" s="5" t="s">
        <v>29719</v>
      </c>
    </row>
    <row r="2254" ht="19" customHeight="1" spans="1:9">
      <c r="A2254" s="5">
        <v>6</v>
      </c>
      <c r="B2254" s="5" t="s">
        <v>376</v>
      </c>
      <c r="C2254" s="5" t="s">
        <v>29734</v>
      </c>
      <c r="D2254" s="5">
        <v>30</v>
      </c>
      <c r="E2254" s="6">
        <v>150</v>
      </c>
      <c r="F2254" s="5" t="s">
        <v>120</v>
      </c>
      <c r="G2254" s="6">
        <v>3000</v>
      </c>
      <c r="H2254" s="6">
        <v>1141</v>
      </c>
      <c r="I2254" s="5" t="s">
        <v>29740</v>
      </c>
    </row>
    <row r="2255" ht="19" customHeight="1" spans="1:9">
      <c r="A2255" s="5">
        <v>6</v>
      </c>
      <c r="B2255" s="5" t="s">
        <v>395</v>
      </c>
      <c r="C2255" s="5" t="s">
        <v>29734</v>
      </c>
      <c r="D2255" s="5">
        <v>30</v>
      </c>
      <c r="E2255" s="6">
        <v>150</v>
      </c>
      <c r="F2255" s="5" t="s">
        <v>120</v>
      </c>
      <c r="G2255" s="6">
        <v>3000</v>
      </c>
      <c r="H2255" s="6">
        <v>1672.2</v>
      </c>
      <c r="I2255" s="5" t="s">
        <v>29740</v>
      </c>
    </row>
    <row r="2256" ht="19" customHeight="1" spans="1:9">
      <c r="A2256" s="5">
        <v>6</v>
      </c>
      <c r="B2256" s="5" t="s">
        <v>416</v>
      </c>
      <c r="C2256" s="5" t="s">
        <v>29734</v>
      </c>
      <c r="D2256" s="5">
        <v>30</v>
      </c>
      <c r="E2256" s="6">
        <v>150</v>
      </c>
      <c r="F2256" s="5" t="s">
        <v>120</v>
      </c>
      <c r="G2256" s="6">
        <v>3000</v>
      </c>
      <c r="H2256" s="6">
        <v>1681.7</v>
      </c>
      <c r="I2256" s="5" t="s">
        <v>29740</v>
      </c>
    </row>
    <row r="2257" ht="19" customHeight="1" spans="1:9">
      <c r="A2257" s="5">
        <v>6</v>
      </c>
      <c r="B2257" s="5" t="s">
        <v>424</v>
      </c>
      <c r="C2257" s="5" t="s">
        <v>29734</v>
      </c>
      <c r="D2257" s="5">
        <v>30</v>
      </c>
      <c r="E2257" s="6">
        <v>150</v>
      </c>
      <c r="F2257" s="5" t="s">
        <v>120</v>
      </c>
      <c r="G2257" s="6">
        <v>3000</v>
      </c>
      <c r="H2257" s="6">
        <v>1355.8</v>
      </c>
      <c r="I2257" s="5" t="s">
        <v>29740</v>
      </c>
    </row>
    <row r="2258" ht="19" customHeight="1" spans="1:9">
      <c r="A2258" s="5">
        <v>6</v>
      </c>
      <c r="B2258" s="5" t="s">
        <v>484</v>
      </c>
      <c r="C2258" s="5" t="s">
        <v>29734</v>
      </c>
      <c r="D2258" s="5">
        <v>30</v>
      </c>
      <c r="E2258" s="6">
        <v>150</v>
      </c>
      <c r="F2258" s="5" t="s">
        <v>120</v>
      </c>
      <c r="G2258" s="6">
        <v>3000</v>
      </c>
      <c r="H2258" s="6">
        <v>0</v>
      </c>
      <c r="I2258" s="5" t="s">
        <v>29740</v>
      </c>
    </row>
    <row r="2259" ht="19" customHeight="1" spans="1:9">
      <c r="A2259" s="5">
        <v>6</v>
      </c>
      <c r="B2259" s="5" t="s">
        <v>490</v>
      </c>
      <c r="C2259" s="5" t="s">
        <v>29734</v>
      </c>
      <c r="D2259" s="5">
        <v>30</v>
      </c>
      <c r="E2259" s="6">
        <v>150</v>
      </c>
      <c r="F2259" s="5" t="s">
        <v>120</v>
      </c>
      <c r="G2259" s="6">
        <v>3000</v>
      </c>
      <c r="H2259" s="6">
        <v>1276.1</v>
      </c>
      <c r="I2259" s="5" t="s">
        <v>29740</v>
      </c>
    </row>
    <row r="2260" ht="19" customHeight="1" spans="1:9">
      <c r="A2260" s="5">
        <v>6</v>
      </c>
      <c r="B2260" s="5" t="s">
        <v>29607</v>
      </c>
      <c r="C2260" s="5" t="s">
        <v>29734</v>
      </c>
      <c r="D2260" s="5">
        <v>30</v>
      </c>
      <c r="E2260" s="6">
        <v>260</v>
      </c>
      <c r="F2260" s="5" t="s">
        <v>120</v>
      </c>
      <c r="G2260" s="6">
        <v>5000</v>
      </c>
      <c r="H2260" s="6">
        <v>4054.2</v>
      </c>
      <c r="I2260" s="5" t="s">
        <v>29740</v>
      </c>
    </row>
    <row r="2261" ht="19" customHeight="1" spans="1:9">
      <c r="A2261" s="5">
        <v>6</v>
      </c>
      <c r="B2261" s="5" t="s">
        <v>497</v>
      </c>
      <c r="C2261" s="5" t="s">
        <v>29734</v>
      </c>
      <c r="D2261" s="5">
        <v>30</v>
      </c>
      <c r="E2261" s="6">
        <v>150</v>
      </c>
      <c r="F2261" s="5" t="s">
        <v>120</v>
      </c>
      <c r="G2261" s="6">
        <v>3000</v>
      </c>
      <c r="H2261" s="6">
        <v>1621.3</v>
      </c>
      <c r="I2261" s="5" t="s">
        <v>29740</v>
      </c>
    </row>
    <row r="2262" ht="19" customHeight="1" spans="1:9">
      <c r="A2262" s="5">
        <v>6</v>
      </c>
      <c r="B2262" s="5" t="s">
        <v>499</v>
      </c>
      <c r="C2262" s="5" t="s">
        <v>29734</v>
      </c>
      <c r="D2262" s="5">
        <v>30</v>
      </c>
      <c r="E2262" s="6">
        <v>150</v>
      </c>
      <c r="F2262" s="5" t="s">
        <v>113</v>
      </c>
      <c r="G2262" s="6">
        <v>3000</v>
      </c>
      <c r="H2262" s="6">
        <v>4072</v>
      </c>
      <c r="I2262" s="5" t="s">
        <v>29719</v>
      </c>
    </row>
    <row r="2263" ht="19" customHeight="1" spans="1:9">
      <c r="A2263" s="5">
        <v>6</v>
      </c>
      <c r="B2263" s="5" t="s">
        <v>508</v>
      </c>
      <c r="C2263" s="5" t="s">
        <v>29734</v>
      </c>
      <c r="D2263" s="5">
        <v>30</v>
      </c>
      <c r="E2263" s="6">
        <v>150</v>
      </c>
      <c r="F2263" s="5" t="s">
        <v>120</v>
      </c>
      <c r="G2263" s="6">
        <v>3000</v>
      </c>
      <c r="H2263" s="6">
        <v>960.3</v>
      </c>
      <c r="I2263" s="5" t="s">
        <v>29740</v>
      </c>
    </row>
    <row r="2264" ht="19" customHeight="1" spans="1:9">
      <c r="A2264" s="5">
        <v>6</v>
      </c>
      <c r="B2264" s="5" t="s">
        <v>29765</v>
      </c>
      <c r="C2264" s="5" t="s">
        <v>52</v>
      </c>
      <c r="D2264" s="5">
        <v>30</v>
      </c>
      <c r="E2264" s="6">
        <v>1000</v>
      </c>
      <c r="F2264" s="5" t="s">
        <v>120</v>
      </c>
      <c r="G2264" s="6">
        <v>6000</v>
      </c>
      <c r="H2264" s="6">
        <v>5887.5</v>
      </c>
      <c r="I2264" s="5" t="s">
        <v>29740</v>
      </c>
    </row>
    <row r="2265" ht="19" customHeight="1" spans="1:9">
      <c r="A2265" s="5">
        <v>6</v>
      </c>
      <c r="B2265" s="5" t="s">
        <v>184</v>
      </c>
      <c r="C2265" s="5" t="s">
        <v>52</v>
      </c>
      <c r="D2265" s="5">
        <v>3</v>
      </c>
      <c r="E2265" s="6">
        <v>1000</v>
      </c>
      <c r="F2265" s="5" t="s">
        <v>113</v>
      </c>
      <c r="G2265" s="6">
        <v>600</v>
      </c>
      <c r="H2265" s="6">
        <v>4365.5</v>
      </c>
      <c r="I2265" s="5" t="s">
        <v>29719</v>
      </c>
    </row>
    <row r="2266" ht="19" customHeight="1" spans="1:9">
      <c r="A2266" s="5">
        <v>6</v>
      </c>
      <c r="B2266" s="5" t="s">
        <v>29767</v>
      </c>
      <c r="C2266" s="5" t="s">
        <v>52</v>
      </c>
      <c r="D2266" s="5">
        <v>30</v>
      </c>
      <c r="E2266" s="6">
        <v>1000</v>
      </c>
      <c r="F2266" s="5" t="s">
        <v>120</v>
      </c>
      <c r="G2266" s="6">
        <v>6000</v>
      </c>
      <c r="H2266" s="6">
        <v>5039.9</v>
      </c>
      <c r="I2266" s="5" t="s">
        <v>29740</v>
      </c>
    </row>
    <row r="2267" ht="19" customHeight="1" spans="1:9">
      <c r="A2267" s="5">
        <v>6</v>
      </c>
      <c r="B2267" s="5" t="s">
        <v>359</v>
      </c>
      <c r="C2267" s="5" t="s">
        <v>52</v>
      </c>
      <c r="D2267" s="5">
        <v>30</v>
      </c>
      <c r="E2267" s="6">
        <v>150</v>
      </c>
      <c r="F2267" s="5" t="s">
        <v>120</v>
      </c>
      <c r="G2267" s="6">
        <v>3000</v>
      </c>
      <c r="H2267" s="6">
        <v>1584.2</v>
      </c>
      <c r="I2267" s="5" t="s">
        <v>29740</v>
      </c>
    </row>
    <row r="2268" ht="19" customHeight="1" spans="1:9">
      <c r="A2268" s="5">
        <v>6</v>
      </c>
      <c r="B2268" s="5" t="s">
        <v>382</v>
      </c>
      <c r="C2268" s="5" t="s">
        <v>52</v>
      </c>
      <c r="D2268" s="5">
        <v>30</v>
      </c>
      <c r="E2268" s="6">
        <v>150</v>
      </c>
      <c r="F2268" s="5" t="s">
        <v>113</v>
      </c>
      <c r="G2268" s="6">
        <v>3000</v>
      </c>
      <c r="H2268" s="6">
        <v>5121.1</v>
      </c>
      <c r="I2268" s="5" t="s">
        <v>29719</v>
      </c>
    </row>
    <row r="2269" ht="19" customHeight="1" spans="1:9">
      <c r="A2269" s="5">
        <v>6</v>
      </c>
      <c r="B2269" s="5" t="s">
        <v>29695</v>
      </c>
      <c r="C2269" s="5" t="s">
        <v>52</v>
      </c>
      <c r="D2269" s="5">
        <v>30</v>
      </c>
      <c r="E2269" s="6">
        <v>150</v>
      </c>
      <c r="F2269" s="5" t="s">
        <v>120</v>
      </c>
      <c r="G2269" s="6">
        <v>3000</v>
      </c>
      <c r="H2269" s="6">
        <v>180.2</v>
      </c>
      <c r="I2269" s="5" t="s">
        <v>29740</v>
      </c>
    </row>
    <row r="2270" ht="19" customHeight="1" spans="1:9">
      <c r="A2270" s="5">
        <v>6</v>
      </c>
      <c r="B2270" s="5" t="s">
        <v>392</v>
      </c>
      <c r="C2270" s="5" t="s">
        <v>52</v>
      </c>
      <c r="D2270" s="5">
        <v>30</v>
      </c>
      <c r="E2270" s="6">
        <v>150</v>
      </c>
      <c r="F2270" s="5" t="s">
        <v>120</v>
      </c>
      <c r="G2270" s="6">
        <v>3000</v>
      </c>
      <c r="H2270" s="6">
        <v>1861.9</v>
      </c>
      <c r="I2270" s="5" t="s">
        <v>29740</v>
      </c>
    </row>
    <row r="2271" ht="19" customHeight="1" spans="1:9">
      <c r="A2271" s="5">
        <v>6</v>
      </c>
      <c r="B2271" s="5" t="s">
        <v>401</v>
      </c>
      <c r="C2271" s="5" t="s">
        <v>52</v>
      </c>
      <c r="D2271" s="5">
        <v>30</v>
      </c>
      <c r="E2271" s="6">
        <v>260</v>
      </c>
      <c r="F2271" s="5" t="s">
        <v>113</v>
      </c>
      <c r="G2271" s="6">
        <v>5000</v>
      </c>
      <c r="H2271" s="6">
        <v>8734.8</v>
      </c>
      <c r="I2271" s="5" t="s">
        <v>29719</v>
      </c>
    </row>
    <row r="2272" ht="19" customHeight="1" spans="1:9">
      <c r="A2272" s="5">
        <v>6</v>
      </c>
      <c r="B2272" s="5" t="s">
        <v>404</v>
      </c>
      <c r="C2272" s="5" t="s">
        <v>52</v>
      </c>
      <c r="D2272" s="5">
        <v>18</v>
      </c>
      <c r="E2272" s="6">
        <v>260</v>
      </c>
      <c r="F2272" s="5" t="s">
        <v>120</v>
      </c>
      <c r="G2272" s="6">
        <v>3000</v>
      </c>
      <c r="H2272" s="6">
        <v>2108.7</v>
      </c>
      <c r="I2272" s="5" t="s">
        <v>29740</v>
      </c>
    </row>
    <row r="2273" ht="19" customHeight="1" spans="1:9">
      <c r="A2273" s="5">
        <v>6</v>
      </c>
      <c r="B2273" s="5" t="s">
        <v>412</v>
      </c>
      <c r="C2273" s="5" t="s">
        <v>52</v>
      </c>
      <c r="D2273" s="5">
        <v>30</v>
      </c>
      <c r="E2273" s="6">
        <v>150</v>
      </c>
      <c r="F2273" s="5" t="s">
        <v>120</v>
      </c>
      <c r="G2273" s="6">
        <v>3000</v>
      </c>
      <c r="H2273" s="6">
        <v>2122</v>
      </c>
      <c r="I2273" s="5" t="s">
        <v>29740</v>
      </c>
    </row>
    <row r="2274" ht="19" customHeight="1" spans="1:9">
      <c r="A2274" s="5">
        <v>6</v>
      </c>
      <c r="B2274" s="5" t="s">
        <v>420</v>
      </c>
      <c r="C2274" s="5" t="s">
        <v>52</v>
      </c>
      <c r="D2274" s="5">
        <v>30</v>
      </c>
      <c r="E2274" s="6">
        <v>150</v>
      </c>
      <c r="F2274" s="5" t="s">
        <v>120</v>
      </c>
      <c r="G2274" s="6">
        <v>3000</v>
      </c>
      <c r="H2274" s="6">
        <v>246.4</v>
      </c>
      <c r="I2274" s="5" t="s">
        <v>29740</v>
      </c>
    </row>
    <row r="2275" ht="19" customHeight="1" spans="1:9">
      <c r="A2275" s="5">
        <v>6</v>
      </c>
      <c r="B2275" s="5" t="s">
        <v>432</v>
      </c>
      <c r="C2275" s="5" t="s">
        <v>52</v>
      </c>
      <c r="D2275" s="5">
        <v>30</v>
      </c>
      <c r="E2275" s="6">
        <v>150</v>
      </c>
      <c r="F2275" s="5" t="s">
        <v>120</v>
      </c>
      <c r="G2275" s="6">
        <v>3000</v>
      </c>
      <c r="H2275" s="6">
        <v>2037.9</v>
      </c>
      <c r="I2275" s="5" t="s">
        <v>29740</v>
      </c>
    </row>
    <row r="2276" ht="19" customHeight="1" spans="1:9">
      <c r="A2276" s="5">
        <v>6</v>
      </c>
      <c r="B2276" s="5" t="s">
        <v>53</v>
      </c>
      <c r="C2276" s="5" t="s">
        <v>52</v>
      </c>
      <c r="D2276" s="5">
        <v>21</v>
      </c>
      <c r="E2276" s="6">
        <v>260</v>
      </c>
      <c r="F2276" s="5" t="s">
        <v>120</v>
      </c>
      <c r="G2276" s="6">
        <v>3500</v>
      </c>
      <c r="H2276" s="6">
        <v>2067</v>
      </c>
      <c r="I2276" s="5" t="s">
        <v>29740</v>
      </c>
    </row>
    <row r="2277" ht="19" customHeight="1" spans="1:9">
      <c r="A2277" s="5">
        <v>6</v>
      </c>
      <c r="B2277" s="5" t="s">
        <v>444</v>
      </c>
      <c r="C2277" s="5" t="s">
        <v>52</v>
      </c>
      <c r="D2277" s="5">
        <v>25</v>
      </c>
      <c r="E2277" s="6">
        <v>260</v>
      </c>
      <c r="F2277" s="5" t="s">
        <v>113</v>
      </c>
      <c r="G2277" s="6">
        <v>4166.67</v>
      </c>
      <c r="H2277" s="6">
        <v>8815.5</v>
      </c>
      <c r="I2277" s="5" t="s">
        <v>29719</v>
      </c>
    </row>
    <row r="2278" ht="19" customHeight="1" spans="1:9">
      <c r="A2278" s="5">
        <v>6</v>
      </c>
      <c r="B2278" s="5" t="s">
        <v>448</v>
      </c>
      <c r="C2278" s="5" t="s">
        <v>52</v>
      </c>
      <c r="D2278" s="5">
        <v>21</v>
      </c>
      <c r="E2278" s="6">
        <v>260</v>
      </c>
      <c r="F2278" s="5" t="s">
        <v>120</v>
      </c>
      <c r="G2278" s="6">
        <v>3500</v>
      </c>
      <c r="H2278" s="6">
        <v>1369.5</v>
      </c>
      <c r="I2278" s="5" t="s">
        <v>29740</v>
      </c>
    </row>
    <row r="2279" ht="19" customHeight="1" spans="1:9">
      <c r="A2279" s="5">
        <v>6</v>
      </c>
      <c r="B2279" s="5" t="s">
        <v>684</v>
      </c>
      <c r="C2279" s="5" t="s">
        <v>52</v>
      </c>
      <c r="D2279" s="5">
        <v>10</v>
      </c>
      <c r="E2279" s="6">
        <v>150</v>
      </c>
      <c r="F2279" s="5" t="s">
        <v>120</v>
      </c>
      <c r="G2279" s="6">
        <v>1000</v>
      </c>
      <c r="H2279" s="6">
        <v>788.2</v>
      </c>
      <c r="I2279" s="5" t="s">
        <v>29740</v>
      </c>
    </row>
    <row r="2280" ht="19" customHeight="1" spans="1:9">
      <c r="A2280" s="5">
        <v>6</v>
      </c>
      <c r="B2280" s="5" t="s">
        <v>688</v>
      </c>
      <c r="C2280" s="5" t="s">
        <v>52</v>
      </c>
      <c r="D2280" s="5">
        <v>13</v>
      </c>
      <c r="E2280" s="6">
        <v>150</v>
      </c>
      <c r="F2280" s="5" t="s">
        <v>120</v>
      </c>
      <c r="G2280" s="6">
        <v>1300</v>
      </c>
      <c r="H2280" s="6">
        <v>1227.2</v>
      </c>
      <c r="I2280" s="5" t="s">
        <v>29740</v>
      </c>
    </row>
    <row r="2281" ht="19" customHeight="1" spans="1:9">
      <c r="A2281" s="5">
        <v>6</v>
      </c>
      <c r="B2281" s="5" t="s">
        <v>454</v>
      </c>
      <c r="C2281" s="5" t="s">
        <v>52</v>
      </c>
      <c r="D2281" s="5">
        <v>30</v>
      </c>
      <c r="E2281" s="6">
        <v>150</v>
      </c>
      <c r="F2281" s="5" t="s">
        <v>113</v>
      </c>
      <c r="G2281" s="6">
        <v>3000</v>
      </c>
      <c r="H2281" s="6">
        <v>2612.5</v>
      </c>
      <c r="I2281" s="5" t="s">
        <v>29719</v>
      </c>
    </row>
    <row r="2282" ht="19" customHeight="1" spans="1:9">
      <c r="A2282" s="5">
        <v>6</v>
      </c>
      <c r="B2282" s="5" t="s">
        <v>457</v>
      </c>
      <c r="C2282" s="5" t="s">
        <v>52</v>
      </c>
      <c r="D2282" s="5">
        <v>30</v>
      </c>
      <c r="E2282" s="6">
        <v>150</v>
      </c>
      <c r="F2282" s="5" t="s">
        <v>120</v>
      </c>
      <c r="G2282" s="6">
        <v>3000</v>
      </c>
      <c r="H2282" s="6">
        <v>2153.7</v>
      </c>
      <c r="I2282" s="5" t="s">
        <v>29740</v>
      </c>
    </row>
    <row r="2283" ht="19" customHeight="1" spans="1:9">
      <c r="A2283" s="5">
        <v>6</v>
      </c>
      <c r="B2283" s="5" t="s">
        <v>460</v>
      </c>
      <c r="C2283" s="5" t="s">
        <v>52</v>
      </c>
      <c r="D2283" s="5">
        <v>4</v>
      </c>
      <c r="E2283" s="6">
        <v>150</v>
      </c>
      <c r="F2283" s="5" t="s">
        <v>120</v>
      </c>
      <c r="G2283" s="6">
        <v>400</v>
      </c>
      <c r="H2283" s="6">
        <v>206.4</v>
      </c>
      <c r="I2283" s="5" t="s">
        <v>29740</v>
      </c>
    </row>
    <row r="2284" ht="19" customHeight="1" spans="1:9">
      <c r="A2284" s="5">
        <v>6</v>
      </c>
      <c r="B2284" s="5" t="s">
        <v>699</v>
      </c>
      <c r="C2284" s="5" t="s">
        <v>52</v>
      </c>
      <c r="D2284" s="5">
        <v>13</v>
      </c>
      <c r="E2284" s="6">
        <v>150</v>
      </c>
      <c r="F2284" s="5" t="s">
        <v>120</v>
      </c>
      <c r="G2284" s="6">
        <v>1300</v>
      </c>
      <c r="H2284" s="6">
        <v>475.9</v>
      </c>
      <c r="I2284" s="5" t="s">
        <v>29740</v>
      </c>
    </row>
    <row r="2285" ht="19" customHeight="1" spans="1:9">
      <c r="A2285" s="5">
        <v>6</v>
      </c>
      <c r="B2285" s="5" t="s">
        <v>56</v>
      </c>
      <c r="C2285" s="5" t="s">
        <v>52</v>
      </c>
      <c r="D2285" s="5">
        <v>30</v>
      </c>
      <c r="E2285" s="6">
        <v>150</v>
      </c>
      <c r="F2285" s="5" t="s">
        <v>113</v>
      </c>
      <c r="G2285" s="6">
        <v>3000</v>
      </c>
      <c r="H2285" s="6">
        <v>4854.3</v>
      </c>
      <c r="I2285" s="5" t="s">
        <v>29719</v>
      </c>
    </row>
    <row r="2286" ht="19" customHeight="1" spans="1:9">
      <c r="A2286" s="5">
        <v>6</v>
      </c>
      <c r="B2286" s="5" t="s">
        <v>473</v>
      </c>
      <c r="C2286" s="5" t="s">
        <v>52</v>
      </c>
      <c r="D2286" s="5">
        <v>30</v>
      </c>
      <c r="E2286" s="6">
        <v>150</v>
      </c>
      <c r="F2286" s="5" t="s">
        <v>113</v>
      </c>
      <c r="G2286" s="6">
        <v>3000</v>
      </c>
      <c r="H2286" s="6">
        <v>5092.6</v>
      </c>
      <c r="I2286" s="5" t="s">
        <v>29719</v>
      </c>
    </row>
    <row r="2287" ht="19" customHeight="1" spans="1:9">
      <c r="A2287" s="5">
        <v>6</v>
      </c>
      <c r="B2287" s="5" t="s">
        <v>704</v>
      </c>
      <c r="C2287" s="5" t="s">
        <v>52</v>
      </c>
      <c r="D2287" s="5">
        <v>9</v>
      </c>
      <c r="E2287" s="6">
        <v>150</v>
      </c>
      <c r="F2287" s="5" t="s">
        <v>120</v>
      </c>
      <c r="G2287" s="6">
        <v>900</v>
      </c>
      <c r="H2287" s="6">
        <v>728.9</v>
      </c>
      <c r="I2287" s="5" t="s">
        <v>29740</v>
      </c>
    </row>
    <row r="2288" ht="19" customHeight="1" spans="1:9">
      <c r="A2288" s="5">
        <v>6</v>
      </c>
      <c r="B2288" s="5" t="s">
        <v>547</v>
      </c>
      <c r="C2288" s="5" t="s">
        <v>52</v>
      </c>
      <c r="D2288" s="5">
        <v>4</v>
      </c>
      <c r="E2288" s="6">
        <v>150</v>
      </c>
      <c r="F2288" s="5" t="s">
        <v>113</v>
      </c>
      <c r="G2288" s="6">
        <v>400</v>
      </c>
      <c r="H2288" s="6">
        <v>600.7</v>
      </c>
      <c r="I2288" s="5" t="s">
        <v>29719</v>
      </c>
    </row>
    <row r="2289" ht="19" customHeight="1" spans="1:9">
      <c r="A2289" s="5">
        <v>6</v>
      </c>
      <c r="B2289" s="5" t="s">
        <v>57</v>
      </c>
      <c r="C2289" s="5" t="s">
        <v>52</v>
      </c>
      <c r="D2289" s="5">
        <v>30</v>
      </c>
      <c r="E2289" s="6">
        <v>150</v>
      </c>
      <c r="F2289" s="5" t="s">
        <v>120</v>
      </c>
      <c r="G2289" s="6">
        <v>3000</v>
      </c>
      <c r="H2289" s="6">
        <v>2329.6</v>
      </c>
      <c r="I2289" s="5" t="s">
        <v>29740</v>
      </c>
    </row>
    <row r="2290" ht="19" customHeight="1" spans="1:9">
      <c r="A2290" s="5">
        <v>6</v>
      </c>
      <c r="B2290" s="5" t="s">
        <v>478</v>
      </c>
      <c r="C2290" s="5" t="s">
        <v>52</v>
      </c>
      <c r="D2290" s="5">
        <v>30</v>
      </c>
      <c r="E2290" s="6">
        <v>260</v>
      </c>
      <c r="F2290" s="5" t="s">
        <v>120</v>
      </c>
      <c r="G2290" s="6">
        <v>5000</v>
      </c>
      <c r="H2290" s="6">
        <v>2578.1</v>
      </c>
      <c r="I2290" s="5" t="s">
        <v>29740</v>
      </c>
    </row>
    <row r="2291" ht="19" customHeight="1" spans="1:9">
      <c r="A2291" s="5">
        <v>6</v>
      </c>
      <c r="B2291" s="5" t="s">
        <v>480</v>
      </c>
      <c r="C2291" s="5" t="s">
        <v>52</v>
      </c>
      <c r="D2291" s="5">
        <v>21</v>
      </c>
      <c r="E2291" s="6">
        <v>260</v>
      </c>
      <c r="F2291" s="5" t="s">
        <v>113</v>
      </c>
      <c r="G2291" s="6">
        <v>3500</v>
      </c>
      <c r="H2291" s="6">
        <v>3736</v>
      </c>
      <c r="I2291" s="5" t="s">
        <v>29719</v>
      </c>
    </row>
    <row r="2292" ht="19" customHeight="1" spans="1:9">
      <c r="A2292" s="5">
        <v>6</v>
      </c>
      <c r="B2292" s="5" t="s">
        <v>483</v>
      </c>
      <c r="C2292" s="5" t="s">
        <v>52</v>
      </c>
      <c r="D2292" s="5">
        <v>30</v>
      </c>
      <c r="E2292" s="6">
        <v>150</v>
      </c>
      <c r="F2292" s="5" t="s">
        <v>120</v>
      </c>
      <c r="G2292" s="6">
        <v>3000</v>
      </c>
      <c r="H2292" s="6">
        <v>1486</v>
      </c>
      <c r="I2292" s="5" t="s">
        <v>29740</v>
      </c>
    </row>
    <row r="2293" ht="19" customHeight="1" spans="1:9">
      <c r="A2293" s="5">
        <v>6</v>
      </c>
      <c r="B2293" s="5" t="s">
        <v>493</v>
      </c>
      <c r="C2293" s="5" t="s">
        <v>52</v>
      </c>
      <c r="D2293" s="5">
        <v>30</v>
      </c>
      <c r="E2293" s="6">
        <v>150</v>
      </c>
      <c r="F2293" s="5" t="s">
        <v>113</v>
      </c>
      <c r="G2293" s="6">
        <v>3000</v>
      </c>
      <c r="H2293" s="6">
        <v>5291.9</v>
      </c>
      <c r="I2293" s="5" t="s">
        <v>29719</v>
      </c>
    </row>
    <row r="2294" ht="19" customHeight="1" spans="1:9">
      <c r="A2294" s="5">
        <v>6</v>
      </c>
      <c r="B2294" s="5" t="s">
        <v>496</v>
      </c>
      <c r="C2294" s="5" t="s">
        <v>52</v>
      </c>
      <c r="D2294" s="5">
        <v>19</v>
      </c>
      <c r="E2294" s="6">
        <v>260</v>
      </c>
      <c r="F2294" s="5" t="s">
        <v>120</v>
      </c>
      <c r="G2294" s="6">
        <v>3166.67</v>
      </c>
      <c r="H2294" s="6">
        <v>1069.4</v>
      </c>
      <c r="I2294" s="5" t="s">
        <v>29740</v>
      </c>
    </row>
    <row r="2295" ht="19" customHeight="1" spans="1:9">
      <c r="A2295" s="5">
        <v>6</v>
      </c>
      <c r="B2295" s="5" t="s">
        <v>717</v>
      </c>
      <c r="C2295" s="5" t="s">
        <v>52</v>
      </c>
      <c r="D2295" s="5">
        <v>19</v>
      </c>
      <c r="E2295" s="6">
        <v>260</v>
      </c>
      <c r="F2295" s="5" t="s">
        <v>120</v>
      </c>
      <c r="G2295" s="6">
        <v>3166.67</v>
      </c>
      <c r="H2295" s="6">
        <v>977.7</v>
      </c>
      <c r="I2295" s="5" t="s">
        <v>29740</v>
      </c>
    </row>
    <row r="2296" ht="19" customHeight="1" spans="1:9">
      <c r="A2296" s="5">
        <v>6</v>
      </c>
      <c r="B2296" s="5" t="s">
        <v>500</v>
      </c>
      <c r="C2296" s="5" t="s">
        <v>52</v>
      </c>
      <c r="D2296" s="5">
        <v>30</v>
      </c>
      <c r="E2296" s="6">
        <v>150</v>
      </c>
      <c r="F2296" s="5" t="s">
        <v>120</v>
      </c>
      <c r="G2296" s="6">
        <v>3000</v>
      </c>
      <c r="H2296" s="6">
        <v>2555.1</v>
      </c>
      <c r="I2296" s="5" t="s">
        <v>29740</v>
      </c>
    </row>
    <row r="2297" ht="19" customHeight="1" spans="1:9">
      <c r="A2297" s="5">
        <v>6</v>
      </c>
      <c r="B2297" s="5" t="s">
        <v>501</v>
      </c>
      <c r="C2297" s="5" t="s">
        <v>52</v>
      </c>
      <c r="D2297" s="5">
        <v>30</v>
      </c>
      <c r="E2297" s="6">
        <v>150</v>
      </c>
      <c r="F2297" s="5" t="s">
        <v>113</v>
      </c>
      <c r="G2297" s="6">
        <v>3000</v>
      </c>
      <c r="H2297" s="6">
        <v>3150.3</v>
      </c>
      <c r="I2297" s="5" t="s">
        <v>29719</v>
      </c>
    </row>
    <row r="2298" ht="19" customHeight="1" spans="1:9">
      <c r="A2298" s="5">
        <v>6</v>
      </c>
      <c r="B2298" s="5" t="s">
        <v>503</v>
      </c>
      <c r="C2298" s="5" t="s">
        <v>52</v>
      </c>
      <c r="D2298" s="5">
        <v>30</v>
      </c>
      <c r="E2298" s="6">
        <v>150</v>
      </c>
      <c r="F2298" s="5" t="s">
        <v>113</v>
      </c>
      <c r="G2298" s="6">
        <v>3000</v>
      </c>
      <c r="H2298" s="6">
        <v>5611.4</v>
      </c>
      <c r="I2298" s="5" t="s">
        <v>29719</v>
      </c>
    </row>
    <row r="2299" ht="19" customHeight="1" spans="1:9">
      <c r="A2299" s="5">
        <v>6</v>
      </c>
      <c r="B2299" s="5" t="s">
        <v>507</v>
      </c>
      <c r="C2299" s="5" t="s">
        <v>52</v>
      </c>
      <c r="D2299" s="5">
        <v>30</v>
      </c>
      <c r="E2299" s="6">
        <v>150</v>
      </c>
      <c r="F2299" s="5" t="s">
        <v>113</v>
      </c>
      <c r="G2299" s="6">
        <v>3000</v>
      </c>
      <c r="H2299" s="6">
        <v>3664.3</v>
      </c>
      <c r="I2299" s="5" t="s">
        <v>29719</v>
      </c>
    </row>
    <row r="2300" ht="19" customHeight="1" spans="1:9">
      <c r="A2300" s="5">
        <v>6</v>
      </c>
      <c r="B2300" s="5" t="s">
        <v>511</v>
      </c>
      <c r="C2300" s="5" t="s">
        <v>52</v>
      </c>
      <c r="D2300" s="5">
        <v>30</v>
      </c>
      <c r="E2300" s="6">
        <v>150</v>
      </c>
      <c r="F2300" s="5" t="s">
        <v>113</v>
      </c>
      <c r="G2300" s="6">
        <v>3000</v>
      </c>
      <c r="H2300" s="6">
        <v>3136.2</v>
      </c>
      <c r="I2300" s="5" t="s">
        <v>29719</v>
      </c>
    </row>
    <row r="2301" ht="19" customHeight="1" spans="1:9">
      <c r="A2301" s="5">
        <v>6</v>
      </c>
      <c r="B2301" s="5" t="s">
        <v>515</v>
      </c>
      <c r="C2301" s="5" t="s">
        <v>52</v>
      </c>
      <c r="D2301" s="5">
        <v>30</v>
      </c>
      <c r="E2301" s="6">
        <v>150</v>
      </c>
      <c r="F2301" s="5" t="s">
        <v>120</v>
      </c>
      <c r="G2301" s="6">
        <v>3000</v>
      </c>
      <c r="H2301" s="6">
        <v>1614.5</v>
      </c>
      <c r="I2301" s="5" t="s">
        <v>29740</v>
      </c>
    </row>
    <row r="2302" ht="19" customHeight="1" spans="1:9">
      <c r="A2302" s="5">
        <v>6</v>
      </c>
      <c r="B2302" s="5" t="s">
        <v>724</v>
      </c>
      <c r="C2302" s="5" t="s">
        <v>52</v>
      </c>
      <c r="D2302" s="5">
        <v>6</v>
      </c>
      <c r="E2302" s="6">
        <v>150</v>
      </c>
      <c r="F2302" s="5" t="s">
        <v>113</v>
      </c>
      <c r="G2302" s="6">
        <v>600</v>
      </c>
      <c r="H2302" s="6">
        <v>1540.1</v>
      </c>
      <c r="I2302" s="5" t="s">
        <v>29719</v>
      </c>
    </row>
    <row r="2303" ht="19" customHeight="1" spans="1:9">
      <c r="A2303" s="5">
        <v>6</v>
      </c>
      <c r="B2303" s="5" t="s">
        <v>519</v>
      </c>
      <c r="C2303" s="5" t="s">
        <v>52</v>
      </c>
      <c r="D2303" s="5">
        <v>30</v>
      </c>
      <c r="E2303" s="6">
        <v>150</v>
      </c>
      <c r="F2303" s="5" t="s">
        <v>113</v>
      </c>
      <c r="G2303" s="6">
        <v>3000</v>
      </c>
      <c r="H2303" s="6">
        <v>376.2</v>
      </c>
      <c r="I2303" s="5" t="s">
        <v>29719</v>
      </c>
    </row>
    <row r="2304" ht="19" customHeight="1" spans="1:9">
      <c r="A2304" s="5">
        <v>6</v>
      </c>
      <c r="B2304" s="5" t="s">
        <v>522</v>
      </c>
      <c r="C2304" s="5" t="s">
        <v>52</v>
      </c>
      <c r="D2304" s="5">
        <v>30</v>
      </c>
      <c r="E2304" s="6">
        <v>150</v>
      </c>
      <c r="F2304" s="5" t="s">
        <v>113</v>
      </c>
      <c r="G2304" s="6">
        <v>3000</v>
      </c>
      <c r="H2304" s="6">
        <v>5648.1</v>
      </c>
      <c r="I2304" s="5" t="s">
        <v>29719</v>
      </c>
    </row>
    <row r="2305" ht="19" customHeight="1" spans="1:9">
      <c r="A2305" s="5">
        <v>6</v>
      </c>
      <c r="B2305" s="5" t="s">
        <v>727</v>
      </c>
      <c r="C2305" s="5" t="s">
        <v>52</v>
      </c>
      <c r="D2305" s="5">
        <v>4</v>
      </c>
      <c r="E2305" s="6">
        <v>150</v>
      </c>
      <c r="F2305" s="5" t="s">
        <v>113</v>
      </c>
      <c r="G2305" s="6">
        <v>400</v>
      </c>
      <c r="H2305" s="6">
        <v>510.6</v>
      </c>
      <c r="I2305" s="5" t="s">
        <v>29719</v>
      </c>
    </row>
    <row r="2306" ht="19" customHeight="1" spans="1:9">
      <c r="A2306" s="5">
        <v>6</v>
      </c>
      <c r="B2306" s="5" t="s">
        <v>728</v>
      </c>
      <c r="C2306" s="5" t="s">
        <v>52</v>
      </c>
      <c r="D2306" s="5">
        <v>12</v>
      </c>
      <c r="E2306" s="6">
        <v>150</v>
      </c>
      <c r="F2306" s="5" t="s">
        <v>113</v>
      </c>
      <c r="G2306" s="6">
        <v>1200</v>
      </c>
      <c r="H2306" s="6">
        <v>1391.2</v>
      </c>
      <c r="I2306" s="5" t="s">
        <v>29719</v>
      </c>
    </row>
    <row r="2307" ht="19" customHeight="1" spans="1:9">
      <c r="A2307" s="5">
        <v>6</v>
      </c>
      <c r="B2307" s="5" t="s">
        <v>524</v>
      </c>
      <c r="C2307" s="5" t="s">
        <v>52</v>
      </c>
      <c r="D2307" s="5">
        <v>30</v>
      </c>
      <c r="E2307" s="6">
        <v>150</v>
      </c>
      <c r="F2307" s="5" t="s">
        <v>120</v>
      </c>
      <c r="G2307" s="6">
        <v>3000</v>
      </c>
      <c r="H2307" s="6">
        <v>1660.4</v>
      </c>
      <c r="I2307" s="5" t="s">
        <v>29740</v>
      </c>
    </row>
    <row r="2308" ht="19" customHeight="1" spans="1:9">
      <c r="A2308" s="5">
        <v>6</v>
      </c>
      <c r="B2308" s="5" t="s">
        <v>533</v>
      </c>
      <c r="C2308" s="5" t="s">
        <v>52</v>
      </c>
      <c r="D2308" s="5">
        <v>30</v>
      </c>
      <c r="E2308" s="6">
        <v>150</v>
      </c>
      <c r="F2308" s="5" t="s">
        <v>120</v>
      </c>
      <c r="G2308" s="6">
        <v>3000</v>
      </c>
      <c r="H2308" s="6">
        <v>2185.6</v>
      </c>
      <c r="I2308" s="5" t="s">
        <v>29740</v>
      </c>
    </row>
    <row r="2309" ht="19" customHeight="1" spans="1:9">
      <c r="A2309" s="5">
        <v>6</v>
      </c>
      <c r="B2309" s="5" t="s">
        <v>534</v>
      </c>
      <c r="C2309" s="5" t="s">
        <v>52</v>
      </c>
      <c r="D2309" s="5">
        <v>30</v>
      </c>
      <c r="E2309" s="6">
        <v>150</v>
      </c>
      <c r="F2309" s="5" t="s">
        <v>120</v>
      </c>
      <c r="G2309" s="6">
        <v>3000</v>
      </c>
      <c r="H2309" s="6">
        <v>1532.2</v>
      </c>
      <c r="I2309" s="5" t="s">
        <v>29740</v>
      </c>
    </row>
    <row r="2310" ht="19" customHeight="1" spans="1:9">
      <c r="A2310" s="5">
        <v>6</v>
      </c>
      <c r="B2310" s="5" t="s">
        <v>535</v>
      </c>
      <c r="C2310" s="5" t="s">
        <v>52</v>
      </c>
      <c r="D2310" s="5">
        <v>30</v>
      </c>
      <c r="E2310" s="6">
        <v>150</v>
      </c>
      <c r="F2310" s="5" t="s">
        <v>120</v>
      </c>
      <c r="G2310" s="6">
        <v>3000</v>
      </c>
      <c r="H2310" s="6">
        <v>2554.9</v>
      </c>
      <c r="I2310" s="5" t="s">
        <v>29740</v>
      </c>
    </row>
    <row r="2311" ht="19" customHeight="1" spans="1:9">
      <c r="A2311" s="5">
        <v>6</v>
      </c>
      <c r="B2311" s="5" t="s">
        <v>734</v>
      </c>
      <c r="C2311" s="5" t="s">
        <v>52</v>
      </c>
      <c r="D2311" s="5">
        <v>10</v>
      </c>
      <c r="E2311" s="6">
        <v>150</v>
      </c>
      <c r="F2311" s="5" t="s">
        <v>113</v>
      </c>
      <c r="G2311" s="6">
        <v>1000</v>
      </c>
      <c r="H2311" s="6">
        <v>1890.8</v>
      </c>
      <c r="I2311" s="5" t="s">
        <v>29719</v>
      </c>
    </row>
    <row r="2312" ht="19" customHeight="1" spans="1:9">
      <c r="A2312" s="5">
        <v>6</v>
      </c>
      <c r="B2312" s="5" t="s">
        <v>542</v>
      </c>
      <c r="C2312" s="5" t="s">
        <v>52</v>
      </c>
      <c r="D2312" s="5">
        <v>30</v>
      </c>
      <c r="E2312" s="6">
        <v>150</v>
      </c>
      <c r="F2312" s="5" t="s">
        <v>120</v>
      </c>
      <c r="G2312" s="6">
        <v>3000</v>
      </c>
      <c r="H2312" s="6">
        <v>726.5</v>
      </c>
      <c r="I2312" s="5" t="s">
        <v>29740</v>
      </c>
    </row>
    <row r="2313" ht="19" customHeight="1" spans="1:9">
      <c r="A2313" s="5">
        <v>6</v>
      </c>
      <c r="B2313" s="5" t="s">
        <v>543</v>
      </c>
      <c r="C2313" s="5" t="s">
        <v>52</v>
      </c>
      <c r="D2313" s="5">
        <v>30</v>
      </c>
      <c r="E2313" s="6">
        <v>150</v>
      </c>
      <c r="F2313" s="5" t="s">
        <v>113</v>
      </c>
      <c r="G2313" s="6">
        <v>3000</v>
      </c>
      <c r="H2313" s="6">
        <v>2859</v>
      </c>
      <c r="I2313" s="5" t="s">
        <v>29719</v>
      </c>
    </row>
    <row r="2314" ht="19" customHeight="1" spans="1:9">
      <c r="A2314" s="5">
        <v>6</v>
      </c>
      <c r="B2314" s="5" t="s">
        <v>739</v>
      </c>
      <c r="C2314" s="5" t="s">
        <v>52</v>
      </c>
      <c r="D2314" s="5">
        <v>11</v>
      </c>
      <c r="E2314" s="6">
        <v>150</v>
      </c>
      <c r="F2314" s="5" t="s">
        <v>120</v>
      </c>
      <c r="G2314" s="6">
        <v>1100</v>
      </c>
      <c r="H2314" s="6">
        <v>1014.6</v>
      </c>
      <c r="I2314" s="5" t="s">
        <v>29740</v>
      </c>
    </row>
    <row r="2315" ht="19" customHeight="1" spans="1:9">
      <c r="A2315" s="5">
        <v>6</v>
      </c>
      <c r="B2315" s="5" t="s">
        <v>434</v>
      </c>
      <c r="C2315" s="5" t="s">
        <v>29729</v>
      </c>
      <c r="D2315" s="5">
        <v>24</v>
      </c>
      <c r="E2315" s="6">
        <v>260</v>
      </c>
      <c r="F2315" s="5" t="s">
        <v>120</v>
      </c>
      <c r="G2315" s="6">
        <v>4000</v>
      </c>
      <c r="H2315" s="6">
        <v>1223.3</v>
      </c>
      <c r="I2315" s="5" t="s">
        <v>29740</v>
      </c>
    </row>
    <row r="2316" ht="19" customHeight="1" spans="1:9">
      <c r="A2316" s="5">
        <v>6</v>
      </c>
      <c r="B2316" s="5" t="s">
        <v>438</v>
      </c>
      <c r="C2316" s="5" t="s">
        <v>29729</v>
      </c>
      <c r="D2316" s="5">
        <v>25</v>
      </c>
      <c r="E2316" s="6">
        <v>260</v>
      </c>
      <c r="F2316" s="5" t="s">
        <v>120</v>
      </c>
      <c r="G2316" s="6">
        <v>4166.67</v>
      </c>
      <c r="H2316" s="6">
        <v>3339</v>
      </c>
      <c r="I2316" s="5" t="s">
        <v>29740</v>
      </c>
    </row>
    <row r="2317" ht="19" customHeight="1" spans="1:9">
      <c r="A2317" s="5">
        <v>6</v>
      </c>
      <c r="B2317" s="5" t="s">
        <v>687</v>
      </c>
      <c r="C2317" s="5" t="s">
        <v>29729</v>
      </c>
      <c r="D2317" s="5">
        <v>6</v>
      </c>
      <c r="E2317" s="6">
        <v>150</v>
      </c>
      <c r="F2317" s="5" t="s">
        <v>120</v>
      </c>
      <c r="G2317" s="6">
        <v>600</v>
      </c>
      <c r="H2317" s="6">
        <v>569.5</v>
      </c>
      <c r="I2317" s="5" t="s">
        <v>29740</v>
      </c>
    </row>
    <row r="2318" ht="19" customHeight="1" spans="1:9">
      <c r="A2318" s="5">
        <v>6</v>
      </c>
      <c r="B2318" s="5" t="s">
        <v>452</v>
      </c>
      <c r="C2318" s="5" t="s">
        <v>29729</v>
      </c>
      <c r="D2318" s="5">
        <v>30</v>
      </c>
      <c r="E2318" s="6">
        <v>260</v>
      </c>
      <c r="F2318" s="5" t="s">
        <v>120</v>
      </c>
      <c r="G2318" s="6">
        <v>5000</v>
      </c>
      <c r="H2318" s="6">
        <v>1085.3</v>
      </c>
      <c r="I2318" s="5" t="s">
        <v>29740</v>
      </c>
    </row>
    <row r="2319" ht="19" customHeight="1" spans="1:9">
      <c r="A2319" s="5">
        <v>6</v>
      </c>
      <c r="B2319" s="5" t="s">
        <v>458</v>
      </c>
      <c r="C2319" s="5" t="s">
        <v>29729</v>
      </c>
      <c r="D2319" s="5">
        <v>26</v>
      </c>
      <c r="E2319" s="6">
        <v>260</v>
      </c>
      <c r="F2319" s="5" t="s">
        <v>120</v>
      </c>
      <c r="G2319" s="6">
        <v>4333.33</v>
      </c>
      <c r="H2319" s="6">
        <v>1866.4</v>
      </c>
      <c r="I2319" s="5" t="s">
        <v>29740</v>
      </c>
    </row>
    <row r="2320" ht="19" customHeight="1" spans="1:9">
      <c r="A2320" s="5">
        <v>6</v>
      </c>
      <c r="B2320" s="5" t="s">
        <v>467</v>
      </c>
      <c r="C2320" s="5" t="s">
        <v>29729</v>
      </c>
      <c r="D2320" s="5">
        <v>30</v>
      </c>
      <c r="E2320" s="6">
        <v>150</v>
      </c>
      <c r="F2320" s="5" t="s">
        <v>120</v>
      </c>
      <c r="G2320" s="6">
        <v>3000</v>
      </c>
      <c r="H2320" s="6">
        <v>7029.3</v>
      </c>
      <c r="I2320" s="5" t="s">
        <v>29740</v>
      </c>
    </row>
    <row r="2321" ht="19" customHeight="1" spans="1:9">
      <c r="A2321" s="5">
        <v>6</v>
      </c>
      <c r="B2321" s="5" t="s">
        <v>514</v>
      </c>
      <c r="C2321" s="5" t="s">
        <v>29729</v>
      </c>
      <c r="D2321" s="5">
        <v>30</v>
      </c>
      <c r="E2321" s="6">
        <v>150</v>
      </c>
      <c r="F2321" s="5" t="s">
        <v>120</v>
      </c>
      <c r="G2321" s="6">
        <v>3000</v>
      </c>
      <c r="H2321" s="6">
        <v>5049.1</v>
      </c>
      <c r="I2321" s="5" t="s">
        <v>29740</v>
      </c>
    </row>
    <row r="2322" ht="19" customHeight="1" spans="1:9">
      <c r="A2322" s="5">
        <v>6</v>
      </c>
      <c r="B2322" s="5" t="s">
        <v>29686</v>
      </c>
      <c r="C2322" s="5" t="s">
        <v>29729</v>
      </c>
      <c r="D2322" s="5">
        <v>2</v>
      </c>
      <c r="E2322" s="6">
        <v>150</v>
      </c>
      <c r="F2322" s="5" t="s">
        <v>120</v>
      </c>
      <c r="G2322" s="6">
        <v>200</v>
      </c>
      <c r="H2322" s="6">
        <v>7.4</v>
      </c>
      <c r="I2322" s="5" t="s">
        <v>29740</v>
      </c>
    </row>
    <row r="2323" ht="19" customHeight="1" spans="1:9">
      <c r="A2323" s="5">
        <v>6</v>
      </c>
      <c r="B2323" s="5" t="s">
        <v>528</v>
      </c>
      <c r="C2323" s="5" t="s">
        <v>29729</v>
      </c>
      <c r="D2323" s="5">
        <v>18</v>
      </c>
      <c r="E2323" s="6">
        <v>150</v>
      </c>
      <c r="F2323" s="5" t="s">
        <v>120</v>
      </c>
      <c r="G2323" s="6">
        <v>1800</v>
      </c>
      <c r="H2323" s="6">
        <v>2425.8</v>
      </c>
      <c r="I2323" s="5" t="s">
        <v>29740</v>
      </c>
    </row>
    <row r="2324" ht="19" customHeight="1" spans="1:9">
      <c r="A2324" s="5">
        <v>6</v>
      </c>
      <c r="B2324" s="5" t="s">
        <v>740</v>
      </c>
      <c r="C2324" s="5" t="s">
        <v>29729</v>
      </c>
      <c r="D2324" s="5">
        <v>6</v>
      </c>
      <c r="E2324" s="6">
        <v>150</v>
      </c>
      <c r="F2324" s="5" t="s">
        <v>113</v>
      </c>
      <c r="G2324" s="6">
        <v>600</v>
      </c>
      <c r="H2324" s="6">
        <v>923.6</v>
      </c>
      <c r="I2324" s="5" t="s">
        <v>29719</v>
      </c>
    </row>
    <row r="2325" ht="19" customHeight="1" spans="1:9">
      <c r="A2325" s="5">
        <v>6</v>
      </c>
      <c r="B2325" s="5" t="s">
        <v>29683</v>
      </c>
      <c r="C2325" s="5" t="s">
        <v>29721</v>
      </c>
      <c r="D2325" s="5">
        <v>30</v>
      </c>
      <c r="E2325" s="6">
        <v>260</v>
      </c>
      <c r="F2325" s="5" t="s">
        <v>120</v>
      </c>
      <c r="G2325" s="6">
        <v>5000</v>
      </c>
      <c r="H2325" s="6">
        <v>0</v>
      </c>
      <c r="I2325" s="5" t="s">
        <v>29740</v>
      </c>
    </row>
    <row r="2326" ht="19" customHeight="1" spans="1:9">
      <c r="A2326" s="5">
        <v>6</v>
      </c>
      <c r="B2326" s="5" t="s">
        <v>29754</v>
      </c>
      <c r="C2326" s="5" t="s">
        <v>29721</v>
      </c>
      <c r="D2326" s="5">
        <v>30</v>
      </c>
      <c r="E2326" s="6">
        <v>260</v>
      </c>
      <c r="F2326" s="5" t="s">
        <v>120</v>
      </c>
      <c r="G2326" s="6">
        <v>5000</v>
      </c>
      <c r="H2326" s="6">
        <v>0</v>
      </c>
      <c r="I2326" s="5" t="s">
        <v>29740</v>
      </c>
    </row>
    <row r="2327" ht="19" customHeight="1" spans="1:9">
      <c r="A2327" s="5">
        <v>6</v>
      </c>
      <c r="B2327" s="5" t="s">
        <v>29704</v>
      </c>
      <c r="C2327" s="5" t="s">
        <v>29721</v>
      </c>
      <c r="D2327" s="5">
        <v>30</v>
      </c>
      <c r="E2327" s="6">
        <v>260</v>
      </c>
      <c r="F2327" s="5" t="s">
        <v>120</v>
      </c>
      <c r="G2327" s="6">
        <v>5000</v>
      </c>
      <c r="H2327" s="6">
        <v>0</v>
      </c>
      <c r="I2327" s="5" t="s">
        <v>29740</v>
      </c>
    </row>
    <row r="2328" ht="19" customHeight="1" spans="1:9">
      <c r="A2328" s="5">
        <v>6</v>
      </c>
      <c r="B2328" s="5" t="s">
        <v>639</v>
      </c>
      <c r="C2328" s="5" t="s">
        <v>29718</v>
      </c>
      <c r="D2328" s="5">
        <v>30</v>
      </c>
      <c r="E2328" s="6">
        <v>150</v>
      </c>
      <c r="F2328" s="5" t="s">
        <v>120</v>
      </c>
      <c r="G2328" s="6">
        <v>3000</v>
      </c>
      <c r="H2328" s="6">
        <v>0</v>
      </c>
      <c r="I2328" s="5" t="s">
        <v>29740</v>
      </c>
    </row>
    <row r="2329" ht="19" customHeight="1" spans="1:9">
      <c r="A2329" s="5">
        <v>7</v>
      </c>
      <c r="B2329" s="5" t="s">
        <v>171</v>
      </c>
      <c r="C2329" s="5" t="s">
        <v>49</v>
      </c>
      <c r="D2329" s="5">
        <v>12</v>
      </c>
      <c r="E2329" s="6">
        <v>1000</v>
      </c>
      <c r="F2329" s="5" t="s">
        <v>120</v>
      </c>
      <c r="G2329" s="6">
        <v>2322.58</v>
      </c>
      <c r="H2329" s="6">
        <v>557.8</v>
      </c>
      <c r="I2329" s="5" t="s">
        <v>29740</v>
      </c>
    </row>
    <row r="2330" ht="19" customHeight="1" spans="1:9">
      <c r="A2330" s="5">
        <v>7</v>
      </c>
      <c r="B2330" s="5" t="s">
        <v>127</v>
      </c>
      <c r="C2330" s="5" t="s">
        <v>49</v>
      </c>
      <c r="D2330" s="5">
        <v>12</v>
      </c>
      <c r="E2330" s="6">
        <v>1000</v>
      </c>
      <c r="F2330" s="5" t="s">
        <v>120</v>
      </c>
      <c r="G2330" s="6">
        <v>2322.58</v>
      </c>
      <c r="H2330" s="6">
        <v>64.4</v>
      </c>
      <c r="I2330" s="5" t="s">
        <v>29740</v>
      </c>
    </row>
    <row r="2331" ht="19" customHeight="1" spans="1:9">
      <c r="A2331" s="5">
        <v>7</v>
      </c>
      <c r="B2331" s="5" t="s">
        <v>784</v>
      </c>
      <c r="C2331" s="5" t="s">
        <v>49</v>
      </c>
      <c r="D2331" s="5">
        <v>12</v>
      </c>
      <c r="E2331" s="6">
        <v>1000</v>
      </c>
      <c r="F2331" s="5" t="s">
        <v>120</v>
      </c>
      <c r="G2331" s="6">
        <v>2322.58</v>
      </c>
      <c r="H2331" s="6">
        <v>450.4</v>
      </c>
      <c r="I2331" s="5" t="s">
        <v>29740</v>
      </c>
    </row>
    <row r="2332" ht="19" customHeight="1" spans="1:9">
      <c r="A2332" s="5">
        <v>7</v>
      </c>
      <c r="B2332" s="5" t="s">
        <v>29765</v>
      </c>
      <c r="C2332" s="5" t="s">
        <v>52</v>
      </c>
      <c r="D2332" s="5">
        <v>31</v>
      </c>
      <c r="E2332" s="6">
        <v>1000</v>
      </c>
      <c r="F2332" s="5" t="s">
        <v>120</v>
      </c>
      <c r="G2332" s="6">
        <v>6000</v>
      </c>
      <c r="H2332" s="6">
        <v>1153.1</v>
      </c>
      <c r="I2332" s="5" t="s">
        <v>29740</v>
      </c>
    </row>
    <row r="2333" ht="19" customHeight="1" spans="1:9">
      <c r="A2333" s="5">
        <v>7</v>
      </c>
      <c r="B2333" s="5" t="s">
        <v>351</v>
      </c>
      <c r="C2333" s="5" t="s">
        <v>52</v>
      </c>
      <c r="D2333" s="5">
        <v>17</v>
      </c>
      <c r="E2333" s="6">
        <v>1000</v>
      </c>
      <c r="F2333" s="5" t="s">
        <v>120</v>
      </c>
      <c r="G2333" s="6">
        <v>3290.32</v>
      </c>
      <c r="H2333" s="6">
        <v>3062</v>
      </c>
      <c r="I2333" s="5" t="s">
        <v>29740</v>
      </c>
    </row>
    <row r="2334" ht="19" customHeight="1" spans="1:9">
      <c r="A2334" s="5">
        <v>7</v>
      </c>
      <c r="B2334" s="5" t="s">
        <v>359</v>
      </c>
      <c r="C2334" s="5" t="s">
        <v>52</v>
      </c>
      <c r="D2334" s="5">
        <v>31</v>
      </c>
      <c r="E2334" s="6">
        <v>150</v>
      </c>
      <c r="F2334" s="5" t="s">
        <v>120</v>
      </c>
      <c r="G2334" s="6">
        <v>3000</v>
      </c>
      <c r="H2334" s="6">
        <v>438.2</v>
      </c>
      <c r="I2334" s="5" t="s">
        <v>29740</v>
      </c>
    </row>
    <row r="2335" ht="19" customHeight="1" spans="1:9">
      <c r="A2335" s="5">
        <v>7</v>
      </c>
      <c r="B2335" s="5" t="s">
        <v>376</v>
      </c>
      <c r="C2335" s="5" t="s">
        <v>52</v>
      </c>
      <c r="D2335" s="5">
        <v>31</v>
      </c>
      <c r="E2335" s="6">
        <v>150</v>
      </c>
      <c r="F2335" s="5" t="s">
        <v>120</v>
      </c>
      <c r="G2335" s="6">
        <v>3000</v>
      </c>
      <c r="H2335" s="6">
        <v>1185.2</v>
      </c>
      <c r="I2335" s="5" t="s">
        <v>29740</v>
      </c>
    </row>
    <row r="2336" ht="19" customHeight="1" spans="1:9">
      <c r="A2336" s="5">
        <v>7</v>
      </c>
      <c r="B2336" s="5" t="s">
        <v>382</v>
      </c>
      <c r="C2336" s="5" t="s">
        <v>52</v>
      </c>
      <c r="D2336" s="5">
        <v>31</v>
      </c>
      <c r="E2336" s="6">
        <v>150</v>
      </c>
      <c r="F2336" s="5" t="s">
        <v>113</v>
      </c>
      <c r="G2336" s="6">
        <v>3000</v>
      </c>
      <c r="H2336" s="6">
        <v>2068.3</v>
      </c>
      <c r="I2336" s="5" t="s">
        <v>29719</v>
      </c>
    </row>
    <row r="2337" ht="19" customHeight="1" spans="1:9">
      <c r="A2337" s="5">
        <v>7</v>
      </c>
      <c r="B2337" s="5" t="s">
        <v>29695</v>
      </c>
      <c r="C2337" s="5" t="s">
        <v>52</v>
      </c>
      <c r="D2337" s="5">
        <v>3</v>
      </c>
      <c r="E2337" s="6">
        <v>150</v>
      </c>
      <c r="F2337" s="5" t="s">
        <v>120</v>
      </c>
      <c r="G2337" s="6">
        <v>290.32</v>
      </c>
      <c r="H2337" s="6">
        <v>44.1</v>
      </c>
      <c r="I2337" s="5" t="s">
        <v>29740</v>
      </c>
    </row>
    <row r="2338" ht="19" customHeight="1" spans="1:9">
      <c r="A2338" s="5">
        <v>7</v>
      </c>
      <c r="B2338" s="5" t="s">
        <v>392</v>
      </c>
      <c r="C2338" s="5" t="s">
        <v>52</v>
      </c>
      <c r="D2338" s="5">
        <v>31</v>
      </c>
      <c r="E2338" s="6">
        <v>150</v>
      </c>
      <c r="F2338" s="5" t="s">
        <v>120</v>
      </c>
      <c r="G2338" s="6">
        <v>3000</v>
      </c>
      <c r="H2338" s="6">
        <v>2114</v>
      </c>
      <c r="I2338" s="5" t="s">
        <v>29740</v>
      </c>
    </row>
    <row r="2339" ht="19" customHeight="1" spans="1:9">
      <c r="A2339" s="5">
        <v>7</v>
      </c>
      <c r="B2339" s="5" t="s">
        <v>395</v>
      </c>
      <c r="C2339" s="5" t="s">
        <v>52</v>
      </c>
      <c r="D2339" s="5">
        <v>31</v>
      </c>
      <c r="E2339" s="6">
        <v>150</v>
      </c>
      <c r="F2339" s="5" t="s">
        <v>120</v>
      </c>
      <c r="G2339" s="6">
        <v>3000</v>
      </c>
      <c r="H2339" s="6">
        <v>1567.1</v>
      </c>
      <c r="I2339" s="5" t="s">
        <v>29740</v>
      </c>
    </row>
    <row r="2340" ht="19" customHeight="1" spans="1:9">
      <c r="A2340" s="5">
        <v>7</v>
      </c>
      <c r="B2340" s="5" t="s">
        <v>401</v>
      </c>
      <c r="C2340" s="5" t="s">
        <v>52</v>
      </c>
      <c r="D2340" s="5">
        <v>31</v>
      </c>
      <c r="E2340" s="6">
        <v>260</v>
      </c>
      <c r="F2340" s="5" t="s">
        <v>113</v>
      </c>
      <c r="G2340" s="6">
        <v>5000</v>
      </c>
      <c r="H2340" s="6">
        <v>378.7</v>
      </c>
      <c r="I2340" s="5" t="s">
        <v>29719</v>
      </c>
    </row>
    <row r="2341" ht="19" customHeight="1" spans="1:9">
      <c r="A2341" s="5">
        <v>7</v>
      </c>
      <c r="B2341" s="5" t="s">
        <v>404</v>
      </c>
      <c r="C2341" s="5" t="s">
        <v>52</v>
      </c>
      <c r="D2341" s="5">
        <v>31</v>
      </c>
      <c r="E2341" s="6">
        <v>260</v>
      </c>
      <c r="F2341" s="5" t="s">
        <v>120</v>
      </c>
      <c r="G2341" s="6">
        <v>5000</v>
      </c>
      <c r="H2341" s="6">
        <v>4595.9</v>
      </c>
      <c r="I2341" s="5" t="s">
        <v>29740</v>
      </c>
    </row>
    <row r="2342" ht="19" customHeight="1" spans="1:9">
      <c r="A2342" s="5">
        <v>7</v>
      </c>
      <c r="B2342" s="5" t="s">
        <v>420</v>
      </c>
      <c r="C2342" s="5" t="s">
        <v>52</v>
      </c>
      <c r="D2342" s="5">
        <v>31</v>
      </c>
      <c r="E2342" s="6">
        <v>150</v>
      </c>
      <c r="F2342" s="5" t="s">
        <v>113</v>
      </c>
      <c r="G2342" s="6">
        <v>3000</v>
      </c>
      <c r="H2342" s="6">
        <v>3246.3</v>
      </c>
      <c r="I2342" s="5" t="s">
        <v>29719</v>
      </c>
    </row>
    <row r="2343" ht="19" customHeight="1" spans="1:9">
      <c r="A2343" s="5">
        <v>7</v>
      </c>
      <c r="B2343" s="5" t="s">
        <v>53</v>
      </c>
      <c r="C2343" s="5" t="s">
        <v>52</v>
      </c>
      <c r="D2343" s="5">
        <v>31</v>
      </c>
      <c r="E2343" s="6">
        <v>260</v>
      </c>
      <c r="F2343" s="5" t="s">
        <v>120</v>
      </c>
      <c r="G2343" s="6">
        <v>5000</v>
      </c>
      <c r="H2343" s="6">
        <v>2828.7</v>
      </c>
      <c r="I2343" s="5" t="s">
        <v>29740</v>
      </c>
    </row>
    <row r="2344" ht="19" customHeight="1" spans="1:9">
      <c r="A2344" s="5">
        <v>7</v>
      </c>
      <c r="B2344" s="5" t="s">
        <v>444</v>
      </c>
      <c r="C2344" s="5" t="s">
        <v>52</v>
      </c>
      <c r="D2344" s="5">
        <v>31</v>
      </c>
      <c r="E2344" s="6">
        <v>260</v>
      </c>
      <c r="F2344" s="5" t="s">
        <v>120</v>
      </c>
      <c r="G2344" s="6">
        <v>5000</v>
      </c>
      <c r="H2344" s="6">
        <v>3962.3</v>
      </c>
      <c r="I2344" s="5" t="s">
        <v>29740</v>
      </c>
    </row>
    <row r="2345" ht="19" customHeight="1" spans="1:9">
      <c r="A2345" s="5">
        <v>7</v>
      </c>
      <c r="B2345" s="5" t="s">
        <v>448</v>
      </c>
      <c r="C2345" s="5" t="s">
        <v>52</v>
      </c>
      <c r="D2345" s="5">
        <v>31</v>
      </c>
      <c r="E2345" s="6">
        <v>260</v>
      </c>
      <c r="F2345" s="5" t="s">
        <v>120</v>
      </c>
      <c r="G2345" s="6">
        <v>5000</v>
      </c>
      <c r="H2345" s="6">
        <v>2322.3</v>
      </c>
      <c r="I2345" s="5" t="s">
        <v>29740</v>
      </c>
    </row>
    <row r="2346" ht="19" customHeight="1" spans="1:9">
      <c r="A2346" s="5">
        <v>7</v>
      </c>
      <c r="B2346" s="5" t="s">
        <v>454</v>
      </c>
      <c r="C2346" s="5" t="s">
        <v>52</v>
      </c>
      <c r="D2346" s="5">
        <v>31</v>
      </c>
      <c r="E2346" s="6">
        <v>150</v>
      </c>
      <c r="F2346" s="5" t="s">
        <v>113</v>
      </c>
      <c r="G2346" s="6">
        <v>3000</v>
      </c>
      <c r="H2346" s="6">
        <v>2086.4</v>
      </c>
      <c r="I2346" s="5" t="s">
        <v>29719</v>
      </c>
    </row>
    <row r="2347" ht="19" customHeight="1" spans="1:9">
      <c r="A2347" s="5">
        <v>7</v>
      </c>
      <c r="B2347" s="5" t="s">
        <v>56</v>
      </c>
      <c r="C2347" s="5" t="s">
        <v>52</v>
      </c>
      <c r="D2347" s="5">
        <v>10</v>
      </c>
      <c r="E2347" s="6">
        <v>150</v>
      </c>
      <c r="F2347" s="5" t="s">
        <v>113</v>
      </c>
      <c r="G2347" s="6">
        <v>967.74</v>
      </c>
      <c r="H2347" s="6">
        <v>711.8</v>
      </c>
      <c r="I2347" s="5" t="s">
        <v>29719</v>
      </c>
    </row>
    <row r="2348" ht="19" customHeight="1" spans="1:9">
      <c r="A2348" s="5">
        <v>7</v>
      </c>
      <c r="B2348" s="5" t="s">
        <v>473</v>
      </c>
      <c r="C2348" s="5" t="s">
        <v>52</v>
      </c>
      <c r="D2348" s="5">
        <v>31</v>
      </c>
      <c r="E2348" s="6">
        <v>150</v>
      </c>
      <c r="F2348" s="5" t="s">
        <v>113</v>
      </c>
      <c r="G2348" s="6">
        <v>3000</v>
      </c>
      <c r="H2348" s="6">
        <v>4520.9</v>
      </c>
      <c r="I2348" s="5" t="s">
        <v>29719</v>
      </c>
    </row>
    <row r="2349" ht="19" customHeight="1" spans="1:9">
      <c r="A2349" s="5">
        <v>7</v>
      </c>
      <c r="B2349" s="5" t="s">
        <v>57</v>
      </c>
      <c r="C2349" s="5" t="s">
        <v>52</v>
      </c>
      <c r="D2349" s="5">
        <v>10</v>
      </c>
      <c r="E2349" s="6">
        <v>150</v>
      </c>
      <c r="F2349" s="5" t="s">
        <v>120</v>
      </c>
      <c r="G2349" s="6">
        <v>967.74</v>
      </c>
      <c r="H2349" s="6">
        <v>410.3</v>
      </c>
      <c r="I2349" s="5" t="s">
        <v>29740</v>
      </c>
    </row>
    <row r="2350" ht="19" customHeight="1" spans="1:9">
      <c r="A2350" s="5">
        <v>7</v>
      </c>
      <c r="B2350" s="5" t="s">
        <v>58</v>
      </c>
      <c r="C2350" s="5" t="s">
        <v>52</v>
      </c>
      <c r="D2350" s="5">
        <v>2</v>
      </c>
      <c r="E2350" s="6">
        <v>150</v>
      </c>
      <c r="F2350" s="5" t="s">
        <v>120</v>
      </c>
      <c r="G2350" s="6">
        <v>193.55</v>
      </c>
      <c r="H2350" s="6">
        <v>27</v>
      </c>
      <c r="I2350" s="5" t="s">
        <v>29740</v>
      </c>
    </row>
    <row r="2351" ht="19" customHeight="1" spans="1:9">
      <c r="A2351" s="5">
        <v>7</v>
      </c>
      <c r="B2351" s="5" t="s">
        <v>478</v>
      </c>
      <c r="C2351" s="5" t="s">
        <v>52</v>
      </c>
      <c r="D2351" s="5">
        <v>31</v>
      </c>
      <c r="E2351" s="6">
        <v>260</v>
      </c>
      <c r="F2351" s="5" t="s">
        <v>120</v>
      </c>
      <c r="G2351" s="6">
        <v>5000</v>
      </c>
      <c r="H2351" s="6">
        <v>2213.2</v>
      </c>
      <c r="I2351" s="5" t="s">
        <v>29740</v>
      </c>
    </row>
    <row r="2352" ht="19" customHeight="1" spans="1:9">
      <c r="A2352" s="5">
        <v>7</v>
      </c>
      <c r="B2352" s="5" t="s">
        <v>480</v>
      </c>
      <c r="C2352" s="5" t="s">
        <v>52</v>
      </c>
      <c r="D2352" s="5">
        <v>31</v>
      </c>
      <c r="E2352" s="6">
        <v>260</v>
      </c>
      <c r="F2352" s="5" t="s">
        <v>120</v>
      </c>
      <c r="G2352" s="6">
        <v>5000</v>
      </c>
      <c r="H2352" s="6">
        <v>3090.6</v>
      </c>
      <c r="I2352" s="5" t="s">
        <v>29740</v>
      </c>
    </row>
    <row r="2353" ht="19" customHeight="1" spans="1:9">
      <c r="A2353" s="5">
        <v>7</v>
      </c>
      <c r="B2353" s="5" t="s">
        <v>493</v>
      </c>
      <c r="C2353" s="5" t="s">
        <v>52</v>
      </c>
      <c r="D2353" s="5">
        <v>31</v>
      </c>
      <c r="E2353" s="6">
        <v>150</v>
      </c>
      <c r="F2353" s="5" t="s">
        <v>113</v>
      </c>
      <c r="G2353" s="6">
        <v>3000</v>
      </c>
      <c r="H2353" s="6">
        <v>5409.9</v>
      </c>
      <c r="I2353" s="5" t="s">
        <v>29719</v>
      </c>
    </row>
    <row r="2354" ht="19" customHeight="1" spans="1:9">
      <c r="A2354" s="5">
        <v>7</v>
      </c>
      <c r="B2354" s="5" t="s">
        <v>496</v>
      </c>
      <c r="C2354" s="5" t="s">
        <v>52</v>
      </c>
      <c r="D2354" s="5">
        <v>10</v>
      </c>
      <c r="E2354" s="6">
        <v>260</v>
      </c>
      <c r="F2354" s="5" t="s">
        <v>120</v>
      </c>
      <c r="G2354" s="6">
        <v>1612.9</v>
      </c>
      <c r="H2354" s="6">
        <v>211.8</v>
      </c>
      <c r="I2354" s="5" t="s">
        <v>29740</v>
      </c>
    </row>
    <row r="2355" ht="19" customHeight="1" spans="1:9">
      <c r="A2355" s="5">
        <v>7</v>
      </c>
      <c r="B2355" s="5" t="s">
        <v>59</v>
      </c>
      <c r="C2355" s="5" t="s">
        <v>52</v>
      </c>
      <c r="D2355" s="5">
        <v>2</v>
      </c>
      <c r="E2355" s="6">
        <v>150</v>
      </c>
      <c r="F2355" s="5" t="s">
        <v>113</v>
      </c>
      <c r="G2355" s="6">
        <v>193.55</v>
      </c>
      <c r="H2355" s="6">
        <v>226.8</v>
      </c>
      <c r="I2355" s="5" t="s">
        <v>29719</v>
      </c>
    </row>
    <row r="2356" ht="19" customHeight="1" spans="1:9">
      <c r="A2356" s="5">
        <v>7</v>
      </c>
      <c r="B2356" s="5" t="s">
        <v>717</v>
      </c>
      <c r="C2356" s="5" t="s">
        <v>52</v>
      </c>
      <c r="D2356" s="5">
        <v>10</v>
      </c>
      <c r="E2356" s="6">
        <v>260</v>
      </c>
      <c r="F2356" s="5" t="s">
        <v>120</v>
      </c>
      <c r="G2356" s="6">
        <v>1612.9</v>
      </c>
      <c r="H2356" s="6">
        <v>149.4</v>
      </c>
      <c r="I2356" s="5" t="s">
        <v>29740</v>
      </c>
    </row>
    <row r="2357" ht="19" customHeight="1" spans="1:9">
      <c r="A2357" s="5">
        <v>7</v>
      </c>
      <c r="B2357" s="5" t="s">
        <v>500</v>
      </c>
      <c r="C2357" s="5" t="s">
        <v>52</v>
      </c>
      <c r="D2357" s="5">
        <v>31</v>
      </c>
      <c r="E2357" s="6">
        <v>150</v>
      </c>
      <c r="F2357" s="5" t="s">
        <v>120</v>
      </c>
      <c r="G2357" s="6">
        <v>3000</v>
      </c>
      <c r="H2357" s="6">
        <v>2149.8</v>
      </c>
      <c r="I2357" s="5" t="s">
        <v>29740</v>
      </c>
    </row>
    <row r="2358" ht="19" customHeight="1" spans="1:9">
      <c r="A2358" s="5">
        <v>7</v>
      </c>
      <c r="B2358" s="5" t="s">
        <v>501</v>
      </c>
      <c r="C2358" s="5" t="s">
        <v>52</v>
      </c>
      <c r="D2358" s="5">
        <v>31</v>
      </c>
      <c r="E2358" s="6">
        <v>150</v>
      </c>
      <c r="F2358" s="5" t="s">
        <v>120</v>
      </c>
      <c r="G2358" s="6">
        <v>3000</v>
      </c>
      <c r="H2358" s="6">
        <v>705.8</v>
      </c>
      <c r="I2358" s="5" t="s">
        <v>29740</v>
      </c>
    </row>
    <row r="2359" ht="19" customHeight="1" spans="1:9">
      <c r="A2359" s="5">
        <v>7</v>
      </c>
      <c r="B2359" s="5" t="s">
        <v>503</v>
      </c>
      <c r="C2359" s="5" t="s">
        <v>52</v>
      </c>
      <c r="D2359" s="5">
        <v>31</v>
      </c>
      <c r="E2359" s="6">
        <v>150</v>
      </c>
      <c r="F2359" s="5" t="s">
        <v>113</v>
      </c>
      <c r="G2359" s="6">
        <v>3000</v>
      </c>
      <c r="H2359" s="6">
        <v>1592.2</v>
      </c>
      <c r="I2359" s="5" t="s">
        <v>29719</v>
      </c>
    </row>
    <row r="2360" ht="19" customHeight="1" spans="1:9">
      <c r="A2360" s="5">
        <v>7</v>
      </c>
      <c r="B2360" s="5" t="s">
        <v>507</v>
      </c>
      <c r="C2360" s="5" t="s">
        <v>52</v>
      </c>
      <c r="D2360" s="5">
        <v>31</v>
      </c>
      <c r="E2360" s="6">
        <v>150</v>
      </c>
      <c r="F2360" s="5" t="s">
        <v>120</v>
      </c>
      <c r="G2360" s="6">
        <v>3000</v>
      </c>
      <c r="H2360" s="6">
        <v>851.9</v>
      </c>
      <c r="I2360" s="5" t="s">
        <v>29740</v>
      </c>
    </row>
    <row r="2361" ht="19" customHeight="1" spans="1:9">
      <c r="A2361" s="5">
        <v>7</v>
      </c>
      <c r="B2361" s="5" t="s">
        <v>511</v>
      </c>
      <c r="C2361" s="5" t="s">
        <v>52</v>
      </c>
      <c r="D2361" s="5">
        <v>31</v>
      </c>
      <c r="E2361" s="6">
        <v>150</v>
      </c>
      <c r="F2361" s="5" t="s">
        <v>120</v>
      </c>
      <c r="G2361" s="6">
        <v>3000</v>
      </c>
      <c r="H2361" s="6">
        <v>1385</v>
      </c>
      <c r="I2361" s="5" t="s">
        <v>29740</v>
      </c>
    </row>
    <row r="2362" ht="19" customHeight="1" spans="1:9">
      <c r="A2362" s="5">
        <v>7</v>
      </c>
      <c r="B2362" s="5" t="s">
        <v>515</v>
      </c>
      <c r="C2362" s="5" t="s">
        <v>52</v>
      </c>
      <c r="D2362" s="5">
        <v>31</v>
      </c>
      <c r="E2362" s="6">
        <v>150</v>
      </c>
      <c r="F2362" s="5" t="s">
        <v>120</v>
      </c>
      <c r="G2362" s="6">
        <v>3000</v>
      </c>
      <c r="H2362" s="6">
        <v>1447</v>
      </c>
      <c r="I2362" s="5" t="s">
        <v>29740</v>
      </c>
    </row>
    <row r="2363" ht="19" customHeight="1" spans="1:9">
      <c r="A2363" s="5">
        <v>7</v>
      </c>
      <c r="B2363" s="5" t="s">
        <v>519</v>
      </c>
      <c r="C2363" s="5" t="s">
        <v>52</v>
      </c>
      <c r="D2363" s="5">
        <v>31</v>
      </c>
      <c r="E2363" s="6">
        <v>150</v>
      </c>
      <c r="F2363" s="5" t="s">
        <v>113</v>
      </c>
      <c r="G2363" s="6">
        <v>3000</v>
      </c>
      <c r="H2363" s="6">
        <v>4619</v>
      </c>
      <c r="I2363" s="5" t="s">
        <v>29719</v>
      </c>
    </row>
    <row r="2364" ht="19" customHeight="1" spans="1:9">
      <c r="A2364" s="5">
        <v>7</v>
      </c>
      <c r="B2364" s="5" t="s">
        <v>522</v>
      </c>
      <c r="C2364" s="5" t="s">
        <v>52</v>
      </c>
      <c r="D2364" s="5">
        <v>31</v>
      </c>
      <c r="E2364" s="6">
        <v>150</v>
      </c>
      <c r="F2364" s="5" t="s">
        <v>113</v>
      </c>
      <c r="G2364" s="6">
        <v>3000</v>
      </c>
      <c r="H2364" s="6">
        <v>5070.7</v>
      </c>
      <c r="I2364" s="5" t="s">
        <v>29719</v>
      </c>
    </row>
    <row r="2365" ht="19" customHeight="1" spans="1:9">
      <c r="A2365" s="5">
        <v>7</v>
      </c>
      <c r="B2365" s="5" t="s">
        <v>535</v>
      </c>
      <c r="C2365" s="5" t="s">
        <v>52</v>
      </c>
      <c r="D2365" s="5">
        <v>31</v>
      </c>
      <c r="E2365" s="6">
        <v>150</v>
      </c>
      <c r="F2365" s="5" t="s">
        <v>120</v>
      </c>
      <c r="G2365" s="6">
        <v>3000</v>
      </c>
      <c r="H2365" s="6">
        <v>978.2</v>
      </c>
      <c r="I2365" s="5" t="s">
        <v>29740</v>
      </c>
    </row>
    <row r="2366" ht="19" customHeight="1" spans="1:9">
      <c r="A2366" s="5">
        <v>7</v>
      </c>
      <c r="B2366" s="5" t="s">
        <v>542</v>
      </c>
      <c r="C2366" s="5" t="s">
        <v>52</v>
      </c>
      <c r="D2366" s="5">
        <v>31</v>
      </c>
      <c r="E2366" s="6">
        <v>150</v>
      </c>
      <c r="F2366" s="5" t="s">
        <v>120</v>
      </c>
      <c r="G2366" s="6">
        <v>3000</v>
      </c>
      <c r="H2366" s="6">
        <v>1983.2</v>
      </c>
      <c r="I2366" s="5" t="s">
        <v>29740</v>
      </c>
    </row>
    <row r="2367" ht="19" customHeight="1" spans="1:9">
      <c r="A2367" s="5">
        <v>7</v>
      </c>
      <c r="B2367" s="5" t="s">
        <v>543</v>
      </c>
      <c r="C2367" s="5" t="s">
        <v>52</v>
      </c>
      <c r="D2367" s="5">
        <v>31</v>
      </c>
      <c r="E2367" s="6">
        <v>150</v>
      </c>
      <c r="F2367" s="5" t="s">
        <v>113</v>
      </c>
      <c r="G2367" s="6">
        <v>3000</v>
      </c>
      <c r="H2367" s="6">
        <v>2978.1</v>
      </c>
      <c r="I2367" s="5" t="s">
        <v>29719</v>
      </c>
    </row>
    <row r="2368" ht="19" customHeight="1" spans="1:9">
      <c r="A2368" s="5">
        <v>7</v>
      </c>
      <c r="B2368" s="5" t="s">
        <v>397</v>
      </c>
      <c r="C2368" s="5" t="s">
        <v>63</v>
      </c>
      <c r="D2368" s="5">
        <v>13</v>
      </c>
      <c r="E2368" s="6">
        <v>260</v>
      </c>
      <c r="F2368" s="5" t="s">
        <v>120</v>
      </c>
      <c r="G2368" s="6">
        <v>2096.77</v>
      </c>
      <c r="H2368" s="6">
        <v>531.7</v>
      </c>
      <c r="I2368" s="5" t="s">
        <v>29740</v>
      </c>
    </row>
    <row r="2369" ht="19" customHeight="1" spans="1:9">
      <c r="A2369" s="5">
        <v>7</v>
      </c>
      <c r="B2369" s="5" t="s">
        <v>446</v>
      </c>
      <c r="C2369" s="5" t="s">
        <v>63</v>
      </c>
      <c r="D2369" s="5">
        <v>13</v>
      </c>
      <c r="E2369" s="6">
        <v>260</v>
      </c>
      <c r="F2369" s="5" t="s">
        <v>120</v>
      </c>
      <c r="G2369" s="6">
        <v>2096.77</v>
      </c>
      <c r="H2369" s="6">
        <v>2005.3</v>
      </c>
      <c r="I2369" s="5" t="s">
        <v>29740</v>
      </c>
    </row>
    <row r="2370" ht="19" customHeight="1" spans="1:9">
      <c r="A2370" s="5">
        <v>7</v>
      </c>
      <c r="B2370" s="5" t="s">
        <v>682</v>
      </c>
      <c r="C2370" s="5" t="s">
        <v>63</v>
      </c>
      <c r="D2370" s="5">
        <v>13</v>
      </c>
      <c r="E2370" s="6">
        <v>260</v>
      </c>
      <c r="F2370" s="5" t="s">
        <v>120</v>
      </c>
      <c r="G2370" s="6">
        <v>2096.77</v>
      </c>
      <c r="H2370" s="6">
        <v>2026.8</v>
      </c>
      <c r="I2370" s="5" t="s">
        <v>29740</v>
      </c>
    </row>
    <row r="2371" ht="19" customHeight="1" spans="1:9">
      <c r="A2371" s="5">
        <v>7</v>
      </c>
      <c r="B2371" s="5" t="s">
        <v>72</v>
      </c>
      <c r="C2371" s="5" t="s">
        <v>63</v>
      </c>
      <c r="D2371" s="5">
        <v>17</v>
      </c>
      <c r="E2371" s="6">
        <v>260</v>
      </c>
      <c r="F2371" s="5" t="s">
        <v>113</v>
      </c>
      <c r="G2371" s="6">
        <v>2741.94</v>
      </c>
      <c r="H2371" s="6">
        <v>3534.6</v>
      </c>
      <c r="I2371" s="5" t="s">
        <v>29719</v>
      </c>
    </row>
    <row r="2372" ht="19" customHeight="1" spans="1:9">
      <c r="A2372" s="5">
        <v>7</v>
      </c>
      <c r="B2372" s="5" t="s">
        <v>73</v>
      </c>
      <c r="C2372" s="5" t="s">
        <v>63</v>
      </c>
      <c r="D2372" s="5">
        <v>13</v>
      </c>
      <c r="E2372" s="6">
        <v>260</v>
      </c>
      <c r="F2372" s="5" t="s">
        <v>120</v>
      </c>
      <c r="G2372" s="6">
        <v>2096.77</v>
      </c>
      <c r="H2372" s="6">
        <v>1448.3</v>
      </c>
      <c r="I2372" s="5" t="s">
        <v>29740</v>
      </c>
    </row>
    <row r="2373" ht="19" customHeight="1" spans="1:9">
      <c r="A2373" s="5">
        <v>7</v>
      </c>
      <c r="B2373" s="5" t="s">
        <v>74</v>
      </c>
      <c r="C2373" s="5" t="s">
        <v>63</v>
      </c>
      <c r="D2373" s="5">
        <v>17</v>
      </c>
      <c r="E2373" s="6">
        <v>260</v>
      </c>
      <c r="F2373" s="5" t="s">
        <v>120</v>
      </c>
      <c r="G2373" s="6">
        <v>2741.94</v>
      </c>
      <c r="H2373" s="6">
        <v>2431</v>
      </c>
      <c r="I2373" s="5" t="s">
        <v>29740</v>
      </c>
    </row>
    <row r="2374" ht="19" customHeight="1" spans="1:9">
      <c r="A2374" s="5">
        <v>7</v>
      </c>
      <c r="B2374" s="5" t="s">
        <v>491</v>
      </c>
      <c r="C2374" s="5" t="s">
        <v>63</v>
      </c>
      <c r="D2374" s="5">
        <v>7</v>
      </c>
      <c r="E2374" s="6">
        <v>260</v>
      </c>
      <c r="F2374" s="5" t="s">
        <v>120</v>
      </c>
      <c r="G2374" s="6">
        <v>1129.03</v>
      </c>
      <c r="H2374" s="6">
        <v>1085</v>
      </c>
      <c r="I2374" s="5" t="s">
        <v>29740</v>
      </c>
    </row>
    <row r="2375" ht="19" customHeight="1" spans="1:9">
      <c r="A2375" s="5">
        <v>7</v>
      </c>
      <c r="B2375" s="5" t="s">
        <v>496</v>
      </c>
      <c r="C2375" s="5" t="s">
        <v>63</v>
      </c>
      <c r="D2375" s="5">
        <v>13</v>
      </c>
      <c r="E2375" s="6">
        <v>260</v>
      </c>
      <c r="F2375" s="5" t="s">
        <v>113</v>
      </c>
      <c r="G2375" s="6">
        <v>2096.77</v>
      </c>
      <c r="H2375" s="6">
        <v>2516.8</v>
      </c>
      <c r="I2375" s="5" t="s">
        <v>29719</v>
      </c>
    </row>
    <row r="2376" ht="19" customHeight="1" spans="1:9">
      <c r="A2376" s="5">
        <v>7</v>
      </c>
      <c r="B2376" s="5" t="s">
        <v>717</v>
      </c>
      <c r="C2376" s="5" t="s">
        <v>63</v>
      </c>
      <c r="D2376" s="5">
        <v>13</v>
      </c>
      <c r="E2376" s="6">
        <v>260</v>
      </c>
      <c r="F2376" s="5" t="s">
        <v>113</v>
      </c>
      <c r="G2376" s="6">
        <v>2096.77</v>
      </c>
      <c r="H2376" s="6">
        <v>2544.8</v>
      </c>
      <c r="I2376" s="5" t="s">
        <v>29719</v>
      </c>
    </row>
    <row r="2377" ht="19" customHeight="1" spans="1:9">
      <c r="A2377" s="5">
        <v>7</v>
      </c>
      <c r="B2377" s="5" t="s">
        <v>141</v>
      </c>
      <c r="C2377" s="5" t="s">
        <v>558</v>
      </c>
      <c r="D2377" s="5">
        <v>31</v>
      </c>
      <c r="E2377" s="6">
        <v>150</v>
      </c>
      <c r="F2377" s="5" t="s">
        <v>113</v>
      </c>
      <c r="G2377" s="6">
        <v>3000</v>
      </c>
      <c r="H2377" s="6">
        <v>3571.1</v>
      </c>
      <c r="I2377" s="5" t="s">
        <v>29719</v>
      </c>
    </row>
    <row r="2378" ht="19" customHeight="1" spans="1:9">
      <c r="A2378" s="5">
        <v>7</v>
      </c>
      <c r="B2378" s="5" t="s">
        <v>832</v>
      </c>
      <c r="C2378" s="5" t="s">
        <v>558</v>
      </c>
      <c r="D2378" s="5">
        <v>31</v>
      </c>
      <c r="E2378" s="6">
        <v>260</v>
      </c>
      <c r="F2378" s="5" t="s">
        <v>113</v>
      </c>
      <c r="G2378" s="6">
        <v>5000</v>
      </c>
      <c r="H2378" s="6">
        <v>4882.1</v>
      </c>
      <c r="I2378" s="5" t="s">
        <v>29719</v>
      </c>
    </row>
    <row r="2379" ht="19" customHeight="1" spans="1:9">
      <c r="A2379" s="5">
        <v>7</v>
      </c>
      <c r="B2379" s="5" t="s">
        <v>146</v>
      </c>
      <c r="C2379" s="5" t="s">
        <v>558</v>
      </c>
      <c r="D2379" s="5">
        <v>31</v>
      </c>
      <c r="E2379" s="6">
        <v>150</v>
      </c>
      <c r="F2379" s="5" t="s">
        <v>120</v>
      </c>
      <c r="G2379" s="6">
        <v>3000</v>
      </c>
      <c r="H2379" s="6">
        <v>2573.9</v>
      </c>
      <c r="I2379" s="5" t="s">
        <v>29740</v>
      </c>
    </row>
    <row r="2380" ht="19" customHeight="1" spans="1:9">
      <c r="A2380" s="5">
        <v>7</v>
      </c>
      <c r="B2380" s="5" t="s">
        <v>29651</v>
      </c>
      <c r="C2380" s="5" t="s">
        <v>558</v>
      </c>
      <c r="D2380" s="5">
        <v>3</v>
      </c>
      <c r="E2380" s="6">
        <v>260</v>
      </c>
      <c r="F2380" s="5" t="s">
        <v>120</v>
      </c>
      <c r="G2380" s="6">
        <v>483.87</v>
      </c>
      <c r="H2380" s="6">
        <v>0</v>
      </c>
      <c r="I2380" s="5" t="s">
        <v>29740</v>
      </c>
    </row>
    <row r="2381" ht="19" customHeight="1" spans="1:9">
      <c r="A2381" s="5">
        <v>7</v>
      </c>
      <c r="B2381" s="5" t="s">
        <v>569</v>
      </c>
      <c r="C2381" s="5" t="s">
        <v>558</v>
      </c>
      <c r="D2381" s="5">
        <v>31</v>
      </c>
      <c r="E2381" s="6">
        <v>260</v>
      </c>
      <c r="F2381" s="5" t="s">
        <v>113</v>
      </c>
      <c r="G2381" s="6">
        <v>5000</v>
      </c>
      <c r="H2381" s="6">
        <v>5059.3</v>
      </c>
      <c r="I2381" s="5" t="s">
        <v>29719</v>
      </c>
    </row>
    <row r="2382" ht="19" customHeight="1" spans="1:9">
      <c r="A2382" s="5">
        <v>7</v>
      </c>
      <c r="B2382" s="5" t="s">
        <v>147</v>
      </c>
      <c r="C2382" s="5" t="s">
        <v>558</v>
      </c>
      <c r="D2382" s="5">
        <v>3</v>
      </c>
      <c r="E2382" s="6">
        <v>260</v>
      </c>
      <c r="F2382" s="5" t="s">
        <v>120</v>
      </c>
      <c r="G2382" s="6">
        <v>483.87</v>
      </c>
      <c r="H2382" s="6">
        <v>24.9</v>
      </c>
      <c r="I2382" s="5" t="s">
        <v>29740</v>
      </c>
    </row>
    <row r="2383" ht="19" customHeight="1" spans="1:9">
      <c r="A2383" s="5">
        <v>7</v>
      </c>
      <c r="B2383" s="5" t="s">
        <v>572</v>
      </c>
      <c r="C2383" s="5" t="s">
        <v>558</v>
      </c>
      <c r="D2383" s="5">
        <v>31</v>
      </c>
      <c r="E2383" s="6">
        <v>260</v>
      </c>
      <c r="F2383" s="5" t="s">
        <v>120</v>
      </c>
      <c r="G2383" s="6">
        <v>5000</v>
      </c>
      <c r="H2383" s="6">
        <v>4520.6</v>
      </c>
      <c r="I2383" s="5" t="s">
        <v>29740</v>
      </c>
    </row>
    <row r="2384" ht="19" customHeight="1" spans="1:9">
      <c r="A2384" s="5">
        <v>7</v>
      </c>
      <c r="B2384" s="5" t="s">
        <v>575</v>
      </c>
      <c r="C2384" s="5" t="s">
        <v>558</v>
      </c>
      <c r="D2384" s="5">
        <v>31</v>
      </c>
      <c r="E2384" s="6">
        <v>260</v>
      </c>
      <c r="F2384" s="5" t="s">
        <v>120</v>
      </c>
      <c r="G2384" s="6">
        <v>5000</v>
      </c>
      <c r="H2384" s="6">
        <v>4118.5</v>
      </c>
      <c r="I2384" s="5" t="s">
        <v>29740</v>
      </c>
    </row>
    <row r="2385" ht="19" customHeight="1" spans="1:9">
      <c r="A2385" s="5">
        <v>7</v>
      </c>
      <c r="B2385" s="5" t="s">
        <v>29671</v>
      </c>
      <c r="C2385" s="5" t="s">
        <v>558</v>
      </c>
      <c r="D2385" s="5">
        <v>31</v>
      </c>
      <c r="E2385" s="6">
        <v>260</v>
      </c>
      <c r="F2385" s="5" t="s">
        <v>113</v>
      </c>
      <c r="G2385" s="6">
        <v>5000</v>
      </c>
      <c r="H2385" s="6">
        <v>13153.1</v>
      </c>
      <c r="I2385" s="5" t="s">
        <v>29719</v>
      </c>
    </row>
    <row r="2386" ht="19" customHeight="1" spans="1:9">
      <c r="A2386" s="5">
        <v>7</v>
      </c>
      <c r="B2386" s="5" t="s">
        <v>29703</v>
      </c>
      <c r="C2386" s="5" t="s">
        <v>558</v>
      </c>
      <c r="D2386" s="5">
        <v>31</v>
      </c>
      <c r="E2386" s="6">
        <v>260</v>
      </c>
      <c r="F2386" s="5" t="s">
        <v>113</v>
      </c>
      <c r="G2386" s="6">
        <v>5000</v>
      </c>
      <c r="H2386" s="6">
        <v>6592.2</v>
      </c>
      <c r="I2386" s="5" t="s">
        <v>29719</v>
      </c>
    </row>
    <row r="2387" ht="19" customHeight="1" spans="1:9">
      <c r="A2387" s="5">
        <v>7</v>
      </c>
      <c r="B2387" s="5" t="s">
        <v>29663</v>
      </c>
      <c r="C2387" s="5" t="s">
        <v>558</v>
      </c>
      <c r="D2387" s="5">
        <v>31</v>
      </c>
      <c r="E2387" s="6">
        <v>260</v>
      </c>
      <c r="F2387" s="5" t="s">
        <v>113</v>
      </c>
      <c r="G2387" s="6">
        <v>5000</v>
      </c>
      <c r="H2387" s="6">
        <v>9210.8</v>
      </c>
      <c r="I2387" s="5" t="s">
        <v>29719</v>
      </c>
    </row>
    <row r="2388" ht="19" customHeight="1" spans="1:9">
      <c r="A2388" s="5">
        <v>7</v>
      </c>
      <c r="B2388" s="5" t="s">
        <v>29666</v>
      </c>
      <c r="C2388" s="5" t="s">
        <v>558</v>
      </c>
      <c r="D2388" s="5">
        <v>12</v>
      </c>
      <c r="E2388" s="6">
        <v>260</v>
      </c>
      <c r="F2388" s="5" t="s">
        <v>120</v>
      </c>
      <c r="G2388" s="6">
        <v>1935.48</v>
      </c>
      <c r="H2388" s="6">
        <v>463.9</v>
      </c>
      <c r="I2388" s="5" t="s">
        <v>29740</v>
      </c>
    </row>
    <row r="2389" ht="19" customHeight="1" spans="1:9">
      <c r="A2389" s="5">
        <v>7</v>
      </c>
      <c r="B2389" s="5" t="s">
        <v>833</v>
      </c>
      <c r="C2389" s="5" t="s">
        <v>558</v>
      </c>
      <c r="D2389" s="5">
        <v>15</v>
      </c>
      <c r="E2389" s="6">
        <v>150</v>
      </c>
      <c r="F2389" s="5" t="s">
        <v>113</v>
      </c>
      <c r="G2389" s="6">
        <v>1451.61</v>
      </c>
      <c r="H2389" s="6">
        <v>153.1</v>
      </c>
      <c r="I2389" s="5" t="s">
        <v>29719</v>
      </c>
    </row>
    <row r="2390" ht="19" customHeight="1" spans="1:9">
      <c r="A2390" s="5">
        <v>7</v>
      </c>
      <c r="B2390" s="5" t="s">
        <v>834</v>
      </c>
      <c r="C2390" s="5" t="s">
        <v>558</v>
      </c>
      <c r="D2390" s="5">
        <v>31</v>
      </c>
      <c r="E2390" s="6">
        <v>260</v>
      </c>
      <c r="F2390" s="5" t="s">
        <v>113</v>
      </c>
      <c r="G2390" s="6">
        <v>5000</v>
      </c>
      <c r="H2390" s="6">
        <v>8196.7</v>
      </c>
      <c r="I2390" s="5" t="s">
        <v>29719</v>
      </c>
    </row>
    <row r="2391" ht="19" customHeight="1" spans="1:9">
      <c r="A2391" s="5">
        <v>7</v>
      </c>
      <c r="B2391" s="5" t="s">
        <v>29702</v>
      </c>
      <c r="C2391" s="5" t="s">
        <v>558</v>
      </c>
      <c r="D2391" s="5">
        <v>31</v>
      </c>
      <c r="E2391" s="6">
        <v>260</v>
      </c>
      <c r="F2391" s="5" t="s">
        <v>113</v>
      </c>
      <c r="G2391" s="6">
        <v>5000</v>
      </c>
      <c r="H2391" s="6">
        <v>8704.8</v>
      </c>
      <c r="I2391" s="5" t="s">
        <v>29719</v>
      </c>
    </row>
    <row r="2392" ht="19" customHeight="1" spans="1:9">
      <c r="A2392" s="5">
        <v>7</v>
      </c>
      <c r="B2392" s="5" t="s">
        <v>29612</v>
      </c>
      <c r="C2392" s="5" t="s">
        <v>558</v>
      </c>
      <c r="D2392" s="5">
        <v>31</v>
      </c>
      <c r="E2392" s="6">
        <v>260</v>
      </c>
      <c r="F2392" s="5" t="s">
        <v>120</v>
      </c>
      <c r="G2392" s="6">
        <v>5000</v>
      </c>
      <c r="H2392" s="6">
        <v>1941.9</v>
      </c>
      <c r="I2392" s="5" t="s">
        <v>29740</v>
      </c>
    </row>
    <row r="2393" ht="19" customHeight="1" spans="1:9">
      <c r="A2393" s="5">
        <v>7</v>
      </c>
      <c r="B2393" s="5" t="s">
        <v>580</v>
      </c>
      <c r="C2393" s="5" t="s">
        <v>558</v>
      </c>
      <c r="D2393" s="5">
        <v>31</v>
      </c>
      <c r="E2393" s="6">
        <v>260</v>
      </c>
      <c r="F2393" s="5" t="s">
        <v>120</v>
      </c>
      <c r="G2393" s="6">
        <v>5000</v>
      </c>
      <c r="H2393" s="6">
        <v>3175.7</v>
      </c>
      <c r="I2393" s="5" t="s">
        <v>29740</v>
      </c>
    </row>
    <row r="2394" ht="19" customHeight="1" spans="1:9">
      <c r="A2394" s="5">
        <v>7</v>
      </c>
      <c r="B2394" s="5" t="s">
        <v>835</v>
      </c>
      <c r="C2394" s="5" t="s">
        <v>558</v>
      </c>
      <c r="D2394" s="5">
        <v>31</v>
      </c>
      <c r="E2394" s="6">
        <v>260</v>
      </c>
      <c r="F2394" s="5" t="s">
        <v>113</v>
      </c>
      <c r="G2394" s="6">
        <v>5000</v>
      </c>
      <c r="H2394" s="6">
        <v>5487.9</v>
      </c>
      <c r="I2394" s="5" t="s">
        <v>29719</v>
      </c>
    </row>
    <row r="2395" ht="19" customHeight="1" spans="1:9">
      <c r="A2395" s="5">
        <v>7</v>
      </c>
      <c r="B2395" s="5" t="s">
        <v>154</v>
      </c>
      <c r="C2395" s="5" t="s">
        <v>558</v>
      </c>
      <c r="D2395" s="5">
        <v>31</v>
      </c>
      <c r="E2395" s="6">
        <v>260</v>
      </c>
      <c r="F2395" s="5" t="s">
        <v>113</v>
      </c>
      <c r="G2395" s="6">
        <v>5000</v>
      </c>
      <c r="H2395" s="6">
        <v>5552.9</v>
      </c>
      <c r="I2395" s="5" t="s">
        <v>29719</v>
      </c>
    </row>
    <row r="2396" ht="19" customHeight="1" spans="1:9">
      <c r="A2396" s="5">
        <v>7</v>
      </c>
      <c r="B2396" s="5" t="s">
        <v>29681</v>
      </c>
      <c r="C2396" s="5" t="s">
        <v>558</v>
      </c>
      <c r="D2396" s="5">
        <v>31</v>
      </c>
      <c r="E2396" s="6">
        <v>150</v>
      </c>
      <c r="F2396" s="5" t="s">
        <v>113</v>
      </c>
      <c r="G2396" s="6">
        <v>3000</v>
      </c>
      <c r="H2396" s="6">
        <v>5334.8</v>
      </c>
      <c r="I2396" s="5" t="s">
        <v>29719</v>
      </c>
    </row>
    <row r="2397" ht="19" customHeight="1" spans="1:9">
      <c r="A2397" s="5">
        <v>7</v>
      </c>
      <c r="B2397" s="5" t="s">
        <v>836</v>
      </c>
      <c r="C2397" s="5" t="s">
        <v>558</v>
      </c>
      <c r="D2397" s="5">
        <v>31</v>
      </c>
      <c r="E2397" s="6">
        <v>150</v>
      </c>
      <c r="F2397" s="5" t="s">
        <v>113</v>
      </c>
      <c r="G2397" s="6">
        <v>3000</v>
      </c>
      <c r="H2397" s="6">
        <v>5363.5</v>
      </c>
      <c r="I2397" s="5" t="s">
        <v>29719</v>
      </c>
    </row>
    <row r="2398" ht="19" customHeight="1" spans="1:9">
      <c r="A2398" s="5">
        <v>7</v>
      </c>
      <c r="B2398" s="5" t="s">
        <v>29656</v>
      </c>
      <c r="C2398" s="5" t="s">
        <v>558</v>
      </c>
      <c r="D2398" s="5">
        <v>31</v>
      </c>
      <c r="E2398" s="6">
        <v>150</v>
      </c>
      <c r="F2398" s="5" t="s">
        <v>113</v>
      </c>
      <c r="G2398" s="6">
        <v>3000</v>
      </c>
      <c r="H2398" s="6">
        <v>4254</v>
      </c>
      <c r="I2398" s="5" t="s">
        <v>29719</v>
      </c>
    </row>
    <row r="2399" ht="19" customHeight="1" spans="1:9">
      <c r="A2399" s="5">
        <v>7</v>
      </c>
      <c r="B2399" s="5" t="s">
        <v>583</v>
      </c>
      <c r="C2399" s="5" t="s">
        <v>558</v>
      </c>
      <c r="D2399" s="5">
        <v>31</v>
      </c>
      <c r="E2399" s="6">
        <v>150</v>
      </c>
      <c r="F2399" s="5" t="s">
        <v>120</v>
      </c>
      <c r="G2399" s="6">
        <v>3000</v>
      </c>
      <c r="H2399" s="6">
        <v>2393.3</v>
      </c>
      <c r="I2399" s="5" t="s">
        <v>29740</v>
      </c>
    </row>
    <row r="2400" ht="19" customHeight="1" spans="1:9">
      <c r="A2400" s="5">
        <v>7</v>
      </c>
      <c r="B2400" s="5" t="s">
        <v>29730</v>
      </c>
      <c r="C2400" s="5" t="s">
        <v>558</v>
      </c>
      <c r="D2400" s="5">
        <v>31</v>
      </c>
      <c r="E2400" s="6">
        <v>150</v>
      </c>
      <c r="F2400" s="5" t="s">
        <v>113</v>
      </c>
      <c r="G2400" s="6">
        <v>3000</v>
      </c>
      <c r="H2400" s="6">
        <v>4345.8</v>
      </c>
      <c r="I2400" s="5" t="s">
        <v>29719</v>
      </c>
    </row>
    <row r="2401" ht="19" customHeight="1" spans="1:9">
      <c r="A2401" s="5">
        <v>7</v>
      </c>
      <c r="B2401" s="5" t="s">
        <v>29748</v>
      </c>
      <c r="C2401" s="5" t="s">
        <v>558</v>
      </c>
      <c r="D2401" s="5">
        <v>31</v>
      </c>
      <c r="E2401" s="6">
        <v>260</v>
      </c>
      <c r="F2401" s="5" t="s">
        <v>113</v>
      </c>
      <c r="G2401" s="6">
        <v>5000</v>
      </c>
      <c r="H2401" s="6">
        <v>7187.5</v>
      </c>
      <c r="I2401" s="5" t="s">
        <v>29719</v>
      </c>
    </row>
    <row r="2402" ht="19" customHeight="1" spans="1:9">
      <c r="A2402" s="5">
        <v>7</v>
      </c>
      <c r="B2402" s="5" t="s">
        <v>586</v>
      </c>
      <c r="C2402" s="5" t="s">
        <v>558</v>
      </c>
      <c r="D2402" s="5">
        <v>31</v>
      </c>
      <c r="E2402" s="6">
        <v>150</v>
      </c>
      <c r="F2402" s="5" t="s">
        <v>113</v>
      </c>
      <c r="G2402" s="6">
        <v>3000</v>
      </c>
      <c r="H2402" s="6">
        <v>13042.1</v>
      </c>
      <c r="I2402" s="5" t="s">
        <v>29719</v>
      </c>
    </row>
    <row r="2403" ht="19" customHeight="1" spans="1:9">
      <c r="A2403" s="5">
        <v>7</v>
      </c>
      <c r="B2403" s="5" t="s">
        <v>29621</v>
      </c>
      <c r="C2403" s="5" t="s">
        <v>558</v>
      </c>
      <c r="D2403" s="5">
        <v>31</v>
      </c>
      <c r="E2403" s="6">
        <v>260</v>
      </c>
      <c r="F2403" s="5" t="s">
        <v>113</v>
      </c>
      <c r="G2403" s="6">
        <v>5000</v>
      </c>
      <c r="H2403" s="6">
        <v>5245.7</v>
      </c>
      <c r="I2403" s="5" t="s">
        <v>29719</v>
      </c>
    </row>
    <row r="2404" ht="19" customHeight="1" spans="1:9">
      <c r="A2404" s="5">
        <v>7</v>
      </c>
      <c r="B2404" s="5" t="s">
        <v>29675</v>
      </c>
      <c r="C2404" s="5" t="s">
        <v>558</v>
      </c>
      <c r="D2404" s="5">
        <v>31</v>
      </c>
      <c r="E2404" s="6">
        <v>260</v>
      </c>
      <c r="F2404" s="5" t="s">
        <v>113</v>
      </c>
      <c r="G2404" s="6">
        <v>5000</v>
      </c>
      <c r="H2404" s="6">
        <v>5626.5</v>
      </c>
      <c r="I2404" s="5" t="s">
        <v>29719</v>
      </c>
    </row>
    <row r="2405" ht="19" customHeight="1" spans="1:9">
      <c r="A2405" s="5">
        <v>7</v>
      </c>
      <c r="B2405" s="5" t="s">
        <v>589</v>
      </c>
      <c r="C2405" s="5" t="s">
        <v>558</v>
      </c>
      <c r="D2405" s="5">
        <v>31</v>
      </c>
      <c r="E2405" s="6">
        <v>260</v>
      </c>
      <c r="F2405" s="5" t="s">
        <v>120</v>
      </c>
      <c r="G2405" s="6">
        <v>5000</v>
      </c>
      <c r="H2405" s="6">
        <v>4746.7</v>
      </c>
      <c r="I2405" s="5" t="s">
        <v>29740</v>
      </c>
    </row>
    <row r="2406" ht="19" customHeight="1" spans="1:9">
      <c r="A2406" s="5">
        <v>7</v>
      </c>
      <c r="B2406" s="5" t="s">
        <v>29737</v>
      </c>
      <c r="C2406" s="5" t="s">
        <v>558</v>
      </c>
      <c r="D2406" s="5">
        <v>31</v>
      </c>
      <c r="E2406" s="6">
        <v>260</v>
      </c>
      <c r="F2406" s="5" t="s">
        <v>113</v>
      </c>
      <c r="G2406" s="6">
        <v>5000</v>
      </c>
      <c r="H2406" s="6">
        <v>5936.5</v>
      </c>
      <c r="I2406" s="5" t="s">
        <v>29719</v>
      </c>
    </row>
    <row r="2407" ht="19" customHeight="1" spans="1:9">
      <c r="A2407" s="5">
        <v>7</v>
      </c>
      <c r="B2407" s="5" t="s">
        <v>64</v>
      </c>
      <c r="C2407" s="5" t="s">
        <v>558</v>
      </c>
      <c r="D2407" s="5">
        <v>31</v>
      </c>
      <c r="E2407" s="6">
        <v>260</v>
      </c>
      <c r="F2407" s="5" t="s">
        <v>113</v>
      </c>
      <c r="G2407" s="6">
        <v>5000</v>
      </c>
      <c r="H2407" s="6">
        <v>6174.6</v>
      </c>
      <c r="I2407" s="5" t="s">
        <v>29719</v>
      </c>
    </row>
    <row r="2408" ht="19" customHeight="1" spans="1:9">
      <c r="A2408" s="5">
        <v>7</v>
      </c>
      <c r="B2408" s="5" t="s">
        <v>837</v>
      </c>
      <c r="C2408" s="5" t="s">
        <v>558</v>
      </c>
      <c r="D2408" s="5">
        <v>31</v>
      </c>
      <c r="E2408" s="6">
        <v>150</v>
      </c>
      <c r="F2408" s="5" t="s">
        <v>113</v>
      </c>
      <c r="G2408" s="6">
        <v>3000</v>
      </c>
      <c r="H2408" s="6">
        <v>6489.6</v>
      </c>
      <c r="I2408" s="5" t="s">
        <v>29719</v>
      </c>
    </row>
    <row r="2409" ht="19" customHeight="1" spans="1:9">
      <c r="A2409" s="5">
        <v>7</v>
      </c>
      <c r="B2409" s="5" t="s">
        <v>29647</v>
      </c>
      <c r="C2409" s="5" t="s">
        <v>558</v>
      </c>
      <c r="D2409" s="5">
        <v>3</v>
      </c>
      <c r="E2409" s="6">
        <v>260</v>
      </c>
      <c r="F2409" s="5" t="s">
        <v>120</v>
      </c>
      <c r="G2409" s="6">
        <v>483.87</v>
      </c>
      <c r="H2409" s="6">
        <v>117</v>
      </c>
      <c r="I2409" s="5" t="s">
        <v>29740</v>
      </c>
    </row>
    <row r="2410" ht="19" customHeight="1" spans="1:9">
      <c r="A2410" s="5">
        <v>7</v>
      </c>
      <c r="B2410" s="5" t="s">
        <v>590</v>
      </c>
      <c r="C2410" s="5" t="s">
        <v>558</v>
      </c>
      <c r="D2410" s="5">
        <v>31</v>
      </c>
      <c r="E2410" s="6">
        <v>150</v>
      </c>
      <c r="F2410" s="5" t="s">
        <v>113</v>
      </c>
      <c r="G2410" s="6">
        <v>3000</v>
      </c>
      <c r="H2410" s="6">
        <v>3867.6</v>
      </c>
      <c r="I2410" s="5" t="s">
        <v>29719</v>
      </c>
    </row>
    <row r="2411" ht="19" customHeight="1" spans="1:9">
      <c r="A2411" s="5">
        <v>7</v>
      </c>
      <c r="B2411" s="5" t="s">
        <v>838</v>
      </c>
      <c r="C2411" s="5" t="s">
        <v>558</v>
      </c>
      <c r="D2411" s="5">
        <v>31</v>
      </c>
      <c r="E2411" s="6">
        <v>150</v>
      </c>
      <c r="F2411" s="5" t="s">
        <v>113</v>
      </c>
      <c r="G2411" s="6">
        <v>3000</v>
      </c>
      <c r="H2411" s="6">
        <v>5121.4</v>
      </c>
      <c r="I2411" s="5" t="s">
        <v>29719</v>
      </c>
    </row>
    <row r="2412" ht="19" customHeight="1" spans="1:9">
      <c r="A2412" s="5">
        <v>7</v>
      </c>
      <c r="B2412" s="5" t="s">
        <v>592</v>
      </c>
      <c r="C2412" s="5" t="s">
        <v>558</v>
      </c>
      <c r="D2412" s="5">
        <v>31</v>
      </c>
      <c r="E2412" s="6">
        <v>150</v>
      </c>
      <c r="F2412" s="5" t="s">
        <v>120</v>
      </c>
      <c r="G2412" s="6">
        <v>3000</v>
      </c>
      <c r="H2412" s="6">
        <v>2391.5</v>
      </c>
      <c r="I2412" s="5" t="s">
        <v>29740</v>
      </c>
    </row>
    <row r="2413" ht="19" customHeight="1" spans="1:9">
      <c r="A2413" s="5">
        <v>7</v>
      </c>
      <c r="B2413" s="5" t="s">
        <v>155</v>
      </c>
      <c r="C2413" s="5" t="s">
        <v>558</v>
      </c>
      <c r="D2413" s="5">
        <v>31</v>
      </c>
      <c r="E2413" s="6">
        <v>150</v>
      </c>
      <c r="F2413" s="5" t="s">
        <v>113</v>
      </c>
      <c r="G2413" s="6">
        <v>3000</v>
      </c>
      <c r="H2413" s="6">
        <v>3900.5</v>
      </c>
      <c r="I2413" s="5" t="s">
        <v>29719</v>
      </c>
    </row>
    <row r="2414" ht="19" customHeight="1" spans="1:9">
      <c r="A2414" s="5">
        <v>7</v>
      </c>
      <c r="B2414" s="5" t="s">
        <v>839</v>
      </c>
      <c r="C2414" s="5" t="s">
        <v>558</v>
      </c>
      <c r="D2414" s="5">
        <v>31</v>
      </c>
      <c r="E2414" s="6">
        <v>150</v>
      </c>
      <c r="F2414" s="5" t="s">
        <v>113</v>
      </c>
      <c r="G2414" s="6">
        <v>3000</v>
      </c>
      <c r="H2414" s="6">
        <v>6425.7</v>
      </c>
      <c r="I2414" s="5" t="s">
        <v>29719</v>
      </c>
    </row>
    <row r="2415" ht="19" customHeight="1" spans="1:9">
      <c r="A2415" s="5">
        <v>7</v>
      </c>
      <c r="B2415" s="5" t="s">
        <v>598</v>
      </c>
      <c r="C2415" s="5" t="s">
        <v>558</v>
      </c>
      <c r="D2415" s="5">
        <v>31</v>
      </c>
      <c r="E2415" s="6">
        <v>150</v>
      </c>
      <c r="F2415" s="5" t="s">
        <v>120</v>
      </c>
      <c r="G2415" s="6">
        <v>3000</v>
      </c>
      <c r="H2415" s="6">
        <v>188.1</v>
      </c>
      <c r="I2415" s="5" t="s">
        <v>29740</v>
      </c>
    </row>
    <row r="2416" ht="19" customHeight="1" spans="1:9">
      <c r="A2416" s="5">
        <v>7</v>
      </c>
      <c r="B2416" s="5" t="s">
        <v>156</v>
      </c>
      <c r="C2416" s="5" t="s">
        <v>558</v>
      </c>
      <c r="D2416" s="5">
        <v>31</v>
      </c>
      <c r="E2416" s="6">
        <v>150</v>
      </c>
      <c r="F2416" s="5" t="s">
        <v>120</v>
      </c>
      <c r="G2416" s="6">
        <v>3000</v>
      </c>
      <c r="H2416" s="6">
        <v>2789.7</v>
      </c>
      <c r="I2416" s="5" t="s">
        <v>29740</v>
      </c>
    </row>
    <row r="2417" ht="19" customHeight="1" spans="1:9">
      <c r="A2417" s="5">
        <v>7</v>
      </c>
      <c r="B2417" s="5" t="s">
        <v>157</v>
      </c>
      <c r="C2417" s="5" t="s">
        <v>558</v>
      </c>
      <c r="D2417" s="5">
        <v>31</v>
      </c>
      <c r="E2417" s="6">
        <v>150</v>
      </c>
      <c r="F2417" s="5" t="s">
        <v>120</v>
      </c>
      <c r="G2417" s="6">
        <v>3000</v>
      </c>
      <c r="H2417" s="6">
        <v>0</v>
      </c>
      <c r="I2417" s="5" t="s">
        <v>29740</v>
      </c>
    </row>
    <row r="2418" ht="19" customHeight="1" spans="1:9">
      <c r="A2418" s="5">
        <v>7</v>
      </c>
      <c r="B2418" s="5" t="s">
        <v>600</v>
      </c>
      <c r="C2418" s="5" t="s">
        <v>558</v>
      </c>
      <c r="D2418" s="5">
        <v>31</v>
      </c>
      <c r="E2418" s="6">
        <v>150</v>
      </c>
      <c r="F2418" s="5" t="s">
        <v>113</v>
      </c>
      <c r="G2418" s="6">
        <v>3000</v>
      </c>
      <c r="H2418" s="6">
        <v>4125.4</v>
      </c>
      <c r="I2418" s="5" t="s">
        <v>29719</v>
      </c>
    </row>
    <row r="2419" ht="19" customHeight="1" spans="1:9">
      <c r="A2419" s="5">
        <v>7</v>
      </c>
      <c r="B2419" s="5" t="s">
        <v>159</v>
      </c>
      <c r="C2419" s="5" t="s">
        <v>558</v>
      </c>
      <c r="D2419" s="5">
        <v>31</v>
      </c>
      <c r="E2419" s="6">
        <v>150</v>
      </c>
      <c r="F2419" s="5" t="s">
        <v>120</v>
      </c>
      <c r="G2419" s="6">
        <v>3000</v>
      </c>
      <c r="H2419" s="6">
        <v>1727</v>
      </c>
      <c r="I2419" s="5" t="s">
        <v>29740</v>
      </c>
    </row>
    <row r="2420" ht="19" customHeight="1" spans="1:9">
      <c r="A2420" s="5">
        <v>7</v>
      </c>
      <c r="B2420" s="5" t="s">
        <v>841</v>
      </c>
      <c r="C2420" s="5" t="s">
        <v>558</v>
      </c>
      <c r="D2420" s="5">
        <v>31</v>
      </c>
      <c r="E2420" s="6">
        <v>150</v>
      </c>
      <c r="F2420" s="5" t="s">
        <v>113</v>
      </c>
      <c r="G2420" s="6">
        <v>3000</v>
      </c>
      <c r="H2420" s="6">
        <v>8485.5</v>
      </c>
      <c r="I2420" s="5" t="s">
        <v>29719</v>
      </c>
    </row>
    <row r="2421" ht="19" customHeight="1" spans="1:9">
      <c r="A2421" s="5">
        <v>7</v>
      </c>
      <c r="B2421" s="5" t="s">
        <v>29733</v>
      </c>
      <c r="C2421" s="5" t="s">
        <v>558</v>
      </c>
      <c r="D2421" s="5">
        <v>15</v>
      </c>
      <c r="E2421" s="6">
        <v>150</v>
      </c>
      <c r="F2421" s="5" t="s">
        <v>113</v>
      </c>
      <c r="G2421" s="6">
        <v>1451.61</v>
      </c>
      <c r="H2421" s="6">
        <v>0.1</v>
      </c>
      <c r="I2421" s="5" t="s">
        <v>29719</v>
      </c>
    </row>
    <row r="2422" ht="19" customHeight="1" spans="1:9">
      <c r="A2422" s="5">
        <v>7</v>
      </c>
      <c r="B2422" s="5" t="s">
        <v>842</v>
      </c>
      <c r="C2422" s="5" t="s">
        <v>558</v>
      </c>
      <c r="D2422" s="5">
        <v>31</v>
      </c>
      <c r="E2422" s="6">
        <v>150</v>
      </c>
      <c r="F2422" s="5" t="s">
        <v>113</v>
      </c>
      <c r="G2422" s="6">
        <v>3000</v>
      </c>
      <c r="H2422" s="6">
        <v>7303.2</v>
      </c>
      <c r="I2422" s="5" t="s">
        <v>29719</v>
      </c>
    </row>
    <row r="2423" ht="19" customHeight="1" spans="1:9">
      <c r="A2423" s="5">
        <v>7</v>
      </c>
      <c r="B2423" s="5" t="s">
        <v>160</v>
      </c>
      <c r="C2423" s="5" t="s">
        <v>558</v>
      </c>
      <c r="D2423" s="5">
        <v>31</v>
      </c>
      <c r="E2423" s="6">
        <v>150</v>
      </c>
      <c r="F2423" s="5" t="s">
        <v>113</v>
      </c>
      <c r="G2423" s="6">
        <v>3000</v>
      </c>
      <c r="H2423" s="6">
        <v>2259</v>
      </c>
      <c r="I2423" s="5" t="s">
        <v>29719</v>
      </c>
    </row>
    <row r="2424" ht="19" customHeight="1" spans="1:9">
      <c r="A2424" s="5">
        <v>7</v>
      </c>
      <c r="B2424" s="5" t="s">
        <v>843</v>
      </c>
      <c r="C2424" s="5" t="s">
        <v>558</v>
      </c>
      <c r="D2424" s="5">
        <v>31</v>
      </c>
      <c r="E2424" s="6">
        <v>150</v>
      </c>
      <c r="F2424" s="5" t="s">
        <v>113</v>
      </c>
      <c r="G2424" s="6">
        <v>3000</v>
      </c>
      <c r="H2424" s="6">
        <v>9059</v>
      </c>
      <c r="I2424" s="5" t="s">
        <v>29719</v>
      </c>
    </row>
    <row r="2425" ht="19" customHeight="1" spans="1:9">
      <c r="A2425" s="5">
        <v>7</v>
      </c>
      <c r="B2425" s="5" t="s">
        <v>844</v>
      </c>
      <c r="C2425" s="5" t="s">
        <v>558</v>
      </c>
      <c r="D2425" s="5">
        <v>31</v>
      </c>
      <c r="E2425" s="6">
        <v>150</v>
      </c>
      <c r="F2425" s="5" t="s">
        <v>113</v>
      </c>
      <c r="G2425" s="6">
        <v>3000</v>
      </c>
      <c r="H2425" s="6">
        <v>15123.7</v>
      </c>
      <c r="I2425" s="5" t="s">
        <v>29719</v>
      </c>
    </row>
    <row r="2426" ht="19" customHeight="1" spans="1:9">
      <c r="A2426" s="5">
        <v>7</v>
      </c>
      <c r="B2426" s="5" t="s">
        <v>252</v>
      </c>
      <c r="C2426" s="5" t="s">
        <v>253</v>
      </c>
      <c r="D2426" s="5">
        <v>31</v>
      </c>
      <c r="E2426" s="6">
        <v>1000</v>
      </c>
      <c r="F2426" s="5" t="s">
        <v>120</v>
      </c>
      <c r="G2426" s="6">
        <v>6000</v>
      </c>
      <c r="H2426" s="6">
        <v>760.2</v>
      </c>
      <c r="I2426" s="5" t="s">
        <v>29740</v>
      </c>
    </row>
    <row r="2427" ht="19" customHeight="1" spans="1:9">
      <c r="A2427" s="5">
        <v>7</v>
      </c>
      <c r="B2427" s="5" t="s">
        <v>257</v>
      </c>
      <c r="C2427" s="5" t="s">
        <v>253</v>
      </c>
      <c r="D2427" s="5">
        <v>31</v>
      </c>
      <c r="E2427" s="6">
        <v>1000</v>
      </c>
      <c r="F2427" s="5" t="s">
        <v>113</v>
      </c>
      <c r="G2427" s="6">
        <v>6000</v>
      </c>
      <c r="H2427" s="6">
        <v>2227.2</v>
      </c>
      <c r="I2427" s="5" t="s">
        <v>29719</v>
      </c>
    </row>
    <row r="2428" ht="19" customHeight="1" spans="1:9">
      <c r="A2428" s="5">
        <v>7</v>
      </c>
      <c r="B2428" s="5" t="s">
        <v>260</v>
      </c>
      <c r="C2428" s="5" t="s">
        <v>253</v>
      </c>
      <c r="D2428" s="5">
        <v>31</v>
      </c>
      <c r="E2428" s="6">
        <v>1000</v>
      </c>
      <c r="F2428" s="5" t="s">
        <v>113</v>
      </c>
      <c r="G2428" s="6">
        <v>6000</v>
      </c>
      <c r="H2428" s="6">
        <v>228.4</v>
      </c>
      <c r="I2428" s="5" t="s">
        <v>29719</v>
      </c>
    </row>
    <row r="2429" ht="19" customHeight="1" spans="1:9">
      <c r="A2429" s="5">
        <v>7</v>
      </c>
      <c r="B2429" s="5" t="s">
        <v>263</v>
      </c>
      <c r="C2429" s="5" t="s">
        <v>253</v>
      </c>
      <c r="D2429" s="5">
        <v>31</v>
      </c>
      <c r="E2429" s="6">
        <v>1000</v>
      </c>
      <c r="F2429" s="5" t="s">
        <v>120</v>
      </c>
      <c r="G2429" s="6">
        <v>6000</v>
      </c>
      <c r="H2429" s="6">
        <v>2727.7</v>
      </c>
      <c r="I2429" s="5" t="s">
        <v>29740</v>
      </c>
    </row>
    <row r="2430" ht="19" customHeight="1" spans="1:9">
      <c r="A2430" s="5">
        <v>7</v>
      </c>
      <c r="B2430" s="5" t="s">
        <v>266</v>
      </c>
      <c r="C2430" s="5" t="s">
        <v>253</v>
      </c>
      <c r="D2430" s="5">
        <v>31</v>
      </c>
      <c r="E2430" s="6">
        <v>1000</v>
      </c>
      <c r="F2430" s="5" t="s">
        <v>120</v>
      </c>
      <c r="G2430" s="6">
        <v>6000</v>
      </c>
      <c r="H2430" s="6">
        <v>4959.9</v>
      </c>
      <c r="I2430" s="5" t="s">
        <v>29740</v>
      </c>
    </row>
    <row r="2431" ht="19" customHeight="1" spans="1:9">
      <c r="A2431" s="5">
        <v>7</v>
      </c>
      <c r="B2431" s="5" t="s">
        <v>268</v>
      </c>
      <c r="C2431" s="5" t="s">
        <v>253</v>
      </c>
      <c r="D2431" s="5">
        <v>31</v>
      </c>
      <c r="E2431" s="6">
        <v>1000</v>
      </c>
      <c r="F2431" s="5" t="s">
        <v>113</v>
      </c>
      <c r="G2431" s="6">
        <v>6000</v>
      </c>
      <c r="H2431" s="6">
        <v>48.9</v>
      </c>
      <c r="I2431" s="5" t="s">
        <v>29719</v>
      </c>
    </row>
    <row r="2432" ht="19" customHeight="1" spans="1:9">
      <c r="A2432" s="5">
        <v>7</v>
      </c>
      <c r="B2432" s="5" t="s">
        <v>122</v>
      </c>
      <c r="C2432" s="5" t="s">
        <v>253</v>
      </c>
      <c r="D2432" s="5">
        <v>31</v>
      </c>
      <c r="E2432" s="6">
        <v>1000</v>
      </c>
      <c r="F2432" s="5" t="s">
        <v>120</v>
      </c>
      <c r="G2432" s="6">
        <v>6000</v>
      </c>
      <c r="H2432" s="6">
        <v>909.2</v>
      </c>
      <c r="I2432" s="5" t="s">
        <v>29740</v>
      </c>
    </row>
    <row r="2433" ht="19" customHeight="1" spans="1:9">
      <c r="A2433" s="5">
        <v>7</v>
      </c>
      <c r="B2433" s="5" t="s">
        <v>273</v>
      </c>
      <c r="C2433" s="5" t="s">
        <v>253</v>
      </c>
      <c r="D2433" s="5">
        <v>31</v>
      </c>
      <c r="E2433" s="6">
        <v>1000</v>
      </c>
      <c r="F2433" s="5" t="s">
        <v>113</v>
      </c>
      <c r="G2433" s="6">
        <v>6000</v>
      </c>
      <c r="H2433" s="6">
        <v>140.4</v>
      </c>
      <c r="I2433" s="5" t="s">
        <v>29719</v>
      </c>
    </row>
    <row r="2434" ht="19" customHeight="1" spans="1:9">
      <c r="A2434" s="5">
        <v>7</v>
      </c>
      <c r="B2434" s="5" t="s">
        <v>171</v>
      </c>
      <c r="C2434" s="5" t="s">
        <v>253</v>
      </c>
      <c r="D2434" s="5">
        <v>4</v>
      </c>
      <c r="E2434" s="6">
        <v>1000</v>
      </c>
      <c r="F2434" s="5" t="s">
        <v>120</v>
      </c>
      <c r="G2434" s="6">
        <v>774.19</v>
      </c>
      <c r="H2434" s="6">
        <v>265</v>
      </c>
      <c r="I2434" s="5" t="s">
        <v>29740</v>
      </c>
    </row>
    <row r="2435" ht="19" customHeight="1" spans="1:9">
      <c r="A2435" s="5">
        <v>7</v>
      </c>
      <c r="B2435" s="5" t="s">
        <v>274</v>
      </c>
      <c r="C2435" s="5" t="s">
        <v>253</v>
      </c>
      <c r="D2435" s="5">
        <v>31</v>
      </c>
      <c r="E2435" s="6">
        <v>1000</v>
      </c>
      <c r="F2435" s="5" t="s">
        <v>120</v>
      </c>
      <c r="G2435" s="6">
        <v>6000</v>
      </c>
      <c r="H2435" s="6">
        <v>256.3</v>
      </c>
      <c r="I2435" s="5" t="s">
        <v>29740</v>
      </c>
    </row>
    <row r="2436" ht="19" customHeight="1" spans="1:9">
      <c r="A2436" s="5">
        <v>7</v>
      </c>
      <c r="B2436" s="5" t="s">
        <v>29644</v>
      </c>
      <c r="C2436" s="5" t="s">
        <v>253</v>
      </c>
      <c r="D2436" s="5">
        <v>31</v>
      </c>
      <c r="E2436" s="6">
        <v>1000</v>
      </c>
      <c r="F2436" s="5" t="s">
        <v>120</v>
      </c>
      <c r="G2436" s="6">
        <v>6000</v>
      </c>
      <c r="H2436" s="6">
        <v>323.4</v>
      </c>
      <c r="I2436" s="5" t="s">
        <v>29740</v>
      </c>
    </row>
    <row r="2437" ht="19" customHeight="1" spans="1:9">
      <c r="A2437" s="5">
        <v>7</v>
      </c>
      <c r="B2437" s="5" t="s">
        <v>276</v>
      </c>
      <c r="C2437" s="5" t="s">
        <v>253</v>
      </c>
      <c r="D2437" s="5">
        <v>31</v>
      </c>
      <c r="E2437" s="6">
        <v>1000</v>
      </c>
      <c r="F2437" s="5" t="s">
        <v>113</v>
      </c>
      <c r="G2437" s="6">
        <v>6000</v>
      </c>
      <c r="H2437" s="6">
        <v>1507.1</v>
      </c>
      <c r="I2437" s="5" t="s">
        <v>29719</v>
      </c>
    </row>
    <row r="2438" ht="19" customHeight="1" spans="1:9">
      <c r="A2438" s="5">
        <v>7</v>
      </c>
      <c r="B2438" s="5" t="s">
        <v>279</v>
      </c>
      <c r="C2438" s="5" t="s">
        <v>253</v>
      </c>
      <c r="D2438" s="5">
        <v>25</v>
      </c>
      <c r="E2438" s="6">
        <v>1000</v>
      </c>
      <c r="F2438" s="5" t="s">
        <v>113</v>
      </c>
      <c r="G2438" s="6">
        <v>4838.71</v>
      </c>
      <c r="H2438" s="6">
        <v>2324</v>
      </c>
      <c r="I2438" s="5" t="s">
        <v>29719</v>
      </c>
    </row>
    <row r="2439" ht="19" customHeight="1" spans="1:9">
      <c r="A2439" s="5">
        <v>7</v>
      </c>
      <c r="B2439" s="5" t="s">
        <v>761</v>
      </c>
      <c r="C2439" s="5" t="s">
        <v>253</v>
      </c>
      <c r="D2439" s="5">
        <v>10</v>
      </c>
      <c r="E2439" s="6">
        <v>1000</v>
      </c>
      <c r="F2439" s="5" t="s">
        <v>113</v>
      </c>
      <c r="G2439" s="6">
        <v>1935.48</v>
      </c>
      <c r="H2439" s="6">
        <v>1908.5</v>
      </c>
      <c r="I2439" s="5" t="s">
        <v>29719</v>
      </c>
    </row>
    <row r="2440" ht="19" customHeight="1" spans="1:9">
      <c r="A2440" s="5">
        <v>7</v>
      </c>
      <c r="B2440" s="5" t="s">
        <v>283</v>
      </c>
      <c r="C2440" s="5" t="s">
        <v>253</v>
      </c>
      <c r="D2440" s="5">
        <v>28</v>
      </c>
      <c r="E2440" s="6">
        <v>1000</v>
      </c>
      <c r="F2440" s="5" t="s">
        <v>120</v>
      </c>
      <c r="G2440" s="6">
        <v>5419.35</v>
      </c>
      <c r="H2440" s="6">
        <v>285.3</v>
      </c>
      <c r="I2440" s="5" t="s">
        <v>29740</v>
      </c>
    </row>
    <row r="2441" ht="19" customHeight="1" spans="1:9">
      <c r="A2441" s="5">
        <v>7</v>
      </c>
      <c r="B2441" s="5" t="s">
        <v>284</v>
      </c>
      <c r="C2441" s="5" t="s">
        <v>253</v>
      </c>
      <c r="D2441" s="5">
        <v>16</v>
      </c>
      <c r="E2441" s="6">
        <v>1000</v>
      </c>
      <c r="F2441" s="5" t="s">
        <v>120</v>
      </c>
      <c r="G2441" s="6">
        <v>3096.77</v>
      </c>
      <c r="H2441" s="6">
        <v>2994.9</v>
      </c>
      <c r="I2441" s="5" t="s">
        <v>29740</v>
      </c>
    </row>
    <row r="2442" ht="19" customHeight="1" spans="1:9">
      <c r="A2442" s="5">
        <v>7</v>
      </c>
      <c r="B2442" s="5" t="s">
        <v>287</v>
      </c>
      <c r="C2442" s="5" t="s">
        <v>253</v>
      </c>
      <c r="D2442" s="5">
        <v>31</v>
      </c>
      <c r="E2442" s="6">
        <v>1000</v>
      </c>
      <c r="F2442" s="5" t="s">
        <v>113</v>
      </c>
      <c r="G2442" s="6">
        <v>6000</v>
      </c>
      <c r="H2442" s="6">
        <v>149.9</v>
      </c>
      <c r="I2442" s="5" t="s">
        <v>29719</v>
      </c>
    </row>
    <row r="2443" ht="19" customHeight="1" spans="1:9">
      <c r="A2443" s="5">
        <v>7</v>
      </c>
      <c r="B2443" s="5" t="s">
        <v>288</v>
      </c>
      <c r="C2443" s="5" t="s">
        <v>253</v>
      </c>
      <c r="D2443" s="5">
        <v>31</v>
      </c>
      <c r="E2443" s="6">
        <v>1000</v>
      </c>
      <c r="F2443" s="5" t="s">
        <v>113</v>
      </c>
      <c r="G2443" s="6">
        <v>6000</v>
      </c>
      <c r="H2443" s="6">
        <v>0</v>
      </c>
      <c r="I2443" s="5" t="s">
        <v>29719</v>
      </c>
    </row>
    <row r="2444" ht="19" customHeight="1" spans="1:9">
      <c r="A2444" s="5">
        <v>7</v>
      </c>
      <c r="B2444" s="5" t="s">
        <v>292</v>
      </c>
      <c r="C2444" s="5" t="s">
        <v>253</v>
      </c>
      <c r="D2444" s="5">
        <v>31</v>
      </c>
      <c r="E2444" s="6">
        <v>1000</v>
      </c>
      <c r="F2444" s="5" t="s">
        <v>120</v>
      </c>
      <c r="G2444" s="6">
        <v>6000</v>
      </c>
      <c r="H2444" s="6">
        <v>708.3</v>
      </c>
      <c r="I2444" s="5" t="s">
        <v>29740</v>
      </c>
    </row>
    <row r="2445" ht="19" customHeight="1" spans="1:9">
      <c r="A2445" s="5">
        <v>7</v>
      </c>
      <c r="B2445" s="5" t="s">
        <v>173</v>
      </c>
      <c r="C2445" s="5" t="s">
        <v>253</v>
      </c>
      <c r="D2445" s="5">
        <v>31</v>
      </c>
      <c r="E2445" s="6">
        <v>1000</v>
      </c>
      <c r="F2445" s="5" t="s">
        <v>120</v>
      </c>
      <c r="G2445" s="6">
        <v>6000</v>
      </c>
      <c r="H2445" s="6">
        <v>3156.7</v>
      </c>
      <c r="I2445" s="5" t="s">
        <v>29740</v>
      </c>
    </row>
    <row r="2446" ht="19" customHeight="1" spans="1:9">
      <c r="A2446" s="5">
        <v>7</v>
      </c>
      <c r="B2446" s="5" t="s">
        <v>293</v>
      </c>
      <c r="C2446" s="5" t="s">
        <v>253</v>
      </c>
      <c r="D2446" s="5">
        <v>31</v>
      </c>
      <c r="E2446" s="6">
        <v>1000</v>
      </c>
      <c r="F2446" s="5" t="s">
        <v>120</v>
      </c>
      <c r="G2446" s="6">
        <v>6000</v>
      </c>
      <c r="H2446" s="6">
        <v>831</v>
      </c>
      <c r="I2446" s="5" t="s">
        <v>29740</v>
      </c>
    </row>
    <row r="2447" ht="19" customHeight="1" spans="1:9">
      <c r="A2447" s="5">
        <v>7</v>
      </c>
      <c r="B2447" s="5" t="s">
        <v>295</v>
      </c>
      <c r="C2447" s="5" t="s">
        <v>253</v>
      </c>
      <c r="D2447" s="5">
        <v>29</v>
      </c>
      <c r="E2447" s="6">
        <v>1000</v>
      </c>
      <c r="F2447" s="5" t="s">
        <v>113</v>
      </c>
      <c r="G2447" s="6">
        <v>5612.91</v>
      </c>
      <c r="H2447" s="6">
        <v>4150</v>
      </c>
      <c r="I2447" s="5" t="s">
        <v>29719</v>
      </c>
    </row>
    <row r="2448" ht="19" customHeight="1" spans="1:9">
      <c r="A2448" s="5">
        <v>7</v>
      </c>
      <c r="B2448" s="5" t="s">
        <v>299</v>
      </c>
      <c r="C2448" s="5" t="s">
        <v>253</v>
      </c>
      <c r="D2448" s="5">
        <v>28</v>
      </c>
      <c r="E2448" s="6">
        <v>1000</v>
      </c>
      <c r="F2448" s="5" t="s">
        <v>113</v>
      </c>
      <c r="G2448" s="6">
        <v>5419.36</v>
      </c>
      <c r="H2448" s="6">
        <v>1432.9</v>
      </c>
      <c r="I2448" s="5" t="s">
        <v>29719</v>
      </c>
    </row>
    <row r="2449" ht="19" customHeight="1" spans="1:9">
      <c r="A2449" s="5">
        <v>7</v>
      </c>
      <c r="B2449" s="5" t="s">
        <v>303</v>
      </c>
      <c r="C2449" s="5" t="s">
        <v>253</v>
      </c>
      <c r="D2449" s="5">
        <v>31</v>
      </c>
      <c r="E2449" s="6">
        <v>1000</v>
      </c>
      <c r="F2449" s="5" t="s">
        <v>113</v>
      </c>
      <c r="G2449" s="6">
        <v>6000</v>
      </c>
      <c r="H2449" s="6">
        <v>116</v>
      </c>
      <c r="I2449" s="5" t="s">
        <v>29719</v>
      </c>
    </row>
    <row r="2450" ht="19" customHeight="1" spans="1:9">
      <c r="A2450" s="5">
        <v>7</v>
      </c>
      <c r="B2450" s="5" t="s">
        <v>305</v>
      </c>
      <c r="C2450" s="5" t="s">
        <v>253</v>
      </c>
      <c r="D2450" s="5">
        <v>27</v>
      </c>
      <c r="E2450" s="6">
        <v>1000</v>
      </c>
      <c r="F2450" s="5" t="s">
        <v>113</v>
      </c>
      <c r="G2450" s="6">
        <v>5225.8</v>
      </c>
      <c r="H2450" s="6">
        <v>5890.7</v>
      </c>
      <c r="I2450" s="5" t="s">
        <v>29719</v>
      </c>
    </row>
    <row r="2451" ht="19" customHeight="1" spans="1:9">
      <c r="A2451" s="5">
        <v>7</v>
      </c>
      <c r="B2451" s="5" t="s">
        <v>784</v>
      </c>
      <c r="C2451" s="5" t="s">
        <v>253</v>
      </c>
      <c r="D2451" s="5">
        <v>10</v>
      </c>
      <c r="E2451" s="6">
        <v>1000</v>
      </c>
      <c r="F2451" s="5" t="s">
        <v>113</v>
      </c>
      <c r="G2451" s="6">
        <v>1935.48</v>
      </c>
      <c r="H2451" s="6">
        <v>2246.2</v>
      </c>
      <c r="I2451" s="5" t="s">
        <v>29719</v>
      </c>
    </row>
    <row r="2452" ht="19" customHeight="1" spans="1:9">
      <c r="A2452" s="5">
        <v>7</v>
      </c>
      <c r="B2452" s="5" t="s">
        <v>129</v>
      </c>
      <c r="C2452" s="5" t="s">
        <v>253</v>
      </c>
      <c r="D2452" s="5">
        <v>3</v>
      </c>
      <c r="E2452" s="6">
        <v>1000</v>
      </c>
      <c r="F2452" s="5" t="s">
        <v>120</v>
      </c>
      <c r="G2452" s="6">
        <v>580.65</v>
      </c>
      <c r="H2452" s="6">
        <v>108.1</v>
      </c>
      <c r="I2452" s="5" t="s">
        <v>29740</v>
      </c>
    </row>
    <row r="2453" ht="19" customHeight="1" spans="1:9">
      <c r="A2453" s="5">
        <v>7</v>
      </c>
      <c r="B2453" s="5" t="s">
        <v>307</v>
      </c>
      <c r="C2453" s="5" t="s">
        <v>253</v>
      </c>
      <c r="D2453" s="5">
        <v>28</v>
      </c>
      <c r="E2453" s="6">
        <v>1000</v>
      </c>
      <c r="F2453" s="5" t="s">
        <v>113</v>
      </c>
      <c r="G2453" s="6">
        <v>5419.35</v>
      </c>
      <c r="H2453" s="6">
        <v>223.4</v>
      </c>
      <c r="I2453" s="5" t="s">
        <v>29719</v>
      </c>
    </row>
    <row r="2454" ht="19" customHeight="1" spans="1:9">
      <c r="A2454" s="5">
        <v>7</v>
      </c>
      <c r="B2454" s="5" t="s">
        <v>789</v>
      </c>
      <c r="C2454" s="5" t="s">
        <v>253</v>
      </c>
      <c r="D2454" s="5">
        <v>7</v>
      </c>
      <c r="E2454" s="6">
        <v>1000</v>
      </c>
      <c r="F2454" s="5" t="s">
        <v>120</v>
      </c>
      <c r="G2454" s="6">
        <v>1354.84</v>
      </c>
      <c r="H2454" s="6">
        <v>880.8</v>
      </c>
      <c r="I2454" s="5" t="s">
        <v>29740</v>
      </c>
    </row>
    <row r="2455" ht="19" customHeight="1" spans="1:9">
      <c r="A2455" s="5">
        <v>7</v>
      </c>
      <c r="B2455" s="5" t="s">
        <v>132</v>
      </c>
      <c r="C2455" s="5" t="s">
        <v>253</v>
      </c>
      <c r="D2455" s="5">
        <v>22</v>
      </c>
      <c r="E2455" s="6">
        <v>1000</v>
      </c>
      <c r="F2455" s="5" t="s">
        <v>113</v>
      </c>
      <c r="G2455" s="6">
        <v>4258.06</v>
      </c>
      <c r="H2455" s="6">
        <v>5242.2</v>
      </c>
      <c r="I2455" s="5" t="s">
        <v>29719</v>
      </c>
    </row>
    <row r="2456" ht="19" customHeight="1" spans="1:9">
      <c r="A2456" s="5">
        <v>7</v>
      </c>
      <c r="B2456" s="5" t="s">
        <v>309</v>
      </c>
      <c r="C2456" s="5" t="s">
        <v>253</v>
      </c>
      <c r="D2456" s="5">
        <v>31</v>
      </c>
      <c r="E2456" s="6">
        <v>260</v>
      </c>
      <c r="F2456" s="5" t="s">
        <v>120</v>
      </c>
      <c r="G2456" s="6">
        <v>5000</v>
      </c>
      <c r="H2456" s="6">
        <v>1806.8</v>
      </c>
      <c r="I2456" s="5" t="s">
        <v>29740</v>
      </c>
    </row>
    <row r="2457" ht="19" customHeight="1" spans="1:9">
      <c r="A2457" s="5">
        <v>7</v>
      </c>
      <c r="B2457" s="5" t="s">
        <v>313</v>
      </c>
      <c r="C2457" s="5" t="s">
        <v>253</v>
      </c>
      <c r="D2457" s="5">
        <v>31</v>
      </c>
      <c r="E2457" s="6">
        <v>260</v>
      </c>
      <c r="F2457" s="5" t="s">
        <v>120</v>
      </c>
      <c r="G2457" s="6">
        <v>5000</v>
      </c>
      <c r="H2457" s="6">
        <v>1715.5</v>
      </c>
      <c r="I2457" s="5" t="s">
        <v>29740</v>
      </c>
    </row>
    <row r="2458" ht="19" customHeight="1" spans="1:9">
      <c r="A2458" s="5">
        <v>7</v>
      </c>
      <c r="B2458" s="5" t="s">
        <v>316</v>
      </c>
      <c r="C2458" s="5" t="s">
        <v>253</v>
      </c>
      <c r="D2458" s="5">
        <v>31</v>
      </c>
      <c r="E2458" s="6">
        <v>260</v>
      </c>
      <c r="F2458" s="5" t="s">
        <v>120</v>
      </c>
      <c r="G2458" s="6">
        <v>5000</v>
      </c>
      <c r="H2458" s="6">
        <v>1120.2</v>
      </c>
      <c r="I2458" s="5" t="s">
        <v>29740</v>
      </c>
    </row>
    <row r="2459" ht="19" customHeight="1" spans="1:9">
      <c r="A2459" s="5">
        <v>7</v>
      </c>
      <c r="B2459" s="5" t="s">
        <v>318</v>
      </c>
      <c r="C2459" s="5" t="s">
        <v>253</v>
      </c>
      <c r="D2459" s="5">
        <v>31</v>
      </c>
      <c r="E2459" s="6">
        <v>260</v>
      </c>
      <c r="F2459" s="5" t="s">
        <v>120</v>
      </c>
      <c r="G2459" s="6">
        <v>5000</v>
      </c>
      <c r="H2459" s="6">
        <v>1635.4</v>
      </c>
      <c r="I2459" s="5" t="s">
        <v>29740</v>
      </c>
    </row>
    <row r="2460" ht="19" customHeight="1" spans="1:9">
      <c r="A2460" s="5">
        <v>7</v>
      </c>
      <c r="B2460" s="5" t="s">
        <v>29741</v>
      </c>
      <c r="C2460" s="5" t="s">
        <v>253</v>
      </c>
      <c r="D2460" s="5">
        <v>31</v>
      </c>
      <c r="E2460" s="6">
        <v>260</v>
      </c>
      <c r="F2460" s="5" t="s">
        <v>113</v>
      </c>
      <c r="G2460" s="6">
        <v>5000</v>
      </c>
      <c r="H2460" s="6">
        <v>9470.7</v>
      </c>
      <c r="I2460" s="5" t="s">
        <v>29719</v>
      </c>
    </row>
    <row r="2461" ht="19" customHeight="1" spans="1:9">
      <c r="A2461" s="5">
        <v>7</v>
      </c>
      <c r="B2461" s="5" t="s">
        <v>827</v>
      </c>
      <c r="C2461" s="5" t="s">
        <v>253</v>
      </c>
      <c r="D2461" s="5">
        <v>31</v>
      </c>
      <c r="E2461" s="6">
        <v>150</v>
      </c>
      <c r="F2461" s="5" t="s">
        <v>113</v>
      </c>
      <c r="G2461" s="6">
        <v>3000</v>
      </c>
      <c r="H2461" s="6">
        <v>7789.7</v>
      </c>
      <c r="I2461" s="5" t="s">
        <v>29719</v>
      </c>
    </row>
    <row r="2462" ht="19" customHeight="1" spans="1:9">
      <c r="A2462" s="5">
        <v>7</v>
      </c>
      <c r="B2462" s="5" t="s">
        <v>828</v>
      </c>
      <c r="C2462" s="5" t="s">
        <v>253</v>
      </c>
      <c r="D2462" s="5">
        <v>31</v>
      </c>
      <c r="E2462" s="6">
        <v>260</v>
      </c>
      <c r="F2462" s="5" t="s">
        <v>113</v>
      </c>
      <c r="G2462" s="6">
        <v>5000</v>
      </c>
      <c r="H2462" s="6">
        <v>8138.6</v>
      </c>
      <c r="I2462" s="5" t="s">
        <v>29719</v>
      </c>
    </row>
    <row r="2463" ht="19" customHeight="1" spans="1:9">
      <c r="A2463" s="5">
        <v>7</v>
      </c>
      <c r="B2463" s="5" t="s">
        <v>320</v>
      </c>
      <c r="C2463" s="5" t="s">
        <v>253</v>
      </c>
      <c r="D2463" s="5">
        <v>31</v>
      </c>
      <c r="E2463" s="6">
        <v>260</v>
      </c>
      <c r="F2463" s="5" t="s">
        <v>113</v>
      </c>
      <c r="G2463" s="6">
        <v>5000</v>
      </c>
      <c r="H2463" s="6">
        <v>4765.6</v>
      </c>
      <c r="I2463" s="5" t="s">
        <v>29719</v>
      </c>
    </row>
    <row r="2464" ht="19" customHeight="1" spans="1:9">
      <c r="A2464" s="5">
        <v>7</v>
      </c>
      <c r="B2464" s="5" t="s">
        <v>324</v>
      </c>
      <c r="C2464" s="5" t="s">
        <v>253</v>
      </c>
      <c r="D2464" s="5">
        <v>31</v>
      </c>
      <c r="E2464" s="6">
        <v>260</v>
      </c>
      <c r="F2464" s="5" t="s">
        <v>120</v>
      </c>
      <c r="G2464" s="6">
        <v>5000</v>
      </c>
      <c r="H2464" s="6">
        <v>272</v>
      </c>
      <c r="I2464" s="5" t="s">
        <v>29740</v>
      </c>
    </row>
    <row r="2465" ht="19" customHeight="1" spans="1:9">
      <c r="A2465" s="5">
        <v>7</v>
      </c>
      <c r="B2465" s="5" t="s">
        <v>326</v>
      </c>
      <c r="C2465" s="5" t="s">
        <v>253</v>
      </c>
      <c r="D2465" s="5">
        <v>31</v>
      </c>
      <c r="E2465" s="6">
        <v>260</v>
      </c>
      <c r="F2465" s="5" t="s">
        <v>113</v>
      </c>
      <c r="G2465" s="6">
        <v>5000</v>
      </c>
      <c r="H2465" s="6">
        <v>5914.1</v>
      </c>
      <c r="I2465" s="5" t="s">
        <v>29719</v>
      </c>
    </row>
    <row r="2466" ht="19" customHeight="1" spans="1:9">
      <c r="A2466" s="5">
        <v>7</v>
      </c>
      <c r="B2466" s="5" t="s">
        <v>337</v>
      </c>
      <c r="C2466" s="5" t="s">
        <v>253</v>
      </c>
      <c r="D2466" s="5">
        <v>31</v>
      </c>
      <c r="E2466" s="6">
        <v>260</v>
      </c>
      <c r="F2466" s="5" t="s">
        <v>120</v>
      </c>
      <c r="G2466" s="6">
        <v>5000</v>
      </c>
      <c r="H2466" s="6">
        <v>1918.1</v>
      </c>
      <c r="I2466" s="5" t="s">
        <v>29740</v>
      </c>
    </row>
    <row r="2467" ht="19" customHeight="1" spans="1:9">
      <c r="A2467" s="5">
        <v>7</v>
      </c>
      <c r="B2467" s="5" t="s">
        <v>338</v>
      </c>
      <c r="C2467" s="5" t="s">
        <v>253</v>
      </c>
      <c r="D2467" s="5">
        <v>28</v>
      </c>
      <c r="E2467" s="6">
        <v>260</v>
      </c>
      <c r="F2467" s="5" t="s">
        <v>120</v>
      </c>
      <c r="G2467" s="6">
        <v>4516.13</v>
      </c>
      <c r="H2467" s="6">
        <v>1257.6</v>
      </c>
      <c r="I2467" s="5" t="s">
        <v>29740</v>
      </c>
    </row>
    <row r="2468" ht="19" customHeight="1" spans="1:9">
      <c r="A2468" s="5">
        <v>7</v>
      </c>
      <c r="B2468" s="5" t="s">
        <v>29743</v>
      </c>
      <c r="C2468" s="5" t="s">
        <v>253</v>
      </c>
      <c r="D2468" s="5">
        <v>31</v>
      </c>
      <c r="E2468" s="6">
        <v>150</v>
      </c>
      <c r="F2468" s="5" t="s">
        <v>113</v>
      </c>
      <c r="G2468" s="6">
        <v>3000</v>
      </c>
      <c r="H2468" s="6">
        <v>2540</v>
      </c>
      <c r="I2468" s="5" t="s">
        <v>29719</v>
      </c>
    </row>
    <row r="2469" ht="19" customHeight="1" spans="1:9">
      <c r="A2469" s="5">
        <v>7</v>
      </c>
      <c r="B2469" s="5" t="s">
        <v>609</v>
      </c>
      <c r="C2469" s="5" t="s">
        <v>253</v>
      </c>
      <c r="D2469" s="5">
        <v>31</v>
      </c>
      <c r="E2469" s="6">
        <v>260</v>
      </c>
      <c r="F2469" s="5" t="s">
        <v>120</v>
      </c>
      <c r="G2469" s="6">
        <v>5000</v>
      </c>
      <c r="H2469" s="6">
        <v>199.3</v>
      </c>
      <c r="I2469" s="5" t="s">
        <v>29740</v>
      </c>
    </row>
    <row r="2470" ht="19" customHeight="1" spans="1:9">
      <c r="A2470" s="5">
        <v>7</v>
      </c>
      <c r="B2470" s="5" t="s">
        <v>343</v>
      </c>
      <c r="C2470" s="5" t="s">
        <v>253</v>
      </c>
      <c r="D2470" s="5">
        <v>31</v>
      </c>
      <c r="E2470" s="6">
        <v>260</v>
      </c>
      <c r="F2470" s="5" t="s">
        <v>113</v>
      </c>
      <c r="G2470" s="6">
        <v>5000</v>
      </c>
      <c r="H2470" s="6">
        <v>7292.1</v>
      </c>
      <c r="I2470" s="5" t="s">
        <v>29719</v>
      </c>
    </row>
    <row r="2471" ht="19" customHeight="1" spans="1:9">
      <c r="A2471" s="5">
        <v>7</v>
      </c>
      <c r="B2471" s="5" t="s">
        <v>29739</v>
      </c>
      <c r="C2471" s="5" t="s">
        <v>253</v>
      </c>
      <c r="D2471" s="5">
        <v>3</v>
      </c>
      <c r="E2471" s="6">
        <v>260</v>
      </c>
      <c r="F2471" s="5" t="s">
        <v>113</v>
      </c>
      <c r="G2471" s="6">
        <v>483.87</v>
      </c>
      <c r="H2471" s="6">
        <v>562.1</v>
      </c>
      <c r="I2471" s="5" t="s">
        <v>29719</v>
      </c>
    </row>
    <row r="2472" ht="19" customHeight="1" spans="1:9">
      <c r="A2472" s="5">
        <v>7</v>
      </c>
      <c r="B2472" s="5" t="s">
        <v>829</v>
      </c>
      <c r="C2472" s="5" t="s">
        <v>253</v>
      </c>
      <c r="D2472" s="5">
        <v>31</v>
      </c>
      <c r="E2472" s="6">
        <v>150</v>
      </c>
      <c r="F2472" s="5" t="s">
        <v>113</v>
      </c>
      <c r="G2472" s="6">
        <v>3000</v>
      </c>
      <c r="H2472" s="6">
        <v>6031</v>
      </c>
      <c r="I2472" s="5" t="s">
        <v>29719</v>
      </c>
    </row>
    <row r="2473" ht="19" customHeight="1" spans="1:9">
      <c r="A2473" s="5">
        <v>7</v>
      </c>
      <c r="B2473" s="5" t="s">
        <v>348</v>
      </c>
      <c r="C2473" s="5" t="s">
        <v>253</v>
      </c>
      <c r="D2473" s="5">
        <v>31</v>
      </c>
      <c r="E2473" s="6">
        <v>150</v>
      </c>
      <c r="F2473" s="5" t="s">
        <v>113</v>
      </c>
      <c r="G2473" s="6">
        <v>3000</v>
      </c>
      <c r="H2473" s="6">
        <v>3716.3</v>
      </c>
      <c r="I2473" s="5" t="s">
        <v>29719</v>
      </c>
    </row>
    <row r="2474" ht="19" customHeight="1" spans="1:9">
      <c r="A2474" s="5">
        <v>7</v>
      </c>
      <c r="B2474" s="5" t="s">
        <v>68</v>
      </c>
      <c r="C2474" s="5" t="s">
        <v>253</v>
      </c>
      <c r="D2474" s="5">
        <v>31</v>
      </c>
      <c r="E2474" s="6">
        <v>150</v>
      </c>
      <c r="F2474" s="5" t="s">
        <v>113</v>
      </c>
      <c r="G2474" s="6">
        <v>3000</v>
      </c>
      <c r="H2474" s="6">
        <v>8043.2</v>
      </c>
      <c r="I2474" s="5" t="s">
        <v>29719</v>
      </c>
    </row>
    <row r="2475" ht="19" customHeight="1" spans="1:9">
      <c r="A2475" s="5">
        <v>7</v>
      </c>
      <c r="B2475" s="5" t="s">
        <v>596</v>
      </c>
      <c r="C2475" s="5" t="s">
        <v>253</v>
      </c>
      <c r="D2475" s="5">
        <v>31</v>
      </c>
      <c r="E2475" s="6">
        <v>150</v>
      </c>
      <c r="F2475" s="5" t="s">
        <v>113</v>
      </c>
      <c r="G2475" s="6">
        <v>3000</v>
      </c>
      <c r="H2475" s="6">
        <v>3295.8</v>
      </c>
      <c r="I2475" s="5" t="s">
        <v>29719</v>
      </c>
    </row>
    <row r="2476" ht="19" customHeight="1" spans="1:9">
      <c r="A2476" s="5">
        <v>7</v>
      </c>
      <c r="B2476" s="5" t="s">
        <v>830</v>
      </c>
      <c r="C2476" s="5" t="s">
        <v>253</v>
      </c>
      <c r="D2476" s="5">
        <v>31</v>
      </c>
      <c r="E2476" s="6">
        <v>150</v>
      </c>
      <c r="F2476" s="5" t="s">
        <v>113</v>
      </c>
      <c r="G2476" s="6">
        <v>3000</v>
      </c>
      <c r="H2476" s="6">
        <v>7850.3</v>
      </c>
      <c r="I2476" s="5" t="s">
        <v>29719</v>
      </c>
    </row>
    <row r="2477" ht="19" customHeight="1" spans="1:9">
      <c r="A2477" s="5">
        <v>7</v>
      </c>
      <c r="B2477" s="5" t="s">
        <v>29751</v>
      </c>
      <c r="C2477" s="5" t="s">
        <v>253</v>
      </c>
      <c r="D2477" s="5">
        <v>31</v>
      </c>
      <c r="E2477" s="6">
        <v>150</v>
      </c>
      <c r="F2477" s="5" t="s">
        <v>113</v>
      </c>
      <c r="G2477" s="6">
        <v>3000</v>
      </c>
      <c r="H2477" s="6">
        <v>2583</v>
      </c>
      <c r="I2477" s="5" t="s">
        <v>29719</v>
      </c>
    </row>
    <row r="2478" ht="19" customHeight="1" spans="1:9">
      <c r="A2478" s="5">
        <v>7</v>
      </c>
      <c r="B2478" s="5" t="s">
        <v>29727</v>
      </c>
      <c r="C2478" s="5" t="s">
        <v>253</v>
      </c>
      <c r="D2478" s="5">
        <v>31</v>
      </c>
      <c r="E2478" s="6">
        <v>150</v>
      </c>
      <c r="F2478" s="5" t="s">
        <v>113</v>
      </c>
      <c r="G2478" s="6">
        <v>3000</v>
      </c>
      <c r="H2478" s="6">
        <v>6875</v>
      </c>
      <c r="I2478" s="5" t="s">
        <v>29719</v>
      </c>
    </row>
    <row r="2479" ht="19" customHeight="1" spans="1:9">
      <c r="A2479" s="5">
        <v>7</v>
      </c>
      <c r="B2479" s="5" t="s">
        <v>831</v>
      </c>
      <c r="C2479" s="5" t="s">
        <v>253</v>
      </c>
      <c r="D2479" s="5">
        <v>30</v>
      </c>
      <c r="E2479" s="6">
        <v>150</v>
      </c>
      <c r="F2479" s="5" t="s">
        <v>113</v>
      </c>
      <c r="G2479" s="6">
        <v>2903.23</v>
      </c>
      <c r="H2479" s="6">
        <v>10469.3</v>
      </c>
      <c r="I2479" s="5" t="s">
        <v>29719</v>
      </c>
    </row>
    <row r="2480" ht="19" customHeight="1" spans="1:9">
      <c r="A2480" s="5">
        <v>7</v>
      </c>
      <c r="B2480" s="5" t="s">
        <v>612</v>
      </c>
      <c r="C2480" s="5" t="s">
        <v>65</v>
      </c>
      <c r="D2480" s="5">
        <v>31</v>
      </c>
      <c r="E2480" s="6">
        <v>260</v>
      </c>
      <c r="F2480" s="5" t="s">
        <v>113</v>
      </c>
      <c r="G2480" s="6">
        <v>5000</v>
      </c>
      <c r="H2480" s="6">
        <v>7238.6</v>
      </c>
      <c r="I2480" s="5" t="s">
        <v>29719</v>
      </c>
    </row>
    <row r="2481" ht="19" customHeight="1" spans="1:9">
      <c r="A2481" s="5">
        <v>7</v>
      </c>
      <c r="B2481" s="5" t="s">
        <v>616</v>
      </c>
      <c r="C2481" s="5" t="s">
        <v>65</v>
      </c>
      <c r="D2481" s="5">
        <v>31</v>
      </c>
      <c r="E2481" s="6">
        <v>260</v>
      </c>
      <c r="F2481" s="5" t="s">
        <v>113</v>
      </c>
      <c r="G2481" s="6">
        <v>5000</v>
      </c>
      <c r="H2481" s="6">
        <v>5923.2</v>
      </c>
      <c r="I2481" s="5" t="s">
        <v>29719</v>
      </c>
    </row>
    <row r="2482" ht="19" customHeight="1" spans="1:9">
      <c r="A2482" s="5">
        <v>7</v>
      </c>
      <c r="B2482" s="5" t="s">
        <v>29648</v>
      </c>
      <c r="C2482" s="5" t="s">
        <v>65</v>
      </c>
      <c r="D2482" s="5">
        <v>3</v>
      </c>
      <c r="E2482" s="6">
        <v>260</v>
      </c>
      <c r="F2482" s="5" t="s">
        <v>113</v>
      </c>
      <c r="G2482" s="6">
        <v>483.87</v>
      </c>
      <c r="H2482" s="6">
        <v>458.9</v>
      </c>
      <c r="I2482" s="5" t="s">
        <v>29719</v>
      </c>
    </row>
    <row r="2483" ht="19" customHeight="1" spans="1:9">
      <c r="A2483" s="5">
        <v>7</v>
      </c>
      <c r="B2483" s="5" t="s">
        <v>29664</v>
      </c>
      <c r="C2483" s="5" t="s">
        <v>65</v>
      </c>
      <c r="D2483" s="5">
        <v>20</v>
      </c>
      <c r="E2483" s="6">
        <v>260</v>
      </c>
      <c r="F2483" s="5" t="s">
        <v>113</v>
      </c>
      <c r="G2483" s="6">
        <v>3225.81</v>
      </c>
      <c r="H2483" s="6">
        <v>2841.1</v>
      </c>
      <c r="I2483" s="5" t="s">
        <v>29719</v>
      </c>
    </row>
    <row r="2484" ht="19" customHeight="1" spans="1:9">
      <c r="A2484" s="5">
        <v>7</v>
      </c>
      <c r="B2484" s="5" t="s">
        <v>618</v>
      </c>
      <c r="C2484" s="5" t="s">
        <v>65</v>
      </c>
      <c r="D2484" s="5">
        <v>31</v>
      </c>
      <c r="E2484" s="6">
        <v>260</v>
      </c>
      <c r="F2484" s="5" t="s">
        <v>113</v>
      </c>
      <c r="G2484" s="6">
        <v>5000</v>
      </c>
      <c r="H2484" s="6">
        <v>6068.3</v>
      </c>
      <c r="I2484" s="5" t="s">
        <v>29719</v>
      </c>
    </row>
    <row r="2485" ht="19" customHeight="1" spans="1:9">
      <c r="A2485" s="5">
        <v>7</v>
      </c>
      <c r="B2485" s="5" t="s">
        <v>29628</v>
      </c>
      <c r="C2485" s="5" t="s">
        <v>65</v>
      </c>
      <c r="D2485" s="5">
        <v>20</v>
      </c>
      <c r="E2485" s="6">
        <v>260</v>
      </c>
      <c r="F2485" s="5" t="s">
        <v>120</v>
      </c>
      <c r="G2485" s="6">
        <v>3225.81</v>
      </c>
      <c r="H2485" s="6">
        <v>2933.7</v>
      </c>
      <c r="I2485" s="5" t="s">
        <v>29740</v>
      </c>
    </row>
    <row r="2486" ht="19" customHeight="1" spans="1:9">
      <c r="A2486" s="5">
        <v>7</v>
      </c>
      <c r="B2486" s="5" t="s">
        <v>29626</v>
      </c>
      <c r="C2486" s="5" t="s">
        <v>65</v>
      </c>
      <c r="D2486" s="5">
        <v>31</v>
      </c>
      <c r="E2486" s="6">
        <v>260</v>
      </c>
      <c r="F2486" s="5" t="s">
        <v>113</v>
      </c>
      <c r="G2486" s="6">
        <v>5000</v>
      </c>
      <c r="H2486" s="6">
        <v>6789.1</v>
      </c>
      <c r="I2486" s="5" t="s">
        <v>29719</v>
      </c>
    </row>
    <row r="2487" ht="19" customHeight="1" spans="1:9">
      <c r="A2487" s="5">
        <v>7</v>
      </c>
      <c r="B2487" s="5" t="s">
        <v>619</v>
      </c>
      <c r="C2487" s="5" t="s">
        <v>65</v>
      </c>
      <c r="D2487" s="5">
        <v>31</v>
      </c>
      <c r="E2487" s="6">
        <v>150</v>
      </c>
      <c r="F2487" s="5" t="s">
        <v>113</v>
      </c>
      <c r="G2487" s="6">
        <v>3000</v>
      </c>
      <c r="H2487" s="6">
        <v>8631.5</v>
      </c>
      <c r="I2487" s="5" t="s">
        <v>29719</v>
      </c>
    </row>
    <row r="2488" ht="19" customHeight="1" spans="1:9">
      <c r="A2488" s="5">
        <v>7</v>
      </c>
      <c r="B2488" s="5" t="s">
        <v>852</v>
      </c>
      <c r="C2488" s="5" t="s">
        <v>65</v>
      </c>
      <c r="D2488" s="5">
        <v>31</v>
      </c>
      <c r="E2488" s="6">
        <v>260</v>
      </c>
      <c r="F2488" s="5" t="s">
        <v>113</v>
      </c>
      <c r="G2488" s="6">
        <v>5000</v>
      </c>
      <c r="H2488" s="6">
        <v>12889.1</v>
      </c>
      <c r="I2488" s="5" t="s">
        <v>29719</v>
      </c>
    </row>
    <row r="2489" ht="19" customHeight="1" spans="1:9">
      <c r="A2489" s="5">
        <v>7</v>
      </c>
      <c r="B2489" s="5" t="s">
        <v>623</v>
      </c>
      <c r="C2489" s="5" t="s">
        <v>65</v>
      </c>
      <c r="D2489" s="5">
        <v>31</v>
      </c>
      <c r="E2489" s="6">
        <v>150</v>
      </c>
      <c r="F2489" s="5" t="s">
        <v>113</v>
      </c>
      <c r="G2489" s="6">
        <v>3000</v>
      </c>
      <c r="H2489" s="6">
        <v>7531.4</v>
      </c>
      <c r="I2489" s="5" t="s">
        <v>29719</v>
      </c>
    </row>
    <row r="2490" ht="19" customHeight="1" spans="1:9">
      <c r="A2490" s="5">
        <v>7</v>
      </c>
      <c r="B2490" s="5" t="s">
        <v>853</v>
      </c>
      <c r="C2490" s="5" t="s">
        <v>65</v>
      </c>
      <c r="D2490" s="5">
        <v>31</v>
      </c>
      <c r="E2490" s="6">
        <v>260</v>
      </c>
      <c r="F2490" s="5" t="s">
        <v>113</v>
      </c>
      <c r="G2490" s="6">
        <v>5000</v>
      </c>
      <c r="H2490" s="6">
        <v>11040</v>
      </c>
      <c r="I2490" s="5" t="s">
        <v>29719</v>
      </c>
    </row>
    <row r="2491" ht="19" customHeight="1" spans="1:9">
      <c r="A2491" s="5">
        <v>7</v>
      </c>
      <c r="B2491" s="5" t="s">
        <v>625</v>
      </c>
      <c r="C2491" s="5" t="s">
        <v>65</v>
      </c>
      <c r="D2491" s="5">
        <v>31</v>
      </c>
      <c r="E2491" s="6">
        <v>260</v>
      </c>
      <c r="F2491" s="5" t="s">
        <v>113</v>
      </c>
      <c r="G2491" s="6">
        <v>5000</v>
      </c>
      <c r="H2491" s="6">
        <v>4672.6</v>
      </c>
      <c r="I2491" s="5" t="s">
        <v>29719</v>
      </c>
    </row>
    <row r="2492" ht="19" customHeight="1" spans="1:9">
      <c r="A2492" s="5">
        <v>7</v>
      </c>
      <c r="B2492" s="5" t="s">
        <v>627</v>
      </c>
      <c r="C2492" s="5" t="s">
        <v>65</v>
      </c>
      <c r="D2492" s="5">
        <v>31</v>
      </c>
      <c r="E2492" s="6">
        <v>150</v>
      </c>
      <c r="F2492" s="5" t="s">
        <v>120</v>
      </c>
      <c r="G2492" s="6">
        <v>3000</v>
      </c>
      <c r="H2492" s="6">
        <v>0</v>
      </c>
      <c r="I2492" s="5" t="s">
        <v>29740</v>
      </c>
    </row>
    <row r="2493" ht="19" customHeight="1" spans="1:9">
      <c r="A2493" s="5">
        <v>7</v>
      </c>
      <c r="B2493" s="5" t="s">
        <v>854</v>
      </c>
      <c r="C2493" s="5" t="s">
        <v>65</v>
      </c>
      <c r="D2493" s="5">
        <v>31</v>
      </c>
      <c r="E2493" s="6">
        <v>260</v>
      </c>
      <c r="F2493" s="5" t="s">
        <v>113</v>
      </c>
      <c r="G2493" s="6">
        <v>5000</v>
      </c>
      <c r="H2493" s="6">
        <v>12393.9</v>
      </c>
      <c r="I2493" s="5" t="s">
        <v>29719</v>
      </c>
    </row>
    <row r="2494" ht="19" customHeight="1" spans="1:9">
      <c r="A2494" s="5">
        <v>7</v>
      </c>
      <c r="B2494" s="5" t="s">
        <v>29706</v>
      </c>
      <c r="C2494" s="5" t="s">
        <v>65</v>
      </c>
      <c r="D2494" s="5">
        <v>16</v>
      </c>
      <c r="E2494" s="6">
        <v>260</v>
      </c>
      <c r="F2494" s="5" t="s">
        <v>120</v>
      </c>
      <c r="G2494" s="6">
        <v>2580.65</v>
      </c>
      <c r="H2494" s="6">
        <v>10.7</v>
      </c>
      <c r="I2494" s="5" t="s">
        <v>29740</v>
      </c>
    </row>
    <row r="2495" ht="19" customHeight="1" spans="1:9">
      <c r="A2495" s="5">
        <v>7</v>
      </c>
      <c r="B2495" s="5" t="s">
        <v>631</v>
      </c>
      <c r="C2495" s="5" t="s">
        <v>65</v>
      </c>
      <c r="D2495" s="5">
        <v>31</v>
      </c>
      <c r="E2495" s="6">
        <v>150</v>
      </c>
      <c r="F2495" s="5" t="s">
        <v>113</v>
      </c>
      <c r="G2495" s="6">
        <v>3000</v>
      </c>
      <c r="H2495" s="6">
        <v>505.8</v>
      </c>
      <c r="I2495" s="5" t="s">
        <v>29719</v>
      </c>
    </row>
    <row r="2496" ht="19" customHeight="1" spans="1:9">
      <c r="A2496" s="5">
        <v>7</v>
      </c>
      <c r="B2496" s="5" t="s">
        <v>67</v>
      </c>
      <c r="C2496" s="5" t="s">
        <v>65</v>
      </c>
      <c r="D2496" s="5">
        <v>11</v>
      </c>
      <c r="E2496" s="6">
        <v>150</v>
      </c>
      <c r="F2496" s="5" t="s">
        <v>113</v>
      </c>
      <c r="G2496" s="6">
        <v>1064.52</v>
      </c>
      <c r="H2496" s="6">
        <v>1808.5</v>
      </c>
      <c r="I2496" s="5" t="s">
        <v>29719</v>
      </c>
    </row>
    <row r="2497" ht="19" customHeight="1" spans="1:9">
      <c r="A2497" s="5">
        <v>7</v>
      </c>
      <c r="B2497" s="5" t="s">
        <v>594</v>
      </c>
      <c r="C2497" s="5" t="s">
        <v>65</v>
      </c>
      <c r="D2497" s="5">
        <v>10</v>
      </c>
      <c r="E2497" s="6">
        <v>150</v>
      </c>
      <c r="F2497" s="5" t="s">
        <v>113</v>
      </c>
      <c r="G2497" s="6">
        <v>967.74</v>
      </c>
      <c r="H2497" s="6">
        <v>2362.2</v>
      </c>
      <c r="I2497" s="5" t="s">
        <v>29719</v>
      </c>
    </row>
    <row r="2498" ht="19" customHeight="1" spans="1:9">
      <c r="A2498" s="5">
        <v>7</v>
      </c>
      <c r="B2498" s="5" t="s">
        <v>637</v>
      </c>
      <c r="C2498" s="5" t="s">
        <v>65</v>
      </c>
      <c r="D2498" s="5">
        <v>31</v>
      </c>
      <c r="E2498" s="6">
        <v>150</v>
      </c>
      <c r="F2498" s="5" t="s">
        <v>113</v>
      </c>
      <c r="G2498" s="6">
        <v>3000</v>
      </c>
      <c r="H2498" s="6">
        <v>5556.1</v>
      </c>
      <c r="I2498" s="5" t="s">
        <v>29719</v>
      </c>
    </row>
    <row r="2499" ht="19" customHeight="1" spans="1:9">
      <c r="A2499" s="5">
        <v>7</v>
      </c>
      <c r="B2499" s="5" t="s">
        <v>855</v>
      </c>
      <c r="C2499" s="5" t="s">
        <v>65</v>
      </c>
      <c r="D2499" s="5">
        <v>31</v>
      </c>
      <c r="E2499" s="6">
        <v>150</v>
      </c>
      <c r="F2499" s="5" t="s">
        <v>113</v>
      </c>
      <c r="G2499" s="6">
        <v>3000</v>
      </c>
      <c r="H2499" s="6">
        <v>5894.6</v>
      </c>
      <c r="I2499" s="5" t="s">
        <v>29719</v>
      </c>
    </row>
    <row r="2500" ht="19" customHeight="1" spans="1:9">
      <c r="A2500" s="5">
        <v>7</v>
      </c>
      <c r="B2500" s="5" t="s">
        <v>166</v>
      </c>
      <c r="C2500" s="5" t="s">
        <v>29721</v>
      </c>
      <c r="D2500" s="5">
        <v>14</v>
      </c>
      <c r="E2500" s="6">
        <v>1000</v>
      </c>
      <c r="F2500" s="5" t="s">
        <v>120</v>
      </c>
      <c r="G2500" s="6">
        <v>2709.68</v>
      </c>
      <c r="H2500" s="6">
        <v>3758.7</v>
      </c>
      <c r="I2500" s="5" t="s">
        <v>29740</v>
      </c>
    </row>
    <row r="2501" ht="19" customHeight="1" spans="1:9">
      <c r="A2501" s="5">
        <v>7</v>
      </c>
      <c r="B2501" s="5" t="s">
        <v>127</v>
      </c>
      <c r="C2501" s="5" t="s">
        <v>29721</v>
      </c>
      <c r="D2501" s="5">
        <v>14</v>
      </c>
      <c r="E2501" s="6">
        <v>1000</v>
      </c>
      <c r="F2501" s="5" t="s">
        <v>120</v>
      </c>
      <c r="G2501" s="6">
        <v>2709.68</v>
      </c>
      <c r="H2501" s="6">
        <v>2571.3</v>
      </c>
      <c r="I2501" s="5" t="s">
        <v>29740</v>
      </c>
    </row>
    <row r="2502" ht="19" customHeight="1" spans="1:9">
      <c r="A2502" s="5">
        <v>7</v>
      </c>
      <c r="B2502" s="5" t="s">
        <v>334</v>
      </c>
      <c r="C2502" s="5" t="s">
        <v>29721</v>
      </c>
      <c r="D2502" s="5">
        <v>31</v>
      </c>
      <c r="E2502" s="6">
        <v>260</v>
      </c>
      <c r="F2502" s="5" t="s">
        <v>120</v>
      </c>
      <c r="G2502" s="6">
        <v>5000</v>
      </c>
      <c r="H2502" s="6">
        <v>3776.9</v>
      </c>
      <c r="I2502" s="5" t="s">
        <v>29740</v>
      </c>
    </row>
    <row r="2503" ht="19" customHeight="1" spans="1:9">
      <c r="A2503" s="5">
        <v>7</v>
      </c>
      <c r="B2503" s="5" t="s">
        <v>29764</v>
      </c>
      <c r="C2503" s="5" t="s">
        <v>29721</v>
      </c>
      <c r="D2503" s="5">
        <v>31</v>
      </c>
      <c r="E2503" s="6">
        <v>260</v>
      </c>
      <c r="F2503" s="5" t="s">
        <v>120</v>
      </c>
      <c r="G2503" s="6">
        <v>5000</v>
      </c>
      <c r="H2503" s="6">
        <v>9819.9</v>
      </c>
      <c r="I2503" s="5" t="s">
        <v>29740</v>
      </c>
    </row>
    <row r="2504" ht="19" customHeight="1" spans="1:9">
      <c r="A2504" s="5">
        <v>7</v>
      </c>
      <c r="B2504" s="5" t="s">
        <v>342</v>
      </c>
      <c r="C2504" s="5" t="s">
        <v>29721</v>
      </c>
      <c r="D2504" s="5">
        <v>31</v>
      </c>
      <c r="E2504" s="6">
        <v>150</v>
      </c>
      <c r="F2504" s="5" t="s">
        <v>120</v>
      </c>
      <c r="G2504" s="6">
        <v>3000</v>
      </c>
      <c r="H2504" s="6">
        <v>6358</v>
      </c>
      <c r="I2504" s="5" t="s">
        <v>29740</v>
      </c>
    </row>
    <row r="2505" ht="19" customHeight="1" spans="1:9">
      <c r="A2505" s="5">
        <v>7</v>
      </c>
      <c r="B2505" s="5" t="s">
        <v>346</v>
      </c>
      <c r="C2505" s="5" t="s">
        <v>29721</v>
      </c>
      <c r="D2505" s="5">
        <v>31</v>
      </c>
      <c r="E2505" s="6">
        <v>260</v>
      </c>
      <c r="F2505" s="5" t="s">
        <v>120</v>
      </c>
      <c r="G2505" s="6">
        <v>5000</v>
      </c>
      <c r="H2505" s="6">
        <v>3327.8</v>
      </c>
      <c r="I2505" s="5" t="s">
        <v>29740</v>
      </c>
    </row>
    <row r="2506" ht="19" customHeight="1" spans="1:9">
      <c r="A2506" s="5">
        <v>7</v>
      </c>
      <c r="B2506" s="5" t="s">
        <v>29728</v>
      </c>
      <c r="C2506" s="5" t="s">
        <v>29721</v>
      </c>
      <c r="D2506" s="5">
        <v>14</v>
      </c>
      <c r="E2506" s="6">
        <v>150</v>
      </c>
      <c r="F2506" s="5" t="s">
        <v>120</v>
      </c>
      <c r="G2506" s="6">
        <v>1354.84</v>
      </c>
      <c r="H2506" s="6">
        <v>53.7</v>
      </c>
      <c r="I2506" s="5" t="s">
        <v>29740</v>
      </c>
    </row>
    <row r="2507" ht="19" customHeight="1" spans="1:9">
      <c r="A2507" s="5">
        <v>7</v>
      </c>
      <c r="B2507" s="5" t="s">
        <v>557</v>
      </c>
      <c r="C2507" s="5" t="s">
        <v>845</v>
      </c>
      <c r="D2507" s="5">
        <v>31</v>
      </c>
      <c r="E2507" s="6">
        <v>260</v>
      </c>
      <c r="F2507" s="5" t="s">
        <v>120</v>
      </c>
      <c r="G2507" s="6">
        <v>5000</v>
      </c>
      <c r="H2507" s="6">
        <v>2893.9</v>
      </c>
      <c r="I2507" s="5" t="s">
        <v>29740</v>
      </c>
    </row>
    <row r="2508" ht="19" customHeight="1" spans="1:9">
      <c r="A2508" s="5">
        <v>7</v>
      </c>
      <c r="B2508" s="5" t="s">
        <v>561</v>
      </c>
      <c r="C2508" s="5" t="s">
        <v>845</v>
      </c>
      <c r="D2508" s="5">
        <v>31</v>
      </c>
      <c r="E2508" s="6">
        <v>260</v>
      </c>
      <c r="F2508" s="5" t="s">
        <v>113</v>
      </c>
      <c r="G2508" s="6">
        <v>5000</v>
      </c>
      <c r="H2508" s="6">
        <v>5180.5</v>
      </c>
      <c r="I2508" s="5" t="s">
        <v>29719</v>
      </c>
    </row>
    <row r="2509" ht="19" customHeight="1" spans="1:9">
      <c r="A2509" s="5">
        <v>7</v>
      </c>
      <c r="B2509" s="5" t="s">
        <v>29634</v>
      </c>
      <c r="C2509" s="5" t="s">
        <v>845</v>
      </c>
      <c r="D2509" s="5">
        <v>29</v>
      </c>
      <c r="E2509" s="6">
        <v>260</v>
      </c>
      <c r="F2509" s="5" t="s">
        <v>120</v>
      </c>
      <c r="G2509" s="6">
        <v>4677.42</v>
      </c>
      <c r="H2509" s="6">
        <v>100.9</v>
      </c>
      <c r="I2509" s="5" t="s">
        <v>29740</v>
      </c>
    </row>
    <row r="2510" ht="19" customHeight="1" spans="1:9">
      <c r="A2510" s="5">
        <v>7</v>
      </c>
      <c r="B2510" s="5" t="s">
        <v>562</v>
      </c>
      <c r="C2510" s="5" t="s">
        <v>845</v>
      </c>
      <c r="D2510" s="5">
        <v>31</v>
      </c>
      <c r="E2510" s="6">
        <v>260</v>
      </c>
      <c r="F2510" s="5" t="s">
        <v>120</v>
      </c>
      <c r="G2510" s="6">
        <v>5000</v>
      </c>
      <c r="H2510" s="6">
        <v>4484.3</v>
      </c>
      <c r="I2510" s="5" t="s">
        <v>29740</v>
      </c>
    </row>
    <row r="2511" ht="19" customHeight="1" spans="1:9">
      <c r="A2511" s="5">
        <v>7</v>
      </c>
      <c r="B2511" s="5" t="s">
        <v>566</v>
      </c>
      <c r="C2511" s="5" t="s">
        <v>845</v>
      </c>
      <c r="D2511" s="5">
        <v>31</v>
      </c>
      <c r="E2511" s="6">
        <v>150</v>
      </c>
      <c r="F2511" s="5" t="s">
        <v>113</v>
      </c>
      <c r="G2511" s="6">
        <v>3000</v>
      </c>
      <c r="H2511" s="6">
        <v>14560.1</v>
      </c>
      <c r="I2511" s="5" t="s">
        <v>29719</v>
      </c>
    </row>
    <row r="2512" ht="19" customHeight="1" spans="1:9">
      <c r="A2512" s="5">
        <v>7</v>
      </c>
      <c r="B2512" s="5" t="s">
        <v>29707</v>
      </c>
      <c r="C2512" s="5" t="s">
        <v>845</v>
      </c>
      <c r="D2512" s="5">
        <v>16</v>
      </c>
      <c r="E2512" s="6">
        <v>260</v>
      </c>
      <c r="F2512" s="5" t="s">
        <v>120</v>
      </c>
      <c r="G2512" s="6">
        <v>2580.65</v>
      </c>
      <c r="H2512" s="6">
        <v>51.3</v>
      </c>
      <c r="I2512" s="5" t="s">
        <v>29740</v>
      </c>
    </row>
    <row r="2513" ht="19" customHeight="1" spans="1:9">
      <c r="A2513" s="5">
        <v>7</v>
      </c>
      <c r="B2513" s="5" t="s">
        <v>29669</v>
      </c>
      <c r="C2513" s="5" t="s">
        <v>845</v>
      </c>
      <c r="D2513" s="5">
        <v>31</v>
      </c>
      <c r="E2513" s="6">
        <v>260</v>
      </c>
      <c r="F2513" s="5" t="s">
        <v>113</v>
      </c>
      <c r="G2513" s="6">
        <v>5000</v>
      </c>
      <c r="H2513" s="6">
        <v>9179.3</v>
      </c>
      <c r="I2513" s="5" t="s">
        <v>29719</v>
      </c>
    </row>
    <row r="2514" ht="19" customHeight="1" spans="1:9">
      <c r="A2514" s="5">
        <v>7</v>
      </c>
      <c r="B2514" s="5" t="s">
        <v>576</v>
      </c>
      <c r="C2514" s="5" t="s">
        <v>845</v>
      </c>
      <c r="D2514" s="5">
        <v>31</v>
      </c>
      <c r="E2514" s="6">
        <v>260</v>
      </c>
      <c r="F2514" s="5" t="s">
        <v>113</v>
      </c>
      <c r="G2514" s="6">
        <v>5000</v>
      </c>
      <c r="H2514" s="6">
        <v>5626.6</v>
      </c>
      <c r="I2514" s="5" t="s">
        <v>29719</v>
      </c>
    </row>
    <row r="2515" ht="19" customHeight="1" spans="1:9">
      <c r="A2515" s="5">
        <v>7</v>
      </c>
      <c r="B2515" s="5" t="s">
        <v>29723</v>
      </c>
      <c r="C2515" s="5" t="s">
        <v>845</v>
      </c>
      <c r="D2515" s="5">
        <v>15</v>
      </c>
      <c r="E2515" s="6">
        <v>150</v>
      </c>
      <c r="F2515" s="5" t="s">
        <v>113</v>
      </c>
      <c r="G2515" s="6">
        <v>1451.61</v>
      </c>
      <c r="H2515" s="6">
        <v>0</v>
      </c>
      <c r="I2515" s="5" t="s">
        <v>29719</v>
      </c>
    </row>
    <row r="2516" ht="19" customHeight="1" spans="1:9">
      <c r="A2516" s="5">
        <v>7</v>
      </c>
      <c r="B2516" s="5" t="s">
        <v>29662</v>
      </c>
      <c r="C2516" s="5" t="s">
        <v>845</v>
      </c>
      <c r="D2516" s="5">
        <v>30</v>
      </c>
      <c r="E2516" s="6">
        <v>150</v>
      </c>
      <c r="F2516" s="5" t="s">
        <v>113</v>
      </c>
      <c r="G2516" s="6">
        <v>2903.23</v>
      </c>
      <c r="H2516" s="6">
        <v>1260.8</v>
      </c>
      <c r="I2516" s="5" t="s">
        <v>29719</v>
      </c>
    </row>
    <row r="2517" ht="19" customHeight="1" spans="1:9">
      <c r="A2517" s="5">
        <v>7</v>
      </c>
      <c r="B2517" s="5" t="s">
        <v>29738</v>
      </c>
      <c r="C2517" s="5" t="s">
        <v>845</v>
      </c>
      <c r="D2517" s="5">
        <v>31</v>
      </c>
      <c r="E2517" s="6">
        <v>260</v>
      </c>
      <c r="F2517" s="5" t="s">
        <v>113</v>
      </c>
      <c r="G2517" s="6">
        <v>5000</v>
      </c>
      <c r="H2517" s="6">
        <v>7867.1</v>
      </c>
      <c r="I2517" s="5" t="s">
        <v>29719</v>
      </c>
    </row>
    <row r="2518" ht="19" customHeight="1" spans="1:9">
      <c r="A2518" s="5">
        <v>7</v>
      </c>
      <c r="B2518" s="5" t="s">
        <v>29690</v>
      </c>
      <c r="C2518" s="5" t="s">
        <v>845</v>
      </c>
      <c r="D2518" s="5">
        <v>31</v>
      </c>
      <c r="E2518" s="6">
        <v>260</v>
      </c>
      <c r="F2518" s="5" t="s">
        <v>113</v>
      </c>
      <c r="G2518" s="6">
        <v>5000</v>
      </c>
      <c r="H2518" s="6">
        <v>4602.2</v>
      </c>
      <c r="I2518" s="5" t="s">
        <v>29719</v>
      </c>
    </row>
    <row r="2519" ht="19" customHeight="1" spans="1:9">
      <c r="A2519" s="5">
        <v>7</v>
      </c>
      <c r="B2519" s="5" t="s">
        <v>29759</v>
      </c>
      <c r="C2519" s="5" t="s">
        <v>845</v>
      </c>
      <c r="D2519" s="5">
        <v>31</v>
      </c>
      <c r="E2519" s="6">
        <v>260</v>
      </c>
      <c r="F2519" s="5" t="s">
        <v>113</v>
      </c>
      <c r="G2519" s="6">
        <v>5000</v>
      </c>
      <c r="H2519" s="6">
        <v>7331.8</v>
      </c>
      <c r="I2519" s="5" t="s">
        <v>29719</v>
      </c>
    </row>
    <row r="2520" ht="19" customHeight="1" spans="1:9">
      <c r="A2520" s="5">
        <v>7</v>
      </c>
      <c r="B2520" s="5" t="s">
        <v>29698</v>
      </c>
      <c r="C2520" s="5" t="s">
        <v>845</v>
      </c>
      <c r="D2520" s="5">
        <v>16</v>
      </c>
      <c r="E2520" s="6">
        <v>260</v>
      </c>
      <c r="F2520" s="5" t="s">
        <v>120</v>
      </c>
      <c r="G2520" s="6">
        <v>2580.65</v>
      </c>
      <c r="H2520" s="6">
        <v>11.1</v>
      </c>
      <c r="I2520" s="5" t="s">
        <v>29740</v>
      </c>
    </row>
    <row r="2521" ht="19" customHeight="1" spans="1:9">
      <c r="A2521" s="5">
        <v>7</v>
      </c>
      <c r="B2521" s="5" t="s">
        <v>29756</v>
      </c>
      <c r="C2521" s="5" t="s">
        <v>845</v>
      </c>
      <c r="D2521" s="5">
        <v>15</v>
      </c>
      <c r="E2521" s="6">
        <v>260</v>
      </c>
      <c r="F2521" s="5" t="s">
        <v>113</v>
      </c>
      <c r="G2521" s="6">
        <v>2419.35</v>
      </c>
      <c r="H2521" s="6">
        <v>0</v>
      </c>
      <c r="I2521" s="5" t="s">
        <v>29719</v>
      </c>
    </row>
    <row r="2522" ht="19" customHeight="1" spans="1:9">
      <c r="A2522" s="5">
        <v>7</v>
      </c>
      <c r="B2522" s="5" t="s">
        <v>29672</v>
      </c>
      <c r="C2522" s="5" t="s">
        <v>845</v>
      </c>
      <c r="D2522" s="5">
        <v>16</v>
      </c>
      <c r="E2522" s="6">
        <v>260</v>
      </c>
      <c r="F2522" s="5" t="s">
        <v>120</v>
      </c>
      <c r="G2522" s="6">
        <v>2580.65</v>
      </c>
      <c r="H2522" s="6">
        <v>0</v>
      </c>
      <c r="I2522" s="5" t="s">
        <v>29740</v>
      </c>
    </row>
    <row r="2523" ht="19" customHeight="1" spans="1:9">
      <c r="A2523" s="5">
        <v>7</v>
      </c>
      <c r="B2523" s="5" t="s">
        <v>578</v>
      </c>
      <c r="C2523" s="5" t="s">
        <v>845</v>
      </c>
      <c r="D2523" s="5">
        <v>31</v>
      </c>
      <c r="E2523" s="6">
        <v>260</v>
      </c>
      <c r="F2523" s="5" t="s">
        <v>120</v>
      </c>
      <c r="G2523" s="6">
        <v>5000</v>
      </c>
      <c r="H2523" s="6">
        <v>2888</v>
      </c>
      <c r="I2523" s="5" t="s">
        <v>29740</v>
      </c>
    </row>
    <row r="2524" ht="19" customHeight="1" spans="1:9">
      <c r="A2524" s="5">
        <v>7</v>
      </c>
      <c r="B2524" s="5" t="s">
        <v>29677</v>
      </c>
      <c r="C2524" s="5" t="s">
        <v>845</v>
      </c>
      <c r="D2524" s="5">
        <v>31</v>
      </c>
      <c r="E2524" s="6">
        <v>150</v>
      </c>
      <c r="F2524" s="5" t="s">
        <v>113</v>
      </c>
      <c r="G2524" s="6">
        <v>3000</v>
      </c>
      <c r="H2524" s="6">
        <v>5564.5</v>
      </c>
      <c r="I2524" s="5" t="s">
        <v>29719</v>
      </c>
    </row>
    <row r="2525" ht="19" customHeight="1" spans="1:9">
      <c r="A2525" s="5">
        <v>7</v>
      </c>
      <c r="B2525" s="5" t="s">
        <v>29755</v>
      </c>
      <c r="C2525" s="5" t="s">
        <v>845</v>
      </c>
      <c r="D2525" s="5">
        <v>16</v>
      </c>
      <c r="E2525" s="6">
        <v>260</v>
      </c>
      <c r="F2525" s="5" t="s">
        <v>113</v>
      </c>
      <c r="G2525" s="6">
        <v>2580.65</v>
      </c>
      <c r="H2525" s="6">
        <v>126.3</v>
      </c>
      <c r="I2525" s="5" t="s">
        <v>29719</v>
      </c>
    </row>
    <row r="2526" ht="19" customHeight="1" spans="1:9">
      <c r="A2526" s="5">
        <v>7</v>
      </c>
      <c r="B2526" s="5" t="s">
        <v>846</v>
      </c>
      <c r="C2526" s="5" t="s">
        <v>845</v>
      </c>
      <c r="D2526" s="5">
        <v>31</v>
      </c>
      <c r="E2526" s="6">
        <v>150</v>
      </c>
      <c r="F2526" s="5" t="s">
        <v>113</v>
      </c>
      <c r="G2526" s="6">
        <v>3000</v>
      </c>
      <c r="H2526" s="6">
        <v>0.2</v>
      </c>
      <c r="I2526" s="5" t="s">
        <v>29719</v>
      </c>
    </row>
    <row r="2527" ht="19" customHeight="1" spans="1:9">
      <c r="A2527" s="5">
        <v>7</v>
      </c>
      <c r="B2527" s="5" t="s">
        <v>847</v>
      </c>
      <c r="C2527" s="5" t="s">
        <v>845</v>
      </c>
      <c r="D2527" s="5">
        <v>15</v>
      </c>
      <c r="E2527" s="6">
        <v>150</v>
      </c>
      <c r="F2527" s="5" t="s">
        <v>113</v>
      </c>
      <c r="G2527" s="6">
        <v>1451.61</v>
      </c>
      <c r="H2527" s="6">
        <v>166.8</v>
      </c>
      <c r="I2527" s="5" t="s">
        <v>29719</v>
      </c>
    </row>
    <row r="2528" ht="19" customHeight="1" spans="1:9">
      <c r="A2528" s="5">
        <v>7</v>
      </c>
      <c r="B2528" s="5" t="s">
        <v>29654</v>
      </c>
      <c r="C2528" s="5" t="s">
        <v>845</v>
      </c>
      <c r="D2528" s="5">
        <v>3</v>
      </c>
      <c r="E2528" s="6">
        <v>150</v>
      </c>
      <c r="F2528" s="5" t="s">
        <v>113</v>
      </c>
      <c r="G2528" s="6">
        <v>290.32</v>
      </c>
      <c r="H2528" s="6">
        <v>717.4</v>
      </c>
      <c r="I2528" s="5" t="s">
        <v>29719</v>
      </c>
    </row>
    <row r="2529" ht="19" customHeight="1" spans="1:9">
      <c r="A2529" s="5">
        <v>7</v>
      </c>
      <c r="B2529" s="5" t="s">
        <v>29679</v>
      </c>
      <c r="C2529" s="5" t="s">
        <v>845</v>
      </c>
      <c r="D2529" s="5">
        <v>31</v>
      </c>
      <c r="E2529" s="6">
        <v>150</v>
      </c>
      <c r="F2529" s="5" t="s">
        <v>120</v>
      </c>
      <c r="G2529" s="6">
        <v>3000</v>
      </c>
      <c r="H2529" s="6">
        <v>1173.2</v>
      </c>
      <c r="I2529" s="5" t="s">
        <v>29740</v>
      </c>
    </row>
    <row r="2530" ht="19" customHeight="1" spans="1:9">
      <c r="A2530" s="5">
        <v>7</v>
      </c>
      <c r="B2530" s="5" t="s">
        <v>848</v>
      </c>
      <c r="C2530" s="5" t="s">
        <v>845</v>
      </c>
      <c r="D2530" s="5">
        <v>31</v>
      </c>
      <c r="E2530" s="6">
        <v>150</v>
      </c>
      <c r="F2530" s="5" t="s">
        <v>113</v>
      </c>
      <c r="G2530" s="6">
        <v>3000</v>
      </c>
      <c r="H2530" s="6">
        <v>7529.2</v>
      </c>
      <c r="I2530" s="5" t="s">
        <v>29719</v>
      </c>
    </row>
    <row r="2531" ht="19" customHeight="1" spans="1:9">
      <c r="A2531" s="5">
        <v>7</v>
      </c>
      <c r="B2531" s="5" t="s">
        <v>29761</v>
      </c>
      <c r="C2531" s="5" t="s">
        <v>845</v>
      </c>
      <c r="D2531" s="5">
        <v>31</v>
      </c>
      <c r="E2531" s="6">
        <v>150</v>
      </c>
      <c r="F2531" s="5" t="s">
        <v>113</v>
      </c>
      <c r="G2531" s="6">
        <v>3000</v>
      </c>
      <c r="H2531" s="6">
        <v>5183.2</v>
      </c>
      <c r="I2531" s="5" t="s">
        <v>29719</v>
      </c>
    </row>
    <row r="2532" ht="19" customHeight="1" spans="1:9">
      <c r="A2532" s="5">
        <v>7</v>
      </c>
      <c r="B2532" s="5" t="s">
        <v>29676</v>
      </c>
      <c r="C2532" s="5" t="s">
        <v>845</v>
      </c>
      <c r="D2532" s="5">
        <v>31</v>
      </c>
      <c r="E2532" s="6">
        <v>150</v>
      </c>
      <c r="F2532" s="5" t="s">
        <v>113</v>
      </c>
      <c r="G2532" s="6">
        <v>3000</v>
      </c>
      <c r="H2532" s="6">
        <v>3508</v>
      </c>
      <c r="I2532" s="5" t="s">
        <v>29719</v>
      </c>
    </row>
    <row r="2533" ht="19" customHeight="1" spans="1:9">
      <c r="A2533" s="5">
        <v>7</v>
      </c>
      <c r="B2533" s="5" t="s">
        <v>601</v>
      </c>
      <c r="C2533" s="5" t="s">
        <v>845</v>
      </c>
      <c r="D2533" s="5">
        <v>31</v>
      </c>
      <c r="E2533" s="6">
        <v>150</v>
      </c>
      <c r="F2533" s="5" t="s">
        <v>113</v>
      </c>
      <c r="G2533" s="6">
        <v>3000</v>
      </c>
      <c r="H2533" s="6">
        <v>0</v>
      </c>
      <c r="I2533" s="5" t="s">
        <v>29719</v>
      </c>
    </row>
    <row r="2534" ht="19" customHeight="1" spans="1:9">
      <c r="A2534" s="5">
        <v>7</v>
      </c>
      <c r="B2534" s="5" t="s">
        <v>849</v>
      </c>
      <c r="C2534" s="5" t="s">
        <v>845</v>
      </c>
      <c r="D2534" s="5">
        <v>31</v>
      </c>
      <c r="E2534" s="6">
        <v>150</v>
      </c>
      <c r="F2534" s="5" t="s">
        <v>113</v>
      </c>
      <c r="G2534" s="6">
        <v>3000</v>
      </c>
      <c r="H2534" s="6">
        <v>8367</v>
      </c>
      <c r="I2534" s="5" t="s">
        <v>29719</v>
      </c>
    </row>
    <row r="2535" ht="19" customHeight="1" spans="1:9">
      <c r="A2535" s="5">
        <v>7</v>
      </c>
      <c r="B2535" s="5" t="s">
        <v>29665</v>
      </c>
      <c r="C2535" s="5" t="s">
        <v>845</v>
      </c>
      <c r="D2535" s="5">
        <v>23</v>
      </c>
      <c r="E2535" s="6">
        <v>150</v>
      </c>
      <c r="F2535" s="5" t="s">
        <v>113</v>
      </c>
      <c r="G2535" s="6">
        <v>2225.81</v>
      </c>
      <c r="H2535" s="6">
        <v>4514.3</v>
      </c>
      <c r="I2535" s="5" t="s">
        <v>29719</v>
      </c>
    </row>
    <row r="2536" ht="19" customHeight="1" spans="1:9">
      <c r="A2536" s="5">
        <v>7</v>
      </c>
      <c r="B2536" s="5" t="s">
        <v>606</v>
      </c>
      <c r="C2536" s="5" t="s">
        <v>845</v>
      </c>
      <c r="D2536" s="5">
        <v>31</v>
      </c>
      <c r="E2536" s="6">
        <v>150</v>
      </c>
      <c r="F2536" s="5" t="s">
        <v>113</v>
      </c>
      <c r="G2536" s="6">
        <v>3000</v>
      </c>
      <c r="H2536" s="6">
        <v>10026.3</v>
      </c>
      <c r="I2536" s="5" t="s">
        <v>29719</v>
      </c>
    </row>
    <row r="2537" ht="19" customHeight="1" spans="1:9">
      <c r="A2537" s="5">
        <v>7</v>
      </c>
      <c r="B2537" s="5" t="s">
        <v>850</v>
      </c>
      <c r="C2537" s="5" t="s">
        <v>845</v>
      </c>
      <c r="D2537" s="5">
        <v>23</v>
      </c>
      <c r="E2537" s="6">
        <v>150</v>
      </c>
      <c r="F2537" s="5" t="s">
        <v>113</v>
      </c>
      <c r="G2537" s="6">
        <v>2225.81</v>
      </c>
      <c r="H2537" s="6">
        <v>153</v>
      </c>
      <c r="I2537" s="5" t="s">
        <v>29719</v>
      </c>
    </row>
    <row r="2538" ht="19" customHeight="1" spans="1:9">
      <c r="A2538" s="5">
        <v>7</v>
      </c>
      <c r="B2538" s="5" t="s">
        <v>851</v>
      </c>
      <c r="C2538" s="5" t="s">
        <v>845</v>
      </c>
      <c r="D2538" s="5">
        <v>31</v>
      </c>
      <c r="E2538" s="6">
        <v>150</v>
      </c>
      <c r="F2538" s="5" t="s">
        <v>113</v>
      </c>
      <c r="G2538" s="6">
        <v>3000</v>
      </c>
      <c r="H2538" s="6">
        <v>6214</v>
      </c>
      <c r="I2538" s="5" t="s">
        <v>29719</v>
      </c>
    </row>
    <row r="2539" ht="19" customHeight="1" spans="1:9">
      <c r="A2539" s="5">
        <v>7</v>
      </c>
      <c r="B2539" s="5" t="s">
        <v>176</v>
      </c>
      <c r="C2539" s="5" t="s">
        <v>640</v>
      </c>
      <c r="D2539" s="5">
        <v>31</v>
      </c>
      <c r="E2539" s="6">
        <v>1000</v>
      </c>
      <c r="F2539" s="5" t="s">
        <v>120</v>
      </c>
      <c r="G2539" s="6">
        <v>6000</v>
      </c>
      <c r="H2539" s="6">
        <v>996.3</v>
      </c>
      <c r="I2539" s="5" t="s">
        <v>29740</v>
      </c>
    </row>
    <row r="2540" ht="19" customHeight="1" spans="1:9">
      <c r="A2540" s="5">
        <v>7</v>
      </c>
      <c r="B2540" s="5" t="s">
        <v>37</v>
      </c>
      <c r="C2540" s="5" t="s">
        <v>640</v>
      </c>
      <c r="D2540" s="5">
        <v>31</v>
      </c>
      <c r="E2540" s="6">
        <v>1000</v>
      </c>
      <c r="F2540" s="5" t="s">
        <v>120</v>
      </c>
      <c r="G2540" s="6">
        <v>6000</v>
      </c>
      <c r="H2540" s="6">
        <v>614.4</v>
      </c>
      <c r="I2540" s="5" t="s">
        <v>29740</v>
      </c>
    </row>
    <row r="2541" ht="19" customHeight="1" spans="1:9">
      <c r="A2541" s="5">
        <v>7</v>
      </c>
      <c r="B2541" s="5" t="s">
        <v>116</v>
      </c>
      <c r="C2541" s="5" t="s">
        <v>640</v>
      </c>
      <c r="D2541" s="5">
        <v>31</v>
      </c>
      <c r="E2541" s="6">
        <v>1000</v>
      </c>
      <c r="F2541" s="5" t="s">
        <v>120</v>
      </c>
      <c r="G2541" s="6">
        <v>6000</v>
      </c>
      <c r="H2541" s="6">
        <v>215.2</v>
      </c>
      <c r="I2541" s="5" t="s">
        <v>29740</v>
      </c>
    </row>
    <row r="2542" ht="19" customHeight="1" spans="1:9">
      <c r="A2542" s="5">
        <v>7</v>
      </c>
      <c r="B2542" s="5" t="s">
        <v>184</v>
      </c>
      <c r="C2542" s="5" t="s">
        <v>640</v>
      </c>
      <c r="D2542" s="5">
        <v>31</v>
      </c>
      <c r="E2542" s="6">
        <v>1000</v>
      </c>
      <c r="F2542" s="5" t="s">
        <v>113</v>
      </c>
      <c r="G2542" s="6">
        <v>6000</v>
      </c>
      <c r="H2542" s="6">
        <v>6020</v>
      </c>
      <c r="I2542" s="5" t="s">
        <v>29719</v>
      </c>
    </row>
    <row r="2543" ht="19" customHeight="1" spans="1:9">
      <c r="A2543" s="5">
        <v>7</v>
      </c>
      <c r="B2543" s="5" t="s">
        <v>749</v>
      </c>
      <c r="C2543" s="5" t="s">
        <v>640</v>
      </c>
      <c r="D2543" s="5">
        <v>14</v>
      </c>
      <c r="E2543" s="6">
        <v>1000</v>
      </c>
      <c r="F2543" s="5" t="s">
        <v>120</v>
      </c>
      <c r="G2543" s="6">
        <v>2709.68</v>
      </c>
      <c r="H2543" s="6">
        <v>365.6</v>
      </c>
      <c r="I2543" s="5" t="s">
        <v>29740</v>
      </c>
    </row>
    <row r="2544" ht="19" customHeight="1" spans="1:9">
      <c r="A2544" s="5">
        <v>7</v>
      </c>
      <c r="B2544" s="5" t="s">
        <v>47</v>
      </c>
      <c r="C2544" s="5" t="s">
        <v>640</v>
      </c>
      <c r="D2544" s="5">
        <v>31</v>
      </c>
      <c r="E2544" s="6">
        <v>1000</v>
      </c>
      <c r="F2544" s="5" t="s">
        <v>120</v>
      </c>
      <c r="G2544" s="6">
        <v>6000</v>
      </c>
      <c r="H2544" s="6">
        <v>80.8</v>
      </c>
      <c r="I2544" s="5" t="s">
        <v>29740</v>
      </c>
    </row>
    <row r="2545" ht="19" customHeight="1" spans="1:9">
      <c r="A2545" s="5">
        <v>7</v>
      </c>
      <c r="B2545" s="5" t="s">
        <v>29667</v>
      </c>
      <c r="C2545" s="5" t="s">
        <v>640</v>
      </c>
      <c r="D2545" s="5">
        <v>21</v>
      </c>
      <c r="E2545" s="6">
        <v>1000</v>
      </c>
      <c r="F2545" s="5" t="s">
        <v>120</v>
      </c>
      <c r="G2545" s="6">
        <v>4064.52</v>
      </c>
      <c r="H2545" s="6">
        <v>428.8</v>
      </c>
      <c r="I2545" s="5" t="s">
        <v>29740</v>
      </c>
    </row>
    <row r="2546" ht="19" customHeight="1" spans="1:9">
      <c r="A2546" s="5">
        <v>7</v>
      </c>
      <c r="B2546" s="5" t="s">
        <v>40</v>
      </c>
      <c r="C2546" s="5" t="s">
        <v>640</v>
      </c>
      <c r="D2546" s="5">
        <v>31</v>
      </c>
      <c r="E2546" s="6">
        <v>1000</v>
      </c>
      <c r="F2546" s="5" t="s">
        <v>120</v>
      </c>
      <c r="G2546" s="6">
        <v>6000</v>
      </c>
      <c r="H2546" s="6">
        <v>776.8</v>
      </c>
      <c r="I2546" s="5" t="s">
        <v>29740</v>
      </c>
    </row>
    <row r="2547" ht="19" customHeight="1" spans="1:9">
      <c r="A2547" s="5">
        <v>7</v>
      </c>
      <c r="B2547" s="5" t="s">
        <v>41</v>
      </c>
      <c r="C2547" s="5" t="s">
        <v>640</v>
      </c>
      <c r="D2547" s="5">
        <v>31</v>
      </c>
      <c r="E2547" s="6">
        <v>1000</v>
      </c>
      <c r="F2547" s="5" t="s">
        <v>120</v>
      </c>
      <c r="G2547" s="6">
        <v>6000</v>
      </c>
      <c r="H2547" s="6">
        <v>1265.6</v>
      </c>
      <c r="I2547" s="5" t="s">
        <v>29740</v>
      </c>
    </row>
    <row r="2548" ht="19" customHeight="1" spans="1:9">
      <c r="A2548" s="5">
        <v>7</v>
      </c>
      <c r="B2548" s="5" t="s">
        <v>188</v>
      </c>
      <c r="C2548" s="5" t="s">
        <v>640</v>
      </c>
      <c r="D2548" s="5">
        <v>31</v>
      </c>
      <c r="E2548" s="6">
        <v>1000</v>
      </c>
      <c r="F2548" s="5" t="s">
        <v>120</v>
      </c>
      <c r="G2548" s="6">
        <v>6000</v>
      </c>
      <c r="H2548" s="6">
        <v>1496.4</v>
      </c>
      <c r="I2548" s="5" t="s">
        <v>29740</v>
      </c>
    </row>
    <row r="2549" ht="19" customHeight="1" spans="1:9">
      <c r="A2549" s="5">
        <v>7</v>
      </c>
      <c r="B2549" s="5" t="s">
        <v>755</v>
      </c>
      <c r="C2549" s="5" t="s">
        <v>640</v>
      </c>
      <c r="D2549" s="5">
        <v>31</v>
      </c>
      <c r="E2549" s="6">
        <v>1000</v>
      </c>
      <c r="F2549" s="5" t="s">
        <v>120</v>
      </c>
      <c r="G2549" s="6">
        <v>6000</v>
      </c>
      <c r="H2549" s="6">
        <v>2811.6</v>
      </c>
      <c r="I2549" s="5" t="s">
        <v>29740</v>
      </c>
    </row>
    <row r="2550" ht="19" customHeight="1" spans="1:9">
      <c r="A2550" s="5">
        <v>7</v>
      </c>
      <c r="B2550" s="5" t="s">
        <v>191</v>
      </c>
      <c r="C2550" s="5" t="s">
        <v>640</v>
      </c>
      <c r="D2550" s="5">
        <v>31</v>
      </c>
      <c r="E2550" s="6">
        <v>1000</v>
      </c>
      <c r="F2550" s="5" t="s">
        <v>120</v>
      </c>
      <c r="G2550" s="6">
        <v>6000</v>
      </c>
      <c r="H2550" s="6">
        <v>2087.2</v>
      </c>
      <c r="I2550" s="5" t="s">
        <v>29740</v>
      </c>
    </row>
    <row r="2551" ht="19" customHeight="1" spans="1:9">
      <c r="A2551" s="5">
        <v>7</v>
      </c>
      <c r="B2551" s="5" t="s">
        <v>29762</v>
      </c>
      <c r="C2551" s="5" t="s">
        <v>640</v>
      </c>
      <c r="D2551" s="5">
        <v>1</v>
      </c>
      <c r="E2551" s="6">
        <v>1000</v>
      </c>
      <c r="F2551" s="5" t="s">
        <v>120</v>
      </c>
      <c r="G2551" s="6">
        <v>193.55</v>
      </c>
      <c r="H2551" s="6">
        <v>0</v>
      </c>
      <c r="I2551" s="5" t="s">
        <v>29740</v>
      </c>
    </row>
    <row r="2552" ht="19" customHeight="1" spans="1:9">
      <c r="A2552" s="5">
        <v>7</v>
      </c>
      <c r="B2552" s="5" t="s">
        <v>645</v>
      </c>
      <c r="C2552" s="5" t="s">
        <v>640</v>
      </c>
      <c r="D2552" s="5">
        <v>31</v>
      </c>
      <c r="E2552" s="6">
        <v>1000</v>
      </c>
      <c r="F2552" s="5" t="s">
        <v>120</v>
      </c>
      <c r="G2552" s="6">
        <v>6000</v>
      </c>
      <c r="H2552" s="6">
        <v>890.1</v>
      </c>
      <c r="I2552" s="5" t="s">
        <v>29740</v>
      </c>
    </row>
    <row r="2553" ht="19" customHeight="1" spans="1:9">
      <c r="A2553" s="5">
        <v>7</v>
      </c>
      <c r="B2553" s="5" t="s">
        <v>195</v>
      </c>
      <c r="C2553" s="5" t="s">
        <v>640</v>
      </c>
      <c r="D2553" s="5">
        <v>31</v>
      </c>
      <c r="E2553" s="6">
        <v>1000</v>
      </c>
      <c r="F2553" s="5" t="s">
        <v>120</v>
      </c>
      <c r="G2553" s="6">
        <v>6000</v>
      </c>
      <c r="H2553" s="6">
        <v>1457.8</v>
      </c>
      <c r="I2553" s="5" t="s">
        <v>29740</v>
      </c>
    </row>
    <row r="2554" ht="19" customHeight="1" spans="1:9">
      <c r="A2554" s="5">
        <v>7</v>
      </c>
      <c r="B2554" s="5" t="s">
        <v>42</v>
      </c>
      <c r="C2554" s="5" t="s">
        <v>640</v>
      </c>
      <c r="D2554" s="5">
        <v>31</v>
      </c>
      <c r="E2554" s="6">
        <v>1000</v>
      </c>
      <c r="F2554" s="5" t="s">
        <v>120</v>
      </c>
      <c r="G2554" s="6">
        <v>6000</v>
      </c>
      <c r="H2554" s="6">
        <v>1143.3</v>
      </c>
      <c r="I2554" s="5" t="s">
        <v>29740</v>
      </c>
    </row>
    <row r="2555" ht="19" customHeight="1" spans="1:9">
      <c r="A2555" s="5">
        <v>7</v>
      </c>
      <c r="B2555" s="5" t="s">
        <v>196</v>
      </c>
      <c r="C2555" s="5" t="s">
        <v>640</v>
      </c>
      <c r="D2555" s="5">
        <v>31</v>
      </c>
      <c r="E2555" s="6">
        <v>1000</v>
      </c>
      <c r="F2555" s="5" t="s">
        <v>120</v>
      </c>
      <c r="G2555" s="6">
        <v>6000</v>
      </c>
      <c r="H2555" s="6">
        <v>1989.8</v>
      </c>
      <c r="I2555" s="5" t="s">
        <v>29740</v>
      </c>
    </row>
    <row r="2556" ht="19" customHeight="1" spans="1:9">
      <c r="A2556" s="5">
        <v>7</v>
      </c>
      <c r="B2556" s="5" t="s">
        <v>43</v>
      </c>
      <c r="C2556" s="5" t="s">
        <v>640</v>
      </c>
      <c r="D2556" s="5">
        <v>31</v>
      </c>
      <c r="E2556" s="6">
        <v>1000</v>
      </c>
      <c r="F2556" s="5" t="s">
        <v>120</v>
      </c>
      <c r="G2556" s="6">
        <v>6000</v>
      </c>
      <c r="H2556" s="6">
        <v>1122</v>
      </c>
      <c r="I2556" s="5" t="s">
        <v>29740</v>
      </c>
    </row>
    <row r="2557" ht="19" customHeight="1" spans="1:9">
      <c r="A2557" s="5">
        <v>7</v>
      </c>
      <c r="B2557" s="5" t="s">
        <v>768</v>
      </c>
      <c r="C2557" s="5" t="s">
        <v>640</v>
      </c>
      <c r="D2557" s="5">
        <v>24</v>
      </c>
      <c r="E2557" s="6">
        <v>1000</v>
      </c>
      <c r="F2557" s="5" t="s">
        <v>120</v>
      </c>
      <c r="G2557" s="6">
        <v>4645.16</v>
      </c>
      <c r="H2557" s="6">
        <v>2887.8</v>
      </c>
      <c r="I2557" s="5" t="s">
        <v>29740</v>
      </c>
    </row>
    <row r="2558" ht="19" customHeight="1" spans="1:9">
      <c r="A2558" s="5">
        <v>7</v>
      </c>
      <c r="B2558" s="5" t="s">
        <v>197</v>
      </c>
      <c r="C2558" s="5" t="s">
        <v>640</v>
      </c>
      <c r="D2558" s="5">
        <v>31</v>
      </c>
      <c r="E2558" s="6">
        <v>1000</v>
      </c>
      <c r="F2558" s="5" t="s">
        <v>120</v>
      </c>
      <c r="G2558" s="6">
        <v>6000</v>
      </c>
      <c r="H2558" s="6">
        <v>260</v>
      </c>
      <c r="I2558" s="5" t="s">
        <v>29740</v>
      </c>
    </row>
    <row r="2559" ht="19" customHeight="1" spans="1:9">
      <c r="A2559" s="5">
        <v>7</v>
      </c>
      <c r="B2559" s="5" t="s">
        <v>770</v>
      </c>
      <c r="C2559" s="5" t="s">
        <v>640</v>
      </c>
      <c r="D2559" s="5">
        <v>14</v>
      </c>
      <c r="E2559" s="6">
        <v>1000</v>
      </c>
      <c r="F2559" s="5" t="s">
        <v>120</v>
      </c>
      <c r="G2559" s="6">
        <v>2709.68</v>
      </c>
      <c r="H2559" s="6">
        <v>608.8</v>
      </c>
      <c r="I2559" s="5" t="s">
        <v>29740</v>
      </c>
    </row>
    <row r="2560" ht="19" customHeight="1" spans="1:9">
      <c r="A2560" s="5">
        <v>7</v>
      </c>
      <c r="B2560" s="5" t="s">
        <v>199</v>
      </c>
      <c r="C2560" s="5" t="s">
        <v>640</v>
      </c>
      <c r="D2560" s="5">
        <v>31</v>
      </c>
      <c r="E2560" s="6">
        <v>1000</v>
      </c>
      <c r="F2560" s="5" t="s">
        <v>120</v>
      </c>
      <c r="G2560" s="6">
        <v>6000</v>
      </c>
      <c r="H2560" s="6">
        <v>159.6</v>
      </c>
      <c r="I2560" s="5" t="s">
        <v>29740</v>
      </c>
    </row>
    <row r="2561" ht="19" customHeight="1" spans="1:9">
      <c r="A2561" s="5">
        <v>7</v>
      </c>
      <c r="B2561" s="5" t="s">
        <v>201</v>
      </c>
      <c r="C2561" s="5" t="s">
        <v>640</v>
      </c>
      <c r="D2561" s="5">
        <v>31</v>
      </c>
      <c r="E2561" s="6">
        <v>1000</v>
      </c>
      <c r="F2561" s="5" t="s">
        <v>120</v>
      </c>
      <c r="G2561" s="6">
        <v>6000</v>
      </c>
      <c r="H2561" s="6">
        <v>428.1</v>
      </c>
      <c r="I2561" s="5" t="s">
        <v>29740</v>
      </c>
    </row>
    <row r="2562" ht="19" customHeight="1" spans="1:9">
      <c r="A2562" s="5">
        <v>7</v>
      </c>
      <c r="B2562" s="5" t="s">
        <v>773</v>
      </c>
      <c r="C2562" s="5" t="s">
        <v>640</v>
      </c>
      <c r="D2562" s="5">
        <v>31</v>
      </c>
      <c r="E2562" s="6">
        <v>1000</v>
      </c>
      <c r="F2562" s="5" t="s">
        <v>113</v>
      </c>
      <c r="G2562" s="6">
        <v>6000</v>
      </c>
      <c r="H2562" s="6">
        <v>8205.2</v>
      </c>
      <c r="I2562" s="5" t="s">
        <v>29719</v>
      </c>
    </row>
    <row r="2563" ht="19" customHeight="1" spans="1:9">
      <c r="A2563" s="5">
        <v>7</v>
      </c>
      <c r="B2563" s="5" t="s">
        <v>202</v>
      </c>
      <c r="C2563" s="5" t="s">
        <v>640</v>
      </c>
      <c r="D2563" s="5">
        <v>31</v>
      </c>
      <c r="E2563" s="6">
        <v>1000</v>
      </c>
      <c r="F2563" s="5" t="s">
        <v>120</v>
      </c>
      <c r="G2563" s="6">
        <v>6000</v>
      </c>
      <c r="H2563" s="6">
        <v>1865</v>
      </c>
      <c r="I2563" s="5" t="s">
        <v>29740</v>
      </c>
    </row>
    <row r="2564" ht="19" customHeight="1" spans="1:9">
      <c r="A2564" s="5">
        <v>7</v>
      </c>
      <c r="B2564" s="5" t="s">
        <v>203</v>
      </c>
      <c r="C2564" s="5" t="s">
        <v>640</v>
      </c>
      <c r="D2564" s="5">
        <v>31</v>
      </c>
      <c r="E2564" s="6">
        <v>1000</v>
      </c>
      <c r="F2564" s="5" t="s">
        <v>113</v>
      </c>
      <c r="G2564" s="6">
        <v>6000</v>
      </c>
      <c r="H2564" s="6">
        <v>5548.5</v>
      </c>
      <c r="I2564" s="5" t="s">
        <v>29719</v>
      </c>
    </row>
    <row r="2565" ht="19" customHeight="1" spans="1:9">
      <c r="A2565" s="5">
        <v>7</v>
      </c>
      <c r="B2565" s="5" t="s">
        <v>204</v>
      </c>
      <c r="C2565" s="5" t="s">
        <v>640</v>
      </c>
      <c r="D2565" s="5">
        <v>31</v>
      </c>
      <c r="E2565" s="6">
        <v>1000</v>
      </c>
      <c r="F2565" s="5" t="s">
        <v>120</v>
      </c>
      <c r="G2565" s="6">
        <v>6000</v>
      </c>
      <c r="H2565" s="6">
        <v>849.8</v>
      </c>
      <c r="I2565" s="5" t="s">
        <v>29740</v>
      </c>
    </row>
    <row r="2566" ht="19" customHeight="1" spans="1:9">
      <c r="A2566" s="5">
        <v>7</v>
      </c>
      <c r="B2566" s="5" t="s">
        <v>205</v>
      </c>
      <c r="C2566" s="5" t="s">
        <v>640</v>
      </c>
      <c r="D2566" s="5">
        <v>31</v>
      </c>
      <c r="E2566" s="6">
        <v>1000</v>
      </c>
      <c r="F2566" s="5" t="s">
        <v>120</v>
      </c>
      <c r="G2566" s="6">
        <v>6000</v>
      </c>
      <c r="H2566" s="6">
        <v>2573.3</v>
      </c>
      <c r="I2566" s="5" t="s">
        <v>29740</v>
      </c>
    </row>
    <row r="2567" ht="19" customHeight="1" spans="1:9">
      <c r="A2567" s="5">
        <v>7</v>
      </c>
      <c r="B2567" s="5" t="s">
        <v>206</v>
      </c>
      <c r="C2567" s="5" t="s">
        <v>640</v>
      </c>
      <c r="D2567" s="5">
        <v>31</v>
      </c>
      <c r="E2567" s="6">
        <v>1000</v>
      </c>
      <c r="F2567" s="5" t="s">
        <v>120</v>
      </c>
      <c r="G2567" s="6">
        <v>6000</v>
      </c>
      <c r="H2567" s="6">
        <v>1163.6</v>
      </c>
      <c r="I2567" s="5" t="s">
        <v>29740</v>
      </c>
    </row>
    <row r="2568" ht="19" customHeight="1" spans="1:9">
      <c r="A2568" s="5">
        <v>7</v>
      </c>
      <c r="B2568" s="5" t="s">
        <v>207</v>
      </c>
      <c r="C2568" s="5" t="s">
        <v>640</v>
      </c>
      <c r="D2568" s="5">
        <v>31</v>
      </c>
      <c r="E2568" s="6">
        <v>1000</v>
      </c>
      <c r="F2568" s="5" t="s">
        <v>120</v>
      </c>
      <c r="G2568" s="6">
        <v>6000</v>
      </c>
      <c r="H2568" s="6">
        <v>756</v>
      </c>
      <c r="I2568" s="5" t="s">
        <v>29740</v>
      </c>
    </row>
    <row r="2569" ht="19" customHeight="1" spans="1:9">
      <c r="A2569" s="5">
        <v>7</v>
      </c>
      <c r="B2569" s="5" t="s">
        <v>209</v>
      </c>
      <c r="C2569" s="5" t="s">
        <v>640</v>
      </c>
      <c r="D2569" s="5">
        <v>31</v>
      </c>
      <c r="E2569" s="6">
        <v>1000</v>
      </c>
      <c r="F2569" s="5" t="s">
        <v>113</v>
      </c>
      <c r="G2569" s="6">
        <v>6000</v>
      </c>
      <c r="H2569" s="6">
        <v>6797.4</v>
      </c>
      <c r="I2569" s="5" t="s">
        <v>29719</v>
      </c>
    </row>
    <row r="2570" ht="19" customHeight="1" spans="1:9">
      <c r="A2570" s="5">
        <v>7</v>
      </c>
      <c r="B2570" s="5" t="s">
        <v>29624</v>
      </c>
      <c r="C2570" s="5" t="s">
        <v>640</v>
      </c>
      <c r="D2570" s="5">
        <v>31</v>
      </c>
      <c r="E2570" s="6">
        <v>1000</v>
      </c>
      <c r="F2570" s="5" t="s">
        <v>120</v>
      </c>
      <c r="G2570" s="6">
        <v>6000</v>
      </c>
      <c r="H2570" s="6">
        <v>576.6</v>
      </c>
      <c r="I2570" s="5" t="s">
        <v>29740</v>
      </c>
    </row>
    <row r="2571" ht="19" customHeight="1" spans="1:9">
      <c r="A2571" s="5">
        <v>7</v>
      </c>
      <c r="B2571" s="5" t="s">
        <v>210</v>
      </c>
      <c r="C2571" s="5" t="s">
        <v>640</v>
      </c>
      <c r="D2571" s="5">
        <v>31</v>
      </c>
      <c r="E2571" s="6">
        <v>1000</v>
      </c>
      <c r="F2571" s="5" t="s">
        <v>120</v>
      </c>
      <c r="G2571" s="6">
        <v>6000</v>
      </c>
      <c r="H2571" s="6">
        <v>2317.6</v>
      </c>
      <c r="I2571" s="5" t="s">
        <v>29740</v>
      </c>
    </row>
    <row r="2572" ht="19" customHeight="1" spans="1:9">
      <c r="A2572" s="5">
        <v>7</v>
      </c>
      <c r="B2572" s="5" t="s">
        <v>785</v>
      </c>
      <c r="C2572" s="5" t="s">
        <v>640</v>
      </c>
      <c r="D2572" s="5">
        <v>20</v>
      </c>
      <c r="E2572" s="6">
        <v>1000</v>
      </c>
      <c r="F2572" s="5" t="s">
        <v>113</v>
      </c>
      <c r="G2572" s="6">
        <v>3870.97</v>
      </c>
      <c r="H2572" s="6">
        <v>3200</v>
      </c>
      <c r="I2572" s="5" t="s">
        <v>29719</v>
      </c>
    </row>
    <row r="2573" ht="19" customHeight="1" spans="1:9">
      <c r="A2573" s="5">
        <v>7</v>
      </c>
      <c r="B2573" s="5" t="s">
        <v>211</v>
      </c>
      <c r="C2573" s="5" t="s">
        <v>640</v>
      </c>
      <c r="D2573" s="5">
        <v>31</v>
      </c>
      <c r="E2573" s="6">
        <v>1000</v>
      </c>
      <c r="F2573" s="5" t="s">
        <v>113</v>
      </c>
      <c r="G2573" s="6">
        <v>6000</v>
      </c>
      <c r="H2573" s="6">
        <v>5661</v>
      </c>
      <c r="I2573" s="5" t="s">
        <v>29719</v>
      </c>
    </row>
    <row r="2574" ht="19" customHeight="1" spans="1:9">
      <c r="A2574" s="5">
        <v>7</v>
      </c>
      <c r="B2574" s="5" t="s">
        <v>44</v>
      </c>
      <c r="C2574" s="5" t="s">
        <v>640</v>
      </c>
      <c r="D2574" s="5">
        <v>31</v>
      </c>
      <c r="E2574" s="6">
        <v>1000</v>
      </c>
      <c r="F2574" s="5" t="s">
        <v>120</v>
      </c>
      <c r="G2574" s="6">
        <v>6000</v>
      </c>
      <c r="H2574" s="6">
        <v>1408.3</v>
      </c>
      <c r="I2574" s="5" t="s">
        <v>29740</v>
      </c>
    </row>
    <row r="2575" ht="19" customHeight="1" spans="1:9">
      <c r="A2575" s="5">
        <v>7</v>
      </c>
      <c r="B2575" s="5" t="s">
        <v>212</v>
      </c>
      <c r="C2575" s="5" t="s">
        <v>640</v>
      </c>
      <c r="D2575" s="5">
        <v>31</v>
      </c>
      <c r="E2575" s="6">
        <v>1000</v>
      </c>
      <c r="F2575" s="5" t="s">
        <v>120</v>
      </c>
      <c r="G2575" s="6">
        <v>6000</v>
      </c>
      <c r="H2575" s="6">
        <v>890.7</v>
      </c>
      <c r="I2575" s="5" t="s">
        <v>29740</v>
      </c>
    </row>
    <row r="2576" ht="19" customHeight="1" spans="1:9">
      <c r="A2576" s="5">
        <v>7</v>
      </c>
      <c r="B2576" s="5" t="s">
        <v>45</v>
      </c>
      <c r="C2576" s="5" t="s">
        <v>640</v>
      </c>
      <c r="D2576" s="5">
        <v>31</v>
      </c>
      <c r="E2576" s="6">
        <v>1000</v>
      </c>
      <c r="F2576" s="5" t="s">
        <v>120</v>
      </c>
      <c r="G2576" s="6">
        <v>6000</v>
      </c>
      <c r="H2576" s="6">
        <v>570.6</v>
      </c>
      <c r="I2576" s="5" t="s">
        <v>29740</v>
      </c>
    </row>
    <row r="2577" ht="19" customHeight="1" spans="1:9">
      <c r="A2577" s="5">
        <v>7</v>
      </c>
      <c r="B2577" s="5" t="s">
        <v>789</v>
      </c>
      <c r="C2577" s="5" t="s">
        <v>640</v>
      </c>
      <c r="D2577" s="5">
        <v>16</v>
      </c>
      <c r="E2577" s="6">
        <v>1000</v>
      </c>
      <c r="F2577" s="5" t="s">
        <v>120</v>
      </c>
      <c r="G2577" s="6">
        <v>3096.77</v>
      </c>
      <c r="H2577" s="6">
        <v>414.6</v>
      </c>
      <c r="I2577" s="5" t="s">
        <v>29740</v>
      </c>
    </row>
    <row r="2578" ht="19" customHeight="1" spans="1:9">
      <c r="A2578" s="5">
        <v>7</v>
      </c>
      <c r="B2578" s="5" t="s">
        <v>46</v>
      </c>
      <c r="C2578" s="5" t="s">
        <v>640</v>
      </c>
      <c r="D2578" s="5">
        <v>31</v>
      </c>
      <c r="E2578" s="6">
        <v>1000</v>
      </c>
      <c r="F2578" s="5" t="s">
        <v>120</v>
      </c>
      <c r="G2578" s="6">
        <v>6000</v>
      </c>
      <c r="H2578" s="6">
        <v>552.2</v>
      </c>
      <c r="I2578" s="5" t="s">
        <v>29740</v>
      </c>
    </row>
    <row r="2579" ht="19" customHeight="1" spans="1:9">
      <c r="A2579" s="5">
        <v>7</v>
      </c>
      <c r="B2579" s="5" t="s">
        <v>29642</v>
      </c>
      <c r="C2579" s="5" t="s">
        <v>640</v>
      </c>
      <c r="D2579" s="5">
        <v>28</v>
      </c>
      <c r="E2579" s="6">
        <v>150</v>
      </c>
      <c r="F2579" s="5" t="s">
        <v>120</v>
      </c>
      <c r="G2579" s="6">
        <v>2709.68</v>
      </c>
      <c r="H2579" s="6">
        <v>2484.4</v>
      </c>
      <c r="I2579" s="5" t="s">
        <v>29740</v>
      </c>
    </row>
    <row r="2580" ht="19" customHeight="1" spans="1:9">
      <c r="A2580" s="5">
        <v>7</v>
      </c>
      <c r="B2580" s="5" t="s">
        <v>29633</v>
      </c>
      <c r="C2580" s="5" t="s">
        <v>640</v>
      </c>
      <c r="D2580" s="5">
        <v>28</v>
      </c>
      <c r="E2580" s="6">
        <v>150</v>
      </c>
      <c r="F2580" s="5" t="s">
        <v>120</v>
      </c>
      <c r="G2580" s="6">
        <v>2709.68</v>
      </c>
      <c r="H2580" s="6">
        <v>1566.3</v>
      </c>
      <c r="I2580" s="5" t="s">
        <v>29740</v>
      </c>
    </row>
    <row r="2581" ht="19" customHeight="1" spans="1:9">
      <c r="A2581" s="5">
        <v>7</v>
      </c>
      <c r="B2581" s="5" t="s">
        <v>654</v>
      </c>
      <c r="C2581" s="5" t="s">
        <v>640</v>
      </c>
      <c r="D2581" s="5">
        <v>31</v>
      </c>
      <c r="E2581" s="6">
        <v>260</v>
      </c>
      <c r="F2581" s="5" t="s">
        <v>120</v>
      </c>
      <c r="G2581" s="6">
        <v>5000</v>
      </c>
      <c r="H2581" s="6">
        <v>4178.5</v>
      </c>
      <c r="I2581" s="5" t="s">
        <v>29740</v>
      </c>
    </row>
    <row r="2582" ht="19" customHeight="1" spans="1:9">
      <c r="A2582" s="5">
        <v>7</v>
      </c>
      <c r="B2582" s="5" t="s">
        <v>354</v>
      </c>
      <c r="C2582" s="5" t="s">
        <v>640</v>
      </c>
      <c r="D2582" s="5">
        <v>23</v>
      </c>
      <c r="E2582" s="6">
        <v>260</v>
      </c>
      <c r="F2582" s="5" t="s">
        <v>120</v>
      </c>
      <c r="G2582" s="6">
        <v>3709.68</v>
      </c>
      <c r="H2582" s="6">
        <v>1686.9</v>
      </c>
      <c r="I2582" s="5" t="s">
        <v>29740</v>
      </c>
    </row>
    <row r="2583" ht="19" customHeight="1" spans="1:9">
      <c r="A2583" s="5">
        <v>7</v>
      </c>
      <c r="B2583" s="5" t="s">
        <v>358</v>
      </c>
      <c r="C2583" s="5" t="s">
        <v>640</v>
      </c>
      <c r="D2583" s="5">
        <v>25</v>
      </c>
      <c r="E2583" s="6">
        <v>260</v>
      </c>
      <c r="F2583" s="5" t="s">
        <v>120</v>
      </c>
      <c r="G2583" s="6">
        <v>4032.26</v>
      </c>
      <c r="H2583" s="6">
        <v>2006</v>
      </c>
      <c r="I2583" s="5" t="s">
        <v>29740</v>
      </c>
    </row>
    <row r="2584" ht="19" customHeight="1" spans="1:9">
      <c r="A2584" s="5">
        <v>7</v>
      </c>
      <c r="B2584" s="5" t="s">
        <v>662</v>
      </c>
      <c r="C2584" s="5" t="s">
        <v>640</v>
      </c>
      <c r="D2584" s="5">
        <v>31</v>
      </c>
      <c r="E2584" s="6">
        <v>260</v>
      </c>
      <c r="F2584" s="5" t="s">
        <v>120</v>
      </c>
      <c r="G2584" s="6">
        <v>5000</v>
      </c>
      <c r="H2584" s="6">
        <v>4894</v>
      </c>
      <c r="I2584" s="5" t="s">
        <v>29740</v>
      </c>
    </row>
    <row r="2585" ht="19" customHeight="1" spans="1:9">
      <c r="A2585" s="5">
        <v>7</v>
      </c>
      <c r="B2585" s="5" t="s">
        <v>668</v>
      </c>
      <c r="C2585" s="5" t="s">
        <v>640</v>
      </c>
      <c r="D2585" s="5">
        <v>31</v>
      </c>
      <c r="E2585" s="6">
        <v>260</v>
      </c>
      <c r="F2585" s="5" t="s">
        <v>120</v>
      </c>
      <c r="G2585" s="6">
        <v>5000</v>
      </c>
      <c r="H2585" s="6">
        <v>4886.5</v>
      </c>
      <c r="I2585" s="5" t="s">
        <v>29740</v>
      </c>
    </row>
    <row r="2586" ht="19" customHeight="1" spans="1:9">
      <c r="A2586" s="5">
        <v>7</v>
      </c>
      <c r="B2586" s="5" t="s">
        <v>363</v>
      </c>
      <c r="C2586" s="5" t="s">
        <v>640</v>
      </c>
      <c r="D2586" s="5">
        <v>23</v>
      </c>
      <c r="E2586" s="6">
        <v>260</v>
      </c>
      <c r="F2586" s="5" t="s">
        <v>120</v>
      </c>
      <c r="G2586" s="6">
        <v>3709.68</v>
      </c>
      <c r="H2586" s="6">
        <v>1480.2</v>
      </c>
      <c r="I2586" s="5" t="s">
        <v>29740</v>
      </c>
    </row>
    <row r="2587" ht="19" customHeight="1" spans="1:9">
      <c r="A2587" s="5">
        <v>7</v>
      </c>
      <c r="B2587" s="5" t="s">
        <v>674</v>
      </c>
      <c r="C2587" s="5" t="s">
        <v>640</v>
      </c>
      <c r="D2587" s="5">
        <v>31</v>
      </c>
      <c r="E2587" s="6">
        <v>150</v>
      </c>
      <c r="F2587" s="5" t="s">
        <v>113</v>
      </c>
      <c r="G2587" s="6">
        <v>3000</v>
      </c>
      <c r="H2587" s="6">
        <v>4132.8</v>
      </c>
      <c r="I2587" s="5" t="s">
        <v>29719</v>
      </c>
    </row>
    <row r="2588" ht="19" customHeight="1" spans="1:9">
      <c r="A2588" s="5">
        <v>7</v>
      </c>
      <c r="B2588" s="5" t="s">
        <v>365</v>
      </c>
      <c r="C2588" s="5" t="s">
        <v>640</v>
      </c>
      <c r="D2588" s="5">
        <v>31</v>
      </c>
      <c r="E2588" s="6">
        <v>150</v>
      </c>
      <c r="F2588" s="5" t="s">
        <v>120</v>
      </c>
      <c r="G2588" s="6">
        <v>3000</v>
      </c>
      <c r="H2588" s="6">
        <v>1976.4</v>
      </c>
      <c r="I2588" s="5" t="s">
        <v>29740</v>
      </c>
    </row>
    <row r="2589" ht="19" customHeight="1" spans="1:9">
      <c r="A2589" s="5">
        <v>7</v>
      </c>
      <c r="B2589" s="5" t="s">
        <v>366</v>
      </c>
      <c r="C2589" s="5" t="s">
        <v>640</v>
      </c>
      <c r="D2589" s="5">
        <v>31</v>
      </c>
      <c r="E2589" s="6">
        <v>150</v>
      </c>
      <c r="F2589" s="5" t="s">
        <v>120</v>
      </c>
      <c r="G2589" s="6">
        <v>3000</v>
      </c>
      <c r="H2589" s="6">
        <v>1218.4</v>
      </c>
      <c r="I2589" s="5" t="s">
        <v>29740</v>
      </c>
    </row>
    <row r="2590" ht="19" customHeight="1" spans="1:9">
      <c r="A2590" s="5">
        <v>7</v>
      </c>
      <c r="B2590" s="5" t="s">
        <v>368</v>
      </c>
      <c r="C2590" s="5" t="s">
        <v>640</v>
      </c>
      <c r="D2590" s="5">
        <v>31</v>
      </c>
      <c r="E2590" s="6">
        <v>150</v>
      </c>
      <c r="F2590" s="5" t="s">
        <v>120</v>
      </c>
      <c r="G2590" s="6">
        <v>3000</v>
      </c>
      <c r="H2590" s="6">
        <v>1212.79</v>
      </c>
      <c r="I2590" s="5" t="s">
        <v>29740</v>
      </c>
    </row>
    <row r="2591" ht="19" customHeight="1" spans="1:9">
      <c r="A2591" s="5">
        <v>7</v>
      </c>
      <c r="B2591" s="5" t="s">
        <v>370</v>
      </c>
      <c r="C2591" s="5" t="s">
        <v>640</v>
      </c>
      <c r="D2591" s="5">
        <v>31</v>
      </c>
      <c r="E2591" s="6">
        <v>150</v>
      </c>
      <c r="F2591" s="5" t="s">
        <v>120</v>
      </c>
      <c r="G2591" s="6">
        <v>3000</v>
      </c>
      <c r="H2591" s="6">
        <v>2582.3</v>
      </c>
      <c r="I2591" s="5" t="s">
        <v>29740</v>
      </c>
    </row>
    <row r="2592" ht="19" customHeight="1" spans="1:9">
      <c r="A2592" s="5">
        <v>7</v>
      </c>
      <c r="B2592" s="5" t="s">
        <v>675</v>
      </c>
      <c r="C2592" s="5" t="s">
        <v>640</v>
      </c>
      <c r="D2592" s="5">
        <v>31</v>
      </c>
      <c r="E2592" s="6">
        <v>150</v>
      </c>
      <c r="F2592" s="5" t="s">
        <v>113</v>
      </c>
      <c r="G2592" s="6">
        <v>3000</v>
      </c>
      <c r="H2592" s="6">
        <v>5368.3</v>
      </c>
      <c r="I2592" s="5" t="s">
        <v>29719</v>
      </c>
    </row>
    <row r="2593" ht="19" customHeight="1" spans="1:9">
      <c r="A2593" s="5">
        <v>7</v>
      </c>
      <c r="B2593" s="5" t="s">
        <v>372</v>
      </c>
      <c r="C2593" s="5" t="s">
        <v>640</v>
      </c>
      <c r="D2593" s="5">
        <v>31</v>
      </c>
      <c r="E2593" s="6">
        <v>150</v>
      </c>
      <c r="F2593" s="5" t="s">
        <v>120</v>
      </c>
      <c r="G2593" s="6">
        <v>3000</v>
      </c>
      <c r="H2593" s="6">
        <v>1281.9</v>
      </c>
      <c r="I2593" s="5" t="s">
        <v>29740</v>
      </c>
    </row>
    <row r="2594" ht="19" customHeight="1" spans="1:9">
      <c r="A2594" s="5">
        <v>7</v>
      </c>
      <c r="B2594" s="5" t="s">
        <v>373</v>
      </c>
      <c r="C2594" s="5" t="s">
        <v>640</v>
      </c>
      <c r="D2594" s="5">
        <v>31</v>
      </c>
      <c r="E2594" s="6">
        <v>150</v>
      </c>
      <c r="F2594" s="5" t="s">
        <v>120</v>
      </c>
      <c r="G2594" s="6">
        <v>3000</v>
      </c>
      <c r="H2594" s="6">
        <v>439.26</v>
      </c>
      <c r="I2594" s="5" t="s">
        <v>29740</v>
      </c>
    </row>
    <row r="2595" ht="19" customHeight="1" spans="1:9">
      <c r="A2595" s="5">
        <v>7</v>
      </c>
      <c r="B2595" s="5" t="s">
        <v>375</v>
      </c>
      <c r="C2595" s="5" t="s">
        <v>640</v>
      </c>
      <c r="D2595" s="5">
        <v>31</v>
      </c>
      <c r="E2595" s="6">
        <v>150</v>
      </c>
      <c r="F2595" s="5" t="s">
        <v>113</v>
      </c>
      <c r="G2595" s="6">
        <v>3000</v>
      </c>
      <c r="H2595" s="6">
        <v>5198.6</v>
      </c>
      <c r="I2595" s="5" t="s">
        <v>29719</v>
      </c>
    </row>
    <row r="2596" ht="19" customHeight="1" spans="1:9">
      <c r="A2596" s="5">
        <v>7</v>
      </c>
      <c r="B2596" s="5" t="s">
        <v>379</v>
      </c>
      <c r="C2596" s="5" t="s">
        <v>640</v>
      </c>
      <c r="D2596" s="5">
        <v>31</v>
      </c>
      <c r="E2596" s="6">
        <v>150</v>
      </c>
      <c r="F2596" s="5" t="s">
        <v>120</v>
      </c>
      <c r="G2596" s="6">
        <v>3000</v>
      </c>
      <c r="H2596" s="6">
        <v>434.76</v>
      </c>
      <c r="I2596" s="5" t="s">
        <v>29740</v>
      </c>
    </row>
    <row r="2597" ht="19" customHeight="1" spans="1:9">
      <c r="A2597" s="5">
        <v>7</v>
      </c>
      <c r="B2597" s="5" t="s">
        <v>381</v>
      </c>
      <c r="C2597" s="5" t="s">
        <v>640</v>
      </c>
      <c r="D2597" s="5">
        <v>31</v>
      </c>
      <c r="E2597" s="6">
        <v>150</v>
      </c>
      <c r="F2597" s="5" t="s">
        <v>120</v>
      </c>
      <c r="G2597" s="6">
        <v>3000</v>
      </c>
      <c r="H2597" s="6">
        <v>2588.7</v>
      </c>
      <c r="I2597" s="5" t="s">
        <v>29740</v>
      </c>
    </row>
    <row r="2598" ht="19" customHeight="1" spans="1:9">
      <c r="A2598" s="5">
        <v>7</v>
      </c>
      <c r="B2598" s="5" t="s">
        <v>386</v>
      </c>
      <c r="C2598" s="5" t="s">
        <v>640</v>
      </c>
      <c r="D2598" s="5">
        <v>31</v>
      </c>
      <c r="E2598" s="6">
        <v>150</v>
      </c>
      <c r="F2598" s="5" t="s">
        <v>113</v>
      </c>
      <c r="G2598" s="6">
        <v>3000</v>
      </c>
      <c r="H2598" s="6">
        <v>3082.3</v>
      </c>
      <c r="I2598" s="5" t="s">
        <v>29719</v>
      </c>
    </row>
    <row r="2599" ht="19" customHeight="1" spans="1:9">
      <c r="A2599" s="5">
        <v>7</v>
      </c>
      <c r="B2599" s="5" t="s">
        <v>388</v>
      </c>
      <c r="C2599" s="5" t="s">
        <v>640</v>
      </c>
      <c r="D2599" s="5">
        <v>31</v>
      </c>
      <c r="E2599" s="6">
        <v>150</v>
      </c>
      <c r="F2599" s="5" t="s">
        <v>120</v>
      </c>
      <c r="G2599" s="6">
        <v>3000</v>
      </c>
      <c r="H2599" s="6">
        <v>1522.3</v>
      </c>
      <c r="I2599" s="5" t="s">
        <v>29740</v>
      </c>
    </row>
    <row r="2600" ht="19" customHeight="1" spans="1:9">
      <c r="A2600" s="5">
        <v>7</v>
      </c>
      <c r="B2600" s="5" t="s">
        <v>389</v>
      </c>
      <c r="C2600" s="5" t="s">
        <v>640</v>
      </c>
      <c r="D2600" s="5">
        <v>31</v>
      </c>
      <c r="E2600" s="6">
        <v>150</v>
      </c>
      <c r="F2600" s="5" t="s">
        <v>120</v>
      </c>
      <c r="G2600" s="6">
        <v>3000</v>
      </c>
      <c r="H2600" s="6">
        <v>128.78</v>
      </c>
      <c r="I2600" s="5" t="s">
        <v>29740</v>
      </c>
    </row>
    <row r="2601" ht="19" customHeight="1" spans="1:9">
      <c r="A2601" s="5">
        <v>7</v>
      </c>
      <c r="B2601" s="5" t="s">
        <v>676</v>
      </c>
      <c r="C2601" s="5" t="s">
        <v>640</v>
      </c>
      <c r="D2601" s="5">
        <v>31</v>
      </c>
      <c r="E2601" s="6">
        <v>150</v>
      </c>
      <c r="F2601" s="5" t="s">
        <v>120</v>
      </c>
      <c r="G2601" s="6">
        <v>3000</v>
      </c>
      <c r="H2601" s="6">
        <v>1405.2</v>
      </c>
      <c r="I2601" s="5" t="s">
        <v>29740</v>
      </c>
    </row>
    <row r="2602" ht="19" customHeight="1" spans="1:9">
      <c r="A2602" s="5">
        <v>7</v>
      </c>
      <c r="B2602" s="5" t="s">
        <v>391</v>
      </c>
      <c r="C2602" s="5" t="s">
        <v>640</v>
      </c>
      <c r="D2602" s="5">
        <v>31</v>
      </c>
      <c r="E2602" s="6">
        <v>150</v>
      </c>
      <c r="F2602" s="5" t="s">
        <v>120</v>
      </c>
      <c r="G2602" s="6">
        <v>3000</v>
      </c>
      <c r="H2602" s="6">
        <v>1707.9</v>
      </c>
      <c r="I2602" s="5" t="s">
        <v>29740</v>
      </c>
    </row>
    <row r="2603" ht="19" customHeight="1" spans="1:9">
      <c r="A2603" s="5">
        <v>7</v>
      </c>
      <c r="B2603" s="5" t="s">
        <v>394</v>
      </c>
      <c r="C2603" s="5" t="s">
        <v>640</v>
      </c>
      <c r="D2603" s="5">
        <v>31</v>
      </c>
      <c r="E2603" s="6">
        <v>150</v>
      </c>
      <c r="F2603" s="5" t="s">
        <v>120</v>
      </c>
      <c r="G2603" s="6">
        <v>3000</v>
      </c>
      <c r="H2603" s="6">
        <v>1022.6</v>
      </c>
      <c r="I2603" s="5" t="s">
        <v>29740</v>
      </c>
    </row>
    <row r="2604" ht="19" customHeight="1" spans="1:9">
      <c r="A2604" s="5">
        <v>7</v>
      </c>
      <c r="B2604" s="5" t="s">
        <v>213</v>
      </c>
      <c r="C2604" s="5" t="s">
        <v>640</v>
      </c>
      <c r="D2604" s="5">
        <v>31</v>
      </c>
      <c r="E2604" s="6">
        <v>260</v>
      </c>
      <c r="F2604" s="5" t="s">
        <v>120</v>
      </c>
      <c r="G2604" s="6">
        <v>5000</v>
      </c>
      <c r="H2604" s="6">
        <v>68.8</v>
      </c>
      <c r="I2604" s="5" t="s">
        <v>29740</v>
      </c>
    </row>
    <row r="2605" ht="19" customHeight="1" spans="1:9">
      <c r="A2605" s="5">
        <v>7</v>
      </c>
      <c r="B2605" s="5" t="s">
        <v>217</v>
      </c>
      <c r="C2605" s="5" t="s">
        <v>640</v>
      </c>
      <c r="D2605" s="5">
        <v>20</v>
      </c>
      <c r="E2605" s="6">
        <v>260</v>
      </c>
      <c r="F2605" s="5" t="s">
        <v>120</v>
      </c>
      <c r="G2605" s="6">
        <v>3225.81</v>
      </c>
      <c r="H2605" s="6">
        <v>46.1</v>
      </c>
      <c r="I2605" s="5" t="s">
        <v>29740</v>
      </c>
    </row>
    <row r="2606" ht="19" customHeight="1" spans="1:9">
      <c r="A2606" s="5">
        <v>7</v>
      </c>
      <c r="B2606" s="5" t="s">
        <v>219</v>
      </c>
      <c r="C2606" s="5" t="s">
        <v>640</v>
      </c>
      <c r="D2606" s="5">
        <v>31</v>
      </c>
      <c r="E2606" s="6">
        <v>260</v>
      </c>
      <c r="F2606" s="5" t="s">
        <v>120</v>
      </c>
      <c r="G2606" s="6">
        <v>5000</v>
      </c>
      <c r="H2606" s="6">
        <v>3053.7</v>
      </c>
      <c r="I2606" s="5" t="s">
        <v>29740</v>
      </c>
    </row>
    <row r="2607" ht="19" customHeight="1" spans="1:9">
      <c r="A2607" s="5">
        <v>7</v>
      </c>
      <c r="B2607" s="5" t="s">
        <v>220</v>
      </c>
      <c r="C2607" s="5" t="s">
        <v>640</v>
      </c>
      <c r="D2607" s="5">
        <v>31</v>
      </c>
      <c r="E2607" s="6">
        <v>260</v>
      </c>
      <c r="F2607" s="5" t="s">
        <v>120</v>
      </c>
      <c r="G2607" s="6">
        <v>5000</v>
      </c>
      <c r="H2607" s="6">
        <v>25.3</v>
      </c>
      <c r="I2607" s="5" t="s">
        <v>29740</v>
      </c>
    </row>
    <row r="2608" ht="19" customHeight="1" spans="1:9">
      <c r="A2608" s="5">
        <v>7</v>
      </c>
      <c r="B2608" s="5" t="s">
        <v>222</v>
      </c>
      <c r="C2608" s="5" t="s">
        <v>640</v>
      </c>
      <c r="D2608" s="5">
        <v>31</v>
      </c>
      <c r="E2608" s="6">
        <v>260</v>
      </c>
      <c r="F2608" s="5" t="s">
        <v>120</v>
      </c>
      <c r="G2608" s="6">
        <v>5000</v>
      </c>
      <c r="H2608" s="6">
        <v>68.3</v>
      </c>
      <c r="I2608" s="5" t="s">
        <v>29740</v>
      </c>
    </row>
    <row r="2609" ht="19" customHeight="1" spans="1:9">
      <c r="A2609" s="5">
        <v>7</v>
      </c>
      <c r="B2609" s="5" t="s">
        <v>223</v>
      </c>
      <c r="C2609" s="5" t="s">
        <v>640</v>
      </c>
      <c r="D2609" s="5">
        <v>31</v>
      </c>
      <c r="E2609" s="6">
        <v>260</v>
      </c>
      <c r="F2609" s="5" t="s">
        <v>120</v>
      </c>
      <c r="G2609" s="6">
        <v>5000</v>
      </c>
      <c r="H2609" s="6">
        <v>812.5</v>
      </c>
      <c r="I2609" s="5" t="s">
        <v>29740</v>
      </c>
    </row>
    <row r="2610" ht="19" customHeight="1" spans="1:9">
      <c r="A2610" s="5">
        <v>7</v>
      </c>
      <c r="B2610" s="5" t="s">
        <v>225</v>
      </c>
      <c r="C2610" s="5" t="s">
        <v>640</v>
      </c>
      <c r="D2610" s="5">
        <v>31</v>
      </c>
      <c r="E2610" s="6">
        <v>260</v>
      </c>
      <c r="F2610" s="5" t="s">
        <v>120</v>
      </c>
      <c r="G2610" s="6">
        <v>5000</v>
      </c>
      <c r="H2610" s="6">
        <v>0</v>
      </c>
      <c r="I2610" s="5" t="s">
        <v>29740</v>
      </c>
    </row>
    <row r="2611" ht="19" customHeight="1" spans="1:9">
      <c r="A2611" s="5">
        <v>7</v>
      </c>
      <c r="B2611" s="5" t="s">
        <v>794</v>
      </c>
      <c r="C2611" s="5" t="s">
        <v>640</v>
      </c>
      <c r="D2611" s="5">
        <v>31</v>
      </c>
      <c r="E2611" s="6">
        <v>260</v>
      </c>
      <c r="F2611" s="5" t="s">
        <v>113</v>
      </c>
      <c r="G2611" s="6">
        <v>5000</v>
      </c>
      <c r="H2611" s="6">
        <v>13864</v>
      </c>
      <c r="I2611" s="5" t="s">
        <v>29719</v>
      </c>
    </row>
    <row r="2612" ht="19" customHeight="1" spans="1:9">
      <c r="A2612" s="5">
        <v>7</v>
      </c>
      <c r="B2612" s="5" t="s">
        <v>51</v>
      </c>
      <c r="C2612" s="5" t="s">
        <v>640</v>
      </c>
      <c r="D2612" s="5">
        <v>9</v>
      </c>
      <c r="E2612" s="6">
        <v>150</v>
      </c>
      <c r="F2612" s="5" t="s">
        <v>120</v>
      </c>
      <c r="G2612" s="6">
        <v>870.97</v>
      </c>
      <c r="H2612" s="6">
        <v>162.6</v>
      </c>
      <c r="I2612" s="5" t="s">
        <v>29740</v>
      </c>
    </row>
    <row r="2613" ht="19" customHeight="1" spans="1:9">
      <c r="A2613" s="5">
        <v>7</v>
      </c>
      <c r="B2613" s="5" t="s">
        <v>227</v>
      </c>
      <c r="C2613" s="5" t="s">
        <v>640</v>
      </c>
      <c r="D2613" s="5">
        <v>31</v>
      </c>
      <c r="E2613" s="6">
        <v>260</v>
      </c>
      <c r="F2613" s="5" t="s">
        <v>120</v>
      </c>
      <c r="G2613" s="6">
        <v>5000</v>
      </c>
      <c r="H2613" s="6">
        <v>1924.1</v>
      </c>
      <c r="I2613" s="5" t="s">
        <v>29740</v>
      </c>
    </row>
    <row r="2614" ht="19" customHeight="1" spans="1:9">
      <c r="A2614" s="5">
        <v>7</v>
      </c>
      <c r="B2614" s="5" t="s">
        <v>680</v>
      </c>
      <c r="C2614" s="5" t="s">
        <v>640</v>
      </c>
      <c r="D2614" s="5">
        <v>31</v>
      </c>
      <c r="E2614" s="6">
        <v>260</v>
      </c>
      <c r="F2614" s="5" t="s">
        <v>120</v>
      </c>
      <c r="G2614" s="6">
        <v>5000</v>
      </c>
      <c r="H2614" s="6">
        <v>361.2</v>
      </c>
      <c r="I2614" s="5" t="s">
        <v>29740</v>
      </c>
    </row>
    <row r="2615" ht="19" customHeight="1" spans="1:9">
      <c r="A2615" s="5">
        <v>7</v>
      </c>
      <c r="B2615" s="5" t="s">
        <v>228</v>
      </c>
      <c r="C2615" s="5" t="s">
        <v>640</v>
      </c>
      <c r="D2615" s="5">
        <v>31</v>
      </c>
      <c r="E2615" s="6">
        <v>260</v>
      </c>
      <c r="F2615" s="5" t="s">
        <v>113</v>
      </c>
      <c r="G2615" s="6">
        <v>5000</v>
      </c>
      <c r="H2615" s="6">
        <v>6985.1</v>
      </c>
      <c r="I2615" s="5" t="s">
        <v>29719</v>
      </c>
    </row>
    <row r="2616" ht="19" customHeight="1" spans="1:9">
      <c r="A2616" s="5">
        <v>7</v>
      </c>
      <c r="B2616" s="5" t="s">
        <v>54</v>
      </c>
      <c r="C2616" s="5" t="s">
        <v>640</v>
      </c>
      <c r="D2616" s="5">
        <v>11</v>
      </c>
      <c r="E2616" s="6">
        <v>150</v>
      </c>
      <c r="F2616" s="5" t="s">
        <v>120</v>
      </c>
      <c r="G2616" s="6">
        <v>1064.52</v>
      </c>
      <c r="H2616" s="6">
        <v>462.3</v>
      </c>
      <c r="I2616" s="5" t="s">
        <v>29740</v>
      </c>
    </row>
    <row r="2617" ht="19" customHeight="1" spans="1:9">
      <c r="A2617" s="5">
        <v>7</v>
      </c>
      <c r="B2617" s="5" t="s">
        <v>797</v>
      </c>
      <c r="C2617" s="5" t="s">
        <v>640</v>
      </c>
      <c r="D2617" s="5">
        <v>31</v>
      </c>
      <c r="E2617" s="6">
        <v>260</v>
      </c>
      <c r="F2617" s="5" t="s">
        <v>113</v>
      </c>
      <c r="G2617" s="6">
        <v>5000</v>
      </c>
      <c r="H2617" s="6">
        <v>10253.3</v>
      </c>
      <c r="I2617" s="5" t="s">
        <v>29719</v>
      </c>
    </row>
    <row r="2618" ht="19" customHeight="1" spans="1:9">
      <c r="A2618" s="5">
        <v>7</v>
      </c>
      <c r="B2618" s="5" t="s">
        <v>681</v>
      </c>
      <c r="C2618" s="5" t="s">
        <v>640</v>
      </c>
      <c r="D2618" s="5">
        <v>31</v>
      </c>
      <c r="E2618" s="6">
        <v>260</v>
      </c>
      <c r="F2618" s="5" t="s">
        <v>120</v>
      </c>
      <c r="G2618" s="6">
        <v>5000</v>
      </c>
      <c r="H2618" s="6">
        <v>283.6</v>
      </c>
      <c r="I2618" s="5" t="s">
        <v>29740</v>
      </c>
    </row>
    <row r="2619" ht="19" customHeight="1" spans="1:9">
      <c r="A2619" s="5">
        <v>7</v>
      </c>
      <c r="B2619" s="5" t="s">
        <v>231</v>
      </c>
      <c r="C2619" s="5" t="s">
        <v>640</v>
      </c>
      <c r="D2619" s="5">
        <v>31</v>
      </c>
      <c r="E2619" s="6">
        <v>260</v>
      </c>
      <c r="F2619" s="5" t="s">
        <v>120</v>
      </c>
      <c r="G2619" s="6">
        <v>5000</v>
      </c>
      <c r="H2619" s="6">
        <v>83.5</v>
      </c>
      <c r="I2619" s="5" t="s">
        <v>29740</v>
      </c>
    </row>
    <row r="2620" ht="19" customHeight="1" spans="1:9">
      <c r="A2620" s="5">
        <v>7</v>
      </c>
      <c r="B2620" s="5" t="s">
        <v>233</v>
      </c>
      <c r="C2620" s="5" t="s">
        <v>640</v>
      </c>
      <c r="D2620" s="5">
        <v>31</v>
      </c>
      <c r="E2620" s="6">
        <v>260</v>
      </c>
      <c r="F2620" s="5" t="s">
        <v>120</v>
      </c>
      <c r="G2620" s="6">
        <v>5000</v>
      </c>
      <c r="H2620" s="6">
        <v>163.8</v>
      </c>
      <c r="I2620" s="5" t="s">
        <v>29740</v>
      </c>
    </row>
    <row r="2621" ht="19" customHeight="1" spans="1:9">
      <c r="A2621" s="5">
        <v>7</v>
      </c>
      <c r="B2621" s="5" t="s">
        <v>235</v>
      </c>
      <c r="C2621" s="5" t="s">
        <v>640</v>
      </c>
      <c r="D2621" s="5">
        <v>31</v>
      </c>
      <c r="E2621" s="6">
        <v>260</v>
      </c>
      <c r="F2621" s="5" t="s">
        <v>120</v>
      </c>
      <c r="G2621" s="6">
        <v>5000</v>
      </c>
      <c r="H2621" s="6">
        <v>48.5</v>
      </c>
      <c r="I2621" s="5" t="s">
        <v>29740</v>
      </c>
    </row>
    <row r="2622" ht="19" customHeight="1" spans="1:9">
      <c r="A2622" s="5">
        <v>7</v>
      </c>
      <c r="B2622" s="5" t="s">
        <v>237</v>
      </c>
      <c r="C2622" s="5" t="s">
        <v>640</v>
      </c>
      <c r="D2622" s="5">
        <v>31</v>
      </c>
      <c r="E2622" s="6">
        <v>260</v>
      </c>
      <c r="F2622" s="5" t="s">
        <v>113</v>
      </c>
      <c r="G2622" s="6">
        <v>5000</v>
      </c>
      <c r="H2622" s="6">
        <v>7043.2</v>
      </c>
      <c r="I2622" s="5" t="s">
        <v>29719</v>
      </c>
    </row>
    <row r="2623" ht="19" customHeight="1" spans="1:9">
      <c r="A2623" s="5">
        <v>7</v>
      </c>
      <c r="B2623" s="5" t="s">
        <v>55</v>
      </c>
      <c r="C2623" s="5" t="s">
        <v>640</v>
      </c>
      <c r="D2623" s="5">
        <v>10</v>
      </c>
      <c r="E2623" s="6">
        <v>150</v>
      </c>
      <c r="F2623" s="5" t="s">
        <v>120</v>
      </c>
      <c r="G2623" s="6">
        <v>967.74</v>
      </c>
      <c r="H2623" s="6">
        <v>420.3</v>
      </c>
      <c r="I2623" s="5" t="s">
        <v>29740</v>
      </c>
    </row>
    <row r="2624" ht="19" customHeight="1" spans="1:9">
      <c r="A2624" s="5">
        <v>7</v>
      </c>
      <c r="B2624" s="5" t="s">
        <v>684</v>
      </c>
      <c r="C2624" s="5" t="s">
        <v>640</v>
      </c>
      <c r="D2624" s="5">
        <v>31</v>
      </c>
      <c r="E2624" s="6">
        <v>150</v>
      </c>
      <c r="F2624" s="5" t="s">
        <v>113</v>
      </c>
      <c r="G2624" s="6">
        <v>3000</v>
      </c>
      <c r="H2624" s="6">
        <v>4352.7</v>
      </c>
      <c r="I2624" s="5" t="s">
        <v>29719</v>
      </c>
    </row>
    <row r="2625" ht="19" customHeight="1" spans="1:9">
      <c r="A2625" s="5">
        <v>7</v>
      </c>
      <c r="B2625" s="5" t="s">
        <v>687</v>
      </c>
      <c r="C2625" s="5" t="s">
        <v>640</v>
      </c>
      <c r="D2625" s="5">
        <v>31</v>
      </c>
      <c r="E2625" s="6">
        <v>150</v>
      </c>
      <c r="F2625" s="5" t="s">
        <v>113</v>
      </c>
      <c r="G2625" s="6">
        <v>3000</v>
      </c>
      <c r="H2625" s="6">
        <v>6152.2</v>
      </c>
      <c r="I2625" s="5" t="s">
        <v>29719</v>
      </c>
    </row>
    <row r="2626" ht="19" customHeight="1" spans="1:9">
      <c r="A2626" s="5">
        <v>7</v>
      </c>
      <c r="B2626" s="5" t="s">
        <v>688</v>
      </c>
      <c r="C2626" s="5" t="s">
        <v>640</v>
      </c>
      <c r="D2626" s="5">
        <v>25</v>
      </c>
      <c r="E2626" s="6">
        <v>150</v>
      </c>
      <c r="F2626" s="5" t="s">
        <v>113</v>
      </c>
      <c r="G2626" s="6">
        <v>2419.35</v>
      </c>
      <c r="H2626" s="6">
        <v>6233.3</v>
      </c>
      <c r="I2626" s="5" t="s">
        <v>29719</v>
      </c>
    </row>
    <row r="2627" ht="19" customHeight="1" spans="1:9">
      <c r="A2627" s="5">
        <v>7</v>
      </c>
      <c r="B2627" s="5" t="s">
        <v>239</v>
      </c>
      <c r="C2627" s="5" t="s">
        <v>640</v>
      </c>
      <c r="D2627" s="5">
        <v>20</v>
      </c>
      <c r="E2627" s="6">
        <v>260</v>
      </c>
      <c r="F2627" s="5" t="s">
        <v>120</v>
      </c>
      <c r="G2627" s="6">
        <v>3225.81</v>
      </c>
      <c r="H2627" s="6">
        <v>48.5</v>
      </c>
      <c r="I2627" s="5" t="s">
        <v>29740</v>
      </c>
    </row>
    <row r="2628" ht="19" customHeight="1" spans="1:9">
      <c r="A2628" s="5">
        <v>7</v>
      </c>
      <c r="B2628" s="5" t="s">
        <v>69</v>
      </c>
      <c r="C2628" s="5" t="s">
        <v>640</v>
      </c>
      <c r="D2628" s="5">
        <v>9</v>
      </c>
      <c r="E2628" s="6">
        <v>150</v>
      </c>
      <c r="F2628" s="5" t="s">
        <v>120</v>
      </c>
      <c r="G2628" s="6">
        <v>870.97</v>
      </c>
      <c r="H2628" s="6">
        <v>626</v>
      </c>
      <c r="I2628" s="5" t="s">
        <v>29740</v>
      </c>
    </row>
    <row r="2629" ht="19" customHeight="1" spans="1:9">
      <c r="A2629" s="5">
        <v>7</v>
      </c>
      <c r="B2629" s="5" t="s">
        <v>240</v>
      </c>
      <c r="C2629" s="5" t="s">
        <v>640</v>
      </c>
      <c r="D2629" s="5">
        <v>20</v>
      </c>
      <c r="E2629" s="6">
        <v>260</v>
      </c>
      <c r="F2629" s="5" t="s">
        <v>120</v>
      </c>
      <c r="G2629" s="6">
        <v>3225.81</v>
      </c>
      <c r="H2629" s="6">
        <v>48.8</v>
      </c>
      <c r="I2629" s="5" t="s">
        <v>29740</v>
      </c>
    </row>
    <row r="2630" ht="19" customHeight="1" spans="1:9">
      <c r="A2630" s="5">
        <v>7</v>
      </c>
      <c r="B2630" s="5" t="s">
        <v>692</v>
      </c>
      <c r="C2630" s="5" t="s">
        <v>640</v>
      </c>
      <c r="D2630" s="5">
        <v>31</v>
      </c>
      <c r="E2630" s="6">
        <v>150</v>
      </c>
      <c r="F2630" s="5" t="s">
        <v>120</v>
      </c>
      <c r="G2630" s="6">
        <v>3000</v>
      </c>
      <c r="H2630" s="6">
        <v>1084.3</v>
      </c>
      <c r="I2630" s="5" t="s">
        <v>29740</v>
      </c>
    </row>
    <row r="2631" ht="19" customHeight="1" spans="1:9">
      <c r="A2631" s="5">
        <v>7</v>
      </c>
      <c r="B2631" s="5" t="s">
        <v>242</v>
      </c>
      <c r="C2631" s="5" t="s">
        <v>640</v>
      </c>
      <c r="D2631" s="5">
        <v>31</v>
      </c>
      <c r="E2631" s="6">
        <v>260</v>
      </c>
      <c r="F2631" s="5" t="s">
        <v>120</v>
      </c>
      <c r="G2631" s="6">
        <v>5000</v>
      </c>
      <c r="H2631" s="6">
        <v>0</v>
      </c>
      <c r="I2631" s="5" t="s">
        <v>29740</v>
      </c>
    </row>
    <row r="2632" ht="19" customHeight="1" spans="1:9">
      <c r="A2632" s="5">
        <v>7</v>
      </c>
      <c r="B2632" s="5" t="s">
        <v>695</v>
      </c>
      <c r="C2632" s="5" t="s">
        <v>640</v>
      </c>
      <c r="D2632" s="5">
        <v>31</v>
      </c>
      <c r="E2632" s="6">
        <v>150</v>
      </c>
      <c r="F2632" s="5" t="s">
        <v>113</v>
      </c>
      <c r="G2632" s="6">
        <v>3000</v>
      </c>
      <c r="H2632" s="6">
        <v>169.5</v>
      </c>
      <c r="I2632" s="5" t="s">
        <v>29719</v>
      </c>
    </row>
    <row r="2633" ht="19" customHeight="1" spans="1:9">
      <c r="A2633" s="5">
        <v>7</v>
      </c>
      <c r="B2633" s="5" t="s">
        <v>696</v>
      </c>
      <c r="C2633" s="5" t="s">
        <v>640</v>
      </c>
      <c r="D2633" s="5">
        <v>1</v>
      </c>
      <c r="E2633" s="6">
        <v>150</v>
      </c>
      <c r="F2633" s="5" t="s">
        <v>113</v>
      </c>
      <c r="G2633" s="6">
        <v>96.77</v>
      </c>
      <c r="H2633" s="6">
        <v>18.7</v>
      </c>
      <c r="I2633" s="5" t="s">
        <v>29719</v>
      </c>
    </row>
    <row r="2634" ht="19" customHeight="1" spans="1:9">
      <c r="A2634" s="5">
        <v>7</v>
      </c>
      <c r="B2634" s="5" t="s">
        <v>462</v>
      </c>
      <c r="C2634" s="5" t="s">
        <v>640</v>
      </c>
      <c r="D2634" s="5">
        <v>10</v>
      </c>
      <c r="E2634" s="6">
        <v>150</v>
      </c>
      <c r="F2634" s="5" t="s">
        <v>120</v>
      </c>
      <c r="G2634" s="6">
        <v>967.74</v>
      </c>
      <c r="H2634" s="6">
        <v>298.4</v>
      </c>
      <c r="I2634" s="5" t="s">
        <v>29740</v>
      </c>
    </row>
    <row r="2635" ht="19" customHeight="1" spans="1:9">
      <c r="A2635" s="5">
        <v>7</v>
      </c>
      <c r="B2635" s="5" t="s">
        <v>699</v>
      </c>
      <c r="C2635" s="5" t="s">
        <v>640</v>
      </c>
      <c r="D2635" s="5">
        <v>25</v>
      </c>
      <c r="E2635" s="6">
        <v>150</v>
      </c>
      <c r="F2635" s="5" t="s">
        <v>113</v>
      </c>
      <c r="G2635" s="6">
        <v>2419.35</v>
      </c>
      <c r="H2635" s="6">
        <v>2578.4</v>
      </c>
      <c r="I2635" s="5" t="s">
        <v>29719</v>
      </c>
    </row>
    <row r="2636" ht="19" customHeight="1" spans="1:9">
      <c r="A2636" s="5">
        <v>7</v>
      </c>
      <c r="B2636" s="5" t="s">
        <v>701</v>
      </c>
      <c r="C2636" s="5" t="s">
        <v>640</v>
      </c>
      <c r="D2636" s="5">
        <v>9</v>
      </c>
      <c r="E2636" s="6">
        <v>150</v>
      </c>
      <c r="F2636" s="5" t="s">
        <v>120</v>
      </c>
      <c r="G2636" s="6">
        <v>870.97</v>
      </c>
      <c r="H2636" s="6">
        <v>378.7</v>
      </c>
      <c r="I2636" s="5" t="s">
        <v>29740</v>
      </c>
    </row>
    <row r="2637" ht="19" customHeight="1" spans="1:9">
      <c r="A2637" s="5">
        <v>7</v>
      </c>
      <c r="B2637" s="5" t="s">
        <v>702</v>
      </c>
      <c r="C2637" s="5" t="s">
        <v>640</v>
      </c>
      <c r="D2637" s="5">
        <v>31</v>
      </c>
      <c r="E2637" s="6">
        <v>150</v>
      </c>
      <c r="F2637" s="5" t="s">
        <v>113</v>
      </c>
      <c r="G2637" s="6">
        <v>3000</v>
      </c>
      <c r="H2637" s="6">
        <v>4987.4</v>
      </c>
      <c r="I2637" s="5" t="s">
        <v>29719</v>
      </c>
    </row>
    <row r="2638" ht="19" customHeight="1" spans="1:9">
      <c r="A2638" s="5">
        <v>7</v>
      </c>
      <c r="B2638" s="5" t="s">
        <v>704</v>
      </c>
      <c r="C2638" s="5" t="s">
        <v>640</v>
      </c>
      <c r="D2638" s="5">
        <v>31</v>
      </c>
      <c r="E2638" s="6">
        <v>150</v>
      </c>
      <c r="F2638" s="5" t="s">
        <v>113</v>
      </c>
      <c r="G2638" s="6">
        <v>3000</v>
      </c>
      <c r="H2638" s="6">
        <v>6213.4</v>
      </c>
      <c r="I2638" s="5" t="s">
        <v>29719</v>
      </c>
    </row>
    <row r="2639" ht="19" customHeight="1" spans="1:9">
      <c r="A2639" s="5">
        <v>7</v>
      </c>
      <c r="B2639" s="5" t="s">
        <v>705</v>
      </c>
      <c r="C2639" s="5" t="s">
        <v>640</v>
      </c>
      <c r="D2639" s="5">
        <v>31</v>
      </c>
      <c r="E2639" s="6">
        <v>260</v>
      </c>
      <c r="F2639" s="5" t="s">
        <v>120</v>
      </c>
      <c r="G2639" s="6">
        <v>5000</v>
      </c>
      <c r="H2639" s="6">
        <v>192.7</v>
      </c>
      <c r="I2639" s="5" t="s">
        <v>29740</v>
      </c>
    </row>
    <row r="2640" ht="19" customHeight="1" spans="1:9">
      <c r="A2640" s="5">
        <v>7</v>
      </c>
      <c r="B2640" s="5" t="s">
        <v>707</v>
      </c>
      <c r="C2640" s="5" t="s">
        <v>640</v>
      </c>
      <c r="D2640" s="5">
        <v>31</v>
      </c>
      <c r="E2640" s="6">
        <v>150</v>
      </c>
      <c r="F2640" s="5" t="s">
        <v>120</v>
      </c>
      <c r="G2640" s="6">
        <v>3000</v>
      </c>
      <c r="H2640" s="6">
        <v>2852.6</v>
      </c>
      <c r="I2640" s="5" t="s">
        <v>29740</v>
      </c>
    </row>
    <row r="2641" ht="19" customHeight="1" spans="1:9">
      <c r="A2641" s="5">
        <v>7</v>
      </c>
      <c r="B2641" s="5" t="s">
        <v>244</v>
      </c>
      <c r="C2641" s="5" t="s">
        <v>640</v>
      </c>
      <c r="D2641" s="5">
        <v>31</v>
      </c>
      <c r="E2641" s="6">
        <v>260</v>
      </c>
      <c r="F2641" s="5" t="s">
        <v>120</v>
      </c>
      <c r="G2641" s="6">
        <v>5000</v>
      </c>
      <c r="H2641" s="6">
        <v>673.8</v>
      </c>
      <c r="I2641" s="5" t="s">
        <v>29740</v>
      </c>
    </row>
    <row r="2642" ht="19" customHeight="1" spans="1:9">
      <c r="A2642" s="5">
        <v>7</v>
      </c>
      <c r="B2642" s="5" t="s">
        <v>712</v>
      </c>
      <c r="C2642" s="5" t="s">
        <v>640</v>
      </c>
      <c r="D2642" s="5">
        <v>31</v>
      </c>
      <c r="E2642" s="6">
        <v>150</v>
      </c>
      <c r="F2642" s="5" t="s">
        <v>113</v>
      </c>
      <c r="G2642" s="6">
        <v>3000</v>
      </c>
      <c r="H2642" s="6">
        <v>4418</v>
      </c>
      <c r="I2642" s="5" t="s">
        <v>29719</v>
      </c>
    </row>
    <row r="2643" ht="19" customHeight="1" spans="1:9">
      <c r="A2643" s="5">
        <v>7</v>
      </c>
      <c r="B2643" s="5" t="s">
        <v>639</v>
      </c>
      <c r="C2643" s="5" t="s">
        <v>640</v>
      </c>
      <c r="D2643" s="5">
        <v>31</v>
      </c>
      <c r="E2643" s="6">
        <v>150</v>
      </c>
      <c r="F2643" s="5" t="s">
        <v>113</v>
      </c>
      <c r="G2643" s="6">
        <v>3000</v>
      </c>
      <c r="H2643" s="6">
        <v>11280.9</v>
      </c>
      <c r="I2643" s="5" t="s">
        <v>29719</v>
      </c>
    </row>
    <row r="2644" ht="19" customHeight="1" spans="1:9">
      <c r="A2644" s="5">
        <v>7</v>
      </c>
      <c r="B2644" s="5" t="s">
        <v>714</v>
      </c>
      <c r="C2644" s="5" t="s">
        <v>640</v>
      </c>
      <c r="D2644" s="5">
        <v>31</v>
      </c>
      <c r="E2644" s="6">
        <v>150</v>
      </c>
      <c r="F2644" s="5" t="s">
        <v>113</v>
      </c>
      <c r="G2644" s="6">
        <v>3000</v>
      </c>
      <c r="H2644" s="6">
        <v>5395.2</v>
      </c>
      <c r="I2644" s="5" t="s">
        <v>29719</v>
      </c>
    </row>
    <row r="2645" ht="19" customHeight="1" spans="1:9">
      <c r="A2645" s="5">
        <v>7</v>
      </c>
      <c r="B2645" s="5" t="s">
        <v>246</v>
      </c>
      <c r="C2645" s="5" t="s">
        <v>640</v>
      </c>
      <c r="D2645" s="5">
        <v>31</v>
      </c>
      <c r="E2645" s="6">
        <v>260</v>
      </c>
      <c r="F2645" s="5" t="s">
        <v>120</v>
      </c>
      <c r="G2645" s="6">
        <v>5000</v>
      </c>
      <c r="H2645" s="6">
        <v>25</v>
      </c>
      <c r="I2645" s="5" t="s">
        <v>29740</v>
      </c>
    </row>
    <row r="2646" ht="19" customHeight="1" spans="1:9">
      <c r="A2646" s="5">
        <v>7</v>
      </c>
      <c r="B2646" s="5" t="s">
        <v>62</v>
      </c>
      <c r="C2646" s="5" t="s">
        <v>640</v>
      </c>
      <c r="D2646" s="5">
        <v>7</v>
      </c>
      <c r="E2646" s="6">
        <v>150</v>
      </c>
      <c r="F2646" s="5" t="s">
        <v>120</v>
      </c>
      <c r="G2646" s="6">
        <v>677.42</v>
      </c>
      <c r="H2646" s="6">
        <v>339.5</v>
      </c>
      <c r="I2646" s="5" t="s">
        <v>29740</v>
      </c>
    </row>
    <row r="2647" ht="19" customHeight="1" spans="1:9">
      <c r="A2647" s="5">
        <v>7</v>
      </c>
      <c r="B2647" s="5" t="s">
        <v>716</v>
      </c>
      <c r="C2647" s="5" t="s">
        <v>640</v>
      </c>
      <c r="D2647" s="5">
        <v>31</v>
      </c>
      <c r="E2647" s="6">
        <v>150</v>
      </c>
      <c r="F2647" s="5" t="s">
        <v>113</v>
      </c>
      <c r="G2647" s="6">
        <v>3000</v>
      </c>
      <c r="H2647" s="6">
        <v>6388.6</v>
      </c>
      <c r="I2647" s="5" t="s">
        <v>29719</v>
      </c>
    </row>
    <row r="2648" ht="19" customHeight="1" spans="1:9">
      <c r="A2648" s="5">
        <v>7</v>
      </c>
      <c r="B2648" s="5" t="s">
        <v>247</v>
      </c>
      <c r="C2648" s="5" t="s">
        <v>640</v>
      </c>
      <c r="D2648" s="5">
        <v>31</v>
      </c>
      <c r="E2648" s="6">
        <v>260</v>
      </c>
      <c r="F2648" s="5" t="s">
        <v>120</v>
      </c>
      <c r="G2648" s="6">
        <v>5000</v>
      </c>
      <c r="H2648" s="6">
        <v>252.3</v>
      </c>
      <c r="I2648" s="5" t="s">
        <v>29740</v>
      </c>
    </row>
    <row r="2649" ht="19" customHeight="1" spans="1:9">
      <c r="A2649" s="5">
        <v>7</v>
      </c>
      <c r="B2649" s="5" t="s">
        <v>720</v>
      </c>
      <c r="C2649" s="5" t="s">
        <v>640</v>
      </c>
      <c r="D2649" s="5">
        <v>31</v>
      </c>
      <c r="E2649" s="6">
        <v>150</v>
      </c>
      <c r="F2649" s="5" t="s">
        <v>120</v>
      </c>
      <c r="G2649" s="6">
        <v>3000</v>
      </c>
      <c r="H2649" s="6">
        <v>1931.6</v>
      </c>
      <c r="I2649" s="5" t="s">
        <v>29740</v>
      </c>
    </row>
    <row r="2650" ht="19" customHeight="1" spans="1:9">
      <c r="A2650" s="5">
        <v>7</v>
      </c>
      <c r="B2650" s="5" t="s">
        <v>29641</v>
      </c>
      <c r="C2650" s="5" t="s">
        <v>640</v>
      </c>
      <c r="D2650" s="5">
        <v>9</v>
      </c>
      <c r="E2650" s="6">
        <v>150</v>
      </c>
      <c r="F2650" s="5" t="s">
        <v>120</v>
      </c>
      <c r="G2650" s="6">
        <v>870.97</v>
      </c>
      <c r="H2650" s="6">
        <v>358.3</v>
      </c>
      <c r="I2650" s="5" t="s">
        <v>29740</v>
      </c>
    </row>
    <row r="2651" ht="19" customHeight="1" spans="1:9">
      <c r="A2651" s="5">
        <v>7</v>
      </c>
      <c r="B2651" s="5" t="s">
        <v>517</v>
      </c>
      <c r="C2651" s="5" t="s">
        <v>640</v>
      </c>
      <c r="D2651" s="5">
        <v>1</v>
      </c>
      <c r="E2651" s="6">
        <v>150</v>
      </c>
      <c r="F2651" s="5" t="s">
        <v>120</v>
      </c>
      <c r="G2651" s="6">
        <v>96.77</v>
      </c>
      <c r="H2651" s="6">
        <v>16.9</v>
      </c>
      <c r="I2651" s="5" t="s">
        <v>29740</v>
      </c>
    </row>
    <row r="2652" ht="19" customHeight="1" spans="1:9">
      <c r="A2652" s="5">
        <v>7</v>
      </c>
      <c r="B2652" s="5" t="s">
        <v>724</v>
      </c>
      <c r="C2652" s="5" t="s">
        <v>640</v>
      </c>
      <c r="D2652" s="5">
        <v>31</v>
      </c>
      <c r="E2652" s="6">
        <v>150</v>
      </c>
      <c r="F2652" s="5" t="s">
        <v>113</v>
      </c>
      <c r="G2652" s="6">
        <v>3000</v>
      </c>
      <c r="H2652" s="6">
        <v>6596.2</v>
      </c>
      <c r="I2652" s="5" t="s">
        <v>29719</v>
      </c>
    </row>
    <row r="2653" ht="19" customHeight="1" spans="1:9">
      <c r="A2653" s="5">
        <v>7</v>
      </c>
      <c r="B2653" s="5" t="s">
        <v>725</v>
      </c>
      <c r="C2653" s="5" t="s">
        <v>640</v>
      </c>
      <c r="D2653" s="5">
        <v>31</v>
      </c>
      <c r="E2653" s="6">
        <v>150</v>
      </c>
      <c r="F2653" s="5" t="s">
        <v>113</v>
      </c>
      <c r="G2653" s="6">
        <v>3000</v>
      </c>
      <c r="H2653" s="6">
        <v>7137.7</v>
      </c>
      <c r="I2653" s="5" t="s">
        <v>29719</v>
      </c>
    </row>
    <row r="2654" ht="19" customHeight="1" spans="1:9">
      <c r="A2654" s="5">
        <v>7</v>
      </c>
      <c r="B2654" s="5" t="s">
        <v>29742</v>
      </c>
      <c r="C2654" s="5" t="s">
        <v>640</v>
      </c>
      <c r="D2654" s="5">
        <v>1</v>
      </c>
      <c r="E2654" s="6">
        <v>150</v>
      </c>
      <c r="F2654" s="5" t="s">
        <v>113</v>
      </c>
      <c r="G2654" s="6">
        <v>96.77</v>
      </c>
      <c r="H2654" s="6">
        <v>16.7</v>
      </c>
      <c r="I2654" s="5" t="s">
        <v>29719</v>
      </c>
    </row>
    <row r="2655" ht="19" customHeight="1" spans="1:9">
      <c r="A2655" s="5">
        <v>7</v>
      </c>
      <c r="B2655" s="5" t="s">
        <v>60</v>
      </c>
      <c r="C2655" s="5" t="s">
        <v>640</v>
      </c>
      <c r="D2655" s="5">
        <v>2</v>
      </c>
      <c r="E2655" s="6">
        <v>150</v>
      </c>
      <c r="F2655" s="5" t="s">
        <v>120</v>
      </c>
      <c r="G2655" s="6">
        <v>193.55</v>
      </c>
      <c r="H2655" s="6">
        <v>2.1</v>
      </c>
      <c r="I2655" s="5" t="s">
        <v>29740</v>
      </c>
    </row>
    <row r="2656" ht="19" customHeight="1" spans="1:9">
      <c r="A2656" s="5">
        <v>7</v>
      </c>
      <c r="B2656" s="5" t="s">
        <v>726</v>
      </c>
      <c r="C2656" s="5" t="s">
        <v>640</v>
      </c>
      <c r="D2656" s="5">
        <v>31</v>
      </c>
      <c r="E2656" s="6">
        <v>150</v>
      </c>
      <c r="F2656" s="5" t="s">
        <v>113</v>
      </c>
      <c r="G2656" s="6">
        <v>3000</v>
      </c>
      <c r="H2656" s="6">
        <v>539.7</v>
      </c>
      <c r="I2656" s="5" t="s">
        <v>29719</v>
      </c>
    </row>
    <row r="2657" ht="19" customHeight="1" spans="1:9">
      <c r="A2657" s="5">
        <v>7</v>
      </c>
      <c r="B2657" s="5" t="s">
        <v>727</v>
      </c>
      <c r="C2657" s="5" t="s">
        <v>640</v>
      </c>
      <c r="D2657" s="5">
        <v>31</v>
      </c>
      <c r="E2657" s="6">
        <v>150</v>
      </c>
      <c r="F2657" s="5" t="s">
        <v>113</v>
      </c>
      <c r="G2657" s="6">
        <v>3000</v>
      </c>
      <c r="H2657" s="6">
        <v>6040.4</v>
      </c>
      <c r="I2657" s="5" t="s">
        <v>29719</v>
      </c>
    </row>
    <row r="2658" ht="19" customHeight="1" spans="1:9">
      <c r="A2658" s="5">
        <v>7</v>
      </c>
      <c r="B2658" s="5" t="s">
        <v>728</v>
      </c>
      <c r="C2658" s="5" t="s">
        <v>640</v>
      </c>
      <c r="D2658" s="5">
        <v>31</v>
      </c>
      <c r="E2658" s="6">
        <v>150</v>
      </c>
      <c r="F2658" s="5" t="s">
        <v>113</v>
      </c>
      <c r="G2658" s="6">
        <v>3000</v>
      </c>
      <c r="H2658" s="6">
        <v>6721.7</v>
      </c>
      <c r="I2658" s="5" t="s">
        <v>29719</v>
      </c>
    </row>
    <row r="2659" ht="19" customHeight="1" spans="1:9">
      <c r="A2659" s="5">
        <v>7</v>
      </c>
      <c r="B2659" s="5" t="s">
        <v>29736</v>
      </c>
      <c r="C2659" s="5" t="s">
        <v>640</v>
      </c>
      <c r="D2659" s="5">
        <v>31</v>
      </c>
      <c r="E2659" s="6">
        <v>150</v>
      </c>
      <c r="F2659" s="5" t="s">
        <v>120</v>
      </c>
      <c r="G2659" s="6">
        <v>3000</v>
      </c>
      <c r="H2659" s="6">
        <v>2665.3</v>
      </c>
      <c r="I2659" s="5" t="s">
        <v>29740</v>
      </c>
    </row>
    <row r="2660" ht="19" customHeight="1" spans="1:9">
      <c r="A2660" s="5">
        <v>7</v>
      </c>
      <c r="B2660" s="5" t="s">
        <v>730</v>
      </c>
      <c r="C2660" s="5" t="s">
        <v>640</v>
      </c>
      <c r="D2660" s="5">
        <v>31</v>
      </c>
      <c r="E2660" s="6">
        <v>150</v>
      </c>
      <c r="F2660" s="5" t="s">
        <v>113</v>
      </c>
      <c r="G2660" s="6">
        <v>3000</v>
      </c>
      <c r="H2660" s="6">
        <v>7482.6</v>
      </c>
      <c r="I2660" s="5" t="s">
        <v>29719</v>
      </c>
    </row>
    <row r="2661" ht="19" customHeight="1" spans="1:9">
      <c r="A2661" s="5">
        <v>7</v>
      </c>
      <c r="B2661" s="5" t="s">
        <v>732</v>
      </c>
      <c r="C2661" s="5" t="s">
        <v>640</v>
      </c>
      <c r="D2661" s="5">
        <v>9</v>
      </c>
      <c r="E2661" s="6">
        <v>150</v>
      </c>
      <c r="F2661" s="5" t="s">
        <v>120</v>
      </c>
      <c r="G2661" s="6">
        <v>870.97</v>
      </c>
      <c r="H2661" s="6">
        <v>534</v>
      </c>
      <c r="I2661" s="5" t="s">
        <v>29740</v>
      </c>
    </row>
    <row r="2662" ht="19" customHeight="1" spans="1:9">
      <c r="A2662" s="5">
        <v>7</v>
      </c>
      <c r="B2662" s="5" t="s">
        <v>734</v>
      </c>
      <c r="C2662" s="5" t="s">
        <v>640</v>
      </c>
      <c r="D2662" s="5">
        <v>25</v>
      </c>
      <c r="E2662" s="6">
        <v>150</v>
      </c>
      <c r="F2662" s="5" t="s">
        <v>120</v>
      </c>
      <c r="G2662" s="6">
        <v>2419.35</v>
      </c>
      <c r="H2662" s="6">
        <v>531.6</v>
      </c>
      <c r="I2662" s="5" t="s">
        <v>29740</v>
      </c>
    </row>
    <row r="2663" ht="19" customHeight="1" spans="1:9">
      <c r="A2663" s="5">
        <v>7</v>
      </c>
      <c r="B2663" s="5" t="s">
        <v>248</v>
      </c>
      <c r="C2663" s="5" t="s">
        <v>640</v>
      </c>
      <c r="D2663" s="5">
        <v>31</v>
      </c>
      <c r="E2663" s="6">
        <v>150</v>
      </c>
      <c r="F2663" s="5" t="s">
        <v>113</v>
      </c>
      <c r="G2663" s="6">
        <v>3000</v>
      </c>
      <c r="H2663" s="6">
        <v>3921.1</v>
      </c>
      <c r="I2663" s="5" t="s">
        <v>29719</v>
      </c>
    </row>
    <row r="2664" ht="19" customHeight="1" spans="1:9">
      <c r="A2664" s="5">
        <v>7</v>
      </c>
      <c r="B2664" s="5" t="s">
        <v>80</v>
      </c>
      <c r="C2664" s="5" t="s">
        <v>640</v>
      </c>
      <c r="D2664" s="5">
        <v>25</v>
      </c>
      <c r="E2664" s="6">
        <v>150</v>
      </c>
      <c r="F2664" s="5" t="s">
        <v>120</v>
      </c>
      <c r="G2664" s="6">
        <v>2419.35</v>
      </c>
      <c r="H2664" s="6">
        <v>45.9</v>
      </c>
      <c r="I2664" s="5" t="s">
        <v>29740</v>
      </c>
    </row>
    <row r="2665" ht="19" customHeight="1" spans="1:9">
      <c r="A2665" s="5">
        <v>7</v>
      </c>
      <c r="B2665" s="5" t="s">
        <v>553</v>
      </c>
      <c r="C2665" s="5" t="s">
        <v>640</v>
      </c>
      <c r="D2665" s="5">
        <v>10</v>
      </c>
      <c r="E2665" s="6">
        <v>150</v>
      </c>
      <c r="F2665" s="5" t="s">
        <v>120</v>
      </c>
      <c r="G2665" s="6">
        <v>967.74</v>
      </c>
      <c r="H2665" s="6">
        <v>291.6</v>
      </c>
      <c r="I2665" s="5" t="s">
        <v>29740</v>
      </c>
    </row>
    <row r="2666" ht="19" customHeight="1" spans="1:9">
      <c r="A2666" s="5">
        <v>7</v>
      </c>
      <c r="B2666" s="5" t="s">
        <v>736</v>
      </c>
      <c r="C2666" s="5" t="s">
        <v>640</v>
      </c>
      <c r="D2666" s="5">
        <v>31</v>
      </c>
      <c r="E2666" s="6">
        <v>150</v>
      </c>
      <c r="F2666" s="5" t="s">
        <v>113</v>
      </c>
      <c r="G2666" s="6">
        <v>3000</v>
      </c>
      <c r="H2666" s="6">
        <v>5222.6</v>
      </c>
      <c r="I2666" s="5" t="s">
        <v>29719</v>
      </c>
    </row>
    <row r="2667" ht="19" customHeight="1" spans="1:9">
      <c r="A2667" s="5">
        <v>7</v>
      </c>
      <c r="B2667" s="5" t="s">
        <v>61</v>
      </c>
      <c r="C2667" s="5" t="s">
        <v>640</v>
      </c>
      <c r="D2667" s="5">
        <v>9</v>
      </c>
      <c r="E2667" s="6">
        <v>150</v>
      </c>
      <c r="F2667" s="5" t="s">
        <v>120</v>
      </c>
      <c r="G2667" s="6">
        <v>870.97</v>
      </c>
      <c r="H2667" s="6">
        <v>88</v>
      </c>
      <c r="I2667" s="5" t="s">
        <v>29740</v>
      </c>
    </row>
    <row r="2668" ht="19" customHeight="1" spans="1:9">
      <c r="A2668" s="5">
        <v>7</v>
      </c>
      <c r="B2668" s="5" t="s">
        <v>739</v>
      </c>
      <c r="C2668" s="5" t="s">
        <v>640</v>
      </c>
      <c r="D2668" s="5">
        <v>29</v>
      </c>
      <c r="E2668" s="6">
        <v>150</v>
      </c>
      <c r="F2668" s="5" t="s">
        <v>113</v>
      </c>
      <c r="G2668" s="6">
        <v>2806.45</v>
      </c>
      <c r="H2668" s="6">
        <v>6130.1</v>
      </c>
      <c r="I2668" s="5" t="s">
        <v>29719</v>
      </c>
    </row>
    <row r="2669" ht="19" customHeight="1" spans="1:9">
      <c r="A2669" s="5">
        <v>7</v>
      </c>
      <c r="B2669" s="5" t="s">
        <v>29625</v>
      </c>
      <c r="C2669" s="5" t="s">
        <v>640</v>
      </c>
      <c r="D2669" s="5">
        <v>9</v>
      </c>
      <c r="E2669" s="6">
        <v>150</v>
      </c>
      <c r="F2669" s="5" t="s">
        <v>120</v>
      </c>
      <c r="G2669" s="6">
        <v>870.97</v>
      </c>
      <c r="H2669" s="6">
        <v>329.9</v>
      </c>
      <c r="I2669" s="5" t="s">
        <v>29740</v>
      </c>
    </row>
    <row r="2670" ht="19" customHeight="1" spans="1:9">
      <c r="A2670" s="5">
        <v>7</v>
      </c>
      <c r="B2670" s="5" t="s">
        <v>740</v>
      </c>
      <c r="C2670" s="5" t="s">
        <v>640</v>
      </c>
      <c r="D2670" s="5">
        <v>31</v>
      </c>
      <c r="E2670" s="6">
        <v>150</v>
      </c>
      <c r="F2670" s="5" t="s">
        <v>113</v>
      </c>
      <c r="G2670" s="6">
        <v>3000</v>
      </c>
      <c r="H2670" s="6">
        <v>5372.5</v>
      </c>
      <c r="I2670" s="5" t="s">
        <v>29719</v>
      </c>
    </row>
    <row r="2671" ht="19" customHeight="1" spans="1:9">
      <c r="A2671" s="5">
        <v>7</v>
      </c>
      <c r="B2671" s="5" t="s">
        <v>649</v>
      </c>
      <c r="C2671" s="5" t="s">
        <v>70</v>
      </c>
      <c r="D2671" s="5">
        <v>27</v>
      </c>
      <c r="E2671" s="6">
        <v>150</v>
      </c>
      <c r="F2671" s="5" t="s">
        <v>120</v>
      </c>
      <c r="G2671" s="6">
        <v>2612.9</v>
      </c>
      <c r="H2671" s="6">
        <v>827.9</v>
      </c>
      <c r="I2671" s="5" t="s">
        <v>29740</v>
      </c>
    </row>
    <row r="2672" ht="19" customHeight="1" spans="1:9">
      <c r="A2672" s="5">
        <v>7</v>
      </c>
      <c r="B2672" s="5" t="s">
        <v>661</v>
      </c>
      <c r="C2672" s="5" t="s">
        <v>70</v>
      </c>
      <c r="D2672" s="5">
        <v>31</v>
      </c>
      <c r="E2672" s="6">
        <v>260</v>
      </c>
      <c r="F2672" s="5" t="s">
        <v>120</v>
      </c>
      <c r="G2672" s="6">
        <v>5000</v>
      </c>
      <c r="H2672" s="6">
        <v>710.1</v>
      </c>
      <c r="I2672" s="5" t="s">
        <v>29740</v>
      </c>
    </row>
    <row r="2673" ht="19" customHeight="1" spans="1:9">
      <c r="A2673" s="5">
        <v>7</v>
      </c>
      <c r="B2673" s="5" t="s">
        <v>29572</v>
      </c>
      <c r="C2673" s="5" t="s">
        <v>70</v>
      </c>
      <c r="D2673" s="5">
        <v>31</v>
      </c>
      <c r="E2673" s="6">
        <v>260</v>
      </c>
      <c r="F2673" s="5" t="s">
        <v>120</v>
      </c>
      <c r="G2673" s="6">
        <v>5000</v>
      </c>
      <c r="H2673" s="6">
        <v>327.9</v>
      </c>
      <c r="I2673" s="5" t="s">
        <v>29740</v>
      </c>
    </row>
    <row r="2674" ht="19" customHeight="1" spans="1:9">
      <c r="A2674" s="5">
        <v>7</v>
      </c>
      <c r="B2674" s="5" t="s">
        <v>678</v>
      </c>
      <c r="C2674" s="5" t="s">
        <v>70</v>
      </c>
      <c r="D2674" s="5">
        <v>31</v>
      </c>
      <c r="E2674" s="6">
        <v>150</v>
      </c>
      <c r="F2674" s="5" t="s">
        <v>120</v>
      </c>
      <c r="G2674" s="6">
        <v>3000</v>
      </c>
      <c r="H2674" s="6">
        <v>741.4</v>
      </c>
      <c r="I2674" s="5" t="s">
        <v>29740</v>
      </c>
    </row>
    <row r="2675" ht="19" customHeight="1" spans="1:9">
      <c r="A2675" s="5">
        <v>7</v>
      </c>
      <c r="B2675" s="5" t="s">
        <v>75</v>
      </c>
      <c r="C2675" s="5" t="s">
        <v>70</v>
      </c>
      <c r="D2675" s="5">
        <v>31</v>
      </c>
      <c r="E2675" s="6">
        <v>150</v>
      </c>
      <c r="F2675" s="5" t="s">
        <v>120</v>
      </c>
      <c r="G2675" s="6">
        <v>3000</v>
      </c>
      <c r="H2675" s="6">
        <v>129.9</v>
      </c>
      <c r="I2675" s="5" t="s">
        <v>29740</v>
      </c>
    </row>
    <row r="2676" ht="19" customHeight="1" spans="1:9">
      <c r="A2676" s="5">
        <v>7</v>
      </c>
      <c r="B2676" s="5" t="s">
        <v>723</v>
      </c>
      <c r="C2676" s="5" t="s">
        <v>70</v>
      </c>
      <c r="D2676" s="5">
        <v>31</v>
      </c>
      <c r="E2676" s="6">
        <v>150</v>
      </c>
      <c r="F2676" s="5" t="s">
        <v>113</v>
      </c>
      <c r="G2676" s="6">
        <v>3000</v>
      </c>
      <c r="H2676" s="6">
        <v>2089.7</v>
      </c>
      <c r="I2676" s="5" t="s">
        <v>29719</v>
      </c>
    </row>
    <row r="2677" ht="19" customHeight="1" spans="1:9">
      <c r="A2677" s="5">
        <v>7</v>
      </c>
      <c r="B2677" s="5" t="s">
        <v>738</v>
      </c>
      <c r="C2677" s="5" t="s">
        <v>70</v>
      </c>
      <c r="D2677" s="5">
        <v>31</v>
      </c>
      <c r="E2677" s="6">
        <v>150</v>
      </c>
      <c r="F2677" s="5" t="s">
        <v>113</v>
      </c>
      <c r="G2677" s="6">
        <v>3000</v>
      </c>
      <c r="H2677" s="6">
        <v>4313.7</v>
      </c>
      <c r="I2677" s="5" t="s">
        <v>29719</v>
      </c>
    </row>
    <row r="2678" ht="19" customHeight="1" spans="1:9">
      <c r="A2678" s="5">
        <v>7</v>
      </c>
      <c r="B2678" s="5" t="s">
        <v>742</v>
      </c>
      <c r="C2678" s="5" t="s">
        <v>82</v>
      </c>
      <c r="D2678" s="5">
        <v>31</v>
      </c>
      <c r="E2678" s="6">
        <v>1000</v>
      </c>
      <c r="F2678" s="5" t="s">
        <v>113</v>
      </c>
      <c r="G2678" s="6">
        <v>6000</v>
      </c>
      <c r="H2678" s="6">
        <v>9903.4</v>
      </c>
      <c r="I2678" s="5" t="s">
        <v>29719</v>
      </c>
    </row>
    <row r="2679" ht="19" customHeight="1" spans="1:9">
      <c r="A2679" s="5">
        <v>7</v>
      </c>
      <c r="B2679" s="5" t="s">
        <v>746</v>
      </c>
      <c r="C2679" s="5" t="s">
        <v>82</v>
      </c>
      <c r="D2679" s="5">
        <v>31</v>
      </c>
      <c r="E2679" s="6">
        <v>1000</v>
      </c>
      <c r="F2679" s="5" t="s">
        <v>113</v>
      </c>
      <c r="G2679" s="6">
        <v>6000</v>
      </c>
      <c r="H2679" s="6">
        <v>6269.3</v>
      </c>
      <c r="I2679" s="5" t="s">
        <v>29719</v>
      </c>
    </row>
    <row r="2680" ht="19" customHeight="1" spans="1:9">
      <c r="A2680" s="5">
        <v>7</v>
      </c>
      <c r="B2680" s="5" t="s">
        <v>750</v>
      </c>
      <c r="C2680" s="5" t="s">
        <v>82</v>
      </c>
      <c r="D2680" s="5">
        <v>31</v>
      </c>
      <c r="E2680" s="6">
        <v>1000</v>
      </c>
      <c r="F2680" s="5" t="s">
        <v>113</v>
      </c>
      <c r="G2680" s="6">
        <v>6000</v>
      </c>
      <c r="H2680" s="6">
        <v>7645.8</v>
      </c>
      <c r="I2680" s="5" t="s">
        <v>29719</v>
      </c>
    </row>
    <row r="2681" ht="19" customHeight="1" spans="1:9">
      <c r="A2681" s="5">
        <v>7</v>
      </c>
      <c r="B2681" s="5" t="s">
        <v>752</v>
      </c>
      <c r="C2681" s="5" t="s">
        <v>82</v>
      </c>
      <c r="D2681" s="5">
        <v>31</v>
      </c>
      <c r="E2681" s="6">
        <v>1000</v>
      </c>
      <c r="F2681" s="5" t="s">
        <v>113</v>
      </c>
      <c r="G2681" s="6">
        <v>6000</v>
      </c>
      <c r="H2681" s="6">
        <v>6870.8</v>
      </c>
      <c r="I2681" s="5" t="s">
        <v>29719</v>
      </c>
    </row>
    <row r="2682" ht="19" customHeight="1" spans="1:9">
      <c r="A2682" s="5">
        <v>7</v>
      </c>
      <c r="B2682" s="5" t="s">
        <v>754</v>
      </c>
      <c r="C2682" s="5" t="s">
        <v>82</v>
      </c>
      <c r="D2682" s="5">
        <v>31</v>
      </c>
      <c r="E2682" s="6">
        <v>1000</v>
      </c>
      <c r="F2682" s="5" t="s">
        <v>120</v>
      </c>
      <c r="G2682" s="6">
        <v>6000</v>
      </c>
      <c r="H2682" s="6">
        <v>3778.4</v>
      </c>
      <c r="I2682" s="5" t="s">
        <v>29740</v>
      </c>
    </row>
    <row r="2683" ht="19" customHeight="1" spans="1:9">
      <c r="A2683" s="5">
        <v>7</v>
      </c>
      <c r="B2683" s="5" t="s">
        <v>756</v>
      </c>
      <c r="C2683" s="5" t="s">
        <v>82</v>
      </c>
      <c r="D2683" s="5">
        <v>31</v>
      </c>
      <c r="E2683" s="6">
        <v>1000</v>
      </c>
      <c r="F2683" s="5" t="s">
        <v>113</v>
      </c>
      <c r="G2683" s="6">
        <v>6000</v>
      </c>
      <c r="H2683" s="6">
        <v>4830</v>
      </c>
      <c r="I2683" s="5" t="s">
        <v>29719</v>
      </c>
    </row>
    <row r="2684" ht="19" customHeight="1" spans="1:9">
      <c r="A2684" s="5">
        <v>7</v>
      </c>
      <c r="B2684" s="5" t="s">
        <v>758</v>
      </c>
      <c r="C2684" s="5" t="s">
        <v>82</v>
      </c>
      <c r="D2684" s="5">
        <v>31</v>
      </c>
      <c r="E2684" s="6">
        <v>1000</v>
      </c>
      <c r="F2684" s="5" t="s">
        <v>113</v>
      </c>
      <c r="G2684" s="6">
        <v>6000</v>
      </c>
      <c r="H2684" s="6">
        <v>5950.8</v>
      </c>
      <c r="I2684" s="5" t="s">
        <v>29719</v>
      </c>
    </row>
    <row r="2685" ht="19" customHeight="1" spans="1:9">
      <c r="A2685" s="5">
        <v>7</v>
      </c>
      <c r="B2685" s="5" t="s">
        <v>762</v>
      </c>
      <c r="C2685" s="5" t="s">
        <v>82</v>
      </c>
      <c r="D2685" s="5">
        <v>21</v>
      </c>
      <c r="E2685" s="6">
        <v>1000</v>
      </c>
      <c r="F2685" s="5" t="s">
        <v>120</v>
      </c>
      <c r="G2685" s="6">
        <v>4064.52</v>
      </c>
      <c r="H2685" s="6">
        <v>3740.5</v>
      </c>
      <c r="I2685" s="5" t="s">
        <v>29740</v>
      </c>
    </row>
    <row r="2686" ht="19" customHeight="1" spans="1:9">
      <c r="A2686" s="5">
        <v>7</v>
      </c>
      <c r="B2686" s="5" t="s">
        <v>765</v>
      </c>
      <c r="C2686" s="5" t="s">
        <v>82</v>
      </c>
      <c r="D2686" s="5">
        <v>31</v>
      </c>
      <c r="E2686" s="6">
        <v>1000</v>
      </c>
      <c r="F2686" s="5" t="s">
        <v>120</v>
      </c>
      <c r="G2686" s="6">
        <v>6000</v>
      </c>
      <c r="H2686" s="6">
        <v>1374.1</v>
      </c>
      <c r="I2686" s="5" t="s">
        <v>29740</v>
      </c>
    </row>
    <row r="2687" ht="19" customHeight="1" spans="1:9">
      <c r="A2687" s="5">
        <v>7</v>
      </c>
      <c r="B2687" s="5" t="s">
        <v>766</v>
      </c>
      <c r="C2687" s="5" t="s">
        <v>82</v>
      </c>
      <c r="D2687" s="5">
        <v>31</v>
      </c>
      <c r="E2687" s="6">
        <v>1000</v>
      </c>
      <c r="F2687" s="5" t="s">
        <v>113</v>
      </c>
      <c r="G2687" s="6">
        <v>6000</v>
      </c>
      <c r="H2687" s="6">
        <v>2662.4</v>
      </c>
      <c r="I2687" s="5" t="s">
        <v>29719</v>
      </c>
    </row>
    <row r="2688" ht="19" customHeight="1" spans="1:9">
      <c r="A2688" s="5">
        <v>7</v>
      </c>
      <c r="B2688" s="5" t="s">
        <v>767</v>
      </c>
      <c r="C2688" s="5" t="s">
        <v>82</v>
      </c>
      <c r="D2688" s="5">
        <v>31</v>
      </c>
      <c r="E2688" s="6">
        <v>1000</v>
      </c>
      <c r="F2688" s="5" t="s">
        <v>113</v>
      </c>
      <c r="G2688" s="6">
        <v>6000</v>
      </c>
      <c r="H2688" s="6">
        <v>8129.5</v>
      </c>
      <c r="I2688" s="5" t="s">
        <v>29719</v>
      </c>
    </row>
    <row r="2689" ht="19" customHeight="1" spans="1:9">
      <c r="A2689" s="5">
        <v>7</v>
      </c>
      <c r="B2689" s="5" t="s">
        <v>771</v>
      </c>
      <c r="C2689" s="5" t="s">
        <v>82</v>
      </c>
      <c r="D2689" s="5">
        <v>31</v>
      </c>
      <c r="E2689" s="6">
        <v>1000</v>
      </c>
      <c r="F2689" s="5" t="s">
        <v>113</v>
      </c>
      <c r="G2689" s="6">
        <v>6000</v>
      </c>
      <c r="H2689" s="6">
        <v>9948.1</v>
      </c>
      <c r="I2689" s="5" t="s">
        <v>29719</v>
      </c>
    </row>
    <row r="2690" ht="19" customHeight="1" spans="1:9">
      <c r="A2690" s="5">
        <v>7</v>
      </c>
      <c r="B2690" s="5" t="s">
        <v>772</v>
      </c>
      <c r="C2690" s="5" t="s">
        <v>82</v>
      </c>
      <c r="D2690" s="5">
        <v>31</v>
      </c>
      <c r="E2690" s="6">
        <v>1000</v>
      </c>
      <c r="F2690" s="5" t="s">
        <v>113</v>
      </c>
      <c r="G2690" s="6">
        <v>6000</v>
      </c>
      <c r="H2690" s="6">
        <v>2813.1</v>
      </c>
      <c r="I2690" s="5" t="s">
        <v>29719</v>
      </c>
    </row>
    <row r="2691" ht="19" customHeight="1" spans="1:9">
      <c r="A2691" s="5">
        <v>7</v>
      </c>
      <c r="B2691" s="5" t="s">
        <v>776</v>
      </c>
      <c r="C2691" s="5" t="s">
        <v>82</v>
      </c>
      <c r="D2691" s="5">
        <v>31</v>
      </c>
      <c r="E2691" s="6">
        <v>1000</v>
      </c>
      <c r="F2691" s="5" t="s">
        <v>120</v>
      </c>
      <c r="G2691" s="6">
        <v>6000</v>
      </c>
      <c r="H2691" s="6">
        <v>1375.7</v>
      </c>
      <c r="I2691" s="5" t="s">
        <v>29740</v>
      </c>
    </row>
    <row r="2692" ht="19" customHeight="1" spans="1:9">
      <c r="A2692" s="5">
        <v>7</v>
      </c>
      <c r="B2692" s="5" t="s">
        <v>29763</v>
      </c>
      <c r="C2692" s="5" t="s">
        <v>82</v>
      </c>
      <c r="D2692" s="5">
        <v>28</v>
      </c>
      <c r="E2692" s="6">
        <v>1000</v>
      </c>
      <c r="F2692" s="5" t="s">
        <v>113</v>
      </c>
      <c r="G2692" s="6">
        <v>5419.35</v>
      </c>
      <c r="H2692" s="6">
        <v>1159.4</v>
      </c>
      <c r="I2692" s="5" t="s">
        <v>29719</v>
      </c>
    </row>
    <row r="2693" ht="19" customHeight="1" spans="1:9">
      <c r="A2693" s="5">
        <v>7</v>
      </c>
      <c r="B2693" s="5" t="s">
        <v>778</v>
      </c>
      <c r="C2693" s="5" t="s">
        <v>82</v>
      </c>
      <c r="D2693" s="5">
        <v>23</v>
      </c>
      <c r="E2693" s="6">
        <v>1000</v>
      </c>
      <c r="F2693" s="5" t="s">
        <v>113</v>
      </c>
      <c r="G2693" s="6">
        <v>4451.61</v>
      </c>
      <c r="H2693" s="6">
        <v>4309.4</v>
      </c>
      <c r="I2693" s="5" t="s">
        <v>29719</v>
      </c>
    </row>
    <row r="2694" ht="19" customHeight="1" spans="1:9">
      <c r="A2694" s="5">
        <v>7</v>
      </c>
      <c r="B2694" s="5" t="s">
        <v>779</v>
      </c>
      <c r="C2694" s="5" t="s">
        <v>82</v>
      </c>
      <c r="D2694" s="5">
        <v>31</v>
      </c>
      <c r="E2694" s="6">
        <v>1000</v>
      </c>
      <c r="F2694" s="5" t="s">
        <v>120</v>
      </c>
      <c r="G2694" s="6">
        <v>6000</v>
      </c>
      <c r="H2694" s="6">
        <v>2052.2</v>
      </c>
      <c r="I2694" s="5" t="s">
        <v>29740</v>
      </c>
    </row>
    <row r="2695" ht="19" customHeight="1" spans="1:9">
      <c r="A2695" s="5">
        <v>7</v>
      </c>
      <c r="B2695" s="5" t="s">
        <v>781</v>
      </c>
      <c r="C2695" s="5" t="s">
        <v>82</v>
      </c>
      <c r="D2695" s="5">
        <v>31</v>
      </c>
      <c r="E2695" s="6">
        <v>1000</v>
      </c>
      <c r="F2695" s="5" t="s">
        <v>120</v>
      </c>
      <c r="G2695" s="6">
        <v>6000</v>
      </c>
      <c r="H2695" s="6">
        <v>2421.4</v>
      </c>
      <c r="I2695" s="5" t="s">
        <v>29740</v>
      </c>
    </row>
    <row r="2696" ht="19" customHeight="1" spans="1:9">
      <c r="A2696" s="5">
        <v>7</v>
      </c>
      <c r="B2696" s="5" t="s">
        <v>782</v>
      </c>
      <c r="C2696" s="5" t="s">
        <v>82</v>
      </c>
      <c r="D2696" s="5">
        <v>31</v>
      </c>
      <c r="E2696" s="6">
        <v>1000</v>
      </c>
      <c r="F2696" s="5" t="s">
        <v>113</v>
      </c>
      <c r="G2696" s="6">
        <v>6000</v>
      </c>
      <c r="H2696" s="6">
        <v>11326.1</v>
      </c>
      <c r="I2696" s="5" t="s">
        <v>29719</v>
      </c>
    </row>
    <row r="2697" ht="19" customHeight="1" spans="1:9">
      <c r="A2697" s="5">
        <v>7</v>
      </c>
      <c r="B2697" s="5" t="s">
        <v>783</v>
      </c>
      <c r="C2697" s="5" t="s">
        <v>82</v>
      </c>
      <c r="D2697" s="5">
        <v>31</v>
      </c>
      <c r="E2697" s="6">
        <v>1000</v>
      </c>
      <c r="F2697" s="5" t="s">
        <v>120</v>
      </c>
      <c r="G2697" s="6">
        <v>6000</v>
      </c>
      <c r="H2697" s="6">
        <v>1638.3</v>
      </c>
      <c r="I2697" s="5" t="s">
        <v>29740</v>
      </c>
    </row>
    <row r="2698" ht="19" customHeight="1" spans="1:9">
      <c r="A2698" s="5">
        <v>7</v>
      </c>
      <c r="B2698" s="5" t="s">
        <v>786</v>
      </c>
      <c r="C2698" s="5" t="s">
        <v>82</v>
      </c>
      <c r="D2698" s="5">
        <v>31</v>
      </c>
      <c r="E2698" s="6">
        <v>1000</v>
      </c>
      <c r="F2698" s="5" t="s">
        <v>113</v>
      </c>
      <c r="G2698" s="6">
        <v>6000</v>
      </c>
      <c r="H2698" s="6">
        <v>1644</v>
      </c>
      <c r="I2698" s="5" t="s">
        <v>29719</v>
      </c>
    </row>
    <row r="2699" ht="19" customHeight="1" spans="1:9">
      <c r="A2699" s="5">
        <v>7</v>
      </c>
      <c r="B2699" s="5" t="s">
        <v>788</v>
      </c>
      <c r="C2699" s="5" t="s">
        <v>82</v>
      </c>
      <c r="D2699" s="5">
        <v>28</v>
      </c>
      <c r="E2699" s="6">
        <v>1000</v>
      </c>
      <c r="F2699" s="5" t="s">
        <v>113</v>
      </c>
      <c r="G2699" s="6">
        <v>5419.35</v>
      </c>
      <c r="H2699" s="6">
        <v>2969.2</v>
      </c>
      <c r="I2699" s="5" t="s">
        <v>29719</v>
      </c>
    </row>
    <row r="2700" ht="19" customHeight="1" spans="1:9">
      <c r="A2700" s="5">
        <v>7</v>
      </c>
      <c r="B2700" s="5" t="s">
        <v>791</v>
      </c>
      <c r="C2700" s="5" t="s">
        <v>82</v>
      </c>
      <c r="D2700" s="5">
        <v>31</v>
      </c>
      <c r="E2700" s="6">
        <v>1000</v>
      </c>
      <c r="F2700" s="5" t="s">
        <v>120</v>
      </c>
      <c r="G2700" s="6">
        <v>6000</v>
      </c>
      <c r="H2700" s="6">
        <v>684.4</v>
      </c>
      <c r="I2700" s="5" t="s">
        <v>29740</v>
      </c>
    </row>
    <row r="2701" ht="19" customHeight="1" spans="1:9">
      <c r="A2701" s="5">
        <v>7</v>
      </c>
      <c r="B2701" s="5" t="s">
        <v>416</v>
      </c>
      <c r="C2701" s="5" t="s">
        <v>29734</v>
      </c>
      <c r="D2701" s="5">
        <v>31</v>
      </c>
      <c r="E2701" s="6">
        <v>150</v>
      </c>
      <c r="F2701" s="5" t="s">
        <v>120</v>
      </c>
      <c r="G2701" s="6">
        <v>3000</v>
      </c>
      <c r="H2701" s="6">
        <v>1604.9</v>
      </c>
      <c r="I2701" s="5" t="s">
        <v>29740</v>
      </c>
    </row>
    <row r="2702" ht="19" customHeight="1" spans="1:9">
      <c r="A2702" s="5">
        <v>7</v>
      </c>
      <c r="B2702" s="5" t="s">
        <v>424</v>
      </c>
      <c r="C2702" s="5" t="s">
        <v>29734</v>
      </c>
      <c r="D2702" s="5">
        <v>31</v>
      </c>
      <c r="E2702" s="6">
        <v>150</v>
      </c>
      <c r="F2702" s="5" t="s">
        <v>120</v>
      </c>
      <c r="G2702" s="6">
        <v>3000</v>
      </c>
      <c r="H2702" s="6">
        <v>1091.6</v>
      </c>
      <c r="I2702" s="5" t="s">
        <v>29740</v>
      </c>
    </row>
    <row r="2703" ht="19" customHeight="1" spans="1:9">
      <c r="A2703" s="5">
        <v>7</v>
      </c>
      <c r="B2703" s="5" t="s">
        <v>484</v>
      </c>
      <c r="C2703" s="5" t="s">
        <v>29734</v>
      </c>
      <c r="D2703" s="5">
        <v>31</v>
      </c>
      <c r="E2703" s="6">
        <v>150</v>
      </c>
      <c r="F2703" s="5" t="s">
        <v>120</v>
      </c>
      <c r="G2703" s="6">
        <v>3000</v>
      </c>
      <c r="H2703" s="6">
        <v>0</v>
      </c>
      <c r="I2703" s="5" t="s">
        <v>29740</v>
      </c>
    </row>
    <row r="2704" ht="19" customHeight="1" spans="1:9">
      <c r="A2704" s="5">
        <v>7</v>
      </c>
      <c r="B2704" s="5" t="s">
        <v>490</v>
      </c>
      <c r="C2704" s="5" t="s">
        <v>29734</v>
      </c>
      <c r="D2704" s="5">
        <v>31</v>
      </c>
      <c r="E2704" s="6">
        <v>150</v>
      </c>
      <c r="F2704" s="5" t="s">
        <v>120</v>
      </c>
      <c r="G2704" s="6">
        <v>3000</v>
      </c>
      <c r="H2704" s="6">
        <v>1203.9</v>
      </c>
      <c r="I2704" s="5" t="s">
        <v>29740</v>
      </c>
    </row>
    <row r="2705" ht="19" customHeight="1" spans="1:9">
      <c r="A2705" s="5">
        <v>7</v>
      </c>
      <c r="B2705" s="5" t="s">
        <v>29607</v>
      </c>
      <c r="C2705" s="5" t="s">
        <v>29734</v>
      </c>
      <c r="D2705" s="5">
        <v>31</v>
      </c>
      <c r="E2705" s="6">
        <v>260</v>
      </c>
      <c r="F2705" s="5" t="s">
        <v>120</v>
      </c>
      <c r="G2705" s="6">
        <v>5000</v>
      </c>
      <c r="H2705" s="6">
        <v>3573</v>
      </c>
      <c r="I2705" s="5" t="s">
        <v>29740</v>
      </c>
    </row>
    <row r="2706" ht="19" customHeight="1" spans="1:9">
      <c r="A2706" s="5">
        <v>7</v>
      </c>
      <c r="B2706" s="5" t="s">
        <v>497</v>
      </c>
      <c r="C2706" s="5" t="s">
        <v>29734</v>
      </c>
      <c r="D2706" s="5">
        <v>31</v>
      </c>
      <c r="E2706" s="6">
        <v>150</v>
      </c>
      <c r="F2706" s="5" t="s">
        <v>120</v>
      </c>
      <c r="G2706" s="6">
        <v>3000</v>
      </c>
      <c r="H2706" s="6">
        <v>1636.5</v>
      </c>
      <c r="I2706" s="5" t="s">
        <v>29740</v>
      </c>
    </row>
    <row r="2707" ht="19" customHeight="1" spans="1:9">
      <c r="A2707" s="5">
        <v>7</v>
      </c>
      <c r="B2707" s="5" t="s">
        <v>499</v>
      </c>
      <c r="C2707" s="5" t="s">
        <v>29734</v>
      </c>
      <c r="D2707" s="5">
        <v>31</v>
      </c>
      <c r="E2707" s="6">
        <v>150</v>
      </c>
      <c r="F2707" s="5" t="s">
        <v>113</v>
      </c>
      <c r="G2707" s="6">
        <v>3000</v>
      </c>
      <c r="H2707" s="6">
        <v>3330.5</v>
      </c>
      <c r="I2707" s="5" t="s">
        <v>29719</v>
      </c>
    </row>
    <row r="2708" ht="19" customHeight="1" spans="1:9">
      <c r="A2708" s="5">
        <v>7</v>
      </c>
      <c r="B2708" s="5" t="s">
        <v>508</v>
      </c>
      <c r="C2708" s="5" t="s">
        <v>29734</v>
      </c>
      <c r="D2708" s="5">
        <v>31</v>
      </c>
      <c r="E2708" s="6">
        <v>150</v>
      </c>
      <c r="F2708" s="5" t="s">
        <v>120</v>
      </c>
      <c r="G2708" s="6">
        <v>3000</v>
      </c>
      <c r="H2708" s="6">
        <v>943.5</v>
      </c>
      <c r="I2708" s="5" t="s">
        <v>29740</v>
      </c>
    </row>
    <row r="2709" ht="19" customHeight="1" spans="1:9">
      <c r="A2709" s="5">
        <v>7</v>
      </c>
      <c r="B2709" s="5" t="s">
        <v>434</v>
      </c>
      <c r="C2709" s="5" t="s">
        <v>29729</v>
      </c>
      <c r="D2709" s="5">
        <v>31</v>
      </c>
      <c r="E2709" s="6">
        <v>260</v>
      </c>
      <c r="F2709" s="5" t="s">
        <v>120</v>
      </c>
      <c r="G2709" s="6">
        <v>5000</v>
      </c>
      <c r="H2709" s="6">
        <v>1527.3</v>
      </c>
      <c r="I2709" s="5" t="s">
        <v>29740</v>
      </c>
    </row>
    <row r="2710" ht="19" customHeight="1" spans="1:9">
      <c r="A2710" s="5">
        <v>7</v>
      </c>
      <c r="B2710" s="5" t="s">
        <v>438</v>
      </c>
      <c r="C2710" s="5" t="s">
        <v>29729</v>
      </c>
      <c r="D2710" s="5">
        <v>31</v>
      </c>
      <c r="E2710" s="6">
        <v>260</v>
      </c>
      <c r="F2710" s="5" t="s">
        <v>120</v>
      </c>
      <c r="G2710" s="6">
        <v>5000</v>
      </c>
      <c r="H2710" s="6">
        <v>4060.4</v>
      </c>
      <c r="I2710" s="5" t="s">
        <v>29740</v>
      </c>
    </row>
    <row r="2711" ht="19" customHeight="1" spans="1:9">
      <c r="A2711" s="5">
        <v>7</v>
      </c>
      <c r="B2711" s="5" t="s">
        <v>452</v>
      </c>
      <c r="C2711" s="5" t="s">
        <v>29729</v>
      </c>
      <c r="D2711" s="5">
        <v>31</v>
      </c>
      <c r="E2711" s="6">
        <v>260</v>
      </c>
      <c r="F2711" s="5" t="s">
        <v>120</v>
      </c>
      <c r="G2711" s="6">
        <v>5000</v>
      </c>
      <c r="H2711" s="6">
        <v>880.2</v>
      </c>
      <c r="I2711" s="5" t="s">
        <v>29740</v>
      </c>
    </row>
    <row r="2712" ht="19" customHeight="1" spans="1:9">
      <c r="A2712" s="5">
        <v>7</v>
      </c>
      <c r="B2712" s="5" t="s">
        <v>458</v>
      </c>
      <c r="C2712" s="5" t="s">
        <v>29729</v>
      </c>
      <c r="D2712" s="5">
        <v>31</v>
      </c>
      <c r="E2712" s="6">
        <v>260</v>
      </c>
      <c r="F2712" s="5" t="s">
        <v>120</v>
      </c>
      <c r="G2712" s="6">
        <v>5000</v>
      </c>
      <c r="H2712" s="6">
        <v>3057.5</v>
      </c>
      <c r="I2712" s="5" t="s">
        <v>29740</v>
      </c>
    </row>
    <row r="2713" ht="19" customHeight="1" spans="1:9">
      <c r="A2713" s="5">
        <v>7</v>
      </c>
      <c r="B2713" s="5" t="s">
        <v>467</v>
      </c>
      <c r="C2713" s="5" t="s">
        <v>29729</v>
      </c>
      <c r="D2713" s="5">
        <v>31</v>
      </c>
      <c r="E2713" s="6">
        <v>150</v>
      </c>
      <c r="F2713" s="5" t="s">
        <v>120</v>
      </c>
      <c r="G2713" s="6">
        <v>3000</v>
      </c>
      <c r="H2713" s="6">
        <v>2165.2</v>
      </c>
      <c r="I2713" s="5" t="s">
        <v>29740</v>
      </c>
    </row>
    <row r="2714" ht="19" customHeight="1" spans="1:9">
      <c r="A2714" s="5">
        <v>7</v>
      </c>
      <c r="B2714" s="5" t="s">
        <v>514</v>
      </c>
      <c r="C2714" s="5" t="s">
        <v>29729</v>
      </c>
      <c r="D2714" s="5">
        <v>31</v>
      </c>
      <c r="E2714" s="6">
        <v>150</v>
      </c>
      <c r="F2714" s="5" t="s">
        <v>120</v>
      </c>
      <c r="G2714" s="6">
        <v>3000</v>
      </c>
      <c r="H2714" s="6">
        <v>3300.4</v>
      </c>
      <c r="I2714" s="5" t="s">
        <v>29740</v>
      </c>
    </row>
    <row r="2715" ht="19" customHeight="1" spans="1:9">
      <c r="A2715" s="5">
        <v>7</v>
      </c>
      <c r="B2715" s="5" t="s">
        <v>29680</v>
      </c>
      <c r="C2715" s="5" t="s">
        <v>558</v>
      </c>
      <c r="D2715" s="5">
        <v>31</v>
      </c>
      <c r="E2715" s="6">
        <v>150</v>
      </c>
      <c r="F2715" s="5" t="s">
        <v>113</v>
      </c>
      <c r="G2715" s="6">
        <v>3000</v>
      </c>
      <c r="H2715" s="6">
        <v>0</v>
      </c>
      <c r="I2715" s="5" t="s">
        <v>29719</v>
      </c>
    </row>
    <row r="2716" ht="19" customHeight="1" spans="1:9">
      <c r="A2716" s="5">
        <v>7</v>
      </c>
      <c r="B2716" s="5" t="s">
        <v>29694</v>
      </c>
      <c r="C2716" s="5" t="s">
        <v>558</v>
      </c>
      <c r="D2716" s="5">
        <v>31</v>
      </c>
      <c r="E2716" s="6">
        <v>150</v>
      </c>
      <c r="F2716" s="5" t="s">
        <v>113</v>
      </c>
      <c r="G2716" s="6">
        <v>3000</v>
      </c>
      <c r="H2716" s="6">
        <v>0</v>
      </c>
      <c r="I2716" s="5" t="s">
        <v>29719</v>
      </c>
    </row>
    <row r="2717" ht="19" customHeight="1" spans="1:9">
      <c r="A2717" s="5">
        <v>7</v>
      </c>
      <c r="B2717" s="5" t="s">
        <v>840</v>
      </c>
      <c r="C2717" s="5" t="s">
        <v>558</v>
      </c>
      <c r="D2717" s="5">
        <v>31</v>
      </c>
      <c r="E2717" s="6">
        <v>150</v>
      </c>
      <c r="F2717" s="5" t="s">
        <v>113</v>
      </c>
      <c r="G2717" s="6">
        <v>3000</v>
      </c>
      <c r="H2717" s="6">
        <v>0</v>
      </c>
      <c r="I2717" s="5" t="s">
        <v>29719</v>
      </c>
    </row>
    <row r="2718" ht="19" customHeight="1" spans="1:9">
      <c r="A2718" s="5">
        <v>7</v>
      </c>
      <c r="B2718" s="5" t="s">
        <v>526</v>
      </c>
      <c r="C2718" s="5" t="s">
        <v>640</v>
      </c>
      <c r="D2718" s="5">
        <v>31</v>
      </c>
      <c r="E2718" s="6">
        <v>150</v>
      </c>
      <c r="F2718" s="5" t="s">
        <v>113</v>
      </c>
      <c r="G2718" s="6">
        <v>3000</v>
      </c>
      <c r="H2718" s="6">
        <v>0</v>
      </c>
      <c r="I2718" s="5" t="s">
        <v>29719</v>
      </c>
    </row>
    <row r="2719" ht="19" customHeight="1" spans="1:9">
      <c r="A2719" s="5">
        <v>7</v>
      </c>
      <c r="B2719" s="5" t="s">
        <v>724</v>
      </c>
      <c r="C2719" s="5" t="s">
        <v>52</v>
      </c>
      <c r="D2719" s="5">
        <v>31</v>
      </c>
      <c r="E2719" s="6">
        <v>150</v>
      </c>
      <c r="F2719" s="5" t="s">
        <v>113</v>
      </c>
      <c r="G2719" s="6">
        <v>3000</v>
      </c>
      <c r="H2719" s="6">
        <v>0</v>
      </c>
      <c r="I2719" s="5" t="s">
        <v>29719</v>
      </c>
    </row>
    <row r="2720" ht="19" customHeight="1" spans="1:9">
      <c r="A2720" s="5">
        <v>7</v>
      </c>
      <c r="B2720" s="5" t="s">
        <v>29704</v>
      </c>
      <c r="C2720" s="5" t="s">
        <v>29721</v>
      </c>
      <c r="D2720" s="5">
        <v>31</v>
      </c>
      <c r="E2720" s="6">
        <v>260</v>
      </c>
      <c r="F2720" s="5" t="s">
        <v>120</v>
      </c>
      <c r="G2720" s="6">
        <v>5000</v>
      </c>
      <c r="H2720" s="6">
        <v>0</v>
      </c>
      <c r="I2720" s="5" t="s">
        <v>29740</v>
      </c>
    </row>
    <row r="2721" ht="19" customHeight="1" spans="1:9">
      <c r="A2721" s="5">
        <v>7</v>
      </c>
      <c r="B2721" s="5" t="s">
        <v>639</v>
      </c>
      <c r="C2721" s="5" t="s">
        <v>29718</v>
      </c>
      <c r="D2721" s="5">
        <v>31</v>
      </c>
      <c r="E2721" s="6">
        <v>150</v>
      </c>
      <c r="F2721" s="5" t="s">
        <v>120</v>
      </c>
      <c r="G2721" s="6">
        <v>3000</v>
      </c>
      <c r="H2721" s="6">
        <v>0</v>
      </c>
      <c r="I2721" s="5" t="s">
        <v>29740</v>
      </c>
    </row>
    <row r="2722" ht="19" customHeight="1" spans="1:9">
      <c r="A2722" s="5">
        <v>8</v>
      </c>
      <c r="B2722" s="5" t="s">
        <v>171</v>
      </c>
      <c r="C2722" s="5" t="s">
        <v>49</v>
      </c>
      <c r="D2722" s="5">
        <v>14</v>
      </c>
      <c r="E2722" s="6">
        <v>1000</v>
      </c>
      <c r="F2722" s="5" t="s">
        <v>120</v>
      </c>
      <c r="G2722" s="6">
        <v>2709.68</v>
      </c>
      <c r="H2722" s="6">
        <v>457.7</v>
      </c>
      <c r="I2722" s="5" t="s">
        <v>29740</v>
      </c>
    </row>
    <row r="2723" ht="19" customHeight="1" spans="1:9">
      <c r="A2723" s="5">
        <v>8</v>
      </c>
      <c r="B2723" s="5" t="s">
        <v>127</v>
      </c>
      <c r="C2723" s="5" t="s">
        <v>49</v>
      </c>
      <c r="D2723" s="5">
        <v>14</v>
      </c>
      <c r="E2723" s="6">
        <v>1000</v>
      </c>
      <c r="F2723" s="5" t="s">
        <v>120</v>
      </c>
      <c r="G2723" s="6">
        <v>2709.68</v>
      </c>
      <c r="H2723" s="6">
        <v>222.2</v>
      </c>
      <c r="I2723" s="5" t="s">
        <v>29740</v>
      </c>
    </row>
    <row r="2724" ht="19" customHeight="1" spans="1:9">
      <c r="A2724" s="5">
        <v>8</v>
      </c>
      <c r="B2724" s="5" t="s">
        <v>784</v>
      </c>
      <c r="C2724" s="5" t="s">
        <v>49</v>
      </c>
      <c r="D2724" s="5">
        <v>13</v>
      </c>
      <c r="E2724" s="6">
        <v>1000</v>
      </c>
      <c r="F2724" s="5" t="s">
        <v>120</v>
      </c>
      <c r="G2724" s="6">
        <v>2516.13</v>
      </c>
      <c r="H2724" s="6">
        <v>173</v>
      </c>
      <c r="I2724" s="5" t="s">
        <v>29740</v>
      </c>
    </row>
    <row r="2725" ht="19" customHeight="1" spans="1:9">
      <c r="A2725" s="5">
        <v>8</v>
      </c>
      <c r="B2725" s="5" t="s">
        <v>29765</v>
      </c>
      <c r="C2725" s="5" t="s">
        <v>52</v>
      </c>
      <c r="D2725" s="5">
        <v>31</v>
      </c>
      <c r="E2725" s="6">
        <v>1000</v>
      </c>
      <c r="F2725" s="5" t="s">
        <v>120</v>
      </c>
      <c r="G2725" s="6">
        <v>6000</v>
      </c>
      <c r="H2725" s="6">
        <v>198.5</v>
      </c>
      <c r="I2725" s="5" t="s">
        <v>29740</v>
      </c>
    </row>
    <row r="2726" ht="19" customHeight="1" spans="1:9">
      <c r="A2726" s="5">
        <v>8</v>
      </c>
      <c r="B2726" s="5" t="s">
        <v>351</v>
      </c>
      <c r="C2726" s="5" t="s">
        <v>52</v>
      </c>
      <c r="D2726" s="5">
        <v>31</v>
      </c>
      <c r="E2726" s="6">
        <v>1000</v>
      </c>
      <c r="F2726" s="5" t="s">
        <v>120</v>
      </c>
      <c r="G2726" s="6">
        <v>6000</v>
      </c>
      <c r="H2726" s="6">
        <v>5033.1</v>
      </c>
      <c r="I2726" s="5" t="s">
        <v>29740</v>
      </c>
    </row>
    <row r="2727" ht="19" customHeight="1" spans="1:9">
      <c r="A2727" s="5">
        <v>8</v>
      </c>
      <c r="B2727" s="5" t="s">
        <v>359</v>
      </c>
      <c r="C2727" s="5" t="s">
        <v>52</v>
      </c>
      <c r="D2727" s="5">
        <v>31</v>
      </c>
      <c r="E2727" s="6">
        <v>150</v>
      </c>
      <c r="F2727" s="5" t="s">
        <v>120</v>
      </c>
      <c r="G2727" s="6">
        <v>3000</v>
      </c>
      <c r="H2727" s="6">
        <v>1826.7</v>
      </c>
      <c r="I2727" s="5" t="s">
        <v>29740</v>
      </c>
    </row>
    <row r="2728" ht="19" customHeight="1" spans="1:9">
      <c r="A2728" s="5">
        <v>8</v>
      </c>
      <c r="B2728" s="5" t="s">
        <v>376</v>
      </c>
      <c r="C2728" s="5" t="s">
        <v>52</v>
      </c>
      <c r="D2728" s="5">
        <v>31</v>
      </c>
      <c r="E2728" s="6">
        <v>150</v>
      </c>
      <c r="F2728" s="5" t="s">
        <v>120</v>
      </c>
      <c r="G2728" s="6">
        <v>3000</v>
      </c>
      <c r="H2728" s="6">
        <v>1195.6</v>
      </c>
      <c r="I2728" s="5" t="s">
        <v>29740</v>
      </c>
    </row>
    <row r="2729" ht="19" customHeight="1" spans="1:9">
      <c r="A2729" s="5">
        <v>8</v>
      </c>
      <c r="B2729" s="5" t="s">
        <v>382</v>
      </c>
      <c r="C2729" s="5" t="s">
        <v>52</v>
      </c>
      <c r="D2729" s="5">
        <v>31</v>
      </c>
      <c r="E2729" s="6">
        <v>150</v>
      </c>
      <c r="F2729" s="5" t="s">
        <v>113</v>
      </c>
      <c r="G2729" s="6">
        <v>3000</v>
      </c>
      <c r="H2729" s="6">
        <v>4271.5</v>
      </c>
      <c r="I2729" s="5" t="s">
        <v>29719</v>
      </c>
    </row>
    <row r="2730" ht="19" customHeight="1" spans="1:9">
      <c r="A2730" s="5">
        <v>8</v>
      </c>
      <c r="B2730" s="5" t="s">
        <v>392</v>
      </c>
      <c r="C2730" s="5" t="s">
        <v>52</v>
      </c>
      <c r="D2730" s="5">
        <v>31</v>
      </c>
      <c r="E2730" s="6">
        <v>150</v>
      </c>
      <c r="F2730" s="5" t="s">
        <v>120</v>
      </c>
      <c r="G2730" s="6">
        <v>3000</v>
      </c>
      <c r="H2730" s="6">
        <v>1329.2</v>
      </c>
      <c r="I2730" s="5" t="s">
        <v>29740</v>
      </c>
    </row>
    <row r="2731" ht="19" customHeight="1" spans="1:9">
      <c r="A2731" s="5">
        <v>8</v>
      </c>
      <c r="B2731" s="5" t="s">
        <v>395</v>
      </c>
      <c r="C2731" s="5" t="s">
        <v>52</v>
      </c>
      <c r="D2731" s="5">
        <v>31</v>
      </c>
      <c r="E2731" s="6">
        <v>150</v>
      </c>
      <c r="F2731" s="5" t="s">
        <v>120</v>
      </c>
      <c r="G2731" s="6">
        <v>3000</v>
      </c>
      <c r="H2731" s="6">
        <v>1431.2</v>
      </c>
      <c r="I2731" s="5" t="s">
        <v>29740</v>
      </c>
    </row>
    <row r="2732" ht="19" customHeight="1" spans="1:9">
      <c r="A2732" s="5">
        <v>8</v>
      </c>
      <c r="B2732" s="5" t="s">
        <v>397</v>
      </c>
      <c r="C2732" s="5" t="s">
        <v>52</v>
      </c>
      <c r="D2732" s="5">
        <v>5</v>
      </c>
      <c r="E2732" s="6">
        <v>260</v>
      </c>
      <c r="F2732" s="5" t="s">
        <v>120</v>
      </c>
      <c r="G2732" s="6">
        <v>806.45</v>
      </c>
      <c r="H2732" s="6">
        <v>194.1</v>
      </c>
      <c r="I2732" s="5" t="s">
        <v>29740</v>
      </c>
    </row>
    <row r="2733" ht="19" customHeight="1" spans="1:9">
      <c r="A2733" s="5">
        <v>8</v>
      </c>
      <c r="B2733" s="5" t="s">
        <v>401</v>
      </c>
      <c r="C2733" s="5" t="s">
        <v>52</v>
      </c>
      <c r="D2733" s="5">
        <v>31</v>
      </c>
      <c r="E2733" s="6">
        <v>260</v>
      </c>
      <c r="F2733" s="5" t="s">
        <v>113</v>
      </c>
      <c r="G2733" s="6">
        <v>5000</v>
      </c>
      <c r="H2733" s="6">
        <v>99.6</v>
      </c>
      <c r="I2733" s="5" t="s">
        <v>29719</v>
      </c>
    </row>
    <row r="2734" ht="19" customHeight="1" spans="1:9">
      <c r="A2734" s="5">
        <v>8</v>
      </c>
      <c r="B2734" s="5" t="s">
        <v>404</v>
      </c>
      <c r="C2734" s="5" t="s">
        <v>52</v>
      </c>
      <c r="D2734" s="5">
        <v>31</v>
      </c>
      <c r="E2734" s="6">
        <v>260</v>
      </c>
      <c r="F2734" s="5" t="s">
        <v>113</v>
      </c>
      <c r="G2734" s="6">
        <v>5000</v>
      </c>
      <c r="H2734" s="6">
        <v>5555.9</v>
      </c>
      <c r="I2734" s="5" t="s">
        <v>29719</v>
      </c>
    </row>
    <row r="2735" ht="19" customHeight="1" spans="1:9">
      <c r="A2735" s="5">
        <v>8</v>
      </c>
      <c r="B2735" s="5" t="s">
        <v>420</v>
      </c>
      <c r="C2735" s="5" t="s">
        <v>52</v>
      </c>
      <c r="D2735" s="5">
        <v>31</v>
      </c>
      <c r="E2735" s="6">
        <v>150</v>
      </c>
      <c r="F2735" s="5" t="s">
        <v>120</v>
      </c>
      <c r="G2735" s="6">
        <v>3000</v>
      </c>
      <c r="H2735" s="6">
        <v>2029.6</v>
      </c>
      <c r="I2735" s="5" t="s">
        <v>29740</v>
      </c>
    </row>
    <row r="2736" ht="19" customHeight="1" spans="1:9">
      <c r="A2736" s="5">
        <v>8</v>
      </c>
      <c r="B2736" s="5" t="s">
        <v>53</v>
      </c>
      <c r="C2736" s="5" t="s">
        <v>52</v>
      </c>
      <c r="D2736" s="5">
        <v>31</v>
      </c>
      <c r="E2736" s="6">
        <v>300</v>
      </c>
      <c r="F2736" s="5" t="s">
        <v>120</v>
      </c>
      <c r="G2736" s="6">
        <v>5000</v>
      </c>
      <c r="H2736" s="6">
        <v>3450.4</v>
      </c>
      <c r="I2736" s="5" t="s">
        <v>29740</v>
      </c>
    </row>
    <row r="2737" ht="19" customHeight="1" spans="1:9">
      <c r="A2737" s="5">
        <v>8</v>
      </c>
      <c r="B2737" s="5" t="s">
        <v>54</v>
      </c>
      <c r="C2737" s="5" t="s">
        <v>52</v>
      </c>
      <c r="D2737" s="5">
        <v>7</v>
      </c>
      <c r="E2737" s="6">
        <v>150</v>
      </c>
      <c r="F2737" s="5" t="s">
        <v>120</v>
      </c>
      <c r="G2737" s="6">
        <v>677.42</v>
      </c>
      <c r="H2737" s="6">
        <v>57.9</v>
      </c>
      <c r="I2737" s="5" t="s">
        <v>29740</v>
      </c>
    </row>
    <row r="2738" ht="19" customHeight="1" spans="1:9">
      <c r="A2738" s="5">
        <v>8</v>
      </c>
      <c r="B2738" s="5" t="s">
        <v>444</v>
      </c>
      <c r="C2738" s="5" t="s">
        <v>52</v>
      </c>
      <c r="D2738" s="5">
        <v>31</v>
      </c>
      <c r="E2738" s="6">
        <v>260</v>
      </c>
      <c r="F2738" s="5" t="s">
        <v>120</v>
      </c>
      <c r="G2738" s="6">
        <v>5000</v>
      </c>
      <c r="H2738" s="6">
        <v>3924.1</v>
      </c>
      <c r="I2738" s="5" t="s">
        <v>29740</v>
      </c>
    </row>
    <row r="2739" ht="19" customHeight="1" spans="1:9">
      <c r="A2739" s="5">
        <v>8</v>
      </c>
      <c r="B2739" s="5" t="s">
        <v>446</v>
      </c>
      <c r="C2739" s="5" t="s">
        <v>52</v>
      </c>
      <c r="D2739" s="5">
        <v>5</v>
      </c>
      <c r="E2739" s="6">
        <v>260</v>
      </c>
      <c r="F2739" s="5" t="s">
        <v>120</v>
      </c>
      <c r="G2739" s="6">
        <v>806.45</v>
      </c>
      <c r="H2739" s="6">
        <v>123.7</v>
      </c>
      <c r="I2739" s="5" t="s">
        <v>29740</v>
      </c>
    </row>
    <row r="2740" ht="19" customHeight="1" spans="1:9">
      <c r="A2740" s="5">
        <v>8</v>
      </c>
      <c r="B2740" s="5" t="s">
        <v>448</v>
      </c>
      <c r="C2740" s="5" t="s">
        <v>52</v>
      </c>
      <c r="D2740" s="5">
        <v>31</v>
      </c>
      <c r="E2740" s="6">
        <v>260</v>
      </c>
      <c r="F2740" s="5" t="s">
        <v>120</v>
      </c>
      <c r="G2740" s="6">
        <v>5000</v>
      </c>
      <c r="H2740" s="6">
        <v>2168.2</v>
      </c>
      <c r="I2740" s="5" t="s">
        <v>29740</v>
      </c>
    </row>
    <row r="2741" ht="19" customHeight="1" spans="1:9">
      <c r="A2741" s="5">
        <v>8</v>
      </c>
      <c r="B2741" s="5" t="s">
        <v>55</v>
      </c>
      <c r="C2741" s="5" t="s">
        <v>52</v>
      </c>
      <c r="D2741" s="5">
        <v>15</v>
      </c>
      <c r="E2741" s="6">
        <v>150</v>
      </c>
      <c r="F2741" s="5" t="s">
        <v>120</v>
      </c>
      <c r="G2741" s="6">
        <v>1451.61</v>
      </c>
      <c r="H2741" s="6">
        <v>718.5</v>
      </c>
      <c r="I2741" s="5" t="s">
        <v>29740</v>
      </c>
    </row>
    <row r="2742" ht="19" customHeight="1" spans="1:9">
      <c r="A2742" s="5">
        <v>8</v>
      </c>
      <c r="B2742" s="5" t="s">
        <v>454</v>
      </c>
      <c r="C2742" s="5" t="s">
        <v>52</v>
      </c>
      <c r="D2742" s="5">
        <v>31</v>
      </c>
      <c r="E2742" s="6">
        <v>150</v>
      </c>
      <c r="F2742" s="5" t="s">
        <v>113</v>
      </c>
      <c r="G2742" s="6">
        <v>3000</v>
      </c>
      <c r="H2742" s="6">
        <v>1615.3</v>
      </c>
      <c r="I2742" s="5" t="s">
        <v>29719</v>
      </c>
    </row>
    <row r="2743" ht="19" customHeight="1" spans="1:9">
      <c r="A2743" s="5">
        <v>8</v>
      </c>
      <c r="B2743" s="5" t="s">
        <v>458</v>
      </c>
      <c r="C2743" s="5" t="s">
        <v>52</v>
      </c>
      <c r="D2743" s="5">
        <v>31</v>
      </c>
      <c r="E2743" s="6">
        <v>260</v>
      </c>
      <c r="F2743" s="5" t="s">
        <v>120</v>
      </c>
      <c r="G2743" s="6">
        <v>5000</v>
      </c>
      <c r="H2743" s="6">
        <v>2606.6</v>
      </c>
      <c r="I2743" s="5" t="s">
        <v>29740</v>
      </c>
    </row>
    <row r="2744" ht="19" customHeight="1" spans="1:9">
      <c r="A2744" s="5">
        <v>8</v>
      </c>
      <c r="B2744" s="5" t="s">
        <v>56</v>
      </c>
      <c r="C2744" s="5" t="s">
        <v>52</v>
      </c>
      <c r="D2744" s="5">
        <v>7</v>
      </c>
      <c r="E2744" s="6">
        <v>150</v>
      </c>
      <c r="F2744" s="5" t="s">
        <v>113</v>
      </c>
      <c r="G2744" s="6">
        <v>677.42</v>
      </c>
      <c r="H2744" s="6">
        <v>138.3</v>
      </c>
      <c r="I2744" s="5" t="s">
        <v>29719</v>
      </c>
    </row>
    <row r="2745" ht="19" customHeight="1" spans="1:9">
      <c r="A2745" s="5">
        <v>8</v>
      </c>
      <c r="B2745" s="5" t="s">
        <v>470</v>
      </c>
      <c r="C2745" s="5" t="s">
        <v>52</v>
      </c>
      <c r="D2745" s="5">
        <v>4</v>
      </c>
      <c r="E2745" s="6">
        <v>150</v>
      </c>
      <c r="F2745" s="5" t="s">
        <v>120</v>
      </c>
      <c r="G2745" s="6">
        <v>387.1</v>
      </c>
      <c r="H2745" s="6">
        <v>83.2</v>
      </c>
      <c r="I2745" s="5" t="s">
        <v>29740</v>
      </c>
    </row>
    <row r="2746" ht="19" customHeight="1" spans="1:9">
      <c r="A2746" s="5">
        <v>8</v>
      </c>
      <c r="B2746" s="5" t="s">
        <v>473</v>
      </c>
      <c r="C2746" s="5" t="s">
        <v>52</v>
      </c>
      <c r="D2746" s="5">
        <v>31</v>
      </c>
      <c r="E2746" s="6">
        <v>150</v>
      </c>
      <c r="F2746" s="5" t="s">
        <v>113</v>
      </c>
      <c r="G2746" s="6">
        <v>3000</v>
      </c>
      <c r="H2746" s="6">
        <v>4914.3</v>
      </c>
      <c r="I2746" s="5" t="s">
        <v>29719</v>
      </c>
    </row>
    <row r="2747" ht="19" customHeight="1" spans="1:9">
      <c r="A2747" s="5">
        <v>8</v>
      </c>
      <c r="B2747" s="5" t="s">
        <v>57</v>
      </c>
      <c r="C2747" s="5" t="s">
        <v>52</v>
      </c>
      <c r="D2747" s="5">
        <v>7</v>
      </c>
      <c r="E2747" s="6">
        <v>150</v>
      </c>
      <c r="F2747" s="5" t="s">
        <v>120</v>
      </c>
      <c r="G2747" s="6">
        <v>677.42</v>
      </c>
      <c r="H2747" s="6">
        <v>345.5</v>
      </c>
      <c r="I2747" s="5" t="s">
        <v>29740</v>
      </c>
    </row>
    <row r="2748" ht="19" customHeight="1" spans="1:9">
      <c r="A2748" s="5">
        <v>8</v>
      </c>
      <c r="B2748" s="5" t="s">
        <v>58</v>
      </c>
      <c r="C2748" s="5" t="s">
        <v>52</v>
      </c>
      <c r="D2748" s="5">
        <v>31</v>
      </c>
      <c r="E2748" s="6">
        <v>150</v>
      </c>
      <c r="F2748" s="5" t="s">
        <v>120</v>
      </c>
      <c r="G2748" s="6">
        <v>3000</v>
      </c>
      <c r="H2748" s="6">
        <v>684</v>
      </c>
      <c r="I2748" s="5" t="s">
        <v>29740</v>
      </c>
    </row>
    <row r="2749" ht="19" customHeight="1" spans="1:9">
      <c r="A2749" s="5">
        <v>8</v>
      </c>
      <c r="B2749" s="5" t="s">
        <v>478</v>
      </c>
      <c r="C2749" s="5" t="s">
        <v>52</v>
      </c>
      <c r="D2749" s="5">
        <v>31</v>
      </c>
      <c r="E2749" s="6">
        <v>260</v>
      </c>
      <c r="F2749" s="5" t="s">
        <v>120</v>
      </c>
      <c r="G2749" s="6">
        <v>5000</v>
      </c>
      <c r="H2749" s="6">
        <v>1925.04</v>
      </c>
      <c r="I2749" s="5" t="s">
        <v>29740</v>
      </c>
    </row>
    <row r="2750" ht="19" customHeight="1" spans="1:9">
      <c r="A2750" s="5">
        <v>8</v>
      </c>
      <c r="B2750" s="5" t="s">
        <v>480</v>
      </c>
      <c r="C2750" s="5" t="s">
        <v>52</v>
      </c>
      <c r="D2750" s="5">
        <v>31</v>
      </c>
      <c r="E2750" s="6">
        <v>260</v>
      </c>
      <c r="F2750" s="5" t="s">
        <v>120</v>
      </c>
      <c r="G2750" s="6">
        <v>5000</v>
      </c>
      <c r="H2750" s="6">
        <v>1454.3</v>
      </c>
      <c r="I2750" s="5" t="s">
        <v>29740</v>
      </c>
    </row>
    <row r="2751" ht="19" customHeight="1" spans="1:9">
      <c r="A2751" s="5">
        <v>8</v>
      </c>
      <c r="B2751" s="5" t="s">
        <v>485</v>
      </c>
      <c r="C2751" s="5" t="s">
        <v>52</v>
      </c>
      <c r="D2751" s="5">
        <v>31</v>
      </c>
      <c r="E2751" s="6">
        <v>260</v>
      </c>
      <c r="F2751" s="5" t="s">
        <v>120</v>
      </c>
      <c r="G2751" s="6">
        <v>5000</v>
      </c>
      <c r="H2751" s="6">
        <v>516.3</v>
      </c>
      <c r="I2751" s="5" t="s">
        <v>29740</v>
      </c>
    </row>
    <row r="2752" ht="19" customHeight="1" spans="1:9">
      <c r="A2752" s="5">
        <v>8</v>
      </c>
      <c r="B2752" s="5" t="s">
        <v>488</v>
      </c>
      <c r="C2752" s="5" t="s">
        <v>52</v>
      </c>
      <c r="D2752" s="5">
        <v>4</v>
      </c>
      <c r="E2752" s="6">
        <v>150</v>
      </c>
      <c r="F2752" s="5" t="s">
        <v>120</v>
      </c>
      <c r="G2752" s="6">
        <v>387.1</v>
      </c>
      <c r="H2752" s="6">
        <v>234.6</v>
      </c>
      <c r="I2752" s="5" t="s">
        <v>29740</v>
      </c>
    </row>
    <row r="2753" ht="19" customHeight="1" spans="1:9">
      <c r="A2753" s="5">
        <v>8</v>
      </c>
      <c r="B2753" s="5" t="s">
        <v>493</v>
      </c>
      <c r="C2753" s="5" t="s">
        <v>52</v>
      </c>
      <c r="D2753" s="5">
        <v>31</v>
      </c>
      <c r="E2753" s="6">
        <v>150</v>
      </c>
      <c r="F2753" s="5" t="s">
        <v>120</v>
      </c>
      <c r="G2753" s="6">
        <v>3000</v>
      </c>
      <c r="H2753" s="6">
        <v>1635.8</v>
      </c>
      <c r="I2753" s="5" t="s">
        <v>29740</v>
      </c>
    </row>
    <row r="2754" ht="19" customHeight="1" spans="1:9">
      <c r="A2754" s="5">
        <v>8</v>
      </c>
      <c r="B2754" s="5" t="s">
        <v>59</v>
      </c>
      <c r="C2754" s="5" t="s">
        <v>52</v>
      </c>
      <c r="D2754" s="5">
        <v>31</v>
      </c>
      <c r="E2754" s="6">
        <v>150</v>
      </c>
      <c r="F2754" s="5" t="s">
        <v>120</v>
      </c>
      <c r="G2754" s="6">
        <v>3000</v>
      </c>
      <c r="H2754" s="6">
        <v>2317.3</v>
      </c>
      <c r="I2754" s="5" t="s">
        <v>29740</v>
      </c>
    </row>
    <row r="2755" ht="19" customHeight="1" spans="1:9">
      <c r="A2755" s="5">
        <v>8</v>
      </c>
      <c r="B2755" s="5" t="s">
        <v>500</v>
      </c>
      <c r="C2755" s="5" t="s">
        <v>52</v>
      </c>
      <c r="D2755" s="5">
        <v>31</v>
      </c>
      <c r="E2755" s="6">
        <v>150</v>
      </c>
      <c r="F2755" s="5" t="s">
        <v>120</v>
      </c>
      <c r="G2755" s="6">
        <v>3000</v>
      </c>
      <c r="H2755" s="6">
        <v>2235.6</v>
      </c>
      <c r="I2755" s="5" t="s">
        <v>29740</v>
      </c>
    </row>
    <row r="2756" ht="19" customHeight="1" spans="1:9">
      <c r="A2756" s="5">
        <v>8</v>
      </c>
      <c r="B2756" s="5" t="s">
        <v>501</v>
      </c>
      <c r="C2756" s="5" t="s">
        <v>52</v>
      </c>
      <c r="D2756" s="5">
        <v>31</v>
      </c>
      <c r="E2756" s="6">
        <v>150</v>
      </c>
      <c r="F2756" s="5" t="s">
        <v>120</v>
      </c>
      <c r="G2756" s="6">
        <v>3000</v>
      </c>
      <c r="H2756" s="6">
        <v>990.2</v>
      </c>
      <c r="I2756" s="5" t="s">
        <v>29740</v>
      </c>
    </row>
    <row r="2757" ht="19" customHeight="1" spans="1:9">
      <c r="A2757" s="5">
        <v>8</v>
      </c>
      <c r="B2757" s="5" t="s">
        <v>503</v>
      </c>
      <c r="C2757" s="5" t="s">
        <v>52</v>
      </c>
      <c r="D2757" s="5">
        <v>31</v>
      </c>
      <c r="E2757" s="6">
        <v>150</v>
      </c>
      <c r="F2757" s="5" t="s">
        <v>113</v>
      </c>
      <c r="G2757" s="6">
        <v>3000</v>
      </c>
      <c r="H2757" s="6">
        <v>4092.6</v>
      </c>
      <c r="I2757" s="5" t="s">
        <v>29719</v>
      </c>
    </row>
    <row r="2758" ht="19" customHeight="1" spans="1:9">
      <c r="A2758" s="5">
        <v>8</v>
      </c>
      <c r="B2758" s="5" t="s">
        <v>507</v>
      </c>
      <c r="C2758" s="5" t="s">
        <v>52</v>
      </c>
      <c r="D2758" s="5">
        <v>31</v>
      </c>
      <c r="E2758" s="6">
        <v>150</v>
      </c>
      <c r="F2758" s="5" t="s">
        <v>120</v>
      </c>
      <c r="G2758" s="6">
        <v>3000</v>
      </c>
      <c r="H2758" s="6">
        <v>701.18</v>
      </c>
      <c r="I2758" s="5" t="s">
        <v>29740</v>
      </c>
    </row>
    <row r="2759" ht="19" customHeight="1" spans="1:9">
      <c r="A2759" s="5">
        <v>8</v>
      </c>
      <c r="B2759" s="5" t="s">
        <v>511</v>
      </c>
      <c r="C2759" s="5" t="s">
        <v>52</v>
      </c>
      <c r="D2759" s="5">
        <v>31</v>
      </c>
      <c r="E2759" s="6">
        <v>150</v>
      </c>
      <c r="F2759" s="5" t="s">
        <v>120</v>
      </c>
      <c r="G2759" s="6">
        <v>3000</v>
      </c>
      <c r="H2759" s="6">
        <v>964.6</v>
      </c>
      <c r="I2759" s="5" t="s">
        <v>29740</v>
      </c>
    </row>
    <row r="2760" ht="19" customHeight="1" spans="1:9">
      <c r="A2760" s="5">
        <v>8</v>
      </c>
      <c r="B2760" s="5" t="s">
        <v>515</v>
      </c>
      <c r="C2760" s="5" t="s">
        <v>52</v>
      </c>
      <c r="D2760" s="5">
        <v>31</v>
      </c>
      <c r="E2760" s="6">
        <v>150</v>
      </c>
      <c r="F2760" s="5" t="s">
        <v>120</v>
      </c>
      <c r="G2760" s="6">
        <v>3000</v>
      </c>
      <c r="H2760" s="6">
        <v>828.17</v>
      </c>
      <c r="I2760" s="5" t="s">
        <v>29740</v>
      </c>
    </row>
    <row r="2761" ht="19" customHeight="1" spans="1:9">
      <c r="A2761" s="5">
        <v>8</v>
      </c>
      <c r="B2761" s="5" t="s">
        <v>517</v>
      </c>
      <c r="C2761" s="5" t="s">
        <v>52</v>
      </c>
      <c r="D2761" s="5">
        <v>1</v>
      </c>
      <c r="E2761" s="6">
        <v>150</v>
      </c>
      <c r="F2761" s="5" t="s">
        <v>120</v>
      </c>
      <c r="G2761" s="6">
        <v>96.77</v>
      </c>
      <c r="H2761" s="6">
        <v>92.9</v>
      </c>
      <c r="I2761" s="5" t="s">
        <v>29740</v>
      </c>
    </row>
    <row r="2762" ht="19" customHeight="1" spans="1:9">
      <c r="A2762" s="5">
        <v>8</v>
      </c>
      <c r="B2762" s="5" t="s">
        <v>519</v>
      </c>
      <c r="C2762" s="5" t="s">
        <v>52</v>
      </c>
      <c r="D2762" s="5">
        <v>31</v>
      </c>
      <c r="E2762" s="6">
        <v>150</v>
      </c>
      <c r="F2762" s="5" t="s">
        <v>113</v>
      </c>
      <c r="G2762" s="6">
        <v>3000</v>
      </c>
      <c r="H2762" s="6">
        <v>5590.3</v>
      </c>
      <c r="I2762" s="5" t="s">
        <v>29719</v>
      </c>
    </row>
    <row r="2763" ht="19" customHeight="1" spans="1:9">
      <c r="A2763" s="5">
        <v>8</v>
      </c>
      <c r="B2763" s="5" t="s">
        <v>522</v>
      </c>
      <c r="C2763" s="5" t="s">
        <v>52</v>
      </c>
      <c r="D2763" s="5">
        <v>31</v>
      </c>
      <c r="E2763" s="6">
        <v>150</v>
      </c>
      <c r="F2763" s="5" t="s">
        <v>113</v>
      </c>
      <c r="G2763" s="6">
        <v>3000</v>
      </c>
      <c r="H2763" s="6">
        <v>4947.7</v>
      </c>
      <c r="I2763" s="5" t="s">
        <v>29719</v>
      </c>
    </row>
    <row r="2764" ht="19" customHeight="1" spans="1:9">
      <c r="A2764" s="5">
        <v>8</v>
      </c>
      <c r="B2764" s="5" t="s">
        <v>60</v>
      </c>
      <c r="C2764" s="5" t="s">
        <v>52</v>
      </c>
      <c r="D2764" s="5">
        <v>7</v>
      </c>
      <c r="E2764" s="6">
        <v>150</v>
      </c>
      <c r="F2764" s="5" t="s">
        <v>120</v>
      </c>
      <c r="G2764" s="6">
        <v>677.42</v>
      </c>
      <c r="H2764" s="6">
        <v>175.6</v>
      </c>
      <c r="I2764" s="5" t="s">
        <v>29740</v>
      </c>
    </row>
    <row r="2765" ht="19" customHeight="1" spans="1:9">
      <c r="A2765" s="5">
        <v>8</v>
      </c>
      <c r="B2765" s="5" t="s">
        <v>526</v>
      </c>
      <c r="C2765" s="5" t="s">
        <v>52</v>
      </c>
      <c r="D2765" s="5">
        <v>14</v>
      </c>
      <c r="E2765" s="6">
        <v>150</v>
      </c>
      <c r="F2765" s="5" t="s">
        <v>113</v>
      </c>
      <c r="G2765" s="6">
        <v>1354.84</v>
      </c>
      <c r="H2765" s="6">
        <v>1812.4</v>
      </c>
      <c r="I2765" s="5" t="s">
        <v>29719</v>
      </c>
    </row>
    <row r="2766" ht="19" customHeight="1" spans="1:9">
      <c r="A2766" s="5">
        <v>8</v>
      </c>
      <c r="B2766" s="5" t="s">
        <v>528</v>
      </c>
      <c r="C2766" s="5" t="s">
        <v>52</v>
      </c>
      <c r="D2766" s="5">
        <v>8</v>
      </c>
      <c r="E2766" s="6">
        <v>150</v>
      </c>
      <c r="F2766" s="5" t="s">
        <v>120</v>
      </c>
      <c r="G2766" s="6">
        <v>774.19</v>
      </c>
      <c r="H2766" s="6">
        <v>629.5</v>
      </c>
      <c r="I2766" s="5" t="s">
        <v>29740</v>
      </c>
    </row>
    <row r="2767" ht="19" customHeight="1" spans="1:9">
      <c r="A2767" s="5">
        <v>8</v>
      </c>
      <c r="B2767" s="5" t="s">
        <v>535</v>
      </c>
      <c r="C2767" s="5" t="s">
        <v>52</v>
      </c>
      <c r="D2767" s="5">
        <v>31</v>
      </c>
      <c r="E2767" s="6">
        <v>150</v>
      </c>
      <c r="F2767" s="5" t="s">
        <v>120</v>
      </c>
      <c r="G2767" s="6">
        <v>3000</v>
      </c>
      <c r="H2767" s="6">
        <v>701</v>
      </c>
      <c r="I2767" s="5" t="s">
        <v>29740</v>
      </c>
    </row>
    <row r="2768" ht="19" customHeight="1" spans="1:9">
      <c r="A2768" s="5">
        <v>8</v>
      </c>
      <c r="B2768" s="5" t="s">
        <v>61</v>
      </c>
      <c r="C2768" s="5" t="s">
        <v>52</v>
      </c>
      <c r="D2768" s="5">
        <v>5</v>
      </c>
      <c r="E2768" s="6">
        <v>150</v>
      </c>
      <c r="F2768" s="5" t="s">
        <v>113</v>
      </c>
      <c r="G2768" s="6">
        <v>483.87</v>
      </c>
      <c r="H2768" s="6">
        <v>807.2</v>
      </c>
      <c r="I2768" s="5" t="s">
        <v>29719</v>
      </c>
    </row>
    <row r="2769" ht="19" customHeight="1" spans="1:9">
      <c r="A2769" s="5">
        <v>8</v>
      </c>
      <c r="B2769" s="5" t="s">
        <v>542</v>
      </c>
      <c r="C2769" s="5" t="s">
        <v>52</v>
      </c>
      <c r="D2769" s="5">
        <v>31</v>
      </c>
      <c r="E2769" s="6">
        <v>150</v>
      </c>
      <c r="F2769" s="5" t="s">
        <v>113</v>
      </c>
      <c r="G2769" s="6">
        <v>3000</v>
      </c>
      <c r="H2769" s="6">
        <v>4644.3</v>
      </c>
      <c r="I2769" s="5" t="s">
        <v>29719</v>
      </c>
    </row>
    <row r="2770" ht="19" customHeight="1" spans="1:9">
      <c r="A2770" s="5">
        <v>8</v>
      </c>
      <c r="B2770" s="5" t="s">
        <v>543</v>
      </c>
      <c r="C2770" s="5" t="s">
        <v>52</v>
      </c>
      <c r="D2770" s="5">
        <v>31</v>
      </c>
      <c r="E2770" s="6">
        <v>150</v>
      </c>
      <c r="F2770" s="5" t="s">
        <v>113</v>
      </c>
      <c r="G2770" s="6">
        <v>3000</v>
      </c>
      <c r="H2770" s="6">
        <v>3262.8</v>
      </c>
      <c r="I2770" s="5" t="s">
        <v>29719</v>
      </c>
    </row>
    <row r="2771" ht="19" customHeight="1" spans="1:9">
      <c r="A2771" s="5">
        <v>8</v>
      </c>
      <c r="B2771" s="5" t="s">
        <v>72</v>
      </c>
      <c r="C2771" s="5" t="s">
        <v>63</v>
      </c>
      <c r="D2771" s="5">
        <v>1</v>
      </c>
      <c r="E2771" s="6">
        <v>300</v>
      </c>
      <c r="F2771" s="5" t="s">
        <v>113</v>
      </c>
      <c r="G2771" s="6">
        <v>161.29</v>
      </c>
      <c r="H2771" s="6">
        <v>213.3</v>
      </c>
      <c r="I2771" s="5" t="s">
        <v>29719</v>
      </c>
    </row>
    <row r="2772" ht="19" customHeight="1" spans="1:9">
      <c r="A2772" s="5">
        <v>8</v>
      </c>
      <c r="B2772" s="5" t="s">
        <v>74</v>
      </c>
      <c r="C2772" s="5" t="s">
        <v>63</v>
      </c>
      <c r="D2772" s="5">
        <v>1</v>
      </c>
      <c r="E2772" s="6">
        <v>300</v>
      </c>
      <c r="F2772" s="5" t="s">
        <v>120</v>
      </c>
      <c r="G2772" s="6">
        <v>161.29</v>
      </c>
      <c r="H2772" s="6">
        <v>123</v>
      </c>
      <c r="I2772" s="5" t="s">
        <v>29740</v>
      </c>
    </row>
    <row r="2773" ht="19" customHeight="1" spans="1:9">
      <c r="A2773" s="5">
        <v>8</v>
      </c>
      <c r="B2773" s="5" t="s">
        <v>62</v>
      </c>
      <c r="C2773" s="5" t="s">
        <v>63</v>
      </c>
      <c r="D2773" s="5">
        <v>16</v>
      </c>
      <c r="E2773" s="6">
        <v>150</v>
      </c>
      <c r="F2773" s="5" t="s">
        <v>120</v>
      </c>
      <c r="G2773" s="6">
        <v>1548.39</v>
      </c>
      <c r="H2773" s="6">
        <v>594.8</v>
      </c>
      <c r="I2773" s="5" t="s">
        <v>29740</v>
      </c>
    </row>
    <row r="2774" ht="19" customHeight="1" spans="1:9">
      <c r="A2774" s="5">
        <v>8</v>
      </c>
      <c r="B2774" s="5" t="s">
        <v>141</v>
      </c>
      <c r="C2774" s="5" t="s">
        <v>558</v>
      </c>
      <c r="D2774" s="5">
        <v>31</v>
      </c>
      <c r="E2774" s="6">
        <v>150</v>
      </c>
      <c r="F2774" s="5" t="s">
        <v>113</v>
      </c>
      <c r="G2774" s="6">
        <v>3000</v>
      </c>
      <c r="H2774" s="6">
        <v>3290.1</v>
      </c>
      <c r="I2774" s="5" t="s">
        <v>29719</v>
      </c>
    </row>
    <row r="2775" ht="19" customHeight="1" spans="1:9">
      <c r="A2775" s="5">
        <v>8</v>
      </c>
      <c r="B2775" s="5" t="s">
        <v>832</v>
      </c>
      <c r="C2775" s="5" t="s">
        <v>558</v>
      </c>
      <c r="D2775" s="5">
        <v>24</v>
      </c>
      <c r="E2775" s="6">
        <v>260</v>
      </c>
      <c r="F2775" s="5" t="s">
        <v>113</v>
      </c>
      <c r="G2775" s="6">
        <v>3870.97</v>
      </c>
      <c r="H2775" s="6">
        <v>6968.2</v>
      </c>
      <c r="I2775" s="5" t="s">
        <v>29719</v>
      </c>
    </row>
    <row r="2776" ht="19" customHeight="1" spans="1:9">
      <c r="A2776" s="5">
        <v>8</v>
      </c>
      <c r="B2776" s="5" t="s">
        <v>146</v>
      </c>
      <c r="C2776" s="5" t="s">
        <v>558</v>
      </c>
      <c r="D2776" s="5">
        <v>31</v>
      </c>
      <c r="E2776" s="6">
        <v>150</v>
      </c>
      <c r="F2776" s="5" t="s">
        <v>113</v>
      </c>
      <c r="G2776" s="6">
        <v>3000</v>
      </c>
      <c r="H2776" s="6">
        <v>3146.8</v>
      </c>
      <c r="I2776" s="5" t="s">
        <v>29719</v>
      </c>
    </row>
    <row r="2777" ht="19" customHeight="1" spans="1:9">
      <c r="A2777" s="5">
        <v>8</v>
      </c>
      <c r="B2777" s="5" t="s">
        <v>569</v>
      </c>
      <c r="C2777" s="5" t="s">
        <v>558</v>
      </c>
      <c r="D2777" s="5">
        <v>31</v>
      </c>
      <c r="E2777" s="6">
        <v>260</v>
      </c>
      <c r="F2777" s="5" t="s">
        <v>120</v>
      </c>
      <c r="G2777" s="6">
        <v>5000</v>
      </c>
      <c r="H2777" s="6">
        <v>3846.8</v>
      </c>
      <c r="I2777" s="5" t="s">
        <v>29740</v>
      </c>
    </row>
    <row r="2778" ht="19" customHeight="1" spans="1:9">
      <c r="A2778" s="5">
        <v>8</v>
      </c>
      <c r="B2778" s="5" t="s">
        <v>572</v>
      </c>
      <c r="C2778" s="5" t="s">
        <v>558</v>
      </c>
      <c r="D2778" s="5">
        <v>31</v>
      </c>
      <c r="E2778" s="6">
        <v>260</v>
      </c>
      <c r="F2778" s="5" t="s">
        <v>120</v>
      </c>
      <c r="G2778" s="6">
        <v>5000</v>
      </c>
      <c r="H2778" s="6">
        <v>4978.2</v>
      </c>
      <c r="I2778" s="5" t="s">
        <v>29740</v>
      </c>
    </row>
    <row r="2779" ht="19" customHeight="1" spans="1:9">
      <c r="A2779" s="5">
        <v>8</v>
      </c>
      <c r="B2779" s="5" t="s">
        <v>575</v>
      </c>
      <c r="C2779" s="5" t="s">
        <v>558</v>
      </c>
      <c r="D2779" s="5">
        <v>31</v>
      </c>
      <c r="E2779" s="6">
        <v>260</v>
      </c>
      <c r="F2779" s="5" t="s">
        <v>120</v>
      </c>
      <c r="G2779" s="6">
        <v>5000</v>
      </c>
      <c r="H2779" s="6">
        <v>4343.5</v>
      </c>
      <c r="I2779" s="5" t="s">
        <v>29740</v>
      </c>
    </row>
    <row r="2780" ht="19" customHeight="1" spans="1:9">
      <c r="A2780" s="5">
        <v>8</v>
      </c>
      <c r="B2780" s="5" t="s">
        <v>29671</v>
      </c>
      <c r="C2780" s="5" t="s">
        <v>558</v>
      </c>
      <c r="D2780" s="5">
        <v>23</v>
      </c>
      <c r="E2780" s="6">
        <v>260</v>
      </c>
      <c r="F2780" s="5" t="s">
        <v>113</v>
      </c>
      <c r="G2780" s="6">
        <v>3709.68</v>
      </c>
      <c r="H2780" s="6">
        <v>2934.8</v>
      </c>
      <c r="I2780" s="5" t="s">
        <v>29719</v>
      </c>
    </row>
    <row r="2781" ht="19" customHeight="1" spans="1:9">
      <c r="A2781" s="5">
        <v>8</v>
      </c>
      <c r="B2781" s="5" t="s">
        <v>152</v>
      </c>
      <c r="C2781" s="5" t="s">
        <v>558</v>
      </c>
      <c r="D2781" s="5">
        <v>8</v>
      </c>
      <c r="E2781" s="6">
        <v>260</v>
      </c>
      <c r="F2781" s="5" t="s">
        <v>120</v>
      </c>
      <c r="G2781" s="6">
        <v>1290.32</v>
      </c>
      <c r="H2781" s="6">
        <v>412.8</v>
      </c>
      <c r="I2781" s="5" t="s">
        <v>29740</v>
      </c>
    </row>
    <row r="2782" ht="19" customHeight="1" spans="1:9">
      <c r="A2782" s="5">
        <v>8</v>
      </c>
      <c r="B2782" s="5" t="s">
        <v>29703</v>
      </c>
      <c r="C2782" s="5" t="s">
        <v>558</v>
      </c>
      <c r="D2782" s="5">
        <v>7</v>
      </c>
      <c r="E2782" s="6">
        <v>260</v>
      </c>
      <c r="F2782" s="5" t="s">
        <v>113</v>
      </c>
      <c r="G2782" s="6">
        <v>1129.03</v>
      </c>
      <c r="H2782" s="6">
        <v>1014.6</v>
      </c>
      <c r="I2782" s="5" t="s">
        <v>29719</v>
      </c>
    </row>
    <row r="2783" ht="19" customHeight="1" spans="1:9">
      <c r="A2783" s="5">
        <v>8</v>
      </c>
      <c r="B2783" s="5" t="s">
        <v>29663</v>
      </c>
      <c r="C2783" s="5" t="s">
        <v>558</v>
      </c>
      <c r="D2783" s="5">
        <v>28</v>
      </c>
      <c r="E2783" s="6">
        <v>260</v>
      </c>
      <c r="F2783" s="5" t="s">
        <v>113</v>
      </c>
      <c r="G2783" s="6">
        <v>4516.13</v>
      </c>
      <c r="H2783" s="6">
        <v>4683.8</v>
      </c>
      <c r="I2783" s="5" t="s">
        <v>29719</v>
      </c>
    </row>
    <row r="2784" ht="19" customHeight="1" spans="1:9">
      <c r="A2784" s="5">
        <v>8</v>
      </c>
      <c r="B2784" s="5" t="s">
        <v>29666</v>
      </c>
      <c r="C2784" s="5" t="s">
        <v>558</v>
      </c>
      <c r="D2784" s="5">
        <v>26</v>
      </c>
      <c r="E2784" s="6">
        <v>260</v>
      </c>
      <c r="F2784" s="5" t="s">
        <v>120</v>
      </c>
      <c r="G2784" s="6">
        <v>4193.55</v>
      </c>
      <c r="H2784" s="6">
        <v>896.7</v>
      </c>
      <c r="I2784" s="5" t="s">
        <v>29740</v>
      </c>
    </row>
    <row r="2785" ht="19" customHeight="1" spans="1:9">
      <c r="A2785" s="5">
        <v>8</v>
      </c>
      <c r="B2785" s="5" t="s">
        <v>834</v>
      </c>
      <c r="C2785" s="5" t="s">
        <v>558</v>
      </c>
      <c r="D2785" s="5">
        <v>22</v>
      </c>
      <c r="E2785" s="6">
        <v>260</v>
      </c>
      <c r="F2785" s="5" t="s">
        <v>113</v>
      </c>
      <c r="G2785" s="6">
        <v>3548.39</v>
      </c>
      <c r="H2785" s="6">
        <v>5411</v>
      </c>
      <c r="I2785" s="5" t="s">
        <v>29719</v>
      </c>
    </row>
    <row r="2786" ht="19" customHeight="1" spans="1:9">
      <c r="A2786" s="5">
        <v>8</v>
      </c>
      <c r="B2786" s="5" t="s">
        <v>29672</v>
      </c>
      <c r="C2786" s="5" t="s">
        <v>558</v>
      </c>
      <c r="D2786" s="5">
        <v>15</v>
      </c>
      <c r="E2786" s="6">
        <v>260</v>
      </c>
      <c r="F2786" s="5" t="s">
        <v>120</v>
      </c>
      <c r="G2786" s="6">
        <v>2419.35</v>
      </c>
      <c r="H2786" s="6">
        <v>1413.2</v>
      </c>
      <c r="I2786" s="5" t="s">
        <v>29740</v>
      </c>
    </row>
    <row r="2787" ht="19" customHeight="1" spans="1:9">
      <c r="A2787" s="5">
        <v>8</v>
      </c>
      <c r="B2787" s="5" t="s">
        <v>29705</v>
      </c>
      <c r="C2787" s="5" t="s">
        <v>558</v>
      </c>
      <c r="D2787" s="5">
        <v>15</v>
      </c>
      <c r="E2787" s="6">
        <v>260</v>
      </c>
      <c r="F2787" s="5" t="s">
        <v>120</v>
      </c>
      <c r="G2787" s="6">
        <v>2419.35</v>
      </c>
      <c r="H2787" s="6">
        <v>345.3</v>
      </c>
      <c r="I2787" s="5" t="s">
        <v>29740</v>
      </c>
    </row>
    <row r="2788" ht="19" customHeight="1" spans="1:9">
      <c r="A2788" s="5">
        <v>8</v>
      </c>
      <c r="B2788" s="5" t="s">
        <v>29702</v>
      </c>
      <c r="C2788" s="5" t="s">
        <v>558</v>
      </c>
      <c r="D2788" s="5">
        <v>24</v>
      </c>
      <c r="E2788" s="6">
        <v>260</v>
      </c>
      <c r="F2788" s="5" t="s">
        <v>113</v>
      </c>
      <c r="G2788" s="6">
        <v>3870.97</v>
      </c>
      <c r="H2788" s="6">
        <v>6492.3</v>
      </c>
      <c r="I2788" s="5" t="s">
        <v>29719</v>
      </c>
    </row>
    <row r="2789" ht="19" customHeight="1" spans="1:9">
      <c r="A2789" s="5">
        <v>8</v>
      </c>
      <c r="B2789" s="5" t="s">
        <v>29612</v>
      </c>
      <c r="C2789" s="5" t="s">
        <v>558</v>
      </c>
      <c r="D2789" s="5">
        <v>19</v>
      </c>
      <c r="E2789" s="6">
        <v>260</v>
      </c>
      <c r="F2789" s="5" t="s">
        <v>120</v>
      </c>
      <c r="G2789" s="6">
        <v>3064.52</v>
      </c>
      <c r="H2789" s="6">
        <v>1044.3</v>
      </c>
      <c r="I2789" s="5" t="s">
        <v>29740</v>
      </c>
    </row>
    <row r="2790" ht="19" customHeight="1" spans="1:9">
      <c r="A2790" s="5">
        <v>8</v>
      </c>
      <c r="B2790" s="5" t="s">
        <v>340</v>
      </c>
      <c r="C2790" s="5" t="s">
        <v>558</v>
      </c>
      <c r="D2790" s="5">
        <v>15</v>
      </c>
      <c r="E2790" s="6">
        <v>260</v>
      </c>
      <c r="F2790" s="5" t="s">
        <v>120</v>
      </c>
      <c r="G2790" s="6">
        <v>2419.35</v>
      </c>
      <c r="H2790" s="6">
        <v>1013.3</v>
      </c>
      <c r="I2790" s="5" t="s">
        <v>29740</v>
      </c>
    </row>
    <row r="2791" ht="19" customHeight="1" spans="1:9">
      <c r="A2791" s="5">
        <v>8</v>
      </c>
      <c r="B2791" s="5" t="s">
        <v>580</v>
      </c>
      <c r="C2791" s="5" t="s">
        <v>558</v>
      </c>
      <c r="D2791" s="5">
        <v>31</v>
      </c>
      <c r="E2791" s="6">
        <v>260</v>
      </c>
      <c r="F2791" s="5" t="s">
        <v>120</v>
      </c>
      <c r="G2791" s="6">
        <v>5000</v>
      </c>
      <c r="H2791" s="6">
        <v>4009.5</v>
      </c>
      <c r="I2791" s="5" t="s">
        <v>29740</v>
      </c>
    </row>
    <row r="2792" ht="19" customHeight="1" spans="1:9">
      <c r="A2792" s="5">
        <v>8</v>
      </c>
      <c r="B2792" s="5" t="s">
        <v>835</v>
      </c>
      <c r="C2792" s="5" t="s">
        <v>558</v>
      </c>
      <c r="D2792" s="5">
        <v>31</v>
      </c>
      <c r="E2792" s="6">
        <v>260</v>
      </c>
      <c r="F2792" s="5" t="s">
        <v>113</v>
      </c>
      <c r="G2792" s="6">
        <v>5000</v>
      </c>
      <c r="H2792" s="6">
        <v>7925</v>
      </c>
      <c r="I2792" s="5" t="s">
        <v>29719</v>
      </c>
    </row>
    <row r="2793" ht="19" customHeight="1" spans="1:9">
      <c r="A2793" s="5">
        <v>8</v>
      </c>
      <c r="B2793" s="5" t="s">
        <v>154</v>
      </c>
      <c r="C2793" s="5" t="s">
        <v>558</v>
      </c>
      <c r="D2793" s="5">
        <v>31</v>
      </c>
      <c r="E2793" s="6">
        <v>260</v>
      </c>
      <c r="F2793" s="5" t="s">
        <v>113</v>
      </c>
      <c r="G2793" s="6">
        <v>5000</v>
      </c>
      <c r="H2793" s="6">
        <v>6272.8</v>
      </c>
      <c r="I2793" s="5" t="s">
        <v>29719</v>
      </c>
    </row>
    <row r="2794" ht="19" customHeight="1" spans="1:9">
      <c r="A2794" s="5">
        <v>8</v>
      </c>
      <c r="B2794" s="5" t="s">
        <v>29681</v>
      </c>
      <c r="C2794" s="5" t="s">
        <v>558</v>
      </c>
      <c r="D2794" s="5">
        <v>1</v>
      </c>
      <c r="E2794" s="6">
        <v>150</v>
      </c>
      <c r="F2794" s="5" t="s">
        <v>113</v>
      </c>
      <c r="G2794" s="6">
        <v>96.77</v>
      </c>
      <c r="H2794" s="6">
        <v>41.8</v>
      </c>
      <c r="I2794" s="5" t="s">
        <v>29719</v>
      </c>
    </row>
    <row r="2795" ht="19" customHeight="1" spans="1:9">
      <c r="A2795" s="5">
        <v>8</v>
      </c>
      <c r="B2795" s="5" t="s">
        <v>836</v>
      </c>
      <c r="C2795" s="5" t="s">
        <v>558</v>
      </c>
      <c r="D2795" s="5">
        <v>23</v>
      </c>
      <c r="E2795" s="6">
        <v>150</v>
      </c>
      <c r="F2795" s="5" t="s">
        <v>113</v>
      </c>
      <c r="G2795" s="6">
        <v>2225.81</v>
      </c>
      <c r="H2795" s="6">
        <v>4579</v>
      </c>
      <c r="I2795" s="5" t="s">
        <v>29719</v>
      </c>
    </row>
    <row r="2796" ht="19" customHeight="1" spans="1:9">
      <c r="A2796" s="5">
        <v>8</v>
      </c>
      <c r="B2796" s="5" t="s">
        <v>29656</v>
      </c>
      <c r="C2796" s="5" t="s">
        <v>558</v>
      </c>
      <c r="D2796" s="5">
        <v>23</v>
      </c>
      <c r="E2796" s="6">
        <v>150</v>
      </c>
      <c r="F2796" s="5" t="s">
        <v>113</v>
      </c>
      <c r="G2796" s="6">
        <v>2225.81</v>
      </c>
      <c r="H2796" s="6">
        <v>3389.6</v>
      </c>
      <c r="I2796" s="5" t="s">
        <v>29719</v>
      </c>
    </row>
    <row r="2797" ht="19" customHeight="1" spans="1:9">
      <c r="A2797" s="5">
        <v>8</v>
      </c>
      <c r="B2797" s="5" t="s">
        <v>583</v>
      </c>
      <c r="C2797" s="5" t="s">
        <v>558</v>
      </c>
      <c r="D2797" s="5">
        <v>31</v>
      </c>
      <c r="E2797" s="6">
        <v>150</v>
      </c>
      <c r="F2797" s="5" t="s">
        <v>120</v>
      </c>
      <c r="G2797" s="6">
        <v>3000</v>
      </c>
      <c r="H2797" s="6">
        <v>2363.2</v>
      </c>
      <c r="I2797" s="5" t="s">
        <v>29740</v>
      </c>
    </row>
    <row r="2798" ht="19" customHeight="1" spans="1:9">
      <c r="A2798" s="5">
        <v>8</v>
      </c>
      <c r="B2798" s="5" t="s">
        <v>29730</v>
      </c>
      <c r="C2798" s="5" t="s">
        <v>558</v>
      </c>
      <c r="D2798" s="5">
        <v>1</v>
      </c>
      <c r="E2798" s="6">
        <v>150</v>
      </c>
      <c r="F2798" s="5" t="s">
        <v>113</v>
      </c>
      <c r="G2798" s="6">
        <v>96.77</v>
      </c>
      <c r="H2798" s="6">
        <v>44.2</v>
      </c>
      <c r="I2798" s="5" t="s">
        <v>29719</v>
      </c>
    </row>
    <row r="2799" ht="19" customHeight="1" spans="1:9">
      <c r="A2799" s="5">
        <v>8</v>
      </c>
      <c r="B2799" s="5" t="s">
        <v>29748</v>
      </c>
      <c r="C2799" s="5" t="s">
        <v>558</v>
      </c>
      <c r="D2799" s="5">
        <v>1</v>
      </c>
      <c r="E2799" s="6">
        <v>260</v>
      </c>
      <c r="F2799" s="5" t="s">
        <v>113</v>
      </c>
      <c r="G2799" s="6">
        <v>161.29</v>
      </c>
      <c r="H2799" s="6">
        <v>166</v>
      </c>
      <c r="I2799" s="5" t="s">
        <v>29719</v>
      </c>
    </row>
    <row r="2800" ht="19" customHeight="1" spans="1:9">
      <c r="A2800" s="5">
        <v>8</v>
      </c>
      <c r="B2800" s="5" t="s">
        <v>586</v>
      </c>
      <c r="C2800" s="5" t="s">
        <v>558</v>
      </c>
      <c r="D2800" s="5">
        <v>31</v>
      </c>
      <c r="E2800" s="6">
        <v>150</v>
      </c>
      <c r="F2800" s="5" t="s">
        <v>113</v>
      </c>
      <c r="G2800" s="6">
        <v>3000</v>
      </c>
      <c r="H2800" s="6">
        <v>9184.2</v>
      </c>
      <c r="I2800" s="5" t="s">
        <v>29719</v>
      </c>
    </row>
    <row r="2801" ht="19" customHeight="1" spans="1:9">
      <c r="A2801" s="5">
        <v>8</v>
      </c>
      <c r="B2801" s="5" t="s">
        <v>29621</v>
      </c>
      <c r="C2801" s="5" t="s">
        <v>558</v>
      </c>
      <c r="D2801" s="5">
        <v>28</v>
      </c>
      <c r="E2801" s="6">
        <v>260</v>
      </c>
      <c r="F2801" s="5" t="s">
        <v>113</v>
      </c>
      <c r="G2801" s="6">
        <v>4516.13</v>
      </c>
      <c r="H2801" s="6">
        <v>4595</v>
      </c>
      <c r="I2801" s="5" t="s">
        <v>29719</v>
      </c>
    </row>
    <row r="2802" ht="19" customHeight="1" spans="1:9">
      <c r="A2802" s="5">
        <v>8</v>
      </c>
      <c r="B2802" s="5" t="s">
        <v>29675</v>
      </c>
      <c r="C2802" s="5" t="s">
        <v>558</v>
      </c>
      <c r="D2802" s="5">
        <v>23</v>
      </c>
      <c r="E2802" s="6">
        <v>260</v>
      </c>
      <c r="F2802" s="5" t="s">
        <v>113</v>
      </c>
      <c r="G2802" s="6">
        <v>3709.68</v>
      </c>
      <c r="H2802" s="6">
        <v>3766</v>
      </c>
      <c r="I2802" s="5" t="s">
        <v>29719</v>
      </c>
    </row>
    <row r="2803" ht="19" customHeight="1" spans="1:9">
      <c r="A2803" s="5">
        <v>8</v>
      </c>
      <c r="B2803" s="5" t="s">
        <v>589</v>
      </c>
      <c r="C2803" s="5" t="s">
        <v>558</v>
      </c>
      <c r="D2803" s="5">
        <v>31</v>
      </c>
      <c r="E2803" s="6">
        <v>260</v>
      </c>
      <c r="F2803" s="5" t="s">
        <v>120</v>
      </c>
      <c r="G2803" s="6">
        <v>5000</v>
      </c>
      <c r="H2803" s="6">
        <v>4782.3</v>
      </c>
      <c r="I2803" s="5" t="s">
        <v>29740</v>
      </c>
    </row>
    <row r="2804" ht="19" customHeight="1" spans="1:9">
      <c r="A2804" s="5">
        <v>8</v>
      </c>
      <c r="B2804" s="5" t="s">
        <v>29737</v>
      </c>
      <c r="C2804" s="5" t="s">
        <v>558</v>
      </c>
      <c r="D2804" s="5">
        <v>14</v>
      </c>
      <c r="E2804" s="6">
        <v>260</v>
      </c>
      <c r="F2804" s="5" t="s">
        <v>113</v>
      </c>
      <c r="G2804" s="6">
        <v>2258.06</v>
      </c>
      <c r="H2804" s="6">
        <v>1606</v>
      </c>
      <c r="I2804" s="5" t="s">
        <v>29719</v>
      </c>
    </row>
    <row r="2805" ht="19" customHeight="1" spans="1:9">
      <c r="A2805" s="5">
        <v>8</v>
      </c>
      <c r="B2805" s="5" t="s">
        <v>29706</v>
      </c>
      <c r="C2805" s="5" t="s">
        <v>558</v>
      </c>
      <c r="D2805" s="5">
        <v>13</v>
      </c>
      <c r="E2805" s="6">
        <v>260</v>
      </c>
      <c r="F2805" s="5" t="s">
        <v>120</v>
      </c>
      <c r="G2805" s="6">
        <v>2096.77</v>
      </c>
      <c r="H2805" s="6">
        <v>1255</v>
      </c>
      <c r="I2805" s="5" t="s">
        <v>29740</v>
      </c>
    </row>
    <row r="2806" ht="19" customHeight="1" spans="1:9">
      <c r="A2806" s="5">
        <v>8</v>
      </c>
      <c r="B2806" s="5" t="s">
        <v>64</v>
      </c>
      <c r="C2806" s="5" t="s">
        <v>558</v>
      </c>
      <c r="D2806" s="5">
        <v>7</v>
      </c>
      <c r="E2806" s="6">
        <v>300</v>
      </c>
      <c r="F2806" s="5" t="s">
        <v>120</v>
      </c>
      <c r="G2806" s="6">
        <v>1129.03</v>
      </c>
      <c r="H2806" s="6">
        <v>12.7</v>
      </c>
      <c r="I2806" s="5" t="s">
        <v>29740</v>
      </c>
    </row>
    <row r="2807" ht="19" customHeight="1" spans="1:9">
      <c r="A2807" s="5">
        <v>8</v>
      </c>
      <c r="B2807" s="5" t="s">
        <v>837</v>
      </c>
      <c r="C2807" s="5" t="s">
        <v>558</v>
      </c>
      <c r="D2807" s="5">
        <v>27</v>
      </c>
      <c r="E2807" s="6">
        <v>150</v>
      </c>
      <c r="F2807" s="5" t="s">
        <v>113</v>
      </c>
      <c r="G2807" s="6">
        <v>2612.9</v>
      </c>
      <c r="H2807" s="6">
        <v>7883</v>
      </c>
      <c r="I2807" s="5" t="s">
        <v>29719</v>
      </c>
    </row>
    <row r="2808" ht="19" customHeight="1" spans="1:9">
      <c r="A2808" s="5">
        <v>8</v>
      </c>
      <c r="B2808" s="5" t="s">
        <v>590</v>
      </c>
      <c r="C2808" s="5" t="s">
        <v>558</v>
      </c>
      <c r="D2808" s="5">
        <v>31</v>
      </c>
      <c r="E2808" s="6">
        <v>150</v>
      </c>
      <c r="F2808" s="5" t="s">
        <v>113</v>
      </c>
      <c r="G2808" s="6">
        <v>3000</v>
      </c>
      <c r="H2808" s="6">
        <v>4253</v>
      </c>
      <c r="I2808" s="5" t="s">
        <v>29719</v>
      </c>
    </row>
    <row r="2809" ht="19" customHeight="1" spans="1:9">
      <c r="A2809" s="5">
        <v>8</v>
      </c>
      <c r="B2809" s="5" t="s">
        <v>838</v>
      </c>
      <c r="C2809" s="5" t="s">
        <v>558</v>
      </c>
      <c r="D2809" s="5">
        <v>23</v>
      </c>
      <c r="E2809" s="6">
        <v>150</v>
      </c>
      <c r="F2809" s="5" t="s">
        <v>113</v>
      </c>
      <c r="G2809" s="6">
        <v>2225.81</v>
      </c>
      <c r="H2809" s="6">
        <v>2738.7</v>
      </c>
      <c r="I2809" s="5" t="s">
        <v>29719</v>
      </c>
    </row>
    <row r="2810" ht="19" customHeight="1" spans="1:9">
      <c r="A2810" s="5">
        <v>8</v>
      </c>
      <c r="B2810" s="5" t="s">
        <v>592</v>
      </c>
      <c r="C2810" s="5" t="s">
        <v>558</v>
      </c>
      <c r="D2810" s="5">
        <v>31</v>
      </c>
      <c r="E2810" s="6">
        <v>150</v>
      </c>
      <c r="F2810" s="5" t="s">
        <v>120</v>
      </c>
      <c r="G2810" s="6">
        <v>3000</v>
      </c>
      <c r="H2810" s="6">
        <v>2575.3</v>
      </c>
      <c r="I2810" s="5" t="s">
        <v>29740</v>
      </c>
    </row>
    <row r="2811" ht="19" customHeight="1" spans="1:9">
      <c r="A2811" s="5">
        <v>8</v>
      </c>
      <c r="B2811" s="5" t="s">
        <v>594</v>
      </c>
      <c r="C2811" s="5" t="s">
        <v>558</v>
      </c>
      <c r="D2811" s="5">
        <v>4</v>
      </c>
      <c r="E2811" s="6">
        <v>150</v>
      </c>
      <c r="F2811" s="5" t="s">
        <v>120</v>
      </c>
      <c r="G2811" s="6">
        <v>387.1</v>
      </c>
      <c r="H2811" s="6">
        <v>300.6</v>
      </c>
      <c r="I2811" s="5" t="s">
        <v>29740</v>
      </c>
    </row>
    <row r="2812" ht="19" customHeight="1" spans="1:9">
      <c r="A2812" s="5">
        <v>8</v>
      </c>
      <c r="B2812" s="5" t="s">
        <v>155</v>
      </c>
      <c r="C2812" s="5" t="s">
        <v>558</v>
      </c>
      <c r="D2812" s="5">
        <v>31</v>
      </c>
      <c r="E2812" s="6">
        <v>150</v>
      </c>
      <c r="F2812" s="5" t="s">
        <v>113</v>
      </c>
      <c r="G2812" s="6">
        <v>3000</v>
      </c>
      <c r="H2812" s="6">
        <v>3634.3</v>
      </c>
      <c r="I2812" s="5" t="s">
        <v>29719</v>
      </c>
    </row>
    <row r="2813" ht="19" customHeight="1" spans="1:9">
      <c r="A2813" s="5">
        <v>8</v>
      </c>
      <c r="B2813" s="5" t="s">
        <v>839</v>
      </c>
      <c r="C2813" s="5" t="s">
        <v>558</v>
      </c>
      <c r="D2813" s="5">
        <v>31</v>
      </c>
      <c r="E2813" s="6">
        <v>150</v>
      </c>
      <c r="F2813" s="5" t="s">
        <v>113</v>
      </c>
      <c r="G2813" s="6">
        <v>3000</v>
      </c>
      <c r="H2813" s="6">
        <v>9382.9</v>
      </c>
      <c r="I2813" s="5" t="s">
        <v>29719</v>
      </c>
    </row>
    <row r="2814" ht="19" customHeight="1" spans="1:9">
      <c r="A2814" s="5">
        <v>8</v>
      </c>
      <c r="B2814" s="5" t="s">
        <v>596</v>
      </c>
      <c r="C2814" s="5" t="s">
        <v>558</v>
      </c>
      <c r="D2814" s="5">
        <v>31</v>
      </c>
      <c r="E2814" s="6">
        <v>150</v>
      </c>
      <c r="F2814" s="5" t="s">
        <v>113</v>
      </c>
      <c r="G2814" s="6">
        <v>3000</v>
      </c>
      <c r="H2814" s="6">
        <v>3162.9</v>
      </c>
      <c r="I2814" s="5" t="s">
        <v>29719</v>
      </c>
    </row>
    <row r="2815" ht="19" customHeight="1" spans="1:9">
      <c r="A2815" s="5">
        <v>8</v>
      </c>
      <c r="B2815" s="5" t="s">
        <v>598</v>
      </c>
      <c r="C2815" s="5" t="s">
        <v>558</v>
      </c>
      <c r="D2815" s="5">
        <v>31</v>
      </c>
      <c r="E2815" s="6">
        <v>150</v>
      </c>
      <c r="F2815" s="5" t="s">
        <v>120</v>
      </c>
      <c r="G2815" s="6">
        <v>3000</v>
      </c>
      <c r="H2815" s="6">
        <v>283.2</v>
      </c>
      <c r="I2815" s="5" t="s">
        <v>29740</v>
      </c>
    </row>
    <row r="2816" ht="19" customHeight="1" spans="1:9">
      <c r="A2816" s="5">
        <v>8</v>
      </c>
      <c r="B2816" s="5" t="s">
        <v>156</v>
      </c>
      <c r="C2816" s="5" t="s">
        <v>558</v>
      </c>
      <c r="D2816" s="5">
        <v>31</v>
      </c>
      <c r="E2816" s="6">
        <v>150</v>
      </c>
      <c r="F2816" s="5" t="s">
        <v>120</v>
      </c>
      <c r="G2816" s="6">
        <v>3000</v>
      </c>
      <c r="H2816" s="6">
        <v>2572.4</v>
      </c>
      <c r="I2816" s="5" t="s">
        <v>29740</v>
      </c>
    </row>
    <row r="2817" ht="19" customHeight="1" spans="1:9">
      <c r="A2817" s="5">
        <v>8</v>
      </c>
      <c r="B2817" s="5" t="s">
        <v>600</v>
      </c>
      <c r="C2817" s="5" t="s">
        <v>558</v>
      </c>
      <c r="D2817" s="5">
        <v>31</v>
      </c>
      <c r="E2817" s="6">
        <v>150</v>
      </c>
      <c r="F2817" s="5" t="s">
        <v>113</v>
      </c>
      <c r="G2817" s="6">
        <v>3000</v>
      </c>
      <c r="H2817" s="6">
        <v>4088.8</v>
      </c>
      <c r="I2817" s="5" t="s">
        <v>29719</v>
      </c>
    </row>
    <row r="2818" ht="19" customHeight="1" spans="1:9">
      <c r="A2818" s="5">
        <v>8</v>
      </c>
      <c r="B2818" s="5" t="s">
        <v>159</v>
      </c>
      <c r="C2818" s="5" t="s">
        <v>558</v>
      </c>
      <c r="D2818" s="5">
        <v>31</v>
      </c>
      <c r="E2818" s="6">
        <v>150</v>
      </c>
      <c r="F2818" s="5" t="s">
        <v>120</v>
      </c>
      <c r="G2818" s="6">
        <v>3000</v>
      </c>
      <c r="H2818" s="6">
        <v>2526.2</v>
      </c>
      <c r="I2818" s="5" t="s">
        <v>29740</v>
      </c>
    </row>
    <row r="2819" ht="19" customHeight="1" spans="1:9">
      <c r="A2819" s="5">
        <v>8</v>
      </c>
      <c r="B2819" s="5" t="s">
        <v>840</v>
      </c>
      <c r="C2819" s="5" t="s">
        <v>558</v>
      </c>
      <c r="D2819" s="5">
        <v>13</v>
      </c>
      <c r="E2819" s="6">
        <v>150</v>
      </c>
      <c r="F2819" s="5" t="s">
        <v>113</v>
      </c>
      <c r="G2819" s="6">
        <v>1258.06</v>
      </c>
      <c r="H2819" s="6">
        <v>782.2</v>
      </c>
      <c r="I2819" s="5" t="s">
        <v>29719</v>
      </c>
    </row>
    <row r="2820" ht="19" customHeight="1" spans="1:9">
      <c r="A2820" s="5">
        <v>8</v>
      </c>
      <c r="B2820" s="5" t="s">
        <v>841</v>
      </c>
      <c r="C2820" s="5" t="s">
        <v>558</v>
      </c>
      <c r="D2820" s="5">
        <v>20</v>
      </c>
      <c r="E2820" s="6">
        <v>150</v>
      </c>
      <c r="F2820" s="5" t="s">
        <v>113</v>
      </c>
      <c r="G2820" s="6">
        <v>1935.48</v>
      </c>
      <c r="H2820" s="6">
        <v>7815.3</v>
      </c>
      <c r="I2820" s="5" t="s">
        <v>29719</v>
      </c>
    </row>
    <row r="2821" ht="19" customHeight="1" spans="1:9">
      <c r="A2821" s="5">
        <v>8</v>
      </c>
      <c r="B2821" s="5" t="s">
        <v>842</v>
      </c>
      <c r="C2821" s="5" t="s">
        <v>558</v>
      </c>
      <c r="D2821" s="5">
        <v>23</v>
      </c>
      <c r="E2821" s="6">
        <v>150</v>
      </c>
      <c r="F2821" s="5" t="s">
        <v>113</v>
      </c>
      <c r="G2821" s="6">
        <v>2225.81</v>
      </c>
      <c r="H2821" s="6">
        <v>4401.9</v>
      </c>
      <c r="I2821" s="5" t="s">
        <v>29719</v>
      </c>
    </row>
    <row r="2822" ht="19" customHeight="1" spans="1:9">
      <c r="A2822" s="5">
        <v>8</v>
      </c>
      <c r="B2822" s="5" t="s">
        <v>160</v>
      </c>
      <c r="C2822" s="5" t="s">
        <v>558</v>
      </c>
      <c r="D2822" s="5">
        <v>31</v>
      </c>
      <c r="E2822" s="6">
        <v>150</v>
      </c>
      <c r="F2822" s="5" t="s">
        <v>113</v>
      </c>
      <c r="G2822" s="6">
        <v>3000</v>
      </c>
      <c r="H2822" s="6">
        <v>2342.6</v>
      </c>
      <c r="I2822" s="5" t="s">
        <v>29719</v>
      </c>
    </row>
    <row r="2823" ht="19" customHeight="1" spans="1:9">
      <c r="A2823" s="5">
        <v>8</v>
      </c>
      <c r="B2823" s="5" t="s">
        <v>843</v>
      </c>
      <c r="C2823" s="5" t="s">
        <v>558</v>
      </c>
      <c r="D2823" s="5">
        <v>19</v>
      </c>
      <c r="E2823" s="6">
        <v>150</v>
      </c>
      <c r="F2823" s="5" t="s">
        <v>113</v>
      </c>
      <c r="G2823" s="6">
        <v>1838.71</v>
      </c>
      <c r="H2823" s="6">
        <v>4973.8</v>
      </c>
      <c r="I2823" s="5" t="s">
        <v>29719</v>
      </c>
    </row>
    <row r="2824" ht="19" customHeight="1" spans="1:9">
      <c r="A2824" s="5">
        <v>8</v>
      </c>
      <c r="B2824" s="5" t="s">
        <v>844</v>
      </c>
      <c r="C2824" s="5" t="s">
        <v>558</v>
      </c>
      <c r="D2824" s="5">
        <v>20</v>
      </c>
      <c r="E2824" s="6">
        <v>150</v>
      </c>
      <c r="F2824" s="5" t="s">
        <v>113</v>
      </c>
      <c r="G2824" s="6">
        <v>1935.48</v>
      </c>
      <c r="H2824" s="6">
        <v>10511.5</v>
      </c>
      <c r="I2824" s="5" t="s">
        <v>29719</v>
      </c>
    </row>
    <row r="2825" ht="19" customHeight="1" spans="1:9">
      <c r="A2825" s="5">
        <v>8</v>
      </c>
      <c r="B2825" s="5" t="s">
        <v>252</v>
      </c>
      <c r="C2825" s="5" t="s">
        <v>253</v>
      </c>
      <c r="D2825" s="5">
        <v>31</v>
      </c>
      <c r="E2825" s="6">
        <v>1000</v>
      </c>
      <c r="F2825" s="5" t="s">
        <v>120</v>
      </c>
      <c r="G2825" s="6">
        <v>6000</v>
      </c>
      <c r="H2825" s="6">
        <v>161.2</v>
      </c>
      <c r="I2825" s="5" t="s">
        <v>29740</v>
      </c>
    </row>
    <row r="2826" ht="19" customHeight="1" spans="1:9">
      <c r="A2826" s="5">
        <v>8</v>
      </c>
      <c r="B2826" s="5" t="s">
        <v>257</v>
      </c>
      <c r="C2826" s="5" t="s">
        <v>253</v>
      </c>
      <c r="D2826" s="5">
        <v>31</v>
      </c>
      <c r="E2826" s="6">
        <v>1000</v>
      </c>
      <c r="F2826" s="5" t="s">
        <v>113</v>
      </c>
      <c r="G2826" s="6">
        <v>6000</v>
      </c>
      <c r="H2826" s="6">
        <v>1474.5</v>
      </c>
      <c r="I2826" s="5" t="s">
        <v>29719</v>
      </c>
    </row>
    <row r="2827" ht="19" customHeight="1" spans="1:9">
      <c r="A2827" s="5">
        <v>8</v>
      </c>
      <c r="B2827" s="5" t="s">
        <v>260</v>
      </c>
      <c r="C2827" s="5" t="s">
        <v>253</v>
      </c>
      <c r="D2827" s="5">
        <v>31</v>
      </c>
      <c r="E2827" s="6">
        <v>1000</v>
      </c>
      <c r="F2827" s="5" t="s">
        <v>120</v>
      </c>
      <c r="G2827" s="6">
        <v>6000</v>
      </c>
      <c r="H2827" s="6">
        <v>553.2</v>
      </c>
      <c r="I2827" s="5" t="s">
        <v>29740</v>
      </c>
    </row>
    <row r="2828" ht="19" customHeight="1" spans="1:9">
      <c r="A2828" s="5">
        <v>8</v>
      </c>
      <c r="B2828" s="5" t="s">
        <v>263</v>
      </c>
      <c r="C2828" s="5" t="s">
        <v>253</v>
      </c>
      <c r="D2828" s="5">
        <v>31</v>
      </c>
      <c r="E2828" s="6">
        <v>1000</v>
      </c>
      <c r="F2828" s="5" t="s">
        <v>120</v>
      </c>
      <c r="G2828" s="6">
        <v>6000</v>
      </c>
      <c r="H2828" s="6">
        <v>5960.1</v>
      </c>
      <c r="I2828" s="5" t="s">
        <v>29740</v>
      </c>
    </row>
    <row r="2829" ht="19" customHeight="1" spans="1:9">
      <c r="A2829" s="5">
        <v>8</v>
      </c>
      <c r="B2829" s="5" t="s">
        <v>266</v>
      </c>
      <c r="C2829" s="5" t="s">
        <v>253</v>
      </c>
      <c r="D2829" s="5">
        <v>31</v>
      </c>
      <c r="E2829" s="6">
        <v>1000</v>
      </c>
      <c r="F2829" s="5" t="s">
        <v>113</v>
      </c>
      <c r="G2829" s="6">
        <v>6000</v>
      </c>
      <c r="H2829" s="6">
        <v>6000.5</v>
      </c>
      <c r="I2829" s="5" t="s">
        <v>29719</v>
      </c>
    </row>
    <row r="2830" ht="19" customHeight="1" spans="1:9">
      <c r="A2830" s="5">
        <v>8</v>
      </c>
      <c r="B2830" s="5" t="s">
        <v>268</v>
      </c>
      <c r="C2830" s="5" t="s">
        <v>253</v>
      </c>
      <c r="D2830" s="5">
        <v>31</v>
      </c>
      <c r="E2830" s="6">
        <v>1000</v>
      </c>
      <c r="F2830" s="5" t="s">
        <v>120</v>
      </c>
      <c r="G2830" s="6">
        <v>6000</v>
      </c>
      <c r="H2830" s="6">
        <v>311.6</v>
      </c>
      <c r="I2830" s="5" t="s">
        <v>29740</v>
      </c>
    </row>
    <row r="2831" ht="19" customHeight="1" spans="1:9">
      <c r="A2831" s="5">
        <v>8</v>
      </c>
      <c r="B2831" s="5" t="s">
        <v>122</v>
      </c>
      <c r="C2831" s="5" t="s">
        <v>253</v>
      </c>
      <c r="D2831" s="5">
        <v>31</v>
      </c>
      <c r="E2831" s="6">
        <v>1000</v>
      </c>
      <c r="F2831" s="5" t="s">
        <v>120</v>
      </c>
      <c r="G2831" s="6">
        <v>6000</v>
      </c>
      <c r="H2831" s="6">
        <v>658</v>
      </c>
      <c r="I2831" s="5" t="s">
        <v>29740</v>
      </c>
    </row>
    <row r="2832" ht="19" customHeight="1" spans="1:9">
      <c r="A2832" s="5">
        <v>8</v>
      </c>
      <c r="B2832" s="5" t="s">
        <v>273</v>
      </c>
      <c r="C2832" s="5" t="s">
        <v>253</v>
      </c>
      <c r="D2832" s="5">
        <v>31</v>
      </c>
      <c r="E2832" s="6">
        <v>1000</v>
      </c>
      <c r="F2832" s="5" t="s">
        <v>120</v>
      </c>
      <c r="G2832" s="6">
        <v>6000</v>
      </c>
      <c r="H2832" s="6">
        <v>1072.7</v>
      </c>
      <c r="I2832" s="5" t="s">
        <v>29740</v>
      </c>
    </row>
    <row r="2833" ht="19" customHeight="1" spans="1:9">
      <c r="A2833" s="5">
        <v>8</v>
      </c>
      <c r="B2833" s="5" t="s">
        <v>274</v>
      </c>
      <c r="C2833" s="5" t="s">
        <v>253</v>
      </c>
      <c r="D2833" s="5">
        <v>31</v>
      </c>
      <c r="E2833" s="6">
        <v>1000</v>
      </c>
      <c r="F2833" s="5" t="s">
        <v>120</v>
      </c>
      <c r="G2833" s="6">
        <v>6000</v>
      </c>
      <c r="H2833" s="6">
        <v>756.9</v>
      </c>
      <c r="I2833" s="5" t="s">
        <v>29740</v>
      </c>
    </row>
    <row r="2834" ht="19" customHeight="1" spans="1:9">
      <c r="A2834" s="5">
        <v>8</v>
      </c>
      <c r="B2834" s="5" t="s">
        <v>276</v>
      </c>
      <c r="C2834" s="5" t="s">
        <v>253</v>
      </c>
      <c r="D2834" s="5">
        <v>31</v>
      </c>
      <c r="E2834" s="6">
        <v>1000</v>
      </c>
      <c r="F2834" s="5" t="s">
        <v>120</v>
      </c>
      <c r="G2834" s="6">
        <v>6000</v>
      </c>
      <c r="H2834" s="6">
        <v>1688.6</v>
      </c>
      <c r="I2834" s="5" t="s">
        <v>29740</v>
      </c>
    </row>
    <row r="2835" ht="19" customHeight="1" spans="1:9">
      <c r="A2835" s="5">
        <v>8</v>
      </c>
      <c r="B2835" s="5" t="s">
        <v>279</v>
      </c>
      <c r="C2835" s="5" t="s">
        <v>253</v>
      </c>
      <c r="D2835" s="5">
        <v>31</v>
      </c>
      <c r="E2835" s="6">
        <v>1000</v>
      </c>
      <c r="F2835" s="5" t="s">
        <v>120</v>
      </c>
      <c r="G2835" s="6">
        <v>6000</v>
      </c>
      <c r="H2835" s="6">
        <v>1478.5</v>
      </c>
      <c r="I2835" s="5" t="s">
        <v>29740</v>
      </c>
    </row>
    <row r="2836" ht="19" customHeight="1" spans="1:9">
      <c r="A2836" s="5">
        <v>8</v>
      </c>
      <c r="B2836" s="5" t="s">
        <v>283</v>
      </c>
      <c r="C2836" s="5" t="s">
        <v>253</v>
      </c>
      <c r="D2836" s="5">
        <v>31</v>
      </c>
      <c r="E2836" s="6">
        <v>1000</v>
      </c>
      <c r="F2836" s="5" t="s">
        <v>120</v>
      </c>
      <c r="G2836" s="6">
        <v>6000</v>
      </c>
      <c r="H2836" s="6">
        <v>458.1</v>
      </c>
      <c r="I2836" s="5" t="s">
        <v>29740</v>
      </c>
    </row>
    <row r="2837" ht="19" customHeight="1" spans="1:9">
      <c r="A2837" s="5">
        <v>8</v>
      </c>
      <c r="B2837" s="5" t="s">
        <v>284</v>
      </c>
      <c r="C2837" s="5" t="s">
        <v>253</v>
      </c>
      <c r="D2837" s="5">
        <v>17</v>
      </c>
      <c r="E2837" s="6">
        <v>1000</v>
      </c>
      <c r="F2837" s="5" t="s">
        <v>120</v>
      </c>
      <c r="G2837" s="6">
        <v>3290.32</v>
      </c>
      <c r="H2837" s="6">
        <v>1728.7</v>
      </c>
      <c r="I2837" s="5" t="s">
        <v>29740</v>
      </c>
    </row>
    <row r="2838" ht="19" customHeight="1" spans="1:9">
      <c r="A2838" s="5">
        <v>8</v>
      </c>
      <c r="B2838" s="5" t="s">
        <v>287</v>
      </c>
      <c r="C2838" s="5" t="s">
        <v>253</v>
      </c>
      <c r="D2838" s="5">
        <v>31</v>
      </c>
      <c r="E2838" s="6">
        <v>1000</v>
      </c>
      <c r="F2838" s="5" t="s">
        <v>120</v>
      </c>
      <c r="G2838" s="6">
        <v>6000</v>
      </c>
      <c r="H2838" s="6">
        <v>471.1</v>
      </c>
      <c r="I2838" s="5" t="s">
        <v>29740</v>
      </c>
    </row>
    <row r="2839" ht="19" customHeight="1" spans="1:9">
      <c r="A2839" s="5">
        <v>8</v>
      </c>
      <c r="B2839" s="5" t="s">
        <v>288</v>
      </c>
      <c r="C2839" s="5" t="s">
        <v>253</v>
      </c>
      <c r="D2839" s="5">
        <v>31</v>
      </c>
      <c r="E2839" s="6">
        <v>1000</v>
      </c>
      <c r="F2839" s="5" t="s">
        <v>120</v>
      </c>
      <c r="G2839" s="6">
        <v>6000</v>
      </c>
      <c r="H2839" s="6">
        <v>2894.2</v>
      </c>
      <c r="I2839" s="5" t="s">
        <v>29740</v>
      </c>
    </row>
    <row r="2840" ht="19" customHeight="1" spans="1:9">
      <c r="A2840" s="5">
        <v>8</v>
      </c>
      <c r="B2840" s="5" t="s">
        <v>292</v>
      </c>
      <c r="C2840" s="5" t="s">
        <v>253</v>
      </c>
      <c r="D2840" s="5">
        <v>31</v>
      </c>
      <c r="E2840" s="6">
        <v>1000</v>
      </c>
      <c r="F2840" s="5" t="s">
        <v>120</v>
      </c>
      <c r="G2840" s="6">
        <v>6000</v>
      </c>
      <c r="H2840" s="6">
        <v>551.9</v>
      </c>
      <c r="I2840" s="5" t="s">
        <v>29740</v>
      </c>
    </row>
    <row r="2841" ht="19" customHeight="1" spans="1:9">
      <c r="A2841" s="5">
        <v>8</v>
      </c>
      <c r="B2841" s="5" t="s">
        <v>173</v>
      </c>
      <c r="C2841" s="5" t="s">
        <v>253</v>
      </c>
      <c r="D2841" s="5">
        <v>31</v>
      </c>
      <c r="E2841" s="6">
        <v>1000</v>
      </c>
      <c r="F2841" s="5" t="s">
        <v>120</v>
      </c>
      <c r="G2841" s="6">
        <v>6000</v>
      </c>
      <c r="H2841" s="6">
        <v>618.4</v>
      </c>
      <c r="I2841" s="5" t="s">
        <v>29740</v>
      </c>
    </row>
    <row r="2842" ht="19" customHeight="1" spans="1:9">
      <c r="A2842" s="5">
        <v>8</v>
      </c>
      <c r="B2842" s="5" t="s">
        <v>293</v>
      </c>
      <c r="C2842" s="5" t="s">
        <v>253</v>
      </c>
      <c r="D2842" s="5">
        <v>31</v>
      </c>
      <c r="E2842" s="6">
        <v>1000</v>
      </c>
      <c r="F2842" s="5" t="s">
        <v>120</v>
      </c>
      <c r="G2842" s="6">
        <v>6000</v>
      </c>
      <c r="H2842" s="6">
        <v>267.5</v>
      </c>
      <c r="I2842" s="5" t="s">
        <v>29740</v>
      </c>
    </row>
    <row r="2843" ht="19" customHeight="1" spans="1:9">
      <c r="A2843" s="5">
        <v>8</v>
      </c>
      <c r="B2843" s="5" t="s">
        <v>295</v>
      </c>
      <c r="C2843" s="5" t="s">
        <v>253</v>
      </c>
      <c r="D2843" s="5">
        <v>31</v>
      </c>
      <c r="E2843" s="6">
        <v>1000</v>
      </c>
      <c r="F2843" s="5" t="s">
        <v>120</v>
      </c>
      <c r="G2843" s="6">
        <v>6000</v>
      </c>
      <c r="H2843" s="6">
        <v>1152.9</v>
      </c>
      <c r="I2843" s="5" t="s">
        <v>29740</v>
      </c>
    </row>
    <row r="2844" ht="19" customHeight="1" spans="1:9">
      <c r="A2844" s="5">
        <v>8</v>
      </c>
      <c r="B2844" s="5" t="s">
        <v>299</v>
      </c>
      <c r="C2844" s="5" t="s">
        <v>253</v>
      </c>
      <c r="D2844" s="5">
        <v>31</v>
      </c>
      <c r="E2844" s="6">
        <v>1000</v>
      </c>
      <c r="F2844" s="5" t="s">
        <v>113</v>
      </c>
      <c r="G2844" s="6">
        <v>6000</v>
      </c>
      <c r="H2844" s="6">
        <v>1426.9</v>
      </c>
      <c r="I2844" s="5" t="s">
        <v>29719</v>
      </c>
    </row>
    <row r="2845" ht="19" customHeight="1" spans="1:9">
      <c r="A2845" s="5">
        <v>8</v>
      </c>
      <c r="B2845" s="5" t="s">
        <v>303</v>
      </c>
      <c r="C2845" s="5" t="s">
        <v>253</v>
      </c>
      <c r="D2845" s="5">
        <v>31</v>
      </c>
      <c r="E2845" s="6">
        <v>1000</v>
      </c>
      <c r="F2845" s="5" t="s">
        <v>120</v>
      </c>
      <c r="G2845" s="6">
        <v>6000</v>
      </c>
      <c r="H2845" s="6">
        <v>249.6</v>
      </c>
      <c r="I2845" s="5" t="s">
        <v>29740</v>
      </c>
    </row>
    <row r="2846" ht="19" customHeight="1" spans="1:9">
      <c r="A2846" s="5">
        <v>8</v>
      </c>
      <c r="B2846" s="5" t="s">
        <v>305</v>
      </c>
      <c r="C2846" s="5" t="s">
        <v>253</v>
      </c>
      <c r="D2846" s="5">
        <v>31</v>
      </c>
      <c r="E2846" s="6">
        <v>1000</v>
      </c>
      <c r="F2846" s="5" t="s">
        <v>113</v>
      </c>
      <c r="G2846" s="6">
        <v>6000</v>
      </c>
      <c r="H2846" s="6">
        <v>5379.6</v>
      </c>
      <c r="I2846" s="5" t="s">
        <v>29719</v>
      </c>
    </row>
    <row r="2847" ht="19" customHeight="1" spans="1:9">
      <c r="A2847" s="5">
        <v>8</v>
      </c>
      <c r="B2847" s="5" t="s">
        <v>307</v>
      </c>
      <c r="C2847" s="5" t="s">
        <v>253</v>
      </c>
      <c r="D2847" s="5">
        <v>31</v>
      </c>
      <c r="E2847" s="6">
        <v>1000</v>
      </c>
      <c r="F2847" s="5" t="s">
        <v>113</v>
      </c>
      <c r="G2847" s="6">
        <v>6000</v>
      </c>
      <c r="H2847" s="6">
        <v>191.1</v>
      </c>
      <c r="I2847" s="5" t="s">
        <v>29719</v>
      </c>
    </row>
    <row r="2848" ht="19" customHeight="1" spans="1:9">
      <c r="A2848" s="5">
        <v>8</v>
      </c>
      <c r="B2848" s="5" t="s">
        <v>309</v>
      </c>
      <c r="C2848" s="5" t="s">
        <v>253</v>
      </c>
      <c r="D2848" s="5">
        <v>31</v>
      </c>
      <c r="E2848" s="6">
        <v>260</v>
      </c>
      <c r="F2848" s="5" t="s">
        <v>120</v>
      </c>
      <c r="G2848" s="6">
        <v>5000</v>
      </c>
      <c r="H2848" s="6">
        <v>1000.5</v>
      </c>
      <c r="I2848" s="5" t="s">
        <v>29740</v>
      </c>
    </row>
    <row r="2849" ht="19" customHeight="1" spans="1:9">
      <c r="A2849" s="5">
        <v>8</v>
      </c>
      <c r="B2849" s="5" t="s">
        <v>313</v>
      </c>
      <c r="C2849" s="5" t="s">
        <v>253</v>
      </c>
      <c r="D2849" s="5">
        <v>31</v>
      </c>
      <c r="E2849" s="6">
        <v>260</v>
      </c>
      <c r="F2849" s="5" t="s">
        <v>120</v>
      </c>
      <c r="G2849" s="6">
        <v>5000</v>
      </c>
      <c r="H2849" s="6">
        <v>1471.2</v>
      </c>
      <c r="I2849" s="5" t="s">
        <v>29740</v>
      </c>
    </row>
    <row r="2850" ht="19" customHeight="1" spans="1:9">
      <c r="A2850" s="5">
        <v>8</v>
      </c>
      <c r="B2850" s="5" t="s">
        <v>316</v>
      </c>
      <c r="C2850" s="5" t="s">
        <v>253</v>
      </c>
      <c r="D2850" s="5">
        <v>31</v>
      </c>
      <c r="E2850" s="6">
        <v>260</v>
      </c>
      <c r="F2850" s="5" t="s">
        <v>120</v>
      </c>
      <c r="G2850" s="6">
        <v>5000</v>
      </c>
      <c r="H2850" s="6">
        <v>1686.4</v>
      </c>
      <c r="I2850" s="5" t="s">
        <v>29740</v>
      </c>
    </row>
    <row r="2851" ht="19" customHeight="1" spans="1:9">
      <c r="A2851" s="5">
        <v>8</v>
      </c>
      <c r="B2851" s="5" t="s">
        <v>318</v>
      </c>
      <c r="C2851" s="5" t="s">
        <v>253</v>
      </c>
      <c r="D2851" s="5">
        <v>31</v>
      </c>
      <c r="E2851" s="6">
        <v>260</v>
      </c>
      <c r="F2851" s="5" t="s">
        <v>120</v>
      </c>
      <c r="G2851" s="6">
        <v>5000</v>
      </c>
      <c r="H2851" s="6">
        <v>1383.6</v>
      </c>
      <c r="I2851" s="5" t="s">
        <v>29740</v>
      </c>
    </row>
    <row r="2852" ht="19" customHeight="1" spans="1:9">
      <c r="A2852" s="5">
        <v>8</v>
      </c>
      <c r="B2852" s="5" t="s">
        <v>29741</v>
      </c>
      <c r="C2852" s="5" t="s">
        <v>253</v>
      </c>
      <c r="D2852" s="5">
        <v>28</v>
      </c>
      <c r="E2852" s="6">
        <v>260</v>
      </c>
      <c r="F2852" s="5" t="s">
        <v>113</v>
      </c>
      <c r="G2852" s="6">
        <v>4516.13</v>
      </c>
      <c r="H2852" s="6">
        <v>7195.2</v>
      </c>
      <c r="I2852" s="5" t="s">
        <v>29719</v>
      </c>
    </row>
    <row r="2853" ht="19" customHeight="1" spans="1:9">
      <c r="A2853" s="5">
        <v>8</v>
      </c>
      <c r="B2853" s="5" t="s">
        <v>827</v>
      </c>
      <c r="C2853" s="5" t="s">
        <v>253</v>
      </c>
      <c r="D2853" s="5">
        <v>23</v>
      </c>
      <c r="E2853" s="6">
        <v>150</v>
      </c>
      <c r="F2853" s="5" t="s">
        <v>113</v>
      </c>
      <c r="G2853" s="6">
        <v>2225.81</v>
      </c>
      <c r="H2853" s="6">
        <v>6707.3</v>
      </c>
      <c r="I2853" s="5" t="s">
        <v>29719</v>
      </c>
    </row>
    <row r="2854" ht="19" customHeight="1" spans="1:9">
      <c r="A2854" s="5">
        <v>8</v>
      </c>
      <c r="B2854" s="5" t="s">
        <v>828</v>
      </c>
      <c r="C2854" s="5" t="s">
        <v>253</v>
      </c>
      <c r="D2854" s="5">
        <v>28</v>
      </c>
      <c r="E2854" s="6">
        <v>260</v>
      </c>
      <c r="F2854" s="5" t="s">
        <v>113</v>
      </c>
      <c r="G2854" s="6">
        <v>4516.13</v>
      </c>
      <c r="H2854" s="6">
        <v>8835.7</v>
      </c>
      <c r="I2854" s="5" t="s">
        <v>29719</v>
      </c>
    </row>
    <row r="2855" ht="19" customHeight="1" spans="1:9">
      <c r="A2855" s="5">
        <v>8</v>
      </c>
      <c r="B2855" s="5" t="s">
        <v>320</v>
      </c>
      <c r="C2855" s="5" t="s">
        <v>253</v>
      </c>
      <c r="D2855" s="5">
        <v>31</v>
      </c>
      <c r="E2855" s="6">
        <v>260</v>
      </c>
      <c r="F2855" s="5" t="s">
        <v>113</v>
      </c>
      <c r="G2855" s="6">
        <v>5000</v>
      </c>
      <c r="H2855" s="6">
        <v>4531.5</v>
      </c>
      <c r="I2855" s="5" t="s">
        <v>29719</v>
      </c>
    </row>
    <row r="2856" ht="19" customHeight="1" spans="1:9">
      <c r="A2856" s="5">
        <v>8</v>
      </c>
      <c r="B2856" s="5" t="s">
        <v>324</v>
      </c>
      <c r="C2856" s="5" t="s">
        <v>253</v>
      </c>
      <c r="D2856" s="5">
        <v>31</v>
      </c>
      <c r="E2856" s="6">
        <v>260</v>
      </c>
      <c r="F2856" s="5" t="s">
        <v>120</v>
      </c>
      <c r="G2856" s="6">
        <v>5000</v>
      </c>
      <c r="H2856" s="6">
        <v>349.5</v>
      </c>
      <c r="I2856" s="5" t="s">
        <v>29740</v>
      </c>
    </row>
    <row r="2857" ht="19" customHeight="1" spans="1:9">
      <c r="A2857" s="5">
        <v>8</v>
      </c>
      <c r="B2857" s="5" t="s">
        <v>326</v>
      </c>
      <c r="C2857" s="5" t="s">
        <v>253</v>
      </c>
      <c r="D2857" s="5">
        <v>31</v>
      </c>
      <c r="E2857" s="6">
        <v>260</v>
      </c>
      <c r="F2857" s="5" t="s">
        <v>113</v>
      </c>
      <c r="G2857" s="6">
        <v>5000</v>
      </c>
      <c r="H2857" s="6">
        <v>5080</v>
      </c>
      <c r="I2857" s="5" t="s">
        <v>29719</v>
      </c>
    </row>
    <row r="2858" ht="19" customHeight="1" spans="1:9">
      <c r="A2858" s="5">
        <v>8</v>
      </c>
      <c r="B2858" s="5" t="s">
        <v>337</v>
      </c>
      <c r="C2858" s="5" t="s">
        <v>253</v>
      </c>
      <c r="D2858" s="5">
        <v>31</v>
      </c>
      <c r="E2858" s="6">
        <v>260</v>
      </c>
      <c r="F2858" s="5" t="s">
        <v>120</v>
      </c>
      <c r="G2858" s="6">
        <v>5000</v>
      </c>
      <c r="H2858" s="6">
        <v>1952.8</v>
      </c>
      <c r="I2858" s="5" t="s">
        <v>29740</v>
      </c>
    </row>
    <row r="2859" ht="19" customHeight="1" spans="1:9">
      <c r="A2859" s="5">
        <v>8</v>
      </c>
      <c r="B2859" s="5" t="s">
        <v>338</v>
      </c>
      <c r="C2859" s="5" t="s">
        <v>253</v>
      </c>
      <c r="D2859" s="5">
        <v>31</v>
      </c>
      <c r="E2859" s="6">
        <v>260</v>
      </c>
      <c r="F2859" s="5" t="s">
        <v>120</v>
      </c>
      <c r="G2859" s="6">
        <v>5000</v>
      </c>
      <c r="H2859" s="6">
        <v>1767.9</v>
      </c>
      <c r="I2859" s="5" t="s">
        <v>29740</v>
      </c>
    </row>
    <row r="2860" ht="19" customHeight="1" spans="1:9">
      <c r="A2860" s="5">
        <v>8</v>
      </c>
      <c r="B2860" s="5" t="s">
        <v>29743</v>
      </c>
      <c r="C2860" s="5" t="s">
        <v>253</v>
      </c>
      <c r="D2860" s="5">
        <v>21</v>
      </c>
      <c r="E2860" s="6">
        <v>150</v>
      </c>
      <c r="F2860" s="5" t="s">
        <v>113</v>
      </c>
      <c r="G2860" s="6">
        <v>2032.26</v>
      </c>
      <c r="H2860" s="6">
        <v>1013.8</v>
      </c>
      <c r="I2860" s="5" t="s">
        <v>29719</v>
      </c>
    </row>
    <row r="2861" ht="19" customHeight="1" spans="1:9">
      <c r="A2861" s="5">
        <v>8</v>
      </c>
      <c r="B2861" s="5" t="s">
        <v>609</v>
      </c>
      <c r="C2861" s="5" t="s">
        <v>253</v>
      </c>
      <c r="D2861" s="5">
        <v>31</v>
      </c>
      <c r="E2861" s="6">
        <v>260</v>
      </c>
      <c r="F2861" s="5" t="s">
        <v>120</v>
      </c>
      <c r="G2861" s="6">
        <v>5000</v>
      </c>
      <c r="H2861" s="6">
        <v>595.1</v>
      </c>
      <c r="I2861" s="5" t="s">
        <v>29740</v>
      </c>
    </row>
    <row r="2862" ht="19" customHeight="1" spans="1:9">
      <c r="A2862" s="5">
        <v>8</v>
      </c>
      <c r="B2862" s="5" t="s">
        <v>343</v>
      </c>
      <c r="C2862" s="5" t="s">
        <v>253</v>
      </c>
      <c r="D2862" s="5">
        <v>31</v>
      </c>
      <c r="E2862" s="6">
        <v>260</v>
      </c>
      <c r="F2862" s="5" t="s">
        <v>113</v>
      </c>
      <c r="G2862" s="6">
        <v>5000</v>
      </c>
      <c r="H2862" s="6">
        <v>8893</v>
      </c>
      <c r="I2862" s="5" t="s">
        <v>29719</v>
      </c>
    </row>
    <row r="2863" ht="19" customHeight="1" spans="1:9">
      <c r="A2863" s="5">
        <v>8</v>
      </c>
      <c r="B2863" s="5" t="s">
        <v>29739</v>
      </c>
      <c r="C2863" s="5" t="s">
        <v>253</v>
      </c>
      <c r="D2863" s="5">
        <v>24</v>
      </c>
      <c r="E2863" s="6">
        <v>260</v>
      </c>
      <c r="F2863" s="5" t="s">
        <v>120</v>
      </c>
      <c r="G2863" s="6">
        <v>3870.97</v>
      </c>
      <c r="H2863" s="6">
        <v>2578.6</v>
      </c>
      <c r="I2863" s="5" t="s">
        <v>29740</v>
      </c>
    </row>
    <row r="2864" ht="19" customHeight="1" spans="1:9">
      <c r="A2864" s="5">
        <v>8</v>
      </c>
      <c r="B2864" s="5" t="s">
        <v>829</v>
      </c>
      <c r="C2864" s="5" t="s">
        <v>253</v>
      </c>
      <c r="D2864" s="5">
        <v>22</v>
      </c>
      <c r="E2864" s="6">
        <v>150</v>
      </c>
      <c r="F2864" s="5" t="s">
        <v>113</v>
      </c>
      <c r="G2864" s="6">
        <v>2129.03</v>
      </c>
      <c r="H2864" s="6">
        <v>4121.2</v>
      </c>
      <c r="I2864" s="5" t="s">
        <v>29719</v>
      </c>
    </row>
    <row r="2865" ht="19" customHeight="1" spans="1:9">
      <c r="A2865" s="5">
        <v>8</v>
      </c>
      <c r="B2865" s="5" t="s">
        <v>348</v>
      </c>
      <c r="C2865" s="5" t="s">
        <v>253</v>
      </c>
      <c r="D2865" s="5">
        <v>31</v>
      </c>
      <c r="E2865" s="6">
        <v>150</v>
      </c>
      <c r="F2865" s="5" t="s">
        <v>113</v>
      </c>
      <c r="G2865" s="6">
        <v>3000</v>
      </c>
      <c r="H2865" s="6">
        <v>4915.8</v>
      </c>
      <c r="I2865" s="5" t="s">
        <v>29719</v>
      </c>
    </row>
    <row r="2866" ht="19" customHeight="1" spans="1:9">
      <c r="A2866" s="5">
        <v>8</v>
      </c>
      <c r="B2866" s="5" t="s">
        <v>68</v>
      </c>
      <c r="C2866" s="5" t="s">
        <v>253</v>
      </c>
      <c r="D2866" s="5">
        <v>4</v>
      </c>
      <c r="E2866" s="6">
        <v>150</v>
      </c>
      <c r="F2866" s="5" t="s">
        <v>113</v>
      </c>
      <c r="G2866" s="6">
        <v>387.1</v>
      </c>
      <c r="H2866" s="6">
        <v>1265.3</v>
      </c>
      <c r="I2866" s="5" t="s">
        <v>29719</v>
      </c>
    </row>
    <row r="2867" ht="19" customHeight="1" spans="1:9">
      <c r="A2867" s="5">
        <v>8</v>
      </c>
      <c r="B2867" s="5" t="s">
        <v>830</v>
      </c>
      <c r="C2867" s="5" t="s">
        <v>253</v>
      </c>
      <c r="D2867" s="5">
        <v>18</v>
      </c>
      <c r="E2867" s="6">
        <v>150</v>
      </c>
      <c r="F2867" s="5" t="s">
        <v>113</v>
      </c>
      <c r="G2867" s="6">
        <v>1741.94</v>
      </c>
      <c r="H2867" s="6">
        <v>122</v>
      </c>
      <c r="I2867" s="5" t="s">
        <v>29719</v>
      </c>
    </row>
    <row r="2868" ht="19" customHeight="1" spans="1:9">
      <c r="A2868" s="5">
        <v>8</v>
      </c>
      <c r="B2868" s="5" t="s">
        <v>29751</v>
      </c>
      <c r="C2868" s="5" t="s">
        <v>253</v>
      </c>
      <c r="D2868" s="5">
        <v>21</v>
      </c>
      <c r="E2868" s="6">
        <v>150</v>
      </c>
      <c r="F2868" s="5" t="s">
        <v>113</v>
      </c>
      <c r="G2868" s="6">
        <v>2032.26</v>
      </c>
      <c r="H2868" s="6">
        <v>2370.8</v>
      </c>
      <c r="I2868" s="5" t="s">
        <v>29719</v>
      </c>
    </row>
    <row r="2869" ht="19" customHeight="1" spans="1:9">
      <c r="A2869" s="5">
        <v>8</v>
      </c>
      <c r="B2869" s="5" t="s">
        <v>29727</v>
      </c>
      <c r="C2869" s="5" t="s">
        <v>253</v>
      </c>
      <c r="D2869" s="5">
        <v>17</v>
      </c>
      <c r="E2869" s="6">
        <v>150</v>
      </c>
      <c r="F2869" s="5" t="s">
        <v>113</v>
      </c>
      <c r="G2869" s="6">
        <v>1645.16</v>
      </c>
      <c r="H2869" s="6">
        <v>1197.7</v>
      </c>
      <c r="I2869" s="5" t="s">
        <v>29719</v>
      </c>
    </row>
    <row r="2870" ht="19" customHeight="1" spans="1:9">
      <c r="A2870" s="5">
        <v>8</v>
      </c>
      <c r="B2870" s="5" t="s">
        <v>612</v>
      </c>
      <c r="C2870" s="5" t="s">
        <v>65</v>
      </c>
      <c r="D2870" s="5">
        <v>31</v>
      </c>
      <c r="E2870" s="6">
        <v>260</v>
      </c>
      <c r="F2870" s="5" t="s">
        <v>113</v>
      </c>
      <c r="G2870" s="6">
        <v>5000</v>
      </c>
      <c r="H2870" s="6">
        <v>6384.1</v>
      </c>
      <c r="I2870" s="5" t="s">
        <v>29719</v>
      </c>
    </row>
    <row r="2871" ht="19" customHeight="1" spans="1:9">
      <c r="A2871" s="5">
        <v>8</v>
      </c>
      <c r="B2871" s="5" t="s">
        <v>616</v>
      </c>
      <c r="C2871" s="5" t="s">
        <v>65</v>
      </c>
      <c r="D2871" s="5">
        <v>31</v>
      </c>
      <c r="E2871" s="6">
        <v>260</v>
      </c>
      <c r="F2871" s="5" t="s">
        <v>113</v>
      </c>
      <c r="G2871" s="6">
        <v>5000</v>
      </c>
      <c r="H2871" s="6">
        <v>6692.5</v>
      </c>
      <c r="I2871" s="5" t="s">
        <v>29719</v>
      </c>
    </row>
    <row r="2872" ht="19" customHeight="1" spans="1:9">
      <c r="A2872" s="5">
        <v>8</v>
      </c>
      <c r="B2872" s="5" t="s">
        <v>618</v>
      </c>
      <c r="C2872" s="5" t="s">
        <v>65</v>
      </c>
      <c r="D2872" s="5">
        <v>31</v>
      </c>
      <c r="E2872" s="6">
        <v>260</v>
      </c>
      <c r="F2872" s="5" t="s">
        <v>113</v>
      </c>
      <c r="G2872" s="6">
        <v>5000</v>
      </c>
      <c r="H2872" s="6">
        <v>5790.2</v>
      </c>
      <c r="I2872" s="5" t="s">
        <v>29719</v>
      </c>
    </row>
    <row r="2873" ht="19" customHeight="1" spans="1:9">
      <c r="A2873" s="5">
        <v>8</v>
      </c>
      <c r="B2873" s="5" t="s">
        <v>29626</v>
      </c>
      <c r="C2873" s="5" t="s">
        <v>65</v>
      </c>
      <c r="D2873" s="5">
        <v>18</v>
      </c>
      <c r="E2873" s="6">
        <v>260</v>
      </c>
      <c r="F2873" s="5" t="s">
        <v>113</v>
      </c>
      <c r="G2873" s="6">
        <v>2903.23</v>
      </c>
      <c r="H2873" s="6">
        <v>2488.1</v>
      </c>
      <c r="I2873" s="5" t="s">
        <v>29719</v>
      </c>
    </row>
    <row r="2874" ht="19" customHeight="1" spans="1:9">
      <c r="A2874" s="5">
        <v>8</v>
      </c>
      <c r="B2874" s="5" t="s">
        <v>619</v>
      </c>
      <c r="C2874" s="5" t="s">
        <v>65</v>
      </c>
      <c r="D2874" s="5">
        <v>31</v>
      </c>
      <c r="E2874" s="6">
        <v>150</v>
      </c>
      <c r="F2874" s="5" t="s">
        <v>113</v>
      </c>
      <c r="G2874" s="6">
        <v>3000</v>
      </c>
      <c r="H2874" s="6">
        <v>10036.7</v>
      </c>
      <c r="I2874" s="5" t="s">
        <v>29719</v>
      </c>
    </row>
    <row r="2875" ht="19" customHeight="1" spans="1:9">
      <c r="A2875" s="5">
        <v>8</v>
      </c>
      <c r="B2875" s="5" t="s">
        <v>852</v>
      </c>
      <c r="C2875" s="5" t="s">
        <v>65</v>
      </c>
      <c r="D2875" s="5">
        <v>19</v>
      </c>
      <c r="E2875" s="6">
        <v>260</v>
      </c>
      <c r="F2875" s="5" t="s">
        <v>113</v>
      </c>
      <c r="G2875" s="6">
        <v>3064.52</v>
      </c>
      <c r="H2875" s="6">
        <v>9796.2</v>
      </c>
      <c r="I2875" s="5" t="s">
        <v>29719</v>
      </c>
    </row>
    <row r="2876" ht="19" customHeight="1" spans="1:9">
      <c r="A2876" s="5">
        <v>8</v>
      </c>
      <c r="B2876" s="5" t="s">
        <v>623</v>
      </c>
      <c r="C2876" s="5" t="s">
        <v>65</v>
      </c>
      <c r="D2876" s="5">
        <v>31</v>
      </c>
      <c r="E2876" s="6">
        <v>150</v>
      </c>
      <c r="F2876" s="5" t="s">
        <v>113</v>
      </c>
      <c r="G2876" s="6">
        <v>3000</v>
      </c>
      <c r="H2876" s="6">
        <v>4684.6</v>
      </c>
      <c r="I2876" s="5" t="s">
        <v>29719</v>
      </c>
    </row>
    <row r="2877" ht="19" customHeight="1" spans="1:9">
      <c r="A2877" s="5">
        <v>8</v>
      </c>
      <c r="B2877" s="5" t="s">
        <v>853</v>
      </c>
      <c r="C2877" s="5" t="s">
        <v>65</v>
      </c>
      <c r="D2877" s="5">
        <v>17</v>
      </c>
      <c r="E2877" s="6">
        <v>260</v>
      </c>
      <c r="F2877" s="5" t="s">
        <v>113</v>
      </c>
      <c r="G2877" s="6">
        <v>2741.94</v>
      </c>
      <c r="H2877" s="6">
        <v>88.8</v>
      </c>
      <c r="I2877" s="5" t="s">
        <v>29719</v>
      </c>
    </row>
    <row r="2878" ht="19" customHeight="1" spans="1:9">
      <c r="A2878" s="5">
        <v>8</v>
      </c>
      <c r="B2878" s="5" t="s">
        <v>625</v>
      </c>
      <c r="C2878" s="5" t="s">
        <v>65</v>
      </c>
      <c r="D2878" s="5">
        <v>31</v>
      </c>
      <c r="E2878" s="6">
        <v>260</v>
      </c>
      <c r="F2878" s="5" t="s">
        <v>113</v>
      </c>
      <c r="G2878" s="6">
        <v>5000</v>
      </c>
      <c r="H2878" s="6">
        <v>5238.6</v>
      </c>
      <c r="I2878" s="5" t="s">
        <v>29719</v>
      </c>
    </row>
    <row r="2879" ht="19" customHeight="1" spans="1:9">
      <c r="A2879" s="5">
        <v>8</v>
      </c>
      <c r="B2879" s="5" t="s">
        <v>627</v>
      </c>
      <c r="C2879" s="5" t="s">
        <v>65</v>
      </c>
      <c r="D2879" s="5">
        <v>31</v>
      </c>
      <c r="E2879" s="6">
        <v>150</v>
      </c>
      <c r="F2879" s="5" t="s">
        <v>120</v>
      </c>
      <c r="G2879" s="6">
        <v>3000</v>
      </c>
      <c r="H2879" s="6">
        <v>0</v>
      </c>
      <c r="I2879" s="5" t="s">
        <v>29740</v>
      </c>
    </row>
    <row r="2880" ht="19" customHeight="1" spans="1:9">
      <c r="A2880" s="5">
        <v>8</v>
      </c>
      <c r="B2880" s="5" t="s">
        <v>854</v>
      </c>
      <c r="C2880" s="5" t="s">
        <v>65</v>
      </c>
      <c r="D2880" s="5">
        <v>19</v>
      </c>
      <c r="E2880" s="6">
        <v>260</v>
      </c>
      <c r="F2880" s="5" t="s">
        <v>113</v>
      </c>
      <c r="G2880" s="6">
        <v>3064.52</v>
      </c>
      <c r="H2880" s="6">
        <v>8197</v>
      </c>
      <c r="I2880" s="5" t="s">
        <v>29719</v>
      </c>
    </row>
    <row r="2881" ht="19" customHeight="1" spans="1:9">
      <c r="A2881" s="5">
        <v>8</v>
      </c>
      <c r="B2881" s="5" t="s">
        <v>64</v>
      </c>
      <c r="C2881" s="5" t="s">
        <v>65</v>
      </c>
      <c r="D2881" s="5">
        <v>24</v>
      </c>
      <c r="E2881" s="6">
        <v>300</v>
      </c>
      <c r="F2881" s="5" t="s">
        <v>113</v>
      </c>
      <c r="G2881" s="6">
        <v>3870.97</v>
      </c>
      <c r="H2881" s="6">
        <v>5948</v>
      </c>
      <c r="I2881" s="5" t="s">
        <v>29719</v>
      </c>
    </row>
    <row r="2882" ht="19" customHeight="1" spans="1:9">
      <c r="A2882" s="5">
        <v>8</v>
      </c>
      <c r="B2882" s="5" t="s">
        <v>631</v>
      </c>
      <c r="C2882" s="5" t="s">
        <v>65</v>
      </c>
      <c r="D2882" s="5">
        <v>31</v>
      </c>
      <c r="E2882" s="6">
        <v>150</v>
      </c>
      <c r="F2882" s="5" t="s">
        <v>113</v>
      </c>
      <c r="G2882" s="6">
        <v>3000</v>
      </c>
      <c r="H2882" s="6">
        <v>8493.4</v>
      </c>
      <c r="I2882" s="5" t="s">
        <v>29719</v>
      </c>
    </row>
    <row r="2883" ht="19" customHeight="1" spans="1:9">
      <c r="A2883" s="5">
        <v>8</v>
      </c>
      <c r="B2883" s="5" t="s">
        <v>67</v>
      </c>
      <c r="C2883" s="5" t="s">
        <v>65</v>
      </c>
      <c r="D2883" s="5">
        <v>31</v>
      </c>
      <c r="E2883" s="6">
        <v>150</v>
      </c>
      <c r="F2883" s="5" t="s">
        <v>113</v>
      </c>
      <c r="G2883" s="6">
        <v>3000</v>
      </c>
      <c r="H2883" s="6">
        <v>6410.8</v>
      </c>
      <c r="I2883" s="5" t="s">
        <v>29719</v>
      </c>
    </row>
    <row r="2884" ht="19" customHeight="1" spans="1:9">
      <c r="A2884" s="5">
        <v>8</v>
      </c>
      <c r="B2884" s="5" t="s">
        <v>594</v>
      </c>
      <c r="C2884" s="5" t="s">
        <v>65</v>
      </c>
      <c r="D2884" s="5">
        <v>24</v>
      </c>
      <c r="E2884" s="6">
        <v>150</v>
      </c>
      <c r="F2884" s="5" t="s">
        <v>113</v>
      </c>
      <c r="G2884" s="6">
        <v>2322.58</v>
      </c>
      <c r="H2884" s="6">
        <v>2508.6</v>
      </c>
      <c r="I2884" s="5" t="s">
        <v>29719</v>
      </c>
    </row>
    <row r="2885" ht="19" customHeight="1" spans="1:9">
      <c r="A2885" s="5">
        <v>8</v>
      </c>
      <c r="B2885" s="5" t="s">
        <v>68</v>
      </c>
      <c r="C2885" s="5" t="s">
        <v>65</v>
      </c>
      <c r="D2885" s="5">
        <v>27</v>
      </c>
      <c r="E2885" s="6">
        <v>150</v>
      </c>
      <c r="F2885" s="5" t="s">
        <v>113</v>
      </c>
      <c r="G2885" s="6">
        <v>2612.9</v>
      </c>
      <c r="H2885" s="6">
        <v>8044.5</v>
      </c>
      <c r="I2885" s="5" t="s">
        <v>29719</v>
      </c>
    </row>
    <row r="2886" ht="19" customHeight="1" spans="1:9">
      <c r="A2886" s="5">
        <v>8</v>
      </c>
      <c r="B2886" s="5" t="s">
        <v>637</v>
      </c>
      <c r="C2886" s="5" t="s">
        <v>65</v>
      </c>
      <c r="D2886" s="5">
        <v>31</v>
      </c>
      <c r="E2886" s="6">
        <v>150</v>
      </c>
      <c r="F2886" s="5" t="s">
        <v>113</v>
      </c>
      <c r="G2886" s="6">
        <v>3000</v>
      </c>
      <c r="H2886" s="6">
        <v>877.5</v>
      </c>
      <c r="I2886" s="5" t="s">
        <v>29719</v>
      </c>
    </row>
    <row r="2887" ht="19" customHeight="1" spans="1:9">
      <c r="A2887" s="5">
        <v>8</v>
      </c>
      <c r="B2887" s="5" t="s">
        <v>855</v>
      </c>
      <c r="C2887" s="5" t="s">
        <v>65</v>
      </c>
      <c r="D2887" s="5">
        <v>14</v>
      </c>
      <c r="E2887" s="6">
        <v>150</v>
      </c>
      <c r="F2887" s="5" t="s">
        <v>113</v>
      </c>
      <c r="G2887" s="6">
        <v>1354.84</v>
      </c>
      <c r="H2887" s="6">
        <v>555</v>
      </c>
      <c r="I2887" s="5" t="s">
        <v>29719</v>
      </c>
    </row>
    <row r="2888" ht="19" customHeight="1" spans="1:9">
      <c r="A2888" s="5">
        <v>8</v>
      </c>
      <c r="B2888" s="5" t="s">
        <v>334</v>
      </c>
      <c r="C2888" s="5" t="s">
        <v>29721</v>
      </c>
      <c r="D2888" s="5">
        <v>31</v>
      </c>
      <c r="E2888" s="6">
        <v>260</v>
      </c>
      <c r="F2888" s="5" t="s">
        <v>120</v>
      </c>
      <c r="G2888" s="6">
        <v>5000</v>
      </c>
      <c r="H2888" s="6">
        <v>4923.1</v>
      </c>
      <c r="I2888" s="5" t="s">
        <v>29740</v>
      </c>
    </row>
    <row r="2889" ht="19" customHeight="1" spans="1:9">
      <c r="A2889" s="5">
        <v>8</v>
      </c>
      <c r="B2889" s="5" t="s">
        <v>29764</v>
      </c>
      <c r="C2889" s="5" t="s">
        <v>29721</v>
      </c>
      <c r="D2889" s="5">
        <v>9</v>
      </c>
      <c r="E2889" s="6">
        <v>260</v>
      </c>
      <c r="F2889" s="5" t="s">
        <v>120</v>
      </c>
      <c r="G2889" s="6">
        <v>1451.61</v>
      </c>
      <c r="H2889" s="6">
        <v>1652.6</v>
      </c>
      <c r="I2889" s="5" t="s">
        <v>29740</v>
      </c>
    </row>
    <row r="2890" ht="19" customHeight="1" spans="1:9">
      <c r="A2890" s="5">
        <v>8</v>
      </c>
      <c r="B2890" s="5" t="s">
        <v>342</v>
      </c>
      <c r="C2890" s="5" t="s">
        <v>29721</v>
      </c>
      <c r="D2890" s="5">
        <v>31</v>
      </c>
      <c r="E2890" s="6">
        <v>150</v>
      </c>
      <c r="F2890" s="5" t="s">
        <v>120</v>
      </c>
      <c r="G2890" s="6">
        <v>3000</v>
      </c>
      <c r="H2890" s="6">
        <v>5582</v>
      </c>
      <c r="I2890" s="5" t="s">
        <v>29740</v>
      </c>
    </row>
    <row r="2891" ht="19" customHeight="1" spans="1:9">
      <c r="A2891" s="5">
        <v>8</v>
      </c>
      <c r="B2891" s="5" t="s">
        <v>346</v>
      </c>
      <c r="C2891" s="5" t="s">
        <v>29721</v>
      </c>
      <c r="D2891" s="5">
        <v>31</v>
      </c>
      <c r="E2891" s="6">
        <v>260</v>
      </c>
      <c r="F2891" s="5" t="s">
        <v>120</v>
      </c>
      <c r="G2891" s="6">
        <v>5000</v>
      </c>
      <c r="H2891" s="6">
        <v>3437.2</v>
      </c>
      <c r="I2891" s="5" t="s">
        <v>29740</v>
      </c>
    </row>
    <row r="2892" ht="19" customHeight="1" spans="1:9">
      <c r="A2892" s="5">
        <v>8</v>
      </c>
      <c r="B2892" s="5" t="s">
        <v>557</v>
      </c>
      <c r="C2892" s="5" t="s">
        <v>845</v>
      </c>
      <c r="D2892" s="5">
        <v>31</v>
      </c>
      <c r="E2892" s="6">
        <v>260</v>
      </c>
      <c r="F2892" s="5" t="s">
        <v>113</v>
      </c>
      <c r="G2892" s="6">
        <v>5000</v>
      </c>
      <c r="H2892" s="6">
        <v>5675.3</v>
      </c>
      <c r="I2892" s="5" t="s">
        <v>29719</v>
      </c>
    </row>
    <row r="2893" ht="19" customHeight="1" spans="1:9">
      <c r="A2893" s="5">
        <v>8</v>
      </c>
      <c r="B2893" s="5" t="s">
        <v>561</v>
      </c>
      <c r="C2893" s="5" t="s">
        <v>845</v>
      </c>
      <c r="D2893" s="5">
        <v>31</v>
      </c>
      <c r="E2893" s="6">
        <v>260</v>
      </c>
      <c r="F2893" s="5" t="s">
        <v>113</v>
      </c>
      <c r="G2893" s="6">
        <v>5000</v>
      </c>
      <c r="H2893" s="6">
        <v>5239.1</v>
      </c>
      <c r="I2893" s="5" t="s">
        <v>29719</v>
      </c>
    </row>
    <row r="2894" ht="19" customHeight="1" spans="1:9">
      <c r="A2894" s="5">
        <v>8</v>
      </c>
      <c r="B2894" s="5" t="s">
        <v>562</v>
      </c>
      <c r="C2894" s="5" t="s">
        <v>845</v>
      </c>
      <c r="D2894" s="5">
        <v>31</v>
      </c>
      <c r="E2894" s="6">
        <v>260</v>
      </c>
      <c r="F2894" s="5" t="s">
        <v>120</v>
      </c>
      <c r="G2894" s="6">
        <v>5000</v>
      </c>
      <c r="H2894" s="6">
        <v>4024</v>
      </c>
      <c r="I2894" s="5" t="s">
        <v>29740</v>
      </c>
    </row>
    <row r="2895" ht="19" customHeight="1" spans="1:9">
      <c r="A2895" s="5">
        <v>8</v>
      </c>
      <c r="B2895" s="5" t="s">
        <v>566</v>
      </c>
      <c r="C2895" s="5" t="s">
        <v>845</v>
      </c>
      <c r="D2895" s="5">
        <v>31</v>
      </c>
      <c r="E2895" s="6">
        <v>150</v>
      </c>
      <c r="F2895" s="5" t="s">
        <v>113</v>
      </c>
      <c r="G2895" s="6">
        <v>3000</v>
      </c>
      <c r="H2895" s="6">
        <v>14823.4</v>
      </c>
      <c r="I2895" s="5" t="s">
        <v>29719</v>
      </c>
    </row>
    <row r="2896" ht="19" customHeight="1" spans="1:9">
      <c r="A2896" s="5">
        <v>8</v>
      </c>
      <c r="B2896" s="5" t="s">
        <v>29669</v>
      </c>
      <c r="C2896" s="5" t="s">
        <v>845</v>
      </c>
      <c r="D2896" s="5">
        <v>1</v>
      </c>
      <c r="E2896" s="6">
        <v>260</v>
      </c>
      <c r="F2896" s="5" t="s">
        <v>113</v>
      </c>
      <c r="G2896" s="6">
        <v>161.29</v>
      </c>
      <c r="H2896" s="6">
        <v>5.1</v>
      </c>
      <c r="I2896" s="5" t="s">
        <v>29719</v>
      </c>
    </row>
    <row r="2897" ht="19" customHeight="1" spans="1:9">
      <c r="A2897" s="5">
        <v>8</v>
      </c>
      <c r="B2897" s="5" t="s">
        <v>576</v>
      </c>
      <c r="C2897" s="5" t="s">
        <v>845</v>
      </c>
      <c r="D2897" s="5">
        <v>31</v>
      </c>
      <c r="E2897" s="6">
        <v>260</v>
      </c>
      <c r="F2897" s="5" t="s">
        <v>113</v>
      </c>
      <c r="G2897" s="6">
        <v>5000</v>
      </c>
      <c r="H2897" s="6">
        <v>5460.6</v>
      </c>
      <c r="I2897" s="5" t="s">
        <v>29719</v>
      </c>
    </row>
    <row r="2898" ht="19" customHeight="1" spans="1:9">
      <c r="A2898" s="5">
        <v>8</v>
      </c>
      <c r="B2898" s="5" t="s">
        <v>29738</v>
      </c>
      <c r="C2898" s="5" t="s">
        <v>845</v>
      </c>
      <c r="D2898" s="5">
        <v>23</v>
      </c>
      <c r="E2898" s="6">
        <v>260</v>
      </c>
      <c r="F2898" s="5" t="s">
        <v>113</v>
      </c>
      <c r="G2898" s="6">
        <v>3709.68</v>
      </c>
      <c r="H2898" s="6">
        <v>4549.9</v>
      </c>
      <c r="I2898" s="5" t="s">
        <v>29719</v>
      </c>
    </row>
    <row r="2899" ht="19" customHeight="1" spans="1:9">
      <c r="A2899" s="5">
        <v>8</v>
      </c>
      <c r="B2899" s="5" t="s">
        <v>29690</v>
      </c>
      <c r="C2899" s="5" t="s">
        <v>845</v>
      </c>
      <c r="D2899" s="5">
        <v>1</v>
      </c>
      <c r="E2899" s="6">
        <v>260</v>
      </c>
      <c r="F2899" s="5" t="s">
        <v>113</v>
      </c>
      <c r="G2899" s="6">
        <v>161.29</v>
      </c>
      <c r="H2899" s="6">
        <v>65.5</v>
      </c>
      <c r="I2899" s="5" t="s">
        <v>29719</v>
      </c>
    </row>
    <row r="2900" ht="19" customHeight="1" spans="1:9">
      <c r="A2900" s="5">
        <v>8</v>
      </c>
      <c r="B2900" s="5" t="s">
        <v>29759</v>
      </c>
      <c r="C2900" s="5" t="s">
        <v>845</v>
      </c>
      <c r="D2900" s="5">
        <v>12</v>
      </c>
      <c r="E2900" s="6">
        <v>260</v>
      </c>
      <c r="F2900" s="5" t="s">
        <v>113</v>
      </c>
      <c r="G2900" s="6">
        <v>1935.48</v>
      </c>
      <c r="H2900" s="6">
        <v>1672.9</v>
      </c>
      <c r="I2900" s="5" t="s">
        <v>29719</v>
      </c>
    </row>
    <row r="2901" ht="19" customHeight="1" spans="1:9">
      <c r="A2901" s="5">
        <v>8</v>
      </c>
      <c r="B2901" s="5" t="s">
        <v>578</v>
      </c>
      <c r="C2901" s="5" t="s">
        <v>845</v>
      </c>
      <c r="D2901" s="5">
        <v>31</v>
      </c>
      <c r="E2901" s="6">
        <v>260</v>
      </c>
      <c r="F2901" s="5" t="s">
        <v>120</v>
      </c>
      <c r="G2901" s="6">
        <v>5000</v>
      </c>
      <c r="H2901" s="6">
        <v>3369.9</v>
      </c>
      <c r="I2901" s="5" t="s">
        <v>29740</v>
      </c>
    </row>
    <row r="2902" ht="19" customHeight="1" spans="1:9">
      <c r="A2902" s="5">
        <v>8</v>
      </c>
      <c r="B2902" s="5" t="s">
        <v>29677</v>
      </c>
      <c r="C2902" s="5" t="s">
        <v>845</v>
      </c>
      <c r="D2902" s="5">
        <v>23</v>
      </c>
      <c r="E2902" s="6">
        <v>150</v>
      </c>
      <c r="F2902" s="5" t="s">
        <v>113</v>
      </c>
      <c r="G2902" s="6">
        <v>2225.81</v>
      </c>
      <c r="H2902" s="6">
        <v>162.8</v>
      </c>
      <c r="I2902" s="5" t="s">
        <v>29719</v>
      </c>
    </row>
    <row r="2903" ht="19" customHeight="1" spans="1:9">
      <c r="A2903" s="5">
        <v>8</v>
      </c>
      <c r="B2903" s="5" t="s">
        <v>846</v>
      </c>
      <c r="C2903" s="5" t="s">
        <v>845</v>
      </c>
      <c r="D2903" s="5">
        <v>21</v>
      </c>
      <c r="E2903" s="6">
        <v>150</v>
      </c>
      <c r="F2903" s="5" t="s">
        <v>113</v>
      </c>
      <c r="G2903" s="6">
        <v>2032.26</v>
      </c>
      <c r="H2903" s="6">
        <v>301.9</v>
      </c>
      <c r="I2903" s="5" t="s">
        <v>29719</v>
      </c>
    </row>
    <row r="2904" ht="19" customHeight="1" spans="1:9">
      <c r="A2904" s="5">
        <v>8</v>
      </c>
      <c r="B2904" s="5" t="s">
        <v>29654</v>
      </c>
      <c r="C2904" s="5" t="s">
        <v>845</v>
      </c>
      <c r="D2904" s="5">
        <v>21</v>
      </c>
      <c r="E2904" s="6">
        <v>150</v>
      </c>
      <c r="F2904" s="5" t="s">
        <v>113</v>
      </c>
      <c r="G2904" s="6">
        <v>2032.26</v>
      </c>
      <c r="H2904" s="6">
        <v>2202.9</v>
      </c>
      <c r="I2904" s="5" t="s">
        <v>29719</v>
      </c>
    </row>
    <row r="2905" ht="19" customHeight="1" spans="1:9">
      <c r="A2905" s="5">
        <v>8</v>
      </c>
      <c r="B2905" s="5" t="s">
        <v>29679</v>
      </c>
      <c r="C2905" s="5" t="s">
        <v>845</v>
      </c>
      <c r="D2905" s="5">
        <v>1</v>
      </c>
      <c r="E2905" s="6">
        <v>150</v>
      </c>
      <c r="F2905" s="5" t="s">
        <v>120</v>
      </c>
      <c r="G2905" s="6">
        <v>96.77</v>
      </c>
      <c r="H2905" s="6">
        <v>42.1</v>
      </c>
      <c r="I2905" s="5" t="s">
        <v>29740</v>
      </c>
    </row>
    <row r="2906" ht="19" customHeight="1" spans="1:9">
      <c r="A2906" s="5">
        <v>8</v>
      </c>
      <c r="B2906" s="5" t="s">
        <v>848</v>
      </c>
      <c r="C2906" s="5" t="s">
        <v>845</v>
      </c>
      <c r="D2906" s="5">
        <v>22</v>
      </c>
      <c r="E2906" s="6">
        <v>150</v>
      </c>
      <c r="F2906" s="5" t="s">
        <v>113</v>
      </c>
      <c r="G2906" s="6">
        <v>2129.03</v>
      </c>
      <c r="H2906" s="6">
        <v>5162.6</v>
      </c>
      <c r="I2906" s="5" t="s">
        <v>29719</v>
      </c>
    </row>
    <row r="2907" ht="19" customHeight="1" spans="1:9">
      <c r="A2907" s="5">
        <v>8</v>
      </c>
      <c r="B2907" s="5" t="s">
        <v>29761</v>
      </c>
      <c r="C2907" s="5" t="s">
        <v>845</v>
      </c>
      <c r="D2907" s="5">
        <v>5</v>
      </c>
      <c r="E2907" s="6">
        <v>150</v>
      </c>
      <c r="F2907" s="5" t="s">
        <v>113</v>
      </c>
      <c r="G2907" s="6">
        <v>483.87</v>
      </c>
      <c r="H2907" s="6">
        <v>58.3</v>
      </c>
      <c r="I2907" s="5" t="s">
        <v>29719</v>
      </c>
    </row>
    <row r="2908" ht="19" customHeight="1" spans="1:9">
      <c r="A2908" s="5">
        <v>8</v>
      </c>
      <c r="B2908" s="5" t="s">
        <v>29676</v>
      </c>
      <c r="C2908" s="5" t="s">
        <v>845</v>
      </c>
      <c r="D2908" s="5">
        <v>23</v>
      </c>
      <c r="E2908" s="6">
        <v>150</v>
      </c>
      <c r="F2908" s="5" t="s">
        <v>113</v>
      </c>
      <c r="G2908" s="6">
        <v>2225.81</v>
      </c>
      <c r="H2908" s="6">
        <v>6101.2</v>
      </c>
      <c r="I2908" s="5" t="s">
        <v>29719</v>
      </c>
    </row>
    <row r="2909" ht="19" customHeight="1" spans="1:9">
      <c r="A2909" s="5">
        <v>8</v>
      </c>
      <c r="B2909" s="5" t="s">
        <v>601</v>
      </c>
      <c r="C2909" s="5" t="s">
        <v>845</v>
      </c>
      <c r="D2909" s="5">
        <v>31</v>
      </c>
      <c r="E2909" s="6">
        <v>150</v>
      </c>
      <c r="F2909" s="5" t="s">
        <v>113</v>
      </c>
      <c r="G2909" s="6">
        <v>3000</v>
      </c>
      <c r="H2909" s="6">
        <v>0</v>
      </c>
      <c r="I2909" s="5" t="s">
        <v>29719</v>
      </c>
    </row>
    <row r="2910" ht="19" customHeight="1" spans="1:9">
      <c r="A2910" s="5">
        <v>8</v>
      </c>
      <c r="B2910" s="5" t="s">
        <v>849</v>
      </c>
      <c r="C2910" s="5" t="s">
        <v>845</v>
      </c>
      <c r="D2910" s="5">
        <v>17</v>
      </c>
      <c r="E2910" s="6">
        <v>150</v>
      </c>
      <c r="F2910" s="5" t="s">
        <v>113</v>
      </c>
      <c r="G2910" s="6">
        <v>1645.16</v>
      </c>
      <c r="H2910" s="6">
        <v>3961.3</v>
      </c>
      <c r="I2910" s="5" t="s">
        <v>29719</v>
      </c>
    </row>
    <row r="2911" ht="19" customHeight="1" spans="1:9">
      <c r="A2911" s="5">
        <v>8</v>
      </c>
      <c r="B2911" s="5" t="s">
        <v>606</v>
      </c>
      <c r="C2911" s="5" t="s">
        <v>845</v>
      </c>
      <c r="D2911" s="5">
        <v>31</v>
      </c>
      <c r="E2911" s="6">
        <v>150</v>
      </c>
      <c r="F2911" s="5" t="s">
        <v>113</v>
      </c>
      <c r="G2911" s="6">
        <v>3000</v>
      </c>
      <c r="H2911" s="6">
        <v>9312.6</v>
      </c>
      <c r="I2911" s="5" t="s">
        <v>29719</v>
      </c>
    </row>
    <row r="2912" ht="19" customHeight="1" spans="1:9">
      <c r="A2912" s="5">
        <v>8</v>
      </c>
      <c r="B2912" s="5" t="s">
        <v>851</v>
      </c>
      <c r="C2912" s="5" t="s">
        <v>845</v>
      </c>
      <c r="D2912" s="5">
        <v>23</v>
      </c>
      <c r="E2912" s="6">
        <v>150</v>
      </c>
      <c r="F2912" s="5" t="s">
        <v>113</v>
      </c>
      <c r="G2912" s="6">
        <v>2225.81</v>
      </c>
      <c r="H2912" s="6">
        <v>4679.8</v>
      </c>
      <c r="I2912" s="5" t="s">
        <v>29719</v>
      </c>
    </row>
    <row r="2913" ht="19" customHeight="1" spans="1:9">
      <c r="A2913" s="5">
        <v>8</v>
      </c>
      <c r="B2913" s="5" t="s">
        <v>188</v>
      </c>
      <c r="C2913" s="5" t="s">
        <v>640</v>
      </c>
      <c r="D2913" s="5">
        <v>31</v>
      </c>
      <c r="E2913" s="6">
        <v>1000</v>
      </c>
      <c r="F2913" s="5" t="s">
        <v>120</v>
      </c>
      <c r="G2913" s="6">
        <v>6000</v>
      </c>
      <c r="H2913" s="6">
        <v>3418.9</v>
      </c>
      <c r="I2913" s="5" t="s">
        <v>29740</v>
      </c>
    </row>
    <row r="2914" ht="19" customHeight="1" spans="1:9">
      <c r="A2914" s="5">
        <v>8</v>
      </c>
      <c r="B2914" s="5" t="s">
        <v>191</v>
      </c>
      <c r="C2914" s="5" t="s">
        <v>640</v>
      </c>
      <c r="D2914" s="5">
        <v>31</v>
      </c>
      <c r="E2914" s="6">
        <v>1000</v>
      </c>
      <c r="F2914" s="5" t="s">
        <v>120</v>
      </c>
      <c r="G2914" s="6">
        <v>6000</v>
      </c>
      <c r="H2914" s="6">
        <v>3640.2</v>
      </c>
      <c r="I2914" s="5" t="s">
        <v>29740</v>
      </c>
    </row>
    <row r="2915" ht="19" customHeight="1" spans="1:9">
      <c r="A2915" s="5">
        <v>8</v>
      </c>
      <c r="B2915" s="5" t="s">
        <v>195</v>
      </c>
      <c r="C2915" s="5" t="s">
        <v>640</v>
      </c>
      <c r="D2915" s="5">
        <v>31</v>
      </c>
      <c r="E2915" s="6">
        <v>1000</v>
      </c>
      <c r="F2915" s="5" t="s">
        <v>120</v>
      </c>
      <c r="G2915" s="6">
        <v>6000</v>
      </c>
      <c r="H2915" s="6">
        <v>2968.3</v>
      </c>
      <c r="I2915" s="5" t="s">
        <v>29740</v>
      </c>
    </row>
    <row r="2916" ht="19" customHeight="1" spans="1:9">
      <c r="A2916" s="5">
        <v>8</v>
      </c>
      <c r="B2916" s="5" t="s">
        <v>761</v>
      </c>
      <c r="C2916" s="5" t="s">
        <v>640</v>
      </c>
      <c r="D2916" s="5">
        <v>10</v>
      </c>
      <c r="E2916" s="6">
        <v>1000</v>
      </c>
      <c r="F2916" s="5" t="s">
        <v>120</v>
      </c>
      <c r="G2916" s="6">
        <v>1935.48</v>
      </c>
      <c r="H2916" s="6">
        <v>230.8</v>
      </c>
      <c r="I2916" s="5" t="s">
        <v>29740</v>
      </c>
    </row>
    <row r="2917" ht="19" customHeight="1" spans="1:9">
      <c r="A2917" s="5">
        <v>8</v>
      </c>
      <c r="B2917" s="5" t="s">
        <v>196</v>
      </c>
      <c r="C2917" s="5" t="s">
        <v>640</v>
      </c>
      <c r="D2917" s="5">
        <v>31</v>
      </c>
      <c r="E2917" s="6">
        <v>1000</v>
      </c>
      <c r="F2917" s="5" t="s">
        <v>120</v>
      </c>
      <c r="G2917" s="6">
        <v>6000</v>
      </c>
      <c r="H2917" s="6">
        <v>3362.5</v>
      </c>
      <c r="I2917" s="5" t="s">
        <v>29740</v>
      </c>
    </row>
    <row r="2918" ht="19" customHeight="1" spans="1:9">
      <c r="A2918" s="5">
        <v>8</v>
      </c>
      <c r="B2918" s="5" t="s">
        <v>773</v>
      </c>
      <c r="C2918" s="5" t="s">
        <v>640</v>
      </c>
      <c r="D2918" s="5">
        <v>31</v>
      </c>
      <c r="E2918" s="6">
        <v>1000</v>
      </c>
      <c r="F2918" s="5" t="s">
        <v>113</v>
      </c>
      <c r="G2918" s="6">
        <v>6000</v>
      </c>
      <c r="H2918" s="6">
        <v>6653.5</v>
      </c>
      <c r="I2918" s="5" t="s">
        <v>29719</v>
      </c>
    </row>
    <row r="2919" ht="19" customHeight="1" spans="1:9">
      <c r="A2919" s="5">
        <v>8</v>
      </c>
      <c r="B2919" s="5" t="s">
        <v>202</v>
      </c>
      <c r="C2919" s="5" t="s">
        <v>640</v>
      </c>
      <c r="D2919" s="5">
        <v>31</v>
      </c>
      <c r="E2919" s="6">
        <v>1000</v>
      </c>
      <c r="F2919" s="5" t="s">
        <v>120</v>
      </c>
      <c r="G2919" s="6">
        <v>6000</v>
      </c>
      <c r="H2919" s="6">
        <v>3534</v>
      </c>
      <c r="I2919" s="5" t="s">
        <v>29740</v>
      </c>
    </row>
    <row r="2920" ht="19" customHeight="1" spans="1:9">
      <c r="A2920" s="5">
        <v>8</v>
      </c>
      <c r="B2920" s="5" t="s">
        <v>204</v>
      </c>
      <c r="C2920" s="5" t="s">
        <v>640</v>
      </c>
      <c r="D2920" s="5">
        <v>31</v>
      </c>
      <c r="E2920" s="6">
        <v>1000</v>
      </c>
      <c r="F2920" s="5" t="s">
        <v>120</v>
      </c>
      <c r="G2920" s="6">
        <v>6000</v>
      </c>
      <c r="H2920" s="6">
        <v>2976.7</v>
      </c>
      <c r="I2920" s="5" t="s">
        <v>29740</v>
      </c>
    </row>
    <row r="2921" ht="19" customHeight="1" spans="1:9">
      <c r="A2921" s="5">
        <v>8</v>
      </c>
      <c r="B2921" s="5" t="s">
        <v>206</v>
      </c>
      <c r="C2921" s="5" t="s">
        <v>640</v>
      </c>
      <c r="D2921" s="5">
        <v>31</v>
      </c>
      <c r="E2921" s="6">
        <v>1000</v>
      </c>
      <c r="F2921" s="5" t="s">
        <v>120</v>
      </c>
      <c r="G2921" s="6">
        <v>6000</v>
      </c>
      <c r="H2921" s="6">
        <v>1743.8</v>
      </c>
      <c r="I2921" s="5" t="s">
        <v>29740</v>
      </c>
    </row>
    <row r="2922" ht="19" customHeight="1" spans="1:9">
      <c r="A2922" s="5">
        <v>8</v>
      </c>
      <c r="B2922" s="5" t="s">
        <v>210</v>
      </c>
      <c r="C2922" s="5" t="s">
        <v>640</v>
      </c>
      <c r="D2922" s="5">
        <v>31</v>
      </c>
      <c r="E2922" s="6">
        <v>1000</v>
      </c>
      <c r="F2922" s="5" t="s">
        <v>120</v>
      </c>
      <c r="G2922" s="6">
        <v>6000</v>
      </c>
      <c r="H2922" s="6">
        <v>3978.7</v>
      </c>
      <c r="I2922" s="5" t="s">
        <v>29740</v>
      </c>
    </row>
    <row r="2923" ht="19" customHeight="1" spans="1:9">
      <c r="A2923" s="5">
        <v>8</v>
      </c>
      <c r="B2923" s="5" t="s">
        <v>212</v>
      </c>
      <c r="C2923" s="5" t="s">
        <v>640</v>
      </c>
      <c r="D2923" s="5">
        <v>31</v>
      </c>
      <c r="E2923" s="6">
        <v>1000</v>
      </c>
      <c r="F2923" s="5" t="s">
        <v>120</v>
      </c>
      <c r="G2923" s="6">
        <v>6000</v>
      </c>
      <c r="H2923" s="6">
        <v>3023.5</v>
      </c>
      <c r="I2923" s="5" t="s">
        <v>29740</v>
      </c>
    </row>
    <row r="2924" ht="19" customHeight="1" spans="1:9">
      <c r="A2924" s="5">
        <v>8</v>
      </c>
      <c r="B2924" s="5" t="s">
        <v>213</v>
      </c>
      <c r="C2924" s="5" t="s">
        <v>640</v>
      </c>
      <c r="D2924" s="5">
        <v>31</v>
      </c>
      <c r="E2924" s="6">
        <v>260</v>
      </c>
      <c r="F2924" s="5" t="s">
        <v>120</v>
      </c>
      <c r="G2924" s="6">
        <v>5000</v>
      </c>
      <c r="H2924" s="6">
        <v>2362.8</v>
      </c>
      <c r="I2924" s="5" t="s">
        <v>29740</v>
      </c>
    </row>
    <row r="2925" ht="19" customHeight="1" spans="1:9">
      <c r="A2925" s="5">
        <v>8</v>
      </c>
      <c r="B2925" s="5" t="s">
        <v>217</v>
      </c>
      <c r="C2925" s="5" t="s">
        <v>640</v>
      </c>
      <c r="D2925" s="5">
        <v>31</v>
      </c>
      <c r="E2925" s="6">
        <v>260</v>
      </c>
      <c r="F2925" s="5" t="s">
        <v>120</v>
      </c>
      <c r="G2925" s="6">
        <v>5000</v>
      </c>
      <c r="H2925" s="6">
        <v>38.5</v>
      </c>
      <c r="I2925" s="5" t="s">
        <v>29740</v>
      </c>
    </row>
    <row r="2926" ht="19" customHeight="1" spans="1:9">
      <c r="A2926" s="5">
        <v>8</v>
      </c>
      <c r="B2926" s="5" t="s">
        <v>219</v>
      </c>
      <c r="C2926" s="5" t="s">
        <v>640</v>
      </c>
      <c r="D2926" s="5">
        <v>31</v>
      </c>
      <c r="E2926" s="6">
        <v>260</v>
      </c>
      <c r="F2926" s="5" t="s">
        <v>120</v>
      </c>
      <c r="G2926" s="6">
        <v>5000</v>
      </c>
      <c r="H2926" s="6">
        <v>2654.8</v>
      </c>
      <c r="I2926" s="5" t="s">
        <v>29740</v>
      </c>
    </row>
    <row r="2927" ht="19" customHeight="1" spans="1:9">
      <c r="A2927" s="5">
        <v>8</v>
      </c>
      <c r="B2927" s="5" t="s">
        <v>220</v>
      </c>
      <c r="C2927" s="5" t="s">
        <v>640</v>
      </c>
      <c r="D2927" s="5">
        <v>31</v>
      </c>
      <c r="E2927" s="6">
        <v>260</v>
      </c>
      <c r="F2927" s="5" t="s">
        <v>120</v>
      </c>
      <c r="G2927" s="6">
        <v>5000</v>
      </c>
      <c r="H2927" s="6">
        <v>535.54</v>
      </c>
      <c r="I2927" s="5" t="s">
        <v>29740</v>
      </c>
    </row>
    <row r="2928" ht="19" customHeight="1" spans="1:9">
      <c r="A2928" s="5">
        <v>8</v>
      </c>
      <c r="B2928" s="5" t="s">
        <v>222</v>
      </c>
      <c r="C2928" s="5" t="s">
        <v>640</v>
      </c>
      <c r="D2928" s="5">
        <v>31</v>
      </c>
      <c r="E2928" s="6">
        <v>260</v>
      </c>
      <c r="F2928" s="5" t="s">
        <v>120</v>
      </c>
      <c r="G2928" s="6">
        <v>5000</v>
      </c>
      <c r="H2928" s="6">
        <v>1318.8</v>
      </c>
      <c r="I2928" s="5" t="s">
        <v>29740</v>
      </c>
    </row>
    <row r="2929" ht="19" customHeight="1" spans="1:9">
      <c r="A2929" s="5">
        <v>8</v>
      </c>
      <c r="B2929" s="5" t="s">
        <v>223</v>
      </c>
      <c r="C2929" s="5" t="s">
        <v>640</v>
      </c>
      <c r="D2929" s="5">
        <v>31</v>
      </c>
      <c r="E2929" s="6">
        <v>260</v>
      </c>
      <c r="F2929" s="5" t="s">
        <v>120</v>
      </c>
      <c r="G2929" s="6">
        <v>5000</v>
      </c>
      <c r="H2929" s="6">
        <v>132.4</v>
      </c>
      <c r="I2929" s="5" t="s">
        <v>29740</v>
      </c>
    </row>
    <row r="2930" ht="19" customHeight="1" spans="1:9">
      <c r="A2930" s="5">
        <v>8</v>
      </c>
      <c r="B2930" s="5" t="s">
        <v>225</v>
      </c>
      <c r="C2930" s="5" t="s">
        <v>640</v>
      </c>
      <c r="D2930" s="5">
        <v>31</v>
      </c>
      <c r="E2930" s="6">
        <v>260</v>
      </c>
      <c r="F2930" s="5" t="s">
        <v>120</v>
      </c>
      <c r="G2930" s="6">
        <v>5000</v>
      </c>
      <c r="H2930" s="6">
        <v>920.42</v>
      </c>
      <c r="I2930" s="5" t="s">
        <v>29740</v>
      </c>
    </row>
    <row r="2931" ht="19" customHeight="1" spans="1:9">
      <c r="A2931" s="5">
        <v>8</v>
      </c>
      <c r="B2931" s="5" t="s">
        <v>794</v>
      </c>
      <c r="C2931" s="5" t="s">
        <v>640</v>
      </c>
      <c r="D2931" s="5">
        <v>31</v>
      </c>
      <c r="E2931" s="6">
        <v>260</v>
      </c>
      <c r="F2931" s="5" t="s">
        <v>113</v>
      </c>
      <c r="G2931" s="6">
        <v>5000</v>
      </c>
      <c r="H2931" s="6">
        <v>12063.9</v>
      </c>
      <c r="I2931" s="5" t="s">
        <v>29719</v>
      </c>
    </row>
    <row r="2932" ht="19" customHeight="1" spans="1:9">
      <c r="A2932" s="5">
        <v>8</v>
      </c>
      <c r="B2932" s="5" t="s">
        <v>227</v>
      </c>
      <c r="C2932" s="5" t="s">
        <v>640</v>
      </c>
      <c r="D2932" s="5">
        <v>31</v>
      </c>
      <c r="E2932" s="6">
        <v>260</v>
      </c>
      <c r="F2932" s="5" t="s">
        <v>120</v>
      </c>
      <c r="G2932" s="6">
        <v>5000</v>
      </c>
      <c r="H2932" s="6">
        <v>3601.5</v>
      </c>
      <c r="I2932" s="5" t="s">
        <v>29740</v>
      </c>
    </row>
    <row r="2933" ht="19" customHeight="1" spans="1:9">
      <c r="A2933" s="5">
        <v>8</v>
      </c>
      <c r="B2933" s="5" t="s">
        <v>228</v>
      </c>
      <c r="C2933" s="5" t="s">
        <v>640</v>
      </c>
      <c r="D2933" s="5">
        <v>31</v>
      </c>
      <c r="E2933" s="6">
        <v>260</v>
      </c>
      <c r="F2933" s="5" t="s">
        <v>113</v>
      </c>
      <c r="G2933" s="6">
        <v>5000</v>
      </c>
      <c r="H2933" s="6">
        <v>9184.6</v>
      </c>
      <c r="I2933" s="5" t="s">
        <v>29719</v>
      </c>
    </row>
    <row r="2934" ht="19" customHeight="1" spans="1:9">
      <c r="A2934" s="5">
        <v>8</v>
      </c>
      <c r="B2934" s="5" t="s">
        <v>797</v>
      </c>
      <c r="C2934" s="5" t="s">
        <v>640</v>
      </c>
      <c r="D2934" s="5">
        <v>31</v>
      </c>
      <c r="E2934" s="6">
        <v>260</v>
      </c>
      <c r="F2934" s="5" t="s">
        <v>113</v>
      </c>
      <c r="G2934" s="6">
        <v>5000</v>
      </c>
      <c r="H2934" s="6">
        <v>12817.5</v>
      </c>
      <c r="I2934" s="5" t="s">
        <v>29719</v>
      </c>
    </row>
    <row r="2935" ht="19" customHeight="1" spans="1:9">
      <c r="A2935" s="5">
        <v>8</v>
      </c>
      <c r="B2935" s="5" t="s">
        <v>231</v>
      </c>
      <c r="C2935" s="5" t="s">
        <v>640</v>
      </c>
      <c r="D2935" s="5">
        <v>31</v>
      </c>
      <c r="E2935" s="6">
        <v>260</v>
      </c>
      <c r="F2935" s="5" t="s">
        <v>120</v>
      </c>
      <c r="G2935" s="6">
        <v>5000</v>
      </c>
      <c r="H2935" s="6">
        <v>433.01</v>
      </c>
      <c r="I2935" s="5" t="s">
        <v>29740</v>
      </c>
    </row>
    <row r="2936" ht="19" customHeight="1" spans="1:9">
      <c r="A2936" s="5">
        <v>8</v>
      </c>
      <c r="B2936" s="5" t="s">
        <v>233</v>
      </c>
      <c r="C2936" s="5" t="s">
        <v>640</v>
      </c>
      <c r="D2936" s="5">
        <v>31</v>
      </c>
      <c r="E2936" s="6">
        <v>260</v>
      </c>
      <c r="F2936" s="5" t="s">
        <v>120</v>
      </c>
      <c r="G2936" s="6">
        <v>5000</v>
      </c>
      <c r="H2936" s="6">
        <v>502.3</v>
      </c>
      <c r="I2936" s="5" t="s">
        <v>29740</v>
      </c>
    </row>
    <row r="2937" ht="19" customHeight="1" spans="1:9">
      <c r="A2937" s="5">
        <v>8</v>
      </c>
      <c r="B2937" s="5" t="s">
        <v>235</v>
      </c>
      <c r="C2937" s="5" t="s">
        <v>640</v>
      </c>
      <c r="D2937" s="5">
        <v>31</v>
      </c>
      <c r="E2937" s="6">
        <v>260</v>
      </c>
      <c r="F2937" s="5" t="s">
        <v>113</v>
      </c>
      <c r="G2937" s="6">
        <v>5000</v>
      </c>
      <c r="H2937" s="6">
        <v>5534.2</v>
      </c>
      <c r="I2937" s="5" t="s">
        <v>29719</v>
      </c>
    </row>
    <row r="2938" ht="19" customHeight="1" spans="1:9">
      <c r="A2938" s="5">
        <v>8</v>
      </c>
      <c r="B2938" s="5" t="s">
        <v>237</v>
      </c>
      <c r="C2938" s="5" t="s">
        <v>640</v>
      </c>
      <c r="D2938" s="5">
        <v>31</v>
      </c>
      <c r="E2938" s="6">
        <v>260</v>
      </c>
      <c r="F2938" s="5" t="s">
        <v>113</v>
      </c>
      <c r="G2938" s="6">
        <v>5000</v>
      </c>
      <c r="H2938" s="6">
        <v>15998.4</v>
      </c>
      <c r="I2938" s="5" t="s">
        <v>29719</v>
      </c>
    </row>
    <row r="2939" ht="19" customHeight="1" spans="1:9">
      <c r="A2939" s="5">
        <v>8</v>
      </c>
      <c r="B2939" s="5" t="s">
        <v>239</v>
      </c>
      <c r="C2939" s="5" t="s">
        <v>640</v>
      </c>
      <c r="D2939" s="5">
        <v>31</v>
      </c>
      <c r="E2939" s="6">
        <v>260</v>
      </c>
      <c r="F2939" s="5" t="s">
        <v>120</v>
      </c>
      <c r="G2939" s="6">
        <v>5000</v>
      </c>
      <c r="H2939" s="6">
        <v>798.6</v>
      </c>
      <c r="I2939" s="5" t="s">
        <v>29740</v>
      </c>
    </row>
    <row r="2940" ht="19" customHeight="1" spans="1:9">
      <c r="A2940" s="5">
        <v>8</v>
      </c>
      <c r="B2940" s="5" t="s">
        <v>240</v>
      </c>
      <c r="C2940" s="5" t="s">
        <v>640</v>
      </c>
      <c r="D2940" s="5">
        <v>31</v>
      </c>
      <c r="E2940" s="6">
        <v>260</v>
      </c>
      <c r="F2940" s="5" t="s">
        <v>120</v>
      </c>
      <c r="G2940" s="6">
        <v>5000</v>
      </c>
      <c r="H2940" s="6">
        <v>491</v>
      </c>
      <c r="I2940" s="5" t="s">
        <v>29740</v>
      </c>
    </row>
    <row r="2941" ht="19" customHeight="1" spans="1:9">
      <c r="A2941" s="5">
        <v>8</v>
      </c>
      <c r="B2941" s="5" t="s">
        <v>242</v>
      </c>
      <c r="C2941" s="5" t="s">
        <v>640</v>
      </c>
      <c r="D2941" s="5">
        <v>31</v>
      </c>
      <c r="E2941" s="6">
        <v>260</v>
      </c>
      <c r="F2941" s="5" t="s">
        <v>120</v>
      </c>
      <c r="G2941" s="6">
        <v>5000</v>
      </c>
      <c r="H2941" s="6">
        <v>432.2</v>
      </c>
      <c r="I2941" s="5" t="s">
        <v>29740</v>
      </c>
    </row>
    <row r="2942" ht="19" customHeight="1" spans="1:9">
      <c r="A2942" s="5">
        <v>8</v>
      </c>
      <c r="B2942" s="5" t="s">
        <v>244</v>
      </c>
      <c r="C2942" s="5" t="s">
        <v>640</v>
      </c>
      <c r="D2942" s="5">
        <v>31</v>
      </c>
      <c r="E2942" s="6">
        <v>260</v>
      </c>
      <c r="F2942" s="5" t="s">
        <v>120</v>
      </c>
      <c r="G2942" s="6">
        <v>5000</v>
      </c>
      <c r="H2942" s="6">
        <v>756.93</v>
      </c>
      <c r="I2942" s="5" t="s">
        <v>29740</v>
      </c>
    </row>
    <row r="2943" ht="19" customHeight="1" spans="1:9">
      <c r="A2943" s="5">
        <v>8</v>
      </c>
      <c r="B2943" s="5" t="s">
        <v>639</v>
      </c>
      <c r="C2943" s="5" t="s">
        <v>640</v>
      </c>
      <c r="D2943" s="5">
        <v>31</v>
      </c>
      <c r="E2943" s="6">
        <v>150</v>
      </c>
      <c r="F2943" s="5" t="s">
        <v>113</v>
      </c>
      <c r="G2943" s="6">
        <v>3000</v>
      </c>
      <c r="H2943" s="6">
        <v>935.3</v>
      </c>
      <c r="I2943" s="5" t="s">
        <v>29719</v>
      </c>
    </row>
    <row r="2944" ht="19" customHeight="1" spans="1:9">
      <c r="A2944" s="5">
        <v>8</v>
      </c>
      <c r="B2944" s="5" t="s">
        <v>246</v>
      </c>
      <c r="C2944" s="5" t="s">
        <v>640</v>
      </c>
      <c r="D2944" s="5">
        <v>31</v>
      </c>
      <c r="E2944" s="6">
        <v>260</v>
      </c>
      <c r="F2944" s="5" t="s">
        <v>120</v>
      </c>
      <c r="G2944" s="6">
        <v>5000</v>
      </c>
      <c r="H2944" s="6">
        <v>1639.2</v>
      </c>
      <c r="I2944" s="5" t="s">
        <v>29740</v>
      </c>
    </row>
    <row r="2945" ht="19" customHeight="1" spans="1:9">
      <c r="A2945" s="5">
        <v>8</v>
      </c>
      <c r="B2945" s="5" t="s">
        <v>77</v>
      </c>
      <c r="C2945" s="5" t="s">
        <v>70</v>
      </c>
      <c r="D2945" s="5">
        <v>3</v>
      </c>
      <c r="E2945" s="6">
        <v>300</v>
      </c>
      <c r="F2945" s="5" t="s">
        <v>120</v>
      </c>
      <c r="G2945" s="6">
        <v>483.87</v>
      </c>
      <c r="H2945" s="6">
        <v>122.7</v>
      </c>
      <c r="I2945" s="5" t="s">
        <v>29740</v>
      </c>
    </row>
    <row r="2946" ht="19" customHeight="1" spans="1:9">
      <c r="A2946" s="5">
        <v>8</v>
      </c>
      <c r="B2946" s="5" t="s">
        <v>247</v>
      </c>
      <c r="C2946" s="5" t="s">
        <v>640</v>
      </c>
      <c r="D2946" s="5">
        <v>31</v>
      </c>
      <c r="E2946" s="6">
        <v>260</v>
      </c>
      <c r="F2946" s="5" t="s">
        <v>113</v>
      </c>
      <c r="G2946" s="6">
        <v>5000</v>
      </c>
      <c r="H2946" s="6">
        <v>5642.5</v>
      </c>
      <c r="I2946" s="5" t="s">
        <v>29719</v>
      </c>
    </row>
    <row r="2947" ht="19" customHeight="1" spans="1:9">
      <c r="A2947" s="5">
        <v>8</v>
      </c>
      <c r="B2947" s="5" t="s">
        <v>720</v>
      </c>
      <c r="C2947" s="5" t="s">
        <v>640</v>
      </c>
      <c r="D2947" s="5">
        <v>31</v>
      </c>
      <c r="E2947" s="6">
        <v>150</v>
      </c>
      <c r="F2947" s="5" t="s">
        <v>113</v>
      </c>
      <c r="G2947" s="6">
        <v>3000</v>
      </c>
      <c r="H2947" s="6">
        <v>3327.2</v>
      </c>
      <c r="I2947" s="5" t="s">
        <v>29719</v>
      </c>
    </row>
    <row r="2948" ht="19" customHeight="1" spans="1:9">
      <c r="A2948" s="5">
        <v>8</v>
      </c>
      <c r="B2948" s="5" t="s">
        <v>80</v>
      </c>
      <c r="C2948" s="5" t="s">
        <v>70</v>
      </c>
      <c r="D2948" s="5">
        <v>3</v>
      </c>
      <c r="E2948" s="6">
        <v>150</v>
      </c>
      <c r="F2948" s="5" t="s">
        <v>120</v>
      </c>
      <c r="G2948" s="6">
        <v>290.32</v>
      </c>
      <c r="H2948" s="6">
        <v>46.4</v>
      </c>
      <c r="I2948" s="5" t="s">
        <v>29740</v>
      </c>
    </row>
    <row r="2949" ht="19" customHeight="1" spans="1:9">
      <c r="A2949" s="5">
        <v>8</v>
      </c>
      <c r="B2949" s="5" t="s">
        <v>354</v>
      </c>
      <c r="C2949" s="5" t="s">
        <v>52</v>
      </c>
      <c r="D2949" s="5">
        <v>31</v>
      </c>
      <c r="E2949" s="6">
        <v>260</v>
      </c>
      <c r="F2949" s="5" t="s">
        <v>120</v>
      </c>
      <c r="G2949" s="6">
        <v>5000</v>
      </c>
      <c r="H2949" s="6">
        <v>2321.5</v>
      </c>
      <c r="I2949" s="5" t="s">
        <v>29740</v>
      </c>
    </row>
    <row r="2950" ht="19" customHeight="1" spans="1:9">
      <c r="A2950" s="5">
        <v>8</v>
      </c>
      <c r="B2950" s="5" t="s">
        <v>358</v>
      </c>
      <c r="C2950" s="5" t="s">
        <v>52</v>
      </c>
      <c r="D2950" s="5">
        <v>31</v>
      </c>
      <c r="E2950" s="6">
        <v>260</v>
      </c>
      <c r="F2950" s="5" t="s">
        <v>120</v>
      </c>
      <c r="G2950" s="6">
        <v>5000</v>
      </c>
      <c r="H2950" s="6">
        <v>0</v>
      </c>
      <c r="I2950" s="5" t="s">
        <v>29740</v>
      </c>
    </row>
    <row r="2951" ht="19" customHeight="1" spans="1:9">
      <c r="A2951" s="5">
        <v>8</v>
      </c>
      <c r="B2951" s="5" t="s">
        <v>363</v>
      </c>
      <c r="C2951" s="5" t="s">
        <v>52</v>
      </c>
      <c r="D2951" s="5">
        <v>31</v>
      </c>
      <c r="E2951" s="6">
        <v>260</v>
      </c>
      <c r="F2951" s="5" t="s">
        <v>120</v>
      </c>
      <c r="G2951" s="6">
        <v>5000</v>
      </c>
      <c r="H2951" s="6">
        <v>1268.5</v>
      </c>
      <c r="I2951" s="5" t="s">
        <v>29740</v>
      </c>
    </row>
    <row r="2952" ht="19" customHeight="1" spans="1:9">
      <c r="A2952" s="5">
        <v>8</v>
      </c>
      <c r="B2952" s="5" t="s">
        <v>365</v>
      </c>
      <c r="C2952" s="5" t="s">
        <v>52</v>
      </c>
      <c r="D2952" s="5">
        <v>31</v>
      </c>
      <c r="E2952" s="6">
        <v>150</v>
      </c>
      <c r="F2952" s="5" t="s">
        <v>120</v>
      </c>
      <c r="G2952" s="6">
        <v>3000</v>
      </c>
      <c r="H2952" s="6">
        <v>1563.2</v>
      </c>
      <c r="I2952" s="5" t="s">
        <v>29740</v>
      </c>
    </row>
    <row r="2953" ht="19" customHeight="1" spans="1:9">
      <c r="A2953" s="5">
        <v>8</v>
      </c>
      <c r="B2953" s="5" t="s">
        <v>366</v>
      </c>
      <c r="C2953" s="5" t="s">
        <v>52</v>
      </c>
      <c r="D2953" s="5">
        <v>31</v>
      </c>
      <c r="E2953" s="6">
        <v>150</v>
      </c>
      <c r="F2953" s="5" t="s">
        <v>120</v>
      </c>
      <c r="G2953" s="6">
        <v>3000</v>
      </c>
      <c r="H2953" s="6">
        <v>1269.5</v>
      </c>
      <c r="I2953" s="5" t="s">
        <v>29740</v>
      </c>
    </row>
    <row r="2954" ht="19" customHeight="1" spans="1:9">
      <c r="A2954" s="5">
        <v>8</v>
      </c>
      <c r="B2954" s="5" t="s">
        <v>368</v>
      </c>
      <c r="C2954" s="5" t="s">
        <v>52</v>
      </c>
      <c r="D2954" s="5">
        <v>31</v>
      </c>
      <c r="E2954" s="6">
        <v>150</v>
      </c>
      <c r="F2954" s="5" t="s">
        <v>120</v>
      </c>
      <c r="G2954" s="6">
        <v>3000</v>
      </c>
      <c r="H2954" s="6">
        <v>183.7</v>
      </c>
      <c r="I2954" s="5" t="s">
        <v>29740</v>
      </c>
    </row>
    <row r="2955" ht="19" customHeight="1" spans="1:9">
      <c r="A2955" s="5">
        <v>8</v>
      </c>
      <c r="B2955" s="5" t="s">
        <v>370</v>
      </c>
      <c r="C2955" s="5" t="s">
        <v>52</v>
      </c>
      <c r="D2955" s="5">
        <v>31</v>
      </c>
      <c r="E2955" s="6">
        <v>150</v>
      </c>
      <c r="F2955" s="5" t="s">
        <v>120</v>
      </c>
      <c r="G2955" s="6">
        <v>3000</v>
      </c>
      <c r="H2955" s="6">
        <v>2292.7</v>
      </c>
      <c r="I2955" s="5" t="s">
        <v>29740</v>
      </c>
    </row>
    <row r="2956" ht="19" customHeight="1" spans="1:9">
      <c r="A2956" s="5">
        <v>8</v>
      </c>
      <c r="B2956" s="5" t="s">
        <v>372</v>
      </c>
      <c r="C2956" s="5" t="s">
        <v>52</v>
      </c>
      <c r="D2956" s="5">
        <v>31</v>
      </c>
      <c r="E2956" s="6">
        <v>150</v>
      </c>
      <c r="F2956" s="5" t="s">
        <v>120</v>
      </c>
      <c r="G2956" s="6">
        <v>3000</v>
      </c>
      <c r="H2956" s="6">
        <v>1262.9</v>
      </c>
      <c r="I2956" s="5" t="s">
        <v>29740</v>
      </c>
    </row>
    <row r="2957" ht="19" customHeight="1" spans="1:9">
      <c r="A2957" s="5">
        <v>8</v>
      </c>
      <c r="B2957" s="5" t="s">
        <v>373</v>
      </c>
      <c r="C2957" s="5" t="s">
        <v>52</v>
      </c>
      <c r="D2957" s="5">
        <v>31</v>
      </c>
      <c r="E2957" s="6">
        <v>150</v>
      </c>
      <c r="F2957" s="5" t="s">
        <v>120</v>
      </c>
      <c r="G2957" s="6">
        <v>3000</v>
      </c>
      <c r="H2957" s="6">
        <v>169.4</v>
      </c>
      <c r="I2957" s="5" t="s">
        <v>29740</v>
      </c>
    </row>
    <row r="2958" ht="19" customHeight="1" spans="1:9">
      <c r="A2958" s="5">
        <v>8</v>
      </c>
      <c r="B2958" s="5" t="s">
        <v>375</v>
      </c>
      <c r="C2958" s="5" t="s">
        <v>52</v>
      </c>
      <c r="D2958" s="5">
        <v>31</v>
      </c>
      <c r="E2958" s="6">
        <v>150</v>
      </c>
      <c r="F2958" s="5" t="s">
        <v>113</v>
      </c>
      <c r="G2958" s="6">
        <v>3000</v>
      </c>
      <c r="H2958" s="6">
        <v>3338.4</v>
      </c>
      <c r="I2958" s="5" t="s">
        <v>29719</v>
      </c>
    </row>
    <row r="2959" ht="19" customHeight="1" spans="1:9">
      <c r="A2959" s="5">
        <v>8</v>
      </c>
      <c r="B2959" s="5" t="s">
        <v>379</v>
      </c>
      <c r="C2959" s="5" t="s">
        <v>52</v>
      </c>
      <c r="D2959" s="5">
        <v>31</v>
      </c>
      <c r="E2959" s="6">
        <v>150</v>
      </c>
      <c r="F2959" s="5" t="s">
        <v>120</v>
      </c>
      <c r="G2959" s="6">
        <v>3000</v>
      </c>
      <c r="H2959" s="6">
        <v>199</v>
      </c>
      <c r="I2959" s="5" t="s">
        <v>29740</v>
      </c>
    </row>
    <row r="2960" ht="19" customHeight="1" spans="1:9">
      <c r="A2960" s="5">
        <v>8</v>
      </c>
      <c r="B2960" s="5" t="s">
        <v>381</v>
      </c>
      <c r="C2960" s="5" t="s">
        <v>52</v>
      </c>
      <c r="D2960" s="5">
        <v>31</v>
      </c>
      <c r="E2960" s="6">
        <v>150</v>
      </c>
      <c r="F2960" s="5" t="s">
        <v>120</v>
      </c>
      <c r="G2960" s="6">
        <v>3000</v>
      </c>
      <c r="H2960" s="6">
        <v>1952.1</v>
      </c>
      <c r="I2960" s="5" t="s">
        <v>29740</v>
      </c>
    </row>
    <row r="2961" ht="19" customHeight="1" spans="1:9">
      <c r="A2961" s="5">
        <v>8</v>
      </c>
      <c r="B2961" s="5" t="s">
        <v>386</v>
      </c>
      <c r="C2961" s="5" t="s">
        <v>52</v>
      </c>
      <c r="D2961" s="5">
        <v>31</v>
      </c>
      <c r="E2961" s="6">
        <v>150</v>
      </c>
      <c r="F2961" s="5" t="s">
        <v>120</v>
      </c>
      <c r="G2961" s="6">
        <v>3000</v>
      </c>
      <c r="H2961" s="6">
        <v>1051.8</v>
      </c>
      <c r="I2961" s="5" t="s">
        <v>29740</v>
      </c>
    </row>
    <row r="2962" ht="19" customHeight="1" spans="1:9">
      <c r="A2962" s="5">
        <v>8</v>
      </c>
      <c r="B2962" s="5" t="s">
        <v>388</v>
      </c>
      <c r="C2962" s="5" t="s">
        <v>52</v>
      </c>
      <c r="D2962" s="5">
        <v>31</v>
      </c>
      <c r="E2962" s="6">
        <v>150</v>
      </c>
      <c r="F2962" s="5" t="s">
        <v>120</v>
      </c>
      <c r="G2962" s="6">
        <v>3000</v>
      </c>
      <c r="H2962" s="6">
        <v>1403</v>
      </c>
      <c r="I2962" s="5" t="s">
        <v>29740</v>
      </c>
    </row>
    <row r="2963" ht="19" customHeight="1" spans="1:9">
      <c r="A2963" s="5">
        <v>8</v>
      </c>
      <c r="B2963" s="5" t="s">
        <v>389</v>
      </c>
      <c r="C2963" s="5" t="s">
        <v>52</v>
      </c>
      <c r="D2963" s="5">
        <v>31</v>
      </c>
      <c r="E2963" s="6">
        <v>150</v>
      </c>
      <c r="F2963" s="5" t="s">
        <v>120</v>
      </c>
      <c r="G2963" s="6">
        <v>3000</v>
      </c>
      <c r="H2963" s="6">
        <v>160.6</v>
      </c>
      <c r="I2963" s="5" t="s">
        <v>29740</v>
      </c>
    </row>
    <row r="2964" ht="19" customHeight="1" spans="1:9">
      <c r="A2964" s="5">
        <v>8</v>
      </c>
      <c r="B2964" s="5" t="s">
        <v>391</v>
      </c>
      <c r="C2964" s="5" t="s">
        <v>52</v>
      </c>
      <c r="D2964" s="5">
        <v>31</v>
      </c>
      <c r="E2964" s="6">
        <v>150</v>
      </c>
      <c r="F2964" s="5" t="s">
        <v>113</v>
      </c>
      <c r="G2964" s="6">
        <v>3000</v>
      </c>
      <c r="H2964" s="6">
        <v>3000</v>
      </c>
      <c r="I2964" s="5" t="s">
        <v>29719</v>
      </c>
    </row>
    <row r="2965" ht="19" customHeight="1" spans="1:9">
      <c r="A2965" s="5">
        <v>8</v>
      </c>
      <c r="B2965" s="5" t="s">
        <v>394</v>
      </c>
      <c r="C2965" s="5" t="s">
        <v>52</v>
      </c>
      <c r="D2965" s="5">
        <v>31</v>
      </c>
      <c r="E2965" s="6">
        <v>150</v>
      </c>
      <c r="F2965" s="5" t="s">
        <v>120</v>
      </c>
      <c r="G2965" s="6">
        <v>3000</v>
      </c>
      <c r="H2965" s="6">
        <v>1010.3</v>
      </c>
      <c r="I2965" s="5" t="s">
        <v>29740</v>
      </c>
    </row>
    <row r="2966" ht="19" customHeight="1" spans="1:9">
      <c r="A2966" s="5">
        <v>8</v>
      </c>
      <c r="B2966" s="5" t="s">
        <v>176</v>
      </c>
      <c r="C2966" s="5" t="s">
        <v>70</v>
      </c>
      <c r="D2966" s="5">
        <v>31</v>
      </c>
      <c r="E2966" s="6">
        <v>1000</v>
      </c>
      <c r="F2966" s="5" t="s">
        <v>120</v>
      </c>
      <c r="G2966" s="6">
        <v>6000</v>
      </c>
      <c r="H2966" s="6">
        <v>2331.1</v>
      </c>
      <c r="I2966" s="5" t="s">
        <v>29740</v>
      </c>
    </row>
    <row r="2967" ht="19" customHeight="1" spans="1:9">
      <c r="A2967" s="5">
        <v>8</v>
      </c>
      <c r="B2967" s="5" t="s">
        <v>37</v>
      </c>
      <c r="C2967" s="5" t="s">
        <v>38</v>
      </c>
      <c r="D2967" s="5">
        <v>31</v>
      </c>
      <c r="E2967" s="6">
        <v>150</v>
      </c>
      <c r="F2967" s="5" t="s">
        <v>120</v>
      </c>
      <c r="G2967" s="6">
        <v>6000</v>
      </c>
      <c r="H2967" s="6">
        <v>2914.7</v>
      </c>
      <c r="I2967" s="5" t="s">
        <v>29740</v>
      </c>
    </row>
    <row r="2968" ht="19" customHeight="1" spans="1:9">
      <c r="A2968" s="5">
        <v>8</v>
      </c>
      <c r="B2968" s="5" t="s">
        <v>116</v>
      </c>
      <c r="C2968" s="5" t="s">
        <v>70</v>
      </c>
      <c r="D2968" s="5">
        <v>31</v>
      </c>
      <c r="E2968" s="6">
        <v>1000</v>
      </c>
      <c r="F2968" s="5" t="s">
        <v>120</v>
      </c>
      <c r="G2968" s="6">
        <v>6000</v>
      </c>
      <c r="H2968" s="6">
        <v>779.2</v>
      </c>
      <c r="I2968" s="5" t="s">
        <v>29740</v>
      </c>
    </row>
    <row r="2969" ht="19" customHeight="1" spans="1:9">
      <c r="A2969" s="5">
        <v>8</v>
      </c>
      <c r="B2969" s="5" t="s">
        <v>184</v>
      </c>
      <c r="C2969" s="5" t="s">
        <v>70</v>
      </c>
      <c r="D2969" s="5">
        <v>31</v>
      </c>
      <c r="E2969" s="6">
        <v>1000</v>
      </c>
      <c r="F2969" s="5" t="s">
        <v>120</v>
      </c>
      <c r="G2969" s="6">
        <v>6000</v>
      </c>
      <c r="H2969" s="6">
        <v>5641.5</v>
      </c>
      <c r="I2969" s="5" t="s">
        <v>29740</v>
      </c>
    </row>
    <row r="2970" ht="19" customHeight="1" spans="1:9">
      <c r="A2970" s="5">
        <v>8</v>
      </c>
      <c r="B2970" s="5" t="s">
        <v>47</v>
      </c>
      <c r="C2970" s="5" t="s">
        <v>48</v>
      </c>
      <c r="D2970" s="5">
        <v>31</v>
      </c>
      <c r="E2970" s="6">
        <v>150</v>
      </c>
      <c r="F2970" s="5" t="s">
        <v>120</v>
      </c>
      <c r="G2970" s="6">
        <v>6000</v>
      </c>
      <c r="H2970" s="6">
        <v>290.8</v>
      </c>
      <c r="I2970" s="5" t="s">
        <v>29740</v>
      </c>
    </row>
    <row r="2971" ht="19" customHeight="1" spans="1:9">
      <c r="A2971" s="5">
        <v>8</v>
      </c>
      <c r="B2971" s="5" t="s">
        <v>29667</v>
      </c>
      <c r="C2971" s="5" t="s">
        <v>70</v>
      </c>
      <c r="D2971" s="5">
        <v>1</v>
      </c>
      <c r="E2971" s="6">
        <v>1000</v>
      </c>
      <c r="F2971" s="5" t="s">
        <v>120</v>
      </c>
      <c r="G2971" s="6">
        <v>193.55</v>
      </c>
      <c r="H2971" s="6">
        <v>0</v>
      </c>
      <c r="I2971" s="5" t="s">
        <v>29740</v>
      </c>
    </row>
    <row r="2972" ht="19" customHeight="1" spans="1:9">
      <c r="A2972" s="5">
        <v>8</v>
      </c>
      <c r="B2972" s="5" t="s">
        <v>40</v>
      </c>
      <c r="C2972" s="5" t="s">
        <v>38</v>
      </c>
      <c r="D2972" s="5">
        <v>31</v>
      </c>
      <c r="E2972" s="6">
        <v>150</v>
      </c>
      <c r="F2972" s="5" t="s">
        <v>120</v>
      </c>
      <c r="G2972" s="6">
        <v>6000</v>
      </c>
      <c r="H2972" s="6">
        <v>1363.7</v>
      </c>
      <c r="I2972" s="5" t="s">
        <v>29740</v>
      </c>
    </row>
    <row r="2973" ht="19" customHeight="1" spans="1:9">
      <c r="A2973" s="5">
        <v>8</v>
      </c>
      <c r="B2973" s="5" t="s">
        <v>41</v>
      </c>
      <c r="C2973" s="5" t="s">
        <v>38</v>
      </c>
      <c r="D2973" s="5">
        <v>31</v>
      </c>
      <c r="E2973" s="6">
        <v>150</v>
      </c>
      <c r="F2973" s="5" t="s">
        <v>120</v>
      </c>
      <c r="G2973" s="6">
        <v>6000</v>
      </c>
      <c r="H2973" s="6">
        <v>3017</v>
      </c>
      <c r="I2973" s="5" t="s">
        <v>29740</v>
      </c>
    </row>
    <row r="2974" ht="19" customHeight="1" spans="1:9">
      <c r="A2974" s="5">
        <v>8</v>
      </c>
      <c r="B2974" s="5" t="s">
        <v>755</v>
      </c>
      <c r="C2974" s="5" t="s">
        <v>70</v>
      </c>
      <c r="D2974" s="5">
        <v>10</v>
      </c>
      <c r="E2974" s="6">
        <v>1000</v>
      </c>
      <c r="F2974" s="5" t="s">
        <v>120</v>
      </c>
      <c r="G2974" s="6">
        <v>1935.48</v>
      </c>
      <c r="H2974" s="6">
        <v>0</v>
      </c>
      <c r="I2974" s="5" t="s">
        <v>29740</v>
      </c>
    </row>
    <row r="2975" ht="19" customHeight="1" spans="1:9">
      <c r="A2975" s="5">
        <v>8</v>
      </c>
      <c r="B2975" s="5" t="s">
        <v>645</v>
      </c>
      <c r="C2975" s="5" t="s">
        <v>70</v>
      </c>
      <c r="D2975" s="5">
        <v>31</v>
      </c>
      <c r="E2975" s="6">
        <v>1000</v>
      </c>
      <c r="F2975" s="5" t="s">
        <v>120</v>
      </c>
      <c r="G2975" s="6">
        <v>6000</v>
      </c>
      <c r="H2975" s="6">
        <v>29.5</v>
      </c>
      <c r="I2975" s="5" t="s">
        <v>29740</v>
      </c>
    </row>
    <row r="2976" ht="19" customHeight="1" spans="1:9">
      <c r="A2976" s="5">
        <v>8</v>
      </c>
      <c r="B2976" s="5" t="s">
        <v>197</v>
      </c>
      <c r="C2976" s="5" t="s">
        <v>70</v>
      </c>
      <c r="D2976" s="5">
        <v>31</v>
      </c>
      <c r="E2976" s="6">
        <v>1000</v>
      </c>
      <c r="F2976" s="5" t="s">
        <v>120</v>
      </c>
      <c r="G2976" s="6">
        <v>6000</v>
      </c>
      <c r="H2976" s="6">
        <v>529.8</v>
      </c>
      <c r="I2976" s="5" t="s">
        <v>29740</v>
      </c>
    </row>
    <row r="2977" ht="19" customHeight="1" spans="1:9">
      <c r="A2977" s="5">
        <v>8</v>
      </c>
      <c r="B2977" s="5" t="s">
        <v>199</v>
      </c>
      <c r="C2977" s="5" t="s">
        <v>70</v>
      </c>
      <c r="D2977" s="5">
        <v>31</v>
      </c>
      <c r="E2977" s="6">
        <v>1000</v>
      </c>
      <c r="F2977" s="5" t="s">
        <v>120</v>
      </c>
      <c r="G2977" s="6">
        <v>6000</v>
      </c>
      <c r="H2977" s="6">
        <v>0.3</v>
      </c>
      <c r="I2977" s="5" t="s">
        <v>29740</v>
      </c>
    </row>
    <row r="2978" ht="19" customHeight="1" spans="1:9">
      <c r="A2978" s="5">
        <v>8</v>
      </c>
      <c r="B2978" s="5" t="s">
        <v>201</v>
      </c>
      <c r="C2978" s="5" t="s">
        <v>70</v>
      </c>
      <c r="D2978" s="5">
        <v>31</v>
      </c>
      <c r="E2978" s="6">
        <v>1000</v>
      </c>
      <c r="F2978" s="5" t="s">
        <v>120</v>
      </c>
      <c r="G2978" s="6">
        <v>6000</v>
      </c>
      <c r="H2978" s="6">
        <v>3841.5</v>
      </c>
      <c r="I2978" s="5" t="s">
        <v>29740</v>
      </c>
    </row>
    <row r="2979" ht="19" customHeight="1" spans="1:9">
      <c r="A2979" s="5">
        <v>8</v>
      </c>
      <c r="B2979" s="5" t="s">
        <v>203</v>
      </c>
      <c r="C2979" s="5" t="s">
        <v>70</v>
      </c>
      <c r="D2979" s="5">
        <v>31</v>
      </c>
      <c r="E2979" s="6">
        <v>1000</v>
      </c>
      <c r="F2979" s="5" t="s">
        <v>113</v>
      </c>
      <c r="G2979" s="6">
        <v>6000</v>
      </c>
      <c r="H2979" s="6">
        <v>6979.7</v>
      </c>
      <c r="I2979" s="5" t="s">
        <v>29719</v>
      </c>
    </row>
    <row r="2980" ht="19" customHeight="1" spans="1:9">
      <c r="A2980" s="5">
        <v>8</v>
      </c>
      <c r="B2980" s="5" t="s">
        <v>205</v>
      </c>
      <c r="C2980" s="5" t="s">
        <v>70</v>
      </c>
      <c r="D2980" s="5">
        <v>31</v>
      </c>
      <c r="E2980" s="6">
        <v>1000</v>
      </c>
      <c r="F2980" s="5" t="s">
        <v>113</v>
      </c>
      <c r="G2980" s="6">
        <v>6000</v>
      </c>
      <c r="H2980" s="6">
        <v>8541.6</v>
      </c>
      <c r="I2980" s="5" t="s">
        <v>29719</v>
      </c>
    </row>
    <row r="2981" ht="19" customHeight="1" spans="1:9">
      <c r="A2981" s="5">
        <v>8</v>
      </c>
      <c r="B2981" s="5" t="s">
        <v>207</v>
      </c>
      <c r="C2981" s="5" t="s">
        <v>70</v>
      </c>
      <c r="D2981" s="5">
        <v>31</v>
      </c>
      <c r="E2981" s="6">
        <v>1000</v>
      </c>
      <c r="F2981" s="5" t="s">
        <v>120</v>
      </c>
      <c r="G2981" s="6">
        <v>6000</v>
      </c>
      <c r="H2981" s="6">
        <v>1426.3</v>
      </c>
      <c r="I2981" s="5" t="s">
        <v>29740</v>
      </c>
    </row>
    <row r="2982" ht="19" customHeight="1" spans="1:9">
      <c r="A2982" s="5">
        <v>8</v>
      </c>
      <c r="B2982" s="5" t="s">
        <v>209</v>
      </c>
      <c r="C2982" s="5" t="s">
        <v>70</v>
      </c>
      <c r="D2982" s="5">
        <v>31</v>
      </c>
      <c r="E2982" s="6">
        <v>1000</v>
      </c>
      <c r="F2982" s="5" t="s">
        <v>120</v>
      </c>
      <c r="G2982" s="6">
        <v>6000</v>
      </c>
      <c r="H2982" s="6">
        <v>3750.7</v>
      </c>
      <c r="I2982" s="5" t="s">
        <v>29740</v>
      </c>
    </row>
    <row r="2983" ht="19" customHeight="1" spans="1:9">
      <c r="A2983" s="5">
        <v>8</v>
      </c>
      <c r="B2983" s="5" t="s">
        <v>29624</v>
      </c>
      <c r="C2983" s="5" t="s">
        <v>70</v>
      </c>
      <c r="D2983" s="5">
        <v>22</v>
      </c>
      <c r="E2983" s="6">
        <v>1000</v>
      </c>
      <c r="F2983" s="5" t="s">
        <v>120</v>
      </c>
      <c r="G2983" s="6">
        <v>4258.06</v>
      </c>
      <c r="H2983" s="6">
        <v>217.3</v>
      </c>
      <c r="I2983" s="5" t="s">
        <v>29740</v>
      </c>
    </row>
    <row r="2984" ht="19" customHeight="1" spans="1:9">
      <c r="A2984" s="5">
        <v>8</v>
      </c>
      <c r="B2984" s="5" t="s">
        <v>211</v>
      </c>
      <c r="C2984" s="5" t="s">
        <v>70</v>
      </c>
      <c r="D2984" s="5">
        <v>31</v>
      </c>
      <c r="E2984" s="6">
        <v>1000</v>
      </c>
      <c r="F2984" s="5" t="s">
        <v>113</v>
      </c>
      <c r="G2984" s="6">
        <v>6000</v>
      </c>
      <c r="H2984" s="6">
        <v>8752.4</v>
      </c>
      <c r="I2984" s="5" t="s">
        <v>29719</v>
      </c>
    </row>
    <row r="2985" ht="19" customHeight="1" spans="1:9">
      <c r="A2985" s="5">
        <v>8</v>
      </c>
      <c r="B2985" s="5" t="s">
        <v>44</v>
      </c>
      <c r="C2985" s="5" t="s">
        <v>38</v>
      </c>
      <c r="D2985" s="5">
        <v>31</v>
      </c>
      <c r="E2985" s="6">
        <v>150</v>
      </c>
      <c r="F2985" s="5" t="s">
        <v>120</v>
      </c>
      <c r="G2985" s="6">
        <v>6000</v>
      </c>
      <c r="H2985" s="6">
        <v>4198.3</v>
      </c>
      <c r="I2985" s="5" t="s">
        <v>29740</v>
      </c>
    </row>
    <row r="2986" ht="19" customHeight="1" spans="1:9">
      <c r="A2986" s="5">
        <v>8</v>
      </c>
      <c r="B2986" s="5" t="s">
        <v>789</v>
      </c>
      <c r="C2986" s="5" t="s">
        <v>70</v>
      </c>
      <c r="D2986" s="5">
        <v>5</v>
      </c>
      <c r="E2986" s="6">
        <v>1000</v>
      </c>
      <c r="F2986" s="5" t="s">
        <v>120</v>
      </c>
      <c r="G2986" s="6">
        <v>967.74</v>
      </c>
      <c r="H2986" s="6">
        <v>38.8</v>
      </c>
      <c r="I2986" s="5" t="s">
        <v>29740</v>
      </c>
    </row>
    <row r="2987" ht="19" customHeight="1" spans="1:9">
      <c r="A2987" s="5">
        <v>8</v>
      </c>
      <c r="B2987" s="5" t="s">
        <v>649</v>
      </c>
      <c r="C2987" s="5" t="s">
        <v>70</v>
      </c>
      <c r="D2987" s="5">
        <v>1</v>
      </c>
      <c r="E2987" s="6">
        <v>150</v>
      </c>
      <c r="F2987" s="5" t="s">
        <v>120</v>
      </c>
      <c r="G2987" s="6">
        <v>96.77</v>
      </c>
      <c r="H2987" s="6">
        <v>44.5</v>
      </c>
      <c r="I2987" s="5" t="s">
        <v>29740</v>
      </c>
    </row>
    <row r="2988" ht="19" customHeight="1" spans="1:9">
      <c r="A2988" s="5">
        <v>8</v>
      </c>
      <c r="B2988" s="5" t="s">
        <v>654</v>
      </c>
      <c r="C2988" s="5" t="s">
        <v>70</v>
      </c>
      <c r="D2988" s="5">
        <v>31</v>
      </c>
      <c r="E2988" s="6">
        <v>260</v>
      </c>
      <c r="F2988" s="5" t="s">
        <v>120</v>
      </c>
      <c r="G2988" s="6">
        <v>5000</v>
      </c>
      <c r="H2988" s="6">
        <v>3171.8</v>
      </c>
      <c r="I2988" s="5" t="s">
        <v>29740</v>
      </c>
    </row>
    <row r="2989" ht="19" customHeight="1" spans="1:9">
      <c r="A2989" s="5">
        <v>8</v>
      </c>
      <c r="B2989" s="5" t="s">
        <v>661</v>
      </c>
      <c r="C2989" s="5" t="s">
        <v>70</v>
      </c>
      <c r="D2989" s="5">
        <v>31</v>
      </c>
      <c r="E2989" s="6">
        <v>260</v>
      </c>
      <c r="F2989" s="5" t="s">
        <v>120</v>
      </c>
      <c r="G2989" s="6">
        <v>5000</v>
      </c>
      <c r="H2989" s="6">
        <v>523.1</v>
      </c>
      <c r="I2989" s="5" t="s">
        <v>29740</v>
      </c>
    </row>
    <row r="2990" ht="19" customHeight="1" spans="1:9">
      <c r="A2990" s="5">
        <v>8</v>
      </c>
      <c r="B2990" s="5" t="s">
        <v>662</v>
      </c>
      <c r="C2990" s="5" t="s">
        <v>70</v>
      </c>
      <c r="D2990" s="5">
        <v>31</v>
      </c>
      <c r="E2990" s="6">
        <v>260</v>
      </c>
      <c r="F2990" s="5" t="s">
        <v>113</v>
      </c>
      <c r="G2990" s="6">
        <v>5000</v>
      </c>
      <c r="H2990" s="6">
        <v>5367.24</v>
      </c>
      <c r="I2990" s="5" t="s">
        <v>29719</v>
      </c>
    </row>
    <row r="2991" ht="19" customHeight="1" spans="1:9">
      <c r="A2991" s="5">
        <v>8</v>
      </c>
      <c r="B2991" s="5" t="s">
        <v>664</v>
      </c>
      <c r="C2991" s="5" t="s">
        <v>70</v>
      </c>
      <c r="D2991" s="5">
        <v>14</v>
      </c>
      <c r="E2991" s="6">
        <v>260</v>
      </c>
      <c r="F2991" s="5" t="s">
        <v>120</v>
      </c>
      <c r="G2991" s="6">
        <v>2258.06</v>
      </c>
      <c r="H2991" s="6">
        <v>0</v>
      </c>
      <c r="I2991" s="5" t="s">
        <v>29740</v>
      </c>
    </row>
    <row r="2992" ht="19" customHeight="1" spans="1:9">
      <c r="A2992" s="5">
        <v>8</v>
      </c>
      <c r="B2992" s="5" t="s">
        <v>668</v>
      </c>
      <c r="C2992" s="5" t="s">
        <v>70</v>
      </c>
      <c r="D2992" s="5">
        <v>31</v>
      </c>
      <c r="E2992" s="6">
        <v>260</v>
      </c>
      <c r="F2992" s="5" t="s">
        <v>120</v>
      </c>
      <c r="G2992" s="6">
        <v>5000</v>
      </c>
      <c r="H2992" s="6">
        <v>4080.9</v>
      </c>
      <c r="I2992" s="5" t="s">
        <v>29740</v>
      </c>
    </row>
    <row r="2993" ht="19" customHeight="1" spans="1:9">
      <c r="A2993" s="5">
        <v>8</v>
      </c>
      <c r="B2993" s="5" t="s">
        <v>669</v>
      </c>
      <c r="C2993" s="5" t="s">
        <v>70</v>
      </c>
      <c r="D2993" s="5">
        <v>4</v>
      </c>
      <c r="E2993" s="6">
        <v>260</v>
      </c>
      <c r="F2993" s="5" t="s">
        <v>120</v>
      </c>
      <c r="G2993" s="6">
        <v>645.16</v>
      </c>
      <c r="H2993" s="6">
        <v>0</v>
      </c>
      <c r="I2993" s="5" t="s">
        <v>29740</v>
      </c>
    </row>
    <row r="2994" ht="19" customHeight="1" spans="1:9">
      <c r="A2994" s="5">
        <v>8</v>
      </c>
      <c r="B2994" s="5" t="s">
        <v>674</v>
      </c>
      <c r="C2994" s="5" t="s">
        <v>70</v>
      </c>
      <c r="D2994" s="5">
        <v>31</v>
      </c>
      <c r="E2994" s="6">
        <v>150</v>
      </c>
      <c r="F2994" s="5" t="s">
        <v>113</v>
      </c>
      <c r="G2994" s="6">
        <v>3000</v>
      </c>
      <c r="H2994" s="6">
        <v>3358.6</v>
      </c>
      <c r="I2994" s="5" t="s">
        <v>29719</v>
      </c>
    </row>
    <row r="2995" ht="19" customHeight="1" spans="1:9">
      <c r="A2995" s="5">
        <v>8</v>
      </c>
      <c r="B2995" s="5" t="s">
        <v>675</v>
      </c>
      <c r="C2995" s="5" t="s">
        <v>70</v>
      </c>
      <c r="D2995" s="5">
        <v>31</v>
      </c>
      <c r="E2995" s="6">
        <v>150</v>
      </c>
      <c r="F2995" s="5" t="s">
        <v>113</v>
      </c>
      <c r="G2995" s="6">
        <v>3000</v>
      </c>
      <c r="H2995" s="6">
        <v>3985.8</v>
      </c>
      <c r="I2995" s="5" t="s">
        <v>29719</v>
      </c>
    </row>
    <row r="2996" ht="19" customHeight="1" spans="1:9">
      <c r="A2996" s="5">
        <v>8</v>
      </c>
      <c r="B2996" s="5" t="s">
        <v>676</v>
      </c>
      <c r="C2996" s="5" t="s">
        <v>70</v>
      </c>
      <c r="D2996" s="5">
        <v>31</v>
      </c>
      <c r="E2996" s="6">
        <v>150</v>
      </c>
      <c r="F2996" s="5" t="s">
        <v>120</v>
      </c>
      <c r="G2996" s="6">
        <v>3000</v>
      </c>
      <c r="H2996" s="6">
        <v>803.5</v>
      </c>
      <c r="I2996" s="5" t="s">
        <v>29740</v>
      </c>
    </row>
    <row r="2997" ht="19" customHeight="1" spans="1:9">
      <c r="A2997" s="5">
        <v>8</v>
      </c>
      <c r="B2997" s="5" t="s">
        <v>678</v>
      </c>
      <c r="C2997" s="5" t="s">
        <v>70</v>
      </c>
      <c r="D2997" s="5">
        <v>31</v>
      </c>
      <c r="E2997" s="6">
        <v>150</v>
      </c>
      <c r="F2997" s="5" t="s">
        <v>120</v>
      </c>
      <c r="G2997" s="6">
        <v>3000</v>
      </c>
      <c r="H2997" s="6">
        <v>620.7</v>
      </c>
      <c r="I2997" s="5" t="s">
        <v>29740</v>
      </c>
    </row>
    <row r="2998" ht="19" customHeight="1" spans="1:9">
      <c r="A2998" s="5">
        <v>8</v>
      </c>
      <c r="B2998" s="5" t="s">
        <v>680</v>
      </c>
      <c r="C2998" s="5" t="s">
        <v>70</v>
      </c>
      <c r="D2998" s="5">
        <v>31</v>
      </c>
      <c r="E2998" s="6">
        <v>260</v>
      </c>
      <c r="F2998" s="5" t="s">
        <v>120</v>
      </c>
      <c r="G2998" s="6">
        <v>5000</v>
      </c>
      <c r="H2998" s="6">
        <v>566.2</v>
      </c>
      <c r="I2998" s="5" t="s">
        <v>29740</v>
      </c>
    </row>
    <row r="2999" ht="19" customHeight="1" spans="1:9">
      <c r="A2999" s="5">
        <v>8</v>
      </c>
      <c r="B2999" s="5" t="s">
        <v>681</v>
      </c>
      <c r="C2999" s="5" t="s">
        <v>70</v>
      </c>
      <c r="D2999" s="5">
        <v>31</v>
      </c>
      <c r="E2999" s="6">
        <v>260</v>
      </c>
      <c r="F2999" s="5" t="s">
        <v>120</v>
      </c>
      <c r="G2999" s="6">
        <v>5000</v>
      </c>
      <c r="H2999" s="6">
        <v>495.4</v>
      </c>
      <c r="I2999" s="5" t="s">
        <v>29740</v>
      </c>
    </row>
    <row r="3000" ht="19" customHeight="1" spans="1:9">
      <c r="A3000" s="5">
        <v>8</v>
      </c>
      <c r="B3000" s="5" t="s">
        <v>684</v>
      </c>
      <c r="C3000" s="5" t="s">
        <v>70</v>
      </c>
      <c r="D3000" s="5">
        <v>31</v>
      </c>
      <c r="E3000" s="6">
        <v>150</v>
      </c>
      <c r="F3000" s="5" t="s">
        <v>113</v>
      </c>
      <c r="G3000" s="6">
        <v>3000</v>
      </c>
      <c r="H3000" s="6">
        <v>3564.9</v>
      </c>
      <c r="I3000" s="5" t="s">
        <v>29719</v>
      </c>
    </row>
    <row r="3001" ht="19" customHeight="1" spans="1:9">
      <c r="A3001" s="5">
        <v>8</v>
      </c>
      <c r="B3001" s="5" t="s">
        <v>687</v>
      </c>
      <c r="C3001" s="5" t="s">
        <v>70</v>
      </c>
      <c r="D3001" s="5">
        <v>31</v>
      </c>
      <c r="E3001" s="6">
        <v>150</v>
      </c>
      <c r="F3001" s="5" t="s">
        <v>113</v>
      </c>
      <c r="G3001" s="6">
        <v>3000</v>
      </c>
      <c r="H3001" s="6">
        <v>6610.5</v>
      </c>
      <c r="I3001" s="5" t="s">
        <v>29719</v>
      </c>
    </row>
    <row r="3002" ht="19" customHeight="1" spans="1:9">
      <c r="A3002" s="5">
        <v>8</v>
      </c>
      <c r="B3002" s="5" t="s">
        <v>688</v>
      </c>
      <c r="C3002" s="5" t="s">
        <v>70</v>
      </c>
      <c r="D3002" s="5">
        <v>31</v>
      </c>
      <c r="E3002" s="6">
        <v>150</v>
      </c>
      <c r="F3002" s="5" t="s">
        <v>120</v>
      </c>
      <c r="G3002" s="6">
        <v>3000</v>
      </c>
      <c r="H3002" s="6">
        <v>490.7</v>
      </c>
      <c r="I3002" s="5" t="s">
        <v>29740</v>
      </c>
    </row>
    <row r="3003" ht="19" customHeight="1" spans="1:9">
      <c r="A3003" s="5">
        <v>8</v>
      </c>
      <c r="B3003" s="5" t="s">
        <v>69</v>
      </c>
      <c r="C3003" s="5" t="s">
        <v>70</v>
      </c>
      <c r="D3003" s="5">
        <v>3</v>
      </c>
      <c r="E3003" s="6">
        <v>150</v>
      </c>
      <c r="F3003" s="5" t="s">
        <v>120</v>
      </c>
      <c r="G3003" s="6">
        <v>290.32</v>
      </c>
      <c r="H3003" s="6">
        <v>72.6</v>
      </c>
      <c r="I3003" s="5" t="s">
        <v>29740</v>
      </c>
    </row>
    <row r="3004" ht="19" customHeight="1" spans="1:9">
      <c r="A3004" s="5">
        <v>8</v>
      </c>
      <c r="B3004" s="5" t="s">
        <v>692</v>
      </c>
      <c r="C3004" s="5" t="s">
        <v>70</v>
      </c>
      <c r="D3004" s="5">
        <v>31</v>
      </c>
      <c r="E3004" s="6">
        <v>150</v>
      </c>
      <c r="F3004" s="5" t="s">
        <v>113</v>
      </c>
      <c r="G3004" s="6">
        <v>3000</v>
      </c>
      <c r="H3004" s="6">
        <v>3235.6</v>
      </c>
      <c r="I3004" s="5" t="s">
        <v>29719</v>
      </c>
    </row>
    <row r="3005" ht="19" customHeight="1" spans="1:9">
      <c r="A3005" s="5">
        <v>8</v>
      </c>
      <c r="B3005" s="5" t="s">
        <v>72</v>
      </c>
      <c r="C3005" s="5" t="s">
        <v>70</v>
      </c>
      <c r="D3005" s="5">
        <v>2</v>
      </c>
      <c r="E3005" s="6">
        <v>300</v>
      </c>
      <c r="F3005" s="5" t="s">
        <v>120</v>
      </c>
      <c r="G3005" s="6">
        <v>322.58</v>
      </c>
      <c r="H3005" s="6">
        <v>43</v>
      </c>
      <c r="I3005" s="5" t="s">
        <v>29740</v>
      </c>
    </row>
    <row r="3006" ht="19" customHeight="1" spans="1:9">
      <c r="A3006" s="5">
        <v>8</v>
      </c>
      <c r="B3006" s="5" t="s">
        <v>695</v>
      </c>
      <c r="C3006" s="5" t="s">
        <v>70</v>
      </c>
      <c r="D3006" s="5">
        <v>31</v>
      </c>
      <c r="E3006" s="6">
        <v>150</v>
      </c>
      <c r="F3006" s="5" t="s">
        <v>120</v>
      </c>
      <c r="G3006" s="6">
        <v>3000</v>
      </c>
      <c r="H3006" s="6">
        <v>0.2</v>
      </c>
      <c r="I3006" s="5" t="s">
        <v>29740</v>
      </c>
    </row>
    <row r="3007" ht="19" customHeight="1" spans="1:9">
      <c r="A3007" s="5">
        <v>8</v>
      </c>
      <c r="B3007" s="5" t="s">
        <v>696</v>
      </c>
      <c r="C3007" s="5" t="s">
        <v>70</v>
      </c>
      <c r="D3007" s="5">
        <v>30</v>
      </c>
      <c r="E3007" s="6">
        <v>150</v>
      </c>
      <c r="F3007" s="5" t="s">
        <v>113</v>
      </c>
      <c r="G3007" s="6">
        <v>2903.23</v>
      </c>
      <c r="H3007" s="6">
        <v>3879.1</v>
      </c>
      <c r="I3007" s="5" t="s">
        <v>29719</v>
      </c>
    </row>
    <row r="3008" ht="19" customHeight="1" spans="1:9">
      <c r="A3008" s="5">
        <v>8</v>
      </c>
      <c r="B3008" s="5" t="s">
        <v>699</v>
      </c>
      <c r="C3008" s="5" t="s">
        <v>70</v>
      </c>
      <c r="D3008" s="5">
        <v>31</v>
      </c>
      <c r="E3008" s="6">
        <v>150</v>
      </c>
      <c r="F3008" s="5" t="s">
        <v>113</v>
      </c>
      <c r="G3008" s="6">
        <v>3000</v>
      </c>
      <c r="H3008" s="6">
        <v>5392.3</v>
      </c>
      <c r="I3008" s="5" t="s">
        <v>29719</v>
      </c>
    </row>
    <row r="3009" ht="19" customHeight="1" spans="1:9">
      <c r="A3009" s="5">
        <v>8</v>
      </c>
      <c r="B3009" s="5" t="s">
        <v>701</v>
      </c>
      <c r="C3009" s="5" t="s">
        <v>70</v>
      </c>
      <c r="D3009" s="5">
        <v>1</v>
      </c>
      <c r="E3009" s="6">
        <v>150</v>
      </c>
      <c r="F3009" s="5" t="s">
        <v>120</v>
      </c>
      <c r="G3009" s="6">
        <v>96.77</v>
      </c>
      <c r="H3009" s="6">
        <v>18.8</v>
      </c>
      <c r="I3009" s="5" t="s">
        <v>29740</v>
      </c>
    </row>
    <row r="3010" ht="19" customHeight="1" spans="1:9">
      <c r="A3010" s="5">
        <v>8</v>
      </c>
      <c r="B3010" s="5" t="s">
        <v>702</v>
      </c>
      <c r="C3010" s="5" t="s">
        <v>70</v>
      </c>
      <c r="D3010" s="5">
        <v>31</v>
      </c>
      <c r="E3010" s="6">
        <v>150</v>
      </c>
      <c r="F3010" s="5" t="s">
        <v>113</v>
      </c>
      <c r="G3010" s="6">
        <v>3000</v>
      </c>
      <c r="H3010" s="6">
        <v>3452.6</v>
      </c>
      <c r="I3010" s="5" t="s">
        <v>29719</v>
      </c>
    </row>
    <row r="3011" ht="19" customHeight="1" spans="1:9">
      <c r="A3011" s="5">
        <v>8</v>
      </c>
      <c r="B3011" s="5" t="s">
        <v>704</v>
      </c>
      <c r="C3011" s="5" t="s">
        <v>70</v>
      </c>
      <c r="D3011" s="5">
        <v>31</v>
      </c>
      <c r="E3011" s="6">
        <v>150</v>
      </c>
      <c r="F3011" s="5" t="s">
        <v>120</v>
      </c>
      <c r="G3011" s="6">
        <v>3000</v>
      </c>
      <c r="H3011" s="6">
        <v>281.2</v>
      </c>
      <c r="I3011" s="5" t="s">
        <v>29740</v>
      </c>
    </row>
    <row r="3012" ht="19" customHeight="1" spans="1:9">
      <c r="A3012" s="5">
        <v>8</v>
      </c>
      <c r="B3012" s="5" t="s">
        <v>705</v>
      </c>
      <c r="C3012" s="5" t="s">
        <v>70</v>
      </c>
      <c r="D3012" s="5">
        <v>31</v>
      </c>
      <c r="E3012" s="6">
        <v>260</v>
      </c>
      <c r="F3012" s="5" t="s">
        <v>120</v>
      </c>
      <c r="G3012" s="6">
        <v>5000</v>
      </c>
      <c r="H3012" s="6">
        <v>663.4</v>
      </c>
      <c r="I3012" s="5" t="s">
        <v>29740</v>
      </c>
    </row>
    <row r="3013" ht="19" customHeight="1" spans="1:9">
      <c r="A3013" s="5">
        <v>8</v>
      </c>
      <c r="B3013" s="5" t="s">
        <v>707</v>
      </c>
      <c r="C3013" s="5" t="s">
        <v>70</v>
      </c>
      <c r="D3013" s="5">
        <v>31</v>
      </c>
      <c r="E3013" s="6">
        <v>150</v>
      </c>
      <c r="F3013" s="5" t="s">
        <v>113</v>
      </c>
      <c r="G3013" s="6">
        <v>3000</v>
      </c>
      <c r="H3013" s="6">
        <v>6388.1</v>
      </c>
      <c r="I3013" s="5" t="s">
        <v>29719</v>
      </c>
    </row>
    <row r="3014" ht="19" customHeight="1" spans="1:9">
      <c r="A3014" s="5">
        <v>8</v>
      </c>
      <c r="B3014" s="5" t="s">
        <v>73</v>
      </c>
      <c r="C3014" s="5" t="s">
        <v>70</v>
      </c>
      <c r="D3014" s="5">
        <v>2</v>
      </c>
      <c r="E3014" s="6">
        <v>300</v>
      </c>
      <c r="F3014" s="5" t="s">
        <v>120</v>
      </c>
      <c r="G3014" s="6">
        <v>322.58</v>
      </c>
      <c r="H3014" s="6">
        <v>57.4</v>
      </c>
      <c r="I3014" s="5" t="s">
        <v>29740</v>
      </c>
    </row>
    <row r="3015" ht="19" customHeight="1" spans="1:9">
      <c r="A3015" s="5">
        <v>8</v>
      </c>
      <c r="B3015" s="5" t="s">
        <v>74</v>
      </c>
      <c r="C3015" s="5" t="s">
        <v>70</v>
      </c>
      <c r="D3015" s="5">
        <v>3</v>
      </c>
      <c r="E3015" s="6">
        <v>300</v>
      </c>
      <c r="F3015" s="5" t="s">
        <v>120</v>
      </c>
      <c r="G3015" s="6">
        <v>483.87</v>
      </c>
      <c r="H3015" s="6">
        <v>191.3</v>
      </c>
      <c r="I3015" s="5" t="s">
        <v>29740</v>
      </c>
    </row>
    <row r="3016" ht="19" customHeight="1" spans="1:9">
      <c r="A3016" s="5">
        <v>8</v>
      </c>
      <c r="B3016" s="5" t="s">
        <v>712</v>
      </c>
      <c r="C3016" s="5" t="s">
        <v>70</v>
      </c>
      <c r="D3016" s="5">
        <v>31</v>
      </c>
      <c r="E3016" s="6">
        <v>150</v>
      </c>
      <c r="F3016" s="5" t="s">
        <v>113</v>
      </c>
      <c r="G3016" s="6">
        <v>3000</v>
      </c>
      <c r="H3016" s="6">
        <v>3608</v>
      </c>
      <c r="I3016" s="5" t="s">
        <v>29719</v>
      </c>
    </row>
    <row r="3017" ht="19" customHeight="1" spans="1:9">
      <c r="A3017" s="5">
        <v>8</v>
      </c>
      <c r="B3017" s="5" t="s">
        <v>714</v>
      </c>
      <c r="C3017" s="5" t="s">
        <v>70</v>
      </c>
      <c r="D3017" s="5">
        <v>31</v>
      </c>
      <c r="E3017" s="6">
        <v>150</v>
      </c>
      <c r="F3017" s="5" t="s">
        <v>120</v>
      </c>
      <c r="G3017" s="6">
        <v>3000</v>
      </c>
      <c r="H3017" s="6">
        <v>1208.3</v>
      </c>
      <c r="I3017" s="5" t="s">
        <v>29740</v>
      </c>
    </row>
    <row r="3018" ht="19" customHeight="1" spans="1:9">
      <c r="A3018" s="5">
        <v>8</v>
      </c>
      <c r="B3018" s="5" t="s">
        <v>75</v>
      </c>
      <c r="C3018" s="5" t="s">
        <v>70</v>
      </c>
      <c r="D3018" s="5">
        <v>5</v>
      </c>
      <c r="E3018" s="6">
        <v>150</v>
      </c>
      <c r="F3018" s="5" t="s">
        <v>120</v>
      </c>
      <c r="G3018" s="6">
        <v>483.87</v>
      </c>
      <c r="H3018" s="6">
        <v>194.9</v>
      </c>
      <c r="I3018" s="5" t="s">
        <v>29740</v>
      </c>
    </row>
    <row r="3019" ht="19" customHeight="1" spans="1:9">
      <c r="A3019" s="5">
        <v>8</v>
      </c>
      <c r="B3019" s="5" t="s">
        <v>76</v>
      </c>
      <c r="C3019" s="5" t="s">
        <v>70</v>
      </c>
      <c r="D3019" s="5">
        <v>3</v>
      </c>
      <c r="E3019" s="6">
        <v>150</v>
      </c>
      <c r="F3019" s="5" t="s">
        <v>120</v>
      </c>
      <c r="G3019" s="6">
        <v>290.32</v>
      </c>
      <c r="H3019" s="6">
        <v>13.4</v>
      </c>
      <c r="I3019" s="5" t="s">
        <v>29740</v>
      </c>
    </row>
    <row r="3020" ht="19" customHeight="1" spans="1:9">
      <c r="A3020" s="5">
        <v>8</v>
      </c>
      <c r="B3020" s="5" t="s">
        <v>716</v>
      </c>
      <c r="C3020" s="5" t="s">
        <v>70</v>
      </c>
      <c r="D3020" s="5">
        <v>31</v>
      </c>
      <c r="E3020" s="6">
        <v>150</v>
      </c>
      <c r="F3020" s="5" t="s">
        <v>113</v>
      </c>
      <c r="G3020" s="6">
        <v>3000</v>
      </c>
      <c r="H3020" s="6">
        <v>5765.7</v>
      </c>
      <c r="I3020" s="5" t="s">
        <v>29719</v>
      </c>
    </row>
    <row r="3021" ht="19" customHeight="1" spans="1:9">
      <c r="A3021" s="5">
        <v>8</v>
      </c>
      <c r="B3021" s="5" t="s">
        <v>717</v>
      </c>
      <c r="C3021" s="5" t="s">
        <v>70</v>
      </c>
      <c r="D3021" s="5">
        <v>30</v>
      </c>
      <c r="E3021" s="6">
        <v>260</v>
      </c>
      <c r="F3021" s="5" t="s">
        <v>120</v>
      </c>
      <c r="G3021" s="6">
        <v>4838.71</v>
      </c>
      <c r="H3021" s="6">
        <v>1514.7</v>
      </c>
      <c r="I3021" s="5" t="s">
        <v>29740</v>
      </c>
    </row>
    <row r="3022" ht="19" customHeight="1" spans="1:9">
      <c r="A3022" s="5">
        <v>8</v>
      </c>
      <c r="B3022" s="5" t="s">
        <v>723</v>
      </c>
      <c r="C3022" s="5" t="s">
        <v>70</v>
      </c>
      <c r="D3022" s="5">
        <v>31</v>
      </c>
      <c r="E3022" s="6">
        <v>150</v>
      </c>
      <c r="F3022" s="5" t="s">
        <v>113</v>
      </c>
      <c r="G3022" s="6">
        <v>3000</v>
      </c>
      <c r="H3022" s="6">
        <v>4391</v>
      </c>
      <c r="I3022" s="5" t="s">
        <v>29719</v>
      </c>
    </row>
    <row r="3023" ht="19" customHeight="1" spans="1:9">
      <c r="A3023" s="5">
        <v>8</v>
      </c>
      <c r="B3023" s="5" t="s">
        <v>78</v>
      </c>
      <c r="C3023" s="5" t="s">
        <v>70</v>
      </c>
      <c r="D3023" s="5">
        <v>3</v>
      </c>
      <c r="E3023" s="6">
        <v>150</v>
      </c>
      <c r="F3023" s="5" t="s">
        <v>120</v>
      </c>
      <c r="G3023" s="6">
        <v>290.32</v>
      </c>
      <c r="H3023" s="6">
        <v>40.6</v>
      </c>
      <c r="I3023" s="5" t="s">
        <v>29740</v>
      </c>
    </row>
    <row r="3024" ht="19" customHeight="1" spans="1:9">
      <c r="A3024" s="5">
        <v>8</v>
      </c>
      <c r="B3024" s="5" t="s">
        <v>724</v>
      </c>
      <c r="C3024" s="5" t="s">
        <v>70</v>
      </c>
      <c r="D3024" s="5">
        <v>31</v>
      </c>
      <c r="E3024" s="6">
        <v>150</v>
      </c>
      <c r="F3024" s="5" t="s">
        <v>113</v>
      </c>
      <c r="G3024" s="6">
        <v>3000</v>
      </c>
      <c r="H3024" s="6">
        <v>4119.9</v>
      </c>
      <c r="I3024" s="5" t="s">
        <v>29719</v>
      </c>
    </row>
    <row r="3025" ht="19" customHeight="1" spans="1:9">
      <c r="A3025" s="5">
        <v>8</v>
      </c>
      <c r="B3025" s="5" t="s">
        <v>725</v>
      </c>
      <c r="C3025" s="5" t="s">
        <v>70</v>
      </c>
      <c r="D3025" s="5">
        <v>31</v>
      </c>
      <c r="E3025" s="6">
        <v>150</v>
      </c>
      <c r="F3025" s="5" t="s">
        <v>113</v>
      </c>
      <c r="G3025" s="6">
        <v>3000</v>
      </c>
      <c r="H3025" s="6">
        <v>6543.1</v>
      </c>
      <c r="I3025" s="5" t="s">
        <v>29719</v>
      </c>
    </row>
    <row r="3026" ht="19" customHeight="1" spans="1:9">
      <c r="A3026" s="5">
        <v>8</v>
      </c>
      <c r="B3026" s="5" t="s">
        <v>726</v>
      </c>
      <c r="C3026" s="5" t="s">
        <v>70</v>
      </c>
      <c r="D3026" s="5">
        <v>31</v>
      </c>
      <c r="E3026" s="6">
        <v>150</v>
      </c>
      <c r="F3026" s="5" t="s">
        <v>120</v>
      </c>
      <c r="G3026" s="6">
        <v>3000</v>
      </c>
      <c r="H3026" s="6">
        <v>1378.8</v>
      </c>
      <c r="I3026" s="5" t="s">
        <v>29740</v>
      </c>
    </row>
    <row r="3027" ht="19" customHeight="1" spans="1:9">
      <c r="A3027" s="5">
        <v>8</v>
      </c>
      <c r="B3027" s="5" t="s">
        <v>727</v>
      </c>
      <c r="C3027" s="5" t="s">
        <v>70</v>
      </c>
      <c r="D3027" s="5">
        <v>31</v>
      </c>
      <c r="E3027" s="6">
        <v>150</v>
      </c>
      <c r="F3027" s="5" t="s">
        <v>113</v>
      </c>
      <c r="G3027" s="6">
        <v>3000</v>
      </c>
      <c r="H3027" s="6">
        <v>7079.1</v>
      </c>
      <c r="I3027" s="5" t="s">
        <v>29719</v>
      </c>
    </row>
    <row r="3028" ht="19" customHeight="1" spans="1:9">
      <c r="A3028" s="5">
        <v>8</v>
      </c>
      <c r="B3028" s="5" t="s">
        <v>728</v>
      </c>
      <c r="C3028" s="5" t="s">
        <v>70</v>
      </c>
      <c r="D3028" s="5">
        <v>31</v>
      </c>
      <c r="E3028" s="6">
        <v>150</v>
      </c>
      <c r="F3028" s="5" t="s">
        <v>113</v>
      </c>
      <c r="G3028" s="6">
        <v>3000</v>
      </c>
      <c r="H3028" s="6">
        <v>7432.6</v>
      </c>
      <c r="I3028" s="5" t="s">
        <v>29719</v>
      </c>
    </row>
    <row r="3029" ht="19" customHeight="1" spans="1:9">
      <c r="A3029" s="5">
        <v>8</v>
      </c>
      <c r="B3029" s="5" t="s">
        <v>729</v>
      </c>
      <c r="C3029" s="5" t="s">
        <v>70</v>
      </c>
      <c r="D3029" s="5">
        <v>5</v>
      </c>
      <c r="E3029" s="6">
        <v>150</v>
      </c>
      <c r="F3029" s="5" t="s">
        <v>113</v>
      </c>
      <c r="G3029" s="6">
        <v>483.87</v>
      </c>
      <c r="H3029" s="6">
        <v>829.6</v>
      </c>
      <c r="I3029" s="5" t="s">
        <v>29719</v>
      </c>
    </row>
    <row r="3030" ht="19" customHeight="1" spans="1:9">
      <c r="A3030" s="5">
        <v>8</v>
      </c>
      <c r="B3030" s="5" t="s">
        <v>79</v>
      </c>
      <c r="C3030" s="5" t="s">
        <v>70</v>
      </c>
      <c r="D3030" s="5">
        <v>3</v>
      </c>
      <c r="E3030" s="6">
        <v>150</v>
      </c>
      <c r="F3030" s="5" t="s">
        <v>120</v>
      </c>
      <c r="G3030" s="6">
        <v>290.32</v>
      </c>
      <c r="H3030" s="6">
        <v>37.9</v>
      </c>
      <c r="I3030" s="5" t="s">
        <v>29740</v>
      </c>
    </row>
    <row r="3031" ht="19" customHeight="1" spans="1:9">
      <c r="A3031" s="5">
        <v>8</v>
      </c>
      <c r="B3031" s="5" t="s">
        <v>29736</v>
      </c>
      <c r="C3031" s="5" t="s">
        <v>70</v>
      </c>
      <c r="D3031" s="5">
        <v>31</v>
      </c>
      <c r="E3031" s="6">
        <v>150</v>
      </c>
      <c r="F3031" s="5" t="s">
        <v>120</v>
      </c>
      <c r="G3031" s="6">
        <v>3000</v>
      </c>
      <c r="H3031" s="6">
        <v>2157.7</v>
      </c>
      <c r="I3031" s="5" t="s">
        <v>29740</v>
      </c>
    </row>
    <row r="3032" ht="19" customHeight="1" spans="1:9">
      <c r="A3032" s="5">
        <v>8</v>
      </c>
      <c r="B3032" s="5" t="s">
        <v>730</v>
      </c>
      <c r="C3032" s="5" t="s">
        <v>70</v>
      </c>
      <c r="D3032" s="5">
        <v>31</v>
      </c>
      <c r="E3032" s="6">
        <v>150</v>
      </c>
      <c r="F3032" s="5" t="s">
        <v>120</v>
      </c>
      <c r="G3032" s="6">
        <v>3000</v>
      </c>
      <c r="H3032" s="6">
        <v>489.6</v>
      </c>
      <c r="I3032" s="5" t="s">
        <v>29740</v>
      </c>
    </row>
    <row r="3033" ht="19" customHeight="1" spans="1:9">
      <c r="A3033" s="5">
        <v>8</v>
      </c>
      <c r="B3033" s="5" t="s">
        <v>732</v>
      </c>
      <c r="C3033" s="5" t="s">
        <v>70</v>
      </c>
      <c r="D3033" s="5">
        <v>5</v>
      </c>
      <c r="E3033" s="6">
        <v>150</v>
      </c>
      <c r="F3033" s="5" t="s">
        <v>120</v>
      </c>
      <c r="G3033" s="6">
        <v>483.87</v>
      </c>
      <c r="H3033" s="6">
        <v>371.7</v>
      </c>
      <c r="I3033" s="5" t="s">
        <v>29740</v>
      </c>
    </row>
    <row r="3034" ht="19" customHeight="1" spans="1:9">
      <c r="A3034" s="5">
        <v>8</v>
      </c>
      <c r="B3034" s="5" t="s">
        <v>734</v>
      </c>
      <c r="C3034" s="5" t="s">
        <v>70</v>
      </c>
      <c r="D3034" s="5">
        <v>31</v>
      </c>
      <c r="E3034" s="6">
        <v>150</v>
      </c>
      <c r="F3034" s="5" t="s">
        <v>120</v>
      </c>
      <c r="G3034" s="6">
        <v>3000</v>
      </c>
      <c r="H3034" s="6">
        <v>0</v>
      </c>
      <c r="I3034" s="5" t="s">
        <v>29740</v>
      </c>
    </row>
    <row r="3035" ht="19" customHeight="1" spans="1:9">
      <c r="A3035" s="5">
        <v>8</v>
      </c>
      <c r="B3035" s="5" t="s">
        <v>248</v>
      </c>
      <c r="C3035" s="5" t="s">
        <v>70</v>
      </c>
      <c r="D3035" s="5">
        <v>31</v>
      </c>
      <c r="E3035" s="6">
        <v>150</v>
      </c>
      <c r="F3035" s="5" t="s">
        <v>120</v>
      </c>
      <c r="G3035" s="6">
        <v>3000</v>
      </c>
      <c r="H3035" s="6">
        <v>2391.6</v>
      </c>
      <c r="I3035" s="5" t="s">
        <v>29740</v>
      </c>
    </row>
    <row r="3036" ht="19" customHeight="1" spans="1:9">
      <c r="A3036" s="5">
        <v>8</v>
      </c>
      <c r="B3036" s="5" t="s">
        <v>736</v>
      </c>
      <c r="C3036" s="5" t="s">
        <v>70</v>
      </c>
      <c r="D3036" s="5">
        <v>31</v>
      </c>
      <c r="E3036" s="6">
        <v>150</v>
      </c>
      <c r="F3036" s="5" t="s">
        <v>120</v>
      </c>
      <c r="G3036" s="6">
        <v>3000</v>
      </c>
      <c r="H3036" s="6">
        <v>1182.7</v>
      </c>
      <c r="I3036" s="5" t="s">
        <v>29740</v>
      </c>
    </row>
    <row r="3037" ht="19" customHeight="1" spans="1:9">
      <c r="A3037" s="5">
        <v>8</v>
      </c>
      <c r="B3037" s="5" t="s">
        <v>738</v>
      </c>
      <c r="C3037" s="5" t="s">
        <v>70</v>
      </c>
      <c r="D3037" s="5">
        <v>31</v>
      </c>
      <c r="E3037" s="6">
        <v>150</v>
      </c>
      <c r="F3037" s="5" t="s">
        <v>113</v>
      </c>
      <c r="G3037" s="6">
        <v>3000</v>
      </c>
      <c r="H3037" s="6">
        <v>3480.4</v>
      </c>
      <c r="I3037" s="5" t="s">
        <v>29719</v>
      </c>
    </row>
    <row r="3038" ht="19" customHeight="1" spans="1:9">
      <c r="A3038" s="5">
        <v>8</v>
      </c>
      <c r="B3038" s="5" t="s">
        <v>739</v>
      </c>
      <c r="C3038" s="5" t="s">
        <v>70</v>
      </c>
      <c r="D3038" s="5">
        <v>31</v>
      </c>
      <c r="E3038" s="6">
        <v>150</v>
      </c>
      <c r="F3038" s="5" t="s">
        <v>120</v>
      </c>
      <c r="G3038" s="6">
        <v>3000</v>
      </c>
      <c r="H3038" s="6">
        <v>1654.4</v>
      </c>
      <c r="I3038" s="5" t="s">
        <v>29740</v>
      </c>
    </row>
    <row r="3039" ht="19" customHeight="1" spans="1:9">
      <c r="A3039" s="5">
        <v>8</v>
      </c>
      <c r="B3039" s="5" t="s">
        <v>740</v>
      </c>
      <c r="C3039" s="5" t="s">
        <v>70</v>
      </c>
      <c r="D3039" s="5">
        <v>31</v>
      </c>
      <c r="E3039" s="6">
        <v>150</v>
      </c>
      <c r="F3039" s="5" t="s">
        <v>113</v>
      </c>
      <c r="G3039" s="6">
        <v>3000</v>
      </c>
      <c r="H3039" s="6">
        <v>5703.7</v>
      </c>
      <c r="I3039" s="5" t="s">
        <v>29719</v>
      </c>
    </row>
    <row r="3040" ht="19" customHeight="1" spans="1:9">
      <c r="A3040" s="5">
        <v>8</v>
      </c>
      <c r="B3040" s="5" t="s">
        <v>742</v>
      </c>
      <c r="C3040" s="5" t="s">
        <v>82</v>
      </c>
      <c r="D3040" s="5">
        <v>31</v>
      </c>
      <c r="E3040" s="6">
        <v>1000</v>
      </c>
      <c r="F3040" s="5" t="s">
        <v>113</v>
      </c>
      <c r="G3040" s="6">
        <v>6000</v>
      </c>
      <c r="H3040" s="6">
        <v>8898.6</v>
      </c>
      <c r="I3040" s="5" t="s">
        <v>29719</v>
      </c>
    </row>
    <row r="3041" ht="19" customHeight="1" spans="1:9">
      <c r="A3041" s="5">
        <v>8</v>
      </c>
      <c r="B3041" s="5" t="s">
        <v>746</v>
      </c>
      <c r="C3041" s="5" t="s">
        <v>82</v>
      </c>
      <c r="D3041" s="5">
        <v>31</v>
      </c>
      <c r="E3041" s="6">
        <v>1000</v>
      </c>
      <c r="F3041" s="5" t="s">
        <v>113</v>
      </c>
      <c r="G3041" s="6">
        <v>6000</v>
      </c>
      <c r="H3041" s="6">
        <v>6163.7</v>
      </c>
      <c r="I3041" s="5" t="s">
        <v>29719</v>
      </c>
    </row>
    <row r="3042" ht="19" customHeight="1" spans="1:9">
      <c r="A3042" s="5">
        <v>8</v>
      </c>
      <c r="B3042" s="5" t="s">
        <v>750</v>
      </c>
      <c r="C3042" s="5" t="s">
        <v>82</v>
      </c>
      <c r="D3042" s="5">
        <v>31</v>
      </c>
      <c r="E3042" s="6">
        <v>1000</v>
      </c>
      <c r="F3042" s="5" t="s">
        <v>113</v>
      </c>
      <c r="G3042" s="6">
        <v>6000</v>
      </c>
      <c r="H3042" s="6">
        <v>8334.1</v>
      </c>
      <c r="I3042" s="5" t="s">
        <v>29719</v>
      </c>
    </row>
    <row r="3043" ht="19" customHeight="1" spans="1:9">
      <c r="A3043" s="5">
        <v>8</v>
      </c>
      <c r="B3043" s="5" t="s">
        <v>752</v>
      </c>
      <c r="C3043" s="5" t="s">
        <v>82</v>
      </c>
      <c r="D3043" s="5">
        <v>31</v>
      </c>
      <c r="E3043" s="6">
        <v>1000</v>
      </c>
      <c r="F3043" s="5" t="s">
        <v>120</v>
      </c>
      <c r="G3043" s="6">
        <v>6000</v>
      </c>
      <c r="H3043" s="6">
        <v>5887.5</v>
      </c>
      <c r="I3043" s="5" t="s">
        <v>29740</v>
      </c>
    </row>
    <row r="3044" ht="19" customHeight="1" spans="1:9">
      <c r="A3044" s="5">
        <v>8</v>
      </c>
      <c r="B3044" s="5" t="s">
        <v>754</v>
      </c>
      <c r="C3044" s="5" t="s">
        <v>82</v>
      </c>
      <c r="D3044" s="5">
        <v>31</v>
      </c>
      <c r="E3044" s="6">
        <v>1000</v>
      </c>
      <c r="F3044" s="5" t="s">
        <v>113</v>
      </c>
      <c r="G3044" s="6">
        <v>6000</v>
      </c>
      <c r="H3044" s="6">
        <v>6529.1</v>
      </c>
      <c r="I3044" s="5" t="s">
        <v>29719</v>
      </c>
    </row>
    <row r="3045" ht="19" customHeight="1" spans="1:9">
      <c r="A3045" s="5">
        <v>8</v>
      </c>
      <c r="B3045" s="5" t="s">
        <v>755</v>
      </c>
      <c r="C3045" s="5" t="s">
        <v>82</v>
      </c>
      <c r="D3045" s="5">
        <v>21</v>
      </c>
      <c r="E3045" s="6">
        <v>1000</v>
      </c>
      <c r="F3045" s="5" t="s">
        <v>120</v>
      </c>
      <c r="G3045" s="6">
        <v>4064.52</v>
      </c>
      <c r="H3045" s="6">
        <v>435.8</v>
      </c>
      <c r="I3045" s="5" t="s">
        <v>29740</v>
      </c>
    </row>
    <row r="3046" ht="19" customHeight="1" spans="1:9">
      <c r="A3046" s="5">
        <v>8</v>
      </c>
      <c r="B3046" s="5" t="s">
        <v>756</v>
      </c>
      <c r="C3046" s="5" t="s">
        <v>82</v>
      </c>
      <c r="D3046" s="5">
        <v>31</v>
      </c>
      <c r="E3046" s="6">
        <v>1000</v>
      </c>
      <c r="F3046" s="5" t="s">
        <v>120</v>
      </c>
      <c r="G3046" s="6">
        <v>6000</v>
      </c>
      <c r="H3046" s="6">
        <v>3748.6</v>
      </c>
      <c r="I3046" s="5" t="s">
        <v>29740</v>
      </c>
    </row>
    <row r="3047" ht="19" customHeight="1" spans="1:9">
      <c r="A3047" s="5">
        <v>8</v>
      </c>
      <c r="B3047" s="5" t="s">
        <v>758</v>
      </c>
      <c r="C3047" s="5" t="s">
        <v>82</v>
      </c>
      <c r="D3047" s="5">
        <v>31</v>
      </c>
      <c r="E3047" s="6">
        <v>1000</v>
      </c>
      <c r="F3047" s="5" t="s">
        <v>113</v>
      </c>
      <c r="G3047" s="6">
        <v>6000</v>
      </c>
      <c r="H3047" s="6">
        <v>6207.6</v>
      </c>
      <c r="I3047" s="5" t="s">
        <v>29719</v>
      </c>
    </row>
    <row r="3048" ht="19" customHeight="1" spans="1:9">
      <c r="A3048" s="5">
        <v>8</v>
      </c>
      <c r="B3048" s="5" t="s">
        <v>761</v>
      </c>
      <c r="C3048" s="5" t="s">
        <v>82</v>
      </c>
      <c r="D3048" s="5">
        <v>5</v>
      </c>
      <c r="E3048" s="6">
        <v>1000</v>
      </c>
      <c r="F3048" s="5" t="s">
        <v>113</v>
      </c>
      <c r="G3048" s="6">
        <v>967.74</v>
      </c>
      <c r="H3048" s="6">
        <v>1464.1</v>
      </c>
      <c r="I3048" s="5" t="s">
        <v>29719</v>
      </c>
    </row>
    <row r="3049" ht="19" customHeight="1" spans="1:9">
      <c r="A3049" s="5">
        <v>8</v>
      </c>
      <c r="B3049" s="5" t="s">
        <v>762</v>
      </c>
      <c r="C3049" s="5" t="s">
        <v>82</v>
      </c>
      <c r="D3049" s="5">
        <v>31</v>
      </c>
      <c r="E3049" s="6">
        <v>1000</v>
      </c>
      <c r="F3049" s="5" t="s">
        <v>113</v>
      </c>
      <c r="G3049" s="6">
        <v>6000</v>
      </c>
      <c r="H3049" s="6">
        <v>6842.1</v>
      </c>
      <c r="I3049" s="5" t="s">
        <v>29719</v>
      </c>
    </row>
    <row r="3050" ht="19" customHeight="1" spans="1:9">
      <c r="A3050" s="5">
        <v>8</v>
      </c>
      <c r="B3050" s="5" t="s">
        <v>765</v>
      </c>
      <c r="C3050" s="5" t="s">
        <v>82</v>
      </c>
      <c r="D3050" s="5">
        <v>31</v>
      </c>
      <c r="E3050" s="6">
        <v>1000</v>
      </c>
      <c r="F3050" s="5" t="s">
        <v>120</v>
      </c>
      <c r="G3050" s="6">
        <v>6000</v>
      </c>
      <c r="H3050" s="6">
        <v>1489.4</v>
      </c>
      <c r="I3050" s="5" t="s">
        <v>29740</v>
      </c>
    </row>
    <row r="3051" ht="19" customHeight="1" spans="1:9">
      <c r="A3051" s="5">
        <v>8</v>
      </c>
      <c r="B3051" s="5" t="s">
        <v>766</v>
      </c>
      <c r="C3051" s="5" t="s">
        <v>82</v>
      </c>
      <c r="D3051" s="5">
        <v>31</v>
      </c>
      <c r="E3051" s="6">
        <v>1000</v>
      </c>
      <c r="F3051" s="5" t="s">
        <v>113</v>
      </c>
      <c r="G3051" s="6">
        <v>6000</v>
      </c>
      <c r="H3051" s="6">
        <v>6169.4</v>
      </c>
      <c r="I3051" s="5" t="s">
        <v>29719</v>
      </c>
    </row>
    <row r="3052" ht="19" customHeight="1" spans="1:9">
      <c r="A3052" s="5">
        <v>8</v>
      </c>
      <c r="B3052" s="5" t="s">
        <v>767</v>
      </c>
      <c r="C3052" s="5" t="s">
        <v>82</v>
      </c>
      <c r="D3052" s="5">
        <v>31</v>
      </c>
      <c r="E3052" s="6">
        <v>1000</v>
      </c>
      <c r="F3052" s="5" t="s">
        <v>113</v>
      </c>
      <c r="G3052" s="6">
        <v>6000</v>
      </c>
      <c r="H3052" s="6">
        <v>10609</v>
      </c>
      <c r="I3052" s="5" t="s">
        <v>29719</v>
      </c>
    </row>
    <row r="3053" ht="19" customHeight="1" spans="1:9">
      <c r="A3053" s="5">
        <v>8</v>
      </c>
      <c r="B3053" s="5" t="s">
        <v>770</v>
      </c>
      <c r="C3053" s="5" t="s">
        <v>82</v>
      </c>
      <c r="D3053" s="5">
        <v>5</v>
      </c>
      <c r="E3053" s="6">
        <v>1000</v>
      </c>
      <c r="F3053" s="5" t="s">
        <v>113</v>
      </c>
      <c r="G3053" s="6">
        <v>967.74</v>
      </c>
      <c r="H3053" s="6">
        <v>1409.4</v>
      </c>
      <c r="I3053" s="5" t="s">
        <v>29719</v>
      </c>
    </row>
    <row r="3054" ht="19" customHeight="1" spans="1:9">
      <c r="A3054" s="5">
        <v>8</v>
      </c>
      <c r="B3054" s="5" t="s">
        <v>771</v>
      </c>
      <c r="C3054" s="5" t="s">
        <v>82</v>
      </c>
      <c r="D3054" s="5">
        <v>31</v>
      </c>
      <c r="E3054" s="6">
        <v>1000</v>
      </c>
      <c r="F3054" s="5" t="s">
        <v>113</v>
      </c>
      <c r="G3054" s="6">
        <v>6000</v>
      </c>
      <c r="H3054" s="6">
        <v>8278.6</v>
      </c>
      <c r="I3054" s="5" t="s">
        <v>29719</v>
      </c>
    </row>
    <row r="3055" ht="19" customHeight="1" spans="1:9">
      <c r="A3055" s="5">
        <v>8</v>
      </c>
      <c r="B3055" s="5" t="s">
        <v>772</v>
      </c>
      <c r="C3055" s="5" t="s">
        <v>82</v>
      </c>
      <c r="D3055" s="5">
        <v>31</v>
      </c>
      <c r="E3055" s="6">
        <v>1000</v>
      </c>
      <c r="F3055" s="5" t="s">
        <v>120</v>
      </c>
      <c r="G3055" s="6">
        <v>6000</v>
      </c>
      <c r="H3055" s="6">
        <v>3983.5</v>
      </c>
      <c r="I3055" s="5" t="s">
        <v>29740</v>
      </c>
    </row>
    <row r="3056" ht="19" customHeight="1" spans="1:9">
      <c r="A3056" s="5">
        <v>8</v>
      </c>
      <c r="B3056" s="5" t="s">
        <v>776</v>
      </c>
      <c r="C3056" s="5" t="s">
        <v>82</v>
      </c>
      <c r="D3056" s="5">
        <v>31</v>
      </c>
      <c r="E3056" s="6">
        <v>1000</v>
      </c>
      <c r="F3056" s="5" t="s">
        <v>120</v>
      </c>
      <c r="G3056" s="6">
        <v>6000</v>
      </c>
      <c r="H3056" s="6">
        <v>3239.7</v>
      </c>
      <c r="I3056" s="5" t="s">
        <v>29740</v>
      </c>
    </row>
    <row r="3057" ht="19" customHeight="1" spans="1:9">
      <c r="A3057" s="5">
        <v>8</v>
      </c>
      <c r="B3057" s="5" t="s">
        <v>778</v>
      </c>
      <c r="C3057" s="5" t="s">
        <v>82</v>
      </c>
      <c r="D3057" s="5">
        <v>31</v>
      </c>
      <c r="E3057" s="6">
        <v>1000</v>
      </c>
      <c r="F3057" s="5" t="s">
        <v>113</v>
      </c>
      <c r="G3057" s="6">
        <v>6000</v>
      </c>
      <c r="H3057" s="6">
        <v>7112.1</v>
      </c>
      <c r="I3057" s="5" t="s">
        <v>29719</v>
      </c>
    </row>
    <row r="3058" ht="19" customHeight="1" spans="1:9">
      <c r="A3058" s="5">
        <v>8</v>
      </c>
      <c r="B3058" s="5" t="s">
        <v>781</v>
      </c>
      <c r="C3058" s="5" t="s">
        <v>82</v>
      </c>
      <c r="D3058" s="5">
        <v>31</v>
      </c>
      <c r="E3058" s="6">
        <v>1000</v>
      </c>
      <c r="F3058" s="5" t="s">
        <v>120</v>
      </c>
      <c r="G3058" s="6">
        <v>6000</v>
      </c>
      <c r="H3058" s="6">
        <v>5160.4</v>
      </c>
      <c r="I3058" s="5" t="s">
        <v>29740</v>
      </c>
    </row>
    <row r="3059" ht="19" customHeight="1" spans="1:9">
      <c r="A3059" s="5">
        <v>8</v>
      </c>
      <c r="B3059" s="5" t="s">
        <v>782</v>
      </c>
      <c r="C3059" s="5" t="s">
        <v>82</v>
      </c>
      <c r="D3059" s="5">
        <v>31</v>
      </c>
      <c r="E3059" s="6">
        <v>1000</v>
      </c>
      <c r="F3059" s="5" t="s">
        <v>113</v>
      </c>
      <c r="G3059" s="6">
        <v>6000</v>
      </c>
      <c r="H3059" s="6">
        <v>12390.8</v>
      </c>
      <c r="I3059" s="5" t="s">
        <v>29719</v>
      </c>
    </row>
    <row r="3060" ht="19" customHeight="1" spans="1:9">
      <c r="A3060" s="5">
        <v>8</v>
      </c>
      <c r="B3060" s="5" t="s">
        <v>783</v>
      </c>
      <c r="C3060" s="5" t="s">
        <v>82</v>
      </c>
      <c r="D3060" s="5">
        <v>31</v>
      </c>
      <c r="E3060" s="6">
        <v>1000</v>
      </c>
      <c r="F3060" s="5" t="s">
        <v>120</v>
      </c>
      <c r="G3060" s="6">
        <v>6000</v>
      </c>
      <c r="H3060" s="6">
        <v>3472.9</v>
      </c>
      <c r="I3060" s="5" t="s">
        <v>29740</v>
      </c>
    </row>
    <row r="3061" ht="19" customHeight="1" spans="1:9">
      <c r="A3061" s="5">
        <v>8</v>
      </c>
      <c r="B3061" s="5" t="s">
        <v>785</v>
      </c>
      <c r="C3061" s="5" t="s">
        <v>82</v>
      </c>
      <c r="D3061" s="5">
        <v>12</v>
      </c>
      <c r="E3061" s="6">
        <v>1000</v>
      </c>
      <c r="F3061" s="5" t="s">
        <v>120</v>
      </c>
      <c r="G3061" s="6">
        <v>2322.58</v>
      </c>
      <c r="H3061" s="6">
        <v>137.4</v>
      </c>
      <c r="I3061" s="5" t="s">
        <v>29740</v>
      </c>
    </row>
    <row r="3062" ht="19" customHeight="1" spans="1:9">
      <c r="A3062" s="5">
        <v>8</v>
      </c>
      <c r="B3062" s="5" t="s">
        <v>786</v>
      </c>
      <c r="C3062" s="5" t="s">
        <v>82</v>
      </c>
      <c r="D3062" s="5">
        <v>31</v>
      </c>
      <c r="E3062" s="6">
        <v>1000</v>
      </c>
      <c r="F3062" s="5" t="s">
        <v>120</v>
      </c>
      <c r="G3062" s="6">
        <v>6000</v>
      </c>
      <c r="H3062" s="6">
        <v>3439.9</v>
      </c>
      <c r="I3062" s="5" t="s">
        <v>29740</v>
      </c>
    </row>
    <row r="3063" ht="19" customHeight="1" spans="1:9">
      <c r="A3063" s="5">
        <v>8</v>
      </c>
      <c r="B3063" s="5" t="s">
        <v>788</v>
      </c>
      <c r="C3063" s="5" t="s">
        <v>82</v>
      </c>
      <c r="D3063" s="5">
        <v>11</v>
      </c>
      <c r="E3063" s="6">
        <v>1000</v>
      </c>
      <c r="F3063" s="5" t="s">
        <v>113</v>
      </c>
      <c r="G3063" s="6">
        <v>2129.03</v>
      </c>
      <c r="H3063" s="6">
        <v>1313.8</v>
      </c>
      <c r="I3063" s="5" t="s">
        <v>29719</v>
      </c>
    </row>
    <row r="3064" ht="19" customHeight="1" spans="1:9">
      <c r="A3064" s="5">
        <v>8</v>
      </c>
      <c r="B3064" s="5" t="s">
        <v>791</v>
      </c>
      <c r="C3064" s="5" t="s">
        <v>82</v>
      </c>
      <c r="D3064" s="5">
        <v>31</v>
      </c>
      <c r="E3064" s="6">
        <v>1000</v>
      </c>
      <c r="F3064" s="5" t="s">
        <v>120</v>
      </c>
      <c r="G3064" s="6">
        <v>6000</v>
      </c>
      <c r="H3064" s="6">
        <v>582.2</v>
      </c>
      <c r="I3064" s="5" t="s">
        <v>29740</v>
      </c>
    </row>
    <row r="3065" ht="19" customHeight="1" spans="1:9">
      <c r="A3065" s="5">
        <v>8</v>
      </c>
      <c r="B3065" s="5" t="s">
        <v>81</v>
      </c>
      <c r="C3065" s="5" t="s">
        <v>82</v>
      </c>
      <c r="D3065" s="5">
        <v>26</v>
      </c>
      <c r="E3065" s="6">
        <v>300</v>
      </c>
      <c r="F3065" s="5" t="s">
        <v>113</v>
      </c>
      <c r="G3065" s="6">
        <v>4193.55</v>
      </c>
      <c r="H3065" s="6">
        <v>10934.6</v>
      </c>
      <c r="I3065" s="5" t="s">
        <v>29719</v>
      </c>
    </row>
    <row r="3066" ht="19" customHeight="1" spans="1:9">
      <c r="A3066" s="5">
        <v>8</v>
      </c>
      <c r="B3066" s="5" t="s">
        <v>84</v>
      </c>
      <c r="C3066" s="5" t="s">
        <v>82</v>
      </c>
      <c r="D3066" s="5">
        <v>26</v>
      </c>
      <c r="E3066" s="6">
        <v>300</v>
      </c>
      <c r="F3066" s="5" t="s">
        <v>113</v>
      </c>
      <c r="G3066" s="6">
        <v>4193.55</v>
      </c>
      <c r="H3066" s="6">
        <v>7457.8</v>
      </c>
      <c r="I3066" s="5" t="s">
        <v>29719</v>
      </c>
    </row>
    <row r="3067" ht="19" customHeight="1" spans="1:9">
      <c r="A3067" s="5">
        <v>8</v>
      </c>
      <c r="B3067" s="5" t="s">
        <v>85</v>
      </c>
      <c r="C3067" s="5" t="s">
        <v>82</v>
      </c>
      <c r="D3067" s="5">
        <v>26</v>
      </c>
      <c r="E3067" s="6">
        <v>150</v>
      </c>
      <c r="F3067" s="5" t="s">
        <v>113</v>
      </c>
      <c r="G3067" s="6">
        <v>2516.13</v>
      </c>
      <c r="H3067" s="6">
        <v>8104.5</v>
      </c>
      <c r="I3067" s="5" t="s">
        <v>29719</v>
      </c>
    </row>
    <row r="3068" ht="19" customHeight="1" spans="1:9">
      <c r="A3068" s="5">
        <v>8</v>
      </c>
      <c r="B3068" s="5" t="s">
        <v>416</v>
      </c>
      <c r="C3068" s="5" t="s">
        <v>29734</v>
      </c>
      <c r="D3068" s="5">
        <v>31</v>
      </c>
      <c r="E3068" s="6">
        <v>150</v>
      </c>
      <c r="F3068" s="5" t="s">
        <v>120</v>
      </c>
      <c r="G3068" s="6">
        <v>3000</v>
      </c>
      <c r="H3068" s="6">
        <v>1821.1</v>
      </c>
      <c r="I3068" s="5" t="s">
        <v>29740</v>
      </c>
    </row>
    <row r="3069" ht="19" customHeight="1" spans="1:9">
      <c r="A3069" s="5">
        <v>8</v>
      </c>
      <c r="B3069" s="5" t="s">
        <v>424</v>
      </c>
      <c r="C3069" s="5" t="s">
        <v>29734</v>
      </c>
      <c r="D3069" s="5">
        <v>31</v>
      </c>
      <c r="E3069" s="6">
        <v>150</v>
      </c>
      <c r="F3069" s="5" t="s">
        <v>120</v>
      </c>
      <c r="G3069" s="6">
        <v>3000</v>
      </c>
      <c r="H3069" s="6">
        <v>1538.9</v>
      </c>
      <c r="I3069" s="5" t="s">
        <v>29740</v>
      </c>
    </row>
    <row r="3070" ht="19" customHeight="1" spans="1:9">
      <c r="A3070" s="5">
        <v>8</v>
      </c>
      <c r="B3070" s="5" t="s">
        <v>484</v>
      </c>
      <c r="C3070" s="5" t="s">
        <v>29734</v>
      </c>
      <c r="D3070" s="5">
        <v>31</v>
      </c>
      <c r="E3070" s="6">
        <v>150</v>
      </c>
      <c r="F3070" s="5" t="s">
        <v>120</v>
      </c>
      <c r="G3070" s="6">
        <v>3000</v>
      </c>
      <c r="H3070" s="6">
        <v>714.2</v>
      </c>
      <c r="I3070" s="5" t="s">
        <v>29740</v>
      </c>
    </row>
    <row r="3071" ht="19" customHeight="1" spans="1:9">
      <c r="A3071" s="5">
        <v>8</v>
      </c>
      <c r="B3071" s="5" t="s">
        <v>490</v>
      </c>
      <c r="C3071" s="5" t="s">
        <v>29734</v>
      </c>
      <c r="D3071" s="5">
        <v>31</v>
      </c>
      <c r="E3071" s="6">
        <v>150</v>
      </c>
      <c r="F3071" s="5" t="s">
        <v>120</v>
      </c>
      <c r="G3071" s="6">
        <v>3000</v>
      </c>
      <c r="H3071" s="6">
        <v>1556.1</v>
      </c>
      <c r="I3071" s="5" t="s">
        <v>29740</v>
      </c>
    </row>
    <row r="3072" ht="19" customHeight="1" spans="1:9">
      <c r="A3072" s="5">
        <v>8</v>
      </c>
      <c r="B3072" s="5" t="s">
        <v>491</v>
      </c>
      <c r="C3072" s="5" t="s">
        <v>29734</v>
      </c>
      <c r="D3072" s="5">
        <v>7</v>
      </c>
      <c r="E3072" s="6">
        <v>260</v>
      </c>
      <c r="F3072" s="5" t="s">
        <v>120</v>
      </c>
      <c r="G3072" s="6">
        <v>1129.03</v>
      </c>
      <c r="H3072" s="6">
        <v>833</v>
      </c>
      <c r="I3072" s="5" t="s">
        <v>29740</v>
      </c>
    </row>
    <row r="3073" ht="19" customHeight="1" spans="1:9">
      <c r="A3073" s="5">
        <v>8</v>
      </c>
      <c r="B3073" s="5" t="s">
        <v>29607</v>
      </c>
      <c r="C3073" s="5" t="s">
        <v>29734</v>
      </c>
      <c r="D3073" s="5">
        <v>25</v>
      </c>
      <c r="E3073" s="6">
        <v>260</v>
      </c>
      <c r="F3073" s="5" t="s">
        <v>120</v>
      </c>
      <c r="G3073" s="6">
        <v>4032.26</v>
      </c>
      <c r="H3073" s="6">
        <v>3037.6</v>
      </c>
      <c r="I3073" s="5" t="s">
        <v>29740</v>
      </c>
    </row>
    <row r="3074" ht="19" customHeight="1" spans="1:9">
      <c r="A3074" s="5">
        <v>8</v>
      </c>
      <c r="B3074" s="5" t="s">
        <v>497</v>
      </c>
      <c r="C3074" s="5" t="s">
        <v>29734</v>
      </c>
      <c r="D3074" s="5">
        <v>31</v>
      </c>
      <c r="E3074" s="6">
        <v>150</v>
      </c>
      <c r="F3074" s="5" t="s">
        <v>120</v>
      </c>
      <c r="G3074" s="6">
        <v>3000</v>
      </c>
      <c r="H3074" s="6">
        <v>1618.2</v>
      </c>
      <c r="I3074" s="5" t="s">
        <v>29740</v>
      </c>
    </row>
    <row r="3075" ht="19" customHeight="1" spans="1:9">
      <c r="A3075" s="5">
        <v>8</v>
      </c>
      <c r="B3075" s="5" t="s">
        <v>499</v>
      </c>
      <c r="C3075" s="5" t="s">
        <v>29734</v>
      </c>
      <c r="D3075" s="5">
        <v>31</v>
      </c>
      <c r="E3075" s="6">
        <v>150</v>
      </c>
      <c r="F3075" s="5" t="s">
        <v>120</v>
      </c>
      <c r="G3075" s="6">
        <v>3000</v>
      </c>
      <c r="H3075" s="6">
        <v>3042</v>
      </c>
      <c r="I3075" s="5" t="s">
        <v>29740</v>
      </c>
    </row>
    <row r="3076" ht="19" customHeight="1" spans="1:9">
      <c r="A3076" s="5">
        <v>8</v>
      </c>
      <c r="B3076" s="5" t="s">
        <v>508</v>
      </c>
      <c r="C3076" s="5" t="s">
        <v>29734</v>
      </c>
      <c r="D3076" s="5">
        <v>31</v>
      </c>
      <c r="E3076" s="6">
        <v>150</v>
      </c>
      <c r="F3076" s="5" t="s">
        <v>120</v>
      </c>
      <c r="G3076" s="6">
        <v>3000</v>
      </c>
      <c r="H3076" s="6">
        <v>1126.9</v>
      </c>
      <c r="I3076" s="5" t="s">
        <v>29740</v>
      </c>
    </row>
    <row r="3077" ht="19" customHeight="1" spans="1:9">
      <c r="A3077" s="5">
        <v>8</v>
      </c>
      <c r="B3077" s="5" t="s">
        <v>434</v>
      </c>
      <c r="C3077" s="5" t="s">
        <v>29729</v>
      </c>
      <c r="D3077" s="5">
        <v>31</v>
      </c>
      <c r="E3077" s="6">
        <v>260</v>
      </c>
      <c r="F3077" s="5" t="s">
        <v>120</v>
      </c>
      <c r="G3077" s="6">
        <v>5000</v>
      </c>
      <c r="H3077" s="6">
        <v>1571.3</v>
      </c>
      <c r="I3077" s="5" t="s">
        <v>29740</v>
      </c>
    </row>
    <row r="3078" ht="19" customHeight="1" spans="1:9">
      <c r="A3078" s="5">
        <v>8</v>
      </c>
      <c r="B3078" s="5" t="s">
        <v>438</v>
      </c>
      <c r="C3078" s="5" t="s">
        <v>29729</v>
      </c>
      <c r="D3078" s="5">
        <v>31</v>
      </c>
      <c r="E3078" s="6">
        <v>260</v>
      </c>
      <c r="F3078" s="5" t="s">
        <v>120</v>
      </c>
      <c r="G3078" s="6">
        <v>5000</v>
      </c>
      <c r="H3078" s="6">
        <v>175.48</v>
      </c>
      <c r="I3078" s="5" t="s">
        <v>29740</v>
      </c>
    </row>
    <row r="3079" ht="19" customHeight="1" spans="1:9">
      <c r="A3079" s="5">
        <v>8</v>
      </c>
      <c r="B3079" s="5" t="s">
        <v>452</v>
      </c>
      <c r="C3079" s="5" t="s">
        <v>29729</v>
      </c>
      <c r="D3079" s="5">
        <v>31</v>
      </c>
      <c r="E3079" s="6">
        <v>260</v>
      </c>
      <c r="F3079" s="5" t="s">
        <v>120</v>
      </c>
      <c r="G3079" s="6">
        <v>5000</v>
      </c>
      <c r="H3079" s="6">
        <v>678.4</v>
      </c>
      <c r="I3079" s="5" t="s">
        <v>29740</v>
      </c>
    </row>
    <row r="3080" ht="19" customHeight="1" spans="1:9">
      <c r="A3080" s="5">
        <v>8</v>
      </c>
      <c r="B3080" s="5" t="s">
        <v>467</v>
      </c>
      <c r="C3080" s="5" t="s">
        <v>29729</v>
      </c>
      <c r="D3080" s="5">
        <v>31</v>
      </c>
      <c r="E3080" s="6">
        <v>150</v>
      </c>
      <c r="F3080" s="5" t="s">
        <v>120</v>
      </c>
      <c r="G3080" s="6">
        <v>3000</v>
      </c>
      <c r="H3080" s="6">
        <v>5100.9</v>
      </c>
      <c r="I3080" s="5" t="s">
        <v>29740</v>
      </c>
    </row>
    <row r="3081" ht="19" customHeight="1" spans="1:9">
      <c r="A3081" s="5">
        <v>8</v>
      </c>
      <c r="B3081" s="5" t="s">
        <v>496</v>
      </c>
      <c r="C3081" s="5" t="s">
        <v>29729</v>
      </c>
      <c r="D3081" s="5">
        <v>13</v>
      </c>
      <c r="E3081" s="6">
        <v>260</v>
      </c>
      <c r="F3081" s="5" t="s">
        <v>120</v>
      </c>
      <c r="G3081" s="6">
        <v>2096.77</v>
      </c>
      <c r="H3081" s="6">
        <v>294.9</v>
      </c>
      <c r="I3081" s="5" t="s">
        <v>29740</v>
      </c>
    </row>
    <row r="3082" ht="19" customHeight="1" spans="1:9">
      <c r="A3082" s="5">
        <v>8</v>
      </c>
      <c r="B3082" s="5" t="s">
        <v>514</v>
      </c>
      <c r="C3082" s="5" t="s">
        <v>29729</v>
      </c>
      <c r="D3082" s="5">
        <v>31</v>
      </c>
      <c r="E3082" s="6">
        <v>150</v>
      </c>
      <c r="F3082" s="5" t="s">
        <v>120</v>
      </c>
      <c r="G3082" s="6">
        <v>3000</v>
      </c>
      <c r="H3082" s="6">
        <v>3761</v>
      </c>
      <c r="I3082" s="5" t="s">
        <v>29740</v>
      </c>
    </row>
    <row r="3083" ht="19" customHeight="1" spans="1:9">
      <c r="A3083" s="5">
        <v>8</v>
      </c>
      <c r="B3083" s="5" t="s">
        <v>831</v>
      </c>
      <c r="C3083" s="5" t="s">
        <v>253</v>
      </c>
      <c r="D3083" s="5">
        <v>31</v>
      </c>
      <c r="E3083" s="6">
        <v>150</v>
      </c>
      <c r="F3083" s="5" t="s">
        <v>113</v>
      </c>
      <c r="G3083" s="6">
        <v>3000</v>
      </c>
      <c r="H3083" s="6">
        <v>0</v>
      </c>
      <c r="I3083" s="5" t="s">
        <v>29719</v>
      </c>
    </row>
    <row r="3084" ht="19" customHeight="1" spans="1:9">
      <c r="A3084" s="5">
        <v>8</v>
      </c>
      <c r="B3084" s="5" t="s">
        <v>833</v>
      </c>
      <c r="C3084" s="5" t="s">
        <v>558</v>
      </c>
      <c r="D3084" s="5">
        <v>31</v>
      </c>
      <c r="E3084" s="6">
        <v>150</v>
      </c>
      <c r="F3084" s="5" t="s">
        <v>113</v>
      </c>
      <c r="G3084" s="6">
        <v>3000</v>
      </c>
      <c r="H3084" s="6">
        <v>0</v>
      </c>
      <c r="I3084" s="5" t="s">
        <v>29719</v>
      </c>
    </row>
    <row r="3085" ht="19" customHeight="1" spans="1:9">
      <c r="A3085" s="5">
        <v>8</v>
      </c>
      <c r="B3085" s="5" t="s">
        <v>29733</v>
      </c>
      <c r="C3085" s="5" t="s">
        <v>558</v>
      </c>
      <c r="D3085" s="5">
        <v>31</v>
      </c>
      <c r="E3085" s="6">
        <v>150</v>
      </c>
      <c r="F3085" s="5" t="s">
        <v>113</v>
      </c>
      <c r="G3085" s="6">
        <v>3000</v>
      </c>
      <c r="H3085" s="6">
        <v>0</v>
      </c>
      <c r="I3085" s="5" t="s">
        <v>29719</v>
      </c>
    </row>
    <row r="3086" ht="19" customHeight="1" spans="1:9">
      <c r="A3086" s="5">
        <v>8</v>
      </c>
      <c r="B3086" s="5" t="s">
        <v>847</v>
      </c>
      <c r="C3086" s="5" t="s">
        <v>845</v>
      </c>
      <c r="D3086" s="5">
        <v>31</v>
      </c>
      <c r="E3086" s="6">
        <v>150</v>
      </c>
      <c r="F3086" s="5" t="s">
        <v>113</v>
      </c>
      <c r="G3086" s="6">
        <v>3000</v>
      </c>
      <c r="H3086" s="6">
        <v>0</v>
      </c>
      <c r="I3086" s="5" t="s">
        <v>29719</v>
      </c>
    </row>
    <row r="3087" ht="19" customHeight="1" spans="1:9">
      <c r="A3087" s="5">
        <v>8</v>
      </c>
      <c r="B3087" s="5" t="s">
        <v>29665</v>
      </c>
      <c r="C3087" s="5" t="s">
        <v>845</v>
      </c>
      <c r="D3087" s="5">
        <v>31</v>
      </c>
      <c r="E3087" s="6">
        <v>150</v>
      </c>
      <c r="F3087" s="5" t="s">
        <v>113</v>
      </c>
      <c r="G3087" s="6">
        <v>3000</v>
      </c>
      <c r="H3087" s="6">
        <v>0</v>
      </c>
      <c r="I3087" s="5" t="s">
        <v>29719</v>
      </c>
    </row>
    <row r="3088" ht="19" customHeight="1" spans="1:9">
      <c r="A3088" s="5">
        <v>8</v>
      </c>
      <c r="B3088" s="5" t="s">
        <v>850</v>
      </c>
      <c r="C3088" s="5" t="s">
        <v>845</v>
      </c>
      <c r="D3088" s="5">
        <v>31</v>
      </c>
      <c r="E3088" s="6">
        <v>150</v>
      </c>
      <c r="F3088" s="5" t="s">
        <v>113</v>
      </c>
      <c r="G3088" s="6">
        <v>3000</v>
      </c>
      <c r="H3088" s="6">
        <v>0</v>
      </c>
      <c r="I3088" s="5" t="s">
        <v>29719</v>
      </c>
    </row>
    <row r="3089" ht="19" customHeight="1" spans="1:9">
      <c r="A3089" s="5">
        <v>8</v>
      </c>
      <c r="B3089" s="5" t="s">
        <v>166</v>
      </c>
      <c r="C3089" s="5" t="s">
        <v>29721</v>
      </c>
      <c r="D3089" s="5">
        <v>31</v>
      </c>
      <c r="E3089" s="6">
        <v>1000</v>
      </c>
      <c r="F3089" s="5" t="s">
        <v>120</v>
      </c>
      <c r="G3089" s="6">
        <v>6000</v>
      </c>
      <c r="H3089" s="6">
        <v>0</v>
      </c>
      <c r="I3089" s="5" t="s">
        <v>29740</v>
      </c>
    </row>
    <row r="3090" ht="19" customHeight="1" spans="1:9">
      <c r="A3090" s="5">
        <v>8</v>
      </c>
      <c r="B3090" s="5" t="s">
        <v>675</v>
      </c>
      <c r="C3090" s="5" t="s">
        <v>640</v>
      </c>
      <c r="D3090" s="5">
        <v>31</v>
      </c>
      <c r="E3090" s="6">
        <v>150</v>
      </c>
      <c r="F3090" s="5" t="s">
        <v>113</v>
      </c>
      <c r="G3090" s="6">
        <v>3000</v>
      </c>
      <c r="H3090" s="6">
        <v>0</v>
      </c>
      <c r="I3090" s="5" t="s">
        <v>29719</v>
      </c>
    </row>
    <row r="3091" ht="19" customHeight="1" spans="1:9">
      <c r="A3091" s="5">
        <v>8</v>
      </c>
      <c r="B3091" s="5" t="s">
        <v>687</v>
      </c>
      <c r="C3091" s="5" t="s">
        <v>640</v>
      </c>
      <c r="D3091" s="5">
        <v>31</v>
      </c>
      <c r="E3091" s="6">
        <v>150</v>
      </c>
      <c r="F3091" s="5" t="s">
        <v>113</v>
      </c>
      <c r="G3091" s="6">
        <v>3000</v>
      </c>
      <c r="H3091" s="6">
        <v>0</v>
      </c>
      <c r="I3091" s="5" t="s">
        <v>29719</v>
      </c>
    </row>
    <row r="3092" ht="19" customHeight="1" spans="1:9">
      <c r="A3092" s="5">
        <v>8</v>
      </c>
      <c r="B3092" s="5" t="s">
        <v>688</v>
      </c>
      <c r="C3092" s="5" t="s">
        <v>640</v>
      </c>
      <c r="D3092" s="5">
        <v>31</v>
      </c>
      <c r="E3092" s="6">
        <v>150</v>
      </c>
      <c r="F3092" s="5" t="s">
        <v>113</v>
      </c>
      <c r="G3092" s="6">
        <v>3000</v>
      </c>
      <c r="H3092" s="6">
        <v>0</v>
      </c>
      <c r="I3092" s="5" t="s">
        <v>29719</v>
      </c>
    </row>
    <row r="3093" ht="19" customHeight="1" spans="1:9">
      <c r="A3093" s="5">
        <v>8</v>
      </c>
      <c r="B3093" s="5" t="s">
        <v>704</v>
      </c>
      <c r="C3093" s="5" t="s">
        <v>640</v>
      </c>
      <c r="D3093" s="5">
        <v>31</v>
      </c>
      <c r="E3093" s="6">
        <v>150</v>
      </c>
      <c r="F3093" s="5" t="s">
        <v>113</v>
      </c>
      <c r="G3093" s="6">
        <v>3000</v>
      </c>
      <c r="H3093" s="6">
        <v>0</v>
      </c>
      <c r="I3093" s="5" t="s">
        <v>29719</v>
      </c>
    </row>
    <row r="3094" ht="19" customHeight="1" spans="1:9">
      <c r="A3094" s="5">
        <v>8</v>
      </c>
      <c r="B3094" s="5" t="s">
        <v>724</v>
      </c>
      <c r="C3094" s="5" t="s">
        <v>640</v>
      </c>
      <c r="D3094" s="5">
        <v>31</v>
      </c>
      <c r="E3094" s="6">
        <v>150</v>
      </c>
      <c r="F3094" s="5" t="s">
        <v>113</v>
      </c>
      <c r="G3094" s="6">
        <v>3000</v>
      </c>
      <c r="H3094" s="6">
        <v>0</v>
      </c>
      <c r="I3094" s="5" t="s">
        <v>29719</v>
      </c>
    </row>
    <row r="3095" ht="19" customHeight="1" spans="1:9">
      <c r="A3095" s="5">
        <v>8</v>
      </c>
      <c r="B3095" s="5" t="s">
        <v>725</v>
      </c>
      <c r="C3095" s="5" t="s">
        <v>640</v>
      </c>
      <c r="D3095" s="5">
        <v>31</v>
      </c>
      <c r="E3095" s="6">
        <v>150</v>
      </c>
      <c r="F3095" s="5" t="s">
        <v>113</v>
      </c>
      <c r="G3095" s="6">
        <v>3000</v>
      </c>
      <c r="H3095" s="6">
        <v>0</v>
      </c>
      <c r="I3095" s="5" t="s">
        <v>29719</v>
      </c>
    </row>
    <row r="3096" ht="19" customHeight="1" spans="1:9">
      <c r="A3096" s="5">
        <v>8</v>
      </c>
      <c r="B3096" s="5" t="s">
        <v>727</v>
      </c>
      <c r="C3096" s="5" t="s">
        <v>640</v>
      </c>
      <c r="D3096" s="5">
        <v>31</v>
      </c>
      <c r="E3096" s="6">
        <v>150</v>
      </c>
      <c r="F3096" s="5" t="s">
        <v>113</v>
      </c>
      <c r="G3096" s="6">
        <v>3000</v>
      </c>
      <c r="H3096" s="6">
        <v>0</v>
      </c>
      <c r="I3096" s="5" t="s">
        <v>29719</v>
      </c>
    </row>
    <row r="3097" ht="19" customHeight="1" spans="1:9">
      <c r="A3097" s="5">
        <v>8</v>
      </c>
      <c r="B3097" s="5" t="s">
        <v>728</v>
      </c>
      <c r="C3097" s="5" t="s">
        <v>640</v>
      </c>
      <c r="D3097" s="5">
        <v>31</v>
      </c>
      <c r="E3097" s="6">
        <v>150</v>
      </c>
      <c r="F3097" s="5" t="s">
        <v>113</v>
      </c>
      <c r="G3097" s="6">
        <v>3000</v>
      </c>
      <c r="H3097" s="6">
        <v>0</v>
      </c>
      <c r="I3097" s="5" t="s">
        <v>29719</v>
      </c>
    </row>
    <row r="3098" ht="19" customHeight="1" spans="1:9">
      <c r="A3098" s="5">
        <v>8</v>
      </c>
      <c r="B3098" s="5" t="s">
        <v>526</v>
      </c>
      <c r="C3098" s="5" t="s">
        <v>640</v>
      </c>
      <c r="D3098" s="5">
        <v>31</v>
      </c>
      <c r="E3098" s="6">
        <v>150</v>
      </c>
      <c r="F3098" s="5" t="s">
        <v>113</v>
      </c>
      <c r="G3098" s="6">
        <v>3000</v>
      </c>
      <c r="H3098" s="6">
        <v>0</v>
      </c>
      <c r="I3098" s="5" t="s">
        <v>29719</v>
      </c>
    </row>
    <row r="3099" ht="19" customHeight="1" spans="1:9">
      <c r="A3099" s="5">
        <v>8</v>
      </c>
      <c r="B3099" s="5" t="s">
        <v>730</v>
      </c>
      <c r="C3099" s="5" t="s">
        <v>640</v>
      </c>
      <c r="D3099" s="5">
        <v>31</v>
      </c>
      <c r="E3099" s="6">
        <v>150</v>
      </c>
      <c r="F3099" s="5" t="s">
        <v>113</v>
      </c>
      <c r="G3099" s="6">
        <v>3000</v>
      </c>
      <c r="H3099" s="6">
        <v>0</v>
      </c>
      <c r="I3099" s="5" t="s">
        <v>29719</v>
      </c>
    </row>
    <row r="3100" ht="19" customHeight="1" spans="1:9">
      <c r="A3100" s="5">
        <v>8</v>
      </c>
      <c r="B3100" s="5" t="s">
        <v>739</v>
      </c>
      <c r="C3100" s="5" t="s">
        <v>640</v>
      </c>
      <c r="D3100" s="5">
        <v>31</v>
      </c>
      <c r="E3100" s="6">
        <v>150</v>
      </c>
      <c r="F3100" s="5" t="s">
        <v>113</v>
      </c>
      <c r="G3100" s="6">
        <v>3000</v>
      </c>
      <c r="H3100" s="6">
        <v>0</v>
      </c>
      <c r="I3100" s="5" t="s">
        <v>29719</v>
      </c>
    </row>
    <row r="3101" ht="19" customHeight="1" spans="1:9">
      <c r="A3101" s="5">
        <v>8</v>
      </c>
      <c r="B3101" s="5" t="s">
        <v>740</v>
      </c>
      <c r="C3101" s="5" t="s">
        <v>640</v>
      </c>
      <c r="D3101" s="5">
        <v>31</v>
      </c>
      <c r="E3101" s="6">
        <v>150</v>
      </c>
      <c r="F3101" s="5" t="s">
        <v>113</v>
      </c>
      <c r="G3101" s="6">
        <v>3000</v>
      </c>
      <c r="H3101" s="6">
        <v>0</v>
      </c>
      <c r="I3101" s="5" t="s">
        <v>29719</v>
      </c>
    </row>
  </sheetData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8" customWidth="1"/>
    <col min="2" max="2" width="16" customWidth="1"/>
    <col min="3" max="3" width="22" customWidth="1"/>
    <col min="4" max="4" width="13" customWidth="1"/>
    <col min="5" max="6" width="20" customWidth="1"/>
    <col min="7" max="7" width="22" customWidth="1"/>
    <col min="8" max="8" width="18" customWidth="1"/>
    <col min="9" max="10" width="16" customWidth="1"/>
  </cols>
  <sheetData>
    <row r="1" ht="34" customHeight="1" spans="1:10">
      <c r="A1" s="4" t="s">
        <v>86</v>
      </c>
      <c r="B1" s="4" t="s">
        <v>3330</v>
      </c>
      <c r="C1" s="4" t="s">
        <v>29768</v>
      </c>
      <c r="D1" s="4" t="s">
        <v>29711</v>
      </c>
      <c r="E1" s="4" t="s">
        <v>29769</v>
      </c>
      <c r="F1" s="4" t="s">
        <v>29770</v>
      </c>
      <c r="G1" s="4" t="s">
        <v>29771</v>
      </c>
      <c r="H1" s="4" t="s">
        <v>1264</v>
      </c>
      <c r="I1" s="4" t="s">
        <v>1265</v>
      </c>
      <c r="J1" s="4" t="s">
        <v>1266</v>
      </c>
    </row>
    <row r="2" ht="19" customHeight="1" spans="1:10">
      <c r="A2" s="5" t="s">
        <v>382</v>
      </c>
      <c r="B2" s="5" t="s">
        <v>52</v>
      </c>
      <c r="C2" s="5" t="s">
        <v>1269</v>
      </c>
      <c r="D2" s="5">
        <v>8</v>
      </c>
      <c r="E2" s="6">
        <v>150</v>
      </c>
      <c r="F2" s="6">
        <v>0</v>
      </c>
      <c r="G2" s="6">
        <v>150</v>
      </c>
      <c r="H2" s="6">
        <v>150</v>
      </c>
      <c r="I2" s="5">
        <v>31</v>
      </c>
      <c r="J2" s="5">
        <v>31</v>
      </c>
    </row>
    <row r="3" ht="19" customHeight="1" spans="1:10">
      <c r="A3" s="5" t="s">
        <v>404</v>
      </c>
      <c r="B3" s="5" t="s">
        <v>52</v>
      </c>
      <c r="C3" s="5" t="s">
        <v>1269</v>
      </c>
      <c r="D3" s="5">
        <v>8</v>
      </c>
      <c r="E3" s="6">
        <v>260</v>
      </c>
      <c r="F3" s="6">
        <v>0</v>
      </c>
      <c r="G3" s="6">
        <v>260</v>
      </c>
      <c r="H3" s="6">
        <v>260</v>
      </c>
      <c r="I3" s="5">
        <v>31</v>
      </c>
      <c r="J3" s="5">
        <v>31</v>
      </c>
    </row>
    <row r="4" ht="19" customHeight="1" spans="1:10">
      <c r="A4" s="5" t="s">
        <v>473</v>
      </c>
      <c r="B4" s="5" t="s">
        <v>52</v>
      </c>
      <c r="C4" s="5" t="s">
        <v>1269</v>
      </c>
      <c r="D4" s="5">
        <v>8</v>
      </c>
      <c r="E4" s="6">
        <v>150</v>
      </c>
      <c r="F4" s="6">
        <v>0</v>
      </c>
      <c r="G4" s="6">
        <v>150</v>
      </c>
      <c r="H4" s="6">
        <v>150</v>
      </c>
      <c r="I4" s="5">
        <v>31</v>
      </c>
      <c r="J4" s="5">
        <v>31</v>
      </c>
    </row>
    <row r="5" ht="19" customHeight="1" spans="1:10">
      <c r="A5" s="5" t="s">
        <v>503</v>
      </c>
      <c r="B5" s="5" t="s">
        <v>52</v>
      </c>
      <c r="C5" s="5" t="s">
        <v>1269</v>
      </c>
      <c r="D5" s="5">
        <v>8</v>
      </c>
      <c r="E5" s="6">
        <v>150</v>
      </c>
      <c r="F5" s="6">
        <v>0</v>
      </c>
      <c r="G5" s="6">
        <v>150</v>
      </c>
      <c r="H5" s="6">
        <v>150</v>
      </c>
      <c r="I5" s="5">
        <v>31</v>
      </c>
      <c r="J5" s="5">
        <v>31</v>
      </c>
    </row>
    <row r="6" ht="19" customHeight="1" spans="1:10">
      <c r="A6" s="5" t="s">
        <v>519</v>
      </c>
      <c r="B6" s="5" t="s">
        <v>52</v>
      </c>
      <c r="C6" s="5" t="s">
        <v>1269</v>
      </c>
      <c r="D6" s="5">
        <v>8</v>
      </c>
      <c r="E6" s="6">
        <v>150</v>
      </c>
      <c r="F6" s="6">
        <v>0</v>
      </c>
      <c r="G6" s="6">
        <v>150</v>
      </c>
      <c r="H6" s="6">
        <v>150</v>
      </c>
      <c r="I6" s="5">
        <v>31</v>
      </c>
      <c r="J6" s="5">
        <v>31</v>
      </c>
    </row>
    <row r="7" ht="19" customHeight="1" spans="1:10">
      <c r="A7" s="5" t="s">
        <v>522</v>
      </c>
      <c r="B7" s="5" t="s">
        <v>52</v>
      </c>
      <c r="C7" s="5" t="s">
        <v>1269</v>
      </c>
      <c r="D7" s="5">
        <v>8</v>
      </c>
      <c r="E7" s="6">
        <v>150</v>
      </c>
      <c r="F7" s="6">
        <v>0</v>
      </c>
      <c r="G7" s="6">
        <v>150</v>
      </c>
      <c r="H7" s="6">
        <v>150</v>
      </c>
      <c r="I7" s="5">
        <v>31</v>
      </c>
      <c r="J7" s="5">
        <v>31</v>
      </c>
    </row>
    <row r="8" ht="19" customHeight="1" spans="1:10">
      <c r="A8" s="5" t="s">
        <v>526</v>
      </c>
      <c r="B8" s="5" t="s">
        <v>52</v>
      </c>
      <c r="C8" s="5" t="s">
        <v>1269</v>
      </c>
      <c r="D8" s="5">
        <v>8</v>
      </c>
      <c r="E8" s="6">
        <v>67.74</v>
      </c>
      <c r="F8" s="6">
        <v>0</v>
      </c>
      <c r="G8" s="6">
        <v>67.74</v>
      </c>
      <c r="H8" s="6">
        <v>150</v>
      </c>
      <c r="I8" s="5">
        <v>14</v>
      </c>
      <c r="J8" s="5">
        <v>31</v>
      </c>
    </row>
    <row r="9" ht="19" customHeight="1" spans="1:10">
      <c r="A9" s="5" t="s">
        <v>61</v>
      </c>
      <c r="B9" s="5" t="s">
        <v>52</v>
      </c>
      <c r="C9" s="5" t="s">
        <v>1269</v>
      </c>
      <c r="D9" s="5">
        <v>8</v>
      </c>
      <c r="E9" s="6">
        <v>24.19</v>
      </c>
      <c r="F9" s="6">
        <v>0</v>
      </c>
      <c r="G9" s="6">
        <v>24.19</v>
      </c>
      <c r="H9" s="6">
        <v>150</v>
      </c>
      <c r="I9" s="5">
        <v>5</v>
      </c>
      <c r="J9" s="5">
        <v>31</v>
      </c>
    </row>
    <row r="10" ht="19" customHeight="1" spans="1:10">
      <c r="A10" s="5" t="s">
        <v>542</v>
      </c>
      <c r="B10" s="5" t="s">
        <v>52</v>
      </c>
      <c r="C10" s="5" t="s">
        <v>1269</v>
      </c>
      <c r="D10" s="5">
        <v>8</v>
      </c>
      <c r="E10" s="6">
        <v>150</v>
      </c>
      <c r="F10" s="6">
        <v>0</v>
      </c>
      <c r="G10" s="6">
        <v>150</v>
      </c>
      <c r="H10" s="6">
        <v>150</v>
      </c>
      <c r="I10" s="5">
        <v>31</v>
      </c>
      <c r="J10" s="5">
        <v>31</v>
      </c>
    </row>
    <row r="11" ht="19" customHeight="1" spans="1:10">
      <c r="A11" s="5" t="s">
        <v>543</v>
      </c>
      <c r="B11" s="5" t="s">
        <v>52</v>
      </c>
      <c r="C11" s="5" t="s">
        <v>1269</v>
      </c>
      <c r="D11" s="5">
        <v>8</v>
      </c>
      <c r="E11" s="6">
        <v>150</v>
      </c>
      <c r="F11" s="6">
        <v>0</v>
      </c>
      <c r="G11" s="6">
        <v>150</v>
      </c>
      <c r="H11" s="6">
        <v>150</v>
      </c>
      <c r="I11" s="5">
        <v>31</v>
      </c>
      <c r="J11" s="5">
        <v>31</v>
      </c>
    </row>
    <row r="12" ht="19" customHeight="1" spans="1:10">
      <c r="A12" s="5" t="s">
        <v>72</v>
      </c>
      <c r="B12" s="5" t="s">
        <v>63</v>
      </c>
      <c r="C12" s="5" t="s">
        <v>1269</v>
      </c>
      <c r="D12" s="5">
        <v>8</v>
      </c>
      <c r="E12" s="6">
        <v>9.68</v>
      </c>
      <c r="F12" s="6">
        <v>9.68</v>
      </c>
      <c r="G12" s="6">
        <v>0</v>
      </c>
      <c r="H12" s="6">
        <v>300</v>
      </c>
      <c r="I12" s="5">
        <v>1</v>
      </c>
      <c r="J12" s="5">
        <v>31</v>
      </c>
    </row>
    <row r="13" ht="19" customHeight="1" spans="1:10">
      <c r="A13" s="5" t="s">
        <v>141</v>
      </c>
      <c r="B13" s="5" t="s">
        <v>558</v>
      </c>
      <c r="C13" s="5" t="s">
        <v>1269</v>
      </c>
      <c r="D13" s="5">
        <v>8</v>
      </c>
      <c r="E13" s="6">
        <v>150</v>
      </c>
      <c r="F13" s="6">
        <v>0</v>
      </c>
      <c r="G13" s="6">
        <v>150</v>
      </c>
      <c r="H13" s="6">
        <v>150</v>
      </c>
      <c r="I13" s="5">
        <v>31</v>
      </c>
      <c r="J13" s="5">
        <v>31</v>
      </c>
    </row>
    <row r="14" ht="19" customHeight="1" spans="1:10">
      <c r="A14" s="5" t="s">
        <v>832</v>
      </c>
      <c r="B14" s="5" t="s">
        <v>558</v>
      </c>
      <c r="C14" s="5" t="s">
        <v>1269</v>
      </c>
      <c r="D14" s="5">
        <v>8</v>
      </c>
      <c r="E14" s="6">
        <v>201.29</v>
      </c>
      <c r="F14" s="6">
        <v>0</v>
      </c>
      <c r="G14" s="6">
        <v>201.29</v>
      </c>
      <c r="H14" s="6">
        <v>260</v>
      </c>
      <c r="I14" s="5">
        <v>24</v>
      </c>
      <c r="J14" s="5">
        <v>31</v>
      </c>
    </row>
    <row r="15" ht="19" customHeight="1" spans="1:10">
      <c r="A15" s="5" t="s">
        <v>146</v>
      </c>
      <c r="B15" s="5" t="s">
        <v>558</v>
      </c>
      <c r="C15" s="5" t="s">
        <v>1269</v>
      </c>
      <c r="D15" s="5">
        <v>8</v>
      </c>
      <c r="E15" s="6">
        <v>150</v>
      </c>
      <c r="F15" s="6">
        <v>0</v>
      </c>
      <c r="G15" s="6">
        <v>150</v>
      </c>
      <c r="H15" s="6">
        <v>150</v>
      </c>
      <c r="I15" s="5">
        <v>31</v>
      </c>
      <c r="J15" s="5">
        <v>31</v>
      </c>
    </row>
    <row r="16" ht="19" customHeight="1" spans="1:10">
      <c r="A16" s="5" t="s">
        <v>29663</v>
      </c>
      <c r="B16" s="5" t="s">
        <v>558</v>
      </c>
      <c r="C16" s="5" t="s">
        <v>1269</v>
      </c>
      <c r="D16" s="5">
        <v>8</v>
      </c>
      <c r="E16" s="6">
        <v>234.84</v>
      </c>
      <c r="F16" s="6">
        <v>0</v>
      </c>
      <c r="G16" s="6">
        <v>234.84</v>
      </c>
      <c r="H16" s="6">
        <v>260</v>
      </c>
      <c r="I16" s="5">
        <v>28</v>
      </c>
      <c r="J16" s="5">
        <v>31</v>
      </c>
    </row>
    <row r="17" ht="19" customHeight="1" spans="1:10">
      <c r="A17" s="5" t="s">
        <v>834</v>
      </c>
      <c r="B17" s="5" t="s">
        <v>558</v>
      </c>
      <c r="C17" s="5" t="s">
        <v>1269</v>
      </c>
      <c r="D17" s="5">
        <v>8</v>
      </c>
      <c r="E17" s="6">
        <v>184.52</v>
      </c>
      <c r="F17" s="6">
        <v>0</v>
      </c>
      <c r="G17" s="6">
        <v>184.52</v>
      </c>
      <c r="H17" s="6">
        <v>260</v>
      </c>
      <c r="I17" s="5">
        <v>22</v>
      </c>
      <c r="J17" s="5">
        <v>31</v>
      </c>
    </row>
    <row r="18" ht="19" customHeight="1" spans="1:10">
      <c r="A18" s="5" t="s">
        <v>835</v>
      </c>
      <c r="B18" s="5" t="s">
        <v>558</v>
      </c>
      <c r="C18" s="5" t="s">
        <v>1269</v>
      </c>
      <c r="D18" s="5">
        <v>8</v>
      </c>
      <c r="E18" s="6">
        <v>260</v>
      </c>
      <c r="F18" s="6">
        <v>0</v>
      </c>
      <c r="G18" s="6">
        <v>260</v>
      </c>
      <c r="H18" s="6">
        <v>260</v>
      </c>
      <c r="I18" s="5">
        <v>31</v>
      </c>
      <c r="J18" s="5">
        <v>31</v>
      </c>
    </row>
    <row r="19" ht="19" customHeight="1" spans="1:10">
      <c r="A19" s="5" t="s">
        <v>154</v>
      </c>
      <c r="B19" s="5" t="s">
        <v>558</v>
      </c>
      <c r="C19" s="5" t="s">
        <v>1269</v>
      </c>
      <c r="D19" s="5">
        <v>8</v>
      </c>
      <c r="E19" s="6">
        <v>260</v>
      </c>
      <c r="F19" s="6">
        <v>0</v>
      </c>
      <c r="G19" s="6">
        <v>260</v>
      </c>
      <c r="H19" s="6">
        <v>260</v>
      </c>
      <c r="I19" s="5">
        <v>31</v>
      </c>
      <c r="J19" s="5">
        <v>31</v>
      </c>
    </row>
    <row r="20" ht="19" customHeight="1" spans="1:10">
      <c r="A20" s="5" t="s">
        <v>836</v>
      </c>
      <c r="B20" s="5" t="s">
        <v>558</v>
      </c>
      <c r="C20" s="5" t="s">
        <v>1269</v>
      </c>
      <c r="D20" s="5">
        <v>8</v>
      </c>
      <c r="E20" s="6">
        <v>111.29</v>
      </c>
      <c r="F20" s="6">
        <v>0</v>
      </c>
      <c r="G20" s="6">
        <v>111.29</v>
      </c>
      <c r="H20" s="6">
        <v>150</v>
      </c>
      <c r="I20" s="5">
        <v>23</v>
      </c>
      <c r="J20" s="5">
        <v>31</v>
      </c>
    </row>
    <row r="21" ht="19" customHeight="1" spans="1:10">
      <c r="A21" s="5" t="s">
        <v>29656</v>
      </c>
      <c r="B21" s="5" t="s">
        <v>558</v>
      </c>
      <c r="C21" s="5" t="s">
        <v>1269</v>
      </c>
      <c r="D21" s="5">
        <v>8</v>
      </c>
      <c r="E21" s="6">
        <v>111.29</v>
      </c>
      <c r="F21" s="6">
        <v>0</v>
      </c>
      <c r="G21" s="6">
        <v>111.29</v>
      </c>
      <c r="H21" s="6">
        <v>150</v>
      </c>
      <c r="I21" s="5">
        <v>23</v>
      </c>
      <c r="J21" s="5">
        <v>31</v>
      </c>
    </row>
    <row r="22" ht="19" customHeight="1" spans="1:10">
      <c r="A22" s="5" t="s">
        <v>29621</v>
      </c>
      <c r="B22" s="5" t="s">
        <v>558</v>
      </c>
      <c r="C22" s="5" t="s">
        <v>1269</v>
      </c>
      <c r="D22" s="5">
        <v>8</v>
      </c>
      <c r="E22" s="6">
        <v>234.84</v>
      </c>
      <c r="F22" s="6">
        <v>0</v>
      </c>
      <c r="G22" s="6">
        <v>234.84</v>
      </c>
      <c r="H22" s="6">
        <v>260</v>
      </c>
      <c r="I22" s="5">
        <v>28</v>
      </c>
      <c r="J22" s="5">
        <v>31</v>
      </c>
    </row>
    <row r="23" ht="19" customHeight="1" spans="1:10">
      <c r="A23" s="5" t="s">
        <v>29675</v>
      </c>
      <c r="B23" s="5" t="s">
        <v>558</v>
      </c>
      <c r="C23" s="5" t="s">
        <v>1269</v>
      </c>
      <c r="D23" s="5">
        <v>8</v>
      </c>
      <c r="E23" s="6">
        <v>192.9</v>
      </c>
      <c r="F23" s="6">
        <v>0</v>
      </c>
      <c r="G23" s="6">
        <v>192.9</v>
      </c>
      <c r="H23" s="6">
        <v>260</v>
      </c>
      <c r="I23" s="5">
        <v>23</v>
      </c>
      <c r="J23" s="5">
        <v>31</v>
      </c>
    </row>
    <row r="24" ht="19" customHeight="1" spans="1:10">
      <c r="A24" s="5" t="s">
        <v>590</v>
      </c>
      <c r="B24" s="5" t="s">
        <v>558</v>
      </c>
      <c r="C24" s="5" t="s">
        <v>1269</v>
      </c>
      <c r="D24" s="5">
        <v>8</v>
      </c>
      <c r="E24" s="6">
        <v>150</v>
      </c>
      <c r="F24" s="6">
        <v>0</v>
      </c>
      <c r="G24" s="6">
        <v>150</v>
      </c>
      <c r="H24" s="6">
        <v>150</v>
      </c>
      <c r="I24" s="5">
        <v>31</v>
      </c>
      <c r="J24" s="5">
        <v>31</v>
      </c>
    </row>
    <row r="25" ht="19" customHeight="1" spans="1:10">
      <c r="A25" s="5" t="s">
        <v>155</v>
      </c>
      <c r="B25" s="5" t="s">
        <v>558</v>
      </c>
      <c r="C25" s="5" t="s">
        <v>1269</v>
      </c>
      <c r="D25" s="5">
        <v>8</v>
      </c>
      <c r="E25" s="6">
        <v>150</v>
      </c>
      <c r="F25" s="6">
        <v>0</v>
      </c>
      <c r="G25" s="6">
        <v>150</v>
      </c>
      <c r="H25" s="6">
        <v>150</v>
      </c>
      <c r="I25" s="5">
        <v>31</v>
      </c>
      <c r="J25" s="5">
        <v>31</v>
      </c>
    </row>
    <row r="26" ht="19" customHeight="1" spans="1:10">
      <c r="A26" s="5" t="s">
        <v>596</v>
      </c>
      <c r="B26" s="5" t="s">
        <v>558</v>
      </c>
      <c r="C26" s="5" t="s">
        <v>1269</v>
      </c>
      <c r="D26" s="5">
        <v>8</v>
      </c>
      <c r="E26" s="6">
        <v>150</v>
      </c>
      <c r="F26" s="6">
        <v>0</v>
      </c>
      <c r="G26" s="6">
        <v>150</v>
      </c>
      <c r="H26" s="6">
        <v>150</v>
      </c>
      <c r="I26" s="5">
        <v>31</v>
      </c>
      <c r="J26" s="5">
        <v>31</v>
      </c>
    </row>
    <row r="27" ht="19" customHeight="1" spans="1:10">
      <c r="A27" s="5" t="s">
        <v>600</v>
      </c>
      <c r="B27" s="5" t="s">
        <v>558</v>
      </c>
      <c r="C27" s="5" t="s">
        <v>1269</v>
      </c>
      <c r="D27" s="5">
        <v>8</v>
      </c>
      <c r="E27" s="6">
        <v>150</v>
      </c>
      <c r="F27" s="6">
        <v>0</v>
      </c>
      <c r="G27" s="6">
        <v>150</v>
      </c>
      <c r="H27" s="6">
        <v>150</v>
      </c>
      <c r="I27" s="5">
        <v>31</v>
      </c>
      <c r="J27" s="5">
        <v>31</v>
      </c>
    </row>
    <row r="28" ht="19" customHeight="1" spans="1:10">
      <c r="A28" s="5" t="s">
        <v>266</v>
      </c>
      <c r="B28" s="5" t="s">
        <v>253</v>
      </c>
      <c r="C28" s="5" t="s">
        <v>1269</v>
      </c>
      <c r="D28" s="5">
        <v>8</v>
      </c>
      <c r="E28" s="6">
        <v>1000</v>
      </c>
      <c r="F28" s="6">
        <v>0</v>
      </c>
      <c r="G28" s="6">
        <v>1000</v>
      </c>
      <c r="H28" s="6">
        <v>1000</v>
      </c>
      <c r="I28" s="5">
        <v>31</v>
      </c>
      <c r="J28" s="5">
        <v>31</v>
      </c>
    </row>
    <row r="29" ht="19" customHeight="1" spans="1:10">
      <c r="A29" s="5" t="s">
        <v>29741</v>
      </c>
      <c r="B29" s="5" t="s">
        <v>253</v>
      </c>
      <c r="C29" s="5" t="s">
        <v>1269</v>
      </c>
      <c r="D29" s="5">
        <v>8</v>
      </c>
      <c r="E29" s="6">
        <v>234.84</v>
      </c>
      <c r="F29" s="6">
        <v>0</v>
      </c>
      <c r="G29" s="6">
        <v>234.84</v>
      </c>
      <c r="H29" s="6">
        <v>260</v>
      </c>
      <c r="I29" s="5">
        <v>28</v>
      </c>
      <c r="J29" s="5">
        <v>31</v>
      </c>
    </row>
    <row r="30" ht="19" customHeight="1" spans="1:10">
      <c r="A30" s="5" t="s">
        <v>828</v>
      </c>
      <c r="B30" s="5" t="s">
        <v>253</v>
      </c>
      <c r="C30" s="5" t="s">
        <v>1269</v>
      </c>
      <c r="D30" s="5">
        <v>8</v>
      </c>
      <c r="E30" s="6">
        <v>234.84</v>
      </c>
      <c r="F30" s="6">
        <v>0</v>
      </c>
      <c r="G30" s="6">
        <v>234.84</v>
      </c>
      <c r="H30" s="6">
        <v>260</v>
      </c>
      <c r="I30" s="5">
        <v>28</v>
      </c>
      <c r="J30" s="5">
        <v>31</v>
      </c>
    </row>
    <row r="31" ht="19" customHeight="1" spans="1:10">
      <c r="A31" s="5" t="s">
        <v>326</v>
      </c>
      <c r="B31" s="5" t="s">
        <v>253</v>
      </c>
      <c r="C31" s="5" t="s">
        <v>1269</v>
      </c>
      <c r="D31" s="5">
        <v>8</v>
      </c>
      <c r="E31" s="6">
        <v>260</v>
      </c>
      <c r="F31" s="6">
        <v>0</v>
      </c>
      <c r="G31" s="6">
        <v>260</v>
      </c>
      <c r="H31" s="6">
        <v>260</v>
      </c>
      <c r="I31" s="5">
        <v>31</v>
      </c>
      <c r="J31" s="5">
        <v>31</v>
      </c>
    </row>
    <row r="32" ht="19" customHeight="1" spans="1:10">
      <c r="A32" s="5" t="s">
        <v>348</v>
      </c>
      <c r="B32" s="5" t="s">
        <v>253</v>
      </c>
      <c r="C32" s="5" t="s">
        <v>1269</v>
      </c>
      <c r="D32" s="5">
        <v>8</v>
      </c>
      <c r="E32" s="6">
        <v>150</v>
      </c>
      <c r="F32" s="6">
        <v>0</v>
      </c>
      <c r="G32" s="6">
        <v>150</v>
      </c>
      <c r="H32" s="6">
        <v>150</v>
      </c>
      <c r="I32" s="5">
        <v>31</v>
      </c>
      <c r="J32" s="5">
        <v>31</v>
      </c>
    </row>
    <row r="33" ht="19" customHeight="1" spans="1:10">
      <c r="A33" s="5" t="s">
        <v>68</v>
      </c>
      <c r="B33" s="5" t="s">
        <v>253</v>
      </c>
      <c r="C33" s="5" t="s">
        <v>1269</v>
      </c>
      <c r="D33" s="5">
        <v>8</v>
      </c>
      <c r="E33" s="6">
        <v>19.35</v>
      </c>
      <c r="F33" s="6">
        <v>0</v>
      </c>
      <c r="G33" s="6">
        <v>19.35</v>
      </c>
      <c r="H33" s="6">
        <v>150</v>
      </c>
      <c r="I33" s="5">
        <v>4</v>
      </c>
      <c r="J33" s="5">
        <v>31</v>
      </c>
    </row>
    <row r="34" ht="19" customHeight="1" spans="1:10">
      <c r="A34" s="5" t="s">
        <v>29751</v>
      </c>
      <c r="B34" s="5" t="s">
        <v>253</v>
      </c>
      <c r="C34" s="5" t="s">
        <v>1269</v>
      </c>
      <c r="D34" s="5">
        <v>8</v>
      </c>
      <c r="E34" s="6">
        <v>101.61</v>
      </c>
      <c r="F34" s="6">
        <v>0</v>
      </c>
      <c r="G34" s="6">
        <v>101.61</v>
      </c>
      <c r="H34" s="6">
        <v>150</v>
      </c>
      <c r="I34" s="5">
        <v>21</v>
      </c>
      <c r="J34" s="5">
        <v>31</v>
      </c>
    </row>
    <row r="35" ht="19" customHeight="1" spans="1:10">
      <c r="A35" s="5" t="s">
        <v>612</v>
      </c>
      <c r="B35" s="5" t="s">
        <v>65</v>
      </c>
      <c r="C35" s="5" t="s">
        <v>1269</v>
      </c>
      <c r="D35" s="5">
        <v>8</v>
      </c>
      <c r="E35" s="6">
        <v>260</v>
      </c>
      <c r="F35" s="6">
        <v>0</v>
      </c>
      <c r="G35" s="6">
        <v>260</v>
      </c>
      <c r="H35" s="6">
        <v>260</v>
      </c>
      <c r="I35" s="5">
        <v>31</v>
      </c>
      <c r="J35" s="5">
        <v>31</v>
      </c>
    </row>
    <row r="36" ht="19" customHeight="1" spans="1:10">
      <c r="A36" s="5" t="s">
        <v>616</v>
      </c>
      <c r="B36" s="5" t="s">
        <v>65</v>
      </c>
      <c r="C36" s="5" t="s">
        <v>1269</v>
      </c>
      <c r="D36" s="5">
        <v>8</v>
      </c>
      <c r="E36" s="6">
        <v>260</v>
      </c>
      <c r="F36" s="6">
        <v>0</v>
      </c>
      <c r="G36" s="6">
        <v>260</v>
      </c>
      <c r="H36" s="6">
        <v>260</v>
      </c>
      <c r="I36" s="5">
        <v>31</v>
      </c>
      <c r="J36" s="5">
        <v>31</v>
      </c>
    </row>
    <row r="37" ht="19" customHeight="1" spans="1:10">
      <c r="A37" s="5" t="s">
        <v>618</v>
      </c>
      <c r="B37" s="5" t="s">
        <v>65</v>
      </c>
      <c r="C37" s="5" t="s">
        <v>1269</v>
      </c>
      <c r="D37" s="5">
        <v>8</v>
      </c>
      <c r="E37" s="6">
        <v>260</v>
      </c>
      <c r="F37" s="6">
        <v>0</v>
      </c>
      <c r="G37" s="6">
        <v>260</v>
      </c>
      <c r="H37" s="6">
        <v>260</v>
      </c>
      <c r="I37" s="5">
        <v>31</v>
      </c>
      <c r="J37" s="5">
        <v>31</v>
      </c>
    </row>
    <row r="38" ht="19" customHeight="1" spans="1:10">
      <c r="A38" s="5" t="s">
        <v>625</v>
      </c>
      <c r="B38" s="5" t="s">
        <v>65</v>
      </c>
      <c r="C38" s="5" t="s">
        <v>1269</v>
      </c>
      <c r="D38" s="5">
        <v>8</v>
      </c>
      <c r="E38" s="6">
        <v>260</v>
      </c>
      <c r="F38" s="6">
        <v>0</v>
      </c>
      <c r="G38" s="6">
        <v>260</v>
      </c>
      <c r="H38" s="6">
        <v>260</v>
      </c>
      <c r="I38" s="5">
        <v>31</v>
      </c>
      <c r="J38" s="5">
        <v>31</v>
      </c>
    </row>
    <row r="39" ht="19" customHeight="1" spans="1:10">
      <c r="A39" s="5" t="s">
        <v>64</v>
      </c>
      <c r="B39" s="5" t="s">
        <v>65</v>
      </c>
      <c r="C39" s="5" t="s">
        <v>1269</v>
      </c>
      <c r="D39" s="5">
        <v>8</v>
      </c>
      <c r="E39" s="6">
        <v>232.26</v>
      </c>
      <c r="F39" s="6">
        <v>0</v>
      </c>
      <c r="G39" s="6">
        <v>232.26</v>
      </c>
      <c r="H39" s="6">
        <v>300</v>
      </c>
      <c r="I39" s="5">
        <v>24</v>
      </c>
      <c r="J39" s="5">
        <v>31</v>
      </c>
    </row>
    <row r="40" ht="19" customHeight="1" spans="1:10">
      <c r="A40" s="5" t="s">
        <v>631</v>
      </c>
      <c r="B40" s="5" t="s">
        <v>65</v>
      </c>
      <c r="C40" s="5" t="s">
        <v>1269</v>
      </c>
      <c r="D40" s="5">
        <v>8</v>
      </c>
      <c r="E40" s="6">
        <v>150</v>
      </c>
      <c r="F40" s="6">
        <v>0</v>
      </c>
      <c r="G40" s="6">
        <v>150</v>
      </c>
      <c r="H40" s="6">
        <v>150</v>
      </c>
      <c r="I40" s="5">
        <v>31</v>
      </c>
      <c r="J40" s="5">
        <v>31</v>
      </c>
    </row>
    <row r="41" ht="19" customHeight="1" spans="1:10">
      <c r="A41" s="5" t="s">
        <v>67</v>
      </c>
      <c r="B41" s="5" t="s">
        <v>65</v>
      </c>
      <c r="C41" s="5" t="s">
        <v>1269</v>
      </c>
      <c r="D41" s="5">
        <v>8</v>
      </c>
      <c r="E41" s="6">
        <v>150</v>
      </c>
      <c r="F41" s="6">
        <v>0</v>
      </c>
      <c r="G41" s="6">
        <v>150</v>
      </c>
      <c r="H41" s="6">
        <v>150</v>
      </c>
      <c r="I41" s="5">
        <v>31</v>
      </c>
      <c r="J41" s="5">
        <v>31</v>
      </c>
    </row>
    <row r="42" ht="19" customHeight="1" spans="1:10">
      <c r="A42" s="5" t="s">
        <v>594</v>
      </c>
      <c r="B42" s="5" t="s">
        <v>65</v>
      </c>
      <c r="C42" s="5" t="s">
        <v>1269</v>
      </c>
      <c r="D42" s="5">
        <v>8</v>
      </c>
      <c r="E42" s="6">
        <v>116.13</v>
      </c>
      <c r="F42" s="6">
        <v>0</v>
      </c>
      <c r="G42" s="6">
        <v>116.13</v>
      </c>
      <c r="H42" s="6">
        <v>150</v>
      </c>
      <c r="I42" s="5">
        <v>24</v>
      </c>
      <c r="J42" s="5">
        <v>31</v>
      </c>
    </row>
    <row r="43" ht="19" customHeight="1" spans="1:10">
      <c r="A43" s="5" t="s">
        <v>68</v>
      </c>
      <c r="B43" s="5" t="s">
        <v>65</v>
      </c>
      <c r="C43" s="5" t="s">
        <v>1269</v>
      </c>
      <c r="D43" s="5">
        <v>8</v>
      </c>
      <c r="E43" s="6">
        <v>130.65</v>
      </c>
      <c r="F43" s="6">
        <v>0</v>
      </c>
      <c r="G43" s="6">
        <v>130.65</v>
      </c>
      <c r="H43" s="6">
        <v>150</v>
      </c>
      <c r="I43" s="5">
        <v>27</v>
      </c>
      <c r="J43" s="5">
        <v>31</v>
      </c>
    </row>
    <row r="44" ht="19" customHeight="1" spans="1:10">
      <c r="A44" s="5" t="s">
        <v>557</v>
      </c>
      <c r="B44" s="5" t="s">
        <v>845</v>
      </c>
      <c r="C44" s="5" t="s">
        <v>1269</v>
      </c>
      <c r="D44" s="5">
        <v>8</v>
      </c>
      <c r="E44" s="6">
        <v>260</v>
      </c>
      <c r="F44" s="6">
        <v>0</v>
      </c>
      <c r="G44" s="6">
        <v>260</v>
      </c>
      <c r="H44" s="6">
        <v>260</v>
      </c>
      <c r="I44" s="5">
        <v>31</v>
      </c>
      <c r="J44" s="5">
        <v>31</v>
      </c>
    </row>
    <row r="45" ht="19" customHeight="1" spans="1:10">
      <c r="A45" s="5" t="s">
        <v>561</v>
      </c>
      <c r="B45" s="5" t="s">
        <v>845</v>
      </c>
      <c r="C45" s="5" t="s">
        <v>1269</v>
      </c>
      <c r="D45" s="5">
        <v>8</v>
      </c>
      <c r="E45" s="6">
        <v>260</v>
      </c>
      <c r="F45" s="6">
        <v>0</v>
      </c>
      <c r="G45" s="6">
        <v>260</v>
      </c>
      <c r="H45" s="6">
        <v>260</v>
      </c>
      <c r="I45" s="5">
        <v>31</v>
      </c>
      <c r="J45" s="5">
        <v>31</v>
      </c>
    </row>
    <row r="46" ht="19" customHeight="1" spans="1:10">
      <c r="A46" s="5" t="s">
        <v>576</v>
      </c>
      <c r="B46" s="5" t="s">
        <v>845</v>
      </c>
      <c r="C46" s="5" t="s">
        <v>1269</v>
      </c>
      <c r="D46" s="5">
        <v>8</v>
      </c>
      <c r="E46" s="6">
        <v>260</v>
      </c>
      <c r="F46" s="6">
        <v>0</v>
      </c>
      <c r="G46" s="6">
        <v>260</v>
      </c>
      <c r="H46" s="6">
        <v>260</v>
      </c>
      <c r="I46" s="5">
        <v>31</v>
      </c>
      <c r="J46" s="5">
        <v>31</v>
      </c>
    </row>
    <row r="47" ht="19" customHeight="1" spans="1:10">
      <c r="A47" s="5" t="s">
        <v>29738</v>
      </c>
      <c r="B47" s="5" t="s">
        <v>845</v>
      </c>
      <c r="C47" s="5" t="s">
        <v>1269</v>
      </c>
      <c r="D47" s="5">
        <v>8</v>
      </c>
      <c r="E47" s="6">
        <v>192.9</v>
      </c>
      <c r="F47" s="6">
        <v>0</v>
      </c>
      <c r="G47" s="6">
        <v>192.9</v>
      </c>
      <c r="H47" s="6">
        <v>260</v>
      </c>
      <c r="I47" s="5">
        <v>23</v>
      </c>
      <c r="J47" s="5">
        <v>31</v>
      </c>
    </row>
    <row r="48" ht="19" customHeight="1" spans="1:10">
      <c r="A48" s="5" t="s">
        <v>29654</v>
      </c>
      <c r="B48" s="5" t="s">
        <v>845</v>
      </c>
      <c r="C48" s="5" t="s">
        <v>1269</v>
      </c>
      <c r="D48" s="5">
        <v>8</v>
      </c>
      <c r="E48" s="6">
        <v>101.61</v>
      </c>
      <c r="F48" s="6">
        <v>0</v>
      </c>
      <c r="G48" s="6">
        <v>101.61</v>
      </c>
      <c r="H48" s="6">
        <v>150</v>
      </c>
      <c r="I48" s="5">
        <v>21</v>
      </c>
      <c r="J48" s="5">
        <v>31</v>
      </c>
    </row>
    <row r="49" ht="19" customHeight="1" spans="1:10">
      <c r="A49" s="5" t="s">
        <v>29676</v>
      </c>
      <c r="B49" s="5" t="s">
        <v>845</v>
      </c>
      <c r="C49" s="5" t="s">
        <v>1269</v>
      </c>
      <c r="D49" s="5">
        <v>8</v>
      </c>
      <c r="E49" s="6">
        <v>111.29</v>
      </c>
      <c r="F49" s="6">
        <v>0</v>
      </c>
      <c r="G49" s="6">
        <v>111.29</v>
      </c>
      <c r="H49" s="6">
        <v>150</v>
      </c>
      <c r="I49" s="5">
        <v>23</v>
      </c>
      <c r="J49" s="5">
        <v>31</v>
      </c>
    </row>
    <row r="50" ht="19" customHeight="1" spans="1:10">
      <c r="A50" s="5" t="s">
        <v>773</v>
      </c>
      <c r="B50" s="5" t="s">
        <v>640</v>
      </c>
      <c r="C50" s="5" t="s">
        <v>1269</v>
      </c>
      <c r="D50" s="5">
        <v>8</v>
      </c>
      <c r="E50" s="6">
        <v>1000</v>
      </c>
      <c r="F50" s="6">
        <v>0</v>
      </c>
      <c r="G50" s="6">
        <v>1000</v>
      </c>
      <c r="H50" s="6">
        <v>1000</v>
      </c>
      <c r="I50" s="5">
        <v>31</v>
      </c>
      <c r="J50" s="5">
        <v>31</v>
      </c>
    </row>
    <row r="51" ht="19" customHeight="1" spans="1:10">
      <c r="A51" s="5" t="s">
        <v>228</v>
      </c>
      <c r="B51" s="5" t="s">
        <v>640</v>
      </c>
      <c r="C51" s="5" t="s">
        <v>1269</v>
      </c>
      <c r="D51" s="5">
        <v>8</v>
      </c>
      <c r="E51" s="6">
        <v>260</v>
      </c>
      <c r="F51" s="6">
        <v>0</v>
      </c>
      <c r="G51" s="6">
        <v>260</v>
      </c>
      <c r="H51" s="6">
        <v>260</v>
      </c>
      <c r="I51" s="5">
        <v>31</v>
      </c>
      <c r="J51" s="5">
        <v>31</v>
      </c>
    </row>
    <row r="52" ht="19" customHeight="1" spans="1:10">
      <c r="A52" s="5" t="s">
        <v>235</v>
      </c>
      <c r="B52" s="5" t="s">
        <v>640</v>
      </c>
      <c r="C52" s="5" t="s">
        <v>1269</v>
      </c>
      <c r="D52" s="5">
        <v>8</v>
      </c>
      <c r="E52" s="6">
        <v>260</v>
      </c>
      <c r="F52" s="6">
        <v>0</v>
      </c>
      <c r="G52" s="6">
        <v>260</v>
      </c>
      <c r="H52" s="6">
        <v>260</v>
      </c>
      <c r="I52" s="5">
        <v>31</v>
      </c>
      <c r="J52" s="5">
        <v>31</v>
      </c>
    </row>
    <row r="53" ht="19" customHeight="1" spans="1:10">
      <c r="A53" s="5" t="s">
        <v>237</v>
      </c>
      <c r="B53" s="5" t="s">
        <v>640</v>
      </c>
      <c r="C53" s="5" t="s">
        <v>1269</v>
      </c>
      <c r="D53" s="5">
        <v>8</v>
      </c>
      <c r="E53" s="6">
        <v>260</v>
      </c>
      <c r="F53" s="6">
        <v>0</v>
      </c>
      <c r="G53" s="6">
        <v>260</v>
      </c>
      <c r="H53" s="6">
        <v>260</v>
      </c>
      <c r="I53" s="5">
        <v>31</v>
      </c>
      <c r="J53" s="5">
        <v>31</v>
      </c>
    </row>
    <row r="54" ht="19" customHeight="1" spans="1:10">
      <c r="A54" s="5" t="s">
        <v>247</v>
      </c>
      <c r="B54" s="5" t="s">
        <v>640</v>
      </c>
      <c r="C54" s="5" t="s">
        <v>1269</v>
      </c>
      <c r="D54" s="5">
        <v>8</v>
      </c>
      <c r="E54" s="6">
        <v>260</v>
      </c>
      <c r="F54" s="6">
        <v>0</v>
      </c>
      <c r="G54" s="6">
        <v>260</v>
      </c>
      <c r="H54" s="6">
        <v>260</v>
      </c>
      <c r="I54" s="5">
        <v>31</v>
      </c>
      <c r="J54" s="5">
        <v>31</v>
      </c>
    </row>
    <row r="55" ht="19" customHeight="1" spans="1:10">
      <c r="A55" s="5" t="s">
        <v>720</v>
      </c>
      <c r="B55" s="5" t="s">
        <v>640</v>
      </c>
      <c r="C55" s="5" t="s">
        <v>1269</v>
      </c>
      <c r="D55" s="5">
        <v>8</v>
      </c>
      <c r="E55" s="6">
        <v>150</v>
      </c>
      <c r="F55" s="6">
        <v>0</v>
      </c>
      <c r="G55" s="6">
        <v>150</v>
      </c>
      <c r="H55" s="6">
        <v>150</v>
      </c>
      <c r="I55" s="5">
        <v>31</v>
      </c>
      <c r="J55" s="5">
        <v>31</v>
      </c>
    </row>
    <row r="56" ht="19" customHeight="1" spans="1:10">
      <c r="A56" s="5" t="s">
        <v>375</v>
      </c>
      <c r="B56" s="5" t="s">
        <v>52</v>
      </c>
      <c r="C56" s="5" t="s">
        <v>1269</v>
      </c>
      <c r="D56" s="5">
        <v>8</v>
      </c>
      <c r="E56" s="6">
        <v>150</v>
      </c>
      <c r="F56" s="6">
        <v>0</v>
      </c>
      <c r="G56" s="6">
        <v>150</v>
      </c>
      <c r="H56" s="6">
        <v>150</v>
      </c>
      <c r="I56" s="5">
        <v>31</v>
      </c>
      <c r="J56" s="5">
        <v>31</v>
      </c>
    </row>
    <row r="57" ht="19" customHeight="1" spans="1:10">
      <c r="A57" s="5" t="s">
        <v>391</v>
      </c>
      <c r="B57" s="5" t="s">
        <v>52</v>
      </c>
      <c r="C57" s="5" t="s">
        <v>1269</v>
      </c>
      <c r="D57" s="5">
        <v>8</v>
      </c>
      <c r="E57" s="6">
        <v>150</v>
      </c>
      <c r="F57" s="6">
        <v>0</v>
      </c>
      <c r="G57" s="6">
        <v>150</v>
      </c>
      <c r="H57" s="6">
        <v>150</v>
      </c>
      <c r="I57" s="5">
        <v>31</v>
      </c>
      <c r="J57" s="5">
        <v>31</v>
      </c>
    </row>
    <row r="58" ht="19" customHeight="1" spans="1:10">
      <c r="A58" s="5" t="s">
        <v>203</v>
      </c>
      <c r="B58" s="5" t="s">
        <v>70</v>
      </c>
      <c r="C58" s="5" t="s">
        <v>1269</v>
      </c>
      <c r="D58" s="5">
        <v>8</v>
      </c>
      <c r="E58" s="6">
        <v>1000</v>
      </c>
      <c r="F58" s="6">
        <v>0</v>
      </c>
      <c r="G58" s="6">
        <v>1000</v>
      </c>
      <c r="H58" s="6">
        <v>1000</v>
      </c>
      <c r="I58" s="5">
        <v>31</v>
      </c>
      <c r="J58" s="5">
        <v>31</v>
      </c>
    </row>
    <row r="59" ht="19" customHeight="1" spans="1:10">
      <c r="A59" s="5" t="s">
        <v>205</v>
      </c>
      <c r="B59" s="5" t="s">
        <v>70</v>
      </c>
      <c r="C59" s="5" t="s">
        <v>1269</v>
      </c>
      <c r="D59" s="5">
        <v>8</v>
      </c>
      <c r="E59" s="6">
        <v>1000</v>
      </c>
      <c r="F59" s="6">
        <v>0</v>
      </c>
      <c r="G59" s="6">
        <v>1000</v>
      </c>
      <c r="H59" s="6">
        <v>1000</v>
      </c>
      <c r="I59" s="5">
        <v>31</v>
      </c>
      <c r="J59" s="5">
        <v>31</v>
      </c>
    </row>
    <row r="60" ht="19" customHeight="1" spans="1:10">
      <c r="A60" s="5" t="s">
        <v>211</v>
      </c>
      <c r="B60" s="5" t="s">
        <v>70</v>
      </c>
      <c r="C60" s="5" t="s">
        <v>1269</v>
      </c>
      <c r="D60" s="5">
        <v>8</v>
      </c>
      <c r="E60" s="6">
        <v>1000</v>
      </c>
      <c r="F60" s="6">
        <v>0</v>
      </c>
      <c r="G60" s="6">
        <v>1000</v>
      </c>
      <c r="H60" s="6">
        <v>1000</v>
      </c>
      <c r="I60" s="5">
        <v>31</v>
      </c>
      <c r="J60" s="5">
        <v>31</v>
      </c>
    </row>
    <row r="61" ht="19" customHeight="1" spans="1:10">
      <c r="A61" s="5" t="s">
        <v>662</v>
      </c>
      <c r="B61" s="5" t="s">
        <v>70</v>
      </c>
      <c r="C61" s="5" t="s">
        <v>1269</v>
      </c>
      <c r="D61" s="5">
        <v>8</v>
      </c>
      <c r="E61" s="6">
        <v>260</v>
      </c>
      <c r="F61" s="6">
        <v>0</v>
      </c>
      <c r="G61" s="6">
        <v>260</v>
      </c>
      <c r="H61" s="6">
        <v>260</v>
      </c>
      <c r="I61" s="5">
        <v>31</v>
      </c>
      <c r="J61" s="5">
        <v>31</v>
      </c>
    </row>
    <row r="62" ht="19" customHeight="1" spans="1:10">
      <c r="A62" s="5" t="s">
        <v>674</v>
      </c>
      <c r="B62" s="5" t="s">
        <v>70</v>
      </c>
      <c r="C62" s="5" t="s">
        <v>1269</v>
      </c>
      <c r="D62" s="5">
        <v>8</v>
      </c>
      <c r="E62" s="6">
        <v>150</v>
      </c>
      <c r="F62" s="6">
        <v>0</v>
      </c>
      <c r="G62" s="6">
        <v>150</v>
      </c>
      <c r="H62" s="6">
        <v>150</v>
      </c>
      <c r="I62" s="5">
        <v>31</v>
      </c>
      <c r="J62" s="5">
        <v>31</v>
      </c>
    </row>
    <row r="63" ht="19" customHeight="1" spans="1:10">
      <c r="A63" s="5" t="s">
        <v>675</v>
      </c>
      <c r="B63" s="5" t="s">
        <v>70</v>
      </c>
      <c r="C63" s="5" t="s">
        <v>1269</v>
      </c>
      <c r="D63" s="5">
        <v>8</v>
      </c>
      <c r="E63" s="6">
        <v>150</v>
      </c>
      <c r="F63" s="6">
        <v>0</v>
      </c>
      <c r="G63" s="6">
        <v>150</v>
      </c>
      <c r="H63" s="6">
        <v>150</v>
      </c>
      <c r="I63" s="5">
        <v>31</v>
      </c>
      <c r="J63" s="5">
        <v>31</v>
      </c>
    </row>
    <row r="64" ht="19" customHeight="1" spans="1:10">
      <c r="A64" s="5" t="s">
        <v>684</v>
      </c>
      <c r="B64" s="5" t="s">
        <v>70</v>
      </c>
      <c r="C64" s="5" t="s">
        <v>1269</v>
      </c>
      <c r="D64" s="5">
        <v>8</v>
      </c>
      <c r="E64" s="6">
        <v>150</v>
      </c>
      <c r="F64" s="6">
        <v>0</v>
      </c>
      <c r="G64" s="6">
        <v>150</v>
      </c>
      <c r="H64" s="6">
        <v>150</v>
      </c>
      <c r="I64" s="5">
        <v>31</v>
      </c>
      <c r="J64" s="5">
        <v>31</v>
      </c>
    </row>
    <row r="65" ht="19" customHeight="1" spans="1:10">
      <c r="A65" s="5" t="s">
        <v>687</v>
      </c>
      <c r="B65" s="5" t="s">
        <v>70</v>
      </c>
      <c r="C65" s="5" t="s">
        <v>1269</v>
      </c>
      <c r="D65" s="5">
        <v>8</v>
      </c>
      <c r="E65" s="6">
        <v>150</v>
      </c>
      <c r="F65" s="6">
        <v>0</v>
      </c>
      <c r="G65" s="6">
        <v>150</v>
      </c>
      <c r="H65" s="6">
        <v>150</v>
      </c>
      <c r="I65" s="5">
        <v>31</v>
      </c>
      <c r="J65" s="5">
        <v>31</v>
      </c>
    </row>
    <row r="66" ht="19" customHeight="1" spans="1:10">
      <c r="A66" s="5" t="s">
        <v>692</v>
      </c>
      <c r="B66" s="5" t="s">
        <v>70</v>
      </c>
      <c r="C66" s="5" t="s">
        <v>1269</v>
      </c>
      <c r="D66" s="5">
        <v>8</v>
      </c>
      <c r="E66" s="6">
        <v>150</v>
      </c>
      <c r="F66" s="6">
        <v>0</v>
      </c>
      <c r="G66" s="6">
        <v>150</v>
      </c>
      <c r="H66" s="6">
        <v>150</v>
      </c>
      <c r="I66" s="5">
        <v>31</v>
      </c>
      <c r="J66" s="5">
        <v>31</v>
      </c>
    </row>
    <row r="67" ht="19" customHeight="1" spans="1:10">
      <c r="A67" s="5" t="s">
        <v>696</v>
      </c>
      <c r="B67" s="5" t="s">
        <v>70</v>
      </c>
      <c r="C67" s="5" t="s">
        <v>1269</v>
      </c>
      <c r="D67" s="5">
        <v>8</v>
      </c>
      <c r="E67" s="6">
        <v>145.16</v>
      </c>
      <c r="F67" s="6">
        <v>0</v>
      </c>
      <c r="G67" s="6">
        <v>145.16</v>
      </c>
      <c r="H67" s="6">
        <v>150</v>
      </c>
      <c r="I67" s="5">
        <v>30</v>
      </c>
      <c r="J67" s="5">
        <v>31</v>
      </c>
    </row>
    <row r="68" ht="19" customHeight="1" spans="1:10">
      <c r="A68" s="5" t="s">
        <v>699</v>
      </c>
      <c r="B68" s="5" t="s">
        <v>70</v>
      </c>
      <c r="C68" s="5" t="s">
        <v>1269</v>
      </c>
      <c r="D68" s="5">
        <v>8</v>
      </c>
      <c r="E68" s="6">
        <v>150</v>
      </c>
      <c r="F68" s="6">
        <v>0</v>
      </c>
      <c r="G68" s="6">
        <v>150</v>
      </c>
      <c r="H68" s="6">
        <v>150</v>
      </c>
      <c r="I68" s="5">
        <v>31</v>
      </c>
      <c r="J68" s="5">
        <v>31</v>
      </c>
    </row>
    <row r="69" ht="19" customHeight="1" spans="1:10">
      <c r="A69" s="5" t="s">
        <v>702</v>
      </c>
      <c r="B69" s="5" t="s">
        <v>70</v>
      </c>
      <c r="C69" s="5" t="s">
        <v>1269</v>
      </c>
      <c r="D69" s="5">
        <v>8</v>
      </c>
      <c r="E69" s="6">
        <v>150</v>
      </c>
      <c r="F69" s="6">
        <v>0</v>
      </c>
      <c r="G69" s="6">
        <v>150</v>
      </c>
      <c r="H69" s="6">
        <v>150</v>
      </c>
      <c r="I69" s="5">
        <v>31</v>
      </c>
      <c r="J69" s="5">
        <v>31</v>
      </c>
    </row>
    <row r="70" ht="19" customHeight="1" spans="1:10">
      <c r="A70" s="5" t="s">
        <v>707</v>
      </c>
      <c r="B70" s="5" t="s">
        <v>70</v>
      </c>
      <c r="C70" s="5" t="s">
        <v>1269</v>
      </c>
      <c r="D70" s="5">
        <v>8</v>
      </c>
      <c r="E70" s="6">
        <v>150</v>
      </c>
      <c r="F70" s="6">
        <v>0</v>
      </c>
      <c r="G70" s="6">
        <v>150</v>
      </c>
      <c r="H70" s="6">
        <v>150</v>
      </c>
      <c r="I70" s="5">
        <v>31</v>
      </c>
      <c r="J70" s="5">
        <v>31</v>
      </c>
    </row>
    <row r="71" ht="19" customHeight="1" spans="1:10">
      <c r="A71" s="5" t="s">
        <v>712</v>
      </c>
      <c r="B71" s="5" t="s">
        <v>70</v>
      </c>
      <c r="C71" s="5" t="s">
        <v>1269</v>
      </c>
      <c r="D71" s="5">
        <v>8</v>
      </c>
      <c r="E71" s="6">
        <v>150</v>
      </c>
      <c r="F71" s="6">
        <v>0</v>
      </c>
      <c r="G71" s="6">
        <v>150</v>
      </c>
      <c r="H71" s="6">
        <v>150</v>
      </c>
      <c r="I71" s="5">
        <v>31</v>
      </c>
      <c r="J71" s="5">
        <v>31</v>
      </c>
    </row>
    <row r="72" ht="19" customHeight="1" spans="1:10">
      <c r="A72" s="5" t="s">
        <v>716</v>
      </c>
      <c r="B72" s="5" t="s">
        <v>70</v>
      </c>
      <c r="C72" s="5" t="s">
        <v>1269</v>
      </c>
      <c r="D72" s="5">
        <v>8</v>
      </c>
      <c r="E72" s="6">
        <v>150</v>
      </c>
      <c r="F72" s="6">
        <v>0</v>
      </c>
      <c r="G72" s="6">
        <v>150</v>
      </c>
      <c r="H72" s="6">
        <v>150</v>
      </c>
      <c r="I72" s="5">
        <v>31</v>
      </c>
      <c r="J72" s="5">
        <v>31</v>
      </c>
    </row>
    <row r="73" ht="19" customHeight="1" spans="1:10">
      <c r="A73" s="5" t="s">
        <v>723</v>
      </c>
      <c r="B73" s="5" t="s">
        <v>70</v>
      </c>
      <c r="C73" s="5" t="s">
        <v>1269</v>
      </c>
      <c r="D73" s="5">
        <v>8</v>
      </c>
      <c r="E73" s="6">
        <v>150</v>
      </c>
      <c r="F73" s="6">
        <v>0</v>
      </c>
      <c r="G73" s="6">
        <v>150</v>
      </c>
      <c r="H73" s="6">
        <v>150</v>
      </c>
      <c r="I73" s="5">
        <v>31</v>
      </c>
      <c r="J73" s="5">
        <v>31</v>
      </c>
    </row>
    <row r="74" ht="19" customHeight="1" spans="1:10">
      <c r="A74" s="5" t="s">
        <v>724</v>
      </c>
      <c r="B74" s="5" t="s">
        <v>70</v>
      </c>
      <c r="C74" s="5" t="s">
        <v>1269</v>
      </c>
      <c r="D74" s="5">
        <v>8</v>
      </c>
      <c r="E74" s="6">
        <v>150</v>
      </c>
      <c r="F74" s="6">
        <v>0</v>
      </c>
      <c r="G74" s="6">
        <v>150</v>
      </c>
      <c r="H74" s="6">
        <v>150</v>
      </c>
      <c r="I74" s="5">
        <v>31</v>
      </c>
      <c r="J74" s="5">
        <v>31</v>
      </c>
    </row>
    <row r="75" ht="19" customHeight="1" spans="1:10">
      <c r="A75" s="5" t="s">
        <v>725</v>
      </c>
      <c r="B75" s="5" t="s">
        <v>70</v>
      </c>
      <c r="C75" s="5" t="s">
        <v>1269</v>
      </c>
      <c r="D75" s="5">
        <v>8</v>
      </c>
      <c r="E75" s="6">
        <v>150</v>
      </c>
      <c r="F75" s="6">
        <v>0</v>
      </c>
      <c r="G75" s="6">
        <v>150</v>
      </c>
      <c r="H75" s="6">
        <v>150</v>
      </c>
      <c r="I75" s="5">
        <v>31</v>
      </c>
      <c r="J75" s="5">
        <v>31</v>
      </c>
    </row>
    <row r="76" ht="19" customHeight="1" spans="1:10">
      <c r="A76" s="5" t="s">
        <v>727</v>
      </c>
      <c r="B76" s="5" t="s">
        <v>70</v>
      </c>
      <c r="C76" s="5" t="s">
        <v>1269</v>
      </c>
      <c r="D76" s="5">
        <v>8</v>
      </c>
      <c r="E76" s="6">
        <v>150</v>
      </c>
      <c r="F76" s="6">
        <v>0</v>
      </c>
      <c r="G76" s="6">
        <v>150</v>
      </c>
      <c r="H76" s="6">
        <v>150</v>
      </c>
      <c r="I76" s="5">
        <v>31</v>
      </c>
      <c r="J76" s="5">
        <v>31</v>
      </c>
    </row>
    <row r="77" ht="19" customHeight="1" spans="1:10">
      <c r="A77" s="5" t="s">
        <v>728</v>
      </c>
      <c r="B77" s="5" t="s">
        <v>70</v>
      </c>
      <c r="C77" s="5" t="s">
        <v>1269</v>
      </c>
      <c r="D77" s="5">
        <v>8</v>
      </c>
      <c r="E77" s="6">
        <v>150</v>
      </c>
      <c r="F77" s="6">
        <v>0</v>
      </c>
      <c r="G77" s="6">
        <v>150</v>
      </c>
      <c r="H77" s="6">
        <v>150</v>
      </c>
      <c r="I77" s="5">
        <v>31</v>
      </c>
      <c r="J77" s="5">
        <v>31</v>
      </c>
    </row>
    <row r="78" ht="19" customHeight="1" spans="1:10">
      <c r="A78" s="5" t="s">
        <v>729</v>
      </c>
      <c r="B78" s="5" t="s">
        <v>70</v>
      </c>
      <c r="C78" s="5" t="s">
        <v>1269</v>
      </c>
      <c r="D78" s="5">
        <v>8</v>
      </c>
      <c r="E78" s="6">
        <v>24.19</v>
      </c>
      <c r="F78" s="6">
        <v>0</v>
      </c>
      <c r="G78" s="6">
        <v>24.19</v>
      </c>
      <c r="H78" s="6">
        <v>150</v>
      </c>
      <c r="I78" s="5">
        <v>5</v>
      </c>
      <c r="J78" s="5">
        <v>31</v>
      </c>
    </row>
    <row r="79" ht="19" customHeight="1" spans="1:10">
      <c r="A79" s="5" t="s">
        <v>738</v>
      </c>
      <c r="B79" s="5" t="s">
        <v>70</v>
      </c>
      <c r="C79" s="5" t="s">
        <v>1269</v>
      </c>
      <c r="D79" s="5">
        <v>8</v>
      </c>
      <c r="E79" s="6">
        <v>150</v>
      </c>
      <c r="F79" s="6">
        <v>0</v>
      </c>
      <c r="G79" s="6">
        <v>150</v>
      </c>
      <c r="H79" s="6">
        <v>150</v>
      </c>
      <c r="I79" s="5">
        <v>31</v>
      </c>
      <c r="J79" s="5">
        <v>31</v>
      </c>
    </row>
    <row r="80" ht="19" customHeight="1" spans="1:10">
      <c r="A80" s="5" t="s">
        <v>740</v>
      </c>
      <c r="B80" s="5" t="s">
        <v>70</v>
      </c>
      <c r="C80" s="5" t="s">
        <v>1269</v>
      </c>
      <c r="D80" s="5">
        <v>8</v>
      </c>
      <c r="E80" s="6">
        <v>150</v>
      </c>
      <c r="F80" s="6">
        <v>0</v>
      </c>
      <c r="G80" s="6">
        <v>150</v>
      </c>
      <c r="H80" s="6">
        <v>150</v>
      </c>
      <c r="I80" s="5">
        <v>31</v>
      </c>
      <c r="J80" s="5">
        <v>31</v>
      </c>
    </row>
    <row r="81" ht="19" customHeight="1" spans="1:10">
      <c r="A81" s="5" t="s">
        <v>742</v>
      </c>
      <c r="B81" s="5" t="s">
        <v>82</v>
      </c>
      <c r="C81" s="5" t="s">
        <v>1269</v>
      </c>
      <c r="D81" s="5">
        <v>8</v>
      </c>
      <c r="E81" s="6">
        <v>1000</v>
      </c>
      <c r="F81" s="6">
        <v>0</v>
      </c>
      <c r="G81" s="6">
        <v>1000</v>
      </c>
      <c r="H81" s="6">
        <v>1000</v>
      </c>
      <c r="I81" s="5">
        <v>31</v>
      </c>
      <c r="J81" s="5">
        <v>31</v>
      </c>
    </row>
    <row r="82" ht="19" customHeight="1" spans="1:10">
      <c r="A82" s="5" t="s">
        <v>746</v>
      </c>
      <c r="B82" s="5" t="s">
        <v>82</v>
      </c>
      <c r="C82" s="5" t="s">
        <v>1269</v>
      </c>
      <c r="D82" s="5">
        <v>8</v>
      </c>
      <c r="E82" s="6">
        <v>1000</v>
      </c>
      <c r="F82" s="6">
        <v>0</v>
      </c>
      <c r="G82" s="6">
        <v>1000</v>
      </c>
      <c r="H82" s="6">
        <v>1000</v>
      </c>
      <c r="I82" s="5">
        <v>31</v>
      </c>
      <c r="J82" s="5">
        <v>31</v>
      </c>
    </row>
    <row r="83" ht="19" customHeight="1" spans="1:10">
      <c r="A83" s="5" t="s">
        <v>750</v>
      </c>
      <c r="B83" s="5" t="s">
        <v>82</v>
      </c>
      <c r="C83" s="5" t="s">
        <v>1269</v>
      </c>
      <c r="D83" s="5">
        <v>8</v>
      </c>
      <c r="E83" s="6">
        <v>1000</v>
      </c>
      <c r="F83" s="6">
        <v>0</v>
      </c>
      <c r="G83" s="6">
        <v>1000</v>
      </c>
      <c r="H83" s="6">
        <v>1000</v>
      </c>
      <c r="I83" s="5">
        <v>31</v>
      </c>
      <c r="J83" s="5">
        <v>31</v>
      </c>
    </row>
    <row r="84" ht="19" customHeight="1" spans="1:10">
      <c r="A84" s="5" t="s">
        <v>754</v>
      </c>
      <c r="B84" s="5" t="s">
        <v>82</v>
      </c>
      <c r="C84" s="5" t="s">
        <v>1269</v>
      </c>
      <c r="D84" s="5">
        <v>8</v>
      </c>
      <c r="E84" s="6">
        <v>1000</v>
      </c>
      <c r="F84" s="6">
        <v>0</v>
      </c>
      <c r="G84" s="6">
        <v>1000</v>
      </c>
      <c r="H84" s="6">
        <v>1000</v>
      </c>
      <c r="I84" s="5">
        <v>31</v>
      </c>
      <c r="J84" s="5">
        <v>31</v>
      </c>
    </row>
    <row r="85" ht="19" customHeight="1" spans="1:10">
      <c r="A85" s="5" t="s">
        <v>758</v>
      </c>
      <c r="B85" s="5" t="s">
        <v>82</v>
      </c>
      <c r="C85" s="5" t="s">
        <v>1269</v>
      </c>
      <c r="D85" s="5">
        <v>8</v>
      </c>
      <c r="E85" s="6">
        <v>1000</v>
      </c>
      <c r="F85" s="6">
        <v>0</v>
      </c>
      <c r="G85" s="6">
        <v>1000</v>
      </c>
      <c r="H85" s="6">
        <v>1000</v>
      </c>
      <c r="I85" s="5">
        <v>31</v>
      </c>
      <c r="J85" s="5">
        <v>31</v>
      </c>
    </row>
    <row r="86" ht="19" customHeight="1" spans="1:10">
      <c r="A86" s="5" t="s">
        <v>761</v>
      </c>
      <c r="B86" s="5" t="s">
        <v>82</v>
      </c>
      <c r="C86" s="5" t="s">
        <v>1269</v>
      </c>
      <c r="D86" s="5">
        <v>8</v>
      </c>
      <c r="E86" s="6">
        <v>161.29</v>
      </c>
      <c r="F86" s="6">
        <v>0</v>
      </c>
      <c r="G86" s="6">
        <v>161.29</v>
      </c>
      <c r="H86" s="6">
        <v>1000</v>
      </c>
      <c r="I86" s="5">
        <v>5</v>
      </c>
      <c r="J86" s="5">
        <v>31</v>
      </c>
    </row>
    <row r="87" ht="19" customHeight="1" spans="1:10">
      <c r="A87" s="5" t="s">
        <v>762</v>
      </c>
      <c r="B87" s="5" t="s">
        <v>82</v>
      </c>
      <c r="C87" s="5" t="s">
        <v>1269</v>
      </c>
      <c r="D87" s="5">
        <v>8</v>
      </c>
      <c r="E87" s="6">
        <v>1000</v>
      </c>
      <c r="F87" s="6">
        <v>0</v>
      </c>
      <c r="G87" s="6">
        <v>1000</v>
      </c>
      <c r="H87" s="6">
        <v>1000</v>
      </c>
      <c r="I87" s="5">
        <v>31</v>
      </c>
      <c r="J87" s="5">
        <v>31</v>
      </c>
    </row>
    <row r="88" ht="19" customHeight="1" spans="1:10">
      <c r="A88" s="5" t="s">
        <v>766</v>
      </c>
      <c r="B88" s="5" t="s">
        <v>82</v>
      </c>
      <c r="C88" s="5" t="s">
        <v>1269</v>
      </c>
      <c r="D88" s="5">
        <v>8</v>
      </c>
      <c r="E88" s="6">
        <v>1000</v>
      </c>
      <c r="F88" s="6">
        <v>0</v>
      </c>
      <c r="G88" s="6">
        <v>1000</v>
      </c>
      <c r="H88" s="6">
        <v>1000</v>
      </c>
      <c r="I88" s="5">
        <v>31</v>
      </c>
      <c r="J88" s="5">
        <v>31</v>
      </c>
    </row>
    <row r="89" ht="19" customHeight="1" spans="1:10">
      <c r="A89" s="5" t="s">
        <v>770</v>
      </c>
      <c r="B89" s="5" t="s">
        <v>82</v>
      </c>
      <c r="C89" s="5" t="s">
        <v>1269</v>
      </c>
      <c r="D89" s="5">
        <v>8</v>
      </c>
      <c r="E89" s="6">
        <v>161.29</v>
      </c>
      <c r="F89" s="6">
        <v>0</v>
      </c>
      <c r="G89" s="6">
        <v>161.29</v>
      </c>
      <c r="H89" s="6">
        <v>1000</v>
      </c>
      <c r="I89" s="5">
        <v>5</v>
      </c>
      <c r="J89" s="5">
        <v>31</v>
      </c>
    </row>
    <row r="90" ht="19" customHeight="1" spans="1:10">
      <c r="A90" s="5" t="s">
        <v>778</v>
      </c>
      <c r="B90" s="5" t="s">
        <v>82</v>
      </c>
      <c r="C90" s="5" t="s">
        <v>1269</v>
      </c>
      <c r="D90" s="5">
        <v>8</v>
      </c>
      <c r="E90" s="6">
        <v>1000</v>
      </c>
      <c r="F90" s="6">
        <v>0</v>
      </c>
      <c r="G90" s="6">
        <v>1000</v>
      </c>
      <c r="H90" s="6">
        <v>1000</v>
      </c>
      <c r="I90" s="5">
        <v>31</v>
      </c>
      <c r="J90" s="5">
        <v>31</v>
      </c>
    </row>
    <row r="91" ht="19" customHeight="1" spans="1:10">
      <c r="A91" s="5" t="s">
        <v>782</v>
      </c>
      <c r="B91" s="5" t="s">
        <v>82</v>
      </c>
      <c r="C91" s="5" t="s">
        <v>1269</v>
      </c>
      <c r="D91" s="5">
        <v>8</v>
      </c>
      <c r="E91" s="6">
        <v>1000</v>
      </c>
      <c r="F91" s="6">
        <v>0</v>
      </c>
      <c r="G91" s="6">
        <v>1000</v>
      </c>
      <c r="H91" s="6">
        <v>1000</v>
      </c>
      <c r="I91" s="5">
        <v>31</v>
      </c>
      <c r="J91" s="5">
        <v>31</v>
      </c>
    </row>
    <row r="92" ht="19" customHeight="1" spans="1:10">
      <c r="A92" s="5" t="s">
        <v>81</v>
      </c>
      <c r="B92" s="5" t="s">
        <v>82</v>
      </c>
      <c r="C92" s="5" t="s">
        <v>1269</v>
      </c>
      <c r="D92" s="5">
        <v>8</v>
      </c>
      <c r="E92" s="6">
        <v>251.61</v>
      </c>
      <c r="F92" s="6">
        <v>0</v>
      </c>
      <c r="G92" s="6">
        <v>251.61</v>
      </c>
      <c r="H92" s="6">
        <v>300</v>
      </c>
      <c r="I92" s="5">
        <v>26</v>
      </c>
      <c r="J92" s="5">
        <v>31</v>
      </c>
    </row>
    <row r="93" ht="19" customHeight="1" spans="1:10">
      <c r="A93" s="5" t="s">
        <v>84</v>
      </c>
      <c r="B93" s="5" t="s">
        <v>82</v>
      </c>
      <c r="C93" s="5" t="s">
        <v>1269</v>
      </c>
      <c r="D93" s="5">
        <v>8</v>
      </c>
      <c r="E93" s="6">
        <v>251.61</v>
      </c>
      <c r="F93" s="6">
        <v>0</v>
      </c>
      <c r="G93" s="6">
        <v>251.61</v>
      </c>
      <c r="H93" s="6">
        <v>300</v>
      </c>
      <c r="I93" s="5">
        <v>26</v>
      </c>
      <c r="J93" s="5">
        <v>31</v>
      </c>
    </row>
    <row r="94" ht="19" customHeight="1" spans="1:10">
      <c r="A94" s="5" t="s">
        <v>85</v>
      </c>
      <c r="B94" s="5" t="s">
        <v>82</v>
      </c>
      <c r="C94" s="5" t="s">
        <v>1269</v>
      </c>
      <c r="D94" s="5">
        <v>8</v>
      </c>
      <c r="E94" s="6">
        <v>125.81</v>
      </c>
      <c r="F94" s="6">
        <v>0</v>
      </c>
      <c r="G94" s="6">
        <v>125.81</v>
      </c>
      <c r="H94" s="6">
        <v>150</v>
      </c>
      <c r="I94" s="5">
        <v>26</v>
      </c>
      <c r="J94" s="5">
        <v>31</v>
      </c>
    </row>
    <row r="95" ht="19" customHeight="1" spans="1:10">
      <c r="A95" s="5" t="s">
        <v>29671</v>
      </c>
      <c r="B95" s="5" t="s">
        <v>558</v>
      </c>
      <c r="C95" s="5" t="s">
        <v>4</v>
      </c>
      <c r="D95" s="5">
        <v>8</v>
      </c>
      <c r="E95" s="6">
        <v>260</v>
      </c>
      <c r="F95" s="6">
        <v>0</v>
      </c>
      <c r="G95" s="6">
        <v>260</v>
      </c>
      <c r="H95" s="6">
        <v>260</v>
      </c>
      <c r="I95" s="5">
        <v>1</v>
      </c>
      <c r="J95" s="5">
        <v>1</v>
      </c>
    </row>
    <row r="96" ht="19" customHeight="1" spans="1:10">
      <c r="A96" s="5" t="s">
        <v>29702</v>
      </c>
      <c r="B96" s="5" t="s">
        <v>558</v>
      </c>
      <c r="C96" s="5" t="s">
        <v>4</v>
      </c>
      <c r="D96" s="5">
        <v>8</v>
      </c>
      <c r="E96" s="6">
        <v>260</v>
      </c>
      <c r="F96" s="6">
        <v>0</v>
      </c>
      <c r="G96" s="6">
        <v>260</v>
      </c>
      <c r="H96" s="6">
        <v>260</v>
      </c>
      <c r="I96" s="5">
        <v>1</v>
      </c>
      <c r="J96" s="5">
        <v>1</v>
      </c>
    </row>
    <row r="97" ht="19" customHeight="1" spans="1:10">
      <c r="A97" s="5" t="s">
        <v>29681</v>
      </c>
      <c r="B97" s="5" t="s">
        <v>558</v>
      </c>
      <c r="C97" s="5" t="s">
        <v>4</v>
      </c>
      <c r="D97" s="5">
        <v>8</v>
      </c>
      <c r="E97" s="6">
        <v>150</v>
      </c>
      <c r="F97" s="6">
        <v>0</v>
      </c>
      <c r="G97" s="6">
        <v>150</v>
      </c>
      <c r="H97" s="6">
        <v>150</v>
      </c>
      <c r="I97" s="5">
        <v>1</v>
      </c>
      <c r="J97" s="5">
        <v>1</v>
      </c>
    </row>
    <row r="98" ht="19" customHeight="1" spans="1:10">
      <c r="A98" s="5" t="s">
        <v>29748</v>
      </c>
      <c r="B98" s="5" t="s">
        <v>558</v>
      </c>
      <c r="C98" s="5" t="s">
        <v>4</v>
      </c>
      <c r="D98" s="5">
        <v>8</v>
      </c>
      <c r="E98" s="6">
        <v>260</v>
      </c>
      <c r="F98" s="6">
        <v>0</v>
      </c>
      <c r="G98" s="6">
        <v>260</v>
      </c>
      <c r="H98" s="6">
        <v>260</v>
      </c>
      <c r="I98" s="5">
        <v>1</v>
      </c>
      <c r="J98" s="5">
        <v>1</v>
      </c>
    </row>
    <row r="99" ht="19" customHeight="1" spans="1:10">
      <c r="A99" s="5" t="s">
        <v>586</v>
      </c>
      <c r="B99" s="5" t="s">
        <v>558</v>
      </c>
      <c r="C99" s="5" t="s">
        <v>4</v>
      </c>
      <c r="D99" s="5">
        <v>8</v>
      </c>
      <c r="E99" s="6">
        <v>150</v>
      </c>
      <c r="F99" s="6">
        <v>0</v>
      </c>
      <c r="G99" s="6">
        <v>150</v>
      </c>
      <c r="H99" s="6">
        <v>150</v>
      </c>
      <c r="I99" s="5">
        <v>1</v>
      </c>
      <c r="J99" s="5">
        <v>1</v>
      </c>
    </row>
    <row r="100" ht="19" customHeight="1" spans="1:10">
      <c r="A100" s="5" t="s">
        <v>837</v>
      </c>
      <c r="B100" s="5" t="s">
        <v>558</v>
      </c>
      <c r="C100" s="5" t="s">
        <v>4</v>
      </c>
      <c r="D100" s="5">
        <v>8</v>
      </c>
      <c r="E100" s="6">
        <v>150</v>
      </c>
      <c r="F100" s="6">
        <v>0</v>
      </c>
      <c r="G100" s="6">
        <v>150</v>
      </c>
      <c r="H100" s="6">
        <v>150</v>
      </c>
      <c r="I100" s="5">
        <v>1</v>
      </c>
      <c r="J100" s="5">
        <v>1</v>
      </c>
    </row>
    <row r="101" ht="19" customHeight="1" spans="1:10">
      <c r="A101" s="5" t="s">
        <v>838</v>
      </c>
      <c r="B101" s="5" t="s">
        <v>558</v>
      </c>
      <c r="C101" s="5" t="s">
        <v>4</v>
      </c>
      <c r="D101" s="5">
        <v>8</v>
      </c>
      <c r="E101" s="6">
        <v>150</v>
      </c>
      <c r="F101" s="6">
        <v>0</v>
      </c>
      <c r="G101" s="6">
        <v>150</v>
      </c>
      <c r="H101" s="6">
        <v>150</v>
      </c>
      <c r="I101" s="5">
        <v>1</v>
      </c>
      <c r="J101" s="5">
        <v>1</v>
      </c>
    </row>
    <row r="102" ht="19" customHeight="1" spans="1:10">
      <c r="A102" s="5" t="s">
        <v>839</v>
      </c>
      <c r="B102" s="5" t="s">
        <v>558</v>
      </c>
      <c r="C102" s="5" t="s">
        <v>4</v>
      </c>
      <c r="D102" s="5">
        <v>8</v>
      </c>
      <c r="E102" s="6">
        <v>150</v>
      </c>
      <c r="F102" s="6">
        <v>0</v>
      </c>
      <c r="G102" s="6">
        <v>150</v>
      </c>
      <c r="H102" s="6">
        <v>150</v>
      </c>
      <c r="I102" s="5">
        <v>1</v>
      </c>
      <c r="J102" s="5">
        <v>1</v>
      </c>
    </row>
    <row r="103" ht="19" customHeight="1" spans="1:10">
      <c r="A103" s="5" t="s">
        <v>840</v>
      </c>
      <c r="B103" s="5" t="s">
        <v>558</v>
      </c>
      <c r="C103" s="5" t="s">
        <v>4</v>
      </c>
      <c r="D103" s="5">
        <v>8</v>
      </c>
      <c r="E103" s="6">
        <v>150</v>
      </c>
      <c r="F103" s="6">
        <v>0</v>
      </c>
      <c r="G103" s="6">
        <v>150</v>
      </c>
      <c r="H103" s="6">
        <v>150</v>
      </c>
      <c r="I103" s="5">
        <v>1</v>
      </c>
      <c r="J103" s="5">
        <v>1</v>
      </c>
    </row>
    <row r="104" ht="19" customHeight="1" spans="1:10">
      <c r="A104" s="5" t="s">
        <v>841</v>
      </c>
      <c r="B104" s="5" t="s">
        <v>558</v>
      </c>
      <c r="C104" s="5" t="s">
        <v>4</v>
      </c>
      <c r="D104" s="5">
        <v>8</v>
      </c>
      <c r="E104" s="6">
        <v>150</v>
      </c>
      <c r="F104" s="6">
        <v>0</v>
      </c>
      <c r="G104" s="6">
        <v>150</v>
      </c>
      <c r="H104" s="6">
        <v>150</v>
      </c>
      <c r="I104" s="5">
        <v>1</v>
      </c>
      <c r="J104" s="5">
        <v>1</v>
      </c>
    </row>
    <row r="105" ht="19" customHeight="1" spans="1:10">
      <c r="A105" s="5" t="s">
        <v>842</v>
      </c>
      <c r="B105" s="5" t="s">
        <v>558</v>
      </c>
      <c r="C105" s="5" t="s">
        <v>4</v>
      </c>
      <c r="D105" s="5">
        <v>8</v>
      </c>
      <c r="E105" s="6">
        <v>150</v>
      </c>
      <c r="F105" s="6">
        <v>0</v>
      </c>
      <c r="G105" s="6">
        <v>150</v>
      </c>
      <c r="H105" s="6">
        <v>150</v>
      </c>
      <c r="I105" s="5">
        <v>1</v>
      </c>
      <c r="J105" s="5">
        <v>1</v>
      </c>
    </row>
    <row r="106" ht="19" customHeight="1" spans="1:10">
      <c r="A106" s="5" t="s">
        <v>160</v>
      </c>
      <c r="B106" s="5" t="s">
        <v>558</v>
      </c>
      <c r="C106" s="5" t="s">
        <v>4</v>
      </c>
      <c r="D106" s="5">
        <v>8</v>
      </c>
      <c r="E106" s="6">
        <v>150</v>
      </c>
      <c r="F106" s="6">
        <v>0</v>
      </c>
      <c r="G106" s="6">
        <v>150</v>
      </c>
      <c r="H106" s="6">
        <v>150</v>
      </c>
      <c r="I106" s="5">
        <v>1</v>
      </c>
      <c r="J106" s="5">
        <v>1</v>
      </c>
    </row>
    <row r="107" ht="19" customHeight="1" spans="1:10">
      <c r="A107" s="5" t="s">
        <v>843</v>
      </c>
      <c r="B107" s="5" t="s">
        <v>558</v>
      </c>
      <c r="C107" s="5" t="s">
        <v>4</v>
      </c>
      <c r="D107" s="5">
        <v>8</v>
      </c>
      <c r="E107" s="6">
        <v>150</v>
      </c>
      <c r="F107" s="6">
        <v>0</v>
      </c>
      <c r="G107" s="6">
        <v>150</v>
      </c>
      <c r="H107" s="6">
        <v>150</v>
      </c>
      <c r="I107" s="5">
        <v>1</v>
      </c>
      <c r="J107" s="5">
        <v>1</v>
      </c>
    </row>
    <row r="108" ht="19" customHeight="1" spans="1:10">
      <c r="A108" s="5" t="s">
        <v>844</v>
      </c>
      <c r="B108" s="5" t="s">
        <v>558</v>
      </c>
      <c r="C108" s="5" t="s">
        <v>4</v>
      </c>
      <c r="D108" s="5">
        <v>8</v>
      </c>
      <c r="E108" s="6">
        <v>150</v>
      </c>
      <c r="F108" s="6">
        <v>0</v>
      </c>
      <c r="G108" s="6">
        <v>150</v>
      </c>
      <c r="H108" s="6">
        <v>150</v>
      </c>
      <c r="I108" s="5">
        <v>1</v>
      </c>
      <c r="J108" s="5">
        <v>1</v>
      </c>
    </row>
    <row r="109" ht="19" customHeight="1" spans="1:10">
      <c r="A109" s="5" t="s">
        <v>827</v>
      </c>
      <c r="B109" s="5" t="s">
        <v>253</v>
      </c>
      <c r="C109" s="5" t="s">
        <v>4</v>
      </c>
      <c r="D109" s="5">
        <v>8</v>
      </c>
      <c r="E109" s="6">
        <v>150</v>
      </c>
      <c r="F109" s="6">
        <v>0</v>
      </c>
      <c r="G109" s="6">
        <v>150</v>
      </c>
      <c r="H109" s="6">
        <v>150</v>
      </c>
      <c r="I109" s="5">
        <v>1</v>
      </c>
      <c r="J109" s="5">
        <v>1</v>
      </c>
    </row>
    <row r="110" ht="19" customHeight="1" spans="1:10">
      <c r="A110" s="5" t="s">
        <v>343</v>
      </c>
      <c r="B110" s="5" t="s">
        <v>253</v>
      </c>
      <c r="C110" s="5" t="s">
        <v>4</v>
      </c>
      <c r="D110" s="5">
        <v>8</v>
      </c>
      <c r="E110" s="6">
        <v>260</v>
      </c>
      <c r="F110" s="6">
        <v>0</v>
      </c>
      <c r="G110" s="6">
        <v>260</v>
      </c>
      <c r="H110" s="6">
        <v>260</v>
      </c>
      <c r="I110" s="5">
        <v>1</v>
      </c>
      <c r="J110" s="5">
        <v>1</v>
      </c>
    </row>
    <row r="111" ht="19" customHeight="1" spans="1:10">
      <c r="A111" s="5" t="s">
        <v>829</v>
      </c>
      <c r="B111" s="5" t="s">
        <v>253</v>
      </c>
      <c r="C111" s="5" t="s">
        <v>4</v>
      </c>
      <c r="D111" s="5">
        <v>8</v>
      </c>
      <c r="E111" s="6">
        <v>150</v>
      </c>
      <c r="F111" s="6">
        <v>0</v>
      </c>
      <c r="G111" s="6">
        <v>150</v>
      </c>
      <c r="H111" s="6">
        <v>150</v>
      </c>
      <c r="I111" s="5">
        <v>1</v>
      </c>
      <c r="J111" s="5">
        <v>1</v>
      </c>
    </row>
    <row r="112" ht="19" customHeight="1" spans="1:10">
      <c r="A112" s="5" t="s">
        <v>830</v>
      </c>
      <c r="B112" s="5" t="s">
        <v>253</v>
      </c>
      <c r="C112" s="5" t="s">
        <v>4</v>
      </c>
      <c r="D112" s="5">
        <v>8</v>
      </c>
      <c r="E112" s="6">
        <v>150</v>
      </c>
      <c r="F112" s="6">
        <v>0</v>
      </c>
      <c r="G112" s="6">
        <v>150</v>
      </c>
      <c r="H112" s="6">
        <v>150</v>
      </c>
      <c r="I112" s="5">
        <v>1</v>
      </c>
      <c r="J112" s="5">
        <v>1</v>
      </c>
    </row>
    <row r="113" ht="19" customHeight="1" spans="1:10">
      <c r="A113" s="5" t="s">
        <v>29727</v>
      </c>
      <c r="B113" s="5" t="s">
        <v>253</v>
      </c>
      <c r="C113" s="5" t="s">
        <v>4</v>
      </c>
      <c r="D113" s="5">
        <v>8</v>
      </c>
      <c r="E113" s="6">
        <v>150</v>
      </c>
      <c r="F113" s="6">
        <v>0</v>
      </c>
      <c r="G113" s="6">
        <v>150</v>
      </c>
      <c r="H113" s="6">
        <v>150</v>
      </c>
      <c r="I113" s="5">
        <v>1</v>
      </c>
      <c r="J113" s="5">
        <v>1</v>
      </c>
    </row>
    <row r="114" ht="19" customHeight="1" spans="1:10">
      <c r="A114" s="5" t="s">
        <v>619</v>
      </c>
      <c r="B114" s="5" t="s">
        <v>65</v>
      </c>
      <c r="C114" s="5" t="s">
        <v>4</v>
      </c>
      <c r="D114" s="5">
        <v>8</v>
      </c>
      <c r="E114" s="6">
        <v>150</v>
      </c>
      <c r="F114" s="6">
        <v>0</v>
      </c>
      <c r="G114" s="6">
        <v>150</v>
      </c>
      <c r="H114" s="6">
        <v>150</v>
      </c>
      <c r="I114" s="5">
        <v>1</v>
      </c>
      <c r="J114" s="5">
        <v>1</v>
      </c>
    </row>
    <row r="115" ht="19" customHeight="1" spans="1:10">
      <c r="A115" s="5" t="s">
        <v>852</v>
      </c>
      <c r="B115" s="5" t="s">
        <v>65</v>
      </c>
      <c r="C115" s="5" t="s">
        <v>4</v>
      </c>
      <c r="D115" s="5">
        <v>8</v>
      </c>
      <c r="E115" s="6">
        <v>260</v>
      </c>
      <c r="F115" s="6">
        <v>0</v>
      </c>
      <c r="G115" s="6">
        <v>260</v>
      </c>
      <c r="H115" s="6">
        <v>260</v>
      </c>
      <c r="I115" s="5">
        <v>1</v>
      </c>
      <c r="J115" s="5">
        <v>1</v>
      </c>
    </row>
    <row r="116" ht="19" customHeight="1" spans="1:10">
      <c r="A116" s="5" t="s">
        <v>623</v>
      </c>
      <c r="B116" s="5" t="s">
        <v>65</v>
      </c>
      <c r="C116" s="5" t="s">
        <v>4</v>
      </c>
      <c r="D116" s="5">
        <v>8</v>
      </c>
      <c r="E116" s="6">
        <v>150</v>
      </c>
      <c r="F116" s="6">
        <v>0</v>
      </c>
      <c r="G116" s="6">
        <v>150</v>
      </c>
      <c r="H116" s="6">
        <v>150</v>
      </c>
      <c r="I116" s="5">
        <v>1</v>
      </c>
      <c r="J116" s="5">
        <v>1</v>
      </c>
    </row>
    <row r="117" ht="19" customHeight="1" spans="1:10">
      <c r="A117" s="5" t="s">
        <v>853</v>
      </c>
      <c r="B117" s="5" t="s">
        <v>65</v>
      </c>
      <c r="C117" s="5" t="s">
        <v>4</v>
      </c>
      <c r="D117" s="5">
        <v>8</v>
      </c>
      <c r="E117" s="6">
        <v>260</v>
      </c>
      <c r="F117" s="6">
        <v>0</v>
      </c>
      <c r="G117" s="6">
        <v>260</v>
      </c>
      <c r="H117" s="6">
        <v>260</v>
      </c>
      <c r="I117" s="5">
        <v>1</v>
      </c>
      <c r="J117" s="5">
        <v>1</v>
      </c>
    </row>
    <row r="118" ht="19" customHeight="1" spans="1:10">
      <c r="A118" s="5" t="s">
        <v>854</v>
      </c>
      <c r="B118" s="5" t="s">
        <v>65</v>
      </c>
      <c r="C118" s="5" t="s">
        <v>4</v>
      </c>
      <c r="D118" s="5">
        <v>8</v>
      </c>
      <c r="E118" s="6">
        <v>260</v>
      </c>
      <c r="F118" s="6">
        <v>0</v>
      </c>
      <c r="G118" s="6">
        <v>260</v>
      </c>
      <c r="H118" s="6">
        <v>260</v>
      </c>
      <c r="I118" s="5">
        <v>1</v>
      </c>
      <c r="J118" s="5">
        <v>1</v>
      </c>
    </row>
    <row r="119" ht="19" customHeight="1" spans="1:10">
      <c r="A119" s="5" t="s">
        <v>637</v>
      </c>
      <c r="B119" s="5" t="s">
        <v>65</v>
      </c>
      <c r="C119" s="5" t="s">
        <v>4</v>
      </c>
      <c r="D119" s="5">
        <v>8</v>
      </c>
      <c r="E119" s="6">
        <v>150</v>
      </c>
      <c r="F119" s="6">
        <v>0</v>
      </c>
      <c r="G119" s="6">
        <v>150</v>
      </c>
      <c r="H119" s="6">
        <v>150</v>
      </c>
      <c r="I119" s="5">
        <v>1</v>
      </c>
      <c r="J119" s="5">
        <v>1</v>
      </c>
    </row>
    <row r="120" ht="19" customHeight="1" spans="1:10">
      <c r="A120" s="5" t="s">
        <v>855</v>
      </c>
      <c r="B120" s="5" t="s">
        <v>65</v>
      </c>
      <c r="C120" s="5" t="s">
        <v>4</v>
      </c>
      <c r="D120" s="5">
        <v>8</v>
      </c>
      <c r="E120" s="6">
        <v>150</v>
      </c>
      <c r="F120" s="6">
        <v>0</v>
      </c>
      <c r="G120" s="6">
        <v>150</v>
      </c>
      <c r="H120" s="6">
        <v>150</v>
      </c>
      <c r="I120" s="5">
        <v>1</v>
      </c>
      <c r="J120" s="5">
        <v>1</v>
      </c>
    </row>
    <row r="121" ht="19" customHeight="1" spans="1:10">
      <c r="A121" s="5" t="s">
        <v>566</v>
      </c>
      <c r="B121" s="5" t="s">
        <v>845</v>
      </c>
      <c r="C121" s="5" t="s">
        <v>4</v>
      </c>
      <c r="D121" s="5">
        <v>8</v>
      </c>
      <c r="E121" s="6">
        <v>150</v>
      </c>
      <c r="F121" s="6">
        <v>0</v>
      </c>
      <c r="G121" s="6">
        <v>150</v>
      </c>
      <c r="H121" s="6">
        <v>150</v>
      </c>
      <c r="I121" s="5">
        <v>1</v>
      </c>
      <c r="J121" s="5">
        <v>1</v>
      </c>
    </row>
    <row r="122" ht="19" customHeight="1" spans="1:10">
      <c r="A122" s="5" t="s">
        <v>29669</v>
      </c>
      <c r="B122" s="5" t="s">
        <v>845</v>
      </c>
      <c r="C122" s="5" t="s">
        <v>4</v>
      </c>
      <c r="D122" s="5">
        <v>8</v>
      </c>
      <c r="E122" s="6">
        <v>260</v>
      </c>
      <c r="F122" s="6">
        <v>0</v>
      </c>
      <c r="G122" s="6">
        <v>260</v>
      </c>
      <c r="H122" s="6">
        <v>260</v>
      </c>
      <c r="I122" s="5">
        <v>1</v>
      </c>
      <c r="J122" s="5">
        <v>1</v>
      </c>
    </row>
    <row r="123" ht="19" customHeight="1" spans="1:10">
      <c r="A123" s="5" t="s">
        <v>29759</v>
      </c>
      <c r="B123" s="5" t="s">
        <v>845</v>
      </c>
      <c r="C123" s="5" t="s">
        <v>4</v>
      </c>
      <c r="D123" s="5">
        <v>8</v>
      </c>
      <c r="E123" s="6">
        <v>260</v>
      </c>
      <c r="F123" s="6">
        <v>0</v>
      </c>
      <c r="G123" s="6">
        <v>260</v>
      </c>
      <c r="H123" s="6">
        <v>260</v>
      </c>
      <c r="I123" s="5">
        <v>1</v>
      </c>
      <c r="J123" s="5">
        <v>1</v>
      </c>
    </row>
    <row r="124" ht="19" customHeight="1" spans="1:10">
      <c r="A124" s="5" t="s">
        <v>846</v>
      </c>
      <c r="B124" s="5" t="s">
        <v>845</v>
      </c>
      <c r="C124" s="5" t="s">
        <v>4</v>
      </c>
      <c r="D124" s="5">
        <v>8</v>
      </c>
      <c r="E124" s="6">
        <v>150</v>
      </c>
      <c r="F124" s="6">
        <v>0</v>
      </c>
      <c r="G124" s="6">
        <v>150</v>
      </c>
      <c r="H124" s="6">
        <v>150</v>
      </c>
      <c r="I124" s="5">
        <v>1</v>
      </c>
      <c r="J124" s="5">
        <v>1</v>
      </c>
    </row>
    <row r="125" ht="19" customHeight="1" spans="1:10">
      <c r="A125" s="5" t="s">
        <v>848</v>
      </c>
      <c r="B125" s="5" t="s">
        <v>845</v>
      </c>
      <c r="C125" s="5" t="s">
        <v>4</v>
      </c>
      <c r="D125" s="5">
        <v>8</v>
      </c>
      <c r="E125" s="6">
        <v>150</v>
      </c>
      <c r="F125" s="6">
        <v>0</v>
      </c>
      <c r="G125" s="6">
        <v>150</v>
      </c>
      <c r="H125" s="6">
        <v>150</v>
      </c>
      <c r="I125" s="5">
        <v>1</v>
      </c>
      <c r="J125" s="5">
        <v>1</v>
      </c>
    </row>
    <row r="126" ht="19" customHeight="1" spans="1:10">
      <c r="A126" s="5" t="s">
        <v>849</v>
      </c>
      <c r="B126" s="5" t="s">
        <v>845</v>
      </c>
      <c r="C126" s="5" t="s">
        <v>4</v>
      </c>
      <c r="D126" s="5">
        <v>8</v>
      </c>
      <c r="E126" s="6">
        <v>150</v>
      </c>
      <c r="F126" s="6">
        <v>0</v>
      </c>
      <c r="G126" s="6">
        <v>150</v>
      </c>
      <c r="H126" s="6">
        <v>150</v>
      </c>
      <c r="I126" s="5">
        <v>1</v>
      </c>
      <c r="J126" s="5">
        <v>1</v>
      </c>
    </row>
    <row r="127" ht="19" customHeight="1" spans="1:10">
      <c r="A127" s="5" t="s">
        <v>606</v>
      </c>
      <c r="B127" s="5" t="s">
        <v>845</v>
      </c>
      <c r="C127" s="5" t="s">
        <v>4</v>
      </c>
      <c r="D127" s="5">
        <v>8</v>
      </c>
      <c r="E127" s="6">
        <v>150</v>
      </c>
      <c r="F127" s="6">
        <v>0</v>
      </c>
      <c r="G127" s="6">
        <v>150</v>
      </c>
      <c r="H127" s="6">
        <v>150</v>
      </c>
      <c r="I127" s="5">
        <v>1</v>
      </c>
      <c r="J127" s="5">
        <v>1</v>
      </c>
    </row>
    <row r="128" ht="19" customHeight="1" spans="1:10">
      <c r="A128" s="5" t="s">
        <v>851</v>
      </c>
      <c r="B128" s="5" t="s">
        <v>845</v>
      </c>
      <c r="C128" s="5" t="s">
        <v>4</v>
      </c>
      <c r="D128" s="5">
        <v>8</v>
      </c>
      <c r="E128" s="6">
        <v>150</v>
      </c>
      <c r="F128" s="6">
        <v>0</v>
      </c>
      <c r="G128" s="6">
        <v>150</v>
      </c>
      <c r="H128" s="6">
        <v>150</v>
      </c>
      <c r="I128" s="5">
        <v>1</v>
      </c>
      <c r="J128" s="5">
        <v>1</v>
      </c>
    </row>
    <row r="129" ht="19" customHeight="1" spans="1:10">
      <c r="A129" s="5" t="s">
        <v>794</v>
      </c>
      <c r="B129" s="5" t="s">
        <v>640</v>
      </c>
      <c r="C129" s="5" t="s">
        <v>4</v>
      </c>
      <c r="D129" s="5">
        <v>8</v>
      </c>
      <c r="E129" s="6">
        <v>260</v>
      </c>
      <c r="F129" s="6">
        <v>0</v>
      </c>
      <c r="G129" s="6">
        <v>260</v>
      </c>
      <c r="H129" s="6">
        <v>260</v>
      </c>
      <c r="I129" s="5">
        <v>1</v>
      </c>
      <c r="J129" s="5">
        <v>1</v>
      </c>
    </row>
    <row r="130" ht="19" customHeight="1" spans="1:10">
      <c r="A130" s="5" t="s">
        <v>797</v>
      </c>
      <c r="B130" s="5" t="s">
        <v>640</v>
      </c>
      <c r="C130" s="5" t="s">
        <v>4</v>
      </c>
      <c r="D130" s="5">
        <v>8</v>
      </c>
      <c r="E130" s="6">
        <v>260</v>
      </c>
      <c r="F130" s="6">
        <v>0</v>
      </c>
      <c r="G130" s="6">
        <v>260</v>
      </c>
      <c r="H130" s="6">
        <v>260</v>
      </c>
      <c r="I130" s="5">
        <v>1</v>
      </c>
      <c r="J130" s="5">
        <v>1</v>
      </c>
    </row>
    <row r="131" ht="19" customHeight="1" spans="1:10">
      <c r="A131" s="5" t="s">
        <v>639</v>
      </c>
      <c r="B131" s="5" t="s">
        <v>640</v>
      </c>
      <c r="C131" s="5" t="s">
        <v>4</v>
      </c>
      <c r="D131" s="5">
        <v>8</v>
      </c>
      <c r="E131" s="6">
        <v>150</v>
      </c>
      <c r="F131" s="6">
        <v>0</v>
      </c>
      <c r="G131" s="6">
        <v>150</v>
      </c>
      <c r="H131" s="6">
        <v>150</v>
      </c>
      <c r="I131" s="5">
        <v>1</v>
      </c>
      <c r="J131" s="5">
        <v>1</v>
      </c>
    </row>
    <row r="132" ht="19" customHeight="1" spans="1:10">
      <c r="A132" s="5" t="s">
        <v>767</v>
      </c>
      <c r="B132" s="5" t="s">
        <v>82</v>
      </c>
      <c r="C132" s="5" t="s">
        <v>4</v>
      </c>
      <c r="D132" s="5">
        <v>8</v>
      </c>
      <c r="E132" s="6">
        <v>1000</v>
      </c>
      <c r="F132" s="6">
        <v>0</v>
      </c>
      <c r="G132" s="6">
        <v>1000</v>
      </c>
      <c r="H132" s="6">
        <v>1000</v>
      </c>
      <c r="I132" s="5">
        <v>1</v>
      </c>
      <c r="J132" s="5">
        <v>1</v>
      </c>
    </row>
    <row r="133" ht="19" customHeight="1" spans="1:10">
      <c r="A133" s="5" t="s">
        <v>771</v>
      </c>
      <c r="B133" s="5" t="s">
        <v>82</v>
      </c>
      <c r="C133" s="5" t="s">
        <v>4</v>
      </c>
      <c r="D133" s="5">
        <v>8</v>
      </c>
      <c r="E133" s="6">
        <v>1000</v>
      </c>
      <c r="F133" s="6">
        <v>0</v>
      </c>
      <c r="G133" s="6">
        <v>1000</v>
      </c>
      <c r="H133" s="6">
        <v>1000</v>
      </c>
      <c r="I133" s="5">
        <v>1</v>
      </c>
      <c r="J133" s="5">
        <v>1</v>
      </c>
    </row>
    <row r="134" ht="19" customHeight="1" spans="1:10">
      <c r="A134" s="5" t="s">
        <v>833</v>
      </c>
      <c r="B134" s="5" t="s">
        <v>558</v>
      </c>
      <c r="C134" s="5" t="s">
        <v>4</v>
      </c>
      <c r="D134" s="5">
        <v>8</v>
      </c>
      <c r="E134" s="6">
        <v>150</v>
      </c>
      <c r="F134" s="6">
        <v>0</v>
      </c>
      <c r="G134" s="6">
        <v>150</v>
      </c>
      <c r="H134" s="6">
        <v>150</v>
      </c>
      <c r="I134" s="5">
        <v>1</v>
      </c>
      <c r="J134" s="5">
        <v>1</v>
      </c>
    </row>
    <row r="135" ht="19" customHeight="1" spans="1:10">
      <c r="A135" s="5" t="s">
        <v>29733</v>
      </c>
      <c r="B135" s="5" t="s">
        <v>558</v>
      </c>
      <c r="C135" s="5" t="s">
        <v>4</v>
      </c>
      <c r="D135" s="5">
        <v>8</v>
      </c>
      <c r="E135" s="6">
        <v>150</v>
      </c>
      <c r="F135" s="6">
        <v>0</v>
      </c>
      <c r="G135" s="6">
        <v>150</v>
      </c>
      <c r="H135" s="6">
        <v>150</v>
      </c>
      <c r="I135" s="5">
        <v>1</v>
      </c>
      <c r="J135" s="5">
        <v>1</v>
      </c>
    </row>
    <row r="136" ht="19" customHeight="1" spans="1:10">
      <c r="A136" s="5" t="s">
        <v>831</v>
      </c>
      <c r="B136" s="5" t="s">
        <v>253</v>
      </c>
      <c r="C136" s="5" t="s">
        <v>4</v>
      </c>
      <c r="D136" s="5">
        <v>8</v>
      </c>
      <c r="E136" s="6">
        <v>150</v>
      </c>
      <c r="F136" s="6">
        <v>0</v>
      </c>
      <c r="G136" s="6">
        <v>150</v>
      </c>
      <c r="H136" s="6">
        <v>150</v>
      </c>
      <c r="I136" s="5">
        <v>1</v>
      </c>
      <c r="J136" s="5">
        <v>1</v>
      </c>
    </row>
    <row r="137" ht="19" customHeight="1" spans="1:10">
      <c r="A137" s="5" t="s">
        <v>847</v>
      </c>
      <c r="B137" s="5" t="s">
        <v>845</v>
      </c>
      <c r="C137" s="5" t="s">
        <v>4</v>
      </c>
      <c r="D137" s="5">
        <v>8</v>
      </c>
      <c r="E137" s="6">
        <v>150</v>
      </c>
      <c r="F137" s="6">
        <v>0</v>
      </c>
      <c r="G137" s="6">
        <v>150</v>
      </c>
      <c r="H137" s="6">
        <v>150</v>
      </c>
      <c r="I137" s="5">
        <v>1</v>
      </c>
      <c r="J137" s="5">
        <v>1</v>
      </c>
    </row>
    <row r="138" ht="19" customHeight="1" spans="1:10">
      <c r="A138" s="5" t="s">
        <v>29665</v>
      </c>
      <c r="B138" s="5" t="s">
        <v>845</v>
      </c>
      <c r="C138" s="5" t="s">
        <v>4</v>
      </c>
      <c r="D138" s="5">
        <v>8</v>
      </c>
      <c r="E138" s="6">
        <v>150</v>
      </c>
      <c r="F138" s="6">
        <v>0</v>
      </c>
      <c r="G138" s="6">
        <v>150</v>
      </c>
      <c r="H138" s="6">
        <v>150</v>
      </c>
      <c r="I138" s="5">
        <v>1</v>
      </c>
      <c r="J138" s="5">
        <v>1</v>
      </c>
    </row>
    <row r="139" ht="19" customHeight="1" spans="1:10">
      <c r="A139" s="5" t="s">
        <v>850</v>
      </c>
      <c r="B139" s="5" t="s">
        <v>845</v>
      </c>
      <c r="C139" s="5" t="s">
        <v>4</v>
      </c>
      <c r="D139" s="5">
        <v>8</v>
      </c>
      <c r="E139" s="6">
        <v>150</v>
      </c>
      <c r="F139" s="6">
        <v>0</v>
      </c>
      <c r="G139" s="6">
        <v>150</v>
      </c>
      <c r="H139" s="6">
        <v>150</v>
      </c>
      <c r="I139" s="5">
        <v>1</v>
      </c>
      <c r="J139" s="5">
        <v>1</v>
      </c>
    </row>
    <row r="140" ht="19" customHeight="1" spans="1:10">
      <c r="A140" s="5" t="s">
        <v>675</v>
      </c>
      <c r="B140" s="5" t="s">
        <v>640</v>
      </c>
      <c r="C140" s="5" t="s">
        <v>4</v>
      </c>
      <c r="D140" s="5">
        <v>8</v>
      </c>
      <c r="E140" s="6">
        <v>150</v>
      </c>
      <c r="F140" s="6">
        <v>0</v>
      </c>
      <c r="G140" s="6">
        <v>150</v>
      </c>
      <c r="H140" s="6">
        <v>150</v>
      </c>
      <c r="I140" s="5">
        <v>1</v>
      </c>
      <c r="J140" s="5">
        <v>1</v>
      </c>
    </row>
    <row r="141" ht="19" customHeight="1" spans="1:10">
      <c r="A141" s="5" t="s">
        <v>687</v>
      </c>
      <c r="B141" s="5" t="s">
        <v>640</v>
      </c>
      <c r="C141" s="5" t="s">
        <v>4</v>
      </c>
      <c r="D141" s="5">
        <v>8</v>
      </c>
      <c r="E141" s="6">
        <v>150</v>
      </c>
      <c r="F141" s="6">
        <v>0</v>
      </c>
      <c r="G141" s="6">
        <v>150</v>
      </c>
      <c r="H141" s="6">
        <v>150</v>
      </c>
      <c r="I141" s="5">
        <v>1</v>
      </c>
      <c r="J141" s="5">
        <v>1</v>
      </c>
    </row>
    <row r="142" ht="19" customHeight="1" spans="1:10">
      <c r="A142" s="5" t="s">
        <v>688</v>
      </c>
      <c r="B142" s="5" t="s">
        <v>640</v>
      </c>
      <c r="C142" s="5" t="s">
        <v>4</v>
      </c>
      <c r="D142" s="5">
        <v>8</v>
      </c>
      <c r="E142" s="6">
        <v>150</v>
      </c>
      <c r="F142" s="6">
        <v>0</v>
      </c>
      <c r="G142" s="6">
        <v>150</v>
      </c>
      <c r="H142" s="6">
        <v>150</v>
      </c>
      <c r="I142" s="5">
        <v>1</v>
      </c>
      <c r="J142" s="5">
        <v>1</v>
      </c>
    </row>
    <row r="143" ht="19" customHeight="1" spans="1:10">
      <c r="A143" s="5" t="s">
        <v>704</v>
      </c>
      <c r="B143" s="5" t="s">
        <v>640</v>
      </c>
      <c r="C143" s="5" t="s">
        <v>4</v>
      </c>
      <c r="D143" s="5">
        <v>8</v>
      </c>
      <c r="E143" s="6">
        <v>150</v>
      </c>
      <c r="F143" s="6">
        <v>0</v>
      </c>
      <c r="G143" s="6">
        <v>150</v>
      </c>
      <c r="H143" s="6">
        <v>150</v>
      </c>
      <c r="I143" s="5">
        <v>1</v>
      </c>
      <c r="J143" s="5">
        <v>1</v>
      </c>
    </row>
    <row r="144" ht="19" customHeight="1" spans="1:10">
      <c r="A144" s="5" t="s">
        <v>724</v>
      </c>
      <c r="B144" s="5" t="s">
        <v>640</v>
      </c>
      <c r="C144" s="5" t="s">
        <v>4</v>
      </c>
      <c r="D144" s="5">
        <v>8</v>
      </c>
      <c r="E144" s="6">
        <v>150</v>
      </c>
      <c r="F144" s="6">
        <v>0</v>
      </c>
      <c r="G144" s="6">
        <v>150</v>
      </c>
      <c r="H144" s="6">
        <v>150</v>
      </c>
      <c r="I144" s="5">
        <v>1</v>
      </c>
      <c r="J144" s="5">
        <v>1</v>
      </c>
    </row>
    <row r="145" ht="19" customHeight="1" spans="1:10">
      <c r="A145" s="5" t="s">
        <v>725</v>
      </c>
      <c r="B145" s="5" t="s">
        <v>640</v>
      </c>
      <c r="C145" s="5" t="s">
        <v>4</v>
      </c>
      <c r="D145" s="5">
        <v>8</v>
      </c>
      <c r="E145" s="6">
        <v>150</v>
      </c>
      <c r="F145" s="6">
        <v>0</v>
      </c>
      <c r="G145" s="6">
        <v>150</v>
      </c>
      <c r="H145" s="6">
        <v>150</v>
      </c>
      <c r="I145" s="5">
        <v>1</v>
      </c>
      <c r="J145" s="5">
        <v>1</v>
      </c>
    </row>
    <row r="146" ht="19" customHeight="1" spans="1:10">
      <c r="A146" s="5" t="s">
        <v>727</v>
      </c>
      <c r="B146" s="5" t="s">
        <v>640</v>
      </c>
      <c r="C146" s="5" t="s">
        <v>4</v>
      </c>
      <c r="D146" s="5">
        <v>8</v>
      </c>
      <c r="E146" s="6">
        <v>150</v>
      </c>
      <c r="F146" s="6">
        <v>0</v>
      </c>
      <c r="G146" s="6">
        <v>150</v>
      </c>
      <c r="H146" s="6">
        <v>150</v>
      </c>
      <c r="I146" s="5">
        <v>1</v>
      </c>
      <c r="J146" s="5">
        <v>1</v>
      </c>
    </row>
    <row r="147" ht="19" customHeight="1" spans="1:10">
      <c r="A147" s="5" t="s">
        <v>728</v>
      </c>
      <c r="B147" s="5" t="s">
        <v>640</v>
      </c>
      <c r="C147" s="5" t="s">
        <v>4</v>
      </c>
      <c r="D147" s="5">
        <v>8</v>
      </c>
      <c r="E147" s="6">
        <v>150</v>
      </c>
      <c r="F147" s="6">
        <v>0</v>
      </c>
      <c r="G147" s="6">
        <v>150</v>
      </c>
      <c r="H147" s="6">
        <v>150</v>
      </c>
      <c r="I147" s="5">
        <v>1</v>
      </c>
      <c r="J147" s="5">
        <v>1</v>
      </c>
    </row>
    <row r="148" ht="19" customHeight="1" spans="1:10">
      <c r="A148" s="5" t="s">
        <v>730</v>
      </c>
      <c r="B148" s="5" t="s">
        <v>640</v>
      </c>
      <c r="C148" s="5" t="s">
        <v>4</v>
      </c>
      <c r="D148" s="5">
        <v>8</v>
      </c>
      <c r="E148" s="6">
        <v>150</v>
      </c>
      <c r="F148" s="6">
        <v>0</v>
      </c>
      <c r="G148" s="6">
        <v>150</v>
      </c>
      <c r="H148" s="6">
        <v>150</v>
      </c>
      <c r="I148" s="5">
        <v>1</v>
      </c>
      <c r="J148" s="5">
        <v>1</v>
      </c>
    </row>
    <row r="149" ht="19" customHeight="1" spans="1:10">
      <c r="A149" s="5" t="s">
        <v>739</v>
      </c>
      <c r="B149" s="5" t="s">
        <v>640</v>
      </c>
      <c r="C149" s="5" t="s">
        <v>4</v>
      </c>
      <c r="D149" s="5">
        <v>8</v>
      </c>
      <c r="E149" s="6">
        <v>150</v>
      </c>
      <c r="F149" s="6">
        <v>0</v>
      </c>
      <c r="G149" s="6">
        <v>150</v>
      </c>
      <c r="H149" s="6">
        <v>150</v>
      </c>
      <c r="I149" s="5">
        <v>1</v>
      </c>
      <c r="J149" s="5">
        <v>1</v>
      </c>
    </row>
    <row r="150" ht="19" customHeight="1" spans="1:10">
      <c r="A150" s="5" t="s">
        <v>740</v>
      </c>
      <c r="B150" s="5" t="s">
        <v>640</v>
      </c>
      <c r="C150" s="5" t="s">
        <v>4</v>
      </c>
      <c r="D150" s="5">
        <v>8</v>
      </c>
      <c r="E150" s="6">
        <v>150</v>
      </c>
      <c r="F150" s="6">
        <v>0</v>
      </c>
      <c r="G150" s="6">
        <v>150</v>
      </c>
      <c r="H150" s="6">
        <v>150</v>
      </c>
      <c r="I150" s="5">
        <v>1</v>
      </c>
      <c r="J150" s="5">
        <v>1</v>
      </c>
    </row>
    <row r="151" ht="19" customHeight="1" spans="1:10">
      <c r="A151" s="5" t="s">
        <v>526</v>
      </c>
      <c r="B151" s="5" t="s">
        <v>640</v>
      </c>
      <c r="C151" s="5" t="s">
        <v>4</v>
      </c>
      <c r="D151" s="5">
        <v>8</v>
      </c>
      <c r="E151" s="6">
        <v>150</v>
      </c>
      <c r="F151" s="6">
        <v>0</v>
      </c>
      <c r="G151" s="6">
        <v>150</v>
      </c>
      <c r="H151" s="6">
        <v>150</v>
      </c>
      <c r="I151" s="5">
        <v>1</v>
      </c>
      <c r="J151" s="5">
        <v>1</v>
      </c>
    </row>
    <row r="152" ht="19" customHeight="1" spans="1:10">
      <c r="A152" s="5" t="s">
        <v>543</v>
      </c>
      <c r="B152" s="5" t="s">
        <v>52</v>
      </c>
      <c r="C152" s="5" t="s">
        <v>814</v>
      </c>
      <c r="D152" s="5">
        <v>6</v>
      </c>
      <c r="E152" s="6">
        <v>150</v>
      </c>
      <c r="F152" s="6">
        <v>0</v>
      </c>
      <c r="G152" s="6">
        <v>150</v>
      </c>
      <c r="H152" s="6">
        <v>150</v>
      </c>
      <c r="I152" s="5">
        <v>30</v>
      </c>
      <c r="J152" s="5">
        <v>30</v>
      </c>
    </row>
    <row r="153" ht="19" customHeight="1" spans="1:10">
      <c r="A153" s="5" t="s">
        <v>543</v>
      </c>
      <c r="B153" s="5" t="s">
        <v>52</v>
      </c>
      <c r="C153" s="5" t="s">
        <v>813</v>
      </c>
      <c r="D153" s="5">
        <v>7</v>
      </c>
      <c r="E153" s="6">
        <v>150</v>
      </c>
      <c r="F153" s="6">
        <v>0</v>
      </c>
      <c r="G153" s="6">
        <v>150</v>
      </c>
      <c r="H153" s="6">
        <v>150</v>
      </c>
      <c r="I153" s="5">
        <v>31</v>
      </c>
      <c r="J153" s="5">
        <v>31</v>
      </c>
    </row>
    <row r="154" ht="19" customHeight="1" spans="1:10">
      <c r="A154" s="5" t="s">
        <v>401</v>
      </c>
      <c r="B154" s="5" t="s">
        <v>52</v>
      </c>
      <c r="C154" s="5" t="s">
        <v>29772</v>
      </c>
      <c r="D154" s="5">
        <v>8</v>
      </c>
      <c r="E154" s="6">
        <v>260</v>
      </c>
      <c r="F154" s="6">
        <v>0</v>
      </c>
      <c r="G154" s="6">
        <v>260</v>
      </c>
      <c r="H154" s="6">
        <v>260</v>
      </c>
      <c r="I154" s="5">
        <v>31</v>
      </c>
      <c r="J154" s="5">
        <v>31</v>
      </c>
    </row>
    <row r="155" ht="19" customHeight="1" spans="1:10">
      <c r="A155" s="5" t="s">
        <v>454</v>
      </c>
      <c r="B155" s="5" t="s">
        <v>52</v>
      </c>
      <c r="C155" s="5" t="s">
        <v>29772</v>
      </c>
      <c r="D155" s="5">
        <v>8</v>
      </c>
      <c r="E155" s="6">
        <v>150</v>
      </c>
      <c r="F155" s="6">
        <v>0</v>
      </c>
      <c r="G155" s="6">
        <v>150</v>
      </c>
      <c r="H155" s="6">
        <v>150</v>
      </c>
      <c r="I155" s="5">
        <v>31</v>
      </c>
      <c r="J155" s="5">
        <v>31</v>
      </c>
    </row>
    <row r="156" ht="19" customHeight="1" spans="1:10">
      <c r="A156" s="5" t="s">
        <v>56</v>
      </c>
      <c r="B156" s="5" t="s">
        <v>52</v>
      </c>
      <c r="C156" s="5" t="s">
        <v>29772</v>
      </c>
      <c r="D156" s="5">
        <v>8</v>
      </c>
      <c r="E156" s="6">
        <v>33.87</v>
      </c>
      <c r="F156" s="6">
        <v>0</v>
      </c>
      <c r="G156" s="6">
        <v>33.87</v>
      </c>
      <c r="H156" s="6">
        <v>150</v>
      </c>
      <c r="I156" s="5">
        <v>7</v>
      </c>
      <c r="J156" s="5">
        <v>31</v>
      </c>
    </row>
    <row r="157" ht="19" customHeight="1" spans="1:10">
      <c r="A157" s="5" t="s">
        <v>29703</v>
      </c>
      <c r="B157" s="5" t="s">
        <v>558</v>
      </c>
      <c r="C157" s="5" t="s">
        <v>29772</v>
      </c>
      <c r="D157" s="5">
        <v>8</v>
      </c>
      <c r="E157" s="6">
        <v>58.71</v>
      </c>
      <c r="F157" s="6">
        <v>0</v>
      </c>
      <c r="G157" s="6">
        <v>58.71</v>
      </c>
      <c r="H157" s="6">
        <v>260</v>
      </c>
      <c r="I157" s="5">
        <v>7</v>
      </c>
      <c r="J157" s="5">
        <v>31</v>
      </c>
    </row>
    <row r="158" ht="19" customHeight="1" spans="1:10">
      <c r="A158" s="5" t="s">
        <v>29730</v>
      </c>
      <c r="B158" s="5" t="s">
        <v>558</v>
      </c>
      <c r="C158" s="5" t="s">
        <v>29772</v>
      </c>
      <c r="D158" s="5">
        <v>8</v>
      </c>
      <c r="E158" s="6">
        <v>4.84</v>
      </c>
      <c r="F158" s="6">
        <v>0</v>
      </c>
      <c r="G158" s="6">
        <v>4.84</v>
      </c>
      <c r="H158" s="6">
        <v>150</v>
      </c>
      <c r="I158" s="5">
        <v>1</v>
      </c>
      <c r="J158" s="5">
        <v>31</v>
      </c>
    </row>
    <row r="159" ht="19" customHeight="1" spans="1:10">
      <c r="A159" s="5" t="s">
        <v>29737</v>
      </c>
      <c r="B159" s="5" t="s">
        <v>558</v>
      </c>
      <c r="C159" s="5" t="s">
        <v>29772</v>
      </c>
      <c r="D159" s="5">
        <v>8</v>
      </c>
      <c r="E159" s="6">
        <v>117.42</v>
      </c>
      <c r="F159" s="6">
        <v>0</v>
      </c>
      <c r="G159" s="6">
        <v>117.42</v>
      </c>
      <c r="H159" s="6">
        <v>260</v>
      </c>
      <c r="I159" s="5">
        <v>14</v>
      </c>
      <c r="J159" s="5">
        <v>31</v>
      </c>
    </row>
    <row r="160" ht="19" customHeight="1" spans="1:10">
      <c r="A160" s="5" t="s">
        <v>257</v>
      </c>
      <c r="B160" s="5" t="s">
        <v>253</v>
      </c>
      <c r="C160" s="5" t="s">
        <v>29772</v>
      </c>
      <c r="D160" s="5">
        <v>8</v>
      </c>
      <c r="E160" s="6">
        <v>1000</v>
      </c>
      <c r="F160" s="6">
        <v>0</v>
      </c>
      <c r="G160" s="6">
        <v>1000</v>
      </c>
      <c r="H160" s="6">
        <v>1000</v>
      </c>
      <c r="I160" s="5">
        <v>31</v>
      </c>
      <c r="J160" s="5">
        <v>31</v>
      </c>
    </row>
    <row r="161" ht="19" customHeight="1" spans="1:10">
      <c r="A161" s="5" t="s">
        <v>299</v>
      </c>
      <c r="B161" s="5" t="s">
        <v>253</v>
      </c>
      <c r="C161" s="5" t="s">
        <v>29772</v>
      </c>
      <c r="D161" s="5">
        <v>8</v>
      </c>
      <c r="E161" s="6">
        <v>1000</v>
      </c>
      <c r="F161" s="6">
        <v>0</v>
      </c>
      <c r="G161" s="6">
        <v>1000</v>
      </c>
      <c r="H161" s="6">
        <v>1000</v>
      </c>
      <c r="I161" s="5">
        <v>31</v>
      </c>
      <c r="J161" s="5">
        <v>31</v>
      </c>
    </row>
    <row r="162" ht="19" customHeight="1" spans="1:10">
      <c r="A162" s="5" t="s">
        <v>305</v>
      </c>
      <c r="B162" s="5" t="s">
        <v>253</v>
      </c>
      <c r="C162" s="5" t="s">
        <v>29772</v>
      </c>
      <c r="D162" s="5">
        <v>8</v>
      </c>
      <c r="E162" s="6">
        <v>1000</v>
      </c>
      <c r="F162" s="6">
        <v>0</v>
      </c>
      <c r="G162" s="6">
        <v>1000</v>
      </c>
      <c r="H162" s="6">
        <v>1000</v>
      </c>
      <c r="I162" s="5">
        <v>31</v>
      </c>
      <c r="J162" s="5">
        <v>31</v>
      </c>
    </row>
    <row r="163" ht="19" customHeight="1" spans="1:10">
      <c r="A163" s="5" t="s">
        <v>307</v>
      </c>
      <c r="B163" s="5" t="s">
        <v>253</v>
      </c>
      <c r="C163" s="5" t="s">
        <v>29772</v>
      </c>
      <c r="D163" s="5">
        <v>8</v>
      </c>
      <c r="E163" s="6">
        <v>1000</v>
      </c>
      <c r="F163" s="6">
        <v>0</v>
      </c>
      <c r="G163" s="6">
        <v>1000</v>
      </c>
      <c r="H163" s="6">
        <v>1000</v>
      </c>
      <c r="I163" s="5">
        <v>31</v>
      </c>
      <c r="J163" s="5">
        <v>31</v>
      </c>
    </row>
    <row r="164" ht="19" customHeight="1" spans="1:10">
      <c r="A164" s="5" t="s">
        <v>320</v>
      </c>
      <c r="B164" s="5" t="s">
        <v>253</v>
      </c>
      <c r="C164" s="5" t="s">
        <v>29772</v>
      </c>
      <c r="D164" s="5">
        <v>8</v>
      </c>
      <c r="E164" s="6">
        <v>260</v>
      </c>
      <c r="F164" s="6">
        <v>0</v>
      </c>
      <c r="G164" s="6">
        <v>260</v>
      </c>
      <c r="H164" s="6">
        <v>260</v>
      </c>
      <c r="I164" s="5">
        <v>31</v>
      </c>
      <c r="J164" s="5">
        <v>31</v>
      </c>
    </row>
    <row r="165" ht="19" customHeight="1" spans="1:10">
      <c r="A165" s="5" t="s">
        <v>29743</v>
      </c>
      <c r="B165" s="5" t="s">
        <v>253</v>
      </c>
      <c r="C165" s="5" t="s">
        <v>29772</v>
      </c>
      <c r="D165" s="5">
        <v>8</v>
      </c>
      <c r="E165" s="6">
        <v>101.61</v>
      </c>
      <c r="F165" s="6">
        <v>0</v>
      </c>
      <c r="G165" s="6">
        <v>101.61</v>
      </c>
      <c r="H165" s="6">
        <v>150</v>
      </c>
      <c r="I165" s="5">
        <v>21</v>
      </c>
      <c r="J165" s="5">
        <v>31</v>
      </c>
    </row>
    <row r="166" ht="19" customHeight="1" spans="1:10">
      <c r="A166" s="5" t="s">
        <v>29626</v>
      </c>
      <c r="B166" s="5" t="s">
        <v>65</v>
      </c>
      <c r="C166" s="5" t="s">
        <v>29772</v>
      </c>
      <c r="D166" s="5">
        <v>8</v>
      </c>
      <c r="E166" s="6">
        <v>150.97</v>
      </c>
      <c r="F166" s="6">
        <v>0</v>
      </c>
      <c r="G166" s="6">
        <v>150.97</v>
      </c>
      <c r="H166" s="6">
        <v>260</v>
      </c>
      <c r="I166" s="5">
        <v>18</v>
      </c>
      <c r="J166" s="5">
        <v>31</v>
      </c>
    </row>
    <row r="167" ht="19" customHeight="1" spans="1:10">
      <c r="A167" s="5" t="s">
        <v>29690</v>
      </c>
      <c r="B167" s="5" t="s">
        <v>845</v>
      </c>
      <c r="C167" s="5" t="s">
        <v>29772</v>
      </c>
      <c r="D167" s="5">
        <v>8</v>
      </c>
      <c r="E167" s="6">
        <v>8.39</v>
      </c>
      <c r="F167" s="6">
        <v>0</v>
      </c>
      <c r="G167" s="6">
        <v>8.39</v>
      </c>
      <c r="H167" s="6">
        <v>260</v>
      </c>
      <c r="I167" s="5">
        <v>1</v>
      </c>
      <c r="J167" s="5">
        <v>31</v>
      </c>
    </row>
    <row r="168" ht="19" customHeight="1" spans="1:10">
      <c r="A168" s="5" t="s">
        <v>29677</v>
      </c>
      <c r="B168" s="5" t="s">
        <v>845</v>
      </c>
      <c r="C168" s="5" t="s">
        <v>29772</v>
      </c>
      <c r="D168" s="5">
        <v>8</v>
      </c>
      <c r="E168" s="6">
        <v>111.29</v>
      </c>
      <c r="F168" s="6">
        <v>0</v>
      </c>
      <c r="G168" s="6">
        <v>111.29</v>
      </c>
      <c r="H168" s="6">
        <v>150</v>
      </c>
      <c r="I168" s="5">
        <v>23</v>
      </c>
      <c r="J168" s="5">
        <v>31</v>
      </c>
    </row>
    <row r="169" ht="19" customHeight="1" spans="1:10">
      <c r="A169" s="5" t="s">
        <v>29761</v>
      </c>
      <c r="B169" s="5" t="s">
        <v>845</v>
      </c>
      <c r="C169" s="5" t="s">
        <v>29772</v>
      </c>
      <c r="D169" s="5">
        <v>8</v>
      </c>
      <c r="E169" s="6">
        <v>24.19</v>
      </c>
      <c r="F169" s="6">
        <v>0</v>
      </c>
      <c r="G169" s="6">
        <v>24.19</v>
      </c>
      <c r="H169" s="6">
        <v>150</v>
      </c>
      <c r="I169" s="5">
        <v>5</v>
      </c>
      <c r="J169" s="5">
        <v>31</v>
      </c>
    </row>
    <row r="170" ht="19" customHeight="1" spans="1:10">
      <c r="A170" s="5" t="s">
        <v>601</v>
      </c>
      <c r="B170" s="5" t="s">
        <v>845</v>
      </c>
      <c r="C170" s="5" t="s">
        <v>29772</v>
      </c>
      <c r="D170" s="5">
        <v>8</v>
      </c>
      <c r="E170" s="6">
        <v>150</v>
      </c>
      <c r="F170" s="6">
        <v>0</v>
      </c>
      <c r="G170" s="6">
        <v>150</v>
      </c>
      <c r="H170" s="6">
        <v>150</v>
      </c>
      <c r="I170" s="5">
        <v>31</v>
      </c>
      <c r="J170" s="5">
        <v>31</v>
      </c>
    </row>
    <row r="171" ht="19" customHeight="1" spans="1:10">
      <c r="A171" s="5" t="s">
        <v>788</v>
      </c>
      <c r="B171" s="5" t="s">
        <v>82</v>
      </c>
      <c r="C171" s="5" t="s">
        <v>29772</v>
      </c>
      <c r="D171" s="5">
        <v>8</v>
      </c>
      <c r="E171" s="6">
        <v>354.84</v>
      </c>
      <c r="F171" s="6">
        <v>0</v>
      </c>
      <c r="G171" s="6">
        <v>354.84</v>
      </c>
      <c r="H171" s="6">
        <v>1000</v>
      </c>
      <c r="I171" s="5">
        <v>11</v>
      </c>
      <c r="J171" s="5">
        <v>31</v>
      </c>
    </row>
    <row r="172" ht="19" customHeight="1" spans="1:10">
      <c r="A172" s="1" t="s">
        <v>1272</v>
      </c>
      <c r="B172" s="1"/>
      <c r="C172" s="1"/>
      <c r="D172" s="1"/>
      <c r="E172" s="1"/>
      <c r="F172" s="1"/>
      <c r="G172" s="1">
        <f>SUM(G2:G171)</f>
        <v>45065.47</v>
      </c>
      <c r="H172" s="1"/>
      <c r="I172" s="1"/>
      <c r="J172" s="1"/>
    </row>
    <row r="173" ht="19" customHeight="1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A1" sqref="A1"/>
    </sheetView>
  </sheetViews>
  <sheetFormatPr defaultColWidth="9" defaultRowHeight="16.8" outlineLevelCol="6"/>
  <cols>
    <col min="1" max="1" width="18" customWidth="1"/>
    <col min="2" max="2" width="16" customWidth="1"/>
    <col min="3" max="3" width="22" customWidth="1"/>
    <col min="4" max="6" width="18" customWidth="1"/>
    <col min="7" max="7" width="64" customWidth="1"/>
  </cols>
  <sheetData>
    <row r="1" ht="19" customHeight="1" spans="1:7">
      <c r="A1" s="1" t="s">
        <v>29773</v>
      </c>
      <c r="B1" s="1"/>
      <c r="C1" s="1"/>
      <c r="D1" s="1"/>
      <c r="E1" s="1"/>
      <c r="F1" s="1"/>
      <c r="G1" s="1"/>
    </row>
    <row r="2" ht="19" customHeight="1" spans="1:7">
      <c r="A2" s="1"/>
      <c r="B2" s="1"/>
      <c r="C2" s="1"/>
      <c r="D2" s="1"/>
      <c r="E2" s="1"/>
      <c r="F2" s="1"/>
      <c r="G2" s="1"/>
    </row>
    <row r="3" ht="19" customHeight="1" spans="1:7">
      <c r="A3" s="1" t="s">
        <v>29774</v>
      </c>
      <c r="B3" s="2">
        <v>44361.69</v>
      </c>
      <c r="C3" s="2" t="s">
        <v>29775</v>
      </c>
      <c r="D3" s="2">
        <v>40211.67</v>
      </c>
      <c r="E3" s="1"/>
      <c r="F3" s="1"/>
      <c r="G3" s="1"/>
    </row>
    <row r="4" ht="19" customHeight="1" spans="1:7">
      <c r="A4" s="1"/>
      <c r="B4" s="1"/>
      <c r="C4" s="1"/>
      <c r="D4" s="1"/>
      <c r="E4" s="1"/>
      <c r="F4" s="1"/>
      <c r="G4" s="1"/>
    </row>
    <row r="5" ht="19" customHeight="1" spans="1:7">
      <c r="A5" s="3" t="s">
        <v>29776</v>
      </c>
      <c r="B5" s="3"/>
      <c r="C5" s="3"/>
      <c r="D5" s="3"/>
      <c r="E5" s="3"/>
      <c r="F5" s="3"/>
      <c r="G5" s="3"/>
    </row>
    <row r="6" ht="19" customHeight="1" spans="1:7">
      <c r="A6" s="3"/>
      <c r="B6" s="3"/>
      <c r="C6" s="3"/>
      <c r="D6" s="3"/>
      <c r="E6" s="3"/>
      <c r="F6" s="3"/>
      <c r="G6" s="3"/>
    </row>
    <row r="7" ht="19" customHeight="1" spans="1:7">
      <c r="A7" s="1"/>
      <c r="B7" s="1"/>
      <c r="C7" s="1"/>
      <c r="D7" s="1"/>
      <c r="E7" s="1"/>
      <c r="F7" s="1"/>
      <c r="G7" s="1"/>
    </row>
    <row r="8" ht="34" customHeight="1" spans="1:7">
      <c r="A8" s="4" t="s">
        <v>86</v>
      </c>
      <c r="B8" s="4" t="s">
        <v>3330</v>
      </c>
      <c r="C8" s="4" t="s">
        <v>29768</v>
      </c>
      <c r="D8" s="4" t="s">
        <v>29777</v>
      </c>
      <c r="E8" s="4" t="s">
        <v>29778</v>
      </c>
      <c r="F8" s="4" t="s">
        <v>29779</v>
      </c>
      <c r="G8" s="4" t="s">
        <v>29780</v>
      </c>
    </row>
    <row r="9" ht="19" customHeight="1" spans="1:7">
      <c r="A9" s="1" t="s">
        <v>779</v>
      </c>
      <c r="B9" s="1" t="s">
        <v>82</v>
      </c>
      <c r="C9" s="1" t="s">
        <v>813</v>
      </c>
      <c r="D9" s="2">
        <v>1000</v>
      </c>
      <c r="E9" s="2">
        <v>0</v>
      </c>
      <c r="F9" s="2">
        <f t="shared" ref="F9:F32" si="0">E9-D9</f>
        <v>-1000</v>
      </c>
      <c r="G9" s="1" t="s">
        <v>29781</v>
      </c>
    </row>
    <row r="10" ht="19" customHeight="1" spans="1:7">
      <c r="A10" s="1" t="s">
        <v>412</v>
      </c>
      <c r="B10" s="1" t="s">
        <v>52</v>
      </c>
      <c r="C10" s="1" t="s">
        <v>819</v>
      </c>
      <c r="D10" s="2">
        <v>150</v>
      </c>
      <c r="E10" s="2">
        <v>0</v>
      </c>
      <c r="F10" s="2">
        <f t="shared" si="0"/>
        <v>-150</v>
      </c>
      <c r="G10" s="1" t="s">
        <v>29781</v>
      </c>
    </row>
    <row r="11" ht="19" customHeight="1" spans="1:7">
      <c r="A11" s="1" t="s">
        <v>412</v>
      </c>
      <c r="B11" s="1" t="s">
        <v>52</v>
      </c>
      <c r="C11" s="1" t="s">
        <v>818</v>
      </c>
      <c r="D11" s="2">
        <v>150</v>
      </c>
      <c r="E11" s="2">
        <v>0</v>
      </c>
      <c r="F11" s="2">
        <f t="shared" si="0"/>
        <v>-150</v>
      </c>
      <c r="G11" s="1" t="s">
        <v>29781</v>
      </c>
    </row>
    <row r="12" ht="19" customHeight="1" spans="1:7">
      <c r="A12" s="1" t="s">
        <v>412</v>
      </c>
      <c r="B12" s="1" t="s">
        <v>52</v>
      </c>
      <c r="C12" s="1" t="s">
        <v>817</v>
      </c>
      <c r="D12" s="2">
        <v>150</v>
      </c>
      <c r="E12" s="2">
        <v>0</v>
      </c>
      <c r="F12" s="2">
        <f t="shared" si="0"/>
        <v>-150</v>
      </c>
      <c r="G12" s="1" t="s">
        <v>29781</v>
      </c>
    </row>
    <row r="13" ht="19" customHeight="1" spans="1:7">
      <c r="A13" s="1" t="s">
        <v>412</v>
      </c>
      <c r="B13" s="1" t="s">
        <v>52</v>
      </c>
      <c r="C13" s="1" t="s">
        <v>816</v>
      </c>
      <c r="D13" s="2">
        <v>150</v>
      </c>
      <c r="E13" s="2">
        <v>0</v>
      </c>
      <c r="F13" s="2">
        <f t="shared" si="0"/>
        <v>-150</v>
      </c>
      <c r="G13" s="1" t="s">
        <v>29781</v>
      </c>
    </row>
    <row r="14" ht="19" customHeight="1" spans="1:7">
      <c r="A14" s="1" t="s">
        <v>412</v>
      </c>
      <c r="B14" s="1" t="s">
        <v>52</v>
      </c>
      <c r="C14" s="1" t="s">
        <v>815</v>
      </c>
      <c r="D14" s="2">
        <v>150</v>
      </c>
      <c r="E14" s="2">
        <v>0</v>
      </c>
      <c r="F14" s="2">
        <f t="shared" si="0"/>
        <v>-150</v>
      </c>
      <c r="G14" s="1" t="s">
        <v>29781</v>
      </c>
    </row>
    <row r="15" ht="19" customHeight="1" spans="1:7">
      <c r="A15" s="1" t="s">
        <v>412</v>
      </c>
      <c r="B15" s="1" t="s">
        <v>52</v>
      </c>
      <c r="C15" s="1" t="s">
        <v>814</v>
      </c>
      <c r="D15" s="2">
        <v>150</v>
      </c>
      <c r="E15" s="2">
        <v>0</v>
      </c>
      <c r="F15" s="2">
        <f t="shared" si="0"/>
        <v>-150</v>
      </c>
      <c r="G15" s="1" t="s">
        <v>29781</v>
      </c>
    </row>
    <row r="16" ht="19" customHeight="1" spans="1:7">
      <c r="A16" s="1" t="s">
        <v>432</v>
      </c>
      <c r="B16" s="1" t="s">
        <v>52</v>
      </c>
      <c r="C16" s="1" t="s">
        <v>819</v>
      </c>
      <c r="D16" s="2">
        <v>150</v>
      </c>
      <c r="E16" s="2">
        <v>0</v>
      </c>
      <c r="F16" s="2">
        <f t="shared" si="0"/>
        <v>-150</v>
      </c>
      <c r="G16" s="1" t="s">
        <v>29781</v>
      </c>
    </row>
    <row r="17" ht="19" customHeight="1" spans="1:7">
      <c r="A17" s="1" t="s">
        <v>432</v>
      </c>
      <c r="B17" s="1" t="s">
        <v>52</v>
      </c>
      <c r="C17" s="1" t="s">
        <v>818</v>
      </c>
      <c r="D17" s="2">
        <v>150</v>
      </c>
      <c r="E17" s="2">
        <v>0</v>
      </c>
      <c r="F17" s="2">
        <f t="shared" si="0"/>
        <v>-150</v>
      </c>
      <c r="G17" s="1" t="s">
        <v>29781</v>
      </c>
    </row>
    <row r="18" ht="19" customHeight="1" spans="1:7">
      <c r="A18" s="1" t="s">
        <v>432</v>
      </c>
      <c r="B18" s="1" t="s">
        <v>52</v>
      </c>
      <c r="C18" s="1" t="s">
        <v>817</v>
      </c>
      <c r="D18" s="2">
        <v>150</v>
      </c>
      <c r="E18" s="2">
        <v>0</v>
      </c>
      <c r="F18" s="2">
        <f t="shared" si="0"/>
        <v>-150</v>
      </c>
      <c r="G18" s="1" t="s">
        <v>29781</v>
      </c>
    </row>
    <row r="19" ht="19" customHeight="1" spans="1:7">
      <c r="A19" s="1" t="s">
        <v>432</v>
      </c>
      <c r="B19" s="1" t="s">
        <v>52</v>
      </c>
      <c r="C19" s="1" t="s">
        <v>816</v>
      </c>
      <c r="D19" s="2">
        <v>150</v>
      </c>
      <c r="E19" s="2">
        <v>0</v>
      </c>
      <c r="F19" s="2">
        <f t="shared" si="0"/>
        <v>-150</v>
      </c>
      <c r="G19" s="1" t="s">
        <v>29781</v>
      </c>
    </row>
    <row r="20" ht="19" customHeight="1" spans="1:7">
      <c r="A20" s="1" t="s">
        <v>432</v>
      </c>
      <c r="B20" s="1" t="s">
        <v>52</v>
      </c>
      <c r="C20" s="1" t="s">
        <v>815</v>
      </c>
      <c r="D20" s="2">
        <v>150</v>
      </c>
      <c r="E20" s="2">
        <v>0</v>
      </c>
      <c r="F20" s="2">
        <f t="shared" si="0"/>
        <v>-150</v>
      </c>
      <c r="G20" s="1" t="s">
        <v>29781</v>
      </c>
    </row>
    <row r="21" ht="19" customHeight="1" spans="1:7">
      <c r="A21" s="1" t="s">
        <v>432</v>
      </c>
      <c r="B21" s="1" t="s">
        <v>52</v>
      </c>
      <c r="C21" s="1" t="s">
        <v>814</v>
      </c>
      <c r="D21" s="2">
        <v>150</v>
      </c>
      <c r="E21" s="2">
        <v>0</v>
      </c>
      <c r="F21" s="2">
        <f t="shared" si="0"/>
        <v>-150</v>
      </c>
      <c r="G21" s="1" t="s">
        <v>29781</v>
      </c>
    </row>
    <row r="22" ht="19" customHeight="1" spans="1:7">
      <c r="A22" s="1" t="s">
        <v>483</v>
      </c>
      <c r="B22" s="1" t="s">
        <v>52</v>
      </c>
      <c r="C22" s="1" t="s">
        <v>819</v>
      </c>
      <c r="D22" s="2">
        <v>150</v>
      </c>
      <c r="E22" s="2">
        <v>0</v>
      </c>
      <c r="F22" s="2">
        <f t="shared" si="0"/>
        <v>-150</v>
      </c>
      <c r="G22" s="1" t="s">
        <v>29781</v>
      </c>
    </row>
    <row r="23" ht="19" customHeight="1" spans="1:7">
      <c r="A23" s="1" t="s">
        <v>483</v>
      </c>
      <c r="B23" s="1" t="s">
        <v>52</v>
      </c>
      <c r="C23" s="1" t="s">
        <v>818</v>
      </c>
      <c r="D23" s="2">
        <v>150</v>
      </c>
      <c r="E23" s="2">
        <v>0</v>
      </c>
      <c r="F23" s="2">
        <f t="shared" si="0"/>
        <v>-150</v>
      </c>
      <c r="G23" s="1" t="s">
        <v>29781</v>
      </c>
    </row>
    <row r="24" ht="19" customHeight="1" spans="1:7">
      <c r="A24" s="1" t="s">
        <v>483</v>
      </c>
      <c r="B24" s="1" t="s">
        <v>52</v>
      </c>
      <c r="C24" s="1" t="s">
        <v>817</v>
      </c>
      <c r="D24" s="2">
        <v>150</v>
      </c>
      <c r="E24" s="2">
        <v>0</v>
      </c>
      <c r="F24" s="2">
        <f t="shared" si="0"/>
        <v>-150</v>
      </c>
      <c r="G24" s="1" t="s">
        <v>29781</v>
      </c>
    </row>
    <row r="25" ht="19" customHeight="1" spans="1:7">
      <c r="A25" s="1" t="s">
        <v>483</v>
      </c>
      <c r="B25" s="1" t="s">
        <v>52</v>
      </c>
      <c r="C25" s="1" t="s">
        <v>816</v>
      </c>
      <c r="D25" s="2">
        <v>150</v>
      </c>
      <c r="E25" s="2">
        <v>0</v>
      </c>
      <c r="F25" s="2">
        <f t="shared" si="0"/>
        <v>-150</v>
      </c>
      <c r="G25" s="1" t="s">
        <v>29781</v>
      </c>
    </row>
    <row r="26" ht="19" customHeight="1" spans="1:7">
      <c r="A26" s="1" t="s">
        <v>483</v>
      </c>
      <c r="B26" s="1" t="s">
        <v>52</v>
      </c>
      <c r="C26" s="1" t="s">
        <v>815</v>
      </c>
      <c r="D26" s="2">
        <v>150</v>
      </c>
      <c r="E26" s="2">
        <v>0</v>
      </c>
      <c r="F26" s="2">
        <f t="shared" si="0"/>
        <v>-150</v>
      </c>
      <c r="G26" s="1" t="s">
        <v>29781</v>
      </c>
    </row>
    <row r="27" ht="19" customHeight="1" spans="1:7">
      <c r="A27" s="1" t="s">
        <v>483</v>
      </c>
      <c r="B27" s="1" t="s">
        <v>52</v>
      </c>
      <c r="C27" s="1" t="s">
        <v>814</v>
      </c>
      <c r="D27" s="2">
        <v>150</v>
      </c>
      <c r="E27" s="2">
        <v>0</v>
      </c>
      <c r="F27" s="2">
        <f t="shared" si="0"/>
        <v>-150</v>
      </c>
      <c r="G27" s="1" t="s">
        <v>29781</v>
      </c>
    </row>
    <row r="28" ht="19" customHeight="1" spans="1:7">
      <c r="A28" s="1" t="s">
        <v>504</v>
      </c>
      <c r="B28" s="1" t="s">
        <v>52</v>
      </c>
      <c r="C28" s="1" t="s">
        <v>819</v>
      </c>
      <c r="D28" s="2">
        <v>150</v>
      </c>
      <c r="E28" s="2">
        <v>0</v>
      </c>
      <c r="F28" s="2">
        <f t="shared" si="0"/>
        <v>-150</v>
      </c>
      <c r="G28" s="1" t="s">
        <v>29781</v>
      </c>
    </row>
    <row r="29" ht="19" customHeight="1" spans="1:7">
      <c r="A29" s="1" t="s">
        <v>504</v>
      </c>
      <c r="B29" s="1" t="s">
        <v>52</v>
      </c>
      <c r="C29" s="1" t="s">
        <v>818</v>
      </c>
      <c r="D29" s="2">
        <v>53.57</v>
      </c>
      <c r="E29" s="2">
        <v>0</v>
      </c>
      <c r="F29" s="2">
        <f t="shared" si="0"/>
        <v>-53.57</v>
      </c>
      <c r="G29" s="1" t="s">
        <v>29781</v>
      </c>
    </row>
    <row r="30" ht="19" customHeight="1" spans="1:7">
      <c r="A30" s="1" t="s">
        <v>601</v>
      </c>
      <c r="B30" s="1" t="s">
        <v>558</v>
      </c>
      <c r="C30" s="1" t="s">
        <v>811</v>
      </c>
      <c r="D30" s="2">
        <v>0</v>
      </c>
      <c r="E30" s="2">
        <v>10</v>
      </c>
      <c r="F30" s="2">
        <f t="shared" si="0"/>
        <v>10</v>
      </c>
      <c r="G30" s="1" t="s">
        <v>29782</v>
      </c>
    </row>
    <row r="31" ht="19" customHeight="1" spans="1:7">
      <c r="A31" s="1" t="s">
        <v>524</v>
      </c>
      <c r="B31" s="1" t="s">
        <v>52</v>
      </c>
      <c r="C31" s="1" t="s">
        <v>815</v>
      </c>
      <c r="D31" s="2">
        <v>106.45</v>
      </c>
      <c r="E31" s="2">
        <v>0</v>
      </c>
      <c r="F31" s="2">
        <f t="shared" si="0"/>
        <v>-106.45</v>
      </c>
      <c r="G31" s="1" t="s">
        <v>29781</v>
      </c>
    </row>
    <row r="32" ht="19" customHeight="1" spans="1:7">
      <c r="A32" s="1" t="s">
        <v>524</v>
      </c>
      <c r="B32" s="1" t="s">
        <v>52</v>
      </c>
      <c r="C32" s="1" t="s">
        <v>814</v>
      </c>
      <c r="D32" s="2">
        <v>150</v>
      </c>
      <c r="E32" s="2">
        <v>0</v>
      </c>
      <c r="F32" s="2">
        <f t="shared" si="0"/>
        <v>-150</v>
      </c>
      <c r="G32" s="1" t="s">
        <v>29781</v>
      </c>
    </row>
    <row r="33" ht="19" customHeight="1" spans="1:7">
      <c r="A33" s="1"/>
      <c r="B33" s="1"/>
      <c r="C33" s="1"/>
      <c r="D33" s="1"/>
      <c r="E33" s="1"/>
      <c r="F33" s="1"/>
      <c r="G33" s="1"/>
    </row>
    <row r="34" ht="19" customHeight="1" spans="1:7">
      <c r="A34" s="1"/>
      <c r="B34" s="1"/>
      <c r="C34" s="1"/>
      <c r="D34" s="1"/>
      <c r="E34" s="1"/>
      <c r="F34" s="1"/>
      <c r="G34" s="1"/>
    </row>
    <row r="35" ht="19" customHeight="1" spans="1:7">
      <c r="A35" s="1"/>
      <c r="B35" s="1"/>
      <c r="C35" s="1"/>
      <c r="D35" s="1"/>
      <c r="E35" s="1"/>
      <c r="F35" s="1"/>
      <c r="G35" s="1"/>
    </row>
    <row r="36" ht="19" customHeight="1" spans="1:7">
      <c r="A36" s="1"/>
      <c r="B36" s="1"/>
      <c r="C36" s="1"/>
      <c r="D36" s="1"/>
      <c r="E36" s="1"/>
      <c r="F36" s="1"/>
      <c r="G36" s="1"/>
    </row>
  </sheetData>
  <mergeCells count="1">
    <mergeCell ref="A5:G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考核奖励规则</vt:lpstr>
      <vt:lpstr>里程明细9月</vt:lpstr>
      <vt:lpstr>9月计算过程</vt:lpstr>
      <vt:lpstr>车辆考核追踪</vt:lpstr>
      <vt:lpstr>9月奖金发放记录</vt:lpstr>
      <vt:lpstr>9月汇总</vt:lpstr>
      <vt:lpstr>9月汇总（新版界面）</vt:lpstr>
      <vt:lpstr>一部-何文斌</vt:lpstr>
      <vt:lpstr>一部-刘念念</vt:lpstr>
      <vt:lpstr>三部-吴纬涛</vt:lpstr>
      <vt:lpstr>二部-尚建华</vt:lpstr>
      <vt:lpstr>五部-秦挺</vt:lpstr>
      <vt:lpstr>综合部-童军林</vt:lpstr>
      <vt:lpstr>二部-董剑煜</vt:lpstr>
      <vt:lpstr>二部-谯云</vt:lpstr>
      <vt:lpstr>综合部-赵伟军</vt:lpstr>
      <vt:lpstr>综合部-赵小峰</vt:lpstr>
      <vt:lpstr>综合部-赵波</vt:lpstr>
      <vt:lpstr>三部-金可鹏</vt:lpstr>
      <vt:lpstr>一部-钟祥</vt:lpstr>
      <vt:lpstr>一部-陈高伟</vt:lpstr>
      <vt:lpstr>业务考核视图</vt:lpstr>
      <vt:lpstr>逐日取数依据</vt:lpstr>
      <vt:lpstr>里程缺口</vt:lpstr>
      <vt:lpstr>规则与名单</vt:lpstr>
      <vt:lpstr>历史结算资格</vt:lpstr>
      <vt:lpstr>8月已发台账</vt:lpstr>
      <vt:lpstr>9月修正对照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shishengliang</cp:lastModifiedBy>
  <dcterms:created xsi:type="dcterms:W3CDTF">2026-10-09T18:04:57Z</dcterms:created>
  <dcterms:modified xsi:type="dcterms:W3CDTF">2026-10-09T18:10:05Z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0061553D4DA4996463BCC86AB35433CA_42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